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dil/Documents/useful tables/New CRM/"/>
    </mc:Choice>
  </mc:AlternateContent>
  <xr:revisionPtr revIDLastSave="0" documentId="13_ncr:1_{19C46848-3944-FD4D-A4F2-61E08E614632}" xr6:coauthVersionLast="47" xr6:coauthVersionMax="47" xr10:uidLastSave="{00000000-0000-0000-0000-000000000000}"/>
  <bookViews>
    <workbookView xWindow="17700" yWindow="500" windowWidth="32980" windowHeight="27000" activeTab="3" xr2:uid="{04878E6B-BA72-684A-80BB-6A146126FD79}"/>
  </bookViews>
  <sheets>
    <sheet name="T01_SALES_LOG" sheetId="6" r:id="rId1"/>
    <sheet name="T01_SALES_LOG (2)" sheetId="19" r:id="rId2"/>
    <sheet name="M02_SKU_CATALOG (2)" sheetId="18" r:id="rId3"/>
    <sheet name="M02_SKU_CATALOG core" sheetId="20" r:id="rId4"/>
    <sheet name="T02_INVENTORY_MOVES" sheetId="11" r:id="rId5"/>
    <sheet name="T04_AD_SPEND_TX" sheetId="12" r:id="rId6"/>
    <sheet name="T05_OPERATING_EXPENSES" sheetId="8" r:id="rId7"/>
    <sheet name="T06_LOAN_SCHEDULE" sheetId="13" r:id="rId8"/>
    <sheet name="T07_OWNER_EXPENSES" sheetId="14" r:id="rId9"/>
    <sheet name="M01_SETTINGS" sheetId="2" r:id="rId10"/>
    <sheet name="T03_PURCHASE_ORDERS" sheetId="5" r:id="rId11"/>
    <sheet name="M02_SKU_CATALOG" sheetId="3" r:id="rId12"/>
    <sheet name="M03_CHANNEL_PRICE" sheetId="4" r:id="rId13"/>
    <sheet name="M04_AD_CAMPAIGNS" sheetId="9" r:id="rId14"/>
    <sheet name="M05_VENDORS" sheetId="10" r:id="rId15"/>
    <sheet name="M06_EXPENSE_TAGS" sheetId="7" r:id="rId16"/>
    <sheet name="10_CASH_FLOW_ENGINE" sheetId="15" r:id="rId17"/>
    <sheet name="12_DASHBOARD_DATA" sheetId="17" r:id="rId18"/>
    <sheet name="11_P_L_ROIC_UNIT_ECO" sheetId="16" r:id="rId19"/>
  </sheets>
  <externalReferences>
    <externalReference r:id="rId20"/>
    <externalReference r:id="rId21"/>
    <externalReference r:id="rId2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41" i="20" l="1"/>
  <c r="I436" i="20"/>
  <c r="I372" i="20"/>
  <c r="I371" i="20"/>
  <c r="A404" i="20"/>
  <c r="J404" i="20"/>
  <c r="E404" i="20" s="1"/>
  <c r="A405" i="20"/>
  <c r="F405" i="20"/>
  <c r="G405" i="20"/>
  <c r="I405" i="20"/>
  <c r="J405" i="20"/>
  <c r="A406" i="20"/>
  <c r="F406" i="20"/>
  <c r="G406" i="20"/>
  <c r="I406" i="20"/>
  <c r="J406" i="20"/>
  <c r="A407" i="20"/>
  <c r="F407" i="20"/>
  <c r="G407" i="20"/>
  <c r="I407" i="20"/>
  <c r="J407" i="20"/>
  <c r="A408" i="20"/>
  <c r="F408" i="20"/>
  <c r="G408" i="20"/>
  <c r="I408" i="20"/>
  <c r="J408" i="20"/>
  <c r="A409" i="20"/>
  <c r="F409" i="20"/>
  <c r="G409" i="20"/>
  <c r="I409" i="20"/>
  <c r="J409" i="20"/>
  <c r="A410" i="20"/>
  <c r="F410" i="20"/>
  <c r="G410" i="20"/>
  <c r="I410" i="20"/>
  <c r="J410" i="20"/>
  <c r="A411" i="20"/>
  <c r="F411" i="20"/>
  <c r="G411" i="20"/>
  <c r="I411" i="20"/>
  <c r="J411" i="20"/>
  <c r="A412" i="20"/>
  <c r="F412" i="20"/>
  <c r="G412" i="20"/>
  <c r="I412" i="20"/>
  <c r="J412" i="20"/>
  <c r="A413" i="20"/>
  <c r="F413" i="20"/>
  <c r="G413" i="20"/>
  <c r="I413" i="20"/>
  <c r="J413" i="20"/>
  <c r="A414" i="20"/>
  <c r="F414" i="20"/>
  <c r="G414" i="20"/>
  <c r="I414" i="20"/>
  <c r="J414" i="20"/>
  <c r="A415" i="20"/>
  <c r="F415" i="20"/>
  <c r="G415" i="20"/>
  <c r="I415" i="20"/>
  <c r="J415" i="20"/>
  <c r="A416" i="20"/>
  <c r="F416" i="20"/>
  <c r="G416" i="20"/>
  <c r="I416" i="20"/>
  <c r="J416" i="20"/>
  <c r="A417" i="20"/>
  <c r="F417" i="20"/>
  <c r="G417" i="20"/>
  <c r="I417" i="20"/>
  <c r="J417" i="20"/>
  <c r="A418" i="20"/>
  <c r="F418" i="20"/>
  <c r="G418" i="20"/>
  <c r="I418" i="20"/>
  <c r="J418" i="20"/>
  <c r="A419" i="20"/>
  <c r="F419" i="20"/>
  <c r="G419" i="20"/>
  <c r="I419" i="20"/>
  <c r="J419" i="20"/>
  <c r="A420" i="20"/>
  <c r="F420" i="20"/>
  <c r="G420" i="20"/>
  <c r="I420" i="20"/>
  <c r="J420" i="20"/>
  <c r="A421" i="20"/>
  <c r="F421" i="20"/>
  <c r="G421" i="20"/>
  <c r="I421" i="20"/>
  <c r="J421" i="20"/>
  <c r="A422" i="20"/>
  <c r="F422" i="20"/>
  <c r="G422" i="20"/>
  <c r="I422" i="20"/>
  <c r="J422" i="20"/>
  <c r="A423" i="20"/>
  <c r="F423" i="20"/>
  <c r="G423" i="20"/>
  <c r="I423" i="20"/>
  <c r="J423" i="20"/>
  <c r="A424" i="20"/>
  <c r="F424" i="20"/>
  <c r="G424" i="20"/>
  <c r="I424" i="20"/>
  <c r="J424" i="20"/>
  <c r="A425" i="20"/>
  <c r="F425" i="20"/>
  <c r="G425" i="20"/>
  <c r="I425" i="20"/>
  <c r="J425" i="20"/>
  <c r="A426" i="20"/>
  <c r="F426" i="20"/>
  <c r="G426" i="20"/>
  <c r="I426" i="20"/>
  <c r="J426" i="20"/>
  <c r="A427" i="20"/>
  <c r="F427" i="20"/>
  <c r="G427" i="20"/>
  <c r="I427" i="20"/>
  <c r="J427" i="20"/>
  <c r="A428" i="20"/>
  <c r="F428" i="20"/>
  <c r="G428" i="20"/>
  <c r="I428" i="20"/>
  <c r="J428" i="20"/>
  <c r="A429" i="20"/>
  <c r="F429" i="20"/>
  <c r="G429" i="20"/>
  <c r="I429" i="20"/>
  <c r="J429" i="20"/>
  <c r="A430" i="20"/>
  <c r="J430" i="20"/>
  <c r="E430" i="20" s="1"/>
  <c r="A431" i="20"/>
  <c r="F431" i="20"/>
  <c r="G431" i="20"/>
  <c r="I431" i="20"/>
  <c r="J431" i="20"/>
  <c r="A432" i="20"/>
  <c r="J432" i="20"/>
  <c r="E432" i="20" s="1"/>
  <c r="A433" i="20"/>
  <c r="F433" i="20"/>
  <c r="G433" i="20"/>
  <c r="I433" i="20"/>
  <c r="J433" i="20"/>
  <c r="A434" i="20"/>
  <c r="F434" i="20"/>
  <c r="G434" i="20"/>
  <c r="I434" i="20"/>
  <c r="J434" i="20"/>
  <c r="A435" i="20"/>
  <c r="F435" i="20"/>
  <c r="G435" i="20"/>
  <c r="I435" i="20"/>
  <c r="J435" i="20"/>
  <c r="A436" i="20"/>
  <c r="F436" i="20"/>
  <c r="G436" i="20"/>
  <c r="J436" i="20"/>
  <c r="A437" i="20"/>
  <c r="F437" i="20"/>
  <c r="G437" i="20"/>
  <c r="I437" i="20"/>
  <c r="J437" i="20"/>
  <c r="A438" i="20"/>
  <c r="F438" i="20"/>
  <c r="G438" i="20"/>
  <c r="I438" i="20"/>
  <c r="J438" i="20"/>
  <c r="A439" i="20"/>
  <c r="F439" i="20"/>
  <c r="G439" i="20"/>
  <c r="I439" i="20"/>
  <c r="J439" i="20"/>
  <c r="A440" i="20"/>
  <c r="F440" i="20"/>
  <c r="G440" i="20"/>
  <c r="I440" i="20"/>
  <c r="J440" i="20"/>
  <c r="A441" i="20"/>
  <c r="F441" i="20"/>
  <c r="G441" i="20"/>
  <c r="J441" i="20"/>
  <c r="A442" i="20"/>
  <c r="J442" i="20"/>
  <c r="E442" i="20" s="1"/>
  <c r="A443" i="20"/>
  <c r="F443" i="20"/>
  <c r="G443" i="20"/>
  <c r="I443" i="20"/>
  <c r="J443" i="20"/>
  <c r="A444" i="20"/>
  <c r="J444" i="20"/>
  <c r="E444" i="20" s="1"/>
  <c r="A445" i="20"/>
  <c r="F445" i="20"/>
  <c r="G445" i="20"/>
  <c r="I445" i="20"/>
  <c r="J445" i="20"/>
  <c r="A446" i="20"/>
  <c r="J446" i="20"/>
  <c r="E446" i="20" s="1"/>
  <c r="A447" i="20"/>
  <c r="F447" i="20"/>
  <c r="G447" i="20"/>
  <c r="I447" i="20"/>
  <c r="J447" i="20"/>
  <c r="A448" i="20"/>
  <c r="J448" i="20"/>
  <c r="E448" i="20" s="1"/>
  <c r="J403" i="20"/>
  <c r="I403" i="20"/>
  <c r="G403" i="20"/>
  <c r="F403" i="20"/>
  <c r="A403" i="20"/>
  <c r="J402" i="20"/>
  <c r="E402" i="20" s="1"/>
  <c r="A402" i="20"/>
  <c r="J401" i="20"/>
  <c r="I401" i="20"/>
  <c r="G401" i="20"/>
  <c r="F401" i="20"/>
  <c r="A401" i="20"/>
  <c r="J400" i="20"/>
  <c r="E400" i="20" s="1"/>
  <c r="A400" i="20"/>
  <c r="J399" i="20"/>
  <c r="I399" i="20"/>
  <c r="G399" i="20"/>
  <c r="F399" i="20"/>
  <c r="A399" i="20"/>
  <c r="J398" i="20"/>
  <c r="E398" i="20" s="1"/>
  <c r="A398" i="20"/>
  <c r="J397" i="20"/>
  <c r="I397" i="20"/>
  <c r="G397" i="20"/>
  <c r="F397" i="20"/>
  <c r="A397" i="20"/>
  <c r="J396" i="20"/>
  <c r="I396" i="20"/>
  <c r="G396" i="20"/>
  <c r="F396" i="20"/>
  <c r="A396" i="20"/>
  <c r="J395" i="20"/>
  <c r="I395" i="20"/>
  <c r="G395" i="20"/>
  <c r="F395" i="20"/>
  <c r="A395" i="20"/>
  <c r="J394" i="20"/>
  <c r="I394" i="20"/>
  <c r="G394" i="20"/>
  <c r="F394" i="20"/>
  <c r="A394" i="20"/>
  <c r="J393" i="20"/>
  <c r="I393" i="20"/>
  <c r="G393" i="20"/>
  <c r="F393" i="20"/>
  <c r="A393" i="20"/>
  <c r="J392" i="20"/>
  <c r="I392" i="20"/>
  <c r="G392" i="20"/>
  <c r="F392" i="20"/>
  <c r="A392" i="20"/>
  <c r="J391" i="20"/>
  <c r="I391" i="20"/>
  <c r="G391" i="20"/>
  <c r="F391" i="20"/>
  <c r="A391" i="20"/>
  <c r="J390" i="20"/>
  <c r="I390" i="20"/>
  <c r="G390" i="20"/>
  <c r="F390" i="20"/>
  <c r="A390" i="20"/>
  <c r="J389" i="20"/>
  <c r="I389" i="20"/>
  <c r="G389" i="20"/>
  <c r="F389" i="20"/>
  <c r="A389" i="20"/>
  <c r="J388" i="20"/>
  <c r="E388" i="20" s="1"/>
  <c r="G388" i="20" s="1"/>
  <c r="A388" i="20"/>
  <c r="J387" i="20"/>
  <c r="I387" i="20"/>
  <c r="G387" i="20"/>
  <c r="F387" i="20"/>
  <c r="A387" i="20"/>
  <c r="J386" i="20"/>
  <c r="E386" i="20" s="1"/>
  <c r="G386" i="20" s="1"/>
  <c r="A386" i="20"/>
  <c r="J385" i="20"/>
  <c r="I385" i="20"/>
  <c r="G385" i="20"/>
  <c r="F385" i="20"/>
  <c r="A385" i="20"/>
  <c r="J384" i="20"/>
  <c r="I384" i="20"/>
  <c r="G384" i="20"/>
  <c r="F384" i="20"/>
  <c r="A384" i="20"/>
  <c r="J383" i="20"/>
  <c r="A383" i="20"/>
  <c r="J382" i="20"/>
  <c r="I382" i="20"/>
  <c r="G382" i="20"/>
  <c r="F382" i="20"/>
  <c r="A382" i="20"/>
  <c r="J381" i="20"/>
  <c r="A381" i="20"/>
  <c r="J380" i="20"/>
  <c r="I380" i="20"/>
  <c r="G380" i="20"/>
  <c r="F380" i="20"/>
  <c r="A380" i="20"/>
  <c r="J379" i="20"/>
  <c r="I379" i="20"/>
  <c r="G379" i="20"/>
  <c r="F379" i="20"/>
  <c r="A379" i="20"/>
  <c r="J378" i="20"/>
  <c r="I378" i="20"/>
  <c r="G378" i="20"/>
  <c r="F378" i="20"/>
  <c r="A378" i="20"/>
  <c r="J377" i="20"/>
  <c r="I377" i="20"/>
  <c r="G377" i="20"/>
  <c r="F377" i="20"/>
  <c r="A377" i="20"/>
  <c r="J376" i="20"/>
  <c r="I376" i="20"/>
  <c r="G376" i="20"/>
  <c r="F376" i="20"/>
  <c r="A376" i="20"/>
  <c r="J375" i="20"/>
  <c r="I375" i="20"/>
  <c r="G375" i="20"/>
  <c r="F375" i="20"/>
  <c r="A375" i="20"/>
  <c r="J374" i="20"/>
  <c r="I374" i="20"/>
  <c r="G374" i="20"/>
  <c r="F374" i="20"/>
  <c r="A374" i="20"/>
  <c r="J373" i="20"/>
  <c r="I373" i="20"/>
  <c r="G373" i="20"/>
  <c r="F373" i="20"/>
  <c r="A373" i="20"/>
  <c r="J372" i="20"/>
  <c r="G372" i="20"/>
  <c r="F372" i="20"/>
  <c r="A372" i="20"/>
  <c r="J371" i="20"/>
  <c r="G371" i="20"/>
  <c r="F371" i="20"/>
  <c r="A371" i="20"/>
  <c r="J370" i="20"/>
  <c r="I370" i="20"/>
  <c r="G370" i="20"/>
  <c r="F370" i="20"/>
  <c r="A370" i="20"/>
  <c r="J369" i="20"/>
  <c r="I369" i="20"/>
  <c r="G369" i="20"/>
  <c r="F369" i="20"/>
  <c r="A369" i="20"/>
  <c r="J368" i="20"/>
  <c r="I368" i="20"/>
  <c r="G368" i="20"/>
  <c r="F368" i="20"/>
  <c r="A368" i="20"/>
  <c r="J367" i="20"/>
  <c r="I367" i="20"/>
  <c r="G367" i="20"/>
  <c r="F367" i="20"/>
  <c r="A367" i="20"/>
  <c r="J366" i="20"/>
  <c r="A366" i="20"/>
  <c r="J365" i="20"/>
  <c r="I365" i="20"/>
  <c r="G365" i="20"/>
  <c r="F365" i="20"/>
  <c r="A365" i="20"/>
  <c r="J364" i="20"/>
  <c r="I364" i="20"/>
  <c r="G364" i="20"/>
  <c r="F364" i="20"/>
  <c r="A364" i="20"/>
  <c r="J363" i="20"/>
  <c r="I363" i="20"/>
  <c r="G363" i="20"/>
  <c r="F363" i="20"/>
  <c r="A363" i="20"/>
  <c r="J362" i="20"/>
  <c r="I362" i="20"/>
  <c r="G362" i="20"/>
  <c r="F362" i="20"/>
  <c r="A362" i="20"/>
  <c r="J361" i="20"/>
  <c r="A361" i="20"/>
  <c r="J360" i="20"/>
  <c r="E360" i="20" s="1"/>
  <c r="G360" i="20" s="1"/>
  <c r="A360" i="20"/>
  <c r="A317" i="20"/>
  <c r="J317" i="20"/>
  <c r="E317" i="20" s="1"/>
  <c r="A333" i="20"/>
  <c r="J333" i="20"/>
  <c r="E333" i="20" s="1"/>
  <c r="A334" i="20"/>
  <c r="F334" i="20"/>
  <c r="G334" i="20"/>
  <c r="I334" i="20"/>
  <c r="J334" i="20"/>
  <c r="A335" i="20"/>
  <c r="J335" i="20"/>
  <c r="E335" i="20" s="1"/>
  <c r="J332" i="20"/>
  <c r="I332" i="20"/>
  <c r="G332" i="20"/>
  <c r="F332" i="20"/>
  <c r="A332" i="20"/>
  <c r="A331" i="20"/>
  <c r="J331" i="20"/>
  <c r="E331" i="20" s="1"/>
  <c r="A336" i="20"/>
  <c r="F336" i="20"/>
  <c r="G336" i="20"/>
  <c r="I336" i="20"/>
  <c r="J336" i="20"/>
  <c r="F444" i="20" l="1"/>
  <c r="G444" i="20"/>
  <c r="F446" i="20"/>
  <c r="G446" i="20"/>
  <c r="F432" i="20"/>
  <c r="G432" i="20"/>
  <c r="F448" i="20"/>
  <c r="G448" i="20"/>
  <c r="F442" i="20"/>
  <c r="G442" i="20"/>
  <c r="F430" i="20"/>
  <c r="G430" i="20"/>
  <c r="F404" i="20"/>
  <c r="G404" i="20"/>
  <c r="G402" i="20"/>
  <c r="F402" i="20"/>
  <c r="G400" i="20"/>
  <c r="F400" i="20"/>
  <c r="G398" i="20"/>
  <c r="F398" i="20"/>
  <c r="F360" i="20"/>
  <c r="F386" i="20"/>
  <c r="F388" i="20"/>
  <c r="F317" i="20"/>
  <c r="G317" i="20"/>
  <c r="F333" i="20"/>
  <c r="G333" i="20"/>
  <c r="F335" i="20"/>
  <c r="G335" i="20"/>
  <c r="F331" i="20"/>
  <c r="G331" i="20"/>
  <c r="J345" i="20" l="1"/>
  <c r="I345" i="20"/>
  <c r="G345" i="20"/>
  <c r="F345" i="20"/>
  <c r="A345" i="20"/>
  <c r="J344" i="20"/>
  <c r="I344" i="20"/>
  <c r="G344" i="20"/>
  <c r="F344" i="20"/>
  <c r="A344" i="20"/>
  <c r="J343" i="20"/>
  <c r="I343" i="20"/>
  <c r="G343" i="20"/>
  <c r="F343" i="20"/>
  <c r="A343" i="20"/>
  <c r="J342" i="20"/>
  <c r="I342" i="20"/>
  <c r="G342" i="20"/>
  <c r="F342" i="20"/>
  <c r="A342" i="20"/>
  <c r="J341" i="20"/>
  <c r="I341" i="20"/>
  <c r="G341" i="20"/>
  <c r="F341" i="20"/>
  <c r="A341" i="20"/>
  <c r="J340" i="20"/>
  <c r="I340" i="20"/>
  <c r="G340" i="20"/>
  <c r="F340" i="20"/>
  <c r="A340" i="20"/>
  <c r="J339" i="20"/>
  <c r="I339" i="20"/>
  <c r="G339" i="20"/>
  <c r="F339" i="20"/>
  <c r="A339" i="20"/>
  <c r="J338" i="20"/>
  <c r="I338" i="20"/>
  <c r="G338" i="20"/>
  <c r="F338" i="20"/>
  <c r="A338" i="20"/>
  <c r="J337" i="20"/>
  <c r="I337" i="20"/>
  <c r="G337" i="20"/>
  <c r="F337" i="20"/>
  <c r="A337" i="20"/>
  <c r="J330" i="20"/>
  <c r="I330" i="20"/>
  <c r="G330" i="20"/>
  <c r="F330" i="20"/>
  <c r="A330" i="20"/>
  <c r="A346" i="20"/>
  <c r="J346" i="20"/>
  <c r="E346" i="20" s="1"/>
  <c r="A347" i="20"/>
  <c r="J347" i="20"/>
  <c r="E347" i="20" s="1"/>
  <c r="A348" i="20"/>
  <c r="J348" i="20"/>
  <c r="E348" i="20" s="1"/>
  <c r="A328" i="20"/>
  <c r="F328" i="20"/>
  <c r="G328" i="20"/>
  <c r="I328" i="20"/>
  <c r="J328" i="20"/>
  <c r="A326" i="20"/>
  <c r="J326" i="20"/>
  <c r="A327" i="20"/>
  <c r="F327" i="20"/>
  <c r="G327" i="20"/>
  <c r="I327" i="20"/>
  <c r="J327" i="20"/>
  <c r="A329" i="20"/>
  <c r="J329" i="20"/>
  <c r="E329" i="20" s="1"/>
  <c r="A319" i="20"/>
  <c r="J319" i="20"/>
  <c r="E319" i="20" s="1"/>
  <c r="J325" i="20"/>
  <c r="I325" i="20"/>
  <c r="G325" i="20"/>
  <c r="F325" i="20"/>
  <c r="A325" i="20"/>
  <c r="J324" i="20"/>
  <c r="I324" i="20"/>
  <c r="G324" i="20"/>
  <c r="F324" i="20"/>
  <c r="A324" i="20"/>
  <c r="J323" i="20"/>
  <c r="I323" i="20"/>
  <c r="G323" i="20"/>
  <c r="F323" i="20"/>
  <c r="A323" i="20"/>
  <c r="J322" i="20"/>
  <c r="I322" i="20"/>
  <c r="G322" i="20"/>
  <c r="F322" i="20"/>
  <c r="A322" i="20"/>
  <c r="J321" i="20"/>
  <c r="I321" i="20"/>
  <c r="G321" i="20"/>
  <c r="F321" i="20"/>
  <c r="A321" i="20"/>
  <c r="J320" i="20"/>
  <c r="I320" i="20"/>
  <c r="G320" i="20"/>
  <c r="F320" i="20"/>
  <c r="A320" i="20"/>
  <c r="J318" i="20"/>
  <c r="I318" i="20"/>
  <c r="G318" i="20"/>
  <c r="F318" i="20"/>
  <c r="A318" i="20"/>
  <c r="J316" i="20"/>
  <c r="I316" i="20"/>
  <c r="G316" i="20"/>
  <c r="F316" i="20"/>
  <c r="A316" i="20"/>
  <c r="J315" i="20"/>
  <c r="I315" i="20"/>
  <c r="G315" i="20"/>
  <c r="F315" i="20"/>
  <c r="A315" i="20"/>
  <c r="J314" i="20"/>
  <c r="I314" i="20"/>
  <c r="G314" i="20"/>
  <c r="F314" i="20"/>
  <c r="A314" i="20"/>
  <c r="J313" i="20"/>
  <c r="I313" i="20"/>
  <c r="G313" i="20"/>
  <c r="F313" i="20"/>
  <c r="A313" i="20"/>
  <c r="J312" i="20"/>
  <c r="I312" i="20"/>
  <c r="G312" i="20"/>
  <c r="F312" i="20"/>
  <c r="A312" i="20"/>
  <c r="J311" i="20"/>
  <c r="I311" i="20"/>
  <c r="G311" i="20"/>
  <c r="F311" i="20"/>
  <c r="A311" i="20"/>
  <c r="A349" i="20"/>
  <c r="J349" i="20"/>
  <c r="E349" i="20" s="1"/>
  <c r="J359" i="20"/>
  <c r="I359" i="20"/>
  <c r="G359" i="20"/>
  <c r="F359" i="20"/>
  <c r="A359" i="20"/>
  <c r="J358" i="20"/>
  <c r="I358" i="20"/>
  <c r="G358" i="20"/>
  <c r="F358" i="20"/>
  <c r="A358" i="20"/>
  <c r="J357" i="20"/>
  <c r="I357" i="20"/>
  <c r="G357" i="20"/>
  <c r="F357" i="20"/>
  <c r="A357" i="20"/>
  <c r="J356" i="20"/>
  <c r="I356" i="20"/>
  <c r="G356" i="20"/>
  <c r="F356" i="20"/>
  <c r="A356" i="20"/>
  <c r="J355" i="20"/>
  <c r="I355" i="20"/>
  <c r="G355" i="20"/>
  <c r="F355" i="20"/>
  <c r="A355" i="20"/>
  <c r="J354" i="20"/>
  <c r="I354" i="20"/>
  <c r="G354" i="20"/>
  <c r="F354" i="20"/>
  <c r="A354" i="20"/>
  <c r="J353" i="20"/>
  <c r="I353" i="20"/>
  <c r="G353" i="20"/>
  <c r="F353" i="20"/>
  <c r="A353" i="20"/>
  <c r="J352" i="20"/>
  <c r="I352" i="20"/>
  <c r="G352" i="20"/>
  <c r="F352" i="20"/>
  <c r="A352" i="20"/>
  <c r="J351" i="20"/>
  <c r="I351" i="20"/>
  <c r="G351" i="20"/>
  <c r="F351" i="20"/>
  <c r="A351" i="20"/>
  <c r="J350" i="20"/>
  <c r="I350" i="20"/>
  <c r="G350" i="20"/>
  <c r="F350" i="20"/>
  <c r="A350" i="20"/>
  <c r="A307" i="20"/>
  <c r="F307" i="20"/>
  <c r="G307" i="20"/>
  <c r="I307" i="20"/>
  <c r="J307" i="20"/>
  <c r="J310" i="20"/>
  <c r="I310" i="20"/>
  <c r="G310" i="20"/>
  <c r="F310" i="20"/>
  <c r="A310" i="20"/>
  <c r="J309" i="20"/>
  <c r="I309" i="20"/>
  <c r="G309" i="20"/>
  <c r="F309" i="20"/>
  <c r="A309" i="20"/>
  <c r="J308" i="20"/>
  <c r="I308" i="20"/>
  <c r="G308" i="20"/>
  <c r="F308" i="20"/>
  <c r="A308" i="20"/>
  <c r="J306" i="20"/>
  <c r="I306" i="20"/>
  <c r="G306" i="20"/>
  <c r="F306" i="20"/>
  <c r="A306" i="20"/>
  <c r="J305" i="20"/>
  <c r="I305" i="20"/>
  <c r="G305" i="20"/>
  <c r="F305" i="20"/>
  <c r="A305" i="20"/>
  <c r="J304" i="20"/>
  <c r="I304" i="20"/>
  <c r="G304" i="20"/>
  <c r="F304" i="20"/>
  <c r="A304" i="20"/>
  <c r="J303" i="20"/>
  <c r="I303" i="20"/>
  <c r="G303" i="20"/>
  <c r="F303" i="20"/>
  <c r="A303" i="20"/>
  <c r="J302" i="20"/>
  <c r="I302" i="20"/>
  <c r="G302" i="20"/>
  <c r="F302" i="20"/>
  <c r="A302" i="20"/>
  <c r="F346" i="20" l="1"/>
  <c r="G346" i="20"/>
  <c r="F347" i="20"/>
  <c r="G347" i="20"/>
  <c r="F348" i="20"/>
  <c r="G348" i="20"/>
  <c r="F329" i="20"/>
  <c r="G329" i="20"/>
  <c r="F319" i="20"/>
  <c r="G319" i="20"/>
  <c r="F349" i="20"/>
  <c r="G349" i="20"/>
  <c r="A293" i="20" l="1"/>
  <c r="F293" i="20"/>
  <c r="G293" i="20"/>
  <c r="I293" i="20"/>
  <c r="J293" i="20"/>
  <c r="A294" i="20"/>
  <c r="F294" i="20"/>
  <c r="G294" i="20"/>
  <c r="I294" i="20"/>
  <c r="J294" i="20"/>
  <c r="A295" i="20"/>
  <c r="F295" i="20"/>
  <c r="G295" i="20"/>
  <c r="I295" i="20"/>
  <c r="J295" i="20"/>
  <c r="A296" i="20"/>
  <c r="F296" i="20"/>
  <c r="G296" i="20"/>
  <c r="I296" i="20"/>
  <c r="J296" i="20"/>
  <c r="A297" i="20"/>
  <c r="F297" i="20"/>
  <c r="G297" i="20"/>
  <c r="I297" i="20"/>
  <c r="J297" i="20"/>
  <c r="A298" i="20"/>
  <c r="F298" i="20"/>
  <c r="G298" i="20"/>
  <c r="I298" i="20"/>
  <c r="J298" i="20"/>
  <c r="A299" i="20"/>
  <c r="F299" i="20"/>
  <c r="G299" i="20"/>
  <c r="I299" i="20"/>
  <c r="J299" i="20"/>
  <c r="A300" i="20"/>
  <c r="F300" i="20"/>
  <c r="G300" i="20"/>
  <c r="I300" i="20"/>
  <c r="J300" i="20"/>
  <c r="A301" i="20"/>
  <c r="F301" i="20"/>
  <c r="G301" i="20"/>
  <c r="I301" i="20"/>
  <c r="J301" i="20"/>
  <c r="A291" i="20"/>
  <c r="J291" i="20"/>
  <c r="E291" i="20" s="1"/>
  <c r="J292" i="20"/>
  <c r="I292" i="20"/>
  <c r="G292" i="20"/>
  <c r="F292" i="20"/>
  <c r="A292" i="20"/>
  <c r="J211" i="20"/>
  <c r="I259" i="20"/>
  <c r="J290" i="20"/>
  <c r="I290" i="20"/>
  <c r="G290" i="20"/>
  <c r="F290" i="20"/>
  <c r="A290" i="20"/>
  <c r="J289" i="20"/>
  <c r="I289" i="20"/>
  <c r="G289" i="20"/>
  <c r="F289" i="20"/>
  <c r="A289" i="20"/>
  <c r="J288" i="20"/>
  <c r="I288" i="20"/>
  <c r="G288" i="20"/>
  <c r="F288" i="20"/>
  <c r="A288" i="20"/>
  <c r="J287" i="20"/>
  <c r="I287" i="20"/>
  <c r="G287" i="20"/>
  <c r="F287" i="20"/>
  <c r="A287" i="20"/>
  <c r="J286" i="20"/>
  <c r="I286" i="20"/>
  <c r="G286" i="20"/>
  <c r="F286" i="20"/>
  <c r="A286" i="20"/>
  <c r="J285" i="20"/>
  <c r="I285" i="20"/>
  <c r="G285" i="20"/>
  <c r="F285" i="20"/>
  <c r="A285" i="20"/>
  <c r="J284" i="20"/>
  <c r="I284" i="20"/>
  <c r="G284" i="20"/>
  <c r="F284" i="20"/>
  <c r="A284" i="20"/>
  <c r="J283" i="20"/>
  <c r="I283" i="20"/>
  <c r="G283" i="20"/>
  <c r="F283" i="20"/>
  <c r="A283" i="20"/>
  <c r="J282" i="20"/>
  <c r="I282" i="20"/>
  <c r="G282" i="20"/>
  <c r="F282" i="20"/>
  <c r="A282" i="20"/>
  <c r="J281" i="20"/>
  <c r="I281" i="20"/>
  <c r="G281" i="20"/>
  <c r="F281" i="20"/>
  <c r="A281" i="20"/>
  <c r="J280" i="20"/>
  <c r="I280" i="20"/>
  <c r="G280" i="20"/>
  <c r="F280" i="20"/>
  <c r="A280" i="20"/>
  <c r="J279" i="20"/>
  <c r="I279" i="20"/>
  <c r="G279" i="20"/>
  <c r="F279" i="20"/>
  <c r="A279" i="20"/>
  <c r="J278" i="20"/>
  <c r="I278" i="20"/>
  <c r="G278" i="20"/>
  <c r="F278" i="20"/>
  <c r="A278" i="20"/>
  <c r="J277" i="20"/>
  <c r="I277" i="20"/>
  <c r="G277" i="20"/>
  <c r="F277" i="20"/>
  <c r="A277" i="20"/>
  <c r="J276" i="20"/>
  <c r="I276" i="20"/>
  <c r="G276" i="20"/>
  <c r="F276" i="20"/>
  <c r="A276" i="20"/>
  <c r="J275" i="20"/>
  <c r="I275" i="20"/>
  <c r="G275" i="20"/>
  <c r="F275" i="20"/>
  <c r="A275" i="20"/>
  <c r="J274" i="20"/>
  <c r="I274" i="20"/>
  <c r="G274" i="20"/>
  <c r="F274" i="20"/>
  <c r="A274" i="20"/>
  <c r="J273" i="20"/>
  <c r="I273" i="20"/>
  <c r="G273" i="20"/>
  <c r="F273" i="20"/>
  <c r="A273" i="20"/>
  <c r="J272" i="20"/>
  <c r="I272" i="20"/>
  <c r="G272" i="20"/>
  <c r="F272" i="20"/>
  <c r="A272" i="20"/>
  <c r="J271" i="20"/>
  <c r="I271" i="20"/>
  <c r="G271" i="20"/>
  <c r="F271" i="20"/>
  <c r="A271" i="20"/>
  <c r="J270" i="20"/>
  <c r="I270" i="20"/>
  <c r="G270" i="20"/>
  <c r="F270" i="20"/>
  <c r="A270" i="20"/>
  <c r="J269" i="20"/>
  <c r="I269" i="20"/>
  <c r="G269" i="20"/>
  <c r="F269" i="20"/>
  <c r="A269" i="20"/>
  <c r="J268" i="20"/>
  <c r="I268" i="20"/>
  <c r="G268" i="20"/>
  <c r="F268" i="20"/>
  <c r="A268" i="20"/>
  <c r="J267" i="20"/>
  <c r="I267" i="20"/>
  <c r="G267" i="20"/>
  <c r="F267" i="20"/>
  <c r="A267" i="20"/>
  <c r="J266" i="20"/>
  <c r="I266" i="20"/>
  <c r="G266" i="20"/>
  <c r="F266" i="20"/>
  <c r="A266" i="20"/>
  <c r="J265" i="20"/>
  <c r="I265" i="20"/>
  <c r="G265" i="20"/>
  <c r="F265" i="20"/>
  <c r="A265" i="20"/>
  <c r="J264" i="20"/>
  <c r="I264" i="20"/>
  <c r="G264" i="20"/>
  <c r="F264" i="20"/>
  <c r="A264" i="20"/>
  <c r="J263" i="20"/>
  <c r="I263" i="20"/>
  <c r="G263" i="20"/>
  <c r="F263" i="20"/>
  <c r="A263" i="20"/>
  <c r="J262" i="20"/>
  <c r="I262" i="20"/>
  <c r="G262" i="20"/>
  <c r="F262" i="20"/>
  <c r="A262" i="20"/>
  <c r="J261" i="20"/>
  <c r="I261" i="20"/>
  <c r="G261" i="20"/>
  <c r="F261" i="20"/>
  <c r="A261" i="20"/>
  <c r="J260" i="20"/>
  <c r="I260" i="20"/>
  <c r="G260" i="20"/>
  <c r="F260" i="20"/>
  <c r="A260" i="20"/>
  <c r="J259" i="20"/>
  <c r="G259" i="20"/>
  <c r="F259" i="20"/>
  <c r="A259" i="20"/>
  <c r="J258" i="20"/>
  <c r="I258" i="20"/>
  <c r="G258" i="20"/>
  <c r="F258" i="20"/>
  <c r="A258" i="20"/>
  <c r="J257" i="20"/>
  <c r="I257" i="20"/>
  <c r="G257" i="20"/>
  <c r="F257" i="20"/>
  <c r="A257" i="20"/>
  <c r="J256" i="20"/>
  <c r="I256" i="20"/>
  <c r="G256" i="20"/>
  <c r="F256" i="20"/>
  <c r="A256" i="20"/>
  <c r="J255" i="20"/>
  <c r="I255" i="20"/>
  <c r="G255" i="20"/>
  <c r="F255" i="20"/>
  <c r="A255" i="20"/>
  <c r="J254" i="20"/>
  <c r="I254" i="20"/>
  <c r="G254" i="20"/>
  <c r="F254" i="20"/>
  <c r="A254" i="20"/>
  <c r="J253" i="20"/>
  <c r="I253" i="20"/>
  <c r="G253" i="20"/>
  <c r="F253" i="20"/>
  <c r="A253" i="20"/>
  <c r="J252" i="20"/>
  <c r="I252" i="20"/>
  <c r="G252" i="20"/>
  <c r="F252" i="20"/>
  <c r="A252" i="20"/>
  <c r="J251" i="20"/>
  <c r="I251" i="20"/>
  <c r="G251" i="20"/>
  <c r="F251" i="20"/>
  <c r="A251" i="20"/>
  <c r="J250" i="20"/>
  <c r="I250" i="20"/>
  <c r="G250" i="20"/>
  <c r="F250" i="20"/>
  <c r="A250" i="20"/>
  <c r="J249" i="20"/>
  <c r="I249" i="20"/>
  <c r="G249" i="20"/>
  <c r="F249" i="20"/>
  <c r="A249" i="20"/>
  <c r="J248" i="20"/>
  <c r="I248" i="20"/>
  <c r="G248" i="20"/>
  <c r="F248" i="20"/>
  <c r="A248" i="20"/>
  <c r="J247" i="20"/>
  <c r="I247" i="20"/>
  <c r="G247" i="20"/>
  <c r="F247" i="20"/>
  <c r="A247" i="20"/>
  <c r="J246" i="20"/>
  <c r="I246" i="20"/>
  <c r="G246" i="20"/>
  <c r="F246" i="20"/>
  <c r="A246" i="20"/>
  <c r="J245" i="20"/>
  <c r="I245" i="20"/>
  <c r="G245" i="20"/>
  <c r="F245" i="20"/>
  <c r="A245" i="20"/>
  <c r="J244" i="20"/>
  <c r="I244" i="20"/>
  <c r="G244" i="20"/>
  <c r="F244" i="20"/>
  <c r="A244" i="20"/>
  <c r="J243" i="20"/>
  <c r="I243" i="20"/>
  <c r="G243" i="20"/>
  <c r="F243" i="20"/>
  <c r="A243" i="20"/>
  <c r="J242" i="20"/>
  <c r="I242" i="20"/>
  <c r="G242" i="20"/>
  <c r="F242" i="20"/>
  <c r="A242" i="20"/>
  <c r="J240" i="20"/>
  <c r="I240" i="20"/>
  <c r="G240" i="20"/>
  <c r="F240" i="20"/>
  <c r="A240" i="20"/>
  <c r="J239" i="20"/>
  <c r="I239" i="20"/>
  <c r="G239" i="20"/>
  <c r="F239" i="20"/>
  <c r="A239" i="20"/>
  <c r="J236" i="20"/>
  <c r="I236" i="20"/>
  <c r="G236" i="20"/>
  <c r="F236" i="20"/>
  <c r="A236" i="20"/>
  <c r="J237" i="20"/>
  <c r="I237" i="20"/>
  <c r="G237" i="20"/>
  <c r="F237" i="20"/>
  <c r="A237" i="20"/>
  <c r="J241" i="20"/>
  <c r="I241" i="20"/>
  <c r="G241" i="20"/>
  <c r="F241" i="20"/>
  <c r="A241" i="20"/>
  <c r="J234" i="20"/>
  <c r="I234" i="20"/>
  <c r="G234" i="20"/>
  <c r="F234" i="20"/>
  <c r="A234" i="20"/>
  <c r="J238" i="20"/>
  <c r="I238" i="20"/>
  <c r="G238" i="20"/>
  <c r="F238" i="20"/>
  <c r="A238" i="20"/>
  <c r="J235" i="20"/>
  <c r="I235" i="20"/>
  <c r="G235" i="20"/>
  <c r="F235" i="20"/>
  <c r="A235" i="20"/>
  <c r="J232" i="20"/>
  <c r="I232" i="20"/>
  <c r="G232" i="20"/>
  <c r="F232" i="20"/>
  <c r="A232" i="20"/>
  <c r="J230" i="20"/>
  <c r="I230" i="20"/>
  <c r="G230" i="20"/>
  <c r="F230" i="20"/>
  <c r="A230" i="20"/>
  <c r="J233" i="20"/>
  <c r="I233" i="20"/>
  <c r="G233" i="20"/>
  <c r="F233" i="20"/>
  <c r="A233" i="20"/>
  <c r="J228" i="20"/>
  <c r="I228" i="20"/>
  <c r="G228" i="20"/>
  <c r="F228" i="20"/>
  <c r="A228" i="20"/>
  <c r="J231" i="20"/>
  <c r="I231" i="20"/>
  <c r="G231" i="20"/>
  <c r="F231" i="20"/>
  <c r="A231" i="20"/>
  <c r="J229" i="20"/>
  <c r="I229" i="20"/>
  <c r="G229" i="20"/>
  <c r="F229" i="20"/>
  <c r="A229" i="20"/>
  <c r="J227" i="20"/>
  <c r="E227" i="20" s="1"/>
  <c r="A227" i="20"/>
  <c r="D458" i="20"/>
  <c r="G458" i="20"/>
  <c r="H458" i="20"/>
  <c r="I458" i="20"/>
  <c r="J458" i="20"/>
  <c r="F459" i="20"/>
  <c r="F460" i="20"/>
  <c r="C460" i="20" s="1"/>
  <c r="F461" i="20"/>
  <c r="C461" i="20" s="1"/>
  <c r="F462" i="20"/>
  <c r="C462" i="20" s="1"/>
  <c r="F463" i="20"/>
  <c r="C463" i="20" s="1"/>
  <c r="F464" i="20"/>
  <c r="C464" i="20" s="1"/>
  <c r="F465" i="20"/>
  <c r="C465" i="20" s="1"/>
  <c r="C467" i="20"/>
  <c r="D467" i="20"/>
  <c r="G467" i="20"/>
  <c r="H467" i="20"/>
  <c r="I467" i="20"/>
  <c r="F468" i="20"/>
  <c r="F469" i="20"/>
  <c r="F470" i="20"/>
  <c r="F471" i="20"/>
  <c r="F472" i="20"/>
  <c r="F473" i="20"/>
  <c r="C475" i="20"/>
  <c r="D475" i="20"/>
  <c r="G475" i="20"/>
  <c r="H475" i="20"/>
  <c r="I475" i="20"/>
  <c r="F476" i="20"/>
  <c r="F477" i="20"/>
  <c r="F478" i="20"/>
  <c r="F479" i="20"/>
  <c r="F480" i="20"/>
  <c r="F481" i="20"/>
  <c r="I204" i="20"/>
  <c r="F176" i="20"/>
  <c r="J226" i="20"/>
  <c r="I226" i="20"/>
  <c r="G226" i="20"/>
  <c r="F226" i="20"/>
  <c r="A226" i="20"/>
  <c r="J225" i="20"/>
  <c r="I225" i="20"/>
  <c r="G225" i="20"/>
  <c r="F225" i="20"/>
  <c r="A225" i="20"/>
  <c r="J224" i="20"/>
  <c r="I224" i="20"/>
  <c r="G224" i="20"/>
  <c r="F224" i="20"/>
  <c r="A224" i="20"/>
  <c r="J223" i="20"/>
  <c r="I223" i="20"/>
  <c r="G223" i="20"/>
  <c r="F223" i="20"/>
  <c r="A223" i="20"/>
  <c r="J222" i="20"/>
  <c r="I222" i="20"/>
  <c r="G222" i="20"/>
  <c r="F222" i="20"/>
  <c r="A222" i="20"/>
  <c r="J221" i="20"/>
  <c r="I221" i="20"/>
  <c r="G221" i="20"/>
  <c r="F221" i="20"/>
  <c r="A221" i="20"/>
  <c r="J220" i="20"/>
  <c r="I220" i="20"/>
  <c r="G220" i="20"/>
  <c r="F220" i="20"/>
  <c r="A220" i="20"/>
  <c r="J219" i="20"/>
  <c r="I219" i="20"/>
  <c r="G219" i="20"/>
  <c r="F219" i="20"/>
  <c r="A219" i="20"/>
  <c r="J218" i="20"/>
  <c r="I218" i="20"/>
  <c r="G218" i="20"/>
  <c r="F218" i="20"/>
  <c r="A218" i="20"/>
  <c r="J217" i="20"/>
  <c r="I217" i="20"/>
  <c r="G217" i="20"/>
  <c r="F217" i="20"/>
  <c r="A217" i="20"/>
  <c r="J216" i="20"/>
  <c r="I216" i="20"/>
  <c r="G216" i="20"/>
  <c r="F216" i="20"/>
  <c r="A216" i="20"/>
  <c r="J215" i="20"/>
  <c r="I215" i="20"/>
  <c r="G215" i="20"/>
  <c r="F215" i="20"/>
  <c r="A215" i="20"/>
  <c r="J214" i="20"/>
  <c r="I214" i="20"/>
  <c r="G214" i="20"/>
  <c r="F214" i="20"/>
  <c r="A214" i="20"/>
  <c r="J213" i="20"/>
  <c r="I213" i="20"/>
  <c r="G213" i="20"/>
  <c r="F213" i="20"/>
  <c r="A213" i="20"/>
  <c r="J212" i="20"/>
  <c r="I212" i="20"/>
  <c r="G212" i="20"/>
  <c r="F212" i="20"/>
  <c r="A212" i="20"/>
  <c r="I211" i="20"/>
  <c r="G211" i="20"/>
  <c r="F211" i="20"/>
  <c r="A211" i="20"/>
  <c r="J210" i="20"/>
  <c r="I210" i="20"/>
  <c r="G210" i="20"/>
  <c r="F210" i="20"/>
  <c r="A210" i="20"/>
  <c r="J209" i="20"/>
  <c r="I209" i="20"/>
  <c r="G209" i="20"/>
  <c r="F209" i="20"/>
  <c r="A209" i="20"/>
  <c r="J208" i="20"/>
  <c r="I208" i="20"/>
  <c r="G208" i="20"/>
  <c r="F208" i="20"/>
  <c r="A208" i="20"/>
  <c r="J207" i="20"/>
  <c r="I207" i="20"/>
  <c r="G207" i="20"/>
  <c r="F207" i="20"/>
  <c r="A207" i="20"/>
  <c r="J206" i="20"/>
  <c r="I206" i="20"/>
  <c r="G206" i="20"/>
  <c r="F206" i="20"/>
  <c r="A206" i="20"/>
  <c r="J205" i="20"/>
  <c r="I205" i="20"/>
  <c r="G205" i="20"/>
  <c r="F205" i="20"/>
  <c r="A205" i="20"/>
  <c r="J204" i="20"/>
  <c r="G204" i="20"/>
  <c r="F204" i="20"/>
  <c r="A204" i="20"/>
  <c r="J203" i="20"/>
  <c r="I203" i="20"/>
  <c r="G203" i="20"/>
  <c r="F203" i="20"/>
  <c r="A203" i="20"/>
  <c r="J202" i="20"/>
  <c r="I202" i="20"/>
  <c r="G202" i="20"/>
  <c r="F202" i="20"/>
  <c r="A202" i="20"/>
  <c r="J201" i="20"/>
  <c r="I201" i="20"/>
  <c r="G201" i="20"/>
  <c r="F201" i="20"/>
  <c r="A201" i="20"/>
  <c r="J200" i="20"/>
  <c r="I200" i="20"/>
  <c r="G200" i="20"/>
  <c r="F200" i="20"/>
  <c r="A200" i="20"/>
  <c r="J199" i="20"/>
  <c r="I199" i="20"/>
  <c r="G199" i="20"/>
  <c r="F199" i="20"/>
  <c r="A199" i="20"/>
  <c r="J198" i="20"/>
  <c r="I198" i="20"/>
  <c r="G198" i="20"/>
  <c r="F198" i="20"/>
  <c r="A198" i="20"/>
  <c r="J197" i="20"/>
  <c r="I197" i="20"/>
  <c r="G197" i="20"/>
  <c r="F197" i="20"/>
  <c r="A197" i="20"/>
  <c r="J196" i="20"/>
  <c r="I196" i="20"/>
  <c r="G196" i="20"/>
  <c r="F196" i="20"/>
  <c r="A196" i="20"/>
  <c r="J195" i="20"/>
  <c r="I195" i="20"/>
  <c r="G195" i="20"/>
  <c r="F195" i="20"/>
  <c r="A195" i="20"/>
  <c r="J194" i="20"/>
  <c r="I194" i="20"/>
  <c r="G194" i="20"/>
  <c r="F194" i="20"/>
  <c r="A194" i="20"/>
  <c r="J193" i="20"/>
  <c r="I193" i="20"/>
  <c r="G193" i="20"/>
  <c r="F193" i="20"/>
  <c r="A193" i="20"/>
  <c r="J192" i="20"/>
  <c r="I192" i="20"/>
  <c r="G192" i="20"/>
  <c r="F192" i="20"/>
  <c r="A192" i="20"/>
  <c r="J191" i="20"/>
  <c r="I191" i="20"/>
  <c r="G191" i="20"/>
  <c r="F191" i="20"/>
  <c r="A191" i="20"/>
  <c r="J190" i="20"/>
  <c r="I190" i="20"/>
  <c r="G190" i="20"/>
  <c r="F190" i="20"/>
  <c r="A190" i="20"/>
  <c r="J189" i="20"/>
  <c r="I189" i="20"/>
  <c r="G189" i="20"/>
  <c r="F189" i="20"/>
  <c r="A189" i="20"/>
  <c r="J188" i="20"/>
  <c r="I188" i="20"/>
  <c r="G188" i="20"/>
  <c r="F188" i="20"/>
  <c r="A188" i="20"/>
  <c r="J187" i="20"/>
  <c r="I187" i="20"/>
  <c r="G187" i="20"/>
  <c r="F187" i="20"/>
  <c r="A187" i="20"/>
  <c r="J186" i="20"/>
  <c r="I186" i="20"/>
  <c r="G186" i="20"/>
  <c r="F186" i="20"/>
  <c r="A186" i="20"/>
  <c r="J185" i="20"/>
  <c r="I185" i="20"/>
  <c r="G185" i="20"/>
  <c r="F185" i="20"/>
  <c r="A185" i="20"/>
  <c r="J184" i="20"/>
  <c r="I184" i="20"/>
  <c r="G184" i="20"/>
  <c r="F184" i="20"/>
  <c r="A184" i="20"/>
  <c r="J183" i="20"/>
  <c r="I183" i="20"/>
  <c r="G183" i="20"/>
  <c r="F183" i="20"/>
  <c r="A183" i="20"/>
  <c r="J182" i="20"/>
  <c r="I182" i="20"/>
  <c r="G182" i="20"/>
  <c r="F182" i="20"/>
  <c r="A182" i="20"/>
  <c r="J181" i="20"/>
  <c r="I181" i="20"/>
  <c r="G181" i="20"/>
  <c r="F181" i="20"/>
  <c r="A181" i="20"/>
  <c r="J180" i="20"/>
  <c r="I180" i="20"/>
  <c r="G180" i="20"/>
  <c r="F180" i="20"/>
  <c r="A180" i="20"/>
  <c r="J179" i="20"/>
  <c r="I179" i="20"/>
  <c r="G179" i="20"/>
  <c r="F179" i="20"/>
  <c r="A179" i="20"/>
  <c r="J178" i="20"/>
  <c r="I178" i="20"/>
  <c r="G178" i="20"/>
  <c r="F178" i="20"/>
  <c r="A178" i="20"/>
  <c r="J177" i="20"/>
  <c r="I177" i="20"/>
  <c r="G177" i="20"/>
  <c r="F177" i="20"/>
  <c r="A177" i="20"/>
  <c r="J176" i="20"/>
  <c r="I176" i="20"/>
  <c r="G176" i="20"/>
  <c r="A176" i="20"/>
  <c r="J175" i="20"/>
  <c r="I175" i="20"/>
  <c r="G175" i="20"/>
  <c r="F175" i="20"/>
  <c r="A175" i="20"/>
  <c r="J174" i="20"/>
  <c r="I174" i="20"/>
  <c r="G174" i="20"/>
  <c r="F174" i="20"/>
  <c r="A174" i="20"/>
  <c r="J173" i="20"/>
  <c r="I173" i="20"/>
  <c r="G173" i="20"/>
  <c r="F173" i="20"/>
  <c r="A173" i="20"/>
  <c r="J172" i="20"/>
  <c r="I172" i="20"/>
  <c r="G172" i="20"/>
  <c r="F172" i="20"/>
  <c r="A172" i="20"/>
  <c r="J171" i="20"/>
  <c r="I171" i="20"/>
  <c r="G171" i="20"/>
  <c r="F171" i="20"/>
  <c r="A171" i="20"/>
  <c r="J170" i="20"/>
  <c r="I170" i="20"/>
  <c r="G170" i="20"/>
  <c r="F170" i="20"/>
  <c r="A170" i="20"/>
  <c r="J169" i="20"/>
  <c r="I169" i="20"/>
  <c r="G169" i="20"/>
  <c r="F169" i="20"/>
  <c r="A169" i="20"/>
  <c r="J168" i="20"/>
  <c r="I168" i="20"/>
  <c r="G168" i="20"/>
  <c r="F168" i="20"/>
  <c r="A168" i="20"/>
  <c r="J167" i="20"/>
  <c r="I167" i="20"/>
  <c r="G167" i="20"/>
  <c r="F167" i="20"/>
  <c r="A167" i="20"/>
  <c r="J166" i="20"/>
  <c r="I166" i="20"/>
  <c r="G166" i="20"/>
  <c r="F166" i="20"/>
  <c r="A166" i="20"/>
  <c r="J165" i="20"/>
  <c r="I165" i="20"/>
  <c r="G165" i="20"/>
  <c r="F165" i="20"/>
  <c r="A165" i="20"/>
  <c r="J164" i="20"/>
  <c r="I164" i="20"/>
  <c r="G164" i="20"/>
  <c r="F164" i="20"/>
  <c r="A164" i="20"/>
  <c r="A163" i="20"/>
  <c r="J163" i="20"/>
  <c r="E163" i="20" s="1"/>
  <c r="A162" i="20"/>
  <c r="F162" i="20"/>
  <c r="G162" i="20"/>
  <c r="J162" i="20"/>
  <c r="A161" i="20"/>
  <c r="F161" i="20"/>
  <c r="G161" i="20"/>
  <c r="J161" i="20"/>
  <c r="A160" i="20"/>
  <c r="F160" i="20"/>
  <c r="G160" i="20"/>
  <c r="J160" i="20"/>
  <c r="J159" i="20"/>
  <c r="G159" i="20"/>
  <c r="F159" i="20"/>
  <c r="A159" i="20"/>
  <c r="A158" i="20"/>
  <c r="F158" i="20"/>
  <c r="G158" i="20"/>
  <c r="J158" i="20"/>
  <c r="J157" i="20"/>
  <c r="G157" i="20"/>
  <c r="F157" i="20"/>
  <c r="A157" i="20"/>
  <c r="A156" i="20"/>
  <c r="F156" i="20"/>
  <c r="G156" i="20"/>
  <c r="J156" i="20"/>
  <c r="J153" i="20"/>
  <c r="G153" i="20"/>
  <c r="F153" i="20"/>
  <c r="A153" i="20"/>
  <c r="J155" i="20"/>
  <c r="G155" i="20"/>
  <c r="F155" i="20"/>
  <c r="A155" i="20"/>
  <c r="J154" i="20"/>
  <c r="G154" i="20"/>
  <c r="F154" i="20"/>
  <c r="A154" i="20"/>
  <c r="A152" i="20"/>
  <c r="F152" i="20"/>
  <c r="G152" i="20"/>
  <c r="J152" i="20"/>
  <c r="J151" i="20"/>
  <c r="G151" i="20"/>
  <c r="F151" i="20"/>
  <c r="A151" i="20"/>
  <c r="J150" i="20"/>
  <c r="G150" i="20"/>
  <c r="F150" i="20"/>
  <c r="A150" i="20"/>
  <c r="J149" i="20"/>
  <c r="G149" i="20"/>
  <c r="F149" i="20"/>
  <c r="A149" i="20"/>
  <c r="J148" i="20"/>
  <c r="G148" i="20"/>
  <c r="F148" i="20"/>
  <c r="A148" i="20"/>
  <c r="J147" i="20"/>
  <c r="G147" i="20"/>
  <c r="F147" i="20"/>
  <c r="A147" i="20"/>
  <c r="J146" i="20"/>
  <c r="G146" i="20"/>
  <c r="F146" i="20"/>
  <c r="A146" i="20"/>
  <c r="J145" i="20"/>
  <c r="G145" i="20"/>
  <c r="F145" i="20"/>
  <c r="A145" i="20"/>
  <c r="J144" i="20"/>
  <c r="G144" i="20"/>
  <c r="F144" i="20"/>
  <c r="A144" i="20"/>
  <c r="J143" i="20"/>
  <c r="G143" i="20"/>
  <c r="F143" i="20"/>
  <c r="A143" i="20"/>
  <c r="J142" i="20"/>
  <c r="G142" i="20"/>
  <c r="F142" i="20"/>
  <c r="A142" i="20"/>
  <c r="J141" i="20"/>
  <c r="G141" i="20"/>
  <c r="F141" i="20"/>
  <c r="A141" i="20"/>
  <c r="J140" i="20"/>
  <c r="G140" i="20"/>
  <c r="F140" i="20"/>
  <c r="A140" i="20"/>
  <c r="J139" i="20"/>
  <c r="G139" i="20"/>
  <c r="F139" i="20"/>
  <c r="A139" i="20"/>
  <c r="J138" i="20"/>
  <c r="G138" i="20"/>
  <c r="F138" i="20"/>
  <c r="A138" i="20"/>
  <c r="J137" i="20"/>
  <c r="G137" i="20"/>
  <c r="F137" i="20"/>
  <c r="A137" i="20"/>
  <c r="J136" i="20"/>
  <c r="G136" i="20"/>
  <c r="F136" i="20"/>
  <c r="A136" i="20"/>
  <c r="F135" i="20"/>
  <c r="J135" i="20"/>
  <c r="G135" i="20"/>
  <c r="A135" i="20"/>
  <c r="J134" i="20"/>
  <c r="G134" i="20"/>
  <c r="F134" i="20"/>
  <c r="A134" i="20"/>
  <c r="J133" i="20"/>
  <c r="G133" i="20"/>
  <c r="F133" i="20"/>
  <c r="A133" i="20"/>
  <c r="J132" i="20"/>
  <c r="G132" i="20"/>
  <c r="F132" i="20"/>
  <c r="A132" i="20"/>
  <c r="J131" i="20"/>
  <c r="G131" i="20"/>
  <c r="F131" i="20"/>
  <c r="A131" i="20"/>
  <c r="J130" i="20"/>
  <c r="G130" i="20"/>
  <c r="F130" i="20"/>
  <c r="A130" i="20"/>
  <c r="J129" i="20"/>
  <c r="G129" i="20"/>
  <c r="F129" i="20"/>
  <c r="A129" i="20"/>
  <c r="J128" i="20"/>
  <c r="G128" i="20"/>
  <c r="F128" i="20"/>
  <c r="A128" i="20"/>
  <c r="J127" i="20"/>
  <c r="G127" i="20"/>
  <c r="F127" i="20"/>
  <c r="A127" i="20"/>
  <c r="J126" i="20"/>
  <c r="G126" i="20"/>
  <c r="F126" i="20"/>
  <c r="A126" i="20"/>
  <c r="A123" i="20"/>
  <c r="F123" i="20"/>
  <c r="G123" i="20"/>
  <c r="J123" i="20"/>
  <c r="A125" i="20"/>
  <c r="F125" i="20"/>
  <c r="G125" i="20"/>
  <c r="J125" i="20"/>
  <c r="A120" i="20"/>
  <c r="F120" i="20"/>
  <c r="G120" i="20"/>
  <c r="J120" i="20"/>
  <c r="A124" i="20"/>
  <c r="F124" i="20"/>
  <c r="G124" i="20"/>
  <c r="J124" i="20"/>
  <c r="A118" i="20"/>
  <c r="F118" i="20"/>
  <c r="G118" i="20"/>
  <c r="J118" i="20"/>
  <c r="A119" i="20"/>
  <c r="F119" i="20"/>
  <c r="G119" i="20"/>
  <c r="J119" i="20"/>
  <c r="A121" i="20"/>
  <c r="F121" i="20"/>
  <c r="G121" i="20"/>
  <c r="J121" i="20"/>
  <c r="A122" i="20"/>
  <c r="J122" i="20"/>
  <c r="A117" i="20"/>
  <c r="F117" i="20"/>
  <c r="G117" i="20"/>
  <c r="J117" i="20"/>
  <c r="A114" i="20"/>
  <c r="F114" i="20"/>
  <c r="G114" i="20"/>
  <c r="J114" i="20"/>
  <c r="A112" i="20"/>
  <c r="F112" i="20"/>
  <c r="G112" i="20"/>
  <c r="J112" i="20"/>
  <c r="A113" i="20"/>
  <c r="F113" i="20"/>
  <c r="G113" i="20"/>
  <c r="J113" i="20"/>
  <c r="G106" i="20"/>
  <c r="A110" i="20"/>
  <c r="F110" i="20"/>
  <c r="G110" i="20"/>
  <c r="J110" i="20"/>
  <c r="A109" i="20"/>
  <c r="F109" i="20"/>
  <c r="G109" i="20"/>
  <c r="J109" i="20"/>
  <c r="A107" i="20"/>
  <c r="F107" i="20"/>
  <c r="G107" i="20"/>
  <c r="J107" i="20"/>
  <c r="A106" i="20"/>
  <c r="F106" i="20"/>
  <c r="J106" i="20"/>
  <c r="A105" i="20"/>
  <c r="F105" i="20"/>
  <c r="G105" i="20"/>
  <c r="J105" i="20"/>
  <c r="A103" i="20"/>
  <c r="F103" i="20"/>
  <c r="G103" i="20"/>
  <c r="J103" i="20"/>
  <c r="J116" i="20"/>
  <c r="G116" i="20"/>
  <c r="F116" i="20"/>
  <c r="A116" i="20"/>
  <c r="F291" i="20" l="1"/>
  <c r="G291" i="20"/>
  <c r="G227" i="20"/>
  <c r="F227" i="20"/>
  <c r="F458" i="20"/>
  <c r="F467" i="20"/>
  <c r="F475" i="20"/>
  <c r="C459" i="20"/>
  <c r="C458" i="20" s="1"/>
  <c r="F163" i="20"/>
  <c r="G163" i="20"/>
  <c r="I114" i="20" l="1"/>
  <c r="I118" i="20"/>
  <c r="I116" i="20"/>
  <c r="I125" i="20"/>
  <c r="I137" i="20" l="1"/>
  <c r="I140" i="20"/>
  <c r="I136" i="20"/>
  <c r="I139" i="20"/>
  <c r="I138" i="20"/>
  <c r="I141" i="20"/>
  <c r="I126" i="20"/>
  <c r="I129" i="20"/>
  <c r="I128" i="20"/>
  <c r="I131" i="20"/>
  <c r="I134" i="20"/>
  <c r="I130" i="20"/>
  <c r="I133" i="20"/>
  <c r="I132" i="20"/>
  <c r="I135" i="20"/>
  <c r="I127" i="20"/>
  <c r="I143" i="20"/>
  <c r="I142" i="20"/>
  <c r="I145" i="20"/>
  <c r="I147" i="20"/>
  <c r="I144" i="20"/>
  <c r="I146" i="20"/>
  <c r="I161" i="20"/>
  <c r="I158" i="20"/>
  <c r="I148" i="20"/>
  <c r="I150" i="20"/>
  <c r="I162" i="20"/>
  <c r="I160" i="20"/>
  <c r="I153" i="20"/>
  <c r="I155" i="20"/>
  <c r="I149" i="20"/>
  <c r="I152" i="20"/>
  <c r="I151" i="20"/>
  <c r="I154" i="20"/>
  <c r="I157" i="20"/>
  <c r="I159" i="20"/>
  <c r="I156" i="20"/>
  <c r="I119" i="20"/>
  <c r="I124" i="20"/>
  <c r="I121" i="20"/>
  <c r="I117" i="20"/>
  <c r="I120" i="20"/>
  <c r="I123" i="20"/>
  <c r="I107" i="20"/>
  <c r="I112" i="20"/>
  <c r="I105" i="20"/>
  <c r="I106" i="20"/>
  <c r="I110" i="20"/>
  <c r="I113" i="20"/>
  <c r="I103" i="20"/>
  <c r="I109" i="20"/>
  <c r="I115" i="20"/>
  <c r="I111" i="20"/>
  <c r="I100" i="20"/>
  <c r="I108" i="20"/>
  <c r="I102" i="20"/>
  <c r="I104" i="20"/>
  <c r="A3" i="18" l="1"/>
  <c r="G3" i="18"/>
  <c r="I3" i="18"/>
  <c r="F3" i="18" s="1"/>
  <c r="H3" i="18" s="1"/>
  <c r="A4" i="18"/>
  <c r="G4" i="18"/>
  <c r="I4" i="18"/>
  <c r="F4" i="18" s="1"/>
  <c r="H4" i="18" s="1"/>
  <c r="A5" i="18"/>
  <c r="G5" i="18"/>
  <c r="I5" i="18"/>
  <c r="F5" i="18" s="1"/>
  <c r="H5" i="18" s="1"/>
  <c r="A6" i="18"/>
  <c r="G6" i="18"/>
  <c r="I6" i="18"/>
  <c r="F6" i="18" s="1"/>
  <c r="H6" i="18" s="1"/>
  <c r="A7" i="18"/>
  <c r="G7" i="18"/>
  <c r="I7" i="18"/>
  <c r="F7" i="18" s="1"/>
  <c r="H7" i="18" s="1"/>
  <c r="A8" i="18"/>
  <c r="G8" i="18"/>
  <c r="I8" i="18"/>
  <c r="F8" i="18" s="1"/>
  <c r="H8" i="18" s="1"/>
  <c r="A9" i="18"/>
  <c r="G9" i="18"/>
  <c r="I9" i="18"/>
  <c r="F9" i="18" s="1"/>
  <c r="H9" i="18" s="1"/>
  <c r="A10" i="18"/>
  <c r="F10" i="18"/>
  <c r="H10" i="18" s="1"/>
  <c r="G10" i="18"/>
  <c r="I10" i="18"/>
  <c r="A11" i="18"/>
  <c r="G11" i="18"/>
  <c r="I11" i="18"/>
  <c r="F11" i="18" s="1"/>
  <c r="H11" i="18" s="1"/>
  <c r="A12" i="18"/>
  <c r="F12" i="18"/>
  <c r="H12" i="18" s="1"/>
  <c r="G12" i="18"/>
  <c r="I12" i="18"/>
  <c r="A13" i="18"/>
  <c r="G13" i="18"/>
  <c r="I13" i="18"/>
  <c r="F13" i="18" s="1"/>
  <c r="H13" i="18" s="1"/>
  <c r="A14" i="18"/>
  <c r="G14" i="18"/>
  <c r="I14" i="18"/>
  <c r="F14" i="18" s="1"/>
  <c r="H14" i="18" s="1"/>
  <c r="A15" i="18"/>
  <c r="G15" i="18"/>
  <c r="I15" i="18"/>
  <c r="F15" i="18" s="1"/>
  <c r="H15" i="18" s="1"/>
  <c r="A16" i="18"/>
  <c r="G16" i="18"/>
  <c r="I16" i="18"/>
  <c r="F16" i="18" s="1"/>
  <c r="H16" i="18" s="1"/>
  <c r="A17" i="18"/>
  <c r="G17" i="18"/>
  <c r="I17" i="18"/>
  <c r="F17" i="18" s="1"/>
  <c r="H17" i="18" s="1"/>
  <c r="A18" i="18"/>
  <c r="G18" i="18"/>
  <c r="I18" i="18"/>
  <c r="F18" i="18" s="1"/>
  <c r="H18" i="18" s="1"/>
  <c r="A19" i="18"/>
  <c r="G19" i="18"/>
  <c r="I19" i="18"/>
  <c r="F19" i="18" s="1"/>
  <c r="H19" i="18" s="1"/>
  <c r="A20" i="18"/>
  <c r="F20" i="18"/>
  <c r="H20" i="18" s="1"/>
  <c r="G20" i="18"/>
  <c r="I20" i="18"/>
  <c r="A21" i="18"/>
  <c r="G21" i="18"/>
  <c r="I21" i="18"/>
  <c r="F21" i="18" s="1"/>
  <c r="H21" i="18" s="1"/>
  <c r="A22" i="18"/>
  <c r="G22" i="18"/>
  <c r="H22" i="18"/>
  <c r="I22" i="18"/>
  <c r="A23" i="18"/>
  <c r="G23" i="18"/>
  <c r="H23" i="18"/>
  <c r="I23" i="18"/>
  <c r="A24" i="18"/>
  <c r="G24" i="18"/>
  <c r="H24" i="18"/>
  <c r="I24" i="18"/>
  <c r="A25" i="18"/>
  <c r="G25" i="18"/>
  <c r="H25" i="18"/>
  <c r="I25" i="18"/>
  <c r="A26" i="18"/>
  <c r="G26" i="18"/>
  <c r="H26" i="18"/>
  <c r="I26" i="18"/>
  <c r="A27" i="18"/>
  <c r="G27" i="18"/>
  <c r="H27" i="18"/>
  <c r="I27" i="18"/>
  <c r="A28" i="18"/>
  <c r="G28" i="18"/>
  <c r="H28" i="18"/>
  <c r="I28" i="18"/>
  <c r="A29" i="18"/>
  <c r="G29" i="18"/>
  <c r="H29" i="18"/>
  <c r="I29" i="18"/>
  <c r="A30" i="18"/>
  <c r="G30" i="18"/>
  <c r="H30" i="18"/>
  <c r="I30" i="18"/>
  <c r="A31" i="18"/>
  <c r="G31" i="18"/>
  <c r="H31" i="18"/>
  <c r="I31" i="18"/>
  <c r="A32" i="18"/>
  <c r="G32" i="18"/>
  <c r="H32" i="18"/>
  <c r="I32" i="18"/>
  <c r="A33" i="18"/>
  <c r="G33" i="18"/>
  <c r="I33" i="18"/>
  <c r="F33" i="18" s="1"/>
  <c r="H33" i="18" s="1"/>
  <c r="A34" i="18"/>
  <c r="G34" i="18"/>
  <c r="I34" i="18"/>
  <c r="F34" i="18" s="1"/>
  <c r="H34" i="18" s="1"/>
  <c r="A35" i="18"/>
  <c r="G35" i="18"/>
  <c r="I35" i="18"/>
  <c r="F35" i="18" s="1"/>
  <c r="H35" i="18" s="1"/>
  <c r="A36" i="18"/>
  <c r="G36" i="18"/>
  <c r="I36" i="18"/>
  <c r="U36" i="18" s="1"/>
  <c r="A37" i="18"/>
  <c r="G37" i="18"/>
  <c r="I37" i="18"/>
  <c r="F37" i="18" s="1"/>
  <c r="H37" i="18" s="1"/>
  <c r="A38" i="18"/>
  <c r="E38" i="18"/>
  <c r="G38" i="18"/>
  <c r="I38" i="18"/>
  <c r="F38" i="18" s="1"/>
  <c r="H38" i="18" s="1"/>
  <c r="A39" i="18"/>
  <c r="G39" i="18"/>
  <c r="I39" i="18"/>
  <c r="F39" i="18" s="1"/>
  <c r="H39" i="18" s="1"/>
  <c r="U39" i="18"/>
  <c r="A40" i="18"/>
  <c r="G40" i="18"/>
  <c r="I40" i="18"/>
  <c r="F40" i="18" s="1"/>
  <c r="H40" i="18" s="1"/>
  <c r="A41" i="18"/>
  <c r="G41" i="18"/>
  <c r="I41" i="18"/>
  <c r="F41" i="18" s="1"/>
  <c r="H41" i="18" s="1"/>
  <c r="U41" i="18"/>
  <c r="A42" i="18"/>
  <c r="G42" i="18"/>
  <c r="I42" i="18"/>
  <c r="F42" i="18" s="1"/>
  <c r="H42" i="18" s="1"/>
  <c r="A43" i="18"/>
  <c r="G43" i="18"/>
  <c r="I43" i="18"/>
  <c r="F43" i="18" s="1"/>
  <c r="H43" i="18" s="1"/>
  <c r="A44" i="18"/>
  <c r="F44" i="18"/>
  <c r="G44" i="18"/>
  <c r="H44" i="18"/>
  <c r="I44" i="18"/>
  <c r="U44" i="18"/>
  <c r="A45" i="18"/>
  <c r="G45" i="18"/>
  <c r="I45" i="18"/>
  <c r="F45" i="18" s="1"/>
  <c r="H45" i="18" s="1"/>
  <c r="A46" i="18"/>
  <c r="F46" i="18"/>
  <c r="G46" i="18"/>
  <c r="H46" i="18"/>
  <c r="I46" i="18"/>
  <c r="U46" i="18"/>
  <c r="A47" i="18"/>
  <c r="G47" i="18"/>
  <c r="I47" i="18"/>
  <c r="F47" i="18" s="1"/>
  <c r="H47" i="18" s="1"/>
  <c r="A48" i="18"/>
  <c r="G48" i="18"/>
  <c r="I48" i="18"/>
  <c r="F48" i="18" s="1"/>
  <c r="H48" i="18" s="1"/>
  <c r="A49" i="18"/>
  <c r="G49" i="18"/>
  <c r="I49" i="18"/>
  <c r="F49" i="18" s="1"/>
  <c r="H49" i="18" s="1"/>
  <c r="U49" i="18"/>
  <c r="A50" i="18"/>
  <c r="G50" i="18"/>
  <c r="I50" i="18"/>
  <c r="F50" i="18" s="1"/>
  <c r="H50" i="18" s="1"/>
  <c r="A51" i="18"/>
  <c r="G51" i="18"/>
  <c r="I51" i="18"/>
  <c r="F51" i="18" s="1"/>
  <c r="H51" i="18" s="1"/>
  <c r="U51" i="18"/>
  <c r="A52" i="18"/>
  <c r="G52" i="18"/>
  <c r="I52" i="18"/>
  <c r="F52" i="18" s="1"/>
  <c r="H52" i="18" s="1"/>
  <c r="A53" i="18"/>
  <c r="G53" i="18"/>
  <c r="H53" i="18"/>
  <c r="I53" i="18"/>
  <c r="U53" i="18" s="1"/>
  <c r="A54" i="18"/>
  <c r="G54" i="18"/>
  <c r="H54" i="18"/>
  <c r="I54" i="18"/>
  <c r="U54" i="18" s="1"/>
  <c r="A55" i="18"/>
  <c r="G55" i="18"/>
  <c r="H55" i="18"/>
  <c r="I55" i="18"/>
  <c r="U55" i="18" s="1"/>
  <c r="A56" i="18"/>
  <c r="G56" i="18"/>
  <c r="H56" i="18"/>
  <c r="I56" i="18"/>
  <c r="U56" i="18" s="1"/>
  <c r="A57" i="18"/>
  <c r="G57" i="18"/>
  <c r="H57" i="18"/>
  <c r="I57" i="18"/>
  <c r="U57" i="18" s="1"/>
  <c r="A58" i="18"/>
  <c r="G58" i="18"/>
  <c r="H58" i="18"/>
  <c r="I58" i="18"/>
  <c r="U58" i="18" s="1"/>
  <c r="A59" i="18"/>
  <c r="G59" i="18"/>
  <c r="H59" i="18"/>
  <c r="I59" i="18"/>
  <c r="U59" i="18" s="1"/>
  <c r="A60" i="18"/>
  <c r="G60" i="18"/>
  <c r="H60" i="18"/>
  <c r="I60" i="18"/>
  <c r="U60" i="18" s="1"/>
  <c r="A61" i="18"/>
  <c r="G61" i="18"/>
  <c r="H61" i="18"/>
  <c r="I61" i="18"/>
  <c r="U61" i="18" s="1"/>
  <c r="A62" i="18"/>
  <c r="G62" i="18"/>
  <c r="H62" i="18"/>
  <c r="I62" i="18"/>
  <c r="U62" i="18" s="1"/>
  <c r="A63" i="18"/>
  <c r="G63" i="18"/>
  <c r="H63" i="18"/>
  <c r="I63" i="18"/>
  <c r="U63" i="18" s="1"/>
  <c r="A64" i="18"/>
  <c r="G64" i="18"/>
  <c r="H64" i="18"/>
  <c r="I64" i="18"/>
  <c r="U64" i="18" s="1"/>
  <c r="A65" i="18"/>
  <c r="G65" i="18"/>
  <c r="H65" i="18"/>
  <c r="I65" i="18"/>
  <c r="U65" i="18" s="1"/>
  <c r="A66" i="18"/>
  <c r="G66" i="18"/>
  <c r="I66" i="18"/>
  <c r="F66" i="18" s="1"/>
  <c r="H66" i="18" s="1"/>
  <c r="A67" i="18"/>
  <c r="G67" i="18"/>
  <c r="I67" i="18"/>
  <c r="F67" i="18" s="1"/>
  <c r="H67" i="18" s="1"/>
  <c r="U67" i="18"/>
  <c r="A68" i="18"/>
  <c r="G68" i="18"/>
  <c r="I68" i="18"/>
  <c r="U68" i="18" s="1"/>
  <c r="A69" i="18"/>
  <c r="G69" i="18"/>
  <c r="I69" i="18"/>
  <c r="F69" i="18" s="1"/>
  <c r="H69" i="18" s="1"/>
  <c r="A70" i="18"/>
  <c r="G70" i="18"/>
  <c r="I70" i="18"/>
  <c r="F70" i="18" s="1"/>
  <c r="H70" i="18" s="1"/>
  <c r="U70" i="18"/>
  <c r="A71" i="18"/>
  <c r="G71" i="18"/>
  <c r="I71" i="18"/>
  <c r="F71" i="18" s="1"/>
  <c r="H71" i="18" s="1"/>
  <c r="A72" i="18"/>
  <c r="G72" i="18"/>
  <c r="I72" i="18"/>
  <c r="F72" i="18" s="1"/>
  <c r="H72" i="18" s="1"/>
  <c r="A73" i="18"/>
  <c r="G73" i="18"/>
  <c r="I73" i="18"/>
  <c r="U73" i="18" s="1"/>
  <c r="A74" i="18"/>
  <c r="G74" i="18"/>
  <c r="I74" i="18"/>
  <c r="F74" i="18" s="1"/>
  <c r="H74" i="18" s="1"/>
  <c r="A75" i="18"/>
  <c r="G75" i="18"/>
  <c r="I75" i="18"/>
  <c r="F75" i="18" s="1"/>
  <c r="H75" i="18" s="1"/>
  <c r="U75" i="18"/>
  <c r="A76" i="18"/>
  <c r="G76" i="18"/>
  <c r="I76" i="18"/>
  <c r="F76" i="18" s="1"/>
  <c r="H76" i="18" s="1"/>
  <c r="A77" i="18"/>
  <c r="G77" i="18"/>
  <c r="I77" i="18"/>
  <c r="F77" i="18" s="1"/>
  <c r="H77" i="18" s="1"/>
  <c r="U77" i="18"/>
  <c r="A78" i="18"/>
  <c r="G78" i="18"/>
  <c r="I78" i="18"/>
  <c r="U78" i="18" s="1"/>
  <c r="A79" i="18"/>
  <c r="G79" i="18"/>
  <c r="H79" i="18"/>
  <c r="I79" i="18"/>
  <c r="U79" i="18"/>
  <c r="A80" i="18"/>
  <c r="G80" i="18"/>
  <c r="H80" i="18"/>
  <c r="I80" i="18"/>
  <c r="U80" i="18" s="1"/>
  <c r="A81" i="18"/>
  <c r="G81" i="18"/>
  <c r="H81" i="18"/>
  <c r="I81" i="18"/>
  <c r="U81" i="18" s="1"/>
  <c r="A82" i="18"/>
  <c r="G82" i="18"/>
  <c r="H82" i="18"/>
  <c r="I82" i="18"/>
  <c r="U82" i="18" s="1"/>
  <c r="A83" i="18"/>
  <c r="G83" i="18"/>
  <c r="H83" i="18"/>
  <c r="I83" i="18"/>
  <c r="U83" i="18"/>
  <c r="A84" i="18"/>
  <c r="G84" i="18"/>
  <c r="H84" i="18"/>
  <c r="I84" i="18"/>
  <c r="U84" i="18" s="1"/>
  <c r="A85" i="18"/>
  <c r="G85" i="18"/>
  <c r="H85" i="18"/>
  <c r="I85" i="18"/>
  <c r="U85" i="18"/>
  <c r="A86" i="18"/>
  <c r="G86" i="18"/>
  <c r="I86" i="18"/>
  <c r="F86" i="18" s="1"/>
  <c r="H86" i="18" s="1"/>
  <c r="A87" i="18"/>
  <c r="G87" i="18"/>
  <c r="I87" i="18"/>
  <c r="F87" i="18" s="1"/>
  <c r="H87" i="18" s="1"/>
  <c r="U87" i="18"/>
  <c r="A88" i="18"/>
  <c r="G88" i="18"/>
  <c r="I88" i="18"/>
  <c r="F88" i="18" s="1"/>
  <c r="H88" i="18" s="1"/>
  <c r="U88" i="18"/>
  <c r="A89" i="18"/>
  <c r="G89" i="18"/>
  <c r="I89" i="18"/>
  <c r="F89" i="18" s="1"/>
  <c r="H89" i="18" s="1"/>
  <c r="U89" i="18"/>
  <c r="A90" i="18"/>
  <c r="G90" i="18"/>
  <c r="I90" i="18"/>
  <c r="F90" i="18" s="1"/>
  <c r="H90" i="18" s="1"/>
  <c r="U90" i="18"/>
  <c r="A91" i="18"/>
  <c r="G91" i="18"/>
  <c r="I91" i="18"/>
  <c r="F91" i="18" s="1"/>
  <c r="H91" i="18" s="1"/>
  <c r="U91" i="18"/>
  <c r="A92" i="18"/>
  <c r="G92" i="18"/>
  <c r="I92" i="18"/>
  <c r="F92" i="18" s="1"/>
  <c r="H92" i="18" s="1"/>
  <c r="U92" i="18"/>
  <c r="A93" i="18"/>
  <c r="G93" i="18"/>
  <c r="I93" i="18"/>
  <c r="F93" i="18" s="1"/>
  <c r="H93" i="18" s="1"/>
  <c r="U93" i="18"/>
  <c r="A94" i="18"/>
  <c r="G94" i="18"/>
  <c r="I94" i="18"/>
  <c r="F94" i="18" s="1"/>
  <c r="H94" i="18" s="1"/>
  <c r="A95" i="18"/>
  <c r="G95" i="18"/>
  <c r="I95" i="18"/>
  <c r="F95" i="18" s="1"/>
  <c r="H95" i="18" s="1"/>
  <c r="U95" i="18"/>
  <c r="A96" i="18"/>
  <c r="G96" i="18"/>
  <c r="I96" i="18"/>
  <c r="F96" i="18" s="1"/>
  <c r="H96" i="18" s="1"/>
  <c r="A97" i="18"/>
  <c r="G97" i="18"/>
  <c r="I97" i="18"/>
  <c r="F97" i="18" s="1"/>
  <c r="H97" i="18" s="1"/>
  <c r="A98" i="18"/>
  <c r="G98" i="18"/>
  <c r="I98" i="18"/>
  <c r="F98" i="18" s="1"/>
  <c r="H98" i="18" s="1"/>
  <c r="U98" i="18"/>
  <c r="A99" i="18"/>
  <c r="G99" i="18"/>
  <c r="I99" i="18"/>
  <c r="F99" i="18" s="1"/>
  <c r="H99" i="18" s="1"/>
  <c r="U99" i="18"/>
  <c r="A100" i="18"/>
  <c r="G100" i="18"/>
  <c r="I100" i="18"/>
  <c r="F100" i="18" s="1"/>
  <c r="H100" i="18" s="1"/>
  <c r="A101" i="18"/>
  <c r="G101" i="18"/>
  <c r="I101" i="18"/>
  <c r="F101" i="18" s="1"/>
  <c r="H101" i="18" s="1"/>
  <c r="A102" i="18"/>
  <c r="G102" i="18"/>
  <c r="I102" i="18"/>
  <c r="F102" i="18" s="1"/>
  <c r="H102" i="18" s="1"/>
  <c r="A103" i="18"/>
  <c r="G103" i="18"/>
  <c r="I103" i="18"/>
  <c r="F103" i="18" s="1"/>
  <c r="H103" i="18" s="1"/>
  <c r="A104" i="18"/>
  <c r="G104" i="18"/>
  <c r="I104" i="18"/>
  <c r="F104" i="18" s="1"/>
  <c r="H104" i="18" s="1"/>
  <c r="A105" i="18"/>
  <c r="G105" i="18"/>
  <c r="I105" i="18"/>
  <c r="F105" i="18" s="1"/>
  <c r="H105" i="18" s="1"/>
  <c r="A106" i="18"/>
  <c r="G106" i="18"/>
  <c r="I106" i="18"/>
  <c r="F106" i="18" s="1"/>
  <c r="H106" i="18" s="1"/>
  <c r="A2" i="18"/>
  <c r="G2" i="18"/>
  <c r="I2" i="18"/>
  <c r="F2" i="18" s="1"/>
  <c r="H2" i="18" s="1"/>
  <c r="F22" i="20"/>
  <c r="F23" i="20"/>
  <c r="F24" i="20"/>
  <c r="F25" i="20"/>
  <c r="F26" i="20"/>
  <c r="F27" i="20"/>
  <c r="F28" i="20"/>
  <c r="F29" i="20"/>
  <c r="F30" i="20"/>
  <c r="F31" i="20"/>
  <c r="F3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79" i="20"/>
  <c r="F80" i="20"/>
  <c r="F81" i="20"/>
  <c r="F82" i="20"/>
  <c r="F83" i="20"/>
  <c r="F84" i="20"/>
  <c r="F85" i="20"/>
  <c r="J115" i="20"/>
  <c r="A115" i="20"/>
  <c r="J111" i="20"/>
  <c r="G111" i="20" s="1"/>
  <c r="A111" i="20"/>
  <c r="J108" i="20"/>
  <c r="A108" i="20"/>
  <c r="J104" i="20"/>
  <c r="G104" i="20" s="1"/>
  <c r="A104" i="20"/>
  <c r="J102" i="20"/>
  <c r="F102" i="20" s="1"/>
  <c r="A102" i="20"/>
  <c r="J101" i="20"/>
  <c r="A101" i="20"/>
  <c r="J100" i="20"/>
  <c r="G100" i="20" s="1"/>
  <c r="A100" i="20"/>
  <c r="J99" i="20"/>
  <c r="E99" i="20" s="1"/>
  <c r="G99" i="20" s="1"/>
  <c r="A99" i="20"/>
  <c r="J98" i="20"/>
  <c r="V98" i="20" s="1"/>
  <c r="A98" i="20"/>
  <c r="J97" i="20"/>
  <c r="V97" i="20" s="1"/>
  <c r="A97" i="20"/>
  <c r="J96" i="20"/>
  <c r="V96" i="20" s="1"/>
  <c r="A96" i="20"/>
  <c r="J95" i="20"/>
  <c r="V95" i="20" s="1"/>
  <c r="A95" i="20"/>
  <c r="J94" i="20"/>
  <c r="E94" i="20" s="1"/>
  <c r="G94" i="20" s="1"/>
  <c r="A94" i="20"/>
  <c r="J93" i="20"/>
  <c r="V93" i="20" s="1"/>
  <c r="A93" i="20"/>
  <c r="J92" i="20"/>
  <c r="V92" i="20" s="1"/>
  <c r="A92" i="20"/>
  <c r="J91" i="20"/>
  <c r="V91" i="20" s="1"/>
  <c r="A91" i="20"/>
  <c r="J90" i="20"/>
  <c r="V90" i="20" s="1"/>
  <c r="A90" i="20"/>
  <c r="J89" i="20"/>
  <c r="E89" i="20" s="1"/>
  <c r="G89" i="20" s="1"/>
  <c r="A89" i="20"/>
  <c r="J88" i="20"/>
  <c r="V88" i="20" s="1"/>
  <c r="A88" i="20"/>
  <c r="J87" i="20"/>
  <c r="V87" i="20" s="1"/>
  <c r="A87" i="20"/>
  <c r="J86" i="20"/>
  <c r="V86" i="20" s="1"/>
  <c r="A86" i="20"/>
  <c r="J85" i="20"/>
  <c r="V85" i="20" s="1"/>
  <c r="G85" i="20"/>
  <c r="A85" i="20"/>
  <c r="J84" i="20"/>
  <c r="V84" i="20" s="1"/>
  <c r="G84" i="20"/>
  <c r="A84" i="20"/>
  <c r="J83" i="20"/>
  <c r="V83" i="20" s="1"/>
  <c r="G83" i="20"/>
  <c r="A83" i="20"/>
  <c r="J82" i="20"/>
  <c r="V82" i="20" s="1"/>
  <c r="G82" i="20"/>
  <c r="A82" i="20"/>
  <c r="J81" i="20"/>
  <c r="V81" i="20" s="1"/>
  <c r="G81" i="20"/>
  <c r="A81" i="20"/>
  <c r="J80" i="20"/>
  <c r="V80" i="20" s="1"/>
  <c r="G80" i="20"/>
  <c r="A80" i="20"/>
  <c r="J79" i="20"/>
  <c r="V79" i="20" s="1"/>
  <c r="G79" i="20"/>
  <c r="A79" i="20"/>
  <c r="J78" i="20"/>
  <c r="E78" i="20" s="1"/>
  <c r="G78" i="20" s="1"/>
  <c r="A78" i="20"/>
  <c r="J77" i="20"/>
  <c r="V77" i="20" s="1"/>
  <c r="A77" i="20"/>
  <c r="J76" i="20"/>
  <c r="E76" i="20" s="1"/>
  <c r="G76" i="20" s="1"/>
  <c r="A76" i="20"/>
  <c r="J75" i="20"/>
  <c r="V75" i="20" s="1"/>
  <c r="A75" i="20"/>
  <c r="J74" i="20"/>
  <c r="V74" i="20" s="1"/>
  <c r="A74" i="20"/>
  <c r="J73" i="20"/>
  <c r="E73" i="20" s="1"/>
  <c r="G73" i="20" s="1"/>
  <c r="A73" i="20"/>
  <c r="J72" i="20"/>
  <c r="V72" i="20" s="1"/>
  <c r="A72" i="20"/>
  <c r="J71" i="20"/>
  <c r="E71" i="20" s="1"/>
  <c r="G71" i="20" s="1"/>
  <c r="A71" i="20"/>
  <c r="J70" i="20"/>
  <c r="V70" i="20" s="1"/>
  <c r="A70" i="20"/>
  <c r="J69" i="20"/>
  <c r="V69" i="20" s="1"/>
  <c r="A69" i="20"/>
  <c r="J68" i="20"/>
  <c r="E68" i="20" s="1"/>
  <c r="G68" i="20" s="1"/>
  <c r="A68" i="20"/>
  <c r="J67" i="20"/>
  <c r="V67" i="20" s="1"/>
  <c r="A67" i="20"/>
  <c r="J66" i="20"/>
  <c r="E66" i="20" s="1"/>
  <c r="G66" i="20" s="1"/>
  <c r="A66" i="20"/>
  <c r="J65" i="20"/>
  <c r="V65" i="20" s="1"/>
  <c r="G65" i="20"/>
  <c r="A65" i="20"/>
  <c r="J64" i="20"/>
  <c r="V64" i="20" s="1"/>
  <c r="G64" i="20"/>
  <c r="A64" i="20"/>
  <c r="J63" i="20"/>
  <c r="V63" i="20" s="1"/>
  <c r="G63" i="20"/>
  <c r="A63" i="20"/>
  <c r="J62" i="20"/>
  <c r="V62" i="20" s="1"/>
  <c r="G62" i="20"/>
  <c r="A62" i="20"/>
  <c r="J61" i="20"/>
  <c r="V61" i="20" s="1"/>
  <c r="G61" i="20"/>
  <c r="A61" i="20"/>
  <c r="J60" i="20"/>
  <c r="V60" i="20" s="1"/>
  <c r="G60" i="20"/>
  <c r="A60" i="20"/>
  <c r="J59" i="20"/>
  <c r="V59" i="20" s="1"/>
  <c r="G59" i="20"/>
  <c r="A59" i="20"/>
  <c r="J58" i="20"/>
  <c r="V58" i="20" s="1"/>
  <c r="G58" i="20"/>
  <c r="A58" i="20"/>
  <c r="J57" i="20"/>
  <c r="V57" i="20" s="1"/>
  <c r="G57" i="20"/>
  <c r="A57" i="20"/>
  <c r="J56" i="20"/>
  <c r="V56" i="20" s="1"/>
  <c r="G56" i="20"/>
  <c r="A56" i="20"/>
  <c r="J55" i="20"/>
  <c r="V55" i="20" s="1"/>
  <c r="G55" i="20"/>
  <c r="A55" i="20"/>
  <c r="J54" i="20"/>
  <c r="V54" i="20" s="1"/>
  <c r="G54" i="20"/>
  <c r="A54" i="20"/>
  <c r="J53" i="20"/>
  <c r="V53" i="20" s="1"/>
  <c r="G53" i="20"/>
  <c r="A53" i="20"/>
  <c r="J52" i="20"/>
  <c r="V52" i="20" s="1"/>
  <c r="A52" i="20"/>
  <c r="J51" i="20"/>
  <c r="E51" i="20" s="1"/>
  <c r="G51" i="20" s="1"/>
  <c r="A51" i="20"/>
  <c r="J50" i="20"/>
  <c r="V50" i="20" s="1"/>
  <c r="A50" i="20"/>
  <c r="J49" i="20"/>
  <c r="E49" i="20" s="1"/>
  <c r="G49" i="20" s="1"/>
  <c r="A49" i="20"/>
  <c r="J48" i="20"/>
  <c r="V48" i="20" s="1"/>
  <c r="A48" i="20"/>
  <c r="J47" i="20"/>
  <c r="V47" i="20" s="1"/>
  <c r="A47" i="20"/>
  <c r="J46" i="20"/>
  <c r="V46" i="20" s="1"/>
  <c r="A46" i="20"/>
  <c r="J45" i="20"/>
  <c r="V45" i="20" s="1"/>
  <c r="A45" i="20"/>
  <c r="J44" i="20"/>
  <c r="E44" i="20" s="1"/>
  <c r="G44" i="20" s="1"/>
  <c r="A44" i="20"/>
  <c r="J43" i="20"/>
  <c r="V43" i="20" s="1"/>
  <c r="A43" i="20"/>
  <c r="J42" i="20"/>
  <c r="V42" i="20" s="1"/>
  <c r="A42" i="20"/>
  <c r="J41" i="20"/>
  <c r="E41" i="20" s="1"/>
  <c r="G41" i="20" s="1"/>
  <c r="A41" i="20"/>
  <c r="J40" i="20"/>
  <c r="V40" i="20" s="1"/>
  <c r="A40" i="20"/>
  <c r="J39" i="20"/>
  <c r="E39" i="20" s="1"/>
  <c r="G39" i="20" s="1"/>
  <c r="A39" i="20"/>
  <c r="J38" i="20"/>
  <c r="E38" i="20" s="1"/>
  <c r="G38" i="20" s="1"/>
  <c r="I38" i="20"/>
  <c r="A38" i="20"/>
  <c r="J37" i="20"/>
  <c r="V37" i="20" s="1"/>
  <c r="A37" i="20"/>
  <c r="J36" i="20"/>
  <c r="E36" i="20" s="1"/>
  <c r="G36" i="20" s="1"/>
  <c r="A36" i="20"/>
  <c r="J35" i="20"/>
  <c r="E35" i="20" s="1"/>
  <c r="G35" i="20" s="1"/>
  <c r="A35" i="20"/>
  <c r="J34" i="20"/>
  <c r="E34" i="20" s="1"/>
  <c r="G34" i="20" s="1"/>
  <c r="A34" i="20"/>
  <c r="J33" i="20"/>
  <c r="E33" i="20" s="1"/>
  <c r="G33" i="20" s="1"/>
  <c r="A33" i="20"/>
  <c r="J32" i="20"/>
  <c r="G32" i="20"/>
  <c r="A32" i="20"/>
  <c r="J31" i="20"/>
  <c r="G31" i="20"/>
  <c r="A31" i="20"/>
  <c r="J30" i="20"/>
  <c r="G30" i="20"/>
  <c r="A30" i="20"/>
  <c r="J29" i="20"/>
  <c r="G29" i="20"/>
  <c r="A29" i="20"/>
  <c r="J28" i="20"/>
  <c r="G28" i="20"/>
  <c r="A28" i="20"/>
  <c r="J27" i="20"/>
  <c r="G27" i="20"/>
  <c r="A27" i="20"/>
  <c r="J26" i="20"/>
  <c r="G26" i="20"/>
  <c r="A26" i="20"/>
  <c r="J25" i="20"/>
  <c r="G25" i="20"/>
  <c r="A25" i="20"/>
  <c r="J24" i="20"/>
  <c r="G24" i="20"/>
  <c r="A24" i="20"/>
  <c r="J23" i="20"/>
  <c r="G23" i="20"/>
  <c r="A23" i="20"/>
  <c r="J22" i="20"/>
  <c r="G22" i="20"/>
  <c r="A22" i="20"/>
  <c r="J21" i="20"/>
  <c r="E21" i="20" s="1"/>
  <c r="A21" i="20"/>
  <c r="J20" i="20"/>
  <c r="E20" i="20" s="1"/>
  <c r="G20" i="20" s="1"/>
  <c r="A20" i="20"/>
  <c r="J19" i="20"/>
  <c r="E19" i="20" s="1"/>
  <c r="G19" i="20" s="1"/>
  <c r="A19" i="20"/>
  <c r="J18" i="20"/>
  <c r="E18" i="20" s="1"/>
  <c r="G18" i="20" s="1"/>
  <c r="A18" i="20"/>
  <c r="J17" i="20"/>
  <c r="E17" i="20" s="1"/>
  <c r="A17" i="20"/>
  <c r="J16" i="20"/>
  <c r="E16" i="20" s="1"/>
  <c r="A16" i="20"/>
  <c r="J15" i="20"/>
  <c r="E15" i="20" s="1"/>
  <c r="A15" i="20"/>
  <c r="J14" i="20"/>
  <c r="E14" i="20" s="1"/>
  <c r="G14" i="20" s="1"/>
  <c r="A14" i="20"/>
  <c r="J13" i="20"/>
  <c r="E13" i="20" s="1"/>
  <c r="G13" i="20" s="1"/>
  <c r="A13" i="20"/>
  <c r="J12" i="20"/>
  <c r="E12" i="20" s="1"/>
  <c r="G12" i="20" s="1"/>
  <c r="A12" i="20"/>
  <c r="J11" i="20"/>
  <c r="E11" i="20" s="1"/>
  <c r="G11" i="20" s="1"/>
  <c r="A11" i="20"/>
  <c r="J10" i="20"/>
  <c r="E10" i="20" s="1"/>
  <c r="G10" i="20" s="1"/>
  <c r="A10" i="20"/>
  <c r="J9" i="20"/>
  <c r="E9" i="20" s="1"/>
  <c r="G9" i="20" s="1"/>
  <c r="A9" i="20"/>
  <c r="J8" i="20"/>
  <c r="E8" i="20" s="1"/>
  <c r="G8" i="20" s="1"/>
  <c r="A8" i="20"/>
  <c r="J7" i="20"/>
  <c r="E7" i="20" s="1"/>
  <c r="G7" i="20" s="1"/>
  <c r="A7" i="20"/>
  <c r="J6" i="20"/>
  <c r="E6" i="20" s="1"/>
  <c r="G6" i="20" s="1"/>
  <c r="A6" i="20"/>
  <c r="J5" i="20"/>
  <c r="E5" i="20" s="1"/>
  <c r="A5" i="20"/>
  <c r="J4" i="20"/>
  <c r="E4" i="20" s="1"/>
  <c r="G4" i="20" s="1"/>
  <c r="A4" i="20"/>
  <c r="J3" i="20"/>
  <c r="E3" i="20" s="1"/>
  <c r="G3" i="20" s="1"/>
  <c r="A3" i="20"/>
  <c r="J2" i="20"/>
  <c r="A2" i="20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H70" i="19"/>
  <c r="H71" i="19"/>
  <c r="H72" i="19"/>
  <c r="H73" i="19"/>
  <c r="H74" i="19"/>
  <c r="H75" i="19"/>
  <c r="H76" i="19"/>
  <c r="H77" i="19"/>
  <c r="H78" i="19"/>
  <c r="H79" i="19"/>
  <c r="H80" i="19"/>
  <c r="H81" i="19"/>
  <c r="H82" i="19"/>
  <c r="H83" i="19"/>
  <c r="H84" i="19"/>
  <c r="H85" i="19"/>
  <c r="H86" i="19"/>
  <c r="H87" i="19"/>
  <c r="H88" i="19"/>
  <c r="H89" i="19"/>
  <c r="H90" i="19"/>
  <c r="H91" i="19"/>
  <c r="H92" i="19"/>
  <c r="H93" i="19"/>
  <c r="H94" i="19"/>
  <c r="H95" i="19"/>
  <c r="H96" i="19"/>
  <c r="H97" i="19"/>
  <c r="H98" i="19"/>
  <c r="H99" i="19"/>
  <c r="H100" i="19"/>
  <c r="H101" i="19"/>
  <c r="H102" i="19"/>
  <c r="H103" i="19"/>
  <c r="H104" i="19"/>
  <c r="H105" i="19"/>
  <c r="H106" i="19"/>
  <c r="H107" i="19"/>
  <c r="H108" i="19"/>
  <c r="H109" i="19"/>
  <c r="H110" i="19"/>
  <c r="H111" i="19"/>
  <c r="H112" i="19"/>
  <c r="H113" i="19"/>
  <c r="H114" i="19"/>
  <c r="H115" i="19"/>
  <c r="H116" i="19"/>
  <c r="H117" i="19"/>
  <c r="H118" i="19"/>
  <c r="H119" i="19"/>
  <c r="H120" i="19"/>
  <c r="H121" i="19"/>
  <c r="H122" i="19"/>
  <c r="H123" i="19"/>
  <c r="H124" i="19"/>
  <c r="H125" i="19"/>
  <c r="H126" i="19"/>
  <c r="H127" i="19"/>
  <c r="H128" i="19"/>
  <c r="H129" i="19"/>
  <c r="H130" i="19"/>
  <c r="H131" i="19"/>
  <c r="H132" i="19"/>
  <c r="H133" i="19"/>
  <c r="H134" i="19"/>
  <c r="H135" i="19"/>
  <c r="H136" i="19"/>
  <c r="H137" i="19"/>
  <c r="H138" i="19"/>
  <c r="H139" i="19"/>
  <c r="H140" i="19"/>
  <c r="H141" i="19"/>
  <c r="H142" i="19"/>
  <c r="H143" i="19"/>
  <c r="H144" i="19"/>
  <c r="H145" i="19"/>
  <c r="H146" i="19"/>
  <c r="H147" i="19"/>
  <c r="H148" i="19"/>
  <c r="H149" i="19"/>
  <c r="H150" i="19"/>
  <c r="H151" i="19"/>
  <c r="H152" i="19"/>
  <c r="H153" i="19"/>
  <c r="H154" i="19"/>
  <c r="H155" i="19"/>
  <c r="H156" i="19"/>
  <c r="H157" i="19"/>
  <c r="H158" i="19"/>
  <c r="H159" i="19"/>
  <c r="H160" i="19"/>
  <c r="H161" i="19"/>
  <c r="H162" i="19"/>
  <c r="H163" i="19"/>
  <c r="H164" i="19"/>
  <c r="H165" i="19"/>
  <c r="H166" i="19"/>
  <c r="H167" i="19"/>
  <c r="H168" i="19"/>
  <c r="H169" i="19"/>
  <c r="H170" i="19"/>
  <c r="H171" i="19"/>
  <c r="H172" i="19"/>
  <c r="H173" i="19"/>
  <c r="H174" i="19"/>
  <c r="H175" i="19"/>
  <c r="H176" i="19"/>
  <c r="H177" i="19"/>
  <c r="H178" i="19"/>
  <c r="H179" i="19"/>
  <c r="H180" i="19"/>
  <c r="H181" i="19"/>
  <c r="H182" i="19"/>
  <c r="H183" i="19"/>
  <c r="H184" i="19"/>
  <c r="H185" i="19"/>
  <c r="H186" i="19"/>
  <c r="H187" i="19"/>
  <c r="H188" i="19"/>
  <c r="H189" i="19"/>
  <c r="H190" i="19"/>
  <c r="H191" i="19"/>
  <c r="H192" i="19"/>
  <c r="H193" i="19"/>
  <c r="H194" i="19"/>
  <c r="H195" i="19"/>
  <c r="H196" i="19"/>
  <c r="H197" i="19"/>
  <c r="H198" i="19"/>
  <c r="H199" i="19"/>
  <c r="H200" i="19"/>
  <c r="H201" i="19"/>
  <c r="H202" i="19"/>
  <c r="H203" i="19"/>
  <c r="H204" i="19"/>
  <c r="H205" i="19"/>
  <c r="H206" i="19"/>
  <c r="H207" i="19"/>
  <c r="H208" i="19"/>
  <c r="H209" i="19"/>
  <c r="H210" i="19"/>
  <c r="H211" i="19"/>
  <c r="H212" i="19"/>
  <c r="H213" i="19"/>
  <c r="H214" i="19"/>
  <c r="H215" i="19"/>
  <c r="H216" i="19"/>
  <c r="H217" i="19"/>
  <c r="H218" i="19"/>
  <c r="H219" i="19"/>
  <c r="H220" i="19"/>
  <c r="H221" i="19"/>
  <c r="H222" i="19"/>
  <c r="H223" i="19"/>
  <c r="H224" i="19"/>
  <c r="H225" i="19"/>
  <c r="H226" i="19"/>
  <c r="H227" i="19"/>
  <c r="H228" i="19"/>
  <c r="H229" i="19"/>
  <c r="H230" i="19"/>
  <c r="H231" i="19"/>
  <c r="H232" i="19"/>
  <c r="H233" i="19"/>
  <c r="H234" i="19"/>
  <c r="H235" i="19"/>
  <c r="H236" i="19"/>
  <c r="H237" i="19"/>
  <c r="H238" i="19"/>
  <c r="H239" i="19"/>
  <c r="H240" i="19"/>
  <c r="H241" i="19"/>
  <c r="H242" i="19"/>
  <c r="H243" i="19"/>
  <c r="H244" i="19"/>
  <c r="H245" i="19"/>
  <c r="H246" i="19"/>
  <c r="H247" i="19"/>
  <c r="H248" i="19"/>
  <c r="H249" i="19"/>
  <c r="H250" i="19"/>
  <c r="H251" i="19"/>
  <c r="H252" i="19"/>
  <c r="H253" i="19"/>
  <c r="H254" i="19"/>
  <c r="H255" i="19"/>
  <c r="H256" i="19"/>
  <c r="H257" i="19"/>
  <c r="H258" i="19"/>
  <c r="H259" i="19"/>
  <c r="H260" i="19"/>
  <c r="H261" i="19"/>
  <c r="H262" i="19"/>
  <c r="H263" i="19"/>
  <c r="H264" i="19"/>
  <c r="H265" i="19"/>
  <c r="H266" i="19"/>
  <c r="H267" i="19"/>
  <c r="H268" i="19"/>
  <c r="H269" i="19"/>
  <c r="H270" i="19"/>
  <c r="H271" i="19"/>
  <c r="H272" i="19"/>
  <c r="H273" i="19"/>
  <c r="H274" i="19"/>
  <c r="H275" i="19"/>
  <c r="H276" i="19"/>
  <c r="H277" i="19"/>
  <c r="H278" i="19"/>
  <c r="H279" i="19"/>
  <c r="H280" i="19"/>
  <c r="H281" i="19"/>
  <c r="H282" i="19"/>
  <c r="H283" i="19"/>
  <c r="H284" i="19"/>
  <c r="H285" i="19"/>
  <c r="H286" i="19"/>
  <c r="H287" i="19"/>
  <c r="H288" i="19"/>
  <c r="H289" i="19"/>
  <c r="H290" i="19"/>
  <c r="H291" i="19"/>
  <c r="H292" i="19"/>
  <c r="H293" i="19"/>
  <c r="H294" i="19"/>
  <c r="H295" i="19"/>
  <c r="H296" i="19"/>
  <c r="H297" i="19"/>
  <c r="H298" i="19"/>
  <c r="H299" i="19"/>
  <c r="H300" i="19"/>
  <c r="H301" i="19"/>
  <c r="H302" i="19"/>
  <c r="H303" i="19"/>
  <c r="H304" i="19"/>
  <c r="H305" i="19"/>
  <c r="H306" i="19"/>
  <c r="H307" i="19"/>
  <c r="H308" i="19"/>
  <c r="H309" i="19"/>
  <c r="H310" i="19"/>
  <c r="H311" i="19"/>
  <c r="H312" i="19"/>
  <c r="H313" i="19"/>
  <c r="H314" i="19"/>
  <c r="H315" i="19"/>
  <c r="H316" i="19"/>
  <c r="H317" i="19"/>
  <c r="H318" i="19"/>
  <c r="H319" i="19"/>
  <c r="H320" i="19"/>
  <c r="H321" i="19"/>
  <c r="H322" i="19"/>
  <c r="H323" i="19"/>
  <c r="H324" i="19"/>
  <c r="H325" i="19"/>
  <c r="H326" i="19"/>
  <c r="H327" i="19"/>
  <c r="H328" i="19"/>
  <c r="H329" i="19"/>
  <c r="H330" i="19"/>
  <c r="H331" i="19"/>
  <c r="H332" i="19"/>
  <c r="H333" i="19"/>
  <c r="H334" i="19"/>
  <c r="H335" i="19"/>
  <c r="H336" i="19"/>
  <c r="H337" i="19"/>
  <c r="H338" i="19"/>
  <c r="H339" i="19"/>
  <c r="H340" i="19"/>
  <c r="H341" i="19"/>
  <c r="H342" i="19"/>
  <c r="H343" i="19"/>
  <c r="H344" i="19"/>
  <c r="H345" i="19"/>
  <c r="H346" i="19"/>
  <c r="H347" i="19"/>
  <c r="H348" i="19"/>
  <c r="H349" i="19"/>
  <c r="H350" i="19"/>
  <c r="H351" i="19"/>
  <c r="H352" i="19"/>
  <c r="H353" i="19"/>
  <c r="H354" i="19"/>
  <c r="H355" i="19"/>
  <c r="H356" i="19"/>
  <c r="H357" i="19"/>
  <c r="H358" i="19"/>
  <c r="H359" i="19"/>
  <c r="H360" i="19"/>
  <c r="H361" i="19"/>
  <c r="H362" i="19"/>
  <c r="H363" i="19"/>
  <c r="H364" i="19"/>
  <c r="H365" i="19"/>
  <c r="H366" i="19"/>
  <c r="H367" i="19"/>
  <c r="H368" i="19"/>
  <c r="H369" i="19"/>
  <c r="H370" i="19"/>
  <c r="H371" i="19"/>
  <c r="H372" i="19"/>
  <c r="H373" i="19"/>
  <c r="H374" i="19"/>
  <c r="H375" i="19"/>
  <c r="H376" i="19"/>
  <c r="H377" i="19"/>
  <c r="H378" i="19"/>
  <c r="H379" i="19"/>
  <c r="H380" i="19"/>
  <c r="H381" i="19"/>
  <c r="H382" i="19"/>
  <c r="H383" i="19"/>
  <c r="H384" i="19"/>
  <c r="H385" i="19"/>
  <c r="H386" i="19"/>
  <c r="H387" i="19"/>
  <c r="H388" i="19"/>
  <c r="H389" i="19"/>
  <c r="H390" i="19"/>
  <c r="H391" i="19"/>
  <c r="H392" i="19"/>
  <c r="H393" i="19"/>
  <c r="H394" i="19"/>
  <c r="H395" i="19"/>
  <c r="H396" i="19"/>
  <c r="H397" i="19"/>
  <c r="H398" i="19"/>
  <c r="H399" i="19"/>
  <c r="H400" i="19"/>
  <c r="H401" i="19"/>
  <c r="H402" i="19"/>
  <c r="H403" i="19"/>
  <c r="H404" i="19"/>
  <c r="H405" i="19"/>
  <c r="H406" i="19"/>
  <c r="H407" i="19"/>
  <c r="H408" i="19"/>
  <c r="H409" i="19"/>
  <c r="H410" i="19"/>
  <c r="H411" i="19"/>
  <c r="H412" i="19"/>
  <c r="H413" i="19"/>
  <c r="H414" i="19"/>
  <c r="H415" i="19"/>
  <c r="H416" i="19"/>
  <c r="H417" i="19"/>
  <c r="H418" i="19"/>
  <c r="H419" i="19"/>
  <c r="H420" i="19"/>
  <c r="H421" i="19"/>
  <c r="H422" i="19"/>
  <c r="H423" i="19"/>
  <c r="H424" i="19"/>
  <c r="H425" i="19"/>
  <c r="H426" i="19"/>
  <c r="H427" i="19"/>
  <c r="H428" i="19"/>
  <c r="H429" i="19"/>
  <c r="H430" i="19"/>
  <c r="H431" i="19"/>
  <c r="H432" i="19"/>
  <c r="H433" i="19"/>
  <c r="H434" i="19"/>
  <c r="H435" i="19"/>
  <c r="H436" i="19"/>
  <c r="H437" i="19"/>
  <c r="H438" i="19"/>
  <c r="H439" i="19"/>
  <c r="H440" i="19"/>
  <c r="H441" i="19"/>
  <c r="H442" i="19"/>
  <c r="H443" i="19"/>
  <c r="H444" i="19"/>
  <c r="H445" i="19"/>
  <c r="H446" i="19"/>
  <c r="H447" i="19"/>
  <c r="H448" i="19"/>
  <c r="H449" i="19"/>
  <c r="H450" i="19"/>
  <c r="H451" i="19"/>
  <c r="H452" i="19"/>
  <c r="H453" i="19"/>
  <c r="H454" i="19"/>
  <c r="H455" i="19"/>
  <c r="H456" i="19"/>
  <c r="H457" i="19"/>
  <c r="H458" i="19"/>
  <c r="H459" i="19"/>
  <c r="H460" i="19"/>
  <c r="H461" i="19"/>
  <c r="H462" i="19"/>
  <c r="H463" i="19"/>
  <c r="H464" i="19"/>
  <c r="H465" i="19"/>
  <c r="H466" i="19"/>
  <c r="H467" i="19"/>
  <c r="H468" i="19"/>
  <c r="H469" i="19"/>
  <c r="H470" i="19"/>
  <c r="H471" i="19"/>
  <c r="H472" i="19"/>
  <c r="H473" i="19"/>
  <c r="H474" i="19"/>
  <c r="H475" i="19"/>
  <c r="H476" i="19"/>
  <c r="H477" i="19"/>
  <c r="H478" i="19"/>
  <c r="H479" i="19"/>
  <c r="H480" i="19"/>
  <c r="H481" i="19"/>
  <c r="H482" i="19"/>
  <c r="H483" i="19"/>
  <c r="H484" i="19"/>
  <c r="H485" i="19"/>
  <c r="H486" i="19"/>
  <c r="H487" i="19"/>
  <c r="H488" i="19"/>
  <c r="H489" i="19"/>
  <c r="H490" i="19"/>
  <c r="H491" i="19"/>
  <c r="H492" i="19"/>
  <c r="H493" i="19"/>
  <c r="H494" i="19"/>
  <c r="H495" i="19"/>
  <c r="H496" i="19"/>
  <c r="H497" i="19"/>
  <c r="H498" i="19"/>
  <c r="H499" i="19"/>
  <c r="H500" i="19"/>
  <c r="H501" i="19"/>
  <c r="H502" i="19"/>
  <c r="H503" i="19"/>
  <c r="H504" i="19"/>
  <c r="H505" i="19"/>
  <c r="H506" i="19"/>
  <c r="H507" i="19"/>
  <c r="H508" i="19"/>
  <c r="H509" i="19"/>
  <c r="H510" i="19"/>
  <c r="H511" i="19"/>
  <c r="H512" i="19"/>
  <c r="H513" i="19"/>
  <c r="H514" i="19"/>
  <c r="H515" i="19"/>
  <c r="H516" i="19"/>
  <c r="H517" i="19"/>
  <c r="H518" i="19"/>
  <c r="H519" i="19"/>
  <c r="H520" i="19"/>
  <c r="H521" i="19"/>
  <c r="H522" i="19"/>
  <c r="H523" i="19"/>
  <c r="H524" i="19"/>
  <c r="H525" i="19"/>
  <c r="H526" i="19"/>
  <c r="H527" i="19"/>
  <c r="H528" i="19"/>
  <c r="H529" i="19"/>
  <c r="H530" i="19"/>
  <c r="H531" i="19"/>
  <c r="H532" i="19"/>
  <c r="H533" i="19"/>
  <c r="H534" i="19"/>
  <c r="H535" i="19"/>
  <c r="H536" i="19"/>
  <c r="H537" i="19"/>
  <c r="H538" i="19"/>
  <c r="H539" i="19"/>
  <c r="H540" i="19"/>
  <c r="H541" i="19"/>
  <c r="H542" i="19"/>
  <c r="H543" i="19"/>
  <c r="H544" i="19"/>
  <c r="H545" i="19"/>
  <c r="H546" i="19"/>
  <c r="H547" i="19"/>
  <c r="H548" i="19"/>
  <c r="H549" i="19"/>
  <c r="H550" i="19"/>
  <c r="H551" i="19"/>
  <c r="H552" i="19"/>
  <c r="H553" i="19"/>
  <c r="H554" i="19"/>
  <c r="H555" i="19"/>
  <c r="H556" i="19"/>
  <c r="H557" i="19"/>
  <c r="H558" i="19"/>
  <c r="H559" i="19"/>
  <c r="H560" i="19"/>
  <c r="H561" i="19"/>
  <c r="H562" i="19"/>
  <c r="H563" i="19"/>
  <c r="H564" i="19"/>
  <c r="H565" i="19"/>
  <c r="H566" i="19"/>
  <c r="H567" i="19"/>
  <c r="H568" i="19"/>
  <c r="H569" i="19"/>
  <c r="H570" i="19"/>
  <c r="H571" i="19"/>
  <c r="H572" i="19"/>
  <c r="H573" i="19"/>
  <c r="H574" i="19"/>
  <c r="H575" i="19"/>
  <c r="H576" i="19"/>
  <c r="H577" i="19"/>
  <c r="H578" i="19"/>
  <c r="H579" i="19"/>
  <c r="H580" i="19"/>
  <c r="H581" i="19"/>
  <c r="H582" i="19"/>
  <c r="H583" i="19"/>
  <c r="H584" i="19"/>
  <c r="H585" i="19"/>
  <c r="H586" i="19"/>
  <c r="H587" i="19"/>
  <c r="H588" i="19"/>
  <c r="H589" i="19"/>
  <c r="H590" i="19"/>
  <c r="H591" i="19"/>
  <c r="H592" i="19"/>
  <c r="H593" i="19"/>
  <c r="H594" i="19"/>
  <c r="H595" i="19"/>
  <c r="H596" i="19"/>
  <c r="H597" i="19"/>
  <c r="H598" i="19"/>
  <c r="H599" i="19"/>
  <c r="H600" i="19"/>
  <c r="H601" i="19"/>
  <c r="H602" i="19"/>
  <c r="H603" i="19"/>
  <c r="H604" i="19"/>
  <c r="H605" i="19"/>
  <c r="H606" i="19"/>
  <c r="H607" i="19"/>
  <c r="H608" i="19"/>
  <c r="H609" i="19"/>
  <c r="H610" i="19"/>
  <c r="H611" i="19"/>
  <c r="H612" i="19"/>
  <c r="H613" i="19"/>
  <c r="H614" i="19"/>
  <c r="H615" i="19"/>
  <c r="H616" i="19"/>
  <c r="H617" i="19"/>
  <c r="H618" i="19"/>
  <c r="H619" i="19"/>
  <c r="H620" i="19"/>
  <c r="H621" i="19"/>
  <c r="H622" i="19"/>
  <c r="H623" i="19"/>
  <c r="H624" i="19"/>
  <c r="H625" i="19"/>
  <c r="H626" i="19"/>
  <c r="H627" i="19"/>
  <c r="H628" i="19"/>
  <c r="H629" i="19"/>
  <c r="H630" i="19"/>
  <c r="H631" i="19"/>
  <c r="H632" i="19"/>
  <c r="H633" i="19"/>
  <c r="H634" i="19"/>
  <c r="H635" i="19"/>
  <c r="H636" i="19"/>
  <c r="H637" i="19"/>
  <c r="H638" i="19"/>
  <c r="H639" i="19"/>
  <c r="H640" i="19"/>
  <c r="H641" i="19"/>
  <c r="H642" i="19"/>
  <c r="H643" i="19"/>
  <c r="H644" i="19"/>
  <c r="H645" i="19"/>
  <c r="H646" i="19"/>
  <c r="H647" i="19"/>
  <c r="H648" i="19"/>
  <c r="H649" i="19"/>
  <c r="H650" i="19"/>
  <c r="H651" i="19"/>
  <c r="H652" i="19"/>
  <c r="H653" i="19"/>
  <c r="H654" i="19"/>
  <c r="H655" i="19"/>
  <c r="H656" i="19"/>
  <c r="H657" i="19"/>
  <c r="H658" i="19"/>
  <c r="H659" i="19"/>
  <c r="H660" i="19"/>
  <c r="H661" i="19"/>
  <c r="H662" i="19"/>
  <c r="H663" i="19"/>
  <c r="H664" i="19"/>
  <c r="H665" i="19"/>
  <c r="H666" i="19"/>
  <c r="H667" i="19"/>
  <c r="H668" i="19"/>
  <c r="H669" i="19"/>
  <c r="H670" i="19"/>
  <c r="H671" i="19"/>
  <c r="H672" i="19"/>
  <c r="H673" i="19"/>
  <c r="H674" i="19"/>
  <c r="H675" i="19"/>
  <c r="H676" i="19"/>
  <c r="H677" i="19"/>
  <c r="H678" i="19"/>
  <c r="H679" i="19"/>
  <c r="H680" i="19"/>
  <c r="H681" i="19"/>
  <c r="H682" i="19"/>
  <c r="H683" i="19"/>
  <c r="H684" i="19"/>
  <c r="H685" i="19"/>
  <c r="H686" i="19"/>
  <c r="H687" i="19"/>
  <c r="H688" i="19"/>
  <c r="H689" i="19"/>
  <c r="H690" i="19"/>
  <c r="H691" i="19"/>
  <c r="H692" i="19"/>
  <c r="H693" i="19"/>
  <c r="H694" i="19"/>
  <c r="H695" i="19"/>
  <c r="H696" i="19"/>
  <c r="H697" i="19"/>
  <c r="H698" i="19"/>
  <c r="H699" i="19"/>
  <c r="H700" i="19"/>
  <c r="H701" i="19"/>
  <c r="H702" i="19"/>
  <c r="H703" i="19"/>
  <c r="H704" i="19"/>
  <c r="H705" i="19"/>
  <c r="H706" i="19"/>
  <c r="H707" i="19"/>
  <c r="H708" i="19"/>
  <c r="H709" i="19"/>
  <c r="H710" i="19"/>
  <c r="H711" i="19"/>
  <c r="H712" i="19"/>
  <c r="H713" i="19"/>
  <c r="H714" i="19"/>
  <c r="H715" i="19"/>
  <c r="H716" i="19"/>
  <c r="H717" i="19"/>
  <c r="H718" i="19"/>
  <c r="H719" i="19"/>
  <c r="H720" i="19"/>
  <c r="H721" i="19"/>
  <c r="H722" i="19"/>
  <c r="H723" i="19"/>
  <c r="H724" i="19"/>
  <c r="H725" i="19"/>
  <c r="H726" i="19"/>
  <c r="H727" i="19"/>
  <c r="H728" i="19"/>
  <c r="H729" i="19"/>
  <c r="H730" i="19"/>
  <c r="H731" i="19"/>
  <c r="H732" i="19"/>
  <c r="H733" i="19"/>
  <c r="H734" i="19"/>
  <c r="H735" i="19"/>
  <c r="H736" i="19"/>
  <c r="H737" i="19"/>
  <c r="H738" i="19"/>
  <c r="H739" i="19"/>
  <c r="H740" i="19"/>
  <c r="H741" i="19"/>
  <c r="H742" i="19"/>
  <c r="H743" i="19"/>
  <c r="H744" i="19"/>
  <c r="H745" i="19"/>
  <c r="H746" i="19"/>
  <c r="H747" i="19"/>
  <c r="H748" i="19"/>
  <c r="H749" i="19"/>
  <c r="H750" i="19"/>
  <c r="H751" i="19"/>
  <c r="H752" i="19"/>
  <c r="H753" i="19"/>
  <c r="H754" i="19"/>
  <c r="H755" i="19"/>
  <c r="H756" i="19"/>
  <c r="H757" i="19"/>
  <c r="H758" i="19"/>
  <c r="H759" i="19"/>
  <c r="H760" i="19"/>
  <c r="H761" i="19"/>
  <c r="H762" i="19"/>
  <c r="H763" i="19"/>
  <c r="H764" i="19"/>
  <c r="H765" i="19"/>
  <c r="H766" i="19"/>
  <c r="H767" i="19"/>
  <c r="H768" i="19"/>
  <c r="H769" i="19"/>
  <c r="H770" i="19"/>
  <c r="H771" i="19"/>
  <c r="H772" i="19"/>
  <c r="H773" i="19"/>
  <c r="H774" i="19"/>
  <c r="H775" i="19"/>
  <c r="H776" i="19"/>
  <c r="H777" i="19"/>
  <c r="H778" i="19"/>
  <c r="H779" i="19"/>
  <c r="H780" i="19"/>
  <c r="H781" i="19"/>
  <c r="H782" i="19"/>
  <c r="H783" i="19"/>
  <c r="H784" i="19"/>
  <c r="H785" i="19"/>
  <c r="H786" i="19"/>
  <c r="H787" i="19"/>
  <c r="H788" i="19"/>
  <c r="H789" i="19"/>
  <c r="H790" i="19"/>
  <c r="H791" i="19"/>
  <c r="H792" i="19"/>
  <c r="H793" i="19"/>
  <c r="H794" i="19"/>
  <c r="H795" i="19"/>
  <c r="H796" i="19"/>
  <c r="H797" i="19"/>
  <c r="H798" i="19"/>
  <c r="H799" i="19"/>
  <c r="H800" i="19"/>
  <c r="H801" i="19"/>
  <c r="H802" i="19"/>
  <c r="H803" i="19"/>
  <c r="H804" i="19"/>
  <c r="H805" i="19"/>
  <c r="H806" i="19"/>
  <c r="H807" i="19"/>
  <c r="H808" i="19"/>
  <c r="H809" i="19"/>
  <c r="H810" i="19"/>
  <c r="H811" i="19"/>
  <c r="H812" i="19"/>
  <c r="H813" i="19"/>
  <c r="H814" i="19"/>
  <c r="H815" i="19"/>
  <c r="H816" i="19"/>
  <c r="H817" i="19"/>
  <c r="H818" i="19"/>
  <c r="H819" i="19"/>
  <c r="H820" i="19"/>
  <c r="H821" i="19"/>
  <c r="H822" i="19"/>
  <c r="H823" i="19"/>
  <c r="H824" i="19"/>
  <c r="H825" i="19"/>
  <c r="H826" i="19"/>
  <c r="H827" i="19"/>
  <c r="H828" i="19"/>
  <c r="H829" i="19"/>
  <c r="H830" i="19"/>
  <c r="H831" i="19"/>
  <c r="H832" i="19"/>
  <c r="H833" i="19"/>
  <c r="H834" i="19"/>
  <c r="H835" i="19"/>
  <c r="H836" i="19"/>
  <c r="H837" i="19"/>
  <c r="H838" i="19"/>
  <c r="H839" i="19"/>
  <c r="H840" i="19"/>
  <c r="H841" i="19"/>
  <c r="H842" i="19"/>
  <c r="H843" i="19"/>
  <c r="H844" i="19"/>
  <c r="H845" i="19"/>
  <c r="H846" i="19"/>
  <c r="H847" i="19"/>
  <c r="H848" i="19"/>
  <c r="H849" i="19"/>
  <c r="H850" i="19"/>
  <c r="H851" i="19"/>
  <c r="H852" i="19"/>
  <c r="H853" i="19"/>
  <c r="H854" i="19"/>
  <c r="H855" i="19"/>
  <c r="H856" i="19"/>
  <c r="H857" i="19"/>
  <c r="H858" i="19"/>
  <c r="H859" i="19"/>
  <c r="H860" i="19"/>
  <c r="H861" i="19"/>
  <c r="H862" i="19"/>
  <c r="H863" i="19"/>
  <c r="H864" i="19"/>
  <c r="H865" i="19"/>
  <c r="H866" i="19"/>
  <c r="H867" i="19"/>
  <c r="H868" i="19"/>
  <c r="H869" i="19"/>
  <c r="H870" i="19"/>
  <c r="H871" i="19"/>
  <c r="H872" i="19"/>
  <c r="H873" i="19"/>
  <c r="H874" i="19"/>
  <c r="H875" i="19"/>
  <c r="H876" i="19"/>
  <c r="H877" i="19"/>
  <c r="H878" i="19"/>
  <c r="H879" i="19"/>
  <c r="H880" i="19"/>
  <c r="H881" i="19"/>
  <c r="H882" i="19"/>
  <c r="H883" i="19"/>
  <c r="H884" i="19"/>
  <c r="H885" i="19"/>
  <c r="H886" i="19"/>
  <c r="H887" i="19"/>
  <c r="H888" i="19"/>
  <c r="H889" i="19"/>
  <c r="H890" i="19"/>
  <c r="H891" i="19"/>
  <c r="H892" i="19"/>
  <c r="H893" i="19"/>
  <c r="H894" i="19"/>
  <c r="H895" i="19"/>
  <c r="H896" i="19"/>
  <c r="H897" i="19"/>
  <c r="H898" i="19"/>
  <c r="H899" i="19"/>
  <c r="H900" i="19"/>
  <c r="H901" i="19"/>
  <c r="H902" i="19"/>
  <c r="H903" i="19"/>
  <c r="H904" i="19"/>
  <c r="H905" i="19"/>
  <c r="H906" i="19"/>
  <c r="H907" i="19"/>
  <c r="H908" i="19"/>
  <c r="H909" i="19"/>
  <c r="H910" i="19"/>
  <c r="H911" i="19"/>
  <c r="H912" i="19"/>
  <c r="H913" i="19"/>
  <c r="H914" i="19"/>
  <c r="H915" i="19"/>
  <c r="H916" i="19"/>
  <c r="H917" i="19"/>
  <c r="H918" i="19"/>
  <c r="H919" i="19"/>
  <c r="H920" i="19"/>
  <c r="H921" i="19"/>
  <c r="H922" i="19"/>
  <c r="H923" i="19"/>
  <c r="H924" i="19"/>
  <c r="H925" i="19"/>
  <c r="H926" i="19"/>
  <c r="H927" i="19"/>
  <c r="H928" i="19"/>
  <c r="H929" i="19"/>
  <c r="H930" i="19"/>
  <c r="H931" i="19"/>
  <c r="H932" i="19"/>
  <c r="H933" i="19"/>
  <c r="H934" i="19"/>
  <c r="H935" i="19"/>
  <c r="H936" i="19"/>
  <c r="H937" i="19"/>
  <c r="H938" i="19"/>
  <c r="H939" i="19"/>
  <c r="H940" i="19"/>
  <c r="H941" i="19"/>
  <c r="H942" i="19"/>
  <c r="H943" i="19"/>
  <c r="H944" i="19"/>
  <c r="H945" i="19"/>
  <c r="H946" i="19"/>
  <c r="H947" i="19"/>
  <c r="H948" i="19"/>
  <c r="H949" i="19"/>
  <c r="H950" i="19"/>
  <c r="H951" i="19"/>
  <c r="H952" i="19"/>
  <c r="H953" i="19"/>
  <c r="H954" i="19"/>
  <c r="H955" i="19"/>
  <c r="H956" i="19"/>
  <c r="H957" i="19"/>
  <c r="H958" i="19"/>
  <c r="H959" i="19"/>
  <c r="H960" i="19"/>
  <c r="H961" i="19"/>
  <c r="H962" i="19"/>
  <c r="H963" i="19"/>
  <c r="H964" i="19"/>
  <c r="H965" i="19"/>
  <c r="H966" i="19"/>
  <c r="H967" i="19"/>
  <c r="H968" i="19"/>
  <c r="H969" i="19"/>
  <c r="H970" i="19"/>
  <c r="H971" i="19"/>
  <c r="H972" i="19"/>
  <c r="H973" i="19"/>
  <c r="H974" i="19"/>
  <c r="H975" i="19"/>
  <c r="H976" i="19"/>
  <c r="H977" i="19"/>
  <c r="H978" i="19"/>
  <c r="H979" i="19"/>
  <c r="H980" i="19"/>
  <c r="H981" i="19"/>
  <c r="H982" i="19"/>
  <c r="H983" i="19"/>
  <c r="H984" i="19"/>
  <c r="H985" i="19"/>
  <c r="H986" i="19"/>
  <c r="H987" i="19"/>
  <c r="H988" i="19"/>
  <c r="H989" i="19"/>
  <c r="H990" i="19"/>
  <c r="H991" i="19"/>
  <c r="H992" i="19"/>
  <c r="H993" i="19"/>
  <c r="H994" i="19"/>
  <c r="H995" i="19"/>
  <c r="H996" i="19"/>
  <c r="H997" i="19"/>
  <c r="H998" i="19"/>
  <c r="H999" i="19"/>
  <c r="H1000" i="19"/>
  <c r="H1001" i="19"/>
  <c r="H1002" i="19"/>
  <c r="H1003" i="19"/>
  <c r="H1004" i="19"/>
  <c r="H1005" i="19"/>
  <c r="H1006" i="19"/>
  <c r="H1007" i="19"/>
  <c r="H1008" i="19"/>
  <c r="H1009" i="19"/>
  <c r="H1010" i="19"/>
  <c r="H1011" i="19"/>
  <c r="H1012" i="19"/>
  <c r="H1013" i="19"/>
  <c r="H1014" i="19"/>
  <c r="H1015" i="19"/>
  <c r="H1016" i="19"/>
  <c r="H1017" i="19"/>
  <c r="H1018" i="19"/>
  <c r="H1019" i="19"/>
  <c r="H1020" i="19"/>
  <c r="H1021" i="19"/>
  <c r="H1022" i="19"/>
  <c r="H1023" i="19"/>
  <c r="H1024" i="19"/>
  <c r="H1025" i="19"/>
  <c r="H1026" i="19"/>
  <c r="H1027" i="19"/>
  <c r="H1028" i="19"/>
  <c r="H1029" i="19"/>
  <c r="H1030" i="19"/>
  <c r="H1031" i="19"/>
  <c r="H1032" i="19"/>
  <c r="H1033" i="19"/>
  <c r="H1034" i="19"/>
  <c r="H1035" i="19"/>
  <c r="H1036" i="19"/>
  <c r="H1037" i="19"/>
  <c r="H1038" i="19"/>
  <c r="H1039" i="19"/>
  <c r="H1040" i="19"/>
  <c r="H1041" i="19"/>
  <c r="H1042" i="19"/>
  <c r="H1043" i="19"/>
  <c r="H1044" i="19"/>
  <c r="H1045" i="19"/>
  <c r="H1046" i="19"/>
  <c r="H1047" i="19"/>
  <c r="H1048" i="19"/>
  <c r="H1049" i="19"/>
  <c r="H1050" i="19"/>
  <c r="H1051" i="19"/>
  <c r="H1052" i="19"/>
  <c r="H1053" i="19"/>
  <c r="H1054" i="19"/>
  <c r="H1055" i="19"/>
  <c r="H1056" i="19"/>
  <c r="H1057" i="19"/>
  <c r="H1058" i="19"/>
  <c r="H1059" i="19"/>
  <c r="H1060" i="19"/>
  <c r="H1061" i="19"/>
  <c r="H1062" i="19"/>
  <c r="H1063" i="19"/>
  <c r="H1064" i="19"/>
  <c r="H1065" i="19"/>
  <c r="H1066" i="19"/>
  <c r="H1067" i="19"/>
  <c r="H1068" i="19"/>
  <c r="H1069" i="19"/>
  <c r="H1070" i="19"/>
  <c r="H1071" i="19"/>
  <c r="H1072" i="19"/>
  <c r="H1073" i="19"/>
  <c r="H1074" i="19"/>
  <c r="H1075" i="19"/>
  <c r="H1076" i="19"/>
  <c r="H1077" i="19"/>
  <c r="H1078" i="19"/>
  <c r="H1079" i="19"/>
  <c r="H1080" i="19"/>
  <c r="H1081" i="19"/>
  <c r="H1082" i="19"/>
  <c r="H1083" i="19"/>
  <c r="H1084" i="19"/>
  <c r="H1085" i="19"/>
  <c r="H1086" i="19"/>
  <c r="H1087" i="19"/>
  <c r="H1088" i="19"/>
  <c r="H1089" i="19"/>
  <c r="H1090" i="19"/>
  <c r="H1091" i="19"/>
  <c r="H1092" i="19"/>
  <c r="H1093" i="19"/>
  <c r="H1094" i="19"/>
  <c r="H1095" i="19"/>
  <c r="H1096" i="19"/>
  <c r="H1097" i="19"/>
  <c r="H1098" i="19"/>
  <c r="H1099" i="19"/>
  <c r="H1100" i="19"/>
  <c r="H1101" i="19"/>
  <c r="H1102" i="19"/>
  <c r="H1103" i="19"/>
  <c r="H1104" i="19"/>
  <c r="H1105" i="19"/>
  <c r="H1106" i="19"/>
  <c r="H1107" i="19"/>
  <c r="H1108" i="19"/>
  <c r="H1109" i="19"/>
  <c r="H1110" i="19"/>
  <c r="H1111" i="19"/>
  <c r="H1112" i="19"/>
  <c r="H1113" i="19"/>
  <c r="H1114" i="19"/>
  <c r="H1115" i="19"/>
  <c r="H1116" i="19"/>
  <c r="H1117" i="19"/>
  <c r="H1118" i="19"/>
  <c r="H1119" i="19"/>
  <c r="H1120" i="19"/>
  <c r="H1121" i="19"/>
  <c r="H1122" i="19"/>
  <c r="H1123" i="19"/>
  <c r="H1124" i="19"/>
  <c r="H1125" i="19"/>
  <c r="H1126" i="19"/>
  <c r="H1127" i="19"/>
  <c r="H1128" i="19"/>
  <c r="H1129" i="19"/>
  <c r="H1130" i="19"/>
  <c r="H1131" i="19"/>
  <c r="H1132" i="19"/>
  <c r="H1133" i="19"/>
  <c r="H1134" i="19"/>
  <c r="H1135" i="19"/>
  <c r="H1136" i="19"/>
  <c r="H1137" i="19"/>
  <c r="H1138" i="19"/>
  <c r="H1139" i="19"/>
  <c r="H1140" i="19"/>
  <c r="H1141" i="19"/>
  <c r="H1142" i="19"/>
  <c r="H1143" i="19"/>
  <c r="H1144" i="19"/>
  <c r="H1145" i="19"/>
  <c r="H1146" i="19"/>
  <c r="H1147" i="19"/>
  <c r="H1148" i="19"/>
  <c r="H1149" i="19"/>
  <c r="H1150" i="19"/>
  <c r="H1151" i="19"/>
  <c r="H1152" i="19"/>
  <c r="H1153" i="19"/>
  <c r="H1154" i="19"/>
  <c r="H1155" i="19"/>
  <c r="H1156" i="19"/>
  <c r="H1157" i="19"/>
  <c r="H1158" i="19"/>
  <c r="H1159" i="19"/>
  <c r="H1160" i="19"/>
  <c r="H1161" i="19"/>
  <c r="H1162" i="19"/>
  <c r="H1163" i="19"/>
  <c r="H1164" i="19"/>
  <c r="H1165" i="19"/>
  <c r="H1166" i="19"/>
  <c r="H1167" i="19"/>
  <c r="H1168" i="19"/>
  <c r="H1169" i="19"/>
  <c r="H1170" i="19"/>
  <c r="H1171" i="19"/>
  <c r="H1172" i="19"/>
  <c r="H1173" i="19"/>
  <c r="H1174" i="19"/>
  <c r="H1175" i="19"/>
  <c r="H1176" i="19"/>
  <c r="H1177" i="19"/>
  <c r="H1178" i="19"/>
  <c r="H1179" i="19"/>
  <c r="H1180" i="19"/>
  <c r="H1181" i="19"/>
  <c r="H1182" i="19"/>
  <c r="H1183" i="19"/>
  <c r="H1184" i="19"/>
  <c r="H1185" i="19"/>
  <c r="H1186" i="19"/>
  <c r="H1187" i="19"/>
  <c r="H1188" i="19"/>
  <c r="H1189" i="19"/>
  <c r="H1190" i="19"/>
  <c r="H1191" i="19"/>
  <c r="H1192" i="19"/>
  <c r="H1193" i="19"/>
  <c r="H1194" i="19"/>
  <c r="H1195" i="19"/>
  <c r="H1196" i="19"/>
  <c r="H1197" i="19"/>
  <c r="H1198" i="19"/>
  <c r="H1199" i="19"/>
  <c r="H1200" i="19"/>
  <c r="H1201" i="19"/>
  <c r="H1202" i="19"/>
  <c r="H1203" i="19"/>
  <c r="H1204" i="19"/>
  <c r="H1205" i="19"/>
  <c r="H1206" i="19"/>
  <c r="H1207" i="19"/>
  <c r="H1208" i="19"/>
  <c r="H1209" i="19"/>
  <c r="H1210" i="19"/>
  <c r="H1211" i="19"/>
  <c r="H1212" i="19"/>
  <c r="H1213" i="19"/>
  <c r="H1214" i="19"/>
  <c r="H1215" i="19"/>
  <c r="H1216" i="19"/>
  <c r="H1217" i="19"/>
  <c r="H1218" i="19"/>
  <c r="H1219" i="19"/>
  <c r="H1220" i="19"/>
  <c r="H1221" i="19"/>
  <c r="H1222" i="19"/>
  <c r="H1223" i="19"/>
  <c r="H1224" i="19"/>
  <c r="H1225" i="19"/>
  <c r="H1226" i="19"/>
  <c r="H1227" i="19"/>
  <c r="H1228" i="19"/>
  <c r="H1229" i="19"/>
  <c r="H1230" i="19"/>
  <c r="H1231" i="19"/>
  <c r="H1232" i="19"/>
  <c r="H1233" i="19"/>
  <c r="H1234" i="19"/>
  <c r="H1235" i="19"/>
  <c r="H1236" i="19"/>
  <c r="H1237" i="19"/>
  <c r="H1238" i="19"/>
  <c r="H1239" i="19"/>
  <c r="H1240" i="19"/>
  <c r="H1241" i="19"/>
  <c r="H1242" i="19"/>
  <c r="H1243" i="19"/>
  <c r="H1244" i="19"/>
  <c r="H1245" i="19"/>
  <c r="H1246" i="19"/>
  <c r="H1247" i="19"/>
  <c r="H1248" i="19"/>
  <c r="H1249" i="19"/>
  <c r="H1250" i="19"/>
  <c r="H1251" i="19"/>
  <c r="H1252" i="19"/>
  <c r="H1253" i="19"/>
  <c r="H1254" i="19"/>
  <c r="H1255" i="19"/>
  <c r="H1256" i="19"/>
  <c r="H1257" i="19"/>
  <c r="H1258" i="19"/>
  <c r="H1259" i="19"/>
  <c r="H1260" i="19"/>
  <c r="H1261" i="19"/>
  <c r="H1262" i="19"/>
  <c r="H1263" i="19"/>
  <c r="H1264" i="19"/>
  <c r="H1265" i="19"/>
  <c r="H1266" i="19"/>
  <c r="H1267" i="19"/>
  <c r="H1268" i="19"/>
  <c r="H1269" i="19"/>
  <c r="H1270" i="19"/>
  <c r="H1271" i="19"/>
  <c r="H1272" i="19"/>
  <c r="H1273" i="19"/>
  <c r="H1274" i="19"/>
  <c r="H1275" i="19"/>
  <c r="H1276" i="19"/>
  <c r="H1277" i="19"/>
  <c r="H1278" i="19"/>
  <c r="H1279" i="19"/>
  <c r="H1280" i="19"/>
  <c r="H1281" i="19"/>
  <c r="H1282" i="19"/>
  <c r="H1283" i="19"/>
  <c r="H1284" i="19"/>
  <c r="H1285" i="19"/>
  <c r="H1286" i="19"/>
  <c r="H1287" i="19"/>
  <c r="H1288" i="19"/>
  <c r="H1289" i="19"/>
  <c r="H1290" i="19"/>
  <c r="H1291" i="19"/>
  <c r="H1292" i="19"/>
  <c r="H1293" i="19"/>
  <c r="H1294" i="19"/>
  <c r="H1295" i="19"/>
  <c r="H1296" i="19"/>
  <c r="H1297" i="19"/>
  <c r="H1298" i="19"/>
  <c r="H1299" i="19"/>
  <c r="H1300" i="19"/>
  <c r="H1301" i="19"/>
  <c r="H1302" i="19"/>
  <c r="H1303" i="19"/>
  <c r="H1304" i="19"/>
  <c r="H1305" i="19"/>
  <c r="H1306" i="19"/>
  <c r="H1307" i="19"/>
  <c r="H1308" i="19"/>
  <c r="H1309" i="19"/>
  <c r="H1310" i="19"/>
  <c r="H1311" i="19"/>
  <c r="H1312" i="19"/>
  <c r="H1313" i="19"/>
  <c r="H1314" i="19"/>
  <c r="H1315" i="19"/>
  <c r="H1316" i="19"/>
  <c r="H1317" i="19"/>
  <c r="H1318" i="19"/>
  <c r="H1319" i="19"/>
  <c r="H1320" i="19"/>
  <c r="H1321" i="19"/>
  <c r="H1322" i="19"/>
  <c r="H1323" i="19"/>
  <c r="H1324" i="19"/>
  <c r="H1325" i="19"/>
  <c r="H1326" i="19"/>
  <c r="H1327" i="19"/>
  <c r="H1328" i="19"/>
  <c r="H1329" i="19"/>
  <c r="H1330" i="19"/>
  <c r="H1331" i="19"/>
  <c r="H1332" i="19"/>
  <c r="H1333" i="19"/>
  <c r="H1334" i="19"/>
  <c r="H1335" i="19"/>
  <c r="H1336" i="19"/>
  <c r="H1337" i="19"/>
  <c r="H1338" i="19"/>
  <c r="H1339" i="19"/>
  <c r="H1340" i="19"/>
  <c r="H1341" i="19"/>
  <c r="H1342" i="19"/>
  <c r="H1343" i="19"/>
  <c r="H1344" i="19"/>
  <c r="H1345" i="19"/>
  <c r="H1346" i="19"/>
  <c r="H1347" i="19"/>
  <c r="H1348" i="19"/>
  <c r="H1349" i="19"/>
  <c r="H1350" i="19"/>
  <c r="H1351" i="19"/>
  <c r="H1352" i="19"/>
  <c r="H1353" i="19"/>
  <c r="H1354" i="19"/>
  <c r="H1355" i="19"/>
  <c r="H1356" i="19"/>
  <c r="H1357" i="19"/>
  <c r="H1358" i="19"/>
  <c r="H1359" i="19"/>
  <c r="H1360" i="19"/>
  <c r="H1361" i="19"/>
  <c r="H1362" i="19"/>
  <c r="H1363" i="19"/>
  <c r="H1364" i="19"/>
  <c r="H1365" i="19"/>
  <c r="H1366" i="19"/>
  <c r="H1367" i="19"/>
  <c r="H1368" i="19"/>
  <c r="H1369" i="19"/>
  <c r="H1370" i="19"/>
  <c r="H1371" i="19"/>
  <c r="H1372" i="19"/>
  <c r="H1373" i="19"/>
  <c r="H1374" i="19"/>
  <c r="H1375" i="19"/>
  <c r="H1376" i="19"/>
  <c r="H1377" i="19"/>
  <c r="H1378" i="19"/>
  <c r="H1379" i="19"/>
  <c r="H1380" i="19"/>
  <c r="H1381" i="19"/>
  <c r="H1382" i="19"/>
  <c r="H1383" i="19"/>
  <c r="H1384" i="19"/>
  <c r="H1385" i="19"/>
  <c r="H1386" i="19"/>
  <c r="H1387" i="19"/>
  <c r="H1388" i="19"/>
  <c r="H1389" i="19"/>
  <c r="H1390" i="19"/>
  <c r="H1391" i="19"/>
  <c r="H1392" i="19"/>
  <c r="H1393" i="19"/>
  <c r="H1394" i="19"/>
  <c r="H1395" i="19"/>
  <c r="H1396" i="19"/>
  <c r="H1397" i="19"/>
  <c r="H1398" i="19"/>
  <c r="H1399" i="19"/>
  <c r="H1400" i="19"/>
  <c r="H1401" i="19"/>
  <c r="H1402" i="19"/>
  <c r="H1403" i="19"/>
  <c r="H1404" i="19"/>
  <c r="H1405" i="19"/>
  <c r="H1406" i="19"/>
  <c r="H1407" i="19"/>
  <c r="H1408" i="19"/>
  <c r="H1409" i="19"/>
  <c r="H1410" i="19"/>
  <c r="H1411" i="19"/>
  <c r="H1412" i="19"/>
  <c r="H1413" i="19"/>
  <c r="H1414" i="19"/>
  <c r="H1415" i="19"/>
  <c r="H1416" i="19"/>
  <c r="H1417" i="19"/>
  <c r="H1418" i="19"/>
  <c r="H1419" i="19"/>
  <c r="H1420" i="19"/>
  <c r="H1421" i="19"/>
  <c r="H1422" i="19"/>
  <c r="H1423" i="19"/>
  <c r="H1424" i="19"/>
  <c r="H1425" i="19"/>
  <c r="H1426" i="19"/>
  <c r="H1427" i="19"/>
  <c r="H1428" i="19"/>
  <c r="H1429" i="19"/>
  <c r="H1430" i="19"/>
  <c r="H1431" i="19"/>
  <c r="H1432" i="19"/>
  <c r="H1433" i="19"/>
  <c r="H1434" i="19"/>
  <c r="H1435" i="19"/>
  <c r="H1436" i="19"/>
  <c r="H1437" i="19"/>
  <c r="H1438" i="19"/>
  <c r="H1439" i="19"/>
  <c r="H1440" i="19"/>
  <c r="H1441" i="19"/>
  <c r="H1442" i="19"/>
  <c r="H1443" i="19"/>
  <c r="H1444" i="19"/>
  <c r="H1445" i="19"/>
  <c r="H1446" i="19"/>
  <c r="H1447" i="19"/>
  <c r="H1448" i="19"/>
  <c r="H1449" i="19"/>
  <c r="H1450" i="19"/>
  <c r="H1451" i="19"/>
  <c r="H1452" i="19"/>
  <c r="H1453" i="19"/>
  <c r="H1454" i="19"/>
  <c r="H1455" i="19"/>
  <c r="H1456" i="19"/>
  <c r="H1457" i="19"/>
  <c r="H1458" i="19"/>
  <c r="H1459" i="19"/>
  <c r="H1460" i="19"/>
  <c r="H1461" i="19"/>
  <c r="H1462" i="19"/>
  <c r="H1463" i="19"/>
  <c r="H1464" i="19"/>
  <c r="H1465" i="19"/>
  <c r="H1466" i="19"/>
  <c r="H1467" i="19"/>
  <c r="H1468" i="19"/>
  <c r="H1469" i="19"/>
  <c r="H1470" i="19"/>
  <c r="H1471" i="19"/>
  <c r="H1472" i="19"/>
  <c r="H1473" i="19"/>
  <c r="H1474" i="19"/>
  <c r="H1475" i="19"/>
  <c r="H1476" i="19"/>
  <c r="H1477" i="19"/>
  <c r="H1478" i="19"/>
  <c r="H1479" i="19"/>
  <c r="H1480" i="19"/>
  <c r="H1481" i="19"/>
  <c r="H1482" i="19"/>
  <c r="H1483" i="19"/>
  <c r="H1484" i="19"/>
  <c r="H1485" i="19"/>
  <c r="H1486" i="19"/>
  <c r="H1487" i="19"/>
  <c r="H1488" i="19"/>
  <c r="H1489" i="19"/>
  <c r="H1490" i="19"/>
  <c r="H1491" i="19"/>
  <c r="H1492" i="19"/>
  <c r="H1493" i="19"/>
  <c r="H1494" i="19"/>
  <c r="H1495" i="19"/>
  <c r="H1496" i="19"/>
  <c r="H1497" i="19"/>
  <c r="H1498" i="19"/>
  <c r="H1499" i="19"/>
  <c r="H1500" i="19"/>
  <c r="H1501" i="19"/>
  <c r="H1502" i="19"/>
  <c r="H1503" i="19"/>
  <c r="H1504" i="19"/>
  <c r="H1505" i="19"/>
  <c r="H1506" i="19"/>
  <c r="H1507" i="19"/>
  <c r="H1508" i="19"/>
  <c r="H1509" i="19"/>
  <c r="H1510" i="19"/>
  <c r="H1511" i="19"/>
  <c r="H1512" i="19"/>
  <c r="H1513" i="19"/>
  <c r="H1514" i="19"/>
  <c r="H1515" i="19"/>
  <c r="H1516" i="19"/>
  <c r="H1517" i="19"/>
  <c r="H1518" i="19"/>
  <c r="H1519" i="19"/>
  <c r="H1520" i="19"/>
  <c r="H1521" i="19"/>
  <c r="H1522" i="19"/>
  <c r="H1523" i="19"/>
  <c r="H1524" i="19"/>
  <c r="H1525" i="19"/>
  <c r="H1526" i="19"/>
  <c r="H1527" i="19"/>
  <c r="H1528" i="19"/>
  <c r="H1529" i="19"/>
  <c r="H1530" i="19"/>
  <c r="H1531" i="19"/>
  <c r="H1532" i="19"/>
  <c r="H1533" i="19"/>
  <c r="H1534" i="19"/>
  <c r="H1535" i="19"/>
  <c r="H1536" i="19"/>
  <c r="H1537" i="19"/>
  <c r="H1538" i="19"/>
  <c r="H1539" i="19"/>
  <c r="H1540" i="19"/>
  <c r="H1541" i="19"/>
  <c r="H1542" i="19"/>
  <c r="H1543" i="19"/>
  <c r="H1544" i="19"/>
  <c r="H1545" i="19"/>
  <c r="H1546" i="19"/>
  <c r="H1547" i="19"/>
  <c r="H1548" i="19"/>
  <c r="H1549" i="19"/>
  <c r="H1550" i="19"/>
  <c r="H1551" i="19"/>
  <c r="H1552" i="19"/>
  <c r="H1553" i="19"/>
  <c r="H1554" i="19"/>
  <c r="H1555" i="19"/>
  <c r="H1556" i="19"/>
  <c r="H1557" i="19"/>
  <c r="H1558" i="19"/>
  <c r="H1559" i="19"/>
  <c r="H1560" i="19"/>
  <c r="H1561" i="19"/>
  <c r="H1562" i="19"/>
  <c r="H1563" i="19"/>
  <c r="H1564" i="19"/>
  <c r="H1565" i="19"/>
  <c r="H1566" i="19"/>
  <c r="H1567" i="19"/>
  <c r="H1568" i="19"/>
  <c r="H1569" i="19"/>
  <c r="H1570" i="19"/>
  <c r="H1571" i="19"/>
  <c r="H1572" i="19"/>
  <c r="H1573" i="19"/>
  <c r="H1574" i="19"/>
  <c r="H1575" i="19"/>
  <c r="H1576" i="19"/>
  <c r="H1577" i="19"/>
  <c r="H1578" i="19"/>
  <c r="H1579" i="19"/>
  <c r="H1580" i="19"/>
  <c r="H1581" i="19"/>
  <c r="H1582" i="19"/>
  <c r="H1583" i="19"/>
  <c r="H1584" i="19"/>
  <c r="H1585" i="19"/>
  <c r="H1586" i="19"/>
  <c r="H1587" i="19"/>
  <c r="H1588" i="19"/>
  <c r="H1589" i="19"/>
  <c r="H1590" i="19"/>
  <c r="H1591" i="19"/>
  <c r="H1592" i="19"/>
  <c r="H1593" i="19"/>
  <c r="H1594" i="19"/>
  <c r="H1595" i="19"/>
  <c r="H1596" i="19"/>
  <c r="H1597" i="19"/>
  <c r="H1598" i="19"/>
  <c r="H1599" i="19"/>
  <c r="H1600" i="19"/>
  <c r="H1601" i="19"/>
  <c r="H1602" i="19"/>
  <c r="H1603" i="19"/>
  <c r="H1604" i="19"/>
  <c r="H1605" i="19"/>
  <c r="H1606" i="19"/>
  <c r="H1607" i="19"/>
  <c r="H1608" i="19"/>
  <c r="H1609" i="19"/>
  <c r="H1610" i="19"/>
  <c r="H1611" i="19"/>
  <c r="H1612" i="19"/>
  <c r="H1613" i="19"/>
  <c r="H1614" i="19"/>
  <c r="H1615" i="19"/>
  <c r="H1616" i="19"/>
  <c r="H1617" i="19"/>
  <c r="H1618" i="19"/>
  <c r="H1619" i="19"/>
  <c r="H1620" i="19"/>
  <c r="H1621" i="19"/>
  <c r="H1622" i="19"/>
  <c r="H1623" i="19"/>
  <c r="H1624" i="19"/>
  <c r="H1625" i="19"/>
  <c r="H1626" i="19"/>
  <c r="H1627" i="19"/>
  <c r="H1628" i="19"/>
  <c r="H1629" i="19"/>
  <c r="H1630" i="19"/>
  <c r="H1631" i="19"/>
  <c r="H1632" i="19"/>
  <c r="H1633" i="19"/>
  <c r="H1634" i="19"/>
  <c r="H1635" i="19"/>
  <c r="H1636" i="19"/>
  <c r="H1637" i="19"/>
  <c r="H1638" i="19"/>
  <c r="H1639" i="19"/>
  <c r="H1640" i="19"/>
  <c r="H1641" i="19"/>
  <c r="H1642" i="19"/>
  <c r="H1643" i="19"/>
  <c r="H1644" i="19"/>
  <c r="H1645" i="19"/>
  <c r="H1646" i="19"/>
  <c r="H1647" i="19"/>
  <c r="H1648" i="19"/>
  <c r="H1649" i="19"/>
  <c r="H1650" i="19"/>
  <c r="H1651" i="19"/>
  <c r="H1652" i="19"/>
  <c r="H1653" i="19"/>
  <c r="H1654" i="19"/>
  <c r="H1655" i="19"/>
  <c r="H1656" i="19"/>
  <c r="H1657" i="19"/>
  <c r="H1658" i="19"/>
  <c r="H1659" i="19"/>
  <c r="H1660" i="19"/>
  <c r="H1661" i="19"/>
  <c r="H1662" i="19"/>
  <c r="H1663" i="19"/>
  <c r="H1664" i="19"/>
  <c r="H1665" i="19"/>
  <c r="H1666" i="19"/>
  <c r="H1667" i="19"/>
  <c r="H1668" i="19"/>
  <c r="H1669" i="19"/>
  <c r="H1670" i="19"/>
  <c r="H1671" i="19"/>
  <c r="H1672" i="19"/>
  <c r="H1673" i="19"/>
  <c r="H1674" i="19"/>
  <c r="H1675" i="19"/>
  <c r="H1676" i="19"/>
  <c r="H1677" i="19"/>
  <c r="H1678" i="19"/>
  <c r="H1679" i="19"/>
  <c r="H1680" i="19"/>
  <c r="H1681" i="19"/>
  <c r="H1682" i="19"/>
  <c r="H1683" i="19"/>
  <c r="H1684" i="19"/>
  <c r="H1685" i="19"/>
  <c r="H1686" i="19"/>
  <c r="H1687" i="19"/>
  <c r="H1688" i="19"/>
  <c r="H1689" i="19"/>
  <c r="H1690" i="19"/>
  <c r="H1691" i="19"/>
  <c r="H1692" i="19"/>
  <c r="H1693" i="19"/>
  <c r="H1694" i="19"/>
  <c r="H1695" i="19"/>
  <c r="H1696" i="19"/>
  <c r="H1697" i="19"/>
  <c r="H1698" i="19"/>
  <c r="H1699" i="19"/>
  <c r="H1700" i="19"/>
  <c r="H1701" i="19"/>
  <c r="H1702" i="19"/>
  <c r="H1703" i="19"/>
  <c r="H1704" i="19"/>
  <c r="H1705" i="19"/>
  <c r="H1706" i="19"/>
  <c r="H1707" i="19"/>
  <c r="H1708" i="19"/>
  <c r="H1709" i="19"/>
  <c r="H1710" i="19"/>
  <c r="H1711" i="19"/>
  <c r="H1712" i="19"/>
  <c r="H1713" i="19"/>
  <c r="H1714" i="19"/>
  <c r="H1715" i="19"/>
  <c r="H1716" i="19"/>
  <c r="H1717" i="19"/>
  <c r="H1718" i="19"/>
  <c r="H1719" i="19"/>
  <c r="H1720" i="19"/>
  <c r="H1721" i="19"/>
  <c r="H1722" i="19"/>
  <c r="H1723" i="19"/>
  <c r="H1724" i="19"/>
  <c r="H1725" i="19"/>
  <c r="H1726" i="19"/>
  <c r="H1727" i="19"/>
  <c r="H1728" i="19"/>
  <c r="H1729" i="19"/>
  <c r="H1730" i="19"/>
  <c r="H1731" i="19"/>
  <c r="H1732" i="19"/>
  <c r="H1733" i="19"/>
  <c r="H1734" i="19"/>
  <c r="H1735" i="19"/>
  <c r="H1736" i="19"/>
  <c r="H1737" i="19"/>
  <c r="H1738" i="19"/>
  <c r="H1739" i="19"/>
  <c r="H1740" i="19"/>
  <c r="H1741" i="19"/>
  <c r="H1742" i="19"/>
  <c r="H1743" i="19"/>
  <c r="H1744" i="19"/>
  <c r="H1745" i="19"/>
  <c r="H1746" i="19"/>
  <c r="H1747" i="19"/>
  <c r="H1748" i="19"/>
  <c r="H1749" i="19"/>
  <c r="H1750" i="19"/>
  <c r="H1751" i="19"/>
  <c r="H1752" i="19"/>
  <c r="H1753" i="19"/>
  <c r="H1754" i="19"/>
  <c r="H1755" i="19"/>
  <c r="H1756" i="19"/>
  <c r="H1757" i="19"/>
  <c r="H1758" i="19"/>
  <c r="H1759" i="19"/>
  <c r="H1760" i="19"/>
  <c r="H1761" i="19"/>
  <c r="H1762" i="19"/>
  <c r="H1763" i="19"/>
  <c r="H1764" i="19"/>
  <c r="H1765" i="19"/>
  <c r="H1766" i="19"/>
  <c r="H1767" i="19"/>
  <c r="H1768" i="19"/>
  <c r="H1769" i="19"/>
  <c r="H1770" i="19"/>
  <c r="H1771" i="19"/>
  <c r="H1772" i="19"/>
  <c r="H1773" i="19"/>
  <c r="H1774" i="19"/>
  <c r="H1775" i="19"/>
  <c r="H1776" i="19"/>
  <c r="H1777" i="19"/>
  <c r="H1778" i="19"/>
  <c r="H1779" i="19"/>
  <c r="H1780" i="19"/>
  <c r="H1781" i="19"/>
  <c r="H1782" i="19"/>
  <c r="H1783" i="19"/>
  <c r="H1784" i="19"/>
  <c r="H1785" i="19"/>
  <c r="H1786" i="19"/>
  <c r="H1787" i="19"/>
  <c r="H1788" i="19"/>
  <c r="H1789" i="19"/>
  <c r="H1790" i="19"/>
  <c r="H1791" i="19"/>
  <c r="H1792" i="19"/>
  <c r="H1793" i="19"/>
  <c r="H1794" i="19"/>
  <c r="H1795" i="19"/>
  <c r="H1796" i="19"/>
  <c r="H1797" i="19"/>
  <c r="H1798" i="19"/>
  <c r="H1799" i="19"/>
  <c r="H1800" i="19"/>
  <c r="H1801" i="19"/>
  <c r="H1802" i="19"/>
  <c r="H1803" i="19"/>
  <c r="H1804" i="19"/>
  <c r="H1805" i="19"/>
  <c r="H1806" i="19"/>
  <c r="H1807" i="19"/>
  <c r="H1808" i="19"/>
  <c r="H1809" i="19"/>
  <c r="H1810" i="19"/>
  <c r="H1811" i="19"/>
  <c r="H1812" i="19"/>
  <c r="H1813" i="19"/>
  <c r="H1814" i="19"/>
  <c r="H1815" i="19"/>
  <c r="H1816" i="19"/>
  <c r="H1817" i="19"/>
  <c r="H1818" i="19"/>
  <c r="H1819" i="19"/>
  <c r="H1820" i="19"/>
  <c r="H1821" i="19"/>
  <c r="H1822" i="19"/>
  <c r="H1823" i="19"/>
  <c r="H1824" i="19"/>
  <c r="H1825" i="19"/>
  <c r="H1826" i="19"/>
  <c r="H1827" i="19"/>
  <c r="H1828" i="19"/>
  <c r="H1829" i="19"/>
  <c r="H1830" i="19"/>
  <c r="H1831" i="19"/>
  <c r="H1832" i="19"/>
  <c r="H1833" i="19"/>
  <c r="H1834" i="19"/>
  <c r="H1835" i="19"/>
  <c r="H1836" i="19"/>
  <c r="H1837" i="19"/>
  <c r="H1838" i="19"/>
  <c r="H1839" i="19"/>
  <c r="H1840" i="19"/>
  <c r="H1841" i="19"/>
  <c r="H1842" i="19"/>
  <c r="H1843" i="19"/>
  <c r="H1844" i="19"/>
  <c r="H1845" i="19"/>
  <c r="H1846" i="19"/>
  <c r="H1847" i="19"/>
  <c r="H1848" i="19"/>
  <c r="H1849" i="19"/>
  <c r="H1850" i="19"/>
  <c r="H1851" i="19"/>
  <c r="H1852" i="19"/>
  <c r="H1853" i="19"/>
  <c r="H1854" i="19"/>
  <c r="H1855" i="19"/>
  <c r="H1856" i="19"/>
  <c r="H1857" i="19"/>
  <c r="H1858" i="19"/>
  <c r="H1859" i="19"/>
  <c r="H1860" i="19"/>
  <c r="H1861" i="19"/>
  <c r="H1862" i="19"/>
  <c r="H1863" i="19"/>
  <c r="H1864" i="19"/>
  <c r="H1865" i="19"/>
  <c r="H1866" i="19"/>
  <c r="H1867" i="19"/>
  <c r="H1868" i="19"/>
  <c r="H1869" i="19"/>
  <c r="H1870" i="19"/>
  <c r="H1871" i="19"/>
  <c r="H1872" i="19"/>
  <c r="H1873" i="19"/>
  <c r="H1874" i="19"/>
  <c r="H1875" i="19"/>
  <c r="H1876" i="19"/>
  <c r="H1877" i="19"/>
  <c r="H1878" i="19"/>
  <c r="H1879" i="19"/>
  <c r="H1880" i="19"/>
  <c r="H1881" i="19"/>
  <c r="H1882" i="19"/>
  <c r="H1883" i="19"/>
  <c r="H1884" i="19"/>
  <c r="H1885" i="19"/>
  <c r="H1886" i="19"/>
  <c r="H1887" i="19"/>
  <c r="H1888" i="19"/>
  <c r="H1889" i="19"/>
  <c r="H1890" i="19"/>
  <c r="H1891" i="19"/>
  <c r="H1892" i="19"/>
  <c r="H1893" i="19"/>
  <c r="H1894" i="19"/>
  <c r="H1895" i="19"/>
  <c r="H1896" i="19"/>
  <c r="H1897" i="19"/>
  <c r="H1898" i="19"/>
  <c r="H1899" i="19"/>
  <c r="H1900" i="19"/>
  <c r="H1901" i="19"/>
  <c r="H1902" i="19"/>
  <c r="H1903" i="19"/>
  <c r="H1904" i="19"/>
  <c r="H1905" i="19"/>
  <c r="H1906" i="19"/>
  <c r="H1907" i="19"/>
  <c r="H1908" i="19"/>
  <c r="H1909" i="19"/>
  <c r="H1910" i="19"/>
  <c r="H1911" i="19"/>
  <c r="H1912" i="19"/>
  <c r="H1913" i="19"/>
  <c r="H1914" i="19"/>
  <c r="H1915" i="19"/>
  <c r="H1916" i="19"/>
  <c r="H1917" i="19"/>
  <c r="H1918" i="19"/>
  <c r="H1919" i="19"/>
  <c r="H1920" i="19"/>
  <c r="H1921" i="19"/>
  <c r="H1922" i="19"/>
  <c r="H1923" i="19"/>
  <c r="H1924" i="19"/>
  <c r="H1925" i="19"/>
  <c r="H1926" i="19"/>
  <c r="H1927" i="19"/>
  <c r="H1928" i="19"/>
  <c r="H1929" i="19"/>
  <c r="H1930" i="19"/>
  <c r="H1931" i="19"/>
  <c r="H1932" i="19"/>
  <c r="H1933" i="19"/>
  <c r="H1934" i="19"/>
  <c r="H1935" i="19"/>
  <c r="H1936" i="19"/>
  <c r="H1937" i="19"/>
  <c r="H1938" i="19"/>
  <c r="H1939" i="19"/>
  <c r="H1940" i="19"/>
  <c r="H1941" i="19"/>
  <c r="H1942" i="19"/>
  <c r="H1943" i="19"/>
  <c r="H1944" i="19"/>
  <c r="H1945" i="19"/>
  <c r="H1946" i="19"/>
  <c r="H1947" i="19"/>
  <c r="H1948" i="19"/>
  <c r="H1949" i="19"/>
  <c r="H1950" i="19"/>
  <c r="H1951" i="19"/>
  <c r="H1952" i="19"/>
  <c r="H1953" i="19"/>
  <c r="H1954" i="19"/>
  <c r="H1955" i="19"/>
  <c r="H1956" i="19"/>
  <c r="H1957" i="19"/>
  <c r="H1958" i="19"/>
  <c r="H1959" i="19"/>
  <c r="H1960" i="19"/>
  <c r="H1961" i="19"/>
  <c r="H1962" i="19"/>
  <c r="H1963" i="19"/>
  <c r="H1964" i="19"/>
  <c r="H1965" i="19"/>
  <c r="H1966" i="19"/>
  <c r="H1967" i="19"/>
  <c r="H1968" i="19"/>
  <c r="H1969" i="19"/>
  <c r="H1970" i="19"/>
  <c r="H1971" i="19"/>
  <c r="H1972" i="19"/>
  <c r="H1973" i="19"/>
  <c r="H1974" i="19"/>
  <c r="H1975" i="19"/>
  <c r="H1976" i="19"/>
  <c r="H1977" i="19"/>
  <c r="H1978" i="19"/>
  <c r="H1979" i="19"/>
  <c r="H1980" i="19"/>
  <c r="H1981" i="19"/>
  <c r="H1982" i="19"/>
  <c r="H1983" i="19"/>
  <c r="H1984" i="19"/>
  <c r="H1985" i="19"/>
  <c r="H1986" i="19"/>
  <c r="H1987" i="19"/>
  <c r="H1988" i="19"/>
  <c r="H1989" i="19"/>
  <c r="H1990" i="19"/>
  <c r="H1991" i="19"/>
  <c r="H1992" i="19"/>
  <c r="H1993" i="19"/>
  <c r="H1994" i="19"/>
  <c r="H1995" i="19"/>
  <c r="H1996" i="19"/>
  <c r="H1997" i="19"/>
  <c r="H1998" i="19"/>
  <c r="H1999" i="19"/>
  <c r="H2000" i="19"/>
  <c r="H2001" i="19"/>
  <c r="H2002" i="19"/>
  <c r="H2003" i="19"/>
  <c r="H2004" i="19"/>
  <c r="H2005" i="19"/>
  <c r="H2006" i="19"/>
  <c r="H2007" i="19"/>
  <c r="H2008" i="19"/>
  <c r="H2009" i="19"/>
  <c r="H2010" i="19"/>
  <c r="H2011" i="19"/>
  <c r="H2012" i="19"/>
  <c r="H2013" i="19"/>
  <c r="H2014" i="19"/>
  <c r="H2015" i="19"/>
  <c r="H2016" i="19"/>
  <c r="H2017" i="19"/>
  <c r="H2018" i="19"/>
  <c r="H2019" i="19"/>
  <c r="H2020" i="19"/>
  <c r="H2021" i="19"/>
  <c r="H2022" i="19"/>
  <c r="H2023" i="19"/>
  <c r="H2024" i="19"/>
  <c r="H2025" i="19"/>
  <c r="H2026" i="19"/>
  <c r="H2027" i="19"/>
  <c r="H2028" i="19"/>
  <c r="H2029" i="19"/>
  <c r="H2030" i="19"/>
  <c r="H2031" i="19"/>
  <c r="H2032" i="19"/>
  <c r="H2033" i="19"/>
  <c r="H2034" i="19"/>
  <c r="H2035" i="19"/>
  <c r="H2036" i="19"/>
  <c r="H2037" i="19"/>
  <c r="H2038" i="19"/>
  <c r="H2039" i="19"/>
  <c r="H2040" i="19"/>
  <c r="H2041" i="19"/>
  <c r="H2042" i="19"/>
  <c r="H2043" i="19"/>
  <c r="H2044" i="19"/>
  <c r="H2045" i="19"/>
  <c r="H2046" i="19"/>
  <c r="H2047" i="19"/>
  <c r="H2048" i="19"/>
  <c r="H2049" i="19"/>
  <c r="H2050" i="19"/>
  <c r="H2051" i="19"/>
  <c r="H2052" i="19"/>
  <c r="H2053" i="19"/>
  <c r="H2054" i="19"/>
  <c r="H2055" i="19"/>
  <c r="H2056" i="19"/>
  <c r="H2057" i="19"/>
  <c r="H2058" i="19"/>
  <c r="H2059" i="19"/>
  <c r="H2060" i="19"/>
  <c r="H2061" i="19"/>
  <c r="H2062" i="19"/>
  <c r="H2063" i="19"/>
  <c r="H2064" i="19"/>
  <c r="H2065" i="19"/>
  <c r="H2066" i="19"/>
  <c r="H2067" i="19"/>
  <c r="H2068" i="19"/>
  <c r="H2069" i="19"/>
  <c r="H2070" i="19"/>
  <c r="H2071" i="19"/>
  <c r="H2072" i="19"/>
  <c r="H2073" i="19"/>
  <c r="H2074" i="19"/>
  <c r="H2075" i="19"/>
  <c r="H2076" i="19"/>
  <c r="H2077" i="19"/>
  <c r="H2078" i="19"/>
  <c r="H2079" i="19"/>
  <c r="H2080" i="19"/>
  <c r="H2081" i="19"/>
  <c r="H2082" i="19"/>
  <c r="H2083" i="19"/>
  <c r="H2084" i="19"/>
  <c r="H2085" i="19"/>
  <c r="H2086" i="19"/>
  <c r="H2087" i="19"/>
  <c r="H2088" i="19"/>
  <c r="H2089" i="19"/>
  <c r="H2090" i="19"/>
  <c r="H2091" i="19"/>
  <c r="H2092" i="19"/>
  <c r="H2093" i="19"/>
  <c r="H2094" i="19"/>
  <c r="H2095" i="19"/>
  <c r="H2096" i="19"/>
  <c r="H2097" i="19"/>
  <c r="H2098" i="19"/>
  <c r="H2099" i="19"/>
  <c r="H2100" i="19"/>
  <c r="H2101" i="19"/>
  <c r="H2102" i="19"/>
  <c r="H2103" i="19"/>
  <c r="H2104" i="19"/>
  <c r="H2105" i="19"/>
  <c r="H2106" i="19"/>
  <c r="H2107" i="19"/>
  <c r="H2108" i="19"/>
  <c r="H2109" i="19"/>
  <c r="H2110" i="19"/>
  <c r="H2111" i="19"/>
  <c r="H2112" i="19"/>
  <c r="H2113" i="19"/>
  <c r="H2114" i="19"/>
  <c r="H2115" i="19"/>
  <c r="H2116" i="19"/>
  <c r="H2117" i="19"/>
  <c r="H2118" i="19"/>
  <c r="H2119" i="19"/>
  <c r="H2120" i="19"/>
  <c r="H2121" i="19"/>
  <c r="H2122" i="19"/>
  <c r="H2123" i="19"/>
  <c r="H2124" i="19"/>
  <c r="H2125" i="19"/>
  <c r="H2126" i="19"/>
  <c r="H2127" i="19"/>
  <c r="H2128" i="19"/>
  <c r="H2129" i="19"/>
  <c r="H2130" i="19"/>
  <c r="H2131" i="19"/>
  <c r="H2132" i="19"/>
  <c r="H2133" i="19"/>
  <c r="H2134" i="19"/>
  <c r="H2135" i="19"/>
  <c r="H2136" i="19"/>
  <c r="H2137" i="19"/>
  <c r="H2138" i="19"/>
  <c r="H2139" i="19"/>
  <c r="H2140" i="19"/>
  <c r="H2141" i="19"/>
  <c r="H2142" i="19"/>
  <c r="H2143" i="19"/>
  <c r="H2144" i="19"/>
  <c r="H2145" i="19"/>
  <c r="H2146" i="19"/>
  <c r="H2147" i="19"/>
  <c r="H2148" i="19"/>
  <c r="H2149" i="19"/>
  <c r="H2150" i="19"/>
  <c r="H2151" i="19"/>
  <c r="H2152" i="19"/>
  <c r="H2153" i="19"/>
  <c r="H2154" i="19"/>
  <c r="H2155" i="19"/>
  <c r="H2156" i="19"/>
  <c r="H2157" i="19"/>
  <c r="H2158" i="19"/>
  <c r="H2159" i="19"/>
  <c r="H2160" i="19"/>
  <c r="H2161" i="19"/>
  <c r="H2162" i="19"/>
  <c r="H2163" i="19"/>
  <c r="H2164" i="19"/>
  <c r="H2165" i="19"/>
  <c r="H2166" i="19"/>
  <c r="H2167" i="19"/>
  <c r="H2168" i="19"/>
  <c r="H2169" i="19"/>
  <c r="H2170" i="19"/>
  <c r="H2171" i="19"/>
  <c r="H2172" i="19"/>
  <c r="H2173" i="19"/>
  <c r="H2174" i="19"/>
  <c r="H2175" i="19"/>
  <c r="H2176" i="19"/>
  <c r="H2177" i="19"/>
  <c r="H2178" i="19"/>
  <c r="H2179" i="19"/>
  <c r="H2180" i="19"/>
  <c r="H2181" i="19"/>
  <c r="H2182" i="19"/>
  <c r="H2183" i="19"/>
  <c r="H2184" i="19"/>
  <c r="H2185" i="19"/>
  <c r="H2186" i="19"/>
  <c r="H2187" i="19"/>
  <c r="H2188" i="19"/>
  <c r="H2189" i="19"/>
  <c r="H2190" i="19"/>
  <c r="H2191" i="19"/>
  <c r="H2192" i="19"/>
  <c r="H2193" i="19"/>
  <c r="H2194" i="19"/>
  <c r="H2195" i="19"/>
  <c r="H2196" i="19"/>
  <c r="H2197" i="19"/>
  <c r="H2198" i="19"/>
  <c r="H2199" i="19"/>
  <c r="H2200" i="19"/>
  <c r="H2201" i="19"/>
  <c r="H2202" i="19"/>
  <c r="H2203" i="19"/>
  <c r="H2204" i="19"/>
  <c r="H2205" i="19"/>
  <c r="H2206" i="19"/>
  <c r="H2207" i="19"/>
  <c r="H2208" i="19"/>
  <c r="H2209" i="19"/>
  <c r="H2210" i="19"/>
  <c r="H2211" i="19"/>
  <c r="H2212" i="19"/>
  <c r="H2213" i="19"/>
  <c r="H2214" i="19"/>
  <c r="H2215" i="19"/>
  <c r="H2216" i="19"/>
  <c r="H2217" i="19"/>
  <c r="H2218" i="19"/>
  <c r="H2219" i="19"/>
  <c r="H2220" i="19"/>
  <c r="H2221" i="19"/>
  <c r="H2222" i="19"/>
  <c r="H2223" i="19"/>
  <c r="H2224" i="19"/>
  <c r="H2225" i="19"/>
  <c r="H2226" i="19"/>
  <c r="H2227" i="19"/>
  <c r="H2228" i="19"/>
  <c r="H2229" i="19"/>
  <c r="H2230" i="19"/>
  <c r="H2231" i="19"/>
  <c r="H2232" i="19"/>
  <c r="H2233" i="19"/>
  <c r="H2234" i="19"/>
  <c r="H2235" i="19"/>
  <c r="H2236" i="19"/>
  <c r="H2237" i="19"/>
  <c r="H2238" i="19"/>
  <c r="H2239" i="19"/>
  <c r="H2240" i="19"/>
  <c r="H2241" i="19"/>
  <c r="H2242" i="19"/>
  <c r="H2243" i="19"/>
  <c r="H2244" i="19"/>
  <c r="H2245" i="19"/>
  <c r="H2246" i="19"/>
  <c r="H2247" i="19"/>
  <c r="H2248" i="19"/>
  <c r="H2249" i="19"/>
  <c r="H2250" i="19"/>
  <c r="H2251" i="19"/>
  <c r="H2252" i="19"/>
  <c r="H2253" i="19"/>
  <c r="H2254" i="19"/>
  <c r="H2255" i="19"/>
  <c r="H2256" i="19"/>
  <c r="H2257" i="19"/>
  <c r="H2258" i="19"/>
  <c r="H2259" i="19"/>
  <c r="H2260" i="19"/>
  <c r="H2261" i="19"/>
  <c r="H2262" i="19"/>
  <c r="H2263" i="19"/>
  <c r="H2264" i="19"/>
  <c r="H2265" i="19"/>
  <c r="H2266" i="19"/>
  <c r="H2267" i="19"/>
  <c r="H2268" i="19"/>
  <c r="H2269" i="19"/>
  <c r="H2270" i="19"/>
  <c r="H2271" i="19"/>
  <c r="H2272" i="19"/>
  <c r="H2273" i="19"/>
  <c r="H2274" i="19"/>
  <c r="H2275" i="19"/>
  <c r="H2276" i="19"/>
  <c r="H2277" i="19"/>
  <c r="H2278" i="19"/>
  <c r="H2279" i="19"/>
  <c r="H2280" i="19"/>
  <c r="H2281" i="19"/>
  <c r="H2282" i="19"/>
  <c r="H2283" i="19"/>
  <c r="H2284" i="19"/>
  <c r="H2285" i="19"/>
  <c r="H2286" i="19"/>
  <c r="H2287" i="19"/>
  <c r="H2288" i="19"/>
  <c r="H2289" i="19"/>
  <c r="H2290" i="19"/>
  <c r="H2291" i="19"/>
  <c r="H2292" i="19"/>
  <c r="H2293" i="19"/>
  <c r="H2294" i="19"/>
  <c r="H2295" i="19"/>
  <c r="H2296" i="19"/>
  <c r="H2297" i="19"/>
  <c r="H2298" i="19"/>
  <c r="H2299" i="19"/>
  <c r="H2300" i="19"/>
  <c r="H2301" i="19"/>
  <c r="H2302" i="19"/>
  <c r="H2303" i="19"/>
  <c r="H2304" i="19"/>
  <c r="H2305" i="19"/>
  <c r="H2306" i="19"/>
  <c r="H2307" i="19"/>
  <c r="H2308" i="19"/>
  <c r="H2309" i="19"/>
  <c r="H2310" i="19"/>
  <c r="H2311" i="19"/>
  <c r="H2312" i="19"/>
  <c r="H2313" i="19"/>
  <c r="H2314" i="19"/>
  <c r="H2315" i="19"/>
  <c r="H2316" i="19"/>
  <c r="H2317" i="19"/>
  <c r="H2318" i="19"/>
  <c r="H2319" i="19"/>
  <c r="H2320" i="19"/>
  <c r="H2321" i="19"/>
  <c r="H2322" i="19"/>
  <c r="H2323" i="19"/>
  <c r="H2324" i="19"/>
  <c r="H2325" i="19"/>
  <c r="H2326" i="19"/>
  <c r="H2327" i="19"/>
  <c r="H2328" i="19"/>
  <c r="H2329" i="19"/>
  <c r="H2330" i="19"/>
  <c r="H2331" i="19"/>
  <c r="H2332" i="19"/>
  <c r="H2333" i="19"/>
  <c r="H2334" i="19"/>
  <c r="H2335" i="19"/>
  <c r="H2336" i="19"/>
  <c r="H2337" i="19"/>
  <c r="H2338" i="19"/>
  <c r="H2339" i="19"/>
  <c r="H2340" i="19"/>
  <c r="H2341" i="19"/>
  <c r="H2342" i="19"/>
  <c r="H2343" i="19"/>
  <c r="H2344" i="19"/>
  <c r="H2345" i="19"/>
  <c r="H2346" i="19"/>
  <c r="H2347" i="19"/>
  <c r="H2348" i="19"/>
  <c r="H2349" i="19"/>
  <c r="H2350" i="19"/>
  <c r="H2351" i="19"/>
  <c r="H2352" i="19"/>
  <c r="H2353" i="19"/>
  <c r="H2354" i="19"/>
  <c r="H2355" i="19"/>
  <c r="H2356" i="19"/>
  <c r="H2357" i="19"/>
  <c r="H2358" i="19"/>
  <c r="H2359" i="19"/>
  <c r="H2360" i="19"/>
  <c r="H2361" i="19"/>
  <c r="H2362" i="19"/>
  <c r="H2363" i="19"/>
  <c r="H2364" i="19"/>
  <c r="H2365" i="19"/>
  <c r="H2366" i="19"/>
  <c r="H2367" i="19"/>
  <c r="H2368" i="19"/>
  <c r="H2369" i="19"/>
  <c r="H2370" i="19"/>
  <c r="H2371" i="19"/>
  <c r="H2372" i="19"/>
  <c r="H2373" i="19"/>
  <c r="H2374" i="19"/>
  <c r="H2375" i="19"/>
  <c r="H2376" i="19"/>
  <c r="H2377" i="19"/>
  <c r="H2378" i="19"/>
  <c r="H2379" i="19"/>
  <c r="H2380" i="19"/>
  <c r="H2381" i="19"/>
  <c r="H2382" i="19"/>
  <c r="H2383" i="19"/>
  <c r="H2384" i="19"/>
  <c r="H2385" i="19"/>
  <c r="H2386" i="19"/>
  <c r="H2387" i="19"/>
  <c r="H2388" i="19"/>
  <c r="H2389" i="19"/>
  <c r="H2390" i="19"/>
  <c r="H2391" i="19"/>
  <c r="H2392" i="19"/>
  <c r="H2393" i="19"/>
  <c r="H2394" i="19"/>
  <c r="H2395" i="19"/>
  <c r="H2396" i="19"/>
  <c r="H2397" i="19"/>
  <c r="H2398" i="19"/>
  <c r="H2399" i="19"/>
  <c r="H2400" i="19"/>
  <c r="H2401" i="19"/>
  <c r="H2402" i="19"/>
  <c r="H2403" i="19"/>
  <c r="H2404" i="19"/>
  <c r="H2405" i="19"/>
  <c r="H2406" i="19"/>
  <c r="H2407" i="19"/>
  <c r="H2408" i="19"/>
  <c r="H2409" i="19"/>
  <c r="H2410" i="19"/>
  <c r="H2411" i="19"/>
  <c r="H2412" i="19"/>
  <c r="H2413" i="19"/>
  <c r="H2414" i="19"/>
  <c r="H2415" i="19"/>
  <c r="H2416" i="19"/>
  <c r="H2417" i="19"/>
  <c r="H2418" i="19"/>
  <c r="H2419" i="19"/>
  <c r="H2420" i="19"/>
  <c r="H2421" i="19"/>
  <c r="H2422" i="19"/>
  <c r="H2423" i="19"/>
  <c r="H2424" i="19"/>
  <c r="H2425" i="19"/>
  <c r="H2426" i="19"/>
  <c r="H2427" i="19"/>
  <c r="H2428" i="19"/>
  <c r="H2429" i="19"/>
  <c r="H2430" i="19"/>
  <c r="H2431" i="19"/>
  <c r="H2432" i="19"/>
  <c r="H2433" i="19"/>
  <c r="H2434" i="19"/>
  <c r="H2435" i="19"/>
  <c r="H2436" i="19"/>
  <c r="H2437" i="19"/>
  <c r="H2438" i="19"/>
  <c r="H2439" i="19"/>
  <c r="H2440" i="19"/>
  <c r="H2441" i="19"/>
  <c r="H2442" i="19"/>
  <c r="H2443" i="19"/>
  <c r="H2444" i="19"/>
  <c r="H2445" i="19"/>
  <c r="H2446" i="19"/>
  <c r="H2447" i="19"/>
  <c r="H2448" i="19"/>
  <c r="H2449" i="19"/>
  <c r="H2450" i="19"/>
  <c r="H2451" i="19"/>
  <c r="H2452" i="19"/>
  <c r="H2453" i="19"/>
  <c r="H2454" i="19"/>
  <c r="H2455" i="19"/>
  <c r="H2456" i="19"/>
  <c r="H2457" i="19"/>
  <c r="H2458" i="19"/>
  <c r="H2459" i="19"/>
  <c r="H2460" i="19"/>
  <c r="H2461" i="19"/>
  <c r="H2462" i="19"/>
  <c r="H2463" i="19"/>
  <c r="H2464" i="19"/>
  <c r="H2465" i="19"/>
  <c r="H2466" i="19"/>
  <c r="H2467" i="19"/>
  <c r="H2468" i="19"/>
  <c r="H2469" i="19"/>
  <c r="H2470" i="19"/>
  <c r="H2471" i="19"/>
  <c r="H2472" i="19"/>
  <c r="H2473" i="19"/>
  <c r="H2474" i="19"/>
  <c r="H2475" i="19"/>
  <c r="H2476" i="19"/>
  <c r="H2477" i="19"/>
  <c r="H2478" i="19"/>
  <c r="H2479" i="19"/>
  <c r="H2480" i="19"/>
  <c r="H2481" i="19"/>
  <c r="H2482" i="19"/>
  <c r="H2483" i="19"/>
  <c r="H2484" i="19"/>
  <c r="H2485" i="19"/>
  <c r="H2486" i="19"/>
  <c r="H2487" i="19"/>
  <c r="H2488" i="19"/>
  <c r="H2489" i="19"/>
  <c r="H2490" i="19"/>
  <c r="H2491" i="19"/>
  <c r="H2492" i="19"/>
  <c r="H2493" i="19"/>
  <c r="H2494" i="19"/>
  <c r="H2495" i="19"/>
  <c r="H2496" i="19"/>
  <c r="H2497" i="19"/>
  <c r="H2498" i="19"/>
  <c r="H2499" i="19"/>
  <c r="H2500" i="19"/>
  <c r="H2501" i="19"/>
  <c r="H2502" i="19"/>
  <c r="H2503" i="19"/>
  <c r="H2504" i="19"/>
  <c r="H2505" i="19"/>
  <c r="H2506" i="19"/>
  <c r="H2507" i="19"/>
  <c r="H2508" i="19"/>
  <c r="H2509" i="19"/>
  <c r="H2510" i="19"/>
  <c r="H2511" i="19"/>
  <c r="H2512" i="19"/>
  <c r="H2513" i="19"/>
  <c r="H2514" i="19"/>
  <c r="H2515" i="19"/>
  <c r="H2516" i="19"/>
  <c r="H2517" i="19"/>
  <c r="H2518" i="19"/>
  <c r="H2519" i="19"/>
  <c r="H2520" i="19"/>
  <c r="H2521" i="19"/>
  <c r="H2522" i="19"/>
  <c r="H2523" i="19"/>
  <c r="H2524" i="19"/>
  <c r="H2525" i="19"/>
  <c r="H2526" i="19"/>
  <c r="H2527" i="19"/>
  <c r="H2528" i="19"/>
  <c r="H2529" i="19"/>
  <c r="H2530" i="19"/>
  <c r="H2531" i="19"/>
  <c r="H2532" i="19"/>
  <c r="H2533" i="19"/>
  <c r="H2534" i="19"/>
  <c r="H2535" i="19"/>
  <c r="H2536" i="19"/>
  <c r="H2537" i="19"/>
  <c r="H2538" i="19"/>
  <c r="H2539" i="19"/>
  <c r="H2540" i="19"/>
  <c r="H2541" i="19"/>
  <c r="H2542" i="19"/>
  <c r="H2543" i="19"/>
  <c r="H2544" i="19"/>
  <c r="H2545" i="19"/>
  <c r="H2546" i="19"/>
  <c r="H2547" i="19"/>
  <c r="H2548" i="19"/>
  <c r="H2549" i="19"/>
  <c r="H2550" i="19"/>
  <c r="H2551" i="19"/>
  <c r="H2552" i="19"/>
  <c r="H2553" i="19"/>
  <c r="H2554" i="19"/>
  <c r="H2555" i="19"/>
  <c r="H2556" i="19"/>
  <c r="H2557" i="19"/>
  <c r="H2558" i="19"/>
  <c r="H2559" i="19"/>
  <c r="H2560" i="19"/>
  <c r="H2561" i="19"/>
  <c r="H2562" i="19"/>
  <c r="H2563" i="19"/>
  <c r="H2564" i="19"/>
  <c r="H2565" i="19"/>
  <c r="H2566" i="19"/>
  <c r="H2567" i="19"/>
  <c r="H2568" i="19"/>
  <c r="H2569" i="19"/>
  <c r="H2570" i="19"/>
  <c r="H2571" i="19"/>
  <c r="H2572" i="19"/>
  <c r="H2573" i="19"/>
  <c r="H2574" i="19"/>
  <c r="H2575" i="19"/>
  <c r="H2576" i="19"/>
  <c r="H2577" i="19"/>
  <c r="H2578" i="19"/>
  <c r="H2579" i="19"/>
  <c r="H2580" i="19"/>
  <c r="H2581" i="19"/>
  <c r="H2582" i="19"/>
  <c r="H2583" i="19"/>
  <c r="H2584" i="19"/>
  <c r="H2585" i="19"/>
  <c r="H2586" i="19"/>
  <c r="H2587" i="19"/>
  <c r="H2588" i="19"/>
  <c r="H2589" i="19"/>
  <c r="H2590" i="19"/>
  <c r="H2591" i="19"/>
  <c r="H2592" i="19"/>
  <c r="H2593" i="19"/>
  <c r="H2594" i="19"/>
  <c r="H2595" i="19"/>
  <c r="H2596" i="19"/>
  <c r="H2597" i="19"/>
  <c r="H2598" i="19"/>
  <c r="H2599" i="19"/>
  <c r="H2600" i="19"/>
  <c r="H2601" i="19"/>
  <c r="H2602" i="19"/>
  <c r="H2603" i="19"/>
  <c r="H2604" i="19"/>
  <c r="H2605" i="19"/>
  <c r="H2606" i="19"/>
  <c r="H2607" i="19"/>
  <c r="H2608" i="19"/>
  <c r="H2609" i="19"/>
  <c r="H2610" i="19"/>
  <c r="H2611" i="19"/>
  <c r="H2612" i="19"/>
  <c r="H2613" i="19"/>
  <c r="H2614" i="19"/>
  <c r="H2615" i="19"/>
  <c r="H2616" i="19"/>
  <c r="H2617" i="19"/>
  <c r="H2618" i="19"/>
  <c r="H2619" i="19"/>
  <c r="H2620" i="19"/>
  <c r="H2621" i="19"/>
  <c r="H2622" i="19"/>
  <c r="H2623" i="19"/>
  <c r="H2624" i="19"/>
  <c r="H2625" i="19"/>
  <c r="H2626" i="19"/>
  <c r="H2627" i="19"/>
  <c r="H2628" i="19"/>
  <c r="H2629" i="19"/>
  <c r="H2630" i="19"/>
  <c r="H2631" i="19"/>
  <c r="H2632" i="19"/>
  <c r="H2633" i="19"/>
  <c r="H2634" i="19"/>
  <c r="H2635" i="19"/>
  <c r="H2636" i="19"/>
  <c r="H2637" i="19"/>
  <c r="H2638" i="19"/>
  <c r="H2639" i="19"/>
  <c r="H2640" i="19"/>
  <c r="H2641" i="19"/>
  <c r="H2642" i="19"/>
  <c r="H2643" i="19"/>
  <c r="H2644" i="19"/>
  <c r="H2645" i="19"/>
  <c r="H2646" i="19"/>
  <c r="H2647" i="19"/>
  <c r="H2648" i="19"/>
  <c r="H2649" i="19"/>
  <c r="H2650" i="19"/>
  <c r="H2651" i="19"/>
  <c r="H2652" i="19"/>
  <c r="H2653" i="19"/>
  <c r="H2654" i="19"/>
  <c r="H2655" i="19"/>
  <c r="H2656" i="19"/>
  <c r="H2657" i="19"/>
  <c r="H2658" i="19"/>
  <c r="H2659" i="19"/>
  <c r="H2660" i="19"/>
  <c r="H2661" i="19"/>
  <c r="H2662" i="19"/>
  <c r="H2663" i="19"/>
  <c r="H2664" i="19"/>
  <c r="H2665" i="19"/>
  <c r="H2666" i="19"/>
  <c r="H2667" i="19"/>
  <c r="H2668" i="19"/>
  <c r="H2669" i="19"/>
  <c r="H2670" i="19"/>
  <c r="H2671" i="19"/>
  <c r="H2672" i="19"/>
  <c r="H2673" i="19"/>
  <c r="H2674" i="19"/>
  <c r="H2675" i="19"/>
  <c r="H2676" i="19"/>
  <c r="H2677" i="19"/>
  <c r="H2678" i="19"/>
  <c r="H2679" i="19"/>
  <c r="H2680" i="19"/>
  <c r="H2681" i="19"/>
  <c r="H2682" i="19"/>
  <c r="H2683" i="19"/>
  <c r="H2684" i="19"/>
  <c r="H2685" i="19"/>
  <c r="H2686" i="19"/>
  <c r="H2687" i="19"/>
  <c r="H2688" i="19"/>
  <c r="H2689" i="19"/>
  <c r="H2690" i="19"/>
  <c r="H2691" i="19"/>
  <c r="H2692" i="19"/>
  <c r="H2693" i="19"/>
  <c r="H2694" i="19"/>
  <c r="H2695" i="19"/>
  <c r="H2696" i="19"/>
  <c r="H2697" i="19"/>
  <c r="H2698" i="19"/>
  <c r="H2699" i="19"/>
  <c r="H2700" i="19"/>
  <c r="H2701" i="19"/>
  <c r="H2702" i="19"/>
  <c r="H2703" i="19"/>
  <c r="H2704" i="19"/>
  <c r="H2705" i="19"/>
  <c r="H2706" i="19"/>
  <c r="H2707" i="19"/>
  <c r="H2708" i="19"/>
  <c r="H2709" i="19"/>
  <c r="H2710" i="19"/>
  <c r="H2711" i="19"/>
  <c r="H2712" i="19"/>
  <c r="H2713" i="19"/>
  <c r="H2714" i="19"/>
  <c r="H2715" i="19"/>
  <c r="H2716" i="19"/>
  <c r="H2717" i="19"/>
  <c r="H2718" i="19"/>
  <c r="H2719" i="19"/>
  <c r="H2720" i="19"/>
  <c r="H2721" i="19"/>
  <c r="H2722" i="19"/>
  <c r="H2723" i="19"/>
  <c r="H2724" i="19"/>
  <c r="H2725" i="19"/>
  <c r="H2726" i="19"/>
  <c r="H2727" i="19"/>
  <c r="H2728" i="19"/>
  <c r="H2729" i="19"/>
  <c r="H2730" i="19"/>
  <c r="H2731" i="19"/>
  <c r="H2732" i="19"/>
  <c r="H2733" i="19"/>
  <c r="H2734" i="19"/>
  <c r="H2735" i="19"/>
  <c r="H2736" i="19"/>
  <c r="H2737" i="19"/>
  <c r="H2738" i="19"/>
  <c r="H2739" i="19"/>
  <c r="H2740" i="19"/>
  <c r="H2741" i="19"/>
  <c r="H2742" i="19"/>
  <c r="H2743" i="19"/>
  <c r="H2744" i="19"/>
  <c r="H2745" i="19"/>
  <c r="H2746" i="19"/>
  <c r="H2747" i="19"/>
  <c r="H2748" i="19"/>
  <c r="H2749" i="19"/>
  <c r="H2750" i="19"/>
  <c r="H2751" i="19"/>
  <c r="H2752" i="19"/>
  <c r="H2753" i="19"/>
  <c r="H2754" i="19"/>
  <c r="H2755" i="19"/>
  <c r="H2756" i="19"/>
  <c r="H2757" i="19"/>
  <c r="H2758" i="19"/>
  <c r="H2759" i="19"/>
  <c r="H2760" i="19"/>
  <c r="H2761" i="19"/>
  <c r="H2762" i="19"/>
  <c r="H2763" i="19"/>
  <c r="H2764" i="19"/>
  <c r="H2765" i="19"/>
  <c r="H2766" i="19"/>
  <c r="H2767" i="19"/>
  <c r="H2768" i="19"/>
  <c r="H2769" i="19"/>
  <c r="H2770" i="19"/>
  <c r="H2771" i="19"/>
  <c r="H2772" i="19"/>
  <c r="H2773" i="19"/>
  <c r="H2774" i="19"/>
  <c r="H2775" i="19"/>
  <c r="H2776" i="19"/>
  <c r="H2777" i="19"/>
  <c r="H2778" i="19"/>
  <c r="H2779" i="19"/>
  <c r="H2780" i="19"/>
  <c r="H2781" i="19"/>
  <c r="H2782" i="19"/>
  <c r="H2783" i="19"/>
  <c r="H2784" i="19"/>
  <c r="H2785" i="19"/>
  <c r="H2786" i="19"/>
  <c r="H2787" i="19"/>
  <c r="H2788" i="19"/>
  <c r="H2789" i="19"/>
  <c r="H2790" i="19"/>
  <c r="H2791" i="19"/>
  <c r="H2792" i="19"/>
  <c r="H2793" i="19"/>
  <c r="H2794" i="19"/>
  <c r="H2795" i="19"/>
  <c r="H2796" i="19"/>
  <c r="H2797" i="19"/>
  <c r="H2798" i="19"/>
  <c r="H2799" i="19"/>
  <c r="H2800" i="19"/>
  <c r="H2801" i="19"/>
  <c r="H2802" i="19"/>
  <c r="H2803" i="19"/>
  <c r="H2804" i="19"/>
  <c r="H2805" i="19"/>
  <c r="H2806" i="19"/>
  <c r="H2807" i="19"/>
  <c r="H2808" i="19"/>
  <c r="H2809" i="19"/>
  <c r="H2810" i="19"/>
  <c r="H2811" i="19"/>
  <c r="H2812" i="19"/>
  <c r="H2813" i="19"/>
  <c r="H2814" i="19"/>
  <c r="H2815" i="19"/>
  <c r="H2816" i="19"/>
  <c r="H2817" i="19"/>
  <c r="H2818" i="19"/>
  <c r="H2819" i="19"/>
  <c r="H2820" i="19"/>
  <c r="H2821" i="19"/>
  <c r="H2822" i="19"/>
  <c r="H2823" i="19"/>
  <c r="H2824" i="19"/>
  <c r="H2825" i="19"/>
  <c r="H2826" i="19"/>
  <c r="H2827" i="19"/>
  <c r="H2828" i="19"/>
  <c r="H2829" i="19"/>
  <c r="H2830" i="19"/>
  <c r="H2831" i="19"/>
  <c r="H2832" i="19"/>
  <c r="H2833" i="19"/>
  <c r="H2834" i="19"/>
  <c r="H2835" i="19"/>
  <c r="H2836" i="19"/>
  <c r="H2837" i="19"/>
  <c r="H2838" i="19"/>
  <c r="H2839" i="19"/>
  <c r="H2840" i="19"/>
  <c r="H2841" i="19"/>
  <c r="H2842" i="19"/>
  <c r="H2843" i="19"/>
  <c r="H2844" i="19"/>
  <c r="H2845" i="19"/>
  <c r="H2846" i="19"/>
  <c r="H2847" i="19"/>
  <c r="H2848" i="19"/>
  <c r="H2849" i="19"/>
  <c r="H2850" i="19"/>
  <c r="H2851" i="19"/>
  <c r="H2852" i="19"/>
  <c r="H2853" i="19"/>
  <c r="H2854" i="19"/>
  <c r="H2855" i="19"/>
  <c r="H2856" i="19"/>
  <c r="H2857" i="19"/>
  <c r="H2858" i="19"/>
  <c r="H2859" i="19"/>
  <c r="H2860" i="19"/>
  <c r="H2861" i="19"/>
  <c r="H2862" i="19"/>
  <c r="H2863" i="19"/>
  <c r="H2864" i="19"/>
  <c r="H2865" i="19"/>
  <c r="H2866" i="19"/>
  <c r="H2867" i="19"/>
  <c r="H2868" i="19"/>
  <c r="H2869" i="19"/>
  <c r="H2870" i="19"/>
  <c r="H2871" i="19"/>
  <c r="H2872" i="19"/>
  <c r="H2873" i="19"/>
  <c r="H2874" i="19"/>
  <c r="H2875" i="19"/>
  <c r="H2876" i="19"/>
  <c r="H2877" i="19"/>
  <c r="H2878" i="19"/>
  <c r="H2879" i="19"/>
  <c r="H2880" i="19"/>
  <c r="H2881" i="19"/>
  <c r="H2882" i="19"/>
  <c r="H2883" i="19"/>
  <c r="H2884" i="19"/>
  <c r="H2885" i="19"/>
  <c r="H2886" i="19"/>
  <c r="H2887" i="19"/>
  <c r="H2888" i="19"/>
  <c r="H2889" i="19"/>
  <c r="H2890" i="19"/>
  <c r="H2891" i="19"/>
  <c r="H2892" i="19"/>
  <c r="H2893" i="19"/>
  <c r="H2894" i="19"/>
  <c r="H2895" i="19"/>
  <c r="H2896" i="19"/>
  <c r="H2897" i="19"/>
  <c r="H2898" i="19"/>
  <c r="H2899" i="19"/>
  <c r="H2900" i="19"/>
  <c r="H2901" i="19"/>
  <c r="H2902" i="19"/>
  <c r="H2903" i="19"/>
  <c r="H2904" i="19"/>
  <c r="H2905" i="19"/>
  <c r="H2906" i="19"/>
  <c r="H2907" i="19"/>
  <c r="H2908" i="19"/>
  <c r="H2909" i="19"/>
  <c r="H2910" i="19"/>
  <c r="H2911" i="19"/>
  <c r="H2912" i="19"/>
  <c r="H2913" i="19"/>
  <c r="H2914" i="19"/>
  <c r="H2915" i="19"/>
  <c r="H2916" i="19"/>
  <c r="H2917" i="19"/>
  <c r="H2918" i="19"/>
  <c r="H2919" i="19"/>
  <c r="H2920" i="19"/>
  <c r="H2921" i="19"/>
  <c r="H2922" i="19"/>
  <c r="H2923" i="19"/>
  <c r="H2924" i="19"/>
  <c r="H2925" i="19"/>
  <c r="H2926" i="19"/>
  <c r="H2927" i="19"/>
  <c r="H2928" i="19"/>
  <c r="H2929" i="19"/>
  <c r="H2930" i="19"/>
  <c r="H2931" i="19"/>
  <c r="H2932" i="19"/>
  <c r="H2933" i="19"/>
  <c r="H2934" i="19"/>
  <c r="H2935" i="19"/>
  <c r="H2936" i="19"/>
  <c r="H2937" i="19"/>
  <c r="H2938" i="19"/>
  <c r="H2939" i="19"/>
  <c r="H2940" i="19"/>
  <c r="H2941" i="19"/>
  <c r="H2942" i="19"/>
  <c r="H2943" i="19"/>
  <c r="H2944" i="19"/>
  <c r="H2945" i="19"/>
  <c r="H2946" i="19"/>
  <c r="H2947" i="19"/>
  <c r="H2948" i="19"/>
  <c r="H2949" i="19"/>
  <c r="H2950" i="19"/>
  <c r="H2951" i="19"/>
  <c r="H2952" i="19"/>
  <c r="H2953" i="19"/>
  <c r="H2954" i="19"/>
  <c r="H2955" i="19"/>
  <c r="H2956" i="19"/>
  <c r="H2957" i="19"/>
  <c r="H2958" i="19"/>
  <c r="H2959" i="19"/>
  <c r="H2960" i="19"/>
  <c r="H2961" i="19"/>
  <c r="H2962" i="19"/>
  <c r="H2963" i="19"/>
  <c r="H2964" i="19"/>
  <c r="H2965" i="19"/>
  <c r="H2966" i="19"/>
  <c r="H2967" i="19"/>
  <c r="H2968" i="19"/>
  <c r="H2969" i="19"/>
  <c r="H2970" i="19"/>
  <c r="H2971" i="19"/>
  <c r="H2972" i="19"/>
  <c r="H2973" i="19"/>
  <c r="H2974" i="19"/>
  <c r="H2975" i="19"/>
  <c r="H2976" i="19"/>
  <c r="H2977" i="19"/>
  <c r="H2978" i="19"/>
  <c r="H2979" i="19"/>
  <c r="H2980" i="19"/>
  <c r="H2981" i="19"/>
  <c r="H2982" i="19"/>
  <c r="H2983" i="19"/>
  <c r="H2984" i="19"/>
  <c r="H2985" i="19"/>
  <c r="H2986" i="19"/>
  <c r="H2987" i="19"/>
  <c r="H2988" i="19"/>
  <c r="H2989" i="19"/>
  <c r="H2990" i="19"/>
  <c r="H2991" i="19"/>
  <c r="H2992" i="19"/>
  <c r="H2993" i="19"/>
  <c r="H2994" i="19"/>
  <c r="H2995" i="19"/>
  <c r="H2996" i="19"/>
  <c r="H2997" i="19"/>
  <c r="H2998" i="19"/>
  <c r="H2999" i="19"/>
  <c r="H3000" i="19"/>
  <c r="H3001" i="19"/>
  <c r="H3002" i="19"/>
  <c r="H3003" i="19"/>
  <c r="H3004" i="19"/>
  <c r="H3005" i="19"/>
  <c r="H3006" i="19"/>
  <c r="H3007" i="19"/>
  <c r="H3008" i="19"/>
  <c r="H3009" i="19"/>
  <c r="H3010" i="19"/>
  <c r="H3011" i="19"/>
  <c r="H3012" i="19"/>
  <c r="H3013" i="19"/>
  <c r="H3014" i="19"/>
  <c r="H3015" i="19"/>
  <c r="H3016" i="19"/>
  <c r="H3017" i="19"/>
  <c r="H3018" i="19"/>
  <c r="H3019" i="19"/>
  <c r="H3020" i="19"/>
  <c r="H3021" i="19"/>
  <c r="H3022" i="19"/>
  <c r="H3023" i="19"/>
  <c r="H3024" i="19"/>
  <c r="H3025" i="19"/>
  <c r="H3026" i="19"/>
  <c r="H3027" i="19"/>
  <c r="H3028" i="19"/>
  <c r="H3029" i="19"/>
  <c r="H3030" i="19"/>
  <c r="H3031" i="19"/>
  <c r="H3032" i="19"/>
  <c r="H3033" i="19"/>
  <c r="H3034" i="19"/>
  <c r="H3035" i="19"/>
  <c r="H3036" i="19"/>
  <c r="H3037" i="19"/>
  <c r="H3038" i="19"/>
  <c r="H3039" i="19"/>
  <c r="H3040" i="19"/>
  <c r="H3041" i="19"/>
  <c r="H3042" i="19"/>
  <c r="H3043" i="19"/>
  <c r="H3044" i="19"/>
  <c r="H3045" i="19"/>
  <c r="H3046" i="19"/>
  <c r="H3047" i="19"/>
  <c r="H3048" i="19"/>
  <c r="H3049" i="19"/>
  <c r="H3050" i="19"/>
  <c r="H3051" i="19"/>
  <c r="H3052" i="19"/>
  <c r="H3053" i="19"/>
  <c r="H3054" i="19"/>
  <c r="H3055" i="19"/>
  <c r="H3056" i="19"/>
  <c r="H3057" i="19"/>
  <c r="H3058" i="19"/>
  <c r="H3059" i="19"/>
  <c r="H3060" i="19"/>
  <c r="H3061" i="19"/>
  <c r="H3062" i="19"/>
  <c r="H3063" i="19"/>
  <c r="H3064" i="19"/>
  <c r="H3065" i="19"/>
  <c r="H3066" i="19"/>
  <c r="H3067" i="19"/>
  <c r="H3068" i="19"/>
  <c r="H3069" i="19"/>
  <c r="H3070" i="19"/>
  <c r="H3071" i="19"/>
  <c r="H3072" i="19"/>
  <c r="H3073" i="19"/>
  <c r="H3074" i="19"/>
  <c r="H3075" i="19"/>
  <c r="H3076" i="19"/>
  <c r="H3077" i="19"/>
  <c r="H3078" i="19"/>
  <c r="H3079" i="19"/>
  <c r="H3080" i="19"/>
  <c r="H3081" i="19"/>
  <c r="H3082" i="19"/>
  <c r="H3083" i="19"/>
  <c r="H3084" i="19"/>
  <c r="H3085" i="19"/>
  <c r="H3086" i="19"/>
  <c r="H3087" i="19"/>
  <c r="H3088" i="19"/>
  <c r="H3089" i="19"/>
  <c r="H3090" i="19"/>
  <c r="H3091" i="19"/>
  <c r="H3092" i="19"/>
  <c r="H3093" i="19"/>
  <c r="H3094" i="19"/>
  <c r="H3095" i="19"/>
  <c r="H3096" i="19"/>
  <c r="H3097" i="19"/>
  <c r="H3098" i="19"/>
  <c r="H3099" i="19"/>
  <c r="H3100" i="19"/>
  <c r="H3101" i="19"/>
  <c r="H3102" i="19"/>
  <c r="H3103" i="19"/>
  <c r="H3104" i="19"/>
  <c r="H3105" i="19"/>
  <c r="H3106" i="19"/>
  <c r="H3107" i="19"/>
  <c r="H3108" i="19"/>
  <c r="H3109" i="19"/>
  <c r="H3110" i="19"/>
  <c r="H3111" i="19"/>
  <c r="H3112" i="19"/>
  <c r="H3113" i="19"/>
  <c r="H3114" i="19"/>
  <c r="H3115" i="19"/>
  <c r="H3116" i="19"/>
  <c r="H3117" i="19"/>
  <c r="H3118" i="19"/>
  <c r="H3119" i="19"/>
  <c r="H3120" i="19"/>
  <c r="H3121" i="19"/>
  <c r="H3122" i="19"/>
  <c r="H3123" i="19"/>
  <c r="H3124" i="19"/>
  <c r="H3125" i="19"/>
  <c r="H3126" i="19"/>
  <c r="H3127" i="19"/>
  <c r="H3128" i="19"/>
  <c r="H3129" i="19"/>
  <c r="H3130" i="19"/>
  <c r="H3131" i="19"/>
  <c r="H3132" i="19"/>
  <c r="H3133" i="19"/>
  <c r="H3134" i="19"/>
  <c r="H3135" i="19"/>
  <c r="H3136" i="19"/>
  <c r="H3137" i="19"/>
  <c r="H3138" i="19"/>
  <c r="H3139" i="19"/>
  <c r="H3140" i="19"/>
  <c r="H3141" i="19"/>
  <c r="H3142" i="19"/>
  <c r="H3143" i="19"/>
  <c r="H3144" i="19"/>
  <c r="H3145" i="19"/>
  <c r="H3146" i="19"/>
  <c r="H3147" i="19"/>
  <c r="H3148" i="19"/>
  <c r="H3149" i="19"/>
  <c r="H3150" i="19"/>
  <c r="H3151" i="19"/>
  <c r="H3152" i="19"/>
  <c r="H3153" i="19"/>
  <c r="H3154" i="19"/>
  <c r="H3155" i="19"/>
  <c r="H3156" i="19"/>
  <c r="H3157" i="19"/>
  <c r="H3158" i="19"/>
  <c r="H3159" i="19"/>
  <c r="H3160" i="19"/>
  <c r="H3161" i="19"/>
  <c r="H3162" i="19"/>
  <c r="H3163" i="19"/>
  <c r="H3164" i="19"/>
  <c r="H3165" i="19"/>
  <c r="H3166" i="19"/>
  <c r="H3167" i="19"/>
  <c r="H3168" i="19"/>
  <c r="H3169" i="19"/>
  <c r="H3170" i="19"/>
  <c r="H3171" i="19"/>
  <c r="H3172" i="19"/>
  <c r="H3173" i="19"/>
  <c r="H3174" i="19"/>
  <c r="H3175" i="19"/>
  <c r="H3176" i="19"/>
  <c r="H3177" i="19"/>
  <c r="H3178" i="19"/>
  <c r="H3179" i="19"/>
  <c r="H3180" i="19"/>
  <c r="H3181" i="19"/>
  <c r="H3182" i="19"/>
  <c r="H3183" i="19"/>
  <c r="H3184" i="19"/>
  <c r="H3185" i="19"/>
  <c r="H3186" i="19"/>
  <c r="H3187" i="19"/>
  <c r="H3188" i="19"/>
  <c r="H3189" i="19"/>
  <c r="H3190" i="19"/>
  <c r="H3191" i="19"/>
  <c r="H3192" i="19"/>
  <c r="H3193" i="19"/>
  <c r="H3194" i="19"/>
  <c r="H3195" i="19"/>
  <c r="H3196" i="19"/>
  <c r="H3197" i="19"/>
  <c r="H3198" i="19"/>
  <c r="H3199" i="19"/>
  <c r="H3200" i="19"/>
  <c r="H3201" i="19"/>
  <c r="H3202" i="19"/>
  <c r="H3203" i="19"/>
  <c r="H3204" i="19"/>
  <c r="H3205" i="19"/>
  <c r="H3206" i="19"/>
  <c r="H3207" i="19"/>
  <c r="H3208" i="19"/>
  <c r="H3209" i="19"/>
  <c r="H3210" i="19"/>
  <c r="H3211" i="19"/>
  <c r="H3212" i="19"/>
  <c r="H3213" i="19"/>
  <c r="H3214" i="19"/>
  <c r="H3215" i="19"/>
  <c r="H3216" i="19"/>
  <c r="H3217" i="19"/>
  <c r="H3218" i="19"/>
  <c r="H3219" i="19"/>
  <c r="H3220" i="19"/>
  <c r="H3221" i="19"/>
  <c r="H3222" i="19"/>
  <c r="H3223" i="19"/>
  <c r="H3224" i="19"/>
  <c r="H3225" i="19"/>
  <c r="H3226" i="19"/>
  <c r="H3227" i="19"/>
  <c r="H3228" i="19"/>
  <c r="H3229" i="19"/>
  <c r="H3230" i="19"/>
  <c r="H3231" i="19"/>
  <c r="H3232" i="19"/>
  <c r="H3233" i="19"/>
  <c r="H3234" i="19"/>
  <c r="H3235" i="19"/>
  <c r="H3236" i="19"/>
  <c r="H3237" i="19"/>
  <c r="H3238" i="19"/>
  <c r="H3239" i="19"/>
  <c r="H3240" i="19"/>
  <c r="H3241" i="19"/>
  <c r="H3242" i="19"/>
  <c r="H3243" i="19"/>
  <c r="H3244" i="19"/>
  <c r="H3245" i="19"/>
  <c r="H3246" i="19"/>
  <c r="H3247" i="19"/>
  <c r="H3248" i="19"/>
  <c r="H3249" i="19"/>
  <c r="H3250" i="19"/>
  <c r="H3251" i="19"/>
  <c r="H3252" i="19"/>
  <c r="H3253" i="19"/>
  <c r="H3254" i="19"/>
  <c r="H3255" i="19"/>
  <c r="H3256" i="19"/>
  <c r="H3257" i="19"/>
  <c r="H3258" i="19"/>
  <c r="H3259" i="19"/>
  <c r="H3260" i="19"/>
  <c r="H3261" i="19"/>
  <c r="H3262" i="19"/>
  <c r="H3263" i="19"/>
  <c r="H3264" i="19"/>
  <c r="H3265" i="19"/>
  <c r="H3266" i="19"/>
  <c r="H3267" i="19"/>
  <c r="H3268" i="19"/>
  <c r="H3269" i="19"/>
  <c r="H3270" i="19"/>
  <c r="H3271" i="19"/>
  <c r="H3272" i="19"/>
  <c r="H3273" i="19"/>
  <c r="H3274" i="19"/>
  <c r="H3275" i="19"/>
  <c r="H3276" i="19"/>
  <c r="H3277" i="19"/>
  <c r="H3278" i="19"/>
  <c r="H3279" i="19"/>
  <c r="H3280" i="19"/>
  <c r="H3281" i="19"/>
  <c r="H3282" i="19"/>
  <c r="H3283" i="19"/>
  <c r="H3284" i="19"/>
  <c r="H3285" i="19"/>
  <c r="H3286" i="19"/>
  <c r="H3287" i="19"/>
  <c r="H3288" i="19"/>
  <c r="H3289" i="19"/>
  <c r="H3290" i="19"/>
  <c r="H3291" i="19"/>
  <c r="H3292" i="19"/>
  <c r="H3293" i="19"/>
  <c r="H3294" i="19"/>
  <c r="H3295" i="19"/>
  <c r="H3296" i="19"/>
  <c r="H3297" i="19"/>
  <c r="H3298" i="19"/>
  <c r="H3299" i="19"/>
  <c r="H3300" i="19"/>
  <c r="H3301" i="19"/>
  <c r="H3302" i="19"/>
  <c r="H3303" i="19"/>
  <c r="H3304" i="19"/>
  <c r="H3305" i="19"/>
  <c r="H3306" i="19"/>
  <c r="H3307" i="19"/>
  <c r="H3308" i="19"/>
  <c r="H3309" i="19"/>
  <c r="H3310" i="19"/>
  <c r="H3311" i="19"/>
  <c r="H3312" i="19"/>
  <c r="H3313" i="19"/>
  <c r="H3314" i="19"/>
  <c r="H3315" i="19"/>
  <c r="H3316" i="19"/>
  <c r="H3317" i="19"/>
  <c r="H3318" i="19"/>
  <c r="H3319" i="19"/>
  <c r="H3320" i="19"/>
  <c r="H3321" i="19"/>
  <c r="H3322" i="19"/>
  <c r="H3323" i="19"/>
  <c r="H3324" i="19"/>
  <c r="H3325" i="19"/>
  <c r="H3326" i="19"/>
  <c r="H3327" i="19"/>
  <c r="H3328" i="19"/>
  <c r="H3329" i="19"/>
  <c r="H3330" i="19"/>
  <c r="H3331" i="19"/>
  <c r="H3332" i="19"/>
  <c r="H3333" i="19"/>
  <c r="H3334" i="19"/>
  <c r="H3335" i="19"/>
  <c r="H3336" i="19"/>
  <c r="H3337" i="19"/>
  <c r="H3338" i="19"/>
  <c r="H3339" i="19"/>
  <c r="H3340" i="19"/>
  <c r="H3341" i="19"/>
  <c r="H3342" i="19"/>
  <c r="H3343" i="19"/>
  <c r="H3344" i="19"/>
  <c r="H3345" i="19"/>
  <c r="H3346" i="19"/>
  <c r="H3347" i="19"/>
  <c r="H3348" i="19"/>
  <c r="H3349" i="19"/>
  <c r="H3350" i="19"/>
  <c r="H3351" i="19"/>
  <c r="H3352" i="19"/>
  <c r="H3353" i="19"/>
  <c r="H3354" i="19"/>
  <c r="H3355" i="19"/>
  <c r="H3356" i="19"/>
  <c r="H3357" i="19"/>
  <c r="H3358" i="19"/>
  <c r="H3359" i="19"/>
  <c r="H3360" i="19"/>
  <c r="H3361" i="19"/>
  <c r="H3362" i="19"/>
  <c r="H3363" i="19"/>
  <c r="H3364" i="19"/>
  <c r="H3365" i="19"/>
  <c r="H3366" i="19"/>
  <c r="H3367" i="19"/>
  <c r="H3368" i="19"/>
  <c r="H3369" i="19"/>
  <c r="H3370" i="19"/>
  <c r="H3371" i="19"/>
  <c r="H3372" i="19"/>
  <c r="H3373" i="19"/>
  <c r="H3374" i="19"/>
  <c r="H3375" i="19"/>
  <c r="H3376" i="19"/>
  <c r="H3377" i="19"/>
  <c r="H3378" i="19"/>
  <c r="H3379" i="19"/>
  <c r="H3380" i="19"/>
  <c r="H3381" i="19"/>
  <c r="H3382" i="19"/>
  <c r="H3383" i="19"/>
  <c r="H3384" i="19"/>
  <c r="H3385" i="19"/>
  <c r="H3386" i="19"/>
  <c r="H3387" i="19"/>
  <c r="H3388" i="19"/>
  <c r="H3389" i="19"/>
  <c r="H3390" i="19"/>
  <c r="H3391" i="19"/>
  <c r="H3392" i="19"/>
  <c r="H3393" i="19"/>
  <c r="H3394" i="19"/>
  <c r="H3395" i="19"/>
  <c r="H3396" i="19"/>
  <c r="H3397" i="19"/>
  <c r="H3398" i="19"/>
  <c r="H3399" i="19"/>
  <c r="H3400" i="19"/>
  <c r="H3401" i="19"/>
  <c r="H3402" i="19"/>
  <c r="H3403" i="19"/>
  <c r="H3404" i="19"/>
  <c r="H3405" i="19"/>
  <c r="H3406" i="19"/>
  <c r="H3407" i="19"/>
  <c r="H3408" i="19"/>
  <c r="H3409" i="19"/>
  <c r="H3410" i="19"/>
  <c r="H3411" i="19"/>
  <c r="H3412" i="19"/>
  <c r="H3413" i="19"/>
  <c r="H3414" i="19"/>
  <c r="H3415" i="19"/>
  <c r="H3416" i="19"/>
  <c r="H3417" i="19"/>
  <c r="H3418" i="19"/>
  <c r="H3419" i="19"/>
  <c r="H3420" i="19"/>
  <c r="H3421" i="19"/>
  <c r="H3422" i="19"/>
  <c r="H3423" i="19"/>
  <c r="H3424" i="19"/>
  <c r="H3425" i="19"/>
  <c r="H3426" i="19"/>
  <c r="H3427" i="19"/>
  <c r="H3428" i="19"/>
  <c r="H3429" i="19"/>
  <c r="H3430" i="19"/>
  <c r="H3431" i="19"/>
  <c r="H3432" i="19"/>
  <c r="H3433" i="19"/>
  <c r="H3434" i="19"/>
  <c r="H3435" i="19"/>
  <c r="H3436" i="19"/>
  <c r="H3437" i="19"/>
  <c r="H3438" i="19"/>
  <c r="H3439" i="19"/>
  <c r="H3440" i="19"/>
  <c r="H3441" i="19"/>
  <c r="H3442" i="19"/>
  <c r="H3443" i="19"/>
  <c r="H3444" i="19"/>
  <c r="H3445" i="19"/>
  <c r="H3446" i="19"/>
  <c r="H3447" i="19"/>
  <c r="H3448" i="19"/>
  <c r="H3449" i="19"/>
  <c r="H3450" i="19"/>
  <c r="H3451" i="19"/>
  <c r="H3452" i="19"/>
  <c r="H3453" i="19"/>
  <c r="H3454" i="19"/>
  <c r="H3455" i="19"/>
  <c r="H3456" i="19"/>
  <c r="H3457" i="19"/>
  <c r="H3458" i="19"/>
  <c r="H3459" i="19"/>
  <c r="H3460" i="19"/>
  <c r="H3461" i="19"/>
  <c r="H3462" i="19"/>
  <c r="H3463" i="19"/>
  <c r="H3464" i="19"/>
  <c r="H3465" i="19"/>
  <c r="H3466" i="19"/>
  <c r="H3467" i="19"/>
  <c r="H3468" i="19"/>
  <c r="H3469" i="19"/>
  <c r="H3470" i="19"/>
  <c r="H3471" i="19"/>
  <c r="H3472" i="19"/>
  <c r="H3473" i="19"/>
  <c r="H3474" i="19"/>
  <c r="H3475" i="19"/>
  <c r="H3476" i="19"/>
  <c r="H3477" i="19"/>
  <c r="H3478" i="19"/>
  <c r="H3479" i="19"/>
  <c r="H3480" i="19"/>
  <c r="H3481" i="19"/>
  <c r="H3482" i="19"/>
  <c r="H3483" i="19"/>
  <c r="H3484" i="19"/>
  <c r="H3485" i="19"/>
  <c r="H3486" i="19"/>
  <c r="H3487" i="19"/>
  <c r="H3488" i="19"/>
  <c r="H3489" i="19"/>
  <c r="H3490" i="19"/>
  <c r="H3491" i="19"/>
  <c r="H3492" i="19"/>
  <c r="H3493" i="19"/>
  <c r="H3494" i="19"/>
  <c r="H3495" i="19"/>
  <c r="H3496" i="19"/>
  <c r="H3497" i="19"/>
  <c r="H3498" i="19"/>
  <c r="H3499" i="19"/>
  <c r="H3500" i="19"/>
  <c r="H3501" i="19"/>
  <c r="H3502" i="19"/>
  <c r="H3503" i="19"/>
  <c r="H3504" i="19"/>
  <c r="H3505" i="19"/>
  <c r="H3506" i="19"/>
  <c r="H3507" i="19"/>
  <c r="H3508" i="19"/>
  <c r="H3509" i="19"/>
  <c r="H3510" i="19"/>
  <c r="H3511" i="19"/>
  <c r="H3512" i="19"/>
  <c r="H3513" i="19"/>
  <c r="H3514" i="19"/>
  <c r="H3515" i="19"/>
  <c r="H3516" i="19"/>
  <c r="H3517" i="19"/>
  <c r="H3518" i="19"/>
  <c r="H3519" i="19"/>
  <c r="H3520" i="19"/>
  <c r="H3521" i="19"/>
  <c r="H3522" i="19"/>
  <c r="H3523" i="19"/>
  <c r="H3524" i="19"/>
  <c r="H3525" i="19"/>
  <c r="H3526" i="19"/>
  <c r="H3527" i="19"/>
  <c r="H3528" i="19"/>
  <c r="H3529" i="19"/>
  <c r="H3530" i="19"/>
  <c r="H3531" i="19"/>
  <c r="H3532" i="19"/>
  <c r="H3533" i="19"/>
  <c r="H3534" i="19"/>
  <c r="H3535" i="19"/>
  <c r="H3536" i="19"/>
  <c r="H3537" i="19"/>
  <c r="H3538" i="19"/>
  <c r="H3539" i="19"/>
  <c r="H3540" i="19"/>
  <c r="H3541" i="19"/>
  <c r="H3542" i="19"/>
  <c r="H3543" i="19"/>
  <c r="H3544" i="19"/>
  <c r="H3545" i="19"/>
  <c r="H3546" i="19"/>
  <c r="H3547" i="19"/>
  <c r="H3548" i="19"/>
  <c r="H3549" i="19"/>
  <c r="H3550" i="19"/>
  <c r="H3551" i="19"/>
  <c r="H3552" i="19"/>
  <c r="H3553" i="19"/>
  <c r="H3554" i="19"/>
  <c r="H3555" i="19"/>
  <c r="H3556" i="19"/>
  <c r="H3557" i="19"/>
  <c r="H3558" i="19"/>
  <c r="H3559" i="19"/>
  <c r="H3560" i="19"/>
  <c r="H3561" i="19"/>
  <c r="H3562" i="19"/>
  <c r="H3563" i="19"/>
  <c r="H3564" i="19"/>
  <c r="H3565" i="19"/>
  <c r="H3566" i="19"/>
  <c r="H3567" i="19"/>
  <c r="H3568" i="19"/>
  <c r="H3569" i="19"/>
  <c r="H3570" i="19"/>
  <c r="H3571" i="19"/>
  <c r="H3572" i="19"/>
  <c r="H3573" i="19"/>
  <c r="H3574" i="19"/>
  <c r="H3575" i="19"/>
  <c r="H3576" i="19"/>
  <c r="H3577" i="19"/>
  <c r="H3578" i="19"/>
  <c r="H3579" i="19"/>
  <c r="H3580" i="19"/>
  <c r="H3581" i="19"/>
  <c r="H3582" i="19"/>
  <c r="H3583" i="19"/>
  <c r="H3584" i="19"/>
  <c r="H3585" i="19"/>
  <c r="H3586" i="19"/>
  <c r="H3587" i="19"/>
  <c r="H3588" i="19"/>
  <c r="H3589" i="19"/>
  <c r="H3590" i="19"/>
  <c r="H3591" i="19"/>
  <c r="H3592" i="19"/>
  <c r="H3593" i="19"/>
  <c r="H3594" i="19"/>
  <c r="H3595" i="19"/>
  <c r="H3596" i="19"/>
  <c r="H3597" i="19"/>
  <c r="H3598" i="19"/>
  <c r="H3599" i="19"/>
  <c r="H3600" i="19"/>
  <c r="H3601" i="19"/>
  <c r="H3602" i="19"/>
  <c r="H3603" i="19"/>
  <c r="H3604" i="19"/>
  <c r="H3605" i="19"/>
  <c r="H3606" i="19"/>
  <c r="H3607" i="19"/>
  <c r="H3608" i="19"/>
  <c r="H3609" i="19"/>
  <c r="H3610" i="19"/>
  <c r="H3611" i="19"/>
  <c r="H3612" i="19"/>
  <c r="H3613" i="19"/>
  <c r="H3614" i="19"/>
  <c r="H3615" i="19"/>
  <c r="H3616" i="19"/>
  <c r="H3617" i="19"/>
  <c r="H3618" i="19"/>
  <c r="H3619" i="19"/>
  <c r="H3620" i="19"/>
  <c r="H3621" i="19"/>
  <c r="H3622" i="19"/>
  <c r="H3623" i="19"/>
  <c r="H3624" i="19"/>
  <c r="H3625" i="19"/>
  <c r="H3626" i="19"/>
  <c r="H3627" i="19"/>
  <c r="H3628" i="19"/>
  <c r="H3629" i="19"/>
  <c r="H3630" i="19"/>
  <c r="H3631" i="19"/>
  <c r="H3632" i="19"/>
  <c r="H3633" i="19"/>
  <c r="H3634" i="19"/>
  <c r="H3635" i="19"/>
  <c r="H3636" i="19"/>
  <c r="H3637" i="19"/>
  <c r="H3638" i="19"/>
  <c r="H3639" i="19"/>
  <c r="H3640" i="19"/>
  <c r="H3641" i="19"/>
  <c r="H3642" i="19"/>
  <c r="H3643" i="19"/>
  <c r="H3644" i="19"/>
  <c r="H3645" i="19"/>
  <c r="H3646" i="19"/>
  <c r="H3647" i="19"/>
  <c r="H3648" i="19"/>
  <c r="H3649" i="19"/>
  <c r="H3650" i="19"/>
  <c r="H3651" i="19"/>
  <c r="H3652" i="19"/>
  <c r="H3653" i="19"/>
  <c r="H3654" i="19"/>
  <c r="H3655" i="19"/>
  <c r="H3656" i="19"/>
  <c r="H3657" i="19"/>
  <c r="H3658" i="19"/>
  <c r="H3659" i="19"/>
  <c r="H3660" i="19"/>
  <c r="H3661" i="19"/>
  <c r="H3662" i="19"/>
  <c r="H3663" i="19"/>
  <c r="H3664" i="19"/>
  <c r="H3665" i="19"/>
  <c r="H3666" i="19"/>
  <c r="H3667" i="19"/>
  <c r="H3668" i="19"/>
  <c r="H3669" i="19"/>
  <c r="H3670" i="19"/>
  <c r="H3671" i="19"/>
  <c r="H3672" i="19"/>
  <c r="H3673" i="19"/>
  <c r="H3674" i="19"/>
  <c r="H3675" i="19"/>
  <c r="H3676" i="19"/>
  <c r="H3677" i="19"/>
  <c r="H3678" i="19"/>
  <c r="H3679" i="19"/>
  <c r="H3680" i="19"/>
  <c r="H3681" i="19"/>
  <c r="H3682" i="19"/>
  <c r="H3683" i="19"/>
  <c r="H3684" i="19"/>
  <c r="H3685" i="19"/>
  <c r="H3686" i="19"/>
  <c r="H3687" i="19"/>
  <c r="H3688" i="19"/>
  <c r="H3689" i="19"/>
  <c r="H3690" i="19"/>
  <c r="H3691" i="19"/>
  <c r="H3692" i="19"/>
  <c r="H3693" i="19"/>
  <c r="H3694" i="19"/>
  <c r="H3695" i="19"/>
  <c r="H3696" i="19"/>
  <c r="H3697" i="19"/>
  <c r="H3698" i="19"/>
  <c r="H3699" i="19"/>
  <c r="H3700" i="19"/>
  <c r="H3701" i="19"/>
  <c r="H3702" i="19"/>
  <c r="H3703" i="19"/>
  <c r="H3704" i="19"/>
  <c r="H3705" i="19"/>
  <c r="H3706" i="19"/>
  <c r="H3707" i="19"/>
  <c r="H3708" i="19"/>
  <c r="H3709" i="19"/>
  <c r="H3710" i="19"/>
  <c r="H3711" i="19"/>
  <c r="H3712" i="19"/>
  <c r="H3713" i="19"/>
  <c r="H3714" i="19"/>
  <c r="H3715" i="19"/>
  <c r="H3716" i="19"/>
  <c r="H3717" i="19"/>
  <c r="H3718" i="19"/>
  <c r="H3719" i="19"/>
  <c r="H3720" i="19"/>
  <c r="H3721" i="19"/>
  <c r="H3722" i="19"/>
  <c r="H3723" i="19"/>
  <c r="H3724" i="19"/>
  <c r="H3725" i="19"/>
  <c r="H3726" i="19"/>
  <c r="H3727" i="19"/>
  <c r="H3728" i="19"/>
  <c r="H3729" i="19"/>
  <c r="H3730" i="19"/>
  <c r="H3731" i="19"/>
  <c r="H3732" i="19"/>
  <c r="H3733" i="19"/>
  <c r="H3734" i="19"/>
  <c r="H3735" i="19"/>
  <c r="H3736" i="19"/>
  <c r="H3737" i="19"/>
  <c r="H3738" i="19"/>
  <c r="H3739" i="19"/>
  <c r="H3740" i="19"/>
  <c r="H3741" i="19"/>
  <c r="H3742" i="19"/>
  <c r="H3743" i="19"/>
  <c r="H3744" i="19"/>
  <c r="H3745" i="19"/>
  <c r="H3746" i="19"/>
  <c r="H3747" i="19"/>
  <c r="H3748" i="19"/>
  <c r="H3749" i="19"/>
  <c r="H3750" i="19"/>
  <c r="H3751" i="19"/>
  <c r="H3752" i="19"/>
  <c r="H3753" i="19"/>
  <c r="H3754" i="19"/>
  <c r="H3755" i="19"/>
  <c r="H3756" i="19"/>
  <c r="H3757" i="19"/>
  <c r="H3758" i="19"/>
  <c r="H3759" i="19"/>
  <c r="H3760" i="19"/>
  <c r="H3761" i="19"/>
  <c r="H3762" i="19"/>
  <c r="H3763" i="19"/>
  <c r="H3764" i="19"/>
  <c r="H3765" i="19"/>
  <c r="H3766" i="19"/>
  <c r="H3767" i="19"/>
  <c r="H3768" i="19"/>
  <c r="H3769" i="19"/>
  <c r="H3770" i="19"/>
  <c r="H3771" i="19"/>
  <c r="H3772" i="19"/>
  <c r="H3773" i="19"/>
  <c r="H3774" i="19"/>
  <c r="H3775" i="19"/>
  <c r="H3776" i="19"/>
  <c r="H3777" i="19"/>
  <c r="H3778" i="19"/>
  <c r="H3779" i="19"/>
  <c r="H3780" i="19"/>
  <c r="H3781" i="19"/>
  <c r="H3782" i="19"/>
  <c r="H3783" i="19"/>
  <c r="H3784" i="19"/>
  <c r="H3785" i="19"/>
  <c r="H3786" i="19"/>
  <c r="H3787" i="19"/>
  <c r="H3788" i="19"/>
  <c r="H3789" i="19"/>
  <c r="H3790" i="19"/>
  <c r="H3791" i="19"/>
  <c r="H3792" i="19"/>
  <c r="H3793" i="19"/>
  <c r="H3794" i="19"/>
  <c r="H3795" i="19"/>
  <c r="H3796" i="19"/>
  <c r="H3797" i="19"/>
  <c r="H3798" i="19"/>
  <c r="H3799" i="19"/>
  <c r="H3800" i="19"/>
  <c r="H3801" i="19"/>
  <c r="H3802" i="19"/>
  <c r="H3803" i="19"/>
  <c r="H3804" i="19"/>
  <c r="H3805" i="19"/>
  <c r="H3806" i="19"/>
  <c r="H3807" i="19"/>
  <c r="H3808" i="19"/>
  <c r="H3809" i="19"/>
  <c r="H3810" i="19"/>
  <c r="H3811" i="19"/>
  <c r="H3812" i="19"/>
  <c r="H3813" i="19"/>
  <c r="H3814" i="19"/>
  <c r="H3815" i="19"/>
  <c r="H3816" i="19"/>
  <c r="H3817" i="19"/>
  <c r="H3818" i="19"/>
  <c r="H3819" i="19"/>
  <c r="H3820" i="19"/>
  <c r="H3821" i="19"/>
  <c r="H3822" i="19"/>
  <c r="H3823" i="19"/>
  <c r="H3824" i="19"/>
  <c r="H3825" i="19"/>
  <c r="H3826" i="19"/>
  <c r="H3827" i="19"/>
  <c r="H3828" i="19"/>
  <c r="H3829" i="19"/>
  <c r="H3830" i="19"/>
  <c r="H3831" i="19"/>
  <c r="H3832" i="19"/>
  <c r="H3833" i="19"/>
  <c r="H3834" i="19"/>
  <c r="H3835" i="19"/>
  <c r="H3836" i="19"/>
  <c r="H3837" i="19"/>
  <c r="H3838" i="19"/>
  <c r="H3839" i="19"/>
  <c r="H3840" i="19"/>
  <c r="H3841" i="19"/>
  <c r="H3842" i="19"/>
  <c r="H3843" i="19"/>
  <c r="H3844" i="19"/>
  <c r="H3845" i="19"/>
  <c r="H3846" i="19"/>
  <c r="H3847" i="19"/>
  <c r="H3848" i="19"/>
  <c r="H3849" i="19"/>
  <c r="H3850" i="19"/>
  <c r="H3851" i="19"/>
  <c r="H3852" i="19"/>
  <c r="H3853" i="19"/>
  <c r="H3854" i="19"/>
  <c r="H3855" i="19"/>
  <c r="H3856" i="19"/>
  <c r="H3857" i="19"/>
  <c r="H3858" i="19"/>
  <c r="H3859" i="19"/>
  <c r="H3860" i="19"/>
  <c r="H3861" i="19"/>
  <c r="H3862" i="19"/>
  <c r="H3863" i="19"/>
  <c r="H3864" i="19"/>
  <c r="H3865" i="19"/>
  <c r="H3866" i="19"/>
  <c r="H3867" i="19"/>
  <c r="H3868" i="19"/>
  <c r="H3869" i="19"/>
  <c r="H3870" i="19"/>
  <c r="H3871" i="19"/>
  <c r="H3872" i="19"/>
  <c r="H3873" i="19"/>
  <c r="H3874" i="19"/>
  <c r="H3875" i="19"/>
  <c r="H3876" i="19"/>
  <c r="H3877" i="19"/>
  <c r="H3878" i="19"/>
  <c r="H3879" i="19"/>
  <c r="H3880" i="19"/>
  <c r="H3881" i="19"/>
  <c r="H3882" i="19"/>
  <c r="H3883" i="19"/>
  <c r="H3884" i="19"/>
  <c r="H3885" i="19"/>
  <c r="H3886" i="19"/>
  <c r="H3887" i="19"/>
  <c r="H3888" i="19"/>
  <c r="H3889" i="19"/>
  <c r="H3890" i="19"/>
  <c r="H3891" i="19"/>
  <c r="H3892" i="19"/>
  <c r="H3893" i="19"/>
  <c r="H3894" i="19"/>
  <c r="H3895" i="19"/>
  <c r="H3896" i="19"/>
  <c r="H3897" i="19"/>
  <c r="H3898" i="19"/>
  <c r="H3899" i="19"/>
  <c r="H3900" i="19"/>
  <c r="H3901" i="19"/>
  <c r="H3902" i="19"/>
  <c r="H3903" i="19"/>
  <c r="H3904" i="19"/>
  <c r="H3905" i="19"/>
  <c r="H3906" i="19"/>
  <c r="H3907" i="19"/>
  <c r="H3908" i="19"/>
  <c r="H3909" i="19"/>
  <c r="H3910" i="19"/>
  <c r="H3911" i="19"/>
  <c r="H3912" i="19"/>
  <c r="H3913" i="19"/>
  <c r="H3914" i="19"/>
  <c r="H3915" i="19"/>
  <c r="H3916" i="19"/>
  <c r="H3917" i="19"/>
  <c r="H3918" i="19"/>
  <c r="H3919" i="19"/>
  <c r="H3920" i="19"/>
  <c r="H3921" i="19"/>
  <c r="H3922" i="19"/>
  <c r="H3923" i="19"/>
  <c r="H3924" i="19"/>
  <c r="H3925" i="19"/>
  <c r="H3926" i="19"/>
  <c r="H3927" i="19"/>
  <c r="H3928" i="19"/>
  <c r="H3929" i="19"/>
  <c r="H3930" i="19"/>
  <c r="H3931" i="19"/>
  <c r="H3932" i="19"/>
  <c r="H3933" i="19"/>
  <c r="H3934" i="19"/>
  <c r="H3935" i="19"/>
  <c r="H3936" i="19"/>
  <c r="H3937" i="19"/>
  <c r="H3938" i="19"/>
  <c r="H3939" i="19"/>
  <c r="H3940" i="19"/>
  <c r="H3941" i="19"/>
  <c r="H3942" i="19"/>
  <c r="H3943" i="19"/>
  <c r="H3944" i="19"/>
  <c r="H3945" i="19"/>
  <c r="H3946" i="19"/>
  <c r="H3947" i="19"/>
  <c r="H3948" i="19"/>
  <c r="H3949" i="19"/>
  <c r="H3950" i="19"/>
  <c r="H3951" i="19"/>
  <c r="H3952" i="19"/>
  <c r="H3953" i="19"/>
  <c r="H3954" i="19"/>
  <c r="H3955" i="19"/>
  <c r="H3956" i="19"/>
  <c r="H3957" i="19"/>
  <c r="H3958" i="19"/>
  <c r="H3959" i="19"/>
  <c r="H3960" i="19"/>
  <c r="H3961" i="19"/>
  <c r="H3962" i="19"/>
  <c r="H3963" i="19"/>
  <c r="H3964" i="19"/>
  <c r="H3965" i="19"/>
  <c r="H3966" i="19"/>
  <c r="H3967" i="19"/>
  <c r="H3968" i="19"/>
  <c r="H3969" i="19"/>
  <c r="H3970" i="19"/>
  <c r="H3971" i="19"/>
  <c r="H3972" i="19"/>
  <c r="H3973" i="19"/>
  <c r="H3974" i="19"/>
  <c r="H3975" i="19"/>
  <c r="H3976" i="19"/>
  <c r="H3977" i="19"/>
  <c r="H3978" i="19"/>
  <c r="H3979" i="19"/>
  <c r="H3980" i="19"/>
  <c r="H3981" i="19"/>
  <c r="H3982" i="19"/>
  <c r="H3983" i="19"/>
  <c r="H3984" i="19"/>
  <c r="H3985" i="19"/>
  <c r="H3986" i="19"/>
  <c r="H3987" i="19"/>
  <c r="H3988" i="19"/>
  <c r="H3989" i="19"/>
  <c r="H3990" i="19"/>
  <c r="H3991" i="19"/>
  <c r="H3992" i="19"/>
  <c r="H3993" i="19"/>
  <c r="H3994" i="19"/>
  <c r="H3995" i="19"/>
  <c r="H3996" i="19"/>
  <c r="H3997" i="19"/>
  <c r="H3998" i="19"/>
  <c r="H3999" i="19"/>
  <c r="H4000" i="19"/>
  <c r="H4001" i="19"/>
  <c r="H4002" i="19"/>
  <c r="H4003" i="19"/>
  <c r="H4004" i="19"/>
  <c r="H4005" i="19"/>
  <c r="H4006" i="19"/>
  <c r="H4007" i="19"/>
  <c r="H4008" i="19"/>
  <c r="H4009" i="19"/>
  <c r="H4010" i="19"/>
  <c r="H4011" i="19"/>
  <c r="H4012" i="19"/>
  <c r="H4013" i="19"/>
  <c r="H4014" i="19"/>
  <c r="H4015" i="19"/>
  <c r="H4016" i="19"/>
  <c r="H4017" i="19"/>
  <c r="H4018" i="19"/>
  <c r="H4019" i="19"/>
  <c r="H4020" i="19"/>
  <c r="H4021" i="19"/>
  <c r="H4022" i="19"/>
  <c r="H4023" i="19"/>
  <c r="H4024" i="19"/>
  <c r="H4025" i="19"/>
  <c r="H4026" i="19"/>
  <c r="H4027" i="19"/>
  <c r="H4028" i="19"/>
  <c r="H4029" i="19"/>
  <c r="H4030" i="19"/>
  <c r="H4031" i="19"/>
  <c r="H4032" i="19"/>
  <c r="H4033" i="19"/>
  <c r="H4034" i="19"/>
  <c r="H4035" i="19"/>
  <c r="H4036" i="19"/>
  <c r="H4037" i="19"/>
  <c r="H4038" i="19"/>
  <c r="H4039" i="19"/>
  <c r="H4040" i="19"/>
  <c r="H4041" i="19"/>
  <c r="H4042" i="19"/>
  <c r="H4043" i="19"/>
  <c r="H4044" i="19"/>
  <c r="H4045" i="19"/>
  <c r="H4046" i="19"/>
  <c r="H4047" i="19"/>
  <c r="H4048" i="19"/>
  <c r="H4049" i="19"/>
  <c r="H4050" i="19"/>
  <c r="H4051" i="19"/>
  <c r="H4052" i="19"/>
  <c r="H4053" i="19"/>
  <c r="H4054" i="19"/>
  <c r="H4055" i="19"/>
  <c r="H4056" i="19"/>
  <c r="H4057" i="19"/>
  <c r="H4058" i="19"/>
  <c r="H4059" i="19"/>
  <c r="H4060" i="19"/>
  <c r="H4061" i="19"/>
  <c r="H4062" i="19"/>
  <c r="H4063" i="19"/>
  <c r="H4064" i="19"/>
  <c r="H4065" i="19"/>
  <c r="H4066" i="19"/>
  <c r="H4067" i="19"/>
  <c r="H4068" i="19"/>
  <c r="H4069" i="19"/>
  <c r="H4070" i="19"/>
  <c r="H4071" i="19"/>
  <c r="H4072" i="19"/>
  <c r="H4073" i="19"/>
  <c r="H4074" i="19"/>
  <c r="H4075" i="19"/>
  <c r="H4076" i="19"/>
  <c r="H4077" i="19"/>
  <c r="H4078" i="19"/>
  <c r="H4079" i="19"/>
  <c r="H4080" i="19"/>
  <c r="H4081" i="19"/>
  <c r="H4082" i="19"/>
  <c r="H4083" i="19"/>
  <c r="H4084" i="19"/>
  <c r="H4085" i="19"/>
  <c r="H4086" i="19"/>
  <c r="H4087" i="19"/>
  <c r="H4088" i="19"/>
  <c r="H4089" i="19"/>
  <c r="H4090" i="19"/>
  <c r="H4091" i="19"/>
  <c r="H4092" i="19"/>
  <c r="H4093" i="19"/>
  <c r="H4094" i="19"/>
  <c r="H4095" i="19"/>
  <c r="H4096" i="19"/>
  <c r="H4097" i="19"/>
  <c r="H4098" i="19"/>
  <c r="H4099" i="19"/>
  <c r="H4100" i="19"/>
  <c r="H4101" i="19"/>
  <c r="H4102" i="19"/>
  <c r="H4103" i="19"/>
  <c r="H4104" i="19"/>
  <c r="H4105" i="19"/>
  <c r="H4106" i="19"/>
  <c r="H4107" i="19"/>
  <c r="H4108" i="19"/>
  <c r="H4109" i="19"/>
  <c r="H4110" i="19"/>
  <c r="H4111" i="19"/>
  <c r="H4112" i="19"/>
  <c r="H4113" i="19"/>
  <c r="H4114" i="19"/>
  <c r="H4115" i="19"/>
  <c r="H4116" i="19"/>
  <c r="H4117" i="19"/>
  <c r="H4118" i="19"/>
  <c r="H4119" i="19"/>
  <c r="H4120" i="19"/>
  <c r="H4121" i="19"/>
  <c r="H4122" i="19"/>
  <c r="H4123" i="19"/>
  <c r="H4124" i="19"/>
  <c r="H4125" i="19"/>
  <c r="H4126" i="19"/>
  <c r="H4127" i="19"/>
  <c r="H4128" i="19"/>
  <c r="H4129" i="19"/>
  <c r="H4130" i="19"/>
  <c r="H4131" i="19"/>
  <c r="H4132" i="19"/>
  <c r="H4133" i="19"/>
  <c r="H4134" i="19"/>
  <c r="H4135" i="19"/>
  <c r="H4136" i="19"/>
  <c r="H4137" i="19"/>
  <c r="H4138" i="19"/>
  <c r="H4139" i="19"/>
  <c r="H4140" i="19"/>
  <c r="H4141" i="19"/>
  <c r="H4142" i="19"/>
  <c r="H4143" i="19"/>
  <c r="H4144" i="19"/>
  <c r="H4145" i="19"/>
  <c r="H4146" i="19"/>
  <c r="H4147" i="19"/>
  <c r="H4148" i="19"/>
  <c r="H4149" i="19"/>
  <c r="H4150" i="19"/>
  <c r="H4151" i="19"/>
  <c r="H4152" i="19"/>
  <c r="H4153" i="19"/>
  <c r="H4154" i="19"/>
  <c r="H4155" i="19"/>
  <c r="H4156" i="19"/>
  <c r="H4157" i="19"/>
  <c r="H4158" i="19"/>
  <c r="H4159" i="19"/>
  <c r="H4160" i="19"/>
  <c r="H4161" i="19"/>
  <c r="H4162" i="19"/>
  <c r="H4163" i="19"/>
  <c r="H4164" i="19"/>
  <c r="H4165" i="19"/>
  <c r="H4166" i="19"/>
  <c r="H4167" i="19"/>
  <c r="H4168" i="19"/>
  <c r="H4169" i="19"/>
  <c r="H4170" i="19"/>
  <c r="H4171" i="19"/>
  <c r="H4172" i="19"/>
  <c r="H4173" i="19"/>
  <c r="H4174" i="19"/>
  <c r="H4175" i="19"/>
  <c r="H4176" i="19"/>
  <c r="H4177" i="19"/>
  <c r="H4178" i="19"/>
  <c r="H4179" i="19"/>
  <c r="H4180" i="19"/>
  <c r="H4181" i="19"/>
  <c r="H4182" i="19"/>
  <c r="H4183" i="19"/>
  <c r="H4184" i="19"/>
  <c r="H4185" i="19"/>
  <c r="H4186" i="19"/>
  <c r="H4187" i="19"/>
  <c r="H4188" i="19"/>
  <c r="H4189" i="19"/>
  <c r="H4190" i="19"/>
  <c r="H4191" i="19"/>
  <c r="H4192" i="19"/>
  <c r="H4193" i="19"/>
  <c r="H4194" i="19"/>
  <c r="H4195" i="19"/>
  <c r="H4196" i="19"/>
  <c r="H4197" i="19"/>
  <c r="H4198" i="19"/>
  <c r="H4199" i="19"/>
  <c r="H4200" i="19"/>
  <c r="H4201" i="19"/>
  <c r="H4202" i="19"/>
  <c r="H4203" i="19"/>
  <c r="H4204" i="19"/>
  <c r="H4205" i="19"/>
  <c r="H4206" i="19"/>
  <c r="H4207" i="19"/>
  <c r="H4208" i="19"/>
  <c r="H4209" i="19"/>
  <c r="H4210" i="19"/>
  <c r="H4211" i="19"/>
  <c r="H4212" i="19"/>
  <c r="H4213" i="19"/>
  <c r="H4214" i="19"/>
  <c r="H4215" i="19"/>
  <c r="H4216" i="19"/>
  <c r="H4217" i="19"/>
  <c r="H4218" i="19"/>
  <c r="H4219" i="19"/>
  <c r="H4220" i="19"/>
  <c r="H4221" i="19"/>
  <c r="H4222" i="19"/>
  <c r="H4223" i="19"/>
  <c r="H4224" i="19"/>
  <c r="H4225" i="19"/>
  <c r="H4226" i="19"/>
  <c r="H4227" i="19"/>
  <c r="H4228" i="19"/>
  <c r="H4229" i="19"/>
  <c r="H4230" i="19"/>
  <c r="H4231" i="19"/>
  <c r="H4232" i="19"/>
  <c r="H4233" i="19"/>
  <c r="H4234" i="19"/>
  <c r="H4235" i="19"/>
  <c r="H4236" i="19"/>
  <c r="H4237" i="19"/>
  <c r="H4238" i="19"/>
  <c r="H4239" i="19"/>
  <c r="H4240" i="19"/>
  <c r="H4241" i="19"/>
  <c r="H4242" i="19"/>
  <c r="H4243" i="19"/>
  <c r="H4244" i="19"/>
  <c r="H4245" i="19"/>
  <c r="H4246" i="19"/>
  <c r="H4247" i="19"/>
  <c r="H4248" i="19"/>
  <c r="H4249" i="19"/>
  <c r="H4250" i="19"/>
  <c r="H4251" i="19"/>
  <c r="H4252" i="19"/>
  <c r="H4253" i="19"/>
  <c r="H4254" i="19"/>
  <c r="H4255" i="19"/>
  <c r="H4256" i="19"/>
  <c r="H4257" i="19"/>
  <c r="H4258" i="19"/>
  <c r="H4259" i="19"/>
  <c r="H4260" i="19"/>
  <c r="H4261" i="19"/>
  <c r="H4262" i="19"/>
  <c r="H4263" i="19"/>
  <c r="H4264" i="19"/>
  <c r="H4265" i="19"/>
  <c r="H4266" i="19"/>
  <c r="H4267" i="19"/>
  <c r="H4268" i="19"/>
  <c r="H4269" i="19"/>
  <c r="H4270" i="19"/>
  <c r="H4271" i="19"/>
  <c r="H4272" i="19"/>
  <c r="H4273" i="19"/>
  <c r="H4274" i="19"/>
  <c r="H4275" i="19"/>
  <c r="H4276" i="19"/>
  <c r="H4277" i="19"/>
  <c r="H4278" i="19"/>
  <c r="H4279" i="19"/>
  <c r="H4280" i="19"/>
  <c r="H4281" i="19"/>
  <c r="H4282" i="19"/>
  <c r="H4283" i="19"/>
  <c r="H4284" i="19"/>
  <c r="H4285" i="19"/>
  <c r="H4286" i="19"/>
  <c r="H4287" i="19"/>
  <c r="H4288" i="19"/>
  <c r="H4289" i="19"/>
  <c r="H4290" i="19"/>
  <c r="H4291" i="19"/>
  <c r="H4292" i="19"/>
  <c r="H4293" i="19"/>
  <c r="H4294" i="19"/>
  <c r="H4295" i="19"/>
  <c r="H4296" i="19"/>
  <c r="H4297" i="19"/>
  <c r="H4298" i="19"/>
  <c r="H4299" i="19"/>
  <c r="H4300" i="19"/>
  <c r="H4301" i="19"/>
  <c r="H4302" i="19"/>
  <c r="H4303" i="19"/>
  <c r="H4304" i="19"/>
  <c r="H4305" i="19"/>
  <c r="H4306" i="19"/>
  <c r="H4307" i="19"/>
  <c r="H4308" i="19"/>
  <c r="H4309" i="19"/>
  <c r="H4310" i="19"/>
  <c r="H4311" i="19"/>
  <c r="H4312" i="19"/>
  <c r="H4313" i="19"/>
  <c r="H4314" i="19"/>
  <c r="H4315" i="19"/>
  <c r="H4316" i="19"/>
  <c r="H4317" i="19"/>
  <c r="H4318" i="19"/>
  <c r="H4319" i="19"/>
  <c r="H4320" i="19"/>
  <c r="H4321" i="19"/>
  <c r="H4322" i="19"/>
  <c r="H4323" i="19"/>
  <c r="H4324" i="19"/>
  <c r="H4325" i="19"/>
  <c r="H4326" i="19"/>
  <c r="H4327" i="19"/>
  <c r="H4328" i="19"/>
  <c r="H4329" i="19"/>
  <c r="H4330" i="19"/>
  <c r="H4331" i="19"/>
  <c r="H4332" i="19"/>
  <c r="H4333" i="19"/>
  <c r="H4334" i="19"/>
  <c r="H4335" i="19"/>
  <c r="H4336" i="19"/>
  <c r="H4337" i="19"/>
  <c r="H4338" i="19"/>
  <c r="H4339" i="19"/>
  <c r="H4340" i="19"/>
  <c r="H4341" i="19"/>
  <c r="H4342" i="19"/>
  <c r="H4343" i="19"/>
  <c r="H4344" i="19"/>
  <c r="H4345" i="19"/>
  <c r="H4346" i="19"/>
  <c r="H4347" i="19"/>
  <c r="H4348" i="19"/>
  <c r="H4349" i="19"/>
  <c r="H4350" i="19"/>
  <c r="H4351" i="19"/>
  <c r="H4352" i="19"/>
  <c r="H4353" i="19"/>
  <c r="H4354" i="19"/>
  <c r="H4355" i="19"/>
  <c r="H4356" i="19"/>
  <c r="H4357" i="19"/>
  <c r="H4358" i="19"/>
  <c r="H4359" i="19"/>
  <c r="H4360" i="19"/>
  <c r="H4361" i="19"/>
  <c r="H4362" i="19"/>
  <c r="H4363" i="19"/>
  <c r="H4364" i="19"/>
  <c r="H4365" i="19"/>
  <c r="H4366" i="19"/>
  <c r="H4367" i="19"/>
  <c r="H4368" i="19"/>
  <c r="H4369" i="19"/>
  <c r="H4370" i="19"/>
  <c r="H4371" i="19"/>
  <c r="H4372" i="19"/>
  <c r="H4373" i="19"/>
  <c r="H4374" i="19"/>
  <c r="H4375" i="19"/>
  <c r="H4376" i="19"/>
  <c r="H4377" i="19"/>
  <c r="H4378" i="19"/>
  <c r="H4379" i="19"/>
  <c r="H4380" i="19"/>
  <c r="H4381" i="19"/>
  <c r="H4382" i="19"/>
  <c r="H4383" i="19"/>
  <c r="H4384" i="19"/>
  <c r="H4385" i="19"/>
  <c r="H4386" i="19"/>
  <c r="H4387" i="19"/>
  <c r="H4388" i="19"/>
  <c r="H4389" i="19"/>
  <c r="H4390" i="19"/>
  <c r="H4391" i="19"/>
  <c r="H4392" i="19"/>
  <c r="H4393" i="19"/>
  <c r="H4394" i="19"/>
  <c r="H4395" i="19"/>
  <c r="H4396" i="19"/>
  <c r="H4397" i="19"/>
  <c r="H4398" i="19"/>
  <c r="H4399" i="19"/>
  <c r="H4400" i="19"/>
  <c r="H4401" i="19"/>
  <c r="H4402" i="19"/>
  <c r="H4403" i="19"/>
  <c r="H4404" i="19"/>
  <c r="H4405" i="19"/>
  <c r="H4406" i="19"/>
  <c r="H4407" i="19"/>
  <c r="H4408" i="19"/>
  <c r="H4409" i="19"/>
  <c r="H4410" i="19"/>
  <c r="H4411" i="19"/>
  <c r="H4412" i="19"/>
  <c r="H4413" i="19"/>
  <c r="H4414" i="19"/>
  <c r="H4415" i="19"/>
  <c r="H4416" i="19"/>
  <c r="H4417" i="19"/>
  <c r="H4418" i="19"/>
  <c r="H4419" i="19"/>
  <c r="H4420" i="19"/>
  <c r="H4421" i="19"/>
  <c r="H4422" i="19"/>
  <c r="H4423" i="19"/>
  <c r="H4424" i="19"/>
  <c r="H4425" i="19"/>
  <c r="H4426" i="19"/>
  <c r="H4427" i="19"/>
  <c r="H4428" i="19"/>
  <c r="H4429" i="19"/>
  <c r="H4430" i="19"/>
  <c r="H4431" i="19"/>
  <c r="H4432" i="19"/>
  <c r="H4433" i="19"/>
  <c r="H4434" i="19"/>
  <c r="H4435" i="19"/>
  <c r="H4436" i="19"/>
  <c r="H4437" i="19"/>
  <c r="H4438" i="19"/>
  <c r="H4439" i="19"/>
  <c r="H4440" i="19"/>
  <c r="H4441" i="19"/>
  <c r="H4442" i="19"/>
  <c r="H4443" i="19"/>
  <c r="H4444" i="19"/>
  <c r="H4445" i="19"/>
  <c r="H4446" i="19"/>
  <c r="H4447" i="19"/>
  <c r="H4448" i="19"/>
  <c r="H4449" i="19"/>
  <c r="H4450" i="19"/>
  <c r="H4451" i="19"/>
  <c r="H4452" i="19"/>
  <c r="H4453" i="19"/>
  <c r="H4454" i="19"/>
  <c r="H4455" i="19"/>
  <c r="H4456" i="19"/>
  <c r="H4457" i="19"/>
  <c r="H4458" i="19"/>
  <c r="H4459" i="19"/>
  <c r="H4460" i="19"/>
  <c r="H4461" i="19"/>
  <c r="H4462" i="19"/>
  <c r="H4463" i="19"/>
  <c r="H4464" i="19"/>
  <c r="H4465" i="19"/>
  <c r="H4466" i="19"/>
  <c r="H4467" i="19"/>
  <c r="H4468" i="19"/>
  <c r="H4469" i="19"/>
  <c r="H4470" i="19"/>
  <c r="H4471" i="19"/>
  <c r="H4472" i="19"/>
  <c r="H4473" i="19"/>
  <c r="H4474" i="19"/>
  <c r="H4475" i="19"/>
  <c r="H4476" i="19"/>
  <c r="H4477" i="19"/>
  <c r="H4478" i="19"/>
  <c r="H4479" i="19"/>
  <c r="H4480" i="19"/>
  <c r="H4481" i="19"/>
  <c r="H4482" i="19"/>
  <c r="H4483" i="19"/>
  <c r="H4484" i="19"/>
  <c r="H4485" i="19"/>
  <c r="H4486" i="19"/>
  <c r="H4487" i="19"/>
  <c r="H4488" i="19"/>
  <c r="H4489" i="19"/>
  <c r="H4490" i="19"/>
  <c r="H4491" i="19"/>
  <c r="H4492" i="19"/>
  <c r="H4493" i="19"/>
  <c r="H4494" i="19"/>
  <c r="H4495" i="19"/>
  <c r="H4496" i="19"/>
  <c r="H4497" i="19"/>
  <c r="H4498" i="19"/>
  <c r="H4499" i="19"/>
  <c r="H4500" i="19"/>
  <c r="H4501" i="19"/>
  <c r="H4502" i="19"/>
  <c r="H4503" i="19"/>
  <c r="H4504" i="19"/>
  <c r="H4505" i="19"/>
  <c r="H4506" i="19"/>
  <c r="H4507" i="19"/>
  <c r="H4508" i="19"/>
  <c r="H4509" i="19"/>
  <c r="H4510" i="19"/>
  <c r="H4511" i="19"/>
  <c r="H4512" i="19"/>
  <c r="H4513" i="19"/>
  <c r="H4514" i="19"/>
  <c r="H4515" i="19"/>
  <c r="H4516" i="19"/>
  <c r="H4517" i="19"/>
  <c r="H4518" i="19"/>
  <c r="H4519" i="19"/>
  <c r="H4520" i="19"/>
  <c r="H4521" i="19"/>
  <c r="H4522" i="19"/>
  <c r="H4523" i="19"/>
  <c r="H4524" i="19"/>
  <c r="H4525" i="19"/>
  <c r="H4526" i="19"/>
  <c r="H4527" i="19"/>
  <c r="H4528" i="19"/>
  <c r="H4529" i="19"/>
  <c r="H4530" i="19"/>
  <c r="H4531" i="19"/>
  <c r="H4532" i="19"/>
  <c r="H4533" i="19"/>
  <c r="H4534" i="19"/>
  <c r="H4535" i="19"/>
  <c r="H4536" i="19"/>
  <c r="H4537" i="19"/>
  <c r="H4538" i="19"/>
  <c r="H4539" i="19"/>
  <c r="H4540" i="19"/>
  <c r="H4541" i="19"/>
  <c r="H4542" i="19"/>
  <c r="H4543" i="19"/>
  <c r="H4544" i="19"/>
  <c r="H4545" i="19"/>
  <c r="H4546" i="19"/>
  <c r="H4547" i="19"/>
  <c r="H4548" i="19"/>
  <c r="H4549" i="19"/>
  <c r="H4550" i="19"/>
  <c r="H4551" i="19"/>
  <c r="H4552" i="19"/>
  <c r="H4553" i="19"/>
  <c r="H4554" i="19"/>
  <c r="H4555" i="19"/>
  <c r="H4556" i="19"/>
  <c r="H4557" i="19"/>
  <c r="H4558" i="19"/>
  <c r="H4559" i="19"/>
  <c r="H4560" i="19"/>
  <c r="H4561" i="19"/>
  <c r="H4562" i="19"/>
  <c r="H4563" i="19"/>
  <c r="H4564" i="19"/>
  <c r="H4565" i="19"/>
  <c r="H4566" i="19"/>
  <c r="H4567" i="19"/>
  <c r="H4568" i="19"/>
  <c r="H4569" i="19"/>
  <c r="H4570" i="19"/>
  <c r="H4571" i="19"/>
  <c r="H4572" i="19"/>
  <c r="H4573" i="19"/>
  <c r="H4574" i="19"/>
  <c r="H4575" i="19"/>
  <c r="H4576" i="19"/>
  <c r="H4577" i="19"/>
  <c r="H4578" i="19"/>
  <c r="H4579" i="19"/>
  <c r="H4580" i="19"/>
  <c r="H4581" i="19"/>
  <c r="H4582" i="19"/>
  <c r="H4583" i="19"/>
  <c r="H4584" i="19"/>
  <c r="H4585" i="19"/>
  <c r="H4586" i="19"/>
  <c r="H4587" i="19"/>
  <c r="H4588" i="19"/>
  <c r="H4589" i="19"/>
  <c r="H4590" i="19"/>
  <c r="H4591" i="19"/>
  <c r="H4592" i="19"/>
  <c r="H4593" i="19"/>
  <c r="H4594" i="19"/>
  <c r="H4595" i="19"/>
  <c r="H4596" i="19"/>
  <c r="H4597" i="19"/>
  <c r="H4598" i="19"/>
  <c r="H4599" i="19"/>
  <c r="H4600" i="19"/>
  <c r="H4601" i="19"/>
  <c r="H4602" i="19"/>
  <c r="H4603" i="19"/>
  <c r="H4604" i="19"/>
  <c r="H4605" i="19"/>
  <c r="H4606" i="19"/>
  <c r="H4607" i="19"/>
  <c r="H4608" i="19"/>
  <c r="H4609" i="19"/>
  <c r="H4610" i="19"/>
  <c r="H4611" i="19"/>
  <c r="H4612" i="19"/>
  <c r="H4613" i="19"/>
  <c r="H4614" i="19"/>
  <c r="H4615" i="19"/>
  <c r="H4616" i="19"/>
  <c r="H4617" i="19"/>
  <c r="H4618" i="19"/>
  <c r="H4619" i="19"/>
  <c r="H4620" i="19"/>
  <c r="H4621" i="19"/>
  <c r="H4622" i="19"/>
  <c r="H4623" i="19"/>
  <c r="H4624" i="19"/>
  <c r="H4625" i="19"/>
  <c r="H4626" i="19"/>
  <c r="H4627" i="19"/>
  <c r="H4628" i="19"/>
  <c r="H4629" i="19"/>
  <c r="H4630" i="19"/>
  <c r="H4631" i="19"/>
  <c r="H4632" i="19"/>
  <c r="H4633" i="19"/>
  <c r="H4634" i="19"/>
  <c r="H4635" i="19"/>
  <c r="H4636" i="19"/>
  <c r="H4637" i="19"/>
  <c r="H4638" i="19"/>
  <c r="H4639" i="19"/>
  <c r="H4640" i="19"/>
  <c r="H4641" i="19"/>
  <c r="H4642" i="19"/>
  <c r="H4643" i="19"/>
  <c r="H4644" i="19"/>
  <c r="H4645" i="19"/>
  <c r="H4646" i="19"/>
  <c r="H4647" i="19"/>
  <c r="H4648" i="19"/>
  <c r="H4649" i="19"/>
  <c r="H4650" i="19"/>
  <c r="H4651" i="19"/>
  <c r="H4652" i="19"/>
  <c r="H4653" i="19"/>
  <c r="H4654" i="19"/>
  <c r="H4655" i="19"/>
  <c r="H4656" i="19"/>
  <c r="H4657" i="19"/>
  <c r="H4658" i="19"/>
  <c r="H4659" i="19"/>
  <c r="H4660" i="19"/>
  <c r="H4661" i="19"/>
  <c r="H4662" i="19"/>
  <c r="H4663" i="19"/>
  <c r="H4664" i="19"/>
  <c r="H4665" i="19"/>
  <c r="H4666" i="19"/>
  <c r="H4667" i="19"/>
  <c r="H4668" i="19"/>
  <c r="H4669" i="19"/>
  <c r="H4670" i="19"/>
  <c r="H4671" i="19"/>
  <c r="H4672" i="19"/>
  <c r="H4673" i="19"/>
  <c r="H4674" i="19"/>
  <c r="H4675" i="19"/>
  <c r="H4676" i="19"/>
  <c r="H4677" i="19"/>
  <c r="H4678" i="19"/>
  <c r="H4679" i="19"/>
  <c r="H4680" i="19"/>
  <c r="H4681" i="19"/>
  <c r="H4682" i="19"/>
  <c r="H4683" i="19"/>
  <c r="H4684" i="19"/>
  <c r="H4685" i="19"/>
  <c r="H4686" i="19"/>
  <c r="H4687" i="19"/>
  <c r="H4688" i="19"/>
  <c r="H4689" i="19"/>
  <c r="H4690" i="19"/>
  <c r="H4691" i="19"/>
  <c r="H4692" i="19"/>
  <c r="H4693" i="19"/>
  <c r="H4694" i="19"/>
  <c r="H4695" i="19"/>
  <c r="H4696" i="19"/>
  <c r="H4697" i="19"/>
  <c r="H4698" i="19"/>
  <c r="H4699" i="19"/>
  <c r="H4700" i="19"/>
  <c r="H4701" i="19"/>
  <c r="H4702" i="19"/>
  <c r="H4703" i="19"/>
  <c r="H4704" i="19"/>
  <c r="H4705" i="19"/>
  <c r="H4706" i="19"/>
  <c r="H4707" i="19"/>
  <c r="H4708" i="19"/>
  <c r="H4709" i="19"/>
  <c r="H4710" i="19"/>
  <c r="H4711" i="19"/>
  <c r="H4712" i="19"/>
  <c r="H4713" i="19"/>
  <c r="H4714" i="19"/>
  <c r="H4715" i="19"/>
  <c r="H4716" i="19"/>
  <c r="H4717" i="19"/>
  <c r="H4718" i="19"/>
  <c r="H4719" i="19"/>
  <c r="H4720" i="19"/>
  <c r="H4721" i="19"/>
  <c r="H4722" i="19"/>
  <c r="H4723" i="19"/>
  <c r="H4724" i="19"/>
  <c r="H4725" i="19"/>
  <c r="H4726" i="19"/>
  <c r="H4727" i="19"/>
  <c r="H4728" i="19"/>
  <c r="H4729" i="19"/>
  <c r="H4730" i="19"/>
  <c r="H4731" i="19"/>
  <c r="H4732" i="19"/>
  <c r="H4733" i="19"/>
  <c r="H4734" i="19"/>
  <c r="H4735" i="19"/>
  <c r="H4736" i="19"/>
  <c r="H4737" i="19"/>
  <c r="H4738" i="19"/>
  <c r="H4739" i="19"/>
  <c r="H4740" i="19"/>
  <c r="H4741" i="19"/>
  <c r="H4742" i="19"/>
  <c r="H4743" i="19"/>
  <c r="H4744" i="19"/>
  <c r="H4745" i="19"/>
  <c r="H4746" i="19"/>
  <c r="H4747" i="19"/>
  <c r="H4748" i="19"/>
  <c r="H4749" i="19"/>
  <c r="H4750" i="19"/>
  <c r="H4751" i="19"/>
  <c r="H4752" i="19"/>
  <c r="H4753" i="19"/>
  <c r="H4754" i="19"/>
  <c r="H4755" i="19"/>
  <c r="H4756" i="19"/>
  <c r="H4757" i="19"/>
  <c r="H4758" i="19"/>
  <c r="H4759" i="19"/>
  <c r="H4760" i="19"/>
  <c r="H4761" i="19"/>
  <c r="H4762" i="19"/>
  <c r="H4763" i="19"/>
  <c r="H4764" i="19"/>
  <c r="H4765" i="19"/>
  <c r="H4766" i="19"/>
  <c r="H4767" i="19"/>
  <c r="H4768" i="19"/>
  <c r="H4769" i="19"/>
  <c r="H4770" i="19"/>
  <c r="H4771" i="19"/>
  <c r="H4772" i="19"/>
  <c r="H4773" i="19"/>
  <c r="H4774" i="19"/>
  <c r="H4775" i="19"/>
  <c r="H4776" i="19"/>
  <c r="H4777" i="19"/>
  <c r="H4778" i="19"/>
  <c r="H4779" i="19"/>
  <c r="H4780" i="19"/>
  <c r="H4781" i="19"/>
  <c r="H4782" i="19"/>
  <c r="H4783" i="19"/>
  <c r="H4784" i="19"/>
  <c r="H4785" i="19"/>
  <c r="H4786" i="19"/>
  <c r="H4787" i="19"/>
  <c r="H4788" i="19"/>
  <c r="H4789" i="19"/>
  <c r="H4790" i="19"/>
  <c r="H4791" i="19"/>
  <c r="H4792" i="19"/>
  <c r="H4793" i="19"/>
  <c r="H4794" i="19"/>
  <c r="H4795" i="19"/>
  <c r="H4796" i="19"/>
  <c r="H4797" i="19"/>
  <c r="H4798" i="19"/>
  <c r="H4799" i="19"/>
  <c r="H4800" i="19"/>
  <c r="H4801" i="19"/>
  <c r="H4802" i="19"/>
  <c r="H4803" i="19"/>
  <c r="H4804" i="19"/>
  <c r="H4805" i="19"/>
  <c r="H4806" i="19"/>
  <c r="H4807" i="19"/>
  <c r="H4808" i="19"/>
  <c r="H4809" i="19"/>
  <c r="H4810" i="19"/>
  <c r="H4811" i="19"/>
  <c r="H4812" i="19"/>
  <c r="H4813" i="19"/>
  <c r="H4814" i="19"/>
  <c r="H4815" i="19"/>
  <c r="H4816" i="19"/>
  <c r="H4817" i="19"/>
  <c r="H4818" i="19"/>
  <c r="H4819" i="19"/>
  <c r="H4820" i="19"/>
  <c r="H4821" i="19"/>
  <c r="H4822" i="19"/>
  <c r="H4823" i="19"/>
  <c r="H4824" i="19"/>
  <c r="H4825" i="19"/>
  <c r="H4826" i="19"/>
  <c r="H4827" i="19"/>
  <c r="H4828" i="19"/>
  <c r="H4829" i="19"/>
  <c r="H4830" i="19"/>
  <c r="H4831" i="19"/>
  <c r="H4832" i="19"/>
  <c r="H4833" i="19"/>
  <c r="H4834" i="19"/>
  <c r="H4835" i="19"/>
  <c r="H4836" i="19"/>
  <c r="H4837" i="19"/>
  <c r="H4838" i="19"/>
  <c r="H4839" i="19"/>
  <c r="H4840" i="19"/>
  <c r="H4841" i="19"/>
  <c r="H4842" i="19"/>
  <c r="H4843" i="19"/>
  <c r="H4844" i="19"/>
  <c r="H4845" i="19"/>
  <c r="H4846" i="19"/>
  <c r="H4847" i="19"/>
  <c r="H4848" i="19"/>
  <c r="H4849" i="19"/>
  <c r="H4850" i="19"/>
  <c r="H4851" i="19"/>
  <c r="H4852" i="19"/>
  <c r="H4853" i="19"/>
  <c r="H4854" i="19"/>
  <c r="H4855" i="19"/>
  <c r="H4856" i="19"/>
  <c r="H4857" i="19"/>
  <c r="H4858" i="19"/>
  <c r="H4859" i="19"/>
  <c r="H4860" i="19"/>
  <c r="H4861" i="19"/>
  <c r="H4862" i="19"/>
  <c r="H4863" i="19"/>
  <c r="H4864" i="19"/>
  <c r="H4865" i="19"/>
  <c r="H4866" i="19"/>
  <c r="H4867" i="19"/>
  <c r="H4868" i="19"/>
  <c r="H4869" i="19"/>
  <c r="H4870" i="19"/>
  <c r="H4871" i="19"/>
  <c r="H4872" i="19"/>
  <c r="H4873" i="19"/>
  <c r="H4874" i="19"/>
  <c r="H4875" i="19"/>
  <c r="H4876" i="19"/>
  <c r="H4877" i="19"/>
  <c r="H4878" i="19"/>
  <c r="H4879" i="19"/>
  <c r="H4880" i="19"/>
  <c r="H4881" i="19"/>
  <c r="H4882" i="19"/>
  <c r="H4883" i="19"/>
  <c r="H4884" i="19"/>
  <c r="H4885" i="19"/>
  <c r="H4886" i="19"/>
  <c r="H4887" i="19"/>
  <c r="H4888" i="19"/>
  <c r="H4889" i="19"/>
  <c r="H4890" i="19"/>
  <c r="H4891" i="19"/>
  <c r="H4892" i="19"/>
  <c r="H4893" i="19"/>
  <c r="H4894" i="19"/>
  <c r="H4895" i="19"/>
  <c r="H4896" i="19"/>
  <c r="H4897" i="19"/>
  <c r="H4898" i="19"/>
  <c r="H4899" i="19"/>
  <c r="H4900" i="19"/>
  <c r="H4901" i="19"/>
  <c r="H4902" i="19"/>
  <c r="H4903" i="19"/>
  <c r="H4904" i="19"/>
  <c r="H4905" i="19"/>
  <c r="H4906" i="19"/>
  <c r="H4907" i="19"/>
  <c r="H4908" i="19"/>
  <c r="H4909" i="19"/>
  <c r="H4910" i="19"/>
  <c r="H4911" i="19"/>
  <c r="H4912" i="19"/>
  <c r="H4913" i="19"/>
  <c r="H4914" i="19"/>
  <c r="H4915" i="19"/>
  <c r="H4916" i="19"/>
  <c r="H4917" i="19"/>
  <c r="H4918" i="19"/>
  <c r="H4919" i="19"/>
  <c r="H4920" i="19"/>
  <c r="H4921" i="19"/>
  <c r="H4922" i="19"/>
  <c r="H4923" i="19"/>
  <c r="H4924" i="19"/>
  <c r="H4925" i="19"/>
  <c r="H4926" i="19"/>
  <c r="H4927" i="19"/>
  <c r="H4928" i="19"/>
  <c r="H4929" i="19"/>
  <c r="H4930" i="19"/>
  <c r="H4931" i="19"/>
  <c r="H4932" i="19"/>
  <c r="H4933" i="19"/>
  <c r="H4934" i="19"/>
  <c r="H4935" i="19"/>
  <c r="H4936" i="19"/>
  <c r="H4937" i="19"/>
  <c r="H4938" i="19"/>
  <c r="H4939" i="19"/>
  <c r="H4940" i="19"/>
  <c r="H4941" i="19"/>
  <c r="H4942" i="19"/>
  <c r="H4943" i="19"/>
  <c r="H4944" i="19"/>
  <c r="H4945" i="19"/>
  <c r="H4946" i="19"/>
  <c r="H4947" i="19"/>
  <c r="H4948" i="19"/>
  <c r="H4949" i="19"/>
  <c r="H4950" i="19"/>
  <c r="H4951" i="19"/>
  <c r="H4952" i="19"/>
  <c r="H4953" i="19"/>
  <c r="H4954" i="19"/>
  <c r="H4955" i="19"/>
  <c r="H4956" i="19"/>
  <c r="H4957" i="19"/>
  <c r="H4958" i="19"/>
  <c r="H4959" i="19"/>
  <c r="H4960" i="19"/>
  <c r="H4961" i="19"/>
  <c r="H4962" i="19"/>
  <c r="H4963" i="19"/>
  <c r="H4964" i="19"/>
  <c r="H4965" i="19"/>
  <c r="H4966" i="19"/>
  <c r="H4967" i="19"/>
  <c r="H4968" i="19"/>
  <c r="H4969" i="19"/>
  <c r="H4970" i="19"/>
  <c r="H4971" i="19"/>
  <c r="H4972" i="19"/>
  <c r="H4973" i="19"/>
  <c r="H4974" i="19"/>
  <c r="H4975" i="19"/>
  <c r="H4976" i="19"/>
  <c r="H4977" i="19"/>
  <c r="H4978" i="19"/>
  <c r="H4979" i="19"/>
  <c r="H4980" i="19"/>
  <c r="H4981" i="19"/>
  <c r="H4982" i="19"/>
  <c r="H4983" i="19"/>
  <c r="H4984" i="19"/>
  <c r="H4985" i="19"/>
  <c r="H4986" i="19"/>
  <c r="H4987" i="19"/>
  <c r="H4988" i="19"/>
  <c r="H4989" i="19"/>
  <c r="H4990" i="19"/>
  <c r="H4991" i="19"/>
  <c r="H4992" i="19"/>
  <c r="H4993" i="19"/>
  <c r="H4994" i="19"/>
  <c r="H4995" i="19"/>
  <c r="H4996" i="19"/>
  <c r="H4997" i="19"/>
  <c r="H4998" i="19"/>
  <c r="H4999" i="19"/>
  <c r="H5000" i="19"/>
  <c r="H5001" i="19"/>
  <c r="H5002" i="19"/>
  <c r="H5003" i="19"/>
  <c r="H5004" i="19"/>
  <c r="H5005" i="19"/>
  <c r="H5006" i="19"/>
  <c r="H5007" i="19"/>
  <c r="H5008" i="19"/>
  <c r="H5009" i="19"/>
  <c r="H5010" i="19"/>
  <c r="H5011" i="19"/>
  <c r="H5012" i="19"/>
  <c r="H5013" i="19"/>
  <c r="H5014" i="19"/>
  <c r="H5015" i="19"/>
  <c r="H5016" i="19"/>
  <c r="H5017" i="19"/>
  <c r="H5018" i="19"/>
  <c r="H5019" i="19"/>
  <c r="H5020" i="19"/>
  <c r="H5021" i="19"/>
  <c r="H5022" i="19"/>
  <c r="H5023" i="19"/>
  <c r="H5024" i="19"/>
  <c r="H5025" i="19"/>
  <c r="H5026" i="19"/>
  <c r="H5027" i="19"/>
  <c r="H5028" i="19"/>
  <c r="H5029" i="19"/>
  <c r="H5030" i="19"/>
  <c r="H5031" i="19"/>
  <c r="H5032" i="19"/>
  <c r="H5033" i="19"/>
  <c r="H5034" i="19"/>
  <c r="H5035" i="19"/>
  <c r="H5036" i="19"/>
  <c r="H5037" i="19"/>
  <c r="H5038" i="19"/>
  <c r="H5039" i="19"/>
  <c r="H5040" i="19"/>
  <c r="H5041" i="19"/>
  <c r="H5042" i="19"/>
  <c r="H5043" i="19"/>
  <c r="H5044" i="19"/>
  <c r="H5045" i="19"/>
  <c r="H5046" i="19"/>
  <c r="H5047" i="19"/>
  <c r="H5048" i="19"/>
  <c r="H5049" i="19"/>
  <c r="H5050" i="19"/>
  <c r="H5051" i="19"/>
  <c r="H5052" i="19"/>
  <c r="H5053" i="19"/>
  <c r="H5054" i="19"/>
  <c r="H5055" i="19"/>
  <c r="H5056" i="19"/>
  <c r="H5057" i="19"/>
  <c r="H5058" i="19"/>
  <c r="H5059" i="19"/>
  <c r="H5060" i="19"/>
  <c r="H5061" i="19"/>
  <c r="H5062" i="19"/>
  <c r="H5063" i="19"/>
  <c r="H5064" i="19"/>
  <c r="H5065" i="19"/>
  <c r="H5066" i="19"/>
  <c r="H5067" i="19"/>
  <c r="H5068" i="19"/>
  <c r="H5069" i="19"/>
  <c r="H5070" i="19"/>
  <c r="H5071" i="19"/>
  <c r="H5072" i="19"/>
  <c r="H5073" i="19"/>
  <c r="H5074" i="19"/>
  <c r="H5075" i="19"/>
  <c r="H5076" i="19"/>
  <c r="H5077" i="19"/>
  <c r="H5078" i="19"/>
  <c r="H5079" i="19"/>
  <c r="H5080" i="19"/>
  <c r="H5081" i="19"/>
  <c r="H5082" i="19"/>
  <c r="H5083" i="19"/>
  <c r="H5084" i="19"/>
  <c r="H5085" i="19"/>
  <c r="H5086" i="19"/>
  <c r="H5087" i="19"/>
  <c r="H5088" i="19"/>
  <c r="H5089" i="19"/>
  <c r="H5090" i="19"/>
  <c r="H5091" i="19"/>
  <c r="H5092" i="19"/>
  <c r="H5093" i="19"/>
  <c r="H5094" i="19"/>
  <c r="H5095" i="19"/>
  <c r="H5096" i="19"/>
  <c r="H5097" i="19"/>
  <c r="H5098" i="19"/>
  <c r="H5099" i="19"/>
  <c r="H5100" i="19"/>
  <c r="H5101" i="19"/>
  <c r="H5102" i="19"/>
  <c r="H5103" i="19"/>
  <c r="H5104" i="19"/>
  <c r="H5105" i="19"/>
  <c r="H5106" i="19"/>
  <c r="H5107" i="19"/>
  <c r="H5108" i="19"/>
  <c r="H5109" i="19"/>
  <c r="H5110" i="19"/>
  <c r="H5111" i="19"/>
  <c r="H5112" i="19"/>
  <c r="H5113" i="19"/>
  <c r="H5114" i="19"/>
  <c r="H5115" i="19"/>
  <c r="H5116" i="19"/>
  <c r="H5117" i="19"/>
  <c r="H5118" i="19"/>
  <c r="H5119" i="19"/>
  <c r="H5120" i="19"/>
  <c r="H5121" i="19"/>
  <c r="H5122" i="19"/>
  <c r="H5123" i="19"/>
  <c r="H5124" i="19"/>
  <c r="H5125" i="19"/>
  <c r="H5126" i="19"/>
  <c r="H5127" i="19"/>
  <c r="H5128" i="19"/>
  <c r="H5129" i="19"/>
  <c r="H5130" i="19"/>
  <c r="H5131" i="19"/>
  <c r="H5132" i="19"/>
  <c r="H5133" i="19"/>
  <c r="H5134" i="19"/>
  <c r="H5135" i="19"/>
  <c r="H5136" i="19"/>
  <c r="H5137" i="19"/>
  <c r="H5138" i="19"/>
  <c r="H5139" i="19"/>
  <c r="H5140" i="19"/>
  <c r="H5141" i="19"/>
  <c r="H5142" i="19"/>
  <c r="H5143" i="19"/>
  <c r="H5144" i="19"/>
  <c r="H5145" i="19"/>
  <c r="H5146" i="19"/>
  <c r="H5147" i="19"/>
  <c r="H5148" i="19"/>
  <c r="H5149" i="19"/>
  <c r="H5150" i="19"/>
  <c r="H5151" i="19"/>
  <c r="H5152" i="19"/>
  <c r="H5153" i="19"/>
  <c r="H5154" i="19"/>
  <c r="H5155" i="19"/>
  <c r="H5156" i="19"/>
  <c r="H5157" i="19"/>
  <c r="H5158" i="19"/>
  <c r="H5159" i="19"/>
  <c r="H5160" i="19"/>
  <c r="H5161" i="19"/>
  <c r="H5162" i="19"/>
  <c r="H5163" i="19"/>
  <c r="H5164" i="19"/>
  <c r="H5165" i="19"/>
  <c r="H5166" i="19"/>
  <c r="H5167" i="19"/>
  <c r="H5168" i="19"/>
  <c r="H5169" i="19"/>
  <c r="H5170" i="19"/>
  <c r="H5171" i="19"/>
  <c r="H5172" i="19"/>
  <c r="H5173" i="19"/>
  <c r="H5174" i="19"/>
  <c r="H5175" i="19"/>
  <c r="H5176" i="19"/>
  <c r="H5177" i="19"/>
  <c r="H5178" i="19"/>
  <c r="H5179" i="19"/>
  <c r="H5180" i="19"/>
  <c r="H5181" i="19"/>
  <c r="H5182" i="19"/>
  <c r="H5183" i="19"/>
  <c r="H5184" i="19"/>
  <c r="H5185" i="19"/>
  <c r="H5186" i="19"/>
  <c r="H5187" i="19"/>
  <c r="H5188" i="19"/>
  <c r="H5189" i="19"/>
  <c r="H5190" i="19"/>
  <c r="H5191" i="19"/>
  <c r="H5192" i="19"/>
  <c r="H5193" i="19"/>
  <c r="H5194" i="19"/>
  <c r="H5195" i="19"/>
  <c r="H5196" i="19"/>
  <c r="H5197" i="19"/>
  <c r="H5198" i="19"/>
  <c r="H5199" i="19"/>
  <c r="H5200" i="19"/>
  <c r="H5201" i="19"/>
  <c r="H5202" i="19"/>
  <c r="H5203" i="19"/>
  <c r="H5204" i="19"/>
  <c r="H5205" i="19"/>
  <c r="H5206" i="19"/>
  <c r="H5207" i="19"/>
  <c r="H5208" i="19"/>
  <c r="H5209" i="19"/>
  <c r="H5210" i="19"/>
  <c r="H5211" i="19"/>
  <c r="H5212" i="19"/>
  <c r="H5213" i="19"/>
  <c r="H5214" i="19"/>
  <c r="H5215" i="19"/>
  <c r="H5216" i="19"/>
  <c r="H5217" i="19"/>
  <c r="H5218" i="19"/>
  <c r="H5219" i="19"/>
  <c r="H5220" i="19"/>
  <c r="H5221" i="19"/>
  <c r="H5222" i="19"/>
  <c r="H5223" i="19"/>
  <c r="H5224" i="19"/>
  <c r="H5225" i="19"/>
  <c r="H5226" i="19"/>
  <c r="H5227" i="19"/>
  <c r="H5228" i="19"/>
  <c r="H5229" i="19"/>
  <c r="H5230" i="19"/>
  <c r="H5231" i="19"/>
  <c r="H5232" i="19"/>
  <c r="H5233" i="19"/>
  <c r="H5234" i="19"/>
  <c r="H5235" i="19"/>
  <c r="H5236" i="19"/>
  <c r="H5237" i="19"/>
  <c r="H5238" i="19"/>
  <c r="H5239" i="19"/>
  <c r="H5240" i="19"/>
  <c r="H5241" i="19"/>
  <c r="H5242" i="19"/>
  <c r="H5243" i="19"/>
  <c r="H5244" i="19"/>
  <c r="H5245" i="19"/>
  <c r="H5246" i="19"/>
  <c r="H5247" i="19"/>
  <c r="H5248" i="19"/>
  <c r="H5249" i="19"/>
  <c r="H5250" i="19"/>
  <c r="H5251" i="19"/>
  <c r="H5252" i="19"/>
  <c r="H5253" i="19"/>
  <c r="H5254" i="19"/>
  <c r="H5255" i="19"/>
  <c r="H5256" i="19"/>
  <c r="H5257" i="19"/>
  <c r="H5258" i="19"/>
  <c r="H5259" i="19"/>
  <c r="H5260" i="19"/>
  <c r="H5261" i="19"/>
  <c r="H5262" i="19"/>
  <c r="H5263" i="19"/>
  <c r="H5264" i="19"/>
  <c r="H5265" i="19"/>
  <c r="H5266" i="19"/>
  <c r="H5267" i="19"/>
  <c r="H5268" i="19"/>
  <c r="H5269" i="19"/>
  <c r="H5270" i="19"/>
  <c r="H5271" i="19"/>
  <c r="H5272" i="19"/>
  <c r="H5273" i="19"/>
  <c r="H5274" i="19"/>
  <c r="H5275" i="19"/>
  <c r="H5276" i="19"/>
  <c r="H5277" i="19"/>
  <c r="H5278" i="19"/>
  <c r="H5279" i="19"/>
  <c r="H5280" i="19"/>
  <c r="H5281" i="19"/>
  <c r="H5282" i="19"/>
  <c r="H5283" i="19"/>
  <c r="H5284" i="19"/>
  <c r="H5285" i="19"/>
  <c r="H5286" i="19"/>
  <c r="H5287" i="19"/>
  <c r="H5288" i="19"/>
  <c r="H5289" i="19"/>
  <c r="H5290" i="19"/>
  <c r="H5291" i="19"/>
  <c r="H5292" i="19"/>
  <c r="H5293" i="19"/>
  <c r="H5294" i="19"/>
  <c r="H5295" i="19"/>
  <c r="H5296" i="19"/>
  <c r="H5297" i="19"/>
  <c r="H5298" i="19"/>
  <c r="H5299" i="19"/>
  <c r="H5300" i="19"/>
  <c r="H5301" i="19"/>
  <c r="H5302" i="19"/>
  <c r="H5303" i="19"/>
  <c r="H5304" i="19"/>
  <c r="H5305" i="19"/>
  <c r="H5306" i="19"/>
  <c r="H5307" i="19"/>
  <c r="H5308" i="19"/>
  <c r="H5309" i="19"/>
  <c r="H5310" i="19"/>
  <c r="H5311" i="19"/>
  <c r="H5312" i="19"/>
  <c r="H5313" i="19"/>
  <c r="H5314" i="19"/>
  <c r="H5315" i="19"/>
  <c r="H5316" i="19"/>
  <c r="H5317" i="19"/>
  <c r="H5318" i="19"/>
  <c r="H5319" i="19"/>
  <c r="H5320" i="19"/>
  <c r="H5321" i="19"/>
  <c r="H5322" i="19"/>
  <c r="H5323" i="19"/>
  <c r="H5324" i="19"/>
  <c r="H5325" i="19"/>
  <c r="H5326" i="19"/>
  <c r="H5327" i="19"/>
  <c r="H5328" i="19"/>
  <c r="H5329" i="19"/>
  <c r="H5330" i="19"/>
  <c r="H5331" i="19"/>
  <c r="H5332" i="19"/>
  <c r="H5333" i="19"/>
  <c r="H5334" i="19"/>
  <c r="H5335" i="19"/>
  <c r="H5336" i="19"/>
  <c r="H5337" i="19"/>
  <c r="H5338" i="19"/>
  <c r="H5339" i="19"/>
  <c r="H5340" i="19"/>
  <c r="H5341" i="19"/>
  <c r="H5342" i="19"/>
  <c r="H5343" i="19"/>
  <c r="H5344" i="19"/>
  <c r="H5345" i="19"/>
  <c r="H5346" i="19"/>
  <c r="H5347" i="19"/>
  <c r="H5348" i="19"/>
  <c r="H5349" i="19"/>
  <c r="H5350" i="19"/>
  <c r="H5351" i="19"/>
  <c r="H5352" i="19"/>
  <c r="H5353" i="19"/>
  <c r="H5354" i="19"/>
  <c r="H5355" i="19"/>
  <c r="H5356" i="19"/>
  <c r="H5357" i="19"/>
  <c r="H5358" i="19"/>
  <c r="H5359" i="19"/>
  <c r="H5360" i="19"/>
  <c r="H5361" i="19"/>
  <c r="H5362" i="19"/>
  <c r="H5363" i="19"/>
  <c r="H5364" i="19"/>
  <c r="H5365" i="19"/>
  <c r="H5366" i="19"/>
  <c r="H5367" i="19"/>
  <c r="H5368" i="19"/>
  <c r="H5369" i="19"/>
  <c r="H5370" i="19"/>
  <c r="H5371" i="19"/>
  <c r="H5372" i="19"/>
  <c r="H5373" i="19"/>
  <c r="H5374" i="19"/>
  <c r="H5375" i="19"/>
  <c r="H5376" i="19"/>
  <c r="H5377" i="19"/>
  <c r="H5378" i="19"/>
  <c r="H5379" i="19"/>
  <c r="H5380" i="19"/>
  <c r="H5381" i="19"/>
  <c r="H5382" i="19"/>
  <c r="H5383" i="19"/>
  <c r="H5384" i="19"/>
  <c r="H5385" i="19"/>
  <c r="H5386" i="19"/>
  <c r="H5387" i="19"/>
  <c r="H5388" i="19"/>
  <c r="H5389" i="19"/>
  <c r="H5390" i="19"/>
  <c r="H5391" i="19"/>
  <c r="H5392" i="19"/>
  <c r="H5393" i="19"/>
  <c r="H5394" i="19"/>
  <c r="H5395" i="19"/>
  <c r="H5396" i="19"/>
  <c r="H5397" i="19"/>
  <c r="H5398" i="19"/>
  <c r="H5399" i="19"/>
  <c r="H5400" i="19"/>
  <c r="H5401" i="19"/>
  <c r="H5402" i="19"/>
  <c r="H5403" i="19"/>
  <c r="H5404" i="19"/>
  <c r="H5405" i="19"/>
  <c r="H5406" i="19"/>
  <c r="H5407" i="19"/>
  <c r="H5408" i="19"/>
  <c r="H5409" i="19"/>
  <c r="H5410" i="19"/>
  <c r="H5411" i="19"/>
  <c r="H5412" i="19"/>
  <c r="H5413" i="19"/>
  <c r="H5414" i="19"/>
  <c r="H5415" i="19"/>
  <c r="H5416" i="19"/>
  <c r="H5417" i="19"/>
  <c r="H5418" i="19"/>
  <c r="H5419" i="19"/>
  <c r="H5420" i="19"/>
  <c r="H5421" i="19"/>
  <c r="H5422" i="19"/>
  <c r="H5423" i="19"/>
  <c r="H5424" i="19"/>
  <c r="H5425" i="19"/>
  <c r="H5426" i="19"/>
  <c r="H5427" i="19"/>
  <c r="H5428" i="19"/>
  <c r="H5429" i="19"/>
  <c r="H5430" i="19"/>
  <c r="H5431" i="19"/>
  <c r="H5432" i="19"/>
  <c r="H5433" i="19"/>
  <c r="H5434" i="19"/>
  <c r="H5435" i="19"/>
  <c r="H5436" i="19"/>
  <c r="H5437" i="19"/>
  <c r="H5438" i="19"/>
  <c r="H5439" i="19"/>
  <c r="H5440" i="19"/>
  <c r="H5441" i="19"/>
  <c r="H5442" i="19"/>
  <c r="H5443" i="19"/>
  <c r="H5444" i="19"/>
  <c r="H5445" i="19"/>
  <c r="H5446" i="19"/>
  <c r="H5447" i="19"/>
  <c r="H5448" i="19"/>
  <c r="H5449" i="19"/>
  <c r="H5450" i="19"/>
  <c r="H5451" i="19"/>
  <c r="H5452" i="19"/>
  <c r="H5453" i="19"/>
  <c r="H5454" i="19"/>
  <c r="H5455" i="19"/>
  <c r="H5456" i="19"/>
  <c r="H5457" i="19"/>
  <c r="H5458" i="19"/>
  <c r="H5459" i="19"/>
  <c r="H5460" i="19"/>
  <c r="H5461" i="19"/>
  <c r="H5462" i="19"/>
  <c r="H5463" i="19"/>
  <c r="H5464" i="19"/>
  <c r="H5465" i="19"/>
  <c r="H5466" i="19"/>
  <c r="H5467" i="19"/>
  <c r="H5468" i="19"/>
  <c r="H5469" i="19"/>
  <c r="H5470" i="19"/>
  <c r="H5471" i="19"/>
  <c r="H5472" i="19"/>
  <c r="H5473" i="19"/>
  <c r="H5474" i="19"/>
  <c r="H5475" i="19"/>
  <c r="H5476" i="19"/>
  <c r="H5477" i="19"/>
  <c r="H5478" i="19"/>
  <c r="H5479" i="19"/>
  <c r="H5480" i="19"/>
  <c r="H5481" i="19"/>
  <c r="H5482" i="19"/>
  <c r="H5483" i="19"/>
  <c r="H5484" i="19"/>
  <c r="H5485" i="19"/>
  <c r="H5486" i="19"/>
  <c r="H5487" i="19"/>
  <c r="H5488" i="19"/>
  <c r="H5489" i="19"/>
  <c r="H5490" i="19"/>
  <c r="H5491" i="19"/>
  <c r="H5492" i="19"/>
  <c r="H5493" i="19"/>
  <c r="H5494" i="19"/>
  <c r="H5495" i="19"/>
  <c r="H5496" i="19"/>
  <c r="H5497" i="19"/>
  <c r="H5498" i="19"/>
  <c r="H5499" i="19"/>
  <c r="H5500" i="19"/>
  <c r="H5501" i="19"/>
  <c r="H5502" i="19"/>
  <c r="H5503" i="19"/>
  <c r="H5504" i="19"/>
  <c r="H5505" i="19"/>
  <c r="H5506" i="19"/>
  <c r="H5507" i="19"/>
  <c r="H5508" i="19"/>
  <c r="H5509" i="19"/>
  <c r="H5510" i="19"/>
  <c r="H5511" i="19"/>
  <c r="H5512" i="19"/>
  <c r="H5513" i="19"/>
  <c r="H5514" i="19"/>
  <c r="H5515" i="19"/>
  <c r="H5516" i="19"/>
  <c r="H5517" i="19"/>
  <c r="H5518" i="19"/>
  <c r="H5519" i="19"/>
  <c r="H5520" i="19"/>
  <c r="H5521" i="19"/>
  <c r="H5522" i="19"/>
  <c r="H5523" i="19"/>
  <c r="H5524" i="19"/>
  <c r="H5525" i="19"/>
  <c r="H5526" i="19"/>
  <c r="H5527" i="19"/>
  <c r="H5528" i="19"/>
  <c r="H5529" i="19"/>
  <c r="H5530" i="19"/>
  <c r="H5531" i="19"/>
  <c r="H5532" i="19"/>
  <c r="H5533" i="19"/>
  <c r="H5534" i="19"/>
  <c r="H5535" i="19"/>
  <c r="H5536" i="19"/>
  <c r="H5537" i="19"/>
  <c r="H5538" i="19"/>
  <c r="H5539" i="19"/>
  <c r="H5540" i="19"/>
  <c r="H5541" i="19"/>
  <c r="H5542" i="19"/>
  <c r="H5543" i="19"/>
  <c r="H5544" i="19"/>
  <c r="H5545" i="19"/>
  <c r="H5546" i="19"/>
  <c r="H5547" i="19"/>
  <c r="H5548" i="19"/>
  <c r="H5549" i="19"/>
  <c r="H5550" i="19"/>
  <c r="H5551" i="19"/>
  <c r="H5552" i="19"/>
  <c r="H5553" i="19"/>
  <c r="H5554" i="19"/>
  <c r="H5555" i="19"/>
  <c r="H5556" i="19"/>
  <c r="H5557" i="19"/>
  <c r="H5558" i="19"/>
  <c r="H5559" i="19"/>
  <c r="H5560" i="19"/>
  <c r="H5561" i="19"/>
  <c r="H5562" i="19"/>
  <c r="H5563" i="19"/>
  <c r="H5564" i="19"/>
  <c r="H5565" i="19"/>
  <c r="H5566" i="19"/>
  <c r="H5567" i="19"/>
  <c r="H5568" i="19"/>
  <c r="H5569" i="19"/>
  <c r="H5570" i="19"/>
  <c r="H5571" i="19"/>
  <c r="H5572" i="19"/>
  <c r="H5573" i="19"/>
  <c r="H5574" i="19"/>
  <c r="H5575" i="19"/>
  <c r="H5576" i="19"/>
  <c r="H5577" i="19"/>
  <c r="H5578" i="19"/>
  <c r="H5579" i="19"/>
  <c r="H5580" i="19"/>
  <c r="H5581" i="19"/>
  <c r="H5582" i="19"/>
  <c r="H5583" i="19"/>
  <c r="H5584" i="19"/>
  <c r="H5585" i="19"/>
  <c r="H5586" i="19"/>
  <c r="H5587" i="19"/>
  <c r="H5588" i="19"/>
  <c r="H5589" i="19"/>
  <c r="H5590" i="19"/>
  <c r="H5591" i="19"/>
  <c r="H5592" i="19"/>
  <c r="H5593" i="19"/>
  <c r="H5594" i="19"/>
  <c r="H5595" i="19"/>
  <c r="H5596" i="19"/>
  <c r="H5597" i="19"/>
  <c r="H5598" i="19"/>
  <c r="H5599" i="19"/>
  <c r="H5600" i="19"/>
  <c r="H5601" i="19"/>
  <c r="H5602" i="19"/>
  <c r="H5603" i="19"/>
  <c r="H5604" i="19"/>
  <c r="H5605" i="19"/>
  <c r="H5606" i="19"/>
  <c r="H5607" i="19"/>
  <c r="H5608" i="19"/>
  <c r="H5609" i="19"/>
  <c r="H5610" i="19"/>
  <c r="H5611" i="19"/>
  <c r="H5612" i="19"/>
  <c r="H5613" i="19"/>
  <c r="H5614" i="19"/>
  <c r="H5615" i="19"/>
  <c r="H5616" i="19"/>
  <c r="H5617" i="19"/>
  <c r="H5618" i="19"/>
  <c r="H5619" i="19"/>
  <c r="H5620" i="19"/>
  <c r="H5621" i="19"/>
  <c r="H5622" i="19"/>
  <c r="H5623" i="19"/>
  <c r="H5624" i="19"/>
  <c r="H5625" i="19"/>
  <c r="H5626" i="19"/>
  <c r="H5627" i="19"/>
  <c r="H5628" i="19"/>
  <c r="H5629" i="19"/>
  <c r="H5630" i="19"/>
  <c r="H5631" i="19"/>
  <c r="H5632" i="19"/>
  <c r="H5633" i="19"/>
  <c r="H5634" i="19"/>
  <c r="H5635" i="19"/>
  <c r="H5636" i="19"/>
  <c r="H5637" i="19"/>
  <c r="H5638" i="19"/>
  <c r="H5639" i="19"/>
  <c r="H5640" i="19"/>
  <c r="H5641" i="19"/>
  <c r="H5642" i="19"/>
  <c r="H5643" i="19"/>
  <c r="H5644" i="19"/>
  <c r="H5645" i="19"/>
  <c r="H5646" i="19"/>
  <c r="H5647" i="19"/>
  <c r="H5648" i="19"/>
  <c r="H5649" i="19"/>
  <c r="H5650" i="19"/>
  <c r="H5651" i="19"/>
  <c r="H5652" i="19"/>
  <c r="H5653" i="19"/>
  <c r="H5654" i="19"/>
  <c r="H5655" i="19"/>
  <c r="H5656" i="19"/>
  <c r="H5657" i="19"/>
  <c r="H5658" i="19"/>
  <c r="H5659" i="19"/>
  <c r="H5660" i="19"/>
  <c r="H5661" i="19"/>
  <c r="H5662" i="19"/>
  <c r="H5663" i="19"/>
  <c r="H5664" i="19"/>
  <c r="H5665" i="19"/>
  <c r="H5666" i="19"/>
  <c r="H5667" i="19"/>
  <c r="H5668" i="19"/>
  <c r="H5669" i="19"/>
  <c r="H5670" i="19"/>
  <c r="H5671" i="19"/>
  <c r="H5672" i="19"/>
  <c r="H5673" i="19"/>
  <c r="H5674" i="19"/>
  <c r="H5675" i="19"/>
  <c r="H5676" i="19"/>
  <c r="H5677" i="19"/>
  <c r="H5678" i="19"/>
  <c r="H5679" i="19"/>
  <c r="H5680" i="19"/>
  <c r="H5681" i="19"/>
  <c r="H5682" i="19"/>
  <c r="H5683" i="19"/>
  <c r="H5684" i="19"/>
  <c r="H5685" i="19"/>
  <c r="H5686" i="19"/>
  <c r="H5687" i="19"/>
  <c r="H5688" i="19"/>
  <c r="H5689" i="19"/>
  <c r="H5690" i="19"/>
  <c r="H5691" i="19"/>
  <c r="H5692" i="19"/>
  <c r="H5693" i="19"/>
  <c r="H5694" i="19"/>
  <c r="H5695" i="19"/>
  <c r="H5696" i="19"/>
  <c r="H5697" i="19"/>
  <c r="H5698" i="19"/>
  <c r="H5699" i="19"/>
  <c r="H5700" i="19"/>
  <c r="H5701" i="19"/>
  <c r="H5702" i="19"/>
  <c r="H5703" i="19"/>
  <c r="H5704" i="19"/>
  <c r="H5705" i="19"/>
  <c r="H5706" i="19"/>
  <c r="H5707" i="19"/>
  <c r="H5708" i="19"/>
  <c r="H5709" i="19"/>
  <c r="H5710" i="19"/>
  <c r="H5711" i="19"/>
  <c r="H5712" i="19"/>
  <c r="H5713" i="19"/>
  <c r="H5714" i="19"/>
  <c r="H5715" i="19"/>
  <c r="H5716" i="19"/>
  <c r="H5717" i="19"/>
  <c r="H5718" i="19"/>
  <c r="H5719" i="19"/>
  <c r="H5720" i="19"/>
  <c r="H5721" i="19"/>
  <c r="H5722" i="19"/>
  <c r="H5723" i="19"/>
  <c r="H5724" i="19"/>
  <c r="H5725" i="19"/>
  <c r="H5726" i="19"/>
  <c r="H5727" i="19"/>
  <c r="H5728" i="19"/>
  <c r="H5729" i="19"/>
  <c r="H5730" i="19"/>
  <c r="H5731" i="19"/>
  <c r="H5732" i="19"/>
  <c r="H5733" i="19"/>
  <c r="H5734" i="19"/>
  <c r="H5735" i="19"/>
  <c r="H5736" i="19"/>
  <c r="H5737" i="19"/>
  <c r="H5738" i="19"/>
  <c r="H5739" i="19"/>
  <c r="H5740" i="19"/>
  <c r="H5741" i="19"/>
  <c r="H5742" i="19"/>
  <c r="H5743" i="19"/>
  <c r="H5744" i="19"/>
  <c r="H5745" i="19"/>
  <c r="H5746" i="19"/>
  <c r="H5747" i="19"/>
  <c r="H5748" i="19"/>
  <c r="H5749" i="19"/>
  <c r="H5750" i="19"/>
  <c r="H5751" i="19"/>
  <c r="H5752" i="19"/>
  <c r="H5753" i="19"/>
  <c r="H5754" i="19"/>
  <c r="H5755" i="19"/>
  <c r="H5756" i="19"/>
  <c r="H5757" i="19"/>
  <c r="H5758" i="19"/>
  <c r="H5759" i="19"/>
  <c r="H5760" i="19"/>
  <c r="H5761" i="19"/>
  <c r="H5762" i="19"/>
  <c r="H5763" i="19"/>
  <c r="H5764" i="19"/>
  <c r="H5765" i="19"/>
  <c r="H5766" i="19"/>
  <c r="H5767" i="19"/>
  <c r="H5768" i="19"/>
  <c r="H5769" i="19"/>
  <c r="H5770" i="19"/>
  <c r="H5771" i="19"/>
  <c r="H5772" i="19"/>
  <c r="H5773" i="19"/>
  <c r="H5774" i="19"/>
  <c r="H5775" i="19"/>
  <c r="H5776" i="19"/>
  <c r="H5777" i="19"/>
  <c r="H5778" i="19"/>
  <c r="H5779" i="19"/>
  <c r="H5780" i="19"/>
  <c r="H5781" i="19"/>
  <c r="H5782" i="19"/>
  <c r="H5783" i="19"/>
  <c r="H5784" i="19"/>
  <c r="H5785" i="19"/>
  <c r="H5786" i="19"/>
  <c r="H5787" i="19"/>
  <c r="H5788" i="19"/>
  <c r="H5789" i="19"/>
  <c r="H5790" i="19"/>
  <c r="H5791" i="19"/>
  <c r="H5792" i="19"/>
  <c r="H5793" i="19"/>
  <c r="H5794" i="19"/>
  <c r="H5795" i="19"/>
  <c r="H5796" i="19"/>
  <c r="H5797" i="19"/>
  <c r="H5798" i="19"/>
  <c r="H5799" i="19"/>
  <c r="H5800" i="19"/>
  <c r="H5801" i="19"/>
  <c r="H5802" i="19"/>
  <c r="H5803" i="19"/>
  <c r="H5804" i="19"/>
  <c r="H5805" i="19"/>
  <c r="H5806" i="19"/>
  <c r="H5807" i="19"/>
  <c r="H5808" i="19"/>
  <c r="H5809" i="19"/>
  <c r="H5810" i="19"/>
  <c r="H5811" i="19"/>
  <c r="H5812" i="19"/>
  <c r="H5813" i="19"/>
  <c r="H5814" i="19"/>
  <c r="H5815" i="19"/>
  <c r="H5816" i="19"/>
  <c r="H5817" i="19"/>
  <c r="H5818" i="19"/>
  <c r="H5819" i="19"/>
  <c r="H5820" i="19"/>
  <c r="H5821" i="19"/>
  <c r="H5822" i="19"/>
  <c r="H5823" i="19"/>
  <c r="H5824" i="19"/>
  <c r="H5825" i="19"/>
  <c r="H5826" i="19"/>
  <c r="H5827" i="19"/>
  <c r="H5828" i="19"/>
  <c r="H5829" i="19"/>
  <c r="H5830" i="19"/>
  <c r="H5831" i="19"/>
  <c r="H5832" i="19"/>
  <c r="H5833" i="19"/>
  <c r="H5834" i="19"/>
  <c r="H5835" i="19"/>
  <c r="H5836" i="19"/>
  <c r="H5837" i="19"/>
  <c r="H5838" i="19"/>
  <c r="H5839" i="19"/>
  <c r="H5840" i="19"/>
  <c r="H5841" i="19"/>
  <c r="H5842" i="19"/>
  <c r="H5843" i="19"/>
  <c r="H5844" i="19"/>
  <c r="H5845" i="19"/>
  <c r="H5846" i="19"/>
  <c r="H5847" i="19"/>
  <c r="H5848" i="19"/>
  <c r="H5849" i="19"/>
  <c r="H5850" i="19"/>
  <c r="H5851" i="19"/>
  <c r="H5852" i="19"/>
  <c r="H5853" i="19"/>
  <c r="H5854" i="19"/>
  <c r="H5855" i="19"/>
  <c r="H5856" i="19"/>
  <c r="H5857" i="19"/>
  <c r="H5858" i="19"/>
  <c r="H5859" i="19"/>
  <c r="H5860" i="19"/>
  <c r="H5861" i="19"/>
  <c r="H5862" i="19"/>
  <c r="H5863" i="19"/>
  <c r="H5864" i="19"/>
  <c r="H5865" i="19"/>
  <c r="H5866" i="19"/>
  <c r="H5867" i="19"/>
  <c r="H5868" i="19"/>
  <c r="H5869" i="19"/>
  <c r="H5870" i="19"/>
  <c r="H5871" i="19"/>
  <c r="H5872" i="19"/>
  <c r="H5873" i="19"/>
  <c r="H5874" i="19"/>
  <c r="H5875" i="19"/>
  <c r="H5876" i="19"/>
  <c r="H5877" i="19"/>
  <c r="H5878" i="19"/>
  <c r="H5879" i="19"/>
  <c r="H5880" i="19"/>
  <c r="H5881" i="19"/>
  <c r="H5882" i="19"/>
  <c r="H5883" i="19"/>
  <c r="H5884" i="19"/>
  <c r="H5885" i="19"/>
  <c r="H5886" i="19"/>
  <c r="H5887" i="19"/>
  <c r="H5888" i="19"/>
  <c r="H5889" i="19"/>
  <c r="H5890" i="19"/>
  <c r="H5891" i="19"/>
  <c r="H5892" i="19"/>
  <c r="H5893" i="19"/>
  <c r="H5894" i="19"/>
  <c r="H5895" i="19"/>
  <c r="H5896" i="19"/>
  <c r="H5897" i="19"/>
  <c r="H5898" i="19"/>
  <c r="H5899" i="19"/>
  <c r="H5900" i="19"/>
  <c r="H5901" i="19"/>
  <c r="H5902" i="19"/>
  <c r="H5903" i="19"/>
  <c r="H5904" i="19"/>
  <c r="H5905" i="19"/>
  <c r="H5906" i="19"/>
  <c r="H5907" i="19"/>
  <c r="H5908" i="19"/>
  <c r="H5909" i="19"/>
  <c r="H5910" i="19"/>
  <c r="H5911" i="19"/>
  <c r="H5912" i="19"/>
  <c r="H5913" i="19"/>
  <c r="H5914" i="19"/>
  <c r="H5915" i="19"/>
  <c r="H5916" i="19"/>
  <c r="H5917" i="19"/>
  <c r="H5918" i="19"/>
  <c r="H5919" i="19"/>
  <c r="H5920" i="19"/>
  <c r="H5921" i="19"/>
  <c r="H5922" i="19"/>
  <c r="H5923" i="19"/>
  <c r="H5924" i="19"/>
  <c r="H5925" i="19"/>
  <c r="H5926" i="19"/>
  <c r="H5927" i="19"/>
  <c r="H5928" i="19"/>
  <c r="H5929" i="19"/>
  <c r="H5930" i="19"/>
  <c r="H5931" i="19"/>
  <c r="H5932" i="19"/>
  <c r="H5933" i="19"/>
  <c r="H5934" i="19"/>
  <c r="H5935" i="19"/>
  <c r="H5936" i="19"/>
  <c r="H5937" i="19"/>
  <c r="H5938" i="19"/>
  <c r="H5939" i="19"/>
  <c r="H5940" i="19"/>
  <c r="H5941" i="19"/>
  <c r="H5942" i="19"/>
  <c r="H5943" i="19"/>
  <c r="H5944" i="19"/>
  <c r="H5945" i="19"/>
  <c r="H5946" i="19"/>
  <c r="H5947" i="19"/>
  <c r="H5948" i="19"/>
  <c r="H5949" i="19"/>
  <c r="H5950" i="19"/>
  <c r="H5951" i="19"/>
  <c r="H5952" i="19"/>
  <c r="H5953" i="19"/>
  <c r="H5954" i="19"/>
  <c r="H5955" i="19"/>
  <c r="H5956" i="19"/>
  <c r="H5957" i="19"/>
  <c r="H5958" i="19"/>
  <c r="H5959" i="19"/>
  <c r="H5960" i="19"/>
  <c r="H5961" i="19"/>
  <c r="H5962" i="19"/>
  <c r="H5963" i="19"/>
  <c r="H5964" i="19"/>
  <c r="H5965" i="19"/>
  <c r="H5966" i="19"/>
  <c r="H5967" i="19"/>
  <c r="H5968" i="19"/>
  <c r="H5969" i="19"/>
  <c r="H5970" i="19"/>
  <c r="H5971" i="19"/>
  <c r="H5972" i="19"/>
  <c r="H5973" i="19"/>
  <c r="H5974" i="19"/>
  <c r="H5975" i="19"/>
  <c r="H5976" i="19"/>
  <c r="H5977" i="19"/>
  <c r="H5978" i="19"/>
  <c r="H5979" i="19"/>
  <c r="H5980" i="19"/>
  <c r="H5981" i="19"/>
  <c r="H5982" i="19"/>
  <c r="H5983" i="19"/>
  <c r="H5984" i="19"/>
  <c r="H5985" i="19"/>
  <c r="H5986" i="19"/>
  <c r="H5987" i="19"/>
  <c r="H5988" i="19"/>
  <c r="H5989" i="19"/>
  <c r="H5990" i="19"/>
  <c r="H5991" i="19"/>
  <c r="H5992" i="19"/>
  <c r="H5993" i="19"/>
  <c r="H5994" i="19"/>
  <c r="H5995" i="19"/>
  <c r="H5996" i="19"/>
  <c r="H5997" i="19"/>
  <c r="H5998" i="19"/>
  <c r="H5999" i="19"/>
  <c r="H6000" i="19"/>
  <c r="H6001" i="19"/>
  <c r="H6002" i="19"/>
  <c r="H6003" i="19"/>
  <c r="H6004" i="19"/>
  <c r="H6005" i="19"/>
  <c r="H6006" i="19"/>
  <c r="H6007" i="19"/>
  <c r="H6008" i="19"/>
  <c r="H6009" i="19"/>
  <c r="H6010" i="19"/>
  <c r="H6011" i="19"/>
  <c r="H6012" i="19"/>
  <c r="H6013" i="19"/>
  <c r="H6014" i="19"/>
  <c r="H6015" i="19"/>
  <c r="H6016" i="19"/>
  <c r="H6017" i="19"/>
  <c r="H6018" i="19"/>
  <c r="H6019" i="19"/>
  <c r="H6020" i="19"/>
  <c r="H6021" i="19"/>
  <c r="H6022" i="19"/>
  <c r="H6023" i="19"/>
  <c r="H6024" i="19"/>
  <c r="H6025" i="19"/>
  <c r="H6026" i="19"/>
  <c r="H6027" i="19"/>
  <c r="H6028" i="19"/>
  <c r="H6029" i="19"/>
  <c r="H6030" i="19"/>
  <c r="H6031" i="19"/>
  <c r="H6032" i="19"/>
  <c r="H6033" i="19"/>
  <c r="H6034" i="19"/>
  <c r="H6035" i="19"/>
  <c r="H6036" i="19"/>
  <c r="H6037" i="19"/>
  <c r="H6038" i="19"/>
  <c r="H6039" i="19"/>
  <c r="H6040" i="19"/>
  <c r="H6041" i="19"/>
  <c r="H6042" i="19"/>
  <c r="H6043" i="19"/>
  <c r="H6044" i="19"/>
  <c r="H6045" i="19"/>
  <c r="H6046" i="19"/>
  <c r="H6047" i="19"/>
  <c r="H6048" i="19"/>
  <c r="H6049" i="19"/>
  <c r="H6050" i="19"/>
  <c r="H6051" i="19"/>
  <c r="H6052" i="19"/>
  <c r="H6053" i="19"/>
  <c r="H6054" i="19"/>
  <c r="H6055" i="19"/>
  <c r="H6056" i="19"/>
  <c r="H6057" i="19"/>
  <c r="H6058" i="19"/>
  <c r="H6059" i="19"/>
  <c r="H6060" i="19"/>
  <c r="H6061" i="19"/>
  <c r="H6062" i="19"/>
  <c r="H6063" i="19"/>
  <c r="H6064" i="19"/>
  <c r="H6065" i="19"/>
  <c r="H6066" i="19"/>
  <c r="H6067" i="19"/>
  <c r="H6068" i="19"/>
  <c r="H6069" i="19"/>
  <c r="H6070" i="19"/>
  <c r="H6071" i="19"/>
  <c r="H6072" i="19"/>
  <c r="H6073" i="19"/>
  <c r="H6074" i="19"/>
  <c r="H6075" i="19"/>
  <c r="H6076" i="19"/>
  <c r="H6077" i="19"/>
  <c r="H6078" i="19"/>
  <c r="H6079" i="19"/>
  <c r="H6080" i="19"/>
  <c r="H6081" i="19"/>
  <c r="H6082" i="19"/>
  <c r="H6083" i="19"/>
  <c r="H6084" i="19"/>
  <c r="H6085" i="19"/>
  <c r="H6086" i="19"/>
  <c r="H6087" i="19"/>
  <c r="H6088" i="19"/>
  <c r="H6089" i="19"/>
  <c r="H6090" i="19"/>
  <c r="H6091" i="19"/>
  <c r="H6092" i="19"/>
  <c r="H6093" i="19"/>
  <c r="H6094" i="19"/>
  <c r="H6095" i="19"/>
  <c r="H6096" i="19"/>
  <c r="H6097" i="19"/>
  <c r="H6098" i="19"/>
  <c r="H6099" i="19"/>
  <c r="H6100" i="19"/>
  <c r="H6101" i="19"/>
  <c r="H6102" i="19"/>
  <c r="H6103" i="19"/>
  <c r="H6104" i="19"/>
  <c r="H6105" i="19"/>
  <c r="H6106" i="19"/>
  <c r="H6107" i="19"/>
  <c r="H6108" i="19"/>
  <c r="H6109" i="19"/>
  <c r="H6110" i="19"/>
  <c r="H6111" i="19"/>
  <c r="H6112" i="19"/>
  <c r="H6113" i="19"/>
  <c r="H6114" i="19"/>
  <c r="H6115" i="19"/>
  <c r="H6116" i="19"/>
  <c r="H6117" i="19"/>
  <c r="H6118" i="19"/>
  <c r="H6119" i="19"/>
  <c r="H6120" i="19"/>
  <c r="H6121" i="19"/>
  <c r="H6122" i="19"/>
  <c r="H6123" i="19"/>
  <c r="H6124" i="19"/>
  <c r="H6125" i="19"/>
  <c r="H6126" i="19"/>
  <c r="H6127" i="19"/>
  <c r="H6128" i="19"/>
  <c r="H6129" i="19"/>
  <c r="H6130" i="19"/>
  <c r="H6131" i="19"/>
  <c r="H6132" i="19"/>
  <c r="H6133" i="19"/>
  <c r="H6134" i="19"/>
  <c r="H6135" i="19"/>
  <c r="H6136" i="19"/>
  <c r="H6137" i="19"/>
  <c r="H6138" i="19"/>
  <c r="H6139" i="19"/>
  <c r="H6140" i="19"/>
  <c r="H6141" i="19"/>
  <c r="H6142" i="19"/>
  <c r="H6143" i="19"/>
  <c r="H6144" i="19"/>
  <c r="H6145" i="19"/>
  <c r="H6146" i="19"/>
  <c r="H6147" i="19"/>
  <c r="H6148" i="19"/>
  <c r="H6149" i="19"/>
  <c r="H6150" i="19"/>
  <c r="H6151" i="19"/>
  <c r="H6152" i="19"/>
  <c r="H6153" i="19"/>
  <c r="H6154" i="19"/>
  <c r="H6155" i="19"/>
  <c r="H6156" i="19"/>
  <c r="H6157" i="19"/>
  <c r="H6158" i="19"/>
  <c r="H6159" i="19"/>
  <c r="H6160" i="19"/>
  <c r="H6161" i="19"/>
  <c r="H6162" i="19"/>
  <c r="H6163" i="19"/>
  <c r="H6164" i="19"/>
  <c r="H6165" i="19"/>
  <c r="H6166" i="19"/>
  <c r="H6167" i="19"/>
  <c r="H6168" i="19"/>
  <c r="H6169" i="19"/>
  <c r="H6170" i="19"/>
  <c r="H6171" i="19"/>
  <c r="H6172" i="19"/>
  <c r="H6173" i="19"/>
  <c r="H6174" i="19"/>
  <c r="H6175" i="19"/>
  <c r="H6176" i="19"/>
  <c r="H6177" i="19"/>
  <c r="H6178" i="19"/>
  <c r="H6179" i="19"/>
  <c r="H6180" i="19"/>
  <c r="H6181" i="19"/>
  <c r="H6182" i="19"/>
  <c r="H6183" i="19"/>
  <c r="H6184" i="19"/>
  <c r="H6185" i="19"/>
  <c r="H6186" i="19"/>
  <c r="H6187" i="19"/>
  <c r="H6188" i="19"/>
  <c r="H6189" i="19"/>
  <c r="H6190" i="19"/>
  <c r="H6191" i="19"/>
  <c r="H6192" i="19"/>
  <c r="H6193" i="19"/>
  <c r="H6194" i="19"/>
  <c r="H6195" i="19"/>
  <c r="H6196" i="19"/>
  <c r="H6197" i="19"/>
  <c r="H6198" i="19"/>
  <c r="H6199" i="19"/>
  <c r="H6200" i="19"/>
  <c r="H6201" i="19"/>
  <c r="H6202" i="19"/>
  <c r="H6203" i="19"/>
  <c r="H6204" i="19"/>
  <c r="H6205" i="19"/>
  <c r="H6206" i="19"/>
  <c r="H6207" i="19"/>
  <c r="H6208" i="19"/>
  <c r="H6209" i="19"/>
  <c r="H6210" i="19"/>
  <c r="H6211" i="19"/>
  <c r="H6212" i="19"/>
  <c r="H6213" i="19"/>
  <c r="H6214" i="19"/>
  <c r="H6215" i="19"/>
  <c r="H6216" i="19"/>
  <c r="H6217" i="19"/>
  <c r="H6218" i="19"/>
  <c r="H6219" i="19"/>
  <c r="H6220" i="19"/>
  <c r="H6221" i="19"/>
  <c r="H6222" i="19"/>
  <c r="H6223" i="19"/>
  <c r="H6224" i="19"/>
  <c r="H6225" i="19"/>
  <c r="H6226" i="19"/>
  <c r="H6227" i="19"/>
  <c r="H6228" i="19"/>
  <c r="H6229" i="19"/>
  <c r="H6230" i="19"/>
  <c r="H6231" i="19"/>
  <c r="H6232" i="19"/>
  <c r="H6233" i="19"/>
  <c r="H6234" i="19"/>
  <c r="H6235" i="19"/>
  <c r="H6236" i="19"/>
  <c r="H6237" i="19"/>
  <c r="H6238" i="19"/>
  <c r="H6239" i="19"/>
  <c r="H6240" i="19"/>
  <c r="H6241" i="19"/>
  <c r="H6242" i="19"/>
  <c r="H6243" i="19"/>
  <c r="H6244" i="19"/>
  <c r="H6245" i="19"/>
  <c r="H6246" i="19"/>
  <c r="H6247" i="19"/>
  <c r="H6248" i="19"/>
  <c r="H6249" i="19"/>
  <c r="H6250" i="19"/>
  <c r="H6251" i="19"/>
  <c r="H6252" i="19"/>
  <c r="H6253" i="19"/>
  <c r="H6254" i="19"/>
  <c r="H6255" i="19"/>
  <c r="H6256" i="19"/>
  <c r="H6257" i="19"/>
  <c r="H6258" i="19"/>
  <c r="H6259" i="19"/>
  <c r="H6260" i="19"/>
  <c r="H6261" i="19"/>
  <c r="H6262" i="19"/>
  <c r="H6263" i="19"/>
  <c r="H6264" i="19"/>
  <c r="H6265" i="19"/>
  <c r="H6266" i="19"/>
  <c r="H6267" i="19"/>
  <c r="H6268" i="19"/>
  <c r="H6269" i="19"/>
  <c r="H6270" i="19"/>
  <c r="H6271" i="19"/>
  <c r="H6272" i="19"/>
  <c r="H6273" i="19"/>
  <c r="H6274" i="19"/>
  <c r="H6275" i="19"/>
  <c r="H6276" i="19"/>
  <c r="H6277" i="19"/>
  <c r="H6278" i="19"/>
  <c r="H6279" i="19"/>
  <c r="H6280" i="19"/>
  <c r="H6281" i="19"/>
  <c r="H6282" i="19"/>
  <c r="H6283" i="19"/>
  <c r="H6284" i="19"/>
  <c r="H6285" i="19"/>
  <c r="H6286" i="19"/>
  <c r="H6287" i="19"/>
  <c r="H6288" i="19"/>
  <c r="H6289" i="19"/>
  <c r="H6290" i="19"/>
  <c r="H6291" i="19"/>
  <c r="H6292" i="19"/>
  <c r="H6293" i="19"/>
  <c r="H6294" i="19"/>
  <c r="H6295" i="19"/>
  <c r="H6296" i="19"/>
  <c r="H6297" i="19"/>
  <c r="H6298" i="19"/>
  <c r="H6299" i="19"/>
  <c r="H6300" i="19"/>
  <c r="H6301" i="19"/>
  <c r="H6302" i="19"/>
  <c r="H6303" i="19"/>
  <c r="H6304" i="19"/>
  <c r="H6305" i="19"/>
  <c r="H6306" i="19"/>
  <c r="H6307" i="19"/>
  <c r="H6308" i="19"/>
  <c r="H6309" i="19"/>
  <c r="H6310" i="19"/>
  <c r="H6311" i="19"/>
  <c r="H6312" i="19"/>
  <c r="H6313" i="19"/>
  <c r="H6314" i="19"/>
  <c r="H6315" i="19"/>
  <c r="H6316" i="19"/>
  <c r="H6317" i="19"/>
  <c r="H6318" i="19"/>
  <c r="H6319" i="19"/>
  <c r="H6320" i="19"/>
  <c r="H6321" i="19"/>
  <c r="H6322" i="19"/>
  <c r="H6323" i="19"/>
  <c r="H6324" i="19"/>
  <c r="H6325" i="19"/>
  <c r="H6326" i="19"/>
  <c r="H6327" i="19"/>
  <c r="H6328" i="19"/>
  <c r="H6329" i="19"/>
  <c r="H6330" i="19"/>
  <c r="H6331" i="19"/>
  <c r="H6332" i="19"/>
  <c r="H6333" i="19"/>
  <c r="H6334" i="19"/>
  <c r="H6335" i="19"/>
  <c r="H6336" i="19"/>
  <c r="H6337" i="19"/>
  <c r="H6338" i="19"/>
  <c r="H6339" i="19"/>
  <c r="H6340" i="19"/>
  <c r="H6341" i="19"/>
  <c r="H6342" i="19"/>
  <c r="H6343" i="19"/>
  <c r="H6344" i="19"/>
  <c r="H6345" i="19"/>
  <c r="H6346" i="19"/>
  <c r="H6347" i="19"/>
  <c r="H6348" i="19"/>
  <c r="H6349" i="19"/>
  <c r="H6350" i="19"/>
  <c r="H6351" i="19"/>
  <c r="H6352" i="19"/>
  <c r="H6353" i="19"/>
  <c r="H6354" i="19"/>
  <c r="H6355" i="19"/>
  <c r="H6356" i="19"/>
  <c r="H6357" i="19"/>
  <c r="H6358" i="19"/>
  <c r="H6359" i="19"/>
  <c r="H6360" i="19"/>
  <c r="H6361" i="19"/>
  <c r="H6362" i="19"/>
  <c r="H6363" i="19"/>
  <c r="H6364" i="19"/>
  <c r="H6365" i="19"/>
  <c r="H6366" i="19"/>
  <c r="H6367" i="19"/>
  <c r="H6368" i="19"/>
  <c r="H6369" i="19"/>
  <c r="H6370" i="19"/>
  <c r="H6371" i="19"/>
  <c r="H6372" i="19"/>
  <c r="H6373" i="19"/>
  <c r="H6374" i="19"/>
  <c r="H6375" i="19"/>
  <c r="H6376" i="19"/>
  <c r="H6377" i="19"/>
  <c r="H6378" i="19"/>
  <c r="H6379" i="19"/>
  <c r="H6380" i="19"/>
  <c r="H6381" i="19"/>
  <c r="H6382" i="19"/>
  <c r="H6383" i="19"/>
  <c r="H6384" i="19"/>
  <c r="H6385" i="19"/>
  <c r="H6386" i="19"/>
  <c r="H6387" i="19"/>
  <c r="H6388" i="19"/>
  <c r="H6389" i="19"/>
  <c r="H6390" i="19"/>
  <c r="H6391" i="19"/>
  <c r="H6392" i="19"/>
  <c r="H6393" i="19"/>
  <c r="H6394" i="19"/>
  <c r="H6395" i="19"/>
  <c r="H6396" i="19"/>
  <c r="H6397" i="19"/>
  <c r="H6398" i="19"/>
  <c r="H6399" i="19"/>
  <c r="H6400" i="19"/>
  <c r="H6401" i="19"/>
  <c r="H6402" i="19"/>
  <c r="H6403" i="19"/>
  <c r="H6404" i="19"/>
  <c r="H6405" i="19"/>
  <c r="H6406" i="19"/>
  <c r="H6407" i="19"/>
  <c r="H6408" i="19"/>
  <c r="H6409" i="19"/>
  <c r="H6410" i="19"/>
  <c r="H6411" i="19"/>
  <c r="H6412" i="19"/>
  <c r="H6413" i="19"/>
  <c r="H6414" i="19"/>
  <c r="H6415" i="19"/>
  <c r="H6416" i="19"/>
  <c r="H6417" i="19"/>
  <c r="H6418" i="19"/>
  <c r="H6419" i="19"/>
  <c r="H6420" i="19"/>
  <c r="H6421" i="19"/>
  <c r="H6422" i="19"/>
  <c r="H6423" i="19"/>
  <c r="H6424" i="19"/>
  <c r="H6425" i="19"/>
  <c r="H6426" i="19"/>
  <c r="H6427" i="19"/>
  <c r="H6428" i="19"/>
  <c r="H6429" i="19"/>
  <c r="H6430" i="19"/>
  <c r="H6431" i="19"/>
  <c r="H6432" i="19"/>
  <c r="H6433" i="19"/>
  <c r="H6434" i="19"/>
  <c r="H6435" i="19"/>
  <c r="H6436" i="19"/>
  <c r="H6437" i="19"/>
  <c r="H6438" i="19"/>
  <c r="H6439" i="19"/>
  <c r="H6440" i="19"/>
  <c r="H6441" i="19"/>
  <c r="H6442" i="19"/>
  <c r="H6443" i="19"/>
  <c r="H6444" i="19"/>
  <c r="H6445" i="19"/>
  <c r="H6446" i="19"/>
  <c r="H6447" i="19"/>
  <c r="H6448" i="19"/>
  <c r="H6449" i="19"/>
  <c r="H6450" i="19"/>
  <c r="H6451" i="19"/>
  <c r="H6452" i="19"/>
  <c r="H6453" i="19"/>
  <c r="H6454" i="19"/>
  <c r="H6455" i="19"/>
  <c r="H6456" i="19"/>
  <c r="H6457" i="19"/>
  <c r="H6458" i="19"/>
  <c r="H6459" i="19"/>
  <c r="H6460" i="19"/>
  <c r="H6461" i="19"/>
  <c r="H6462" i="19"/>
  <c r="H6463" i="19"/>
  <c r="H6464" i="19"/>
  <c r="H6465" i="19"/>
  <c r="H6466" i="19"/>
  <c r="H6467" i="19"/>
  <c r="H6468" i="19"/>
  <c r="H6469" i="19"/>
  <c r="H6470" i="19"/>
  <c r="H6471" i="19"/>
  <c r="H6472" i="19"/>
  <c r="H6473" i="19"/>
  <c r="H6474" i="19"/>
  <c r="H6475" i="19"/>
  <c r="H6476" i="19"/>
  <c r="H6477" i="19"/>
  <c r="H6478" i="19"/>
  <c r="H6479" i="19"/>
  <c r="H6480" i="19"/>
  <c r="H6481" i="19"/>
  <c r="H6482" i="19"/>
  <c r="H6483" i="19"/>
  <c r="H6484" i="19"/>
  <c r="H6485" i="19"/>
  <c r="H6486" i="19"/>
  <c r="H6487" i="19"/>
  <c r="H6488" i="19"/>
  <c r="H6489" i="19"/>
  <c r="H6490" i="19"/>
  <c r="H6491" i="19"/>
  <c r="H6492" i="19"/>
  <c r="H6493" i="19"/>
  <c r="H6494" i="19"/>
  <c r="H6495" i="19"/>
  <c r="H6496" i="19"/>
  <c r="H6497" i="19"/>
  <c r="H6498" i="19"/>
  <c r="H6499" i="19"/>
  <c r="H6500" i="19"/>
  <c r="H6501" i="19"/>
  <c r="H6502" i="19"/>
  <c r="H6503" i="19"/>
  <c r="H6504" i="19"/>
  <c r="H6505" i="19"/>
  <c r="H6506" i="19"/>
  <c r="H6507" i="19"/>
  <c r="H6508" i="19"/>
  <c r="H6509" i="19"/>
  <c r="H6510" i="19"/>
  <c r="H6511" i="19"/>
  <c r="H6512" i="19"/>
  <c r="H6513" i="19"/>
  <c r="H6514" i="19"/>
  <c r="H6515" i="19"/>
  <c r="H6516" i="19"/>
  <c r="H6517" i="19"/>
  <c r="H6518" i="19"/>
  <c r="H6519" i="19"/>
  <c r="H6520" i="19"/>
  <c r="H6521" i="19"/>
  <c r="H6522" i="19"/>
  <c r="H6523" i="19"/>
  <c r="H6524" i="19"/>
  <c r="H6525" i="19"/>
  <c r="H6526" i="19"/>
  <c r="H6527" i="19"/>
  <c r="H6528" i="19"/>
  <c r="H6529" i="19"/>
  <c r="H6530" i="19"/>
  <c r="H6531" i="19"/>
  <c r="H6532" i="19"/>
  <c r="H6533" i="19"/>
  <c r="H6534" i="19"/>
  <c r="H6535" i="19"/>
  <c r="H6536" i="19"/>
  <c r="H6537" i="19"/>
  <c r="H6538" i="19"/>
  <c r="H6539" i="19"/>
  <c r="H6540" i="19"/>
  <c r="H6541" i="19"/>
  <c r="H6542" i="19"/>
  <c r="H6543" i="19"/>
  <c r="H6544" i="19"/>
  <c r="H6545" i="19"/>
  <c r="H6546" i="19"/>
  <c r="H6547" i="19"/>
  <c r="H6548" i="19"/>
  <c r="H6549" i="19"/>
  <c r="H6550" i="19"/>
  <c r="H6551" i="19"/>
  <c r="H6552" i="19"/>
  <c r="H6553" i="19"/>
  <c r="H6554" i="19"/>
  <c r="H6555" i="19"/>
  <c r="H6556" i="19"/>
  <c r="H6557" i="19"/>
  <c r="H6558" i="19"/>
  <c r="H6559" i="19"/>
  <c r="H6560" i="19"/>
  <c r="H6561" i="19"/>
  <c r="H6562" i="19"/>
  <c r="H6563" i="19"/>
  <c r="H6564" i="19"/>
  <c r="H6565" i="19"/>
  <c r="H6566" i="19"/>
  <c r="H6567" i="19"/>
  <c r="H6568" i="19"/>
  <c r="H6569" i="19"/>
  <c r="H6570" i="19"/>
  <c r="H6571" i="19"/>
  <c r="H6572" i="19"/>
  <c r="H6573" i="19"/>
  <c r="H6574" i="19"/>
  <c r="H6575" i="19"/>
  <c r="H6576" i="19"/>
  <c r="H6577" i="19"/>
  <c r="H6578" i="19"/>
  <c r="H6579" i="19"/>
  <c r="H6580" i="19"/>
  <c r="H6581" i="19"/>
  <c r="H6582" i="19"/>
  <c r="H6583" i="19"/>
  <c r="H6584" i="19"/>
  <c r="H6585" i="19"/>
  <c r="H6586" i="19"/>
  <c r="H6587" i="19"/>
  <c r="H6588" i="19"/>
  <c r="H6589" i="19"/>
  <c r="H6590" i="19"/>
  <c r="H6591" i="19"/>
  <c r="H6592" i="19"/>
  <c r="H6593" i="19"/>
  <c r="H6594" i="19"/>
  <c r="H6595" i="19"/>
  <c r="H6596" i="19"/>
  <c r="H6597" i="19"/>
  <c r="H6598" i="19"/>
  <c r="H6599" i="19"/>
  <c r="H6600" i="19"/>
  <c r="H6601" i="19"/>
  <c r="H6602" i="19"/>
  <c r="H6603" i="19"/>
  <c r="H6604" i="19"/>
  <c r="H6605" i="19"/>
  <c r="H6606" i="19"/>
  <c r="H6607" i="19"/>
  <c r="H6608" i="19"/>
  <c r="H6609" i="19"/>
  <c r="H6610" i="19"/>
  <c r="H6611" i="19"/>
  <c r="H6612" i="19"/>
  <c r="H6613" i="19"/>
  <c r="H6614" i="19"/>
  <c r="H6615" i="19"/>
  <c r="H6616" i="19"/>
  <c r="H6617" i="19"/>
  <c r="H6618" i="19"/>
  <c r="H6619" i="19"/>
  <c r="H6620" i="19"/>
  <c r="H6621" i="19"/>
  <c r="H6622" i="19"/>
  <c r="H6623" i="19"/>
  <c r="H6624" i="19"/>
  <c r="H6625" i="19"/>
  <c r="H6626" i="19"/>
  <c r="H6627" i="19"/>
  <c r="H6628" i="19"/>
  <c r="H6629" i="19"/>
  <c r="H6630" i="19"/>
  <c r="H6631" i="19"/>
  <c r="H6632" i="19"/>
  <c r="H6633" i="19"/>
  <c r="H6634" i="19"/>
  <c r="H6635" i="19"/>
  <c r="H6636" i="19"/>
  <c r="H6637" i="19"/>
  <c r="H6638" i="19"/>
  <c r="H6639" i="19"/>
  <c r="H6640" i="19"/>
  <c r="H6641" i="19"/>
  <c r="H6642" i="19"/>
  <c r="H6643" i="19"/>
  <c r="H6644" i="19"/>
  <c r="H6645" i="19"/>
  <c r="H6646" i="19"/>
  <c r="H6647" i="19"/>
  <c r="H6648" i="19"/>
  <c r="H6649" i="19"/>
  <c r="H6650" i="19"/>
  <c r="H6651" i="19"/>
  <c r="H6652" i="19"/>
  <c r="H6653" i="19"/>
  <c r="H6654" i="19"/>
  <c r="H6655" i="19"/>
  <c r="H6656" i="19"/>
  <c r="H6657" i="19"/>
  <c r="H6658" i="19"/>
  <c r="H6659" i="19"/>
  <c r="H6660" i="19"/>
  <c r="H6661" i="19"/>
  <c r="H6662" i="19"/>
  <c r="H6663" i="19"/>
  <c r="H6664" i="19"/>
  <c r="H6665" i="19"/>
  <c r="H6666" i="19"/>
  <c r="H6667" i="19"/>
  <c r="H6668" i="19"/>
  <c r="H6669" i="19"/>
  <c r="H6670" i="19"/>
  <c r="H6671" i="19"/>
  <c r="H6672" i="19"/>
  <c r="H6673" i="19"/>
  <c r="H6674" i="19"/>
  <c r="H6675" i="19"/>
  <c r="H6676" i="19"/>
  <c r="H6677" i="19"/>
  <c r="H6678" i="19"/>
  <c r="H6679" i="19"/>
  <c r="H6680" i="19"/>
  <c r="H6681" i="19"/>
  <c r="H6682" i="19"/>
  <c r="H6683" i="19"/>
  <c r="H6684" i="19"/>
  <c r="H6685" i="19"/>
  <c r="H6686" i="19"/>
  <c r="H6687" i="19"/>
  <c r="H6688" i="19"/>
  <c r="H6689" i="19"/>
  <c r="H6690" i="19"/>
  <c r="H6691" i="19"/>
  <c r="H6692" i="19"/>
  <c r="H6693" i="19"/>
  <c r="H6694" i="19"/>
  <c r="H6695" i="19"/>
  <c r="H6696" i="19"/>
  <c r="H6697" i="19"/>
  <c r="H6698" i="19"/>
  <c r="H6699" i="19"/>
  <c r="H6700" i="19"/>
  <c r="H6701" i="19"/>
  <c r="H6702" i="19"/>
  <c r="H6703" i="19"/>
  <c r="H6704" i="19"/>
  <c r="H6705" i="19"/>
  <c r="H6706" i="19"/>
  <c r="H6707" i="19"/>
  <c r="H6708" i="19"/>
  <c r="H6709" i="19"/>
  <c r="H6710" i="19"/>
  <c r="H6711" i="19"/>
  <c r="H6712" i="19"/>
  <c r="H6713" i="19"/>
  <c r="H6714" i="19"/>
  <c r="H6715" i="19"/>
  <c r="H6716" i="19"/>
  <c r="H6717" i="19"/>
  <c r="H6718" i="19"/>
  <c r="H6719" i="19"/>
  <c r="H6720" i="19"/>
  <c r="H6721" i="19"/>
  <c r="H6722" i="19"/>
  <c r="H6723" i="19"/>
  <c r="H6724" i="19"/>
  <c r="H6725" i="19"/>
  <c r="H6726" i="19"/>
  <c r="H6727" i="19"/>
  <c r="H6728" i="19"/>
  <c r="H6729" i="19"/>
  <c r="H6730" i="19"/>
  <c r="H6731" i="19"/>
  <c r="H6732" i="19"/>
  <c r="H6733" i="19"/>
  <c r="H6734" i="19"/>
  <c r="H6735" i="19"/>
  <c r="H6736" i="19"/>
  <c r="H6737" i="19"/>
  <c r="H6738" i="19"/>
  <c r="H6739" i="19"/>
  <c r="H6740" i="19"/>
  <c r="H6741" i="19"/>
  <c r="H6742" i="19"/>
  <c r="H6743" i="19"/>
  <c r="H6744" i="19"/>
  <c r="H6745" i="19"/>
  <c r="H6746" i="19"/>
  <c r="H6747" i="19"/>
  <c r="H6748" i="19"/>
  <c r="H6749" i="19"/>
  <c r="H6750" i="19"/>
  <c r="H6751" i="19"/>
  <c r="H6752" i="19"/>
  <c r="H6753" i="19"/>
  <c r="H6754" i="19"/>
  <c r="H6755" i="19"/>
  <c r="H6756" i="19"/>
  <c r="H6757" i="19"/>
  <c r="H6758" i="19"/>
  <c r="H6759" i="19"/>
  <c r="H6760" i="19"/>
  <c r="H6761" i="19"/>
  <c r="H6762" i="19"/>
  <c r="H6763" i="19"/>
  <c r="H6764" i="19"/>
  <c r="H6765" i="19"/>
  <c r="H6766" i="19"/>
  <c r="H6767" i="19"/>
  <c r="H6768" i="19"/>
  <c r="H6769" i="19"/>
  <c r="H6770" i="19"/>
  <c r="H6771" i="19"/>
  <c r="H6772" i="19"/>
  <c r="H6773" i="19"/>
  <c r="H6774" i="19"/>
  <c r="H6775" i="19"/>
  <c r="H6776" i="19"/>
  <c r="H6777" i="19"/>
  <c r="H6778" i="19"/>
  <c r="H6779" i="19"/>
  <c r="H6780" i="19"/>
  <c r="H6781" i="19"/>
  <c r="H6782" i="19"/>
  <c r="H6783" i="19"/>
  <c r="H6784" i="19"/>
  <c r="H6785" i="19"/>
  <c r="H6786" i="19"/>
  <c r="H6787" i="19"/>
  <c r="H6788" i="19"/>
  <c r="H6789" i="19"/>
  <c r="H6790" i="19"/>
  <c r="H6791" i="19"/>
  <c r="H6792" i="19"/>
  <c r="H6793" i="19"/>
  <c r="H6794" i="19"/>
  <c r="H6795" i="19"/>
  <c r="H6796" i="19"/>
  <c r="H6797" i="19"/>
  <c r="H6798" i="19"/>
  <c r="H6799" i="19"/>
  <c r="H6800" i="19"/>
  <c r="H6801" i="19"/>
  <c r="H6802" i="19"/>
  <c r="H6803" i="19"/>
  <c r="H6804" i="19"/>
  <c r="H6805" i="19"/>
  <c r="H6806" i="19"/>
  <c r="H6807" i="19"/>
  <c r="H6808" i="19"/>
  <c r="H6809" i="19"/>
  <c r="H6810" i="19"/>
  <c r="H6811" i="19"/>
  <c r="H6812" i="19"/>
  <c r="H6813" i="19"/>
  <c r="H6814" i="19"/>
  <c r="H6815" i="19"/>
  <c r="H6816" i="19"/>
  <c r="H6817" i="19"/>
  <c r="H6818" i="19"/>
  <c r="H6819" i="19"/>
  <c r="H6820" i="19"/>
  <c r="H6821" i="19"/>
  <c r="H6822" i="19"/>
  <c r="H6823" i="19"/>
  <c r="H6824" i="19"/>
  <c r="H6825" i="19"/>
  <c r="H6826" i="19"/>
  <c r="H6827" i="19"/>
  <c r="H6828" i="19"/>
  <c r="H6829" i="19"/>
  <c r="H6830" i="19"/>
  <c r="H6831" i="19"/>
  <c r="H6832" i="19"/>
  <c r="H6833" i="19"/>
  <c r="H6834" i="19"/>
  <c r="H6835" i="19"/>
  <c r="H6836" i="19"/>
  <c r="H6837" i="19"/>
  <c r="H6838" i="19"/>
  <c r="H6839" i="19"/>
  <c r="H6840" i="19"/>
  <c r="H6841" i="19"/>
  <c r="H6842" i="19"/>
  <c r="H6843" i="19"/>
  <c r="H6844" i="19"/>
  <c r="H6845" i="19"/>
  <c r="H6846" i="19"/>
  <c r="H6847" i="19"/>
  <c r="H6848" i="19"/>
  <c r="H6849" i="19"/>
  <c r="H6850" i="19"/>
  <c r="H6851" i="19"/>
  <c r="H6852" i="19"/>
  <c r="H6853" i="19"/>
  <c r="H6854" i="19"/>
  <c r="H6855" i="19"/>
  <c r="H6856" i="19"/>
  <c r="H6857" i="19"/>
  <c r="H6858" i="19"/>
  <c r="H6859" i="19"/>
  <c r="H6860" i="19"/>
  <c r="H6861" i="19"/>
  <c r="H6862" i="19"/>
  <c r="H6863" i="19"/>
  <c r="H6864" i="19"/>
  <c r="H6865" i="19"/>
  <c r="H6866" i="19"/>
  <c r="H6867" i="19"/>
  <c r="H6868" i="19"/>
  <c r="H6869" i="19"/>
  <c r="H6870" i="19"/>
  <c r="H6871" i="19"/>
  <c r="H6872" i="19"/>
  <c r="H6873" i="19"/>
  <c r="H6874" i="19"/>
  <c r="H6875" i="19"/>
  <c r="H6876" i="19"/>
  <c r="H6877" i="19"/>
  <c r="H6878" i="19"/>
  <c r="H6879" i="19"/>
  <c r="H6880" i="19"/>
  <c r="H6881" i="19"/>
  <c r="H6882" i="19"/>
  <c r="H6883" i="19"/>
  <c r="H6884" i="19"/>
  <c r="H6885" i="19"/>
  <c r="H6886" i="19"/>
  <c r="H6887" i="19"/>
  <c r="H6888" i="19"/>
  <c r="H6889" i="19"/>
  <c r="H6890" i="19"/>
  <c r="H6891" i="19"/>
  <c r="H6892" i="19"/>
  <c r="H6893" i="19"/>
  <c r="H6894" i="19"/>
  <c r="H6895" i="19"/>
  <c r="H6896" i="19"/>
  <c r="H6897" i="19"/>
  <c r="H6898" i="19"/>
  <c r="H6899" i="19"/>
  <c r="H6900" i="19"/>
  <c r="H6901" i="19"/>
  <c r="H6902" i="19"/>
  <c r="H6903" i="19"/>
  <c r="H6904" i="19"/>
  <c r="H6905" i="19"/>
  <c r="H6906" i="19"/>
  <c r="H6907" i="19"/>
  <c r="H6908" i="19"/>
  <c r="H6909" i="19"/>
  <c r="H6910" i="19"/>
  <c r="H6911" i="19"/>
  <c r="H6912" i="19"/>
  <c r="H6913" i="19"/>
  <c r="H6914" i="19"/>
  <c r="H6915" i="19"/>
  <c r="H6916" i="19"/>
  <c r="H6917" i="19"/>
  <c r="H6918" i="19"/>
  <c r="H6919" i="19"/>
  <c r="H6920" i="19"/>
  <c r="H6921" i="19"/>
  <c r="H6922" i="19"/>
  <c r="H6923" i="19"/>
  <c r="H6924" i="19"/>
  <c r="H6925" i="19"/>
  <c r="H6926" i="19"/>
  <c r="H6927" i="19"/>
  <c r="H6928" i="19"/>
  <c r="H6929" i="19"/>
  <c r="H6930" i="19"/>
  <c r="H6931" i="19"/>
  <c r="H6932" i="19"/>
  <c r="H6933" i="19"/>
  <c r="H6934" i="19"/>
  <c r="H6935" i="19"/>
  <c r="H6936" i="19"/>
  <c r="H6937" i="19"/>
  <c r="H6938" i="19"/>
  <c r="H6939" i="19"/>
  <c r="H6940" i="19"/>
  <c r="H6941" i="19"/>
  <c r="H6942" i="19"/>
  <c r="H6943" i="19"/>
  <c r="H6944" i="19"/>
  <c r="H6945" i="19"/>
  <c r="H6946" i="19"/>
  <c r="H6947" i="19"/>
  <c r="H6948" i="19"/>
  <c r="H6949" i="19"/>
  <c r="H6950" i="19"/>
  <c r="H6951" i="19"/>
  <c r="H6952" i="19"/>
  <c r="H6953" i="19"/>
  <c r="H6954" i="19"/>
  <c r="H6955" i="19"/>
  <c r="H6956" i="19"/>
  <c r="H6957" i="19"/>
  <c r="H6958" i="19"/>
  <c r="H6959" i="19"/>
  <c r="H6960" i="19"/>
  <c r="H6961" i="19"/>
  <c r="H6962" i="19"/>
  <c r="H6963" i="19"/>
  <c r="H6964" i="19"/>
  <c r="H6965" i="19"/>
  <c r="H6966" i="19"/>
  <c r="H6967" i="19"/>
  <c r="H6968" i="19"/>
  <c r="H6969" i="19"/>
  <c r="H6970" i="19"/>
  <c r="H6971" i="19"/>
  <c r="H6972" i="19"/>
  <c r="H6973" i="19"/>
  <c r="H6974" i="19"/>
  <c r="H6975" i="19"/>
  <c r="H6976" i="19"/>
  <c r="H6977" i="19"/>
  <c r="H6978" i="19"/>
  <c r="H6979" i="19"/>
  <c r="H6980" i="19"/>
  <c r="H6981" i="19"/>
  <c r="H6982" i="19"/>
  <c r="H6983" i="19"/>
  <c r="H6984" i="19"/>
  <c r="H6985" i="19"/>
  <c r="H6986" i="19"/>
  <c r="H6987" i="19"/>
  <c r="H6988" i="19"/>
  <c r="H6989" i="19"/>
  <c r="H6990" i="19"/>
  <c r="H6991" i="19"/>
  <c r="H6992" i="19"/>
  <c r="H6993" i="19"/>
  <c r="H6994" i="19"/>
  <c r="H6995" i="19"/>
  <c r="H6996" i="19"/>
  <c r="H6997" i="19"/>
  <c r="H6998" i="19"/>
  <c r="H6999" i="19"/>
  <c r="H7000" i="19"/>
  <c r="H7001" i="19"/>
  <c r="H7002" i="19"/>
  <c r="H7003" i="19"/>
  <c r="H7004" i="19"/>
  <c r="H7005" i="19"/>
  <c r="H7006" i="19"/>
  <c r="H7007" i="19"/>
  <c r="H7008" i="19"/>
  <c r="H7009" i="19"/>
  <c r="H7010" i="19"/>
  <c r="H7011" i="19"/>
  <c r="H7012" i="19"/>
  <c r="H7013" i="19"/>
  <c r="H7014" i="19"/>
  <c r="H7015" i="19"/>
  <c r="H7016" i="19"/>
  <c r="H7017" i="19"/>
  <c r="H7018" i="19"/>
  <c r="H7019" i="19"/>
  <c r="H7020" i="19"/>
  <c r="H7021" i="19"/>
  <c r="H7022" i="19"/>
  <c r="H7023" i="19"/>
  <c r="H7024" i="19"/>
  <c r="H7025" i="19"/>
  <c r="H7026" i="19"/>
  <c r="H7027" i="19"/>
  <c r="H7028" i="19"/>
  <c r="H7029" i="19"/>
  <c r="H7030" i="19"/>
  <c r="H7031" i="19"/>
  <c r="H7032" i="19"/>
  <c r="H7033" i="19"/>
  <c r="H7034" i="19"/>
  <c r="H7035" i="19"/>
  <c r="H7036" i="19"/>
  <c r="H7037" i="19"/>
  <c r="H7038" i="19"/>
  <c r="H7039" i="19"/>
  <c r="H7040" i="19"/>
  <c r="H7041" i="19"/>
  <c r="H7042" i="19"/>
  <c r="H7043" i="19"/>
  <c r="H7044" i="19"/>
  <c r="H7045" i="19"/>
  <c r="H7046" i="19"/>
  <c r="H7047" i="19"/>
  <c r="H7048" i="19"/>
  <c r="H7049" i="19"/>
  <c r="H7050" i="19"/>
  <c r="H7051" i="19"/>
  <c r="H7052" i="19"/>
  <c r="H7053" i="19"/>
  <c r="H7054" i="19"/>
  <c r="H7055" i="19"/>
  <c r="H7056" i="19"/>
  <c r="H7057" i="19"/>
  <c r="H7058" i="19"/>
  <c r="H7059" i="19"/>
  <c r="H7060" i="19"/>
  <c r="H7061" i="19"/>
  <c r="H7062" i="19"/>
  <c r="H7063" i="19"/>
  <c r="H7064" i="19"/>
  <c r="H7065" i="19"/>
  <c r="H7066" i="19"/>
  <c r="H7067" i="19"/>
  <c r="H7068" i="19"/>
  <c r="H7069" i="19"/>
  <c r="H7070" i="19"/>
  <c r="H7071" i="19"/>
  <c r="H7072" i="19"/>
  <c r="H7073" i="19"/>
  <c r="H7074" i="19"/>
  <c r="H7075" i="19"/>
  <c r="H7076" i="19"/>
  <c r="H7077" i="19"/>
  <c r="H7078" i="19"/>
  <c r="H7079" i="19"/>
  <c r="H7080" i="19"/>
  <c r="H7081" i="19"/>
  <c r="H7082" i="19"/>
  <c r="H7083" i="19"/>
  <c r="H7084" i="19"/>
  <c r="H7085" i="19"/>
  <c r="H7086" i="19"/>
  <c r="H7087" i="19"/>
  <c r="H7088" i="19"/>
  <c r="H7089" i="19"/>
  <c r="H7090" i="19"/>
  <c r="H7091" i="19"/>
  <c r="H7092" i="19"/>
  <c r="H7093" i="19"/>
  <c r="H7094" i="19"/>
  <c r="H7095" i="19"/>
  <c r="H7096" i="19"/>
  <c r="H7097" i="19"/>
  <c r="H7098" i="19"/>
  <c r="H7099" i="19"/>
  <c r="H7100" i="19"/>
  <c r="H7101" i="19"/>
  <c r="H7102" i="19"/>
  <c r="H7103" i="19"/>
  <c r="H7104" i="19"/>
  <c r="H7105" i="19"/>
  <c r="H7106" i="19"/>
  <c r="H7107" i="19"/>
  <c r="H7108" i="19"/>
  <c r="H7109" i="19"/>
  <c r="H7110" i="19"/>
  <c r="H7111" i="19"/>
  <c r="H7112" i="19"/>
  <c r="H7113" i="19"/>
  <c r="H7114" i="19"/>
  <c r="H7115" i="19"/>
  <c r="H7116" i="19"/>
  <c r="H7117" i="19"/>
  <c r="H7118" i="19"/>
  <c r="H7119" i="19"/>
  <c r="H7120" i="19"/>
  <c r="H7121" i="19"/>
  <c r="H7122" i="19"/>
  <c r="H7123" i="19"/>
  <c r="H7124" i="19"/>
  <c r="H7125" i="19"/>
  <c r="H7126" i="19"/>
  <c r="H7127" i="19"/>
  <c r="H7128" i="19"/>
  <c r="H7129" i="19"/>
  <c r="H7130" i="19"/>
  <c r="H7131" i="19"/>
  <c r="H7132" i="19"/>
  <c r="H7133" i="19"/>
  <c r="H7134" i="19"/>
  <c r="H7135" i="19"/>
  <c r="H7136" i="19"/>
  <c r="H7137" i="19"/>
  <c r="H7138" i="19"/>
  <c r="H7139" i="19"/>
  <c r="H7140" i="19"/>
  <c r="H7141" i="19"/>
  <c r="H7142" i="19"/>
  <c r="H7143" i="19"/>
  <c r="H7144" i="19"/>
  <c r="H7145" i="19"/>
  <c r="H7146" i="19"/>
  <c r="H7147" i="19"/>
  <c r="H7148" i="19"/>
  <c r="H7149" i="19"/>
  <c r="H7150" i="19"/>
  <c r="H7151" i="19"/>
  <c r="H7152" i="19"/>
  <c r="H7153" i="19"/>
  <c r="H7154" i="19"/>
  <c r="H7155" i="19"/>
  <c r="H7156" i="19"/>
  <c r="H7157" i="19"/>
  <c r="H7158" i="19"/>
  <c r="H7159" i="19"/>
  <c r="H7160" i="19"/>
  <c r="H7161" i="19"/>
  <c r="H7162" i="19"/>
  <c r="H7163" i="19"/>
  <c r="H7164" i="19"/>
  <c r="H7165" i="19"/>
  <c r="H7166" i="19"/>
  <c r="H7167" i="19"/>
  <c r="H7168" i="19"/>
  <c r="H7169" i="19"/>
  <c r="H7170" i="19"/>
  <c r="H7171" i="19"/>
  <c r="H7172" i="19"/>
  <c r="H7173" i="19"/>
  <c r="H7174" i="19"/>
  <c r="H7175" i="19"/>
  <c r="H7176" i="19"/>
  <c r="H7177" i="19"/>
  <c r="H7178" i="19"/>
  <c r="H7179" i="19"/>
  <c r="H7180" i="19"/>
  <c r="H7181" i="19"/>
  <c r="H7182" i="19"/>
  <c r="H7183" i="19"/>
  <c r="H7184" i="19"/>
  <c r="H7185" i="19"/>
  <c r="H7186" i="19"/>
  <c r="H7187" i="19"/>
  <c r="H7188" i="19"/>
  <c r="H7189" i="19"/>
  <c r="H7190" i="19"/>
  <c r="H7191" i="19"/>
  <c r="H7192" i="19"/>
  <c r="H7193" i="19"/>
  <c r="H7194" i="19"/>
  <c r="H7195" i="19"/>
  <c r="H7196" i="19"/>
  <c r="H7197" i="19"/>
  <c r="H7198" i="19"/>
  <c r="H7199" i="19"/>
  <c r="H7200" i="19"/>
  <c r="H7201" i="19"/>
  <c r="H7202" i="19"/>
  <c r="H7203" i="19"/>
  <c r="H7204" i="19"/>
  <c r="H7205" i="19"/>
  <c r="H7206" i="19"/>
  <c r="H7207" i="19"/>
  <c r="H7208" i="19"/>
  <c r="H7209" i="19"/>
  <c r="H7210" i="19"/>
  <c r="H7211" i="19"/>
  <c r="H7212" i="19"/>
  <c r="H7213" i="19"/>
  <c r="H7214" i="19"/>
  <c r="H7215" i="19"/>
  <c r="H7216" i="19"/>
  <c r="H7217" i="19"/>
  <c r="H7218" i="19"/>
  <c r="H7219" i="19"/>
  <c r="H7220" i="19"/>
  <c r="H7221" i="19"/>
  <c r="H7222" i="19"/>
  <c r="H7223" i="19"/>
  <c r="H7224" i="19"/>
  <c r="H7225" i="19"/>
  <c r="H7226" i="19"/>
  <c r="H7227" i="19"/>
  <c r="H7228" i="19"/>
  <c r="H7229" i="19"/>
  <c r="H7230" i="19"/>
  <c r="H7231" i="19"/>
  <c r="H7232" i="19"/>
  <c r="H7233" i="19"/>
  <c r="H7234" i="19"/>
  <c r="H7235" i="19"/>
  <c r="H7236" i="19"/>
  <c r="H7237" i="19"/>
  <c r="H7238" i="19"/>
  <c r="H7239" i="19"/>
  <c r="H7240" i="19"/>
  <c r="H7241" i="19"/>
  <c r="H7242" i="19"/>
  <c r="H7243" i="19"/>
  <c r="H7244" i="19"/>
  <c r="H7245" i="19"/>
  <c r="H7246" i="19"/>
  <c r="H7247" i="19"/>
  <c r="H7248" i="19"/>
  <c r="H7249" i="19"/>
  <c r="H7250" i="19"/>
  <c r="H7251" i="19"/>
  <c r="H7252" i="19"/>
  <c r="H7253" i="19"/>
  <c r="H7254" i="19"/>
  <c r="H7255" i="19"/>
  <c r="H7256" i="19"/>
  <c r="H7257" i="19"/>
  <c r="H7258" i="19"/>
  <c r="H7259" i="19"/>
  <c r="H7260" i="19"/>
  <c r="H7261" i="19"/>
  <c r="H7262" i="19"/>
  <c r="H7263" i="19"/>
  <c r="H7264" i="19"/>
  <c r="H7265" i="19"/>
  <c r="H7266" i="19"/>
  <c r="H7267" i="19"/>
  <c r="H7268" i="19"/>
  <c r="H7269" i="19"/>
  <c r="H7270" i="19"/>
  <c r="H7271" i="19"/>
  <c r="H7272" i="19"/>
  <c r="H7273" i="19"/>
  <c r="H7274" i="19"/>
  <c r="H7275" i="19"/>
  <c r="H7276" i="19"/>
  <c r="H7277" i="19"/>
  <c r="H7278" i="19"/>
  <c r="H7279" i="19"/>
  <c r="H7280" i="19"/>
  <c r="H7281" i="19"/>
  <c r="H7282" i="19"/>
  <c r="H7283" i="19"/>
  <c r="H7284" i="19"/>
  <c r="H7285" i="19"/>
  <c r="H7286" i="19"/>
  <c r="H7287" i="19"/>
  <c r="H7288" i="19"/>
  <c r="H7289" i="19"/>
  <c r="H7290" i="19"/>
  <c r="H7291" i="19"/>
  <c r="H7292" i="19"/>
  <c r="H7293" i="19"/>
  <c r="H7294" i="19"/>
  <c r="H7295" i="19"/>
  <c r="H7296" i="19"/>
  <c r="H7297" i="19"/>
  <c r="H7298" i="19"/>
  <c r="H7299" i="19"/>
  <c r="H7300" i="19"/>
  <c r="H7301" i="19"/>
  <c r="H7302" i="19"/>
  <c r="H7303" i="19"/>
  <c r="H7304" i="19"/>
  <c r="H7305" i="19"/>
  <c r="H7306" i="19"/>
  <c r="H7307" i="19"/>
  <c r="H7308" i="19"/>
  <c r="H7309" i="19"/>
  <c r="H7310" i="19"/>
  <c r="H7311" i="19"/>
  <c r="H7312" i="19"/>
  <c r="H7313" i="19"/>
  <c r="H7314" i="19"/>
  <c r="H7315" i="19"/>
  <c r="H7316" i="19"/>
  <c r="H7317" i="19"/>
  <c r="H7318" i="19"/>
  <c r="H7319" i="19"/>
  <c r="H7320" i="19"/>
  <c r="H7321" i="19"/>
  <c r="H7322" i="19"/>
  <c r="H7323" i="19"/>
  <c r="H7324" i="19"/>
  <c r="H7325" i="19"/>
  <c r="H7326" i="19"/>
  <c r="H7327" i="19"/>
  <c r="H7328" i="19"/>
  <c r="H7329" i="19"/>
  <c r="H7330" i="19"/>
  <c r="H7331" i="19"/>
  <c r="H7332" i="19"/>
  <c r="H7333" i="19"/>
  <c r="H7334" i="19"/>
  <c r="H7335" i="19"/>
  <c r="H7336" i="19"/>
  <c r="H7337" i="19"/>
  <c r="H7338" i="19"/>
  <c r="H7339" i="19"/>
  <c r="H7340" i="19"/>
  <c r="H7341" i="19"/>
  <c r="H7342" i="19"/>
  <c r="H7343" i="19"/>
  <c r="H7344" i="19"/>
  <c r="H7345" i="19"/>
  <c r="H7346" i="19"/>
  <c r="H7347" i="19"/>
  <c r="H7348" i="19"/>
  <c r="H7349" i="19"/>
  <c r="H7350" i="19"/>
  <c r="H7351" i="19"/>
  <c r="H7352" i="19"/>
  <c r="H7353" i="19"/>
  <c r="H7354" i="19"/>
  <c r="H7355" i="19"/>
  <c r="H7356" i="19"/>
  <c r="H7357" i="19"/>
  <c r="H7358" i="19"/>
  <c r="H7359" i="19"/>
  <c r="H7360" i="19"/>
  <c r="H7361" i="19"/>
  <c r="H7362" i="19"/>
  <c r="H7363" i="19"/>
  <c r="H7364" i="19"/>
  <c r="H7365" i="19"/>
  <c r="H7366" i="19"/>
  <c r="H7367" i="19"/>
  <c r="H7368" i="19"/>
  <c r="H7369" i="19"/>
  <c r="H7370" i="19"/>
  <c r="H7371" i="19"/>
  <c r="H7372" i="19"/>
  <c r="H7373" i="19"/>
  <c r="H7374" i="19"/>
  <c r="H7375" i="19"/>
  <c r="H7376" i="19"/>
  <c r="H7377" i="19"/>
  <c r="H7378" i="19"/>
  <c r="H7379" i="19"/>
  <c r="H7380" i="19"/>
  <c r="H7381" i="19"/>
  <c r="H7382" i="19"/>
  <c r="H7383" i="19"/>
  <c r="H7384" i="19"/>
  <c r="H7385" i="19"/>
  <c r="H7386" i="19"/>
  <c r="H7387" i="19"/>
  <c r="H7388" i="19"/>
  <c r="H7389" i="19"/>
  <c r="H7390" i="19"/>
  <c r="H7391" i="19"/>
  <c r="H7392" i="19"/>
  <c r="H7393" i="19"/>
  <c r="H7394" i="19"/>
  <c r="H7395" i="19"/>
  <c r="H7396" i="19"/>
  <c r="H7397" i="19"/>
  <c r="H7398" i="19"/>
  <c r="H7399" i="19"/>
  <c r="H7400" i="19"/>
  <c r="H7401" i="19"/>
  <c r="H7402" i="19"/>
  <c r="H7403" i="19"/>
  <c r="H7404" i="19"/>
  <c r="H7405" i="19"/>
  <c r="H7406" i="19"/>
  <c r="H7407" i="19"/>
  <c r="H7408" i="19"/>
  <c r="H7409" i="19"/>
  <c r="H7410" i="19"/>
  <c r="H7411" i="19"/>
  <c r="H7412" i="19"/>
  <c r="H7413" i="19"/>
  <c r="H7414" i="19"/>
  <c r="H7415" i="19"/>
  <c r="H7416" i="19"/>
  <c r="H7417" i="19"/>
  <c r="H7418" i="19"/>
  <c r="H7419" i="19"/>
  <c r="H7420" i="19"/>
  <c r="H7421" i="19"/>
  <c r="H7422" i="19"/>
  <c r="H7423" i="19"/>
  <c r="H7424" i="19"/>
  <c r="H7425" i="19"/>
  <c r="H7426" i="19"/>
  <c r="H7427" i="19"/>
  <c r="H7428" i="19"/>
  <c r="H7429" i="19"/>
  <c r="H7430" i="19"/>
  <c r="H7431" i="19"/>
  <c r="H7432" i="19"/>
  <c r="H7433" i="19"/>
  <c r="H7434" i="19"/>
  <c r="H7435" i="19"/>
  <c r="H7436" i="19"/>
  <c r="H7437" i="19"/>
  <c r="H7438" i="19"/>
  <c r="H7439" i="19"/>
  <c r="H7440" i="19"/>
  <c r="H7441" i="19"/>
  <c r="H7442" i="19"/>
  <c r="H7443" i="19"/>
  <c r="H7444" i="19"/>
  <c r="H7445" i="19"/>
  <c r="H7446" i="19"/>
  <c r="H7447" i="19"/>
  <c r="H7448" i="19"/>
  <c r="H7449" i="19"/>
  <c r="H7450" i="19"/>
  <c r="H7451" i="19"/>
  <c r="H7452" i="19"/>
  <c r="H7453" i="19"/>
  <c r="H7454" i="19"/>
  <c r="H7455" i="19"/>
  <c r="H7456" i="19"/>
  <c r="H7457" i="19"/>
  <c r="H7458" i="19"/>
  <c r="H7459" i="19"/>
  <c r="H7460" i="19"/>
  <c r="H7461" i="19"/>
  <c r="H7462" i="19"/>
  <c r="H7463" i="19"/>
  <c r="H7464" i="19"/>
  <c r="H7465" i="19"/>
  <c r="H7466" i="19"/>
  <c r="H7467" i="19"/>
  <c r="H7468" i="19"/>
  <c r="H7469" i="19"/>
  <c r="H7470" i="19"/>
  <c r="H7471" i="19"/>
  <c r="H7472" i="19"/>
  <c r="H7473" i="19"/>
  <c r="H7474" i="19"/>
  <c r="H7475" i="19"/>
  <c r="H7476" i="19"/>
  <c r="H7477" i="19"/>
  <c r="H7478" i="19"/>
  <c r="H7479" i="19"/>
  <c r="H7480" i="19"/>
  <c r="H7481" i="19"/>
  <c r="H7482" i="19"/>
  <c r="H7483" i="19"/>
  <c r="H7484" i="19"/>
  <c r="H7485" i="19"/>
  <c r="H7486" i="19"/>
  <c r="H7487" i="19"/>
  <c r="H7488" i="19"/>
  <c r="H7489" i="19"/>
  <c r="H7490" i="19"/>
  <c r="H7491" i="19"/>
  <c r="H7492" i="19"/>
  <c r="H7493" i="19"/>
  <c r="H7494" i="19"/>
  <c r="H7495" i="19"/>
  <c r="H7496" i="19"/>
  <c r="H7497" i="19"/>
  <c r="H7498" i="19"/>
  <c r="H7499" i="19"/>
  <c r="H7500" i="19"/>
  <c r="H7501" i="19"/>
  <c r="H7502" i="19"/>
  <c r="H7503" i="19"/>
  <c r="H7504" i="19"/>
  <c r="H7505" i="19"/>
  <c r="H7506" i="19"/>
  <c r="H7507" i="19"/>
  <c r="H7508" i="19"/>
  <c r="H7509" i="19"/>
  <c r="H7510" i="19"/>
  <c r="H7511" i="19"/>
  <c r="H7512" i="19"/>
  <c r="H7513" i="19"/>
  <c r="H7514" i="19"/>
  <c r="H7515" i="19"/>
  <c r="H7516" i="19"/>
  <c r="H7517" i="19"/>
  <c r="H7518" i="19"/>
  <c r="H7519" i="19"/>
  <c r="H7520" i="19"/>
  <c r="H7521" i="19"/>
  <c r="H7522" i="19"/>
  <c r="H7523" i="19"/>
  <c r="H7524" i="19"/>
  <c r="H7525" i="19"/>
  <c r="H7526" i="19"/>
  <c r="H7527" i="19"/>
  <c r="H7528" i="19"/>
  <c r="H7529" i="19"/>
  <c r="H7530" i="19"/>
  <c r="H7531" i="19"/>
  <c r="H7532" i="19"/>
  <c r="H7533" i="19"/>
  <c r="H7534" i="19"/>
  <c r="H7535" i="19"/>
  <c r="H7536" i="19"/>
  <c r="H7537" i="19"/>
  <c r="H7538" i="19"/>
  <c r="H7539" i="19"/>
  <c r="H7540" i="19"/>
  <c r="H7541" i="19"/>
  <c r="H7542" i="19"/>
  <c r="H7543" i="19"/>
  <c r="H7544" i="19"/>
  <c r="H7545" i="19"/>
  <c r="H7546" i="19"/>
  <c r="H7547" i="19"/>
  <c r="H7548" i="19"/>
  <c r="H7549" i="19"/>
  <c r="H7550" i="19"/>
  <c r="H7551" i="19"/>
  <c r="H7552" i="19"/>
  <c r="H7553" i="19"/>
  <c r="H7554" i="19"/>
  <c r="H7555" i="19"/>
  <c r="H7556" i="19"/>
  <c r="H7557" i="19"/>
  <c r="H7558" i="19"/>
  <c r="H7559" i="19"/>
  <c r="H7560" i="19"/>
  <c r="H7561" i="19"/>
  <c r="H7562" i="19"/>
  <c r="H7563" i="19"/>
  <c r="H7564" i="19"/>
  <c r="H7565" i="19"/>
  <c r="H7566" i="19"/>
  <c r="H7567" i="19"/>
  <c r="H7568" i="19"/>
  <c r="H7569" i="19"/>
  <c r="H7570" i="19"/>
  <c r="H7571" i="19"/>
  <c r="H7572" i="19"/>
  <c r="H7573" i="19"/>
  <c r="H7574" i="19"/>
  <c r="H7575" i="19"/>
  <c r="H7576" i="19"/>
  <c r="H7577" i="19"/>
  <c r="H7578" i="19"/>
  <c r="H7579" i="19"/>
  <c r="H7580" i="19"/>
  <c r="H7581" i="19"/>
  <c r="H7582" i="19"/>
  <c r="H7583" i="19"/>
  <c r="H7584" i="19"/>
  <c r="H7585" i="19"/>
  <c r="H7586" i="19"/>
  <c r="H7587" i="19"/>
  <c r="H7588" i="19"/>
  <c r="H7589" i="19"/>
  <c r="H7590" i="19"/>
  <c r="H7591" i="19"/>
  <c r="H7592" i="19"/>
  <c r="H7593" i="19"/>
  <c r="H7594" i="19"/>
  <c r="H7595" i="19"/>
  <c r="H7596" i="19"/>
  <c r="H7597" i="19"/>
  <c r="H7598" i="19"/>
  <c r="H7599" i="19"/>
  <c r="H7600" i="19"/>
  <c r="H7601" i="19"/>
  <c r="H7602" i="19"/>
  <c r="H7603" i="19"/>
  <c r="H7604" i="19"/>
  <c r="H7605" i="19"/>
  <c r="H7606" i="19"/>
  <c r="H7607" i="19"/>
  <c r="H7608" i="19"/>
  <c r="H7609" i="19"/>
  <c r="H7610" i="19"/>
  <c r="H7611" i="19"/>
  <c r="H7612" i="19"/>
  <c r="H7613" i="19"/>
  <c r="H7614" i="19"/>
  <c r="H7615" i="19"/>
  <c r="H7616" i="19"/>
  <c r="H7617" i="19"/>
  <c r="H7618" i="19"/>
  <c r="H7619" i="19"/>
  <c r="H7620" i="19"/>
  <c r="H7621" i="19"/>
  <c r="H7622" i="19"/>
  <c r="H7623" i="19"/>
  <c r="H7624" i="19"/>
  <c r="H7625" i="19"/>
  <c r="H7626" i="19"/>
  <c r="H7627" i="19"/>
  <c r="H7628" i="19"/>
  <c r="H7629" i="19"/>
  <c r="H7630" i="19"/>
  <c r="H7631" i="19"/>
  <c r="H7632" i="19"/>
  <c r="H7633" i="19"/>
  <c r="H7634" i="19"/>
  <c r="H7635" i="19"/>
  <c r="H7636" i="19"/>
  <c r="H7637" i="19"/>
  <c r="H7638" i="19"/>
  <c r="H7639" i="19"/>
  <c r="H7640" i="19"/>
  <c r="H7641" i="19"/>
  <c r="H7642" i="19"/>
  <c r="H7643" i="19"/>
  <c r="H7644" i="19"/>
  <c r="H7645" i="19"/>
  <c r="H7646" i="19"/>
  <c r="H7647" i="19"/>
  <c r="H7648" i="19"/>
  <c r="H7649" i="19"/>
  <c r="H7650" i="19"/>
  <c r="H7651" i="19"/>
  <c r="H7652" i="19"/>
  <c r="H7653" i="19"/>
  <c r="H7654" i="19"/>
  <c r="H7655" i="19"/>
  <c r="H7656" i="19"/>
  <c r="H7657" i="19"/>
  <c r="H7658" i="19"/>
  <c r="H7659" i="19"/>
  <c r="H7660" i="19"/>
  <c r="H7661" i="19"/>
  <c r="H7662" i="19"/>
  <c r="H7663" i="19"/>
  <c r="H7664" i="19"/>
  <c r="H7665" i="19"/>
  <c r="H7666" i="19"/>
  <c r="H7667" i="19"/>
  <c r="H7668" i="19"/>
  <c r="H7669" i="19"/>
  <c r="H7670" i="19"/>
  <c r="H7671" i="19"/>
  <c r="H7672" i="19"/>
  <c r="H7673" i="19"/>
  <c r="H7674" i="19"/>
  <c r="H7675" i="19"/>
  <c r="H7676" i="19"/>
  <c r="H7677" i="19"/>
  <c r="H7678" i="19"/>
  <c r="H7679" i="19"/>
  <c r="H7680" i="19"/>
  <c r="H7681" i="19"/>
  <c r="H7682" i="19"/>
  <c r="H7683" i="19"/>
  <c r="H7684" i="19"/>
  <c r="H7685" i="19"/>
  <c r="H7686" i="19"/>
  <c r="H7687" i="19"/>
  <c r="H7688" i="19"/>
  <c r="H7689" i="19"/>
  <c r="H7690" i="19"/>
  <c r="H7691" i="19"/>
  <c r="H7692" i="19"/>
  <c r="H7693" i="19"/>
  <c r="H7694" i="19"/>
  <c r="H7695" i="19"/>
  <c r="H7696" i="19"/>
  <c r="H7697" i="19"/>
  <c r="H7698" i="19"/>
  <c r="H7699" i="19"/>
  <c r="H7700" i="19"/>
  <c r="H7701" i="19"/>
  <c r="H7702" i="19"/>
  <c r="H7703" i="19"/>
  <c r="H7704" i="19"/>
  <c r="H7705" i="19"/>
  <c r="H7706" i="19"/>
  <c r="H7707" i="19"/>
  <c r="H7708" i="19"/>
  <c r="H7709" i="19"/>
  <c r="H7710" i="19"/>
  <c r="H7711" i="19"/>
  <c r="H7712" i="19"/>
  <c r="H7713" i="19"/>
  <c r="H7714" i="19"/>
  <c r="H7715" i="19"/>
  <c r="H7716" i="19"/>
  <c r="H7717" i="19"/>
  <c r="H7718" i="19"/>
  <c r="H7719" i="19"/>
  <c r="H7720" i="19"/>
  <c r="H7721" i="19"/>
  <c r="H7722" i="19"/>
  <c r="H7723" i="19"/>
  <c r="H7724" i="19"/>
  <c r="H7725" i="19"/>
  <c r="H7726" i="19"/>
  <c r="H7727" i="19"/>
  <c r="H7728" i="19"/>
  <c r="H7729" i="19"/>
  <c r="H7730" i="19"/>
  <c r="H7731" i="19"/>
  <c r="H7732" i="19"/>
  <c r="H7733" i="19"/>
  <c r="H7734" i="19"/>
  <c r="H7735" i="19"/>
  <c r="H7736" i="19"/>
  <c r="H7737" i="19"/>
  <c r="H7738" i="19"/>
  <c r="H7739" i="19"/>
  <c r="H7740" i="19"/>
  <c r="H7741" i="19"/>
  <c r="H7742" i="19"/>
  <c r="H7743" i="19"/>
  <c r="H7744" i="19"/>
  <c r="H7745" i="19"/>
  <c r="H7746" i="19"/>
  <c r="H7747" i="19"/>
  <c r="H7748" i="19"/>
  <c r="H7749" i="19"/>
  <c r="H7750" i="19"/>
  <c r="H7751" i="19"/>
  <c r="H7752" i="19"/>
  <c r="H7753" i="19"/>
  <c r="H7754" i="19"/>
  <c r="H7755" i="19"/>
  <c r="H7756" i="19"/>
  <c r="H7757" i="19"/>
  <c r="H7758" i="19"/>
  <c r="H7759" i="19"/>
  <c r="H7760" i="19"/>
  <c r="H7761" i="19"/>
  <c r="H7762" i="19"/>
  <c r="H7763" i="19"/>
  <c r="H7764" i="19"/>
  <c r="H7765" i="19"/>
  <c r="H7766" i="19"/>
  <c r="H7767" i="19"/>
  <c r="H7768" i="19"/>
  <c r="H7769" i="19"/>
  <c r="H7770" i="19"/>
  <c r="H7771" i="19"/>
  <c r="H7772" i="19"/>
  <c r="H7773" i="19"/>
  <c r="H7774" i="19"/>
  <c r="H7775" i="19"/>
  <c r="H7776" i="19"/>
  <c r="H7777" i="19"/>
  <c r="H7778" i="19"/>
  <c r="H7779" i="19"/>
  <c r="H7780" i="19"/>
  <c r="H7781" i="19"/>
  <c r="H7782" i="19"/>
  <c r="H7783" i="19"/>
  <c r="H7784" i="19"/>
  <c r="H7785" i="19"/>
  <c r="H7786" i="19"/>
  <c r="H7787" i="19"/>
  <c r="H7788" i="19"/>
  <c r="H7789" i="19"/>
  <c r="H7790" i="19"/>
  <c r="H7791" i="19"/>
  <c r="H7792" i="19"/>
  <c r="H7793" i="19"/>
  <c r="H7794" i="19"/>
  <c r="H7795" i="19"/>
  <c r="H7796" i="19"/>
  <c r="H7797" i="19"/>
  <c r="H7798" i="19"/>
  <c r="H7799" i="19"/>
  <c r="H7800" i="19"/>
  <c r="H7801" i="19"/>
  <c r="H7802" i="19"/>
  <c r="H7803" i="19"/>
  <c r="H7804" i="19"/>
  <c r="H7805" i="19"/>
  <c r="H7806" i="19"/>
  <c r="H7807" i="19"/>
  <c r="H7808" i="19"/>
  <c r="H7809" i="19"/>
  <c r="H7810" i="19"/>
  <c r="H7811" i="19"/>
  <c r="H7812" i="19"/>
  <c r="H7813" i="19"/>
  <c r="H7814" i="19"/>
  <c r="H7815" i="19"/>
  <c r="H7816" i="19"/>
  <c r="H7817" i="19"/>
  <c r="H7818" i="19"/>
  <c r="H7819" i="19"/>
  <c r="H7820" i="19"/>
  <c r="H7821" i="19"/>
  <c r="H7822" i="19"/>
  <c r="H7823" i="19"/>
  <c r="H7824" i="19"/>
  <c r="H7825" i="19"/>
  <c r="H7826" i="19"/>
  <c r="H7827" i="19"/>
  <c r="H7828" i="19"/>
  <c r="H7829" i="19"/>
  <c r="H7830" i="19"/>
  <c r="H7831" i="19"/>
  <c r="H7832" i="19"/>
  <c r="H7833" i="19"/>
  <c r="H7834" i="19"/>
  <c r="H7835" i="19"/>
  <c r="H7836" i="19"/>
  <c r="H7837" i="19"/>
  <c r="H7838" i="19"/>
  <c r="H7839" i="19"/>
  <c r="H7840" i="19"/>
  <c r="H7841" i="19"/>
  <c r="H7842" i="19"/>
  <c r="H7843" i="19"/>
  <c r="H7844" i="19"/>
  <c r="H7845" i="19"/>
  <c r="H7846" i="19"/>
  <c r="H7847" i="19"/>
  <c r="H7848" i="19"/>
  <c r="H7849" i="19"/>
  <c r="H7850" i="19"/>
  <c r="H7851" i="19"/>
  <c r="H7852" i="19"/>
  <c r="H7853" i="19"/>
  <c r="H7854" i="19"/>
  <c r="H7855" i="19"/>
  <c r="H7856" i="19"/>
  <c r="H7857" i="19"/>
  <c r="H7858" i="19"/>
  <c r="H7859" i="19"/>
  <c r="H7860" i="19"/>
  <c r="H7861" i="19"/>
  <c r="H7862" i="19"/>
  <c r="H7863" i="19"/>
  <c r="H7864" i="19"/>
  <c r="H7865" i="19"/>
  <c r="H7866" i="19"/>
  <c r="H7867" i="19"/>
  <c r="H7868" i="19"/>
  <c r="H7869" i="19"/>
  <c r="H7870" i="19"/>
  <c r="H7871" i="19"/>
  <c r="H7872" i="19"/>
  <c r="H7873" i="19"/>
  <c r="H7874" i="19"/>
  <c r="H7875" i="19"/>
  <c r="H7876" i="19"/>
  <c r="H7877" i="19"/>
  <c r="H7878" i="19"/>
  <c r="H7879" i="19"/>
  <c r="H7880" i="19"/>
  <c r="H7881" i="19"/>
  <c r="H7882" i="19"/>
  <c r="H7883" i="19"/>
  <c r="H7884" i="19"/>
  <c r="H7885" i="19"/>
  <c r="H7886" i="19"/>
  <c r="H7887" i="19"/>
  <c r="H7888" i="19"/>
  <c r="H7889" i="19"/>
  <c r="H7890" i="19"/>
  <c r="H7891" i="19"/>
  <c r="H7892" i="19"/>
  <c r="H7893" i="19"/>
  <c r="H7894" i="19"/>
  <c r="H7895" i="19"/>
  <c r="H7896" i="19"/>
  <c r="H7897" i="19"/>
  <c r="H7898" i="19"/>
  <c r="H7899" i="19"/>
  <c r="H7900" i="19"/>
  <c r="H7901" i="19"/>
  <c r="H7902" i="19"/>
  <c r="H7903" i="19"/>
  <c r="H7904" i="19"/>
  <c r="H7905" i="19"/>
  <c r="H7906" i="19"/>
  <c r="H7907" i="19"/>
  <c r="H7908" i="19"/>
  <c r="H7909" i="19"/>
  <c r="H7910" i="19"/>
  <c r="H7911" i="19"/>
  <c r="H7912" i="19"/>
  <c r="H7913" i="19"/>
  <c r="H7914" i="19"/>
  <c r="H7915" i="19"/>
  <c r="H7916" i="19"/>
  <c r="H7917" i="19"/>
  <c r="H7918" i="19"/>
  <c r="H7919" i="19"/>
  <c r="H7920" i="19"/>
  <c r="H7921" i="19"/>
  <c r="H7922" i="19"/>
  <c r="H7923" i="19"/>
  <c r="H7924" i="19"/>
  <c r="H7925" i="19"/>
  <c r="H7926" i="19"/>
  <c r="H7927" i="19"/>
  <c r="H7928" i="19"/>
  <c r="H7929" i="19"/>
  <c r="H7930" i="19"/>
  <c r="H7931" i="19"/>
  <c r="H7932" i="19"/>
  <c r="H7933" i="19"/>
  <c r="H7934" i="19"/>
  <c r="H7935" i="19"/>
  <c r="H7936" i="19"/>
  <c r="H7937" i="19"/>
  <c r="H7938" i="19"/>
  <c r="H7939" i="19"/>
  <c r="H7940" i="19"/>
  <c r="H7941" i="19"/>
  <c r="H7942" i="19"/>
  <c r="H7943" i="19"/>
  <c r="H7944" i="19"/>
  <c r="H7945" i="19"/>
  <c r="H7946" i="19"/>
  <c r="H7947" i="19"/>
  <c r="H7948" i="19"/>
  <c r="H7949" i="19"/>
  <c r="H7950" i="19"/>
  <c r="H7951" i="19"/>
  <c r="H7952" i="19"/>
  <c r="H7953" i="19"/>
  <c r="H7954" i="19"/>
  <c r="H7955" i="19"/>
  <c r="H7956" i="19"/>
  <c r="H7957" i="19"/>
  <c r="H7958" i="19"/>
  <c r="H7959" i="19"/>
  <c r="H7960" i="19"/>
  <c r="H7961" i="19"/>
  <c r="H7962" i="19"/>
  <c r="H7963" i="19"/>
  <c r="H7964" i="19"/>
  <c r="H7965" i="19"/>
  <c r="H7966" i="19"/>
  <c r="H7967" i="19"/>
  <c r="H7968" i="19"/>
  <c r="H7969" i="19"/>
  <c r="H7970" i="19"/>
  <c r="H7971" i="19"/>
  <c r="H7972" i="19"/>
  <c r="H7973" i="19"/>
  <c r="H7974" i="19"/>
  <c r="H7975" i="19"/>
  <c r="H7976" i="19"/>
  <c r="H7977" i="19"/>
  <c r="H7978" i="19"/>
  <c r="H7979" i="19"/>
  <c r="H7980" i="19"/>
  <c r="H7981" i="19"/>
  <c r="H7982" i="19"/>
  <c r="H7983" i="19"/>
  <c r="H7984" i="19"/>
  <c r="H7985" i="19"/>
  <c r="H7986" i="19"/>
  <c r="H7987" i="19"/>
  <c r="H7988" i="19"/>
  <c r="H7989" i="19"/>
  <c r="H7990" i="19"/>
  <c r="H7991" i="19"/>
  <c r="H7992" i="19"/>
  <c r="H7993" i="19"/>
  <c r="H7994" i="19"/>
  <c r="H7995" i="19"/>
  <c r="H7996" i="19"/>
  <c r="H7997" i="19"/>
  <c r="H7998" i="19"/>
  <c r="H7999" i="19"/>
  <c r="H8000" i="19"/>
  <c r="H8001" i="19"/>
  <c r="H8002" i="19"/>
  <c r="H8003" i="19"/>
  <c r="H8004" i="19"/>
  <c r="H8005" i="19"/>
  <c r="H8006" i="19"/>
  <c r="H8007" i="19"/>
  <c r="H8008" i="19"/>
  <c r="H8009" i="19"/>
  <c r="H8010" i="19"/>
  <c r="H8011" i="19"/>
  <c r="H8012" i="19"/>
  <c r="H8013" i="19"/>
  <c r="H8014" i="19"/>
  <c r="H8015" i="19"/>
  <c r="H8016" i="19"/>
  <c r="H8017" i="19"/>
  <c r="H8018" i="19"/>
  <c r="H8019" i="19"/>
  <c r="H8020" i="19"/>
  <c r="H8021" i="19"/>
  <c r="H8022" i="19"/>
  <c r="H8023" i="19"/>
  <c r="H8024" i="19"/>
  <c r="H8025" i="19"/>
  <c r="H8026" i="19"/>
  <c r="H8027" i="19"/>
  <c r="H8028" i="19"/>
  <c r="H8029" i="19"/>
  <c r="H8030" i="19"/>
  <c r="H8031" i="19"/>
  <c r="H8032" i="19"/>
  <c r="H8033" i="19"/>
  <c r="H8034" i="19"/>
  <c r="H8035" i="19"/>
  <c r="H8036" i="19"/>
  <c r="H8037" i="19"/>
  <c r="H8038" i="19"/>
  <c r="H8039" i="19"/>
  <c r="H8040" i="19"/>
  <c r="H8041" i="19"/>
  <c r="H8042" i="19"/>
  <c r="H8043" i="19"/>
  <c r="H8044" i="19"/>
  <c r="H8045" i="19"/>
  <c r="H8046" i="19"/>
  <c r="H8047" i="19"/>
  <c r="H8048" i="19"/>
  <c r="H8049" i="19"/>
  <c r="H8050" i="19"/>
  <c r="H8051" i="19"/>
  <c r="H8052" i="19"/>
  <c r="H8053" i="19"/>
  <c r="H8054" i="19"/>
  <c r="H8055" i="19"/>
  <c r="H8056" i="19"/>
  <c r="H8057" i="19"/>
  <c r="H8058" i="19"/>
  <c r="H8059" i="19"/>
  <c r="H8060" i="19"/>
  <c r="H8061" i="19"/>
  <c r="H8062" i="19"/>
  <c r="H8063" i="19"/>
  <c r="H8064" i="19"/>
  <c r="H8065" i="19"/>
  <c r="H8066" i="19"/>
  <c r="H8067" i="19"/>
  <c r="H8068" i="19"/>
  <c r="H8069" i="19"/>
  <c r="H8070" i="19"/>
  <c r="H8071" i="19"/>
  <c r="H8072" i="19"/>
  <c r="H8073" i="19"/>
  <c r="H8074" i="19"/>
  <c r="H8075" i="19"/>
  <c r="H8076" i="19"/>
  <c r="H8077" i="19"/>
  <c r="H8078" i="19"/>
  <c r="H8079" i="19"/>
  <c r="H8080" i="19"/>
  <c r="H8081" i="19"/>
  <c r="H8082" i="19"/>
  <c r="H8083" i="19"/>
  <c r="H8084" i="19"/>
  <c r="H8085" i="19"/>
  <c r="H8086" i="19"/>
  <c r="H8087" i="19"/>
  <c r="H8088" i="19"/>
  <c r="H8089" i="19"/>
  <c r="H8090" i="19"/>
  <c r="H8091" i="19"/>
  <c r="H8092" i="19"/>
  <c r="H8093" i="19"/>
  <c r="H8094" i="19"/>
  <c r="H8095" i="19"/>
  <c r="H8096" i="19"/>
  <c r="H8097" i="19"/>
  <c r="H8098" i="19"/>
  <c r="H8099" i="19"/>
  <c r="H8100" i="19"/>
  <c r="H8101" i="19"/>
  <c r="H8102" i="19"/>
  <c r="H8103" i="19"/>
  <c r="H8104" i="19"/>
  <c r="H8105" i="19"/>
  <c r="H8106" i="19"/>
  <c r="H8107" i="19"/>
  <c r="H8108" i="19"/>
  <c r="H8109" i="19"/>
  <c r="H8110" i="19"/>
  <c r="H8111" i="19"/>
  <c r="H8112" i="19"/>
  <c r="H8113" i="19"/>
  <c r="H8114" i="19"/>
  <c r="H8115" i="19"/>
  <c r="H8116" i="19"/>
  <c r="H8117" i="19"/>
  <c r="H8118" i="19"/>
  <c r="H8119" i="19"/>
  <c r="H8120" i="19"/>
  <c r="H8121" i="19"/>
  <c r="H8122" i="19"/>
  <c r="H8123" i="19"/>
  <c r="H8124" i="19"/>
  <c r="H8125" i="19"/>
  <c r="H8126" i="19"/>
  <c r="H8127" i="19"/>
  <c r="H8128" i="19"/>
  <c r="H8129" i="19"/>
  <c r="H8130" i="19"/>
  <c r="H8131" i="19"/>
  <c r="H8132" i="19"/>
  <c r="H8133" i="19"/>
  <c r="H8134" i="19"/>
  <c r="H8135" i="19"/>
  <c r="H8136" i="19"/>
  <c r="H8137" i="19"/>
  <c r="H8138" i="19"/>
  <c r="H8139" i="19"/>
  <c r="H8140" i="19"/>
  <c r="H8141" i="19"/>
  <c r="H8142" i="19"/>
  <c r="H8143" i="19"/>
  <c r="H8144" i="19"/>
  <c r="H8145" i="19"/>
  <c r="H8146" i="19"/>
  <c r="H8147" i="19"/>
  <c r="H8148" i="19"/>
  <c r="H8149" i="19"/>
  <c r="H8150" i="19"/>
  <c r="H8151" i="19"/>
  <c r="H8152" i="19"/>
  <c r="H8153" i="19"/>
  <c r="H8154" i="19"/>
  <c r="H8155" i="19"/>
  <c r="H8156" i="19"/>
  <c r="H8157" i="19"/>
  <c r="H8158" i="19"/>
  <c r="H8159" i="19"/>
  <c r="H8160" i="19"/>
  <c r="H8161" i="19"/>
  <c r="H8162" i="19"/>
  <c r="H8163" i="19"/>
  <c r="H8164" i="19"/>
  <c r="H8165" i="19"/>
  <c r="H8166" i="19"/>
  <c r="H8167" i="19"/>
  <c r="H8168" i="19"/>
  <c r="H8169" i="19"/>
  <c r="H8170" i="19"/>
  <c r="H8171" i="19"/>
  <c r="H8172" i="19"/>
  <c r="H8173" i="19"/>
  <c r="H8174" i="19"/>
  <c r="H8175" i="19"/>
  <c r="H8176" i="19"/>
  <c r="H8177" i="19"/>
  <c r="H8178" i="19"/>
  <c r="H8179" i="19"/>
  <c r="H8180" i="19"/>
  <c r="H8181" i="19"/>
  <c r="H8182" i="19"/>
  <c r="H8183" i="19"/>
  <c r="H8184" i="19"/>
  <c r="H8185" i="19"/>
  <c r="H8186" i="19"/>
  <c r="H8187" i="19"/>
  <c r="H8188" i="19"/>
  <c r="H8189" i="19"/>
  <c r="H8190" i="19"/>
  <c r="H8191" i="19"/>
  <c r="H8192" i="19"/>
  <c r="H8193" i="19"/>
  <c r="H8194" i="19"/>
  <c r="H8195" i="19"/>
  <c r="H8196" i="19"/>
  <c r="H8197" i="19"/>
  <c r="H8198" i="19"/>
  <c r="H8199" i="19"/>
  <c r="H8200" i="19"/>
  <c r="H8201" i="19"/>
  <c r="H8202" i="19"/>
  <c r="H8203" i="19"/>
  <c r="H8204" i="19"/>
  <c r="H8205" i="19"/>
  <c r="H8206" i="19"/>
  <c r="H8207" i="19"/>
  <c r="H8208" i="19"/>
  <c r="H8209" i="19"/>
  <c r="H8210" i="19"/>
  <c r="H8211" i="19"/>
  <c r="H8212" i="19"/>
  <c r="H8213" i="19"/>
  <c r="H8214" i="19"/>
  <c r="H8215" i="19"/>
  <c r="H8216" i="19"/>
  <c r="H8217" i="19"/>
  <c r="H8218" i="19"/>
  <c r="H8219" i="19"/>
  <c r="H8220" i="19"/>
  <c r="H8221" i="19"/>
  <c r="H8222" i="19"/>
  <c r="H8223" i="19"/>
  <c r="H8224" i="19"/>
  <c r="H8225" i="19"/>
  <c r="H8226" i="19"/>
  <c r="H8227" i="19"/>
  <c r="H8228" i="19"/>
  <c r="H8229" i="19"/>
  <c r="H8230" i="19"/>
  <c r="H8231" i="19"/>
  <c r="H8232" i="19"/>
  <c r="H8233" i="19"/>
  <c r="H8234" i="19"/>
  <c r="H8235" i="19"/>
  <c r="H8236" i="19"/>
  <c r="H8237" i="19"/>
  <c r="H8238" i="19"/>
  <c r="H8239" i="19"/>
  <c r="H8240" i="19"/>
  <c r="H8241" i="19"/>
  <c r="H8242" i="19"/>
  <c r="H8243" i="19"/>
  <c r="H8244" i="19"/>
  <c r="H8245" i="19"/>
  <c r="H8246" i="19"/>
  <c r="H8247" i="19"/>
  <c r="H8248" i="19"/>
  <c r="H8249" i="19"/>
  <c r="H8250" i="19"/>
  <c r="H8251" i="19"/>
  <c r="H8252" i="19"/>
  <c r="H8253" i="19"/>
  <c r="H8254" i="19"/>
  <c r="H8255" i="19"/>
  <c r="H8256" i="19"/>
  <c r="H8257" i="19"/>
  <c r="H8258" i="19"/>
  <c r="H8259" i="19"/>
  <c r="H8260" i="19"/>
  <c r="H8261" i="19"/>
  <c r="H8262" i="19"/>
  <c r="H8263" i="19"/>
  <c r="H8264" i="19"/>
  <c r="H8265" i="19"/>
  <c r="H8266" i="19"/>
  <c r="H8267" i="19"/>
  <c r="H8268" i="19"/>
  <c r="H8269" i="19"/>
  <c r="H8270" i="19"/>
  <c r="H8271" i="19"/>
  <c r="H8272" i="19"/>
  <c r="H8273" i="19"/>
  <c r="H8274" i="19"/>
  <c r="H8275" i="19"/>
  <c r="H8276" i="19"/>
  <c r="H8277" i="19"/>
  <c r="H8278" i="19"/>
  <c r="H8279" i="19"/>
  <c r="H8280" i="19"/>
  <c r="H8281" i="19"/>
  <c r="H8282" i="19"/>
  <c r="H8283" i="19"/>
  <c r="H8284" i="19"/>
  <c r="H8285" i="19"/>
  <c r="H8286" i="19"/>
  <c r="H8287" i="19"/>
  <c r="H8288" i="19"/>
  <c r="H8289" i="19"/>
  <c r="H8290" i="19"/>
  <c r="H8291" i="19"/>
  <c r="H8292" i="19"/>
  <c r="H8293" i="19"/>
  <c r="H8294" i="19"/>
  <c r="H8295" i="19"/>
  <c r="H8296" i="19"/>
  <c r="H8297" i="19"/>
  <c r="H8298" i="19"/>
  <c r="H8299" i="19"/>
  <c r="H8300" i="19"/>
  <c r="H8301" i="19"/>
  <c r="H8302" i="19"/>
  <c r="H8303" i="19"/>
  <c r="H8304" i="19"/>
  <c r="H8305" i="19"/>
  <c r="H8306" i="19"/>
  <c r="H8307" i="19"/>
  <c r="H8308" i="19"/>
  <c r="H8309" i="19"/>
  <c r="H8310" i="19"/>
  <c r="H8311" i="19"/>
  <c r="H8312" i="19"/>
  <c r="H8313" i="19"/>
  <c r="H8314" i="19"/>
  <c r="H8315" i="19"/>
  <c r="H8316" i="19"/>
  <c r="H8317" i="19"/>
  <c r="H8318" i="19"/>
  <c r="H8319" i="19"/>
  <c r="H8320" i="19"/>
  <c r="H8321" i="19"/>
  <c r="H8322" i="19"/>
  <c r="H8323" i="19"/>
  <c r="H8324" i="19"/>
  <c r="H8325" i="19"/>
  <c r="H8326" i="19"/>
  <c r="H8327" i="19"/>
  <c r="H8328" i="19"/>
  <c r="H8329" i="19"/>
  <c r="H8330" i="19"/>
  <c r="H8331" i="19"/>
  <c r="H8332" i="19"/>
  <c r="H8333" i="19"/>
  <c r="H8334" i="19"/>
  <c r="H8335" i="19"/>
  <c r="H8336" i="19"/>
  <c r="H8337" i="19"/>
  <c r="H8338" i="19"/>
  <c r="H8339" i="19"/>
  <c r="H8340" i="19"/>
  <c r="H8341" i="19"/>
  <c r="H8342" i="19"/>
  <c r="H8343" i="19"/>
  <c r="H8344" i="19"/>
  <c r="H8345" i="19"/>
  <c r="H8346" i="19"/>
  <c r="H8347" i="19"/>
  <c r="H8348" i="19"/>
  <c r="H8349" i="19"/>
  <c r="H8350" i="19"/>
  <c r="H8351" i="19"/>
  <c r="H8352" i="19"/>
  <c r="H8353" i="19"/>
  <c r="H8354" i="19"/>
  <c r="H8355" i="19"/>
  <c r="H8356" i="19"/>
  <c r="H8357" i="19"/>
  <c r="H8358" i="19"/>
  <c r="H8359" i="19"/>
  <c r="H8360" i="19"/>
  <c r="H8361" i="19"/>
  <c r="H8362" i="19"/>
  <c r="H8363" i="19"/>
  <c r="H8364" i="19"/>
  <c r="H8365" i="19"/>
  <c r="H8366" i="19"/>
  <c r="H8367" i="19"/>
  <c r="H8368" i="19"/>
  <c r="H8369" i="19"/>
  <c r="H8370" i="19"/>
  <c r="H8371" i="19"/>
  <c r="H8372" i="19"/>
  <c r="H8373" i="19"/>
  <c r="H8374" i="19"/>
  <c r="H8375" i="19"/>
  <c r="H8376" i="19"/>
  <c r="H8377" i="19"/>
  <c r="H8378" i="19"/>
  <c r="H8379" i="19"/>
  <c r="H8380" i="19"/>
  <c r="H8381" i="19"/>
  <c r="H8382" i="19"/>
  <c r="H8383" i="19"/>
  <c r="H8384" i="19"/>
  <c r="H8385" i="19"/>
  <c r="H8386" i="19"/>
  <c r="H8387" i="19"/>
  <c r="H8388" i="19"/>
  <c r="H8389" i="19"/>
  <c r="H8390" i="19"/>
  <c r="H8391" i="19"/>
  <c r="H8392" i="19"/>
  <c r="H8393" i="19"/>
  <c r="H8394" i="19"/>
  <c r="H8395" i="19"/>
  <c r="H8396" i="19"/>
  <c r="H8397" i="19"/>
  <c r="H8398" i="19"/>
  <c r="H8399" i="19"/>
  <c r="H8400" i="19"/>
  <c r="H8401" i="19"/>
  <c r="H8402" i="19"/>
  <c r="H8403" i="19"/>
  <c r="H8404" i="19"/>
  <c r="H8405" i="19"/>
  <c r="H8406" i="19"/>
  <c r="H8407" i="19"/>
  <c r="H8408" i="19"/>
  <c r="H8409" i="19"/>
  <c r="H8410" i="19"/>
  <c r="H8411" i="19"/>
  <c r="H8412" i="19"/>
  <c r="H8413" i="19"/>
  <c r="H8414" i="19"/>
  <c r="H8415" i="19"/>
  <c r="H8416" i="19"/>
  <c r="H8417" i="19"/>
  <c r="H8418" i="19"/>
  <c r="H8419" i="19"/>
  <c r="H8420" i="19"/>
  <c r="H8421" i="19"/>
  <c r="H8422" i="19"/>
  <c r="H8423" i="19"/>
  <c r="H8424" i="19"/>
  <c r="H8425" i="19"/>
  <c r="H8426" i="19"/>
  <c r="H8427" i="19"/>
  <c r="H8428" i="19"/>
  <c r="H8429" i="19"/>
  <c r="H8430" i="19"/>
  <c r="H8431" i="19"/>
  <c r="H8432" i="19"/>
  <c r="H8433" i="19"/>
  <c r="H8434" i="19"/>
  <c r="H8435" i="19"/>
  <c r="H8436" i="19"/>
  <c r="H8437" i="19"/>
  <c r="H8438" i="19"/>
  <c r="H8439" i="19"/>
  <c r="H8440" i="19"/>
  <c r="H8441" i="19"/>
  <c r="H8442" i="19"/>
  <c r="H8443" i="19"/>
  <c r="H8444" i="19"/>
  <c r="H8445" i="19"/>
  <c r="H8446" i="19"/>
  <c r="H8447" i="19"/>
  <c r="H8448" i="19"/>
  <c r="H8449" i="19"/>
  <c r="H8450" i="19"/>
  <c r="H8451" i="19"/>
  <c r="H8452" i="19"/>
  <c r="H8453" i="19"/>
  <c r="H8454" i="19"/>
  <c r="H8455" i="19"/>
  <c r="H8456" i="19"/>
  <c r="H8457" i="19"/>
  <c r="H8458" i="19"/>
  <c r="H8459" i="19"/>
  <c r="H8460" i="19"/>
  <c r="H8461" i="19"/>
  <c r="H8462" i="19"/>
  <c r="H8463" i="19"/>
  <c r="H8464" i="19"/>
  <c r="H8465" i="19"/>
  <c r="H8466" i="19"/>
  <c r="H8467" i="19"/>
  <c r="H8468" i="19"/>
  <c r="H8469" i="19"/>
  <c r="H8470" i="19"/>
  <c r="H8471" i="19"/>
  <c r="H8472" i="19"/>
  <c r="H8473" i="19"/>
  <c r="H8474" i="19"/>
  <c r="H8475" i="19"/>
  <c r="H8476" i="19"/>
  <c r="H8477" i="19"/>
  <c r="H8478" i="19"/>
  <c r="H8479" i="19"/>
  <c r="H8480" i="19"/>
  <c r="H8481" i="19"/>
  <c r="H8482" i="19"/>
  <c r="H8483" i="19"/>
  <c r="H8484" i="19"/>
  <c r="H8485" i="19"/>
  <c r="H8486" i="19"/>
  <c r="H8487" i="19"/>
  <c r="H8488" i="19"/>
  <c r="H8489" i="19"/>
  <c r="H8490" i="19"/>
  <c r="H8491" i="19"/>
  <c r="H8492" i="19"/>
  <c r="H8493" i="19"/>
  <c r="H8494" i="19"/>
  <c r="H8495" i="19"/>
  <c r="H8496" i="19"/>
  <c r="H8497" i="19"/>
  <c r="H8498" i="19"/>
  <c r="H8499" i="19"/>
  <c r="H8500" i="19"/>
  <c r="H8501" i="19"/>
  <c r="H8502" i="19"/>
  <c r="H8503" i="19"/>
  <c r="H8504" i="19"/>
  <c r="H8505" i="19"/>
  <c r="H8506" i="19"/>
  <c r="H8507" i="19"/>
  <c r="H8508" i="19"/>
  <c r="H8509" i="19"/>
  <c r="H8510" i="19"/>
  <c r="H8511" i="19"/>
  <c r="H8512" i="19"/>
  <c r="H8513" i="19"/>
  <c r="H8514" i="19"/>
  <c r="H8515" i="19"/>
  <c r="H8516" i="19"/>
  <c r="H8517" i="19"/>
  <c r="H8518" i="19"/>
  <c r="H8519" i="19"/>
  <c r="H8520" i="19"/>
  <c r="H8521" i="19"/>
  <c r="H8522" i="19"/>
  <c r="H8523" i="19"/>
  <c r="H8524" i="19"/>
  <c r="H8525" i="19"/>
  <c r="H8526" i="19"/>
  <c r="H8527" i="19"/>
  <c r="H8528" i="19"/>
  <c r="H8529" i="19"/>
  <c r="H8530" i="19"/>
  <c r="H8531" i="19"/>
  <c r="H8532" i="19"/>
  <c r="H8533" i="19"/>
  <c r="H8534" i="19"/>
  <c r="H8535" i="19"/>
  <c r="H8536" i="19"/>
  <c r="H8537" i="19"/>
  <c r="H8538" i="19"/>
  <c r="H8539" i="19"/>
  <c r="H8540" i="19"/>
  <c r="H8541" i="19"/>
  <c r="H8542" i="19"/>
  <c r="H8543" i="19"/>
  <c r="H8544" i="19"/>
  <c r="H8545" i="19"/>
  <c r="H8546" i="19"/>
  <c r="H8547" i="19"/>
  <c r="H8548" i="19"/>
  <c r="H8549" i="19"/>
  <c r="H8550" i="19"/>
  <c r="H8551" i="19"/>
  <c r="H8552" i="19"/>
  <c r="H8553" i="19"/>
  <c r="H8554" i="19"/>
  <c r="H8555" i="19"/>
  <c r="H8556" i="19"/>
  <c r="H8557" i="19"/>
  <c r="H8558" i="19"/>
  <c r="H8559" i="19"/>
  <c r="H8560" i="19"/>
  <c r="H8561" i="19"/>
  <c r="H8562" i="19"/>
  <c r="H8563" i="19"/>
  <c r="H8564" i="19"/>
  <c r="H8565" i="19"/>
  <c r="H8566" i="19"/>
  <c r="H8567" i="19"/>
  <c r="H8568" i="19"/>
  <c r="H8569" i="19"/>
  <c r="H8570" i="19"/>
  <c r="H8571" i="19"/>
  <c r="H8572" i="19"/>
  <c r="H8573" i="19"/>
  <c r="H8574" i="19"/>
  <c r="H8575" i="19"/>
  <c r="H8576" i="19"/>
  <c r="H8577" i="19"/>
  <c r="H8578" i="19"/>
  <c r="H8579" i="19"/>
  <c r="H8580" i="19"/>
  <c r="H8581" i="19"/>
  <c r="H8582" i="19"/>
  <c r="H8583" i="19"/>
  <c r="H8584" i="19"/>
  <c r="H8585" i="19"/>
  <c r="H8586" i="19"/>
  <c r="H8587" i="19"/>
  <c r="H8588" i="19"/>
  <c r="H8589" i="19"/>
  <c r="H8590" i="19"/>
  <c r="H8591" i="19"/>
  <c r="H8592" i="19"/>
  <c r="H8593" i="19"/>
  <c r="H8594" i="19"/>
  <c r="H8595" i="19"/>
  <c r="H8596" i="19"/>
  <c r="H8597" i="19"/>
  <c r="H8598" i="19"/>
  <c r="H8599" i="19"/>
  <c r="H8600" i="19"/>
  <c r="H8601" i="19"/>
  <c r="H8602" i="19"/>
  <c r="H8603" i="19"/>
  <c r="H8604" i="19"/>
  <c r="H8605" i="19"/>
  <c r="H8606" i="19"/>
  <c r="H8607" i="19"/>
  <c r="H8608" i="19"/>
  <c r="H8609" i="19"/>
  <c r="H8610" i="19"/>
  <c r="H8611" i="19"/>
  <c r="H8612" i="19"/>
  <c r="H8613" i="19"/>
  <c r="H8614" i="19"/>
  <c r="H8615" i="19"/>
  <c r="H8616" i="19"/>
  <c r="H8617" i="19"/>
  <c r="H8618" i="19"/>
  <c r="H8619" i="19"/>
  <c r="H8620" i="19"/>
  <c r="H8621" i="19"/>
  <c r="H8622" i="19"/>
  <c r="H8623" i="19"/>
  <c r="H8624" i="19"/>
  <c r="H8625" i="19"/>
  <c r="H8626" i="19"/>
  <c r="H8627" i="19"/>
  <c r="H8628" i="19"/>
  <c r="H8629" i="19"/>
  <c r="H8630" i="19"/>
  <c r="H8631" i="19"/>
  <c r="H8632" i="19"/>
  <c r="H8633" i="19"/>
  <c r="H8634" i="19"/>
  <c r="H8635" i="19"/>
  <c r="H8636" i="19"/>
  <c r="H8637" i="19"/>
  <c r="H8638" i="19"/>
  <c r="H8639" i="19"/>
  <c r="H8640" i="19"/>
  <c r="H8641" i="19"/>
  <c r="H8642" i="19"/>
  <c r="H8643" i="19"/>
  <c r="H8644" i="19"/>
  <c r="H8645" i="19"/>
  <c r="H8646" i="19"/>
  <c r="H8647" i="19"/>
  <c r="H8648" i="19"/>
  <c r="H8649" i="19"/>
  <c r="H8650" i="19"/>
  <c r="H8651" i="19"/>
  <c r="H8652" i="19"/>
  <c r="H8653" i="19"/>
  <c r="H8654" i="19"/>
  <c r="H8655" i="19"/>
  <c r="H8656" i="19"/>
  <c r="H8657" i="19"/>
  <c r="H8658" i="19"/>
  <c r="H8659" i="19"/>
  <c r="H8660" i="19"/>
  <c r="H8661" i="19"/>
  <c r="H8662" i="19"/>
  <c r="H8663" i="19"/>
  <c r="H8664" i="19"/>
  <c r="H8665" i="19"/>
  <c r="H8666" i="19"/>
  <c r="H8667" i="19"/>
  <c r="H8668" i="19"/>
  <c r="H8669" i="19"/>
  <c r="H8670" i="19"/>
  <c r="H8671" i="19"/>
  <c r="H8672" i="19"/>
  <c r="H8673" i="19"/>
  <c r="H8674" i="19"/>
  <c r="H8675" i="19"/>
  <c r="H8676" i="19"/>
  <c r="H8677" i="19"/>
  <c r="H8678" i="19"/>
  <c r="H8679" i="19"/>
  <c r="H8680" i="19"/>
  <c r="H8681" i="19"/>
  <c r="H8682" i="19"/>
  <c r="H8683" i="19"/>
  <c r="H8684" i="19"/>
  <c r="H8685" i="19"/>
  <c r="H8686" i="19"/>
  <c r="H8687" i="19"/>
  <c r="H8688" i="19"/>
  <c r="H8689" i="19"/>
  <c r="H8690" i="19"/>
  <c r="H8691" i="19"/>
  <c r="H8692" i="19"/>
  <c r="H8693" i="19"/>
  <c r="H8694" i="19"/>
  <c r="H8695" i="19"/>
  <c r="H8696" i="19"/>
  <c r="H8697" i="19"/>
  <c r="H8698" i="19"/>
  <c r="H8699" i="19"/>
  <c r="H8700" i="19"/>
  <c r="H8701" i="19"/>
  <c r="H8702" i="19"/>
  <c r="H8703" i="19"/>
  <c r="H8704" i="19"/>
  <c r="H8705" i="19"/>
  <c r="H8706" i="19"/>
  <c r="H8707" i="19"/>
  <c r="H8708" i="19"/>
  <c r="H8709" i="19"/>
  <c r="H8710" i="19"/>
  <c r="H8711" i="19"/>
  <c r="H8712" i="19"/>
  <c r="H8713" i="19"/>
  <c r="H8714" i="19"/>
  <c r="H8715" i="19"/>
  <c r="H8716" i="19"/>
  <c r="H8717" i="19"/>
  <c r="H8718" i="19"/>
  <c r="H8719" i="19"/>
  <c r="H8720" i="19"/>
  <c r="H8721" i="19"/>
  <c r="H8722" i="19"/>
  <c r="H8723" i="19"/>
  <c r="H8724" i="19"/>
  <c r="H8725" i="19"/>
  <c r="H8726" i="19"/>
  <c r="H8727" i="19"/>
  <c r="H8728" i="19"/>
  <c r="H8729" i="19"/>
  <c r="H8730" i="19"/>
  <c r="H8731" i="19"/>
  <c r="H8732" i="19"/>
  <c r="H8733" i="19"/>
  <c r="H8734" i="19"/>
  <c r="H8735" i="19"/>
  <c r="H8736" i="19"/>
  <c r="H8737" i="19"/>
  <c r="H8738" i="19"/>
  <c r="H8739" i="19"/>
  <c r="H8740" i="19"/>
  <c r="H8741" i="19"/>
  <c r="H8742" i="19"/>
  <c r="H8743" i="19"/>
  <c r="H8744" i="19"/>
  <c r="H8745" i="19"/>
  <c r="H8746" i="19"/>
  <c r="H8747" i="19"/>
  <c r="H8748" i="19"/>
  <c r="H8749" i="19"/>
  <c r="H8750" i="19"/>
  <c r="H8751" i="19"/>
  <c r="H8752" i="19"/>
  <c r="H8753" i="19"/>
  <c r="H8754" i="19"/>
  <c r="H8755" i="19"/>
  <c r="H8756" i="19"/>
  <c r="H8757" i="19"/>
  <c r="H8758" i="19"/>
  <c r="H8759" i="19"/>
  <c r="H8760" i="19"/>
  <c r="H8761" i="19"/>
  <c r="H8762" i="19"/>
  <c r="H8763" i="19"/>
  <c r="H8764" i="19"/>
  <c r="H8765" i="19"/>
  <c r="H8766" i="19"/>
  <c r="H8767" i="19"/>
  <c r="H8768" i="19"/>
  <c r="H8769" i="19"/>
  <c r="H8770" i="19"/>
  <c r="H8771" i="19"/>
  <c r="H8772" i="19"/>
  <c r="H8773" i="19"/>
  <c r="H8774" i="19"/>
  <c r="H8775" i="19"/>
  <c r="H8776" i="19"/>
  <c r="H8777" i="19"/>
  <c r="H8778" i="19"/>
  <c r="I2" i="19"/>
  <c r="I3" i="19"/>
  <c r="I4" i="19"/>
  <c r="I5" i="19"/>
  <c r="I6" i="19"/>
  <c r="I7" i="19"/>
  <c r="I8" i="19"/>
  <c r="I9" i="19"/>
  <c r="I10" i="19"/>
  <c r="I11" i="19"/>
  <c r="I12" i="19"/>
  <c r="I13" i="19"/>
  <c r="I14" i="19"/>
  <c r="I15" i="19"/>
  <c r="I16" i="19"/>
  <c r="I17" i="19"/>
  <c r="I18" i="19"/>
  <c r="I19" i="19"/>
  <c r="I20" i="19"/>
  <c r="I21" i="19"/>
  <c r="I22" i="19"/>
  <c r="I23" i="19"/>
  <c r="I24" i="19"/>
  <c r="I25" i="19"/>
  <c r="I26" i="19"/>
  <c r="I27" i="19"/>
  <c r="I28" i="19"/>
  <c r="I29" i="19"/>
  <c r="I30" i="19"/>
  <c r="I31" i="19"/>
  <c r="I32" i="19"/>
  <c r="I33" i="19"/>
  <c r="I34" i="19"/>
  <c r="I35" i="19"/>
  <c r="I36" i="19"/>
  <c r="I37" i="19"/>
  <c r="I38" i="19"/>
  <c r="I39" i="19"/>
  <c r="I40" i="19"/>
  <c r="I41" i="19"/>
  <c r="I42" i="19"/>
  <c r="I43" i="19"/>
  <c r="I44" i="19"/>
  <c r="I45" i="19"/>
  <c r="I46" i="19"/>
  <c r="I47" i="19"/>
  <c r="I48" i="19"/>
  <c r="I49" i="19"/>
  <c r="I50" i="19"/>
  <c r="I51" i="19"/>
  <c r="I52" i="19"/>
  <c r="I53" i="19"/>
  <c r="I54" i="19"/>
  <c r="I55" i="19"/>
  <c r="I56" i="19"/>
  <c r="I57" i="19"/>
  <c r="I58" i="19"/>
  <c r="I59" i="19"/>
  <c r="I60" i="19"/>
  <c r="I61" i="19"/>
  <c r="I62" i="19"/>
  <c r="I63" i="19"/>
  <c r="I64" i="19"/>
  <c r="I65" i="19"/>
  <c r="I66" i="19"/>
  <c r="I67" i="19"/>
  <c r="I68" i="19"/>
  <c r="I69" i="19"/>
  <c r="I70" i="19"/>
  <c r="I71" i="19"/>
  <c r="I72" i="19"/>
  <c r="I73" i="19"/>
  <c r="I74" i="19"/>
  <c r="I75" i="19"/>
  <c r="I76" i="19"/>
  <c r="I77" i="19"/>
  <c r="I78" i="19"/>
  <c r="I79" i="19"/>
  <c r="I80" i="19"/>
  <c r="I81" i="19"/>
  <c r="I82" i="19"/>
  <c r="I83" i="19"/>
  <c r="I84" i="19"/>
  <c r="I85" i="19"/>
  <c r="I86" i="19"/>
  <c r="I87" i="19"/>
  <c r="I88" i="19"/>
  <c r="I89" i="19"/>
  <c r="I90" i="19"/>
  <c r="I91" i="19"/>
  <c r="I92" i="19"/>
  <c r="I93" i="19"/>
  <c r="I94" i="19"/>
  <c r="I95" i="19"/>
  <c r="I96" i="19"/>
  <c r="I97" i="19"/>
  <c r="I98" i="19"/>
  <c r="I99" i="19"/>
  <c r="I100" i="19"/>
  <c r="I101" i="19"/>
  <c r="I102" i="19"/>
  <c r="I103" i="19"/>
  <c r="I104" i="19"/>
  <c r="I105" i="19"/>
  <c r="I106" i="19"/>
  <c r="I107" i="19"/>
  <c r="I108" i="19"/>
  <c r="I109" i="19"/>
  <c r="I110" i="19"/>
  <c r="I111" i="19"/>
  <c r="I112" i="19"/>
  <c r="I113" i="19"/>
  <c r="I114" i="19"/>
  <c r="I115" i="19"/>
  <c r="I116" i="19"/>
  <c r="I117" i="19"/>
  <c r="I118" i="19"/>
  <c r="I119" i="19"/>
  <c r="I120" i="19"/>
  <c r="I121" i="19"/>
  <c r="I122" i="19"/>
  <c r="I123" i="19"/>
  <c r="I124" i="19"/>
  <c r="I125" i="19"/>
  <c r="I126" i="19"/>
  <c r="I127" i="19"/>
  <c r="I128" i="19"/>
  <c r="I129" i="19"/>
  <c r="I130" i="19"/>
  <c r="I131" i="19"/>
  <c r="I132" i="19"/>
  <c r="I133" i="19"/>
  <c r="I134" i="19"/>
  <c r="I135" i="19"/>
  <c r="I136" i="19"/>
  <c r="I137" i="19"/>
  <c r="I138" i="19"/>
  <c r="I139" i="19"/>
  <c r="I140" i="19"/>
  <c r="I141" i="19"/>
  <c r="I142" i="19"/>
  <c r="I143" i="19"/>
  <c r="I144" i="19"/>
  <c r="I145" i="19"/>
  <c r="I146" i="19"/>
  <c r="I147" i="19"/>
  <c r="I148" i="19"/>
  <c r="I149" i="19"/>
  <c r="I150" i="19"/>
  <c r="I151" i="19"/>
  <c r="I152" i="19"/>
  <c r="I153" i="19"/>
  <c r="I154" i="19"/>
  <c r="I155" i="19"/>
  <c r="I156" i="19"/>
  <c r="I157" i="19"/>
  <c r="I158" i="19"/>
  <c r="I159" i="19"/>
  <c r="I160" i="19"/>
  <c r="I161" i="19"/>
  <c r="I162" i="19"/>
  <c r="I163" i="19"/>
  <c r="I164" i="19"/>
  <c r="I165" i="19"/>
  <c r="I166" i="19"/>
  <c r="I167" i="19"/>
  <c r="I168" i="19"/>
  <c r="I169" i="19"/>
  <c r="I170" i="19"/>
  <c r="I171" i="19"/>
  <c r="I172" i="19"/>
  <c r="I173" i="19"/>
  <c r="I174" i="19"/>
  <c r="I175" i="19"/>
  <c r="I176" i="19"/>
  <c r="I177" i="19"/>
  <c r="I178" i="19"/>
  <c r="I179" i="19"/>
  <c r="I180" i="19"/>
  <c r="I181" i="19"/>
  <c r="I182" i="19"/>
  <c r="I183" i="19"/>
  <c r="I184" i="19"/>
  <c r="I185" i="19"/>
  <c r="I186" i="19"/>
  <c r="I187" i="19"/>
  <c r="I188" i="19"/>
  <c r="I189" i="19"/>
  <c r="I190" i="19"/>
  <c r="I191" i="19"/>
  <c r="I192" i="19"/>
  <c r="I193" i="19"/>
  <c r="I194" i="19"/>
  <c r="I195" i="19"/>
  <c r="I196" i="19"/>
  <c r="I197" i="19"/>
  <c r="I198" i="19"/>
  <c r="I199" i="19"/>
  <c r="I200" i="19"/>
  <c r="I201" i="19"/>
  <c r="I202" i="19"/>
  <c r="I203" i="19"/>
  <c r="I204" i="19"/>
  <c r="I205" i="19"/>
  <c r="I206" i="19"/>
  <c r="I207" i="19"/>
  <c r="I208" i="19"/>
  <c r="I209" i="19"/>
  <c r="I210" i="19"/>
  <c r="I211" i="19"/>
  <c r="I212" i="19"/>
  <c r="I213" i="19"/>
  <c r="I214" i="19"/>
  <c r="I215" i="19"/>
  <c r="I216" i="19"/>
  <c r="I217" i="19"/>
  <c r="I218" i="19"/>
  <c r="I219" i="19"/>
  <c r="I220" i="19"/>
  <c r="I221" i="19"/>
  <c r="I222" i="19"/>
  <c r="I223" i="19"/>
  <c r="I224" i="19"/>
  <c r="I225" i="19"/>
  <c r="I226" i="19"/>
  <c r="I227" i="19"/>
  <c r="I228" i="19"/>
  <c r="I229" i="19"/>
  <c r="I230" i="19"/>
  <c r="I231" i="19"/>
  <c r="I232" i="19"/>
  <c r="I233" i="19"/>
  <c r="I234" i="19"/>
  <c r="I235" i="19"/>
  <c r="I236" i="19"/>
  <c r="I237" i="19"/>
  <c r="I238" i="19"/>
  <c r="I239" i="19"/>
  <c r="I240" i="19"/>
  <c r="I241" i="19"/>
  <c r="I242" i="19"/>
  <c r="I243" i="19"/>
  <c r="I244" i="19"/>
  <c r="I245" i="19"/>
  <c r="I246" i="19"/>
  <c r="I247" i="19"/>
  <c r="I248" i="19"/>
  <c r="I249" i="19"/>
  <c r="I250" i="19"/>
  <c r="I251" i="19"/>
  <c r="I252" i="19"/>
  <c r="I253" i="19"/>
  <c r="I254" i="19"/>
  <c r="I255" i="19"/>
  <c r="I256" i="19"/>
  <c r="I257" i="19"/>
  <c r="I258" i="19"/>
  <c r="I259" i="19"/>
  <c r="I260" i="19"/>
  <c r="I261" i="19"/>
  <c r="I262" i="19"/>
  <c r="I263" i="19"/>
  <c r="I264" i="19"/>
  <c r="I265" i="19"/>
  <c r="I266" i="19"/>
  <c r="I267" i="19"/>
  <c r="I268" i="19"/>
  <c r="I269" i="19"/>
  <c r="I270" i="19"/>
  <c r="I271" i="19"/>
  <c r="I272" i="19"/>
  <c r="I273" i="19"/>
  <c r="I274" i="19"/>
  <c r="I275" i="19"/>
  <c r="I276" i="19"/>
  <c r="I277" i="19"/>
  <c r="I278" i="19"/>
  <c r="I279" i="19"/>
  <c r="I280" i="19"/>
  <c r="I281" i="19"/>
  <c r="I282" i="19"/>
  <c r="I283" i="19"/>
  <c r="I284" i="19"/>
  <c r="I285" i="19"/>
  <c r="I286" i="19"/>
  <c r="I287" i="19"/>
  <c r="I288" i="19"/>
  <c r="I289" i="19"/>
  <c r="I290" i="19"/>
  <c r="I291" i="19"/>
  <c r="I292" i="19"/>
  <c r="I293" i="19"/>
  <c r="I294" i="19"/>
  <c r="I295" i="19"/>
  <c r="I296" i="19"/>
  <c r="I297" i="19"/>
  <c r="I298" i="19"/>
  <c r="I299" i="19"/>
  <c r="I300" i="19"/>
  <c r="I301" i="19"/>
  <c r="I302" i="19"/>
  <c r="I303" i="19"/>
  <c r="I304" i="19"/>
  <c r="I305" i="19"/>
  <c r="I306" i="19"/>
  <c r="I307" i="19"/>
  <c r="I308" i="19"/>
  <c r="I309" i="19"/>
  <c r="I310" i="19"/>
  <c r="I311" i="19"/>
  <c r="I312" i="19"/>
  <c r="I313" i="19"/>
  <c r="I314" i="19"/>
  <c r="I315" i="19"/>
  <c r="I316" i="19"/>
  <c r="I317" i="19"/>
  <c r="I318" i="19"/>
  <c r="I319" i="19"/>
  <c r="I320" i="19"/>
  <c r="I321" i="19"/>
  <c r="I322" i="19"/>
  <c r="I323" i="19"/>
  <c r="I324" i="19"/>
  <c r="I325" i="19"/>
  <c r="I326" i="19"/>
  <c r="I327" i="19"/>
  <c r="I328" i="19"/>
  <c r="I329" i="19"/>
  <c r="I330" i="19"/>
  <c r="I331" i="19"/>
  <c r="I332" i="19"/>
  <c r="I333" i="19"/>
  <c r="I334" i="19"/>
  <c r="I335" i="19"/>
  <c r="I336" i="19"/>
  <c r="I337" i="19"/>
  <c r="I338" i="19"/>
  <c r="I339" i="19"/>
  <c r="I340" i="19"/>
  <c r="I341" i="19"/>
  <c r="I342" i="19"/>
  <c r="I343" i="19"/>
  <c r="I344" i="19"/>
  <c r="I345" i="19"/>
  <c r="I346" i="19"/>
  <c r="I347" i="19"/>
  <c r="I348" i="19"/>
  <c r="I349" i="19"/>
  <c r="I350" i="19"/>
  <c r="I351" i="19"/>
  <c r="I352" i="19"/>
  <c r="I353" i="19"/>
  <c r="I354" i="19"/>
  <c r="I355" i="19"/>
  <c r="I356" i="19"/>
  <c r="I357" i="19"/>
  <c r="I358" i="19"/>
  <c r="I359" i="19"/>
  <c r="I360" i="19"/>
  <c r="I361" i="19"/>
  <c r="I362" i="19"/>
  <c r="I363" i="19"/>
  <c r="I364" i="19"/>
  <c r="I365" i="19"/>
  <c r="I366" i="19"/>
  <c r="I367" i="19"/>
  <c r="I368" i="19"/>
  <c r="I369" i="19"/>
  <c r="I370" i="19"/>
  <c r="I371" i="19"/>
  <c r="I372" i="19"/>
  <c r="I373" i="19"/>
  <c r="I374" i="19"/>
  <c r="I375" i="19"/>
  <c r="I376" i="19"/>
  <c r="I377" i="19"/>
  <c r="I378" i="19"/>
  <c r="I379" i="19"/>
  <c r="I380" i="19"/>
  <c r="I381" i="19"/>
  <c r="I382" i="19"/>
  <c r="I383" i="19"/>
  <c r="I384" i="19"/>
  <c r="I385" i="19"/>
  <c r="I386" i="19"/>
  <c r="I387" i="19"/>
  <c r="I388" i="19"/>
  <c r="I389" i="19"/>
  <c r="I390" i="19"/>
  <c r="I391" i="19"/>
  <c r="I392" i="19"/>
  <c r="I393" i="19"/>
  <c r="I394" i="19"/>
  <c r="I395" i="19"/>
  <c r="I396" i="19"/>
  <c r="I397" i="19"/>
  <c r="I398" i="19"/>
  <c r="I399" i="19"/>
  <c r="I400" i="19"/>
  <c r="I401" i="19"/>
  <c r="I402" i="19"/>
  <c r="I403" i="19"/>
  <c r="I404" i="19"/>
  <c r="I405" i="19"/>
  <c r="I406" i="19"/>
  <c r="I407" i="19"/>
  <c r="I408" i="19"/>
  <c r="I409" i="19"/>
  <c r="I410" i="19"/>
  <c r="I411" i="19"/>
  <c r="I412" i="19"/>
  <c r="I413" i="19"/>
  <c r="I414" i="19"/>
  <c r="I415" i="19"/>
  <c r="I416" i="19"/>
  <c r="I417" i="19"/>
  <c r="I418" i="19"/>
  <c r="I419" i="19"/>
  <c r="I420" i="19"/>
  <c r="I421" i="19"/>
  <c r="I422" i="19"/>
  <c r="I423" i="19"/>
  <c r="I424" i="19"/>
  <c r="I425" i="19"/>
  <c r="I426" i="19"/>
  <c r="I427" i="19"/>
  <c r="I428" i="19"/>
  <c r="I429" i="19"/>
  <c r="I430" i="19"/>
  <c r="I431" i="19"/>
  <c r="I432" i="19"/>
  <c r="I433" i="19"/>
  <c r="I434" i="19"/>
  <c r="I435" i="19"/>
  <c r="I436" i="19"/>
  <c r="I437" i="19"/>
  <c r="I438" i="19"/>
  <c r="I439" i="19"/>
  <c r="I440" i="19"/>
  <c r="I441" i="19"/>
  <c r="I442" i="19"/>
  <c r="I443" i="19"/>
  <c r="I444" i="19"/>
  <c r="I445" i="19"/>
  <c r="I446" i="19"/>
  <c r="I447" i="19"/>
  <c r="I448" i="19"/>
  <c r="I449" i="19"/>
  <c r="I450" i="19"/>
  <c r="I451" i="19"/>
  <c r="I452" i="19"/>
  <c r="I453" i="19"/>
  <c r="I454" i="19"/>
  <c r="I455" i="19"/>
  <c r="I456" i="19"/>
  <c r="I457" i="19"/>
  <c r="I458" i="19"/>
  <c r="I459" i="19"/>
  <c r="I460" i="19"/>
  <c r="I461" i="19"/>
  <c r="I462" i="19"/>
  <c r="I463" i="19"/>
  <c r="I464" i="19"/>
  <c r="I465" i="19"/>
  <c r="I466" i="19"/>
  <c r="I467" i="19"/>
  <c r="I468" i="19"/>
  <c r="I469" i="19"/>
  <c r="I470" i="19"/>
  <c r="I471" i="19"/>
  <c r="I472" i="19"/>
  <c r="I473" i="19"/>
  <c r="I474" i="19"/>
  <c r="I475" i="19"/>
  <c r="I476" i="19"/>
  <c r="I477" i="19"/>
  <c r="I478" i="19"/>
  <c r="I479" i="19"/>
  <c r="I480" i="19"/>
  <c r="I481" i="19"/>
  <c r="I482" i="19"/>
  <c r="I483" i="19"/>
  <c r="I484" i="19"/>
  <c r="I485" i="19"/>
  <c r="I486" i="19"/>
  <c r="I487" i="19"/>
  <c r="I488" i="19"/>
  <c r="I489" i="19"/>
  <c r="I490" i="19"/>
  <c r="I491" i="19"/>
  <c r="I492" i="19"/>
  <c r="I493" i="19"/>
  <c r="I494" i="19"/>
  <c r="I495" i="19"/>
  <c r="I496" i="19"/>
  <c r="I497" i="19"/>
  <c r="I498" i="19"/>
  <c r="I499" i="19"/>
  <c r="I500" i="19"/>
  <c r="I501" i="19"/>
  <c r="I502" i="19"/>
  <c r="I503" i="19"/>
  <c r="I504" i="19"/>
  <c r="I505" i="19"/>
  <c r="I506" i="19"/>
  <c r="I507" i="19"/>
  <c r="I508" i="19"/>
  <c r="I509" i="19"/>
  <c r="I510" i="19"/>
  <c r="I511" i="19"/>
  <c r="I512" i="19"/>
  <c r="I513" i="19"/>
  <c r="I514" i="19"/>
  <c r="I515" i="19"/>
  <c r="I516" i="19"/>
  <c r="I517" i="19"/>
  <c r="I518" i="19"/>
  <c r="I519" i="19"/>
  <c r="I520" i="19"/>
  <c r="I521" i="19"/>
  <c r="I522" i="19"/>
  <c r="I523" i="19"/>
  <c r="I524" i="19"/>
  <c r="I525" i="19"/>
  <c r="I526" i="19"/>
  <c r="I527" i="19"/>
  <c r="I528" i="19"/>
  <c r="I529" i="19"/>
  <c r="I530" i="19"/>
  <c r="I531" i="19"/>
  <c r="I532" i="19"/>
  <c r="I533" i="19"/>
  <c r="I534" i="19"/>
  <c r="I535" i="19"/>
  <c r="I536" i="19"/>
  <c r="I537" i="19"/>
  <c r="I538" i="19"/>
  <c r="I539" i="19"/>
  <c r="I540" i="19"/>
  <c r="I541" i="19"/>
  <c r="I542" i="19"/>
  <c r="I543" i="19"/>
  <c r="I544" i="19"/>
  <c r="I545" i="19"/>
  <c r="I546" i="19"/>
  <c r="I547" i="19"/>
  <c r="I548" i="19"/>
  <c r="I549" i="19"/>
  <c r="I550" i="19"/>
  <c r="I551" i="19"/>
  <c r="I552" i="19"/>
  <c r="I553" i="19"/>
  <c r="I554" i="19"/>
  <c r="I555" i="19"/>
  <c r="I556" i="19"/>
  <c r="I557" i="19"/>
  <c r="I558" i="19"/>
  <c r="I559" i="19"/>
  <c r="I560" i="19"/>
  <c r="I561" i="19"/>
  <c r="I562" i="19"/>
  <c r="I563" i="19"/>
  <c r="I564" i="19"/>
  <c r="I565" i="19"/>
  <c r="I566" i="19"/>
  <c r="I567" i="19"/>
  <c r="I568" i="19"/>
  <c r="I569" i="19"/>
  <c r="I570" i="19"/>
  <c r="I571" i="19"/>
  <c r="I572" i="19"/>
  <c r="I573" i="19"/>
  <c r="I574" i="19"/>
  <c r="I575" i="19"/>
  <c r="I576" i="19"/>
  <c r="I577" i="19"/>
  <c r="I578" i="19"/>
  <c r="I579" i="19"/>
  <c r="I580" i="19"/>
  <c r="I581" i="19"/>
  <c r="I582" i="19"/>
  <c r="I583" i="19"/>
  <c r="I584" i="19"/>
  <c r="I585" i="19"/>
  <c r="I586" i="19"/>
  <c r="I587" i="19"/>
  <c r="I588" i="19"/>
  <c r="I589" i="19"/>
  <c r="I590" i="19"/>
  <c r="I591" i="19"/>
  <c r="I592" i="19"/>
  <c r="I593" i="19"/>
  <c r="I594" i="19"/>
  <c r="I595" i="19"/>
  <c r="I596" i="19"/>
  <c r="I597" i="19"/>
  <c r="I598" i="19"/>
  <c r="I599" i="19"/>
  <c r="I600" i="19"/>
  <c r="I601" i="19"/>
  <c r="I602" i="19"/>
  <c r="I603" i="19"/>
  <c r="I604" i="19"/>
  <c r="I605" i="19"/>
  <c r="I606" i="19"/>
  <c r="I607" i="19"/>
  <c r="I608" i="19"/>
  <c r="I609" i="19"/>
  <c r="I610" i="19"/>
  <c r="I611" i="19"/>
  <c r="I612" i="19"/>
  <c r="I613" i="19"/>
  <c r="I614" i="19"/>
  <c r="I615" i="19"/>
  <c r="I616" i="19"/>
  <c r="I617" i="19"/>
  <c r="I618" i="19"/>
  <c r="I619" i="19"/>
  <c r="I620" i="19"/>
  <c r="I621" i="19"/>
  <c r="I622" i="19"/>
  <c r="I623" i="19"/>
  <c r="I624" i="19"/>
  <c r="I625" i="19"/>
  <c r="I626" i="19"/>
  <c r="I627" i="19"/>
  <c r="I628" i="19"/>
  <c r="I629" i="19"/>
  <c r="I630" i="19"/>
  <c r="I631" i="19"/>
  <c r="I632" i="19"/>
  <c r="I633" i="19"/>
  <c r="I634" i="19"/>
  <c r="I635" i="19"/>
  <c r="I636" i="19"/>
  <c r="I637" i="19"/>
  <c r="I638" i="19"/>
  <c r="I639" i="19"/>
  <c r="I640" i="19"/>
  <c r="I641" i="19"/>
  <c r="I642" i="19"/>
  <c r="I643" i="19"/>
  <c r="I644" i="19"/>
  <c r="I645" i="19"/>
  <c r="I646" i="19"/>
  <c r="I647" i="19"/>
  <c r="I648" i="19"/>
  <c r="I649" i="19"/>
  <c r="I650" i="19"/>
  <c r="I651" i="19"/>
  <c r="I652" i="19"/>
  <c r="I653" i="19"/>
  <c r="I654" i="19"/>
  <c r="I655" i="19"/>
  <c r="I656" i="19"/>
  <c r="I657" i="19"/>
  <c r="I658" i="19"/>
  <c r="I659" i="19"/>
  <c r="I660" i="19"/>
  <c r="I661" i="19"/>
  <c r="I662" i="19"/>
  <c r="I663" i="19"/>
  <c r="I664" i="19"/>
  <c r="I665" i="19"/>
  <c r="I666" i="19"/>
  <c r="I667" i="19"/>
  <c r="I668" i="19"/>
  <c r="I669" i="19"/>
  <c r="I670" i="19"/>
  <c r="I671" i="19"/>
  <c r="I672" i="19"/>
  <c r="I673" i="19"/>
  <c r="I674" i="19"/>
  <c r="I675" i="19"/>
  <c r="I676" i="19"/>
  <c r="I677" i="19"/>
  <c r="I678" i="19"/>
  <c r="I679" i="19"/>
  <c r="I680" i="19"/>
  <c r="I681" i="19"/>
  <c r="I682" i="19"/>
  <c r="I683" i="19"/>
  <c r="I684" i="19"/>
  <c r="I685" i="19"/>
  <c r="I686" i="19"/>
  <c r="I687" i="19"/>
  <c r="I688" i="19"/>
  <c r="I689" i="19"/>
  <c r="I690" i="19"/>
  <c r="I691" i="19"/>
  <c r="I692" i="19"/>
  <c r="I693" i="19"/>
  <c r="I694" i="19"/>
  <c r="I695" i="19"/>
  <c r="I696" i="19"/>
  <c r="I697" i="19"/>
  <c r="I698" i="19"/>
  <c r="I699" i="19"/>
  <c r="I700" i="19"/>
  <c r="I701" i="19"/>
  <c r="I702" i="19"/>
  <c r="I703" i="19"/>
  <c r="I704" i="19"/>
  <c r="I705" i="19"/>
  <c r="I706" i="19"/>
  <c r="I707" i="19"/>
  <c r="I708" i="19"/>
  <c r="I709" i="19"/>
  <c r="I710" i="19"/>
  <c r="I711" i="19"/>
  <c r="I712" i="19"/>
  <c r="I713" i="19"/>
  <c r="I714" i="19"/>
  <c r="I715" i="19"/>
  <c r="I716" i="19"/>
  <c r="I717" i="19"/>
  <c r="I718" i="19"/>
  <c r="I719" i="19"/>
  <c r="I720" i="19"/>
  <c r="I721" i="19"/>
  <c r="I722" i="19"/>
  <c r="I723" i="19"/>
  <c r="I724" i="19"/>
  <c r="I725" i="19"/>
  <c r="I726" i="19"/>
  <c r="I727" i="19"/>
  <c r="I728" i="19"/>
  <c r="I729" i="19"/>
  <c r="I730" i="19"/>
  <c r="I731" i="19"/>
  <c r="I732" i="19"/>
  <c r="I733" i="19"/>
  <c r="I734" i="19"/>
  <c r="I735" i="19"/>
  <c r="I736" i="19"/>
  <c r="I737" i="19"/>
  <c r="I738" i="19"/>
  <c r="I739" i="19"/>
  <c r="I740" i="19"/>
  <c r="I741" i="19"/>
  <c r="I742" i="19"/>
  <c r="I743" i="19"/>
  <c r="I744" i="19"/>
  <c r="I745" i="19"/>
  <c r="I746" i="19"/>
  <c r="I747" i="19"/>
  <c r="I748" i="19"/>
  <c r="I749" i="19"/>
  <c r="I750" i="19"/>
  <c r="I751" i="19"/>
  <c r="I752" i="19"/>
  <c r="I753" i="19"/>
  <c r="I754" i="19"/>
  <c r="I755" i="19"/>
  <c r="I756" i="19"/>
  <c r="I757" i="19"/>
  <c r="I758" i="19"/>
  <c r="I759" i="19"/>
  <c r="I760" i="19"/>
  <c r="I761" i="19"/>
  <c r="I762" i="19"/>
  <c r="I763" i="19"/>
  <c r="I764" i="19"/>
  <c r="I765" i="19"/>
  <c r="I766" i="19"/>
  <c r="I767" i="19"/>
  <c r="I768" i="19"/>
  <c r="I769" i="19"/>
  <c r="I770" i="19"/>
  <c r="I771" i="19"/>
  <c r="I772" i="19"/>
  <c r="I773" i="19"/>
  <c r="I774" i="19"/>
  <c r="I775" i="19"/>
  <c r="I776" i="19"/>
  <c r="I777" i="19"/>
  <c r="I778" i="19"/>
  <c r="I779" i="19"/>
  <c r="I780" i="19"/>
  <c r="I781" i="19"/>
  <c r="I782" i="19"/>
  <c r="I783" i="19"/>
  <c r="I784" i="19"/>
  <c r="I785" i="19"/>
  <c r="I786" i="19"/>
  <c r="I787" i="19"/>
  <c r="I788" i="19"/>
  <c r="I789" i="19"/>
  <c r="I790" i="19"/>
  <c r="I791" i="19"/>
  <c r="I792" i="19"/>
  <c r="I793" i="19"/>
  <c r="I794" i="19"/>
  <c r="I795" i="19"/>
  <c r="I796" i="19"/>
  <c r="I797" i="19"/>
  <c r="I798" i="19"/>
  <c r="I799" i="19"/>
  <c r="I800" i="19"/>
  <c r="I801" i="19"/>
  <c r="I802" i="19"/>
  <c r="I803" i="19"/>
  <c r="I804" i="19"/>
  <c r="I805" i="19"/>
  <c r="I806" i="19"/>
  <c r="I807" i="19"/>
  <c r="I808" i="19"/>
  <c r="I809" i="19"/>
  <c r="I810" i="19"/>
  <c r="I811" i="19"/>
  <c r="I812" i="19"/>
  <c r="I813" i="19"/>
  <c r="I814" i="19"/>
  <c r="I815" i="19"/>
  <c r="I816" i="19"/>
  <c r="I817" i="19"/>
  <c r="I818" i="19"/>
  <c r="I819" i="19"/>
  <c r="I820" i="19"/>
  <c r="I821" i="19"/>
  <c r="I822" i="19"/>
  <c r="I823" i="19"/>
  <c r="I824" i="19"/>
  <c r="I825" i="19"/>
  <c r="I826" i="19"/>
  <c r="I827" i="19"/>
  <c r="I828" i="19"/>
  <c r="I829" i="19"/>
  <c r="I830" i="19"/>
  <c r="I831" i="19"/>
  <c r="I832" i="19"/>
  <c r="I833" i="19"/>
  <c r="I834" i="19"/>
  <c r="I835" i="19"/>
  <c r="I836" i="19"/>
  <c r="I837" i="19"/>
  <c r="I838" i="19"/>
  <c r="I839" i="19"/>
  <c r="I840" i="19"/>
  <c r="I841" i="19"/>
  <c r="I842" i="19"/>
  <c r="I843" i="19"/>
  <c r="I844" i="19"/>
  <c r="I845" i="19"/>
  <c r="I846" i="19"/>
  <c r="I847" i="19"/>
  <c r="I848" i="19"/>
  <c r="I849" i="19"/>
  <c r="I850" i="19"/>
  <c r="I851" i="19"/>
  <c r="I852" i="19"/>
  <c r="I853" i="19"/>
  <c r="I854" i="19"/>
  <c r="I855" i="19"/>
  <c r="I856" i="19"/>
  <c r="I857" i="19"/>
  <c r="I858" i="19"/>
  <c r="I859" i="19"/>
  <c r="I860" i="19"/>
  <c r="I861" i="19"/>
  <c r="I862" i="19"/>
  <c r="I863" i="19"/>
  <c r="I864" i="19"/>
  <c r="I865" i="19"/>
  <c r="I866" i="19"/>
  <c r="I867" i="19"/>
  <c r="I868" i="19"/>
  <c r="I869" i="19"/>
  <c r="I870" i="19"/>
  <c r="I871" i="19"/>
  <c r="I872" i="19"/>
  <c r="I873" i="19"/>
  <c r="I874" i="19"/>
  <c r="I875" i="19"/>
  <c r="I876" i="19"/>
  <c r="I877" i="19"/>
  <c r="I878" i="19"/>
  <c r="I879" i="19"/>
  <c r="I880" i="19"/>
  <c r="I881" i="19"/>
  <c r="I882" i="19"/>
  <c r="I883" i="19"/>
  <c r="I884" i="19"/>
  <c r="I885" i="19"/>
  <c r="I886" i="19"/>
  <c r="I887" i="19"/>
  <c r="I888" i="19"/>
  <c r="I889" i="19"/>
  <c r="I890" i="19"/>
  <c r="I891" i="19"/>
  <c r="I892" i="19"/>
  <c r="I893" i="19"/>
  <c r="I894" i="19"/>
  <c r="I895" i="19"/>
  <c r="I896" i="19"/>
  <c r="I897" i="19"/>
  <c r="I898" i="19"/>
  <c r="I899" i="19"/>
  <c r="I900" i="19"/>
  <c r="I901" i="19"/>
  <c r="I902" i="19"/>
  <c r="I903" i="19"/>
  <c r="I904" i="19"/>
  <c r="I905" i="19"/>
  <c r="I906" i="19"/>
  <c r="I907" i="19"/>
  <c r="I908" i="19"/>
  <c r="I909" i="19"/>
  <c r="I910" i="19"/>
  <c r="I911" i="19"/>
  <c r="I912" i="19"/>
  <c r="I913" i="19"/>
  <c r="I914" i="19"/>
  <c r="I915" i="19"/>
  <c r="I916" i="19"/>
  <c r="I917" i="19"/>
  <c r="I918" i="19"/>
  <c r="I919" i="19"/>
  <c r="I920" i="19"/>
  <c r="I921" i="19"/>
  <c r="I922" i="19"/>
  <c r="I923" i="19"/>
  <c r="I924" i="19"/>
  <c r="I925" i="19"/>
  <c r="I926" i="19"/>
  <c r="I927" i="19"/>
  <c r="I928" i="19"/>
  <c r="I929" i="19"/>
  <c r="I930" i="19"/>
  <c r="I931" i="19"/>
  <c r="I932" i="19"/>
  <c r="I933" i="19"/>
  <c r="I934" i="19"/>
  <c r="I935" i="19"/>
  <c r="I936" i="19"/>
  <c r="I937" i="19"/>
  <c r="I938" i="19"/>
  <c r="I939" i="19"/>
  <c r="I940" i="19"/>
  <c r="I941" i="19"/>
  <c r="I942" i="19"/>
  <c r="I943" i="19"/>
  <c r="I944" i="19"/>
  <c r="I945" i="19"/>
  <c r="I946" i="19"/>
  <c r="I947" i="19"/>
  <c r="I948" i="19"/>
  <c r="I949" i="19"/>
  <c r="I950" i="19"/>
  <c r="I951" i="19"/>
  <c r="I952" i="19"/>
  <c r="I953" i="19"/>
  <c r="I954" i="19"/>
  <c r="I955" i="19"/>
  <c r="I956" i="19"/>
  <c r="I957" i="19"/>
  <c r="I958" i="19"/>
  <c r="I959" i="19"/>
  <c r="I960" i="19"/>
  <c r="I961" i="19"/>
  <c r="I962" i="19"/>
  <c r="I963" i="19"/>
  <c r="I964" i="19"/>
  <c r="I965" i="19"/>
  <c r="I966" i="19"/>
  <c r="I967" i="19"/>
  <c r="I968" i="19"/>
  <c r="I969" i="19"/>
  <c r="I970" i="19"/>
  <c r="I971" i="19"/>
  <c r="I972" i="19"/>
  <c r="I973" i="19"/>
  <c r="I974" i="19"/>
  <c r="I975" i="19"/>
  <c r="I976" i="19"/>
  <c r="I977" i="19"/>
  <c r="I978" i="19"/>
  <c r="I979" i="19"/>
  <c r="I980" i="19"/>
  <c r="I981" i="19"/>
  <c r="I982" i="19"/>
  <c r="I983" i="19"/>
  <c r="I984" i="19"/>
  <c r="I985" i="19"/>
  <c r="I986" i="19"/>
  <c r="I987" i="19"/>
  <c r="I988" i="19"/>
  <c r="I989" i="19"/>
  <c r="I990" i="19"/>
  <c r="I991" i="19"/>
  <c r="I992" i="19"/>
  <c r="I993" i="19"/>
  <c r="I994" i="19"/>
  <c r="I995" i="19"/>
  <c r="I996" i="19"/>
  <c r="I997" i="19"/>
  <c r="I998" i="19"/>
  <c r="I999" i="19"/>
  <c r="I1000" i="19"/>
  <c r="I1001" i="19"/>
  <c r="I1002" i="19"/>
  <c r="I1003" i="19"/>
  <c r="I1004" i="19"/>
  <c r="I1005" i="19"/>
  <c r="I1006" i="19"/>
  <c r="I1007" i="19"/>
  <c r="I1008" i="19"/>
  <c r="I1009" i="19"/>
  <c r="I1010" i="19"/>
  <c r="I1011" i="19"/>
  <c r="I1012" i="19"/>
  <c r="I1013" i="19"/>
  <c r="I1014" i="19"/>
  <c r="I1015" i="19"/>
  <c r="I1016" i="19"/>
  <c r="I1017" i="19"/>
  <c r="I1018" i="19"/>
  <c r="I1019" i="19"/>
  <c r="I1020" i="19"/>
  <c r="I1021" i="19"/>
  <c r="I1022" i="19"/>
  <c r="I1023" i="19"/>
  <c r="I1024" i="19"/>
  <c r="I1025" i="19"/>
  <c r="I1026" i="19"/>
  <c r="I1027" i="19"/>
  <c r="I1028" i="19"/>
  <c r="I1029" i="19"/>
  <c r="I1030" i="19"/>
  <c r="I1031" i="19"/>
  <c r="I1032" i="19"/>
  <c r="I1033" i="19"/>
  <c r="I1034" i="19"/>
  <c r="I1035" i="19"/>
  <c r="I1036" i="19"/>
  <c r="I1037" i="19"/>
  <c r="I1038" i="19"/>
  <c r="I1039" i="19"/>
  <c r="I1040" i="19"/>
  <c r="I1041" i="19"/>
  <c r="I1042" i="19"/>
  <c r="I1043" i="19"/>
  <c r="I1044" i="19"/>
  <c r="I1045" i="19"/>
  <c r="I1046" i="19"/>
  <c r="I1047" i="19"/>
  <c r="I1048" i="19"/>
  <c r="I1049" i="19"/>
  <c r="I1050" i="19"/>
  <c r="I1051" i="19"/>
  <c r="I1052" i="19"/>
  <c r="I1053" i="19"/>
  <c r="I1054" i="19"/>
  <c r="I1055" i="19"/>
  <c r="I1056" i="19"/>
  <c r="I1057" i="19"/>
  <c r="I1058" i="19"/>
  <c r="I1059" i="19"/>
  <c r="I1060" i="19"/>
  <c r="I1061" i="19"/>
  <c r="I1062" i="19"/>
  <c r="I1063" i="19"/>
  <c r="I1064" i="19"/>
  <c r="I1065" i="19"/>
  <c r="I1066" i="19"/>
  <c r="I1067" i="19"/>
  <c r="I1068" i="19"/>
  <c r="I1069" i="19"/>
  <c r="I1070" i="19"/>
  <c r="I1071" i="19"/>
  <c r="I1072" i="19"/>
  <c r="I1073" i="19"/>
  <c r="I1074" i="19"/>
  <c r="I1075" i="19"/>
  <c r="I1076" i="19"/>
  <c r="I1077" i="19"/>
  <c r="I1078" i="19"/>
  <c r="I1079" i="19"/>
  <c r="I1080" i="19"/>
  <c r="I1081" i="19"/>
  <c r="I1082" i="19"/>
  <c r="I1083" i="19"/>
  <c r="I1084" i="19"/>
  <c r="I1085" i="19"/>
  <c r="I1086" i="19"/>
  <c r="I1087" i="19"/>
  <c r="I1088" i="19"/>
  <c r="I1089" i="19"/>
  <c r="I1090" i="19"/>
  <c r="I1091" i="19"/>
  <c r="I1092" i="19"/>
  <c r="I1093" i="19"/>
  <c r="I1094" i="19"/>
  <c r="I1095" i="19"/>
  <c r="I1096" i="19"/>
  <c r="I1097" i="19"/>
  <c r="I1098" i="19"/>
  <c r="I1099" i="19"/>
  <c r="I1100" i="19"/>
  <c r="I1101" i="19"/>
  <c r="I1102" i="19"/>
  <c r="I1103" i="19"/>
  <c r="I1104" i="19"/>
  <c r="I1105" i="19"/>
  <c r="I1106" i="19"/>
  <c r="I1107" i="19"/>
  <c r="I1108" i="19"/>
  <c r="I1109" i="19"/>
  <c r="I1110" i="19"/>
  <c r="I1111" i="19"/>
  <c r="I1112" i="19"/>
  <c r="I1113" i="19"/>
  <c r="I1114" i="19"/>
  <c r="I1115" i="19"/>
  <c r="I1116" i="19"/>
  <c r="I1117" i="19"/>
  <c r="I1118" i="19"/>
  <c r="I1119" i="19"/>
  <c r="I1120" i="19"/>
  <c r="I1121" i="19"/>
  <c r="I1122" i="19"/>
  <c r="I1123" i="19"/>
  <c r="I1124" i="19"/>
  <c r="I1125" i="19"/>
  <c r="I1126" i="19"/>
  <c r="I1127" i="19"/>
  <c r="I1128" i="19"/>
  <c r="I1129" i="19"/>
  <c r="I1130" i="19"/>
  <c r="I1131" i="19"/>
  <c r="I1132" i="19"/>
  <c r="I1133" i="19"/>
  <c r="I1134" i="19"/>
  <c r="I1135" i="19"/>
  <c r="I1136" i="19"/>
  <c r="I1137" i="19"/>
  <c r="I1138" i="19"/>
  <c r="I1139" i="19"/>
  <c r="I1140" i="19"/>
  <c r="I1141" i="19"/>
  <c r="I1142" i="19"/>
  <c r="I1143" i="19"/>
  <c r="I1144" i="19"/>
  <c r="I1145" i="19"/>
  <c r="I1146" i="19"/>
  <c r="I1147" i="19"/>
  <c r="I1148" i="19"/>
  <c r="I1149" i="19"/>
  <c r="I1150" i="19"/>
  <c r="I1151" i="19"/>
  <c r="I1152" i="19"/>
  <c r="I1153" i="19"/>
  <c r="I1154" i="19"/>
  <c r="I1155" i="19"/>
  <c r="I1156" i="19"/>
  <c r="I1157" i="19"/>
  <c r="I1158" i="19"/>
  <c r="I1159" i="19"/>
  <c r="I1160" i="19"/>
  <c r="I1161" i="19"/>
  <c r="I1162" i="19"/>
  <c r="I1163" i="19"/>
  <c r="I1164" i="19"/>
  <c r="I1165" i="19"/>
  <c r="I1166" i="19"/>
  <c r="I1167" i="19"/>
  <c r="I1168" i="19"/>
  <c r="I1169" i="19"/>
  <c r="I1170" i="19"/>
  <c r="I1171" i="19"/>
  <c r="I1172" i="19"/>
  <c r="I1173" i="19"/>
  <c r="I1174" i="19"/>
  <c r="I1175" i="19"/>
  <c r="I1176" i="19"/>
  <c r="I1177" i="19"/>
  <c r="I1178" i="19"/>
  <c r="I1179" i="19"/>
  <c r="I1180" i="19"/>
  <c r="I1181" i="19"/>
  <c r="I1182" i="19"/>
  <c r="I1183" i="19"/>
  <c r="I1184" i="19"/>
  <c r="I1185" i="19"/>
  <c r="I1186" i="19"/>
  <c r="I1187" i="19"/>
  <c r="I1188" i="19"/>
  <c r="I1189" i="19"/>
  <c r="I1190" i="19"/>
  <c r="I1191" i="19"/>
  <c r="I1192" i="19"/>
  <c r="I1193" i="19"/>
  <c r="I1194" i="19"/>
  <c r="I1195" i="19"/>
  <c r="I1196" i="19"/>
  <c r="I1197" i="19"/>
  <c r="I1198" i="19"/>
  <c r="I1199" i="19"/>
  <c r="I1200" i="19"/>
  <c r="I1201" i="19"/>
  <c r="I1202" i="19"/>
  <c r="I1203" i="19"/>
  <c r="I1204" i="19"/>
  <c r="I1205" i="19"/>
  <c r="I1206" i="19"/>
  <c r="I1207" i="19"/>
  <c r="I1208" i="19"/>
  <c r="I1209" i="19"/>
  <c r="I1210" i="19"/>
  <c r="I1211" i="19"/>
  <c r="I1212" i="19"/>
  <c r="I1213" i="19"/>
  <c r="I1214" i="19"/>
  <c r="I1215" i="19"/>
  <c r="I1216" i="19"/>
  <c r="I1217" i="19"/>
  <c r="I1218" i="19"/>
  <c r="I1219" i="19"/>
  <c r="I1220" i="19"/>
  <c r="I1221" i="19"/>
  <c r="I1222" i="19"/>
  <c r="I1223" i="19"/>
  <c r="I1224" i="19"/>
  <c r="I1225" i="19"/>
  <c r="I1226" i="19"/>
  <c r="I1227" i="19"/>
  <c r="I1228" i="19"/>
  <c r="I1229" i="19"/>
  <c r="I1230" i="19"/>
  <c r="I1231" i="19"/>
  <c r="I1232" i="19"/>
  <c r="I1233" i="19"/>
  <c r="I1234" i="19"/>
  <c r="I1235" i="19"/>
  <c r="I1236" i="19"/>
  <c r="I1237" i="19"/>
  <c r="I1238" i="19"/>
  <c r="I1239" i="19"/>
  <c r="I1240" i="19"/>
  <c r="I1241" i="19"/>
  <c r="I1242" i="19"/>
  <c r="I1243" i="19"/>
  <c r="I1244" i="19"/>
  <c r="I1245" i="19"/>
  <c r="I1246" i="19"/>
  <c r="I1247" i="19"/>
  <c r="I1248" i="19"/>
  <c r="I1249" i="19"/>
  <c r="I1250" i="19"/>
  <c r="I1251" i="19"/>
  <c r="I1252" i="19"/>
  <c r="I1253" i="19"/>
  <c r="I1254" i="19"/>
  <c r="I1255" i="19"/>
  <c r="I1256" i="19"/>
  <c r="I1257" i="19"/>
  <c r="I1258" i="19"/>
  <c r="I1259" i="19"/>
  <c r="I1260" i="19"/>
  <c r="I1261" i="19"/>
  <c r="I1262" i="19"/>
  <c r="I1263" i="19"/>
  <c r="I1264" i="19"/>
  <c r="I1265" i="19"/>
  <c r="I1266" i="19"/>
  <c r="I1267" i="19"/>
  <c r="I1268" i="19"/>
  <c r="I1269" i="19"/>
  <c r="I1270" i="19"/>
  <c r="I1271" i="19"/>
  <c r="I1272" i="19"/>
  <c r="I1273" i="19"/>
  <c r="I1274" i="19"/>
  <c r="I1275" i="19"/>
  <c r="I1276" i="19"/>
  <c r="I1277" i="19"/>
  <c r="I1278" i="19"/>
  <c r="I1279" i="19"/>
  <c r="I1280" i="19"/>
  <c r="I1281" i="19"/>
  <c r="I1282" i="19"/>
  <c r="I1283" i="19"/>
  <c r="I1284" i="19"/>
  <c r="I1285" i="19"/>
  <c r="I1286" i="19"/>
  <c r="I1287" i="19"/>
  <c r="I1288" i="19"/>
  <c r="I1289" i="19"/>
  <c r="I1290" i="19"/>
  <c r="I1291" i="19"/>
  <c r="I1292" i="19"/>
  <c r="I1293" i="19"/>
  <c r="I1294" i="19"/>
  <c r="I1295" i="19"/>
  <c r="I1296" i="19"/>
  <c r="I1297" i="19"/>
  <c r="I1298" i="19"/>
  <c r="I1299" i="19"/>
  <c r="I1300" i="19"/>
  <c r="I1301" i="19"/>
  <c r="I1302" i="19"/>
  <c r="I1303" i="19"/>
  <c r="I1304" i="19"/>
  <c r="I1305" i="19"/>
  <c r="I1306" i="19"/>
  <c r="I1307" i="19"/>
  <c r="I1308" i="19"/>
  <c r="I1309" i="19"/>
  <c r="I1310" i="19"/>
  <c r="I1311" i="19"/>
  <c r="I1312" i="19"/>
  <c r="I1313" i="19"/>
  <c r="I1314" i="19"/>
  <c r="I1315" i="19"/>
  <c r="I1316" i="19"/>
  <c r="I1317" i="19"/>
  <c r="I1318" i="19"/>
  <c r="I1319" i="19"/>
  <c r="I1320" i="19"/>
  <c r="I1321" i="19"/>
  <c r="I1322" i="19"/>
  <c r="I1323" i="19"/>
  <c r="I1324" i="19"/>
  <c r="I1325" i="19"/>
  <c r="I1326" i="19"/>
  <c r="I1327" i="19"/>
  <c r="I1328" i="19"/>
  <c r="I1329" i="19"/>
  <c r="I1330" i="19"/>
  <c r="I1331" i="19"/>
  <c r="I1332" i="19"/>
  <c r="I1333" i="19"/>
  <c r="I1334" i="19"/>
  <c r="I1335" i="19"/>
  <c r="I1336" i="19"/>
  <c r="I1337" i="19"/>
  <c r="I1338" i="19"/>
  <c r="I1339" i="19"/>
  <c r="I1340" i="19"/>
  <c r="I1341" i="19"/>
  <c r="I1342" i="19"/>
  <c r="I1343" i="19"/>
  <c r="I1344" i="19"/>
  <c r="I1345" i="19"/>
  <c r="I1346" i="19"/>
  <c r="I1347" i="19"/>
  <c r="I1348" i="19"/>
  <c r="I1349" i="19"/>
  <c r="I1350" i="19"/>
  <c r="I1351" i="19"/>
  <c r="I1352" i="19"/>
  <c r="I1353" i="19"/>
  <c r="I1354" i="19"/>
  <c r="I1355" i="19"/>
  <c r="I1356" i="19"/>
  <c r="I1357" i="19"/>
  <c r="I1358" i="19"/>
  <c r="I1359" i="19"/>
  <c r="I1360" i="19"/>
  <c r="I1361" i="19"/>
  <c r="I1362" i="19"/>
  <c r="I1363" i="19"/>
  <c r="I1364" i="19"/>
  <c r="I1365" i="19"/>
  <c r="I1366" i="19"/>
  <c r="I1367" i="19"/>
  <c r="I1368" i="19"/>
  <c r="I1369" i="19"/>
  <c r="I1370" i="19"/>
  <c r="I1371" i="19"/>
  <c r="I1372" i="19"/>
  <c r="I1373" i="19"/>
  <c r="I1374" i="19"/>
  <c r="I1375" i="19"/>
  <c r="I1376" i="19"/>
  <c r="I1377" i="19"/>
  <c r="I1378" i="19"/>
  <c r="I1379" i="19"/>
  <c r="I1380" i="19"/>
  <c r="I1381" i="19"/>
  <c r="I1382" i="19"/>
  <c r="I1383" i="19"/>
  <c r="I1384" i="19"/>
  <c r="I1385" i="19"/>
  <c r="I1386" i="19"/>
  <c r="I1387" i="19"/>
  <c r="I1388" i="19"/>
  <c r="I1389" i="19"/>
  <c r="I1390" i="19"/>
  <c r="I1391" i="19"/>
  <c r="I1392" i="19"/>
  <c r="I1393" i="19"/>
  <c r="I1394" i="19"/>
  <c r="I1395" i="19"/>
  <c r="I1396" i="19"/>
  <c r="I1397" i="19"/>
  <c r="I1398" i="19"/>
  <c r="I1399" i="19"/>
  <c r="I1400" i="19"/>
  <c r="I1401" i="19"/>
  <c r="I1402" i="19"/>
  <c r="I1403" i="19"/>
  <c r="I1404" i="19"/>
  <c r="I1405" i="19"/>
  <c r="I1406" i="19"/>
  <c r="I1407" i="19"/>
  <c r="I1408" i="19"/>
  <c r="I1409" i="19"/>
  <c r="I1410" i="19"/>
  <c r="I1411" i="19"/>
  <c r="I1412" i="19"/>
  <c r="I1413" i="19"/>
  <c r="I1414" i="19"/>
  <c r="I1415" i="19"/>
  <c r="I1416" i="19"/>
  <c r="I1417" i="19"/>
  <c r="I1418" i="19"/>
  <c r="I1419" i="19"/>
  <c r="I1420" i="19"/>
  <c r="I1421" i="19"/>
  <c r="I1422" i="19"/>
  <c r="I1423" i="19"/>
  <c r="I1424" i="19"/>
  <c r="I1425" i="19"/>
  <c r="I1426" i="19"/>
  <c r="I1427" i="19"/>
  <c r="I1428" i="19"/>
  <c r="I1429" i="19"/>
  <c r="I1430" i="19"/>
  <c r="I1431" i="19"/>
  <c r="I1432" i="19"/>
  <c r="I1433" i="19"/>
  <c r="I1434" i="19"/>
  <c r="I1435" i="19"/>
  <c r="I1436" i="19"/>
  <c r="I1437" i="19"/>
  <c r="I1438" i="19"/>
  <c r="I1439" i="19"/>
  <c r="I1440" i="19"/>
  <c r="I1441" i="19"/>
  <c r="I1442" i="19"/>
  <c r="I1443" i="19"/>
  <c r="I1444" i="19"/>
  <c r="I1445" i="19"/>
  <c r="I1446" i="19"/>
  <c r="I1447" i="19"/>
  <c r="I1448" i="19"/>
  <c r="I1449" i="19"/>
  <c r="I1450" i="19"/>
  <c r="I1451" i="19"/>
  <c r="I1452" i="19"/>
  <c r="I1453" i="19"/>
  <c r="I1454" i="19"/>
  <c r="I1455" i="19"/>
  <c r="I1456" i="19"/>
  <c r="I1457" i="19"/>
  <c r="I1458" i="19"/>
  <c r="I1459" i="19"/>
  <c r="I1460" i="19"/>
  <c r="I1461" i="19"/>
  <c r="I1462" i="19"/>
  <c r="I1463" i="19"/>
  <c r="I1464" i="19"/>
  <c r="I1465" i="19"/>
  <c r="I1466" i="19"/>
  <c r="I1467" i="19"/>
  <c r="I1468" i="19"/>
  <c r="I1469" i="19"/>
  <c r="I1470" i="19"/>
  <c r="I1471" i="19"/>
  <c r="I1472" i="19"/>
  <c r="I1473" i="19"/>
  <c r="I1474" i="19"/>
  <c r="I1475" i="19"/>
  <c r="I1476" i="19"/>
  <c r="I1477" i="19"/>
  <c r="I1478" i="19"/>
  <c r="I1479" i="19"/>
  <c r="I1480" i="19"/>
  <c r="I1481" i="19"/>
  <c r="I1482" i="19"/>
  <c r="I1483" i="19"/>
  <c r="I1484" i="19"/>
  <c r="I1485" i="19"/>
  <c r="I1486" i="19"/>
  <c r="I1487" i="19"/>
  <c r="I1488" i="19"/>
  <c r="I1489" i="19"/>
  <c r="I1490" i="19"/>
  <c r="I1491" i="19"/>
  <c r="I1492" i="19"/>
  <c r="I1493" i="19"/>
  <c r="I1494" i="19"/>
  <c r="I1495" i="19"/>
  <c r="I1496" i="19"/>
  <c r="I1497" i="19"/>
  <c r="I1498" i="19"/>
  <c r="I1499" i="19"/>
  <c r="I1500" i="19"/>
  <c r="I1501" i="19"/>
  <c r="I1502" i="19"/>
  <c r="I1503" i="19"/>
  <c r="I1504" i="19"/>
  <c r="I1505" i="19"/>
  <c r="I1506" i="19"/>
  <c r="I1507" i="19"/>
  <c r="I1508" i="19"/>
  <c r="I1509" i="19"/>
  <c r="I1510" i="19"/>
  <c r="I1511" i="19"/>
  <c r="I1512" i="19"/>
  <c r="I1513" i="19"/>
  <c r="I1514" i="19"/>
  <c r="I1515" i="19"/>
  <c r="I1516" i="19"/>
  <c r="I1517" i="19"/>
  <c r="I1518" i="19"/>
  <c r="I1519" i="19"/>
  <c r="I1520" i="19"/>
  <c r="I1521" i="19"/>
  <c r="I1522" i="19"/>
  <c r="I1523" i="19"/>
  <c r="I1524" i="19"/>
  <c r="I1525" i="19"/>
  <c r="I1526" i="19"/>
  <c r="I1527" i="19"/>
  <c r="I1528" i="19"/>
  <c r="I1529" i="19"/>
  <c r="I1530" i="19"/>
  <c r="I1531" i="19"/>
  <c r="I1532" i="19"/>
  <c r="I1533" i="19"/>
  <c r="I1534" i="19"/>
  <c r="I1535" i="19"/>
  <c r="I1536" i="19"/>
  <c r="I1537" i="19"/>
  <c r="I1538" i="19"/>
  <c r="I1539" i="19"/>
  <c r="I1540" i="19"/>
  <c r="I1541" i="19"/>
  <c r="I1542" i="19"/>
  <c r="I1543" i="19"/>
  <c r="I1544" i="19"/>
  <c r="I1545" i="19"/>
  <c r="I1546" i="19"/>
  <c r="I1547" i="19"/>
  <c r="I1548" i="19"/>
  <c r="I1549" i="19"/>
  <c r="I1550" i="19"/>
  <c r="I1551" i="19"/>
  <c r="I1552" i="19"/>
  <c r="I1553" i="19"/>
  <c r="I1554" i="19"/>
  <c r="I1555" i="19"/>
  <c r="I1556" i="19"/>
  <c r="I1557" i="19"/>
  <c r="I1558" i="19"/>
  <c r="I1559" i="19"/>
  <c r="I1560" i="19"/>
  <c r="I1561" i="19"/>
  <c r="I1562" i="19"/>
  <c r="I1563" i="19"/>
  <c r="I1564" i="19"/>
  <c r="I1565" i="19"/>
  <c r="I1566" i="19"/>
  <c r="I1567" i="19"/>
  <c r="I1568" i="19"/>
  <c r="I1569" i="19"/>
  <c r="I1570" i="19"/>
  <c r="I1571" i="19"/>
  <c r="I1572" i="19"/>
  <c r="I1573" i="19"/>
  <c r="I1574" i="19"/>
  <c r="I1575" i="19"/>
  <c r="I1576" i="19"/>
  <c r="I1577" i="19"/>
  <c r="I1578" i="19"/>
  <c r="I1579" i="19"/>
  <c r="I1580" i="19"/>
  <c r="I1581" i="19"/>
  <c r="I1582" i="19"/>
  <c r="I1583" i="19"/>
  <c r="I1584" i="19"/>
  <c r="I1585" i="19"/>
  <c r="I1586" i="19"/>
  <c r="I1587" i="19"/>
  <c r="I1588" i="19"/>
  <c r="I1589" i="19"/>
  <c r="I1590" i="19"/>
  <c r="I1591" i="19"/>
  <c r="I1592" i="19"/>
  <c r="I1593" i="19"/>
  <c r="I1594" i="19"/>
  <c r="I1595" i="19"/>
  <c r="I1596" i="19"/>
  <c r="I1597" i="19"/>
  <c r="I1598" i="19"/>
  <c r="I1599" i="19"/>
  <c r="I1600" i="19"/>
  <c r="I1601" i="19"/>
  <c r="I1602" i="19"/>
  <c r="I1603" i="19"/>
  <c r="I1604" i="19"/>
  <c r="I1605" i="19"/>
  <c r="I1606" i="19"/>
  <c r="I1607" i="19"/>
  <c r="I1608" i="19"/>
  <c r="I1609" i="19"/>
  <c r="I1610" i="19"/>
  <c r="I1611" i="19"/>
  <c r="I1612" i="19"/>
  <c r="I1613" i="19"/>
  <c r="I1614" i="19"/>
  <c r="I1615" i="19"/>
  <c r="I1616" i="19"/>
  <c r="I1617" i="19"/>
  <c r="I1618" i="19"/>
  <c r="I1619" i="19"/>
  <c r="I1620" i="19"/>
  <c r="I1621" i="19"/>
  <c r="I1622" i="19"/>
  <c r="I1623" i="19"/>
  <c r="I1624" i="19"/>
  <c r="I1625" i="19"/>
  <c r="I1626" i="19"/>
  <c r="I1627" i="19"/>
  <c r="I1628" i="19"/>
  <c r="I1629" i="19"/>
  <c r="I1630" i="19"/>
  <c r="I1631" i="19"/>
  <c r="I1632" i="19"/>
  <c r="I1633" i="19"/>
  <c r="I1634" i="19"/>
  <c r="I1635" i="19"/>
  <c r="I1636" i="19"/>
  <c r="I1637" i="19"/>
  <c r="I1638" i="19"/>
  <c r="I1639" i="19"/>
  <c r="I1640" i="19"/>
  <c r="I1641" i="19"/>
  <c r="I1642" i="19"/>
  <c r="I1643" i="19"/>
  <c r="I1644" i="19"/>
  <c r="I1645" i="19"/>
  <c r="I1646" i="19"/>
  <c r="I1647" i="19"/>
  <c r="I1648" i="19"/>
  <c r="I1649" i="19"/>
  <c r="I1650" i="19"/>
  <c r="I1651" i="19"/>
  <c r="I1652" i="19"/>
  <c r="I1653" i="19"/>
  <c r="I1654" i="19"/>
  <c r="I1655" i="19"/>
  <c r="I1656" i="19"/>
  <c r="I1657" i="19"/>
  <c r="I1658" i="19"/>
  <c r="I1659" i="19"/>
  <c r="I1660" i="19"/>
  <c r="I1661" i="19"/>
  <c r="I1662" i="19"/>
  <c r="I1663" i="19"/>
  <c r="I1664" i="19"/>
  <c r="I1665" i="19"/>
  <c r="I1666" i="19"/>
  <c r="I1667" i="19"/>
  <c r="I1668" i="19"/>
  <c r="I1669" i="19"/>
  <c r="I1670" i="19"/>
  <c r="I1671" i="19"/>
  <c r="I1672" i="19"/>
  <c r="I1673" i="19"/>
  <c r="I1674" i="19"/>
  <c r="I1675" i="19"/>
  <c r="I1676" i="19"/>
  <c r="I1677" i="19"/>
  <c r="I1678" i="19"/>
  <c r="I1679" i="19"/>
  <c r="I1680" i="19"/>
  <c r="I1681" i="19"/>
  <c r="I1682" i="19"/>
  <c r="I1683" i="19"/>
  <c r="I1684" i="19"/>
  <c r="I1685" i="19"/>
  <c r="I1686" i="19"/>
  <c r="I1687" i="19"/>
  <c r="I1688" i="19"/>
  <c r="I1689" i="19"/>
  <c r="I1690" i="19"/>
  <c r="I1691" i="19"/>
  <c r="I1692" i="19"/>
  <c r="I1693" i="19"/>
  <c r="I1694" i="19"/>
  <c r="I1695" i="19"/>
  <c r="I1696" i="19"/>
  <c r="I1697" i="19"/>
  <c r="I1698" i="19"/>
  <c r="I1699" i="19"/>
  <c r="I1700" i="19"/>
  <c r="I1701" i="19"/>
  <c r="I1702" i="19"/>
  <c r="I1703" i="19"/>
  <c r="I1704" i="19"/>
  <c r="I1705" i="19"/>
  <c r="I1706" i="19"/>
  <c r="I1707" i="19"/>
  <c r="I1708" i="19"/>
  <c r="I1709" i="19"/>
  <c r="I1710" i="19"/>
  <c r="I1711" i="19"/>
  <c r="I1712" i="19"/>
  <c r="I1713" i="19"/>
  <c r="I1714" i="19"/>
  <c r="I1715" i="19"/>
  <c r="I1716" i="19"/>
  <c r="I1717" i="19"/>
  <c r="I1718" i="19"/>
  <c r="I1719" i="19"/>
  <c r="I1720" i="19"/>
  <c r="I1721" i="19"/>
  <c r="I1722" i="19"/>
  <c r="I1723" i="19"/>
  <c r="I1724" i="19"/>
  <c r="I1725" i="19"/>
  <c r="I1726" i="19"/>
  <c r="I1727" i="19"/>
  <c r="I1728" i="19"/>
  <c r="I1729" i="19"/>
  <c r="I1730" i="19"/>
  <c r="I1731" i="19"/>
  <c r="I1732" i="19"/>
  <c r="I1733" i="19"/>
  <c r="I1734" i="19"/>
  <c r="I1735" i="19"/>
  <c r="I1736" i="19"/>
  <c r="I1737" i="19"/>
  <c r="I1738" i="19"/>
  <c r="I1739" i="19"/>
  <c r="I1740" i="19"/>
  <c r="I1741" i="19"/>
  <c r="I1742" i="19"/>
  <c r="I1743" i="19"/>
  <c r="I1744" i="19"/>
  <c r="I1745" i="19"/>
  <c r="I1746" i="19"/>
  <c r="I1747" i="19"/>
  <c r="I1748" i="19"/>
  <c r="I1749" i="19"/>
  <c r="I1750" i="19"/>
  <c r="I1751" i="19"/>
  <c r="I1752" i="19"/>
  <c r="I1753" i="19"/>
  <c r="I1754" i="19"/>
  <c r="I1755" i="19"/>
  <c r="I1756" i="19"/>
  <c r="I1757" i="19"/>
  <c r="I1758" i="19"/>
  <c r="I1759" i="19"/>
  <c r="I1760" i="19"/>
  <c r="I1761" i="19"/>
  <c r="I1762" i="19"/>
  <c r="I1763" i="19"/>
  <c r="I1764" i="19"/>
  <c r="I1765" i="19"/>
  <c r="I1766" i="19"/>
  <c r="I1767" i="19"/>
  <c r="I1768" i="19"/>
  <c r="I1769" i="19"/>
  <c r="I1770" i="19"/>
  <c r="I1771" i="19"/>
  <c r="I1772" i="19"/>
  <c r="I1773" i="19"/>
  <c r="I1774" i="19"/>
  <c r="I1775" i="19"/>
  <c r="I1776" i="19"/>
  <c r="I1777" i="19"/>
  <c r="I1778" i="19"/>
  <c r="I1779" i="19"/>
  <c r="I1780" i="19"/>
  <c r="I1781" i="19"/>
  <c r="I1782" i="19"/>
  <c r="I1783" i="19"/>
  <c r="I1784" i="19"/>
  <c r="I1785" i="19"/>
  <c r="I1786" i="19"/>
  <c r="I1787" i="19"/>
  <c r="I1788" i="19"/>
  <c r="I1789" i="19"/>
  <c r="I1790" i="19"/>
  <c r="I1791" i="19"/>
  <c r="I1792" i="19"/>
  <c r="I1793" i="19"/>
  <c r="I1794" i="19"/>
  <c r="I1795" i="19"/>
  <c r="I1796" i="19"/>
  <c r="I1797" i="19"/>
  <c r="I1798" i="19"/>
  <c r="I1799" i="19"/>
  <c r="I1800" i="19"/>
  <c r="I1801" i="19"/>
  <c r="I1802" i="19"/>
  <c r="I1803" i="19"/>
  <c r="I1804" i="19"/>
  <c r="I1805" i="19"/>
  <c r="I1806" i="19"/>
  <c r="I1807" i="19"/>
  <c r="I1808" i="19"/>
  <c r="I1809" i="19"/>
  <c r="I1810" i="19"/>
  <c r="I1811" i="19"/>
  <c r="I1812" i="19"/>
  <c r="I1813" i="19"/>
  <c r="I1814" i="19"/>
  <c r="I1815" i="19"/>
  <c r="I1816" i="19"/>
  <c r="I1817" i="19"/>
  <c r="I1818" i="19"/>
  <c r="I1819" i="19"/>
  <c r="I1820" i="19"/>
  <c r="I1821" i="19"/>
  <c r="I1822" i="19"/>
  <c r="I1823" i="19"/>
  <c r="I1824" i="19"/>
  <c r="I1825" i="19"/>
  <c r="I1826" i="19"/>
  <c r="I1827" i="19"/>
  <c r="I1828" i="19"/>
  <c r="I1829" i="19"/>
  <c r="I1830" i="19"/>
  <c r="I1831" i="19"/>
  <c r="I1832" i="19"/>
  <c r="I1833" i="19"/>
  <c r="I1834" i="19"/>
  <c r="I1835" i="19"/>
  <c r="I1836" i="19"/>
  <c r="I1837" i="19"/>
  <c r="I1838" i="19"/>
  <c r="I1839" i="19"/>
  <c r="I1840" i="19"/>
  <c r="I1841" i="19"/>
  <c r="I1842" i="19"/>
  <c r="I1843" i="19"/>
  <c r="I1844" i="19"/>
  <c r="I1845" i="19"/>
  <c r="I1846" i="19"/>
  <c r="I1847" i="19"/>
  <c r="I1848" i="19"/>
  <c r="I1849" i="19"/>
  <c r="I1850" i="19"/>
  <c r="I1851" i="19"/>
  <c r="I1852" i="19"/>
  <c r="I1853" i="19"/>
  <c r="I1854" i="19"/>
  <c r="I1855" i="19"/>
  <c r="I1856" i="19"/>
  <c r="I1857" i="19"/>
  <c r="I1858" i="19"/>
  <c r="I1859" i="19"/>
  <c r="I1860" i="19"/>
  <c r="I1861" i="19"/>
  <c r="I1862" i="19"/>
  <c r="I1863" i="19"/>
  <c r="I1864" i="19"/>
  <c r="I1865" i="19"/>
  <c r="I1866" i="19"/>
  <c r="I1867" i="19"/>
  <c r="I1868" i="19"/>
  <c r="I1869" i="19"/>
  <c r="I1870" i="19"/>
  <c r="I1871" i="19"/>
  <c r="I1872" i="19"/>
  <c r="I1873" i="19"/>
  <c r="I1874" i="19"/>
  <c r="I1875" i="19"/>
  <c r="I1876" i="19"/>
  <c r="I1877" i="19"/>
  <c r="I1878" i="19"/>
  <c r="I1879" i="19"/>
  <c r="I1880" i="19"/>
  <c r="I1881" i="19"/>
  <c r="I1882" i="19"/>
  <c r="I1883" i="19"/>
  <c r="I1884" i="19"/>
  <c r="I1885" i="19"/>
  <c r="I1886" i="19"/>
  <c r="I1887" i="19"/>
  <c r="I1888" i="19"/>
  <c r="I1889" i="19"/>
  <c r="I1890" i="19"/>
  <c r="I1891" i="19"/>
  <c r="I1892" i="19"/>
  <c r="I1893" i="19"/>
  <c r="I1894" i="19"/>
  <c r="I1895" i="19"/>
  <c r="I1896" i="19"/>
  <c r="I1897" i="19"/>
  <c r="I1898" i="19"/>
  <c r="I1899" i="19"/>
  <c r="I1900" i="19"/>
  <c r="I1901" i="19"/>
  <c r="I1902" i="19"/>
  <c r="I1903" i="19"/>
  <c r="I1904" i="19"/>
  <c r="I1905" i="19"/>
  <c r="I1906" i="19"/>
  <c r="I1907" i="19"/>
  <c r="I1908" i="19"/>
  <c r="I1909" i="19"/>
  <c r="I1910" i="19"/>
  <c r="I1911" i="19"/>
  <c r="I1912" i="19"/>
  <c r="I1913" i="19"/>
  <c r="I1914" i="19"/>
  <c r="I1915" i="19"/>
  <c r="I1916" i="19"/>
  <c r="I1917" i="19"/>
  <c r="I1918" i="19"/>
  <c r="I1919" i="19"/>
  <c r="I1920" i="19"/>
  <c r="I1921" i="19"/>
  <c r="I1922" i="19"/>
  <c r="I1923" i="19"/>
  <c r="I1924" i="19"/>
  <c r="I1925" i="19"/>
  <c r="I1926" i="19"/>
  <c r="I1927" i="19"/>
  <c r="I1928" i="19"/>
  <c r="I1929" i="19"/>
  <c r="I1930" i="19"/>
  <c r="I1931" i="19"/>
  <c r="I1932" i="19"/>
  <c r="I1933" i="19"/>
  <c r="I1934" i="19"/>
  <c r="I1935" i="19"/>
  <c r="I1936" i="19"/>
  <c r="I1937" i="19"/>
  <c r="I1938" i="19"/>
  <c r="I1939" i="19"/>
  <c r="I1940" i="19"/>
  <c r="I1941" i="19"/>
  <c r="I1942" i="19"/>
  <c r="I1943" i="19"/>
  <c r="I1944" i="19"/>
  <c r="I1945" i="19"/>
  <c r="I1946" i="19"/>
  <c r="I1947" i="19"/>
  <c r="I1948" i="19"/>
  <c r="I1949" i="19"/>
  <c r="I1950" i="19"/>
  <c r="I1951" i="19"/>
  <c r="I1952" i="19"/>
  <c r="I1953" i="19"/>
  <c r="I1954" i="19"/>
  <c r="I1955" i="19"/>
  <c r="I1956" i="19"/>
  <c r="I1957" i="19"/>
  <c r="I1958" i="19"/>
  <c r="I1959" i="19"/>
  <c r="I1960" i="19"/>
  <c r="I1961" i="19"/>
  <c r="I1962" i="19"/>
  <c r="I1963" i="19"/>
  <c r="I1964" i="19"/>
  <c r="I1965" i="19"/>
  <c r="I1966" i="19"/>
  <c r="I1967" i="19"/>
  <c r="I1968" i="19"/>
  <c r="I1969" i="19"/>
  <c r="I1970" i="19"/>
  <c r="I1971" i="19"/>
  <c r="I1972" i="19"/>
  <c r="I1973" i="19"/>
  <c r="I1974" i="19"/>
  <c r="I1975" i="19"/>
  <c r="I1976" i="19"/>
  <c r="I1977" i="19"/>
  <c r="I1978" i="19"/>
  <c r="I1979" i="19"/>
  <c r="I1980" i="19"/>
  <c r="I1981" i="19"/>
  <c r="I1982" i="19"/>
  <c r="I1983" i="19"/>
  <c r="I1984" i="19"/>
  <c r="I1985" i="19"/>
  <c r="I1986" i="19"/>
  <c r="I1987" i="19"/>
  <c r="I1988" i="19"/>
  <c r="I1989" i="19"/>
  <c r="I1990" i="19"/>
  <c r="I1991" i="19"/>
  <c r="I1992" i="19"/>
  <c r="I1993" i="19"/>
  <c r="I1994" i="19"/>
  <c r="I1995" i="19"/>
  <c r="I1996" i="19"/>
  <c r="I1997" i="19"/>
  <c r="I1998" i="19"/>
  <c r="I1999" i="19"/>
  <c r="I2000" i="19"/>
  <c r="I2001" i="19"/>
  <c r="I2002" i="19"/>
  <c r="I2003" i="19"/>
  <c r="I2004" i="19"/>
  <c r="I2005" i="19"/>
  <c r="I2006" i="19"/>
  <c r="I2007" i="19"/>
  <c r="I2008" i="19"/>
  <c r="I2009" i="19"/>
  <c r="I2010" i="19"/>
  <c r="I2011" i="19"/>
  <c r="I2012" i="19"/>
  <c r="I2013" i="19"/>
  <c r="I2014" i="19"/>
  <c r="I2015" i="19"/>
  <c r="I2016" i="19"/>
  <c r="I2017" i="19"/>
  <c r="I2018" i="19"/>
  <c r="I2019" i="19"/>
  <c r="I2020" i="19"/>
  <c r="I2021" i="19"/>
  <c r="I2022" i="19"/>
  <c r="I2023" i="19"/>
  <c r="I2024" i="19"/>
  <c r="I2025" i="19"/>
  <c r="I2026" i="19"/>
  <c r="I2027" i="19"/>
  <c r="I2028" i="19"/>
  <c r="I2029" i="19"/>
  <c r="I2030" i="19"/>
  <c r="I2031" i="19"/>
  <c r="I2032" i="19"/>
  <c r="I2033" i="19"/>
  <c r="I2034" i="19"/>
  <c r="I2035" i="19"/>
  <c r="I2036" i="19"/>
  <c r="I2037" i="19"/>
  <c r="I2038" i="19"/>
  <c r="I2039" i="19"/>
  <c r="I2040" i="19"/>
  <c r="I2041" i="19"/>
  <c r="I2042" i="19"/>
  <c r="I2043" i="19"/>
  <c r="I2044" i="19"/>
  <c r="I2045" i="19"/>
  <c r="I2046" i="19"/>
  <c r="I2047" i="19"/>
  <c r="I2048" i="19"/>
  <c r="I2049" i="19"/>
  <c r="I2050" i="19"/>
  <c r="I2051" i="19"/>
  <c r="I2052" i="19"/>
  <c r="I2053" i="19"/>
  <c r="I2054" i="19"/>
  <c r="I2055" i="19"/>
  <c r="I2056" i="19"/>
  <c r="I2057" i="19"/>
  <c r="I2058" i="19"/>
  <c r="I2059" i="19"/>
  <c r="I2060" i="19"/>
  <c r="I2061" i="19"/>
  <c r="I2062" i="19"/>
  <c r="I2063" i="19"/>
  <c r="I2064" i="19"/>
  <c r="I2065" i="19"/>
  <c r="I2066" i="19"/>
  <c r="I2067" i="19"/>
  <c r="I2068" i="19"/>
  <c r="I2069" i="19"/>
  <c r="I2070" i="19"/>
  <c r="I2071" i="19"/>
  <c r="I2072" i="19"/>
  <c r="I2073" i="19"/>
  <c r="I2074" i="19"/>
  <c r="I2075" i="19"/>
  <c r="I2076" i="19"/>
  <c r="I2077" i="19"/>
  <c r="I2078" i="19"/>
  <c r="I2079" i="19"/>
  <c r="I2080" i="19"/>
  <c r="I2081" i="19"/>
  <c r="I2082" i="19"/>
  <c r="I2083" i="19"/>
  <c r="I2084" i="19"/>
  <c r="I2085" i="19"/>
  <c r="I2086" i="19"/>
  <c r="I2087" i="19"/>
  <c r="I2088" i="19"/>
  <c r="I2089" i="19"/>
  <c r="I2090" i="19"/>
  <c r="I2091" i="19"/>
  <c r="I2092" i="19"/>
  <c r="I2093" i="19"/>
  <c r="I2094" i="19"/>
  <c r="I2095" i="19"/>
  <c r="I2096" i="19"/>
  <c r="I2097" i="19"/>
  <c r="I2098" i="19"/>
  <c r="I2099" i="19"/>
  <c r="I2100" i="19"/>
  <c r="I2101" i="19"/>
  <c r="I2102" i="19"/>
  <c r="I2103" i="19"/>
  <c r="I2104" i="19"/>
  <c r="I2105" i="19"/>
  <c r="I2106" i="19"/>
  <c r="I2107" i="19"/>
  <c r="I2108" i="19"/>
  <c r="I2109" i="19"/>
  <c r="I2110" i="19"/>
  <c r="I2111" i="19"/>
  <c r="I2112" i="19"/>
  <c r="I2113" i="19"/>
  <c r="I2114" i="19"/>
  <c r="I2115" i="19"/>
  <c r="I2116" i="19"/>
  <c r="I2117" i="19"/>
  <c r="I2118" i="19"/>
  <c r="I2119" i="19"/>
  <c r="I2120" i="19"/>
  <c r="I2121" i="19"/>
  <c r="I2122" i="19"/>
  <c r="I2123" i="19"/>
  <c r="I2124" i="19"/>
  <c r="I2125" i="19"/>
  <c r="I2126" i="19"/>
  <c r="I2127" i="19"/>
  <c r="I2128" i="19"/>
  <c r="I2129" i="19"/>
  <c r="I2130" i="19"/>
  <c r="I2131" i="19"/>
  <c r="I2132" i="19"/>
  <c r="I2133" i="19"/>
  <c r="I2134" i="19"/>
  <c r="I2135" i="19"/>
  <c r="I2136" i="19"/>
  <c r="I2137" i="19"/>
  <c r="I2138" i="19"/>
  <c r="I2139" i="19"/>
  <c r="I2140" i="19"/>
  <c r="I2141" i="19"/>
  <c r="I2142" i="19"/>
  <c r="I2143" i="19"/>
  <c r="I2144" i="19"/>
  <c r="I2145" i="19"/>
  <c r="I2146" i="19"/>
  <c r="I2147" i="19"/>
  <c r="I2148" i="19"/>
  <c r="I2149" i="19"/>
  <c r="I2150" i="19"/>
  <c r="I2151" i="19"/>
  <c r="I2152" i="19"/>
  <c r="I2153" i="19"/>
  <c r="I2154" i="19"/>
  <c r="I2155" i="19"/>
  <c r="I2156" i="19"/>
  <c r="I2157" i="19"/>
  <c r="I2158" i="19"/>
  <c r="I2159" i="19"/>
  <c r="I2160" i="19"/>
  <c r="I2161" i="19"/>
  <c r="I2162" i="19"/>
  <c r="I2163" i="19"/>
  <c r="I2164" i="19"/>
  <c r="I2165" i="19"/>
  <c r="I2166" i="19"/>
  <c r="I2167" i="19"/>
  <c r="I2168" i="19"/>
  <c r="I2169" i="19"/>
  <c r="I2170" i="19"/>
  <c r="I2171" i="19"/>
  <c r="I2172" i="19"/>
  <c r="I2173" i="19"/>
  <c r="I2174" i="19"/>
  <c r="I2175" i="19"/>
  <c r="I2176" i="19"/>
  <c r="I2177" i="19"/>
  <c r="I2178" i="19"/>
  <c r="I2179" i="19"/>
  <c r="I2180" i="19"/>
  <c r="I2181" i="19"/>
  <c r="I2182" i="19"/>
  <c r="I2183" i="19"/>
  <c r="I2184" i="19"/>
  <c r="I2185" i="19"/>
  <c r="I2186" i="19"/>
  <c r="I2187" i="19"/>
  <c r="I2188" i="19"/>
  <c r="I2189" i="19"/>
  <c r="I2190" i="19"/>
  <c r="I2191" i="19"/>
  <c r="I2192" i="19"/>
  <c r="I2193" i="19"/>
  <c r="I2194" i="19"/>
  <c r="I2195" i="19"/>
  <c r="I2196" i="19"/>
  <c r="I2197" i="19"/>
  <c r="I2198" i="19"/>
  <c r="I2199" i="19"/>
  <c r="I2200" i="19"/>
  <c r="I2201" i="19"/>
  <c r="I2202" i="19"/>
  <c r="I2203" i="19"/>
  <c r="I2204" i="19"/>
  <c r="I2205" i="19"/>
  <c r="I2206" i="19"/>
  <c r="I2207" i="19"/>
  <c r="I2208" i="19"/>
  <c r="I2209" i="19"/>
  <c r="I2210" i="19"/>
  <c r="I2211" i="19"/>
  <c r="I2212" i="19"/>
  <c r="I2213" i="19"/>
  <c r="I2214" i="19"/>
  <c r="I2215" i="19"/>
  <c r="I2216" i="19"/>
  <c r="I2217" i="19"/>
  <c r="I2218" i="19"/>
  <c r="I2219" i="19"/>
  <c r="I2220" i="19"/>
  <c r="I2221" i="19"/>
  <c r="I2222" i="19"/>
  <c r="I2223" i="19"/>
  <c r="I2224" i="19"/>
  <c r="I2225" i="19"/>
  <c r="I2226" i="19"/>
  <c r="I2227" i="19"/>
  <c r="I2228" i="19"/>
  <c r="I2229" i="19"/>
  <c r="I2230" i="19"/>
  <c r="I2231" i="19"/>
  <c r="I2232" i="19"/>
  <c r="I2233" i="19"/>
  <c r="I2234" i="19"/>
  <c r="I2235" i="19"/>
  <c r="I2236" i="19"/>
  <c r="I2237" i="19"/>
  <c r="I2238" i="19"/>
  <c r="I2239" i="19"/>
  <c r="I2240" i="19"/>
  <c r="I2241" i="19"/>
  <c r="I2242" i="19"/>
  <c r="I2243" i="19"/>
  <c r="I2244" i="19"/>
  <c r="I2245" i="19"/>
  <c r="I2246" i="19"/>
  <c r="I2247" i="19"/>
  <c r="I2248" i="19"/>
  <c r="I2249" i="19"/>
  <c r="I2250" i="19"/>
  <c r="I2251" i="19"/>
  <c r="I2252" i="19"/>
  <c r="I2253" i="19"/>
  <c r="I2254" i="19"/>
  <c r="I2255" i="19"/>
  <c r="I2256" i="19"/>
  <c r="I2257" i="19"/>
  <c r="I2258" i="19"/>
  <c r="I2259" i="19"/>
  <c r="I2260" i="19"/>
  <c r="I2261" i="19"/>
  <c r="I2262" i="19"/>
  <c r="I2263" i="19"/>
  <c r="I2264" i="19"/>
  <c r="I2265" i="19"/>
  <c r="I2266" i="19"/>
  <c r="I2267" i="19"/>
  <c r="I2268" i="19"/>
  <c r="I2269" i="19"/>
  <c r="I2270" i="19"/>
  <c r="I2271" i="19"/>
  <c r="I2272" i="19"/>
  <c r="I2273" i="19"/>
  <c r="I2274" i="19"/>
  <c r="I2275" i="19"/>
  <c r="I2276" i="19"/>
  <c r="I2277" i="19"/>
  <c r="I2278" i="19"/>
  <c r="I2279" i="19"/>
  <c r="I2280" i="19"/>
  <c r="I2281" i="19"/>
  <c r="I2282" i="19"/>
  <c r="I2283" i="19"/>
  <c r="I2284" i="19"/>
  <c r="I2285" i="19"/>
  <c r="I2286" i="19"/>
  <c r="I2287" i="19"/>
  <c r="I2288" i="19"/>
  <c r="I2289" i="19"/>
  <c r="I2290" i="19"/>
  <c r="I2291" i="19"/>
  <c r="I2292" i="19"/>
  <c r="I2293" i="19"/>
  <c r="I2294" i="19"/>
  <c r="I2295" i="19"/>
  <c r="I2296" i="19"/>
  <c r="I2297" i="19"/>
  <c r="I2298" i="19"/>
  <c r="I2299" i="19"/>
  <c r="I2300" i="19"/>
  <c r="I2301" i="19"/>
  <c r="I2302" i="19"/>
  <c r="I2303" i="19"/>
  <c r="I2304" i="19"/>
  <c r="I2305" i="19"/>
  <c r="I2306" i="19"/>
  <c r="I2307" i="19"/>
  <c r="I2308" i="19"/>
  <c r="I2309" i="19"/>
  <c r="I2310" i="19"/>
  <c r="I2311" i="19"/>
  <c r="I2312" i="19"/>
  <c r="I2313" i="19"/>
  <c r="I2314" i="19"/>
  <c r="I2315" i="19"/>
  <c r="I2316" i="19"/>
  <c r="I2317" i="19"/>
  <c r="I2318" i="19"/>
  <c r="I2319" i="19"/>
  <c r="I2320" i="19"/>
  <c r="I2321" i="19"/>
  <c r="I2322" i="19"/>
  <c r="I2323" i="19"/>
  <c r="I2324" i="19"/>
  <c r="I2325" i="19"/>
  <c r="I2326" i="19"/>
  <c r="I2327" i="19"/>
  <c r="I2328" i="19"/>
  <c r="I2329" i="19"/>
  <c r="I2330" i="19"/>
  <c r="I2331" i="19"/>
  <c r="I2332" i="19"/>
  <c r="I2333" i="19"/>
  <c r="I2334" i="19"/>
  <c r="I2335" i="19"/>
  <c r="I2336" i="19"/>
  <c r="I2337" i="19"/>
  <c r="I2338" i="19"/>
  <c r="I2339" i="19"/>
  <c r="I2340" i="19"/>
  <c r="I2341" i="19"/>
  <c r="I2342" i="19"/>
  <c r="I2343" i="19"/>
  <c r="I2344" i="19"/>
  <c r="I2345" i="19"/>
  <c r="I2346" i="19"/>
  <c r="I2347" i="19"/>
  <c r="I2348" i="19"/>
  <c r="I2349" i="19"/>
  <c r="I2350" i="19"/>
  <c r="I2351" i="19"/>
  <c r="I2352" i="19"/>
  <c r="I2353" i="19"/>
  <c r="I2354" i="19"/>
  <c r="I2355" i="19"/>
  <c r="I2356" i="19"/>
  <c r="I2357" i="19"/>
  <c r="I2358" i="19"/>
  <c r="I2359" i="19"/>
  <c r="I2360" i="19"/>
  <c r="I2361" i="19"/>
  <c r="I2362" i="19"/>
  <c r="I2363" i="19"/>
  <c r="I2364" i="19"/>
  <c r="I2365" i="19"/>
  <c r="I2366" i="19"/>
  <c r="I2367" i="19"/>
  <c r="I2368" i="19"/>
  <c r="I2369" i="19"/>
  <c r="I2370" i="19"/>
  <c r="I2371" i="19"/>
  <c r="I2372" i="19"/>
  <c r="I2373" i="19"/>
  <c r="I2374" i="19"/>
  <c r="I2375" i="19"/>
  <c r="I2376" i="19"/>
  <c r="I2377" i="19"/>
  <c r="I2378" i="19"/>
  <c r="I2379" i="19"/>
  <c r="I2380" i="19"/>
  <c r="I2381" i="19"/>
  <c r="I2382" i="19"/>
  <c r="I2383" i="19"/>
  <c r="I2384" i="19"/>
  <c r="I2385" i="19"/>
  <c r="I2386" i="19"/>
  <c r="I2387" i="19"/>
  <c r="I2388" i="19"/>
  <c r="I2389" i="19"/>
  <c r="I2390" i="19"/>
  <c r="I2391" i="19"/>
  <c r="I2392" i="19"/>
  <c r="I2393" i="19"/>
  <c r="I2394" i="19"/>
  <c r="I2395" i="19"/>
  <c r="I2396" i="19"/>
  <c r="I2397" i="19"/>
  <c r="I2398" i="19"/>
  <c r="I2399" i="19"/>
  <c r="I2400" i="19"/>
  <c r="I2401" i="19"/>
  <c r="I2402" i="19"/>
  <c r="I2403" i="19"/>
  <c r="I2404" i="19"/>
  <c r="I2405" i="19"/>
  <c r="I2406" i="19"/>
  <c r="I2407" i="19"/>
  <c r="I2408" i="19"/>
  <c r="I2409" i="19"/>
  <c r="I2410" i="19"/>
  <c r="I2411" i="19"/>
  <c r="I2412" i="19"/>
  <c r="I2413" i="19"/>
  <c r="I2414" i="19"/>
  <c r="I2415" i="19"/>
  <c r="I2416" i="19"/>
  <c r="I2417" i="19"/>
  <c r="I2418" i="19"/>
  <c r="I2419" i="19"/>
  <c r="I2420" i="19"/>
  <c r="I2421" i="19"/>
  <c r="I2422" i="19"/>
  <c r="I2423" i="19"/>
  <c r="I2424" i="19"/>
  <c r="I2425" i="19"/>
  <c r="I2426" i="19"/>
  <c r="I2427" i="19"/>
  <c r="I2428" i="19"/>
  <c r="I2429" i="19"/>
  <c r="I2430" i="19"/>
  <c r="I2431" i="19"/>
  <c r="I2432" i="19"/>
  <c r="I2433" i="19"/>
  <c r="I2434" i="19"/>
  <c r="I2435" i="19"/>
  <c r="I2436" i="19"/>
  <c r="I2437" i="19"/>
  <c r="I2438" i="19"/>
  <c r="I2439" i="19"/>
  <c r="I2440" i="19"/>
  <c r="I2441" i="19"/>
  <c r="I2442" i="19"/>
  <c r="I2443" i="19"/>
  <c r="I2444" i="19"/>
  <c r="I2445" i="19"/>
  <c r="I2446" i="19"/>
  <c r="I2447" i="19"/>
  <c r="I2448" i="19"/>
  <c r="I2449" i="19"/>
  <c r="I2450" i="19"/>
  <c r="I2451" i="19"/>
  <c r="I2452" i="19"/>
  <c r="I2453" i="19"/>
  <c r="I2454" i="19"/>
  <c r="I2455" i="19"/>
  <c r="I2456" i="19"/>
  <c r="I2457" i="19"/>
  <c r="I2458" i="19"/>
  <c r="I2459" i="19"/>
  <c r="I2460" i="19"/>
  <c r="I2461" i="19"/>
  <c r="I2462" i="19"/>
  <c r="I2463" i="19"/>
  <c r="I2464" i="19"/>
  <c r="I2465" i="19"/>
  <c r="I2466" i="19"/>
  <c r="I2467" i="19"/>
  <c r="I2468" i="19"/>
  <c r="I2469" i="19"/>
  <c r="I2470" i="19"/>
  <c r="I2471" i="19"/>
  <c r="I2472" i="19"/>
  <c r="I2473" i="19"/>
  <c r="I2474" i="19"/>
  <c r="I2475" i="19"/>
  <c r="I2476" i="19"/>
  <c r="I2477" i="19"/>
  <c r="I2478" i="19"/>
  <c r="I2479" i="19"/>
  <c r="I2480" i="19"/>
  <c r="I2481" i="19"/>
  <c r="I2482" i="19"/>
  <c r="I2483" i="19"/>
  <c r="I2484" i="19"/>
  <c r="I2485" i="19"/>
  <c r="I2486" i="19"/>
  <c r="I2487" i="19"/>
  <c r="I2488" i="19"/>
  <c r="I2489" i="19"/>
  <c r="I2490" i="19"/>
  <c r="I2491" i="19"/>
  <c r="I2492" i="19"/>
  <c r="I2493" i="19"/>
  <c r="I2494" i="19"/>
  <c r="I2495" i="19"/>
  <c r="I2496" i="19"/>
  <c r="I2497" i="19"/>
  <c r="I2498" i="19"/>
  <c r="I2499" i="19"/>
  <c r="I2500" i="19"/>
  <c r="I2501" i="19"/>
  <c r="I2502" i="19"/>
  <c r="I2503" i="19"/>
  <c r="I2504" i="19"/>
  <c r="I2505" i="19"/>
  <c r="I2506" i="19"/>
  <c r="I2507" i="19"/>
  <c r="I2508" i="19"/>
  <c r="I2509" i="19"/>
  <c r="I2510" i="19"/>
  <c r="I2511" i="19"/>
  <c r="I2512" i="19"/>
  <c r="I2513" i="19"/>
  <c r="I2514" i="19"/>
  <c r="I2515" i="19"/>
  <c r="I2516" i="19"/>
  <c r="I2517" i="19"/>
  <c r="I2518" i="19"/>
  <c r="I2519" i="19"/>
  <c r="I2520" i="19"/>
  <c r="I2521" i="19"/>
  <c r="I2522" i="19"/>
  <c r="I2523" i="19"/>
  <c r="I2524" i="19"/>
  <c r="I2525" i="19"/>
  <c r="I2526" i="19"/>
  <c r="I2527" i="19"/>
  <c r="I2528" i="19"/>
  <c r="I2529" i="19"/>
  <c r="I2530" i="19"/>
  <c r="I2531" i="19"/>
  <c r="I2532" i="19"/>
  <c r="I2533" i="19"/>
  <c r="I2534" i="19"/>
  <c r="I2535" i="19"/>
  <c r="I2536" i="19"/>
  <c r="I2537" i="19"/>
  <c r="I2538" i="19"/>
  <c r="I2539" i="19"/>
  <c r="I2540" i="19"/>
  <c r="I2541" i="19"/>
  <c r="I2542" i="19"/>
  <c r="I2543" i="19"/>
  <c r="I2544" i="19"/>
  <c r="I2545" i="19"/>
  <c r="I2546" i="19"/>
  <c r="I2547" i="19"/>
  <c r="I2548" i="19"/>
  <c r="I2549" i="19"/>
  <c r="I2550" i="19"/>
  <c r="I2551" i="19"/>
  <c r="I2552" i="19"/>
  <c r="I2553" i="19"/>
  <c r="I2554" i="19"/>
  <c r="I2555" i="19"/>
  <c r="I2556" i="19"/>
  <c r="I2557" i="19"/>
  <c r="I2558" i="19"/>
  <c r="I2559" i="19"/>
  <c r="I2560" i="19"/>
  <c r="I2561" i="19"/>
  <c r="I2562" i="19"/>
  <c r="I2563" i="19"/>
  <c r="I2564" i="19"/>
  <c r="I2565" i="19"/>
  <c r="I2566" i="19"/>
  <c r="I2567" i="19"/>
  <c r="I2568" i="19"/>
  <c r="I2569" i="19"/>
  <c r="I2570" i="19"/>
  <c r="I2571" i="19"/>
  <c r="I2572" i="19"/>
  <c r="I2573" i="19"/>
  <c r="I2574" i="19"/>
  <c r="I2575" i="19"/>
  <c r="I2576" i="19"/>
  <c r="I2577" i="19"/>
  <c r="I2578" i="19"/>
  <c r="I2579" i="19"/>
  <c r="I2580" i="19"/>
  <c r="I2581" i="19"/>
  <c r="I2582" i="19"/>
  <c r="I2583" i="19"/>
  <c r="I2584" i="19"/>
  <c r="I2585" i="19"/>
  <c r="I2586" i="19"/>
  <c r="I2587" i="19"/>
  <c r="I2588" i="19"/>
  <c r="I2589" i="19"/>
  <c r="I2590" i="19"/>
  <c r="I2591" i="19"/>
  <c r="I2592" i="19"/>
  <c r="I2593" i="19"/>
  <c r="I2594" i="19"/>
  <c r="I2595" i="19"/>
  <c r="I2596" i="19"/>
  <c r="I2597" i="19"/>
  <c r="I2598" i="19"/>
  <c r="I2599" i="19"/>
  <c r="I2600" i="19"/>
  <c r="I2601" i="19"/>
  <c r="I2602" i="19"/>
  <c r="I2603" i="19"/>
  <c r="I2604" i="19"/>
  <c r="I2605" i="19"/>
  <c r="I2606" i="19"/>
  <c r="I2607" i="19"/>
  <c r="I2608" i="19"/>
  <c r="I2609" i="19"/>
  <c r="I2610" i="19"/>
  <c r="I2611" i="19"/>
  <c r="I2612" i="19"/>
  <c r="I2613" i="19"/>
  <c r="I2614" i="19"/>
  <c r="I2615" i="19"/>
  <c r="I2616" i="19"/>
  <c r="I2617" i="19"/>
  <c r="I2618" i="19"/>
  <c r="I2619" i="19"/>
  <c r="I2620" i="19"/>
  <c r="I2621" i="19"/>
  <c r="I2622" i="19"/>
  <c r="I2623" i="19"/>
  <c r="I2624" i="19"/>
  <c r="I2625" i="19"/>
  <c r="I2626" i="19"/>
  <c r="I2627" i="19"/>
  <c r="I2628" i="19"/>
  <c r="I2629" i="19"/>
  <c r="I2630" i="19"/>
  <c r="I2631" i="19"/>
  <c r="I2632" i="19"/>
  <c r="I2633" i="19"/>
  <c r="I2634" i="19"/>
  <c r="I2635" i="19"/>
  <c r="I2636" i="19"/>
  <c r="I2637" i="19"/>
  <c r="I2638" i="19"/>
  <c r="I2639" i="19"/>
  <c r="I2640" i="19"/>
  <c r="I2641" i="19"/>
  <c r="I2642" i="19"/>
  <c r="I2643" i="19"/>
  <c r="I2644" i="19"/>
  <c r="I2645" i="19"/>
  <c r="I2646" i="19"/>
  <c r="I2647" i="19"/>
  <c r="I2648" i="19"/>
  <c r="I2649" i="19"/>
  <c r="I2650" i="19"/>
  <c r="I2651" i="19"/>
  <c r="I2652" i="19"/>
  <c r="I2653" i="19"/>
  <c r="I2654" i="19"/>
  <c r="I2655" i="19"/>
  <c r="I2656" i="19"/>
  <c r="I2657" i="19"/>
  <c r="I2658" i="19"/>
  <c r="I2659" i="19"/>
  <c r="I2660" i="19"/>
  <c r="I2661" i="19"/>
  <c r="I2662" i="19"/>
  <c r="I2663" i="19"/>
  <c r="I2664" i="19"/>
  <c r="I2665" i="19"/>
  <c r="I2666" i="19"/>
  <c r="I2667" i="19"/>
  <c r="I2668" i="19"/>
  <c r="I2669" i="19"/>
  <c r="I2670" i="19"/>
  <c r="I2671" i="19"/>
  <c r="I2672" i="19"/>
  <c r="I2673" i="19"/>
  <c r="I2674" i="19"/>
  <c r="I2675" i="19"/>
  <c r="I2676" i="19"/>
  <c r="I2677" i="19"/>
  <c r="I2678" i="19"/>
  <c r="I2679" i="19"/>
  <c r="I2680" i="19"/>
  <c r="I2681" i="19"/>
  <c r="I2682" i="19"/>
  <c r="I2683" i="19"/>
  <c r="I2684" i="19"/>
  <c r="I2685" i="19"/>
  <c r="I2686" i="19"/>
  <c r="I2687" i="19"/>
  <c r="I2688" i="19"/>
  <c r="I2689" i="19"/>
  <c r="I2690" i="19"/>
  <c r="I2691" i="19"/>
  <c r="I2692" i="19"/>
  <c r="I2693" i="19"/>
  <c r="I2694" i="19"/>
  <c r="I2695" i="19"/>
  <c r="I2696" i="19"/>
  <c r="I2697" i="19"/>
  <c r="I2698" i="19"/>
  <c r="I2699" i="19"/>
  <c r="I2700" i="19"/>
  <c r="I2701" i="19"/>
  <c r="I2702" i="19"/>
  <c r="I2703" i="19"/>
  <c r="I2704" i="19"/>
  <c r="I2705" i="19"/>
  <c r="I2706" i="19"/>
  <c r="I2707" i="19"/>
  <c r="I2708" i="19"/>
  <c r="I2709" i="19"/>
  <c r="I2710" i="19"/>
  <c r="I2711" i="19"/>
  <c r="I2712" i="19"/>
  <c r="I2713" i="19"/>
  <c r="I2714" i="19"/>
  <c r="I2715" i="19"/>
  <c r="I2716" i="19"/>
  <c r="I2717" i="19"/>
  <c r="I2718" i="19"/>
  <c r="I2719" i="19"/>
  <c r="I2720" i="19"/>
  <c r="I2721" i="19"/>
  <c r="I2722" i="19"/>
  <c r="I2723" i="19"/>
  <c r="I2724" i="19"/>
  <c r="I2725" i="19"/>
  <c r="I2726" i="19"/>
  <c r="I2727" i="19"/>
  <c r="I2728" i="19"/>
  <c r="I2729" i="19"/>
  <c r="I2730" i="19"/>
  <c r="I2731" i="19"/>
  <c r="I2732" i="19"/>
  <c r="I2733" i="19"/>
  <c r="I2734" i="19"/>
  <c r="I2735" i="19"/>
  <c r="I2736" i="19"/>
  <c r="I2737" i="19"/>
  <c r="I2738" i="19"/>
  <c r="I2739" i="19"/>
  <c r="I2740" i="19"/>
  <c r="I2741" i="19"/>
  <c r="I2742" i="19"/>
  <c r="I2743" i="19"/>
  <c r="I2744" i="19"/>
  <c r="I2745" i="19"/>
  <c r="I2746" i="19"/>
  <c r="I2747" i="19"/>
  <c r="I2748" i="19"/>
  <c r="I2749" i="19"/>
  <c r="I2750" i="19"/>
  <c r="I2751" i="19"/>
  <c r="I2752" i="19"/>
  <c r="I2753" i="19"/>
  <c r="I2754" i="19"/>
  <c r="I2755" i="19"/>
  <c r="I2756" i="19"/>
  <c r="I2757" i="19"/>
  <c r="I2758" i="19"/>
  <c r="I2759" i="19"/>
  <c r="I2760" i="19"/>
  <c r="I2761" i="19"/>
  <c r="I2762" i="19"/>
  <c r="I2763" i="19"/>
  <c r="I2764" i="19"/>
  <c r="I2765" i="19"/>
  <c r="I2766" i="19"/>
  <c r="I2767" i="19"/>
  <c r="I2768" i="19"/>
  <c r="I2769" i="19"/>
  <c r="I2770" i="19"/>
  <c r="I2771" i="19"/>
  <c r="I2772" i="19"/>
  <c r="I2773" i="19"/>
  <c r="I2774" i="19"/>
  <c r="I2775" i="19"/>
  <c r="I2776" i="19"/>
  <c r="I2777" i="19"/>
  <c r="I2778" i="19"/>
  <c r="I2779" i="19"/>
  <c r="I2780" i="19"/>
  <c r="I2781" i="19"/>
  <c r="I2782" i="19"/>
  <c r="I2783" i="19"/>
  <c r="I2784" i="19"/>
  <c r="I2785" i="19"/>
  <c r="I2786" i="19"/>
  <c r="I2787" i="19"/>
  <c r="I2788" i="19"/>
  <c r="I2789" i="19"/>
  <c r="I2790" i="19"/>
  <c r="I2791" i="19"/>
  <c r="I2792" i="19"/>
  <c r="I2793" i="19"/>
  <c r="I2794" i="19"/>
  <c r="I2795" i="19"/>
  <c r="I2796" i="19"/>
  <c r="I2797" i="19"/>
  <c r="I2798" i="19"/>
  <c r="I2799" i="19"/>
  <c r="I2800" i="19"/>
  <c r="I2801" i="19"/>
  <c r="I2802" i="19"/>
  <c r="I2803" i="19"/>
  <c r="I2804" i="19"/>
  <c r="I2805" i="19"/>
  <c r="I2806" i="19"/>
  <c r="I2807" i="19"/>
  <c r="I2808" i="19"/>
  <c r="I2809" i="19"/>
  <c r="I2810" i="19"/>
  <c r="I2811" i="19"/>
  <c r="I2812" i="19"/>
  <c r="I2813" i="19"/>
  <c r="I2814" i="19"/>
  <c r="I2815" i="19"/>
  <c r="I2816" i="19"/>
  <c r="I2817" i="19"/>
  <c r="I2818" i="19"/>
  <c r="I2819" i="19"/>
  <c r="I2820" i="19"/>
  <c r="I2821" i="19"/>
  <c r="I2822" i="19"/>
  <c r="I2823" i="19"/>
  <c r="I2824" i="19"/>
  <c r="I2825" i="19"/>
  <c r="I2826" i="19"/>
  <c r="I2827" i="19"/>
  <c r="I2828" i="19"/>
  <c r="I2829" i="19"/>
  <c r="I2830" i="19"/>
  <c r="I2831" i="19"/>
  <c r="I2832" i="19"/>
  <c r="I2833" i="19"/>
  <c r="I2834" i="19"/>
  <c r="I2835" i="19"/>
  <c r="I2836" i="19"/>
  <c r="I2837" i="19"/>
  <c r="I2838" i="19"/>
  <c r="I2839" i="19"/>
  <c r="I2840" i="19"/>
  <c r="I2841" i="19"/>
  <c r="I2842" i="19"/>
  <c r="I2843" i="19"/>
  <c r="I2844" i="19"/>
  <c r="I2845" i="19"/>
  <c r="I2846" i="19"/>
  <c r="I2847" i="19"/>
  <c r="I2848" i="19"/>
  <c r="I2849" i="19"/>
  <c r="I2850" i="19"/>
  <c r="I2851" i="19"/>
  <c r="I2852" i="19"/>
  <c r="I2853" i="19"/>
  <c r="I2854" i="19"/>
  <c r="I2855" i="19"/>
  <c r="I2856" i="19"/>
  <c r="I2857" i="19"/>
  <c r="I2858" i="19"/>
  <c r="I2859" i="19"/>
  <c r="I2860" i="19"/>
  <c r="I2861" i="19"/>
  <c r="I2862" i="19"/>
  <c r="I2863" i="19"/>
  <c r="I2864" i="19"/>
  <c r="I2865" i="19"/>
  <c r="I2866" i="19"/>
  <c r="I2867" i="19"/>
  <c r="I2868" i="19"/>
  <c r="I2869" i="19"/>
  <c r="I2870" i="19"/>
  <c r="I2871" i="19"/>
  <c r="I2872" i="19"/>
  <c r="I2873" i="19"/>
  <c r="I2874" i="19"/>
  <c r="I2875" i="19"/>
  <c r="I2876" i="19"/>
  <c r="I2877" i="19"/>
  <c r="I2878" i="19"/>
  <c r="I2879" i="19"/>
  <c r="I2880" i="19"/>
  <c r="I2881" i="19"/>
  <c r="I2882" i="19"/>
  <c r="I2883" i="19"/>
  <c r="I2884" i="19"/>
  <c r="I2885" i="19"/>
  <c r="I2886" i="19"/>
  <c r="I2887" i="19"/>
  <c r="I2888" i="19"/>
  <c r="I2889" i="19"/>
  <c r="I2890" i="19"/>
  <c r="I2891" i="19"/>
  <c r="I2892" i="19"/>
  <c r="I2893" i="19"/>
  <c r="I2894" i="19"/>
  <c r="I2895" i="19"/>
  <c r="I2896" i="19"/>
  <c r="I2897" i="19"/>
  <c r="I2898" i="19"/>
  <c r="I2899" i="19"/>
  <c r="I2900" i="19"/>
  <c r="I2901" i="19"/>
  <c r="I2902" i="19"/>
  <c r="I2903" i="19"/>
  <c r="I2904" i="19"/>
  <c r="I2905" i="19"/>
  <c r="I2906" i="19"/>
  <c r="I2907" i="19"/>
  <c r="I2908" i="19"/>
  <c r="I2909" i="19"/>
  <c r="I2910" i="19"/>
  <c r="I2911" i="19"/>
  <c r="I2912" i="19"/>
  <c r="I2913" i="19"/>
  <c r="I2914" i="19"/>
  <c r="I2915" i="19"/>
  <c r="I2916" i="19"/>
  <c r="I2917" i="19"/>
  <c r="I2918" i="19"/>
  <c r="I2919" i="19"/>
  <c r="I2920" i="19"/>
  <c r="I2921" i="19"/>
  <c r="I2922" i="19"/>
  <c r="I2923" i="19"/>
  <c r="I2924" i="19"/>
  <c r="I2925" i="19"/>
  <c r="I2926" i="19"/>
  <c r="I2927" i="19"/>
  <c r="I2928" i="19"/>
  <c r="I2929" i="19"/>
  <c r="I2930" i="19"/>
  <c r="I2931" i="19"/>
  <c r="I2932" i="19"/>
  <c r="I2933" i="19"/>
  <c r="I2934" i="19"/>
  <c r="I2935" i="19"/>
  <c r="I2936" i="19"/>
  <c r="I2937" i="19"/>
  <c r="I2938" i="19"/>
  <c r="I2939" i="19"/>
  <c r="I2940" i="19"/>
  <c r="I2941" i="19"/>
  <c r="I2942" i="19"/>
  <c r="I2943" i="19"/>
  <c r="I2944" i="19"/>
  <c r="I2945" i="19"/>
  <c r="I2946" i="19"/>
  <c r="I2947" i="19"/>
  <c r="I2948" i="19"/>
  <c r="I2949" i="19"/>
  <c r="I2950" i="19"/>
  <c r="I2951" i="19"/>
  <c r="I2952" i="19"/>
  <c r="I2953" i="19"/>
  <c r="I2954" i="19"/>
  <c r="I2955" i="19"/>
  <c r="I2956" i="19"/>
  <c r="I2957" i="19"/>
  <c r="I2958" i="19"/>
  <c r="I2959" i="19"/>
  <c r="I2960" i="19"/>
  <c r="I2961" i="19"/>
  <c r="I2962" i="19"/>
  <c r="I2963" i="19"/>
  <c r="I2964" i="19"/>
  <c r="I2965" i="19"/>
  <c r="I2966" i="19"/>
  <c r="I2967" i="19"/>
  <c r="I2968" i="19"/>
  <c r="I2969" i="19"/>
  <c r="I2970" i="19"/>
  <c r="I2971" i="19"/>
  <c r="I2972" i="19"/>
  <c r="I2973" i="19"/>
  <c r="I2974" i="19"/>
  <c r="I2975" i="19"/>
  <c r="I2976" i="19"/>
  <c r="I2977" i="19"/>
  <c r="I2978" i="19"/>
  <c r="I2979" i="19"/>
  <c r="I2980" i="19"/>
  <c r="I2981" i="19"/>
  <c r="I2982" i="19"/>
  <c r="I2983" i="19"/>
  <c r="I2984" i="19"/>
  <c r="I2985" i="19"/>
  <c r="I2986" i="19"/>
  <c r="I2987" i="19"/>
  <c r="I2988" i="19"/>
  <c r="I2989" i="19"/>
  <c r="I2990" i="19"/>
  <c r="I2991" i="19"/>
  <c r="I2992" i="19"/>
  <c r="I2993" i="19"/>
  <c r="I2994" i="19"/>
  <c r="I2995" i="19"/>
  <c r="I2996" i="19"/>
  <c r="I2997" i="19"/>
  <c r="I2998" i="19"/>
  <c r="I2999" i="19"/>
  <c r="I3000" i="19"/>
  <c r="I3001" i="19"/>
  <c r="I3002" i="19"/>
  <c r="I3003" i="19"/>
  <c r="I3004" i="19"/>
  <c r="I3005" i="19"/>
  <c r="I3006" i="19"/>
  <c r="I3007" i="19"/>
  <c r="I3008" i="19"/>
  <c r="I3009" i="19"/>
  <c r="I3010" i="19"/>
  <c r="I3011" i="19"/>
  <c r="I3012" i="19"/>
  <c r="I3013" i="19"/>
  <c r="I3014" i="19"/>
  <c r="I3015" i="19"/>
  <c r="I3016" i="19"/>
  <c r="I3017" i="19"/>
  <c r="I3018" i="19"/>
  <c r="I3019" i="19"/>
  <c r="I3020" i="19"/>
  <c r="I3021" i="19"/>
  <c r="I3022" i="19"/>
  <c r="I3023" i="19"/>
  <c r="I3024" i="19"/>
  <c r="I3025" i="19"/>
  <c r="I3026" i="19"/>
  <c r="I3027" i="19"/>
  <c r="I3028" i="19"/>
  <c r="I3029" i="19"/>
  <c r="I3030" i="19"/>
  <c r="I3031" i="19"/>
  <c r="I3032" i="19"/>
  <c r="I3033" i="19"/>
  <c r="I3034" i="19"/>
  <c r="I3035" i="19"/>
  <c r="I3036" i="19"/>
  <c r="I3037" i="19"/>
  <c r="I3038" i="19"/>
  <c r="I3039" i="19"/>
  <c r="I3040" i="19"/>
  <c r="I3041" i="19"/>
  <c r="I3042" i="19"/>
  <c r="I3043" i="19"/>
  <c r="I3044" i="19"/>
  <c r="I3045" i="19"/>
  <c r="I3046" i="19"/>
  <c r="I3047" i="19"/>
  <c r="I3048" i="19"/>
  <c r="I3049" i="19"/>
  <c r="I3050" i="19"/>
  <c r="I3051" i="19"/>
  <c r="I3052" i="19"/>
  <c r="I3053" i="19"/>
  <c r="I3054" i="19"/>
  <c r="I3055" i="19"/>
  <c r="I3056" i="19"/>
  <c r="I3057" i="19"/>
  <c r="I3058" i="19"/>
  <c r="I3059" i="19"/>
  <c r="I3060" i="19"/>
  <c r="I3061" i="19"/>
  <c r="I3062" i="19"/>
  <c r="I3063" i="19"/>
  <c r="I3064" i="19"/>
  <c r="I3065" i="19"/>
  <c r="I3066" i="19"/>
  <c r="I3067" i="19"/>
  <c r="I3068" i="19"/>
  <c r="I3069" i="19"/>
  <c r="I3070" i="19"/>
  <c r="I3071" i="19"/>
  <c r="I3072" i="19"/>
  <c r="I3073" i="19"/>
  <c r="I3074" i="19"/>
  <c r="I3075" i="19"/>
  <c r="I3076" i="19"/>
  <c r="I3077" i="19"/>
  <c r="I3078" i="19"/>
  <c r="I3079" i="19"/>
  <c r="I3080" i="19"/>
  <c r="I3081" i="19"/>
  <c r="I3082" i="19"/>
  <c r="I3083" i="19"/>
  <c r="I3084" i="19"/>
  <c r="I3085" i="19"/>
  <c r="I3086" i="19"/>
  <c r="I3087" i="19"/>
  <c r="I3088" i="19"/>
  <c r="I3089" i="19"/>
  <c r="I3090" i="19"/>
  <c r="I3091" i="19"/>
  <c r="I3092" i="19"/>
  <c r="I3093" i="19"/>
  <c r="I3094" i="19"/>
  <c r="I3095" i="19"/>
  <c r="I3096" i="19"/>
  <c r="I3097" i="19"/>
  <c r="I3098" i="19"/>
  <c r="I3099" i="19"/>
  <c r="I3100" i="19"/>
  <c r="I3101" i="19"/>
  <c r="I3102" i="19"/>
  <c r="I3103" i="19"/>
  <c r="I3104" i="19"/>
  <c r="I3105" i="19"/>
  <c r="I3106" i="19"/>
  <c r="I3107" i="19"/>
  <c r="I3108" i="19"/>
  <c r="I3109" i="19"/>
  <c r="I3110" i="19"/>
  <c r="I3111" i="19"/>
  <c r="I3112" i="19"/>
  <c r="I3113" i="19"/>
  <c r="I3114" i="19"/>
  <c r="I3115" i="19"/>
  <c r="I3116" i="19"/>
  <c r="I3117" i="19"/>
  <c r="I3118" i="19"/>
  <c r="I3119" i="19"/>
  <c r="I3120" i="19"/>
  <c r="I3121" i="19"/>
  <c r="I3122" i="19"/>
  <c r="I3123" i="19"/>
  <c r="I3124" i="19"/>
  <c r="I3125" i="19"/>
  <c r="I3126" i="19"/>
  <c r="I3127" i="19"/>
  <c r="I3128" i="19"/>
  <c r="I3129" i="19"/>
  <c r="I3130" i="19"/>
  <c r="I3131" i="19"/>
  <c r="I3132" i="19"/>
  <c r="I3133" i="19"/>
  <c r="I3134" i="19"/>
  <c r="I3135" i="19"/>
  <c r="I3136" i="19"/>
  <c r="I3137" i="19"/>
  <c r="I3138" i="19"/>
  <c r="I3139" i="19"/>
  <c r="I3140" i="19"/>
  <c r="I3141" i="19"/>
  <c r="I3142" i="19"/>
  <c r="I3143" i="19"/>
  <c r="I3144" i="19"/>
  <c r="I3145" i="19"/>
  <c r="I3146" i="19"/>
  <c r="I3147" i="19"/>
  <c r="I3148" i="19"/>
  <c r="I3149" i="19"/>
  <c r="I3150" i="19"/>
  <c r="I3151" i="19"/>
  <c r="I3152" i="19"/>
  <c r="I3153" i="19"/>
  <c r="I3154" i="19"/>
  <c r="I3155" i="19"/>
  <c r="I3156" i="19"/>
  <c r="I3157" i="19"/>
  <c r="I3158" i="19"/>
  <c r="I3159" i="19"/>
  <c r="I3160" i="19"/>
  <c r="I3161" i="19"/>
  <c r="I3162" i="19"/>
  <c r="I3163" i="19"/>
  <c r="I3164" i="19"/>
  <c r="I3165" i="19"/>
  <c r="I3166" i="19"/>
  <c r="I3167" i="19"/>
  <c r="I3168" i="19"/>
  <c r="I3169" i="19"/>
  <c r="I3170" i="19"/>
  <c r="I3171" i="19"/>
  <c r="I3172" i="19"/>
  <c r="I3173" i="19"/>
  <c r="I3174" i="19"/>
  <c r="I3175" i="19"/>
  <c r="I3176" i="19"/>
  <c r="I3177" i="19"/>
  <c r="I3178" i="19"/>
  <c r="I3179" i="19"/>
  <c r="I3180" i="19"/>
  <c r="I3181" i="19"/>
  <c r="I3182" i="19"/>
  <c r="I3183" i="19"/>
  <c r="I3184" i="19"/>
  <c r="I3185" i="19"/>
  <c r="I3186" i="19"/>
  <c r="I3187" i="19"/>
  <c r="I3188" i="19"/>
  <c r="I3189" i="19"/>
  <c r="I3190" i="19"/>
  <c r="I3191" i="19"/>
  <c r="I3192" i="19"/>
  <c r="I3193" i="19"/>
  <c r="I3194" i="19"/>
  <c r="I3195" i="19"/>
  <c r="I3196" i="19"/>
  <c r="I3197" i="19"/>
  <c r="I3198" i="19"/>
  <c r="I3199" i="19"/>
  <c r="I3200" i="19"/>
  <c r="I3201" i="19"/>
  <c r="I3202" i="19"/>
  <c r="I3203" i="19"/>
  <c r="I3204" i="19"/>
  <c r="I3205" i="19"/>
  <c r="I3206" i="19"/>
  <c r="I3207" i="19"/>
  <c r="I3208" i="19"/>
  <c r="I3209" i="19"/>
  <c r="I3210" i="19"/>
  <c r="I3211" i="19"/>
  <c r="I3212" i="19"/>
  <c r="I3213" i="19"/>
  <c r="I3214" i="19"/>
  <c r="I3215" i="19"/>
  <c r="I3216" i="19"/>
  <c r="I3217" i="19"/>
  <c r="I3218" i="19"/>
  <c r="I3219" i="19"/>
  <c r="I3220" i="19"/>
  <c r="I3221" i="19"/>
  <c r="I3222" i="19"/>
  <c r="I3223" i="19"/>
  <c r="I3224" i="19"/>
  <c r="I3225" i="19"/>
  <c r="I3226" i="19"/>
  <c r="I3227" i="19"/>
  <c r="I3228" i="19"/>
  <c r="I3229" i="19"/>
  <c r="I3230" i="19"/>
  <c r="I3231" i="19"/>
  <c r="I3232" i="19"/>
  <c r="I3233" i="19"/>
  <c r="I3234" i="19"/>
  <c r="I3235" i="19"/>
  <c r="I3236" i="19"/>
  <c r="I3237" i="19"/>
  <c r="I3238" i="19"/>
  <c r="I3239" i="19"/>
  <c r="I3240" i="19"/>
  <c r="I3241" i="19"/>
  <c r="I3242" i="19"/>
  <c r="I3243" i="19"/>
  <c r="I3244" i="19"/>
  <c r="I3245" i="19"/>
  <c r="I3246" i="19"/>
  <c r="I3247" i="19"/>
  <c r="I3248" i="19"/>
  <c r="I3249" i="19"/>
  <c r="I3250" i="19"/>
  <c r="I3251" i="19"/>
  <c r="I3252" i="19"/>
  <c r="I3253" i="19"/>
  <c r="I3254" i="19"/>
  <c r="I3255" i="19"/>
  <c r="I3256" i="19"/>
  <c r="I3257" i="19"/>
  <c r="I3258" i="19"/>
  <c r="I3259" i="19"/>
  <c r="I3260" i="19"/>
  <c r="I3261" i="19"/>
  <c r="I3262" i="19"/>
  <c r="I3263" i="19"/>
  <c r="I3264" i="19"/>
  <c r="I3265" i="19"/>
  <c r="I3266" i="19"/>
  <c r="I3267" i="19"/>
  <c r="I3268" i="19"/>
  <c r="I3269" i="19"/>
  <c r="I3270" i="19"/>
  <c r="I3271" i="19"/>
  <c r="I3272" i="19"/>
  <c r="I3273" i="19"/>
  <c r="I3274" i="19"/>
  <c r="I3275" i="19"/>
  <c r="I3276" i="19"/>
  <c r="I3277" i="19"/>
  <c r="I3278" i="19"/>
  <c r="I3279" i="19"/>
  <c r="I3280" i="19"/>
  <c r="I3281" i="19"/>
  <c r="I3282" i="19"/>
  <c r="I3283" i="19"/>
  <c r="I3284" i="19"/>
  <c r="I3285" i="19"/>
  <c r="I3286" i="19"/>
  <c r="I3287" i="19"/>
  <c r="I3288" i="19"/>
  <c r="I3289" i="19"/>
  <c r="I3290" i="19"/>
  <c r="I3291" i="19"/>
  <c r="I3292" i="19"/>
  <c r="I3293" i="19"/>
  <c r="I3294" i="19"/>
  <c r="I3295" i="19"/>
  <c r="I3296" i="19"/>
  <c r="I3297" i="19"/>
  <c r="I3298" i="19"/>
  <c r="I3299" i="19"/>
  <c r="I3300" i="19"/>
  <c r="I3301" i="19"/>
  <c r="I3302" i="19"/>
  <c r="I3303" i="19"/>
  <c r="I3304" i="19"/>
  <c r="I3305" i="19"/>
  <c r="I3306" i="19"/>
  <c r="I3307" i="19"/>
  <c r="I3308" i="19"/>
  <c r="I3309" i="19"/>
  <c r="I3310" i="19"/>
  <c r="I3311" i="19"/>
  <c r="I3312" i="19"/>
  <c r="I3313" i="19"/>
  <c r="I3314" i="19"/>
  <c r="I3315" i="19"/>
  <c r="I3316" i="19"/>
  <c r="I3317" i="19"/>
  <c r="I3318" i="19"/>
  <c r="I3319" i="19"/>
  <c r="I3320" i="19"/>
  <c r="I3321" i="19"/>
  <c r="I3322" i="19"/>
  <c r="I3323" i="19"/>
  <c r="I3324" i="19"/>
  <c r="I3325" i="19"/>
  <c r="I3326" i="19"/>
  <c r="I3327" i="19"/>
  <c r="I3328" i="19"/>
  <c r="I3329" i="19"/>
  <c r="I3330" i="19"/>
  <c r="I3331" i="19"/>
  <c r="I3332" i="19"/>
  <c r="I3333" i="19"/>
  <c r="I3334" i="19"/>
  <c r="I3335" i="19"/>
  <c r="I3336" i="19"/>
  <c r="I3337" i="19"/>
  <c r="I3338" i="19"/>
  <c r="I3339" i="19"/>
  <c r="I3340" i="19"/>
  <c r="I3341" i="19"/>
  <c r="I3342" i="19"/>
  <c r="I3343" i="19"/>
  <c r="I3344" i="19"/>
  <c r="I3345" i="19"/>
  <c r="I3346" i="19"/>
  <c r="I3347" i="19"/>
  <c r="I3348" i="19"/>
  <c r="I3349" i="19"/>
  <c r="I3350" i="19"/>
  <c r="I3351" i="19"/>
  <c r="I3352" i="19"/>
  <c r="I3353" i="19"/>
  <c r="I3354" i="19"/>
  <c r="I3355" i="19"/>
  <c r="I3356" i="19"/>
  <c r="I3357" i="19"/>
  <c r="I3358" i="19"/>
  <c r="I3359" i="19"/>
  <c r="I3360" i="19"/>
  <c r="I3361" i="19"/>
  <c r="I3362" i="19"/>
  <c r="I3363" i="19"/>
  <c r="I3364" i="19"/>
  <c r="I3365" i="19"/>
  <c r="I3366" i="19"/>
  <c r="I3367" i="19"/>
  <c r="I3368" i="19"/>
  <c r="I3369" i="19"/>
  <c r="I3370" i="19"/>
  <c r="I3371" i="19"/>
  <c r="I3372" i="19"/>
  <c r="I3373" i="19"/>
  <c r="I3374" i="19"/>
  <c r="I3375" i="19"/>
  <c r="I3376" i="19"/>
  <c r="I3377" i="19"/>
  <c r="I3378" i="19"/>
  <c r="I3379" i="19"/>
  <c r="I3380" i="19"/>
  <c r="I3381" i="19"/>
  <c r="I3382" i="19"/>
  <c r="I3383" i="19"/>
  <c r="I3384" i="19"/>
  <c r="I3385" i="19"/>
  <c r="I3386" i="19"/>
  <c r="I3387" i="19"/>
  <c r="I3388" i="19"/>
  <c r="I3389" i="19"/>
  <c r="I3390" i="19"/>
  <c r="I3391" i="19"/>
  <c r="I3392" i="19"/>
  <c r="I3393" i="19"/>
  <c r="I3394" i="19"/>
  <c r="I3395" i="19"/>
  <c r="I3396" i="19"/>
  <c r="I3397" i="19"/>
  <c r="I3398" i="19"/>
  <c r="I3399" i="19"/>
  <c r="I3400" i="19"/>
  <c r="I3401" i="19"/>
  <c r="I3402" i="19"/>
  <c r="I3403" i="19"/>
  <c r="I3404" i="19"/>
  <c r="I3405" i="19"/>
  <c r="I3406" i="19"/>
  <c r="I3407" i="19"/>
  <c r="I3408" i="19"/>
  <c r="I3409" i="19"/>
  <c r="I3410" i="19"/>
  <c r="I3411" i="19"/>
  <c r="I3412" i="19"/>
  <c r="I3413" i="19"/>
  <c r="I3414" i="19"/>
  <c r="I3415" i="19"/>
  <c r="I3416" i="19"/>
  <c r="I3417" i="19"/>
  <c r="I3418" i="19"/>
  <c r="I3419" i="19"/>
  <c r="I3420" i="19"/>
  <c r="I3421" i="19"/>
  <c r="I3422" i="19"/>
  <c r="I3423" i="19"/>
  <c r="I3424" i="19"/>
  <c r="I3425" i="19"/>
  <c r="I3426" i="19"/>
  <c r="I3427" i="19"/>
  <c r="I3428" i="19"/>
  <c r="I3429" i="19"/>
  <c r="I3430" i="19"/>
  <c r="I3431" i="19"/>
  <c r="I3432" i="19"/>
  <c r="I3433" i="19"/>
  <c r="I3434" i="19"/>
  <c r="I3435" i="19"/>
  <c r="I3436" i="19"/>
  <c r="I3437" i="19"/>
  <c r="I3438" i="19"/>
  <c r="I3439" i="19"/>
  <c r="I3440" i="19"/>
  <c r="I3441" i="19"/>
  <c r="I3442" i="19"/>
  <c r="I3443" i="19"/>
  <c r="I3444" i="19"/>
  <c r="I3445" i="19"/>
  <c r="I3446" i="19"/>
  <c r="I3447" i="19"/>
  <c r="I3448" i="19"/>
  <c r="I3449" i="19"/>
  <c r="I3450" i="19"/>
  <c r="I3451" i="19"/>
  <c r="I3452" i="19"/>
  <c r="I3453" i="19"/>
  <c r="I3454" i="19"/>
  <c r="I3455" i="19"/>
  <c r="I3456" i="19"/>
  <c r="I3457" i="19"/>
  <c r="I3458" i="19"/>
  <c r="I3459" i="19"/>
  <c r="I3460" i="19"/>
  <c r="I3461" i="19"/>
  <c r="I3462" i="19"/>
  <c r="I3463" i="19"/>
  <c r="I3464" i="19"/>
  <c r="I3465" i="19"/>
  <c r="I3466" i="19"/>
  <c r="I3467" i="19"/>
  <c r="I3468" i="19"/>
  <c r="I3469" i="19"/>
  <c r="I3470" i="19"/>
  <c r="I3471" i="19"/>
  <c r="I3472" i="19"/>
  <c r="I3473" i="19"/>
  <c r="I3474" i="19"/>
  <c r="I3475" i="19"/>
  <c r="I3476" i="19"/>
  <c r="I3477" i="19"/>
  <c r="I3478" i="19"/>
  <c r="I3479" i="19"/>
  <c r="I3480" i="19"/>
  <c r="I3481" i="19"/>
  <c r="I3482" i="19"/>
  <c r="I3483" i="19"/>
  <c r="I3484" i="19"/>
  <c r="I3485" i="19"/>
  <c r="I3486" i="19"/>
  <c r="I3487" i="19"/>
  <c r="I3488" i="19"/>
  <c r="I3489" i="19"/>
  <c r="I3490" i="19"/>
  <c r="I3491" i="19"/>
  <c r="I3492" i="19"/>
  <c r="I3493" i="19"/>
  <c r="I3494" i="19"/>
  <c r="I3495" i="19"/>
  <c r="I3496" i="19"/>
  <c r="I3497" i="19"/>
  <c r="I3498" i="19"/>
  <c r="I3499" i="19"/>
  <c r="I3500" i="19"/>
  <c r="I3501" i="19"/>
  <c r="I3502" i="19"/>
  <c r="I3503" i="19"/>
  <c r="I3504" i="19"/>
  <c r="I3505" i="19"/>
  <c r="I3506" i="19"/>
  <c r="I3507" i="19"/>
  <c r="I3508" i="19"/>
  <c r="I3509" i="19"/>
  <c r="I3510" i="19"/>
  <c r="I3511" i="19"/>
  <c r="I3512" i="19"/>
  <c r="I3513" i="19"/>
  <c r="I3514" i="19"/>
  <c r="I3515" i="19"/>
  <c r="I3516" i="19"/>
  <c r="I3517" i="19"/>
  <c r="I3518" i="19"/>
  <c r="I3519" i="19"/>
  <c r="I3520" i="19"/>
  <c r="I3521" i="19"/>
  <c r="I3522" i="19"/>
  <c r="I3523" i="19"/>
  <c r="I3524" i="19"/>
  <c r="I3525" i="19"/>
  <c r="I3526" i="19"/>
  <c r="I3527" i="19"/>
  <c r="I3528" i="19"/>
  <c r="I3529" i="19"/>
  <c r="I3530" i="19"/>
  <c r="I3531" i="19"/>
  <c r="I3532" i="19"/>
  <c r="I3533" i="19"/>
  <c r="I3534" i="19"/>
  <c r="I3535" i="19"/>
  <c r="I3536" i="19"/>
  <c r="I3537" i="19"/>
  <c r="I3538" i="19"/>
  <c r="I3539" i="19"/>
  <c r="I3540" i="19"/>
  <c r="I3541" i="19"/>
  <c r="I3542" i="19"/>
  <c r="I3543" i="19"/>
  <c r="I3544" i="19"/>
  <c r="I3545" i="19"/>
  <c r="I3546" i="19"/>
  <c r="I3547" i="19"/>
  <c r="I3548" i="19"/>
  <c r="I3549" i="19"/>
  <c r="I3550" i="19"/>
  <c r="I3551" i="19"/>
  <c r="I3552" i="19"/>
  <c r="I3553" i="19"/>
  <c r="I3554" i="19"/>
  <c r="I3555" i="19"/>
  <c r="I3556" i="19"/>
  <c r="I3557" i="19"/>
  <c r="I3558" i="19"/>
  <c r="I3559" i="19"/>
  <c r="I3560" i="19"/>
  <c r="I3561" i="19"/>
  <c r="I3562" i="19"/>
  <c r="I3563" i="19"/>
  <c r="I3564" i="19"/>
  <c r="I3565" i="19"/>
  <c r="I3566" i="19"/>
  <c r="I3567" i="19"/>
  <c r="I3568" i="19"/>
  <c r="I3569" i="19"/>
  <c r="I3570" i="19"/>
  <c r="I3571" i="19"/>
  <c r="I3572" i="19"/>
  <c r="I3573" i="19"/>
  <c r="I3574" i="19"/>
  <c r="I3575" i="19"/>
  <c r="I3576" i="19"/>
  <c r="I3577" i="19"/>
  <c r="I3578" i="19"/>
  <c r="I3579" i="19"/>
  <c r="I3580" i="19"/>
  <c r="I3581" i="19"/>
  <c r="I3582" i="19"/>
  <c r="I3583" i="19"/>
  <c r="I3584" i="19"/>
  <c r="I3585" i="19"/>
  <c r="I3586" i="19"/>
  <c r="I3587" i="19"/>
  <c r="I3588" i="19"/>
  <c r="I3589" i="19"/>
  <c r="I3590" i="19"/>
  <c r="I3591" i="19"/>
  <c r="I3592" i="19"/>
  <c r="I3593" i="19"/>
  <c r="I3594" i="19"/>
  <c r="I3595" i="19"/>
  <c r="I3596" i="19"/>
  <c r="I3597" i="19"/>
  <c r="I3598" i="19"/>
  <c r="I3599" i="19"/>
  <c r="I3600" i="19"/>
  <c r="I3601" i="19"/>
  <c r="I3602" i="19"/>
  <c r="I3603" i="19"/>
  <c r="I3604" i="19"/>
  <c r="I3605" i="19"/>
  <c r="I3606" i="19"/>
  <c r="I3607" i="19"/>
  <c r="I3608" i="19"/>
  <c r="I3609" i="19"/>
  <c r="I3610" i="19"/>
  <c r="I3611" i="19"/>
  <c r="I3612" i="19"/>
  <c r="I3613" i="19"/>
  <c r="I3614" i="19"/>
  <c r="I3615" i="19"/>
  <c r="I3616" i="19"/>
  <c r="I3617" i="19"/>
  <c r="I3618" i="19"/>
  <c r="I3619" i="19"/>
  <c r="I3620" i="19"/>
  <c r="I3621" i="19"/>
  <c r="I3622" i="19"/>
  <c r="I3623" i="19"/>
  <c r="I3624" i="19"/>
  <c r="I3625" i="19"/>
  <c r="I3626" i="19"/>
  <c r="I3627" i="19"/>
  <c r="I3628" i="19"/>
  <c r="I3629" i="19"/>
  <c r="I3630" i="19"/>
  <c r="I3631" i="19"/>
  <c r="I3632" i="19"/>
  <c r="I3633" i="19"/>
  <c r="I3634" i="19"/>
  <c r="I3635" i="19"/>
  <c r="I3636" i="19"/>
  <c r="I3637" i="19"/>
  <c r="I3638" i="19"/>
  <c r="I3639" i="19"/>
  <c r="I3640" i="19"/>
  <c r="I3641" i="19"/>
  <c r="I3642" i="19"/>
  <c r="I3643" i="19"/>
  <c r="I3644" i="19"/>
  <c r="I3645" i="19"/>
  <c r="I3646" i="19"/>
  <c r="I3647" i="19"/>
  <c r="I3648" i="19"/>
  <c r="I3649" i="19"/>
  <c r="I3650" i="19"/>
  <c r="I3651" i="19"/>
  <c r="I3652" i="19"/>
  <c r="I3653" i="19"/>
  <c r="I3654" i="19"/>
  <c r="I3655" i="19"/>
  <c r="I3656" i="19"/>
  <c r="I3657" i="19"/>
  <c r="I3658" i="19"/>
  <c r="I3659" i="19"/>
  <c r="I3660" i="19"/>
  <c r="I3661" i="19"/>
  <c r="I3662" i="19"/>
  <c r="I3663" i="19"/>
  <c r="I3664" i="19"/>
  <c r="I3665" i="19"/>
  <c r="I3666" i="19"/>
  <c r="I3667" i="19"/>
  <c r="I3668" i="19"/>
  <c r="I3669" i="19"/>
  <c r="I3670" i="19"/>
  <c r="I3671" i="19"/>
  <c r="I3672" i="19"/>
  <c r="I3673" i="19"/>
  <c r="I3674" i="19"/>
  <c r="I3675" i="19"/>
  <c r="I3676" i="19"/>
  <c r="I3677" i="19"/>
  <c r="I3678" i="19"/>
  <c r="I3679" i="19"/>
  <c r="I3680" i="19"/>
  <c r="I3681" i="19"/>
  <c r="I3682" i="19"/>
  <c r="I3683" i="19"/>
  <c r="I3684" i="19"/>
  <c r="I3685" i="19"/>
  <c r="I3686" i="19"/>
  <c r="I3687" i="19"/>
  <c r="I3688" i="19"/>
  <c r="I3689" i="19"/>
  <c r="I3690" i="19"/>
  <c r="I3691" i="19"/>
  <c r="I3692" i="19"/>
  <c r="I3693" i="19"/>
  <c r="I3694" i="19"/>
  <c r="I3695" i="19"/>
  <c r="I3696" i="19"/>
  <c r="I3697" i="19"/>
  <c r="I3698" i="19"/>
  <c r="I3699" i="19"/>
  <c r="I3700" i="19"/>
  <c r="I3701" i="19"/>
  <c r="I3702" i="19"/>
  <c r="I3703" i="19"/>
  <c r="I3704" i="19"/>
  <c r="I3705" i="19"/>
  <c r="I3706" i="19"/>
  <c r="I3707" i="19"/>
  <c r="I3708" i="19"/>
  <c r="I3709" i="19"/>
  <c r="I3710" i="19"/>
  <c r="I3711" i="19"/>
  <c r="I3712" i="19"/>
  <c r="I3713" i="19"/>
  <c r="I3714" i="19"/>
  <c r="I3715" i="19"/>
  <c r="I3716" i="19"/>
  <c r="I3717" i="19"/>
  <c r="I3718" i="19"/>
  <c r="I3719" i="19"/>
  <c r="I3720" i="19"/>
  <c r="I3721" i="19"/>
  <c r="I3722" i="19"/>
  <c r="I3723" i="19"/>
  <c r="I3724" i="19"/>
  <c r="I3725" i="19"/>
  <c r="I3726" i="19"/>
  <c r="I3727" i="19"/>
  <c r="I3728" i="19"/>
  <c r="I3729" i="19"/>
  <c r="I3730" i="19"/>
  <c r="I3731" i="19"/>
  <c r="I3732" i="19"/>
  <c r="I3733" i="19"/>
  <c r="I3734" i="19"/>
  <c r="I3735" i="19"/>
  <c r="I3736" i="19"/>
  <c r="I3737" i="19"/>
  <c r="I3738" i="19"/>
  <c r="I3739" i="19"/>
  <c r="I3740" i="19"/>
  <c r="I3741" i="19"/>
  <c r="I3742" i="19"/>
  <c r="I3743" i="19"/>
  <c r="I3744" i="19"/>
  <c r="I3745" i="19"/>
  <c r="I3746" i="19"/>
  <c r="I3747" i="19"/>
  <c r="I3748" i="19"/>
  <c r="I3749" i="19"/>
  <c r="I3750" i="19"/>
  <c r="I3751" i="19"/>
  <c r="I3752" i="19"/>
  <c r="I3753" i="19"/>
  <c r="I3754" i="19"/>
  <c r="I3755" i="19"/>
  <c r="I3756" i="19"/>
  <c r="I3757" i="19"/>
  <c r="I3758" i="19"/>
  <c r="I3759" i="19"/>
  <c r="I3760" i="19"/>
  <c r="I3761" i="19"/>
  <c r="I3762" i="19"/>
  <c r="I3763" i="19"/>
  <c r="I3764" i="19"/>
  <c r="I3765" i="19"/>
  <c r="I3766" i="19"/>
  <c r="I3767" i="19"/>
  <c r="I3768" i="19"/>
  <c r="I3769" i="19"/>
  <c r="I3770" i="19"/>
  <c r="I3771" i="19"/>
  <c r="I3772" i="19"/>
  <c r="I3773" i="19"/>
  <c r="I3774" i="19"/>
  <c r="I3775" i="19"/>
  <c r="I3776" i="19"/>
  <c r="I3777" i="19"/>
  <c r="I3778" i="19"/>
  <c r="I3779" i="19"/>
  <c r="I3780" i="19"/>
  <c r="I3781" i="19"/>
  <c r="I3782" i="19"/>
  <c r="I3783" i="19"/>
  <c r="I3784" i="19"/>
  <c r="I3785" i="19"/>
  <c r="I3786" i="19"/>
  <c r="I3787" i="19"/>
  <c r="I3788" i="19"/>
  <c r="I3789" i="19"/>
  <c r="I3790" i="19"/>
  <c r="I3791" i="19"/>
  <c r="I3792" i="19"/>
  <c r="I3793" i="19"/>
  <c r="I3794" i="19"/>
  <c r="I3795" i="19"/>
  <c r="I3796" i="19"/>
  <c r="I3797" i="19"/>
  <c r="I3798" i="19"/>
  <c r="I3799" i="19"/>
  <c r="I3800" i="19"/>
  <c r="I3801" i="19"/>
  <c r="I3802" i="19"/>
  <c r="I3803" i="19"/>
  <c r="I3804" i="19"/>
  <c r="I3805" i="19"/>
  <c r="I3806" i="19"/>
  <c r="I3807" i="19"/>
  <c r="I3808" i="19"/>
  <c r="I3809" i="19"/>
  <c r="I3810" i="19"/>
  <c r="I3811" i="19"/>
  <c r="I3812" i="19"/>
  <c r="I3813" i="19"/>
  <c r="I3814" i="19"/>
  <c r="I3815" i="19"/>
  <c r="I3816" i="19"/>
  <c r="I3817" i="19"/>
  <c r="I3818" i="19"/>
  <c r="I3819" i="19"/>
  <c r="I3820" i="19"/>
  <c r="I3821" i="19"/>
  <c r="I3822" i="19"/>
  <c r="I3823" i="19"/>
  <c r="I3824" i="19"/>
  <c r="I3825" i="19"/>
  <c r="I3826" i="19"/>
  <c r="I3827" i="19"/>
  <c r="I3828" i="19"/>
  <c r="I3829" i="19"/>
  <c r="I3830" i="19"/>
  <c r="I3831" i="19"/>
  <c r="I3832" i="19"/>
  <c r="I3833" i="19"/>
  <c r="I3834" i="19"/>
  <c r="I3835" i="19"/>
  <c r="I3836" i="19"/>
  <c r="I3837" i="19"/>
  <c r="I3838" i="19"/>
  <c r="I3839" i="19"/>
  <c r="I3840" i="19"/>
  <c r="I3841" i="19"/>
  <c r="I3842" i="19"/>
  <c r="I3843" i="19"/>
  <c r="I3844" i="19"/>
  <c r="I3845" i="19"/>
  <c r="I3846" i="19"/>
  <c r="I3847" i="19"/>
  <c r="I3848" i="19"/>
  <c r="I3849" i="19"/>
  <c r="I3850" i="19"/>
  <c r="I3851" i="19"/>
  <c r="I3852" i="19"/>
  <c r="I3853" i="19"/>
  <c r="I3854" i="19"/>
  <c r="I3855" i="19"/>
  <c r="I3856" i="19"/>
  <c r="I3857" i="19"/>
  <c r="I3858" i="19"/>
  <c r="I3859" i="19"/>
  <c r="I3860" i="19"/>
  <c r="I3861" i="19"/>
  <c r="I3862" i="19"/>
  <c r="I3863" i="19"/>
  <c r="I3864" i="19"/>
  <c r="I3865" i="19"/>
  <c r="I3866" i="19"/>
  <c r="I3867" i="19"/>
  <c r="I3868" i="19"/>
  <c r="I3869" i="19"/>
  <c r="I3870" i="19"/>
  <c r="I3871" i="19"/>
  <c r="I3872" i="19"/>
  <c r="I3873" i="19"/>
  <c r="I3874" i="19"/>
  <c r="I3875" i="19"/>
  <c r="I3876" i="19"/>
  <c r="I3877" i="19"/>
  <c r="I3878" i="19"/>
  <c r="I3879" i="19"/>
  <c r="I3880" i="19"/>
  <c r="I3881" i="19"/>
  <c r="I3882" i="19"/>
  <c r="I3883" i="19"/>
  <c r="I3884" i="19"/>
  <c r="I3885" i="19"/>
  <c r="I3886" i="19"/>
  <c r="I3887" i="19"/>
  <c r="I3888" i="19"/>
  <c r="I3889" i="19"/>
  <c r="I3890" i="19"/>
  <c r="I3891" i="19"/>
  <c r="I3892" i="19"/>
  <c r="I3893" i="19"/>
  <c r="I3894" i="19"/>
  <c r="I3895" i="19"/>
  <c r="I3896" i="19"/>
  <c r="I3897" i="19"/>
  <c r="I3898" i="19"/>
  <c r="I3899" i="19"/>
  <c r="I3900" i="19"/>
  <c r="I3901" i="19"/>
  <c r="I3902" i="19"/>
  <c r="I3903" i="19"/>
  <c r="I3904" i="19"/>
  <c r="I3905" i="19"/>
  <c r="I3906" i="19"/>
  <c r="I3907" i="19"/>
  <c r="I3908" i="19"/>
  <c r="I3909" i="19"/>
  <c r="I3910" i="19"/>
  <c r="I3911" i="19"/>
  <c r="I3912" i="19"/>
  <c r="I3913" i="19"/>
  <c r="I3914" i="19"/>
  <c r="I3915" i="19"/>
  <c r="I3916" i="19"/>
  <c r="I3917" i="19"/>
  <c r="I3918" i="19"/>
  <c r="I3919" i="19"/>
  <c r="I3920" i="19"/>
  <c r="I3921" i="19"/>
  <c r="I3922" i="19"/>
  <c r="I3923" i="19"/>
  <c r="I3924" i="19"/>
  <c r="I3925" i="19"/>
  <c r="I3926" i="19"/>
  <c r="I3927" i="19"/>
  <c r="I3928" i="19"/>
  <c r="I3929" i="19"/>
  <c r="I3930" i="19"/>
  <c r="I3931" i="19"/>
  <c r="I3932" i="19"/>
  <c r="I3933" i="19"/>
  <c r="I3934" i="19"/>
  <c r="I3935" i="19"/>
  <c r="I3936" i="19"/>
  <c r="I3937" i="19"/>
  <c r="I3938" i="19"/>
  <c r="I3939" i="19"/>
  <c r="I3940" i="19"/>
  <c r="I3941" i="19"/>
  <c r="I3942" i="19"/>
  <c r="I3943" i="19"/>
  <c r="I3944" i="19"/>
  <c r="I3945" i="19"/>
  <c r="I3946" i="19"/>
  <c r="I3947" i="19"/>
  <c r="I3948" i="19"/>
  <c r="I3949" i="19"/>
  <c r="I3950" i="19"/>
  <c r="I3951" i="19"/>
  <c r="I3952" i="19"/>
  <c r="I3953" i="19"/>
  <c r="I3954" i="19"/>
  <c r="I3955" i="19"/>
  <c r="I3956" i="19"/>
  <c r="I3957" i="19"/>
  <c r="I3958" i="19"/>
  <c r="I3959" i="19"/>
  <c r="I3960" i="19"/>
  <c r="I3961" i="19"/>
  <c r="I3962" i="19"/>
  <c r="I3963" i="19"/>
  <c r="I3964" i="19"/>
  <c r="I3965" i="19"/>
  <c r="I3966" i="19"/>
  <c r="I3967" i="19"/>
  <c r="I3968" i="19"/>
  <c r="I3969" i="19"/>
  <c r="I3970" i="19"/>
  <c r="I3971" i="19"/>
  <c r="I3972" i="19"/>
  <c r="I3973" i="19"/>
  <c r="I3974" i="19"/>
  <c r="I3975" i="19"/>
  <c r="I3976" i="19"/>
  <c r="I3977" i="19"/>
  <c r="I3978" i="19"/>
  <c r="I3979" i="19"/>
  <c r="I3980" i="19"/>
  <c r="I3981" i="19"/>
  <c r="I3982" i="19"/>
  <c r="I3983" i="19"/>
  <c r="I3984" i="19"/>
  <c r="I3985" i="19"/>
  <c r="I3986" i="19"/>
  <c r="I3987" i="19"/>
  <c r="I3988" i="19"/>
  <c r="I3989" i="19"/>
  <c r="I3990" i="19"/>
  <c r="I3991" i="19"/>
  <c r="I3992" i="19"/>
  <c r="I3993" i="19"/>
  <c r="I3994" i="19"/>
  <c r="I3995" i="19"/>
  <c r="I3996" i="19"/>
  <c r="I3997" i="19"/>
  <c r="I3998" i="19"/>
  <c r="I3999" i="19"/>
  <c r="I4000" i="19"/>
  <c r="I4001" i="19"/>
  <c r="I4002" i="19"/>
  <c r="I4003" i="19"/>
  <c r="I4004" i="19"/>
  <c r="I4005" i="19"/>
  <c r="I4006" i="19"/>
  <c r="I4007" i="19"/>
  <c r="I4008" i="19"/>
  <c r="I4009" i="19"/>
  <c r="I4010" i="19"/>
  <c r="I4011" i="19"/>
  <c r="I4012" i="19"/>
  <c r="I4013" i="19"/>
  <c r="I4014" i="19"/>
  <c r="I4015" i="19"/>
  <c r="I4016" i="19"/>
  <c r="I4017" i="19"/>
  <c r="I4018" i="19"/>
  <c r="I4019" i="19"/>
  <c r="I4020" i="19"/>
  <c r="I4021" i="19"/>
  <c r="I4022" i="19"/>
  <c r="I4023" i="19"/>
  <c r="I4024" i="19"/>
  <c r="I4025" i="19"/>
  <c r="I4026" i="19"/>
  <c r="I4027" i="19"/>
  <c r="I4028" i="19"/>
  <c r="I4029" i="19"/>
  <c r="I4030" i="19"/>
  <c r="I4031" i="19"/>
  <c r="I4032" i="19"/>
  <c r="I4033" i="19"/>
  <c r="I4034" i="19"/>
  <c r="I4035" i="19"/>
  <c r="I4036" i="19"/>
  <c r="I4037" i="19"/>
  <c r="I4038" i="19"/>
  <c r="I4039" i="19"/>
  <c r="I4040" i="19"/>
  <c r="I4041" i="19"/>
  <c r="I4042" i="19"/>
  <c r="I4043" i="19"/>
  <c r="I4044" i="19"/>
  <c r="I4045" i="19"/>
  <c r="I4046" i="19"/>
  <c r="I4047" i="19"/>
  <c r="I4048" i="19"/>
  <c r="I4049" i="19"/>
  <c r="I4050" i="19"/>
  <c r="I4051" i="19"/>
  <c r="I4052" i="19"/>
  <c r="I4053" i="19"/>
  <c r="I4054" i="19"/>
  <c r="I4055" i="19"/>
  <c r="I4056" i="19"/>
  <c r="I4057" i="19"/>
  <c r="I4058" i="19"/>
  <c r="I4059" i="19"/>
  <c r="I4060" i="19"/>
  <c r="I4061" i="19"/>
  <c r="I4062" i="19"/>
  <c r="I4063" i="19"/>
  <c r="I4064" i="19"/>
  <c r="I4065" i="19"/>
  <c r="I4066" i="19"/>
  <c r="I4067" i="19"/>
  <c r="I4068" i="19"/>
  <c r="I4069" i="19"/>
  <c r="I4070" i="19"/>
  <c r="I4071" i="19"/>
  <c r="I4072" i="19"/>
  <c r="I4073" i="19"/>
  <c r="I4074" i="19"/>
  <c r="I4075" i="19"/>
  <c r="I4076" i="19"/>
  <c r="I4077" i="19"/>
  <c r="I4078" i="19"/>
  <c r="I4079" i="19"/>
  <c r="I4080" i="19"/>
  <c r="I4081" i="19"/>
  <c r="I4082" i="19"/>
  <c r="I4083" i="19"/>
  <c r="I4084" i="19"/>
  <c r="I4085" i="19"/>
  <c r="I4086" i="19"/>
  <c r="I4087" i="19"/>
  <c r="I4088" i="19"/>
  <c r="I4089" i="19"/>
  <c r="I4090" i="19"/>
  <c r="I4091" i="19"/>
  <c r="I4092" i="19"/>
  <c r="I4093" i="19"/>
  <c r="I4094" i="19"/>
  <c r="I4095" i="19"/>
  <c r="I4096" i="19"/>
  <c r="I4097" i="19"/>
  <c r="I4098" i="19"/>
  <c r="I4099" i="19"/>
  <c r="I4100" i="19"/>
  <c r="I4101" i="19"/>
  <c r="I4102" i="19"/>
  <c r="I4103" i="19"/>
  <c r="I4104" i="19"/>
  <c r="I4105" i="19"/>
  <c r="I4106" i="19"/>
  <c r="I4107" i="19"/>
  <c r="I4108" i="19"/>
  <c r="I4109" i="19"/>
  <c r="I4110" i="19"/>
  <c r="I4111" i="19"/>
  <c r="I4112" i="19"/>
  <c r="I4113" i="19"/>
  <c r="I4114" i="19"/>
  <c r="I4115" i="19"/>
  <c r="I4116" i="19"/>
  <c r="I4117" i="19"/>
  <c r="I4118" i="19"/>
  <c r="I4119" i="19"/>
  <c r="I4120" i="19"/>
  <c r="I4121" i="19"/>
  <c r="I4122" i="19"/>
  <c r="I4123" i="19"/>
  <c r="I4124" i="19"/>
  <c r="I4125" i="19"/>
  <c r="I4126" i="19"/>
  <c r="I4127" i="19"/>
  <c r="I4128" i="19"/>
  <c r="I4129" i="19"/>
  <c r="I4130" i="19"/>
  <c r="I4131" i="19"/>
  <c r="I4132" i="19"/>
  <c r="I4133" i="19"/>
  <c r="I4134" i="19"/>
  <c r="I4135" i="19"/>
  <c r="I4136" i="19"/>
  <c r="I4137" i="19"/>
  <c r="I4138" i="19"/>
  <c r="I4139" i="19"/>
  <c r="I4140" i="19"/>
  <c r="I4141" i="19"/>
  <c r="I4142" i="19"/>
  <c r="I4143" i="19"/>
  <c r="I4144" i="19"/>
  <c r="I4145" i="19"/>
  <c r="I4146" i="19"/>
  <c r="I4147" i="19"/>
  <c r="I4148" i="19"/>
  <c r="I4149" i="19"/>
  <c r="I4150" i="19"/>
  <c r="I4151" i="19"/>
  <c r="I4152" i="19"/>
  <c r="I4153" i="19"/>
  <c r="I4154" i="19"/>
  <c r="I4155" i="19"/>
  <c r="I4156" i="19"/>
  <c r="I4157" i="19"/>
  <c r="I4158" i="19"/>
  <c r="I4159" i="19"/>
  <c r="I4160" i="19"/>
  <c r="I4161" i="19"/>
  <c r="I4162" i="19"/>
  <c r="I4163" i="19"/>
  <c r="I4164" i="19"/>
  <c r="I4165" i="19"/>
  <c r="I4166" i="19"/>
  <c r="I4167" i="19"/>
  <c r="I4168" i="19"/>
  <c r="I4169" i="19"/>
  <c r="I4170" i="19"/>
  <c r="I4171" i="19"/>
  <c r="I4172" i="19"/>
  <c r="I4173" i="19"/>
  <c r="I4174" i="19"/>
  <c r="I4175" i="19"/>
  <c r="I4176" i="19"/>
  <c r="I4177" i="19"/>
  <c r="I4178" i="19"/>
  <c r="I4179" i="19"/>
  <c r="I4180" i="19"/>
  <c r="I4181" i="19"/>
  <c r="I4182" i="19"/>
  <c r="I4183" i="19"/>
  <c r="I4184" i="19"/>
  <c r="I4185" i="19"/>
  <c r="I4186" i="19"/>
  <c r="I4187" i="19"/>
  <c r="I4188" i="19"/>
  <c r="I4189" i="19"/>
  <c r="I4190" i="19"/>
  <c r="I4191" i="19"/>
  <c r="I4192" i="19"/>
  <c r="I4193" i="19"/>
  <c r="I4194" i="19"/>
  <c r="I4195" i="19"/>
  <c r="I4196" i="19"/>
  <c r="I4197" i="19"/>
  <c r="I4198" i="19"/>
  <c r="I4199" i="19"/>
  <c r="I4200" i="19"/>
  <c r="I4201" i="19"/>
  <c r="I4202" i="19"/>
  <c r="I4203" i="19"/>
  <c r="I4204" i="19"/>
  <c r="I4205" i="19"/>
  <c r="I4206" i="19"/>
  <c r="I4207" i="19"/>
  <c r="I4208" i="19"/>
  <c r="I4209" i="19"/>
  <c r="I4210" i="19"/>
  <c r="I4211" i="19"/>
  <c r="I4212" i="19"/>
  <c r="I4213" i="19"/>
  <c r="I4214" i="19"/>
  <c r="I4215" i="19"/>
  <c r="I4216" i="19"/>
  <c r="I4217" i="19"/>
  <c r="I4218" i="19"/>
  <c r="I4219" i="19"/>
  <c r="I4220" i="19"/>
  <c r="I4221" i="19"/>
  <c r="I4222" i="19"/>
  <c r="I4223" i="19"/>
  <c r="I4224" i="19"/>
  <c r="I4225" i="19"/>
  <c r="I4226" i="19"/>
  <c r="I4227" i="19"/>
  <c r="I4228" i="19"/>
  <c r="I4229" i="19"/>
  <c r="I4230" i="19"/>
  <c r="I4231" i="19"/>
  <c r="I4232" i="19"/>
  <c r="I4233" i="19"/>
  <c r="I4234" i="19"/>
  <c r="I4235" i="19"/>
  <c r="I4236" i="19"/>
  <c r="I4237" i="19"/>
  <c r="I4238" i="19"/>
  <c r="I4239" i="19"/>
  <c r="I4240" i="19"/>
  <c r="I4241" i="19"/>
  <c r="I4242" i="19"/>
  <c r="I4243" i="19"/>
  <c r="I4244" i="19"/>
  <c r="I4245" i="19"/>
  <c r="I4246" i="19"/>
  <c r="I4247" i="19"/>
  <c r="I4248" i="19"/>
  <c r="I4249" i="19"/>
  <c r="I4250" i="19"/>
  <c r="I4251" i="19"/>
  <c r="I4252" i="19"/>
  <c r="I4253" i="19"/>
  <c r="I4254" i="19"/>
  <c r="I4255" i="19"/>
  <c r="I4256" i="19"/>
  <c r="I4257" i="19"/>
  <c r="I4258" i="19"/>
  <c r="I4259" i="19"/>
  <c r="I4260" i="19"/>
  <c r="I4261" i="19"/>
  <c r="I4262" i="19"/>
  <c r="I4263" i="19"/>
  <c r="I4264" i="19"/>
  <c r="I4265" i="19"/>
  <c r="I4266" i="19"/>
  <c r="I4267" i="19"/>
  <c r="I4268" i="19"/>
  <c r="I4269" i="19"/>
  <c r="I4270" i="19"/>
  <c r="I4271" i="19"/>
  <c r="I4272" i="19"/>
  <c r="I4273" i="19"/>
  <c r="I4274" i="19"/>
  <c r="I4275" i="19"/>
  <c r="I4276" i="19"/>
  <c r="I4277" i="19"/>
  <c r="I4278" i="19"/>
  <c r="I4279" i="19"/>
  <c r="I4280" i="19"/>
  <c r="I4281" i="19"/>
  <c r="I4282" i="19"/>
  <c r="I4283" i="19"/>
  <c r="I4284" i="19"/>
  <c r="I4285" i="19"/>
  <c r="I4286" i="19"/>
  <c r="I4287" i="19"/>
  <c r="I4288" i="19"/>
  <c r="I4289" i="19"/>
  <c r="I4290" i="19"/>
  <c r="I4291" i="19"/>
  <c r="I4292" i="19"/>
  <c r="I4293" i="19"/>
  <c r="I4294" i="19"/>
  <c r="I4295" i="19"/>
  <c r="I4296" i="19"/>
  <c r="I4297" i="19"/>
  <c r="I4298" i="19"/>
  <c r="I4299" i="19"/>
  <c r="I4300" i="19"/>
  <c r="I4301" i="19"/>
  <c r="I4302" i="19"/>
  <c r="I4303" i="19"/>
  <c r="I4304" i="19"/>
  <c r="I4305" i="19"/>
  <c r="I4306" i="19"/>
  <c r="I4307" i="19"/>
  <c r="I4308" i="19"/>
  <c r="I4309" i="19"/>
  <c r="I4310" i="19"/>
  <c r="I4311" i="19"/>
  <c r="I4312" i="19"/>
  <c r="I4313" i="19"/>
  <c r="I4314" i="19"/>
  <c r="I4315" i="19"/>
  <c r="I4316" i="19"/>
  <c r="I4317" i="19"/>
  <c r="I4318" i="19"/>
  <c r="I4319" i="19"/>
  <c r="I4320" i="19"/>
  <c r="I4321" i="19"/>
  <c r="I4322" i="19"/>
  <c r="I4323" i="19"/>
  <c r="I4324" i="19"/>
  <c r="I4325" i="19"/>
  <c r="I4326" i="19"/>
  <c r="I4327" i="19"/>
  <c r="I4328" i="19"/>
  <c r="I4329" i="19"/>
  <c r="I4330" i="19"/>
  <c r="I4331" i="19"/>
  <c r="I4332" i="19"/>
  <c r="I4333" i="19"/>
  <c r="I4334" i="19"/>
  <c r="I4335" i="19"/>
  <c r="I4336" i="19"/>
  <c r="I4337" i="19"/>
  <c r="I4338" i="19"/>
  <c r="I4339" i="19"/>
  <c r="I4340" i="19"/>
  <c r="I4341" i="19"/>
  <c r="I4342" i="19"/>
  <c r="I4343" i="19"/>
  <c r="I4344" i="19"/>
  <c r="I4345" i="19"/>
  <c r="I4346" i="19"/>
  <c r="I4347" i="19"/>
  <c r="I4348" i="19"/>
  <c r="I4349" i="19"/>
  <c r="I4350" i="19"/>
  <c r="I4351" i="19"/>
  <c r="I4352" i="19"/>
  <c r="I4353" i="19"/>
  <c r="I4354" i="19"/>
  <c r="I4355" i="19"/>
  <c r="I4356" i="19"/>
  <c r="I4357" i="19"/>
  <c r="I4358" i="19"/>
  <c r="I4359" i="19"/>
  <c r="I4360" i="19"/>
  <c r="I4361" i="19"/>
  <c r="I4362" i="19"/>
  <c r="I4363" i="19"/>
  <c r="I4364" i="19"/>
  <c r="I4365" i="19"/>
  <c r="I4366" i="19"/>
  <c r="I4367" i="19"/>
  <c r="I4368" i="19"/>
  <c r="I4369" i="19"/>
  <c r="I4370" i="19"/>
  <c r="I4371" i="19"/>
  <c r="I4372" i="19"/>
  <c r="I4373" i="19"/>
  <c r="I4374" i="19"/>
  <c r="I4375" i="19"/>
  <c r="I4376" i="19"/>
  <c r="I4377" i="19"/>
  <c r="I4378" i="19"/>
  <c r="I4379" i="19"/>
  <c r="I4380" i="19"/>
  <c r="I4381" i="19"/>
  <c r="I4382" i="19"/>
  <c r="I4383" i="19"/>
  <c r="I4384" i="19"/>
  <c r="I4385" i="19"/>
  <c r="I4386" i="19"/>
  <c r="I4387" i="19"/>
  <c r="I4388" i="19"/>
  <c r="I4389" i="19"/>
  <c r="I4390" i="19"/>
  <c r="I4391" i="19"/>
  <c r="I4392" i="19"/>
  <c r="I4393" i="19"/>
  <c r="I4394" i="19"/>
  <c r="I4395" i="19"/>
  <c r="I4396" i="19"/>
  <c r="I4397" i="19"/>
  <c r="I4398" i="19"/>
  <c r="I4399" i="19"/>
  <c r="I4400" i="19"/>
  <c r="I4401" i="19"/>
  <c r="I4402" i="19"/>
  <c r="I4403" i="19"/>
  <c r="I4404" i="19"/>
  <c r="I4405" i="19"/>
  <c r="I4406" i="19"/>
  <c r="I4407" i="19"/>
  <c r="I4408" i="19"/>
  <c r="I4409" i="19"/>
  <c r="I4410" i="19"/>
  <c r="I4411" i="19"/>
  <c r="I4412" i="19"/>
  <c r="I4413" i="19"/>
  <c r="I4414" i="19"/>
  <c r="I4415" i="19"/>
  <c r="I4416" i="19"/>
  <c r="I4417" i="19"/>
  <c r="I4418" i="19"/>
  <c r="I4419" i="19"/>
  <c r="I4420" i="19"/>
  <c r="I4421" i="19"/>
  <c r="I4422" i="19"/>
  <c r="I4423" i="19"/>
  <c r="I4424" i="19"/>
  <c r="I4425" i="19"/>
  <c r="I4426" i="19"/>
  <c r="I4427" i="19"/>
  <c r="I4428" i="19"/>
  <c r="I4429" i="19"/>
  <c r="I4430" i="19"/>
  <c r="I4431" i="19"/>
  <c r="I4432" i="19"/>
  <c r="I4433" i="19"/>
  <c r="I4434" i="19"/>
  <c r="I4435" i="19"/>
  <c r="I4436" i="19"/>
  <c r="I4437" i="19"/>
  <c r="I4438" i="19"/>
  <c r="I4439" i="19"/>
  <c r="I4440" i="19"/>
  <c r="I4441" i="19"/>
  <c r="I4442" i="19"/>
  <c r="I4443" i="19"/>
  <c r="I4444" i="19"/>
  <c r="I4445" i="19"/>
  <c r="I4446" i="19"/>
  <c r="I4447" i="19"/>
  <c r="I4448" i="19"/>
  <c r="I4449" i="19"/>
  <c r="I4450" i="19"/>
  <c r="I4451" i="19"/>
  <c r="I4452" i="19"/>
  <c r="I4453" i="19"/>
  <c r="I4454" i="19"/>
  <c r="I4455" i="19"/>
  <c r="I4456" i="19"/>
  <c r="I4457" i="19"/>
  <c r="I4458" i="19"/>
  <c r="I4459" i="19"/>
  <c r="I4460" i="19"/>
  <c r="I4461" i="19"/>
  <c r="I4462" i="19"/>
  <c r="I4463" i="19"/>
  <c r="I4464" i="19"/>
  <c r="I4465" i="19"/>
  <c r="I4466" i="19"/>
  <c r="I4467" i="19"/>
  <c r="I4468" i="19"/>
  <c r="I4469" i="19"/>
  <c r="I4470" i="19"/>
  <c r="I4471" i="19"/>
  <c r="I4472" i="19"/>
  <c r="I4473" i="19"/>
  <c r="I4474" i="19"/>
  <c r="I4475" i="19"/>
  <c r="I4476" i="19"/>
  <c r="I4477" i="19"/>
  <c r="I4478" i="19"/>
  <c r="I4479" i="19"/>
  <c r="I4480" i="19"/>
  <c r="I4481" i="19"/>
  <c r="I4482" i="19"/>
  <c r="I4483" i="19"/>
  <c r="I4484" i="19"/>
  <c r="I4485" i="19"/>
  <c r="I4486" i="19"/>
  <c r="I4487" i="19"/>
  <c r="I4488" i="19"/>
  <c r="I4489" i="19"/>
  <c r="I4490" i="19"/>
  <c r="I4491" i="19"/>
  <c r="I4492" i="19"/>
  <c r="I4493" i="19"/>
  <c r="I4494" i="19"/>
  <c r="I4495" i="19"/>
  <c r="I4496" i="19"/>
  <c r="I4497" i="19"/>
  <c r="I4498" i="19"/>
  <c r="I4499" i="19"/>
  <c r="I4500" i="19"/>
  <c r="I4501" i="19"/>
  <c r="I4502" i="19"/>
  <c r="I4503" i="19"/>
  <c r="I4504" i="19"/>
  <c r="I4505" i="19"/>
  <c r="I4506" i="19"/>
  <c r="I4507" i="19"/>
  <c r="I4508" i="19"/>
  <c r="I4509" i="19"/>
  <c r="I4510" i="19"/>
  <c r="I4511" i="19"/>
  <c r="I4512" i="19"/>
  <c r="I4513" i="19"/>
  <c r="I4514" i="19"/>
  <c r="I4515" i="19"/>
  <c r="I4516" i="19"/>
  <c r="I4517" i="19"/>
  <c r="I4518" i="19"/>
  <c r="I4519" i="19"/>
  <c r="I4520" i="19"/>
  <c r="I4521" i="19"/>
  <c r="I4522" i="19"/>
  <c r="I4523" i="19"/>
  <c r="I4524" i="19"/>
  <c r="I4525" i="19"/>
  <c r="I4526" i="19"/>
  <c r="I4527" i="19"/>
  <c r="I4528" i="19"/>
  <c r="I4529" i="19"/>
  <c r="I4530" i="19"/>
  <c r="I4531" i="19"/>
  <c r="I4532" i="19"/>
  <c r="I4533" i="19"/>
  <c r="I4534" i="19"/>
  <c r="I4535" i="19"/>
  <c r="I4536" i="19"/>
  <c r="I4537" i="19"/>
  <c r="I4538" i="19"/>
  <c r="I4539" i="19"/>
  <c r="I4540" i="19"/>
  <c r="I4541" i="19"/>
  <c r="I4542" i="19"/>
  <c r="I4543" i="19"/>
  <c r="I4544" i="19"/>
  <c r="I4545" i="19"/>
  <c r="I4546" i="19"/>
  <c r="I4547" i="19"/>
  <c r="I4548" i="19"/>
  <c r="I4549" i="19"/>
  <c r="I4550" i="19"/>
  <c r="I4551" i="19"/>
  <c r="I4552" i="19"/>
  <c r="I4553" i="19"/>
  <c r="I4554" i="19"/>
  <c r="I4555" i="19"/>
  <c r="I4556" i="19"/>
  <c r="I4557" i="19"/>
  <c r="I4558" i="19"/>
  <c r="I4559" i="19"/>
  <c r="I4560" i="19"/>
  <c r="I4561" i="19"/>
  <c r="I4562" i="19"/>
  <c r="I4563" i="19"/>
  <c r="I4564" i="19"/>
  <c r="I4565" i="19"/>
  <c r="I4566" i="19"/>
  <c r="I4567" i="19"/>
  <c r="I4568" i="19"/>
  <c r="I4569" i="19"/>
  <c r="I4570" i="19"/>
  <c r="I4571" i="19"/>
  <c r="I4572" i="19"/>
  <c r="I4573" i="19"/>
  <c r="I4574" i="19"/>
  <c r="I4575" i="19"/>
  <c r="I4576" i="19"/>
  <c r="I4577" i="19"/>
  <c r="I4578" i="19"/>
  <c r="I4579" i="19"/>
  <c r="I4580" i="19"/>
  <c r="I4581" i="19"/>
  <c r="I4582" i="19"/>
  <c r="I4583" i="19"/>
  <c r="I4584" i="19"/>
  <c r="I4585" i="19"/>
  <c r="I4586" i="19"/>
  <c r="I4587" i="19"/>
  <c r="I4588" i="19"/>
  <c r="I4589" i="19"/>
  <c r="I4590" i="19"/>
  <c r="I4591" i="19"/>
  <c r="I4592" i="19"/>
  <c r="I4593" i="19"/>
  <c r="I4594" i="19"/>
  <c r="I4595" i="19"/>
  <c r="I4596" i="19"/>
  <c r="I4597" i="19"/>
  <c r="I4598" i="19"/>
  <c r="I4599" i="19"/>
  <c r="I4600" i="19"/>
  <c r="I4601" i="19"/>
  <c r="I4602" i="19"/>
  <c r="I4603" i="19"/>
  <c r="I4604" i="19"/>
  <c r="I4605" i="19"/>
  <c r="I4606" i="19"/>
  <c r="I4607" i="19"/>
  <c r="I4608" i="19"/>
  <c r="I4609" i="19"/>
  <c r="I4610" i="19"/>
  <c r="I4611" i="19"/>
  <c r="I4612" i="19"/>
  <c r="I4613" i="19"/>
  <c r="I4614" i="19"/>
  <c r="I4615" i="19"/>
  <c r="I4616" i="19"/>
  <c r="I4617" i="19"/>
  <c r="I4618" i="19"/>
  <c r="I4619" i="19"/>
  <c r="I4620" i="19"/>
  <c r="I4621" i="19"/>
  <c r="I4622" i="19"/>
  <c r="I4623" i="19"/>
  <c r="I4624" i="19"/>
  <c r="I4625" i="19"/>
  <c r="I4626" i="19"/>
  <c r="I4627" i="19"/>
  <c r="I4628" i="19"/>
  <c r="I4629" i="19"/>
  <c r="I4630" i="19"/>
  <c r="I4631" i="19"/>
  <c r="I4632" i="19"/>
  <c r="I4633" i="19"/>
  <c r="I4634" i="19"/>
  <c r="I4635" i="19"/>
  <c r="I4636" i="19"/>
  <c r="I4637" i="19"/>
  <c r="I4638" i="19"/>
  <c r="I4639" i="19"/>
  <c r="I4640" i="19"/>
  <c r="I4641" i="19"/>
  <c r="I4642" i="19"/>
  <c r="I4643" i="19"/>
  <c r="I4644" i="19"/>
  <c r="I4645" i="19"/>
  <c r="I4646" i="19"/>
  <c r="I4647" i="19"/>
  <c r="I4648" i="19"/>
  <c r="I4649" i="19"/>
  <c r="I4650" i="19"/>
  <c r="I4651" i="19"/>
  <c r="I4652" i="19"/>
  <c r="I4653" i="19"/>
  <c r="I4654" i="19"/>
  <c r="I4655" i="19"/>
  <c r="I4656" i="19"/>
  <c r="I4657" i="19"/>
  <c r="I4658" i="19"/>
  <c r="I4659" i="19"/>
  <c r="I4660" i="19"/>
  <c r="I4661" i="19"/>
  <c r="I4662" i="19"/>
  <c r="I4663" i="19"/>
  <c r="I4664" i="19"/>
  <c r="I4665" i="19"/>
  <c r="I4666" i="19"/>
  <c r="I4667" i="19"/>
  <c r="I4668" i="19"/>
  <c r="I4669" i="19"/>
  <c r="I4670" i="19"/>
  <c r="I4671" i="19"/>
  <c r="I4672" i="19"/>
  <c r="I4673" i="19"/>
  <c r="I4674" i="19"/>
  <c r="I4675" i="19"/>
  <c r="I4676" i="19"/>
  <c r="I4677" i="19"/>
  <c r="I4678" i="19"/>
  <c r="I4679" i="19"/>
  <c r="I4680" i="19"/>
  <c r="I4681" i="19"/>
  <c r="I4682" i="19"/>
  <c r="I4683" i="19"/>
  <c r="I4684" i="19"/>
  <c r="I4685" i="19"/>
  <c r="I4686" i="19"/>
  <c r="I4687" i="19"/>
  <c r="I4688" i="19"/>
  <c r="I4689" i="19"/>
  <c r="I4690" i="19"/>
  <c r="I4691" i="19"/>
  <c r="I4692" i="19"/>
  <c r="I4693" i="19"/>
  <c r="I4694" i="19"/>
  <c r="I4695" i="19"/>
  <c r="I4696" i="19"/>
  <c r="I4697" i="19"/>
  <c r="I4698" i="19"/>
  <c r="I4699" i="19"/>
  <c r="I4700" i="19"/>
  <c r="I4701" i="19"/>
  <c r="I4702" i="19"/>
  <c r="I4703" i="19"/>
  <c r="I4704" i="19"/>
  <c r="I4705" i="19"/>
  <c r="I4706" i="19"/>
  <c r="I4707" i="19"/>
  <c r="I4708" i="19"/>
  <c r="I4709" i="19"/>
  <c r="I4710" i="19"/>
  <c r="I4711" i="19"/>
  <c r="I4712" i="19"/>
  <c r="I4713" i="19"/>
  <c r="I4714" i="19"/>
  <c r="I4715" i="19"/>
  <c r="I4716" i="19"/>
  <c r="I4717" i="19"/>
  <c r="I4718" i="19"/>
  <c r="I4719" i="19"/>
  <c r="I4720" i="19"/>
  <c r="I4721" i="19"/>
  <c r="I4722" i="19"/>
  <c r="I4723" i="19"/>
  <c r="I4724" i="19"/>
  <c r="I4725" i="19"/>
  <c r="I4726" i="19"/>
  <c r="I4727" i="19"/>
  <c r="I4728" i="19"/>
  <c r="I4729" i="19"/>
  <c r="I4730" i="19"/>
  <c r="I4731" i="19"/>
  <c r="I4732" i="19"/>
  <c r="I4733" i="19"/>
  <c r="I4734" i="19"/>
  <c r="I4735" i="19"/>
  <c r="I4736" i="19"/>
  <c r="I4737" i="19"/>
  <c r="I4738" i="19"/>
  <c r="I4739" i="19"/>
  <c r="I4740" i="19"/>
  <c r="I4741" i="19"/>
  <c r="I4742" i="19"/>
  <c r="I4743" i="19"/>
  <c r="I4744" i="19"/>
  <c r="I4745" i="19"/>
  <c r="I4746" i="19"/>
  <c r="I4747" i="19"/>
  <c r="I4748" i="19"/>
  <c r="I4749" i="19"/>
  <c r="I4750" i="19"/>
  <c r="I4751" i="19"/>
  <c r="I4752" i="19"/>
  <c r="I4753" i="19"/>
  <c r="I4754" i="19"/>
  <c r="I4755" i="19"/>
  <c r="I4756" i="19"/>
  <c r="I4757" i="19"/>
  <c r="I4758" i="19"/>
  <c r="I4759" i="19"/>
  <c r="I4760" i="19"/>
  <c r="I4761" i="19"/>
  <c r="I4762" i="19"/>
  <c r="I4763" i="19"/>
  <c r="I4764" i="19"/>
  <c r="I4765" i="19"/>
  <c r="I4766" i="19"/>
  <c r="I4767" i="19"/>
  <c r="I4768" i="19"/>
  <c r="I4769" i="19"/>
  <c r="I4770" i="19"/>
  <c r="I4771" i="19"/>
  <c r="I4772" i="19"/>
  <c r="I4773" i="19"/>
  <c r="I4774" i="19"/>
  <c r="I4775" i="19"/>
  <c r="I4776" i="19"/>
  <c r="I4777" i="19"/>
  <c r="I4778" i="19"/>
  <c r="I4779" i="19"/>
  <c r="I4780" i="19"/>
  <c r="I4781" i="19"/>
  <c r="I4782" i="19"/>
  <c r="I4783" i="19"/>
  <c r="I4784" i="19"/>
  <c r="I4785" i="19"/>
  <c r="I4786" i="19"/>
  <c r="I4787" i="19"/>
  <c r="I4788" i="19"/>
  <c r="I4789" i="19"/>
  <c r="I4790" i="19"/>
  <c r="I4791" i="19"/>
  <c r="I4792" i="19"/>
  <c r="I4793" i="19"/>
  <c r="I4794" i="19"/>
  <c r="I4795" i="19"/>
  <c r="I4796" i="19"/>
  <c r="I4797" i="19"/>
  <c r="I4798" i="19"/>
  <c r="I4799" i="19"/>
  <c r="I4800" i="19"/>
  <c r="I4801" i="19"/>
  <c r="I4802" i="19"/>
  <c r="I4803" i="19"/>
  <c r="I4804" i="19"/>
  <c r="I4805" i="19"/>
  <c r="I4806" i="19"/>
  <c r="I4807" i="19"/>
  <c r="I4808" i="19"/>
  <c r="I4809" i="19"/>
  <c r="I4810" i="19"/>
  <c r="I4811" i="19"/>
  <c r="I4812" i="19"/>
  <c r="I4813" i="19"/>
  <c r="I4814" i="19"/>
  <c r="I4815" i="19"/>
  <c r="I4816" i="19"/>
  <c r="I4817" i="19"/>
  <c r="I4818" i="19"/>
  <c r="I4819" i="19"/>
  <c r="I4820" i="19"/>
  <c r="I4821" i="19"/>
  <c r="I4822" i="19"/>
  <c r="I4823" i="19"/>
  <c r="I4824" i="19"/>
  <c r="I4825" i="19"/>
  <c r="I4826" i="19"/>
  <c r="I4827" i="19"/>
  <c r="I4828" i="19"/>
  <c r="I4829" i="19"/>
  <c r="I4830" i="19"/>
  <c r="I4831" i="19"/>
  <c r="I4832" i="19"/>
  <c r="I4833" i="19"/>
  <c r="I4834" i="19"/>
  <c r="I4835" i="19"/>
  <c r="I4836" i="19"/>
  <c r="I4837" i="19"/>
  <c r="I4838" i="19"/>
  <c r="I4839" i="19"/>
  <c r="I4840" i="19"/>
  <c r="I4841" i="19"/>
  <c r="I4842" i="19"/>
  <c r="I4843" i="19"/>
  <c r="I4844" i="19"/>
  <c r="I4845" i="19"/>
  <c r="I4846" i="19"/>
  <c r="I4847" i="19"/>
  <c r="I4848" i="19"/>
  <c r="I4849" i="19"/>
  <c r="I4850" i="19"/>
  <c r="I4851" i="19"/>
  <c r="I4852" i="19"/>
  <c r="I4853" i="19"/>
  <c r="I4854" i="19"/>
  <c r="I4855" i="19"/>
  <c r="I4856" i="19"/>
  <c r="I4857" i="19"/>
  <c r="I4858" i="19"/>
  <c r="I4859" i="19"/>
  <c r="I4860" i="19"/>
  <c r="I4861" i="19"/>
  <c r="I4862" i="19"/>
  <c r="I4863" i="19"/>
  <c r="I4864" i="19"/>
  <c r="I4865" i="19"/>
  <c r="I4866" i="19"/>
  <c r="I4867" i="19"/>
  <c r="I4868" i="19"/>
  <c r="I4869" i="19"/>
  <c r="I4870" i="19"/>
  <c r="I4871" i="19"/>
  <c r="I4872" i="19"/>
  <c r="I4873" i="19"/>
  <c r="I4874" i="19"/>
  <c r="I4875" i="19"/>
  <c r="I4876" i="19"/>
  <c r="I4877" i="19"/>
  <c r="I4878" i="19"/>
  <c r="I4879" i="19"/>
  <c r="I4880" i="19"/>
  <c r="I4881" i="19"/>
  <c r="I4882" i="19"/>
  <c r="I4883" i="19"/>
  <c r="I4884" i="19"/>
  <c r="I4885" i="19"/>
  <c r="I4886" i="19"/>
  <c r="I4887" i="19"/>
  <c r="I4888" i="19"/>
  <c r="I4889" i="19"/>
  <c r="I4890" i="19"/>
  <c r="I4891" i="19"/>
  <c r="I4892" i="19"/>
  <c r="I4893" i="19"/>
  <c r="I4894" i="19"/>
  <c r="I4895" i="19"/>
  <c r="I4896" i="19"/>
  <c r="I4897" i="19"/>
  <c r="I4898" i="19"/>
  <c r="I4899" i="19"/>
  <c r="I4900" i="19"/>
  <c r="I4901" i="19"/>
  <c r="I4902" i="19"/>
  <c r="I4903" i="19"/>
  <c r="I4904" i="19"/>
  <c r="I4905" i="19"/>
  <c r="I4906" i="19"/>
  <c r="I4907" i="19"/>
  <c r="I4908" i="19"/>
  <c r="I4909" i="19"/>
  <c r="I4910" i="19"/>
  <c r="I4911" i="19"/>
  <c r="I4912" i="19"/>
  <c r="I4913" i="19"/>
  <c r="I4914" i="19"/>
  <c r="I4915" i="19"/>
  <c r="I4916" i="19"/>
  <c r="I4917" i="19"/>
  <c r="I4918" i="19"/>
  <c r="I4919" i="19"/>
  <c r="I4920" i="19"/>
  <c r="I4921" i="19"/>
  <c r="I4922" i="19"/>
  <c r="I4923" i="19"/>
  <c r="I4924" i="19"/>
  <c r="I4925" i="19"/>
  <c r="I4926" i="19"/>
  <c r="I4927" i="19"/>
  <c r="I4928" i="19"/>
  <c r="I4929" i="19"/>
  <c r="I4930" i="19"/>
  <c r="I4931" i="19"/>
  <c r="I4932" i="19"/>
  <c r="I4933" i="19"/>
  <c r="I4934" i="19"/>
  <c r="I4935" i="19"/>
  <c r="I4936" i="19"/>
  <c r="I4937" i="19"/>
  <c r="I4938" i="19"/>
  <c r="I4939" i="19"/>
  <c r="I4940" i="19"/>
  <c r="I4941" i="19"/>
  <c r="I4942" i="19"/>
  <c r="I4943" i="19"/>
  <c r="I4944" i="19"/>
  <c r="I4945" i="19"/>
  <c r="I4946" i="19"/>
  <c r="I4947" i="19"/>
  <c r="I4948" i="19"/>
  <c r="I4949" i="19"/>
  <c r="I4950" i="19"/>
  <c r="I4951" i="19"/>
  <c r="I4952" i="19"/>
  <c r="I4953" i="19"/>
  <c r="I4954" i="19"/>
  <c r="I4955" i="19"/>
  <c r="I4956" i="19"/>
  <c r="I4957" i="19"/>
  <c r="I4958" i="19"/>
  <c r="I4959" i="19"/>
  <c r="I4960" i="19"/>
  <c r="I4961" i="19"/>
  <c r="I4962" i="19"/>
  <c r="I4963" i="19"/>
  <c r="I4964" i="19"/>
  <c r="I4965" i="19"/>
  <c r="I4966" i="19"/>
  <c r="I4967" i="19"/>
  <c r="I4968" i="19"/>
  <c r="I4969" i="19"/>
  <c r="I4970" i="19"/>
  <c r="I4971" i="19"/>
  <c r="I4972" i="19"/>
  <c r="I4973" i="19"/>
  <c r="I4974" i="19"/>
  <c r="I4975" i="19"/>
  <c r="I4976" i="19"/>
  <c r="I4977" i="19"/>
  <c r="I4978" i="19"/>
  <c r="I4979" i="19"/>
  <c r="I4980" i="19"/>
  <c r="I4981" i="19"/>
  <c r="I4982" i="19"/>
  <c r="I4983" i="19"/>
  <c r="I4984" i="19"/>
  <c r="I4985" i="19"/>
  <c r="I4986" i="19"/>
  <c r="I4987" i="19"/>
  <c r="I4988" i="19"/>
  <c r="I4989" i="19"/>
  <c r="I4990" i="19"/>
  <c r="I4991" i="19"/>
  <c r="I4992" i="19"/>
  <c r="I4993" i="19"/>
  <c r="I4994" i="19"/>
  <c r="I4995" i="19"/>
  <c r="I4996" i="19"/>
  <c r="I4997" i="19"/>
  <c r="I4998" i="19"/>
  <c r="I4999" i="19"/>
  <c r="I5000" i="19"/>
  <c r="I5001" i="19"/>
  <c r="I5002" i="19"/>
  <c r="I5003" i="19"/>
  <c r="I5004" i="19"/>
  <c r="I5005" i="19"/>
  <c r="I5006" i="19"/>
  <c r="I5007" i="19"/>
  <c r="I5008" i="19"/>
  <c r="I5009" i="19"/>
  <c r="I5010" i="19"/>
  <c r="I5011" i="19"/>
  <c r="I5012" i="19"/>
  <c r="I5013" i="19"/>
  <c r="I5014" i="19"/>
  <c r="I5015" i="19"/>
  <c r="I5016" i="19"/>
  <c r="I5017" i="19"/>
  <c r="I5018" i="19"/>
  <c r="I5019" i="19"/>
  <c r="I5020" i="19"/>
  <c r="I5021" i="19"/>
  <c r="I5022" i="19"/>
  <c r="I5023" i="19"/>
  <c r="I5024" i="19"/>
  <c r="I5025" i="19"/>
  <c r="I5026" i="19"/>
  <c r="I5027" i="19"/>
  <c r="I5028" i="19"/>
  <c r="I5029" i="19"/>
  <c r="I5030" i="19"/>
  <c r="I5031" i="19"/>
  <c r="I5032" i="19"/>
  <c r="I5033" i="19"/>
  <c r="I5034" i="19"/>
  <c r="I5035" i="19"/>
  <c r="I5036" i="19"/>
  <c r="I5037" i="19"/>
  <c r="I5038" i="19"/>
  <c r="I5039" i="19"/>
  <c r="I5040" i="19"/>
  <c r="I5041" i="19"/>
  <c r="I5042" i="19"/>
  <c r="I5043" i="19"/>
  <c r="I5044" i="19"/>
  <c r="I5045" i="19"/>
  <c r="I5046" i="19"/>
  <c r="I5047" i="19"/>
  <c r="I5048" i="19"/>
  <c r="I5049" i="19"/>
  <c r="I5050" i="19"/>
  <c r="I5051" i="19"/>
  <c r="I5052" i="19"/>
  <c r="I5053" i="19"/>
  <c r="I5054" i="19"/>
  <c r="I5055" i="19"/>
  <c r="I5056" i="19"/>
  <c r="I5057" i="19"/>
  <c r="I5058" i="19"/>
  <c r="I5059" i="19"/>
  <c r="I5060" i="19"/>
  <c r="I5061" i="19"/>
  <c r="I5062" i="19"/>
  <c r="I5063" i="19"/>
  <c r="I5064" i="19"/>
  <c r="I5065" i="19"/>
  <c r="I5066" i="19"/>
  <c r="I5067" i="19"/>
  <c r="I5068" i="19"/>
  <c r="I5069" i="19"/>
  <c r="I5070" i="19"/>
  <c r="I5071" i="19"/>
  <c r="I5072" i="19"/>
  <c r="I5073" i="19"/>
  <c r="I5074" i="19"/>
  <c r="I5075" i="19"/>
  <c r="I5076" i="19"/>
  <c r="I5077" i="19"/>
  <c r="I5078" i="19"/>
  <c r="I5079" i="19"/>
  <c r="I5080" i="19"/>
  <c r="I5081" i="19"/>
  <c r="I5082" i="19"/>
  <c r="I5083" i="19"/>
  <c r="I5084" i="19"/>
  <c r="I5085" i="19"/>
  <c r="I5086" i="19"/>
  <c r="I5087" i="19"/>
  <c r="I5088" i="19"/>
  <c r="I5089" i="19"/>
  <c r="I5090" i="19"/>
  <c r="I5091" i="19"/>
  <c r="I5092" i="19"/>
  <c r="I5093" i="19"/>
  <c r="I5094" i="19"/>
  <c r="I5095" i="19"/>
  <c r="I5096" i="19"/>
  <c r="I5097" i="19"/>
  <c r="I5098" i="19"/>
  <c r="I5099" i="19"/>
  <c r="I5100" i="19"/>
  <c r="I5101" i="19"/>
  <c r="I5102" i="19"/>
  <c r="I5103" i="19"/>
  <c r="I5104" i="19"/>
  <c r="I5105" i="19"/>
  <c r="I5106" i="19"/>
  <c r="I5107" i="19"/>
  <c r="I5108" i="19"/>
  <c r="I5109" i="19"/>
  <c r="I5110" i="19"/>
  <c r="I5111" i="19"/>
  <c r="I5112" i="19"/>
  <c r="I5113" i="19"/>
  <c r="I5114" i="19"/>
  <c r="I5115" i="19"/>
  <c r="I5116" i="19"/>
  <c r="I5117" i="19"/>
  <c r="I5118" i="19"/>
  <c r="I5119" i="19"/>
  <c r="I5120" i="19"/>
  <c r="I5121" i="19"/>
  <c r="I5122" i="19"/>
  <c r="I5123" i="19"/>
  <c r="I5124" i="19"/>
  <c r="I5125" i="19"/>
  <c r="I5126" i="19"/>
  <c r="I5127" i="19"/>
  <c r="I5128" i="19"/>
  <c r="I5129" i="19"/>
  <c r="I5130" i="19"/>
  <c r="I5131" i="19"/>
  <c r="I5132" i="19"/>
  <c r="I5133" i="19"/>
  <c r="I5134" i="19"/>
  <c r="I5135" i="19"/>
  <c r="I5136" i="19"/>
  <c r="I5137" i="19"/>
  <c r="I5138" i="19"/>
  <c r="I5139" i="19"/>
  <c r="I5140" i="19"/>
  <c r="I5141" i="19"/>
  <c r="I5142" i="19"/>
  <c r="I5143" i="19"/>
  <c r="I5144" i="19"/>
  <c r="I5145" i="19"/>
  <c r="I5146" i="19"/>
  <c r="I5147" i="19"/>
  <c r="I5148" i="19"/>
  <c r="I5149" i="19"/>
  <c r="I5150" i="19"/>
  <c r="I5151" i="19"/>
  <c r="I5152" i="19"/>
  <c r="I5153" i="19"/>
  <c r="I5154" i="19"/>
  <c r="I5155" i="19"/>
  <c r="I5156" i="19"/>
  <c r="I5157" i="19"/>
  <c r="I5158" i="19"/>
  <c r="I5159" i="19"/>
  <c r="I5160" i="19"/>
  <c r="I5161" i="19"/>
  <c r="I5162" i="19"/>
  <c r="I5163" i="19"/>
  <c r="I5164" i="19"/>
  <c r="I5165" i="19"/>
  <c r="I5166" i="19"/>
  <c r="I5167" i="19"/>
  <c r="I5168" i="19"/>
  <c r="I5169" i="19"/>
  <c r="I5170" i="19"/>
  <c r="I5171" i="19"/>
  <c r="I5172" i="19"/>
  <c r="I5173" i="19"/>
  <c r="I5174" i="19"/>
  <c r="I5175" i="19"/>
  <c r="I5176" i="19"/>
  <c r="I5177" i="19"/>
  <c r="I5178" i="19"/>
  <c r="I5179" i="19"/>
  <c r="I5180" i="19"/>
  <c r="I5181" i="19"/>
  <c r="I5182" i="19"/>
  <c r="I5183" i="19"/>
  <c r="I5184" i="19"/>
  <c r="I5185" i="19"/>
  <c r="I5186" i="19"/>
  <c r="I5187" i="19"/>
  <c r="I5188" i="19"/>
  <c r="I5189" i="19"/>
  <c r="I5190" i="19"/>
  <c r="I5191" i="19"/>
  <c r="I5192" i="19"/>
  <c r="I5193" i="19"/>
  <c r="I5194" i="19"/>
  <c r="I5195" i="19"/>
  <c r="I5196" i="19"/>
  <c r="I5197" i="19"/>
  <c r="I5198" i="19"/>
  <c r="I5199" i="19"/>
  <c r="I5200" i="19"/>
  <c r="I5201" i="19"/>
  <c r="I5202" i="19"/>
  <c r="I5203" i="19"/>
  <c r="I5204" i="19"/>
  <c r="I5205" i="19"/>
  <c r="I5206" i="19"/>
  <c r="I5207" i="19"/>
  <c r="I5208" i="19"/>
  <c r="I5209" i="19"/>
  <c r="I5210" i="19"/>
  <c r="I5211" i="19"/>
  <c r="I5212" i="19"/>
  <c r="I5213" i="19"/>
  <c r="I5214" i="19"/>
  <c r="I5215" i="19"/>
  <c r="I5216" i="19"/>
  <c r="I5217" i="19"/>
  <c r="I5218" i="19"/>
  <c r="I5219" i="19"/>
  <c r="I5220" i="19"/>
  <c r="I5221" i="19"/>
  <c r="I5222" i="19"/>
  <c r="I5223" i="19"/>
  <c r="I5224" i="19"/>
  <c r="I5225" i="19"/>
  <c r="I5226" i="19"/>
  <c r="I5227" i="19"/>
  <c r="I5228" i="19"/>
  <c r="I5229" i="19"/>
  <c r="I5230" i="19"/>
  <c r="I5231" i="19"/>
  <c r="I5232" i="19"/>
  <c r="I5233" i="19"/>
  <c r="I5234" i="19"/>
  <c r="I5235" i="19"/>
  <c r="I5236" i="19"/>
  <c r="I5237" i="19"/>
  <c r="I5238" i="19"/>
  <c r="I5239" i="19"/>
  <c r="I5240" i="19"/>
  <c r="I5241" i="19"/>
  <c r="I5242" i="19"/>
  <c r="I5243" i="19"/>
  <c r="I5244" i="19"/>
  <c r="I5245" i="19"/>
  <c r="I5246" i="19"/>
  <c r="I5247" i="19"/>
  <c r="I5248" i="19"/>
  <c r="I5249" i="19"/>
  <c r="I5250" i="19"/>
  <c r="I5251" i="19"/>
  <c r="I5252" i="19"/>
  <c r="I5253" i="19"/>
  <c r="I5254" i="19"/>
  <c r="I5255" i="19"/>
  <c r="I5256" i="19"/>
  <c r="I5257" i="19"/>
  <c r="I5258" i="19"/>
  <c r="I5259" i="19"/>
  <c r="I5260" i="19"/>
  <c r="I5261" i="19"/>
  <c r="I5262" i="19"/>
  <c r="I5263" i="19"/>
  <c r="I5264" i="19"/>
  <c r="I5265" i="19"/>
  <c r="I5266" i="19"/>
  <c r="I5267" i="19"/>
  <c r="I5268" i="19"/>
  <c r="I5269" i="19"/>
  <c r="I5270" i="19"/>
  <c r="I5271" i="19"/>
  <c r="I5272" i="19"/>
  <c r="I5273" i="19"/>
  <c r="I5274" i="19"/>
  <c r="I5275" i="19"/>
  <c r="I5276" i="19"/>
  <c r="I5277" i="19"/>
  <c r="I5278" i="19"/>
  <c r="I5279" i="19"/>
  <c r="I5280" i="19"/>
  <c r="I5281" i="19"/>
  <c r="I5282" i="19"/>
  <c r="I5283" i="19"/>
  <c r="I5284" i="19"/>
  <c r="I5285" i="19"/>
  <c r="I5286" i="19"/>
  <c r="I5287" i="19"/>
  <c r="I5288" i="19"/>
  <c r="I5289" i="19"/>
  <c r="I5290" i="19"/>
  <c r="I5291" i="19"/>
  <c r="I5292" i="19"/>
  <c r="I5293" i="19"/>
  <c r="I5294" i="19"/>
  <c r="I5295" i="19"/>
  <c r="I5296" i="19"/>
  <c r="I5297" i="19"/>
  <c r="I5298" i="19"/>
  <c r="I5299" i="19"/>
  <c r="I5300" i="19"/>
  <c r="I5301" i="19"/>
  <c r="I5302" i="19"/>
  <c r="I5303" i="19"/>
  <c r="I5304" i="19"/>
  <c r="I5305" i="19"/>
  <c r="I5306" i="19"/>
  <c r="I5307" i="19"/>
  <c r="I5308" i="19"/>
  <c r="I5309" i="19"/>
  <c r="I5310" i="19"/>
  <c r="I5311" i="19"/>
  <c r="I5312" i="19"/>
  <c r="I5313" i="19"/>
  <c r="I5314" i="19"/>
  <c r="I5315" i="19"/>
  <c r="I5316" i="19"/>
  <c r="I5317" i="19"/>
  <c r="I5318" i="19"/>
  <c r="I5319" i="19"/>
  <c r="I5320" i="19"/>
  <c r="I5321" i="19"/>
  <c r="I5322" i="19"/>
  <c r="I5323" i="19"/>
  <c r="I5324" i="19"/>
  <c r="I5325" i="19"/>
  <c r="I5326" i="19"/>
  <c r="I5327" i="19"/>
  <c r="I5328" i="19"/>
  <c r="I5329" i="19"/>
  <c r="I5330" i="19"/>
  <c r="I5331" i="19"/>
  <c r="I5332" i="19"/>
  <c r="I5333" i="19"/>
  <c r="I5334" i="19"/>
  <c r="I5335" i="19"/>
  <c r="I5336" i="19"/>
  <c r="I5337" i="19"/>
  <c r="I5338" i="19"/>
  <c r="I5339" i="19"/>
  <c r="I5340" i="19"/>
  <c r="I5341" i="19"/>
  <c r="I5342" i="19"/>
  <c r="I5343" i="19"/>
  <c r="I5344" i="19"/>
  <c r="I5345" i="19"/>
  <c r="I5346" i="19"/>
  <c r="I5347" i="19"/>
  <c r="I5348" i="19"/>
  <c r="I5349" i="19"/>
  <c r="I5350" i="19"/>
  <c r="I5351" i="19"/>
  <c r="I5352" i="19"/>
  <c r="I5353" i="19"/>
  <c r="I5354" i="19"/>
  <c r="I5355" i="19"/>
  <c r="I5356" i="19"/>
  <c r="I5357" i="19"/>
  <c r="I5358" i="19"/>
  <c r="I5359" i="19"/>
  <c r="I5360" i="19"/>
  <c r="I5361" i="19"/>
  <c r="I5362" i="19"/>
  <c r="I5363" i="19"/>
  <c r="I5364" i="19"/>
  <c r="I5365" i="19"/>
  <c r="I5366" i="19"/>
  <c r="I5367" i="19"/>
  <c r="I5368" i="19"/>
  <c r="I5369" i="19"/>
  <c r="I5370" i="19"/>
  <c r="I5371" i="19"/>
  <c r="I5372" i="19"/>
  <c r="I5373" i="19"/>
  <c r="I5374" i="19"/>
  <c r="I5375" i="19"/>
  <c r="I5376" i="19"/>
  <c r="I5377" i="19"/>
  <c r="I5378" i="19"/>
  <c r="I5379" i="19"/>
  <c r="I5380" i="19"/>
  <c r="I5381" i="19"/>
  <c r="I5382" i="19"/>
  <c r="I5383" i="19"/>
  <c r="I5384" i="19"/>
  <c r="I5385" i="19"/>
  <c r="I5386" i="19"/>
  <c r="I5387" i="19"/>
  <c r="I5388" i="19"/>
  <c r="I5389" i="19"/>
  <c r="I5390" i="19"/>
  <c r="I5391" i="19"/>
  <c r="I5392" i="19"/>
  <c r="I5393" i="19"/>
  <c r="I5394" i="19"/>
  <c r="I5395" i="19"/>
  <c r="I5396" i="19"/>
  <c r="I5397" i="19"/>
  <c r="I5398" i="19"/>
  <c r="I5399" i="19"/>
  <c r="I5400" i="19"/>
  <c r="I5401" i="19"/>
  <c r="I5402" i="19"/>
  <c r="I5403" i="19"/>
  <c r="I5404" i="19"/>
  <c r="I5405" i="19"/>
  <c r="I5406" i="19"/>
  <c r="I5407" i="19"/>
  <c r="I5408" i="19"/>
  <c r="I5409" i="19"/>
  <c r="I5410" i="19"/>
  <c r="I5411" i="19"/>
  <c r="I5412" i="19"/>
  <c r="I5413" i="19"/>
  <c r="I5414" i="19"/>
  <c r="I5415" i="19"/>
  <c r="I5416" i="19"/>
  <c r="I5417" i="19"/>
  <c r="I5418" i="19"/>
  <c r="I5419" i="19"/>
  <c r="I5420" i="19"/>
  <c r="I5421" i="19"/>
  <c r="I5422" i="19"/>
  <c r="I5423" i="19"/>
  <c r="I5424" i="19"/>
  <c r="I5425" i="19"/>
  <c r="I5426" i="19"/>
  <c r="I5427" i="19"/>
  <c r="I5428" i="19"/>
  <c r="I5429" i="19"/>
  <c r="I5430" i="19"/>
  <c r="I5431" i="19"/>
  <c r="I5432" i="19"/>
  <c r="I5433" i="19"/>
  <c r="I5434" i="19"/>
  <c r="I5435" i="19"/>
  <c r="I5436" i="19"/>
  <c r="I5437" i="19"/>
  <c r="I5438" i="19"/>
  <c r="I5439" i="19"/>
  <c r="I5440" i="19"/>
  <c r="I5441" i="19"/>
  <c r="I5442" i="19"/>
  <c r="I5443" i="19"/>
  <c r="I5444" i="19"/>
  <c r="I5445" i="19"/>
  <c r="I5446" i="19"/>
  <c r="I5447" i="19"/>
  <c r="I5448" i="19"/>
  <c r="I5449" i="19"/>
  <c r="I5450" i="19"/>
  <c r="I5451" i="19"/>
  <c r="I5452" i="19"/>
  <c r="I5453" i="19"/>
  <c r="I5454" i="19"/>
  <c r="I5455" i="19"/>
  <c r="I5456" i="19"/>
  <c r="I5457" i="19"/>
  <c r="I5458" i="19"/>
  <c r="I5459" i="19"/>
  <c r="I5460" i="19"/>
  <c r="I5461" i="19"/>
  <c r="I5462" i="19"/>
  <c r="I5463" i="19"/>
  <c r="I5464" i="19"/>
  <c r="I5465" i="19"/>
  <c r="I5466" i="19"/>
  <c r="I5467" i="19"/>
  <c r="I5468" i="19"/>
  <c r="I5469" i="19"/>
  <c r="I5470" i="19"/>
  <c r="I5471" i="19"/>
  <c r="I5472" i="19"/>
  <c r="I5473" i="19"/>
  <c r="I5474" i="19"/>
  <c r="I5475" i="19"/>
  <c r="I5476" i="19"/>
  <c r="I5477" i="19"/>
  <c r="I5478" i="19"/>
  <c r="I5479" i="19"/>
  <c r="I5480" i="19"/>
  <c r="I5481" i="19"/>
  <c r="I5482" i="19"/>
  <c r="I5483" i="19"/>
  <c r="I5484" i="19"/>
  <c r="I5485" i="19"/>
  <c r="I5486" i="19"/>
  <c r="I5487" i="19"/>
  <c r="I5488" i="19"/>
  <c r="I5489" i="19"/>
  <c r="I5490" i="19"/>
  <c r="I5491" i="19"/>
  <c r="I5492" i="19"/>
  <c r="I5493" i="19"/>
  <c r="I5494" i="19"/>
  <c r="I5495" i="19"/>
  <c r="I5496" i="19"/>
  <c r="I5497" i="19"/>
  <c r="I5498" i="19"/>
  <c r="I5499" i="19"/>
  <c r="I5500" i="19"/>
  <c r="I5501" i="19"/>
  <c r="I5502" i="19"/>
  <c r="I5503" i="19"/>
  <c r="I5504" i="19"/>
  <c r="I5505" i="19"/>
  <c r="I5506" i="19"/>
  <c r="I5507" i="19"/>
  <c r="I5508" i="19"/>
  <c r="I5509" i="19"/>
  <c r="I5510" i="19"/>
  <c r="I5511" i="19"/>
  <c r="I5512" i="19"/>
  <c r="I5513" i="19"/>
  <c r="I5514" i="19"/>
  <c r="I5515" i="19"/>
  <c r="I5516" i="19"/>
  <c r="I5517" i="19"/>
  <c r="I5518" i="19"/>
  <c r="I5519" i="19"/>
  <c r="I5520" i="19"/>
  <c r="I5521" i="19"/>
  <c r="I5522" i="19"/>
  <c r="I5523" i="19"/>
  <c r="I5524" i="19"/>
  <c r="I5525" i="19"/>
  <c r="I5526" i="19"/>
  <c r="I5527" i="19"/>
  <c r="I5528" i="19"/>
  <c r="I5529" i="19"/>
  <c r="I5530" i="19"/>
  <c r="I5531" i="19"/>
  <c r="I5532" i="19"/>
  <c r="I5533" i="19"/>
  <c r="I5534" i="19"/>
  <c r="I5535" i="19"/>
  <c r="I5536" i="19"/>
  <c r="I5537" i="19"/>
  <c r="I5538" i="19"/>
  <c r="I5539" i="19"/>
  <c r="I5540" i="19"/>
  <c r="I5541" i="19"/>
  <c r="I5542" i="19"/>
  <c r="I5543" i="19"/>
  <c r="I5544" i="19"/>
  <c r="I5545" i="19"/>
  <c r="I5546" i="19"/>
  <c r="I5547" i="19"/>
  <c r="I5548" i="19"/>
  <c r="I5549" i="19"/>
  <c r="I5550" i="19"/>
  <c r="I5551" i="19"/>
  <c r="I5552" i="19"/>
  <c r="I5553" i="19"/>
  <c r="I5554" i="19"/>
  <c r="I5555" i="19"/>
  <c r="I5556" i="19"/>
  <c r="I5557" i="19"/>
  <c r="I5558" i="19"/>
  <c r="I5559" i="19"/>
  <c r="I5560" i="19"/>
  <c r="I5561" i="19"/>
  <c r="I5562" i="19"/>
  <c r="I5563" i="19"/>
  <c r="I5564" i="19"/>
  <c r="I5565" i="19"/>
  <c r="I5566" i="19"/>
  <c r="I5567" i="19"/>
  <c r="I5568" i="19"/>
  <c r="I5569" i="19"/>
  <c r="I5570" i="19"/>
  <c r="I5571" i="19"/>
  <c r="I5572" i="19"/>
  <c r="I5573" i="19"/>
  <c r="I5574" i="19"/>
  <c r="I5575" i="19"/>
  <c r="I5576" i="19"/>
  <c r="I5577" i="19"/>
  <c r="I5578" i="19"/>
  <c r="I5579" i="19"/>
  <c r="I5580" i="19"/>
  <c r="I5581" i="19"/>
  <c r="I5582" i="19"/>
  <c r="I5583" i="19"/>
  <c r="I5584" i="19"/>
  <c r="I5585" i="19"/>
  <c r="I5586" i="19"/>
  <c r="I5587" i="19"/>
  <c r="I5588" i="19"/>
  <c r="I5589" i="19"/>
  <c r="I5590" i="19"/>
  <c r="I5591" i="19"/>
  <c r="I5592" i="19"/>
  <c r="I5593" i="19"/>
  <c r="I5594" i="19"/>
  <c r="I5595" i="19"/>
  <c r="I5596" i="19"/>
  <c r="I5597" i="19"/>
  <c r="I5598" i="19"/>
  <c r="I5599" i="19"/>
  <c r="I5600" i="19"/>
  <c r="I5601" i="19"/>
  <c r="I5602" i="19"/>
  <c r="I5603" i="19"/>
  <c r="I5604" i="19"/>
  <c r="I5605" i="19"/>
  <c r="I5606" i="19"/>
  <c r="I5607" i="19"/>
  <c r="I5608" i="19"/>
  <c r="I5609" i="19"/>
  <c r="I5610" i="19"/>
  <c r="I5611" i="19"/>
  <c r="I5612" i="19"/>
  <c r="I5613" i="19"/>
  <c r="I5614" i="19"/>
  <c r="I5615" i="19"/>
  <c r="I5616" i="19"/>
  <c r="I5617" i="19"/>
  <c r="I5618" i="19"/>
  <c r="I5619" i="19"/>
  <c r="I5620" i="19"/>
  <c r="I5621" i="19"/>
  <c r="I5622" i="19"/>
  <c r="I5623" i="19"/>
  <c r="I5624" i="19"/>
  <c r="I5625" i="19"/>
  <c r="I5626" i="19"/>
  <c r="I5627" i="19"/>
  <c r="I5628" i="19"/>
  <c r="I5629" i="19"/>
  <c r="I5630" i="19"/>
  <c r="I5631" i="19"/>
  <c r="I5632" i="19"/>
  <c r="I5633" i="19"/>
  <c r="I5634" i="19"/>
  <c r="I5635" i="19"/>
  <c r="I5636" i="19"/>
  <c r="I5637" i="19"/>
  <c r="I5638" i="19"/>
  <c r="I5639" i="19"/>
  <c r="I5640" i="19"/>
  <c r="I5641" i="19"/>
  <c r="I5642" i="19"/>
  <c r="I5643" i="19"/>
  <c r="I5644" i="19"/>
  <c r="I5645" i="19"/>
  <c r="I5646" i="19"/>
  <c r="I5647" i="19"/>
  <c r="I5648" i="19"/>
  <c r="I5649" i="19"/>
  <c r="I5650" i="19"/>
  <c r="I5651" i="19"/>
  <c r="I5652" i="19"/>
  <c r="I5653" i="19"/>
  <c r="I5654" i="19"/>
  <c r="I5655" i="19"/>
  <c r="I5656" i="19"/>
  <c r="I5657" i="19"/>
  <c r="I5658" i="19"/>
  <c r="I5659" i="19"/>
  <c r="I5660" i="19"/>
  <c r="I5661" i="19"/>
  <c r="I5662" i="19"/>
  <c r="I5663" i="19"/>
  <c r="I5664" i="19"/>
  <c r="I5665" i="19"/>
  <c r="I5666" i="19"/>
  <c r="I5667" i="19"/>
  <c r="I5668" i="19"/>
  <c r="I5669" i="19"/>
  <c r="I5670" i="19"/>
  <c r="I5671" i="19"/>
  <c r="I5672" i="19"/>
  <c r="I5673" i="19"/>
  <c r="I5674" i="19"/>
  <c r="I5675" i="19"/>
  <c r="I5676" i="19"/>
  <c r="I5677" i="19"/>
  <c r="I5678" i="19"/>
  <c r="I5679" i="19"/>
  <c r="I5680" i="19"/>
  <c r="I5681" i="19"/>
  <c r="I5682" i="19"/>
  <c r="I5683" i="19"/>
  <c r="I5684" i="19"/>
  <c r="I5685" i="19"/>
  <c r="I5686" i="19"/>
  <c r="I5687" i="19"/>
  <c r="I5688" i="19"/>
  <c r="I5689" i="19"/>
  <c r="I5690" i="19"/>
  <c r="I5691" i="19"/>
  <c r="I5692" i="19"/>
  <c r="I5693" i="19"/>
  <c r="I5694" i="19"/>
  <c r="I5695" i="19"/>
  <c r="I5696" i="19"/>
  <c r="I5697" i="19"/>
  <c r="I5698" i="19"/>
  <c r="I5699" i="19"/>
  <c r="I5700" i="19"/>
  <c r="I5701" i="19"/>
  <c r="I5702" i="19"/>
  <c r="I5703" i="19"/>
  <c r="I5704" i="19"/>
  <c r="I5705" i="19"/>
  <c r="I5706" i="19"/>
  <c r="I5707" i="19"/>
  <c r="I5708" i="19"/>
  <c r="I5709" i="19"/>
  <c r="I5710" i="19"/>
  <c r="I5711" i="19"/>
  <c r="I5712" i="19"/>
  <c r="I5713" i="19"/>
  <c r="I5714" i="19"/>
  <c r="I5715" i="19"/>
  <c r="I5716" i="19"/>
  <c r="I5717" i="19"/>
  <c r="I5718" i="19"/>
  <c r="I5719" i="19"/>
  <c r="I5720" i="19"/>
  <c r="I5721" i="19"/>
  <c r="I5722" i="19"/>
  <c r="I5723" i="19"/>
  <c r="I5724" i="19"/>
  <c r="I5725" i="19"/>
  <c r="I5726" i="19"/>
  <c r="I5727" i="19"/>
  <c r="I5728" i="19"/>
  <c r="I5729" i="19"/>
  <c r="I5730" i="19"/>
  <c r="I5731" i="19"/>
  <c r="I5732" i="19"/>
  <c r="I5733" i="19"/>
  <c r="I5734" i="19"/>
  <c r="I5735" i="19"/>
  <c r="I5736" i="19"/>
  <c r="I5737" i="19"/>
  <c r="I5738" i="19"/>
  <c r="I5739" i="19"/>
  <c r="I5740" i="19"/>
  <c r="I5741" i="19"/>
  <c r="I5742" i="19"/>
  <c r="I5743" i="19"/>
  <c r="I5744" i="19"/>
  <c r="I5745" i="19"/>
  <c r="I5746" i="19"/>
  <c r="I5747" i="19"/>
  <c r="I5748" i="19"/>
  <c r="I5749" i="19"/>
  <c r="I5750" i="19"/>
  <c r="I5751" i="19"/>
  <c r="I5752" i="19"/>
  <c r="I5753" i="19"/>
  <c r="I5754" i="19"/>
  <c r="I5755" i="19"/>
  <c r="I5756" i="19"/>
  <c r="I5757" i="19"/>
  <c r="I5758" i="19"/>
  <c r="I5759" i="19"/>
  <c r="I5760" i="19"/>
  <c r="I5761" i="19"/>
  <c r="I5762" i="19"/>
  <c r="I5763" i="19"/>
  <c r="I5764" i="19"/>
  <c r="I5765" i="19"/>
  <c r="I5766" i="19"/>
  <c r="I5767" i="19"/>
  <c r="I5768" i="19"/>
  <c r="I5769" i="19"/>
  <c r="I5770" i="19"/>
  <c r="I5771" i="19"/>
  <c r="I5772" i="19"/>
  <c r="I5773" i="19"/>
  <c r="I5774" i="19"/>
  <c r="I5775" i="19"/>
  <c r="I5776" i="19"/>
  <c r="I5777" i="19"/>
  <c r="I5778" i="19"/>
  <c r="I5779" i="19"/>
  <c r="I5780" i="19"/>
  <c r="I5781" i="19"/>
  <c r="I5782" i="19"/>
  <c r="I5783" i="19"/>
  <c r="I5784" i="19"/>
  <c r="I5785" i="19"/>
  <c r="I5786" i="19"/>
  <c r="I5787" i="19"/>
  <c r="I5788" i="19"/>
  <c r="I5789" i="19"/>
  <c r="I5790" i="19"/>
  <c r="I5791" i="19"/>
  <c r="I5792" i="19"/>
  <c r="I5793" i="19"/>
  <c r="I5794" i="19"/>
  <c r="I5795" i="19"/>
  <c r="I5796" i="19"/>
  <c r="I5797" i="19"/>
  <c r="I5798" i="19"/>
  <c r="I5799" i="19"/>
  <c r="I5800" i="19"/>
  <c r="I5801" i="19"/>
  <c r="I5802" i="19"/>
  <c r="I5803" i="19"/>
  <c r="I5804" i="19"/>
  <c r="I5805" i="19"/>
  <c r="I5806" i="19"/>
  <c r="I5807" i="19"/>
  <c r="I5808" i="19"/>
  <c r="I5809" i="19"/>
  <c r="I5810" i="19"/>
  <c r="I5811" i="19"/>
  <c r="I5812" i="19"/>
  <c r="I5813" i="19"/>
  <c r="I5814" i="19"/>
  <c r="I5815" i="19"/>
  <c r="I5816" i="19"/>
  <c r="I5817" i="19"/>
  <c r="I5818" i="19"/>
  <c r="I5819" i="19"/>
  <c r="I5820" i="19"/>
  <c r="I5821" i="19"/>
  <c r="I5822" i="19"/>
  <c r="I5823" i="19"/>
  <c r="I5824" i="19"/>
  <c r="I5825" i="19"/>
  <c r="I5826" i="19"/>
  <c r="I5827" i="19"/>
  <c r="I5828" i="19"/>
  <c r="I5829" i="19"/>
  <c r="I5830" i="19"/>
  <c r="I5831" i="19"/>
  <c r="I5832" i="19"/>
  <c r="I5833" i="19"/>
  <c r="I5834" i="19"/>
  <c r="I5835" i="19"/>
  <c r="I5836" i="19"/>
  <c r="I5837" i="19"/>
  <c r="I5838" i="19"/>
  <c r="I5839" i="19"/>
  <c r="I5840" i="19"/>
  <c r="I5841" i="19"/>
  <c r="I5842" i="19"/>
  <c r="I5843" i="19"/>
  <c r="I5844" i="19"/>
  <c r="I5845" i="19"/>
  <c r="I5846" i="19"/>
  <c r="I5847" i="19"/>
  <c r="I5848" i="19"/>
  <c r="I5849" i="19"/>
  <c r="I5850" i="19"/>
  <c r="I5851" i="19"/>
  <c r="I5852" i="19"/>
  <c r="I5853" i="19"/>
  <c r="I5854" i="19"/>
  <c r="I5855" i="19"/>
  <c r="I5856" i="19"/>
  <c r="I5857" i="19"/>
  <c r="I5858" i="19"/>
  <c r="I5859" i="19"/>
  <c r="I5860" i="19"/>
  <c r="I5861" i="19"/>
  <c r="I5862" i="19"/>
  <c r="I5863" i="19"/>
  <c r="I5864" i="19"/>
  <c r="I5865" i="19"/>
  <c r="I5866" i="19"/>
  <c r="I5867" i="19"/>
  <c r="I5868" i="19"/>
  <c r="I5869" i="19"/>
  <c r="I5870" i="19"/>
  <c r="I5871" i="19"/>
  <c r="I5872" i="19"/>
  <c r="I5873" i="19"/>
  <c r="I5874" i="19"/>
  <c r="I5875" i="19"/>
  <c r="I5876" i="19"/>
  <c r="I5877" i="19"/>
  <c r="I5878" i="19"/>
  <c r="I5879" i="19"/>
  <c r="I5880" i="19"/>
  <c r="I5881" i="19"/>
  <c r="I5882" i="19"/>
  <c r="I5883" i="19"/>
  <c r="I5884" i="19"/>
  <c r="I5885" i="19"/>
  <c r="I5886" i="19"/>
  <c r="I5887" i="19"/>
  <c r="I5888" i="19"/>
  <c r="I5889" i="19"/>
  <c r="I5890" i="19"/>
  <c r="I5891" i="19"/>
  <c r="I5892" i="19"/>
  <c r="I5893" i="19"/>
  <c r="I5894" i="19"/>
  <c r="I5895" i="19"/>
  <c r="I5896" i="19"/>
  <c r="I5897" i="19"/>
  <c r="I5898" i="19"/>
  <c r="I5899" i="19"/>
  <c r="I5900" i="19"/>
  <c r="I5901" i="19"/>
  <c r="I5902" i="19"/>
  <c r="I5903" i="19"/>
  <c r="I5904" i="19"/>
  <c r="I5905" i="19"/>
  <c r="I5906" i="19"/>
  <c r="I5907" i="19"/>
  <c r="I5908" i="19"/>
  <c r="I5909" i="19"/>
  <c r="I5910" i="19"/>
  <c r="I5911" i="19"/>
  <c r="I5912" i="19"/>
  <c r="I5913" i="19"/>
  <c r="I5914" i="19"/>
  <c r="I5915" i="19"/>
  <c r="I5916" i="19"/>
  <c r="I5917" i="19"/>
  <c r="I5918" i="19"/>
  <c r="I5919" i="19"/>
  <c r="I5920" i="19"/>
  <c r="I5921" i="19"/>
  <c r="I5922" i="19"/>
  <c r="I5923" i="19"/>
  <c r="I5924" i="19"/>
  <c r="I5925" i="19"/>
  <c r="I5926" i="19"/>
  <c r="I5927" i="19"/>
  <c r="I5928" i="19"/>
  <c r="I5929" i="19"/>
  <c r="I5930" i="19"/>
  <c r="I5931" i="19"/>
  <c r="I5932" i="19"/>
  <c r="I5933" i="19"/>
  <c r="I5934" i="19"/>
  <c r="I5935" i="19"/>
  <c r="I5936" i="19"/>
  <c r="I5937" i="19"/>
  <c r="I5938" i="19"/>
  <c r="I5939" i="19"/>
  <c r="I5940" i="19"/>
  <c r="I5941" i="19"/>
  <c r="I5942" i="19"/>
  <c r="I5943" i="19"/>
  <c r="I5944" i="19"/>
  <c r="I5945" i="19"/>
  <c r="I5946" i="19"/>
  <c r="I5947" i="19"/>
  <c r="I5948" i="19"/>
  <c r="I5949" i="19"/>
  <c r="I5950" i="19"/>
  <c r="I5951" i="19"/>
  <c r="I5952" i="19"/>
  <c r="I5953" i="19"/>
  <c r="I5954" i="19"/>
  <c r="I5955" i="19"/>
  <c r="I5956" i="19"/>
  <c r="I5957" i="19"/>
  <c r="I5958" i="19"/>
  <c r="I5959" i="19"/>
  <c r="I5960" i="19"/>
  <c r="I5961" i="19"/>
  <c r="I5962" i="19"/>
  <c r="I5963" i="19"/>
  <c r="I5964" i="19"/>
  <c r="I5965" i="19"/>
  <c r="I5966" i="19"/>
  <c r="I5967" i="19"/>
  <c r="I5968" i="19"/>
  <c r="I5969" i="19"/>
  <c r="I5970" i="19"/>
  <c r="I5971" i="19"/>
  <c r="I5972" i="19"/>
  <c r="I5973" i="19"/>
  <c r="I5974" i="19"/>
  <c r="I5975" i="19"/>
  <c r="I5976" i="19"/>
  <c r="I5977" i="19"/>
  <c r="I5978" i="19"/>
  <c r="I5979" i="19"/>
  <c r="I5980" i="19"/>
  <c r="I5981" i="19"/>
  <c r="I5982" i="19"/>
  <c r="I5983" i="19"/>
  <c r="I5984" i="19"/>
  <c r="I5985" i="19"/>
  <c r="I5986" i="19"/>
  <c r="I5987" i="19"/>
  <c r="I5988" i="19"/>
  <c r="I5989" i="19"/>
  <c r="I5990" i="19"/>
  <c r="I5991" i="19"/>
  <c r="I5992" i="19"/>
  <c r="I5993" i="19"/>
  <c r="I5994" i="19"/>
  <c r="I5995" i="19"/>
  <c r="I5996" i="19"/>
  <c r="I5997" i="19"/>
  <c r="I5998" i="19"/>
  <c r="I5999" i="19"/>
  <c r="I6000" i="19"/>
  <c r="I6001" i="19"/>
  <c r="I6002" i="19"/>
  <c r="I6003" i="19"/>
  <c r="I6004" i="19"/>
  <c r="I6005" i="19"/>
  <c r="I6006" i="19"/>
  <c r="I6007" i="19"/>
  <c r="I6008" i="19"/>
  <c r="I6009" i="19"/>
  <c r="I6010" i="19"/>
  <c r="I6011" i="19"/>
  <c r="I6012" i="19"/>
  <c r="I6013" i="19"/>
  <c r="I6014" i="19"/>
  <c r="I6015" i="19"/>
  <c r="I6016" i="19"/>
  <c r="I6017" i="19"/>
  <c r="I6018" i="19"/>
  <c r="I6019" i="19"/>
  <c r="I6020" i="19"/>
  <c r="I6021" i="19"/>
  <c r="I6022" i="19"/>
  <c r="I6023" i="19"/>
  <c r="I6024" i="19"/>
  <c r="I6025" i="19"/>
  <c r="I6026" i="19"/>
  <c r="I6027" i="19"/>
  <c r="I6028" i="19"/>
  <c r="I6029" i="19"/>
  <c r="I6030" i="19"/>
  <c r="I6031" i="19"/>
  <c r="I6032" i="19"/>
  <c r="I6033" i="19"/>
  <c r="I6034" i="19"/>
  <c r="I6035" i="19"/>
  <c r="I6036" i="19"/>
  <c r="I6037" i="19"/>
  <c r="I6038" i="19"/>
  <c r="I6039" i="19"/>
  <c r="I6040" i="19"/>
  <c r="I6041" i="19"/>
  <c r="I6042" i="19"/>
  <c r="I6043" i="19"/>
  <c r="I6044" i="19"/>
  <c r="I6045" i="19"/>
  <c r="I6046" i="19"/>
  <c r="I6047" i="19"/>
  <c r="I6048" i="19"/>
  <c r="I6049" i="19"/>
  <c r="I6050" i="19"/>
  <c r="I6051" i="19"/>
  <c r="I6052" i="19"/>
  <c r="I6053" i="19"/>
  <c r="I6054" i="19"/>
  <c r="I6055" i="19"/>
  <c r="I6056" i="19"/>
  <c r="I6057" i="19"/>
  <c r="I6058" i="19"/>
  <c r="I6059" i="19"/>
  <c r="I6060" i="19"/>
  <c r="I6061" i="19"/>
  <c r="I6062" i="19"/>
  <c r="I6063" i="19"/>
  <c r="I6064" i="19"/>
  <c r="I6065" i="19"/>
  <c r="I6066" i="19"/>
  <c r="I6067" i="19"/>
  <c r="I6068" i="19"/>
  <c r="I6069" i="19"/>
  <c r="I6070" i="19"/>
  <c r="I6071" i="19"/>
  <c r="I6072" i="19"/>
  <c r="I6073" i="19"/>
  <c r="I6074" i="19"/>
  <c r="I6075" i="19"/>
  <c r="I6076" i="19"/>
  <c r="I6077" i="19"/>
  <c r="I6078" i="19"/>
  <c r="I6079" i="19"/>
  <c r="I6080" i="19"/>
  <c r="I6081" i="19"/>
  <c r="I6082" i="19"/>
  <c r="I6083" i="19"/>
  <c r="I6084" i="19"/>
  <c r="I6085" i="19"/>
  <c r="I6086" i="19"/>
  <c r="I6087" i="19"/>
  <c r="I6088" i="19"/>
  <c r="I6089" i="19"/>
  <c r="I6090" i="19"/>
  <c r="I6091" i="19"/>
  <c r="I6092" i="19"/>
  <c r="I6093" i="19"/>
  <c r="I6094" i="19"/>
  <c r="I6095" i="19"/>
  <c r="I6096" i="19"/>
  <c r="I6097" i="19"/>
  <c r="I6098" i="19"/>
  <c r="I6099" i="19"/>
  <c r="I6100" i="19"/>
  <c r="I6101" i="19"/>
  <c r="I6102" i="19"/>
  <c r="I6103" i="19"/>
  <c r="I6104" i="19"/>
  <c r="I6105" i="19"/>
  <c r="I6106" i="19"/>
  <c r="I6107" i="19"/>
  <c r="I6108" i="19"/>
  <c r="I6109" i="19"/>
  <c r="I6110" i="19"/>
  <c r="I6111" i="19"/>
  <c r="I6112" i="19"/>
  <c r="I6113" i="19"/>
  <c r="I6114" i="19"/>
  <c r="I6115" i="19"/>
  <c r="I6116" i="19"/>
  <c r="I6117" i="19"/>
  <c r="I6118" i="19"/>
  <c r="I6119" i="19"/>
  <c r="I6120" i="19"/>
  <c r="I6121" i="19"/>
  <c r="I6122" i="19"/>
  <c r="I6123" i="19"/>
  <c r="I6124" i="19"/>
  <c r="I6125" i="19"/>
  <c r="I6126" i="19"/>
  <c r="I6127" i="19"/>
  <c r="I6128" i="19"/>
  <c r="I6129" i="19"/>
  <c r="I6130" i="19"/>
  <c r="I6131" i="19"/>
  <c r="I6132" i="19"/>
  <c r="I6133" i="19"/>
  <c r="I6134" i="19"/>
  <c r="I6135" i="19"/>
  <c r="I6136" i="19"/>
  <c r="I6137" i="19"/>
  <c r="I6138" i="19"/>
  <c r="I6139" i="19"/>
  <c r="I6140" i="19"/>
  <c r="I6141" i="19"/>
  <c r="I6142" i="19"/>
  <c r="I6143" i="19"/>
  <c r="I6144" i="19"/>
  <c r="I6145" i="19"/>
  <c r="I6146" i="19"/>
  <c r="I6147" i="19"/>
  <c r="I6148" i="19"/>
  <c r="I6149" i="19"/>
  <c r="I6150" i="19"/>
  <c r="I6151" i="19"/>
  <c r="I6152" i="19"/>
  <c r="I6153" i="19"/>
  <c r="I6154" i="19"/>
  <c r="I6155" i="19"/>
  <c r="I6156" i="19"/>
  <c r="I6157" i="19"/>
  <c r="I6158" i="19"/>
  <c r="I6159" i="19"/>
  <c r="I6160" i="19"/>
  <c r="I6161" i="19"/>
  <c r="I6162" i="19"/>
  <c r="I6163" i="19"/>
  <c r="I6164" i="19"/>
  <c r="I6165" i="19"/>
  <c r="I6166" i="19"/>
  <c r="I6167" i="19"/>
  <c r="I6168" i="19"/>
  <c r="I6169" i="19"/>
  <c r="I6170" i="19"/>
  <c r="I6171" i="19"/>
  <c r="I6172" i="19"/>
  <c r="I6173" i="19"/>
  <c r="I6174" i="19"/>
  <c r="I6175" i="19"/>
  <c r="I6176" i="19"/>
  <c r="I6177" i="19"/>
  <c r="I6178" i="19"/>
  <c r="I6179" i="19"/>
  <c r="I6180" i="19"/>
  <c r="I6181" i="19"/>
  <c r="I6182" i="19"/>
  <c r="I6183" i="19"/>
  <c r="I6184" i="19"/>
  <c r="I6185" i="19"/>
  <c r="I6186" i="19"/>
  <c r="I6187" i="19"/>
  <c r="I6188" i="19"/>
  <c r="I6189" i="19"/>
  <c r="I6190" i="19"/>
  <c r="I6191" i="19"/>
  <c r="I6192" i="19"/>
  <c r="I6193" i="19"/>
  <c r="I6194" i="19"/>
  <c r="I6195" i="19"/>
  <c r="I6196" i="19"/>
  <c r="I6197" i="19"/>
  <c r="I6198" i="19"/>
  <c r="I6199" i="19"/>
  <c r="I6200" i="19"/>
  <c r="I6201" i="19"/>
  <c r="I6202" i="19"/>
  <c r="I6203" i="19"/>
  <c r="I6204" i="19"/>
  <c r="I6205" i="19"/>
  <c r="I6206" i="19"/>
  <c r="I6207" i="19"/>
  <c r="I6208" i="19"/>
  <c r="I6209" i="19"/>
  <c r="I6210" i="19"/>
  <c r="I6211" i="19"/>
  <c r="I6212" i="19"/>
  <c r="I6213" i="19"/>
  <c r="I6214" i="19"/>
  <c r="I6215" i="19"/>
  <c r="I6216" i="19"/>
  <c r="I6217" i="19"/>
  <c r="I6218" i="19"/>
  <c r="I6219" i="19"/>
  <c r="I6220" i="19"/>
  <c r="I6221" i="19"/>
  <c r="I6222" i="19"/>
  <c r="I6223" i="19"/>
  <c r="I6224" i="19"/>
  <c r="I6225" i="19"/>
  <c r="I6226" i="19"/>
  <c r="I6227" i="19"/>
  <c r="I6228" i="19"/>
  <c r="I6229" i="19"/>
  <c r="I6230" i="19"/>
  <c r="I6231" i="19"/>
  <c r="I6232" i="19"/>
  <c r="I6233" i="19"/>
  <c r="I6234" i="19"/>
  <c r="I6235" i="19"/>
  <c r="I6236" i="19"/>
  <c r="I6237" i="19"/>
  <c r="I6238" i="19"/>
  <c r="I6239" i="19"/>
  <c r="I6240" i="19"/>
  <c r="I6241" i="19"/>
  <c r="I6242" i="19"/>
  <c r="I6243" i="19"/>
  <c r="I6244" i="19"/>
  <c r="I6245" i="19"/>
  <c r="I6246" i="19"/>
  <c r="I6247" i="19"/>
  <c r="I6248" i="19"/>
  <c r="I6249" i="19"/>
  <c r="I6250" i="19"/>
  <c r="I6251" i="19"/>
  <c r="I6252" i="19"/>
  <c r="I6253" i="19"/>
  <c r="I6254" i="19"/>
  <c r="I6255" i="19"/>
  <c r="I6256" i="19"/>
  <c r="I6257" i="19"/>
  <c r="I6258" i="19"/>
  <c r="I6259" i="19"/>
  <c r="I6260" i="19"/>
  <c r="I6261" i="19"/>
  <c r="I6262" i="19"/>
  <c r="I6263" i="19"/>
  <c r="I6264" i="19"/>
  <c r="I6265" i="19"/>
  <c r="I6266" i="19"/>
  <c r="I6267" i="19"/>
  <c r="I6268" i="19"/>
  <c r="I6269" i="19"/>
  <c r="I6270" i="19"/>
  <c r="I6271" i="19"/>
  <c r="I6272" i="19"/>
  <c r="I6273" i="19"/>
  <c r="I6274" i="19"/>
  <c r="I6275" i="19"/>
  <c r="I6276" i="19"/>
  <c r="I6277" i="19"/>
  <c r="I6278" i="19"/>
  <c r="I6279" i="19"/>
  <c r="I6280" i="19"/>
  <c r="I6281" i="19"/>
  <c r="I6282" i="19"/>
  <c r="I6283" i="19"/>
  <c r="I6284" i="19"/>
  <c r="I6285" i="19"/>
  <c r="I6286" i="19"/>
  <c r="I6287" i="19"/>
  <c r="I6288" i="19"/>
  <c r="I6289" i="19"/>
  <c r="I6290" i="19"/>
  <c r="I6291" i="19"/>
  <c r="I6292" i="19"/>
  <c r="I6293" i="19"/>
  <c r="I6294" i="19"/>
  <c r="I6295" i="19"/>
  <c r="I6296" i="19"/>
  <c r="I6297" i="19"/>
  <c r="I6298" i="19"/>
  <c r="I6299" i="19"/>
  <c r="I6300" i="19"/>
  <c r="I6301" i="19"/>
  <c r="I6302" i="19"/>
  <c r="I6303" i="19"/>
  <c r="I6304" i="19"/>
  <c r="I6305" i="19"/>
  <c r="I6306" i="19"/>
  <c r="I6307" i="19"/>
  <c r="I6308" i="19"/>
  <c r="I6309" i="19"/>
  <c r="I6310" i="19"/>
  <c r="I6311" i="19"/>
  <c r="I6312" i="19"/>
  <c r="I6313" i="19"/>
  <c r="I6314" i="19"/>
  <c r="I6315" i="19"/>
  <c r="I6316" i="19"/>
  <c r="I6317" i="19"/>
  <c r="I6318" i="19"/>
  <c r="I6319" i="19"/>
  <c r="I6320" i="19"/>
  <c r="I6321" i="19"/>
  <c r="I6322" i="19"/>
  <c r="I6323" i="19"/>
  <c r="I6324" i="19"/>
  <c r="I6325" i="19"/>
  <c r="I6326" i="19"/>
  <c r="I6327" i="19"/>
  <c r="I6328" i="19"/>
  <c r="I6329" i="19"/>
  <c r="I6330" i="19"/>
  <c r="I6331" i="19"/>
  <c r="I6332" i="19"/>
  <c r="I6333" i="19"/>
  <c r="I6334" i="19"/>
  <c r="I6335" i="19"/>
  <c r="I6336" i="19"/>
  <c r="I6337" i="19"/>
  <c r="I6338" i="19"/>
  <c r="I6339" i="19"/>
  <c r="I6340" i="19"/>
  <c r="I6341" i="19"/>
  <c r="I6342" i="19"/>
  <c r="I6343" i="19"/>
  <c r="I6344" i="19"/>
  <c r="I6345" i="19"/>
  <c r="I6346" i="19"/>
  <c r="I6347" i="19"/>
  <c r="I6348" i="19"/>
  <c r="I6349" i="19"/>
  <c r="I6350" i="19"/>
  <c r="I6351" i="19"/>
  <c r="I6352" i="19"/>
  <c r="I6353" i="19"/>
  <c r="I6354" i="19"/>
  <c r="I6355" i="19"/>
  <c r="I6356" i="19"/>
  <c r="I6357" i="19"/>
  <c r="I6358" i="19"/>
  <c r="I6359" i="19"/>
  <c r="I6360" i="19"/>
  <c r="I6361" i="19"/>
  <c r="I6362" i="19"/>
  <c r="I6363" i="19"/>
  <c r="I6364" i="19"/>
  <c r="I6365" i="19"/>
  <c r="I6366" i="19"/>
  <c r="I6367" i="19"/>
  <c r="I6368" i="19"/>
  <c r="I6369" i="19"/>
  <c r="I6370" i="19"/>
  <c r="I6371" i="19"/>
  <c r="I6372" i="19"/>
  <c r="I6373" i="19"/>
  <c r="I6374" i="19"/>
  <c r="I6375" i="19"/>
  <c r="I6376" i="19"/>
  <c r="I6377" i="19"/>
  <c r="I6378" i="19"/>
  <c r="I6379" i="19"/>
  <c r="I6380" i="19"/>
  <c r="I6381" i="19"/>
  <c r="I6382" i="19"/>
  <c r="I6383" i="19"/>
  <c r="I6384" i="19"/>
  <c r="I6385" i="19"/>
  <c r="I6386" i="19"/>
  <c r="I6387" i="19"/>
  <c r="I6388" i="19"/>
  <c r="I6389" i="19"/>
  <c r="I6390" i="19"/>
  <c r="I6391" i="19"/>
  <c r="I6392" i="19"/>
  <c r="I6393" i="19"/>
  <c r="I6394" i="19"/>
  <c r="I6395" i="19"/>
  <c r="I6396" i="19"/>
  <c r="I6397" i="19"/>
  <c r="I6398" i="19"/>
  <c r="I6399" i="19"/>
  <c r="I6400" i="19"/>
  <c r="I6401" i="19"/>
  <c r="I6402" i="19"/>
  <c r="I6403" i="19"/>
  <c r="I6404" i="19"/>
  <c r="I6405" i="19"/>
  <c r="I6406" i="19"/>
  <c r="I6407" i="19"/>
  <c r="I6408" i="19"/>
  <c r="I6409" i="19"/>
  <c r="I6410" i="19"/>
  <c r="I6411" i="19"/>
  <c r="I6412" i="19"/>
  <c r="I6413" i="19"/>
  <c r="I6414" i="19"/>
  <c r="I6415" i="19"/>
  <c r="I6416" i="19"/>
  <c r="I6417" i="19"/>
  <c r="I6418" i="19"/>
  <c r="I6419" i="19"/>
  <c r="I6420" i="19"/>
  <c r="I6421" i="19"/>
  <c r="I6422" i="19"/>
  <c r="I6423" i="19"/>
  <c r="I6424" i="19"/>
  <c r="I6425" i="19"/>
  <c r="I6426" i="19"/>
  <c r="I6427" i="19"/>
  <c r="I6428" i="19"/>
  <c r="I6429" i="19"/>
  <c r="I6430" i="19"/>
  <c r="I6431" i="19"/>
  <c r="I6432" i="19"/>
  <c r="I6433" i="19"/>
  <c r="I6434" i="19"/>
  <c r="I6435" i="19"/>
  <c r="I6436" i="19"/>
  <c r="I6437" i="19"/>
  <c r="I6438" i="19"/>
  <c r="I6439" i="19"/>
  <c r="I6440" i="19"/>
  <c r="I6441" i="19"/>
  <c r="I6442" i="19"/>
  <c r="I6443" i="19"/>
  <c r="I6444" i="19"/>
  <c r="I6445" i="19"/>
  <c r="I6446" i="19"/>
  <c r="I6447" i="19"/>
  <c r="I6448" i="19"/>
  <c r="I6449" i="19"/>
  <c r="I6450" i="19"/>
  <c r="I6451" i="19"/>
  <c r="I6452" i="19"/>
  <c r="I6453" i="19"/>
  <c r="I6454" i="19"/>
  <c r="I6455" i="19"/>
  <c r="I6456" i="19"/>
  <c r="I6457" i="19"/>
  <c r="I6458" i="19"/>
  <c r="I6459" i="19"/>
  <c r="I6460" i="19"/>
  <c r="I6461" i="19"/>
  <c r="I6462" i="19"/>
  <c r="I6463" i="19"/>
  <c r="I6464" i="19"/>
  <c r="I6465" i="19"/>
  <c r="I6466" i="19"/>
  <c r="I6467" i="19"/>
  <c r="I6468" i="19"/>
  <c r="I6469" i="19"/>
  <c r="I6470" i="19"/>
  <c r="I6471" i="19"/>
  <c r="I6472" i="19"/>
  <c r="I6473" i="19"/>
  <c r="I6474" i="19"/>
  <c r="I6475" i="19"/>
  <c r="I6476" i="19"/>
  <c r="I6477" i="19"/>
  <c r="I6478" i="19"/>
  <c r="I6479" i="19"/>
  <c r="I6480" i="19"/>
  <c r="I6481" i="19"/>
  <c r="I6482" i="19"/>
  <c r="I6483" i="19"/>
  <c r="I6484" i="19"/>
  <c r="I6485" i="19"/>
  <c r="I6486" i="19"/>
  <c r="I6487" i="19"/>
  <c r="I6488" i="19"/>
  <c r="I6489" i="19"/>
  <c r="I6490" i="19"/>
  <c r="I6491" i="19"/>
  <c r="I6492" i="19"/>
  <c r="I6493" i="19"/>
  <c r="I6494" i="19"/>
  <c r="I6495" i="19"/>
  <c r="I6496" i="19"/>
  <c r="I6497" i="19"/>
  <c r="I6498" i="19"/>
  <c r="I6499" i="19"/>
  <c r="I6500" i="19"/>
  <c r="I6501" i="19"/>
  <c r="I6502" i="19"/>
  <c r="I6503" i="19"/>
  <c r="I6504" i="19"/>
  <c r="I6505" i="19"/>
  <c r="I6506" i="19"/>
  <c r="I6507" i="19"/>
  <c r="I6508" i="19"/>
  <c r="I6509" i="19"/>
  <c r="I6510" i="19"/>
  <c r="I6511" i="19"/>
  <c r="I6512" i="19"/>
  <c r="I6513" i="19"/>
  <c r="I6514" i="19"/>
  <c r="I6515" i="19"/>
  <c r="I6516" i="19"/>
  <c r="I6517" i="19"/>
  <c r="I6518" i="19"/>
  <c r="I6519" i="19"/>
  <c r="I6520" i="19"/>
  <c r="I6521" i="19"/>
  <c r="I6522" i="19"/>
  <c r="I6523" i="19"/>
  <c r="I6524" i="19"/>
  <c r="I6525" i="19"/>
  <c r="I6526" i="19"/>
  <c r="I6527" i="19"/>
  <c r="I6528" i="19"/>
  <c r="I6529" i="19"/>
  <c r="I6530" i="19"/>
  <c r="I6531" i="19"/>
  <c r="I6532" i="19"/>
  <c r="I6533" i="19"/>
  <c r="I6534" i="19"/>
  <c r="I6535" i="19"/>
  <c r="I6536" i="19"/>
  <c r="I6537" i="19"/>
  <c r="I6538" i="19"/>
  <c r="I6539" i="19"/>
  <c r="I6540" i="19"/>
  <c r="I6541" i="19"/>
  <c r="I6542" i="19"/>
  <c r="I6543" i="19"/>
  <c r="I6544" i="19"/>
  <c r="I6545" i="19"/>
  <c r="I6546" i="19"/>
  <c r="I6547" i="19"/>
  <c r="I6548" i="19"/>
  <c r="I6549" i="19"/>
  <c r="I6550" i="19"/>
  <c r="I6551" i="19"/>
  <c r="I6552" i="19"/>
  <c r="I6553" i="19"/>
  <c r="I6554" i="19"/>
  <c r="I6555" i="19"/>
  <c r="I6556" i="19"/>
  <c r="I6557" i="19"/>
  <c r="I6558" i="19"/>
  <c r="I6559" i="19"/>
  <c r="I6560" i="19"/>
  <c r="I6561" i="19"/>
  <c r="I6562" i="19"/>
  <c r="I6563" i="19"/>
  <c r="I6564" i="19"/>
  <c r="I6565" i="19"/>
  <c r="I6566" i="19"/>
  <c r="I6567" i="19"/>
  <c r="I6568" i="19"/>
  <c r="I6569" i="19"/>
  <c r="I6570" i="19"/>
  <c r="I6571" i="19"/>
  <c r="I6572" i="19"/>
  <c r="I6573" i="19"/>
  <c r="I6574" i="19"/>
  <c r="I6575" i="19"/>
  <c r="I6576" i="19"/>
  <c r="I6577" i="19"/>
  <c r="I6578" i="19"/>
  <c r="I6579" i="19"/>
  <c r="I6580" i="19"/>
  <c r="I6581" i="19"/>
  <c r="I6582" i="19"/>
  <c r="I6583" i="19"/>
  <c r="I6584" i="19"/>
  <c r="I6585" i="19"/>
  <c r="I6586" i="19"/>
  <c r="I6587" i="19"/>
  <c r="I6588" i="19"/>
  <c r="I6589" i="19"/>
  <c r="I6590" i="19"/>
  <c r="I6591" i="19"/>
  <c r="I6592" i="19"/>
  <c r="I6593" i="19"/>
  <c r="I6594" i="19"/>
  <c r="I6595" i="19"/>
  <c r="I6596" i="19"/>
  <c r="I6597" i="19"/>
  <c r="I6598" i="19"/>
  <c r="I6599" i="19"/>
  <c r="I6600" i="19"/>
  <c r="I6601" i="19"/>
  <c r="I6602" i="19"/>
  <c r="I6603" i="19"/>
  <c r="I6604" i="19"/>
  <c r="I6605" i="19"/>
  <c r="I6606" i="19"/>
  <c r="I6607" i="19"/>
  <c r="I6608" i="19"/>
  <c r="I6609" i="19"/>
  <c r="I6610" i="19"/>
  <c r="I6611" i="19"/>
  <c r="I6612" i="19"/>
  <c r="I6613" i="19"/>
  <c r="I6614" i="19"/>
  <c r="I6615" i="19"/>
  <c r="I6616" i="19"/>
  <c r="I6617" i="19"/>
  <c r="I6618" i="19"/>
  <c r="I6619" i="19"/>
  <c r="I6620" i="19"/>
  <c r="I6621" i="19"/>
  <c r="I6622" i="19"/>
  <c r="I6623" i="19"/>
  <c r="I6624" i="19"/>
  <c r="I6625" i="19"/>
  <c r="I6626" i="19"/>
  <c r="I6627" i="19"/>
  <c r="I6628" i="19"/>
  <c r="I6629" i="19"/>
  <c r="I6630" i="19"/>
  <c r="I6631" i="19"/>
  <c r="I6632" i="19"/>
  <c r="I6633" i="19"/>
  <c r="I6634" i="19"/>
  <c r="I6635" i="19"/>
  <c r="I6636" i="19"/>
  <c r="I6637" i="19"/>
  <c r="I6638" i="19"/>
  <c r="I6639" i="19"/>
  <c r="I6640" i="19"/>
  <c r="I6641" i="19"/>
  <c r="I6642" i="19"/>
  <c r="I6643" i="19"/>
  <c r="I6644" i="19"/>
  <c r="I6645" i="19"/>
  <c r="I6646" i="19"/>
  <c r="I6647" i="19"/>
  <c r="I6648" i="19"/>
  <c r="I6649" i="19"/>
  <c r="I6650" i="19"/>
  <c r="I6651" i="19"/>
  <c r="I6652" i="19"/>
  <c r="I6653" i="19"/>
  <c r="I6654" i="19"/>
  <c r="I6655" i="19"/>
  <c r="I6656" i="19"/>
  <c r="I6657" i="19"/>
  <c r="I6658" i="19"/>
  <c r="I6659" i="19"/>
  <c r="I6660" i="19"/>
  <c r="I6661" i="19"/>
  <c r="I6662" i="19"/>
  <c r="I6663" i="19"/>
  <c r="I6664" i="19"/>
  <c r="I6665" i="19"/>
  <c r="I6666" i="19"/>
  <c r="I6667" i="19"/>
  <c r="I6668" i="19"/>
  <c r="I6669" i="19"/>
  <c r="I6670" i="19"/>
  <c r="I6671" i="19"/>
  <c r="I6672" i="19"/>
  <c r="I6673" i="19"/>
  <c r="I6674" i="19"/>
  <c r="I6675" i="19"/>
  <c r="I6676" i="19"/>
  <c r="I6677" i="19"/>
  <c r="I6678" i="19"/>
  <c r="I6679" i="19"/>
  <c r="I6680" i="19"/>
  <c r="I6681" i="19"/>
  <c r="I6682" i="19"/>
  <c r="I6683" i="19"/>
  <c r="I6684" i="19"/>
  <c r="I6685" i="19"/>
  <c r="I6686" i="19"/>
  <c r="I6687" i="19"/>
  <c r="I6688" i="19"/>
  <c r="I6689" i="19"/>
  <c r="I6690" i="19"/>
  <c r="I6691" i="19"/>
  <c r="I6692" i="19"/>
  <c r="I6693" i="19"/>
  <c r="I6694" i="19"/>
  <c r="I6695" i="19"/>
  <c r="I6696" i="19"/>
  <c r="I6697" i="19"/>
  <c r="I6698" i="19"/>
  <c r="I6699" i="19"/>
  <c r="I6700" i="19"/>
  <c r="I6701" i="19"/>
  <c r="I6702" i="19"/>
  <c r="I6703" i="19"/>
  <c r="I6704" i="19"/>
  <c r="I6705" i="19"/>
  <c r="I6706" i="19"/>
  <c r="I6707" i="19"/>
  <c r="I6708" i="19"/>
  <c r="I6709" i="19"/>
  <c r="I6710" i="19"/>
  <c r="I6711" i="19"/>
  <c r="I6712" i="19"/>
  <c r="I6713" i="19"/>
  <c r="I6714" i="19"/>
  <c r="I6715" i="19"/>
  <c r="I6716" i="19"/>
  <c r="I6717" i="19"/>
  <c r="I6718" i="19"/>
  <c r="I6719" i="19"/>
  <c r="I6720" i="19"/>
  <c r="I6721" i="19"/>
  <c r="I6722" i="19"/>
  <c r="I6723" i="19"/>
  <c r="I6724" i="19"/>
  <c r="I6725" i="19"/>
  <c r="I6726" i="19"/>
  <c r="I6727" i="19"/>
  <c r="I6728" i="19"/>
  <c r="I6729" i="19"/>
  <c r="I6730" i="19"/>
  <c r="I6731" i="19"/>
  <c r="I6732" i="19"/>
  <c r="I6733" i="19"/>
  <c r="I6734" i="19"/>
  <c r="I6735" i="19"/>
  <c r="I6736" i="19"/>
  <c r="I6737" i="19"/>
  <c r="I6738" i="19"/>
  <c r="I6739" i="19"/>
  <c r="I6740" i="19"/>
  <c r="I6741" i="19"/>
  <c r="I6742" i="19"/>
  <c r="I6743" i="19"/>
  <c r="I6744" i="19"/>
  <c r="I6745" i="19"/>
  <c r="I6746" i="19"/>
  <c r="I6747" i="19"/>
  <c r="I6748" i="19"/>
  <c r="I6749" i="19"/>
  <c r="I6750" i="19"/>
  <c r="I6751" i="19"/>
  <c r="I6752" i="19"/>
  <c r="I6753" i="19"/>
  <c r="I6754" i="19"/>
  <c r="I6755" i="19"/>
  <c r="I6756" i="19"/>
  <c r="I6757" i="19"/>
  <c r="I6758" i="19"/>
  <c r="I6759" i="19"/>
  <c r="I6760" i="19"/>
  <c r="I6761" i="19"/>
  <c r="I6762" i="19"/>
  <c r="I6763" i="19"/>
  <c r="I6764" i="19"/>
  <c r="I6765" i="19"/>
  <c r="I6766" i="19"/>
  <c r="I6767" i="19"/>
  <c r="I6768" i="19"/>
  <c r="I6769" i="19"/>
  <c r="I6770" i="19"/>
  <c r="I6771" i="19"/>
  <c r="I6772" i="19"/>
  <c r="I6773" i="19"/>
  <c r="I6774" i="19"/>
  <c r="I6775" i="19"/>
  <c r="I6776" i="19"/>
  <c r="I6777" i="19"/>
  <c r="I6778" i="19"/>
  <c r="I6779" i="19"/>
  <c r="I6780" i="19"/>
  <c r="I6781" i="19"/>
  <c r="I6782" i="19"/>
  <c r="I6783" i="19"/>
  <c r="I6784" i="19"/>
  <c r="I6785" i="19"/>
  <c r="I6786" i="19"/>
  <c r="I6787" i="19"/>
  <c r="I6788" i="19"/>
  <c r="I6789" i="19"/>
  <c r="I6790" i="19"/>
  <c r="I6791" i="19"/>
  <c r="I6792" i="19"/>
  <c r="I6793" i="19"/>
  <c r="I6794" i="19"/>
  <c r="I6795" i="19"/>
  <c r="I6796" i="19"/>
  <c r="I6797" i="19"/>
  <c r="I6798" i="19"/>
  <c r="I6799" i="19"/>
  <c r="I6800" i="19"/>
  <c r="I6801" i="19"/>
  <c r="I6802" i="19"/>
  <c r="I6803" i="19"/>
  <c r="I6804" i="19"/>
  <c r="I6805" i="19"/>
  <c r="I6806" i="19"/>
  <c r="I6807" i="19"/>
  <c r="I6808" i="19"/>
  <c r="I6809" i="19"/>
  <c r="I6810" i="19"/>
  <c r="I6811" i="19"/>
  <c r="I6812" i="19"/>
  <c r="I6813" i="19"/>
  <c r="I6814" i="19"/>
  <c r="I6815" i="19"/>
  <c r="I6816" i="19"/>
  <c r="I6817" i="19"/>
  <c r="I6818" i="19"/>
  <c r="I6819" i="19"/>
  <c r="I6820" i="19"/>
  <c r="I6821" i="19"/>
  <c r="I6822" i="19"/>
  <c r="I6823" i="19"/>
  <c r="I6824" i="19"/>
  <c r="I6825" i="19"/>
  <c r="I6826" i="19"/>
  <c r="I6827" i="19"/>
  <c r="I6828" i="19"/>
  <c r="I6829" i="19"/>
  <c r="I6830" i="19"/>
  <c r="I6831" i="19"/>
  <c r="I6832" i="19"/>
  <c r="I6833" i="19"/>
  <c r="I6834" i="19"/>
  <c r="I6835" i="19"/>
  <c r="I6836" i="19"/>
  <c r="I6837" i="19"/>
  <c r="I6838" i="19"/>
  <c r="I6839" i="19"/>
  <c r="I6840" i="19"/>
  <c r="I6841" i="19"/>
  <c r="I6842" i="19"/>
  <c r="I6843" i="19"/>
  <c r="I6844" i="19"/>
  <c r="I6845" i="19"/>
  <c r="I6846" i="19"/>
  <c r="I6847" i="19"/>
  <c r="I6848" i="19"/>
  <c r="I6849" i="19"/>
  <c r="I6850" i="19"/>
  <c r="I6851" i="19"/>
  <c r="I6852" i="19"/>
  <c r="I6853" i="19"/>
  <c r="I6854" i="19"/>
  <c r="I6855" i="19"/>
  <c r="I6856" i="19"/>
  <c r="I6857" i="19"/>
  <c r="I6858" i="19"/>
  <c r="I6859" i="19"/>
  <c r="I6860" i="19"/>
  <c r="I6861" i="19"/>
  <c r="I6862" i="19"/>
  <c r="I6863" i="19"/>
  <c r="I6864" i="19"/>
  <c r="I6865" i="19"/>
  <c r="I6866" i="19"/>
  <c r="I6867" i="19"/>
  <c r="I6868" i="19"/>
  <c r="I6869" i="19"/>
  <c r="I6870" i="19"/>
  <c r="I6871" i="19"/>
  <c r="I6872" i="19"/>
  <c r="I6873" i="19"/>
  <c r="I6874" i="19"/>
  <c r="I6875" i="19"/>
  <c r="I6876" i="19"/>
  <c r="I6877" i="19"/>
  <c r="I6878" i="19"/>
  <c r="I6879" i="19"/>
  <c r="I6880" i="19"/>
  <c r="I6881" i="19"/>
  <c r="I6882" i="19"/>
  <c r="I6883" i="19"/>
  <c r="I6884" i="19"/>
  <c r="I6885" i="19"/>
  <c r="I6886" i="19"/>
  <c r="I6887" i="19"/>
  <c r="I6888" i="19"/>
  <c r="I6889" i="19"/>
  <c r="I6890" i="19"/>
  <c r="I6891" i="19"/>
  <c r="I6892" i="19"/>
  <c r="I6893" i="19"/>
  <c r="I6894" i="19"/>
  <c r="I6895" i="19"/>
  <c r="I6896" i="19"/>
  <c r="I6897" i="19"/>
  <c r="I6898" i="19"/>
  <c r="I6899" i="19"/>
  <c r="I6900" i="19"/>
  <c r="I6901" i="19"/>
  <c r="I6902" i="19"/>
  <c r="I6903" i="19"/>
  <c r="I6904" i="19"/>
  <c r="I6905" i="19"/>
  <c r="I6906" i="19"/>
  <c r="I6907" i="19"/>
  <c r="I6908" i="19"/>
  <c r="I6909" i="19"/>
  <c r="I6910" i="19"/>
  <c r="I6911" i="19"/>
  <c r="I6912" i="19"/>
  <c r="I6913" i="19"/>
  <c r="I6914" i="19"/>
  <c r="I6915" i="19"/>
  <c r="I6916" i="19"/>
  <c r="I6917" i="19"/>
  <c r="I6918" i="19"/>
  <c r="I6919" i="19"/>
  <c r="I6920" i="19"/>
  <c r="I6921" i="19"/>
  <c r="I6922" i="19"/>
  <c r="I6923" i="19"/>
  <c r="I6924" i="19"/>
  <c r="I6925" i="19"/>
  <c r="I6926" i="19"/>
  <c r="I6927" i="19"/>
  <c r="I6928" i="19"/>
  <c r="I6929" i="19"/>
  <c r="I6930" i="19"/>
  <c r="I6931" i="19"/>
  <c r="I6932" i="19"/>
  <c r="I6933" i="19"/>
  <c r="I6934" i="19"/>
  <c r="I6935" i="19"/>
  <c r="I6936" i="19"/>
  <c r="I6937" i="19"/>
  <c r="I6938" i="19"/>
  <c r="I6939" i="19"/>
  <c r="I6940" i="19"/>
  <c r="I6941" i="19"/>
  <c r="I6942" i="19"/>
  <c r="I6943" i="19"/>
  <c r="I6944" i="19"/>
  <c r="I6945" i="19"/>
  <c r="I6946" i="19"/>
  <c r="I6947" i="19"/>
  <c r="I6948" i="19"/>
  <c r="I6949" i="19"/>
  <c r="I6950" i="19"/>
  <c r="I6951" i="19"/>
  <c r="I6952" i="19"/>
  <c r="I6953" i="19"/>
  <c r="I6954" i="19"/>
  <c r="I6955" i="19"/>
  <c r="I6956" i="19"/>
  <c r="I6957" i="19"/>
  <c r="I6958" i="19"/>
  <c r="I6959" i="19"/>
  <c r="I6960" i="19"/>
  <c r="I6961" i="19"/>
  <c r="I6962" i="19"/>
  <c r="I6963" i="19"/>
  <c r="I6964" i="19"/>
  <c r="I6965" i="19"/>
  <c r="I6966" i="19"/>
  <c r="I6967" i="19"/>
  <c r="I6968" i="19"/>
  <c r="I6969" i="19"/>
  <c r="I6970" i="19"/>
  <c r="I6971" i="19"/>
  <c r="I6972" i="19"/>
  <c r="I6973" i="19"/>
  <c r="I6974" i="19"/>
  <c r="I6975" i="19"/>
  <c r="I6976" i="19"/>
  <c r="I6977" i="19"/>
  <c r="I6978" i="19"/>
  <c r="I6979" i="19"/>
  <c r="I6980" i="19"/>
  <c r="I6981" i="19"/>
  <c r="I6982" i="19"/>
  <c r="I6983" i="19"/>
  <c r="I6984" i="19"/>
  <c r="I6985" i="19"/>
  <c r="I6986" i="19"/>
  <c r="I6987" i="19"/>
  <c r="I6988" i="19"/>
  <c r="I6989" i="19"/>
  <c r="I6990" i="19"/>
  <c r="I6991" i="19"/>
  <c r="I6992" i="19"/>
  <c r="I6993" i="19"/>
  <c r="I6994" i="19"/>
  <c r="I6995" i="19"/>
  <c r="I6996" i="19"/>
  <c r="I6997" i="19"/>
  <c r="I6998" i="19"/>
  <c r="I6999" i="19"/>
  <c r="I7000" i="19"/>
  <c r="I7001" i="19"/>
  <c r="I7002" i="19"/>
  <c r="I7003" i="19"/>
  <c r="I7004" i="19"/>
  <c r="I7005" i="19"/>
  <c r="I7006" i="19"/>
  <c r="I7007" i="19"/>
  <c r="I7008" i="19"/>
  <c r="I7009" i="19"/>
  <c r="I7010" i="19"/>
  <c r="I7011" i="19"/>
  <c r="I7012" i="19"/>
  <c r="I7013" i="19"/>
  <c r="I7014" i="19"/>
  <c r="I7015" i="19"/>
  <c r="I7016" i="19"/>
  <c r="I7017" i="19"/>
  <c r="I7018" i="19"/>
  <c r="I7019" i="19"/>
  <c r="I7020" i="19"/>
  <c r="I7021" i="19"/>
  <c r="I7022" i="19"/>
  <c r="I7023" i="19"/>
  <c r="I7024" i="19"/>
  <c r="I7025" i="19"/>
  <c r="I7026" i="19"/>
  <c r="I7027" i="19"/>
  <c r="I7028" i="19"/>
  <c r="I7029" i="19"/>
  <c r="I7030" i="19"/>
  <c r="I7031" i="19"/>
  <c r="I7032" i="19"/>
  <c r="I7033" i="19"/>
  <c r="I7034" i="19"/>
  <c r="I7035" i="19"/>
  <c r="I7036" i="19"/>
  <c r="I7037" i="19"/>
  <c r="I7038" i="19"/>
  <c r="I7039" i="19"/>
  <c r="I7040" i="19"/>
  <c r="I7041" i="19"/>
  <c r="I7042" i="19"/>
  <c r="I7043" i="19"/>
  <c r="I7044" i="19"/>
  <c r="I7045" i="19"/>
  <c r="I7046" i="19"/>
  <c r="I7047" i="19"/>
  <c r="I7048" i="19"/>
  <c r="I7049" i="19"/>
  <c r="I7050" i="19"/>
  <c r="I7051" i="19"/>
  <c r="I7052" i="19"/>
  <c r="I7053" i="19"/>
  <c r="I7054" i="19"/>
  <c r="I7055" i="19"/>
  <c r="I7056" i="19"/>
  <c r="I7057" i="19"/>
  <c r="I7058" i="19"/>
  <c r="I7059" i="19"/>
  <c r="I7060" i="19"/>
  <c r="I7061" i="19"/>
  <c r="I7062" i="19"/>
  <c r="I7063" i="19"/>
  <c r="I7064" i="19"/>
  <c r="I7065" i="19"/>
  <c r="I7066" i="19"/>
  <c r="I7067" i="19"/>
  <c r="I7068" i="19"/>
  <c r="I7069" i="19"/>
  <c r="I7070" i="19"/>
  <c r="I7071" i="19"/>
  <c r="I7072" i="19"/>
  <c r="I7073" i="19"/>
  <c r="I7074" i="19"/>
  <c r="I7075" i="19"/>
  <c r="I7076" i="19"/>
  <c r="I7077" i="19"/>
  <c r="I7078" i="19"/>
  <c r="I7079" i="19"/>
  <c r="I7080" i="19"/>
  <c r="I7081" i="19"/>
  <c r="I7082" i="19"/>
  <c r="I7083" i="19"/>
  <c r="I7084" i="19"/>
  <c r="I7085" i="19"/>
  <c r="I7086" i="19"/>
  <c r="I7087" i="19"/>
  <c r="I7088" i="19"/>
  <c r="I7089" i="19"/>
  <c r="I7090" i="19"/>
  <c r="I7091" i="19"/>
  <c r="I7092" i="19"/>
  <c r="I7093" i="19"/>
  <c r="I7094" i="19"/>
  <c r="I7095" i="19"/>
  <c r="I7096" i="19"/>
  <c r="I7097" i="19"/>
  <c r="I7098" i="19"/>
  <c r="I7099" i="19"/>
  <c r="I7100" i="19"/>
  <c r="I7101" i="19"/>
  <c r="I7102" i="19"/>
  <c r="I7103" i="19"/>
  <c r="I7104" i="19"/>
  <c r="I7105" i="19"/>
  <c r="I7106" i="19"/>
  <c r="I7107" i="19"/>
  <c r="I7108" i="19"/>
  <c r="I7109" i="19"/>
  <c r="I7110" i="19"/>
  <c r="I7111" i="19"/>
  <c r="I7112" i="19"/>
  <c r="I7113" i="19"/>
  <c r="I7114" i="19"/>
  <c r="I7115" i="19"/>
  <c r="I7116" i="19"/>
  <c r="I7117" i="19"/>
  <c r="I7118" i="19"/>
  <c r="I7119" i="19"/>
  <c r="I7120" i="19"/>
  <c r="I7121" i="19"/>
  <c r="I7122" i="19"/>
  <c r="I7123" i="19"/>
  <c r="I7124" i="19"/>
  <c r="I7125" i="19"/>
  <c r="I7126" i="19"/>
  <c r="I7127" i="19"/>
  <c r="I7128" i="19"/>
  <c r="I7129" i="19"/>
  <c r="I7130" i="19"/>
  <c r="I7131" i="19"/>
  <c r="I7132" i="19"/>
  <c r="I7133" i="19"/>
  <c r="I7134" i="19"/>
  <c r="I7135" i="19"/>
  <c r="I7136" i="19"/>
  <c r="I7137" i="19"/>
  <c r="I7138" i="19"/>
  <c r="I7139" i="19"/>
  <c r="I7140" i="19"/>
  <c r="I7141" i="19"/>
  <c r="I7142" i="19"/>
  <c r="I7143" i="19"/>
  <c r="I7144" i="19"/>
  <c r="I7145" i="19"/>
  <c r="I7146" i="19"/>
  <c r="I7147" i="19"/>
  <c r="I7148" i="19"/>
  <c r="I7149" i="19"/>
  <c r="I7150" i="19"/>
  <c r="I7151" i="19"/>
  <c r="I7152" i="19"/>
  <c r="I7153" i="19"/>
  <c r="I7154" i="19"/>
  <c r="I7155" i="19"/>
  <c r="I7156" i="19"/>
  <c r="I7157" i="19"/>
  <c r="I7158" i="19"/>
  <c r="I7159" i="19"/>
  <c r="I7160" i="19"/>
  <c r="I7161" i="19"/>
  <c r="I7162" i="19"/>
  <c r="I7163" i="19"/>
  <c r="I7164" i="19"/>
  <c r="I7165" i="19"/>
  <c r="I7166" i="19"/>
  <c r="I7167" i="19"/>
  <c r="I7168" i="19"/>
  <c r="I7169" i="19"/>
  <c r="I7170" i="19"/>
  <c r="I7171" i="19"/>
  <c r="I7172" i="19"/>
  <c r="I7173" i="19"/>
  <c r="I7174" i="19"/>
  <c r="I7175" i="19"/>
  <c r="I7176" i="19"/>
  <c r="I7177" i="19"/>
  <c r="I7178" i="19"/>
  <c r="I7179" i="19"/>
  <c r="I7180" i="19"/>
  <c r="I7181" i="19"/>
  <c r="I7182" i="19"/>
  <c r="I7183" i="19"/>
  <c r="I7184" i="19"/>
  <c r="I7185" i="19"/>
  <c r="I7186" i="19"/>
  <c r="I7187" i="19"/>
  <c r="I7188" i="19"/>
  <c r="I7189" i="19"/>
  <c r="I7190" i="19"/>
  <c r="I7191" i="19"/>
  <c r="I7192" i="19"/>
  <c r="I7193" i="19"/>
  <c r="I7194" i="19"/>
  <c r="I7195" i="19"/>
  <c r="I7196" i="19"/>
  <c r="I7197" i="19"/>
  <c r="I7198" i="19"/>
  <c r="I7199" i="19"/>
  <c r="I7200" i="19"/>
  <c r="I7201" i="19"/>
  <c r="I7202" i="19"/>
  <c r="I7203" i="19"/>
  <c r="I7204" i="19"/>
  <c r="I7205" i="19"/>
  <c r="I7206" i="19"/>
  <c r="I7207" i="19"/>
  <c r="I7208" i="19"/>
  <c r="I7209" i="19"/>
  <c r="I7210" i="19"/>
  <c r="I7211" i="19"/>
  <c r="I7212" i="19"/>
  <c r="I7213" i="19"/>
  <c r="I7214" i="19"/>
  <c r="I7215" i="19"/>
  <c r="I7216" i="19"/>
  <c r="I7217" i="19"/>
  <c r="I7218" i="19"/>
  <c r="I7219" i="19"/>
  <c r="I7220" i="19"/>
  <c r="I7221" i="19"/>
  <c r="I7222" i="19"/>
  <c r="I7223" i="19"/>
  <c r="I7224" i="19"/>
  <c r="I7225" i="19"/>
  <c r="I7226" i="19"/>
  <c r="I7227" i="19"/>
  <c r="I7228" i="19"/>
  <c r="I7229" i="19"/>
  <c r="I7230" i="19"/>
  <c r="I7231" i="19"/>
  <c r="I7232" i="19"/>
  <c r="I7233" i="19"/>
  <c r="I7234" i="19"/>
  <c r="I7235" i="19"/>
  <c r="I7236" i="19"/>
  <c r="I7237" i="19"/>
  <c r="I7238" i="19"/>
  <c r="I7239" i="19"/>
  <c r="I7240" i="19"/>
  <c r="I7241" i="19"/>
  <c r="I7242" i="19"/>
  <c r="I7243" i="19"/>
  <c r="I7244" i="19"/>
  <c r="I7245" i="19"/>
  <c r="I7246" i="19"/>
  <c r="I7247" i="19"/>
  <c r="I7248" i="19"/>
  <c r="I7249" i="19"/>
  <c r="I7250" i="19"/>
  <c r="I7251" i="19"/>
  <c r="I7252" i="19"/>
  <c r="I7253" i="19"/>
  <c r="I7254" i="19"/>
  <c r="I7255" i="19"/>
  <c r="I7256" i="19"/>
  <c r="I7257" i="19"/>
  <c r="I7258" i="19"/>
  <c r="I7259" i="19"/>
  <c r="I7260" i="19"/>
  <c r="I7261" i="19"/>
  <c r="I7262" i="19"/>
  <c r="I7263" i="19"/>
  <c r="I7264" i="19"/>
  <c r="I7265" i="19"/>
  <c r="I7266" i="19"/>
  <c r="I7267" i="19"/>
  <c r="I7268" i="19"/>
  <c r="I7269" i="19"/>
  <c r="I7270" i="19"/>
  <c r="I7271" i="19"/>
  <c r="I7272" i="19"/>
  <c r="I7273" i="19"/>
  <c r="I7274" i="19"/>
  <c r="I7275" i="19"/>
  <c r="I7276" i="19"/>
  <c r="I7277" i="19"/>
  <c r="I7278" i="19"/>
  <c r="I7279" i="19"/>
  <c r="I7280" i="19"/>
  <c r="I7281" i="19"/>
  <c r="I7282" i="19"/>
  <c r="I7283" i="19"/>
  <c r="I7284" i="19"/>
  <c r="I7285" i="19"/>
  <c r="I7286" i="19"/>
  <c r="I7287" i="19"/>
  <c r="I7288" i="19"/>
  <c r="I7289" i="19"/>
  <c r="I7290" i="19"/>
  <c r="I7291" i="19"/>
  <c r="I7292" i="19"/>
  <c r="I7293" i="19"/>
  <c r="I7294" i="19"/>
  <c r="I7295" i="19"/>
  <c r="I7296" i="19"/>
  <c r="I7297" i="19"/>
  <c r="I7298" i="19"/>
  <c r="I7299" i="19"/>
  <c r="I7300" i="19"/>
  <c r="I7301" i="19"/>
  <c r="I7302" i="19"/>
  <c r="I7303" i="19"/>
  <c r="I7304" i="19"/>
  <c r="I7305" i="19"/>
  <c r="I7306" i="19"/>
  <c r="I7307" i="19"/>
  <c r="I7308" i="19"/>
  <c r="I7309" i="19"/>
  <c r="I7310" i="19"/>
  <c r="I7311" i="19"/>
  <c r="I7312" i="19"/>
  <c r="I7313" i="19"/>
  <c r="I7314" i="19"/>
  <c r="I7315" i="19"/>
  <c r="I7316" i="19"/>
  <c r="I7317" i="19"/>
  <c r="I7318" i="19"/>
  <c r="I7319" i="19"/>
  <c r="I7320" i="19"/>
  <c r="I7321" i="19"/>
  <c r="I7322" i="19"/>
  <c r="I7323" i="19"/>
  <c r="I7324" i="19"/>
  <c r="I7325" i="19"/>
  <c r="I7326" i="19"/>
  <c r="I7327" i="19"/>
  <c r="I7328" i="19"/>
  <c r="I7329" i="19"/>
  <c r="I7330" i="19"/>
  <c r="I7331" i="19"/>
  <c r="I7332" i="19"/>
  <c r="I7333" i="19"/>
  <c r="I7334" i="19"/>
  <c r="I7335" i="19"/>
  <c r="I7336" i="19"/>
  <c r="I7337" i="19"/>
  <c r="I7338" i="19"/>
  <c r="I7339" i="19"/>
  <c r="I7340" i="19"/>
  <c r="I7341" i="19"/>
  <c r="I7342" i="19"/>
  <c r="I7343" i="19"/>
  <c r="I7344" i="19"/>
  <c r="I7345" i="19"/>
  <c r="I7346" i="19"/>
  <c r="I7347" i="19"/>
  <c r="I7348" i="19"/>
  <c r="I7349" i="19"/>
  <c r="I7350" i="19"/>
  <c r="I7351" i="19"/>
  <c r="I7352" i="19"/>
  <c r="I7353" i="19"/>
  <c r="I7354" i="19"/>
  <c r="I7355" i="19"/>
  <c r="I7356" i="19"/>
  <c r="I7357" i="19"/>
  <c r="I7358" i="19"/>
  <c r="I7359" i="19"/>
  <c r="I7360" i="19"/>
  <c r="I7361" i="19"/>
  <c r="I7362" i="19"/>
  <c r="I7363" i="19"/>
  <c r="I7364" i="19"/>
  <c r="I7365" i="19"/>
  <c r="I7366" i="19"/>
  <c r="I7367" i="19"/>
  <c r="I7368" i="19"/>
  <c r="I7369" i="19"/>
  <c r="I7370" i="19"/>
  <c r="I7371" i="19"/>
  <c r="I7372" i="19"/>
  <c r="I7373" i="19"/>
  <c r="I7374" i="19"/>
  <c r="I7375" i="19"/>
  <c r="I7376" i="19"/>
  <c r="I7377" i="19"/>
  <c r="I7378" i="19"/>
  <c r="I7379" i="19"/>
  <c r="I7380" i="19"/>
  <c r="I7381" i="19"/>
  <c r="I7382" i="19"/>
  <c r="I7383" i="19"/>
  <c r="I7384" i="19"/>
  <c r="I7385" i="19"/>
  <c r="I7386" i="19"/>
  <c r="I7387" i="19"/>
  <c r="I7388" i="19"/>
  <c r="I7389" i="19"/>
  <c r="I7390" i="19"/>
  <c r="I7391" i="19"/>
  <c r="I7392" i="19"/>
  <c r="I7393" i="19"/>
  <c r="I7394" i="19"/>
  <c r="I7395" i="19"/>
  <c r="I7396" i="19"/>
  <c r="I7397" i="19"/>
  <c r="I7398" i="19"/>
  <c r="I7399" i="19"/>
  <c r="I7400" i="19"/>
  <c r="I7401" i="19"/>
  <c r="I7402" i="19"/>
  <c r="I7403" i="19"/>
  <c r="I7404" i="19"/>
  <c r="I7405" i="19"/>
  <c r="I7406" i="19"/>
  <c r="I7407" i="19"/>
  <c r="I7408" i="19"/>
  <c r="I7409" i="19"/>
  <c r="I7410" i="19"/>
  <c r="I7411" i="19"/>
  <c r="I7412" i="19"/>
  <c r="I7413" i="19"/>
  <c r="I7414" i="19"/>
  <c r="I7415" i="19"/>
  <c r="I7416" i="19"/>
  <c r="I7417" i="19"/>
  <c r="I7418" i="19"/>
  <c r="I7419" i="19"/>
  <c r="I7420" i="19"/>
  <c r="I7421" i="19"/>
  <c r="I7422" i="19"/>
  <c r="I7423" i="19"/>
  <c r="I7424" i="19"/>
  <c r="I7425" i="19"/>
  <c r="I7426" i="19"/>
  <c r="I7427" i="19"/>
  <c r="I7428" i="19"/>
  <c r="I7429" i="19"/>
  <c r="I7430" i="19"/>
  <c r="I7431" i="19"/>
  <c r="I7432" i="19"/>
  <c r="I7433" i="19"/>
  <c r="I7434" i="19"/>
  <c r="I7435" i="19"/>
  <c r="I7436" i="19"/>
  <c r="I7437" i="19"/>
  <c r="I7438" i="19"/>
  <c r="I7439" i="19"/>
  <c r="I7440" i="19"/>
  <c r="I7441" i="19"/>
  <c r="I7442" i="19"/>
  <c r="I7443" i="19"/>
  <c r="I7444" i="19"/>
  <c r="I7445" i="19"/>
  <c r="I7446" i="19"/>
  <c r="I7447" i="19"/>
  <c r="I7448" i="19"/>
  <c r="I7449" i="19"/>
  <c r="I7450" i="19"/>
  <c r="I7451" i="19"/>
  <c r="I7452" i="19"/>
  <c r="I7453" i="19"/>
  <c r="I7454" i="19"/>
  <c r="I7455" i="19"/>
  <c r="I7456" i="19"/>
  <c r="I7457" i="19"/>
  <c r="I7458" i="19"/>
  <c r="I7459" i="19"/>
  <c r="I7460" i="19"/>
  <c r="I7461" i="19"/>
  <c r="I7462" i="19"/>
  <c r="I7463" i="19"/>
  <c r="I7464" i="19"/>
  <c r="I7465" i="19"/>
  <c r="I7466" i="19"/>
  <c r="I7467" i="19"/>
  <c r="I7468" i="19"/>
  <c r="I7469" i="19"/>
  <c r="I7470" i="19"/>
  <c r="I7471" i="19"/>
  <c r="I7472" i="19"/>
  <c r="I7473" i="19"/>
  <c r="I7474" i="19"/>
  <c r="I7475" i="19"/>
  <c r="I7476" i="19"/>
  <c r="I7477" i="19"/>
  <c r="I7478" i="19"/>
  <c r="I7479" i="19"/>
  <c r="I7480" i="19"/>
  <c r="I7481" i="19"/>
  <c r="I7482" i="19"/>
  <c r="I7483" i="19"/>
  <c r="I7484" i="19"/>
  <c r="I7485" i="19"/>
  <c r="I7486" i="19"/>
  <c r="I7487" i="19"/>
  <c r="I7488" i="19"/>
  <c r="I7489" i="19"/>
  <c r="I7490" i="19"/>
  <c r="I7491" i="19"/>
  <c r="I7492" i="19"/>
  <c r="I7493" i="19"/>
  <c r="I7494" i="19"/>
  <c r="I7495" i="19"/>
  <c r="I7496" i="19"/>
  <c r="I7497" i="19"/>
  <c r="I7498" i="19"/>
  <c r="I7499" i="19"/>
  <c r="I7500" i="19"/>
  <c r="I7501" i="19"/>
  <c r="I7502" i="19"/>
  <c r="I7503" i="19"/>
  <c r="I7504" i="19"/>
  <c r="I7505" i="19"/>
  <c r="I7506" i="19"/>
  <c r="I7507" i="19"/>
  <c r="I7508" i="19"/>
  <c r="I7509" i="19"/>
  <c r="I7510" i="19"/>
  <c r="I7511" i="19"/>
  <c r="I7512" i="19"/>
  <c r="I7513" i="19"/>
  <c r="I7514" i="19"/>
  <c r="I7515" i="19"/>
  <c r="I7516" i="19"/>
  <c r="I7517" i="19"/>
  <c r="I7518" i="19"/>
  <c r="I7519" i="19"/>
  <c r="I7520" i="19"/>
  <c r="I7521" i="19"/>
  <c r="I7522" i="19"/>
  <c r="I7523" i="19"/>
  <c r="I7524" i="19"/>
  <c r="I7525" i="19"/>
  <c r="I7526" i="19"/>
  <c r="I7527" i="19"/>
  <c r="I7528" i="19"/>
  <c r="I7529" i="19"/>
  <c r="I7530" i="19"/>
  <c r="I7531" i="19"/>
  <c r="I7532" i="19"/>
  <c r="I7533" i="19"/>
  <c r="I7534" i="19"/>
  <c r="I7535" i="19"/>
  <c r="I7536" i="19"/>
  <c r="I7537" i="19"/>
  <c r="I7538" i="19"/>
  <c r="I7539" i="19"/>
  <c r="I7540" i="19"/>
  <c r="I7541" i="19"/>
  <c r="I7542" i="19"/>
  <c r="I7543" i="19"/>
  <c r="I7544" i="19"/>
  <c r="I7545" i="19"/>
  <c r="I7546" i="19"/>
  <c r="I7547" i="19"/>
  <c r="I7548" i="19"/>
  <c r="I7549" i="19"/>
  <c r="I7550" i="19"/>
  <c r="I7551" i="19"/>
  <c r="I7552" i="19"/>
  <c r="I7553" i="19"/>
  <c r="I7554" i="19"/>
  <c r="I7555" i="19"/>
  <c r="I7556" i="19"/>
  <c r="I7557" i="19"/>
  <c r="I7558" i="19"/>
  <c r="I7559" i="19"/>
  <c r="I7560" i="19"/>
  <c r="I7561" i="19"/>
  <c r="I7562" i="19"/>
  <c r="I7563" i="19"/>
  <c r="I7564" i="19"/>
  <c r="I7565" i="19"/>
  <c r="I7566" i="19"/>
  <c r="I7567" i="19"/>
  <c r="I7568" i="19"/>
  <c r="I7569" i="19"/>
  <c r="I7570" i="19"/>
  <c r="I7571" i="19"/>
  <c r="I7572" i="19"/>
  <c r="I7573" i="19"/>
  <c r="I7574" i="19"/>
  <c r="I7575" i="19"/>
  <c r="I7576" i="19"/>
  <c r="I7577" i="19"/>
  <c r="I7578" i="19"/>
  <c r="I7579" i="19"/>
  <c r="I7580" i="19"/>
  <c r="I7581" i="19"/>
  <c r="I7582" i="19"/>
  <c r="I7583" i="19"/>
  <c r="I7584" i="19"/>
  <c r="I7585" i="19"/>
  <c r="I7586" i="19"/>
  <c r="I7587" i="19"/>
  <c r="I7588" i="19"/>
  <c r="I7589" i="19"/>
  <c r="I7590" i="19"/>
  <c r="I7591" i="19"/>
  <c r="I7592" i="19"/>
  <c r="I7593" i="19"/>
  <c r="I7594" i="19"/>
  <c r="I7595" i="19"/>
  <c r="I7596" i="19"/>
  <c r="I7597" i="19"/>
  <c r="I7598" i="19"/>
  <c r="I7599" i="19"/>
  <c r="I7600" i="19"/>
  <c r="I7601" i="19"/>
  <c r="I7602" i="19"/>
  <c r="I7603" i="19"/>
  <c r="I7604" i="19"/>
  <c r="I7605" i="19"/>
  <c r="I7606" i="19"/>
  <c r="I7607" i="19"/>
  <c r="I7608" i="19"/>
  <c r="I7609" i="19"/>
  <c r="I7610" i="19"/>
  <c r="I7611" i="19"/>
  <c r="I7612" i="19"/>
  <c r="I7613" i="19"/>
  <c r="I7614" i="19"/>
  <c r="I7615" i="19"/>
  <c r="I7616" i="19"/>
  <c r="I7617" i="19"/>
  <c r="I7618" i="19"/>
  <c r="I7619" i="19"/>
  <c r="I7620" i="19"/>
  <c r="I7621" i="19"/>
  <c r="I7622" i="19"/>
  <c r="I7623" i="19"/>
  <c r="I7624" i="19"/>
  <c r="I7625" i="19"/>
  <c r="I7626" i="19"/>
  <c r="I7627" i="19"/>
  <c r="I7628" i="19"/>
  <c r="I7629" i="19"/>
  <c r="I7630" i="19"/>
  <c r="I7631" i="19"/>
  <c r="I7632" i="19"/>
  <c r="I7633" i="19"/>
  <c r="I7634" i="19"/>
  <c r="I7635" i="19"/>
  <c r="I7636" i="19"/>
  <c r="I7637" i="19"/>
  <c r="I7638" i="19"/>
  <c r="I7639" i="19"/>
  <c r="I7640" i="19"/>
  <c r="I7641" i="19"/>
  <c r="I7642" i="19"/>
  <c r="I7643" i="19"/>
  <c r="I7644" i="19"/>
  <c r="I7645" i="19"/>
  <c r="I7646" i="19"/>
  <c r="I7647" i="19"/>
  <c r="I7648" i="19"/>
  <c r="I7649" i="19"/>
  <c r="I7650" i="19"/>
  <c r="I7651" i="19"/>
  <c r="I7652" i="19"/>
  <c r="I7653" i="19"/>
  <c r="I7654" i="19"/>
  <c r="I7655" i="19"/>
  <c r="I7656" i="19"/>
  <c r="I7657" i="19"/>
  <c r="I7658" i="19"/>
  <c r="I7659" i="19"/>
  <c r="I7660" i="19"/>
  <c r="I7661" i="19"/>
  <c r="I7662" i="19"/>
  <c r="I7663" i="19"/>
  <c r="I7664" i="19"/>
  <c r="I7665" i="19"/>
  <c r="I7666" i="19"/>
  <c r="I7667" i="19"/>
  <c r="I7668" i="19"/>
  <c r="I7669" i="19"/>
  <c r="I7670" i="19"/>
  <c r="I7671" i="19"/>
  <c r="I7672" i="19"/>
  <c r="I7673" i="19"/>
  <c r="I7674" i="19"/>
  <c r="I7675" i="19"/>
  <c r="I7676" i="19"/>
  <c r="I7677" i="19"/>
  <c r="I7678" i="19"/>
  <c r="I7679" i="19"/>
  <c r="I7680" i="19"/>
  <c r="I7681" i="19"/>
  <c r="I7682" i="19"/>
  <c r="I7683" i="19"/>
  <c r="I7684" i="19"/>
  <c r="I7685" i="19"/>
  <c r="I7686" i="19"/>
  <c r="I7687" i="19"/>
  <c r="I7688" i="19"/>
  <c r="I7689" i="19"/>
  <c r="I7690" i="19"/>
  <c r="I7691" i="19"/>
  <c r="I7692" i="19"/>
  <c r="I7693" i="19"/>
  <c r="I7694" i="19"/>
  <c r="I7695" i="19"/>
  <c r="I7696" i="19"/>
  <c r="I7697" i="19"/>
  <c r="I7698" i="19"/>
  <c r="I7699" i="19"/>
  <c r="I7700" i="19"/>
  <c r="I7701" i="19"/>
  <c r="I7702" i="19"/>
  <c r="I7703" i="19"/>
  <c r="I7704" i="19"/>
  <c r="I7705" i="19"/>
  <c r="I7706" i="19"/>
  <c r="I7707" i="19"/>
  <c r="I7708" i="19"/>
  <c r="I7709" i="19"/>
  <c r="I7710" i="19"/>
  <c r="I7711" i="19"/>
  <c r="I7712" i="19"/>
  <c r="I7713" i="19"/>
  <c r="I7714" i="19"/>
  <c r="I7715" i="19"/>
  <c r="I7716" i="19"/>
  <c r="I7717" i="19"/>
  <c r="I7718" i="19"/>
  <c r="I7719" i="19"/>
  <c r="I7720" i="19"/>
  <c r="I7721" i="19"/>
  <c r="I7722" i="19"/>
  <c r="I7723" i="19"/>
  <c r="I7724" i="19"/>
  <c r="I7725" i="19"/>
  <c r="I7726" i="19"/>
  <c r="I7727" i="19"/>
  <c r="I7728" i="19"/>
  <c r="I7729" i="19"/>
  <c r="I7730" i="19"/>
  <c r="I7731" i="19"/>
  <c r="I7732" i="19"/>
  <c r="I7733" i="19"/>
  <c r="I7734" i="19"/>
  <c r="I7735" i="19"/>
  <c r="I7736" i="19"/>
  <c r="I7737" i="19"/>
  <c r="I7738" i="19"/>
  <c r="I7739" i="19"/>
  <c r="I7740" i="19"/>
  <c r="I7741" i="19"/>
  <c r="I7742" i="19"/>
  <c r="I7743" i="19"/>
  <c r="I7744" i="19"/>
  <c r="I7745" i="19"/>
  <c r="I7746" i="19"/>
  <c r="I7747" i="19"/>
  <c r="I7748" i="19"/>
  <c r="I7749" i="19"/>
  <c r="I7750" i="19"/>
  <c r="I7751" i="19"/>
  <c r="I7752" i="19"/>
  <c r="I7753" i="19"/>
  <c r="I7754" i="19"/>
  <c r="I7755" i="19"/>
  <c r="I7756" i="19"/>
  <c r="I7757" i="19"/>
  <c r="I7758" i="19"/>
  <c r="I7759" i="19"/>
  <c r="I7760" i="19"/>
  <c r="I7761" i="19"/>
  <c r="I7762" i="19"/>
  <c r="I7763" i="19"/>
  <c r="I7764" i="19"/>
  <c r="I7765" i="19"/>
  <c r="I7766" i="19"/>
  <c r="I7767" i="19"/>
  <c r="I7768" i="19"/>
  <c r="I7769" i="19"/>
  <c r="I7770" i="19"/>
  <c r="I7771" i="19"/>
  <c r="I7772" i="19"/>
  <c r="I7773" i="19"/>
  <c r="I7774" i="19"/>
  <c r="I7775" i="19"/>
  <c r="I7776" i="19"/>
  <c r="I7777" i="19"/>
  <c r="I7778" i="19"/>
  <c r="I7779" i="19"/>
  <c r="I7780" i="19"/>
  <c r="I7781" i="19"/>
  <c r="I7782" i="19"/>
  <c r="I7783" i="19"/>
  <c r="I7784" i="19"/>
  <c r="I7785" i="19"/>
  <c r="I7786" i="19"/>
  <c r="I7787" i="19"/>
  <c r="I7788" i="19"/>
  <c r="I7789" i="19"/>
  <c r="I7790" i="19"/>
  <c r="I7791" i="19"/>
  <c r="I7792" i="19"/>
  <c r="I7793" i="19"/>
  <c r="I7794" i="19"/>
  <c r="I7795" i="19"/>
  <c r="I7796" i="19"/>
  <c r="I7797" i="19"/>
  <c r="I7798" i="19"/>
  <c r="I7799" i="19"/>
  <c r="I7800" i="19"/>
  <c r="I7801" i="19"/>
  <c r="I7802" i="19"/>
  <c r="I7803" i="19"/>
  <c r="I7804" i="19"/>
  <c r="I7805" i="19"/>
  <c r="I7806" i="19"/>
  <c r="I7807" i="19"/>
  <c r="I7808" i="19"/>
  <c r="I7809" i="19"/>
  <c r="I7810" i="19"/>
  <c r="I7811" i="19"/>
  <c r="I7812" i="19"/>
  <c r="I7813" i="19"/>
  <c r="I7814" i="19"/>
  <c r="I7815" i="19"/>
  <c r="I7816" i="19"/>
  <c r="I7817" i="19"/>
  <c r="I7818" i="19"/>
  <c r="I7819" i="19"/>
  <c r="I7820" i="19"/>
  <c r="I7821" i="19"/>
  <c r="I7822" i="19"/>
  <c r="I7823" i="19"/>
  <c r="I7824" i="19"/>
  <c r="I7825" i="19"/>
  <c r="I7826" i="19"/>
  <c r="I7827" i="19"/>
  <c r="I7828" i="19"/>
  <c r="I7829" i="19"/>
  <c r="I7830" i="19"/>
  <c r="I7831" i="19"/>
  <c r="I7832" i="19"/>
  <c r="I7833" i="19"/>
  <c r="I7834" i="19"/>
  <c r="I7835" i="19"/>
  <c r="I7836" i="19"/>
  <c r="I7837" i="19"/>
  <c r="I7838" i="19"/>
  <c r="I7839" i="19"/>
  <c r="I7840" i="19"/>
  <c r="I7841" i="19"/>
  <c r="I7842" i="19"/>
  <c r="I7843" i="19"/>
  <c r="I7844" i="19"/>
  <c r="I7845" i="19"/>
  <c r="I7846" i="19"/>
  <c r="I7847" i="19"/>
  <c r="I7848" i="19"/>
  <c r="I7849" i="19"/>
  <c r="I7850" i="19"/>
  <c r="I7851" i="19"/>
  <c r="I7852" i="19"/>
  <c r="I7853" i="19"/>
  <c r="I7854" i="19"/>
  <c r="I7855" i="19"/>
  <c r="I7856" i="19"/>
  <c r="I7857" i="19"/>
  <c r="I7858" i="19"/>
  <c r="I7859" i="19"/>
  <c r="I7860" i="19"/>
  <c r="I7861" i="19"/>
  <c r="I7862" i="19"/>
  <c r="I7863" i="19"/>
  <c r="I7864" i="19"/>
  <c r="I7865" i="19"/>
  <c r="I7866" i="19"/>
  <c r="I7867" i="19"/>
  <c r="I7868" i="19"/>
  <c r="I7869" i="19"/>
  <c r="I7870" i="19"/>
  <c r="I7871" i="19"/>
  <c r="I7872" i="19"/>
  <c r="I7873" i="19"/>
  <c r="I7874" i="19"/>
  <c r="I7875" i="19"/>
  <c r="I7876" i="19"/>
  <c r="I7877" i="19"/>
  <c r="I7878" i="19"/>
  <c r="I7879" i="19"/>
  <c r="I7880" i="19"/>
  <c r="I7881" i="19"/>
  <c r="I7882" i="19"/>
  <c r="I7883" i="19"/>
  <c r="I7884" i="19"/>
  <c r="I7885" i="19"/>
  <c r="I7886" i="19"/>
  <c r="I7887" i="19"/>
  <c r="I7888" i="19"/>
  <c r="I7889" i="19"/>
  <c r="I7890" i="19"/>
  <c r="I7891" i="19"/>
  <c r="I7892" i="19"/>
  <c r="I7893" i="19"/>
  <c r="I7894" i="19"/>
  <c r="I7895" i="19"/>
  <c r="I7896" i="19"/>
  <c r="I7897" i="19"/>
  <c r="I7898" i="19"/>
  <c r="I7899" i="19"/>
  <c r="I7900" i="19"/>
  <c r="I7901" i="19"/>
  <c r="I7902" i="19"/>
  <c r="I7903" i="19"/>
  <c r="I7904" i="19"/>
  <c r="I7905" i="19"/>
  <c r="I7906" i="19"/>
  <c r="I7907" i="19"/>
  <c r="I7908" i="19"/>
  <c r="I7909" i="19"/>
  <c r="I7910" i="19"/>
  <c r="I7911" i="19"/>
  <c r="I7912" i="19"/>
  <c r="I7913" i="19"/>
  <c r="I7914" i="19"/>
  <c r="I7915" i="19"/>
  <c r="I7916" i="19"/>
  <c r="I7917" i="19"/>
  <c r="I7918" i="19"/>
  <c r="I7919" i="19"/>
  <c r="I7920" i="19"/>
  <c r="I7921" i="19"/>
  <c r="I7922" i="19"/>
  <c r="I7923" i="19"/>
  <c r="I7924" i="19"/>
  <c r="I7925" i="19"/>
  <c r="I7926" i="19"/>
  <c r="I7927" i="19"/>
  <c r="I7928" i="19"/>
  <c r="I7929" i="19"/>
  <c r="I7930" i="19"/>
  <c r="I7931" i="19"/>
  <c r="I7932" i="19"/>
  <c r="I7933" i="19"/>
  <c r="I7934" i="19"/>
  <c r="I7935" i="19"/>
  <c r="I7936" i="19"/>
  <c r="I7937" i="19"/>
  <c r="I7938" i="19"/>
  <c r="I7939" i="19"/>
  <c r="I7940" i="19"/>
  <c r="I7941" i="19"/>
  <c r="I7942" i="19"/>
  <c r="I7943" i="19"/>
  <c r="I7944" i="19"/>
  <c r="I7945" i="19"/>
  <c r="I7946" i="19"/>
  <c r="I7947" i="19"/>
  <c r="I7948" i="19"/>
  <c r="I7949" i="19"/>
  <c r="I7950" i="19"/>
  <c r="I7951" i="19"/>
  <c r="I7952" i="19"/>
  <c r="I7953" i="19"/>
  <c r="I7954" i="19"/>
  <c r="I7955" i="19"/>
  <c r="I7956" i="19"/>
  <c r="I7957" i="19"/>
  <c r="I7958" i="19"/>
  <c r="I7959" i="19"/>
  <c r="I7960" i="19"/>
  <c r="I7961" i="19"/>
  <c r="I7962" i="19"/>
  <c r="I7963" i="19"/>
  <c r="I7964" i="19"/>
  <c r="I7965" i="19"/>
  <c r="I7966" i="19"/>
  <c r="I7967" i="19"/>
  <c r="I7968" i="19"/>
  <c r="I7969" i="19"/>
  <c r="I7970" i="19"/>
  <c r="I7971" i="19"/>
  <c r="I7972" i="19"/>
  <c r="I7973" i="19"/>
  <c r="I7974" i="19"/>
  <c r="I7975" i="19"/>
  <c r="I7976" i="19"/>
  <c r="I7977" i="19"/>
  <c r="I7978" i="19"/>
  <c r="I7979" i="19"/>
  <c r="I7980" i="19"/>
  <c r="I7981" i="19"/>
  <c r="I7982" i="19"/>
  <c r="I7983" i="19"/>
  <c r="I7984" i="19"/>
  <c r="I7985" i="19"/>
  <c r="I7986" i="19"/>
  <c r="I7987" i="19"/>
  <c r="I7988" i="19"/>
  <c r="I7989" i="19"/>
  <c r="I7990" i="19"/>
  <c r="I7991" i="19"/>
  <c r="I7992" i="19"/>
  <c r="I7993" i="19"/>
  <c r="I7994" i="19"/>
  <c r="I7995" i="19"/>
  <c r="I7996" i="19"/>
  <c r="I7997" i="19"/>
  <c r="I7998" i="19"/>
  <c r="I7999" i="19"/>
  <c r="I8000" i="19"/>
  <c r="I8001" i="19"/>
  <c r="I8002" i="19"/>
  <c r="I8003" i="19"/>
  <c r="I8004" i="19"/>
  <c r="I8005" i="19"/>
  <c r="I8006" i="19"/>
  <c r="I8007" i="19"/>
  <c r="I8008" i="19"/>
  <c r="I8009" i="19"/>
  <c r="I8010" i="19"/>
  <c r="I8011" i="19"/>
  <c r="I8012" i="19"/>
  <c r="I8013" i="19"/>
  <c r="I8014" i="19"/>
  <c r="I8015" i="19"/>
  <c r="I8016" i="19"/>
  <c r="I8017" i="19"/>
  <c r="I8018" i="19"/>
  <c r="I8019" i="19"/>
  <c r="I8020" i="19"/>
  <c r="I8021" i="19"/>
  <c r="I8022" i="19"/>
  <c r="I8023" i="19"/>
  <c r="I8024" i="19"/>
  <c r="I8025" i="19"/>
  <c r="I8026" i="19"/>
  <c r="I8027" i="19"/>
  <c r="I8028" i="19"/>
  <c r="I8029" i="19"/>
  <c r="I8030" i="19"/>
  <c r="I8031" i="19"/>
  <c r="I8032" i="19"/>
  <c r="I8033" i="19"/>
  <c r="I8034" i="19"/>
  <c r="I8035" i="19"/>
  <c r="I8036" i="19"/>
  <c r="I8037" i="19"/>
  <c r="I8038" i="19"/>
  <c r="I8039" i="19"/>
  <c r="I8040" i="19"/>
  <c r="I8041" i="19"/>
  <c r="I8042" i="19"/>
  <c r="I8043" i="19"/>
  <c r="I8044" i="19"/>
  <c r="I8045" i="19"/>
  <c r="I8046" i="19"/>
  <c r="I8047" i="19"/>
  <c r="I8048" i="19"/>
  <c r="I8049" i="19"/>
  <c r="I8050" i="19"/>
  <c r="I8051" i="19"/>
  <c r="I8052" i="19"/>
  <c r="I8053" i="19"/>
  <c r="I8054" i="19"/>
  <c r="I8055" i="19"/>
  <c r="I8056" i="19"/>
  <c r="I8057" i="19"/>
  <c r="I8058" i="19"/>
  <c r="I8059" i="19"/>
  <c r="I8060" i="19"/>
  <c r="I8061" i="19"/>
  <c r="I8062" i="19"/>
  <c r="I8063" i="19"/>
  <c r="I8064" i="19"/>
  <c r="I8065" i="19"/>
  <c r="I8066" i="19"/>
  <c r="I8067" i="19"/>
  <c r="I8068" i="19"/>
  <c r="I8069" i="19"/>
  <c r="I8070" i="19"/>
  <c r="I8071" i="19"/>
  <c r="I8072" i="19"/>
  <c r="I8073" i="19"/>
  <c r="I8074" i="19"/>
  <c r="I8075" i="19"/>
  <c r="I8076" i="19"/>
  <c r="I8077" i="19"/>
  <c r="I8078" i="19"/>
  <c r="I8079" i="19"/>
  <c r="I8080" i="19"/>
  <c r="I8081" i="19"/>
  <c r="I8082" i="19"/>
  <c r="I8083" i="19"/>
  <c r="I8084" i="19"/>
  <c r="I8085" i="19"/>
  <c r="I8086" i="19"/>
  <c r="I8087" i="19"/>
  <c r="I8088" i="19"/>
  <c r="I8089" i="19"/>
  <c r="I8090" i="19"/>
  <c r="I8091" i="19"/>
  <c r="I8092" i="19"/>
  <c r="I8093" i="19"/>
  <c r="I8094" i="19"/>
  <c r="I8095" i="19"/>
  <c r="I8096" i="19"/>
  <c r="I8097" i="19"/>
  <c r="I8098" i="19"/>
  <c r="I8099" i="19"/>
  <c r="I8100" i="19"/>
  <c r="I8101" i="19"/>
  <c r="I8102" i="19"/>
  <c r="I8103" i="19"/>
  <c r="I8104" i="19"/>
  <c r="I8105" i="19"/>
  <c r="I8106" i="19"/>
  <c r="I8107" i="19"/>
  <c r="I8108" i="19"/>
  <c r="I8109" i="19"/>
  <c r="I8110" i="19"/>
  <c r="I8111" i="19"/>
  <c r="I8112" i="19"/>
  <c r="I8113" i="19"/>
  <c r="I8114" i="19"/>
  <c r="I8115" i="19"/>
  <c r="I8116" i="19"/>
  <c r="I8117" i="19"/>
  <c r="I8118" i="19"/>
  <c r="I8119" i="19"/>
  <c r="I8120" i="19"/>
  <c r="I8121" i="19"/>
  <c r="I8122" i="19"/>
  <c r="I8123" i="19"/>
  <c r="I8124" i="19"/>
  <c r="I8125" i="19"/>
  <c r="I8126" i="19"/>
  <c r="I8127" i="19"/>
  <c r="I8128" i="19"/>
  <c r="I8129" i="19"/>
  <c r="I8130" i="19"/>
  <c r="I8131" i="19"/>
  <c r="I8132" i="19"/>
  <c r="I8133" i="19"/>
  <c r="I8134" i="19"/>
  <c r="I8135" i="19"/>
  <c r="I8136" i="19"/>
  <c r="I8137" i="19"/>
  <c r="I8138" i="19"/>
  <c r="I8139" i="19"/>
  <c r="I8140" i="19"/>
  <c r="I8141" i="19"/>
  <c r="I8142" i="19"/>
  <c r="I8143" i="19"/>
  <c r="I8144" i="19"/>
  <c r="I8145" i="19"/>
  <c r="I8146" i="19"/>
  <c r="I8147" i="19"/>
  <c r="I8148" i="19"/>
  <c r="I8149" i="19"/>
  <c r="I8150" i="19"/>
  <c r="I8151" i="19"/>
  <c r="I8152" i="19"/>
  <c r="I8153" i="19"/>
  <c r="I8154" i="19"/>
  <c r="I8155" i="19"/>
  <c r="I8156" i="19"/>
  <c r="I8157" i="19"/>
  <c r="I8158" i="19"/>
  <c r="I8159" i="19"/>
  <c r="I8160" i="19"/>
  <c r="I8161" i="19"/>
  <c r="I8162" i="19"/>
  <c r="I8163" i="19"/>
  <c r="I8164" i="19"/>
  <c r="I8165" i="19"/>
  <c r="I8166" i="19"/>
  <c r="I8167" i="19"/>
  <c r="I8168" i="19"/>
  <c r="I8169" i="19"/>
  <c r="I8170" i="19"/>
  <c r="I8171" i="19"/>
  <c r="I8172" i="19"/>
  <c r="I8173" i="19"/>
  <c r="I8174" i="19"/>
  <c r="I8175" i="19"/>
  <c r="I8176" i="19"/>
  <c r="I8177" i="19"/>
  <c r="I8178" i="19"/>
  <c r="I8179" i="19"/>
  <c r="I8180" i="19"/>
  <c r="I8181" i="19"/>
  <c r="I8182" i="19"/>
  <c r="I8183" i="19"/>
  <c r="I8184" i="19"/>
  <c r="I8185" i="19"/>
  <c r="I8186" i="19"/>
  <c r="I8187" i="19"/>
  <c r="I8188" i="19"/>
  <c r="I8189" i="19"/>
  <c r="I8190" i="19"/>
  <c r="I8191" i="19"/>
  <c r="I8192" i="19"/>
  <c r="I8193" i="19"/>
  <c r="I8194" i="19"/>
  <c r="I8195" i="19"/>
  <c r="I8196" i="19"/>
  <c r="I8197" i="19"/>
  <c r="I8198" i="19"/>
  <c r="I8199" i="19"/>
  <c r="I8200" i="19"/>
  <c r="I8201" i="19"/>
  <c r="I8202" i="19"/>
  <c r="I8203" i="19"/>
  <c r="I8204" i="19"/>
  <c r="I8205" i="19"/>
  <c r="I8206" i="19"/>
  <c r="I8207" i="19"/>
  <c r="I8208" i="19"/>
  <c r="I8209" i="19"/>
  <c r="I8210" i="19"/>
  <c r="I8211" i="19"/>
  <c r="I8212" i="19"/>
  <c r="I8213" i="19"/>
  <c r="I8214" i="19"/>
  <c r="I8215" i="19"/>
  <c r="I8216" i="19"/>
  <c r="I8217" i="19"/>
  <c r="I8218" i="19"/>
  <c r="I8219" i="19"/>
  <c r="I8220" i="19"/>
  <c r="I8221" i="19"/>
  <c r="I8222" i="19"/>
  <c r="I8223" i="19"/>
  <c r="I8224" i="19"/>
  <c r="I8225" i="19"/>
  <c r="I8226" i="19"/>
  <c r="I8227" i="19"/>
  <c r="I8228" i="19"/>
  <c r="I8229" i="19"/>
  <c r="I8230" i="19"/>
  <c r="I8231" i="19"/>
  <c r="I8232" i="19"/>
  <c r="I8233" i="19"/>
  <c r="I8234" i="19"/>
  <c r="I8235" i="19"/>
  <c r="I8236" i="19"/>
  <c r="I8237" i="19"/>
  <c r="I8238" i="19"/>
  <c r="I8239" i="19"/>
  <c r="I8240" i="19"/>
  <c r="I8241" i="19"/>
  <c r="I8242" i="19"/>
  <c r="I8243" i="19"/>
  <c r="I8244" i="19"/>
  <c r="I8245" i="19"/>
  <c r="I8246" i="19"/>
  <c r="I8247" i="19"/>
  <c r="I8248" i="19"/>
  <c r="I8249" i="19"/>
  <c r="I8250" i="19"/>
  <c r="I8251" i="19"/>
  <c r="I8252" i="19"/>
  <c r="I8253" i="19"/>
  <c r="I8254" i="19"/>
  <c r="I8255" i="19"/>
  <c r="I8256" i="19"/>
  <c r="I8257" i="19"/>
  <c r="I8258" i="19"/>
  <c r="I8259" i="19"/>
  <c r="I8260" i="19"/>
  <c r="I8261" i="19"/>
  <c r="I8262" i="19"/>
  <c r="I8263" i="19"/>
  <c r="I8264" i="19"/>
  <c r="I8265" i="19"/>
  <c r="I8266" i="19"/>
  <c r="I8267" i="19"/>
  <c r="I8268" i="19"/>
  <c r="I8269" i="19"/>
  <c r="I8270" i="19"/>
  <c r="I8271" i="19"/>
  <c r="I8272" i="19"/>
  <c r="I8273" i="19"/>
  <c r="I8274" i="19"/>
  <c r="I8275" i="19"/>
  <c r="I8276" i="19"/>
  <c r="I8277" i="19"/>
  <c r="I8278" i="19"/>
  <c r="I8279" i="19"/>
  <c r="I8280" i="19"/>
  <c r="I8281" i="19"/>
  <c r="I8282" i="19"/>
  <c r="I8283" i="19"/>
  <c r="I8284" i="19"/>
  <c r="I8285" i="19"/>
  <c r="I8286" i="19"/>
  <c r="I8287" i="19"/>
  <c r="I8288" i="19"/>
  <c r="I8289" i="19"/>
  <c r="I8290" i="19"/>
  <c r="I8291" i="19"/>
  <c r="I8292" i="19"/>
  <c r="I8293" i="19"/>
  <c r="I8294" i="19"/>
  <c r="I8295" i="19"/>
  <c r="I8296" i="19"/>
  <c r="I8297" i="19"/>
  <c r="I8298" i="19"/>
  <c r="I8299" i="19"/>
  <c r="I8300" i="19"/>
  <c r="I8301" i="19"/>
  <c r="I8302" i="19"/>
  <c r="I8303" i="19"/>
  <c r="I8304" i="19"/>
  <c r="I8305" i="19"/>
  <c r="I8306" i="19"/>
  <c r="I8307" i="19"/>
  <c r="I8308" i="19"/>
  <c r="I8309" i="19"/>
  <c r="I8310" i="19"/>
  <c r="I8311" i="19"/>
  <c r="I8312" i="19"/>
  <c r="I8313" i="19"/>
  <c r="I8314" i="19"/>
  <c r="I8315" i="19"/>
  <c r="I8316" i="19"/>
  <c r="I8317" i="19"/>
  <c r="I8318" i="19"/>
  <c r="I8319" i="19"/>
  <c r="I8320" i="19"/>
  <c r="I8321" i="19"/>
  <c r="I8322" i="19"/>
  <c r="I8323" i="19"/>
  <c r="I8324" i="19"/>
  <c r="I8325" i="19"/>
  <c r="I8326" i="19"/>
  <c r="I8327" i="19"/>
  <c r="I8328" i="19"/>
  <c r="I8329" i="19"/>
  <c r="I8330" i="19"/>
  <c r="I8331" i="19"/>
  <c r="I8332" i="19"/>
  <c r="I8333" i="19"/>
  <c r="I8334" i="19"/>
  <c r="I8335" i="19"/>
  <c r="I8336" i="19"/>
  <c r="I8337" i="19"/>
  <c r="I8338" i="19"/>
  <c r="I8339" i="19"/>
  <c r="I8340" i="19"/>
  <c r="I8341" i="19"/>
  <c r="I8342" i="19"/>
  <c r="I8343" i="19"/>
  <c r="I8344" i="19"/>
  <c r="I8345" i="19"/>
  <c r="I8346" i="19"/>
  <c r="I8347" i="19"/>
  <c r="I8348" i="19"/>
  <c r="I8349" i="19"/>
  <c r="I8350" i="19"/>
  <c r="I8351" i="19"/>
  <c r="I8352" i="19"/>
  <c r="I8353" i="19"/>
  <c r="I8354" i="19"/>
  <c r="I8355" i="19"/>
  <c r="I8356" i="19"/>
  <c r="I8357" i="19"/>
  <c r="I8358" i="19"/>
  <c r="I8359" i="19"/>
  <c r="I8360" i="19"/>
  <c r="I8361" i="19"/>
  <c r="I8362" i="19"/>
  <c r="I8363" i="19"/>
  <c r="I8364" i="19"/>
  <c r="I8365" i="19"/>
  <c r="I8366" i="19"/>
  <c r="I8367" i="19"/>
  <c r="I8368" i="19"/>
  <c r="I8369" i="19"/>
  <c r="I8370" i="19"/>
  <c r="I8371" i="19"/>
  <c r="I8372" i="19"/>
  <c r="I8373" i="19"/>
  <c r="I8374" i="19"/>
  <c r="I8375" i="19"/>
  <c r="I8376" i="19"/>
  <c r="I8377" i="19"/>
  <c r="I8378" i="19"/>
  <c r="I8379" i="19"/>
  <c r="I8380" i="19"/>
  <c r="I8381" i="19"/>
  <c r="I8382" i="19"/>
  <c r="I8383" i="19"/>
  <c r="I8384" i="19"/>
  <c r="I8385" i="19"/>
  <c r="I8386" i="19"/>
  <c r="I8387" i="19"/>
  <c r="I8388" i="19"/>
  <c r="I8389" i="19"/>
  <c r="I8390" i="19"/>
  <c r="I8391" i="19"/>
  <c r="I8392" i="19"/>
  <c r="I8393" i="19"/>
  <c r="I8394" i="19"/>
  <c r="I8395" i="19"/>
  <c r="I8396" i="19"/>
  <c r="I8397" i="19"/>
  <c r="I8398" i="19"/>
  <c r="I8399" i="19"/>
  <c r="I8400" i="19"/>
  <c r="I8401" i="19"/>
  <c r="I8402" i="19"/>
  <c r="I8403" i="19"/>
  <c r="I8404" i="19"/>
  <c r="I8405" i="19"/>
  <c r="I8406" i="19"/>
  <c r="I8407" i="19"/>
  <c r="I8408" i="19"/>
  <c r="I8409" i="19"/>
  <c r="I8410" i="19"/>
  <c r="I8411" i="19"/>
  <c r="I8412" i="19"/>
  <c r="I8413" i="19"/>
  <c r="I8414" i="19"/>
  <c r="I8415" i="19"/>
  <c r="I8416" i="19"/>
  <c r="I8417" i="19"/>
  <c r="I8418" i="19"/>
  <c r="I8419" i="19"/>
  <c r="I8420" i="19"/>
  <c r="I8421" i="19"/>
  <c r="I8422" i="19"/>
  <c r="I8423" i="19"/>
  <c r="I8424" i="19"/>
  <c r="I8425" i="19"/>
  <c r="I8426" i="19"/>
  <c r="I8427" i="19"/>
  <c r="I8428" i="19"/>
  <c r="I8429" i="19"/>
  <c r="I8430" i="19"/>
  <c r="I8431" i="19"/>
  <c r="I8432" i="19"/>
  <c r="I8433" i="19"/>
  <c r="I8434" i="19"/>
  <c r="I8435" i="19"/>
  <c r="I8436" i="19"/>
  <c r="I8437" i="19"/>
  <c r="I8438" i="19"/>
  <c r="I8439" i="19"/>
  <c r="I8440" i="19"/>
  <c r="I8441" i="19"/>
  <c r="I8442" i="19"/>
  <c r="I8443" i="19"/>
  <c r="I8444" i="19"/>
  <c r="I8445" i="19"/>
  <c r="I8446" i="19"/>
  <c r="I8447" i="19"/>
  <c r="I8448" i="19"/>
  <c r="I8449" i="19"/>
  <c r="I8450" i="19"/>
  <c r="I8451" i="19"/>
  <c r="I8452" i="19"/>
  <c r="I8453" i="19"/>
  <c r="I8454" i="19"/>
  <c r="I8455" i="19"/>
  <c r="I8456" i="19"/>
  <c r="I8457" i="19"/>
  <c r="I8458" i="19"/>
  <c r="I8459" i="19"/>
  <c r="I8460" i="19"/>
  <c r="I8461" i="19"/>
  <c r="I8462" i="19"/>
  <c r="I8463" i="19"/>
  <c r="I8464" i="19"/>
  <c r="I8465" i="19"/>
  <c r="I8466" i="19"/>
  <c r="I8467" i="19"/>
  <c r="I8468" i="19"/>
  <c r="I8469" i="19"/>
  <c r="I8470" i="19"/>
  <c r="I8471" i="19"/>
  <c r="I8472" i="19"/>
  <c r="I8473" i="19"/>
  <c r="I8474" i="19"/>
  <c r="I8475" i="19"/>
  <c r="I8476" i="19"/>
  <c r="I8477" i="19"/>
  <c r="I8478" i="19"/>
  <c r="I8479" i="19"/>
  <c r="I8480" i="19"/>
  <c r="I8481" i="19"/>
  <c r="I8482" i="19"/>
  <c r="I8483" i="19"/>
  <c r="I8484" i="19"/>
  <c r="I8485" i="19"/>
  <c r="I8486" i="19"/>
  <c r="I8487" i="19"/>
  <c r="I8488" i="19"/>
  <c r="I8489" i="19"/>
  <c r="I8490" i="19"/>
  <c r="I8491" i="19"/>
  <c r="I8492" i="19"/>
  <c r="I8493" i="19"/>
  <c r="I8494" i="19"/>
  <c r="I8495" i="19"/>
  <c r="I8496" i="19"/>
  <c r="I8497" i="19"/>
  <c r="I8498" i="19"/>
  <c r="I8499" i="19"/>
  <c r="I8500" i="19"/>
  <c r="I8501" i="19"/>
  <c r="I8502" i="19"/>
  <c r="I8503" i="19"/>
  <c r="I8504" i="19"/>
  <c r="I8505" i="19"/>
  <c r="I8506" i="19"/>
  <c r="I8507" i="19"/>
  <c r="I8508" i="19"/>
  <c r="I8509" i="19"/>
  <c r="I8510" i="19"/>
  <c r="I8511" i="19"/>
  <c r="I8512" i="19"/>
  <c r="I8513" i="19"/>
  <c r="I8514" i="19"/>
  <c r="I8515" i="19"/>
  <c r="I8516" i="19"/>
  <c r="I8517" i="19"/>
  <c r="I8518" i="19"/>
  <c r="I8519" i="19"/>
  <c r="I8520" i="19"/>
  <c r="I8521" i="19"/>
  <c r="I8522" i="19"/>
  <c r="I8523" i="19"/>
  <c r="I8524" i="19"/>
  <c r="I8525" i="19"/>
  <c r="I8526" i="19"/>
  <c r="I8527" i="19"/>
  <c r="I8528" i="19"/>
  <c r="I8529" i="19"/>
  <c r="I8530" i="19"/>
  <c r="I8531" i="19"/>
  <c r="I8532" i="19"/>
  <c r="I8533" i="19"/>
  <c r="I8534" i="19"/>
  <c r="I8535" i="19"/>
  <c r="I8536" i="19"/>
  <c r="I8537" i="19"/>
  <c r="I8538" i="19"/>
  <c r="I8539" i="19"/>
  <c r="I8540" i="19"/>
  <c r="I8541" i="19"/>
  <c r="I8542" i="19"/>
  <c r="I8543" i="19"/>
  <c r="I8544" i="19"/>
  <c r="I8545" i="19"/>
  <c r="I8546" i="19"/>
  <c r="I8547" i="19"/>
  <c r="I8548" i="19"/>
  <c r="I8549" i="19"/>
  <c r="I8550" i="19"/>
  <c r="I8551" i="19"/>
  <c r="I8552" i="19"/>
  <c r="I8553" i="19"/>
  <c r="I8554" i="19"/>
  <c r="I8555" i="19"/>
  <c r="I8556" i="19"/>
  <c r="I8557" i="19"/>
  <c r="I8558" i="19"/>
  <c r="I8559" i="19"/>
  <c r="I8560" i="19"/>
  <c r="I8561" i="19"/>
  <c r="I8562" i="19"/>
  <c r="I8563" i="19"/>
  <c r="I8564" i="19"/>
  <c r="I8565" i="19"/>
  <c r="I8566" i="19"/>
  <c r="I8567" i="19"/>
  <c r="I8568" i="19"/>
  <c r="I8569" i="19"/>
  <c r="I8570" i="19"/>
  <c r="I8571" i="19"/>
  <c r="I8572" i="19"/>
  <c r="I8573" i="19"/>
  <c r="I8574" i="19"/>
  <c r="I8575" i="19"/>
  <c r="I8576" i="19"/>
  <c r="I8577" i="19"/>
  <c r="I8578" i="19"/>
  <c r="I8579" i="19"/>
  <c r="I8580" i="19"/>
  <c r="I8581" i="19"/>
  <c r="I8582" i="19"/>
  <c r="I8583" i="19"/>
  <c r="I8584" i="19"/>
  <c r="I8585" i="19"/>
  <c r="I8586" i="19"/>
  <c r="I8587" i="19"/>
  <c r="I8588" i="19"/>
  <c r="I8589" i="19"/>
  <c r="I8590" i="19"/>
  <c r="I8591" i="19"/>
  <c r="I8592" i="19"/>
  <c r="I8593" i="19"/>
  <c r="I8594" i="19"/>
  <c r="I8595" i="19"/>
  <c r="I8596" i="19"/>
  <c r="I8597" i="19"/>
  <c r="I8598" i="19"/>
  <c r="I8599" i="19"/>
  <c r="I8600" i="19"/>
  <c r="I8601" i="19"/>
  <c r="I8602" i="19"/>
  <c r="I8603" i="19"/>
  <c r="I8604" i="19"/>
  <c r="I8605" i="19"/>
  <c r="I8606" i="19"/>
  <c r="I8607" i="19"/>
  <c r="I8608" i="19"/>
  <c r="I8609" i="19"/>
  <c r="I8610" i="19"/>
  <c r="I8611" i="19"/>
  <c r="I8612" i="19"/>
  <c r="I8613" i="19"/>
  <c r="I8614" i="19"/>
  <c r="I8615" i="19"/>
  <c r="I8616" i="19"/>
  <c r="I8617" i="19"/>
  <c r="I8618" i="19"/>
  <c r="I8619" i="19"/>
  <c r="I8620" i="19"/>
  <c r="I8621" i="19"/>
  <c r="I8622" i="19"/>
  <c r="I8623" i="19"/>
  <c r="I8624" i="19"/>
  <c r="I8625" i="19"/>
  <c r="I8626" i="19"/>
  <c r="I8627" i="19"/>
  <c r="I8628" i="19"/>
  <c r="I8629" i="19"/>
  <c r="I8630" i="19"/>
  <c r="I8631" i="19"/>
  <c r="I8632" i="19"/>
  <c r="I8633" i="19"/>
  <c r="I8634" i="19"/>
  <c r="I8635" i="19"/>
  <c r="I8636" i="19"/>
  <c r="I8637" i="19"/>
  <c r="I8638" i="19"/>
  <c r="I8639" i="19"/>
  <c r="I8640" i="19"/>
  <c r="I8641" i="19"/>
  <c r="I8642" i="19"/>
  <c r="I8643" i="19"/>
  <c r="I8644" i="19"/>
  <c r="I8645" i="19"/>
  <c r="I8646" i="19"/>
  <c r="I8647" i="19"/>
  <c r="I8648" i="19"/>
  <c r="I8649" i="19"/>
  <c r="I8650" i="19"/>
  <c r="I8651" i="19"/>
  <c r="I8652" i="19"/>
  <c r="I8653" i="19"/>
  <c r="I8654" i="19"/>
  <c r="I8655" i="19"/>
  <c r="I8656" i="19"/>
  <c r="I8657" i="19"/>
  <c r="I8658" i="19"/>
  <c r="I8659" i="19"/>
  <c r="I8660" i="19"/>
  <c r="I8661" i="19"/>
  <c r="I8662" i="19"/>
  <c r="I8663" i="19"/>
  <c r="I8664" i="19"/>
  <c r="I8665" i="19"/>
  <c r="I8666" i="19"/>
  <c r="I8667" i="19"/>
  <c r="I8668" i="19"/>
  <c r="I8669" i="19"/>
  <c r="I8670" i="19"/>
  <c r="I8671" i="19"/>
  <c r="I8672" i="19"/>
  <c r="I8673" i="19"/>
  <c r="I8674" i="19"/>
  <c r="I8675" i="19"/>
  <c r="I8676" i="19"/>
  <c r="I8677" i="19"/>
  <c r="I8678" i="19"/>
  <c r="I8679" i="19"/>
  <c r="I8680" i="19"/>
  <c r="I8681" i="19"/>
  <c r="I8682" i="19"/>
  <c r="I8683" i="19"/>
  <c r="I8684" i="19"/>
  <c r="I8685" i="19"/>
  <c r="I8686" i="19"/>
  <c r="I8687" i="19"/>
  <c r="I8688" i="19"/>
  <c r="I8689" i="19"/>
  <c r="I8690" i="19"/>
  <c r="I8691" i="19"/>
  <c r="I8692" i="19"/>
  <c r="I8693" i="19"/>
  <c r="I8694" i="19"/>
  <c r="I8695" i="19"/>
  <c r="I8696" i="19"/>
  <c r="I8697" i="19"/>
  <c r="I8698" i="19"/>
  <c r="I8699" i="19"/>
  <c r="I8700" i="19"/>
  <c r="I8701" i="19"/>
  <c r="I8702" i="19"/>
  <c r="I8703" i="19"/>
  <c r="I8704" i="19"/>
  <c r="I8705" i="19"/>
  <c r="I8706" i="19"/>
  <c r="I8707" i="19"/>
  <c r="I8708" i="19"/>
  <c r="I8709" i="19"/>
  <c r="I8710" i="19"/>
  <c r="I8711" i="19"/>
  <c r="I8712" i="19"/>
  <c r="I8713" i="19"/>
  <c r="I8714" i="19"/>
  <c r="I8715" i="19"/>
  <c r="I8716" i="19"/>
  <c r="I8717" i="19"/>
  <c r="I8718" i="19"/>
  <c r="I8719" i="19"/>
  <c r="I8720" i="19"/>
  <c r="I8721" i="19"/>
  <c r="I8722" i="19"/>
  <c r="I8723" i="19"/>
  <c r="I8724" i="19"/>
  <c r="I8725" i="19"/>
  <c r="I8726" i="19"/>
  <c r="I8727" i="19"/>
  <c r="I8728" i="19"/>
  <c r="I8729" i="19"/>
  <c r="I8730" i="19"/>
  <c r="I8731" i="19"/>
  <c r="I8732" i="19"/>
  <c r="I8733" i="19"/>
  <c r="I8734" i="19"/>
  <c r="I8735" i="19"/>
  <c r="I8736" i="19"/>
  <c r="I8737" i="19"/>
  <c r="I8738" i="19"/>
  <c r="I8739" i="19"/>
  <c r="I8740" i="19"/>
  <c r="I8741" i="19"/>
  <c r="I8742" i="19"/>
  <c r="I8743" i="19"/>
  <c r="I8744" i="19"/>
  <c r="I8745" i="19"/>
  <c r="I8746" i="19"/>
  <c r="I8747" i="19"/>
  <c r="I8748" i="19"/>
  <c r="I8749" i="19"/>
  <c r="I8750" i="19"/>
  <c r="I8751" i="19"/>
  <c r="I8752" i="19"/>
  <c r="I8753" i="19"/>
  <c r="I8754" i="19"/>
  <c r="I8755" i="19"/>
  <c r="I8756" i="19"/>
  <c r="I8757" i="19"/>
  <c r="I8758" i="19"/>
  <c r="I8759" i="19"/>
  <c r="I8760" i="19"/>
  <c r="I8761" i="19"/>
  <c r="I8762" i="19"/>
  <c r="I8763" i="19"/>
  <c r="I8764" i="19"/>
  <c r="I8765" i="19"/>
  <c r="I8766" i="19"/>
  <c r="I8767" i="19"/>
  <c r="I8768" i="19"/>
  <c r="I8769" i="19"/>
  <c r="I8770" i="19"/>
  <c r="I8771" i="19"/>
  <c r="I8772" i="19"/>
  <c r="I8773" i="19"/>
  <c r="I8774" i="19"/>
  <c r="I8775" i="19"/>
  <c r="I8776" i="19"/>
  <c r="I8777" i="19"/>
  <c r="I8778" i="19"/>
  <c r="A2" i="19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214" i="19"/>
  <c r="A215" i="19"/>
  <c r="A216" i="19"/>
  <c r="A217" i="19"/>
  <c r="A218" i="19"/>
  <c r="A219" i="19"/>
  <c r="A220" i="19"/>
  <c r="A221" i="19"/>
  <c r="A222" i="19"/>
  <c r="A223" i="19"/>
  <c r="A224" i="19"/>
  <c r="A225" i="19"/>
  <c r="A226" i="19"/>
  <c r="A227" i="19"/>
  <c r="A228" i="19"/>
  <c r="A229" i="19"/>
  <c r="A230" i="19"/>
  <c r="A231" i="19"/>
  <c r="A232" i="19"/>
  <c r="A233" i="19"/>
  <c r="A234" i="19"/>
  <c r="A235" i="19"/>
  <c r="A236" i="19"/>
  <c r="A237" i="19"/>
  <c r="A238" i="19"/>
  <c r="A239" i="19"/>
  <c r="A240" i="19"/>
  <c r="A241" i="19"/>
  <c r="A242" i="19"/>
  <c r="A243" i="19"/>
  <c r="A244" i="19"/>
  <c r="A245" i="19"/>
  <c r="A246" i="19"/>
  <c r="A247" i="19"/>
  <c r="A248" i="19"/>
  <c r="A249" i="19"/>
  <c r="A250" i="19"/>
  <c r="A251" i="19"/>
  <c r="A252" i="19"/>
  <c r="A253" i="19"/>
  <c r="A254" i="19"/>
  <c r="A255" i="19"/>
  <c r="A256" i="19"/>
  <c r="A257" i="19"/>
  <c r="A258" i="19"/>
  <c r="A259" i="19"/>
  <c r="A260" i="19"/>
  <c r="A261" i="19"/>
  <c r="A262" i="19"/>
  <c r="A263" i="19"/>
  <c r="A264" i="19"/>
  <c r="A265" i="19"/>
  <c r="A266" i="19"/>
  <c r="A267" i="19"/>
  <c r="A268" i="19"/>
  <c r="A269" i="19"/>
  <c r="A270" i="19"/>
  <c r="A271" i="19"/>
  <c r="A272" i="19"/>
  <c r="A273" i="19"/>
  <c r="A274" i="19"/>
  <c r="A275" i="19"/>
  <c r="A276" i="19"/>
  <c r="A277" i="19"/>
  <c r="A278" i="19"/>
  <c r="A279" i="19"/>
  <c r="A280" i="19"/>
  <c r="A281" i="19"/>
  <c r="A282" i="19"/>
  <c r="A283" i="19"/>
  <c r="A284" i="19"/>
  <c r="A285" i="19"/>
  <c r="A286" i="19"/>
  <c r="A287" i="19"/>
  <c r="A288" i="19"/>
  <c r="A289" i="19"/>
  <c r="A290" i="19"/>
  <c r="A291" i="19"/>
  <c r="A292" i="19"/>
  <c r="A293" i="19"/>
  <c r="A294" i="19"/>
  <c r="A295" i="19"/>
  <c r="A296" i="19"/>
  <c r="A297" i="19"/>
  <c r="A298" i="19"/>
  <c r="A299" i="19"/>
  <c r="A300" i="19"/>
  <c r="A301" i="19"/>
  <c r="A302" i="19"/>
  <c r="A303" i="19"/>
  <c r="A304" i="19"/>
  <c r="A305" i="19"/>
  <c r="A306" i="19"/>
  <c r="A307" i="19"/>
  <c r="A308" i="19"/>
  <c r="A309" i="19"/>
  <c r="A310" i="19"/>
  <c r="A311" i="19"/>
  <c r="A312" i="19"/>
  <c r="A313" i="19"/>
  <c r="A314" i="19"/>
  <c r="A315" i="19"/>
  <c r="A316" i="19"/>
  <c r="A317" i="19"/>
  <c r="A318" i="19"/>
  <c r="A319" i="19"/>
  <c r="A320" i="19"/>
  <c r="A321" i="19"/>
  <c r="A322" i="19"/>
  <c r="A323" i="19"/>
  <c r="A324" i="19"/>
  <c r="A325" i="19"/>
  <c r="A326" i="19"/>
  <c r="A327" i="19"/>
  <c r="A328" i="19"/>
  <c r="A329" i="19"/>
  <c r="A330" i="19"/>
  <c r="A331" i="19"/>
  <c r="A332" i="19"/>
  <c r="A333" i="19"/>
  <c r="A334" i="19"/>
  <c r="A335" i="19"/>
  <c r="A336" i="19"/>
  <c r="A337" i="19"/>
  <c r="A338" i="19"/>
  <c r="A339" i="19"/>
  <c r="A340" i="19"/>
  <c r="A341" i="19"/>
  <c r="A342" i="19"/>
  <c r="A343" i="19"/>
  <c r="A344" i="19"/>
  <c r="A345" i="19"/>
  <c r="A346" i="19"/>
  <c r="A347" i="19"/>
  <c r="A348" i="19"/>
  <c r="A349" i="19"/>
  <c r="A350" i="19"/>
  <c r="A351" i="19"/>
  <c r="A352" i="19"/>
  <c r="A353" i="19"/>
  <c r="A354" i="19"/>
  <c r="A355" i="19"/>
  <c r="A356" i="19"/>
  <c r="A357" i="19"/>
  <c r="A358" i="19"/>
  <c r="A359" i="19"/>
  <c r="A360" i="19"/>
  <c r="A361" i="19"/>
  <c r="A362" i="19"/>
  <c r="A363" i="19"/>
  <c r="A364" i="19"/>
  <c r="A365" i="19"/>
  <c r="A366" i="19"/>
  <c r="A367" i="19"/>
  <c r="A368" i="19"/>
  <c r="A369" i="19"/>
  <c r="A370" i="19"/>
  <c r="A371" i="19"/>
  <c r="A372" i="19"/>
  <c r="A373" i="19"/>
  <c r="A374" i="19"/>
  <c r="A375" i="19"/>
  <c r="A376" i="19"/>
  <c r="A377" i="19"/>
  <c r="A378" i="19"/>
  <c r="A379" i="19"/>
  <c r="A380" i="19"/>
  <c r="A381" i="19"/>
  <c r="A382" i="19"/>
  <c r="A383" i="19"/>
  <c r="A384" i="19"/>
  <c r="A385" i="19"/>
  <c r="A386" i="19"/>
  <c r="A387" i="19"/>
  <c r="A388" i="19"/>
  <c r="A389" i="19"/>
  <c r="A390" i="19"/>
  <c r="A391" i="19"/>
  <c r="A392" i="19"/>
  <c r="A393" i="19"/>
  <c r="A394" i="19"/>
  <c r="A395" i="19"/>
  <c r="A396" i="19"/>
  <c r="A397" i="19"/>
  <c r="A398" i="19"/>
  <c r="A399" i="19"/>
  <c r="A400" i="19"/>
  <c r="A401" i="19"/>
  <c r="A402" i="19"/>
  <c r="A403" i="19"/>
  <c r="A404" i="19"/>
  <c r="A405" i="19"/>
  <c r="A406" i="19"/>
  <c r="A407" i="19"/>
  <c r="A408" i="19"/>
  <c r="A409" i="19"/>
  <c r="A410" i="19"/>
  <c r="A411" i="19"/>
  <c r="A412" i="19"/>
  <c r="A413" i="19"/>
  <c r="A414" i="19"/>
  <c r="A415" i="19"/>
  <c r="A416" i="19"/>
  <c r="A417" i="19"/>
  <c r="A418" i="19"/>
  <c r="A419" i="19"/>
  <c r="A420" i="19"/>
  <c r="A421" i="19"/>
  <c r="A422" i="19"/>
  <c r="A423" i="19"/>
  <c r="A424" i="19"/>
  <c r="A425" i="19"/>
  <c r="A426" i="19"/>
  <c r="A427" i="19"/>
  <c r="A428" i="19"/>
  <c r="A429" i="19"/>
  <c r="A430" i="19"/>
  <c r="A431" i="19"/>
  <c r="A432" i="19"/>
  <c r="A433" i="19"/>
  <c r="A434" i="19"/>
  <c r="A435" i="19"/>
  <c r="A436" i="19"/>
  <c r="A437" i="19"/>
  <c r="A438" i="19"/>
  <c r="A439" i="19"/>
  <c r="A440" i="19"/>
  <c r="A441" i="19"/>
  <c r="A442" i="19"/>
  <c r="A443" i="19"/>
  <c r="A444" i="19"/>
  <c r="A445" i="19"/>
  <c r="A446" i="19"/>
  <c r="A447" i="19"/>
  <c r="A448" i="19"/>
  <c r="A449" i="19"/>
  <c r="A450" i="19"/>
  <c r="A451" i="19"/>
  <c r="A452" i="19"/>
  <c r="A453" i="19"/>
  <c r="A454" i="19"/>
  <c r="A455" i="19"/>
  <c r="A456" i="19"/>
  <c r="A457" i="19"/>
  <c r="A458" i="19"/>
  <c r="A459" i="19"/>
  <c r="A460" i="19"/>
  <c r="A461" i="19"/>
  <c r="A462" i="19"/>
  <c r="A463" i="19"/>
  <c r="A464" i="19"/>
  <c r="A465" i="19"/>
  <c r="A466" i="19"/>
  <c r="A467" i="19"/>
  <c r="A468" i="19"/>
  <c r="A469" i="19"/>
  <c r="A470" i="19"/>
  <c r="A471" i="19"/>
  <c r="A472" i="19"/>
  <c r="A473" i="19"/>
  <c r="A474" i="19"/>
  <c r="A475" i="19"/>
  <c r="A476" i="19"/>
  <c r="A477" i="19"/>
  <c r="A478" i="19"/>
  <c r="A479" i="19"/>
  <c r="A480" i="19"/>
  <c r="A481" i="19"/>
  <c r="A482" i="19"/>
  <c r="A483" i="19"/>
  <c r="A484" i="19"/>
  <c r="A485" i="19"/>
  <c r="A486" i="19"/>
  <c r="A487" i="19"/>
  <c r="A488" i="19"/>
  <c r="A489" i="19"/>
  <c r="A490" i="19"/>
  <c r="A491" i="19"/>
  <c r="A492" i="19"/>
  <c r="A493" i="19"/>
  <c r="A494" i="19"/>
  <c r="A495" i="19"/>
  <c r="A496" i="19"/>
  <c r="A497" i="19"/>
  <c r="A498" i="19"/>
  <c r="A499" i="19"/>
  <c r="A500" i="19"/>
  <c r="A501" i="19"/>
  <c r="A502" i="19"/>
  <c r="A503" i="19"/>
  <c r="A504" i="19"/>
  <c r="A505" i="19"/>
  <c r="A506" i="19"/>
  <c r="A507" i="19"/>
  <c r="A508" i="19"/>
  <c r="A509" i="19"/>
  <c r="A510" i="19"/>
  <c r="A511" i="19"/>
  <c r="A512" i="19"/>
  <c r="A513" i="19"/>
  <c r="A514" i="19"/>
  <c r="A515" i="19"/>
  <c r="A516" i="19"/>
  <c r="A517" i="19"/>
  <c r="A518" i="19"/>
  <c r="A519" i="19"/>
  <c r="A520" i="19"/>
  <c r="A521" i="19"/>
  <c r="A522" i="19"/>
  <c r="A523" i="19"/>
  <c r="A524" i="19"/>
  <c r="A525" i="19"/>
  <c r="A526" i="19"/>
  <c r="A527" i="19"/>
  <c r="A528" i="19"/>
  <c r="A529" i="19"/>
  <c r="A530" i="19"/>
  <c r="A531" i="19"/>
  <c r="A532" i="19"/>
  <c r="A533" i="19"/>
  <c r="A534" i="19"/>
  <c r="A535" i="19"/>
  <c r="A536" i="19"/>
  <c r="A537" i="19"/>
  <c r="A538" i="19"/>
  <c r="A539" i="19"/>
  <c r="A540" i="19"/>
  <c r="A541" i="19"/>
  <c r="A542" i="19"/>
  <c r="A543" i="19"/>
  <c r="A544" i="19"/>
  <c r="A545" i="19"/>
  <c r="A546" i="19"/>
  <c r="A547" i="19"/>
  <c r="A548" i="19"/>
  <c r="A549" i="19"/>
  <c r="A550" i="19"/>
  <c r="A551" i="19"/>
  <c r="A552" i="19"/>
  <c r="A553" i="19"/>
  <c r="A554" i="19"/>
  <c r="A555" i="19"/>
  <c r="A556" i="19"/>
  <c r="A557" i="19"/>
  <c r="A558" i="19"/>
  <c r="A559" i="19"/>
  <c r="A560" i="19"/>
  <c r="A561" i="19"/>
  <c r="A562" i="19"/>
  <c r="A563" i="19"/>
  <c r="A564" i="19"/>
  <c r="A565" i="19"/>
  <c r="A566" i="19"/>
  <c r="A567" i="19"/>
  <c r="A568" i="19"/>
  <c r="A569" i="19"/>
  <c r="A570" i="19"/>
  <c r="A571" i="19"/>
  <c r="A572" i="19"/>
  <c r="A573" i="19"/>
  <c r="A574" i="19"/>
  <c r="A575" i="19"/>
  <c r="A576" i="19"/>
  <c r="A577" i="19"/>
  <c r="A578" i="19"/>
  <c r="A579" i="19"/>
  <c r="A580" i="19"/>
  <c r="A581" i="19"/>
  <c r="A582" i="19"/>
  <c r="A583" i="19"/>
  <c r="A584" i="19"/>
  <c r="A585" i="19"/>
  <c r="A586" i="19"/>
  <c r="A587" i="19"/>
  <c r="A588" i="19"/>
  <c r="A589" i="19"/>
  <c r="A590" i="19"/>
  <c r="A591" i="19"/>
  <c r="A592" i="19"/>
  <c r="A593" i="19"/>
  <c r="A594" i="19"/>
  <c r="A595" i="19"/>
  <c r="A596" i="19"/>
  <c r="A597" i="19"/>
  <c r="A598" i="19"/>
  <c r="A599" i="19"/>
  <c r="A600" i="19"/>
  <c r="A601" i="19"/>
  <c r="A602" i="19"/>
  <c r="A603" i="19"/>
  <c r="A604" i="19"/>
  <c r="A605" i="19"/>
  <c r="A606" i="19"/>
  <c r="A607" i="19"/>
  <c r="A608" i="19"/>
  <c r="A609" i="19"/>
  <c r="A610" i="19"/>
  <c r="A611" i="19"/>
  <c r="A612" i="19"/>
  <c r="A613" i="19"/>
  <c r="A614" i="19"/>
  <c r="A615" i="19"/>
  <c r="A616" i="19"/>
  <c r="A617" i="19"/>
  <c r="A618" i="19"/>
  <c r="A619" i="19"/>
  <c r="A620" i="19"/>
  <c r="A621" i="19"/>
  <c r="A622" i="19"/>
  <c r="A623" i="19"/>
  <c r="A624" i="19"/>
  <c r="A625" i="19"/>
  <c r="A626" i="19"/>
  <c r="A627" i="19"/>
  <c r="A628" i="19"/>
  <c r="A629" i="19"/>
  <c r="A630" i="19"/>
  <c r="A631" i="19"/>
  <c r="A632" i="19"/>
  <c r="A633" i="19"/>
  <c r="A634" i="19"/>
  <c r="A635" i="19"/>
  <c r="A636" i="19"/>
  <c r="A637" i="19"/>
  <c r="A638" i="19"/>
  <c r="A639" i="19"/>
  <c r="A640" i="19"/>
  <c r="A641" i="19"/>
  <c r="A642" i="19"/>
  <c r="A643" i="19"/>
  <c r="A644" i="19"/>
  <c r="A645" i="19"/>
  <c r="A646" i="19"/>
  <c r="A647" i="19"/>
  <c r="A648" i="19"/>
  <c r="A649" i="19"/>
  <c r="A650" i="19"/>
  <c r="A651" i="19"/>
  <c r="A652" i="19"/>
  <c r="A653" i="19"/>
  <c r="A654" i="19"/>
  <c r="A655" i="19"/>
  <c r="A656" i="19"/>
  <c r="A657" i="19"/>
  <c r="A658" i="19"/>
  <c r="A659" i="19"/>
  <c r="A660" i="19"/>
  <c r="A661" i="19"/>
  <c r="A662" i="19"/>
  <c r="A663" i="19"/>
  <c r="A664" i="19"/>
  <c r="A665" i="19"/>
  <c r="A666" i="19"/>
  <c r="A667" i="19"/>
  <c r="A668" i="19"/>
  <c r="A669" i="19"/>
  <c r="A670" i="19"/>
  <c r="A671" i="19"/>
  <c r="A672" i="19"/>
  <c r="A673" i="19"/>
  <c r="A674" i="19"/>
  <c r="A675" i="19"/>
  <c r="A676" i="19"/>
  <c r="A677" i="19"/>
  <c r="A678" i="19"/>
  <c r="A679" i="19"/>
  <c r="A680" i="19"/>
  <c r="A681" i="19"/>
  <c r="A682" i="19"/>
  <c r="A683" i="19"/>
  <c r="A684" i="19"/>
  <c r="A685" i="19"/>
  <c r="A686" i="19"/>
  <c r="A687" i="19"/>
  <c r="A688" i="19"/>
  <c r="A689" i="19"/>
  <c r="A690" i="19"/>
  <c r="A691" i="19"/>
  <c r="A692" i="19"/>
  <c r="A693" i="19"/>
  <c r="A694" i="19"/>
  <c r="A695" i="19"/>
  <c r="A696" i="19"/>
  <c r="A697" i="19"/>
  <c r="A698" i="19"/>
  <c r="A699" i="19"/>
  <c r="A700" i="19"/>
  <c r="A701" i="19"/>
  <c r="A702" i="19"/>
  <c r="A703" i="19"/>
  <c r="A704" i="19"/>
  <c r="A705" i="19"/>
  <c r="A706" i="19"/>
  <c r="A707" i="19"/>
  <c r="A708" i="19"/>
  <c r="A709" i="19"/>
  <c r="A710" i="19"/>
  <c r="A711" i="19"/>
  <c r="A712" i="19"/>
  <c r="A713" i="19"/>
  <c r="A714" i="19"/>
  <c r="A715" i="19"/>
  <c r="A716" i="19"/>
  <c r="A717" i="19"/>
  <c r="A718" i="19"/>
  <c r="A719" i="19"/>
  <c r="A720" i="19"/>
  <c r="A721" i="19"/>
  <c r="A722" i="19"/>
  <c r="A723" i="19"/>
  <c r="A724" i="19"/>
  <c r="A725" i="19"/>
  <c r="A726" i="19"/>
  <c r="A727" i="19"/>
  <c r="A728" i="19"/>
  <c r="A729" i="19"/>
  <c r="A730" i="19"/>
  <c r="A731" i="19"/>
  <c r="A732" i="19"/>
  <c r="A733" i="19"/>
  <c r="A734" i="19"/>
  <c r="A735" i="19"/>
  <c r="A736" i="19"/>
  <c r="A737" i="19"/>
  <c r="A738" i="19"/>
  <c r="A739" i="19"/>
  <c r="A740" i="19"/>
  <c r="A741" i="19"/>
  <c r="A742" i="19"/>
  <c r="A743" i="19"/>
  <c r="A744" i="19"/>
  <c r="A745" i="19"/>
  <c r="A746" i="19"/>
  <c r="A747" i="19"/>
  <c r="A748" i="19"/>
  <c r="A749" i="19"/>
  <c r="A750" i="19"/>
  <c r="A751" i="19"/>
  <c r="A752" i="19"/>
  <c r="A753" i="19"/>
  <c r="A754" i="19"/>
  <c r="A755" i="19"/>
  <c r="A756" i="19"/>
  <c r="A757" i="19"/>
  <c r="A758" i="19"/>
  <c r="A759" i="19"/>
  <c r="A760" i="19"/>
  <c r="A761" i="19"/>
  <c r="A762" i="19"/>
  <c r="A763" i="19"/>
  <c r="A764" i="19"/>
  <c r="A765" i="19"/>
  <c r="A766" i="19"/>
  <c r="A767" i="19"/>
  <c r="A768" i="19"/>
  <c r="A769" i="19"/>
  <c r="A770" i="19"/>
  <c r="A771" i="19"/>
  <c r="A772" i="19"/>
  <c r="A773" i="19"/>
  <c r="A774" i="19"/>
  <c r="A775" i="19"/>
  <c r="A776" i="19"/>
  <c r="A777" i="19"/>
  <c r="A778" i="19"/>
  <c r="A779" i="19"/>
  <c r="A780" i="19"/>
  <c r="A781" i="19"/>
  <c r="A782" i="19"/>
  <c r="A783" i="19"/>
  <c r="A784" i="19"/>
  <c r="A785" i="19"/>
  <c r="A786" i="19"/>
  <c r="A787" i="19"/>
  <c r="A788" i="19"/>
  <c r="A789" i="19"/>
  <c r="A790" i="19"/>
  <c r="A791" i="19"/>
  <c r="A792" i="19"/>
  <c r="A793" i="19"/>
  <c r="A794" i="19"/>
  <c r="A795" i="19"/>
  <c r="A796" i="19"/>
  <c r="A797" i="19"/>
  <c r="A798" i="19"/>
  <c r="A799" i="19"/>
  <c r="A800" i="19"/>
  <c r="A801" i="19"/>
  <c r="A802" i="19"/>
  <c r="A803" i="19"/>
  <c r="A804" i="19"/>
  <c r="A805" i="19"/>
  <c r="A806" i="19"/>
  <c r="A807" i="19"/>
  <c r="A808" i="19"/>
  <c r="A809" i="19"/>
  <c r="A810" i="19"/>
  <c r="A811" i="19"/>
  <c r="A812" i="19"/>
  <c r="A813" i="19"/>
  <c r="A814" i="19"/>
  <c r="A815" i="19"/>
  <c r="A816" i="19"/>
  <c r="A817" i="19"/>
  <c r="A818" i="19"/>
  <c r="A819" i="19"/>
  <c r="A820" i="19"/>
  <c r="A821" i="19"/>
  <c r="A822" i="19"/>
  <c r="A823" i="19"/>
  <c r="A824" i="19"/>
  <c r="A825" i="19"/>
  <c r="A826" i="19"/>
  <c r="A827" i="19"/>
  <c r="A828" i="19"/>
  <c r="A829" i="19"/>
  <c r="A830" i="19"/>
  <c r="A831" i="19"/>
  <c r="A832" i="19"/>
  <c r="A833" i="19"/>
  <c r="A834" i="19"/>
  <c r="A835" i="19"/>
  <c r="A836" i="19"/>
  <c r="A837" i="19"/>
  <c r="A838" i="19"/>
  <c r="A839" i="19"/>
  <c r="A840" i="19"/>
  <c r="A841" i="19"/>
  <c r="A842" i="19"/>
  <c r="A843" i="19"/>
  <c r="A844" i="19"/>
  <c r="A845" i="19"/>
  <c r="A846" i="19"/>
  <c r="A847" i="19"/>
  <c r="A848" i="19"/>
  <c r="A849" i="19"/>
  <c r="A850" i="19"/>
  <c r="A851" i="19"/>
  <c r="A852" i="19"/>
  <c r="A853" i="19"/>
  <c r="A854" i="19"/>
  <c r="A855" i="19"/>
  <c r="A856" i="19"/>
  <c r="A857" i="19"/>
  <c r="A858" i="19"/>
  <c r="A859" i="19"/>
  <c r="A860" i="19"/>
  <c r="A861" i="19"/>
  <c r="A862" i="19"/>
  <c r="A863" i="19"/>
  <c r="A864" i="19"/>
  <c r="A865" i="19"/>
  <c r="A866" i="19"/>
  <c r="A867" i="19"/>
  <c r="A868" i="19"/>
  <c r="A869" i="19"/>
  <c r="A870" i="19"/>
  <c r="A871" i="19"/>
  <c r="A872" i="19"/>
  <c r="A873" i="19"/>
  <c r="A874" i="19"/>
  <c r="A875" i="19"/>
  <c r="A876" i="19"/>
  <c r="A877" i="19"/>
  <c r="A878" i="19"/>
  <c r="A879" i="19"/>
  <c r="A880" i="19"/>
  <c r="A881" i="19"/>
  <c r="A882" i="19"/>
  <c r="A883" i="19"/>
  <c r="A884" i="19"/>
  <c r="A885" i="19"/>
  <c r="A886" i="19"/>
  <c r="A887" i="19"/>
  <c r="A888" i="19"/>
  <c r="A889" i="19"/>
  <c r="A890" i="19"/>
  <c r="A891" i="19"/>
  <c r="A892" i="19"/>
  <c r="A893" i="19"/>
  <c r="A894" i="19"/>
  <c r="A895" i="19"/>
  <c r="A896" i="19"/>
  <c r="A897" i="19"/>
  <c r="A898" i="19"/>
  <c r="A899" i="19"/>
  <c r="A900" i="19"/>
  <c r="A901" i="19"/>
  <c r="A902" i="19"/>
  <c r="A903" i="19"/>
  <c r="A904" i="19"/>
  <c r="A905" i="19"/>
  <c r="A906" i="19"/>
  <c r="A907" i="19"/>
  <c r="A908" i="19"/>
  <c r="A909" i="19"/>
  <c r="A910" i="19"/>
  <c r="A911" i="19"/>
  <c r="A912" i="19"/>
  <c r="A913" i="19"/>
  <c r="A914" i="19"/>
  <c r="A915" i="19"/>
  <c r="A916" i="19"/>
  <c r="A917" i="19"/>
  <c r="A918" i="19"/>
  <c r="A919" i="19"/>
  <c r="A920" i="19"/>
  <c r="A921" i="19"/>
  <c r="A922" i="19"/>
  <c r="A923" i="19"/>
  <c r="A924" i="19"/>
  <c r="A925" i="19"/>
  <c r="A926" i="19"/>
  <c r="A927" i="19"/>
  <c r="A928" i="19"/>
  <c r="A929" i="19"/>
  <c r="A930" i="19"/>
  <c r="A931" i="19"/>
  <c r="A932" i="19"/>
  <c r="A933" i="19"/>
  <c r="A934" i="19"/>
  <c r="A935" i="19"/>
  <c r="A936" i="19"/>
  <c r="A937" i="19"/>
  <c r="A938" i="19"/>
  <c r="A939" i="19"/>
  <c r="A940" i="19"/>
  <c r="A941" i="19"/>
  <c r="A942" i="19"/>
  <c r="A943" i="19"/>
  <c r="A944" i="19"/>
  <c r="A945" i="19"/>
  <c r="A946" i="19"/>
  <c r="A947" i="19"/>
  <c r="A948" i="19"/>
  <c r="A949" i="19"/>
  <c r="A950" i="19"/>
  <c r="A951" i="19"/>
  <c r="A952" i="19"/>
  <c r="A953" i="19"/>
  <c r="A954" i="19"/>
  <c r="A955" i="19"/>
  <c r="A956" i="19"/>
  <c r="A957" i="19"/>
  <c r="A958" i="19"/>
  <c r="A959" i="19"/>
  <c r="A960" i="19"/>
  <c r="A961" i="19"/>
  <c r="A962" i="19"/>
  <c r="A963" i="19"/>
  <c r="A964" i="19"/>
  <c r="A965" i="19"/>
  <c r="A966" i="19"/>
  <c r="A967" i="19"/>
  <c r="A968" i="19"/>
  <c r="A969" i="19"/>
  <c r="A970" i="19"/>
  <c r="A971" i="19"/>
  <c r="A972" i="19"/>
  <c r="A973" i="19"/>
  <c r="A974" i="19"/>
  <c r="A975" i="19"/>
  <c r="A976" i="19"/>
  <c r="A977" i="19"/>
  <c r="A978" i="19"/>
  <c r="A979" i="19"/>
  <c r="A980" i="19"/>
  <c r="A981" i="19"/>
  <c r="A982" i="19"/>
  <c r="A983" i="19"/>
  <c r="A984" i="19"/>
  <c r="A985" i="19"/>
  <c r="A986" i="19"/>
  <c r="A987" i="19"/>
  <c r="A988" i="19"/>
  <c r="A989" i="19"/>
  <c r="A990" i="19"/>
  <c r="A991" i="19"/>
  <c r="A992" i="19"/>
  <c r="A993" i="19"/>
  <c r="A994" i="19"/>
  <c r="A995" i="19"/>
  <c r="A996" i="19"/>
  <c r="A997" i="19"/>
  <c r="A998" i="19"/>
  <c r="A999" i="19"/>
  <c r="A1000" i="19"/>
  <c r="A1001" i="19"/>
  <c r="A1002" i="19"/>
  <c r="A1003" i="19"/>
  <c r="A1004" i="19"/>
  <c r="A1005" i="19"/>
  <c r="A1006" i="19"/>
  <c r="A1007" i="19"/>
  <c r="A1008" i="19"/>
  <c r="A1009" i="19"/>
  <c r="A1010" i="19"/>
  <c r="A1011" i="19"/>
  <c r="A1012" i="19"/>
  <c r="A1013" i="19"/>
  <c r="A1014" i="19"/>
  <c r="A1015" i="19"/>
  <c r="A1016" i="19"/>
  <c r="A1017" i="19"/>
  <c r="A1018" i="19"/>
  <c r="A1019" i="19"/>
  <c r="A1020" i="19"/>
  <c r="A1021" i="19"/>
  <c r="A1022" i="19"/>
  <c r="A1023" i="19"/>
  <c r="A1024" i="19"/>
  <c r="A1025" i="19"/>
  <c r="A1026" i="19"/>
  <c r="A1027" i="19"/>
  <c r="A1028" i="19"/>
  <c r="A1029" i="19"/>
  <c r="A1030" i="19"/>
  <c r="A1031" i="19"/>
  <c r="A1032" i="19"/>
  <c r="A1033" i="19"/>
  <c r="A1034" i="19"/>
  <c r="A1035" i="19"/>
  <c r="A1036" i="19"/>
  <c r="A1037" i="19"/>
  <c r="A1038" i="19"/>
  <c r="A1039" i="19"/>
  <c r="A1040" i="19"/>
  <c r="A1041" i="19"/>
  <c r="A1042" i="19"/>
  <c r="A1043" i="19"/>
  <c r="A1044" i="19"/>
  <c r="A1045" i="19"/>
  <c r="A1046" i="19"/>
  <c r="A1047" i="19"/>
  <c r="A1048" i="19"/>
  <c r="A1049" i="19"/>
  <c r="A1050" i="19"/>
  <c r="A1051" i="19"/>
  <c r="A1052" i="19"/>
  <c r="A1053" i="19"/>
  <c r="A1054" i="19"/>
  <c r="A1055" i="19"/>
  <c r="A1056" i="19"/>
  <c r="A1057" i="19"/>
  <c r="A1058" i="19"/>
  <c r="A1059" i="19"/>
  <c r="A1060" i="19"/>
  <c r="A1061" i="19"/>
  <c r="A1062" i="19"/>
  <c r="A1063" i="19"/>
  <c r="A1064" i="19"/>
  <c r="A1065" i="19"/>
  <c r="A1066" i="19"/>
  <c r="A1067" i="19"/>
  <c r="A1068" i="19"/>
  <c r="A1069" i="19"/>
  <c r="A1070" i="19"/>
  <c r="A1071" i="19"/>
  <c r="A1072" i="19"/>
  <c r="A1073" i="19"/>
  <c r="A1074" i="19"/>
  <c r="A1075" i="19"/>
  <c r="A1076" i="19"/>
  <c r="A1077" i="19"/>
  <c r="A1078" i="19"/>
  <c r="A1079" i="19"/>
  <c r="A1080" i="19"/>
  <c r="A1081" i="19"/>
  <c r="A1082" i="19"/>
  <c r="A1083" i="19"/>
  <c r="A1084" i="19"/>
  <c r="A1085" i="19"/>
  <c r="A1086" i="19"/>
  <c r="A1087" i="19"/>
  <c r="A1088" i="19"/>
  <c r="A1089" i="19"/>
  <c r="A1090" i="19"/>
  <c r="A1091" i="19"/>
  <c r="A1092" i="19"/>
  <c r="A1093" i="19"/>
  <c r="A1094" i="19"/>
  <c r="A1095" i="19"/>
  <c r="A1096" i="19"/>
  <c r="A1097" i="19"/>
  <c r="A1098" i="19"/>
  <c r="A1099" i="19"/>
  <c r="A1100" i="19"/>
  <c r="A1101" i="19"/>
  <c r="A1102" i="19"/>
  <c r="A1103" i="19"/>
  <c r="A1104" i="19"/>
  <c r="A1105" i="19"/>
  <c r="A1106" i="19"/>
  <c r="A1107" i="19"/>
  <c r="A1108" i="19"/>
  <c r="A1109" i="19"/>
  <c r="A1110" i="19"/>
  <c r="A1111" i="19"/>
  <c r="A1112" i="19"/>
  <c r="A1113" i="19"/>
  <c r="A1114" i="19"/>
  <c r="A1115" i="19"/>
  <c r="A1116" i="19"/>
  <c r="A1117" i="19"/>
  <c r="A1118" i="19"/>
  <c r="A1119" i="19"/>
  <c r="A1120" i="19"/>
  <c r="A1121" i="19"/>
  <c r="A1122" i="19"/>
  <c r="A1123" i="19"/>
  <c r="A1124" i="19"/>
  <c r="A1125" i="19"/>
  <c r="A1126" i="19"/>
  <c r="A1127" i="19"/>
  <c r="A1128" i="19"/>
  <c r="A1129" i="19"/>
  <c r="A1130" i="19"/>
  <c r="A1131" i="19"/>
  <c r="A1132" i="19"/>
  <c r="A1133" i="19"/>
  <c r="A1134" i="19"/>
  <c r="A1135" i="19"/>
  <c r="A1136" i="19"/>
  <c r="A1137" i="19"/>
  <c r="A1138" i="19"/>
  <c r="A1139" i="19"/>
  <c r="A1140" i="19"/>
  <c r="A1141" i="19"/>
  <c r="A1142" i="19"/>
  <c r="A1143" i="19"/>
  <c r="A1144" i="19"/>
  <c r="A1145" i="19"/>
  <c r="A1146" i="19"/>
  <c r="A1147" i="19"/>
  <c r="A1148" i="19"/>
  <c r="A1149" i="19"/>
  <c r="A1150" i="19"/>
  <c r="A1151" i="19"/>
  <c r="A1152" i="19"/>
  <c r="A1153" i="19"/>
  <c r="A1154" i="19"/>
  <c r="A1155" i="19"/>
  <c r="A1156" i="19"/>
  <c r="A1157" i="19"/>
  <c r="A1158" i="19"/>
  <c r="A1159" i="19"/>
  <c r="A1160" i="19"/>
  <c r="A1161" i="19"/>
  <c r="A1162" i="19"/>
  <c r="A1163" i="19"/>
  <c r="A1164" i="19"/>
  <c r="A1165" i="19"/>
  <c r="A1166" i="19"/>
  <c r="A1167" i="19"/>
  <c r="A1168" i="19"/>
  <c r="A1169" i="19"/>
  <c r="A1170" i="19"/>
  <c r="A1171" i="19"/>
  <c r="A1172" i="19"/>
  <c r="A1173" i="19"/>
  <c r="A1174" i="19"/>
  <c r="A1175" i="19"/>
  <c r="A1176" i="19"/>
  <c r="A1177" i="19"/>
  <c r="A1178" i="19"/>
  <c r="A1179" i="19"/>
  <c r="A1180" i="19"/>
  <c r="A1181" i="19"/>
  <c r="A1182" i="19"/>
  <c r="A1183" i="19"/>
  <c r="A1184" i="19"/>
  <c r="A1185" i="19"/>
  <c r="A1186" i="19"/>
  <c r="A1187" i="19"/>
  <c r="A1188" i="19"/>
  <c r="A1189" i="19"/>
  <c r="A1190" i="19"/>
  <c r="A1191" i="19"/>
  <c r="A1192" i="19"/>
  <c r="A1193" i="19"/>
  <c r="A1194" i="19"/>
  <c r="A1195" i="19"/>
  <c r="A1196" i="19"/>
  <c r="A1197" i="19"/>
  <c r="A1198" i="19"/>
  <c r="A1199" i="19"/>
  <c r="A1200" i="19"/>
  <c r="A1201" i="19"/>
  <c r="A1202" i="19"/>
  <c r="A1203" i="19"/>
  <c r="A1204" i="19"/>
  <c r="A1205" i="19"/>
  <c r="A1206" i="19"/>
  <c r="A1207" i="19"/>
  <c r="A1208" i="19"/>
  <c r="A1209" i="19"/>
  <c r="A1210" i="19"/>
  <c r="A1211" i="19"/>
  <c r="A1212" i="19"/>
  <c r="A1213" i="19"/>
  <c r="A1214" i="19"/>
  <c r="A1215" i="19"/>
  <c r="A1216" i="19"/>
  <c r="A1217" i="19"/>
  <c r="A1218" i="19"/>
  <c r="A1219" i="19"/>
  <c r="A1220" i="19"/>
  <c r="A1221" i="19"/>
  <c r="A1222" i="19"/>
  <c r="A1223" i="19"/>
  <c r="A1224" i="19"/>
  <c r="A1225" i="19"/>
  <c r="A1226" i="19"/>
  <c r="A1227" i="19"/>
  <c r="A1228" i="19"/>
  <c r="A1229" i="19"/>
  <c r="A1230" i="19"/>
  <c r="A1231" i="19"/>
  <c r="A1232" i="19"/>
  <c r="A1233" i="19"/>
  <c r="A1234" i="19"/>
  <c r="A1235" i="19"/>
  <c r="A1236" i="19"/>
  <c r="A1237" i="19"/>
  <c r="A1238" i="19"/>
  <c r="A1239" i="19"/>
  <c r="A1240" i="19"/>
  <c r="A1241" i="19"/>
  <c r="A1242" i="19"/>
  <c r="A1243" i="19"/>
  <c r="A1244" i="19"/>
  <c r="A1245" i="19"/>
  <c r="A1246" i="19"/>
  <c r="A1247" i="19"/>
  <c r="A1248" i="19"/>
  <c r="A1249" i="19"/>
  <c r="A1250" i="19"/>
  <c r="A1251" i="19"/>
  <c r="A1252" i="19"/>
  <c r="A1253" i="19"/>
  <c r="A1254" i="19"/>
  <c r="A1255" i="19"/>
  <c r="A1256" i="19"/>
  <c r="A1257" i="19"/>
  <c r="A1258" i="19"/>
  <c r="A1259" i="19"/>
  <c r="A1260" i="19"/>
  <c r="A1261" i="19"/>
  <c r="A1262" i="19"/>
  <c r="A1263" i="19"/>
  <c r="A1264" i="19"/>
  <c r="A1265" i="19"/>
  <c r="A1266" i="19"/>
  <c r="A1267" i="19"/>
  <c r="A1268" i="19"/>
  <c r="A1269" i="19"/>
  <c r="A1270" i="19"/>
  <c r="A1271" i="19"/>
  <c r="A1272" i="19"/>
  <c r="A1273" i="19"/>
  <c r="A1274" i="19"/>
  <c r="A1275" i="19"/>
  <c r="A1276" i="19"/>
  <c r="A1277" i="19"/>
  <c r="A1278" i="19"/>
  <c r="A1279" i="19"/>
  <c r="A1280" i="19"/>
  <c r="A1281" i="19"/>
  <c r="A1282" i="19"/>
  <c r="A1283" i="19"/>
  <c r="A1284" i="19"/>
  <c r="A1285" i="19"/>
  <c r="A1286" i="19"/>
  <c r="A1287" i="19"/>
  <c r="A1288" i="19"/>
  <c r="A1289" i="19"/>
  <c r="A1290" i="19"/>
  <c r="A1291" i="19"/>
  <c r="A1292" i="19"/>
  <c r="A1293" i="19"/>
  <c r="A1294" i="19"/>
  <c r="A1295" i="19"/>
  <c r="A1296" i="19"/>
  <c r="A1297" i="19"/>
  <c r="A1298" i="19"/>
  <c r="A1299" i="19"/>
  <c r="A1300" i="19"/>
  <c r="A1301" i="19"/>
  <c r="A1302" i="19"/>
  <c r="A1303" i="19"/>
  <c r="A1304" i="19"/>
  <c r="A1305" i="19"/>
  <c r="A1306" i="19"/>
  <c r="A1307" i="19"/>
  <c r="A1308" i="19"/>
  <c r="A1309" i="19"/>
  <c r="A1310" i="19"/>
  <c r="A1311" i="19"/>
  <c r="A1312" i="19"/>
  <c r="A1313" i="19"/>
  <c r="A1314" i="19"/>
  <c r="A1315" i="19"/>
  <c r="A1316" i="19"/>
  <c r="A1317" i="19"/>
  <c r="A1318" i="19"/>
  <c r="A1319" i="19"/>
  <c r="A1320" i="19"/>
  <c r="A1321" i="19"/>
  <c r="A1322" i="19"/>
  <c r="A1323" i="19"/>
  <c r="A1324" i="19"/>
  <c r="A1325" i="19"/>
  <c r="A1326" i="19"/>
  <c r="A1327" i="19"/>
  <c r="A1328" i="19"/>
  <c r="A1329" i="19"/>
  <c r="A1330" i="19"/>
  <c r="A1331" i="19"/>
  <c r="A1332" i="19"/>
  <c r="A1333" i="19"/>
  <c r="A1334" i="19"/>
  <c r="A1335" i="19"/>
  <c r="A1336" i="19"/>
  <c r="A1337" i="19"/>
  <c r="A1338" i="19"/>
  <c r="A1339" i="19"/>
  <c r="A1340" i="19"/>
  <c r="A1341" i="19"/>
  <c r="A1342" i="19"/>
  <c r="A1343" i="19"/>
  <c r="A1344" i="19"/>
  <c r="A1345" i="19"/>
  <c r="A1346" i="19"/>
  <c r="A1347" i="19"/>
  <c r="A1348" i="19"/>
  <c r="A1349" i="19"/>
  <c r="A1350" i="19"/>
  <c r="A1351" i="19"/>
  <c r="A1352" i="19"/>
  <c r="A1353" i="19"/>
  <c r="A1354" i="19"/>
  <c r="A1355" i="19"/>
  <c r="A1356" i="19"/>
  <c r="A1357" i="19"/>
  <c r="A1358" i="19"/>
  <c r="A1359" i="19"/>
  <c r="A1360" i="19"/>
  <c r="A1361" i="19"/>
  <c r="A1362" i="19"/>
  <c r="A1363" i="19"/>
  <c r="A1364" i="19"/>
  <c r="A1365" i="19"/>
  <c r="A1366" i="19"/>
  <c r="A1367" i="19"/>
  <c r="A1368" i="19"/>
  <c r="A1369" i="19"/>
  <c r="A1370" i="19"/>
  <c r="A1371" i="19"/>
  <c r="A1372" i="19"/>
  <c r="A1373" i="19"/>
  <c r="A1374" i="19"/>
  <c r="A1375" i="19"/>
  <c r="A1376" i="19"/>
  <c r="A1377" i="19"/>
  <c r="A1378" i="19"/>
  <c r="A1379" i="19"/>
  <c r="A1380" i="19"/>
  <c r="A1381" i="19"/>
  <c r="A1382" i="19"/>
  <c r="A1383" i="19"/>
  <c r="A1384" i="19"/>
  <c r="A1385" i="19"/>
  <c r="A1386" i="19"/>
  <c r="A1387" i="19"/>
  <c r="A1388" i="19"/>
  <c r="A1389" i="19"/>
  <c r="A1390" i="19"/>
  <c r="A1391" i="19"/>
  <c r="A1392" i="19"/>
  <c r="A1393" i="19"/>
  <c r="A1394" i="19"/>
  <c r="A1395" i="19"/>
  <c r="A1396" i="19"/>
  <c r="A1397" i="19"/>
  <c r="A1398" i="19"/>
  <c r="A1399" i="19"/>
  <c r="A1400" i="19"/>
  <c r="A1401" i="19"/>
  <c r="A1402" i="19"/>
  <c r="A1403" i="19"/>
  <c r="A1404" i="19"/>
  <c r="A1405" i="19"/>
  <c r="A1406" i="19"/>
  <c r="A1407" i="19"/>
  <c r="A1408" i="19"/>
  <c r="A1409" i="19"/>
  <c r="A1410" i="19"/>
  <c r="A1411" i="19"/>
  <c r="A1412" i="19"/>
  <c r="A1413" i="19"/>
  <c r="A1414" i="19"/>
  <c r="A1415" i="19"/>
  <c r="A1416" i="19"/>
  <c r="A1417" i="19"/>
  <c r="A1418" i="19"/>
  <c r="A1419" i="19"/>
  <c r="A1420" i="19"/>
  <c r="A1421" i="19"/>
  <c r="A1422" i="19"/>
  <c r="A1423" i="19"/>
  <c r="A1424" i="19"/>
  <c r="A1425" i="19"/>
  <c r="A1426" i="19"/>
  <c r="A1427" i="19"/>
  <c r="A1428" i="19"/>
  <c r="A1429" i="19"/>
  <c r="A1430" i="19"/>
  <c r="A1431" i="19"/>
  <c r="A1432" i="19"/>
  <c r="A1433" i="19"/>
  <c r="A1434" i="19"/>
  <c r="A1435" i="19"/>
  <c r="A1436" i="19"/>
  <c r="A1437" i="19"/>
  <c r="A1438" i="19"/>
  <c r="A1439" i="19"/>
  <c r="A1440" i="19"/>
  <c r="A1441" i="19"/>
  <c r="A1442" i="19"/>
  <c r="A1443" i="19"/>
  <c r="A1444" i="19"/>
  <c r="A1445" i="19"/>
  <c r="A1446" i="19"/>
  <c r="A1447" i="19"/>
  <c r="A1448" i="19"/>
  <c r="A1449" i="19"/>
  <c r="A1450" i="19"/>
  <c r="A1451" i="19"/>
  <c r="A1452" i="19"/>
  <c r="A1453" i="19"/>
  <c r="A1454" i="19"/>
  <c r="A1455" i="19"/>
  <c r="A1456" i="19"/>
  <c r="A1457" i="19"/>
  <c r="A1458" i="19"/>
  <c r="A1459" i="19"/>
  <c r="A1460" i="19"/>
  <c r="A1461" i="19"/>
  <c r="A1462" i="19"/>
  <c r="A1463" i="19"/>
  <c r="A1464" i="19"/>
  <c r="A1465" i="19"/>
  <c r="A1466" i="19"/>
  <c r="A1467" i="19"/>
  <c r="A1468" i="19"/>
  <c r="A1469" i="19"/>
  <c r="A1470" i="19"/>
  <c r="A1471" i="19"/>
  <c r="A1472" i="19"/>
  <c r="A1473" i="19"/>
  <c r="A1474" i="19"/>
  <c r="A1475" i="19"/>
  <c r="A1476" i="19"/>
  <c r="A1477" i="19"/>
  <c r="A1478" i="19"/>
  <c r="A1479" i="19"/>
  <c r="A1480" i="19"/>
  <c r="A1481" i="19"/>
  <c r="A1482" i="19"/>
  <c r="A1483" i="19"/>
  <c r="A1484" i="19"/>
  <c r="A1485" i="19"/>
  <c r="A1486" i="19"/>
  <c r="A1487" i="19"/>
  <c r="A1488" i="19"/>
  <c r="A1489" i="19"/>
  <c r="A1490" i="19"/>
  <c r="A1491" i="19"/>
  <c r="A1492" i="19"/>
  <c r="A1493" i="19"/>
  <c r="A1494" i="19"/>
  <c r="A1495" i="19"/>
  <c r="A1496" i="19"/>
  <c r="A1497" i="19"/>
  <c r="A1498" i="19"/>
  <c r="A1499" i="19"/>
  <c r="A1500" i="19"/>
  <c r="A1501" i="19"/>
  <c r="A1502" i="19"/>
  <c r="A1503" i="19"/>
  <c r="A1504" i="19"/>
  <c r="A1505" i="19"/>
  <c r="A1506" i="19"/>
  <c r="A1507" i="19"/>
  <c r="A1508" i="19"/>
  <c r="A1509" i="19"/>
  <c r="A1510" i="19"/>
  <c r="A1511" i="19"/>
  <c r="A1512" i="19"/>
  <c r="A1513" i="19"/>
  <c r="A1514" i="19"/>
  <c r="A1515" i="19"/>
  <c r="A1516" i="19"/>
  <c r="A1517" i="19"/>
  <c r="A1518" i="19"/>
  <c r="A1519" i="19"/>
  <c r="A1520" i="19"/>
  <c r="A1521" i="19"/>
  <c r="A1522" i="19"/>
  <c r="A1523" i="19"/>
  <c r="A1524" i="19"/>
  <c r="A1525" i="19"/>
  <c r="A1526" i="19"/>
  <c r="A1527" i="19"/>
  <c r="A1528" i="19"/>
  <c r="A1529" i="19"/>
  <c r="A1530" i="19"/>
  <c r="A1531" i="19"/>
  <c r="A1532" i="19"/>
  <c r="A1533" i="19"/>
  <c r="A1534" i="19"/>
  <c r="A1535" i="19"/>
  <c r="A1536" i="19"/>
  <c r="A1537" i="19"/>
  <c r="A1538" i="19"/>
  <c r="A1539" i="19"/>
  <c r="A1540" i="19"/>
  <c r="A1541" i="19"/>
  <c r="A1542" i="19"/>
  <c r="A1543" i="19"/>
  <c r="A1544" i="19"/>
  <c r="A1545" i="19"/>
  <c r="A1546" i="19"/>
  <c r="A1547" i="19"/>
  <c r="A1548" i="19"/>
  <c r="A1549" i="19"/>
  <c r="A1550" i="19"/>
  <c r="A1551" i="19"/>
  <c r="A1552" i="19"/>
  <c r="A1553" i="19"/>
  <c r="A1554" i="19"/>
  <c r="A1555" i="19"/>
  <c r="A1556" i="19"/>
  <c r="A1557" i="19"/>
  <c r="A1558" i="19"/>
  <c r="A1559" i="19"/>
  <c r="A1560" i="19"/>
  <c r="A1561" i="19"/>
  <c r="A1562" i="19"/>
  <c r="A1563" i="19"/>
  <c r="A1564" i="19"/>
  <c r="A1565" i="19"/>
  <c r="A1566" i="19"/>
  <c r="A1567" i="19"/>
  <c r="A1568" i="19"/>
  <c r="A1569" i="19"/>
  <c r="A1570" i="19"/>
  <c r="A1571" i="19"/>
  <c r="A1572" i="19"/>
  <c r="A1573" i="19"/>
  <c r="A1574" i="19"/>
  <c r="A1575" i="19"/>
  <c r="A1576" i="19"/>
  <c r="A1577" i="19"/>
  <c r="A1578" i="19"/>
  <c r="A1579" i="19"/>
  <c r="A1580" i="19"/>
  <c r="A1581" i="19"/>
  <c r="A1582" i="19"/>
  <c r="A1583" i="19"/>
  <c r="A1584" i="19"/>
  <c r="A1585" i="19"/>
  <c r="A1586" i="19"/>
  <c r="A1587" i="19"/>
  <c r="A1588" i="19"/>
  <c r="A1589" i="19"/>
  <c r="A1590" i="19"/>
  <c r="A1591" i="19"/>
  <c r="A1592" i="19"/>
  <c r="A1593" i="19"/>
  <c r="A1594" i="19"/>
  <c r="A1595" i="19"/>
  <c r="A1596" i="19"/>
  <c r="A1597" i="19"/>
  <c r="A1598" i="19"/>
  <c r="A1599" i="19"/>
  <c r="A1600" i="19"/>
  <c r="A1601" i="19"/>
  <c r="A1602" i="19"/>
  <c r="A1603" i="19"/>
  <c r="A1604" i="19"/>
  <c r="A1605" i="19"/>
  <c r="A1606" i="19"/>
  <c r="A1607" i="19"/>
  <c r="A1608" i="19"/>
  <c r="A1609" i="19"/>
  <c r="A1610" i="19"/>
  <c r="A1611" i="19"/>
  <c r="A1612" i="19"/>
  <c r="A1613" i="19"/>
  <c r="A1614" i="19"/>
  <c r="A1615" i="19"/>
  <c r="A1616" i="19"/>
  <c r="A1617" i="19"/>
  <c r="A1618" i="19"/>
  <c r="A1619" i="19"/>
  <c r="A1620" i="19"/>
  <c r="A1621" i="19"/>
  <c r="A1622" i="19"/>
  <c r="A1623" i="19"/>
  <c r="A1624" i="19"/>
  <c r="A1625" i="19"/>
  <c r="A1626" i="19"/>
  <c r="A1627" i="19"/>
  <c r="A1628" i="19"/>
  <c r="A1629" i="19"/>
  <c r="A1630" i="19"/>
  <c r="A1631" i="19"/>
  <c r="A1632" i="19"/>
  <c r="A1633" i="19"/>
  <c r="A1634" i="19"/>
  <c r="A1635" i="19"/>
  <c r="A1636" i="19"/>
  <c r="A1637" i="19"/>
  <c r="A1638" i="19"/>
  <c r="A1639" i="19"/>
  <c r="A1640" i="19"/>
  <c r="A1641" i="19"/>
  <c r="A1642" i="19"/>
  <c r="A1643" i="19"/>
  <c r="A1644" i="19"/>
  <c r="A1645" i="19"/>
  <c r="A1646" i="19"/>
  <c r="A1647" i="19"/>
  <c r="A1648" i="19"/>
  <c r="A1649" i="19"/>
  <c r="A1650" i="19"/>
  <c r="A1651" i="19"/>
  <c r="A1652" i="19"/>
  <c r="A1653" i="19"/>
  <c r="A1654" i="19"/>
  <c r="A1655" i="19"/>
  <c r="A1656" i="19"/>
  <c r="A1657" i="19"/>
  <c r="A1658" i="19"/>
  <c r="A1659" i="19"/>
  <c r="A1660" i="19"/>
  <c r="A1661" i="19"/>
  <c r="A1662" i="19"/>
  <c r="A1663" i="19"/>
  <c r="A1664" i="19"/>
  <c r="A1665" i="19"/>
  <c r="A1666" i="19"/>
  <c r="A1667" i="19"/>
  <c r="A1668" i="19"/>
  <c r="A1669" i="19"/>
  <c r="A1670" i="19"/>
  <c r="A1671" i="19"/>
  <c r="A1672" i="19"/>
  <c r="A1673" i="19"/>
  <c r="A1674" i="19"/>
  <c r="A1675" i="19"/>
  <c r="A1676" i="19"/>
  <c r="A1677" i="19"/>
  <c r="A1678" i="19"/>
  <c r="A1679" i="19"/>
  <c r="A1680" i="19"/>
  <c r="A1681" i="19"/>
  <c r="A1682" i="19"/>
  <c r="A1683" i="19"/>
  <c r="A1684" i="19"/>
  <c r="A1685" i="19"/>
  <c r="A1686" i="19"/>
  <c r="A1687" i="19"/>
  <c r="A1688" i="19"/>
  <c r="A1689" i="19"/>
  <c r="A1690" i="19"/>
  <c r="A1691" i="19"/>
  <c r="A1692" i="19"/>
  <c r="A1693" i="19"/>
  <c r="A1694" i="19"/>
  <c r="A1695" i="19"/>
  <c r="A1696" i="19"/>
  <c r="A1697" i="19"/>
  <c r="A1698" i="19"/>
  <c r="A1699" i="19"/>
  <c r="A1700" i="19"/>
  <c r="A1701" i="19"/>
  <c r="A1702" i="19"/>
  <c r="A1703" i="19"/>
  <c r="A1704" i="19"/>
  <c r="A1705" i="19"/>
  <c r="A1706" i="19"/>
  <c r="A1707" i="19"/>
  <c r="A1708" i="19"/>
  <c r="A1709" i="19"/>
  <c r="A1710" i="19"/>
  <c r="A1711" i="19"/>
  <c r="A1712" i="19"/>
  <c r="A1713" i="19"/>
  <c r="A1714" i="19"/>
  <c r="A1715" i="19"/>
  <c r="A1716" i="19"/>
  <c r="A1717" i="19"/>
  <c r="A1718" i="19"/>
  <c r="A1719" i="19"/>
  <c r="A1720" i="19"/>
  <c r="A1721" i="19"/>
  <c r="A1722" i="19"/>
  <c r="A1723" i="19"/>
  <c r="A1724" i="19"/>
  <c r="A1725" i="19"/>
  <c r="A1726" i="19"/>
  <c r="A1727" i="19"/>
  <c r="A1728" i="19"/>
  <c r="A1729" i="19"/>
  <c r="A1730" i="19"/>
  <c r="A1731" i="19"/>
  <c r="A1732" i="19"/>
  <c r="A1733" i="19"/>
  <c r="A1734" i="19"/>
  <c r="A1735" i="19"/>
  <c r="A1736" i="19"/>
  <c r="A1737" i="19"/>
  <c r="A1738" i="19"/>
  <c r="A1739" i="19"/>
  <c r="A1740" i="19"/>
  <c r="A1741" i="19"/>
  <c r="A1742" i="19"/>
  <c r="A1743" i="19"/>
  <c r="A1744" i="19"/>
  <c r="A1745" i="19"/>
  <c r="A1746" i="19"/>
  <c r="A1747" i="19"/>
  <c r="A1748" i="19"/>
  <c r="A1749" i="19"/>
  <c r="A1750" i="19"/>
  <c r="A1751" i="19"/>
  <c r="A1752" i="19"/>
  <c r="A1753" i="19"/>
  <c r="A1754" i="19"/>
  <c r="A1755" i="19"/>
  <c r="A1756" i="19"/>
  <c r="A1757" i="19"/>
  <c r="A1758" i="19"/>
  <c r="A1759" i="19"/>
  <c r="A1760" i="19"/>
  <c r="A1761" i="19"/>
  <c r="A1762" i="19"/>
  <c r="A1763" i="19"/>
  <c r="A1764" i="19"/>
  <c r="A1765" i="19"/>
  <c r="A1766" i="19"/>
  <c r="A1767" i="19"/>
  <c r="A1768" i="19"/>
  <c r="A1769" i="19"/>
  <c r="A1770" i="19"/>
  <c r="A1771" i="19"/>
  <c r="A1772" i="19"/>
  <c r="A1773" i="19"/>
  <c r="A1774" i="19"/>
  <c r="A1775" i="19"/>
  <c r="A1776" i="19"/>
  <c r="A1777" i="19"/>
  <c r="A1778" i="19"/>
  <c r="A1779" i="19"/>
  <c r="A1780" i="19"/>
  <c r="A1781" i="19"/>
  <c r="A1782" i="19"/>
  <c r="A1783" i="19"/>
  <c r="A1784" i="19"/>
  <c r="A1785" i="19"/>
  <c r="A1786" i="19"/>
  <c r="A1787" i="19"/>
  <c r="A1788" i="19"/>
  <c r="A1789" i="19"/>
  <c r="A1790" i="19"/>
  <c r="A1791" i="19"/>
  <c r="A1792" i="19"/>
  <c r="A1793" i="19"/>
  <c r="A1794" i="19"/>
  <c r="A1795" i="19"/>
  <c r="A1796" i="19"/>
  <c r="A1797" i="19"/>
  <c r="A1798" i="19"/>
  <c r="A1799" i="19"/>
  <c r="A1800" i="19"/>
  <c r="A1801" i="19"/>
  <c r="A1802" i="19"/>
  <c r="A1803" i="19"/>
  <c r="A1804" i="19"/>
  <c r="A1805" i="19"/>
  <c r="A1806" i="19"/>
  <c r="A1807" i="19"/>
  <c r="A1808" i="19"/>
  <c r="A1809" i="19"/>
  <c r="A1810" i="19"/>
  <c r="A1811" i="19"/>
  <c r="A1812" i="19"/>
  <c r="A1813" i="19"/>
  <c r="A1814" i="19"/>
  <c r="A1815" i="19"/>
  <c r="A1816" i="19"/>
  <c r="A1817" i="19"/>
  <c r="A1818" i="19"/>
  <c r="A1819" i="19"/>
  <c r="A1820" i="19"/>
  <c r="A1821" i="19"/>
  <c r="A1822" i="19"/>
  <c r="A1823" i="19"/>
  <c r="A1824" i="19"/>
  <c r="A1825" i="19"/>
  <c r="A1826" i="19"/>
  <c r="A1827" i="19"/>
  <c r="A1828" i="19"/>
  <c r="A1829" i="19"/>
  <c r="A1830" i="19"/>
  <c r="A1831" i="19"/>
  <c r="A1832" i="19"/>
  <c r="A1833" i="19"/>
  <c r="A1834" i="19"/>
  <c r="A1835" i="19"/>
  <c r="A1836" i="19"/>
  <c r="A1837" i="19"/>
  <c r="A1838" i="19"/>
  <c r="A1839" i="19"/>
  <c r="A1840" i="19"/>
  <c r="A1841" i="19"/>
  <c r="A1842" i="19"/>
  <c r="A1843" i="19"/>
  <c r="A1844" i="19"/>
  <c r="A1845" i="19"/>
  <c r="A1846" i="19"/>
  <c r="A1847" i="19"/>
  <c r="A1848" i="19"/>
  <c r="A1849" i="19"/>
  <c r="A1850" i="19"/>
  <c r="A1851" i="19"/>
  <c r="A1852" i="19"/>
  <c r="A1853" i="19"/>
  <c r="A1854" i="19"/>
  <c r="A1855" i="19"/>
  <c r="A1856" i="19"/>
  <c r="A1857" i="19"/>
  <c r="A1858" i="19"/>
  <c r="A1859" i="19"/>
  <c r="A1860" i="19"/>
  <c r="A1861" i="19"/>
  <c r="A1862" i="19"/>
  <c r="A1863" i="19"/>
  <c r="A1864" i="19"/>
  <c r="A1865" i="19"/>
  <c r="A1866" i="19"/>
  <c r="A1867" i="19"/>
  <c r="A1868" i="19"/>
  <c r="A1869" i="19"/>
  <c r="A1870" i="19"/>
  <c r="A1871" i="19"/>
  <c r="A1872" i="19"/>
  <c r="A1873" i="19"/>
  <c r="A1874" i="19"/>
  <c r="A1875" i="19"/>
  <c r="A1876" i="19"/>
  <c r="A1877" i="19"/>
  <c r="A1878" i="19"/>
  <c r="A1879" i="19"/>
  <c r="A1880" i="19"/>
  <c r="A1881" i="19"/>
  <c r="A1882" i="19"/>
  <c r="A1883" i="19"/>
  <c r="A1884" i="19"/>
  <c r="A1885" i="19"/>
  <c r="A1886" i="19"/>
  <c r="A1887" i="19"/>
  <c r="A1888" i="19"/>
  <c r="A1889" i="19"/>
  <c r="A1890" i="19"/>
  <c r="A1891" i="19"/>
  <c r="A1892" i="19"/>
  <c r="A1893" i="19"/>
  <c r="A1894" i="19"/>
  <c r="A1895" i="19"/>
  <c r="A1896" i="19"/>
  <c r="A1897" i="19"/>
  <c r="A1898" i="19"/>
  <c r="A1899" i="19"/>
  <c r="A1900" i="19"/>
  <c r="A1901" i="19"/>
  <c r="A1902" i="19"/>
  <c r="A1903" i="19"/>
  <c r="A1904" i="19"/>
  <c r="A1905" i="19"/>
  <c r="A1906" i="19"/>
  <c r="A1907" i="19"/>
  <c r="A1908" i="19"/>
  <c r="A1909" i="19"/>
  <c r="A1910" i="19"/>
  <c r="A1911" i="19"/>
  <c r="A1912" i="19"/>
  <c r="A1913" i="19"/>
  <c r="A1914" i="19"/>
  <c r="A1915" i="19"/>
  <c r="A1916" i="19"/>
  <c r="A1917" i="19"/>
  <c r="A1918" i="19"/>
  <c r="A1919" i="19"/>
  <c r="A1920" i="19"/>
  <c r="A1921" i="19"/>
  <c r="A1922" i="19"/>
  <c r="A1923" i="19"/>
  <c r="A1924" i="19"/>
  <c r="A1925" i="19"/>
  <c r="A1926" i="19"/>
  <c r="A1927" i="19"/>
  <c r="A1928" i="19"/>
  <c r="A1929" i="19"/>
  <c r="A1930" i="19"/>
  <c r="A1931" i="19"/>
  <c r="A1932" i="19"/>
  <c r="A1933" i="19"/>
  <c r="A1934" i="19"/>
  <c r="A1935" i="19"/>
  <c r="A1936" i="19"/>
  <c r="A1937" i="19"/>
  <c r="A1938" i="19"/>
  <c r="A1939" i="19"/>
  <c r="A1940" i="19"/>
  <c r="A1941" i="19"/>
  <c r="A1942" i="19"/>
  <c r="A1943" i="19"/>
  <c r="A1944" i="19"/>
  <c r="A1945" i="19"/>
  <c r="A1946" i="19"/>
  <c r="A1947" i="19"/>
  <c r="A1948" i="19"/>
  <c r="A1949" i="19"/>
  <c r="A1950" i="19"/>
  <c r="A1951" i="19"/>
  <c r="A1952" i="19"/>
  <c r="A1953" i="19"/>
  <c r="A1954" i="19"/>
  <c r="A1955" i="19"/>
  <c r="A1956" i="19"/>
  <c r="A1957" i="19"/>
  <c r="A1958" i="19"/>
  <c r="A1959" i="19"/>
  <c r="A1960" i="19"/>
  <c r="A1961" i="19"/>
  <c r="A1962" i="19"/>
  <c r="A1963" i="19"/>
  <c r="A1964" i="19"/>
  <c r="A1965" i="19"/>
  <c r="A1966" i="19"/>
  <c r="A1967" i="19"/>
  <c r="A1968" i="19"/>
  <c r="A1969" i="19"/>
  <c r="A1970" i="19"/>
  <c r="A1971" i="19"/>
  <c r="A1972" i="19"/>
  <c r="A1973" i="19"/>
  <c r="A1974" i="19"/>
  <c r="A1975" i="19"/>
  <c r="A1976" i="19"/>
  <c r="A1977" i="19"/>
  <c r="A1978" i="19"/>
  <c r="A1979" i="19"/>
  <c r="A1980" i="19"/>
  <c r="A1981" i="19"/>
  <c r="A1982" i="19"/>
  <c r="A1983" i="19"/>
  <c r="A1984" i="19"/>
  <c r="A1985" i="19"/>
  <c r="A1986" i="19"/>
  <c r="A1987" i="19"/>
  <c r="A1988" i="19"/>
  <c r="A1989" i="19"/>
  <c r="A1990" i="19"/>
  <c r="A1991" i="19"/>
  <c r="A1992" i="19"/>
  <c r="A1993" i="19"/>
  <c r="A1994" i="19"/>
  <c r="A1995" i="19"/>
  <c r="A1996" i="19"/>
  <c r="A1997" i="19"/>
  <c r="A1998" i="19"/>
  <c r="A1999" i="19"/>
  <c r="A2000" i="19"/>
  <c r="A2001" i="19"/>
  <c r="A2002" i="19"/>
  <c r="A2003" i="19"/>
  <c r="A2004" i="19"/>
  <c r="A2005" i="19"/>
  <c r="A2006" i="19"/>
  <c r="A2007" i="19"/>
  <c r="A2008" i="19"/>
  <c r="A2009" i="19"/>
  <c r="A2010" i="19"/>
  <c r="A2011" i="19"/>
  <c r="A2012" i="19"/>
  <c r="A2013" i="19"/>
  <c r="A2014" i="19"/>
  <c r="A2015" i="19"/>
  <c r="A2016" i="19"/>
  <c r="A2017" i="19"/>
  <c r="A2018" i="19"/>
  <c r="A2019" i="19"/>
  <c r="A2020" i="19"/>
  <c r="A2021" i="19"/>
  <c r="A2022" i="19"/>
  <c r="A2023" i="19"/>
  <c r="A2024" i="19"/>
  <c r="A2025" i="19"/>
  <c r="A2026" i="19"/>
  <c r="A2027" i="19"/>
  <c r="A2028" i="19"/>
  <c r="A2029" i="19"/>
  <c r="A2030" i="19"/>
  <c r="A2031" i="19"/>
  <c r="A2032" i="19"/>
  <c r="A2033" i="19"/>
  <c r="A2034" i="19"/>
  <c r="A2035" i="19"/>
  <c r="A2036" i="19"/>
  <c r="A2037" i="19"/>
  <c r="A2038" i="19"/>
  <c r="A2039" i="19"/>
  <c r="A2040" i="19"/>
  <c r="A2041" i="19"/>
  <c r="A2042" i="19"/>
  <c r="A2043" i="19"/>
  <c r="A2044" i="19"/>
  <c r="A2045" i="19"/>
  <c r="A2046" i="19"/>
  <c r="A2047" i="19"/>
  <c r="A2048" i="19"/>
  <c r="A2049" i="19"/>
  <c r="A2050" i="19"/>
  <c r="A2051" i="19"/>
  <c r="A2052" i="19"/>
  <c r="A2053" i="19"/>
  <c r="A2054" i="19"/>
  <c r="A2055" i="19"/>
  <c r="A2056" i="19"/>
  <c r="A2057" i="19"/>
  <c r="A2058" i="19"/>
  <c r="A2059" i="19"/>
  <c r="A2060" i="19"/>
  <c r="A2061" i="19"/>
  <c r="A2062" i="19"/>
  <c r="A2063" i="19"/>
  <c r="A2064" i="19"/>
  <c r="A2065" i="19"/>
  <c r="A2066" i="19"/>
  <c r="A2067" i="19"/>
  <c r="A2068" i="19"/>
  <c r="A2069" i="19"/>
  <c r="A2070" i="19"/>
  <c r="A2071" i="19"/>
  <c r="A2072" i="19"/>
  <c r="A2073" i="19"/>
  <c r="A2074" i="19"/>
  <c r="A2075" i="19"/>
  <c r="A2076" i="19"/>
  <c r="A2077" i="19"/>
  <c r="A2078" i="19"/>
  <c r="A2079" i="19"/>
  <c r="A2080" i="19"/>
  <c r="A2081" i="19"/>
  <c r="A2082" i="19"/>
  <c r="A2083" i="19"/>
  <c r="A2084" i="19"/>
  <c r="A2085" i="19"/>
  <c r="A2086" i="19"/>
  <c r="A2087" i="19"/>
  <c r="A2088" i="19"/>
  <c r="A2089" i="19"/>
  <c r="A2090" i="19"/>
  <c r="A2091" i="19"/>
  <c r="A2092" i="19"/>
  <c r="A2093" i="19"/>
  <c r="A2094" i="19"/>
  <c r="A2095" i="19"/>
  <c r="A2096" i="19"/>
  <c r="A2097" i="19"/>
  <c r="A2098" i="19"/>
  <c r="A2099" i="19"/>
  <c r="A2100" i="19"/>
  <c r="A2101" i="19"/>
  <c r="A2102" i="19"/>
  <c r="A2103" i="19"/>
  <c r="A2104" i="19"/>
  <c r="A2105" i="19"/>
  <c r="A2106" i="19"/>
  <c r="A2107" i="19"/>
  <c r="A2108" i="19"/>
  <c r="A2109" i="19"/>
  <c r="A2110" i="19"/>
  <c r="A2111" i="19"/>
  <c r="A2112" i="19"/>
  <c r="A2113" i="19"/>
  <c r="A2114" i="19"/>
  <c r="A2115" i="19"/>
  <c r="A2116" i="19"/>
  <c r="A2117" i="19"/>
  <c r="A2118" i="19"/>
  <c r="A2119" i="19"/>
  <c r="A2120" i="19"/>
  <c r="A2121" i="19"/>
  <c r="A2122" i="19"/>
  <c r="A2123" i="19"/>
  <c r="A2124" i="19"/>
  <c r="A2125" i="19"/>
  <c r="A2126" i="19"/>
  <c r="A2127" i="19"/>
  <c r="A2128" i="19"/>
  <c r="A2129" i="19"/>
  <c r="A2130" i="19"/>
  <c r="A2131" i="19"/>
  <c r="A2132" i="19"/>
  <c r="A2133" i="19"/>
  <c r="A2134" i="19"/>
  <c r="A2135" i="19"/>
  <c r="A2136" i="19"/>
  <c r="A2137" i="19"/>
  <c r="A2138" i="19"/>
  <c r="A2139" i="19"/>
  <c r="A2140" i="19"/>
  <c r="A2141" i="19"/>
  <c r="A2142" i="19"/>
  <c r="A2143" i="19"/>
  <c r="A2144" i="19"/>
  <c r="A2145" i="19"/>
  <c r="A2146" i="19"/>
  <c r="A2147" i="19"/>
  <c r="A2148" i="19"/>
  <c r="A2149" i="19"/>
  <c r="A2150" i="19"/>
  <c r="A2151" i="19"/>
  <c r="A2152" i="19"/>
  <c r="A2153" i="19"/>
  <c r="A2154" i="19"/>
  <c r="A2155" i="19"/>
  <c r="A2156" i="19"/>
  <c r="A2157" i="19"/>
  <c r="A2158" i="19"/>
  <c r="A2159" i="19"/>
  <c r="A2160" i="19"/>
  <c r="A2161" i="19"/>
  <c r="A2162" i="19"/>
  <c r="A2163" i="19"/>
  <c r="A2164" i="19"/>
  <c r="A2165" i="19"/>
  <c r="A2166" i="19"/>
  <c r="A2167" i="19"/>
  <c r="A2168" i="19"/>
  <c r="A2169" i="19"/>
  <c r="A2170" i="19"/>
  <c r="A2171" i="19"/>
  <c r="A2172" i="19"/>
  <c r="A2173" i="19"/>
  <c r="A2174" i="19"/>
  <c r="A2175" i="19"/>
  <c r="A2176" i="19"/>
  <c r="A2177" i="19"/>
  <c r="A2178" i="19"/>
  <c r="A2179" i="19"/>
  <c r="A2180" i="19"/>
  <c r="A2181" i="19"/>
  <c r="A2182" i="19"/>
  <c r="A2183" i="19"/>
  <c r="A2184" i="19"/>
  <c r="A2185" i="19"/>
  <c r="A2186" i="19"/>
  <c r="A2187" i="19"/>
  <c r="A2188" i="19"/>
  <c r="A2189" i="19"/>
  <c r="A2190" i="19"/>
  <c r="A2191" i="19"/>
  <c r="A2192" i="19"/>
  <c r="A2193" i="19"/>
  <c r="A2194" i="19"/>
  <c r="A2195" i="19"/>
  <c r="A2196" i="19"/>
  <c r="A2197" i="19"/>
  <c r="A2198" i="19"/>
  <c r="A2199" i="19"/>
  <c r="A2200" i="19"/>
  <c r="A2201" i="19"/>
  <c r="A2202" i="19"/>
  <c r="A2203" i="19"/>
  <c r="A2204" i="19"/>
  <c r="A2205" i="19"/>
  <c r="A2206" i="19"/>
  <c r="A2207" i="19"/>
  <c r="A2208" i="19"/>
  <c r="A2209" i="19"/>
  <c r="A2210" i="19"/>
  <c r="A2211" i="19"/>
  <c r="A2212" i="19"/>
  <c r="A2213" i="19"/>
  <c r="A2214" i="19"/>
  <c r="A2215" i="19"/>
  <c r="A2216" i="19"/>
  <c r="A2217" i="19"/>
  <c r="A2218" i="19"/>
  <c r="A2219" i="19"/>
  <c r="A2220" i="19"/>
  <c r="A2221" i="19"/>
  <c r="A2222" i="19"/>
  <c r="A2223" i="19"/>
  <c r="A2224" i="19"/>
  <c r="A2225" i="19"/>
  <c r="A2226" i="19"/>
  <c r="A2227" i="19"/>
  <c r="A2228" i="19"/>
  <c r="A2229" i="19"/>
  <c r="A2230" i="19"/>
  <c r="A2231" i="19"/>
  <c r="A2232" i="19"/>
  <c r="A2233" i="19"/>
  <c r="A2234" i="19"/>
  <c r="A2235" i="19"/>
  <c r="A2236" i="19"/>
  <c r="A2237" i="19"/>
  <c r="A2238" i="19"/>
  <c r="A2239" i="19"/>
  <c r="A2240" i="19"/>
  <c r="A2241" i="19"/>
  <c r="A2242" i="19"/>
  <c r="A2243" i="19"/>
  <c r="A2244" i="19"/>
  <c r="A2245" i="19"/>
  <c r="A2246" i="19"/>
  <c r="A2247" i="19"/>
  <c r="A2248" i="19"/>
  <c r="A2249" i="19"/>
  <c r="A2250" i="19"/>
  <c r="A2251" i="19"/>
  <c r="A2252" i="19"/>
  <c r="A2253" i="19"/>
  <c r="A2254" i="19"/>
  <c r="A2255" i="19"/>
  <c r="A2256" i="19"/>
  <c r="A2257" i="19"/>
  <c r="A2258" i="19"/>
  <c r="A2259" i="19"/>
  <c r="A2260" i="19"/>
  <c r="A2261" i="19"/>
  <c r="A2262" i="19"/>
  <c r="A2263" i="19"/>
  <c r="A2264" i="19"/>
  <c r="A2265" i="19"/>
  <c r="A2266" i="19"/>
  <c r="A2267" i="19"/>
  <c r="A2268" i="19"/>
  <c r="A2269" i="19"/>
  <c r="A2270" i="19"/>
  <c r="A2271" i="19"/>
  <c r="A2272" i="19"/>
  <c r="A2273" i="19"/>
  <c r="A2274" i="19"/>
  <c r="A2275" i="19"/>
  <c r="A2276" i="19"/>
  <c r="A2277" i="19"/>
  <c r="A2278" i="19"/>
  <c r="A2279" i="19"/>
  <c r="A2280" i="19"/>
  <c r="A2281" i="19"/>
  <c r="A2282" i="19"/>
  <c r="A2283" i="19"/>
  <c r="A2284" i="19"/>
  <c r="A2285" i="19"/>
  <c r="A2286" i="19"/>
  <c r="A2287" i="19"/>
  <c r="A2288" i="19"/>
  <c r="A2289" i="19"/>
  <c r="A2290" i="19"/>
  <c r="A2291" i="19"/>
  <c r="A2292" i="19"/>
  <c r="A2293" i="19"/>
  <c r="A2294" i="19"/>
  <c r="A2295" i="19"/>
  <c r="A2296" i="19"/>
  <c r="A2297" i="19"/>
  <c r="A2298" i="19"/>
  <c r="A2299" i="19"/>
  <c r="A2300" i="19"/>
  <c r="A2301" i="19"/>
  <c r="A2302" i="19"/>
  <c r="A2303" i="19"/>
  <c r="A2304" i="19"/>
  <c r="A2305" i="19"/>
  <c r="A2306" i="19"/>
  <c r="A2307" i="19"/>
  <c r="A2308" i="19"/>
  <c r="A2309" i="19"/>
  <c r="A2310" i="19"/>
  <c r="A2311" i="19"/>
  <c r="A2312" i="19"/>
  <c r="A2313" i="19"/>
  <c r="A2314" i="19"/>
  <c r="A2315" i="19"/>
  <c r="A2316" i="19"/>
  <c r="A2317" i="19"/>
  <c r="A2318" i="19"/>
  <c r="A2319" i="19"/>
  <c r="A2320" i="19"/>
  <c r="A2321" i="19"/>
  <c r="A2322" i="19"/>
  <c r="A2323" i="19"/>
  <c r="A2324" i="19"/>
  <c r="A2325" i="19"/>
  <c r="A2326" i="19"/>
  <c r="A2327" i="19"/>
  <c r="A2328" i="19"/>
  <c r="A2329" i="19"/>
  <c r="A2330" i="19"/>
  <c r="A2331" i="19"/>
  <c r="A2332" i="19"/>
  <c r="A2333" i="19"/>
  <c r="A2334" i="19"/>
  <c r="A2335" i="19"/>
  <c r="A2336" i="19"/>
  <c r="A2337" i="19"/>
  <c r="A2338" i="19"/>
  <c r="A2339" i="19"/>
  <c r="A2340" i="19"/>
  <c r="A2341" i="19"/>
  <c r="A2342" i="19"/>
  <c r="A2343" i="19"/>
  <c r="A2344" i="19"/>
  <c r="A2345" i="19"/>
  <c r="A2346" i="19"/>
  <c r="A2347" i="19"/>
  <c r="A2348" i="19"/>
  <c r="A2349" i="19"/>
  <c r="A2350" i="19"/>
  <c r="A2351" i="19"/>
  <c r="A2352" i="19"/>
  <c r="A2353" i="19"/>
  <c r="A2354" i="19"/>
  <c r="A2355" i="19"/>
  <c r="A2356" i="19"/>
  <c r="A2357" i="19"/>
  <c r="A2358" i="19"/>
  <c r="A2359" i="19"/>
  <c r="A2360" i="19"/>
  <c r="A2361" i="19"/>
  <c r="A2362" i="19"/>
  <c r="A2363" i="19"/>
  <c r="A2364" i="19"/>
  <c r="A2365" i="19"/>
  <c r="A2366" i="19"/>
  <c r="A2367" i="19"/>
  <c r="A2368" i="19"/>
  <c r="A2369" i="19"/>
  <c r="A2370" i="19"/>
  <c r="A2371" i="19"/>
  <c r="A2372" i="19"/>
  <c r="A2373" i="19"/>
  <c r="A2374" i="19"/>
  <c r="A2375" i="19"/>
  <c r="A2376" i="19"/>
  <c r="A2377" i="19"/>
  <c r="A2378" i="19"/>
  <c r="A2379" i="19"/>
  <c r="A2380" i="19"/>
  <c r="A2381" i="19"/>
  <c r="A2382" i="19"/>
  <c r="A2383" i="19"/>
  <c r="A2384" i="19"/>
  <c r="A2385" i="19"/>
  <c r="A2386" i="19"/>
  <c r="A2387" i="19"/>
  <c r="A2388" i="19"/>
  <c r="A2389" i="19"/>
  <c r="A2390" i="19"/>
  <c r="A2391" i="19"/>
  <c r="A2392" i="19"/>
  <c r="A2393" i="19"/>
  <c r="A2394" i="19"/>
  <c r="A2395" i="19"/>
  <c r="A2396" i="19"/>
  <c r="A2397" i="19"/>
  <c r="A2398" i="19"/>
  <c r="A2399" i="19"/>
  <c r="A2400" i="19"/>
  <c r="A2401" i="19"/>
  <c r="A2402" i="19"/>
  <c r="A2403" i="19"/>
  <c r="A2404" i="19"/>
  <c r="A2405" i="19"/>
  <c r="A2406" i="19"/>
  <c r="A2407" i="19"/>
  <c r="A2408" i="19"/>
  <c r="A2409" i="19"/>
  <c r="A2410" i="19"/>
  <c r="A2411" i="19"/>
  <c r="A2412" i="19"/>
  <c r="A2413" i="19"/>
  <c r="A2414" i="19"/>
  <c r="A2415" i="19"/>
  <c r="A2416" i="19"/>
  <c r="A2417" i="19"/>
  <c r="A2418" i="19"/>
  <c r="A2419" i="19"/>
  <c r="A2420" i="19"/>
  <c r="A2421" i="19"/>
  <c r="A2422" i="19"/>
  <c r="A2423" i="19"/>
  <c r="A2424" i="19"/>
  <c r="A2425" i="19"/>
  <c r="A2426" i="19"/>
  <c r="A2427" i="19"/>
  <c r="A2428" i="19"/>
  <c r="A2429" i="19"/>
  <c r="A2430" i="19"/>
  <c r="A2431" i="19"/>
  <c r="A2432" i="19"/>
  <c r="A2433" i="19"/>
  <c r="A2434" i="19"/>
  <c r="A2435" i="19"/>
  <c r="A2436" i="19"/>
  <c r="A2437" i="19"/>
  <c r="A2438" i="19"/>
  <c r="A2439" i="19"/>
  <c r="A2440" i="19"/>
  <c r="A2441" i="19"/>
  <c r="A2442" i="19"/>
  <c r="A2443" i="19"/>
  <c r="A2444" i="19"/>
  <c r="A2445" i="19"/>
  <c r="A2446" i="19"/>
  <c r="A2447" i="19"/>
  <c r="A2448" i="19"/>
  <c r="A2449" i="19"/>
  <c r="A2450" i="19"/>
  <c r="A2451" i="19"/>
  <c r="A2452" i="19"/>
  <c r="A2453" i="19"/>
  <c r="A2454" i="19"/>
  <c r="A2455" i="19"/>
  <c r="A2456" i="19"/>
  <c r="A2457" i="19"/>
  <c r="A2458" i="19"/>
  <c r="A2459" i="19"/>
  <c r="A2460" i="19"/>
  <c r="A2461" i="19"/>
  <c r="A2462" i="19"/>
  <c r="A2463" i="19"/>
  <c r="A2464" i="19"/>
  <c r="A2465" i="19"/>
  <c r="A2466" i="19"/>
  <c r="A2467" i="19"/>
  <c r="A2468" i="19"/>
  <c r="A2469" i="19"/>
  <c r="A2470" i="19"/>
  <c r="A2471" i="19"/>
  <c r="A2472" i="19"/>
  <c r="A2473" i="19"/>
  <c r="A2474" i="19"/>
  <c r="A2475" i="19"/>
  <c r="A2476" i="19"/>
  <c r="A2477" i="19"/>
  <c r="A2478" i="19"/>
  <c r="A2479" i="19"/>
  <c r="A2480" i="19"/>
  <c r="A2481" i="19"/>
  <c r="A2482" i="19"/>
  <c r="A2483" i="19"/>
  <c r="A2484" i="19"/>
  <c r="A2485" i="19"/>
  <c r="A2486" i="19"/>
  <c r="A2487" i="19"/>
  <c r="A2488" i="19"/>
  <c r="A2489" i="19"/>
  <c r="A2490" i="19"/>
  <c r="A2491" i="19"/>
  <c r="A2492" i="19"/>
  <c r="A2493" i="19"/>
  <c r="A2494" i="19"/>
  <c r="A2495" i="19"/>
  <c r="A2496" i="19"/>
  <c r="A2497" i="19"/>
  <c r="A2498" i="19"/>
  <c r="A2499" i="19"/>
  <c r="A2500" i="19"/>
  <c r="A2501" i="19"/>
  <c r="A2502" i="19"/>
  <c r="A2503" i="19"/>
  <c r="A2504" i="19"/>
  <c r="A2505" i="19"/>
  <c r="A2506" i="19"/>
  <c r="A2507" i="19"/>
  <c r="A2508" i="19"/>
  <c r="A2509" i="19"/>
  <c r="A2510" i="19"/>
  <c r="A2511" i="19"/>
  <c r="A2512" i="19"/>
  <c r="A2513" i="19"/>
  <c r="A2514" i="19"/>
  <c r="A2515" i="19"/>
  <c r="A2516" i="19"/>
  <c r="A2517" i="19"/>
  <c r="A2518" i="19"/>
  <c r="A2519" i="19"/>
  <c r="A2520" i="19"/>
  <c r="A2521" i="19"/>
  <c r="A2522" i="19"/>
  <c r="A2523" i="19"/>
  <c r="A2524" i="19"/>
  <c r="A2525" i="19"/>
  <c r="A2526" i="19"/>
  <c r="A2527" i="19"/>
  <c r="A2528" i="19"/>
  <c r="A2529" i="19"/>
  <c r="A2530" i="19"/>
  <c r="A2531" i="19"/>
  <c r="A2532" i="19"/>
  <c r="A2533" i="19"/>
  <c r="A2534" i="19"/>
  <c r="A2535" i="19"/>
  <c r="A2536" i="19"/>
  <c r="A2537" i="19"/>
  <c r="A2538" i="19"/>
  <c r="A2539" i="19"/>
  <c r="A2540" i="19"/>
  <c r="A2541" i="19"/>
  <c r="A2542" i="19"/>
  <c r="A2543" i="19"/>
  <c r="A2544" i="19"/>
  <c r="A2545" i="19"/>
  <c r="A2546" i="19"/>
  <c r="A2547" i="19"/>
  <c r="A2548" i="19"/>
  <c r="A2549" i="19"/>
  <c r="A2550" i="19"/>
  <c r="A2551" i="19"/>
  <c r="A2552" i="19"/>
  <c r="A2553" i="19"/>
  <c r="A2554" i="19"/>
  <c r="A2555" i="19"/>
  <c r="A2556" i="19"/>
  <c r="A2557" i="19"/>
  <c r="A2558" i="19"/>
  <c r="A2559" i="19"/>
  <c r="A2560" i="19"/>
  <c r="A2561" i="19"/>
  <c r="A2562" i="19"/>
  <c r="A2563" i="19"/>
  <c r="A2564" i="19"/>
  <c r="A2565" i="19"/>
  <c r="A2566" i="19"/>
  <c r="A2567" i="19"/>
  <c r="A2568" i="19"/>
  <c r="A2569" i="19"/>
  <c r="A2570" i="19"/>
  <c r="A2571" i="19"/>
  <c r="A2572" i="19"/>
  <c r="A2573" i="19"/>
  <c r="A2574" i="19"/>
  <c r="A2575" i="19"/>
  <c r="A2576" i="19"/>
  <c r="A2577" i="19"/>
  <c r="A2578" i="19"/>
  <c r="A2579" i="19"/>
  <c r="A2580" i="19"/>
  <c r="A2581" i="19"/>
  <c r="A2582" i="19"/>
  <c r="A2583" i="19"/>
  <c r="A2584" i="19"/>
  <c r="A2585" i="19"/>
  <c r="A2586" i="19"/>
  <c r="A2587" i="19"/>
  <c r="A2588" i="19"/>
  <c r="A2589" i="19"/>
  <c r="A2590" i="19"/>
  <c r="A2591" i="19"/>
  <c r="A2592" i="19"/>
  <c r="A2593" i="19"/>
  <c r="A2594" i="19"/>
  <c r="A2595" i="19"/>
  <c r="A2596" i="19"/>
  <c r="A2597" i="19"/>
  <c r="A2598" i="19"/>
  <c r="A2599" i="19"/>
  <c r="A2600" i="19"/>
  <c r="A2601" i="19"/>
  <c r="A2602" i="19"/>
  <c r="A2603" i="19"/>
  <c r="A2604" i="19"/>
  <c r="A2605" i="19"/>
  <c r="A2606" i="19"/>
  <c r="A2607" i="19"/>
  <c r="A2608" i="19"/>
  <c r="A2609" i="19"/>
  <c r="A2610" i="19"/>
  <c r="A2611" i="19"/>
  <c r="A2612" i="19"/>
  <c r="A2613" i="19"/>
  <c r="A2614" i="19"/>
  <c r="A2615" i="19"/>
  <c r="A2616" i="19"/>
  <c r="A2617" i="19"/>
  <c r="A2618" i="19"/>
  <c r="A2619" i="19"/>
  <c r="A2620" i="19"/>
  <c r="A2621" i="19"/>
  <c r="A2622" i="19"/>
  <c r="A2623" i="19"/>
  <c r="A2624" i="19"/>
  <c r="A2625" i="19"/>
  <c r="A2626" i="19"/>
  <c r="A2627" i="19"/>
  <c r="A2628" i="19"/>
  <c r="A2629" i="19"/>
  <c r="A2630" i="19"/>
  <c r="A2631" i="19"/>
  <c r="A2632" i="19"/>
  <c r="A2633" i="19"/>
  <c r="A2634" i="19"/>
  <c r="A2635" i="19"/>
  <c r="A2636" i="19"/>
  <c r="A2637" i="19"/>
  <c r="A2638" i="19"/>
  <c r="A2639" i="19"/>
  <c r="A2640" i="19"/>
  <c r="A2641" i="19"/>
  <c r="A2642" i="19"/>
  <c r="A2643" i="19"/>
  <c r="A2644" i="19"/>
  <c r="A2645" i="19"/>
  <c r="A2646" i="19"/>
  <c r="A2647" i="19"/>
  <c r="A2648" i="19"/>
  <c r="A2649" i="19"/>
  <c r="A2650" i="19"/>
  <c r="A2651" i="19"/>
  <c r="A2652" i="19"/>
  <c r="A2653" i="19"/>
  <c r="A2654" i="19"/>
  <c r="A2655" i="19"/>
  <c r="A2656" i="19"/>
  <c r="A2657" i="19"/>
  <c r="A2658" i="19"/>
  <c r="A2659" i="19"/>
  <c r="A2660" i="19"/>
  <c r="A2661" i="19"/>
  <c r="A2662" i="19"/>
  <c r="A2663" i="19"/>
  <c r="A2664" i="19"/>
  <c r="A2665" i="19"/>
  <c r="A2666" i="19"/>
  <c r="A2667" i="19"/>
  <c r="A2668" i="19"/>
  <c r="A2669" i="19"/>
  <c r="A2670" i="19"/>
  <c r="A2671" i="19"/>
  <c r="A2672" i="19"/>
  <c r="A2673" i="19"/>
  <c r="A2674" i="19"/>
  <c r="A2675" i="19"/>
  <c r="A2676" i="19"/>
  <c r="A2677" i="19"/>
  <c r="A2678" i="19"/>
  <c r="A2679" i="19"/>
  <c r="A2680" i="19"/>
  <c r="A2681" i="19"/>
  <c r="A2682" i="19"/>
  <c r="A2683" i="19"/>
  <c r="A2684" i="19"/>
  <c r="A2685" i="19"/>
  <c r="A2686" i="19"/>
  <c r="A2687" i="19"/>
  <c r="A2688" i="19"/>
  <c r="A2689" i="19"/>
  <c r="A2690" i="19"/>
  <c r="A2691" i="19"/>
  <c r="A2692" i="19"/>
  <c r="A2693" i="19"/>
  <c r="A2694" i="19"/>
  <c r="A2695" i="19"/>
  <c r="A2696" i="19"/>
  <c r="A2697" i="19"/>
  <c r="A2698" i="19"/>
  <c r="A2699" i="19"/>
  <c r="A2700" i="19"/>
  <c r="A2701" i="19"/>
  <c r="A2702" i="19"/>
  <c r="A2703" i="19"/>
  <c r="A2704" i="19"/>
  <c r="A2705" i="19"/>
  <c r="A2706" i="19"/>
  <c r="A2707" i="19"/>
  <c r="A2708" i="19"/>
  <c r="A2709" i="19"/>
  <c r="A2710" i="19"/>
  <c r="A2711" i="19"/>
  <c r="A2712" i="19"/>
  <c r="A2713" i="19"/>
  <c r="A2714" i="19"/>
  <c r="A2715" i="19"/>
  <c r="A2716" i="19"/>
  <c r="A2717" i="19"/>
  <c r="A2718" i="19"/>
  <c r="A2719" i="19"/>
  <c r="A2720" i="19"/>
  <c r="A2721" i="19"/>
  <c r="A2722" i="19"/>
  <c r="A2723" i="19"/>
  <c r="A2724" i="19"/>
  <c r="A2725" i="19"/>
  <c r="A2726" i="19"/>
  <c r="A2727" i="19"/>
  <c r="A2728" i="19"/>
  <c r="A2729" i="19"/>
  <c r="A2730" i="19"/>
  <c r="A2731" i="19"/>
  <c r="A2732" i="19"/>
  <c r="A2733" i="19"/>
  <c r="A2734" i="19"/>
  <c r="A2735" i="19"/>
  <c r="A2736" i="19"/>
  <c r="A2737" i="19"/>
  <c r="A2738" i="19"/>
  <c r="A2739" i="19"/>
  <c r="A2740" i="19"/>
  <c r="A2741" i="19"/>
  <c r="A2742" i="19"/>
  <c r="A2743" i="19"/>
  <c r="A2744" i="19"/>
  <c r="A2745" i="19"/>
  <c r="A2746" i="19"/>
  <c r="A2747" i="19"/>
  <c r="A2748" i="19"/>
  <c r="A2749" i="19"/>
  <c r="A2750" i="19"/>
  <c r="A2751" i="19"/>
  <c r="A2752" i="19"/>
  <c r="A2753" i="19"/>
  <c r="A2754" i="19"/>
  <c r="A2755" i="19"/>
  <c r="A2756" i="19"/>
  <c r="A2757" i="19"/>
  <c r="A2758" i="19"/>
  <c r="A2759" i="19"/>
  <c r="A2760" i="19"/>
  <c r="A2761" i="19"/>
  <c r="A2762" i="19"/>
  <c r="A2763" i="19"/>
  <c r="A2764" i="19"/>
  <c r="A2765" i="19"/>
  <c r="A2766" i="19"/>
  <c r="A2767" i="19"/>
  <c r="A2768" i="19"/>
  <c r="A2769" i="19"/>
  <c r="A2770" i="19"/>
  <c r="A2771" i="19"/>
  <c r="A2772" i="19"/>
  <c r="A2773" i="19"/>
  <c r="A2774" i="19"/>
  <c r="A2775" i="19"/>
  <c r="A2776" i="19"/>
  <c r="A2777" i="19"/>
  <c r="A2778" i="19"/>
  <c r="A2779" i="19"/>
  <c r="A2780" i="19"/>
  <c r="A2781" i="19"/>
  <c r="A2782" i="19"/>
  <c r="A2783" i="19"/>
  <c r="A2784" i="19"/>
  <c r="A2785" i="19"/>
  <c r="A2786" i="19"/>
  <c r="A2787" i="19"/>
  <c r="A2788" i="19"/>
  <c r="A2789" i="19"/>
  <c r="A2790" i="19"/>
  <c r="A2791" i="19"/>
  <c r="A2792" i="19"/>
  <c r="A2793" i="19"/>
  <c r="A2794" i="19"/>
  <c r="A2795" i="19"/>
  <c r="A2796" i="19"/>
  <c r="A2797" i="19"/>
  <c r="A2798" i="19"/>
  <c r="A2799" i="19"/>
  <c r="A2800" i="19"/>
  <c r="A2801" i="19"/>
  <c r="A2802" i="19"/>
  <c r="A2803" i="19"/>
  <c r="A2804" i="19"/>
  <c r="A2805" i="19"/>
  <c r="A2806" i="19"/>
  <c r="A2807" i="19"/>
  <c r="A2808" i="19"/>
  <c r="A2809" i="19"/>
  <c r="A2810" i="19"/>
  <c r="A2811" i="19"/>
  <c r="A2812" i="19"/>
  <c r="A2813" i="19"/>
  <c r="A2814" i="19"/>
  <c r="A2815" i="19"/>
  <c r="A2816" i="19"/>
  <c r="A2817" i="19"/>
  <c r="A2818" i="19"/>
  <c r="A2819" i="19"/>
  <c r="A2820" i="19"/>
  <c r="A2821" i="19"/>
  <c r="A2822" i="19"/>
  <c r="A2823" i="19"/>
  <c r="A2824" i="19"/>
  <c r="A2825" i="19"/>
  <c r="A2826" i="19"/>
  <c r="A2827" i="19"/>
  <c r="A2828" i="19"/>
  <c r="A2829" i="19"/>
  <c r="A2830" i="19"/>
  <c r="A2831" i="19"/>
  <c r="A2832" i="19"/>
  <c r="A2833" i="19"/>
  <c r="A2834" i="19"/>
  <c r="A2835" i="19"/>
  <c r="A2836" i="19"/>
  <c r="A2837" i="19"/>
  <c r="A2838" i="19"/>
  <c r="A2839" i="19"/>
  <c r="A2840" i="19"/>
  <c r="A2841" i="19"/>
  <c r="A2842" i="19"/>
  <c r="A2843" i="19"/>
  <c r="A2844" i="19"/>
  <c r="A2845" i="19"/>
  <c r="A2846" i="19"/>
  <c r="A2847" i="19"/>
  <c r="A2848" i="19"/>
  <c r="A2849" i="19"/>
  <c r="A2850" i="19"/>
  <c r="A2851" i="19"/>
  <c r="A2852" i="19"/>
  <c r="A2853" i="19"/>
  <c r="A2854" i="19"/>
  <c r="A2855" i="19"/>
  <c r="A2856" i="19"/>
  <c r="A2857" i="19"/>
  <c r="A2858" i="19"/>
  <c r="A2859" i="19"/>
  <c r="A2860" i="19"/>
  <c r="A2861" i="19"/>
  <c r="A2862" i="19"/>
  <c r="A2863" i="19"/>
  <c r="A2864" i="19"/>
  <c r="A2865" i="19"/>
  <c r="A2866" i="19"/>
  <c r="A2867" i="19"/>
  <c r="A2868" i="19"/>
  <c r="A2869" i="19"/>
  <c r="A2870" i="19"/>
  <c r="A2871" i="19"/>
  <c r="A2872" i="19"/>
  <c r="A2873" i="19"/>
  <c r="A2874" i="19"/>
  <c r="A2875" i="19"/>
  <c r="A2876" i="19"/>
  <c r="A2877" i="19"/>
  <c r="A2878" i="19"/>
  <c r="A2879" i="19"/>
  <c r="A2880" i="19"/>
  <c r="A2881" i="19"/>
  <c r="A2882" i="19"/>
  <c r="A2883" i="19"/>
  <c r="A2884" i="19"/>
  <c r="A2885" i="19"/>
  <c r="A2886" i="19"/>
  <c r="A2887" i="19"/>
  <c r="A2888" i="19"/>
  <c r="A2889" i="19"/>
  <c r="A2890" i="19"/>
  <c r="A2891" i="19"/>
  <c r="A2892" i="19"/>
  <c r="A2893" i="19"/>
  <c r="A2894" i="19"/>
  <c r="A2895" i="19"/>
  <c r="A2896" i="19"/>
  <c r="A2897" i="19"/>
  <c r="A2898" i="19"/>
  <c r="A2899" i="19"/>
  <c r="A2900" i="19"/>
  <c r="A2901" i="19"/>
  <c r="A2902" i="19"/>
  <c r="A2903" i="19"/>
  <c r="A2904" i="19"/>
  <c r="A2905" i="19"/>
  <c r="A2906" i="19"/>
  <c r="A2907" i="19"/>
  <c r="A2908" i="19"/>
  <c r="A2909" i="19"/>
  <c r="A2910" i="19"/>
  <c r="A2911" i="19"/>
  <c r="A2912" i="19"/>
  <c r="A2913" i="19"/>
  <c r="A2914" i="19"/>
  <c r="A2915" i="19"/>
  <c r="A2916" i="19"/>
  <c r="A2917" i="19"/>
  <c r="A2918" i="19"/>
  <c r="A2919" i="19"/>
  <c r="A2920" i="19"/>
  <c r="A2921" i="19"/>
  <c r="A2922" i="19"/>
  <c r="A2923" i="19"/>
  <c r="A2924" i="19"/>
  <c r="A2925" i="19"/>
  <c r="A2926" i="19"/>
  <c r="A2927" i="19"/>
  <c r="A2928" i="19"/>
  <c r="A2929" i="19"/>
  <c r="A2930" i="19"/>
  <c r="A2931" i="19"/>
  <c r="A2932" i="19"/>
  <c r="A2933" i="19"/>
  <c r="A2934" i="19"/>
  <c r="A2935" i="19"/>
  <c r="A2936" i="19"/>
  <c r="A2937" i="19"/>
  <c r="A2938" i="19"/>
  <c r="A2939" i="19"/>
  <c r="A2940" i="19"/>
  <c r="A2941" i="19"/>
  <c r="A2942" i="19"/>
  <c r="A2943" i="19"/>
  <c r="A2944" i="19"/>
  <c r="A2945" i="19"/>
  <c r="A2946" i="19"/>
  <c r="A2947" i="19"/>
  <c r="A2948" i="19"/>
  <c r="A2949" i="19"/>
  <c r="A2950" i="19"/>
  <c r="A2951" i="19"/>
  <c r="A2952" i="19"/>
  <c r="A2953" i="19"/>
  <c r="A2954" i="19"/>
  <c r="A2955" i="19"/>
  <c r="A2956" i="19"/>
  <c r="A2957" i="19"/>
  <c r="A2958" i="19"/>
  <c r="A2959" i="19"/>
  <c r="A2960" i="19"/>
  <c r="A2961" i="19"/>
  <c r="A2962" i="19"/>
  <c r="A2963" i="19"/>
  <c r="A2964" i="19"/>
  <c r="A2965" i="19"/>
  <c r="A2966" i="19"/>
  <c r="A2967" i="19"/>
  <c r="A2968" i="19"/>
  <c r="A2969" i="19"/>
  <c r="A2970" i="19"/>
  <c r="A2971" i="19"/>
  <c r="A2972" i="19"/>
  <c r="A2973" i="19"/>
  <c r="A2974" i="19"/>
  <c r="A2975" i="19"/>
  <c r="A2976" i="19"/>
  <c r="A2977" i="19"/>
  <c r="A2978" i="19"/>
  <c r="A2979" i="19"/>
  <c r="A2980" i="19"/>
  <c r="A2981" i="19"/>
  <c r="A2982" i="19"/>
  <c r="A2983" i="19"/>
  <c r="A2984" i="19"/>
  <c r="A2985" i="19"/>
  <c r="A2986" i="19"/>
  <c r="A2987" i="19"/>
  <c r="A2988" i="19"/>
  <c r="A2989" i="19"/>
  <c r="A2990" i="19"/>
  <c r="A2991" i="19"/>
  <c r="A2992" i="19"/>
  <c r="A2993" i="19"/>
  <c r="A2994" i="19"/>
  <c r="A2995" i="19"/>
  <c r="A2996" i="19"/>
  <c r="A2997" i="19"/>
  <c r="A2998" i="19"/>
  <c r="A2999" i="19"/>
  <c r="A3000" i="19"/>
  <c r="A3001" i="19"/>
  <c r="A3002" i="19"/>
  <c r="A3003" i="19"/>
  <c r="A3004" i="19"/>
  <c r="A3005" i="19"/>
  <c r="A3006" i="19"/>
  <c r="A3007" i="19"/>
  <c r="A3008" i="19"/>
  <c r="A3009" i="19"/>
  <c r="A3010" i="19"/>
  <c r="A3011" i="19"/>
  <c r="A3012" i="19"/>
  <c r="A3013" i="19"/>
  <c r="A3014" i="19"/>
  <c r="A3015" i="19"/>
  <c r="A3016" i="19"/>
  <c r="A3017" i="19"/>
  <c r="A3018" i="19"/>
  <c r="A3019" i="19"/>
  <c r="A3020" i="19"/>
  <c r="A3021" i="19"/>
  <c r="A3022" i="19"/>
  <c r="A3023" i="19"/>
  <c r="A3024" i="19"/>
  <c r="A3025" i="19"/>
  <c r="A3026" i="19"/>
  <c r="A3027" i="19"/>
  <c r="A3028" i="19"/>
  <c r="A3029" i="19"/>
  <c r="A3030" i="19"/>
  <c r="A3031" i="19"/>
  <c r="A3032" i="19"/>
  <c r="A3033" i="19"/>
  <c r="A3034" i="19"/>
  <c r="A3035" i="19"/>
  <c r="A3036" i="19"/>
  <c r="A3037" i="19"/>
  <c r="A3038" i="19"/>
  <c r="A3039" i="19"/>
  <c r="A3040" i="19"/>
  <c r="A3041" i="19"/>
  <c r="A3042" i="19"/>
  <c r="A3043" i="19"/>
  <c r="A3044" i="19"/>
  <c r="A3045" i="19"/>
  <c r="A3046" i="19"/>
  <c r="A3047" i="19"/>
  <c r="A3048" i="19"/>
  <c r="A3049" i="19"/>
  <c r="A3050" i="19"/>
  <c r="A3051" i="19"/>
  <c r="A3052" i="19"/>
  <c r="A3053" i="19"/>
  <c r="A3054" i="19"/>
  <c r="A3055" i="19"/>
  <c r="A3056" i="19"/>
  <c r="A3057" i="19"/>
  <c r="A3058" i="19"/>
  <c r="A3059" i="19"/>
  <c r="A3060" i="19"/>
  <c r="A3061" i="19"/>
  <c r="A3062" i="19"/>
  <c r="A3063" i="19"/>
  <c r="A3064" i="19"/>
  <c r="A3065" i="19"/>
  <c r="A3066" i="19"/>
  <c r="A3067" i="19"/>
  <c r="A3068" i="19"/>
  <c r="A3069" i="19"/>
  <c r="A3070" i="19"/>
  <c r="A3071" i="19"/>
  <c r="A3072" i="19"/>
  <c r="A3073" i="19"/>
  <c r="A3074" i="19"/>
  <c r="A3075" i="19"/>
  <c r="A3076" i="19"/>
  <c r="A3077" i="19"/>
  <c r="A3078" i="19"/>
  <c r="A3079" i="19"/>
  <c r="A3080" i="19"/>
  <c r="A3081" i="19"/>
  <c r="A3082" i="19"/>
  <c r="A3083" i="19"/>
  <c r="A3084" i="19"/>
  <c r="A3085" i="19"/>
  <c r="A3086" i="19"/>
  <c r="A3087" i="19"/>
  <c r="A3088" i="19"/>
  <c r="A3089" i="19"/>
  <c r="A3090" i="19"/>
  <c r="A3091" i="19"/>
  <c r="A3092" i="19"/>
  <c r="A3093" i="19"/>
  <c r="A3094" i="19"/>
  <c r="A3095" i="19"/>
  <c r="A3096" i="19"/>
  <c r="A3097" i="19"/>
  <c r="A3098" i="19"/>
  <c r="A3099" i="19"/>
  <c r="A3100" i="19"/>
  <c r="A3101" i="19"/>
  <c r="A3102" i="19"/>
  <c r="A3103" i="19"/>
  <c r="A3104" i="19"/>
  <c r="A3105" i="19"/>
  <c r="A3106" i="19"/>
  <c r="A3107" i="19"/>
  <c r="A3108" i="19"/>
  <c r="A3109" i="19"/>
  <c r="A3110" i="19"/>
  <c r="A3111" i="19"/>
  <c r="A3112" i="19"/>
  <c r="A3113" i="19"/>
  <c r="A3114" i="19"/>
  <c r="A3115" i="19"/>
  <c r="A3116" i="19"/>
  <c r="A3117" i="19"/>
  <c r="A3118" i="19"/>
  <c r="A3119" i="19"/>
  <c r="A3120" i="19"/>
  <c r="A3121" i="19"/>
  <c r="A3122" i="19"/>
  <c r="A3123" i="19"/>
  <c r="A3124" i="19"/>
  <c r="A3125" i="19"/>
  <c r="A3126" i="19"/>
  <c r="A3127" i="19"/>
  <c r="A3128" i="19"/>
  <c r="A3129" i="19"/>
  <c r="A3130" i="19"/>
  <c r="A3131" i="19"/>
  <c r="A3132" i="19"/>
  <c r="A3133" i="19"/>
  <c r="A3134" i="19"/>
  <c r="A3135" i="19"/>
  <c r="A3136" i="19"/>
  <c r="A3137" i="19"/>
  <c r="A3138" i="19"/>
  <c r="A3139" i="19"/>
  <c r="A3140" i="19"/>
  <c r="A3141" i="19"/>
  <c r="A3142" i="19"/>
  <c r="A3143" i="19"/>
  <c r="A3144" i="19"/>
  <c r="A3145" i="19"/>
  <c r="A3146" i="19"/>
  <c r="A3147" i="19"/>
  <c r="A3148" i="19"/>
  <c r="A3149" i="19"/>
  <c r="A3150" i="19"/>
  <c r="A3151" i="19"/>
  <c r="A3152" i="19"/>
  <c r="A3153" i="19"/>
  <c r="A3154" i="19"/>
  <c r="A3155" i="19"/>
  <c r="A3156" i="19"/>
  <c r="A3157" i="19"/>
  <c r="A3158" i="19"/>
  <c r="A3159" i="19"/>
  <c r="A3160" i="19"/>
  <c r="A3161" i="19"/>
  <c r="A3162" i="19"/>
  <c r="A3163" i="19"/>
  <c r="A3164" i="19"/>
  <c r="A3165" i="19"/>
  <c r="A3166" i="19"/>
  <c r="A3167" i="19"/>
  <c r="A3168" i="19"/>
  <c r="A3169" i="19"/>
  <c r="A3170" i="19"/>
  <c r="A3171" i="19"/>
  <c r="A3172" i="19"/>
  <c r="A3173" i="19"/>
  <c r="A3174" i="19"/>
  <c r="A3175" i="19"/>
  <c r="A3176" i="19"/>
  <c r="A3177" i="19"/>
  <c r="A3178" i="19"/>
  <c r="A3179" i="19"/>
  <c r="A3180" i="19"/>
  <c r="A3181" i="19"/>
  <c r="A3182" i="19"/>
  <c r="A3183" i="19"/>
  <c r="A3184" i="19"/>
  <c r="A3185" i="19"/>
  <c r="A3186" i="19"/>
  <c r="A3187" i="19"/>
  <c r="A3188" i="19"/>
  <c r="A3189" i="19"/>
  <c r="A3190" i="19"/>
  <c r="A3191" i="19"/>
  <c r="A3192" i="19"/>
  <c r="A3193" i="19"/>
  <c r="A3194" i="19"/>
  <c r="A3195" i="19"/>
  <c r="A3196" i="19"/>
  <c r="A3197" i="19"/>
  <c r="A3198" i="19"/>
  <c r="A3199" i="19"/>
  <c r="A3200" i="19"/>
  <c r="A3201" i="19"/>
  <c r="A3202" i="19"/>
  <c r="A3203" i="19"/>
  <c r="A3204" i="19"/>
  <c r="A3205" i="19"/>
  <c r="A3206" i="19"/>
  <c r="A3207" i="19"/>
  <c r="A3208" i="19"/>
  <c r="A3209" i="19"/>
  <c r="A3210" i="19"/>
  <c r="A3211" i="19"/>
  <c r="A3212" i="19"/>
  <c r="A3213" i="19"/>
  <c r="A3214" i="19"/>
  <c r="A3215" i="19"/>
  <c r="A3216" i="19"/>
  <c r="A3217" i="19"/>
  <c r="A3218" i="19"/>
  <c r="A3219" i="19"/>
  <c r="A3220" i="19"/>
  <c r="A3221" i="19"/>
  <c r="A3222" i="19"/>
  <c r="A3223" i="19"/>
  <c r="A3224" i="19"/>
  <c r="A3225" i="19"/>
  <c r="A3226" i="19"/>
  <c r="A3227" i="19"/>
  <c r="A3228" i="19"/>
  <c r="A3229" i="19"/>
  <c r="A3230" i="19"/>
  <c r="A3231" i="19"/>
  <c r="A3232" i="19"/>
  <c r="A3233" i="19"/>
  <c r="A3234" i="19"/>
  <c r="A3235" i="19"/>
  <c r="A3236" i="19"/>
  <c r="A3237" i="19"/>
  <c r="A3238" i="19"/>
  <c r="A3239" i="19"/>
  <c r="A3240" i="19"/>
  <c r="A3241" i="19"/>
  <c r="A3242" i="19"/>
  <c r="A3243" i="19"/>
  <c r="A3244" i="19"/>
  <c r="A3245" i="19"/>
  <c r="A3246" i="19"/>
  <c r="A3247" i="19"/>
  <c r="A3248" i="19"/>
  <c r="A3249" i="19"/>
  <c r="A3250" i="19"/>
  <c r="A3251" i="19"/>
  <c r="A3252" i="19"/>
  <c r="A3253" i="19"/>
  <c r="A3254" i="19"/>
  <c r="A3255" i="19"/>
  <c r="A3256" i="19"/>
  <c r="A3257" i="19"/>
  <c r="A3258" i="19"/>
  <c r="A3259" i="19"/>
  <c r="A3260" i="19"/>
  <c r="A3261" i="19"/>
  <c r="A3262" i="19"/>
  <c r="A3263" i="19"/>
  <c r="A3264" i="19"/>
  <c r="A3265" i="19"/>
  <c r="A3266" i="19"/>
  <c r="A3267" i="19"/>
  <c r="A3268" i="19"/>
  <c r="A3269" i="19"/>
  <c r="A3270" i="19"/>
  <c r="A3271" i="19"/>
  <c r="A3272" i="19"/>
  <c r="A3273" i="19"/>
  <c r="A3274" i="19"/>
  <c r="A3275" i="19"/>
  <c r="A3276" i="19"/>
  <c r="A3277" i="19"/>
  <c r="A3278" i="19"/>
  <c r="A3279" i="19"/>
  <c r="A3280" i="19"/>
  <c r="A3281" i="19"/>
  <c r="A3282" i="19"/>
  <c r="A3283" i="19"/>
  <c r="A3284" i="19"/>
  <c r="A3285" i="19"/>
  <c r="A3286" i="19"/>
  <c r="A3287" i="19"/>
  <c r="A3288" i="19"/>
  <c r="A3289" i="19"/>
  <c r="A3290" i="19"/>
  <c r="A3291" i="19"/>
  <c r="A3292" i="19"/>
  <c r="A3293" i="19"/>
  <c r="A3294" i="19"/>
  <c r="A3295" i="19"/>
  <c r="A3296" i="19"/>
  <c r="A3297" i="19"/>
  <c r="A3298" i="19"/>
  <c r="A3299" i="19"/>
  <c r="A3300" i="19"/>
  <c r="A3301" i="19"/>
  <c r="A3302" i="19"/>
  <c r="A3303" i="19"/>
  <c r="A3304" i="19"/>
  <c r="A3305" i="19"/>
  <c r="A3306" i="19"/>
  <c r="A3307" i="19"/>
  <c r="A3308" i="19"/>
  <c r="A3309" i="19"/>
  <c r="A3310" i="19"/>
  <c r="A3311" i="19"/>
  <c r="A3312" i="19"/>
  <c r="A3313" i="19"/>
  <c r="A3314" i="19"/>
  <c r="A3315" i="19"/>
  <c r="A3316" i="19"/>
  <c r="A3317" i="19"/>
  <c r="A3318" i="19"/>
  <c r="A3319" i="19"/>
  <c r="A3320" i="19"/>
  <c r="A3321" i="19"/>
  <c r="A3322" i="19"/>
  <c r="A3323" i="19"/>
  <c r="A3324" i="19"/>
  <c r="A3325" i="19"/>
  <c r="A3326" i="19"/>
  <c r="A3327" i="19"/>
  <c r="A3328" i="19"/>
  <c r="A3329" i="19"/>
  <c r="A3330" i="19"/>
  <c r="A3331" i="19"/>
  <c r="A3332" i="19"/>
  <c r="A3333" i="19"/>
  <c r="A3334" i="19"/>
  <c r="A3335" i="19"/>
  <c r="A3336" i="19"/>
  <c r="A3337" i="19"/>
  <c r="A3338" i="19"/>
  <c r="A3339" i="19"/>
  <c r="A3340" i="19"/>
  <c r="A3341" i="19"/>
  <c r="A3342" i="19"/>
  <c r="A3343" i="19"/>
  <c r="A3344" i="19"/>
  <c r="A3345" i="19"/>
  <c r="A3346" i="19"/>
  <c r="A3347" i="19"/>
  <c r="A3348" i="19"/>
  <c r="A3349" i="19"/>
  <c r="A3350" i="19"/>
  <c r="A3351" i="19"/>
  <c r="A3352" i="19"/>
  <c r="A3353" i="19"/>
  <c r="A3354" i="19"/>
  <c r="A3355" i="19"/>
  <c r="A3356" i="19"/>
  <c r="A3357" i="19"/>
  <c r="A3358" i="19"/>
  <c r="A3359" i="19"/>
  <c r="A3360" i="19"/>
  <c r="A3361" i="19"/>
  <c r="A3362" i="19"/>
  <c r="A3363" i="19"/>
  <c r="A3364" i="19"/>
  <c r="A3365" i="19"/>
  <c r="A3366" i="19"/>
  <c r="A3367" i="19"/>
  <c r="A3368" i="19"/>
  <c r="A3369" i="19"/>
  <c r="A3370" i="19"/>
  <c r="A3371" i="19"/>
  <c r="A3372" i="19"/>
  <c r="A3373" i="19"/>
  <c r="A3374" i="19"/>
  <c r="A3375" i="19"/>
  <c r="A3376" i="19"/>
  <c r="A3377" i="19"/>
  <c r="A3378" i="19"/>
  <c r="A3379" i="19"/>
  <c r="A3380" i="19"/>
  <c r="A3381" i="19"/>
  <c r="A3382" i="19"/>
  <c r="A3383" i="19"/>
  <c r="A3384" i="19"/>
  <c r="A3385" i="19"/>
  <c r="A3386" i="19"/>
  <c r="A3387" i="19"/>
  <c r="A3388" i="19"/>
  <c r="A3389" i="19"/>
  <c r="A3390" i="19"/>
  <c r="A3391" i="19"/>
  <c r="A3392" i="19"/>
  <c r="A3393" i="19"/>
  <c r="A3394" i="19"/>
  <c r="A3395" i="19"/>
  <c r="A3396" i="19"/>
  <c r="A3397" i="19"/>
  <c r="A3398" i="19"/>
  <c r="A3399" i="19"/>
  <c r="A3400" i="19"/>
  <c r="A3401" i="19"/>
  <c r="A3402" i="19"/>
  <c r="A3403" i="19"/>
  <c r="A3404" i="19"/>
  <c r="A3405" i="19"/>
  <c r="A3406" i="19"/>
  <c r="A3407" i="19"/>
  <c r="A3408" i="19"/>
  <c r="A3409" i="19"/>
  <c r="A3410" i="19"/>
  <c r="A3411" i="19"/>
  <c r="A3412" i="19"/>
  <c r="A3413" i="19"/>
  <c r="A3414" i="19"/>
  <c r="A3415" i="19"/>
  <c r="A3416" i="19"/>
  <c r="A3417" i="19"/>
  <c r="A3418" i="19"/>
  <c r="A3419" i="19"/>
  <c r="A3420" i="19"/>
  <c r="A3421" i="19"/>
  <c r="A3422" i="19"/>
  <c r="A3423" i="19"/>
  <c r="A3424" i="19"/>
  <c r="A3425" i="19"/>
  <c r="A3426" i="19"/>
  <c r="A3427" i="19"/>
  <c r="A3428" i="19"/>
  <c r="A3429" i="19"/>
  <c r="A3430" i="19"/>
  <c r="A3431" i="19"/>
  <c r="A3432" i="19"/>
  <c r="A3433" i="19"/>
  <c r="A3434" i="19"/>
  <c r="A3435" i="19"/>
  <c r="A3436" i="19"/>
  <c r="A3437" i="19"/>
  <c r="A3438" i="19"/>
  <c r="A3439" i="19"/>
  <c r="A3440" i="19"/>
  <c r="A3441" i="19"/>
  <c r="A3442" i="19"/>
  <c r="A3443" i="19"/>
  <c r="A3444" i="19"/>
  <c r="A3445" i="19"/>
  <c r="A3446" i="19"/>
  <c r="A3447" i="19"/>
  <c r="A3448" i="19"/>
  <c r="A3449" i="19"/>
  <c r="A3450" i="19"/>
  <c r="A3451" i="19"/>
  <c r="A3452" i="19"/>
  <c r="A3453" i="19"/>
  <c r="A3454" i="19"/>
  <c r="A3455" i="19"/>
  <c r="A3456" i="19"/>
  <c r="A3457" i="19"/>
  <c r="A3458" i="19"/>
  <c r="A3459" i="19"/>
  <c r="A3460" i="19"/>
  <c r="A3461" i="19"/>
  <c r="A3462" i="19"/>
  <c r="A3463" i="19"/>
  <c r="A3464" i="19"/>
  <c r="A3465" i="19"/>
  <c r="A3466" i="19"/>
  <c r="A3467" i="19"/>
  <c r="A3468" i="19"/>
  <c r="A3469" i="19"/>
  <c r="A3470" i="19"/>
  <c r="A3471" i="19"/>
  <c r="A3472" i="19"/>
  <c r="A3473" i="19"/>
  <c r="A3474" i="19"/>
  <c r="A3475" i="19"/>
  <c r="A3476" i="19"/>
  <c r="A3477" i="19"/>
  <c r="A3478" i="19"/>
  <c r="A3479" i="19"/>
  <c r="A3480" i="19"/>
  <c r="A3481" i="19"/>
  <c r="A3482" i="19"/>
  <c r="A3483" i="19"/>
  <c r="A3484" i="19"/>
  <c r="A3485" i="19"/>
  <c r="A3486" i="19"/>
  <c r="A3487" i="19"/>
  <c r="A3488" i="19"/>
  <c r="A3489" i="19"/>
  <c r="A3490" i="19"/>
  <c r="A3491" i="19"/>
  <c r="A3492" i="19"/>
  <c r="A3493" i="19"/>
  <c r="A3494" i="19"/>
  <c r="A3495" i="19"/>
  <c r="A3496" i="19"/>
  <c r="A3497" i="19"/>
  <c r="A3498" i="19"/>
  <c r="A3499" i="19"/>
  <c r="A3500" i="19"/>
  <c r="A3501" i="19"/>
  <c r="A3502" i="19"/>
  <c r="A3503" i="19"/>
  <c r="A3504" i="19"/>
  <c r="A3505" i="19"/>
  <c r="A3506" i="19"/>
  <c r="A3507" i="19"/>
  <c r="A3508" i="19"/>
  <c r="A3509" i="19"/>
  <c r="A3510" i="19"/>
  <c r="A3511" i="19"/>
  <c r="A3512" i="19"/>
  <c r="A3513" i="19"/>
  <c r="A3514" i="19"/>
  <c r="A3515" i="19"/>
  <c r="A3516" i="19"/>
  <c r="A3517" i="19"/>
  <c r="A3518" i="19"/>
  <c r="A3519" i="19"/>
  <c r="A3520" i="19"/>
  <c r="A3521" i="19"/>
  <c r="A3522" i="19"/>
  <c r="A3523" i="19"/>
  <c r="A3524" i="19"/>
  <c r="A3525" i="19"/>
  <c r="A3526" i="19"/>
  <c r="A3527" i="19"/>
  <c r="A3528" i="19"/>
  <c r="A3529" i="19"/>
  <c r="A3530" i="19"/>
  <c r="A3531" i="19"/>
  <c r="A3532" i="19"/>
  <c r="A3533" i="19"/>
  <c r="A3534" i="19"/>
  <c r="A3535" i="19"/>
  <c r="A3536" i="19"/>
  <c r="A3537" i="19"/>
  <c r="A3538" i="19"/>
  <c r="A3539" i="19"/>
  <c r="A3540" i="19"/>
  <c r="A3541" i="19"/>
  <c r="A3542" i="19"/>
  <c r="A3543" i="19"/>
  <c r="A3544" i="19"/>
  <c r="A3545" i="19"/>
  <c r="A3546" i="19"/>
  <c r="A3547" i="19"/>
  <c r="A3548" i="19"/>
  <c r="A3549" i="19"/>
  <c r="A3550" i="19"/>
  <c r="A3551" i="19"/>
  <c r="A3552" i="19"/>
  <c r="A3553" i="19"/>
  <c r="A3554" i="19"/>
  <c r="A3555" i="19"/>
  <c r="A3556" i="19"/>
  <c r="A3557" i="19"/>
  <c r="A3558" i="19"/>
  <c r="A3559" i="19"/>
  <c r="A3560" i="19"/>
  <c r="A3561" i="19"/>
  <c r="A3562" i="19"/>
  <c r="A3563" i="19"/>
  <c r="A3564" i="19"/>
  <c r="A3565" i="19"/>
  <c r="A3566" i="19"/>
  <c r="A3567" i="19"/>
  <c r="A3568" i="19"/>
  <c r="A3569" i="19"/>
  <c r="A3570" i="19"/>
  <c r="A3571" i="19"/>
  <c r="A3572" i="19"/>
  <c r="A3573" i="19"/>
  <c r="A3574" i="19"/>
  <c r="A3575" i="19"/>
  <c r="A3576" i="19"/>
  <c r="A3577" i="19"/>
  <c r="A3578" i="19"/>
  <c r="A3579" i="19"/>
  <c r="A3580" i="19"/>
  <c r="A3581" i="19"/>
  <c r="A3582" i="19"/>
  <c r="A3583" i="19"/>
  <c r="A3584" i="19"/>
  <c r="A3585" i="19"/>
  <c r="A3586" i="19"/>
  <c r="A3587" i="19"/>
  <c r="A3588" i="19"/>
  <c r="A3589" i="19"/>
  <c r="A3590" i="19"/>
  <c r="A3591" i="19"/>
  <c r="A3592" i="19"/>
  <c r="A3593" i="19"/>
  <c r="A3594" i="19"/>
  <c r="A3595" i="19"/>
  <c r="A3596" i="19"/>
  <c r="A3597" i="19"/>
  <c r="A3598" i="19"/>
  <c r="A3599" i="19"/>
  <c r="A3600" i="19"/>
  <c r="A3601" i="19"/>
  <c r="A3602" i="19"/>
  <c r="A3603" i="19"/>
  <c r="A3604" i="19"/>
  <c r="A3605" i="19"/>
  <c r="A3606" i="19"/>
  <c r="A3607" i="19"/>
  <c r="A3608" i="19"/>
  <c r="A3609" i="19"/>
  <c r="A3610" i="19"/>
  <c r="A3611" i="19"/>
  <c r="A3612" i="19"/>
  <c r="A3613" i="19"/>
  <c r="A3614" i="19"/>
  <c r="A3615" i="19"/>
  <c r="A3616" i="19"/>
  <c r="A3617" i="19"/>
  <c r="A3618" i="19"/>
  <c r="A3619" i="19"/>
  <c r="A3620" i="19"/>
  <c r="A3621" i="19"/>
  <c r="A3622" i="19"/>
  <c r="A3623" i="19"/>
  <c r="A3624" i="19"/>
  <c r="A3625" i="19"/>
  <c r="A3626" i="19"/>
  <c r="A3627" i="19"/>
  <c r="A3628" i="19"/>
  <c r="A3629" i="19"/>
  <c r="A3630" i="19"/>
  <c r="A3631" i="19"/>
  <c r="A3632" i="19"/>
  <c r="A3633" i="19"/>
  <c r="A3634" i="19"/>
  <c r="A3635" i="19"/>
  <c r="A3636" i="19"/>
  <c r="A3637" i="19"/>
  <c r="A3638" i="19"/>
  <c r="A3639" i="19"/>
  <c r="A3640" i="19"/>
  <c r="A3641" i="19"/>
  <c r="A3642" i="19"/>
  <c r="A3643" i="19"/>
  <c r="A3644" i="19"/>
  <c r="A3645" i="19"/>
  <c r="A3646" i="19"/>
  <c r="A3647" i="19"/>
  <c r="A3648" i="19"/>
  <c r="A3649" i="19"/>
  <c r="A3650" i="19"/>
  <c r="A3651" i="19"/>
  <c r="A3652" i="19"/>
  <c r="A3653" i="19"/>
  <c r="A3654" i="19"/>
  <c r="A3655" i="19"/>
  <c r="A3656" i="19"/>
  <c r="A3657" i="19"/>
  <c r="A3658" i="19"/>
  <c r="A3659" i="19"/>
  <c r="A3660" i="19"/>
  <c r="A3661" i="19"/>
  <c r="A3662" i="19"/>
  <c r="A3663" i="19"/>
  <c r="A3664" i="19"/>
  <c r="A3665" i="19"/>
  <c r="A3666" i="19"/>
  <c r="A3667" i="19"/>
  <c r="A3668" i="19"/>
  <c r="A3669" i="19"/>
  <c r="A3670" i="19"/>
  <c r="A3671" i="19"/>
  <c r="A3672" i="19"/>
  <c r="A3673" i="19"/>
  <c r="A3674" i="19"/>
  <c r="A3675" i="19"/>
  <c r="A3676" i="19"/>
  <c r="A3677" i="19"/>
  <c r="A3678" i="19"/>
  <c r="A3679" i="19"/>
  <c r="A3680" i="19"/>
  <c r="A3681" i="19"/>
  <c r="A3682" i="19"/>
  <c r="A3683" i="19"/>
  <c r="A3684" i="19"/>
  <c r="A3685" i="19"/>
  <c r="A3686" i="19"/>
  <c r="A3687" i="19"/>
  <c r="A3688" i="19"/>
  <c r="A3689" i="19"/>
  <c r="A3690" i="19"/>
  <c r="A3691" i="19"/>
  <c r="A3692" i="19"/>
  <c r="A3693" i="19"/>
  <c r="A3694" i="19"/>
  <c r="A3695" i="19"/>
  <c r="A3696" i="19"/>
  <c r="A3697" i="19"/>
  <c r="A3698" i="19"/>
  <c r="A3699" i="19"/>
  <c r="A3700" i="19"/>
  <c r="A3701" i="19"/>
  <c r="A3702" i="19"/>
  <c r="A3703" i="19"/>
  <c r="A3704" i="19"/>
  <c r="A3705" i="19"/>
  <c r="A3706" i="19"/>
  <c r="A3707" i="19"/>
  <c r="A3708" i="19"/>
  <c r="A3709" i="19"/>
  <c r="A3710" i="19"/>
  <c r="A3711" i="19"/>
  <c r="A3712" i="19"/>
  <c r="A3713" i="19"/>
  <c r="A3714" i="19"/>
  <c r="A3715" i="19"/>
  <c r="A3716" i="19"/>
  <c r="A3717" i="19"/>
  <c r="A3718" i="19"/>
  <c r="A3719" i="19"/>
  <c r="A3720" i="19"/>
  <c r="A3721" i="19"/>
  <c r="A3722" i="19"/>
  <c r="A3723" i="19"/>
  <c r="A3724" i="19"/>
  <c r="A3725" i="19"/>
  <c r="A3726" i="19"/>
  <c r="A3727" i="19"/>
  <c r="A3728" i="19"/>
  <c r="A3729" i="19"/>
  <c r="A3730" i="19"/>
  <c r="A3731" i="19"/>
  <c r="A3732" i="19"/>
  <c r="A3733" i="19"/>
  <c r="A3734" i="19"/>
  <c r="A3735" i="19"/>
  <c r="A3736" i="19"/>
  <c r="A3737" i="19"/>
  <c r="A3738" i="19"/>
  <c r="A3739" i="19"/>
  <c r="A3740" i="19"/>
  <c r="A3741" i="19"/>
  <c r="A3742" i="19"/>
  <c r="A3743" i="19"/>
  <c r="A3744" i="19"/>
  <c r="A3745" i="19"/>
  <c r="A3746" i="19"/>
  <c r="A3747" i="19"/>
  <c r="A3748" i="19"/>
  <c r="A3749" i="19"/>
  <c r="A3750" i="19"/>
  <c r="A3751" i="19"/>
  <c r="A3752" i="19"/>
  <c r="A3753" i="19"/>
  <c r="A3754" i="19"/>
  <c r="A3755" i="19"/>
  <c r="A3756" i="19"/>
  <c r="A3757" i="19"/>
  <c r="A3758" i="19"/>
  <c r="A3759" i="19"/>
  <c r="A3760" i="19"/>
  <c r="A3761" i="19"/>
  <c r="A3762" i="19"/>
  <c r="A3763" i="19"/>
  <c r="A3764" i="19"/>
  <c r="A3765" i="19"/>
  <c r="A3766" i="19"/>
  <c r="A3767" i="19"/>
  <c r="A3768" i="19"/>
  <c r="A3769" i="19"/>
  <c r="A3770" i="19"/>
  <c r="A3771" i="19"/>
  <c r="A3772" i="19"/>
  <c r="A3773" i="19"/>
  <c r="A3774" i="19"/>
  <c r="A3775" i="19"/>
  <c r="A3776" i="19"/>
  <c r="A3777" i="19"/>
  <c r="A3778" i="19"/>
  <c r="A3779" i="19"/>
  <c r="A3780" i="19"/>
  <c r="A3781" i="19"/>
  <c r="A3782" i="19"/>
  <c r="A3783" i="19"/>
  <c r="A3784" i="19"/>
  <c r="A3785" i="19"/>
  <c r="A3786" i="19"/>
  <c r="A3787" i="19"/>
  <c r="A3788" i="19"/>
  <c r="A3789" i="19"/>
  <c r="A3790" i="19"/>
  <c r="A3791" i="19"/>
  <c r="A3792" i="19"/>
  <c r="A3793" i="19"/>
  <c r="A3794" i="19"/>
  <c r="A3795" i="19"/>
  <c r="A3796" i="19"/>
  <c r="A3797" i="19"/>
  <c r="A3798" i="19"/>
  <c r="A3799" i="19"/>
  <c r="A3800" i="19"/>
  <c r="A3801" i="19"/>
  <c r="A3802" i="19"/>
  <c r="A3803" i="19"/>
  <c r="A3804" i="19"/>
  <c r="A3805" i="19"/>
  <c r="A3806" i="19"/>
  <c r="A3807" i="19"/>
  <c r="A3808" i="19"/>
  <c r="A3809" i="19"/>
  <c r="A3810" i="19"/>
  <c r="A3811" i="19"/>
  <c r="A3812" i="19"/>
  <c r="A3813" i="19"/>
  <c r="A3814" i="19"/>
  <c r="A3815" i="19"/>
  <c r="A3816" i="19"/>
  <c r="A3817" i="19"/>
  <c r="A3818" i="19"/>
  <c r="A3819" i="19"/>
  <c r="A3820" i="19"/>
  <c r="A3821" i="19"/>
  <c r="A3822" i="19"/>
  <c r="A3823" i="19"/>
  <c r="A3824" i="19"/>
  <c r="A3825" i="19"/>
  <c r="A3826" i="19"/>
  <c r="A3827" i="19"/>
  <c r="A3828" i="19"/>
  <c r="A3829" i="19"/>
  <c r="A3830" i="19"/>
  <c r="A3831" i="19"/>
  <c r="A3832" i="19"/>
  <c r="A3833" i="19"/>
  <c r="A3834" i="19"/>
  <c r="A3835" i="19"/>
  <c r="A3836" i="19"/>
  <c r="A3837" i="19"/>
  <c r="A3838" i="19"/>
  <c r="A3839" i="19"/>
  <c r="A3840" i="19"/>
  <c r="A3841" i="19"/>
  <c r="A3842" i="19"/>
  <c r="A3843" i="19"/>
  <c r="A3844" i="19"/>
  <c r="A3845" i="19"/>
  <c r="A3846" i="19"/>
  <c r="A3847" i="19"/>
  <c r="A3848" i="19"/>
  <c r="A3849" i="19"/>
  <c r="A3850" i="19"/>
  <c r="A3851" i="19"/>
  <c r="A3852" i="19"/>
  <c r="A3853" i="19"/>
  <c r="A3854" i="19"/>
  <c r="A3855" i="19"/>
  <c r="A3856" i="19"/>
  <c r="A3857" i="19"/>
  <c r="A3858" i="19"/>
  <c r="A3859" i="19"/>
  <c r="A3860" i="19"/>
  <c r="A3861" i="19"/>
  <c r="A3862" i="19"/>
  <c r="A3863" i="19"/>
  <c r="A3864" i="19"/>
  <c r="A3865" i="19"/>
  <c r="A3866" i="19"/>
  <c r="A3867" i="19"/>
  <c r="A3868" i="19"/>
  <c r="A3869" i="19"/>
  <c r="A3870" i="19"/>
  <c r="A3871" i="19"/>
  <c r="A3872" i="19"/>
  <c r="A3873" i="19"/>
  <c r="A3874" i="19"/>
  <c r="A3875" i="19"/>
  <c r="A3876" i="19"/>
  <c r="A3877" i="19"/>
  <c r="A3878" i="19"/>
  <c r="A3879" i="19"/>
  <c r="A3880" i="19"/>
  <c r="A3881" i="19"/>
  <c r="A3882" i="19"/>
  <c r="A3883" i="19"/>
  <c r="A3884" i="19"/>
  <c r="A3885" i="19"/>
  <c r="A3886" i="19"/>
  <c r="A3887" i="19"/>
  <c r="A3888" i="19"/>
  <c r="A3889" i="19"/>
  <c r="A3890" i="19"/>
  <c r="A3891" i="19"/>
  <c r="A3892" i="19"/>
  <c r="A3893" i="19"/>
  <c r="A3894" i="19"/>
  <c r="A3895" i="19"/>
  <c r="A3896" i="19"/>
  <c r="A3897" i="19"/>
  <c r="A3898" i="19"/>
  <c r="A3899" i="19"/>
  <c r="A3900" i="19"/>
  <c r="A3901" i="19"/>
  <c r="A3902" i="19"/>
  <c r="A3903" i="19"/>
  <c r="A3904" i="19"/>
  <c r="A3905" i="19"/>
  <c r="A3906" i="19"/>
  <c r="A3907" i="19"/>
  <c r="A3908" i="19"/>
  <c r="A3909" i="19"/>
  <c r="A3910" i="19"/>
  <c r="A3911" i="19"/>
  <c r="A3912" i="19"/>
  <c r="A3913" i="19"/>
  <c r="A3914" i="19"/>
  <c r="A3915" i="19"/>
  <c r="A3916" i="19"/>
  <c r="A3917" i="19"/>
  <c r="A3918" i="19"/>
  <c r="A3919" i="19"/>
  <c r="A3920" i="19"/>
  <c r="A3921" i="19"/>
  <c r="A3922" i="19"/>
  <c r="A3923" i="19"/>
  <c r="A3924" i="19"/>
  <c r="A3925" i="19"/>
  <c r="A3926" i="19"/>
  <c r="A3927" i="19"/>
  <c r="A3928" i="19"/>
  <c r="A3929" i="19"/>
  <c r="A3930" i="19"/>
  <c r="A3931" i="19"/>
  <c r="A3932" i="19"/>
  <c r="A3933" i="19"/>
  <c r="A3934" i="19"/>
  <c r="A3935" i="19"/>
  <c r="A3936" i="19"/>
  <c r="A3937" i="19"/>
  <c r="A3938" i="19"/>
  <c r="A3939" i="19"/>
  <c r="A3940" i="19"/>
  <c r="A3941" i="19"/>
  <c r="A3942" i="19"/>
  <c r="A3943" i="19"/>
  <c r="A3944" i="19"/>
  <c r="A3945" i="19"/>
  <c r="A3946" i="19"/>
  <c r="A3947" i="19"/>
  <c r="A3948" i="19"/>
  <c r="A3949" i="19"/>
  <c r="A3950" i="19"/>
  <c r="A3951" i="19"/>
  <c r="A3952" i="19"/>
  <c r="A3953" i="19"/>
  <c r="A3954" i="19"/>
  <c r="A3955" i="19"/>
  <c r="A3956" i="19"/>
  <c r="A3957" i="19"/>
  <c r="A3958" i="19"/>
  <c r="A3959" i="19"/>
  <c r="A3960" i="19"/>
  <c r="A3961" i="19"/>
  <c r="A3962" i="19"/>
  <c r="A3963" i="19"/>
  <c r="A3964" i="19"/>
  <c r="A3965" i="19"/>
  <c r="A3966" i="19"/>
  <c r="A3967" i="19"/>
  <c r="A3968" i="19"/>
  <c r="A3969" i="19"/>
  <c r="A3970" i="19"/>
  <c r="A3971" i="19"/>
  <c r="A3972" i="19"/>
  <c r="A3973" i="19"/>
  <c r="A3974" i="19"/>
  <c r="A3975" i="19"/>
  <c r="A3976" i="19"/>
  <c r="A3977" i="19"/>
  <c r="A3978" i="19"/>
  <c r="A3979" i="19"/>
  <c r="A3980" i="19"/>
  <c r="A3981" i="19"/>
  <c r="A3982" i="19"/>
  <c r="A3983" i="19"/>
  <c r="A3984" i="19"/>
  <c r="A3985" i="19"/>
  <c r="A3986" i="19"/>
  <c r="A3987" i="19"/>
  <c r="A3988" i="19"/>
  <c r="A3989" i="19"/>
  <c r="A3990" i="19"/>
  <c r="A3991" i="19"/>
  <c r="A3992" i="19"/>
  <c r="A3993" i="19"/>
  <c r="A3994" i="19"/>
  <c r="A3995" i="19"/>
  <c r="A3996" i="19"/>
  <c r="A3997" i="19"/>
  <c r="A3998" i="19"/>
  <c r="A3999" i="19"/>
  <c r="A4000" i="19"/>
  <c r="A4001" i="19"/>
  <c r="A4002" i="19"/>
  <c r="A4003" i="19"/>
  <c r="A4004" i="19"/>
  <c r="A4005" i="19"/>
  <c r="A4006" i="19"/>
  <c r="A4007" i="19"/>
  <c r="A4008" i="19"/>
  <c r="A4009" i="19"/>
  <c r="A4010" i="19"/>
  <c r="A4011" i="19"/>
  <c r="A4012" i="19"/>
  <c r="A4013" i="19"/>
  <c r="A4014" i="19"/>
  <c r="A4015" i="19"/>
  <c r="A4016" i="19"/>
  <c r="A4017" i="19"/>
  <c r="A4018" i="19"/>
  <c r="A4019" i="19"/>
  <c r="A4020" i="19"/>
  <c r="A4021" i="19"/>
  <c r="A4022" i="19"/>
  <c r="A4023" i="19"/>
  <c r="A4024" i="19"/>
  <c r="A4025" i="19"/>
  <c r="A4026" i="19"/>
  <c r="A4027" i="19"/>
  <c r="A4028" i="19"/>
  <c r="A4029" i="19"/>
  <c r="A4030" i="19"/>
  <c r="A4031" i="19"/>
  <c r="A4032" i="19"/>
  <c r="A4033" i="19"/>
  <c r="A4034" i="19"/>
  <c r="A4035" i="19"/>
  <c r="A4036" i="19"/>
  <c r="A4037" i="19"/>
  <c r="A4038" i="19"/>
  <c r="A4039" i="19"/>
  <c r="A4040" i="19"/>
  <c r="A4041" i="19"/>
  <c r="A4042" i="19"/>
  <c r="A4043" i="19"/>
  <c r="A4044" i="19"/>
  <c r="A4045" i="19"/>
  <c r="A4046" i="19"/>
  <c r="A4047" i="19"/>
  <c r="A4048" i="19"/>
  <c r="A4049" i="19"/>
  <c r="A4050" i="19"/>
  <c r="A4051" i="19"/>
  <c r="A4052" i="19"/>
  <c r="A4053" i="19"/>
  <c r="A4054" i="19"/>
  <c r="A4055" i="19"/>
  <c r="A4056" i="19"/>
  <c r="A4057" i="19"/>
  <c r="A4058" i="19"/>
  <c r="A4059" i="19"/>
  <c r="A4060" i="19"/>
  <c r="A4061" i="19"/>
  <c r="A4062" i="19"/>
  <c r="A4063" i="19"/>
  <c r="A4064" i="19"/>
  <c r="A4065" i="19"/>
  <c r="A4066" i="19"/>
  <c r="A4067" i="19"/>
  <c r="A4068" i="19"/>
  <c r="A4069" i="19"/>
  <c r="A4070" i="19"/>
  <c r="A4071" i="19"/>
  <c r="A4072" i="19"/>
  <c r="A4073" i="19"/>
  <c r="A4074" i="19"/>
  <c r="A4075" i="19"/>
  <c r="A4076" i="19"/>
  <c r="A4077" i="19"/>
  <c r="A4078" i="19"/>
  <c r="A4079" i="19"/>
  <c r="A4080" i="19"/>
  <c r="A4081" i="19"/>
  <c r="A4082" i="19"/>
  <c r="A4083" i="19"/>
  <c r="A4084" i="19"/>
  <c r="A4085" i="19"/>
  <c r="A4086" i="19"/>
  <c r="A4087" i="19"/>
  <c r="A4088" i="19"/>
  <c r="A4089" i="19"/>
  <c r="A4090" i="19"/>
  <c r="A4091" i="19"/>
  <c r="A4092" i="19"/>
  <c r="A4093" i="19"/>
  <c r="A4094" i="19"/>
  <c r="A4095" i="19"/>
  <c r="A4096" i="19"/>
  <c r="A4097" i="19"/>
  <c r="A4098" i="19"/>
  <c r="A4099" i="19"/>
  <c r="A4100" i="19"/>
  <c r="A4101" i="19"/>
  <c r="A4102" i="19"/>
  <c r="A4103" i="19"/>
  <c r="A4104" i="19"/>
  <c r="A4105" i="19"/>
  <c r="A4106" i="19"/>
  <c r="A4107" i="19"/>
  <c r="A4108" i="19"/>
  <c r="A4109" i="19"/>
  <c r="A4110" i="19"/>
  <c r="A4111" i="19"/>
  <c r="A4112" i="19"/>
  <c r="A4113" i="19"/>
  <c r="A4114" i="19"/>
  <c r="A4115" i="19"/>
  <c r="A4116" i="19"/>
  <c r="A4117" i="19"/>
  <c r="A4118" i="19"/>
  <c r="A4119" i="19"/>
  <c r="A4120" i="19"/>
  <c r="A4121" i="19"/>
  <c r="A4122" i="19"/>
  <c r="A4123" i="19"/>
  <c r="A4124" i="19"/>
  <c r="A4125" i="19"/>
  <c r="A4126" i="19"/>
  <c r="A4127" i="19"/>
  <c r="A4128" i="19"/>
  <c r="A4129" i="19"/>
  <c r="A4130" i="19"/>
  <c r="A4131" i="19"/>
  <c r="A4132" i="19"/>
  <c r="A4133" i="19"/>
  <c r="A4134" i="19"/>
  <c r="A4135" i="19"/>
  <c r="A4136" i="19"/>
  <c r="A4137" i="19"/>
  <c r="A4138" i="19"/>
  <c r="A4139" i="19"/>
  <c r="A4140" i="19"/>
  <c r="A4141" i="19"/>
  <c r="A4142" i="19"/>
  <c r="A4143" i="19"/>
  <c r="A4144" i="19"/>
  <c r="A4145" i="19"/>
  <c r="A4146" i="19"/>
  <c r="A4147" i="19"/>
  <c r="A4148" i="19"/>
  <c r="A4149" i="19"/>
  <c r="A4150" i="19"/>
  <c r="A4151" i="19"/>
  <c r="A4152" i="19"/>
  <c r="A4153" i="19"/>
  <c r="A4154" i="19"/>
  <c r="A4155" i="19"/>
  <c r="A4156" i="19"/>
  <c r="A4157" i="19"/>
  <c r="A4158" i="19"/>
  <c r="A4159" i="19"/>
  <c r="A4160" i="19"/>
  <c r="A4161" i="19"/>
  <c r="A4162" i="19"/>
  <c r="A4163" i="19"/>
  <c r="A4164" i="19"/>
  <c r="A4165" i="19"/>
  <c r="A4166" i="19"/>
  <c r="A4167" i="19"/>
  <c r="A4168" i="19"/>
  <c r="A4169" i="19"/>
  <c r="A4170" i="19"/>
  <c r="A4171" i="19"/>
  <c r="A4172" i="19"/>
  <c r="A4173" i="19"/>
  <c r="A4174" i="19"/>
  <c r="A4175" i="19"/>
  <c r="A4176" i="19"/>
  <c r="A4177" i="19"/>
  <c r="A4178" i="19"/>
  <c r="A4179" i="19"/>
  <c r="A4180" i="19"/>
  <c r="A4181" i="19"/>
  <c r="A4182" i="19"/>
  <c r="A4183" i="19"/>
  <c r="A4184" i="19"/>
  <c r="A4185" i="19"/>
  <c r="A4186" i="19"/>
  <c r="A4187" i="19"/>
  <c r="A4188" i="19"/>
  <c r="A4189" i="19"/>
  <c r="A4190" i="19"/>
  <c r="A4191" i="19"/>
  <c r="A4192" i="19"/>
  <c r="A4193" i="19"/>
  <c r="A4194" i="19"/>
  <c r="A4195" i="19"/>
  <c r="A4196" i="19"/>
  <c r="A4197" i="19"/>
  <c r="A4198" i="19"/>
  <c r="A4199" i="19"/>
  <c r="A4200" i="19"/>
  <c r="A4201" i="19"/>
  <c r="A4202" i="19"/>
  <c r="A4203" i="19"/>
  <c r="A4204" i="19"/>
  <c r="A4205" i="19"/>
  <c r="A4206" i="19"/>
  <c r="A4207" i="19"/>
  <c r="A4208" i="19"/>
  <c r="A4209" i="19"/>
  <c r="A4210" i="19"/>
  <c r="A4211" i="19"/>
  <c r="A4212" i="19"/>
  <c r="A4213" i="19"/>
  <c r="A4214" i="19"/>
  <c r="A4215" i="19"/>
  <c r="A4216" i="19"/>
  <c r="A4217" i="19"/>
  <c r="A4218" i="19"/>
  <c r="A4219" i="19"/>
  <c r="A4220" i="19"/>
  <c r="A4221" i="19"/>
  <c r="A4222" i="19"/>
  <c r="A4223" i="19"/>
  <c r="A4224" i="19"/>
  <c r="A4225" i="19"/>
  <c r="A4226" i="19"/>
  <c r="A4227" i="19"/>
  <c r="A4228" i="19"/>
  <c r="A4229" i="19"/>
  <c r="A4230" i="19"/>
  <c r="A4231" i="19"/>
  <c r="A4232" i="19"/>
  <c r="A4233" i="19"/>
  <c r="A4234" i="19"/>
  <c r="A4235" i="19"/>
  <c r="A4236" i="19"/>
  <c r="A4237" i="19"/>
  <c r="A4238" i="19"/>
  <c r="A4239" i="19"/>
  <c r="A4240" i="19"/>
  <c r="A4241" i="19"/>
  <c r="A4242" i="19"/>
  <c r="A4243" i="19"/>
  <c r="A4244" i="19"/>
  <c r="A4245" i="19"/>
  <c r="A4246" i="19"/>
  <c r="A4247" i="19"/>
  <c r="A4248" i="19"/>
  <c r="A4249" i="19"/>
  <c r="A4250" i="19"/>
  <c r="A4251" i="19"/>
  <c r="A4252" i="19"/>
  <c r="A4253" i="19"/>
  <c r="A4254" i="19"/>
  <c r="A4255" i="19"/>
  <c r="A4256" i="19"/>
  <c r="A4257" i="19"/>
  <c r="A4258" i="19"/>
  <c r="A4259" i="19"/>
  <c r="A4260" i="19"/>
  <c r="A4261" i="19"/>
  <c r="A4262" i="19"/>
  <c r="A4263" i="19"/>
  <c r="A4264" i="19"/>
  <c r="A4265" i="19"/>
  <c r="A4266" i="19"/>
  <c r="A4267" i="19"/>
  <c r="A4268" i="19"/>
  <c r="A4269" i="19"/>
  <c r="A4270" i="19"/>
  <c r="A4271" i="19"/>
  <c r="A4272" i="19"/>
  <c r="A4273" i="19"/>
  <c r="A4274" i="19"/>
  <c r="A4275" i="19"/>
  <c r="A4276" i="19"/>
  <c r="A4277" i="19"/>
  <c r="A4278" i="19"/>
  <c r="A4279" i="19"/>
  <c r="A4280" i="19"/>
  <c r="A4281" i="19"/>
  <c r="A4282" i="19"/>
  <c r="A4283" i="19"/>
  <c r="A4284" i="19"/>
  <c r="A4285" i="19"/>
  <c r="A4286" i="19"/>
  <c r="A4287" i="19"/>
  <c r="A4288" i="19"/>
  <c r="A4289" i="19"/>
  <c r="A4290" i="19"/>
  <c r="A4291" i="19"/>
  <c r="A4292" i="19"/>
  <c r="A4293" i="19"/>
  <c r="A4294" i="19"/>
  <c r="A4295" i="19"/>
  <c r="A4296" i="19"/>
  <c r="A4297" i="19"/>
  <c r="A4298" i="19"/>
  <c r="A4299" i="19"/>
  <c r="A4300" i="19"/>
  <c r="A4301" i="19"/>
  <c r="A4302" i="19"/>
  <c r="A4303" i="19"/>
  <c r="A4304" i="19"/>
  <c r="A4305" i="19"/>
  <c r="A4306" i="19"/>
  <c r="A4307" i="19"/>
  <c r="A4308" i="19"/>
  <c r="A4309" i="19"/>
  <c r="A4310" i="19"/>
  <c r="A4311" i="19"/>
  <c r="A4312" i="19"/>
  <c r="A4313" i="19"/>
  <c r="A4314" i="19"/>
  <c r="A4315" i="19"/>
  <c r="A4316" i="19"/>
  <c r="A4317" i="19"/>
  <c r="A4318" i="19"/>
  <c r="A4319" i="19"/>
  <c r="A4320" i="19"/>
  <c r="A4321" i="19"/>
  <c r="A4322" i="19"/>
  <c r="A4323" i="19"/>
  <c r="A4324" i="19"/>
  <c r="A4325" i="19"/>
  <c r="A4326" i="19"/>
  <c r="A4327" i="19"/>
  <c r="A4328" i="19"/>
  <c r="A4329" i="19"/>
  <c r="A4330" i="19"/>
  <c r="A4331" i="19"/>
  <c r="A4332" i="19"/>
  <c r="A4333" i="19"/>
  <c r="A4334" i="19"/>
  <c r="A4335" i="19"/>
  <c r="A4336" i="19"/>
  <c r="A4337" i="19"/>
  <c r="A4338" i="19"/>
  <c r="A4339" i="19"/>
  <c r="A4340" i="19"/>
  <c r="A4341" i="19"/>
  <c r="A4342" i="19"/>
  <c r="A4343" i="19"/>
  <c r="A4344" i="19"/>
  <c r="A4345" i="19"/>
  <c r="A4346" i="19"/>
  <c r="A4347" i="19"/>
  <c r="A4348" i="19"/>
  <c r="A4349" i="19"/>
  <c r="A4350" i="19"/>
  <c r="A4351" i="19"/>
  <c r="A4352" i="19"/>
  <c r="A4353" i="19"/>
  <c r="A4354" i="19"/>
  <c r="A4355" i="19"/>
  <c r="A4356" i="19"/>
  <c r="A4357" i="19"/>
  <c r="A4358" i="19"/>
  <c r="A4359" i="19"/>
  <c r="A4360" i="19"/>
  <c r="A4361" i="19"/>
  <c r="A4362" i="19"/>
  <c r="A4363" i="19"/>
  <c r="A4364" i="19"/>
  <c r="A4365" i="19"/>
  <c r="A4366" i="19"/>
  <c r="A4367" i="19"/>
  <c r="A4368" i="19"/>
  <c r="A4369" i="19"/>
  <c r="A4370" i="19"/>
  <c r="A4371" i="19"/>
  <c r="A4372" i="19"/>
  <c r="A4373" i="19"/>
  <c r="A4374" i="19"/>
  <c r="A4375" i="19"/>
  <c r="A4376" i="19"/>
  <c r="A4377" i="19"/>
  <c r="A4378" i="19"/>
  <c r="A4379" i="19"/>
  <c r="A4380" i="19"/>
  <c r="A4381" i="19"/>
  <c r="A4382" i="19"/>
  <c r="A4383" i="19"/>
  <c r="A4384" i="19"/>
  <c r="A4385" i="19"/>
  <c r="A4386" i="19"/>
  <c r="A4387" i="19"/>
  <c r="A4388" i="19"/>
  <c r="A4389" i="19"/>
  <c r="A4390" i="19"/>
  <c r="A4391" i="19"/>
  <c r="A4392" i="19"/>
  <c r="A4393" i="19"/>
  <c r="A4394" i="19"/>
  <c r="A4395" i="19"/>
  <c r="A4396" i="19"/>
  <c r="A4397" i="19"/>
  <c r="A4398" i="19"/>
  <c r="A4399" i="19"/>
  <c r="A4400" i="19"/>
  <c r="A4401" i="19"/>
  <c r="A4402" i="19"/>
  <c r="A4403" i="19"/>
  <c r="A4404" i="19"/>
  <c r="A4405" i="19"/>
  <c r="A4406" i="19"/>
  <c r="A4407" i="19"/>
  <c r="A4408" i="19"/>
  <c r="A4409" i="19"/>
  <c r="A4410" i="19"/>
  <c r="A4411" i="19"/>
  <c r="A4412" i="19"/>
  <c r="A4413" i="19"/>
  <c r="A4414" i="19"/>
  <c r="A4415" i="19"/>
  <c r="A4416" i="19"/>
  <c r="A4417" i="19"/>
  <c r="A4418" i="19"/>
  <c r="A4419" i="19"/>
  <c r="A4420" i="19"/>
  <c r="A4421" i="19"/>
  <c r="A4422" i="19"/>
  <c r="A4423" i="19"/>
  <c r="A4424" i="19"/>
  <c r="A4425" i="19"/>
  <c r="A4426" i="19"/>
  <c r="A4427" i="19"/>
  <c r="A4428" i="19"/>
  <c r="A4429" i="19"/>
  <c r="A4430" i="19"/>
  <c r="A4431" i="19"/>
  <c r="A4432" i="19"/>
  <c r="A4433" i="19"/>
  <c r="A4434" i="19"/>
  <c r="A4435" i="19"/>
  <c r="A4436" i="19"/>
  <c r="A4437" i="19"/>
  <c r="A4438" i="19"/>
  <c r="A4439" i="19"/>
  <c r="A4440" i="19"/>
  <c r="A4441" i="19"/>
  <c r="A4442" i="19"/>
  <c r="A4443" i="19"/>
  <c r="A4444" i="19"/>
  <c r="A4445" i="19"/>
  <c r="A4446" i="19"/>
  <c r="A4447" i="19"/>
  <c r="A4448" i="19"/>
  <c r="A4449" i="19"/>
  <c r="A4450" i="19"/>
  <c r="A4451" i="19"/>
  <c r="A4452" i="19"/>
  <c r="A4453" i="19"/>
  <c r="A4454" i="19"/>
  <c r="A4455" i="19"/>
  <c r="A4456" i="19"/>
  <c r="A4457" i="19"/>
  <c r="A4458" i="19"/>
  <c r="A4459" i="19"/>
  <c r="A4460" i="19"/>
  <c r="A4461" i="19"/>
  <c r="A4462" i="19"/>
  <c r="A4463" i="19"/>
  <c r="A4464" i="19"/>
  <c r="A4465" i="19"/>
  <c r="A4466" i="19"/>
  <c r="A4467" i="19"/>
  <c r="A4468" i="19"/>
  <c r="A4469" i="19"/>
  <c r="A4470" i="19"/>
  <c r="A4471" i="19"/>
  <c r="A4472" i="19"/>
  <c r="A4473" i="19"/>
  <c r="A4474" i="19"/>
  <c r="A4475" i="19"/>
  <c r="A4476" i="19"/>
  <c r="A4477" i="19"/>
  <c r="A4478" i="19"/>
  <c r="A4479" i="19"/>
  <c r="A4480" i="19"/>
  <c r="A4481" i="19"/>
  <c r="A4482" i="19"/>
  <c r="A4483" i="19"/>
  <c r="A4484" i="19"/>
  <c r="A4485" i="19"/>
  <c r="A4486" i="19"/>
  <c r="A4487" i="19"/>
  <c r="A4488" i="19"/>
  <c r="A4489" i="19"/>
  <c r="A4490" i="19"/>
  <c r="A4491" i="19"/>
  <c r="A4492" i="19"/>
  <c r="A4493" i="19"/>
  <c r="A4494" i="19"/>
  <c r="A4495" i="19"/>
  <c r="A4496" i="19"/>
  <c r="A4497" i="19"/>
  <c r="A4498" i="19"/>
  <c r="A4499" i="19"/>
  <c r="A4500" i="19"/>
  <c r="A4501" i="19"/>
  <c r="A4502" i="19"/>
  <c r="A4503" i="19"/>
  <c r="A4504" i="19"/>
  <c r="A4505" i="19"/>
  <c r="A4506" i="19"/>
  <c r="A4507" i="19"/>
  <c r="A4508" i="19"/>
  <c r="A4509" i="19"/>
  <c r="A4510" i="19"/>
  <c r="A4511" i="19"/>
  <c r="A4512" i="19"/>
  <c r="A4513" i="19"/>
  <c r="A4514" i="19"/>
  <c r="A4515" i="19"/>
  <c r="A4516" i="19"/>
  <c r="A4517" i="19"/>
  <c r="A4518" i="19"/>
  <c r="A4519" i="19"/>
  <c r="A4520" i="19"/>
  <c r="A4521" i="19"/>
  <c r="A4522" i="19"/>
  <c r="A4523" i="19"/>
  <c r="A4524" i="19"/>
  <c r="A4525" i="19"/>
  <c r="A4526" i="19"/>
  <c r="A4527" i="19"/>
  <c r="A4528" i="19"/>
  <c r="A4529" i="19"/>
  <c r="A4530" i="19"/>
  <c r="A4531" i="19"/>
  <c r="A4532" i="19"/>
  <c r="A4533" i="19"/>
  <c r="A4534" i="19"/>
  <c r="A4535" i="19"/>
  <c r="A4536" i="19"/>
  <c r="A4537" i="19"/>
  <c r="A4538" i="19"/>
  <c r="A4539" i="19"/>
  <c r="A4540" i="19"/>
  <c r="A4541" i="19"/>
  <c r="A4542" i="19"/>
  <c r="A4543" i="19"/>
  <c r="A4544" i="19"/>
  <c r="A4545" i="19"/>
  <c r="A4546" i="19"/>
  <c r="A4547" i="19"/>
  <c r="A4548" i="19"/>
  <c r="A4549" i="19"/>
  <c r="A4550" i="19"/>
  <c r="A4551" i="19"/>
  <c r="A4552" i="19"/>
  <c r="A4553" i="19"/>
  <c r="A4554" i="19"/>
  <c r="A4555" i="19"/>
  <c r="A4556" i="19"/>
  <c r="A4557" i="19"/>
  <c r="A4558" i="19"/>
  <c r="A4559" i="19"/>
  <c r="A4560" i="19"/>
  <c r="A4561" i="19"/>
  <c r="A4562" i="19"/>
  <c r="A4563" i="19"/>
  <c r="A4564" i="19"/>
  <c r="A4565" i="19"/>
  <c r="A4566" i="19"/>
  <c r="A4567" i="19"/>
  <c r="A4568" i="19"/>
  <c r="A4569" i="19"/>
  <c r="A4570" i="19"/>
  <c r="A4571" i="19"/>
  <c r="A4572" i="19"/>
  <c r="A4573" i="19"/>
  <c r="A4574" i="19"/>
  <c r="A4575" i="19"/>
  <c r="A4576" i="19"/>
  <c r="A4577" i="19"/>
  <c r="A4578" i="19"/>
  <c r="A4579" i="19"/>
  <c r="A4580" i="19"/>
  <c r="A4581" i="19"/>
  <c r="A4582" i="19"/>
  <c r="A4583" i="19"/>
  <c r="A4584" i="19"/>
  <c r="A4585" i="19"/>
  <c r="A4586" i="19"/>
  <c r="A4587" i="19"/>
  <c r="A4588" i="19"/>
  <c r="A4589" i="19"/>
  <c r="A4590" i="19"/>
  <c r="A4591" i="19"/>
  <c r="A4592" i="19"/>
  <c r="A4593" i="19"/>
  <c r="A4594" i="19"/>
  <c r="A4595" i="19"/>
  <c r="A4596" i="19"/>
  <c r="A4597" i="19"/>
  <c r="A4598" i="19"/>
  <c r="A4599" i="19"/>
  <c r="A4600" i="19"/>
  <c r="A4601" i="19"/>
  <c r="A4602" i="19"/>
  <c r="A4603" i="19"/>
  <c r="A4604" i="19"/>
  <c r="A4605" i="19"/>
  <c r="A4606" i="19"/>
  <c r="A4607" i="19"/>
  <c r="A4608" i="19"/>
  <c r="A4609" i="19"/>
  <c r="A4610" i="19"/>
  <c r="A4611" i="19"/>
  <c r="A4612" i="19"/>
  <c r="A4613" i="19"/>
  <c r="A4614" i="19"/>
  <c r="A4615" i="19"/>
  <c r="A4616" i="19"/>
  <c r="A4617" i="19"/>
  <c r="A4618" i="19"/>
  <c r="A4619" i="19"/>
  <c r="A4620" i="19"/>
  <c r="A4621" i="19"/>
  <c r="A4622" i="19"/>
  <c r="A4623" i="19"/>
  <c r="A4624" i="19"/>
  <c r="A4625" i="19"/>
  <c r="A4626" i="19"/>
  <c r="A4627" i="19"/>
  <c r="A4628" i="19"/>
  <c r="A4629" i="19"/>
  <c r="A4630" i="19"/>
  <c r="A4631" i="19"/>
  <c r="A4632" i="19"/>
  <c r="A4633" i="19"/>
  <c r="A4634" i="19"/>
  <c r="A4635" i="19"/>
  <c r="A4636" i="19"/>
  <c r="A4637" i="19"/>
  <c r="A4638" i="19"/>
  <c r="A4639" i="19"/>
  <c r="A4640" i="19"/>
  <c r="A4641" i="19"/>
  <c r="A4642" i="19"/>
  <c r="A4643" i="19"/>
  <c r="A4644" i="19"/>
  <c r="A4645" i="19"/>
  <c r="A4646" i="19"/>
  <c r="A4647" i="19"/>
  <c r="A4648" i="19"/>
  <c r="A4649" i="19"/>
  <c r="A4650" i="19"/>
  <c r="A4651" i="19"/>
  <c r="A4652" i="19"/>
  <c r="A4653" i="19"/>
  <c r="A4654" i="19"/>
  <c r="A4655" i="19"/>
  <c r="A4656" i="19"/>
  <c r="A4657" i="19"/>
  <c r="A4658" i="19"/>
  <c r="A4659" i="19"/>
  <c r="A4660" i="19"/>
  <c r="A4661" i="19"/>
  <c r="A4662" i="19"/>
  <c r="A4663" i="19"/>
  <c r="A4664" i="19"/>
  <c r="A4665" i="19"/>
  <c r="A4666" i="19"/>
  <c r="A4667" i="19"/>
  <c r="A4668" i="19"/>
  <c r="A4669" i="19"/>
  <c r="A4670" i="19"/>
  <c r="A4671" i="19"/>
  <c r="A4672" i="19"/>
  <c r="A4673" i="19"/>
  <c r="A4674" i="19"/>
  <c r="A4675" i="19"/>
  <c r="A4676" i="19"/>
  <c r="A4677" i="19"/>
  <c r="A4678" i="19"/>
  <c r="A4679" i="19"/>
  <c r="A4680" i="19"/>
  <c r="A4681" i="19"/>
  <c r="A4682" i="19"/>
  <c r="A4683" i="19"/>
  <c r="A4684" i="19"/>
  <c r="A4685" i="19"/>
  <c r="A4686" i="19"/>
  <c r="A4687" i="19"/>
  <c r="A4688" i="19"/>
  <c r="A4689" i="19"/>
  <c r="A4690" i="19"/>
  <c r="A4691" i="19"/>
  <c r="A4692" i="19"/>
  <c r="A4693" i="19"/>
  <c r="A4694" i="19"/>
  <c r="A4695" i="19"/>
  <c r="A4696" i="19"/>
  <c r="A4697" i="19"/>
  <c r="A4698" i="19"/>
  <c r="A4699" i="19"/>
  <c r="A4700" i="19"/>
  <c r="A4701" i="19"/>
  <c r="A4702" i="19"/>
  <c r="A4703" i="19"/>
  <c r="A4704" i="19"/>
  <c r="A4705" i="19"/>
  <c r="A4706" i="19"/>
  <c r="A4707" i="19"/>
  <c r="A4708" i="19"/>
  <c r="A4709" i="19"/>
  <c r="A4710" i="19"/>
  <c r="A4711" i="19"/>
  <c r="A4712" i="19"/>
  <c r="A4713" i="19"/>
  <c r="A4714" i="19"/>
  <c r="A4715" i="19"/>
  <c r="A4716" i="19"/>
  <c r="A4717" i="19"/>
  <c r="A4718" i="19"/>
  <c r="A4719" i="19"/>
  <c r="A4720" i="19"/>
  <c r="A4721" i="19"/>
  <c r="A4722" i="19"/>
  <c r="A4723" i="19"/>
  <c r="A4724" i="19"/>
  <c r="A4725" i="19"/>
  <c r="A4726" i="19"/>
  <c r="A4727" i="19"/>
  <c r="A4728" i="19"/>
  <c r="A4729" i="19"/>
  <c r="A4730" i="19"/>
  <c r="A4731" i="19"/>
  <c r="A4732" i="19"/>
  <c r="A4733" i="19"/>
  <c r="A4734" i="19"/>
  <c r="A4735" i="19"/>
  <c r="A4736" i="19"/>
  <c r="A4737" i="19"/>
  <c r="A4738" i="19"/>
  <c r="A4739" i="19"/>
  <c r="A4740" i="19"/>
  <c r="A4741" i="19"/>
  <c r="A4742" i="19"/>
  <c r="A4743" i="19"/>
  <c r="A4744" i="19"/>
  <c r="A4745" i="19"/>
  <c r="A4746" i="19"/>
  <c r="A4747" i="19"/>
  <c r="A4748" i="19"/>
  <c r="A4749" i="19"/>
  <c r="A4750" i="19"/>
  <c r="A4751" i="19"/>
  <c r="A4752" i="19"/>
  <c r="A4753" i="19"/>
  <c r="A4754" i="19"/>
  <c r="A4755" i="19"/>
  <c r="A4756" i="19"/>
  <c r="A4757" i="19"/>
  <c r="A4758" i="19"/>
  <c r="A4759" i="19"/>
  <c r="A4760" i="19"/>
  <c r="A4761" i="19"/>
  <c r="A4762" i="19"/>
  <c r="A4763" i="19"/>
  <c r="A4764" i="19"/>
  <c r="A4765" i="19"/>
  <c r="A4766" i="19"/>
  <c r="A4767" i="19"/>
  <c r="A4768" i="19"/>
  <c r="A4769" i="19"/>
  <c r="A4770" i="19"/>
  <c r="A4771" i="19"/>
  <c r="A4772" i="19"/>
  <c r="A4773" i="19"/>
  <c r="A4774" i="19"/>
  <c r="A4775" i="19"/>
  <c r="A4776" i="19"/>
  <c r="A4777" i="19"/>
  <c r="A4778" i="19"/>
  <c r="A4779" i="19"/>
  <c r="A4780" i="19"/>
  <c r="A4781" i="19"/>
  <c r="A4782" i="19"/>
  <c r="A4783" i="19"/>
  <c r="A4784" i="19"/>
  <c r="A4785" i="19"/>
  <c r="A4786" i="19"/>
  <c r="A4787" i="19"/>
  <c r="A4788" i="19"/>
  <c r="A4789" i="19"/>
  <c r="A4790" i="19"/>
  <c r="A4791" i="19"/>
  <c r="A4792" i="19"/>
  <c r="A4793" i="19"/>
  <c r="A4794" i="19"/>
  <c r="A4795" i="19"/>
  <c r="A4796" i="19"/>
  <c r="A4797" i="19"/>
  <c r="A4798" i="19"/>
  <c r="A4799" i="19"/>
  <c r="A4800" i="19"/>
  <c r="A4801" i="19"/>
  <c r="A4802" i="19"/>
  <c r="A4803" i="19"/>
  <c r="A4804" i="19"/>
  <c r="A4805" i="19"/>
  <c r="A4806" i="19"/>
  <c r="A4807" i="19"/>
  <c r="A4808" i="19"/>
  <c r="A4809" i="19"/>
  <c r="A4810" i="19"/>
  <c r="A4811" i="19"/>
  <c r="A4812" i="19"/>
  <c r="A4813" i="19"/>
  <c r="A4814" i="19"/>
  <c r="A4815" i="19"/>
  <c r="A4816" i="19"/>
  <c r="A4817" i="19"/>
  <c r="A4818" i="19"/>
  <c r="A4819" i="19"/>
  <c r="A4820" i="19"/>
  <c r="A4821" i="19"/>
  <c r="A4822" i="19"/>
  <c r="A4823" i="19"/>
  <c r="A4824" i="19"/>
  <c r="A4825" i="19"/>
  <c r="A4826" i="19"/>
  <c r="A4827" i="19"/>
  <c r="A4828" i="19"/>
  <c r="A4829" i="19"/>
  <c r="A4830" i="19"/>
  <c r="A4831" i="19"/>
  <c r="A4832" i="19"/>
  <c r="A4833" i="19"/>
  <c r="A4834" i="19"/>
  <c r="A4835" i="19"/>
  <c r="A4836" i="19"/>
  <c r="A4837" i="19"/>
  <c r="A4838" i="19"/>
  <c r="A4839" i="19"/>
  <c r="A4840" i="19"/>
  <c r="A4841" i="19"/>
  <c r="A4842" i="19"/>
  <c r="A4843" i="19"/>
  <c r="A4844" i="19"/>
  <c r="A4845" i="19"/>
  <c r="A4846" i="19"/>
  <c r="A4847" i="19"/>
  <c r="A4848" i="19"/>
  <c r="A4849" i="19"/>
  <c r="A4850" i="19"/>
  <c r="A4851" i="19"/>
  <c r="A4852" i="19"/>
  <c r="A4853" i="19"/>
  <c r="A4854" i="19"/>
  <c r="A4855" i="19"/>
  <c r="A4856" i="19"/>
  <c r="A4857" i="19"/>
  <c r="A4858" i="19"/>
  <c r="A4859" i="19"/>
  <c r="A4860" i="19"/>
  <c r="A4861" i="19"/>
  <c r="A4862" i="19"/>
  <c r="A4863" i="19"/>
  <c r="A4864" i="19"/>
  <c r="A4865" i="19"/>
  <c r="A4866" i="19"/>
  <c r="A4867" i="19"/>
  <c r="A4868" i="19"/>
  <c r="A4869" i="19"/>
  <c r="A4870" i="19"/>
  <c r="A4871" i="19"/>
  <c r="A4872" i="19"/>
  <c r="A4873" i="19"/>
  <c r="A4874" i="19"/>
  <c r="A4875" i="19"/>
  <c r="A4876" i="19"/>
  <c r="A4877" i="19"/>
  <c r="A4878" i="19"/>
  <c r="A4879" i="19"/>
  <c r="A4880" i="19"/>
  <c r="A4881" i="19"/>
  <c r="A4882" i="19"/>
  <c r="A4883" i="19"/>
  <c r="A4884" i="19"/>
  <c r="A4885" i="19"/>
  <c r="A4886" i="19"/>
  <c r="A4887" i="19"/>
  <c r="A4888" i="19"/>
  <c r="A4889" i="19"/>
  <c r="A4890" i="19"/>
  <c r="A4891" i="19"/>
  <c r="A4892" i="19"/>
  <c r="A4893" i="19"/>
  <c r="A4894" i="19"/>
  <c r="A4895" i="19"/>
  <c r="A4896" i="19"/>
  <c r="A4897" i="19"/>
  <c r="A4898" i="19"/>
  <c r="A4899" i="19"/>
  <c r="A4900" i="19"/>
  <c r="A4901" i="19"/>
  <c r="A4902" i="19"/>
  <c r="A4903" i="19"/>
  <c r="A4904" i="19"/>
  <c r="A4905" i="19"/>
  <c r="A4906" i="19"/>
  <c r="A4907" i="19"/>
  <c r="A4908" i="19"/>
  <c r="A4909" i="19"/>
  <c r="A4910" i="19"/>
  <c r="A4911" i="19"/>
  <c r="A4912" i="19"/>
  <c r="A4913" i="19"/>
  <c r="A4914" i="19"/>
  <c r="A4915" i="19"/>
  <c r="A4916" i="19"/>
  <c r="A4917" i="19"/>
  <c r="A4918" i="19"/>
  <c r="A4919" i="19"/>
  <c r="A4920" i="19"/>
  <c r="A4921" i="19"/>
  <c r="A4922" i="19"/>
  <c r="A4923" i="19"/>
  <c r="A4924" i="19"/>
  <c r="A4925" i="19"/>
  <c r="A4926" i="19"/>
  <c r="A4927" i="19"/>
  <c r="A4928" i="19"/>
  <c r="A4929" i="19"/>
  <c r="A4930" i="19"/>
  <c r="A4931" i="19"/>
  <c r="A4932" i="19"/>
  <c r="A4933" i="19"/>
  <c r="A4934" i="19"/>
  <c r="A4935" i="19"/>
  <c r="A4936" i="19"/>
  <c r="A4937" i="19"/>
  <c r="A4938" i="19"/>
  <c r="A4939" i="19"/>
  <c r="A4940" i="19"/>
  <c r="A4941" i="19"/>
  <c r="A4942" i="19"/>
  <c r="A4943" i="19"/>
  <c r="A4944" i="19"/>
  <c r="A4945" i="19"/>
  <c r="A4946" i="19"/>
  <c r="A4947" i="19"/>
  <c r="A4948" i="19"/>
  <c r="A4949" i="19"/>
  <c r="A4950" i="19"/>
  <c r="A4951" i="19"/>
  <c r="A4952" i="19"/>
  <c r="A4953" i="19"/>
  <c r="A4954" i="19"/>
  <c r="A4955" i="19"/>
  <c r="A4956" i="19"/>
  <c r="A4957" i="19"/>
  <c r="A4958" i="19"/>
  <c r="A4959" i="19"/>
  <c r="A4960" i="19"/>
  <c r="A4961" i="19"/>
  <c r="A4962" i="19"/>
  <c r="A4963" i="19"/>
  <c r="A4964" i="19"/>
  <c r="A4965" i="19"/>
  <c r="A4966" i="19"/>
  <c r="A4967" i="19"/>
  <c r="A4968" i="19"/>
  <c r="A4969" i="19"/>
  <c r="A4970" i="19"/>
  <c r="A4971" i="19"/>
  <c r="A4972" i="19"/>
  <c r="A4973" i="19"/>
  <c r="A4974" i="19"/>
  <c r="A4975" i="19"/>
  <c r="A4976" i="19"/>
  <c r="A4977" i="19"/>
  <c r="A4978" i="19"/>
  <c r="A4979" i="19"/>
  <c r="A4980" i="19"/>
  <c r="A4981" i="19"/>
  <c r="A4982" i="19"/>
  <c r="A4983" i="19"/>
  <c r="A4984" i="19"/>
  <c r="A4985" i="19"/>
  <c r="A4986" i="19"/>
  <c r="A4987" i="19"/>
  <c r="A4988" i="19"/>
  <c r="A4989" i="19"/>
  <c r="A4990" i="19"/>
  <c r="A4991" i="19"/>
  <c r="A4992" i="19"/>
  <c r="A4993" i="19"/>
  <c r="A4994" i="19"/>
  <c r="A4995" i="19"/>
  <c r="A4996" i="19"/>
  <c r="A4997" i="19"/>
  <c r="A4998" i="19"/>
  <c r="A4999" i="19"/>
  <c r="A5000" i="19"/>
  <c r="A5001" i="19"/>
  <c r="A5002" i="19"/>
  <c r="A5003" i="19"/>
  <c r="A5004" i="19"/>
  <c r="A5005" i="19"/>
  <c r="A5006" i="19"/>
  <c r="A5007" i="19"/>
  <c r="A5008" i="19"/>
  <c r="A5009" i="19"/>
  <c r="A5010" i="19"/>
  <c r="A5011" i="19"/>
  <c r="A5012" i="19"/>
  <c r="A5013" i="19"/>
  <c r="A5014" i="19"/>
  <c r="A5015" i="19"/>
  <c r="A5016" i="19"/>
  <c r="A5017" i="19"/>
  <c r="A5018" i="19"/>
  <c r="A5019" i="19"/>
  <c r="A5020" i="19"/>
  <c r="A5021" i="19"/>
  <c r="A5022" i="19"/>
  <c r="A5023" i="19"/>
  <c r="A5024" i="19"/>
  <c r="A5025" i="19"/>
  <c r="A5026" i="19"/>
  <c r="A5027" i="19"/>
  <c r="A5028" i="19"/>
  <c r="A5029" i="19"/>
  <c r="A5030" i="19"/>
  <c r="A5031" i="19"/>
  <c r="A5032" i="19"/>
  <c r="A5033" i="19"/>
  <c r="A5034" i="19"/>
  <c r="A5035" i="19"/>
  <c r="A5036" i="19"/>
  <c r="A5037" i="19"/>
  <c r="A5038" i="19"/>
  <c r="A5039" i="19"/>
  <c r="A5040" i="19"/>
  <c r="A5041" i="19"/>
  <c r="A5042" i="19"/>
  <c r="A5043" i="19"/>
  <c r="A5044" i="19"/>
  <c r="A5045" i="19"/>
  <c r="A5046" i="19"/>
  <c r="A5047" i="19"/>
  <c r="A5048" i="19"/>
  <c r="A5049" i="19"/>
  <c r="A5050" i="19"/>
  <c r="A5051" i="19"/>
  <c r="A5052" i="19"/>
  <c r="A5053" i="19"/>
  <c r="A5054" i="19"/>
  <c r="A5055" i="19"/>
  <c r="A5056" i="19"/>
  <c r="A5057" i="19"/>
  <c r="A5058" i="19"/>
  <c r="A5059" i="19"/>
  <c r="A5060" i="19"/>
  <c r="A5061" i="19"/>
  <c r="A5062" i="19"/>
  <c r="A5063" i="19"/>
  <c r="A5064" i="19"/>
  <c r="A5065" i="19"/>
  <c r="A5066" i="19"/>
  <c r="A5067" i="19"/>
  <c r="A5068" i="19"/>
  <c r="A5069" i="19"/>
  <c r="A5070" i="19"/>
  <c r="A5071" i="19"/>
  <c r="A5072" i="19"/>
  <c r="A5073" i="19"/>
  <c r="A5074" i="19"/>
  <c r="A5075" i="19"/>
  <c r="A5076" i="19"/>
  <c r="A5077" i="19"/>
  <c r="A5078" i="19"/>
  <c r="A5079" i="19"/>
  <c r="A5080" i="19"/>
  <c r="A5081" i="19"/>
  <c r="A5082" i="19"/>
  <c r="A5083" i="19"/>
  <c r="A5084" i="19"/>
  <c r="A5085" i="19"/>
  <c r="A5086" i="19"/>
  <c r="A5087" i="19"/>
  <c r="A5088" i="19"/>
  <c r="A5089" i="19"/>
  <c r="A5090" i="19"/>
  <c r="A5091" i="19"/>
  <c r="A5092" i="19"/>
  <c r="A5093" i="19"/>
  <c r="A5094" i="19"/>
  <c r="A5095" i="19"/>
  <c r="A5096" i="19"/>
  <c r="A5097" i="19"/>
  <c r="A5098" i="19"/>
  <c r="A5099" i="19"/>
  <c r="A5100" i="19"/>
  <c r="A5101" i="19"/>
  <c r="A5102" i="19"/>
  <c r="A5103" i="19"/>
  <c r="A5104" i="19"/>
  <c r="A5105" i="19"/>
  <c r="A5106" i="19"/>
  <c r="A5107" i="19"/>
  <c r="A5108" i="19"/>
  <c r="A5109" i="19"/>
  <c r="A5110" i="19"/>
  <c r="A5111" i="19"/>
  <c r="A5112" i="19"/>
  <c r="A5113" i="19"/>
  <c r="A5114" i="19"/>
  <c r="A5115" i="19"/>
  <c r="A5116" i="19"/>
  <c r="A5117" i="19"/>
  <c r="A5118" i="19"/>
  <c r="A5119" i="19"/>
  <c r="A5120" i="19"/>
  <c r="A5121" i="19"/>
  <c r="A5122" i="19"/>
  <c r="A5123" i="19"/>
  <c r="A5124" i="19"/>
  <c r="A5125" i="19"/>
  <c r="A5126" i="19"/>
  <c r="A5127" i="19"/>
  <c r="A5128" i="19"/>
  <c r="A5129" i="19"/>
  <c r="A5130" i="19"/>
  <c r="A5131" i="19"/>
  <c r="A5132" i="19"/>
  <c r="A5133" i="19"/>
  <c r="A5134" i="19"/>
  <c r="A5135" i="19"/>
  <c r="A5136" i="19"/>
  <c r="A5137" i="19"/>
  <c r="A5138" i="19"/>
  <c r="A5139" i="19"/>
  <c r="A5140" i="19"/>
  <c r="A5141" i="19"/>
  <c r="A5142" i="19"/>
  <c r="A5143" i="19"/>
  <c r="A5144" i="19"/>
  <c r="A5145" i="19"/>
  <c r="A5146" i="19"/>
  <c r="A5147" i="19"/>
  <c r="A5148" i="19"/>
  <c r="A5149" i="19"/>
  <c r="A5150" i="19"/>
  <c r="A5151" i="19"/>
  <c r="A5152" i="19"/>
  <c r="A5153" i="19"/>
  <c r="A5154" i="19"/>
  <c r="A5155" i="19"/>
  <c r="A5156" i="19"/>
  <c r="A5157" i="19"/>
  <c r="A5158" i="19"/>
  <c r="A5159" i="19"/>
  <c r="A5160" i="19"/>
  <c r="A5161" i="19"/>
  <c r="A5162" i="19"/>
  <c r="A5163" i="19"/>
  <c r="A5164" i="19"/>
  <c r="A5165" i="19"/>
  <c r="A5166" i="19"/>
  <c r="A5167" i="19"/>
  <c r="A5168" i="19"/>
  <c r="A5169" i="19"/>
  <c r="A5170" i="19"/>
  <c r="A5171" i="19"/>
  <c r="A5172" i="19"/>
  <c r="A5173" i="19"/>
  <c r="A5174" i="19"/>
  <c r="A5175" i="19"/>
  <c r="A5176" i="19"/>
  <c r="A5177" i="19"/>
  <c r="A5178" i="19"/>
  <c r="A5179" i="19"/>
  <c r="A5180" i="19"/>
  <c r="A5181" i="19"/>
  <c r="A5182" i="19"/>
  <c r="A5183" i="19"/>
  <c r="A5184" i="19"/>
  <c r="A5185" i="19"/>
  <c r="A5186" i="19"/>
  <c r="A5187" i="19"/>
  <c r="A5188" i="19"/>
  <c r="A5189" i="19"/>
  <c r="A5190" i="19"/>
  <c r="A5191" i="19"/>
  <c r="A5192" i="19"/>
  <c r="A5193" i="19"/>
  <c r="A5194" i="19"/>
  <c r="A5195" i="19"/>
  <c r="A5196" i="19"/>
  <c r="A5197" i="19"/>
  <c r="A5198" i="19"/>
  <c r="A5199" i="19"/>
  <c r="A5200" i="19"/>
  <c r="A5201" i="19"/>
  <c r="A5202" i="19"/>
  <c r="A5203" i="19"/>
  <c r="A5204" i="19"/>
  <c r="A5205" i="19"/>
  <c r="A5206" i="19"/>
  <c r="A5207" i="19"/>
  <c r="A5208" i="19"/>
  <c r="A5209" i="19"/>
  <c r="A5210" i="19"/>
  <c r="A5211" i="19"/>
  <c r="A5212" i="19"/>
  <c r="A5213" i="19"/>
  <c r="A5214" i="19"/>
  <c r="A5215" i="19"/>
  <c r="A5216" i="19"/>
  <c r="A5217" i="19"/>
  <c r="A5218" i="19"/>
  <c r="A5219" i="19"/>
  <c r="A5220" i="19"/>
  <c r="A5221" i="19"/>
  <c r="A5222" i="19"/>
  <c r="A5223" i="19"/>
  <c r="A5224" i="19"/>
  <c r="A5225" i="19"/>
  <c r="A5226" i="19"/>
  <c r="A5227" i="19"/>
  <c r="A5228" i="19"/>
  <c r="A5229" i="19"/>
  <c r="A5230" i="19"/>
  <c r="A5231" i="19"/>
  <c r="A5232" i="19"/>
  <c r="A5233" i="19"/>
  <c r="A5234" i="19"/>
  <c r="A5235" i="19"/>
  <c r="A5236" i="19"/>
  <c r="A5237" i="19"/>
  <c r="A5238" i="19"/>
  <c r="A5239" i="19"/>
  <c r="A5240" i="19"/>
  <c r="A5241" i="19"/>
  <c r="A5242" i="19"/>
  <c r="A5243" i="19"/>
  <c r="A5244" i="19"/>
  <c r="A5245" i="19"/>
  <c r="A5246" i="19"/>
  <c r="A5247" i="19"/>
  <c r="A5248" i="19"/>
  <c r="A5249" i="19"/>
  <c r="A5250" i="19"/>
  <c r="A5251" i="19"/>
  <c r="A5252" i="19"/>
  <c r="A5253" i="19"/>
  <c r="A5254" i="19"/>
  <c r="A5255" i="19"/>
  <c r="A5256" i="19"/>
  <c r="A5257" i="19"/>
  <c r="A5258" i="19"/>
  <c r="A5259" i="19"/>
  <c r="A5260" i="19"/>
  <c r="A5261" i="19"/>
  <c r="A5262" i="19"/>
  <c r="A5263" i="19"/>
  <c r="A5264" i="19"/>
  <c r="A5265" i="19"/>
  <c r="A5266" i="19"/>
  <c r="A5267" i="19"/>
  <c r="A5268" i="19"/>
  <c r="A5269" i="19"/>
  <c r="A5270" i="19"/>
  <c r="A5271" i="19"/>
  <c r="A5272" i="19"/>
  <c r="A5273" i="19"/>
  <c r="A5274" i="19"/>
  <c r="A5275" i="19"/>
  <c r="A5276" i="19"/>
  <c r="A5277" i="19"/>
  <c r="A5278" i="19"/>
  <c r="A5279" i="19"/>
  <c r="A5280" i="19"/>
  <c r="A5281" i="19"/>
  <c r="A5282" i="19"/>
  <c r="A5283" i="19"/>
  <c r="A5284" i="19"/>
  <c r="A5285" i="19"/>
  <c r="A5286" i="19"/>
  <c r="A5287" i="19"/>
  <c r="A5288" i="19"/>
  <c r="A5289" i="19"/>
  <c r="A5290" i="19"/>
  <c r="A5291" i="19"/>
  <c r="A5292" i="19"/>
  <c r="A5293" i="19"/>
  <c r="A5294" i="19"/>
  <c r="A5295" i="19"/>
  <c r="A5296" i="19"/>
  <c r="A5297" i="19"/>
  <c r="A5298" i="19"/>
  <c r="A5299" i="19"/>
  <c r="A5300" i="19"/>
  <c r="A5301" i="19"/>
  <c r="A5302" i="19"/>
  <c r="A5303" i="19"/>
  <c r="A5304" i="19"/>
  <c r="A5305" i="19"/>
  <c r="A5306" i="19"/>
  <c r="A5307" i="19"/>
  <c r="A5308" i="19"/>
  <c r="A5309" i="19"/>
  <c r="A5310" i="19"/>
  <c r="A5311" i="19"/>
  <c r="A5312" i="19"/>
  <c r="A5313" i="19"/>
  <c r="A5314" i="19"/>
  <c r="A5315" i="19"/>
  <c r="A5316" i="19"/>
  <c r="A5317" i="19"/>
  <c r="A5318" i="19"/>
  <c r="A5319" i="19"/>
  <c r="A5320" i="19"/>
  <c r="A5321" i="19"/>
  <c r="A5322" i="19"/>
  <c r="A5323" i="19"/>
  <c r="A5324" i="19"/>
  <c r="A5325" i="19"/>
  <c r="A5326" i="19"/>
  <c r="A5327" i="19"/>
  <c r="A5328" i="19"/>
  <c r="A5329" i="19"/>
  <c r="A5330" i="19"/>
  <c r="A5331" i="19"/>
  <c r="A5332" i="19"/>
  <c r="A5333" i="19"/>
  <c r="A5334" i="19"/>
  <c r="A5335" i="19"/>
  <c r="A5336" i="19"/>
  <c r="A5337" i="19"/>
  <c r="A5338" i="19"/>
  <c r="A5339" i="19"/>
  <c r="A5340" i="19"/>
  <c r="A5341" i="19"/>
  <c r="A5342" i="19"/>
  <c r="A5343" i="19"/>
  <c r="A5344" i="19"/>
  <c r="A5345" i="19"/>
  <c r="A5346" i="19"/>
  <c r="A5347" i="19"/>
  <c r="A5348" i="19"/>
  <c r="A5349" i="19"/>
  <c r="A5350" i="19"/>
  <c r="A5351" i="19"/>
  <c r="A5352" i="19"/>
  <c r="A5353" i="19"/>
  <c r="A5354" i="19"/>
  <c r="A5355" i="19"/>
  <c r="A5356" i="19"/>
  <c r="A5357" i="19"/>
  <c r="A5358" i="19"/>
  <c r="A5359" i="19"/>
  <c r="A5360" i="19"/>
  <c r="A5361" i="19"/>
  <c r="A5362" i="19"/>
  <c r="A5363" i="19"/>
  <c r="A5364" i="19"/>
  <c r="A5365" i="19"/>
  <c r="A5366" i="19"/>
  <c r="A5367" i="19"/>
  <c r="A5368" i="19"/>
  <c r="A5369" i="19"/>
  <c r="A5370" i="19"/>
  <c r="A5371" i="19"/>
  <c r="A5372" i="19"/>
  <c r="A5373" i="19"/>
  <c r="A5374" i="19"/>
  <c r="A5375" i="19"/>
  <c r="A5376" i="19"/>
  <c r="A5377" i="19"/>
  <c r="A5378" i="19"/>
  <c r="A5379" i="19"/>
  <c r="A5380" i="19"/>
  <c r="A5381" i="19"/>
  <c r="A5382" i="19"/>
  <c r="A5383" i="19"/>
  <c r="A5384" i="19"/>
  <c r="A5385" i="19"/>
  <c r="A5386" i="19"/>
  <c r="A5387" i="19"/>
  <c r="A5388" i="19"/>
  <c r="A5389" i="19"/>
  <c r="A5390" i="19"/>
  <c r="A5391" i="19"/>
  <c r="A5392" i="19"/>
  <c r="A5393" i="19"/>
  <c r="A5394" i="19"/>
  <c r="A5395" i="19"/>
  <c r="A5396" i="19"/>
  <c r="A5397" i="19"/>
  <c r="A5398" i="19"/>
  <c r="A5399" i="19"/>
  <c r="A5400" i="19"/>
  <c r="A5401" i="19"/>
  <c r="A5402" i="19"/>
  <c r="A5403" i="19"/>
  <c r="A5404" i="19"/>
  <c r="A5405" i="19"/>
  <c r="A5406" i="19"/>
  <c r="A5407" i="19"/>
  <c r="A5408" i="19"/>
  <c r="A5409" i="19"/>
  <c r="A5410" i="19"/>
  <c r="A5411" i="19"/>
  <c r="A5412" i="19"/>
  <c r="A5413" i="19"/>
  <c r="A5414" i="19"/>
  <c r="A5415" i="19"/>
  <c r="A5416" i="19"/>
  <c r="A5417" i="19"/>
  <c r="A5418" i="19"/>
  <c r="A5419" i="19"/>
  <c r="A5420" i="19"/>
  <c r="A5421" i="19"/>
  <c r="A5422" i="19"/>
  <c r="A5423" i="19"/>
  <c r="A5424" i="19"/>
  <c r="A5425" i="19"/>
  <c r="A5426" i="19"/>
  <c r="A5427" i="19"/>
  <c r="A5428" i="19"/>
  <c r="A5429" i="19"/>
  <c r="A5430" i="19"/>
  <c r="A5431" i="19"/>
  <c r="A5432" i="19"/>
  <c r="A5433" i="19"/>
  <c r="A5434" i="19"/>
  <c r="A5435" i="19"/>
  <c r="A5436" i="19"/>
  <c r="A5437" i="19"/>
  <c r="A5438" i="19"/>
  <c r="A5439" i="19"/>
  <c r="A5440" i="19"/>
  <c r="A5441" i="19"/>
  <c r="A5442" i="19"/>
  <c r="A5443" i="19"/>
  <c r="A5444" i="19"/>
  <c r="A5445" i="19"/>
  <c r="A5446" i="19"/>
  <c r="A5447" i="19"/>
  <c r="A5448" i="19"/>
  <c r="A5449" i="19"/>
  <c r="A5450" i="19"/>
  <c r="A5451" i="19"/>
  <c r="A5452" i="19"/>
  <c r="A5453" i="19"/>
  <c r="A5454" i="19"/>
  <c r="A5455" i="19"/>
  <c r="A5456" i="19"/>
  <c r="A5457" i="19"/>
  <c r="A5458" i="19"/>
  <c r="A5459" i="19"/>
  <c r="A5460" i="19"/>
  <c r="A5461" i="19"/>
  <c r="A5462" i="19"/>
  <c r="A5463" i="19"/>
  <c r="A5464" i="19"/>
  <c r="A5465" i="19"/>
  <c r="A5466" i="19"/>
  <c r="A5467" i="19"/>
  <c r="A5468" i="19"/>
  <c r="A5469" i="19"/>
  <c r="A5470" i="19"/>
  <c r="A5471" i="19"/>
  <c r="A5472" i="19"/>
  <c r="A5473" i="19"/>
  <c r="A5474" i="19"/>
  <c r="A5475" i="19"/>
  <c r="A5476" i="19"/>
  <c r="A5477" i="19"/>
  <c r="A5478" i="19"/>
  <c r="A5479" i="19"/>
  <c r="A5480" i="19"/>
  <c r="A5481" i="19"/>
  <c r="A5482" i="19"/>
  <c r="A5483" i="19"/>
  <c r="A5484" i="19"/>
  <c r="A5485" i="19"/>
  <c r="A5486" i="19"/>
  <c r="A5487" i="19"/>
  <c r="A5488" i="19"/>
  <c r="A5489" i="19"/>
  <c r="A5490" i="19"/>
  <c r="A5491" i="19"/>
  <c r="A5492" i="19"/>
  <c r="A5493" i="19"/>
  <c r="A5494" i="19"/>
  <c r="A5495" i="19"/>
  <c r="A5496" i="19"/>
  <c r="A5497" i="19"/>
  <c r="A5498" i="19"/>
  <c r="A5499" i="19"/>
  <c r="A5500" i="19"/>
  <c r="A5501" i="19"/>
  <c r="A5502" i="19"/>
  <c r="A5503" i="19"/>
  <c r="A5504" i="19"/>
  <c r="A5505" i="19"/>
  <c r="A5506" i="19"/>
  <c r="A5507" i="19"/>
  <c r="A5508" i="19"/>
  <c r="A5509" i="19"/>
  <c r="A5510" i="19"/>
  <c r="A5511" i="19"/>
  <c r="A5512" i="19"/>
  <c r="A5513" i="19"/>
  <c r="A5514" i="19"/>
  <c r="A5515" i="19"/>
  <c r="A5516" i="19"/>
  <c r="A5517" i="19"/>
  <c r="A5518" i="19"/>
  <c r="A5519" i="19"/>
  <c r="A5520" i="19"/>
  <c r="A5521" i="19"/>
  <c r="A5522" i="19"/>
  <c r="A5523" i="19"/>
  <c r="A5524" i="19"/>
  <c r="A5525" i="19"/>
  <c r="A5526" i="19"/>
  <c r="A5527" i="19"/>
  <c r="A5528" i="19"/>
  <c r="A5529" i="19"/>
  <c r="A5530" i="19"/>
  <c r="A5531" i="19"/>
  <c r="A5532" i="19"/>
  <c r="A5533" i="19"/>
  <c r="A5534" i="19"/>
  <c r="A5535" i="19"/>
  <c r="A5536" i="19"/>
  <c r="A5537" i="19"/>
  <c r="A5538" i="19"/>
  <c r="A5539" i="19"/>
  <c r="A5540" i="19"/>
  <c r="A5541" i="19"/>
  <c r="A5542" i="19"/>
  <c r="A5543" i="19"/>
  <c r="A5544" i="19"/>
  <c r="A5545" i="19"/>
  <c r="A5546" i="19"/>
  <c r="A5547" i="19"/>
  <c r="A5548" i="19"/>
  <c r="A5549" i="19"/>
  <c r="A5550" i="19"/>
  <c r="A5551" i="19"/>
  <c r="A5552" i="19"/>
  <c r="A5553" i="19"/>
  <c r="A5554" i="19"/>
  <c r="A5555" i="19"/>
  <c r="A5556" i="19"/>
  <c r="A5557" i="19"/>
  <c r="A5558" i="19"/>
  <c r="A5559" i="19"/>
  <c r="A5560" i="19"/>
  <c r="A5561" i="19"/>
  <c r="A5562" i="19"/>
  <c r="A5563" i="19"/>
  <c r="A5564" i="19"/>
  <c r="A5565" i="19"/>
  <c r="A5566" i="19"/>
  <c r="A5567" i="19"/>
  <c r="A5568" i="19"/>
  <c r="A5569" i="19"/>
  <c r="A5570" i="19"/>
  <c r="A5571" i="19"/>
  <c r="A5572" i="19"/>
  <c r="A5573" i="19"/>
  <c r="A5574" i="19"/>
  <c r="A5575" i="19"/>
  <c r="A5576" i="19"/>
  <c r="A5577" i="19"/>
  <c r="A5578" i="19"/>
  <c r="A5579" i="19"/>
  <c r="A5580" i="19"/>
  <c r="A5581" i="19"/>
  <c r="A5582" i="19"/>
  <c r="A5583" i="19"/>
  <c r="A5584" i="19"/>
  <c r="A5585" i="19"/>
  <c r="A5586" i="19"/>
  <c r="A5587" i="19"/>
  <c r="A5588" i="19"/>
  <c r="A5589" i="19"/>
  <c r="A5590" i="19"/>
  <c r="A5591" i="19"/>
  <c r="A5592" i="19"/>
  <c r="A5593" i="19"/>
  <c r="A5594" i="19"/>
  <c r="A5595" i="19"/>
  <c r="A5596" i="19"/>
  <c r="A5597" i="19"/>
  <c r="A5598" i="19"/>
  <c r="A5599" i="19"/>
  <c r="A5600" i="19"/>
  <c r="A5601" i="19"/>
  <c r="A5602" i="19"/>
  <c r="A5603" i="19"/>
  <c r="A5604" i="19"/>
  <c r="A5605" i="19"/>
  <c r="A5606" i="19"/>
  <c r="A5607" i="19"/>
  <c r="A5608" i="19"/>
  <c r="A5609" i="19"/>
  <c r="A5610" i="19"/>
  <c r="A5611" i="19"/>
  <c r="A5612" i="19"/>
  <c r="A5613" i="19"/>
  <c r="A5614" i="19"/>
  <c r="A5615" i="19"/>
  <c r="A5616" i="19"/>
  <c r="A5617" i="19"/>
  <c r="A5618" i="19"/>
  <c r="A5619" i="19"/>
  <c r="A5620" i="19"/>
  <c r="A5621" i="19"/>
  <c r="A5622" i="19"/>
  <c r="A5623" i="19"/>
  <c r="A5624" i="19"/>
  <c r="A5625" i="19"/>
  <c r="A5626" i="19"/>
  <c r="A5627" i="19"/>
  <c r="A5628" i="19"/>
  <c r="A5629" i="19"/>
  <c r="A5630" i="19"/>
  <c r="A5631" i="19"/>
  <c r="A5632" i="19"/>
  <c r="A5633" i="19"/>
  <c r="A5634" i="19"/>
  <c r="A5635" i="19"/>
  <c r="A5636" i="19"/>
  <c r="A5637" i="19"/>
  <c r="A5638" i="19"/>
  <c r="A5639" i="19"/>
  <c r="A5640" i="19"/>
  <c r="A5641" i="19"/>
  <c r="A5642" i="19"/>
  <c r="A5643" i="19"/>
  <c r="A5644" i="19"/>
  <c r="A5645" i="19"/>
  <c r="A5646" i="19"/>
  <c r="A5647" i="19"/>
  <c r="A5648" i="19"/>
  <c r="A5649" i="19"/>
  <c r="A5650" i="19"/>
  <c r="A5651" i="19"/>
  <c r="A5652" i="19"/>
  <c r="A5653" i="19"/>
  <c r="A5654" i="19"/>
  <c r="A5655" i="19"/>
  <c r="A5656" i="19"/>
  <c r="A5657" i="19"/>
  <c r="A5658" i="19"/>
  <c r="A5659" i="19"/>
  <c r="A5660" i="19"/>
  <c r="A5661" i="19"/>
  <c r="A5662" i="19"/>
  <c r="A5663" i="19"/>
  <c r="A5664" i="19"/>
  <c r="A5665" i="19"/>
  <c r="A5666" i="19"/>
  <c r="A5667" i="19"/>
  <c r="A5668" i="19"/>
  <c r="A5669" i="19"/>
  <c r="A5670" i="19"/>
  <c r="A5671" i="19"/>
  <c r="A5672" i="19"/>
  <c r="A5673" i="19"/>
  <c r="A5674" i="19"/>
  <c r="A5675" i="19"/>
  <c r="A5676" i="19"/>
  <c r="A5677" i="19"/>
  <c r="A5678" i="19"/>
  <c r="A5679" i="19"/>
  <c r="A5680" i="19"/>
  <c r="A5681" i="19"/>
  <c r="A5682" i="19"/>
  <c r="A5683" i="19"/>
  <c r="A5684" i="19"/>
  <c r="A5685" i="19"/>
  <c r="A5686" i="19"/>
  <c r="A5687" i="19"/>
  <c r="A5688" i="19"/>
  <c r="A5689" i="19"/>
  <c r="A5690" i="19"/>
  <c r="A5691" i="19"/>
  <c r="A5692" i="19"/>
  <c r="A5693" i="19"/>
  <c r="A5694" i="19"/>
  <c r="A5695" i="19"/>
  <c r="A5696" i="19"/>
  <c r="A5697" i="19"/>
  <c r="A5698" i="19"/>
  <c r="A5699" i="19"/>
  <c r="A5700" i="19"/>
  <c r="A5701" i="19"/>
  <c r="A5702" i="19"/>
  <c r="A5703" i="19"/>
  <c r="A5704" i="19"/>
  <c r="A5705" i="19"/>
  <c r="A5706" i="19"/>
  <c r="A5707" i="19"/>
  <c r="A5708" i="19"/>
  <c r="A5709" i="19"/>
  <c r="A5710" i="19"/>
  <c r="A5711" i="19"/>
  <c r="A5712" i="19"/>
  <c r="A5713" i="19"/>
  <c r="A5714" i="19"/>
  <c r="A5715" i="19"/>
  <c r="A5716" i="19"/>
  <c r="A5717" i="19"/>
  <c r="A5718" i="19"/>
  <c r="A5719" i="19"/>
  <c r="A5720" i="19"/>
  <c r="A5721" i="19"/>
  <c r="A5722" i="19"/>
  <c r="A5723" i="19"/>
  <c r="A5724" i="19"/>
  <c r="A5725" i="19"/>
  <c r="A5726" i="19"/>
  <c r="A5727" i="19"/>
  <c r="A5728" i="19"/>
  <c r="A5729" i="19"/>
  <c r="A5730" i="19"/>
  <c r="A5731" i="19"/>
  <c r="A5732" i="19"/>
  <c r="A5733" i="19"/>
  <c r="A5734" i="19"/>
  <c r="A5735" i="19"/>
  <c r="A5736" i="19"/>
  <c r="A5737" i="19"/>
  <c r="A5738" i="19"/>
  <c r="A5739" i="19"/>
  <c r="A5740" i="19"/>
  <c r="A5741" i="19"/>
  <c r="A5742" i="19"/>
  <c r="A5743" i="19"/>
  <c r="A5744" i="19"/>
  <c r="A5745" i="19"/>
  <c r="A5746" i="19"/>
  <c r="A5747" i="19"/>
  <c r="A5748" i="19"/>
  <c r="A5749" i="19"/>
  <c r="A5750" i="19"/>
  <c r="A5751" i="19"/>
  <c r="A5752" i="19"/>
  <c r="A5753" i="19"/>
  <c r="A5754" i="19"/>
  <c r="A5755" i="19"/>
  <c r="A5756" i="19"/>
  <c r="A5757" i="19"/>
  <c r="A5758" i="19"/>
  <c r="A5759" i="19"/>
  <c r="A5760" i="19"/>
  <c r="A5761" i="19"/>
  <c r="A5762" i="19"/>
  <c r="A5763" i="19"/>
  <c r="A5764" i="19"/>
  <c r="A5765" i="19"/>
  <c r="A5766" i="19"/>
  <c r="A5767" i="19"/>
  <c r="A5768" i="19"/>
  <c r="A5769" i="19"/>
  <c r="A5770" i="19"/>
  <c r="A5771" i="19"/>
  <c r="A5772" i="19"/>
  <c r="A5773" i="19"/>
  <c r="A5774" i="19"/>
  <c r="A5775" i="19"/>
  <c r="A5776" i="19"/>
  <c r="A5777" i="19"/>
  <c r="A5778" i="19"/>
  <c r="A5779" i="19"/>
  <c r="A5780" i="19"/>
  <c r="A5781" i="19"/>
  <c r="A5782" i="19"/>
  <c r="A5783" i="19"/>
  <c r="A5784" i="19"/>
  <c r="A5785" i="19"/>
  <c r="A5786" i="19"/>
  <c r="A5787" i="19"/>
  <c r="A5788" i="19"/>
  <c r="A5789" i="19"/>
  <c r="A5790" i="19"/>
  <c r="A5791" i="19"/>
  <c r="A5792" i="19"/>
  <c r="A5793" i="19"/>
  <c r="A5794" i="19"/>
  <c r="A5795" i="19"/>
  <c r="A5796" i="19"/>
  <c r="A5797" i="19"/>
  <c r="A5798" i="19"/>
  <c r="A5799" i="19"/>
  <c r="A5800" i="19"/>
  <c r="A5801" i="19"/>
  <c r="A5802" i="19"/>
  <c r="A5803" i="19"/>
  <c r="A5804" i="19"/>
  <c r="A5805" i="19"/>
  <c r="A5806" i="19"/>
  <c r="A5807" i="19"/>
  <c r="A5808" i="19"/>
  <c r="A5809" i="19"/>
  <c r="A5810" i="19"/>
  <c r="A5811" i="19"/>
  <c r="A5812" i="19"/>
  <c r="A5813" i="19"/>
  <c r="A5814" i="19"/>
  <c r="A5815" i="19"/>
  <c r="A5816" i="19"/>
  <c r="A5817" i="19"/>
  <c r="A5818" i="19"/>
  <c r="A5819" i="19"/>
  <c r="A5820" i="19"/>
  <c r="A5821" i="19"/>
  <c r="A5822" i="19"/>
  <c r="A5823" i="19"/>
  <c r="A5824" i="19"/>
  <c r="A5825" i="19"/>
  <c r="A5826" i="19"/>
  <c r="A5827" i="19"/>
  <c r="A5828" i="19"/>
  <c r="A5829" i="19"/>
  <c r="A5830" i="19"/>
  <c r="A5831" i="19"/>
  <c r="A5832" i="19"/>
  <c r="A5833" i="19"/>
  <c r="A5834" i="19"/>
  <c r="A5835" i="19"/>
  <c r="A5836" i="19"/>
  <c r="A5837" i="19"/>
  <c r="A5838" i="19"/>
  <c r="A5839" i="19"/>
  <c r="A5840" i="19"/>
  <c r="A5841" i="19"/>
  <c r="A5842" i="19"/>
  <c r="A5843" i="19"/>
  <c r="A5844" i="19"/>
  <c r="A5845" i="19"/>
  <c r="A5846" i="19"/>
  <c r="A5847" i="19"/>
  <c r="A5848" i="19"/>
  <c r="A5849" i="19"/>
  <c r="A5850" i="19"/>
  <c r="A5851" i="19"/>
  <c r="A5852" i="19"/>
  <c r="A5853" i="19"/>
  <c r="A5854" i="19"/>
  <c r="A5855" i="19"/>
  <c r="A5856" i="19"/>
  <c r="A5857" i="19"/>
  <c r="A5858" i="19"/>
  <c r="A5859" i="19"/>
  <c r="A5860" i="19"/>
  <c r="A5861" i="19"/>
  <c r="A5862" i="19"/>
  <c r="A5863" i="19"/>
  <c r="A5864" i="19"/>
  <c r="A5865" i="19"/>
  <c r="A5866" i="19"/>
  <c r="A5867" i="19"/>
  <c r="A5868" i="19"/>
  <c r="A5869" i="19"/>
  <c r="A5870" i="19"/>
  <c r="A5871" i="19"/>
  <c r="A5872" i="19"/>
  <c r="A5873" i="19"/>
  <c r="A5874" i="19"/>
  <c r="A5875" i="19"/>
  <c r="A5876" i="19"/>
  <c r="A5877" i="19"/>
  <c r="A5878" i="19"/>
  <c r="A5879" i="19"/>
  <c r="A5880" i="19"/>
  <c r="A5881" i="19"/>
  <c r="A5882" i="19"/>
  <c r="A5883" i="19"/>
  <c r="A5884" i="19"/>
  <c r="A5885" i="19"/>
  <c r="A5886" i="19"/>
  <c r="A5887" i="19"/>
  <c r="A5888" i="19"/>
  <c r="A5889" i="19"/>
  <c r="A5890" i="19"/>
  <c r="A5891" i="19"/>
  <c r="A5892" i="19"/>
  <c r="A5893" i="19"/>
  <c r="A5894" i="19"/>
  <c r="A5895" i="19"/>
  <c r="A5896" i="19"/>
  <c r="A5897" i="19"/>
  <c r="A5898" i="19"/>
  <c r="A5899" i="19"/>
  <c r="A5900" i="19"/>
  <c r="A5901" i="19"/>
  <c r="A5902" i="19"/>
  <c r="A5903" i="19"/>
  <c r="A5904" i="19"/>
  <c r="A5905" i="19"/>
  <c r="A5906" i="19"/>
  <c r="A5907" i="19"/>
  <c r="A5908" i="19"/>
  <c r="A5909" i="19"/>
  <c r="A5910" i="19"/>
  <c r="A5911" i="19"/>
  <c r="A5912" i="19"/>
  <c r="A5913" i="19"/>
  <c r="A5914" i="19"/>
  <c r="A5915" i="19"/>
  <c r="A5916" i="19"/>
  <c r="A5917" i="19"/>
  <c r="A5918" i="19"/>
  <c r="A5919" i="19"/>
  <c r="A5920" i="19"/>
  <c r="A5921" i="19"/>
  <c r="A5922" i="19"/>
  <c r="A5923" i="19"/>
  <c r="A5924" i="19"/>
  <c r="A5925" i="19"/>
  <c r="A5926" i="19"/>
  <c r="A5927" i="19"/>
  <c r="A5928" i="19"/>
  <c r="A5929" i="19"/>
  <c r="A5930" i="19"/>
  <c r="A5931" i="19"/>
  <c r="A5932" i="19"/>
  <c r="A5933" i="19"/>
  <c r="A5934" i="19"/>
  <c r="A5935" i="19"/>
  <c r="A5936" i="19"/>
  <c r="A5937" i="19"/>
  <c r="A5938" i="19"/>
  <c r="A5939" i="19"/>
  <c r="A5940" i="19"/>
  <c r="A5941" i="19"/>
  <c r="A5942" i="19"/>
  <c r="A5943" i="19"/>
  <c r="A5944" i="19"/>
  <c r="A5945" i="19"/>
  <c r="A5946" i="19"/>
  <c r="A5947" i="19"/>
  <c r="A5948" i="19"/>
  <c r="A5949" i="19"/>
  <c r="A5950" i="19"/>
  <c r="A5951" i="19"/>
  <c r="A5952" i="19"/>
  <c r="A5953" i="19"/>
  <c r="A5954" i="19"/>
  <c r="A5955" i="19"/>
  <c r="A5956" i="19"/>
  <c r="A5957" i="19"/>
  <c r="A5958" i="19"/>
  <c r="A5959" i="19"/>
  <c r="A5960" i="19"/>
  <c r="A5961" i="19"/>
  <c r="A5962" i="19"/>
  <c r="A5963" i="19"/>
  <c r="A5964" i="19"/>
  <c r="A5965" i="19"/>
  <c r="A5966" i="19"/>
  <c r="A5967" i="19"/>
  <c r="A5968" i="19"/>
  <c r="A5969" i="19"/>
  <c r="A5970" i="19"/>
  <c r="A5971" i="19"/>
  <c r="A5972" i="19"/>
  <c r="A5973" i="19"/>
  <c r="A5974" i="19"/>
  <c r="A5975" i="19"/>
  <c r="A5976" i="19"/>
  <c r="A5977" i="19"/>
  <c r="A5978" i="19"/>
  <c r="A5979" i="19"/>
  <c r="A5980" i="19"/>
  <c r="A5981" i="19"/>
  <c r="A5982" i="19"/>
  <c r="A5983" i="19"/>
  <c r="A5984" i="19"/>
  <c r="A5985" i="19"/>
  <c r="A5986" i="19"/>
  <c r="A5987" i="19"/>
  <c r="A5988" i="19"/>
  <c r="A5989" i="19"/>
  <c r="A5990" i="19"/>
  <c r="A5991" i="19"/>
  <c r="A5992" i="19"/>
  <c r="A5993" i="19"/>
  <c r="A5994" i="19"/>
  <c r="A5995" i="19"/>
  <c r="A5996" i="19"/>
  <c r="A5997" i="19"/>
  <c r="A5998" i="19"/>
  <c r="A5999" i="19"/>
  <c r="A6000" i="19"/>
  <c r="A6001" i="19"/>
  <c r="A6002" i="19"/>
  <c r="A6003" i="19"/>
  <c r="A6004" i="19"/>
  <c r="A6005" i="19"/>
  <c r="A6006" i="19"/>
  <c r="A6007" i="19"/>
  <c r="A6008" i="19"/>
  <c r="A6009" i="19"/>
  <c r="A6010" i="19"/>
  <c r="A6011" i="19"/>
  <c r="A6012" i="19"/>
  <c r="A6013" i="19"/>
  <c r="A6014" i="19"/>
  <c r="A6015" i="19"/>
  <c r="A6016" i="19"/>
  <c r="A6017" i="19"/>
  <c r="A6018" i="19"/>
  <c r="A6019" i="19"/>
  <c r="A6020" i="19"/>
  <c r="A6021" i="19"/>
  <c r="A6022" i="19"/>
  <c r="A6023" i="19"/>
  <c r="A6024" i="19"/>
  <c r="A6025" i="19"/>
  <c r="A6026" i="19"/>
  <c r="A6027" i="19"/>
  <c r="A6028" i="19"/>
  <c r="A6029" i="19"/>
  <c r="A6030" i="19"/>
  <c r="A6031" i="19"/>
  <c r="A6032" i="19"/>
  <c r="A6033" i="19"/>
  <c r="A6034" i="19"/>
  <c r="A6035" i="19"/>
  <c r="A6036" i="19"/>
  <c r="A6037" i="19"/>
  <c r="A6038" i="19"/>
  <c r="A6039" i="19"/>
  <c r="A6040" i="19"/>
  <c r="A6041" i="19"/>
  <c r="A6042" i="19"/>
  <c r="A6043" i="19"/>
  <c r="A6044" i="19"/>
  <c r="A6045" i="19"/>
  <c r="A6046" i="19"/>
  <c r="A6047" i="19"/>
  <c r="A6048" i="19"/>
  <c r="A6049" i="19"/>
  <c r="A6050" i="19"/>
  <c r="A6051" i="19"/>
  <c r="A6052" i="19"/>
  <c r="A6053" i="19"/>
  <c r="A6054" i="19"/>
  <c r="A6055" i="19"/>
  <c r="A6056" i="19"/>
  <c r="A6057" i="19"/>
  <c r="A6058" i="19"/>
  <c r="A6059" i="19"/>
  <c r="A6060" i="19"/>
  <c r="A6061" i="19"/>
  <c r="A6062" i="19"/>
  <c r="A6063" i="19"/>
  <c r="A6064" i="19"/>
  <c r="A6065" i="19"/>
  <c r="A6066" i="19"/>
  <c r="A6067" i="19"/>
  <c r="A6068" i="19"/>
  <c r="A6069" i="19"/>
  <c r="A6070" i="19"/>
  <c r="A6071" i="19"/>
  <c r="A6072" i="19"/>
  <c r="A6073" i="19"/>
  <c r="A6074" i="19"/>
  <c r="A6075" i="19"/>
  <c r="A6076" i="19"/>
  <c r="A6077" i="19"/>
  <c r="A6078" i="19"/>
  <c r="A6079" i="19"/>
  <c r="A6080" i="19"/>
  <c r="A6081" i="19"/>
  <c r="A6082" i="19"/>
  <c r="A6083" i="19"/>
  <c r="A6084" i="19"/>
  <c r="A6085" i="19"/>
  <c r="A6086" i="19"/>
  <c r="A6087" i="19"/>
  <c r="A6088" i="19"/>
  <c r="A6089" i="19"/>
  <c r="A6090" i="19"/>
  <c r="A6091" i="19"/>
  <c r="A6092" i="19"/>
  <c r="A6093" i="19"/>
  <c r="A6094" i="19"/>
  <c r="A6095" i="19"/>
  <c r="A6096" i="19"/>
  <c r="A6097" i="19"/>
  <c r="A6098" i="19"/>
  <c r="A6099" i="19"/>
  <c r="A6100" i="19"/>
  <c r="A6101" i="19"/>
  <c r="A6102" i="19"/>
  <c r="A6103" i="19"/>
  <c r="A6104" i="19"/>
  <c r="A6105" i="19"/>
  <c r="A6106" i="19"/>
  <c r="A6107" i="19"/>
  <c r="A6108" i="19"/>
  <c r="A6109" i="19"/>
  <c r="A6110" i="19"/>
  <c r="A6111" i="19"/>
  <c r="A6112" i="19"/>
  <c r="A6113" i="19"/>
  <c r="A6114" i="19"/>
  <c r="A6115" i="19"/>
  <c r="A6116" i="19"/>
  <c r="A6117" i="19"/>
  <c r="A6118" i="19"/>
  <c r="A6119" i="19"/>
  <c r="A6120" i="19"/>
  <c r="A6121" i="19"/>
  <c r="A6122" i="19"/>
  <c r="A6123" i="19"/>
  <c r="A6124" i="19"/>
  <c r="A6125" i="19"/>
  <c r="A6126" i="19"/>
  <c r="A6127" i="19"/>
  <c r="A6128" i="19"/>
  <c r="A6129" i="19"/>
  <c r="A6130" i="19"/>
  <c r="A6131" i="19"/>
  <c r="A6132" i="19"/>
  <c r="A6133" i="19"/>
  <c r="A6134" i="19"/>
  <c r="A6135" i="19"/>
  <c r="A6136" i="19"/>
  <c r="A6137" i="19"/>
  <c r="A6138" i="19"/>
  <c r="A6139" i="19"/>
  <c r="A6140" i="19"/>
  <c r="A6141" i="19"/>
  <c r="A6142" i="19"/>
  <c r="A6143" i="19"/>
  <c r="A6144" i="19"/>
  <c r="A6145" i="19"/>
  <c r="A6146" i="19"/>
  <c r="A6147" i="19"/>
  <c r="A6148" i="19"/>
  <c r="A6149" i="19"/>
  <c r="A6150" i="19"/>
  <c r="A6151" i="19"/>
  <c r="A6152" i="19"/>
  <c r="A6153" i="19"/>
  <c r="A6154" i="19"/>
  <c r="A6155" i="19"/>
  <c r="A6156" i="19"/>
  <c r="A6157" i="19"/>
  <c r="A6158" i="19"/>
  <c r="A6159" i="19"/>
  <c r="A6160" i="19"/>
  <c r="A6161" i="19"/>
  <c r="A6162" i="19"/>
  <c r="A6163" i="19"/>
  <c r="A6164" i="19"/>
  <c r="A6165" i="19"/>
  <c r="A6166" i="19"/>
  <c r="A6167" i="19"/>
  <c r="A6168" i="19"/>
  <c r="A6169" i="19"/>
  <c r="A6170" i="19"/>
  <c r="A6171" i="19"/>
  <c r="A6172" i="19"/>
  <c r="A6173" i="19"/>
  <c r="A6174" i="19"/>
  <c r="A6175" i="19"/>
  <c r="A6176" i="19"/>
  <c r="A6177" i="19"/>
  <c r="A6178" i="19"/>
  <c r="A6179" i="19"/>
  <c r="A6180" i="19"/>
  <c r="A6181" i="19"/>
  <c r="A6182" i="19"/>
  <c r="A6183" i="19"/>
  <c r="A6184" i="19"/>
  <c r="A6185" i="19"/>
  <c r="A6186" i="19"/>
  <c r="A6187" i="19"/>
  <c r="A6188" i="19"/>
  <c r="A6189" i="19"/>
  <c r="A6190" i="19"/>
  <c r="A6191" i="19"/>
  <c r="A6192" i="19"/>
  <c r="A6193" i="19"/>
  <c r="A6194" i="19"/>
  <c r="A6195" i="19"/>
  <c r="A6196" i="19"/>
  <c r="A6197" i="19"/>
  <c r="A6198" i="19"/>
  <c r="A6199" i="19"/>
  <c r="A6200" i="19"/>
  <c r="A6201" i="19"/>
  <c r="A6202" i="19"/>
  <c r="A6203" i="19"/>
  <c r="A6204" i="19"/>
  <c r="A6205" i="19"/>
  <c r="A6206" i="19"/>
  <c r="A6207" i="19"/>
  <c r="A6208" i="19"/>
  <c r="A6209" i="19"/>
  <c r="A6210" i="19"/>
  <c r="A6211" i="19"/>
  <c r="A6212" i="19"/>
  <c r="A6213" i="19"/>
  <c r="A6214" i="19"/>
  <c r="A6215" i="19"/>
  <c r="A6216" i="19"/>
  <c r="A6217" i="19"/>
  <c r="A6218" i="19"/>
  <c r="A6219" i="19"/>
  <c r="A6220" i="19"/>
  <c r="A6221" i="19"/>
  <c r="A6222" i="19"/>
  <c r="A6223" i="19"/>
  <c r="A6224" i="19"/>
  <c r="A6225" i="19"/>
  <c r="A6226" i="19"/>
  <c r="A6227" i="19"/>
  <c r="A6228" i="19"/>
  <c r="A6229" i="19"/>
  <c r="A6230" i="19"/>
  <c r="A6231" i="19"/>
  <c r="A6232" i="19"/>
  <c r="A6233" i="19"/>
  <c r="A6234" i="19"/>
  <c r="A6235" i="19"/>
  <c r="A6236" i="19"/>
  <c r="A6237" i="19"/>
  <c r="A6238" i="19"/>
  <c r="A6239" i="19"/>
  <c r="A6240" i="19"/>
  <c r="A6241" i="19"/>
  <c r="A6242" i="19"/>
  <c r="A6243" i="19"/>
  <c r="A6244" i="19"/>
  <c r="A6245" i="19"/>
  <c r="A6246" i="19"/>
  <c r="A6247" i="19"/>
  <c r="A6248" i="19"/>
  <c r="A6249" i="19"/>
  <c r="A6250" i="19"/>
  <c r="A6251" i="19"/>
  <c r="A6252" i="19"/>
  <c r="A6253" i="19"/>
  <c r="A6254" i="19"/>
  <c r="A6255" i="19"/>
  <c r="A6256" i="19"/>
  <c r="A6257" i="19"/>
  <c r="A6258" i="19"/>
  <c r="A6259" i="19"/>
  <c r="A6260" i="19"/>
  <c r="A6261" i="19"/>
  <c r="A6262" i="19"/>
  <c r="A6263" i="19"/>
  <c r="A6264" i="19"/>
  <c r="A6265" i="19"/>
  <c r="A6266" i="19"/>
  <c r="A6267" i="19"/>
  <c r="A6268" i="19"/>
  <c r="A6269" i="19"/>
  <c r="A6270" i="19"/>
  <c r="A6271" i="19"/>
  <c r="A6272" i="19"/>
  <c r="A6273" i="19"/>
  <c r="A6274" i="19"/>
  <c r="A6275" i="19"/>
  <c r="A6276" i="19"/>
  <c r="A6277" i="19"/>
  <c r="A6278" i="19"/>
  <c r="A6279" i="19"/>
  <c r="A6280" i="19"/>
  <c r="A6281" i="19"/>
  <c r="A6282" i="19"/>
  <c r="A6283" i="19"/>
  <c r="A6284" i="19"/>
  <c r="A6285" i="19"/>
  <c r="A6286" i="19"/>
  <c r="A6287" i="19"/>
  <c r="A6288" i="19"/>
  <c r="A6289" i="19"/>
  <c r="A6290" i="19"/>
  <c r="A6291" i="19"/>
  <c r="A6292" i="19"/>
  <c r="A6293" i="19"/>
  <c r="A6294" i="19"/>
  <c r="A6295" i="19"/>
  <c r="A6296" i="19"/>
  <c r="A6297" i="19"/>
  <c r="A6298" i="19"/>
  <c r="A6299" i="19"/>
  <c r="A6300" i="19"/>
  <c r="A6301" i="19"/>
  <c r="A6302" i="19"/>
  <c r="A6303" i="19"/>
  <c r="A6304" i="19"/>
  <c r="A6305" i="19"/>
  <c r="A6306" i="19"/>
  <c r="A6307" i="19"/>
  <c r="A6308" i="19"/>
  <c r="A6309" i="19"/>
  <c r="A6310" i="19"/>
  <c r="A6311" i="19"/>
  <c r="A6312" i="19"/>
  <c r="A6313" i="19"/>
  <c r="A6314" i="19"/>
  <c r="A6315" i="19"/>
  <c r="A6316" i="19"/>
  <c r="A6317" i="19"/>
  <c r="A6318" i="19"/>
  <c r="A6319" i="19"/>
  <c r="A6320" i="19"/>
  <c r="A6321" i="19"/>
  <c r="A6322" i="19"/>
  <c r="A6323" i="19"/>
  <c r="A6324" i="19"/>
  <c r="A6325" i="19"/>
  <c r="A6326" i="19"/>
  <c r="A6327" i="19"/>
  <c r="A6328" i="19"/>
  <c r="A6329" i="19"/>
  <c r="A6330" i="19"/>
  <c r="A6331" i="19"/>
  <c r="A6332" i="19"/>
  <c r="A6333" i="19"/>
  <c r="A6334" i="19"/>
  <c r="A6335" i="19"/>
  <c r="A6336" i="19"/>
  <c r="A6337" i="19"/>
  <c r="A6338" i="19"/>
  <c r="A6339" i="19"/>
  <c r="A6340" i="19"/>
  <c r="A6341" i="19"/>
  <c r="A6342" i="19"/>
  <c r="A6343" i="19"/>
  <c r="A6344" i="19"/>
  <c r="A6345" i="19"/>
  <c r="A6346" i="19"/>
  <c r="A6347" i="19"/>
  <c r="A6348" i="19"/>
  <c r="A6349" i="19"/>
  <c r="A6350" i="19"/>
  <c r="A6351" i="19"/>
  <c r="A6352" i="19"/>
  <c r="A6353" i="19"/>
  <c r="A6354" i="19"/>
  <c r="A6355" i="19"/>
  <c r="A6356" i="19"/>
  <c r="A6357" i="19"/>
  <c r="A6358" i="19"/>
  <c r="A6359" i="19"/>
  <c r="A6360" i="19"/>
  <c r="A6361" i="19"/>
  <c r="A6362" i="19"/>
  <c r="A6363" i="19"/>
  <c r="A6364" i="19"/>
  <c r="A6365" i="19"/>
  <c r="A6366" i="19"/>
  <c r="A6367" i="19"/>
  <c r="A6368" i="19"/>
  <c r="A6369" i="19"/>
  <c r="A6370" i="19"/>
  <c r="A6371" i="19"/>
  <c r="A6372" i="19"/>
  <c r="A6373" i="19"/>
  <c r="A6374" i="19"/>
  <c r="A6375" i="19"/>
  <c r="A6376" i="19"/>
  <c r="A6377" i="19"/>
  <c r="A6378" i="19"/>
  <c r="A6379" i="19"/>
  <c r="A6380" i="19"/>
  <c r="A6381" i="19"/>
  <c r="A6382" i="19"/>
  <c r="A6383" i="19"/>
  <c r="A6384" i="19"/>
  <c r="A6385" i="19"/>
  <c r="A6386" i="19"/>
  <c r="A6387" i="19"/>
  <c r="A6388" i="19"/>
  <c r="A6389" i="19"/>
  <c r="A6390" i="19"/>
  <c r="A6391" i="19"/>
  <c r="A6392" i="19"/>
  <c r="A6393" i="19"/>
  <c r="A6394" i="19"/>
  <c r="A6395" i="19"/>
  <c r="A6396" i="19"/>
  <c r="A6397" i="19"/>
  <c r="A6398" i="19"/>
  <c r="A6399" i="19"/>
  <c r="A6400" i="19"/>
  <c r="A6401" i="19"/>
  <c r="A6402" i="19"/>
  <c r="A6403" i="19"/>
  <c r="A6404" i="19"/>
  <c r="A6405" i="19"/>
  <c r="A6406" i="19"/>
  <c r="A6407" i="19"/>
  <c r="A6408" i="19"/>
  <c r="A6409" i="19"/>
  <c r="A6410" i="19"/>
  <c r="A6411" i="19"/>
  <c r="A6412" i="19"/>
  <c r="A6413" i="19"/>
  <c r="A6414" i="19"/>
  <c r="A6415" i="19"/>
  <c r="A6416" i="19"/>
  <c r="A6417" i="19"/>
  <c r="A6418" i="19"/>
  <c r="A6419" i="19"/>
  <c r="A6420" i="19"/>
  <c r="A6421" i="19"/>
  <c r="A6422" i="19"/>
  <c r="A6423" i="19"/>
  <c r="A6424" i="19"/>
  <c r="A6425" i="19"/>
  <c r="A6426" i="19"/>
  <c r="A6427" i="19"/>
  <c r="A6428" i="19"/>
  <c r="A6429" i="19"/>
  <c r="A6430" i="19"/>
  <c r="A6431" i="19"/>
  <c r="A6432" i="19"/>
  <c r="A6433" i="19"/>
  <c r="A6434" i="19"/>
  <c r="A6435" i="19"/>
  <c r="A6436" i="19"/>
  <c r="A6437" i="19"/>
  <c r="A6438" i="19"/>
  <c r="A6439" i="19"/>
  <c r="A6440" i="19"/>
  <c r="A6441" i="19"/>
  <c r="A6442" i="19"/>
  <c r="A6443" i="19"/>
  <c r="A6444" i="19"/>
  <c r="A6445" i="19"/>
  <c r="A6446" i="19"/>
  <c r="A6447" i="19"/>
  <c r="A6448" i="19"/>
  <c r="A6449" i="19"/>
  <c r="A6450" i="19"/>
  <c r="A6451" i="19"/>
  <c r="A6452" i="19"/>
  <c r="A6453" i="19"/>
  <c r="A6454" i="19"/>
  <c r="A6455" i="19"/>
  <c r="A6456" i="19"/>
  <c r="A6457" i="19"/>
  <c r="A6458" i="19"/>
  <c r="A6459" i="19"/>
  <c r="A6460" i="19"/>
  <c r="A6461" i="19"/>
  <c r="A6462" i="19"/>
  <c r="A6463" i="19"/>
  <c r="A6464" i="19"/>
  <c r="A6465" i="19"/>
  <c r="A6466" i="19"/>
  <c r="A6467" i="19"/>
  <c r="A6468" i="19"/>
  <c r="A6469" i="19"/>
  <c r="A6470" i="19"/>
  <c r="A6471" i="19"/>
  <c r="A6472" i="19"/>
  <c r="A6473" i="19"/>
  <c r="A6474" i="19"/>
  <c r="A6475" i="19"/>
  <c r="A6476" i="19"/>
  <c r="A6477" i="19"/>
  <c r="A6478" i="19"/>
  <c r="A6479" i="19"/>
  <c r="A6480" i="19"/>
  <c r="A6481" i="19"/>
  <c r="A6482" i="19"/>
  <c r="A6483" i="19"/>
  <c r="A6484" i="19"/>
  <c r="A6485" i="19"/>
  <c r="A6486" i="19"/>
  <c r="A6487" i="19"/>
  <c r="A6488" i="19"/>
  <c r="A6489" i="19"/>
  <c r="A6490" i="19"/>
  <c r="A6491" i="19"/>
  <c r="A6492" i="19"/>
  <c r="A6493" i="19"/>
  <c r="A6494" i="19"/>
  <c r="A6495" i="19"/>
  <c r="A6496" i="19"/>
  <c r="A6497" i="19"/>
  <c r="A6498" i="19"/>
  <c r="A6499" i="19"/>
  <c r="A6500" i="19"/>
  <c r="A6501" i="19"/>
  <c r="A6502" i="19"/>
  <c r="A6503" i="19"/>
  <c r="A6504" i="19"/>
  <c r="A6505" i="19"/>
  <c r="A6506" i="19"/>
  <c r="A6507" i="19"/>
  <c r="A6508" i="19"/>
  <c r="A6509" i="19"/>
  <c r="A6510" i="19"/>
  <c r="A6511" i="19"/>
  <c r="A6512" i="19"/>
  <c r="A6513" i="19"/>
  <c r="A6514" i="19"/>
  <c r="A6515" i="19"/>
  <c r="A6516" i="19"/>
  <c r="A6517" i="19"/>
  <c r="A6518" i="19"/>
  <c r="A6519" i="19"/>
  <c r="A6520" i="19"/>
  <c r="A6521" i="19"/>
  <c r="A6522" i="19"/>
  <c r="A6523" i="19"/>
  <c r="A6524" i="19"/>
  <c r="A6525" i="19"/>
  <c r="A6526" i="19"/>
  <c r="A6527" i="19"/>
  <c r="A6528" i="19"/>
  <c r="A6529" i="19"/>
  <c r="A6530" i="19"/>
  <c r="A6531" i="19"/>
  <c r="A6532" i="19"/>
  <c r="A6533" i="19"/>
  <c r="A6534" i="19"/>
  <c r="A6535" i="19"/>
  <c r="A6536" i="19"/>
  <c r="A6537" i="19"/>
  <c r="A6538" i="19"/>
  <c r="A6539" i="19"/>
  <c r="A6540" i="19"/>
  <c r="A6541" i="19"/>
  <c r="A6542" i="19"/>
  <c r="A6543" i="19"/>
  <c r="A6544" i="19"/>
  <c r="A6545" i="19"/>
  <c r="A6546" i="19"/>
  <c r="A6547" i="19"/>
  <c r="A6548" i="19"/>
  <c r="A6549" i="19"/>
  <c r="A6550" i="19"/>
  <c r="A6551" i="19"/>
  <c r="A6552" i="19"/>
  <c r="A6553" i="19"/>
  <c r="A6554" i="19"/>
  <c r="A6555" i="19"/>
  <c r="A6556" i="19"/>
  <c r="A6557" i="19"/>
  <c r="A6558" i="19"/>
  <c r="A6559" i="19"/>
  <c r="A6560" i="19"/>
  <c r="A6561" i="19"/>
  <c r="A6562" i="19"/>
  <c r="A6563" i="19"/>
  <c r="A6564" i="19"/>
  <c r="A6565" i="19"/>
  <c r="A6566" i="19"/>
  <c r="A6567" i="19"/>
  <c r="A6568" i="19"/>
  <c r="A6569" i="19"/>
  <c r="A6570" i="19"/>
  <c r="A6571" i="19"/>
  <c r="A6572" i="19"/>
  <c r="A6573" i="19"/>
  <c r="A6574" i="19"/>
  <c r="A6575" i="19"/>
  <c r="A6576" i="19"/>
  <c r="A6577" i="19"/>
  <c r="A6578" i="19"/>
  <c r="A6579" i="19"/>
  <c r="A6580" i="19"/>
  <c r="A6581" i="19"/>
  <c r="A6582" i="19"/>
  <c r="A6583" i="19"/>
  <c r="A6584" i="19"/>
  <c r="A6585" i="19"/>
  <c r="A6586" i="19"/>
  <c r="A6587" i="19"/>
  <c r="A6588" i="19"/>
  <c r="A6589" i="19"/>
  <c r="A6590" i="19"/>
  <c r="A6591" i="19"/>
  <c r="A6592" i="19"/>
  <c r="A6593" i="19"/>
  <c r="A6594" i="19"/>
  <c r="A6595" i="19"/>
  <c r="A6596" i="19"/>
  <c r="A6597" i="19"/>
  <c r="A6598" i="19"/>
  <c r="A6599" i="19"/>
  <c r="A6600" i="19"/>
  <c r="A6601" i="19"/>
  <c r="A6602" i="19"/>
  <c r="A6603" i="19"/>
  <c r="A6604" i="19"/>
  <c r="A6605" i="19"/>
  <c r="A6606" i="19"/>
  <c r="A6607" i="19"/>
  <c r="A6608" i="19"/>
  <c r="A6609" i="19"/>
  <c r="A6610" i="19"/>
  <c r="A6611" i="19"/>
  <c r="A6612" i="19"/>
  <c r="A6613" i="19"/>
  <c r="A6614" i="19"/>
  <c r="A6615" i="19"/>
  <c r="A6616" i="19"/>
  <c r="A6617" i="19"/>
  <c r="A6618" i="19"/>
  <c r="A6619" i="19"/>
  <c r="A6620" i="19"/>
  <c r="A6621" i="19"/>
  <c r="A6622" i="19"/>
  <c r="A6623" i="19"/>
  <c r="A6624" i="19"/>
  <c r="A6625" i="19"/>
  <c r="A6626" i="19"/>
  <c r="A6627" i="19"/>
  <c r="A6628" i="19"/>
  <c r="A6629" i="19"/>
  <c r="A6630" i="19"/>
  <c r="A6631" i="19"/>
  <c r="A6632" i="19"/>
  <c r="A6633" i="19"/>
  <c r="A6634" i="19"/>
  <c r="A6635" i="19"/>
  <c r="A6636" i="19"/>
  <c r="A6637" i="19"/>
  <c r="A6638" i="19"/>
  <c r="A6639" i="19"/>
  <c r="A6640" i="19"/>
  <c r="A6641" i="19"/>
  <c r="A6642" i="19"/>
  <c r="A6643" i="19"/>
  <c r="A6644" i="19"/>
  <c r="A6645" i="19"/>
  <c r="A6646" i="19"/>
  <c r="A6647" i="19"/>
  <c r="A6648" i="19"/>
  <c r="A6649" i="19"/>
  <c r="A6650" i="19"/>
  <c r="A6651" i="19"/>
  <c r="A6652" i="19"/>
  <c r="A6653" i="19"/>
  <c r="A6654" i="19"/>
  <c r="A6655" i="19"/>
  <c r="A6656" i="19"/>
  <c r="A6657" i="19"/>
  <c r="A6658" i="19"/>
  <c r="A6659" i="19"/>
  <c r="A6660" i="19"/>
  <c r="A6661" i="19"/>
  <c r="A6662" i="19"/>
  <c r="A6663" i="19"/>
  <c r="A6664" i="19"/>
  <c r="A6665" i="19"/>
  <c r="A6666" i="19"/>
  <c r="A6667" i="19"/>
  <c r="A6668" i="19"/>
  <c r="A6669" i="19"/>
  <c r="A6670" i="19"/>
  <c r="A6671" i="19"/>
  <c r="A6672" i="19"/>
  <c r="A6673" i="19"/>
  <c r="A6674" i="19"/>
  <c r="A6675" i="19"/>
  <c r="A6676" i="19"/>
  <c r="A6677" i="19"/>
  <c r="A6678" i="19"/>
  <c r="A6679" i="19"/>
  <c r="A6680" i="19"/>
  <c r="A6681" i="19"/>
  <c r="A6682" i="19"/>
  <c r="A6683" i="19"/>
  <c r="A6684" i="19"/>
  <c r="A6685" i="19"/>
  <c r="A6686" i="19"/>
  <c r="A6687" i="19"/>
  <c r="A6688" i="19"/>
  <c r="A6689" i="19"/>
  <c r="A6690" i="19"/>
  <c r="A6691" i="19"/>
  <c r="A6692" i="19"/>
  <c r="A6693" i="19"/>
  <c r="A6694" i="19"/>
  <c r="A6695" i="19"/>
  <c r="A6696" i="19"/>
  <c r="A6697" i="19"/>
  <c r="A6698" i="19"/>
  <c r="A6699" i="19"/>
  <c r="A6700" i="19"/>
  <c r="A6701" i="19"/>
  <c r="A6702" i="19"/>
  <c r="A6703" i="19"/>
  <c r="A6704" i="19"/>
  <c r="A6705" i="19"/>
  <c r="A6706" i="19"/>
  <c r="A6707" i="19"/>
  <c r="A6708" i="19"/>
  <c r="A6709" i="19"/>
  <c r="A6710" i="19"/>
  <c r="A6711" i="19"/>
  <c r="A6712" i="19"/>
  <c r="A6713" i="19"/>
  <c r="A6714" i="19"/>
  <c r="A6715" i="19"/>
  <c r="A6716" i="19"/>
  <c r="A6717" i="19"/>
  <c r="A6718" i="19"/>
  <c r="A6719" i="19"/>
  <c r="A6720" i="19"/>
  <c r="A6721" i="19"/>
  <c r="A6722" i="19"/>
  <c r="A6723" i="19"/>
  <c r="A6724" i="19"/>
  <c r="A6725" i="19"/>
  <c r="A6726" i="19"/>
  <c r="A6727" i="19"/>
  <c r="A6728" i="19"/>
  <c r="A6729" i="19"/>
  <c r="A6730" i="19"/>
  <c r="A6731" i="19"/>
  <c r="A6732" i="19"/>
  <c r="A6733" i="19"/>
  <c r="A6734" i="19"/>
  <c r="A6735" i="19"/>
  <c r="A6736" i="19"/>
  <c r="A6737" i="19"/>
  <c r="A6738" i="19"/>
  <c r="A6739" i="19"/>
  <c r="A6740" i="19"/>
  <c r="A6741" i="19"/>
  <c r="A6742" i="19"/>
  <c r="A6743" i="19"/>
  <c r="A6744" i="19"/>
  <c r="A6745" i="19"/>
  <c r="A6746" i="19"/>
  <c r="A6747" i="19"/>
  <c r="A6748" i="19"/>
  <c r="A6749" i="19"/>
  <c r="A6750" i="19"/>
  <c r="A6751" i="19"/>
  <c r="A6752" i="19"/>
  <c r="A6753" i="19"/>
  <c r="A6754" i="19"/>
  <c r="A6755" i="19"/>
  <c r="A6756" i="19"/>
  <c r="A6757" i="19"/>
  <c r="A6758" i="19"/>
  <c r="A6759" i="19"/>
  <c r="A6760" i="19"/>
  <c r="A6761" i="19"/>
  <c r="A6762" i="19"/>
  <c r="A6763" i="19"/>
  <c r="A6764" i="19"/>
  <c r="A6765" i="19"/>
  <c r="A6766" i="19"/>
  <c r="A6767" i="19"/>
  <c r="A6768" i="19"/>
  <c r="A6769" i="19"/>
  <c r="A6770" i="19"/>
  <c r="A6771" i="19"/>
  <c r="A6772" i="19"/>
  <c r="A6773" i="19"/>
  <c r="A6774" i="19"/>
  <c r="A6775" i="19"/>
  <c r="A6776" i="19"/>
  <c r="A6777" i="19"/>
  <c r="A6778" i="19"/>
  <c r="A6779" i="19"/>
  <c r="A6780" i="19"/>
  <c r="A6781" i="19"/>
  <c r="A6782" i="19"/>
  <c r="A6783" i="19"/>
  <c r="A6784" i="19"/>
  <c r="A6785" i="19"/>
  <c r="A6786" i="19"/>
  <c r="A6787" i="19"/>
  <c r="A6788" i="19"/>
  <c r="A6789" i="19"/>
  <c r="A6790" i="19"/>
  <c r="A6791" i="19"/>
  <c r="A6792" i="19"/>
  <c r="A6793" i="19"/>
  <c r="A6794" i="19"/>
  <c r="A6795" i="19"/>
  <c r="A6796" i="19"/>
  <c r="A6797" i="19"/>
  <c r="A6798" i="19"/>
  <c r="A6799" i="19"/>
  <c r="A6800" i="19"/>
  <c r="A6801" i="19"/>
  <c r="A6802" i="19"/>
  <c r="A6803" i="19"/>
  <c r="A6804" i="19"/>
  <c r="A6805" i="19"/>
  <c r="A6806" i="19"/>
  <c r="A6807" i="19"/>
  <c r="A6808" i="19"/>
  <c r="A6809" i="19"/>
  <c r="A6810" i="19"/>
  <c r="A6811" i="19"/>
  <c r="A6812" i="19"/>
  <c r="A6813" i="19"/>
  <c r="A6814" i="19"/>
  <c r="A6815" i="19"/>
  <c r="A6816" i="19"/>
  <c r="A6817" i="19"/>
  <c r="A6818" i="19"/>
  <c r="A6819" i="19"/>
  <c r="A6820" i="19"/>
  <c r="A6821" i="19"/>
  <c r="A6822" i="19"/>
  <c r="A6823" i="19"/>
  <c r="A6824" i="19"/>
  <c r="A6825" i="19"/>
  <c r="A6826" i="19"/>
  <c r="A6827" i="19"/>
  <c r="A6828" i="19"/>
  <c r="A6829" i="19"/>
  <c r="A6830" i="19"/>
  <c r="A6831" i="19"/>
  <c r="A6832" i="19"/>
  <c r="A6833" i="19"/>
  <c r="A6834" i="19"/>
  <c r="A6835" i="19"/>
  <c r="A6836" i="19"/>
  <c r="A6837" i="19"/>
  <c r="A6838" i="19"/>
  <c r="A6839" i="19"/>
  <c r="A6840" i="19"/>
  <c r="A6841" i="19"/>
  <c r="A6842" i="19"/>
  <c r="A6843" i="19"/>
  <c r="A6844" i="19"/>
  <c r="A6845" i="19"/>
  <c r="A6846" i="19"/>
  <c r="A6847" i="19"/>
  <c r="A6848" i="19"/>
  <c r="A6849" i="19"/>
  <c r="A6850" i="19"/>
  <c r="A6851" i="19"/>
  <c r="A6852" i="19"/>
  <c r="A6853" i="19"/>
  <c r="A6854" i="19"/>
  <c r="A6855" i="19"/>
  <c r="A6856" i="19"/>
  <c r="A6857" i="19"/>
  <c r="A6858" i="19"/>
  <c r="A6859" i="19"/>
  <c r="A6860" i="19"/>
  <c r="A6861" i="19"/>
  <c r="A6862" i="19"/>
  <c r="A6863" i="19"/>
  <c r="A6864" i="19"/>
  <c r="A6865" i="19"/>
  <c r="A6866" i="19"/>
  <c r="A6867" i="19"/>
  <c r="A6868" i="19"/>
  <c r="A6869" i="19"/>
  <c r="A6870" i="19"/>
  <c r="A6871" i="19"/>
  <c r="A6872" i="19"/>
  <c r="A6873" i="19"/>
  <c r="A6874" i="19"/>
  <c r="A6875" i="19"/>
  <c r="A6876" i="19"/>
  <c r="A6877" i="19"/>
  <c r="A6878" i="19"/>
  <c r="A6879" i="19"/>
  <c r="A6880" i="19"/>
  <c r="A6881" i="19"/>
  <c r="A6882" i="19"/>
  <c r="A6883" i="19"/>
  <c r="A6884" i="19"/>
  <c r="A6885" i="19"/>
  <c r="A6886" i="19"/>
  <c r="A6887" i="19"/>
  <c r="A6888" i="19"/>
  <c r="A6889" i="19"/>
  <c r="A6890" i="19"/>
  <c r="A6891" i="19"/>
  <c r="A6892" i="19"/>
  <c r="A6893" i="19"/>
  <c r="A6894" i="19"/>
  <c r="A6895" i="19"/>
  <c r="A6896" i="19"/>
  <c r="A6897" i="19"/>
  <c r="A6898" i="19"/>
  <c r="A6899" i="19"/>
  <c r="A6900" i="19"/>
  <c r="A6901" i="19"/>
  <c r="A6902" i="19"/>
  <c r="A6903" i="19"/>
  <c r="A6904" i="19"/>
  <c r="A6905" i="19"/>
  <c r="A6906" i="19"/>
  <c r="A6907" i="19"/>
  <c r="A6908" i="19"/>
  <c r="A6909" i="19"/>
  <c r="A6910" i="19"/>
  <c r="A6911" i="19"/>
  <c r="A6912" i="19"/>
  <c r="A6913" i="19"/>
  <c r="A6914" i="19"/>
  <c r="A6915" i="19"/>
  <c r="A6916" i="19"/>
  <c r="A6917" i="19"/>
  <c r="A6918" i="19"/>
  <c r="A6919" i="19"/>
  <c r="A6920" i="19"/>
  <c r="A6921" i="19"/>
  <c r="A6922" i="19"/>
  <c r="A6923" i="19"/>
  <c r="A6924" i="19"/>
  <c r="A6925" i="19"/>
  <c r="A6926" i="19"/>
  <c r="A6927" i="19"/>
  <c r="A6928" i="19"/>
  <c r="A6929" i="19"/>
  <c r="A6930" i="19"/>
  <c r="A6931" i="19"/>
  <c r="A6932" i="19"/>
  <c r="A6933" i="19"/>
  <c r="A6934" i="19"/>
  <c r="A6935" i="19"/>
  <c r="A6936" i="19"/>
  <c r="A6937" i="19"/>
  <c r="A6938" i="19"/>
  <c r="A6939" i="19"/>
  <c r="A6940" i="19"/>
  <c r="A6941" i="19"/>
  <c r="A6942" i="19"/>
  <c r="A6943" i="19"/>
  <c r="A6944" i="19"/>
  <c r="A6945" i="19"/>
  <c r="A6946" i="19"/>
  <c r="A6947" i="19"/>
  <c r="A6948" i="19"/>
  <c r="A6949" i="19"/>
  <c r="A6950" i="19"/>
  <c r="A6951" i="19"/>
  <c r="A6952" i="19"/>
  <c r="A6953" i="19"/>
  <c r="A6954" i="19"/>
  <c r="A6955" i="19"/>
  <c r="A6956" i="19"/>
  <c r="A6957" i="19"/>
  <c r="A6958" i="19"/>
  <c r="A6959" i="19"/>
  <c r="A6960" i="19"/>
  <c r="A6961" i="19"/>
  <c r="A6962" i="19"/>
  <c r="A6963" i="19"/>
  <c r="A6964" i="19"/>
  <c r="A6965" i="19"/>
  <c r="A6966" i="19"/>
  <c r="A6967" i="19"/>
  <c r="A6968" i="19"/>
  <c r="A6969" i="19"/>
  <c r="A6970" i="19"/>
  <c r="A6971" i="19"/>
  <c r="A6972" i="19"/>
  <c r="A6973" i="19"/>
  <c r="A6974" i="19"/>
  <c r="A6975" i="19"/>
  <c r="A6976" i="19"/>
  <c r="A6977" i="19"/>
  <c r="A6978" i="19"/>
  <c r="A6979" i="19"/>
  <c r="A6980" i="19"/>
  <c r="A6981" i="19"/>
  <c r="A6982" i="19"/>
  <c r="A6983" i="19"/>
  <c r="A6984" i="19"/>
  <c r="A6985" i="19"/>
  <c r="A6986" i="19"/>
  <c r="A6987" i="19"/>
  <c r="A6988" i="19"/>
  <c r="A6989" i="19"/>
  <c r="A6990" i="19"/>
  <c r="A6991" i="19"/>
  <c r="A6992" i="19"/>
  <c r="A6993" i="19"/>
  <c r="A6994" i="19"/>
  <c r="A6995" i="19"/>
  <c r="A6996" i="19"/>
  <c r="A6997" i="19"/>
  <c r="A6998" i="19"/>
  <c r="A6999" i="19"/>
  <c r="A7000" i="19"/>
  <c r="A7001" i="19"/>
  <c r="A7002" i="19"/>
  <c r="A7003" i="19"/>
  <c r="A7004" i="19"/>
  <c r="A7005" i="19"/>
  <c r="A7006" i="19"/>
  <c r="A7007" i="19"/>
  <c r="A7008" i="19"/>
  <c r="A7009" i="19"/>
  <c r="A7010" i="19"/>
  <c r="A7011" i="19"/>
  <c r="A7012" i="19"/>
  <c r="A7013" i="19"/>
  <c r="A7014" i="19"/>
  <c r="A7015" i="19"/>
  <c r="A7016" i="19"/>
  <c r="A7017" i="19"/>
  <c r="A7018" i="19"/>
  <c r="A7019" i="19"/>
  <c r="A7020" i="19"/>
  <c r="A7021" i="19"/>
  <c r="A7022" i="19"/>
  <c r="A7023" i="19"/>
  <c r="A7024" i="19"/>
  <c r="A7025" i="19"/>
  <c r="A7026" i="19"/>
  <c r="A7027" i="19"/>
  <c r="A7028" i="19"/>
  <c r="A7029" i="19"/>
  <c r="A7030" i="19"/>
  <c r="A7031" i="19"/>
  <c r="A7032" i="19"/>
  <c r="A7033" i="19"/>
  <c r="A7034" i="19"/>
  <c r="A7035" i="19"/>
  <c r="A7036" i="19"/>
  <c r="A7037" i="19"/>
  <c r="A7038" i="19"/>
  <c r="A7039" i="19"/>
  <c r="A7040" i="19"/>
  <c r="A7041" i="19"/>
  <c r="A7042" i="19"/>
  <c r="A7043" i="19"/>
  <c r="A7044" i="19"/>
  <c r="A7045" i="19"/>
  <c r="A7046" i="19"/>
  <c r="A7047" i="19"/>
  <c r="A7048" i="19"/>
  <c r="A7049" i="19"/>
  <c r="A7050" i="19"/>
  <c r="A7051" i="19"/>
  <c r="A7052" i="19"/>
  <c r="A7053" i="19"/>
  <c r="A7054" i="19"/>
  <c r="A7055" i="19"/>
  <c r="A7056" i="19"/>
  <c r="A7057" i="19"/>
  <c r="A7058" i="19"/>
  <c r="A7059" i="19"/>
  <c r="A7060" i="19"/>
  <c r="A7061" i="19"/>
  <c r="A7062" i="19"/>
  <c r="A7063" i="19"/>
  <c r="A7064" i="19"/>
  <c r="A7065" i="19"/>
  <c r="A7066" i="19"/>
  <c r="A7067" i="19"/>
  <c r="A7068" i="19"/>
  <c r="A7069" i="19"/>
  <c r="A7070" i="19"/>
  <c r="A7071" i="19"/>
  <c r="A7072" i="19"/>
  <c r="A7073" i="19"/>
  <c r="A7074" i="19"/>
  <c r="A7075" i="19"/>
  <c r="A7076" i="19"/>
  <c r="A7077" i="19"/>
  <c r="A7078" i="19"/>
  <c r="A7079" i="19"/>
  <c r="A7080" i="19"/>
  <c r="A7081" i="19"/>
  <c r="A7082" i="19"/>
  <c r="A7083" i="19"/>
  <c r="A7084" i="19"/>
  <c r="A7085" i="19"/>
  <c r="A7086" i="19"/>
  <c r="A7087" i="19"/>
  <c r="A7088" i="19"/>
  <c r="A7089" i="19"/>
  <c r="A7090" i="19"/>
  <c r="A7091" i="19"/>
  <c r="A7092" i="19"/>
  <c r="A7093" i="19"/>
  <c r="A7094" i="19"/>
  <c r="A7095" i="19"/>
  <c r="A7096" i="19"/>
  <c r="A7097" i="19"/>
  <c r="A7098" i="19"/>
  <c r="A7099" i="19"/>
  <c r="A7100" i="19"/>
  <c r="A7101" i="19"/>
  <c r="A7102" i="19"/>
  <c r="A7103" i="19"/>
  <c r="A7104" i="19"/>
  <c r="A7105" i="19"/>
  <c r="A7106" i="19"/>
  <c r="A7107" i="19"/>
  <c r="A7108" i="19"/>
  <c r="A7109" i="19"/>
  <c r="A7110" i="19"/>
  <c r="A7111" i="19"/>
  <c r="A7112" i="19"/>
  <c r="A7113" i="19"/>
  <c r="A7114" i="19"/>
  <c r="A7115" i="19"/>
  <c r="A7116" i="19"/>
  <c r="A7117" i="19"/>
  <c r="A7118" i="19"/>
  <c r="A7119" i="19"/>
  <c r="A7120" i="19"/>
  <c r="A7121" i="19"/>
  <c r="A7122" i="19"/>
  <c r="A7123" i="19"/>
  <c r="A7124" i="19"/>
  <c r="A7125" i="19"/>
  <c r="A7126" i="19"/>
  <c r="A7127" i="19"/>
  <c r="A7128" i="19"/>
  <c r="A7129" i="19"/>
  <c r="A7130" i="19"/>
  <c r="A7131" i="19"/>
  <c r="A7132" i="19"/>
  <c r="A7133" i="19"/>
  <c r="A7134" i="19"/>
  <c r="A7135" i="19"/>
  <c r="A7136" i="19"/>
  <c r="A7137" i="19"/>
  <c r="A7138" i="19"/>
  <c r="A7139" i="19"/>
  <c r="A7140" i="19"/>
  <c r="A7141" i="19"/>
  <c r="A7142" i="19"/>
  <c r="A7143" i="19"/>
  <c r="A7144" i="19"/>
  <c r="A7145" i="19"/>
  <c r="A7146" i="19"/>
  <c r="A7147" i="19"/>
  <c r="A7148" i="19"/>
  <c r="A7149" i="19"/>
  <c r="A7150" i="19"/>
  <c r="A7151" i="19"/>
  <c r="A7152" i="19"/>
  <c r="A7153" i="19"/>
  <c r="A7154" i="19"/>
  <c r="A7155" i="19"/>
  <c r="A7156" i="19"/>
  <c r="A7157" i="19"/>
  <c r="A7158" i="19"/>
  <c r="A7159" i="19"/>
  <c r="A7160" i="19"/>
  <c r="A7161" i="19"/>
  <c r="A7162" i="19"/>
  <c r="A7163" i="19"/>
  <c r="A7164" i="19"/>
  <c r="A7165" i="19"/>
  <c r="A7166" i="19"/>
  <c r="A7167" i="19"/>
  <c r="A7168" i="19"/>
  <c r="A7169" i="19"/>
  <c r="A7170" i="19"/>
  <c r="A7171" i="19"/>
  <c r="A7172" i="19"/>
  <c r="A7173" i="19"/>
  <c r="A7174" i="19"/>
  <c r="A7175" i="19"/>
  <c r="A7176" i="19"/>
  <c r="A7177" i="19"/>
  <c r="A7178" i="19"/>
  <c r="A7179" i="19"/>
  <c r="A7180" i="19"/>
  <c r="A7181" i="19"/>
  <c r="A7182" i="19"/>
  <c r="A7183" i="19"/>
  <c r="A7184" i="19"/>
  <c r="A7185" i="19"/>
  <c r="A7186" i="19"/>
  <c r="A7187" i="19"/>
  <c r="A7188" i="19"/>
  <c r="A7189" i="19"/>
  <c r="A7190" i="19"/>
  <c r="A7191" i="19"/>
  <c r="A7192" i="19"/>
  <c r="A7193" i="19"/>
  <c r="A7194" i="19"/>
  <c r="A7195" i="19"/>
  <c r="A7196" i="19"/>
  <c r="A7197" i="19"/>
  <c r="A7198" i="19"/>
  <c r="A7199" i="19"/>
  <c r="A7200" i="19"/>
  <c r="A7201" i="19"/>
  <c r="A7202" i="19"/>
  <c r="A7203" i="19"/>
  <c r="A7204" i="19"/>
  <c r="A7205" i="19"/>
  <c r="A7206" i="19"/>
  <c r="A7207" i="19"/>
  <c r="A7208" i="19"/>
  <c r="A7209" i="19"/>
  <c r="A7210" i="19"/>
  <c r="A7211" i="19"/>
  <c r="A7212" i="19"/>
  <c r="A7213" i="19"/>
  <c r="A7214" i="19"/>
  <c r="A7215" i="19"/>
  <c r="A7216" i="19"/>
  <c r="A7217" i="19"/>
  <c r="A7218" i="19"/>
  <c r="A7219" i="19"/>
  <c r="A7220" i="19"/>
  <c r="A7221" i="19"/>
  <c r="A7222" i="19"/>
  <c r="A7223" i="19"/>
  <c r="A7224" i="19"/>
  <c r="A7225" i="19"/>
  <c r="A7226" i="19"/>
  <c r="A7227" i="19"/>
  <c r="A7228" i="19"/>
  <c r="A7229" i="19"/>
  <c r="A7230" i="19"/>
  <c r="A7231" i="19"/>
  <c r="A7232" i="19"/>
  <c r="A7233" i="19"/>
  <c r="A7234" i="19"/>
  <c r="A7235" i="19"/>
  <c r="A7236" i="19"/>
  <c r="A7237" i="19"/>
  <c r="A7238" i="19"/>
  <c r="A7239" i="19"/>
  <c r="A7240" i="19"/>
  <c r="A7241" i="19"/>
  <c r="A7242" i="19"/>
  <c r="A7243" i="19"/>
  <c r="A7244" i="19"/>
  <c r="A7245" i="19"/>
  <c r="A7246" i="19"/>
  <c r="A7247" i="19"/>
  <c r="A7248" i="19"/>
  <c r="A7249" i="19"/>
  <c r="A7250" i="19"/>
  <c r="A7251" i="19"/>
  <c r="A7252" i="19"/>
  <c r="A7253" i="19"/>
  <c r="A7254" i="19"/>
  <c r="A7255" i="19"/>
  <c r="A7256" i="19"/>
  <c r="A7257" i="19"/>
  <c r="A7258" i="19"/>
  <c r="A7259" i="19"/>
  <c r="A7260" i="19"/>
  <c r="A7261" i="19"/>
  <c r="A7262" i="19"/>
  <c r="A7263" i="19"/>
  <c r="A7264" i="19"/>
  <c r="A7265" i="19"/>
  <c r="A7266" i="19"/>
  <c r="A7267" i="19"/>
  <c r="A7268" i="19"/>
  <c r="A7269" i="19"/>
  <c r="A7270" i="19"/>
  <c r="A7271" i="19"/>
  <c r="A7272" i="19"/>
  <c r="A7273" i="19"/>
  <c r="A7274" i="19"/>
  <c r="A7275" i="19"/>
  <c r="A7276" i="19"/>
  <c r="A7277" i="19"/>
  <c r="A7278" i="19"/>
  <c r="A7279" i="19"/>
  <c r="A7280" i="19"/>
  <c r="A7281" i="19"/>
  <c r="A7282" i="19"/>
  <c r="A7283" i="19"/>
  <c r="A7284" i="19"/>
  <c r="A7285" i="19"/>
  <c r="A7286" i="19"/>
  <c r="A7287" i="19"/>
  <c r="A7288" i="19"/>
  <c r="A7289" i="19"/>
  <c r="A7290" i="19"/>
  <c r="A7291" i="19"/>
  <c r="A7292" i="19"/>
  <c r="A7293" i="19"/>
  <c r="A7294" i="19"/>
  <c r="A7295" i="19"/>
  <c r="A7296" i="19"/>
  <c r="A7297" i="19"/>
  <c r="A7298" i="19"/>
  <c r="A7299" i="19"/>
  <c r="A7300" i="19"/>
  <c r="A7301" i="19"/>
  <c r="A7302" i="19"/>
  <c r="A7303" i="19"/>
  <c r="A7304" i="19"/>
  <c r="A7305" i="19"/>
  <c r="A7306" i="19"/>
  <c r="A7307" i="19"/>
  <c r="A7308" i="19"/>
  <c r="A7309" i="19"/>
  <c r="A7310" i="19"/>
  <c r="A7311" i="19"/>
  <c r="A7312" i="19"/>
  <c r="A7313" i="19"/>
  <c r="A7314" i="19"/>
  <c r="A7315" i="19"/>
  <c r="A7316" i="19"/>
  <c r="A7317" i="19"/>
  <c r="A7318" i="19"/>
  <c r="A7319" i="19"/>
  <c r="A7320" i="19"/>
  <c r="A7321" i="19"/>
  <c r="A7322" i="19"/>
  <c r="A7323" i="19"/>
  <c r="A7324" i="19"/>
  <c r="A7325" i="19"/>
  <c r="A7326" i="19"/>
  <c r="A7327" i="19"/>
  <c r="A7328" i="19"/>
  <c r="A7329" i="19"/>
  <c r="A7330" i="19"/>
  <c r="A7331" i="19"/>
  <c r="A7332" i="19"/>
  <c r="A7333" i="19"/>
  <c r="A7334" i="19"/>
  <c r="A7335" i="19"/>
  <c r="A7336" i="19"/>
  <c r="A7337" i="19"/>
  <c r="A7338" i="19"/>
  <c r="A7339" i="19"/>
  <c r="A7340" i="19"/>
  <c r="A7341" i="19"/>
  <c r="A7342" i="19"/>
  <c r="A7343" i="19"/>
  <c r="A7344" i="19"/>
  <c r="A7345" i="19"/>
  <c r="A7346" i="19"/>
  <c r="A7347" i="19"/>
  <c r="A7348" i="19"/>
  <c r="A7349" i="19"/>
  <c r="A7350" i="19"/>
  <c r="A7351" i="19"/>
  <c r="A7352" i="19"/>
  <c r="A7353" i="19"/>
  <c r="A7354" i="19"/>
  <c r="A7355" i="19"/>
  <c r="A7356" i="19"/>
  <c r="A7357" i="19"/>
  <c r="A7358" i="19"/>
  <c r="A7359" i="19"/>
  <c r="A7360" i="19"/>
  <c r="A7361" i="19"/>
  <c r="A7362" i="19"/>
  <c r="A7363" i="19"/>
  <c r="A7364" i="19"/>
  <c r="A7365" i="19"/>
  <c r="A7366" i="19"/>
  <c r="A7367" i="19"/>
  <c r="A7368" i="19"/>
  <c r="A7369" i="19"/>
  <c r="A7370" i="19"/>
  <c r="A7371" i="19"/>
  <c r="A7372" i="19"/>
  <c r="A7373" i="19"/>
  <c r="A7374" i="19"/>
  <c r="A7375" i="19"/>
  <c r="A7376" i="19"/>
  <c r="A7377" i="19"/>
  <c r="A7378" i="19"/>
  <c r="A7379" i="19"/>
  <c r="A7380" i="19"/>
  <c r="A7381" i="19"/>
  <c r="A7382" i="19"/>
  <c r="A7383" i="19"/>
  <c r="A7384" i="19"/>
  <c r="A7385" i="19"/>
  <c r="A7386" i="19"/>
  <c r="A7387" i="19"/>
  <c r="A7388" i="19"/>
  <c r="A7389" i="19"/>
  <c r="A7390" i="19"/>
  <c r="A7391" i="19"/>
  <c r="A7392" i="19"/>
  <c r="A7393" i="19"/>
  <c r="A7394" i="19"/>
  <c r="A7395" i="19"/>
  <c r="A7396" i="19"/>
  <c r="A7397" i="19"/>
  <c r="A7398" i="19"/>
  <c r="A7399" i="19"/>
  <c r="A7400" i="19"/>
  <c r="A7401" i="19"/>
  <c r="A7402" i="19"/>
  <c r="A7403" i="19"/>
  <c r="A7404" i="19"/>
  <c r="A7405" i="19"/>
  <c r="A7406" i="19"/>
  <c r="A7407" i="19"/>
  <c r="A7408" i="19"/>
  <c r="A7409" i="19"/>
  <c r="A7410" i="19"/>
  <c r="A7411" i="19"/>
  <c r="A7412" i="19"/>
  <c r="A7413" i="19"/>
  <c r="A7414" i="19"/>
  <c r="A7415" i="19"/>
  <c r="A7416" i="19"/>
  <c r="A7417" i="19"/>
  <c r="A7418" i="19"/>
  <c r="A7419" i="19"/>
  <c r="A7420" i="19"/>
  <c r="A7421" i="19"/>
  <c r="A7422" i="19"/>
  <c r="A7423" i="19"/>
  <c r="A7424" i="19"/>
  <c r="A7425" i="19"/>
  <c r="A7426" i="19"/>
  <c r="A7427" i="19"/>
  <c r="A7428" i="19"/>
  <c r="A7429" i="19"/>
  <c r="A7430" i="19"/>
  <c r="A7431" i="19"/>
  <c r="A7432" i="19"/>
  <c r="A7433" i="19"/>
  <c r="A7434" i="19"/>
  <c r="A7435" i="19"/>
  <c r="A7436" i="19"/>
  <c r="A7437" i="19"/>
  <c r="A7438" i="19"/>
  <c r="A7439" i="19"/>
  <c r="A7440" i="19"/>
  <c r="A7441" i="19"/>
  <c r="A7442" i="19"/>
  <c r="A7443" i="19"/>
  <c r="A7444" i="19"/>
  <c r="A7445" i="19"/>
  <c r="A7446" i="19"/>
  <c r="A7447" i="19"/>
  <c r="A7448" i="19"/>
  <c r="A7449" i="19"/>
  <c r="A7450" i="19"/>
  <c r="A7451" i="19"/>
  <c r="A7452" i="19"/>
  <c r="A7453" i="19"/>
  <c r="A7454" i="19"/>
  <c r="A7455" i="19"/>
  <c r="A7456" i="19"/>
  <c r="A7457" i="19"/>
  <c r="A7458" i="19"/>
  <c r="A7459" i="19"/>
  <c r="A7460" i="19"/>
  <c r="A7461" i="19"/>
  <c r="A7462" i="19"/>
  <c r="A7463" i="19"/>
  <c r="A7464" i="19"/>
  <c r="A7465" i="19"/>
  <c r="A7466" i="19"/>
  <c r="A7467" i="19"/>
  <c r="A7468" i="19"/>
  <c r="A7469" i="19"/>
  <c r="A7470" i="19"/>
  <c r="A7471" i="19"/>
  <c r="A7472" i="19"/>
  <c r="A7473" i="19"/>
  <c r="A7474" i="19"/>
  <c r="A7475" i="19"/>
  <c r="A7476" i="19"/>
  <c r="A7477" i="19"/>
  <c r="A7478" i="19"/>
  <c r="A7479" i="19"/>
  <c r="A7480" i="19"/>
  <c r="A7481" i="19"/>
  <c r="A7482" i="19"/>
  <c r="A7483" i="19"/>
  <c r="A7484" i="19"/>
  <c r="A7485" i="19"/>
  <c r="A7486" i="19"/>
  <c r="A7487" i="19"/>
  <c r="A7488" i="19"/>
  <c r="A7489" i="19"/>
  <c r="A7490" i="19"/>
  <c r="A7491" i="19"/>
  <c r="A7492" i="19"/>
  <c r="A7493" i="19"/>
  <c r="A7494" i="19"/>
  <c r="A7495" i="19"/>
  <c r="A7496" i="19"/>
  <c r="A7497" i="19"/>
  <c r="A7498" i="19"/>
  <c r="A7499" i="19"/>
  <c r="A7500" i="19"/>
  <c r="A7501" i="19"/>
  <c r="A7502" i="19"/>
  <c r="A7503" i="19"/>
  <c r="A7504" i="19"/>
  <c r="A7505" i="19"/>
  <c r="A7506" i="19"/>
  <c r="A7507" i="19"/>
  <c r="A7508" i="19"/>
  <c r="A7509" i="19"/>
  <c r="A7510" i="19"/>
  <c r="A7511" i="19"/>
  <c r="A7512" i="19"/>
  <c r="A7513" i="19"/>
  <c r="A7514" i="19"/>
  <c r="A7515" i="19"/>
  <c r="A7516" i="19"/>
  <c r="A7517" i="19"/>
  <c r="A7518" i="19"/>
  <c r="A7519" i="19"/>
  <c r="A7520" i="19"/>
  <c r="A7521" i="19"/>
  <c r="A7522" i="19"/>
  <c r="A7523" i="19"/>
  <c r="A7524" i="19"/>
  <c r="A7525" i="19"/>
  <c r="A7526" i="19"/>
  <c r="A7527" i="19"/>
  <c r="A7528" i="19"/>
  <c r="A7529" i="19"/>
  <c r="A7530" i="19"/>
  <c r="A7531" i="19"/>
  <c r="A7532" i="19"/>
  <c r="A7533" i="19"/>
  <c r="A7534" i="19"/>
  <c r="A7535" i="19"/>
  <c r="A7536" i="19"/>
  <c r="A7537" i="19"/>
  <c r="A7538" i="19"/>
  <c r="A7539" i="19"/>
  <c r="A7540" i="19"/>
  <c r="A7541" i="19"/>
  <c r="A7542" i="19"/>
  <c r="A7543" i="19"/>
  <c r="A7544" i="19"/>
  <c r="A7545" i="19"/>
  <c r="A7546" i="19"/>
  <c r="A7547" i="19"/>
  <c r="A7548" i="19"/>
  <c r="A7549" i="19"/>
  <c r="A7550" i="19"/>
  <c r="A7551" i="19"/>
  <c r="A7552" i="19"/>
  <c r="A7553" i="19"/>
  <c r="A7554" i="19"/>
  <c r="A7555" i="19"/>
  <c r="A7556" i="19"/>
  <c r="A7557" i="19"/>
  <c r="A7558" i="19"/>
  <c r="A7559" i="19"/>
  <c r="A7560" i="19"/>
  <c r="A7561" i="19"/>
  <c r="A7562" i="19"/>
  <c r="A7563" i="19"/>
  <c r="A7564" i="19"/>
  <c r="A7565" i="19"/>
  <c r="A7566" i="19"/>
  <c r="A7567" i="19"/>
  <c r="A7568" i="19"/>
  <c r="A7569" i="19"/>
  <c r="A7570" i="19"/>
  <c r="A7571" i="19"/>
  <c r="A7572" i="19"/>
  <c r="A7573" i="19"/>
  <c r="A7574" i="19"/>
  <c r="A7575" i="19"/>
  <c r="A7576" i="19"/>
  <c r="A7577" i="19"/>
  <c r="A7578" i="19"/>
  <c r="A7579" i="19"/>
  <c r="A7580" i="19"/>
  <c r="A7581" i="19"/>
  <c r="A7582" i="19"/>
  <c r="A7583" i="19"/>
  <c r="A7584" i="19"/>
  <c r="A7585" i="19"/>
  <c r="A7586" i="19"/>
  <c r="A7587" i="19"/>
  <c r="A7588" i="19"/>
  <c r="A7589" i="19"/>
  <c r="A7590" i="19"/>
  <c r="A7591" i="19"/>
  <c r="A7592" i="19"/>
  <c r="A7593" i="19"/>
  <c r="A7594" i="19"/>
  <c r="A7595" i="19"/>
  <c r="A7596" i="19"/>
  <c r="A7597" i="19"/>
  <c r="A7598" i="19"/>
  <c r="A7599" i="19"/>
  <c r="A7600" i="19"/>
  <c r="A7601" i="19"/>
  <c r="A7602" i="19"/>
  <c r="A7603" i="19"/>
  <c r="A7604" i="19"/>
  <c r="A7605" i="19"/>
  <c r="A7606" i="19"/>
  <c r="A7607" i="19"/>
  <c r="A7608" i="19"/>
  <c r="A7609" i="19"/>
  <c r="A7610" i="19"/>
  <c r="A7611" i="19"/>
  <c r="A7612" i="19"/>
  <c r="A7613" i="19"/>
  <c r="A7614" i="19"/>
  <c r="A7615" i="19"/>
  <c r="A7616" i="19"/>
  <c r="A7617" i="19"/>
  <c r="A7618" i="19"/>
  <c r="A7619" i="19"/>
  <c r="A7620" i="19"/>
  <c r="A7621" i="19"/>
  <c r="A7622" i="19"/>
  <c r="A7623" i="19"/>
  <c r="A7624" i="19"/>
  <c r="A7625" i="19"/>
  <c r="A7626" i="19"/>
  <c r="A7627" i="19"/>
  <c r="A7628" i="19"/>
  <c r="A7629" i="19"/>
  <c r="A7630" i="19"/>
  <c r="A7631" i="19"/>
  <c r="A7632" i="19"/>
  <c r="A7633" i="19"/>
  <c r="A7634" i="19"/>
  <c r="A7635" i="19"/>
  <c r="A7636" i="19"/>
  <c r="A7637" i="19"/>
  <c r="A7638" i="19"/>
  <c r="A7639" i="19"/>
  <c r="A7640" i="19"/>
  <c r="A7641" i="19"/>
  <c r="A7642" i="19"/>
  <c r="A7643" i="19"/>
  <c r="A7644" i="19"/>
  <c r="A7645" i="19"/>
  <c r="A7646" i="19"/>
  <c r="A7647" i="19"/>
  <c r="A7648" i="19"/>
  <c r="A7649" i="19"/>
  <c r="A7650" i="19"/>
  <c r="A7651" i="19"/>
  <c r="A7652" i="19"/>
  <c r="A7653" i="19"/>
  <c r="A7654" i="19"/>
  <c r="A7655" i="19"/>
  <c r="A7656" i="19"/>
  <c r="A7657" i="19"/>
  <c r="A7658" i="19"/>
  <c r="A7659" i="19"/>
  <c r="A7660" i="19"/>
  <c r="A7661" i="19"/>
  <c r="A7662" i="19"/>
  <c r="A7663" i="19"/>
  <c r="A7664" i="19"/>
  <c r="A7665" i="19"/>
  <c r="A7666" i="19"/>
  <c r="A7667" i="19"/>
  <c r="A7668" i="19"/>
  <c r="A7669" i="19"/>
  <c r="A7670" i="19"/>
  <c r="A7671" i="19"/>
  <c r="A7672" i="19"/>
  <c r="A7673" i="19"/>
  <c r="A7674" i="19"/>
  <c r="A7675" i="19"/>
  <c r="A7676" i="19"/>
  <c r="A7677" i="19"/>
  <c r="A7678" i="19"/>
  <c r="A7679" i="19"/>
  <c r="A7680" i="19"/>
  <c r="A7681" i="19"/>
  <c r="A7682" i="19"/>
  <c r="A7683" i="19"/>
  <c r="A7684" i="19"/>
  <c r="A7685" i="19"/>
  <c r="A7686" i="19"/>
  <c r="A7687" i="19"/>
  <c r="A7688" i="19"/>
  <c r="A7689" i="19"/>
  <c r="A7690" i="19"/>
  <c r="A7691" i="19"/>
  <c r="A7692" i="19"/>
  <c r="A7693" i="19"/>
  <c r="A7694" i="19"/>
  <c r="A7695" i="19"/>
  <c r="A7696" i="19"/>
  <c r="A7697" i="19"/>
  <c r="A7698" i="19"/>
  <c r="A7699" i="19"/>
  <c r="A7700" i="19"/>
  <c r="A7701" i="19"/>
  <c r="A7702" i="19"/>
  <c r="A7703" i="19"/>
  <c r="A7704" i="19"/>
  <c r="A7705" i="19"/>
  <c r="A7706" i="19"/>
  <c r="A7707" i="19"/>
  <c r="A7708" i="19"/>
  <c r="A7709" i="19"/>
  <c r="A7710" i="19"/>
  <c r="A7711" i="19"/>
  <c r="A7712" i="19"/>
  <c r="A7713" i="19"/>
  <c r="A7714" i="19"/>
  <c r="A7715" i="19"/>
  <c r="A7716" i="19"/>
  <c r="A7717" i="19"/>
  <c r="A7718" i="19"/>
  <c r="A7719" i="19"/>
  <c r="A7720" i="19"/>
  <c r="A7721" i="19"/>
  <c r="A7722" i="19"/>
  <c r="A7723" i="19"/>
  <c r="A7724" i="19"/>
  <c r="A7725" i="19"/>
  <c r="A7726" i="19"/>
  <c r="A7727" i="19"/>
  <c r="A7728" i="19"/>
  <c r="A7729" i="19"/>
  <c r="A7730" i="19"/>
  <c r="A7731" i="19"/>
  <c r="A7732" i="19"/>
  <c r="A7733" i="19"/>
  <c r="A7734" i="19"/>
  <c r="A7735" i="19"/>
  <c r="A7736" i="19"/>
  <c r="A7737" i="19"/>
  <c r="A7738" i="19"/>
  <c r="A7739" i="19"/>
  <c r="A7740" i="19"/>
  <c r="A7741" i="19"/>
  <c r="A7742" i="19"/>
  <c r="A7743" i="19"/>
  <c r="A7744" i="19"/>
  <c r="A7745" i="19"/>
  <c r="A7746" i="19"/>
  <c r="A7747" i="19"/>
  <c r="A7748" i="19"/>
  <c r="A7749" i="19"/>
  <c r="A7750" i="19"/>
  <c r="A7751" i="19"/>
  <c r="A7752" i="19"/>
  <c r="A7753" i="19"/>
  <c r="A7754" i="19"/>
  <c r="A7755" i="19"/>
  <c r="A7756" i="19"/>
  <c r="A7757" i="19"/>
  <c r="A7758" i="19"/>
  <c r="A7759" i="19"/>
  <c r="A7760" i="19"/>
  <c r="A7761" i="19"/>
  <c r="A7762" i="19"/>
  <c r="A7763" i="19"/>
  <c r="A7764" i="19"/>
  <c r="A7765" i="19"/>
  <c r="A7766" i="19"/>
  <c r="A7767" i="19"/>
  <c r="A7768" i="19"/>
  <c r="A7769" i="19"/>
  <c r="A7770" i="19"/>
  <c r="A7771" i="19"/>
  <c r="A7772" i="19"/>
  <c r="A7773" i="19"/>
  <c r="A7774" i="19"/>
  <c r="A7775" i="19"/>
  <c r="A7776" i="19"/>
  <c r="A7777" i="19"/>
  <c r="A7778" i="19"/>
  <c r="A7779" i="19"/>
  <c r="A7780" i="19"/>
  <c r="A7781" i="19"/>
  <c r="A7782" i="19"/>
  <c r="A7783" i="19"/>
  <c r="A7784" i="19"/>
  <c r="A7785" i="19"/>
  <c r="A7786" i="19"/>
  <c r="A7787" i="19"/>
  <c r="A7788" i="19"/>
  <c r="A7789" i="19"/>
  <c r="A7790" i="19"/>
  <c r="A7791" i="19"/>
  <c r="A7792" i="19"/>
  <c r="A7793" i="19"/>
  <c r="A7794" i="19"/>
  <c r="A7795" i="19"/>
  <c r="A7796" i="19"/>
  <c r="A7797" i="19"/>
  <c r="A7798" i="19"/>
  <c r="A7799" i="19"/>
  <c r="A7800" i="19"/>
  <c r="A7801" i="19"/>
  <c r="A7802" i="19"/>
  <c r="A7803" i="19"/>
  <c r="A7804" i="19"/>
  <c r="A7805" i="19"/>
  <c r="A7806" i="19"/>
  <c r="A7807" i="19"/>
  <c r="A7808" i="19"/>
  <c r="A7809" i="19"/>
  <c r="A7810" i="19"/>
  <c r="A7811" i="19"/>
  <c r="A7812" i="19"/>
  <c r="A7813" i="19"/>
  <c r="A7814" i="19"/>
  <c r="A7815" i="19"/>
  <c r="A7816" i="19"/>
  <c r="A7817" i="19"/>
  <c r="A7818" i="19"/>
  <c r="A7819" i="19"/>
  <c r="A7820" i="19"/>
  <c r="A7821" i="19"/>
  <c r="A7822" i="19"/>
  <c r="A7823" i="19"/>
  <c r="A7824" i="19"/>
  <c r="A7825" i="19"/>
  <c r="A7826" i="19"/>
  <c r="A7827" i="19"/>
  <c r="A7828" i="19"/>
  <c r="A7829" i="19"/>
  <c r="A7830" i="19"/>
  <c r="A7831" i="19"/>
  <c r="A7832" i="19"/>
  <c r="A7833" i="19"/>
  <c r="A7834" i="19"/>
  <c r="A7835" i="19"/>
  <c r="A7836" i="19"/>
  <c r="A7837" i="19"/>
  <c r="A7838" i="19"/>
  <c r="A7839" i="19"/>
  <c r="A7840" i="19"/>
  <c r="A7841" i="19"/>
  <c r="A7842" i="19"/>
  <c r="A7843" i="19"/>
  <c r="A7844" i="19"/>
  <c r="A7845" i="19"/>
  <c r="A7846" i="19"/>
  <c r="A7847" i="19"/>
  <c r="A7848" i="19"/>
  <c r="A7849" i="19"/>
  <c r="A7850" i="19"/>
  <c r="A7851" i="19"/>
  <c r="A7852" i="19"/>
  <c r="A7853" i="19"/>
  <c r="A7854" i="19"/>
  <c r="A7855" i="19"/>
  <c r="A7856" i="19"/>
  <c r="A7857" i="19"/>
  <c r="A7858" i="19"/>
  <c r="A7859" i="19"/>
  <c r="A7860" i="19"/>
  <c r="A7861" i="19"/>
  <c r="A7862" i="19"/>
  <c r="A7863" i="19"/>
  <c r="A7864" i="19"/>
  <c r="A7865" i="19"/>
  <c r="A7866" i="19"/>
  <c r="A7867" i="19"/>
  <c r="A7868" i="19"/>
  <c r="A7869" i="19"/>
  <c r="A7870" i="19"/>
  <c r="A7871" i="19"/>
  <c r="A7872" i="19"/>
  <c r="A7873" i="19"/>
  <c r="A7874" i="19"/>
  <c r="A7875" i="19"/>
  <c r="A7876" i="19"/>
  <c r="A7877" i="19"/>
  <c r="A7878" i="19"/>
  <c r="A7879" i="19"/>
  <c r="A7880" i="19"/>
  <c r="A7881" i="19"/>
  <c r="A7882" i="19"/>
  <c r="A7883" i="19"/>
  <c r="A7884" i="19"/>
  <c r="A7885" i="19"/>
  <c r="A7886" i="19"/>
  <c r="A7887" i="19"/>
  <c r="A7888" i="19"/>
  <c r="A7889" i="19"/>
  <c r="A7890" i="19"/>
  <c r="A7891" i="19"/>
  <c r="A7892" i="19"/>
  <c r="A7893" i="19"/>
  <c r="A7894" i="19"/>
  <c r="A7895" i="19"/>
  <c r="A7896" i="19"/>
  <c r="A7897" i="19"/>
  <c r="A7898" i="19"/>
  <c r="A7899" i="19"/>
  <c r="A7900" i="19"/>
  <c r="A7901" i="19"/>
  <c r="A7902" i="19"/>
  <c r="A7903" i="19"/>
  <c r="A7904" i="19"/>
  <c r="A7905" i="19"/>
  <c r="A7906" i="19"/>
  <c r="A7907" i="19"/>
  <c r="A7908" i="19"/>
  <c r="A7909" i="19"/>
  <c r="A7910" i="19"/>
  <c r="A7911" i="19"/>
  <c r="A7912" i="19"/>
  <c r="A7913" i="19"/>
  <c r="A7914" i="19"/>
  <c r="A7915" i="19"/>
  <c r="A7916" i="19"/>
  <c r="A7917" i="19"/>
  <c r="A7918" i="19"/>
  <c r="A7919" i="19"/>
  <c r="A7920" i="19"/>
  <c r="A7921" i="19"/>
  <c r="A7922" i="19"/>
  <c r="A7923" i="19"/>
  <c r="A7924" i="19"/>
  <c r="A7925" i="19"/>
  <c r="A7926" i="19"/>
  <c r="A7927" i="19"/>
  <c r="A7928" i="19"/>
  <c r="A7929" i="19"/>
  <c r="A7930" i="19"/>
  <c r="A7931" i="19"/>
  <c r="A7932" i="19"/>
  <c r="A7933" i="19"/>
  <c r="A7934" i="19"/>
  <c r="A7935" i="19"/>
  <c r="A7936" i="19"/>
  <c r="A7937" i="19"/>
  <c r="A7938" i="19"/>
  <c r="A7939" i="19"/>
  <c r="A7940" i="19"/>
  <c r="A7941" i="19"/>
  <c r="A7942" i="19"/>
  <c r="A7943" i="19"/>
  <c r="A7944" i="19"/>
  <c r="A7945" i="19"/>
  <c r="A7946" i="19"/>
  <c r="A7947" i="19"/>
  <c r="A7948" i="19"/>
  <c r="A7949" i="19"/>
  <c r="A7950" i="19"/>
  <c r="A7951" i="19"/>
  <c r="A7952" i="19"/>
  <c r="A7953" i="19"/>
  <c r="A7954" i="19"/>
  <c r="A7955" i="19"/>
  <c r="A7956" i="19"/>
  <c r="A7957" i="19"/>
  <c r="A7958" i="19"/>
  <c r="A7959" i="19"/>
  <c r="A7960" i="19"/>
  <c r="A7961" i="19"/>
  <c r="A7962" i="19"/>
  <c r="A7963" i="19"/>
  <c r="A7964" i="19"/>
  <c r="A7965" i="19"/>
  <c r="A7966" i="19"/>
  <c r="A7967" i="19"/>
  <c r="A7968" i="19"/>
  <c r="A7969" i="19"/>
  <c r="A7970" i="19"/>
  <c r="A7971" i="19"/>
  <c r="A7972" i="19"/>
  <c r="A7973" i="19"/>
  <c r="A7974" i="19"/>
  <c r="A7975" i="19"/>
  <c r="A7976" i="19"/>
  <c r="A7977" i="19"/>
  <c r="A7978" i="19"/>
  <c r="A7979" i="19"/>
  <c r="A7980" i="19"/>
  <c r="A7981" i="19"/>
  <c r="A7982" i="19"/>
  <c r="A7983" i="19"/>
  <c r="A7984" i="19"/>
  <c r="A7985" i="19"/>
  <c r="A7986" i="19"/>
  <c r="A7987" i="19"/>
  <c r="A7988" i="19"/>
  <c r="A7989" i="19"/>
  <c r="A7990" i="19"/>
  <c r="A7991" i="19"/>
  <c r="A7992" i="19"/>
  <c r="A7993" i="19"/>
  <c r="A7994" i="19"/>
  <c r="A7995" i="19"/>
  <c r="A7996" i="19"/>
  <c r="A7997" i="19"/>
  <c r="A7998" i="19"/>
  <c r="A7999" i="19"/>
  <c r="A8000" i="19"/>
  <c r="A8001" i="19"/>
  <c r="A8002" i="19"/>
  <c r="A8003" i="19"/>
  <c r="A8004" i="19"/>
  <c r="A8005" i="19"/>
  <c r="A8006" i="19"/>
  <c r="A8007" i="19"/>
  <c r="A8008" i="19"/>
  <c r="A8009" i="19"/>
  <c r="A8010" i="19"/>
  <c r="A8011" i="19"/>
  <c r="A8012" i="19"/>
  <c r="A8013" i="19"/>
  <c r="A8014" i="19"/>
  <c r="A8015" i="19"/>
  <c r="A8016" i="19"/>
  <c r="A8017" i="19"/>
  <c r="A8018" i="19"/>
  <c r="A8019" i="19"/>
  <c r="A8020" i="19"/>
  <c r="A8021" i="19"/>
  <c r="A8022" i="19"/>
  <c r="A8023" i="19"/>
  <c r="A8024" i="19"/>
  <c r="A8025" i="19"/>
  <c r="A8026" i="19"/>
  <c r="A8027" i="19"/>
  <c r="A8028" i="19"/>
  <c r="A8029" i="19"/>
  <c r="A8030" i="19"/>
  <c r="A8031" i="19"/>
  <c r="A8032" i="19"/>
  <c r="A8033" i="19"/>
  <c r="A8034" i="19"/>
  <c r="A8035" i="19"/>
  <c r="A8036" i="19"/>
  <c r="A8037" i="19"/>
  <c r="A8038" i="19"/>
  <c r="A8039" i="19"/>
  <c r="A8040" i="19"/>
  <c r="A8041" i="19"/>
  <c r="A8042" i="19"/>
  <c r="A8043" i="19"/>
  <c r="A8044" i="19"/>
  <c r="A8045" i="19"/>
  <c r="A8046" i="19"/>
  <c r="A8047" i="19"/>
  <c r="A8048" i="19"/>
  <c r="A8049" i="19"/>
  <c r="A8050" i="19"/>
  <c r="A8051" i="19"/>
  <c r="A8052" i="19"/>
  <c r="A8053" i="19"/>
  <c r="A8054" i="19"/>
  <c r="A8055" i="19"/>
  <c r="A8056" i="19"/>
  <c r="A8057" i="19"/>
  <c r="A8058" i="19"/>
  <c r="A8059" i="19"/>
  <c r="A8060" i="19"/>
  <c r="A8061" i="19"/>
  <c r="A8062" i="19"/>
  <c r="A8063" i="19"/>
  <c r="A8064" i="19"/>
  <c r="A8065" i="19"/>
  <c r="A8066" i="19"/>
  <c r="A8067" i="19"/>
  <c r="A8068" i="19"/>
  <c r="A8069" i="19"/>
  <c r="A8070" i="19"/>
  <c r="A8071" i="19"/>
  <c r="A8072" i="19"/>
  <c r="A8073" i="19"/>
  <c r="A8074" i="19"/>
  <c r="A8075" i="19"/>
  <c r="A8076" i="19"/>
  <c r="A8077" i="19"/>
  <c r="A8078" i="19"/>
  <c r="A8079" i="19"/>
  <c r="A8080" i="19"/>
  <c r="A8081" i="19"/>
  <c r="A8082" i="19"/>
  <c r="A8083" i="19"/>
  <c r="A8084" i="19"/>
  <c r="A8085" i="19"/>
  <c r="A8086" i="19"/>
  <c r="A8087" i="19"/>
  <c r="A8088" i="19"/>
  <c r="A8089" i="19"/>
  <c r="A8090" i="19"/>
  <c r="A8091" i="19"/>
  <c r="A8092" i="19"/>
  <c r="A8093" i="19"/>
  <c r="A8094" i="19"/>
  <c r="A8095" i="19"/>
  <c r="A8096" i="19"/>
  <c r="A8097" i="19"/>
  <c r="A8098" i="19"/>
  <c r="A8099" i="19"/>
  <c r="A8100" i="19"/>
  <c r="A8101" i="19"/>
  <c r="A8102" i="19"/>
  <c r="A8103" i="19"/>
  <c r="A8104" i="19"/>
  <c r="A8105" i="19"/>
  <c r="A8106" i="19"/>
  <c r="A8107" i="19"/>
  <c r="A8108" i="19"/>
  <c r="A8109" i="19"/>
  <c r="A8110" i="19"/>
  <c r="A8111" i="19"/>
  <c r="A8112" i="19"/>
  <c r="A8113" i="19"/>
  <c r="A8114" i="19"/>
  <c r="A8115" i="19"/>
  <c r="A8116" i="19"/>
  <c r="A8117" i="19"/>
  <c r="A8118" i="19"/>
  <c r="A8119" i="19"/>
  <c r="A8120" i="19"/>
  <c r="A8121" i="19"/>
  <c r="A8122" i="19"/>
  <c r="A8123" i="19"/>
  <c r="A8124" i="19"/>
  <c r="A8125" i="19"/>
  <c r="A8126" i="19"/>
  <c r="A8127" i="19"/>
  <c r="A8128" i="19"/>
  <c r="A8129" i="19"/>
  <c r="A8130" i="19"/>
  <c r="A8131" i="19"/>
  <c r="A8132" i="19"/>
  <c r="A8133" i="19"/>
  <c r="A8134" i="19"/>
  <c r="A8135" i="19"/>
  <c r="A8136" i="19"/>
  <c r="A8137" i="19"/>
  <c r="A8138" i="19"/>
  <c r="A8139" i="19"/>
  <c r="A8140" i="19"/>
  <c r="A8141" i="19"/>
  <c r="A8142" i="19"/>
  <c r="A8143" i="19"/>
  <c r="A8144" i="19"/>
  <c r="A8145" i="19"/>
  <c r="A8146" i="19"/>
  <c r="A8147" i="19"/>
  <c r="A8148" i="19"/>
  <c r="A8149" i="19"/>
  <c r="A8150" i="19"/>
  <c r="A8151" i="19"/>
  <c r="A8152" i="19"/>
  <c r="A8153" i="19"/>
  <c r="A8154" i="19"/>
  <c r="A8155" i="19"/>
  <c r="A8156" i="19"/>
  <c r="A8157" i="19"/>
  <c r="A8158" i="19"/>
  <c r="A8159" i="19"/>
  <c r="A8160" i="19"/>
  <c r="A8161" i="19"/>
  <c r="A8162" i="19"/>
  <c r="A8163" i="19"/>
  <c r="A8164" i="19"/>
  <c r="A8165" i="19"/>
  <c r="A8166" i="19"/>
  <c r="A8167" i="19"/>
  <c r="A8168" i="19"/>
  <c r="A8169" i="19"/>
  <c r="A8170" i="19"/>
  <c r="A8171" i="19"/>
  <c r="A8172" i="19"/>
  <c r="A8173" i="19"/>
  <c r="A8174" i="19"/>
  <c r="A8175" i="19"/>
  <c r="A8176" i="19"/>
  <c r="A8177" i="19"/>
  <c r="A8178" i="19"/>
  <c r="A8179" i="19"/>
  <c r="A8180" i="19"/>
  <c r="A8181" i="19"/>
  <c r="A8182" i="19"/>
  <c r="A8183" i="19"/>
  <c r="A8184" i="19"/>
  <c r="A8185" i="19"/>
  <c r="A8186" i="19"/>
  <c r="A8187" i="19"/>
  <c r="A8188" i="19"/>
  <c r="A8189" i="19"/>
  <c r="A8190" i="19"/>
  <c r="A8191" i="19"/>
  <c r="A8192" i="19"/>
  <c r="A8193" i="19"/>
  <c r="A8194" i="19"/>
  <c r="A8195" i="19"/>
  <c r="A8196" i="19"/>
  <c r="A8197" i="19"/>
  <c r="A8198" i="19"/>
  <c r="A8199" i="19"/>
  <c r="A8200" i="19"/>
  <c r="A8201" i="19"/>
  <c r="A8202" i="19"/>
  <c r="A8203" i="19"/>
  <c r="A8204" i="19"/>
  <c r="A8205" i="19"/>
  <c r="A8206" i="19"/>
  <c r="A8207" i="19"/>
  <c r="A8208" i="19"/>
  <c r="A8209" i="19"/>
  <c r="A8210" i="19"/>
  <c r="A8211" i="19"/>
  <c r="A8212" i="19"/>
  <c r="A8213" i="19"/>
  <c r="A8214" i="19"/>
  <c r="A8215" i="19"/>
  <c r="A8216" i="19"/>
  <c r="A8217" i="19"/>
  <c r="A8218" i="19"/>
  <c r="A8219" i="19"/>
  <c r="A8220" i="19"/>
  <c r="A8221" i="19"/>
  <c r="A8222" i="19"/>
  <c r="A8223" i="19"/>
  <c r="A8224" i="19"/>
  <c r="A8225" i="19"/>
  <c r="A8226" i="19"/>
  <c r="A8227" i="19"/>
  <c r="A8228" i="19"/>
  <c r="A8229" i="19"/>
  <c r="A8230" i="19"/>
  <c r="A8231" i="19"/>
  <c r="A8232" i="19"/>
  <c r="A8233" i="19"/>
  <c r="A8234" i="19"/>
  <c r="A8235" i="19"/>
  <c r="A8236" i="19"/>
  <c r="A8237" i="19"/>
  <c r="A8238" i="19"/>
  <c r="A8239" i="19"/>
  <c r="A8240" i="19"/>
  <c r="A8241" i="19"/>
  <c r="A8242" i="19"/>
  <c r="A8243" i="19"/>
  <c r="A8244" i="19"/>
  <c r="A8245" i="19"/>
  <c r="A8246" i="19"/>
  <c r="A8247" i="19"/>
  <c r="A8248" i="19"/>
  <c r="A8249" i="19"/>
  <c r="A8250" i="19"/>
  <c r="A8251" i="19"/>
  <c r="A8252" i="19"/>
  <c r="A8253" i="19"/>
  <c r="A8254" i="19"/>
  <c r="A8255" i="19"/>
  <c r="A8256" i="19"/>
  <c r="A8257" i="19"/>
  <c r="A8258" i="19"/>
  <c r="A8259" i="19"/>
  <c r="A8260" i="19"/>
  <c r="A8261" i="19"/>
  <c r="A8262" i="19"/>
  <c r="A8263" i="19"/>
  <c r="A8264" i="19"/>
  <c r="A8265" i="19"/>
  <c r="A8266" i="19"/>
  <c r="A8267" i="19"/>
  <c r="A8268" i="19"/>
  <c r="A8269" i="19"/>
  <c r="A8270" i="19"/>
  <c r="A8271" i="19"/>
  <c r="A8272" i="19"/>
  <c r="A8273" i="19"/>
  <c r="A8274" i="19"/>
  <c r="A8275" i="19"/>
  <c r="A8276" i="19"/>
  <c r="A8277" i="19"/>
  <c r="A8278" i="19"/>
  <c r="A8279" i="19"/>
  <c r="A8280" i="19"/>
  <c r="A8281" i="19"/>
  <c r="A8282" i="19"/>
  <c r="A8283" i="19"/>
  <c r="A8284" i="19"/>
  <c r="A8285" i="19"/>
  <c r="A8286" i="19"/>
  <c r="A8287" i="19"/>
  <c r="A8288" i="19"/>
  <c r="A8289" i="19"/>
  <c r="A8290" i="19"/>
  <c r="A8291" i="19"/>
  <c r="A8292" i="19"/>
  <c r="A8293" i="19"/>
  <c r="A8294" i="19"/>
  <c r="A8295" i="19"/>
  <c r="A8296" i="19"/>
  <c r="A8297" i="19"/>
  <c r="A8298" i="19"/>
  <c r="A8299" i="19"/>
  <c r="A8300" i="19"/>
  <c r="A8301" i="19"/>
  <c r="A8302" i="19"/>
  <c r="A8303" i="19"/>
  <c r="A8304" i="19"/>
  <c r="A8305" i="19"/>
  <c r="A8306" i="19"/>
  <c r="A8307" i="19"/>
  <c r="A8308" i="19"/>
  <c r="A8309" i="19"/>
  <c r="A8310" i="19"/>
  <c r="A8311" i="19"/>
  <c r="A8312" i="19"/>
  <c r="A8313" i="19"/>
  <c r="A8314" i="19"/>
  <c r="A8315" i="19"/>
  <c r="A8316" i="19"/>
  <c r="A8317" i="19"/>
  <c r="A8318" i="19"/>
  <c r="A8319" i="19"/>
  <c r="A8320" i="19"/>
  <c r="A8321" i="19"/>
  <c r="A8322" i="19"/>
  <c r="A8323" i="19"/>
  <c r="A8324" i="19"/>
  <c r="A8325" i="19"/>
  <c r="A8326" i="19"/>
  <c r="A8327" i="19"/>
  <c r="A8328" i="19"/>
  <c r="A8329" i="19"/>
  <c r="A8330" i="19"/>
  <c r="A8331" i="19"/>
  <c r="A8332" i="19"/>
  <c r="A8333" i="19"/>
  <c r="A8334" i="19"/>
  <c r="A8335" i="19"/>
  <c r="A8336" i="19"/>
  <c r="A8337" i="19"/>
  <c r="A8338" i="19"/>
  <c r="A8339" i="19"/>
  <c r="A8340" i="19"/>
  <c r="A8341" i="19"/>
  <c r="A8342" i="19"/>
  <c r="A8343" i="19"/>
  <c r="A8344" i="19"/>
  <c r="A8345" i="19"/>
  <c r="A8346" i="19"/>
  <c r="A8347" i="19"/>
  <c r="A8348" i="19"/>
  <c r="A8349" i="19"/>
  <c r="A8350" i="19"/>
  <c r="A8351" i="19"/>
  <c r="A8352" i="19"/>
  <c r="A8353" i="19"/>
  <c r="A8354" i="19"/>
  <c r="A8355" i="19"/>
  <c r="A8356" i="19"/>
  <c r="A8357" i="19"/>
  <c r="A8358" i="19"/>
  <c r="A8359" i="19"/>
  <c r="A8360" i="19"/>
  <c r="A8361" i="19"/>
  <c r="A8362" i="19"/>
  <c r="A8363" i="19"/>
  <c r="A8364" i="19"/>
  <c r="A8365" i="19"/>
  <c r="A8366" i="19"/>
  <c r="A8367" i="19"/>
  <c r="A8368" i="19"/>
  <c r="A8369" i="19"/>
  <c r="A8370" i="19"/>
  <c r="A8371" i="19"/>
  <c r="A8372" i="19"/>
  <c r="A8373" i="19"/>
  <c r="A8374" i="19"/>
  <c r="A8375" i="19"/>
  <c r="A8376" i="19"/>
  <c r="A8377" i="19"/>
  <c r="A8378" i="19"/>
  <c r="A8379" i="19"/>
  <c r="A8380" i="19"/>
  <c r="A8381" i="19"/>
  <c r="A8382" i="19"/>
  <c r="A8383" i="19"/>
  <c r="A8384" i="19"/>
  <c r="A8385" i="19"/>
  <c r="A8386" i="19"/>
  <c r="A8387" i="19"/>
  <c r="A8388" i="19"/>
  <c r="A8389" i="19"/>
  <c r="A8390" i="19"/>
  <c r="A8391" i="19"/>
  <c r="A8392" i="19"/>
  <c r="A8393" i="19"/>
  <c r="A8394" i="19"/>
  <c r="A8395" i="19"/>
  <c r="A8396" i="19"/>
  <c r="A8397" i="19"/>
  <c r="A8398" i="19"/>
  <c r="A8399" i="19"/>
  <c r="A8400" i="19"/>
  <c r="A8401" i="19"/>
  <c r="A8402" i="19"/>
  <c r="A8403" i="19"/>
  <c r="A8404" i="19"/>
  <c r="A8405" i="19"/>
  <c r="A8406" i="19"/>
  <c r="A8407" i="19"/>
  <c r="A8408" i="19"/>
  <c r="A8409" i="19"/>
  <c r="A8410" i="19"/>
  <c r="A8411" i="19"/>
  <c r="A8412" i="19"/>
  <c r="A8413" i="19"/>
  <c r="A8414" i="19"/>
  <c r="A8415" i="19"/>
  <c r="A8416" i="19"/>
  <c r="A8417" i="19"/>
  <c r="A8418" i="19"/>
  <c r="A8419" i="19"/>
  <c r="A8420" i="19"/>
  <c r="A8421" i="19"/>
  <c r="A8422" i="19"/>
  <c r="A8423" i="19"/>
  <c r="A8424" i="19"/>
  <c r="A8425" i="19"/>
  <c r="A8426" i="19"/>
  <c r="A8427" i="19"/>
  <c r="A8428" i="19"/>
  <c r="A8429" i="19"/>
  <c r="A8430" i="19"/>
  <c r="A8431" i="19"/>
  <c r="A8432" i="19"/>
  <c r="A8433" i="19"/>
  <c r="A8434" i="19"/>
  <c r="A8435" i="19"/>
  <c r="A8436" i="19"/>
  <c r="A8437" i="19"/>
  <c r="A8438" i="19"/>
  <c r="A8439" i="19"/>
  <c r="A8440" i="19"/>
  <c r="A8441" i="19"/>
  <c r="A8442" i="19"/>
  <c r="A8443" i="19"/>
  <c r="A8444" i="19"/>
  <c r="A8445" i="19"/>
  <c r="A8446" i="19"/>
  <c r="A8447" i="19"/>
  <c r="A8448" i="19"/>
  <c r="A8449" i="19"/>
  <c r="A8450" i="19"/>
  <c r="A8451" i="19"/>
  <c r="A8452" i="19"/>
  <c r="A8453" i="19"/>
  <c r="A8454" i="19"/>
  <c r="A8455" i="19"/>
  <c r="A8456" i="19"/>
  <c r="A8457" i="19"/>
  <c r="A8458" i="19"/>
  <c r="A8459" i="19"/>
  <c r="A8460" i="19"/>
  <c r="A8461" i="19"/>
  <c r="A8462" i="19"/>
  <c r="A8463" i="19"/>
  <c r="A8464" i="19"/>
  <c r="A8465" i="19"/>
  <c r="A8466" i="19"/>
  <c r="A8467" i="19"/>
  <c r="A8468" i="19"/>
  <c r="A8469" i="19"/>
  <c r="A8470" i="19"/>
  <c r="A8471" i="19"/>
  <c r="A8472" i="19"/>
  <c r="A8473" i="19"/>
  <c r="A8474" i="19"/>
  <c r="A8475" i="19"/>
  <c r="A8476" i="19"/>
  <c r="A8477" i="19"/>
  <c r="A8478" i="19"/>
  <c r="A8479" i="19"/>
  <c r="A8480" i="19"/>
  <c r="A8481" i="19"/>
  <c r="A8482" i="19"/>
  <c r="A8483" i="19"/>
  <c r="A8484" i="19"/>
  <c r="A8485" i="19"/>
  <c r="A8486" i="19"/>
  <c r="A8487" i="19"/>
  <c r="A8488" i="19"/>
  <c r="A8489" i="19"/>
  <c r="A8490" i="19"/>
  <c r="A8491" i="19"/>
  <c r="A8492" i="19"/>
  <c r="A8493" i="19"/>
  <c r="A8494" i="19"/>
  <c r="A8495" i="19"/>
  <c r="A8496" i="19"/>
  <c r="A8497" i="19"/>
  <c r="A8498" i="19"/>
  <c r="A8499" i="19"/>
  <c r="A8500" i="19"/>
  <c r="A8501" i="19"/>
  <c r="A8502" i="19"/>
  <c r="A8503" i="19"/>
  <c r="A8504" i="19"/>
  <c r="A8505" i="19"/>
  <c r="A8506" i="19"/>
  <c r="A8507" i="19"/>
  <c r="A8508" i="19"/>
  <c r="A8509" i="19"/>
  <c r="A8510" i="19"/>
  <c r="A8511" i="19"/>
  <c r="A8512" i="19"/>
  <c r="A8513" i="19"/>
  <c r="A8514" i="19"/>
  <c r="A8515" i="19"/>
  <c r="A8516" i="19"/>
  <c r="A8517" i="19"/>
  <c r="A8518" i="19"/>
  <c r="A8519" i="19"/>
  <c r="A8520" i="19"/>
  <c r="A8521" i="19"/>
  <c r="A8522" i="19"/>
  <c r="A8523" i="19"/>
  <c r="A8524" i="19"/>
  <c r="A8525" i="19"/>
  <c r="A8526" i="19"/>
  <c r="A8527" i="19"/>
  <c r="A8528" i="19"/>
  <c r="A8529" i="19"/>
  <c r="A8530" i="19"/>
  <c r="A8531" i="19"/>
  <c r="A8532" i="19"/>
  <c r="A8533" i="19"/>
  <c r="A8534" i="19"/>
  <c r="A8535" i="19"/>
  <c r="A8536" i="19"/>
  <c r="A8537" i="19"/>
  <c r="A8538" i="19"/>
  <c r="A8539" i="19"/>
  <c r="A8540" i="19"/>
  <c r="A8541" i="19"/>
  <c r="A8542" i="19"/>
  <c r="A8543" i="19"/>
  <c r="A8544" i="19"/>
  <c r="A8545" i="19"/>
  <c r="A8546" i="19"/>
  <c r="A8547" i="19"/>
  <c r="A8548" i="19"/>
  <c r="A8549" i="19"/>
  <c r="A8550" i="19"/>
  <c r="A8551" i="19"/>
  <c r="A8552" i="19"/>
  <c r="A8553" i="19"/>
  <c r="A8554" i="19"/>
  <c r="A8555" i="19"/>
  <c r="A8556" i="19"/>
  <c r="A8557" i="19"/>
  <c r="A8558" i="19"/>
  <c r="A8559" i="19"/>
  <c r="A8560" i="19"/>
  <c r="A8561" i="19"/>
  <c r="A8562" i="19"/>
  <c r="A8563" i="19"/>
  <c r="A8564" i="19"/>
  <c r="A8565" i="19"/>
  <c r="A8566" i="19"/>
  <c r="A8567" i="19"/>
  <c r="A8568" i="19"/>
  <c r="A8569" i="19"/>
  <c r="A8570" i="19"/>
  <c r="A8571" i="19"/>
  <c r="A8572" i="19"/>
  <c r="A8573" i="19"/>
  <c r="A8574" i="19"/>
  <c r="A8575" i="19"/>
  <c r="A8576" i="19"/>
  <c r="A8577" i="19"/>
  <c r="A8578" i="19"/>
  <c r="A8579" i="19"/>
  <c r="A8580" i="19"/>
  <c r="A8581" i="19"/>
  <c r="A8582" i="19"/>
  <c r="A8583" i="19"/>
  <c r="A8584" i="19"/>
  <c r="A8585" i="19"/>
  <c r="A8586" i="19"/>
  <c r="A8587" i="19"/>
  <c r="A8588" i="19"/>
  <c r="A8589" i="19"/>
  <c r="A8590" i="19"/>
  <c r="A8591" i="19"/>
  <c r="A8592" i="19"/>
  <c r="A8593" i="19"/>
  <c r="A8594" i="19"/>
  <c r="A8595" i="19"/>
  <c r="A8596" i="19"/>
  <c r="A8597" i="19"/>
  <c r="A8598" i="19"/>
  <c r="A8599" i="19"/>
  <c r="A8600" i="19"/>
  <c r="A8601" i="19"/>
  <c r="A8602" i="19"/>
  <c r="A8603" i="19"/>
  <c r="A8604" i="19"/>
  <c r="A8605" i="19"/>
  <c r="A8606" i="19"/>
  <c r="A8607" i="19"/>
  <c r="A8608" i="19"/>
  <c r="A8609" i="19"/>
  <c r="A8610" i="19"/>
  <c r="A8611" i="19"/>
  <c r="A8612" i="19"/>
  <c r="A8613" i="19"/>
  <c r="A8614" i="19"/>
  <c r="A8615" i="19"/>
  <c r="A8616" i="19"/>
  <c r="A8617" i="19"/>
  <c r="A8618" i="19"/>
  <c r="A8619" i="19"/>
  <c r="A8620" i="19"/>
  <c r="A8621" i="19"/>
  <c r="A8622" i="19"/>
  <c r="A8623" i="19"/>
  <c r="A8624" i="19"/>
  <c r="A8625" i="19"/>
  <c r="A8626" i="19"/>
  <c r="A8627" i="19"/>
  <c r="A8628" i="19"/>
  <c r="A8629" i="19"/>
  <c r="A8630" i="19"/>
  <c r="A8631" i="19"/>
  <c r="A8632" i="19"/>
  <c r="A8633" i="19"/>
  <c r="A8634" i="19"/>
  <c r="A8635" i="19"/>
  <c r="A8636" i="19"/>
  <c r="A8637" i="19"/>
  <c r="A8638" i="19"/>
  <c r="A8639" i="19"/>
  <c r="A8640" i="19"/>
  <c r="A8641" i="19"/>
  <c r="A8642" i="19"/>
  <c r="A8643" i="19"/>
  <c r="A8644" i="19"/>
  <c r="A8645" i="19"/>
  <c r="A8646" i="19"/>
  <c r="A8647" i="19"/>
  <c r="A8648" i="19"/>
  <c r="A8649" i="19"/>
  <c r="A8650" i="19"/>
  <c r="A8651" i="19"/>
  <c r="A8652" i="19"/>
  <c r="A8653" i="19"/>
  <c r="A8654" i="19"/>
  <c r="A8655" i="19"/>
  <c r="A8656" i="19"/>
  <c r="A8657" i="19"/>
  <c r="A8658" i="19"/>
  <c r="A8659" i="19"/>
  <c r="A8660" i="19"/>
  <c r="A8661" i="19"/>
  <c r="A8662" i="19"/>
  <c r="A8663" i="19"/>
  <c r="A8664" i="19"/>
  <c r="A8665" i="19"/>
  <c r="A8666" i="19"/>
  <c r="A8667" i="19"/>
  <c r="A8668" i="19"/>
  <c r="A8669" i="19"/>
  <c r="A8670" i="19"/>
  <c r="A8671" i="19"/>
  <c r="A8672" i="19"/>
  <c r="A8673" i="19"/>
  <c r="A8674" i="19"/>
  <c r="A8675" i="19"/>
  <c r="A8676" i="19"/>
  <c r="A8677" i="19"/>
  <c r="A8678" i="19"/>
  <c r="A8679" i="19"/>
  <c r="A8680" i="19"/>
  <c r="A8681" i="19"/>
  <c r="A8682" i="19"/>
  <c r="A8683" i="19"/>
  <c r="A8684" i="19"/>
  <c r="A8685" i="19"/>
  <c r="A8686" i="19"/>
  <c r="A8687" i="19"/>
  <c r="A8688" i="19"/>
  <c r="A8689" i="19"/>
  <c r="A8690" i="19"/>
  <c r="A8691" i="19"/>
  <c r="A8692" i="19"/>
  <c r="A8693" i="19"/>
  <c r="A8694" i="19"/>
  <c r="A8695" i="19"/>
  <c r="A8696" i="19"/>
  <c r="A8697" i="19"/>
  <c r="A8698" i="19"/>
  <c r="A8699" i="19"/>
  <c r="A8700" i="19"/>
  <c r="A8701" i="19"/>
  <c r="A8702" i="19"/>
  <c r="A8703" i="19"/>
  <c r="A8704" i="19"/>
  <c r="A8705" i="19"/>
  <c r="A8706" i="19"/>
  <c r="A8707" i="19"/>
  <c r="A8708" i="19"/>
  <c r="A8709" i="19"/>
  <c r="A8710" i="19"/>
  <c r="A8711" i="19"/>
  <c r="A8712" i="19"/>
  <c r="A8713" i="19"/>
  <c r="A8714" i="19"/>
  <c r="A8715" i="19"/>
  <c r="A8716" i="19"/>
  <c r="A8717" i="19"/>
  <c r="A8718" i="19"/>
  <c r="A8719" i="19"/>
  <c r="A8720" i="19"/>
  <c r="A8721" i="19"/>
  <c r="A8722" i="19"/>
  <c r="A8723" i="19"/>
  <c r="A8724" i="19"/>
  <c r="A8725" i="19"/>
  <c r="A8726" i="19"/>
  <c r="A8727" i="19"/>
  <c r="A8728" i="19"/>
  <c r="A8729" i="19"/>
  <c r="A8730" i="19"/>
  <c r="A8731" i="19"/>
  <c r="A8732" i="19"/>
  <c r="A8733" i="19"/>
  <c r="A8734" i="19"/>
  <c r="A8735" i="19"/>
  <c r="A8736" i="19"/>
  <c r="A8737" i="19"/>
  <c r="A8738" i="19"/>
  <c r="A8739" i="19"/>
  <c r="A8740" i="19"/>
  <c r="A8741" i="19"/>
  <c r="A8742" i="19"/>
  <c r="A8743" i="19"/>
  <c r="A8744" i="19"/>
  <c r="A8745" i="19"/>
  <c r="A8746" i="19"/>
  <c r="A8747" i="19"/>
  <c r="A8748" i="19"/>
  <c r="A8749" i="19"/>
  <c r="A8750" i="19"/>
  <c r="A8751" i="19"/>
  <c r="A8752" i="19"/>
  <c r="A8753" i="19"/>
  <c r="A8754" i="19"/>
  <c r="A8755" i="19"/>
  <c r="A8756" i="19"/>
  <c r="A8757" i="19"/>
  <c r="A8758" i="19"/>
  <c r="A8759" i="19"/>
  <c r="A8760" i="19"/>
  <c r="A8761" i="19"/>
  <c r="A8762" i="19"/>
  <c r="A8763" i="19"/>
  <c r="A8764" i="19"/>
  <c r="A8765" i="19"/>
  <c r="A8766" i="19"/>
  <c r="A8767" i="19"/>
  <c r="A8768" i="19"/>
  <c r="A8769" i="19"/>
  <c r="A8770" i="19"/>
  <c r="A8771" i="19"/>
  <c r="A8772" i="19"/>
  <c r="A8773" i="19"/>
  <c r="A8774" i="19"/>
  <c r="A8775" i="19"/>
  <c r="A8776" i="19"/>
  <c r="A8777" i="19"/>
  <c r="A8778" i="19"/>
  <c r="J8551" i="19"/>
  <c r="J8552" i="19"/>
  <c r="J8553" i="19"/>
  <c r="J8554" i="19"/>
  <c r="J8555" i="19"/>
  <c r="J8556" i="19"/>
  <c r="J8557" i="19"/>
  <c r="J8558" i="19"/>
  <c r="J8559" i="19"/>
  <c r="J8560" i="19"/>
  <c r="J8561" i="19"/>
  <c r="J8562" i="19"/>
  <c r="J8563" i="19"/>
  <c r="J8564" i="19"/>
  <c r="J8565" i="19"/>
  <c r="J8566" i="19"/>
  <c r="J8567" i="19"/>
  <c r="J8568" i="19"/>
  <c r="J8569" i="19"/>
  <c r="J8570" i="19"/>
  <c r="J8571" i="19"/>
  <c r="J8572" i="19"/>
  <c r="J8573" i="19"/>
  <c r="J8574" i="19"/>
  <c r="J8575" i="19"/>
  <c r="J8576" i="19"/>
  <c r="J8577" i="19"/>
  <c r="J8578" i="19"/>
  <c r="J8579" i="19"/>
  <c r="J8580" i="19"/>
  <c r="J8581" i="19"/>
  <c r="J8582" i="19"/>
  <c r="J8583" i="19"/>
  <c r="J8584" i="19"/>
  <c r="J8585" i="19"/>
  <c r="J8586" i="19"/>
  <c r="J8587" i="19"/>
  <c r="J8588" i="19"/>
  <c r="J8589" i="19"/>
  <c r="J8590" i="19"/>
  <c r="J8591" i="19"/>
  <c r="J8592" i="19"/>
  <c r="J8593" i="19"/>
  <c r="J8594" i="19"/>
  <c r="J8595" i="19"/>
  <c r="J8596" i="19"/>
  <c r="J8597" i="19"/>
  <c r="J8598" i="19"/>
  <c r="J8599" i="19"/>
  <c r="J8600" i="19"/>
  <c r="J8601" i="19"/>
  <c r="J8602" i="19"/>
  <c r="J8603" i="19"/>
  <c r="J8604" i="19"/>
  <c r="J8605" i="19"/>
  <c r="J8606" i="19"/>
  <c r="J8607" i="19"/>
  <c r="J8608" i="19"/>
  <c r="J8609" i="19"/>
  <c r="J8610" i="19"/>
  <c r="J8611" i="19"/>
  <c r="J8612" i="19"/>
  <c r="J8613" i="19"/>
  <c r="J8614" i="19"/>
  <c r="J8615" i="19"/>
  <c r="J8616" i="19"/>
  <c r="J8617" i="19"/>
  <c r="J8618" i="19"/>
  <c r="J8619" i="19"/>
  <c r="J8620" i="19"/>
  <c r="J8621" i="19"/>
  <c r="J8622" i="19"/>
  <c r="J8623" i="19"/>
  <c r="J8624" i="19"/>
  <c r="J8625" i="19"/>
  <c r="J8626" i="19"/>
  <c r="J8627" i="19"/>
  <c r="J8628" i="19"/>
  <c r="J8629" i="19"/>
  <c r="J8630" i="19"/>
  <c r="J8631" i="19"/>
  <c r="J8632" i="19"/>
  <c r="J8633" i="19"/>
  <c r="J8634" i="19"/>
  <c r="J8635" i="19"/>
  <c r="J8636" i="19"/>
  <c r="J8637" i="19"/>
  <c r="J8638" i="19"/>
  <c r="J8639" i="19"/>
  <c r="J8640" i="19"/>
  <c r="J8641" i="19"/>
  <c r="J8642" i="19"/>
  <c r="J8643" i="19"/>
  <c r="J8644" i="19"/>
  <c r="J8645" i="19"/>
  <c r="J8646" i="19"/>
  <c r="J8647" i="19"/>
  <c r="J8648" i="19"/>
  <c r="J8649" i="19"/>
  <c r="J8650" i="19"/>
  <c r="J8651" i="19"/>
  <c r="J8652" i="19"/>
  <c r="J8653" i="19"/>
  <c r="J8654" i="19"/>
  <c r="J8655" i="19"/>
  <c r="J8656" i="19"/>
  <c r="J8657" i="19"/>
  <c r="J8658" i="19"/>
  <c r="J8659" i="19"/>
  <c r="J8660" i="19"/>
  <c r="J8661" i="19"/>
  <c r="J8662" i="19"/>
  <c r="J8663" i="19"/>
  <c r="J8664" i="19"/>
  <c r="J8665" i="19"/>
  <c r="J8666" i="19"/>
  <c r="J8667" i="19"/>
  <c r="J8668" i="19"/>
  <c r="J8669" i="19"/>
  <c r="J8670" i="19"/>
  <c r="J8671" i="19"/>
  <c r="J8672" i="19"/>
  <c r="J8673" i="19"/>
  <c r="J8674" i="19"/>
  <c r="J8675" i="19"/>
  <c r="J8676" i="19"/>
  <c r="J8677" i="19"/>
  <c r="J8678" i="19"/>
  <c r="J8679" i="19"/>
  <c r="J8680" i="19"/>
  <c r="J8681" i="19"/>
  <c r="J8682" i="19"/>
  <c r="J8683" i="19"/>
  <c r="J8684" i="19"/>
  <c r="J8685" i="19"/>
  <c r="J8686" i="19"/>
  <c r="J8687" i="19"/>
  <c r="J8688" i="19"/>
  <c r="J8689" i="19"/>
  <c r="J8690" i="19"/>
  <c r="J8691" i="19"/>
  <c r="J8692" i="19"/>
  <c r="J8693" i="19"/>
  <c r="J8694" i="19"/>
  <c r="J8695" i="19"/>
  <c r="J8696" i="19"/>
  <c r="J8697" i="19"/>
  <c r="J8698" i="19"/>
  <c r="J8699" i="19"/>
  <c r="J8700" i="19"/>
  <c r="J8701" i="19"/>
  <c r="J8702" i="19"/>
  <c r="J8703" i="19"/>
  <c r="J8704" i="19"/>
  <c r="J8705" i="19"/>
  <c r="J8706" i="19"/>
  <c r="J8707" i="19"/>
  <c r="J8708" i="19"/>
  <c r="J8709" i="19"/>
  <c r="J8710" i="19"/>
  <c r="J8711" i="19"/>
  <c r="J8712" i="19"/>
  <c r="J8713" i="19"/>
  <c r="J8714" i="19"/>
  <c r="J8715" i="19"/>
  <c r="J8716" i="19"/>
  <c r="J8717" i="19"/>
  <c r="J8718" i="19"/>
  <c r="J8719" i="19"/>
  <c r="J8720" i="19"/>
  <c r="J8721" i="19"/>
  <c r="J8722" i="19"/>
  <c r="J8723" i="19"/>
  <c r="J8724" i="19"/>
  <c r="J8725" i="19"/>
  <c r="J8726" i="19"/>
  <c r="J8727" i="19"/>
  <c r="J8728" i="19"/>
  <c r="J8729" i="19"/>
  <c r="J8730" i="19"/>
  <c r="J8731" i="19"/>
  <c r="J8732" i="19"/>
  <c r="J8733" i="19"/>
  <c r="J8734" i="19"/>
  <c r="J8735" i="19"/>
  <c r="J8736" i="19"/>
  <c r="J8737" i="19"/>
  <c r="J8738" i="19"/>
  <c r="J8739" i="19"/>
  <c r="J8740" i="19"/>
  <c r="J8741" i="19"/>
  <c r="J8742" i="19"/>
  <c r="J8743" i="19"/>
  <c r="J8744" i="19"/>
  <c r="J8745" i="19"/>
  <c r="J8746" i="19"/>
  <c r="J8747" i="19"/>
  <c r="J8748" i="19"/>
  <c r="J8749" i="19"/>
  <c r="J8750" i="19"/>
  <c r="J8751" i="19"/>
  <c r="J8752" i="19"/>
  <c r="J8753" i="19"/>
  <c r="J8754" i="19"/>
  <c r="J8755" i="19"/>
  <c r="J8756" i="19"/>
  <c r="J8757" i="19"/>
  <c r="J8758" i="19"/>
  <c r="J8759" i="19"/>
  <c r="J8760" i="19"/>
  <c r="J8761" i="19"/>
  <c r="J8762" i="19"/>
  <c r="J8763" i="19"/>
  <c r="J8764" i="19"/>
  <c r="J8765" i="19"/>
  <c r="J8766" i="19"/>
  <c r="J8767" i="19"/>
  <c r="J8768" i="19"/>
  <c r="J8769" i="19"/>
  <c r="J8770" i="19"/>
  <c r="J8771" i="19"/>
  <c r="J8772" i="19"/>
  <c r="J8773" i="19"/>
  <c r="J8774" i="19"/>
  <c r="J8775" i="19"/>
  <c r="J8776" i="19"/>
  <c r="J8777" i="19"/>
  <c r="J8778" i="19"/>
  <c r="J8550" i="19"/>
  <c r="J8549" i="19"/>
  <c r="J8548" i="19"/>
  <c r="J8547" i="19"/>
  <c r="J8546" i="19"/>
  <c r="J8545" i="19"/>
  <c r="J8544" i="19"/>
  <c r="J8543" i="19"/>
  <c r="J8542" i="19"/>
  <c r="J8541" i="19"/>
  <c r="J8540" i="19"/>
  <c r="J8539" i="19"/>
  <c r="J8538" i="19"/>
  <c r="J8537" i="19"/>
  <c r="J8536" i="19"/>
  <c r="J8535" i="19"/>
  <c r="J8534" i="19"/>
  <c r="J8533" i="19"/>
  <c r="J8532" i="19"/>
  <c r="J8531" i="19"/>
  <c r="J8530" i="19"/>
  <c r="J8529" i="19"/>
  <c r="J8528" i="19"/>
  <c r="J8527" i="19"/>
  <c r="J8526" i="19"/>
  <c r="J8525" i="19"/>
  <c r="J8524" i="19"/>
  <c r="J8523" i="19"/>
  <c r="J8522" i="19"/>
  <c r="J8521" i="19"/>
  <c r="J8520" i="19"/>
  <c r="J8519" i="19"/>
  <c r="J8518" i="19"/>
  <c r="J8517" i="19"/>
  <c r="J8516" i="19"/>
  <c r="J8515" i="19"/>
  <c r="J8514" i="19"/>
  <c r="J8513" i="19"/>
  <c r="J8512" i="19"/>
  <c r="J8511" i="19"/>
  <c r="J8510" i="19"/>
  <c r="J8509" i="19"/>
  <c r="J8508" i="19"/>
  <c r="J8507" i="19"/>
  <c r="J8506" i="19"/>
  <c r="J8505" i="19"/>
  <c r="J8504" i="19"/>
  <c r="J8503" i="19"/>
  <c r="J8502" i="19"/>
  <c r="J8501" i="19"/>
  <c r="J8500" i="19"/>
  <c r="J8499" i="19"/>
  <c r="J8498" i="19"/>
  <c r="J8497" i="19"/>
  <c r="J8496" i="19"/>
  <c r="J8495" i="19"/>
  <c r="J8494" i="19"/>
  <c r="J8493" i="19"/>
  <c r="J8492" i="19"/>
  <c r="J8491" i="19"/>
  <c r="J8490" i="19"/>
  <c r="J8489" i="19"/>
  <c r="J8488" i="19"/>
  <c r="J8487" i="19"/>
  <c r="J8486" i="19"/>
  <c r="J8485" i="19"/>
  <c r="J8484" i="19"/>
  <c r="J8483" i="19"/>
  <c r="J8482" i="19"/>
  <c r="J8481" i="19"/>
  <c r="J8480" i="19"/>
  <c r="J8479" i="19"/>
  <c r="J8478" i="19"/>
  <c r="J8477" i="19"/>
  <c r="J8476" i="19"/>
  <c r="J8475" i="19"/>
  <c r="J8474" i="19"/>
  <c r="J8473" i="19"/>
  <c r="J8472" i="19"/>
  <c r="J8471" i="19"/>
  <c r="J8470" i="19"/>
  <c r="J8469" i="19"/>
  <c r="J8468" i="19"/>
  <c r="J8467" i="19"/>
  <c r="J8466" i="19"/>
  <c r="J8465" i="19"/>
  <c r="J8464" i="19"/>
  <c r="J8463" i="19"/>
  <c r="J8462" i="19"/>
  <c r="J8461" i="19"/>
  <c r="J8460" i="19"/>
  <c r="J8459" i="19"/>
  <c r="J8458" i="19"/>
  <c r="J8457" i="19"/>
  <c r="J8456" i="19"/>
  <c r="J8455" i="19"/>
  <c r="J8454" i="19"/>
  <c r="J8453" i="19"/>
  <c r="J8452" i="19"/>
  <c r="J8451" i="19"/>
  <c r="J8450" i="19"/>
  <c r="J8449" i="19"/>
  <c r="J8448" i="19"/>
  <c r="J8447" i="19"/>
  <c r="J8446" i="19"/>
  <c r="J8445" i="19"/>
  <c r="J8444" i="19"/>
  <c r="J8443" i="19"/>
  <c r="J8442" i="19"/>
  <c r="J8441" i="19"/>
  <c r="J8440" i="19"/>
  <c r="J8439" i="19"/>
  <c r="J8438" i="19"/>
  <c r="J8437" i="19"/>
  <c r="J8436" i="19"/>
  <c r="J8435" i="19"/>
  <c r="J8434" i="19"/>
  <c r="J8433" i="19"/>
  <c r="J8432" i="19"/>
  <c r="J8431" i="19"/>
  <c r="J8430" i="19"/>
  <c r="J8429" i="19"/>
  <c r="J8428" i="19"/>
  <c r="J8427" i="19"/>
  <c r="J8426" i="19"/>
  <c r="J8425" i="19"/>
  <c r="J8424" i="19"/>
  <c r="J8423" i="19"/>
  <c r="J8422" i="19"/>
  <c r="J8421" i="19"/>
  <c r="J8420" i="19"/>
  <c r="J8419" i="19"/>
  <c r="J8418" i="19"/>
  <c r="J8417" i="19"/>
  <c r="J8416" i="19"/>
  <c r="J8415" i="19"/>
  <c r="J8414" i="19"/>
  <c r="J8413" i="19"/>
  <c r="J8412" i="19"/>
  <c r="J8411" i="19"/>
  <c r="J8410" i="19"/>
  <c r="J8409" i="19"/>
  <c r="J8408" i="19"/>
  <c r="J8407" i="19"/>
  <c r="J8406" i="19"/>
  <c r="J8405" i="19"/>
  <c r="J8404" i="19"/>
  <c r="J8403" i="19"/>
  <c r="J8402" i="19"/>
  <c r="J8401" i="19"/>
  <c r="J8400" i="19"/>
  <c r="J8399" i="19"/>
  <c r="J8398" i="19"/>
  <c r="J8397" i="19"/>
  <c r="J8396" i="19"/>
  <c r="J8395" i="19"/>
  <c r="J8394" i="19"/>
  <c r="J8393" i="19"/>
  <c r="J8392" i="19"/>
  <c r="J8391" i="19"/>
  <c r="J8390" i="19"/>
  <c r="J8389" i="19"/>
  <c r="J8388" i="19"/>
  <c r="J8387" i="19"/>
  <c r="J8386" i="19"/>
  <c r="J8385" i="19"/>
  <c r="J8384" i="19"/>
  <c r="J8383" i="19"/>
  <c r="J8382" i="19"/>
  <c r="J8381" i="19"/>
  <c r="J8380" i="19"/>
  <c r="J8379" i="19"/>
  <c r="J8378" i="19"/>
  <c r="J8377" i="19"/>
  <c r="J8376" i="19"/>
  <c r="J8375" i="19"/>
  <c r="J8374" i="19"/>
  <c r="J8373" i="19"/>
  <c r="J8372" i="19"/>
  <c r="J8371" i="19"/>
  <c r="J8370" i="19"/>
  <c r="J8369" i="19"/>
  <c r="J8368" i="19"/>
  <c r="J8367" i="19"/>
  <c r="J8366" i="19"/>
  <c r="J8365" i="19"/>
  <c r="J8364" i="19"/>
  <c r="J8363" i="19"/>
  <c r="J8362" i="19"/>
  <c r="J8361" i="19"/>
  <c r="J8360" i="19"/>
  <c r="J8359" i="19"/>
  <c r="J8358" i="19"/>
  <c r="J8357" i="19"/>
  <c r="J8356" i="19"/>
  <c r="J8355" i="19"/>
  <c r="J8354" i="19"/>
  <c r="J8353" i="19"/>
  <c r="J8352" i="19"/>
  <c r="J8351" i="19"/>
  <c r="J8350" i="19"/>
  <c r="J8349" i="19"/>
  <c r="J8348" i="19"/>
  <c r="J8347" i="19"/>
  <c r="J8346" i="19"/>
  <c r="J8345" i="19"/>
  <c r="J8344" i="19"/>
  <c r="J8343" i="19"/>
  <c r="J8342" i="19"/>
  <c r="J8341" i="19"/>
  <c r="J8340" i="19"/>
  <c r="J8339" i="19"/>
  <c r="J8338" i="19"/>
  <c r="J8337" i="19"/>
  <c r="J8336" i="19"/>
  <c r="J8335" i="19"/>
  <c r="J8334" i="19"/>
  <c r="J8333" i="19"/>
  <c r="J8332" i="19"/>
  <c r="J8331" i="19"/>
  <c r="J8330" i="19"/>
  <c r="J8329" i="19"/>
  <c r="J8328" i="19"/>
  <c r="J8327" i="19"/>
  <c r="J8326" i="19"/>
  <c r="J8325" i="19"/>
  <c r="J8324" i="19"/>
  <c r="J8323" i="19"/>
  <c r="J8322" i="19"/>
  <c r="J8321" i="19"/>
  <c r="J8320" i="19"/>
  <c r="J8319" i="19"/>
  <c r="J8318" i="19"/>
  <c r="J8317" i="19"/>
  <c r="J8316" i="19"/>
  <c r="J8315" i="19"/>
  <c r="J8314" i="19"/>
  <c r="J8313" i="19"/>
  <c r="J8312" i="19"/>
  <c r="J8311" i="19"/>
  <c r="J8310" i="19"/>
  <c r="J8309" i="19"/>
  <c r="J8308" i="19"/>
  <c r="J8307" i="19"/>
  <c r="J8306" i="19"/>
  <c r="J8305" i="19"/>
  <c r="J8304" i="19"/>
  <c r="J8303" i="19"/>
  <c r="J8302" i="19"/>
  <c r="J8301" i="19"/>
  <c r="J8300" i="19"/>
  <c r="J8299" i="19"/>
  <c r="J8298" i="19"/>
  <c r="J8297" i="19"/>
  <c r="J8296" i="19"/>
  <c r="J8295" i="19"/>
  <c r="J8294" i="19"/>
  <c r="J8293" i="19"/>
  <c r="J8292" i="19"/>
  <c r="J8291" i="19"/>
  <c r="J8290" i="19"/>
  <c r="J8289" i="19"/>
  <c r="J8288" i="19"/>
  <c r="J8287" i="19"/>
  <c r="J8286" i="19"/>
  <c r="J8285" i="19"/>
  <c r="J8284" i="19"/>
  <c r="J8283" i="19"/>
  <c r="J8282" i="19"/>
  <c r="J8281" i="19"/>
  <c r="J8280" i="19"/>
  <c r="J8279" i="19"/>
  <c r="J8278" i="19"/>
  <c r="J8277" i="19"/>
  <c r="J8276" i="19"/>
  <c r="J8275" i="19"/>
  <c r="J8274" i="19"/>
  <c r="J8273" i="19"/>
  <c r="J8272" i="19"/>
  <c r="J8271" i="19"/>
  <c r="J8270" i="19"/>
  <c r="J8269" i="19"/>
  <c r="J8268" i="19"/>
  <c r="J8267" i="19"/>
  <c r="J8266" i="19"/>
  <c r="J8265" i="19"/>
  <c r="J8264" i="19"/>
  <c r="J8263" i="19"/>
  <c r="J8262" i="19"/>
  <c r="J8261" i="19"/>
  <c r="J8260" i="19"/>
  <c r="J8259" i="19"/>
  <c r="J8258" i="19"/>
  <c r="J8257" i="19"/>
  <c r="J8256" i="19"/>
  <c r="J8255" i="19"/>
  <c r="J8254" i="19"/>
  <c r="J8253" i="19"/>
  <c r="J8252" i="19"/>
  <c r="J8251" i="19"/>
  <c r="J8250" i="19"/>
  <c r="J8249" i="19"/>
  <c r="J8248" i="19"/>
  <c r="J8247" i="19"/>
  <c r="J8246" i="19"/>
  <c r="J8245" i="19"/>
  <c r="J8244" i="19"/>
  <c r="J8243" i="19"/>
  <c r="J8242" i="19"/>
  <c r="J8241" i="19"/>
  <c r="J8240" i="19"/>
  <c r="J8239" i="19"/>
  <c r="J8238" i="19"/>
  <c r="J8237" i="19"/>
  <c r="J8236" i="19"/>
  <c r="J8235" i="19"/>
  <c r="J8234" i="19"/>
  <c r="J8233" i="19"/>
  <c r="J8232" i="19"/>
  <c r="J8231" i="19"/>
  <c r="J8230" i="19"/>
  <c r="J8229" i="19"/>
  <c r="J8228" i="19"/>
  <c r="J8227" i="19"/>
  <c r="J8226" i="19"/>
  <c r="J8225" i="19"/>
  <c r="J8224" i="19"/>
  <c r="J8223" i="19"/>
  <c r="J8222" i="19"/>
  <c r="J8221" i="19"/>
  <c r="J8220" i="19"/>
  <c r="J8219" i="19"/>
  <c r="J8218" i="19"/>
  <c r="J8217" i="19"/>
  <c r="J8216" i="19"/>
  <c r="J8215" i="19"/>
  <c r="J8214" i="19"/>
  <c r="J8213" i="19"/>
  <c r="J8212" i="19"/>
  <c r="J8211" i="19"/>
  <c r="J8210" i="19"/>
  <c r="J8209" i="19"/>
  <c r="J8208" i="19"/>
  <c r="J8207" i="19"/>
  <c r="J8206" i="19"/>
  <c r="J8205" i="19"/>
  <c r="J8204" i="19"/>
  <c r="J8203" i="19"/>
  <c r="J8202" i="19"/>
  <c r="J8201" i="19"/>
  <c r="J8200" i="19"/>
  <c r="J8199" i="19"/>
  <c r="J8198" i="19"/>
  <c r="J8197" i="19"/>
  <c r="J8196" i="19"/>
  <c r="J8195" i="19"/>
  <c r="J8194" i="19"/>
  <c r="J8193" i="19"/>
  <c r="J8192" i="19"/>
  <c r="J8191" i="19"/>
  <c r="J8190" i="19"/>
  <c r="J8189" i="19"/>
  <c r="J8188" i="19"/>
  <c r="J8187" i="19"/>
  <c r="J8186" i="19"/>
  <c r="J8185" i="19"/>
  <c r="J8184" i="19"/>
  <c r="J8183" i="19"/>
  <c r="J8182" i="19"/>
  <c r="J8181" i="19"/>
  <c r="J8180" i="19"/>
  <c r="J8179" i="19"/>
  <c r="J8178" i="19"/>
  <c r="J8177" i="19"/>
  <c r="J8176" i="19"/>
  <c r="J8175" i="19"/>
  <c r="J8174" i="19"/>
  <c r="J8173" i="19"/>
  <c r="J8172" i="19"/>
  <c r="J8171" i="19"/>
  <c r="J8170" i="19"/>
  <c r="J8169" i="19"/>
  <c r="J8168" i="19"/>
  <c r="J8167" i="19"/>
  <c r="J8166" i="19"/>
  <c r="J8165" i="19"/>
  <c r="J8164" i="19"/>
  <c r="J8163" i="19"/>
  <c r="J8162" i="19"/>
  <c r="J8161" i="19"/>
  <c r="J8160" i="19"/>
  <c r="J8159" i="19"/>
  <c r="J8158" i="19"/>
  <c r="J8157" i="19"/>
  <c r="J8156" i="19"/>
  <c r="J8155" i="19"/>
  <c r="J8154" i="19"/>
  <c r="J8153" i="19"/>
  <c r="J8152" i="19"/>
  <c r="J8151" i="19"/>
  <c r="J8150" i="19"/>
  <c r="J8149" i="19"/>
  <c r="J8148" i="19"/>
  <c r="J8147" i="19"/>
  <c r="J8146" i="19"/>
  <c r="J8145" i="19"/>
  <c r="J8144" i="19"/>
  <c r="J8143" i="19"/>
  <c r="J8142" i="19"/>
  <c r="J8141" i="19"/>
  <c r="J8140" i="19"/>
  <c r="J8139" i="19"/>
  <c r="J8138" i="19"/>
  <c r="J8137" i="19"/>
  <c r="J8136" i="19"/>
  <c r="J8135" i="19"/>
  <c r="J8134" i="19"/>
  <c r="J8133" i="19"/>
  <c r="J8132" i="19"/>
  <c r="J8131" i="19"/>
  <c r="J8130" i="19"/>
  <c r="J8129" i="19"/>
  <c r="J8128" i="19"/>
  <c r="J8127" i="19"/>
  <c r="J8126" i="19"/>
  <c r="J8125" i="19"/>
  <c r="J8124" i="19"/>
  <c r="J8123" i="19"/>
  <c r="J8122" i="19"/>
  <c r="J8121" i="19"/>
  <c r="J8120" i="19"/>
  <c r="J8119" i="19"/>
  <c r="J8118" i="19"/>
  <c r="J8117" i="19"/>
  <c r="J8116" i="19"/>
  <c r="J8115" i="19"/>
  <c r="J8114" i="19"/>
  <c r="J8113" i="19"/>
  <c r="J8112" i="19"/>
  <c r="J8111" i="19"/>
  <c r="J8110" i="19"/>
  <c r="J8109" i="19"/>
  <c r="J8108" i="19"/>
  <c r="J8107" i="19"/>
  <c r="J8106" i="19"/>
  <c r="J8105" i="19"/>
  <c r="J8104" i="19"/>
  <c r="J8103" i="19"/>
  <c r="J8102" i="19"/>
  <c r="J8101" i="19"/>
  <c r="J8100" i="19"/>
  <c r="J8099" i="19"/>
  <c r="J8098" i="19"/>
  <c r="J8097" i="19"/>
  <c r="J8096" i="19"/>
  <c r="J8095" i="19"/>
  <c r="J8094" i="19"/>
  <c r="J8093" i="19"/>
  <c r="J8092" i="19"/>
  <c r="J8091" i="19"/>
  <c r="J8090" i="19"/>
  <c r="J8089" i="19"/>
  <c r="J8088" i="19"/>
  <c r="J8087" i="19"/>
  <c r="J8086" i="19"/>
  <c r="J8085" i="19"/>
  <c r="J8084" i="19"/>
  <c r="J8083" i="19"/>
  <c r="J8082" i="19"/>
  <c r="J8081" i="19"/>
  <c r="J8080" i="19"/>
  <c r="J8079" i="19"/>
  <c r="J8078" i="19"/>
  <c r="J8077" i="19"/>
  <c r="J8076" i="19"/>
  <c r="J8075" i="19"/>
  <c r="J8074" i="19"/>
  <c r="J8073" i="19"/>
  <c r="J8072" i="19"/>
  <c r="J8071" i="19"/>
  <c r="J8070" i="19"/>
  <c r="J8069" i="19"/>
  <c r="J8068" i="19"/>
  <c r="J8067" i="19"/>
  <c r="J8066" i="19"/>
  <c r="J8065" i="19"/>
  <c r="J8064" i="19"/>
  <c r="J8063" i="19"/>
  <c r="J8062" i="19"/>
  <c r="J8061" i="19"/>
  <c r="J8060" i="19"/>
  <c r="J8059" i="19"/>
  <c r="J8058" i="19"/>
  <c r="J8057" i="19"/>
  <c r="J8056" i="19"/>
  <c r="J8055" i="19"/>
  <c r="J8054" i="19"/>
  <c r="J8053" i="19"/>
  <c r="J8052" i="19"/>
  <c r="J8051" i="19"/>
  <c r="J8050" i="19"/>
  <c r="J8049" i="19"/>
  <c r="J8048" i="19"/>
  <c r="J8047" i="19"/>
  <c r="J8046" i="19"/>
  <c r="J8045" i="19"/>
  <c r="J8044" i="19"/>
  <c r="J8043" i="19"/>
  <c r="J8042" i="19"/>
  <c r="J8041" i="19"/>
  <c r="J8040" i="19"/>
  <c r="J8039" i="19"/>
  <c r="J8038" i="19"/>
  <c r="J8037" i="19"/>
  <c r="J8036" i="19"/>
  <c r="J8035" i="19"/>
  <c r="J8034" i="19"/>
  <c r="J8033" i="19"/>
  <c r="J8032" i="19"/>
  <c r="J8031" i="19"/>
  <c r="J8030" i="19"/>
  <c r="J8029" i="19"/>
  <c r="J8028" i="19"/>
  <c r="J8027" i="19"/>
  <c r="J8026" i="19"/>
  <c r="J8025" i="19"/>
  <c r="J8024" i="19"/>
  <c r="J8023" i="19"/>
  <c r="J8022" i="19"/>
  <c r="J8021" i="19"/>
  <c r="J8020" i="19"/>
  <c r="J8019" i="19"/>
  <c r="J8018" i="19"/>
  <c r="J8017" i="19"/>
  <c r="J8016" i="19"/>
  <c r="J8015" i="19"/>
  <c r="J8014" i="19"/>
  <c r="J8013" i="19"/>
  <c r="J8012" i="19"/>
  <c r="J8011" i="19"/>
  <c r="J8010" i="19"/>
  <c r="J8009" i="19"/>
  <c r="J8008" i="19"/>
  <c r="J8007" i="19"/>
  <c r="J8006" i="19"/>
  <c r="J8005" i="19"/>
  <c r="J8004" i="19"/>
  <c r="J8003" i="19"/>
  <c r="J8002" i="19"/>
  <c r="J8001" i="19"/>
  <c r="J8000" i="19"/>
  <c r="J7999" i="19"/>
  <c r="J7998" i="19"/>
  <c r="J7997" i="19"/>
  <c r="J7996" i="19"/>
  <c r="J7995" i="19"/>
  <c r="J7994" i="19"/>
  <c r="J7993" i="19"/>
  <c r="J7992" i="19"/>
  <c r="J7991" i="19"/>
  <c r="J7990" i="19"/>
  <c r="J7989" i="19"/>
  <c r="J7988" i="19"/>
  <c r="J7987" i="19"/>
  <c r="J7986" i="19"/>
  <c r="J7985" i="19"/>
  <c r="J7984" i="19"/>
  <c r="J7983" i="19"/>
  <c r="J7982" i="19"/>
  <c r="J7981" i="19"/>
  <c r="J7980" i="19"/>
  <c r="J7979" i="19"/>
  <c r="J7978" i="19"/>
  <c r="J7977" i="19"/>
  <c r="J7976" i="19"/>
  <c r="J7975" i="19"/>
  <c r="J7974" i="19"/>
  <c r="J7973" i="19"/>
  <c r="J7972" i="19"/>
  <c r="J7971" i="19"/>
  <c r="J7970" i="19"/>
  <c r="J7969" i="19"/>
  <c r="J7968" i="19"/>
  <c r="J7967" i="19"/>
  <c r="J7966" i="19"/>
  <c r="J7965" i="19"/>
  <c r="J7964" i="19"/>
  <c r="J7963" i="19"/>
  <c r="J7962" i="19"/>
  <c r="J7961" i="19"/>
  <c r="J7960" i="19"/>
  <c r="J7959" i="19"/>
  <c r="J7958" i="19"/>
  <c r="J7957" i="19"/>
  <c r="J7956" i="19"/>
  <c r="J7955" i="19"/>
  <c r="J7954" i="19"/>
  <c r="J7953" i="19"/>
  <c r="J7952" i="19"/>
  <c r="J7951" i="19"/>
  <c r="J7950" i="19"/>
  <c r="J7949" i="19"/>
  <c r="J7948" i="19"/>
  <c r="J7947" i="19"/>
  <c r="J7946" i="19"/>
  <c r="J7945" i="19"/>
  <c r="J7944" i="19"/>
  <c r="J7943" i="19"/>
  <c r="J7942" i="19"/>
  <c r="J7941" i="19"/>
  <c r="J7940" i="19"/>
  <c r="J7939" i="19"/>
  <c r="J7938" i="19"/>
  <c r="J7937" i="19"/>
  <c r="J7936" i="19"/>
  <c r="J7935" i="19"/>
  <c r="J7934" i="19"/>
  <c r="J7933" i="19"/>
  <c r="J7932" i="19"/>
  <c r="J7931" i="19"/>
  <c r="J7930" i="19"/>
  <c r="J7929" i="19"/>
  <c r="J7928" i="19"/>
  <c r="J7927" i="19"/>
  <c r="J7926" i="19"/>
  <c r="J7925" i="19"/>
  <c r="J7924" i="19"/>
  <c r="J7923" i="19"/>
  <c r="J7922" i="19"/>
  <c r="J7921" i="19"/>
  <c r="J7920" i="19"/>
  <c r="J7919" i="19"/>
  <c r="J7918" i="19"/>
  <c r="J7917" i="19"/>
  <c r="J7916" i="19"/>
  <c r="J7915" i="19"/>
  <c r="J7914" i="19"/>
  <c r="J7913" i="19"/>
  <c r="J7912" i="19"/>
  <c r="J7911" i="19"/>
  <c r="J7910" i="19"/>
  <c r="J7909" i="19"/>
  <c r="J7908" i="19"/>
  <c r="J7907" i="19"/>
  <c r="J7906" i="19"/>
  <c r="J7905" i="19"/>
  <c r="J7904" i="19"/>
  <c r="J7903" i="19"/>
  <c r="J7902" i="19"/>
  <c r="J7901" i="19"/>
  <c r="J7900" i="19"/>
  <c r="J7899" i="19"/>
  <c r="J7898" i="19"/>
  <c r="J7897" i="19"/>
  <c r="J7896" i="19"/>
  <c r="J7895" i="19"/>
  <c r="J7894" i="19"/>
  <c r="J7893" i="19"/>
  <c r="J7892" i="19"/>
  <c r="J7891" i="19"/>
  <c r="J7890" i="19"/>
  <c r="J7889" i="19"/>
  <c r="J7888" i="19"/>
  <c r="J7887" i="19"/>
  <c r="J7886" i="19"/>
  <c r="J7885" i="19"/>
  <c r="J7884" i="19"/>
  <c r="J7883" i="19"/>
  <c r="J7882" i="19"/>
  <c r="J7881" i="19"/>
  <c r="J7880" i="19"/>
  <c r="J7879" i="19"/>
  <c r="J7878" i="19"/>
  <c r="J7877" i="19"/>
  <c r="J7876" i="19"/>
  <c r="J7875" i="19"/>
  <c r="J7874" i="19"/>
  <c r="J7873" i="19"/>
  <c r="J7872" i="19"/>
  <c r="J7871" i="19"/>
  <c r="J7870" i="19"/>
  <c r="J7869" i="19"/>
  <c r="J7868" i="19"/>
  <c r="J7867" i="19"/>
  <c r="J7866" i="19"/>
  <c r="J7865" i="19"/>
  <c r="J7864" i="19"/>
  <c r="J7863" i="19"/>
  <c r="J7862" i="19"/>
  <c r="J7861" i="19"/>
  <c r="J7860" i="19"/>
  <c r="J7859" i="19"/>
  <c r="J7858" i="19"/>
  <c r="J7857" i="19"/>
  <c r="J7856" i="19"/>
  <c r="J7855" i="19"/>
  <c r="J7854" i="19"/>
  <c r="J7853" i="19"/>
  <c r="J7852" i="19"/>
  <c r="J7851" i="19"/>
  <c r="J7850" i="19"/>
  <c r="J7849" i="19"/>
  <c r="J7848" i="19"/>
  <c r="J7847" i="19"/>
  <c r="J7846" i="19"/>
  <c r="J7845" i="19"/>
  <c r="J7844" i="19"/>
  <c r="J7843" i="19"/>
  <c r="J7842" i="19"/>
  <c r="J7841" i="19"/>
  <c r="J7840" i="19"/>
  <c r="J7839" i="19"/>
  <c r="J7838" i="19"/>
  <c r="J7837" i="19"/>
  <c r="J7836" i="19"/>
  <c r="J7835" i="19"/>
  <c r="J7834" i="19"/>
  <c r="J7833" i="19"/>
  <c r="J7832" i="19"/>
  <c r="J7831" i="19"/>
  <c r="J7830" i="19"/>
  <c r="J7829" i="19"/>
  <c r="J7828" i="19"/>
  <c r="J7827" i="19"/>
  <c r="J7826" i="19"/>
  <c r="J7825" i="19"/>
  <c r="J7824" i="19"/>
  <c r="J7823" i="19"/>
  <c r="J7822" i="19"/>
  <c r="J7821" i="19"/>
  <c r="J7820" i="19"/>
  <c r="J7819" i="19"/>
  <c r="J7818" i="19"/>
  <c r="J7817" i="19"/>
  <c r="J7816" i="19"/>
  <c r="J7815" i="19"/>
  <c r="J7814" i="19"/>
  <c r="J7813" i="19"/>
  <c r="J7812" i="19"/>
  <c r="J7811" i="19"/>
  <c r="J7810" i="19"/>
  <c r="J7809" i="19"/>
  <c r="J7808" i="19"/>
  <c r="J7807" i="19"/>
  <c r="J7806" i="19"/>
  <c r="J7805" i="19"/>
  <c r="J7804" i="19"/>
  <c r="J7803" i="19"/>
  <c r="J7802" i="19"/>
  <c r="J7801" i="19"/>
  <c r="J7800" i="19"/>
  <c r="J7799" i="19"/>
  <c r="J7798" i="19"/>
  <c r="J7797" i="19"/>
  <c r="J7796" i="19"/>
  <c r="J7795" i="19"/>
  <c r="J7794" i="19"/>
  <c r="J7793" i="19"/>
  <c r="J7792" i="19"/>
  <c r="J7791" i="19"/>
  <c r="J7790" i="19"/>
  <c r="J7789" i="19"/>
  <c r="J7788" i="19"/>
  <c r="J7787" i="19"/>
  <c r="J7786" i="19"/>
  <c r="J7785" i="19"/>
  <c r="J7784" i="19"/>
  <c r="J7783" i="19"/>
  <c r="J7782" i="19"/>
  <c r="J7781" i="19"/>
  <c r="J7780" i="19"/>
  <c r="J7779" i="19"/>
  <c r="J7778" i="19"/>
  <c r="J7777" i="19"/>
  <c r="J7776" i="19"/>
  <c r="J7775" i="19"/>
  <c r="J7774" i="19"/>
  <c r="J7773" i="19"/>
  <c r="J7772" i="19"/>
  <c r="J7771" i="19"/>
  <c r="J7770" i="19"/>
  <c r="J7769" i="19"/>
  <c r="J7768" i="19"/>
  <c r="J7767" i="19"/>
  <c r="J7766" i="19"/>
  <c r="J7765" i="19"/>
  <c r="J7764" i="19"/>
  <c r="J7763" i="19"/>
  <c r="J7762" i="19"/>
  <c r="J7761" i="19"/>
  <c r="J7760" i="19"/>
  <c r="J7759" i="19"/>
  <c r="J7758" i="19"/>
  <c r="J7757" i="19"/>
  <c r="J7756" i="19"/>
  <c r="J7755" i="19"/>
  <c r="J7754" i="19"/>
  <c r="J7753" i="19"/>
  <c r="J7752" i="19"/>
  <c r="J7751" i="19"/>
  <c r="J7750" i="19"/>
  <c r="J7749" i="19"/>
  <c r="J7748" i="19"/>
  <c r="J7747" i="19"/>
  <c r="J7746" i="19"/>
  <c r="J7745" i="19"/>
  <c r="J7744" i="19"/>
  <c r="J7743" i="19"/>
  <c r="J7742" i="19"/>
  <c r="J7741" i="19"/>
  <c r="J7740" i="19"/>
  <c r="J7739" i="19"/>
  <c r="J7738" i="19"/>
  <c r="J7737" i="19"/>
  <c r="J7736" i="19"/>
  <c r="J7735" i="19"/>
  <c r="J7734" i="19"/>
  <c r="J7733" i="19"/>
  <c r="J7732" i="19"/>
  <c r="J7731" i="19"/>
  <c r="J7730" i="19"/>
  <c r="J7729" i="19"/>
  <c r="J7728" i="19"/>
  <c r="J7727" i="19"/>
  <c r="J7726" i="19"/>
  <c r="J7725" i="19"/>
  <c r="J7724" i="19"/>
  <c r="J7723" i="19"/>
  <c r="J7722" i="19"/>
  <c r="J7721" i="19"/>
  <c r="J7720" i="19"/>
  <c r="J7719" i="19"/>
  <c r="J7718" i="19"/>
  <c r="J7717" i="19"/>
  <c r="J7716" i="19"/>
  <c r="J7715" i="19"/>
  <c r="J7714" i="19"/>
  <c r="J7713" i="19"/>
  <c r="J7712" i="19"/>
  <c r="J7711" i="19"/>
  <c r="J7710" i="19"/>
  <c r="J7709" i="19"/>
  <c r="J7708" i="19"/>
  <c r="J7707" i="19"/>
  <c r="J7706" i="19"/>
  <c r="J7705" i="19"/>
  <c r="J7704" i="19"/>
  <c r="J7703" i="19"/>
  <c r="J7702" i="19"/>
  <c r="J7701" i="19"/>
  <c r="J7700" i="19"/>
  <c r="J7699" i="19"/>
  <c r="J7698" i="19"/>
  <c r="J7697" i="19"/>
  <c r="J7696" i="19"/>
  <c r="J7695" i="19"/>
  <c r="J7694" i="19"/>
  <c r="J7693" i="19"/>
  <c r="J7692" i="19"/>
  <c r="J7691" i="19"/>
  <c r="J7690" i="19"/>
  <c r="J7689" i="19"/>
  <c r="J7688" i="19"/>
  <c r="J7687" i="19"/>
  <c r="J7686" i="19"/>
  <c r="J7685" i="19"/>
  <c r="J7684" i="19"/>
  <c r="J7683" i="19"/>
  <c r="J7682" i="19"/>
  <c r="J7681" i="19"/>
  <c r="J7680" i="19"/>
  <c r="J7679" i="19"/>
  <c r="J7678" i="19"/>
  <c r="J7677" i="19"/>
  <c r="J7676" i="19"/>
  <c r="J7675" i="19"/>
  <c r="J7674" i="19"/>
  <c r="J7673" i="19"/>
  <c r="J7672" i="19"/>
  <c r="J7671" i="19"/>
  <c r="J7670" i="19"/>
  <c r="J7669" i="19"/>
  <c r="J7668" i="19"/>
  <c r="J7667" i="19"/>
  <c r="J7666" i="19"/>
  <c r="J7665" i="19"/>
  <c r="J7664" i="19"/>
  <c r="J7663" i="19"/>
  <c r="J7662" i="19"/>
  <c r="J7661" i="19"/>
  <c r="J7660" i="19"/>
  <c r="J7659" i="19"/>
  <c r="J7658" i="19"/>
  <c r="J7657" i="19"/>
  <c r="J7656" i="19"/>
  <c r="J7655" i="19"/>
  <c r="J7654" i="19"/>
  <c r="J7653" i="19"/>
  <c r="J7652" i="19"/>
  <c r="J7651" i="19"/>
  <c r="J7650" i="19"/>
  <c r="J7649" i="19"/>
  <c r="J7648" i="19"/>
  <c r="J7647" i="19"/>
  <c r="J7646" i="19"/>
  <c r="J7645" i="19"/>
  <c r="J7644" i="19"/>
  <c r="J7643" i="19"/>
  <c r="J7642" i="19"/>
  <c r="J7641" i="19"/>
  <c r="J7640" i="19"/>
  <c r="J7639" i="19"/>
  <c r="J7638" i="19"/>
  <c r="J7637" i="19"/>
  <c r="J7636" i="19"/>
  <c r="J7635" i="19"/>
  <c r="J7634" i="19"/>
  <c r="J7633" i="19"/>
  <c r="J7632" i="19"/>
  <c r="J7631" i="19"/>
  <c r="J7630" i="19"/>
  <c r="J7629" i="19"/>
  <c r="J7628" i="19"/>
  <c r="J7627" i="19"/>
  <c r="J7626" i="19"/>
  <c r="J7625" i="19"/>
  <c r="J7624" i="19"/>
  <c r="J7623" i="19"/>
  <c r="J7622" i="19"/>
  <c r="J7621" i="19"/>
  <c r="J7620" i="19"/>
  <c r="J7619" i="19"/>
  <c r="J7618" i="19"/>
  <c r="J7617" i="19"/>
  <c r="J7616" i="19"/>
  <c r="J7615" i="19"/>
  <c r="J7614" i="19"/>
  <c r="J7613" i="19"/>
  <c r="J7612" i="19"/>
  <c r="J7611" i="19"/>
  <c r="J7610" i="19"/>
  <c r="J7609" i="19"/>
  <c r="J7608" i="19"/>
  <c r="J7607" i="19"/>
  <c r="J7606" i="19"/>
  <c r="J7605" i="19"/>
  <c r="J7604" i="19"/>
  <c r="J7603" i="19"/>
  <c r="J7602" i="19"/>
  <c r="J7601" i="19"/>
  <c r="J7600" i="19"/>
  <c r="J7599" i="19"/>
  <c r="J7598" i="19"/>
  <c r="J7597" i="19"/>
  <c r="J7596" i="19"/>
  <c r="J7595" i="19"/>
  <c r="J7594" i="19"/>
  <c r="J7593" i="19"/>
  <c r="J7592" i="19"/>
  <c r="J7591" i="19"/>
  <c r="J7590" i="19"/>
  <c r="J7589" i="19"/>
  <c r="J7588" i="19"/>
  <c r="J7587" i="19"/>
  <c r="J7586" i="19"/>
  <c r="J7585" i="19"/>
  <c r="J7584" i="19"/>
  <c r="J7583" i="19"/>
  <c r="J7582" i="19"/>
  <c r="J7581" i="19"/>
  <c r="J7580" i="19"/>
  <c r="J7579" i="19"/>
  <c r="J7578" i="19"/>
  <c r="J7577" i="19"/>
  <c r="J7576" i="19"/>
  <c r="J7575" i="19"/>
  <c r="J7574" i="19"/>
  <c r="J7573" i="19"/>
  <c r="J7572" i="19"/>
  <c r="J7571" i="19"/>
  <c r="J7570" i="19"/>
  <c r="J7569" i="19"/>
  <c r="J7568" i="19"/>
  <c r="J7567" i="19"/>
  <c r="J7566" i="19"/>
  <c r="J7565" i="19"/>
  <c r="J7564" i="19"/>
  <c r="J7563" i="19"/>
  <c r="J7562" i="19"/>
  <c r="J7561" i="19"/>
  <c r="J7560" i="19"/>
  <c r="J7559" i="19"/>
  <c r="J7558" i="19"/>
  <c r="J7557" i="19"/>
  <c r="J7556" i="19"/>
  <c r="J7555" i="19"/>
  <c r="J7554" i="19"/>
  <c r="J7553" i="19"/>
  <c r="J7552" i="19"/>
  <c r="J7551" i="19"/>
  <c r="J7550" i="19"/>
  <c r="J7549" i="19"/>
  <c r="J7548" i="19"/>
  <c r="J7547" i="19"/>
  <c r="J7546" i="19"/>
  <c r="J7545" i="19"/>
  <c r="J7544" i="19"/>
  <c r="J7543" i="19"/>
  <c r="J7542" i="19"/>
  <c r="J7541" i="19"/>
  <c r="J7540" i="19"/>
  <c r="J7539" i="19"/>
  <c r="J7538" i="19"/>
  <c r="J7537" i="19"/>
  <c r="J7536" i="19"/>
  <c r="J7535" i="19"/>
  <c r="J7534" i="19"/>
  <c r="J7533" i="19"/>
  <c r="J7532" i="19"/>
  <c r="J7531" i="19"/>
  <c r="J7530" i="19"/>
  <c r="J7529" i="19"/>
  <c r="J7528" i="19"/>
  <c r="J7527" i="19"/>
  <c r="J7526" i="19"/>
  <c r="J7525" i="19"/>
  <c r="J7524" i="19"/>
  <c r="J7523" i="19"/>
  <c r="J7522" i="19"/>
  <c r="J7521" i="19"/>
  <c r="J7520" i="19"/>
  <c r="J7519" i="19"/>
  <c r="J7518" i="19"/>
  <c r="J7517" i="19"/>
  <c r="J7516" i="19"/>
  <c r="J7515" i="19"/>
  <c r="J7514" i="19"/>
  <c r="J7513" i="19"/>
  <c r="J7512" i="19"/>
  <c r="J7511" i="19"/>
  <c r="J7510" i="19"/>
  <c r="J7509" i="19"/>
  <c r="J7508" i="19"/>
  <c r="J7507" i="19"/>
  <c r="J7506" i="19"/>
  <c r="J7505" i="19"/>
  <c r="J7504" i="19"/>
  <c r="J7503" i="19"/>
  <c r="J7502" i="19"/>
  <c r="J7501" i="19"/>
  <c r="J7500" i="19"/>
  <c r="J7499" i="19"/>
  <c r="J7498" i="19"/>
  <c r="J7497" i="19"/>
  <c r="J7496" i="19"/>
  <c r="J7495" i="19"/>
  <c r="J7494" i="19"/>
  <c r="J7493" i="19"/>
  <c r="J7492" i="19"/>
  <c r="J7491" i="19"/>
  <c r="J7490" i="19"/>
  <c r="J7489" i="19"/>
  <c r="J7488" i="19"/>
  <c r="J7487" i="19"/>
  <c r="J7486" i="19"/>
  <c r="J7485" i="19"/>
  <c r="J7484" i="19"/>
  <c r="J7483" i="19"/>
  <c r="J7482" i="19"/>
  <c r="J7481" i="19"/>
  <c r="J7480" i="19"/>
  <c r="J7479" i="19"/>
  <c r="J7478" i="19"/>
  <c r="J7477" i="19"/>
  <c r="J7476" i="19"/>
  <c r="J7475" i="19"/>
  <c r="J7474" i="19"/>
  <c r="J7473" i="19"/>
  <c r="J7472" i="19"/>
  <c r="J7471" i="19"/>
  <c r="J7470" i="19"/>
  <c r="J7469" i="19"/>
  <c r="J7468" i="19"/>
  <c r="J7467" i="19"/>
  <c r="J7466" i="19"/>
  <c r="J7465" i="19"/>
  <c r="J7464" i="19"/>
  <c r="J7463" i="19"/>
  <c r="J7462" i="19"/>
  <c r="J7461" i="19"/>
  <c r="J7460" i="19"/>
  <c r="J7459" i="19"/>
  <c r="J7458" i="19"/>
  <c r="J7457" i="19"/>
  <c r="J7456" i="19"/>
  <c r="J7455" i="19"/>
  <c r="J7454" i="19"/>
  <c r="J7453" i="19"/>
  <c r="J7452" i="19"/>
  <c r="J7451" i="19"/>
  <c r="J7450" i="19"/>
  <c r="J7449" i="19"/>
  <c r="J7448" i="19"/>
  <c r="J7447" i="19"/>
  <c r="J7446" i="19"/>
  <c r="J7445" i="19"/>
  <c r="J7444" i="19"/>
  <c r="J7443" i="19"/>
  <c r="J7442" i="19"/>
  <c r="J7441" i="19"/>
  <c r="J7440" i="19"/>
  <c r="J7439" i="19"/>
  <c r="J7438" i="19"/>
  <c r="J7437" i="19"/>
  <c r="J7436" i="19"/>
  <c r="J7435" i="19"/>
  <c r="J7434" i="19"/>
  <c r="J7433" i="19"/>
  <c r="J7432" i="19"/>
  <c r="J7431" i="19"/>
  <c r="J7430" i="19"/>
  <c r="J7429" i="19"/>
  <c r="J7428" i="19"/>
  <c r="J7427" i="19"/>
  <c r="J7426" i="19"/>
  <c r="J7425" i="19"/>
  <c r="J7424" i="19"/>
  <c r="J7423" i="19"/>
  <c r="J7422" i="19"/>
  <c r="J7421" i="19"/>
  <c r="J7420" i="19"/>
  <c r="J7419" i="19"/>
  <c r="J7418" i="19"/>
  <c r="J7417" i="19"/>
  <c r="J7416" i="19"/>
  <c r="J7415" i="19"/>
  <c r="J7414" i="19"/>
  <c r="J7413" i="19"/>
  <c r="J7412" i="19"/>
  <c r="J7411" i="19"/>
  <c r="J7410" i="19"/>
  <c r="J7409" i="19"/>
  <c r="J7408" i="19"/>
  <c r="J7407" i="19"/>
  <c r="J7406" i="19"/>
  <c r="J7405" i="19"/>
  <c r="J7404" i="19"/>
  <c r="J7403" i="19"/>
  <c r="J7402" i="19"/>
  <c r="J7401" i="19"/>
  <c r="J7400" i="19"/>
  <c r="J7399" i="19"/>
  <c r="J7398" i="19"/>
  <c r="J7397" i="19"/>
  <c r="J7396" i="19"/>
  <c r="J7395" i="19"/>
  <c r="J7394" i="19"/>
  <c r="J7393" i="19"/>
  <c r="J7392" i="19"/>
  <c r="J7391" i="19"/>
  <c r="J7390" i="19"/>
  <c r="J7389" i="19"/>
  <c r="J7388" i="19"/>
  <c r="J7387" i="19"/>
  <c r="J7386" i="19"/>
  <c r="J7385" i="19"/>
  <c r="J7384" i="19"/>
  <c r="J7383" i="19"/>
  <c r="J7382" i="19"/>
  <c r="J7381" i="19"/>
  <c r="J7380" i="19"/>
  <c r="J7379" i="19"/>
  <c r="J7378" i="19"/>
  <c r="J7377" i="19"/>
  <c r="J7376" i="19"/>
  <c r="J7375" i="19"/>
  <c r="J7374" i="19"/>
  <c r="J7373" i="19"/>
  <c r="J7372" i="19"/>
  <c r="J7371" i="19"/>
  <c r="J7370" i="19"/>
  <c r="J7369" i="19"/>
  <c r="J7368" i="19"/>
  <c r="J7367" i="19"/>
  <c r="J7366" i="19"/>
  <c r="J7365" i="19"/>
  <c r="J7364" i="19"/>
  <c r="J7363" i="19"/>
  <c r="J7362" i="19"/>
  <c r="J7361" i="19"/>
  <c r="J7360" i="19"/>
  <c r="J7359" i="19"/>
  <c r="J7358" i="19"/>
  <c r="J7357" i="19"/>
  <c r="J7356" i="19"/>
  <c r="J7355" i="19"/>
  <c r="J7354" i="19"/>
  <c r="J7353" i="19"/>
  <c r="J7352" i="19"/>
  <c r="J7351" i="19"/>
  <c r="J7350" i="19"/>
  <c r="J7349" i="19"/>
  <c r="J7348" i="19"/>
  <c r="J7347" i="19"/>
  <c r="J7346" i="19"/>
  <c r="J7345" i="19"/>
  <c r="J7344" i="19"/>
  <c r="J7343" i="19"/>
  <c r="J7342" i="19"/>
  <c r="J7341" i="19"/>
  <c r="J7340" i="19"/>
  <c r="J7339" i="19"/>
  <c r="J7338" i="19"/>
  <c r="J7337" i="19"/>
  <c r="J7336" i="19"/>
  <c r="J7335" i="19"/>
  <c r="J7334" i="19"/>
  <c r="J7333" i="19"/>
  <c r="J7332" i="19"/>
  <c r="J7331" i="19"/>
  <c r="J7330" i="19"/>
  <c r="J7329" i="19"/>
  <c r="J7328" i="19"/>
  <c r="J7327" i="19"/>
  <c r="J7326" i="19"/>
  <c r="J7325" i="19"/>
  <c r="J7324" i="19"/>
  <c r="J7323" i="19"/>
  <c r="J7322" i="19"/>
  <c r="J7321" i="19"/>
  <c r="J7320" i="19"/>
  <c r="J7319" i="19"/>
  <c r="J7318" i="19"/>
  <c r="J7317" i="19"/>
  <c r="J7316" i="19"/>
  <c r="J7315" i="19"/>
  <c r="J7314" i="19"/>
  <c r="J7313" i="19"/>
  <c r="J7312" i="19"/>
  <c r="J7311" i="19"/>
  <c r="J7310" i="19"/>
  <c r="J7309" i="19"/>
  <c r="J7308" i="19"/>
  <c r="J7307" i="19"/>
  <c r="J7306" i="19"/>
  <c r="J7305" i="19"/>
  <c r="J7304" i="19"/>
  <c r="J7303" i="19"/>
  <c r="J7302" i="19"/>
  <c r="J7301" i="19"/>
  <c r="J7300" i="19"/>
  <c r="J7299" i="19"/>
  <c r="J7298" i="19"/>
  <c r="J7297" i="19"/>
  <c r="J7296" i="19"/>
  <c r="J7295" i="19"/>
  <c r="J7294" i="19"/>
  <c r="J7293" i="19"/>
  <c r="J7292" i="19"/>
  <c r="J7291" i="19"/>
  <c r="J7290" i="19"/>
  <c r="J7289" i="19"/>
  <c r="J7288" i="19"/>
  <c r="J7287" i="19"/>
  <c r="J7286" i="19"/>
  <c r="J7285" i="19"/>
  <c r="J7284" i="19"/>
  <c r="J7283" i="19"/>
  <c r="J7282" i="19"/>
  <c r="J7281" i="19"/>
  <c r="J7280" i="19"/>
  <c r="J7279" i="19"/>
  <c r="J7278" i="19"/>
  <c r="J7277" i="19"/>
  <c r="J7276" i="19"/>
  <c r="J7275" i="19"/>
  <c r="J7274" i="19"/>
  <c r="J7273" i="19"/>
  <c r="J7272" i="19"/>
  <c r="J7271" i="19"/>
  <c r="J7270" i="19"/>
  <c r="J7269" i="19"/>
  <c r="J7268" i="19"/>
  <c r="J7267" i="19"/>
  <c r="J7266" i="19"/>
  <c r="J7265" i="19"/>
  <c r="J7264" i="19"/>
  <c r="J7263" i="19"/>
  <c r="J7262" i="19"/>
  <c r="J7261" i="19"/>
  <c r="J7260" i="19"/>
  <c r="J7259" i="19"/>
  <c r="J7258" i="19"/>
  <c r="J7257" i="19"/>
  <c r="J7256" i="19"/>
  <c r="J7255" i="19"/>
  <c r="J7254" i="19"/>
  <c r="J7253" i="19"/>
  <c r="J7252" i="19"/>
  <c r="J7251" i="19"/>
  <c r="J7250" i="19"/>
  <c r="J7249" i="19"/>
  <c r="J7248" i="19"/>
  <c r="J7247" i="19"/>
  <c r="J7246" i="19"/>
  <c r="J7245" i="19"/>
  <c r="J7244" i="19"/>
  <c r="J7243" i="19"/>
  <c r="J7242" i="19"/>
  <c r="J7241" i="19"/>
  <c r="J7240" i="19"/>
  <c r="J7239" i="19"/>
  <c r="J7238" i="19"/>
  <c r="J7237" i="19"/>
  <c r="J7236" i="19"/>
  <c r="J7235" i="19"/>
  <c r="J7234" i="19"/>
  <c r="J7233" i="19"/>
  <c r="J7232" i="19"/>
  <c r="J7231" i="19"/>
  <c r="J7230" i="19"/>
  <c r="J7229" i="19"/>
  <c r="J7228" i="19"/>
  <c r="J7227" i="19"/>
  <c r="J7226" i="19"/>
  <c r="J7225" i="19"/>
  <c r="J7224" i="19"/>
  <c r="J7223" i="19"/>
  <c r="J7222" i="19"/>
  <c r="J7221" i="19"/>
  <c r="J7220" i="19"/>
  <c r="J7219" i="19"/>
  <c r="J7218" i="19"/>
  <c r="J7217" i="19"/>
  <c r="J7216" i="19"/>
  <c r="J7215" i="19"/>
  <c r="J7214" i="19"/>
  <c r="J7213" i="19"/>
  <c r="J7212" i="19"/>
  <c r="J7211" i="19"/>
  <c r="J7210" i="19"/>
  <c r="J7209" i="19"/>
  <c r="J7208" i="19"/>
  <c r="J7207" i="19"/>
  <c r="J7206" i="19"/>
  <c r="J7205" i="19"/>
  <c r="J7204" i="19"/>
  <c r="J7203" i="19"/>
  <c r="J7202" i="19"/>
  <c r="J7201" i="19"/>
  <c r="J7200" i="19"/>
  <c r="J7199" i="19"/>
  <c r="J7198" i="19"/>
  <c r="J7197" i="19"/>
  <c r="J7196" i="19"/>
  <c r="J7195" i="19"/>
  <c r="J7194" i="19"/>
  <c r="J7193" i="19"/>
  <c r="J7192" i="19"/>
  <c r="J7191" i="19"/>
  <c r="J7190" i="19"/>
  <c r="J7189" i="19"/>
  <c r="J7188" i="19"/>
  <c r="J7187" i="19"/>
  <c r="J7186" i="19"/>
  <c r="J7185" i="19"/>
  <c r="J7184" i="19"/>
  <c r="J7183" i="19"/>
  <c r="J7182" i="19"/>
  <c r="J7181" i="19"/>
  <c r="J7180" i="19"/>
  <c r="J7179" i="19"/>
  <c r="J7178" i="19"/>
  <c r="J7177" i="19"/>
  <c r="J7176" i="19"/>
  <c r="J7175" i="19"/>
  <c r="J7174" i="19"/>
  <c r="J7173" i="19"/>
  <c r="J7172" i="19"/>
  <c r="J7171" i="19"/>
  <c r="J7170" i="19"/>
  <c r="J7169" i="19"/>
  <c r="J7168" i="19"/>
  <c r="J7167" i="19"/>
  <c r="J7166" i="19"/>
  <c r="J7165" i="19"/>
  <c r="J7164" i="19"/>
  <c r="J7163" i="19"/>
  <c r="J7162" i="19"/>
  <c r="J7161" i="19"/>
  <c r="J7160" i="19"/>
  <c r="J7159" i="19"/>
  <c r="J7158" i="19"/>
  <c r="J7157" i="19"/>
  <c r="J7156" i="19"/>
  <c r="J7155" i="19"/>
  <c r="J7154" i="19"/>
  <c r="J7153" i="19"/>
  <c r="J7152" i="19"/>
  <c r="J7151" i="19"/>
  <c r="J7150" i="19"/>
  <c r="J7149" i="19"/>
  <c r="J7148" i="19"/>
  <c r="J7147" i="19"/>
  <c r="J7146" i="19"/>
  <c r="J7145" i="19"/>
  <c r="J7144" i="19"/>
  <c r="J7143" i="19"/>
  <c r="J7142" i="19"/>
  <c r="J7141" i="19"/>
  <c r="J7140" i="19"/>
  <c r="J7139" i="19"/>
  <c r="J7138" i="19"/>
  <c r="J7137" i="19"/>
  <c r="J7136" i="19"/>
  <c r="J7135" i="19"/>
  <c r="J7134" i="19"/>
  <c r="J7133" i="19"/>
  <c r="J7132" i="19"/>
  <c r="J7131" i="19"/>
  <c r="J7130" i="19"/>
  <c r="J7129" i="19"/>
  <c r="J7128" i="19"/>
  <c r="J7127" i="19"/>
  <c r="J7126" i="19"/>
  <c r="J7125" i="19"/>
  <c r="J7124" i="19"/>
  <c r="J7123" i="19"/>
  <c r="J7122" i="19"/>
  <c r="J7121" i="19"/>
  <c r="J7120" i="19"/>
  <c r="J7119" i="19"/>
  <c r="J7118" i="19"/>
  <c r="J7117" i="19"/>
  <c r="J7116" i="19"/>
  <c r="J7115" i="19"/>
  <c r="J7114" i="19"/>
  <c r="J7113" i="19"/>
  <c r="J7112" i="19"/>
  <c r="J7111" i="19"/>
  <c r="J7110" i="19"/>
  <c r="J7109" i="19"/>
  <c r="J7108" i="19"/>
  <c r="J7107" i="19"/>
  <c r="J7106" i="19"/>
  <c r="J7105" i="19"/>
  <c r="J7104" i="19"/>
  <c r="J7103" i="19"/>
  <c r="J7102" i="19"/>
  <c r="J7101" i="19"/>
  <c r="J7100" i="19"/>
  <c r="J7099" i="19"/>
  <c r="J7098" i="19"/>
  <c r="J7097" i="19"/>
  <c r="J7096" i="19"/>
  <c r="J7095" i="19"/>
  <c r="J7094" i="19"/>
  <c r="J7093" i="19"/>
  <c r="J7092" i="19"/>
  <c r="J7091" i="19"/>
  <c r="J7090" i="19"/>
  <c r="J7089" i="19"/>
  <c r="J7088" i="19"/>
  <c r="J7087" i="19"/>
  <c r="J7086" i="19"/>
  <c r="J7085" i="19"/>
  <c r="J7084" i="19"/>
  <c r="J7083" i="19"/>
  <c r="J7082" i="19"/>
  <c r="J7081" i="19"/>
  <c r="J7080" i="19"/>
  <c r="J7079" i="19"/>
  <c r="J7078" i="19"/>
  <c r="J7077" i="19"/>
  <c r="J7076" i="19"/>
  <c r="J7075" i="19"/>
  <c r="J7074" i="19"/>
  <c r="J7073" i="19"/>
  <c r="J7072" i="19"/>
  <c r="J7071" i="19"/>
  <c r="J7070" i="19"/>
  <c r="J7069" i="19"/>
  <c r="J7068" i="19"/>
  <c r="J7067" i="19"/>
  <c r="J7066" i="19"/>
  <c r="J7065" i="19"/>
  <c r="J7064" i="19"/>
  <c r="J7063" i="19"/>
  <c r="J7062" i="19"/>
  <c r="J7061" i="19"/>
  <c r="J7060" i="19"/>
  <c r="J7059" i="19"/>
  <c r="J7058" i="19"/>
  <c r="J7057" i="19"/>
  <c r="J7056" i="19"/>
  <c r="J7055" i="19"/>
  <c r="J7054" i="19"/>
  <c r="J7053" i="19"/>
  <c r="J7052" i="19"/>
  <c r="J7051" i="19"/>
  <c r="J7050" i="19"/>
  <c r="J7049" i="19"/>
  <c r="J7048" i="19"/>
  <c r="J7047" i="19"/>
  <c r="J7046" i="19"/>
  <c r="J7045" i="19"/>
  <c r="J7044" i="19"/>
  <c r="J7043" i="19"/>
  <c r="J7042" i="19"/>
  <c r="J7041" i="19"/>
  <c r="J7040" i="19"/>
  <c r="J7039" i="19"/>
  <c r="J7038" i="19"/>
  <c r="J7037" i="19"/>
  <c r="J7036" i="19"/>
  <c r="J7035" i="19"/>
  <c r="J7034" i="19"/>
  <c r="J7033" i="19"/>
  <c r="J7032" i="19"/>
  <c r="J7031" i="19"/>
  <c r="J7030" i="19"/>
  <c r="J7029" i="19"/>
  <c r="J7028" i="19"/>
  <c r="J7027" i="19"/>
  <c r="J7026" i="19"/>
  <c r="J7025" i="19"/>
  <c r="J7024" i="19"/>
  <c r="J7023" i="19"/>
  <c r="J7022" i="19"/>
  <c r="J7021" i="19"/>
  <c r="J7020" i="19"/>
  <c r="J7019" i="19"/>
  <c r="J7018" i="19"/>
  <c r="J7017" i="19"/>
  <c r="J7016" i="19"/>
  <c r="J7015" i="19"/>
  <c r="J7014" i="19"/>
  <c r="J7013" i="19"/>
  <c r="J7012" i="19"/>
  <c r="J7011" i="19"/>
  <c r="J7010" i="19"/>
  <c r="J7009" i="19"/>
  <c r="J7008" i="19"/>
  <c r="J7007" i="19"/>
  <c r="J7006" i="19"/>
  <c r="J7005" i="19"/>
  <c r="J7004" i="19"/>
  <c r="J7003" i="19"/>
  <c r="J7002" i="19"/>
  <c r="J7001" i="19"/>
  <c r="J7000" i="19"/>
  <c r="J6999" i="19"/>
  <c r="J6998" i="19"/>
  <c r="J6997" i="19"/>
  <c r="J6996" i="19"/>
  <c r="J6995" i="19"/>
  <c r="J6994" i="19"/>
  <c r="J6993" i="19"/>
  <c r="J6992" i="19"/>
  <c r="J6991" i="19"/>
  <c r="J6990" i="19"/>
  <c r="J6989" i="19"/>
  <c r="J6988" i="19"/>
  <c r="J6987" i="19"/>
  <c r="J6986" i="19"/>
  <c r="J6985" i="19"/>
  <c r="J6984" i="19"/>
  <c r="J6983" i="19"/>
  <c r="J6982" i="19"/>
  <c r="J6981" i="19"/>
  <c r="J6980" i="19"/>
  <c r="J6979" i="19"/>
  <c r="J6978" i="19"/>
  <c r="J6977" i="19"/>
  <c r="J6976" i="19"/>
  <c r="J6975" i="19"/>
  <c r="J6974" i="19"/>
  <c r="J6973" i="19"/>
  <c r="J6972" i="19"/>
  <c r="J6971" i="19"/>
  <c r="J6970" i="19"/>
  <c r="J6969" i="19"/>
  <c r="J6968" i="19"/>
  <c r="J6967" i="19"/>
  <c r="J6966" i="19"/>
  <c r="J6965" i="19"/>
  <c r="J6964" i="19"/>
  <c r="J6963" i="19"/>
  <c r="J6962" i="19"/>
  <c r="J6961" i="19"/>
  <c r="J6960" i="19"/>
  <c r="J6959" i="19"/>
  <c r="J6958" i="19"/>
  <c r="J6957" i="19"/>
  <c r="J6956" i="19"/>
  <c r="J6955" i="19"/>
  <c r="J6954" i="19"/>
  <c r="J6953" i="19"/>
  <c r="J6952" i="19"/>
  <c r="J6951" i="19"/>
  <c r="J6950" i="19"/>
  <c r="J6949" i="19"/>
  <c r="J6948" i="19"/>
  <c r="J6947" i="19"/>
  <c r="J6946" i="19"/>
  <c r="J6945" i="19"/>
  <c r="J6944" i="19"/>
  <c r="J6943" i="19"/>
  <c r="J6942" i="19"/>
  <c r="J6941" i="19"/>
  <c r="J6940" i="19"/>
  <c r="J6939" i="19"/>
  <c r="J6938" i="19"/>
  <c r="J6937" i="19"/>
  <c r="J6936" i="19"/>
  <c r="J6935" i="19"/>
  <c r="J6934" i="19"/>
  <c r="J6933" i="19"/>
  <c r="J6932" i="19"/>
  <c r="J6931" i="19"/>
  <c r="J6930" i="19"/>
  <c r="J6929" i="19"/>
  <c r="J6928" i="19"/>
  <c r="J6927" i="19"/>
  <c r="J6926" i="19"/>
  <c r="J6925" i="19"/>
  <c r="J6924" i="19"/>
  <c r="J6923" i="19"/>
  <c r="J6922" i="19"/>
  <c r="J6921" i="19"/>
  <c r="J6920" i="19"/>
  <c r="J6919" i="19"/>
  <c r="J6918" i="19"/>
  <c r="J6917" i="19"/>
  <c r="J6916" i="19"/>
  <c r="J6915" i="19"/>
  <c r="J6914" i="19"/>
  <c r="J6913" i="19"/>
  <c r="J6912" i="19"/>
  <c r="J6911" i="19"/>
  <c r="J6910" i="19"/>
  <c r="J6909" i="19"/>
  <c r="J6908" i="19"/>
  <c r="J6907" i="19"/>
  <c r="J6906" i="19"/>
  <c r="J6905" i="19"/>
  <c r="J6904" i="19"/>
  <c r="J6903" i="19"/>
  <c r="J6902" i="19"/>
  <c r="J6901" i="19"/>
  <c r="J6900" i="19"/>
  <c r="J6899" i="19"/>
  <c r="J6898" i="19"/>
  <c r="J6897" i="19"/>
  <c r="J6896" i="19"/>
  <c r="J6895" i="19"/>
  <c r="J6894" i="19"/>
  <c r="J6893" i="19"/>
  <c r="J6892" i="19"/>
  <c r="J6891" i="19"/>
  <c r="J6890" i="19"/>
  <c r="J6889" i="19"/>
  <c r="J6888" i="19"/>
  <c r="J6887" i="19"/>
  <c r="J6886" i="19"/>
  <c r="J6885" i="19"/>
  <c r="J6884" i="19"/>
  <c r="J6883" i="19"/>
  <c r="J6882" i="19"/>
  <c r="J6881" i="19"/>
  <c r="J6880" i="19"/>
  <c r="J6879" i="19"/>
  <c r="J6878" i="19"/>
  <c r="J6877" i="19"/>
  <c r="J6876" i="19"/>
  <c r="J6875" i="19"/>
  <c r="J6874" i="19"/>
  <c r="J6873" i="19"/>
  <c r="J6872" i="19"/>
  <c r="J6871" i="19"/>
  <c r="J6870" i="19"/>
  <c r="J6869" i="19"/>
  <c r="J6868" i="19"/>
  <c r="J6867" i="19"/>
  <c r="J6866" i="19"/>
  <c r="J6865" i="19"/>
  <c r="J6864" i="19"/>
  <c r="J6863" i="19"/>
  <c r="J6862" i="19"/>
  <c r="J6861" i="19"/>
  <c r="J6860" i="19"/>
  <c r="J6859" i="19"/>
  <c r="J6858" i="19"/>
  <c r="J6857" i="19"/>
  <c r="J6856" i="19"/>
  <c r="J6855" i="19"/>
  <c r="J6854" i="19"/>
  <c r="J6853" i="19"/>
  <c r="J6852" i="19"/>
  <c r="J6851" i="19"/>
  <c r="J6850" i="19"/>
  <c r="J6849" i="19"/>
  <c r="J6848" i="19"/>
  <c r="J6847" i="19"/>
  <c r="J6846" i="19"/>
  <c r="J6845" i="19"/>
  <c r="J6844" i="19"/>
  <c r="J6843" i="19"/>
  <c r="J6842" i="19"/>
  <c r="J6841" i="19"/>
  <c r="J6840" i="19"/>
  <c r="J6839" i="19"/>
  <c r="J6838" i="19"/>
  <c r="J6837" i="19"/>
  <c r="J6836" i="19"/>
  <c r="J6835" i="19"/>
  <c r="J6834" i="19"/>
  <c r="J6833" i="19"/>
  <c r="J6832" i="19"/>
  <c r="J6831" i="19"/>
  <c r="J6830" i="19"/>
  <c r="J6829" i="19"/>
  <c r="J6828" i="19"/>
  <c r="J6827" i="19"/>
  <c r="J6826" i="19"/>
  <c r="J6825" i="19"/>
  <c r="J6824" i="19"/>
  <c r="J6823" i="19"/>
  <c r="J6822" i="19"/>
  <c r="J6821" i="19"/>
  <c r="J6820" i="19"/>
  <c r="J6819" i="19"/>
  <c r="J6818" i="19"/>
  <c r="J6817" i="19"/>
  <c r="J6816" i="19"/>
  <c r="J6815" i="19"/>
  <c r="J6814" i="19"/>
  <c r="J6813" i="19"/>
  <c r="J6812" i="19"/>
  <c r="J6811" i="19"/>
  <c r="J6810" i="19"/>
  <c r="J6809" i="19"/>
  <c r="J6808" i="19"/>
  <c r="J6807" i="19"/>
  <c r="J6806" i="19"/>
  <c r="J6805" i="19"/>
  <c r="J6804" i="19"/>
  <c r="J6803" i="19"/>
  <c r="J6802" i="19"/>
  <c r="J6801" i="19"/>
  <c r="J6800" i="19"/>
  <c r="J6799" i="19"/>
  <c r="J6798" i="19"/>
  <c r="J6797" i="19"/>
  <c r="J6796" i="19"/>
  <c r="J6795" i="19"/>
  <c r="J6794" i="19"/>
  <c r="J6793" i="19"/>
  <c r="J6792" i="19"/>
  <c r="J6791" i="19"/>
  <c r="J6790" i="19"/>
  <c r="J6789" i="19"/>
  <c r="J6788" i="19"/>
  <c r="J6787" i="19"/>
  <c r="J6786" i="19"/>
  <c r="J6785" i="19"/>
  <c r="J6784" i="19"/>
  <c r="J6783" i="19"/>
  <c r="J6782" i="19"/>
  <c r="J6781" i="19"/>
  <c r="J6780" i="19"/>
  <c r="J6779" i="19"/>
  <c r="J6778" i="19"/>
  <c r="J6777" i="19"/>
  <c r="J6776" i="19"/>
  <c r="J6775" i="19"/>
  <c r="J6774" i="19"/>
  <c r="J6773" i="19"/>
  <c r="J6772" i="19"/>
  <c r="J6771" i="19"/>
  <c r="J6770" i="19"/>
  <c r="J6769" i="19"/>
  <c r="J6768" i="19"/>
  <c r="J6767" i="19"/>
  <c r="J6766" i="19"/>
  <c r="J6765" i="19"/>
  <c r="J6764" i="19"/>
  <c r="J6763" i="19"/>
  <c r="J6762" i="19"/>
  <c r="J6761" i="19"/>
  <c r="J6760" i="19"/>
  <c r="J6759" i="19"/>
  <c r="J6758" i="19"/>
  <c r="J6757" i="19"/>
  <c r="J6756" i="19"/>
  <c r="J6755" i="19"/>
  <c r="J6754" i="19"/>
  <c r="J6753" i="19"/>
  <c r="J6752" i="19"/>
  <c r="J6751" i="19"/>
  <c r="J6750" i="19"/>
  <c r="J6749" i="19"/>
  <c r="J6748" i="19"/>
  <c r="J6747" i="19"/>
  <c r="J6746" i="19"/>
  <c r="J6745" i="19"/>
  <c r="J6744" i="19"/>
  <c r="J6743" i="19"/>
  <c r="J6742" i="19"/>
  <c r="J6741" i="19"/>
  <c r="J6740" i="19"/>
  <c r="J6739" i="19"/>
  <c r="J6738" i="19"/>
  <c r="J6737" i="19"/>
  <c r="J6736" i="19"/>
  <c r="J6735" i="19"/>
  <c r="J6734" i="19"/>
  <c r="J6733" i="19"/>
  <c r="J6732" i="19"/>
  <c r="J6731" i="19"/>
  <c r="J6730" i="19"/>
  <c r="J6729" i="19"/>
  <c r="J6728" i="19"/>
  <c r="J6727" i="19"/>
  <c r="J6726" i="19"/>
  <c r="J6725" i="19"/>
  <c r="J6724" i="19"/>
  <c r="J6723" i="19"/>
  <c r="J6722" i="19"/>
  <c r="J6721" i="19"/>
  <c r="J6720" i="19"/>
  <c r="J6719" i="19"/>
  <c r="J6718" i="19"/>
  <c r="J6717" i="19"/>
  <c r="J6716" i="19"/>
  <c r="J6715" i="19"/>
  <c r="J6714" i="19"/>
  <c r="J6713" i="19"/>
  <c r="J6712" i="19"/>
  <c r="J6711" i="19"/>
  <c r="J6710" i="19"/>
  <c r="J6709" i="19"/>
  <c r="J6708" i="19"/>
  <c r="J6707" i="19"/>
  <c r="J6706" i="19"/>
  <c r="J6705" i="19"/>
  <c r="J6704" i="19"/>
  <c r="J6703" i="19"/>
  <c r="J6702" i="19"/>
  <c r="J6701" i="19"/>
  <c r="J6700" i="19"/>
  <c r="J6699" i="19"/>
  <c r="J6698" i="19"/>
  <c r="J6697" i="19"/>
  <c r="J6696" i="19"/>
  <c r="J6695" i="19"/>
  <c r="J6694" i="19"/>
  <c r="J6693" i="19"/>
  <c r="J6692" i="19"/>
  <c r="J6691" i="19"/>
  <c r="J6690" i="19"/>
  <c r="J6689" i="19"/>
  <c r="J6688" i="19"/>
  <c r="J6687" i="19"/>
  <c r="J6686" i="19"/>
  <c r="J6685" i="19"/>
  <c r="J6684" i="19"/>
  <c r="J6683" i="19"/>
  <c r="J6682" i="19"/>
  <c r="J6681" i="19"/>
  <c r="J6680" i="19"/>
  <c r="J6679" i="19"/>
  <c r="J6678" i="19"/>
  <c r="J6677" i="19"/>
  <c r="J6676" i="19"/>
  <c r="J6675" i="19"/>
  <c r="J6674" i="19"/>
  <c r="J6673" i="19"/>
  <c r="J6672" i="19"/>
  <c r="J6671" i="19"/>
  <c r="J6670" i="19"/>
  <c r="J6669" i="19"/>
  <c r="J6668" i="19"/>
  <c r="J6667" i="19"/>
  <c r="J6666" i="19"/>
  <c r="J6665" i="19"/>
  <c r="J6664" i="19"/>
  <c r="J6663" i="19"/>
  <c r="J6662" i="19"/>
  <c r="J6661" i="19"/>
  <c r="J6660" i="19"/>
  <c r="J6659" i="19"/>
  <c r="J6658" i="19"/>
  <c r="J6657" i="19"/>
  <c r="J6656" i="19"/>
  <c r="J6655" i="19"/>
  <c r="J6654" i="19"/>
  <c r="J6653" i="19"/>
  <c r="J6652" i="19"/>
  <c r="J6651" i="19"/>
  <c r="J6650" i="19"/>
  <c r="J6649" i="19"/>
  <c r="J6648" i="19"/>
  <c r="J6647" i="19"/>
  <c r="J6646" i="19"/>
  <c r="J6645" i="19"/>
  <c r="J6644" i="19"/>
  <c r="J6643" i="19"/>
  <c r="J6642" i="19"/>
  <c r="J6641" i="19"/>
  <c r="J6640" i="19"/>
  <c r="J6639" i="19"/>
  <c r="J6638" i="19"/>
  <c r="J6637" i="19"/>
  <c r="J6636" i="19"/>
  <c r="J6635" i="19"/>
  <c r="J6634" i="19"/>
  <c r="J6633" i="19"/>
  <c r="J6632" i="19"/>
  <c r="J6631" i="19"/>
  <c r="J6630" i="19"/>
  <c r="J6629" i="19"/>
  <c r="J6628" i="19"/>
  <c r="J6627" i="19"/>
  <c r="J6626" i="19"/>
  <c r="J6625" i="19"/>
  <c r="J6624" i="19"/>
  <c r="J6623" i="19"/>
  <c r="J6622" i="19"/>
  <c r="J6621" i="19"/>
  <c r="J6620" i="19"/>
  <c r="J6619" i="19"/>
  <c r="J6618" i="19"/>
  <c r="J6617" i="19"/>
  <c r="J6616" i="19"/>
  <c r="J6615" i="19"/>
  <c r="J6614" i="19"/>
  <c r="J6613" i="19"/>
  <c r="J6612" i="19"/>
  <c r="J6611" i="19"/>
  <c r="J6610" i="19"/>
  <c r="J6609" i="19"/>
  <c r="J6608" i="19"/>
  <c r="J6607" i="19"/>
  <c r="J6606" i="19"/>
  <c r="J6605" i="19"/>
  <c r="J6604" i="19"/>
  <c r="J6603" i="19"/>
  <c r="J6602" i="19"/>
  <c r="J6601" i="19"/>
  <c r="J6600" i="19"/>
  <c r="J6599" i="19"/>
  <c r="J6598" i="19"/>
  <c r="J6597" i="19"/>
  <c r="J6596" i="19"/>
  <c r="J6595" i="19"/>
  <c r="J6594" i="19"/>
  <c r="J6593" i="19"/>
  <c r="J6592" i="19"/>
  <c r="J6591" i="19"/>
  <c r="J6590" i="19"/>
  <c r="J6589" i="19"/>
  <c r="J6588" i="19"/>
  <c r="J6587" i="19"/>
  <c r="J6586" i="19"/>
  <c r="J6585" i="19"/>
  <c r="J6584" i="19"/>
  <c r="J6583" i="19"/>
  <c r="J6582" i="19"/>
  <c r="J6581" i="19"/>
  <c r="J6580" i="19"/>
  <c r="J6579" i="19"/>
  <c r="J6578" i="19"/>
  <c r="J6577" i="19"/>
  <c r="J6576" i="19"/>
  <c r="J6575" i="19"/>
  <c r="J6574" i="19"/>
  <c r="J6573" i="19"/>
  <c r="J6572" i="19"/>
  <c r="J6571" i="19"/>
  <c r="J6570" i="19"/>
  <c r="J6569" i="19"/>
  <c r="J6568" i="19"/>
  <c r="J6567" i="19"/>
  <c r="J6566" i="19"/>
  <c r="J6565" i="19"/>
  <c r="J6564" i="19"/>
  <c r="J6563" i="19"/>
  <c r="J6562" i="19"/>
  <c r="J6561" i="19"/>
  <c r="J6560" i="19"/>
  <c r="J6559" i="19"/>
  <c r="J6558" i="19"/>
  <c r="J6557" i="19"/>
  <c r="J6556" i="19"/>
  <c r="J6555" i="19"/>
  <c r="J6554" i="19"/>
  <c r="J6553" i="19"/>
  <c r="J6552" i="19"/>
  <c r="J6551" i="19"/>
  <c r="J6550" i="19"/>
  <c r="J6549" i="19"/>
  <c r="J6548" i="19"/>
  <c r="J6547" i="19"/>
  <c r="J6546" i="19"/>
  <c r="J6545" i="19"/>
  <c r="J6544" i="19"/>
  <c r="J6543" i="19"/>
  <c r="J6542" i="19"/>
  <c r="J6541" i="19"/>
  <c r="J6540" i="19"/>
  <c r="J6539" i="19"/>
  <c r="J6538" i="19"/>
  <c r="J6537" i="19"/>
  <c r="J6536" i="19"/>
  <c r="J6535" i="19"/>
  <c r="J6534" i="19"/>
  <c r="J6533" i="19"/>
  <c r="J6532" i="19"/>
  <c r="J6531" i="19"/>
  <c r="J6530" i="19"/>
  <c r="J6529" i="19"/>
  <c r="J6528" i="19"/>
  <c r="J6527" i="19"/>
  <c r="J6526" i="19"/>
  <c r="J6525" i="19"/>
  <c r="J6524" i="19"/>
  <c r="J6523" i="19"/>
  <c r="J6522" i="19"/>
  <c r="J6521" i="19"/>
  <c r="J6520" i="19"/>
  <c r="J6519" i="19"/>
  <c r="J6518" i="19"/>
  <c r="J6517" i="19"/>
  <c r="J6516" i="19"/>
  <c r="J6515" i="19"/>
  <c r="J6514" i="19"/>
  <c r="J6513" i="19"/>
  <c r="J6512" i="19"/>
  <c r="J6511" i="19"/>
  <c r="J6510" i="19"/>
  <c r="J6509" i="19"/>
  <c r="J6508" i="19"/>
  <c r="J6507" i="19"/>
  <c r="J6506" i="19"/>
  <c r="J6505" i="19"/>
  <c r="J6504" i="19"/>
  <c r="J6503" i="19"/>
  <c r="J6502" i="19"/>
  <c r="J6501" i="19"/>
  <c r="J6500" i="19"/>
  <c r="J6499" i="19"/>
  <c r="J6498" i="19"/>
  <c r="J6497" i="19"/>
  <c r="J6496" i="19"/>
  <c r="J6495" i="19"/>
  <c r="J6494" i="19"/>
  <c r="J6493" i="19"/>
  <c r="J6492" i="19"/>
  <c r="J6491" i="19"/>
  <c r="J6490" i="19"/>
  <c r="J6489" i="19"/>
  <c r="J6488" i="19"/>
  <c r="J6487" i="19"/>
  <c r="J6486" i="19"/>
  <c r="J6485" i="19"/>
  <c r="J6484" i="19"/>
  <c r="J6483" i="19"/>
  <c r="J6482" i="19"/>
  <c r="J6481" i="19"/>
  <c r="J6480" i="19"/>
  <c r="J6479" i="19"/>
  <c r="J6478" i="19"/>
  <c r="J6477" i="19"/>
  <c r="J6476" i="19"/>
  <c r="J6475" i="19"/>
  <c r="J6474" i="19"/>
  <c r="J6473" i="19"/>
  <c r="J6472" i="19"/>
  <c r="J6471" i="19"/>
  <c r="J6470" i="19"/>
  <c r="J6469" i="19"/>
  <c r="J6468" i="19"/>
  <c r="J6467" i="19"/>
  <c r="J6466" i="19"/>
  <c r="J6465" i="19"/>
  <c r="J6464" i="19"/>
  <c r="J6463" i="19"/>
  <c r="J6462" i="19"/>
  <c r="J6461" i="19"/>
  <c r="J6460" i="19"/>
  <c r="J6459" i="19"/>
  <c r="J6458" i="19"/>
  <c r="J6457" i="19"/>
  <c r="J6456" i="19"/>
  <c r="J6455" i="19"/>
  <c r="J6454" i="19"/>
  <c r="J6453" i="19"/>
  <c r="J6452" i="19"/>
  <c r="J6451" i="19"/>
  <c r="J6450" i="19"/>
  <c r="J6449" i="19"/>
  <c r="J6448" i="19"/>
  <c r="J6447" i="19"/>
  <c r="J6446" i="19"/>
  <c r="J6445" i="19"/>
  <c r="J6444" i="19"/>
  <c r="J6443" i="19"/>
  <c r="J6442" i="19"/>
  <c r="J6441" i="19"/>
  <c r="J6440" i="19"/>
  <c r="J6439" i="19"/>
  <c r="J6438" i="19"/>
  <c r="J6437" i="19"/>
  <c r="J6436" i="19"/>
  <c r="J6435" i="19"/>
  <c r="J6434" i="19"/>
  <c r="J6433" i="19"/>
  <c r="J6432" i="19"/>
  <c r="J6431" i="19"/>
  <c r="J6430" i="19"/>
  <c r="J6429" i="19"/>
  <c r="J6428" i="19"/>
  <c r="J6427" i="19"/>
  <c r="J6426" i="19"/>
  <c r="J6425" i="19"/>
  <c r="J6424" i="19"/>
  <c r="J6423" i="19"/>
  <c r="J6422" i="19"/>
  <c r="J6421" i="19"/>
  <c r="J6420" i="19"/>
  <c r="J6419" i="19"/>
  <c r="J6418" i="19"/>
  <c r="J6417" i="19"/>
  <c r="J6416" i="19"/>
  <c r="J6415" i="19"/>
  <c r="J6414" i="19"/>
  <c r="J6413" i="19"/>
  <c r="J6412" i="19"/>
  <c r="J6411" i="19"/>
  <c r="J6410" i="19"/>
  <c r="J6409" i="19"/>
  <c r="J6408" i="19"/>
  <c r="J6407" i="19"/>
  <c r="J6406" i="19"/>
  <c r="J6405" i="19"/>
  <c r="J6404" i="19"/>
  <c r="J6403" i="19"/>
  <c r="J6402" i="19"/>
  <c r="J6401" i="19"/>
  <c r="J6400" i="19"/>
  <c r="J6399" i="19"/>
  <c r="J6398" i="19"/>
  <c r="J6397" i="19"/>
  <c r="J6396" i="19"/>
  <c r="J6395" i="19"/>
  <c r="J6394" i="19"/>
  <c r="J6393" i="19"/>
  <c r="J6392" i="19"/>
  <c r="J6391" i="19"/>
  <c r="J6390" i="19"/>
  <c r="J6389" i="19"/>
  <c r="J6388" i="19"/>
  <c r="J6387" i="19"/>
  <c r="J6386" i="19"/>
  <c r="J6385" i="19"/>
  <c r="J6384" i="19"/>
  <c r="J6383" i="19"/>
  <c r="J6382" i="19"/>
  <c r="J6381" i="19"/>
  <c r="J6380" i="19"/>
  <c r="J6379" i="19"/>
  <c r="J6378" i="19"/>
  <c r="J6377" i="19"/>
  <c r="J6376" i="19"/>
  <c r="J6375" i="19"/>
  <c r="J6374" i="19"/>
  <c r="J6373" i="19"/>
  <c r="J6372" i="19"/>
  <c r="J6371" i="19"/>
  <c r="J6370" i="19"/>
  <c r="J6369" i="19"/>
  <c r="J6368" i="19"/>
  <c r="J6367" i="19"/>
  <c r="J6366" i="19"/>
  <c r="J6365" i="19"/>
  <c r="J6364" i="19"/>
  <c r="J6363" i="19"/>
  <c r="J6362" i="19"/>
  <c r="J6361" i="19"/>
  <c r="J6360" i="19"/>
  <c r="J6359" i="19"/>
  <c r="J6358" i="19"/>
  <c r="J6357" i="19"/>
  <c r="J6356" i="19"/>
  <c r="J6355" i="19"/>
  <c r="J6354" i="19"/>
  <c r="J6353" i="19"/>
  <c r="J6352" i="19"/>
  <c r="J6351" i="19"/>
  <c r="J6350" i="19"/>
  <c r="J6349" i="19"/>
  <c r="J6348" i="19"/>
  <c r="J6347" i="19"/>
  <c r="J6346" i="19"/>
  <c r="J6345" i="19"/>
  <c r="J6344" i="19"/>
  <c r="J6343" i="19"/>
  <c r="J6342" i="19"/>
  <c r="J6341" i="19"/>
  <c r="J6340" i="19"/>
  <c r="J6339" i="19"/>
  <c r="J6338" i="19"/>
  <c r="J6337" i="19"/>
  <c r="J6336" i="19"/>
  <c r="J6335" i="19"/>
  <c r="J6334" i="19"/>
  <c r="J6333" i="19"/>
  <c r="J6332" i="19"/>
  <c r="J6331" i="19"/>
  <c r="J6330" i="19"/>
  <c r="J6329" i="19"/>
  <c r="J6328" i="19"/>
  <c r="J6327" i="19"/>
  <c r="J6326" i="19"/>
  <c r="J6325" i="19"/>
  <c r="J6324" i="19"/>
  <c r="J6323" i="19"/>
  <c r="J6322" i="19"/>
  <c r="J6321" i="19"/>
  <c r="J6320" i="19"/>
  <c r="J6319" i="19"/>
  <c r="J6318" i="19"/>
  <c r="J6317" i="19"/>
  <c r="J6316" i="19"/>
  <c r="J6315" i="19"/>
  <c r="J6314" i="19"/>
  <c r="J6313" i="19"/>
  <c r="J6312" i="19"/>
  <c r="J6311" i="19"/>
  <c r="J6310" i="19"/>
  <c r="J6309" i="19"/>
  <c r="J6308" i="19"/>
  <c r="J6307" i="19"/>
  <c r="J6306" i="19"/>
  <c r="J6305" i="19"/>
  <c r="J6304" i="19"/>
  <c r="J6303" i="19"/>
  <c r="J6302" i="19"/>
  <c r="J6301" i="19"/>
  <c r="J6300" i="19"/>
  <c r="J6299" i="19"/>
  <c r="J6298" i="19"/>
  <c r="J6297" i="19"/>
  <c r="J6296" i="19"/>
  <c r="J6295" i="19"/>
  <c r="J6294" i="19"/>
  <c r="J6293" i="19"/>
  <c r="J6292" i="19"/>
  <c r="J6291" i="19"/>
  <c r="J6290" i="19"/>
  <c r="J6289" i="19"/>
  <c r="J6288" i="19"/>
  <c r="J6287" i="19"/>
  <c r="J6286" i="19"/>
  <c r="J6285" i="19"/>
  <c r="J6284" i="19"/>
  <c r="J6283" i="19"/>
  <c r="J6282" i="19"/>
  <c r="J6281" i="19"/>
  <c r="J6280" i="19"/>
  <c r="J6279" i="19"/>
  <c r="J6278" i="19"/>
  <c r="J6277" i="19"/>
  <c r="J6276" i="19"/>
  <c r="J6275" i="19"/>
  <c r="J6274" i="19"/>
  <c r="J6273" i="19"/>
  <c r="J6272" i="19"/>
  <c r="J6271" i="19"/>
  <c r="J6270" i="19"/>
  <c r="J6269" i="19"/>
  <c r="J6268" i="19"/>
  <c r="J6267" i="19"/>
  <c r="J6266" i="19"/>
  <c r="J6265" i="19"/>
  <c r="J6264" i="19"/>
  <c r="J6263" i="19"/>
  <c r="J6262" i="19"/>
  <c r="J6261" i="19"/>
  <c r="J6260" i="19"/>
  <c r="J6259" i="19"/>
  <c r="J6258" i="19"/>
  <c r="J6257" i="19"/>
  <c r="J6256" i="19"/>
  <c r="J6255" i="19"/>
  <c r="J6254" i="19"/>
  <c r="J6253" i="19"/>
  <c r="J6252" i="19"/>
  <c r="J6251" i="19"/>
  <c r="J6250" i="19"/>
  <c r="J6249" i="19"/>
  <c r="J6248" i="19"/>
  <c r="J6247" i="19"/>
  <c r="J6246" i="19"/>
  <c r="J6245" i="19"/>
  <c r="J6244" i="19"/>
  <c r="J6243" i="19"/>
  <c r="J6242" i="19"/>
  <c r="J6241" i="19"/>
  <c r="J6240" i="19"/>
  <c r="J6239" i="19"/>
  <c r="J6238" i="19"/>
  <c r="J6237" i="19"/>
  <c r="J6236" i="19"/>
  <c r="J6235" i="19"/>
  <c r="J6234" i="19"/>
  <c r="J6233" i="19"/>
  <c r="J6232" i="19"/>
  <c r="J6231" i="19"/>
  <c r="J6230" i="19"/>
  <c r="J6229" i="19"/>
  <c r="J6228" i="19"/>
  <c r="J6227" i="19"/>
  <c r="J6226" i="19"/>
  <c r="J6225" i="19"/>
  <c r="J6224" i="19"/>
  <c r="J6223" i="19"/>
  <c r="J6222" i="19"/>
  <c r="J6221" i="19"/>
  <c r="J6220" i="19"/>
  <c r="J6219" i="19"/>
  <c r="J6218" i="19"/>
  <c r="J6217" i="19"/>
  <c r="J6216" i="19"/>
  <c r="J6215" i="19"/>
  <c r="J6214" i="19"/>
  <c r="J6213" i="19"/>
  <c r="J6212" i="19"/>
  <c r="J6211" i="19"/>
  <c r="J6210" i="19"/>
  <c r="J6209" i="19"/>
  <c r="J6208" i="19"/>
  <c r="J6207" i="19"/>
  <c r="J6206" i="19"/>
  <c r="J6205" i="19"/>
  <c r="J6204" i="19"/>
  <c r="J6203" i="19"/>
  <c r="J6202" i="19"/>
  <c r="J6201" i="19"/>
  <c r="J6200" i="19"/>
  <c r="J6199" i="19"/>
  <c r="J6198" i="19"/>
  <c r="J6197" i="19"/>
  <c r="J6196" i="19"/>
  <c r="J6195" i="19"/>
  <c r="J6194" i="19"/>
  <c r="J6193" i="19"/>
  <c r="J6192" i="19"/>
  <c r="J6191" i="19"/>
  <c r="J6190" i="19"/>
  <c r="J6189" i="19"/>
  <c r="J6188" i="19"/>
  <c r="J6187" i="19"/>
  <c r="J6186" i="19"/>
  <c r="J6185" i="19"/>
  <c r="J6184" i="19"/>
  <c r="J6183" i="19"/>
  <c r="J6182" i="19"/>
  <c r="J6181" i="19"/>
  <c r="J6180" i="19"/>
  <c r="J6179" i="19"/>
  <c r="J6178" i="19"/>
  <c r="J6177" i="19"/>
  <c r="J6176" i="19"/>
  <c r="J6175" i="19"/>
  <c r="J6174" i="19"/>
  <c r="J6173" i="19"/>
  <c r="J6172" i="19"/>
  <c r="J6171" i="19"/>
  <c r="J6170" i="19"/>
  <c r="J6169" i="19"/>
  <c r="J6168" i="19"/>
  <c r="J6167" i="19"/>
  <c r="J6166" i="19"/>
  <c r="J6165" i="19"/>
  <c r="J6164" i="19"/>
  <c r="J6163" i="19"/>
  <c r="J6162" i="19"/>
  <c r="J6161" i="19"/>
  <c r="J6160" i="19"/>
  <c r="J6159" i="19"/>
  <c r="J6158" i="19"/>
  <c r="J6157" i="19"/>
  <c r="J6156" i="19"/>
  <c r="J6155" i="19"/>
  <c r="J6154" i="19"/>
  <c r="J6153" i="19"/>
  <c r="J6152" i="19"/>
  <c r="J6151" i="19"/>
  <c r="J6150" i="19"/>
  <c r="J6149" i="19"/>
  <c r="J6148" i="19"/>
  <c r="J6147" i="19"/>
  <c r="J6146" i="19"/>
  <c r="J6145" i="19"/>
  <c r="J6144" i="19"/>
  <c r="J6143" i="19"/>
  <c r="J6142" i="19"/>
  <c r="J6141" i="19"/>
  <c r="J6140" i="19"/>
  <c r="J6139" i="19"/>
  <c r="J6138" i="19"/>
  <c r="J6137" i="19"/>
  <c r="J6136" i="19"/>
  <c r="J6135" i="19"/>
  <c r="J6134" i="19"/>
  <c r="J6133" i="19"/>
  <c r="J6132" i="19"/>
  <c r="J6131" i="19"/>
  <c r="J6130" i="19"/>
  <c r="J6129" i="19"/>
  <c r="J6128" i="19"/>
  <c r="J6127" i="19"/>
  <c r="J6126" i="19"/>
  <c r="J6125" i="19"/>
  <c r="J6124" i="19"/>
  <c r="J6123" i="19"/>
  <c r="J6122" i="19"/>
  <c r="J6121" i="19"/>
  <c r="J6120" i="19"/>
  <c r="J6119" i="19"/>
  <c r="J6118" i="19"/>
  <c r="J6117" i="19"/>
  <c r="J6116" i="19"/>
  <c r="J6115" i="19"/>
  <c r="J6114" i="19"/>
  <c r="J6113" i="19"/>
  <c r="J6112" i="19"/>
  <c r="J6111" i="19"/>
  <c r="J6110" i="19"/>
  <c r="J6109" i="19"/>
  <c r="J6108" i="19"/>
  <c r="J6107" i="19"/>
  <c r="J6106" i="19"/>
  <c r="J6105" i="19"/>
  <c r="J6104" i="19"/>
  <c r="J6103" i="19"/>
  <c r="J6102" i="19"/>
  <c r="J6101" i="19"/>
  <c r="J6100" i="19"/>
  <c r="J6099" i="19"/>
  <c r="J6098" i="19"/>
  <c r="J6097" i="19"/>
  <c r="J6096" i="19"/>
  <c r="J6095" i="19"/>
  <c r="J6094" i="19"/>
  <c r="J6093" i="19"/>
  <c r="J6092" i="19"/>
  <c r="J6091" i="19"/>
  <c r="J6090" i="19"/>
  <c r="J6089" i="19"/>
  <c r="J6088" i="19"/>
  <c r="J6087" i="19"/>
  <c r="J6086" i="19"/>
  <c r="J6085" i="19"/>
  <c r="J6084" i="19"/>
  <c r="J6083" i="19"/>
  <c r="J6082" i="19"/>
  <c r="J6081" i="19"/>
  <c r="J6080" i="19"/>
  <c r="J6079" i="19"/>
  <c r="J6078" i="19"/>
  <c r="J6077" i="19"/>
  <c r="J6076" i="19"/>
  <c r="J6075" i="19"/>
  <c r="J6074" i="19"/>
  <c r="J6073" i="19"/>
  <c r="J6072" i="19"/>
  <c r="J6071" i="19"/>
  <c r="J6070" i="19"/>
  <c r="J6069" i="19"/>
  <c r="J6068" i="19"/>
  <c r="J6067" i="19"/>
  <c r="J6066" i="19"/>
  <c r="J6065" i="19"/>
  <c r="J6064" i="19"/>
  <c r="J6063" i="19"/>
  <c r="J6062" i="19"/>
  <c r="J6061" i="19"/>
  <c r="J6060" i="19"/>
  <c r="J6059" i="19"/>
  <c r="J6058" i="19"/>
  <c r="J6057" i="19"/>
  <c r="J6056" i="19"/>
  <c r="J6055" i="19"/>
  <c r="J6054" i="19"/>
  <c r="J6053" i="19"/>
  <c r="J6052" i="19"/>
  <c r="J6051" i="19"/>
  <c r="J6050" i="19"/>
  <c r="J6049" i="19"/>
  <c r="J6048" i="19"/>
  <c r="J6047" i="19"/>
  <c r="J6046" i="19"/>
  <c r="J6045" i="19"/>
  <c r="J6044" i="19"/>
  <c r="J6043" i="19"/>
  <c r="J6042" i="19"/>
  <c r="J6041" i="19"/>
  <c r="J6040" i="19"/>
  <c r="J6039" i="19"/>
  <c r="J6038" i="19"/>
  <c r="J6037" i="19"/>
  <c r="J6036" i="19"/>
  <c r="J6035" i="19"/>
  <c r="J6034" i="19"/>
  <c r="J6033" i="19"/>
  <c r="J6032" i="19"/>
  <c r="J6031" i="19"/>
  <c r="J6030" i="19"/>
  <c r="J6029" i="19"/>
  <c r="J6028" i="19"/>
  <c r="J6027" i="19"/>
  <c r="J6026" i="19"/>
  <c r="J6025" i="19"/>
  <c r="J6024" i="19"/>
  <c r="J6023" i="19"/>
  <c r="J6022" i="19"/>
  <c r="J6021" i="19"/>
  <c r="J6020" i="19"/>
  <c r="J6019" i="19"/>
  <c r="J6018" i="19"/>
  <c r="J6017" i="19"/>
  <c r="J6016" i="19"/>
  <c r="J6015" i="19"/>
  <c r="J6014" i="19"/>
  <c r="J6013" i="19"/>
  <c r="J6012" i="19"/>
  <c r="J6011" i="19"/>
  <c r="J6010" i="19"/>
  <c r="J6009" i="19"/>
  <c r="J6008" i="19"/>
  <c r="J6007" i="19"/>
  <c r="J6006" i="19"/>
  <c r="J6005" i="19"/>
  <c r="J6004" i="19"/>
  <c r="J6003" i="19"/>
  <c r="J6002" i="19"/>
  <c r="J6001" i="19"/>
  <c r="J6000" i="19"/>
  <c r="J5999" i="19"/>
  <c r="J5998" i="19"/>
  <c r="J5997" i="19"/>
  <c r="J5996" i="19"/>
  <c r="J5995" i="19"/>
  <c r="J5994" i="19"/>
  <c r="J5993" i="19"/>
  <c r="J5992" i="19"/>
  <c r="J5991" i="19"/>
  <c r="J5990" i="19"/>
  <c r="J5989" i="19"/>
  <c r="J5988" i="19"/>
  <c r="J5987" i="19"/>
  <c r="J5986" i="19"/>
  <c r="J5985" i="19"/>
  <c r="J5984" i="19"/>
  <c r="J5983" i="19"/>
  <c r="J5982" i="19"/>
  <c r="J5981" i="19"/>
  <c r="J5980" i="19"/>
  <c r="J5979" i="19"/>
  <c r="J5978" i="19"/>
  <c r="J5977" i="19"/>
  <c r="J5976" i="19"/>
  <c r="J5975" i="19"/>
  <c r="J5974" i="19"/>
  <c r="J5973" i="19"/>
  <c r="J5972" i="19"/>
  <c r="J5971" i="19"/>
  <c r="J5970" i="19"/>
  <c r="J5969" i="19"/>
  <c r="J5968" i="19"/>
  <c r="J5967" i="19"/>
  <c r="J5966" i="19"/>
  <c r="J5965" i="19"/>
  <c r="J5964" i="19"/>
  <c r="J5963" i="19"/>
  <c r="J5962" i="19"/>
  <c r="J5961" i="19"/>
  <c r="J5960" i="19"/>
  <c r="J5959" i="19"/>
  <c r="J5958" i="19"/>
  <c r="J5957" i="19"/>
  <c r="J5956" i="19"/>
  <c r="J5955" i="19"/>
  <c r="J5954" i="19"/>
  <c r="J5953" i="19"/>
  <c r="J5952" i="19"/>
  <c r="J5951" i="19"/>
  <c r="J5950" i="19"/>
  <c r="J5949" i="19"/>
  <c r="J5948" i="19"/>
  <c r="J5947" i="19"/>
  <c r="J5946" i="19"/>
  <c r="J5945" i="19"/>
  <c r="J5944" i="19"/>
  <c r="J5943" i="19"/>
  <c r="J5942" i="19"/>
  <c r="J5941" i="19"/>
  <c r="J5940" i="19"/>
  <c r="J5939" i="19"/>
  <c r="J5938" i="19"/>
  <c r="J5937" i="19"/>
  <c r="J5936" i="19"/>
  <c r="J5935" i="19"/>
  <c r="J5934" i="19"/>
  <c r="J5933" i="19"/>
  <c r="J5932" i="19"/>
  <c r="J5931" i="19"/>
  <c r="J5930" i="19"/>
  <c r="J5929" i="19"/>
  <c r="J5928" i="19"/>
  <c r="J5927" i="19"/>
  <c r="J5926" i="19"/>
  <c r="J5925" i="19"/>
  <c r="J5924" i="19"/>
  <c r="J5923" i="19"/>
  <c r="J5922" i="19"/>
  <c r="J5921" i="19"/>
  <c r="J5920" i="19"/>
  <c r="J5919" i="19"/>
  <c r="J5918" i="19"/>
  <c r="J5917" i="19"/>
  <c r="J5916" i="19"/>
  <c r="J5915" i="19"/>
  <c r="J5914" i="19"/>
  <c r="J5913" i="19"/>
  <c r="J5912" i="19"/>
  <c r="J5911" i="19"/>
  <c r="J5910" i="19"/>
  <c r="J5909" i="19"/>
  <c r="J5908" i="19"/>
  <c r="J5907" i="19"/>
  <c r="J5906" i="19"/>
  <c r="J5905" i="19"/>
  <c r="J5904" i="19"/>
  <c r="J5903" i="19"/>
  <c r="J5902" i="19"/>
  <c r="J5901" i="19"/>
  <c r="J5900" i="19"/>
  <c r="J5899" i="19"/>
  <c r="J5898" i="19"/>
  <c r="J5897" i="19"/>
  <c r="J5896" i="19"/>
  <c r="J5895" i="19"/>
  <c r="J5894" i="19"/>
  <c r="J5893" i="19"/>
  <c r="J5892" i="19"/>
  <c r="J5891" i="19"/>
  <c r="J5890" i="19"/>
  <c r="J5889" i="19"/>
  <c r="J5888" i="19"/>
  <c r="J5887" i="19"/>
  <c r="J5886" i="19"/>
  <c r="J5885" i="19"/>
  <c r="J5884" i="19"/>
  <c r="J5883" i="19"/>
  <c r="J5882" i="19"/>
  <c r="J5881" i="19"/>
  <c r="J5880" i="19"/>
  <c r="J5879" i="19"/>
  <c r="J5878" i="19"/>
  <c r="J5877" i="19"/>
  <c r="J5876" i="19"/>
  <c r="J5875" i="19"/>
  <c r="J5874" i="19"/>
  <c r="J5873" i="19"/>
  <c r="J5872" i="19"/>
  <c r="J5871" i="19"/>
  <c r="J5870" i="19"/>
  <c r="J5869" i="19"/>
  <c r="J5868" i="19"/>
  <c r="J5867" i="19"/>
  <c r="J5866" i="19"/>
  <c r="J5865" i="19"/>
  <c r="J5864" i="19"/>
  <c r="J5863" i="19"/>
  <c r="J5862" i="19"/>
  <c r="J5861" i="19"/>
  <c r="J5860" i="19"/>
  <c r="J5859" i="19"/>
  <c r="J5858" i="19"/>
  <c r="J5857" i="19"/>
  <c r="J5856" i="19"/>
  <c r="J5855" i="19"/>
  <c r="J5854" i="19"/>
  <c r="J5853" i="19"/>
  <c r="J5852" i="19"/>
  <c r="J5851" i="19"/>
  <c r="J5850" i="19"/>
  <c r="J5849" i="19"/>
  <c r="J5848" i="19"/>
  <c r="J5847" i="19"/>
  <c r="J5846" i="19"/>
  <c r="J5845" i="19"/>
  <c r="J5844" i="19"/>
  <c r="J5843" i="19"/>
  <c r="J5842" i="19"/>
  <c r="J5841" i="19"/>
  <c r="J5840" i="19"/>
  <c r="J5839" i="19"/>
  <c r="J5838" i="19"/>
  <c r="J5837" i="19"/>
  <c r="J5836" i="19"/>
  <c r="J5835" i="19"/>
  <c r="J5834" i="19"/>
  <c r="J5833" i="19"/>
  <c r="J5832" i="19"/>
  <c r="J5831" i="19"/>
  <c r="J5830" i="19"/>
  <c r="J5829" i="19"/>
  <c r="J5828" i="19"/>
  <c r="J5827" i="19"/>
  <c r="J5826" i="19"/>
  <c r="J5825" i="19"/>
  <c r="J5824" i="19"/>
  <c r="J5823" i="19"/>
  <c r="J5822" i="19"/>
  <c r="J5821" i="19"/>
  <c r="J5820" i="19"/>
  <c r="J5819" i="19"/>
  <c r="J5818" i="19"/>
  <c r="J5817" i="19"/>
  <c r="J5816" i="19"/>
  <c r="J5815" i="19"/>
  <c r="J5814" i="19"/>
  <c r="J5813" i="19"/>
  <c r="J5812" i="19"/>
  <c r="J5811" i="19"/>
  <c r="J5810" i="19"/>
  <c r="J5809" i="19"/>
  <c r="J5808" i="19"/>
  <c r="J5807" i="19"/>
  <c r="J5806" i="19"/>
  <c r="J5805" i="19"/>
  <c r="J5804" i="19"/>
  <c r="J5803" i="19"/>
  <c r="J5802" i="19"/>
  <c r="J5801" i="19"/>
  <c r="J5800" i="19"/>
  <c r="J5799" i="19"/>
  <c r="J5798" i="19"/>
  <c r="J5797" i="19"/>
  <c r="J5796" i="19"/>
  <c r="J5795" i="19"/>
  <c r="J5794" i="19"/>
  <c r="J5793" i="19"/>
  <c r="J5792" i="19"/>
  <c r="J5791" i="19"/>
  <c r="J5790" i="19"/>
  <c r="J5789" i="19"/>
  <c r="J5788" i="19"/>
  <c r="J5787" i="19"/>
  <c r="J5786" i="19"/>
  <c r="J5785" i="19"/>
  <c r="J5784" i="19"/>
  <c r="J5783" i="19"/>
  <c r="J5782" i="19"/>
  <c r="J5781" i="19"/>
  <c r="J5780" i="19"/>
  <c r="J5779" i="19"/>
  <c r="J5778" i="19"/>
  <c r="J5777" i="19"/>
  <c r="J5776" i="19"/>
  <c r="J5775" i="19"/>
  <c r="J5774" i="19"/>
  <c r="J5773" i="19"/>
  <c r="J5772" i="19"/>
  <c r="J5771" i="19"/>
  <c r="J5770" i="19"/>
  <c r="J5769" i="19"/>
  <c r="J5768" i="19"/>
  <c r="J5767" i="19"/>
  <c r="J5766" i="19"/>
  <c r="J5765" i="19"/>
  <c r="J5764" i="19"/>
  <c r="J5763" i="19"/>
  <c r="J5762" i="19"/>
  <c r="J5761" i="19"/>
  <c r="J5760" i="19"/>
  <c r="J5759" i="19"/>
  <c r="J5758" i="19"/>
  <c r="J5757" i="19"/>
  <c r="J5756" i="19"/>
  <c r="J5755" i="19"/>
  <c r="J5754" i="19"/>
  <c r="J5753" i="19"/>
  <c r="J5752" i="19"/>
  <c r="J5751" i="19"/>
  <c r="J5750" i="19"/>
  <c r="J5749" i="19"/>
  <c r="J5748" i="19"/>
  <c r="J5747" i="19"/>
  <c r="J5746" i="19"/>
  <c r="J5745" i="19"/>
  <c r="J5744" i="19"/>
  <c r="J5743" i="19"/>
  <c r="J5742" i="19"/>
  <c r="J5741" i="19"/>
  <c r="J5740" i="19"/>
  <c r="J5739" i="19"/>
  <c r="J5738" i="19"/>
  <c r="J5737" i="19"/>
  <c r="J5736" i="19"/>
  <c r="J5735" i="19"/>
  <c r="J5734" i="19"/>
  <c r="J5733" i="19"/>
  <c r="J5732" i="19"/>
  <c r="J5731" i="19"/>
  <c r="J5730" i="19"/>
  <c r="J5729" i="19"/>
  <c r="J5728" i="19"/>
  <c r="J5727" i="19"/>
  <c r="J5726" i="19"/>
  <c r="J5725" i="19"/>
  <c r="J5724" i="19"/>
  <c r="J5723" i="19"/>
  <c r="J5722" i="19"/>
  <c r="J5721" i="19"/>
  <c r="J5720" i="19"/>
  <c r="J5719" i="19"/>
  <c r="J5718" i="19"/>
  <c r="J5717" i="19"/>
  <c r="J5716" i="19"/>
  <c r="J5715" i="19"/>
  <c r="J5714" i="19"/>
  <c r="J5713" i="19"/>
  <c r="J5712" i="19"/>
  <c r="J5711" i="19"/>
  <c r="J5710" i="19"/>
  <c r="J5709" i="19"/>
  <c r="J5708" i="19"/>
  <c r="J5707" i="19"/>
  <c r="J5706" i="19"/>
  <c r="J5705" i="19"/>
  <c r="J5704" i="19"/>
  <c r="J5703" i="19"/>
  <c r="J5702" i="19"/>
  <c r="J5701" i="19"/>
  <c r="J5700" i="19"/>
  <c r="J5699" i="19"/>
  <c r="J5698" i="19"/>
  <c r="J5697" i="19"/>
  <c r="J5696" i="19"/>
  <c r="J5695" i="19"/>
  <c r="J5694" i="19"/>
  <c r="J5693" i="19"/>
  <c r="J5692" i="19"/>
  <c r="J5691" i="19"/>
  <c r="J5690" i="19"/>
  <c r="J5689" i="19"/>
  <c r="J5688" i="19"/>
  <c r="J5687" i="19"/>
  <c r="J5686" i="19"/>
  <c r="J5685" i="19"/>
  <c r="J5684" i="19"/>
  <c r="J5683" i="19"/>
  <c r="J5682" i="19"/>
  <c r="J5681" i="19"/>
  <c r="J5680" i="19"/>
  <c r="J5679" i="19"/>
  <c r="J5678" i="19"/>
  <c r="J5677" i="19"/>
  <c r="J5676" i="19"/>
  <c r="J5675" i="19"/>
  <c r="J5674" i="19"/>
  <c r="J5673" i="19"/>
  <c r="J5672" i="19"/>
  <c r="J5671" i="19"/>
  <c r="J5670" i="19"/>
  <c r="J5669" i="19"/>
  <c r="J5668" i="19"/>
  <c r="J5667" i="19"/>
  <c r="J5666" i="19"/>
  <c r="J5665" i="19"/>
  <c r="J5664" i="19"/>
  <c r="J5663" i="19"/>
  <c r="J5662" i="19"/>
  <c r="J5661" i="19"/>
  <c r="J5660" i="19"/>
  <c r="J5659" i="19"/>
  <c r="J5658" i="19"/>
  <c r="J5657" i="19"/>
  <c r="J5656" i="19"/>
  <c r="J5655" i="19"/>
  <c r="J5654" i="19"/>
  <c r="J5653" i="19"/>
  <c r="J5652" i="19"/>
  <c r="J5651" i="19"/>
  <c r="J5650" i="19"/>
  <c r="J5649" i="19"/>
  <c r="J5648" i="19"/>
  <c r="J5647" i="19"/>
  <c r="J5646" i="19"/>
  <c r="J5645" i="19"/>
  <c r="J5644" i="19"/>
  <c r="J5643" i="19"/>
  <c r="J5642" i="19"/>
  <c r="J5641" i="19"/>
  <c r="J5640" i="19"/>
  <c r="J5639" i="19"/>
  <c r="J5638" i="19"/>
  <c r="J5637" i="19"/>
  <c r="J5636" i="19"/>
  <c r="J5635" i="19"/>
  <c r="J5634" i="19"/>
  <c r="J5633" i="19"/>
  <c r="J5632" i="19"/>
  <c r="J5631" i="19"/>
  <c r="J5630" i="19"/>
  <c r="J5629" i="19"/>
  <c r="J5628" i="19"/>
  <c r="J5627" i="19"/>
  <c r="J5626" i="19"/>
  <c r="J5625" i="19"/>
  <c r="J5624" i="19"/>
  <c r="J5623" i="19"/>
  <c r="J5622" i="19"/>
  <c r="J5621" i="19"/>
  <c r="J5620" i="19"/>
  <c r="J5619" i="19"/>
  <c r="J5618" i="19"/>
  <c r="J5617" i="19"/>
  <c r="J5616" i="19"/>
  <c r="J5615" i="19"/>
  <c r="J5614" i="19"/>
  <c r="J5613" i="19"/>
  <c r="J5612" i="19"/>
  <c r="J5611" i="19"/>
  <c r="J5610" i="19"/>
  <c r="J5609" i="19"/>
  <c r="J5608" i="19"/>
  <c r="J5607" i="19"/>
  <c r="J5606" i="19"/>
  <c r="J5605" i="19"/>
  <c r="J5604" i="19"/>
  <c r="J5603" i="19"/>
  <c r="J5602" i="19"/>
  <c r="J5601" i="19"/>
  <c r="J5600" i="19"/>
  <c r="J5599" i="19"/>
  <c r="J5598" i="19"/>
  <c r="J5597" i="19"/>
  <c r="J5596" i="19"/>
  <c r="J5595" i="19"/>
  <c r="J5594" i="19"/>
  <c r="J5593" i="19"/>
  <c r="J5592" i="19"/>
  <c r="J5591" i="19"/>
  <c r="J5590" i="19"/>
  <c r="J5589" i="19"/>
  <c r="J5588" i="19"/>
  <c r="J5587" i="19"/>
  <c r="J5586" i="19"/>
  <c r="J5585" i="19"/>
  <c r="J5584" i="19"/>
  <c r="J5583" i="19"/>
  <c r="J5582" i="19"/>
  <c r="J5581" i="19"/>
  <c r="J5580" i="19"/>
  <c r="J5579" i="19"/>
  <c r="J5578" i="19"/>
  <c r="J5577" i="19"/>
  <c r="J5576" i="19"/>
  <c r="J5575" i="19"/>
  <c r="J5574" i="19"/>
  <c r="J5573" i="19"/>
  <c r="J5572" i="19"/>
  <c r="J5571" i="19"/>
  <c r="J5570" i="19"/>
  <c r="J5569" i="19"/>
  <c r="J5568" i="19"/>
  <c r="J5567" i="19"/>
  <c r="J5566" i="19"/>
  <c r="J5565" i="19"/>
  <c r="J5564" i="19"/>
  <c r="J5563" i="19"/>
  <c r="J5562" i="19"/>
  <c r="J5561" i="19"/>
  <c r="J5560" i="19"/>
  <c r="J5559" i="19"/>
  <c r="J5558" i="19"/>
  <c r="J5557" i="19"/>
  <c r="J5556" i="19"/>
  <c r="J5555" i="19"/>
  <c r="J5554" i="19"/>
  <c r="J5553" i="19"/>
  <c r="J5552" i="19"/>
  <c r="J5551" i="19"/>
  <c r="J5550" i="19"/>
  <c r="J5549" i="19"/>
  <c r="J5548" i="19"/>
  <c r="J5547" i="19"/>
  <c r="J5546" i="19"/>
  <c r="J5545" i="19"/>
  <c r="J5544" i="19"/>
  <c r="J5543" i="19"/>
  <c r="J5542" i="19"/>
  <c r="J5541" i="19"/>
  <c r="J5540" i="19"/>
  <c r="J5539" i="19"/>
  <c r="J5538" i="19"/>
  <c r="J5537" i="19"/>
  <c r="J5536" i="19"/>
  <c r="J5535" i="19"/>
  <c r="J5534" i="19"/>
  <c r="J5533" i="19"/>
  <c r="J5532" i="19"/>
  <c r="J5531" i="19"/>
  <c r="J5530" i="19"/>
  <c r="J5529" i="19"/>
  <c r="J5528" i="19"/>
  <c r="J5527" i="19"/>
  <c r="J5526" i="19"/>
  <c r="J5525" i="19"/>
  <c r="J5524" i="19"/>
  <c r="J5523" i="19"/>
  <c r="J5522" i="19"/>
  <c r="J5521" i="19"/>
  <c r="J5520" i="19"/>
  <c r="J5519" i="19"/>
  <c r="J5518" i="19"/>
  <c r="J5517" i="19"/>
  <c r="J5516" i="19"/>
  <c r="J5515" i="19"/>
  <c r="J5514" i="19"/>
  <c r="J5513" i="19"/>
  <c r="J5512" i="19"/>
  <c r="J5511" i="19"/>
  <c r="J5510" i="19"/>
  <c r="J5509" i="19"/>
  <c r="J5508" i="19"/>
  <c r="J5507" i="19"/>
  <c r="J5506" i="19"/>
  <c r="J5505" i="19"/>
  <c r="J5504" i="19"/>
  <c r="J5503" i="19"/>
  <c r="J5502" i="19"/>
  <c r="J5501" i="19"/>
  <c r="J5500" i="19"/>
  <c r="J5499" i="19"/>
  <c r="J5498" i="19"/>
  <c r="J5497" i="19"/>
  <c r="J5496" i="19"/>
  <c r="J5495" i="19"/>
  <c r="J5494" i="19"/>
  <c r="J5493" i="19"/>
  <c r="J5492" i="19"/>
  <c r="J5491" i="19"/>
  <c r="J5490" i="19"/>
  <c r="J5489" i="19"/>
  <c r="J5488" i="19"/>
  <c r="J5487" i="19"/>
  <c r="J5486" i="19"/>
  <c r="J5485" i="19"/>
  <c r="J5484" i="19"/>
  <c r="J5483" i="19"/>
  <c r="J5482" i="19"/>
  <c r="J5481" i="19"/>
  <c r="J5480" i="19"/>
  <c r="J5479" i="19"/>
  <c r="J5478" i="19"/>
  <c r="J5477" i="19"/>
  <c r="J5476" i="19"/>
  <c r="J5475" i="19"/>
  <c r="J5474" i="19"/>
  <c r="J5473" i="19"/>
  <c r="J5472" i="19"/>
  <c r="J5471" i="19"/>
  <c r="J5470" i="19"/>
  <c r="J5469" i="19"/>
  <c r="J5468" i="19"/>
  <c r="J5467" i="19"/>
  <c r="J5466" i="19"/>
  <c r="J5465" i="19"/>
  <c r="J5464" i="19"/>
  <c r="J5463" i="19"/>
  <c r="J5462" i="19"/>
  <c r="J5461" i="19"/>
  <c r="J5460" i="19"/>
  <c r="J5459" i="19"/>
  <c r="J5458" i="19"/>
  <c r="J5457" i="19"/>
  <c r="J5456" i="19"/>
  <c r="J5455" i="19"/>
  <c r="J5454" i="19"/>
  <c r="J5453" i="19"/>
  <c r="J5452" i="19"/>
  <c r="J5451" i="19"/>
  <c r="J5450" i="19"/>
  <c r="J5449" i="19"/>
  <c r="J5448" i="19"/>
  <c r="J5447" i="19"/>
  <c r="J5446" i="19"/>
  <c r="J5445" i="19"/>
  <c r="J5444" i="19"/>
  <c r="J5443" i="19"/>
  <c r="J5442" i="19"/>
  <c r="J5441" i="19"/>
  <c r="J5440" i="19"/>
  <c r="J5439" i="19"/>
  <c r="J5438" i="19"/>
  <c r="J5437" i="19"/>
  <c r="J5436" i="19"/>
  <c r="J5435" i="19"/>
  <c r="J5434" i="19"/>
  <c r="J5433" i="19"/>
  <c r="J5432" i="19"/>
  <c r="J5431" i="19"/>
  <c r="J5430" i="19"/>
  <c r="J5429" i="19"/>
  <c r="J5428" i="19"/>
  <c r="J5427" i="19"/>
  <c r="J5426" i="19"/>
  <c r="J5425" i="19"/>
  <c r="J5424" i="19"/>
  <c r="J5423" i="19"/>
  <c r="J5422" i="19"/>
  <c r="J5421" i="19"/>
  <c r="J5420" i="19"/>
  <c r="J5419" i="19"/>
  <c r="J5418" i="19"/>
  <c r="J5417" i="19"/>
  <c r="J5416" i="19"/>
  <c r="J5415" i="19"/>
  <c r="J5414" i="19"/>
  <c r="J5413" i="19"/>
  <c r="J5412" i="19"/>
  <c r="J5411" i="19"/>
  <c r="J5410" i="19"/>
  <c r="J5409" i="19"/>
  <c r="J5408" i="19"/>
  <c r="J5407" i="19"/>
  <c r="J5406" i="19"/>
  <c r="J5405" i="19"/>
  <c r="J5404" i="19"/>
  <c r="J5403" i="19"/>
  <c r="J5402" i="19"/>
  <c r="J5401" i="19"/>
  <c r="J5400" i="19"/>
  <c r="J5399" i="19"/>
  <c r="J5398" i="19"/>
  <c r="J5397" i="19"/>
  <c r="J5396" i="19"/>
  <c r="J5395" i="19"/>
  <c r="J5394" i="19"/>
  <c r="J5393" i="19"/>
  <c r="J5392" i="19"/>
  <c r="J5391" i="19"/>
  <c r="J5390" i="19"/>
  <c r="J5389" i="19"/>
  <c r="J5388" i="19"/>
  <c r="J5387" i="19"/>
  <c r="J5386" i="19"/>
  <c r="J5385" i="19"/>
  <c r="J5384" i="19"/>
  <c r="J5383" i="19"/>
  <c r="J5382" i="19"/>
  <c r="J5381" i="19"/>
  <c r="J5380" i="19"/>
  <c r="J5379" i="19"/>
  <c r="J5378" i="19"/>
  <c r="J5377" i="19"/>
  <c r="J5376" i="19"/>
  <c r="J5375" i="19"/>
  <c r="J5374" i="19"/>
  <c r="J5373" i="19"/>
  <c r="J5372" i="19"/>
  <c r="J5371" i="19"/>
  <c r="J5370" i="19"/>
  <c r="J5369" i="19"/>
  <c r="J5368" i="19"/>
  <c r="J5367" i="19"/>
  <c r="J5366" i="19"/>
  <c r="J5365" i="19"/>
  <c r="J5364" i="19"/>
  <c r="J5363" i="19"/>
  <c r="J5362" i="19"/>
  <c r="J5361" i="19"/>
  <c r="J5360" i="19"/>
  <c r="J5359" i="19"/>
  <c r="J5358" i="19"/>
  <c r="J5357" i="19"/>
  <c r="J5356" i="19"/>
  <c r="J5355" i="19"/>
  <c r="J5354" i="19"/>
  <c r="J5353" i="19"/>
  <c r="J5352" i="19"/>
  <c r="J5351" i="19"/>
  <c r="J5350" i="19"/>
  <c r="J5349" i="19"/>
  <c r="J5348" i="19"/>
  <c r="J5347" i="19"/>
  <c r="J5346" i="19"/>
  <c r="J5345" i="19"/>
  <c r="J5344" i="19"/>
  <c r="J5343" i="19"/>
  <c r="J5342" i="19"/>
  <c r="J5341" i="19"/>
  <c r="J5340" i="19"/>
  <c r="J5339" i="19"/>
  <c r="J5338" i="19"/>
  <c r="J5337" i="19"/>
  <c r="J5336" i="19"/>
  <c r="J5335" i="19"/>
  <c r="J5334" i="19"/>
  <c r="J5333" i="19"/>
  <c r="J5332" i="19"/>
  <c r="J5331" i="19"/>
  <c r="J5330" i="19"/>
  <c r="J5329" i="19"/>
  <c r="J5328" i="19"/>
  <c r="J5327" i="19"/>
  <c r="J5326" i="19"/>
  <c r="J5325" i="19"/>
  <c r="J5324" i="19"/>
  <c r="J5323" i="19"/>
  <c r="J5322" i="19"/>
  <c r="J5321" i="19"/>
  <c r="J5320" i="19"/>
  <c r="J5319" i="19"/>
  <c r="J5318" i="19"/>
  <c r="J5317" i="19"/>
  <c r="J5316" i="19"/>
  <c r="J5315" i="19"/>
  <c r="J5314" i="19"/>
  <c r="J5313" i="19"/>
  <c r="J5312" i="19"/>
  <c r="J5311" i="19"/>
  <c r="J5310" i="19"/>
  <c r="J5309" i="19"/>
  <c r="J5308" i="19"/>
  <c r="J5307" i="19"/>
  <c r="J5306" i="19"/>
  <c r="J5305" i="19"/>
  <c r="J5304" i="19"/>
  <c r="J5303" i="19"/>
  <c r="J5302" i="19"/>
  <c r="J5301" i="19"/>
  <c r="J5300" i="19"/>
  <c r="J5299" i="19"/>
  <c r="J5298" i="19"/>
  <c r="J5297" i="19"/>
  <c r="J5296" i="19"/>
  <c r="J5295" i="19"/>
  <c r="J5294" i="19"/>
  <c r="J5293" i="19"/>
  <c r="J5292" i="19"/>
  <c r="J5291" i="19"/>
  <c r="J5290" i="19"/>
  <c r="J5289" i="19"/>
  <c r="J5288" i="19"/>
  <c r="J5287" i="19"/>
  <c r="J5286" i="19"/>
  <c r="J5285" i="19"/>
  <c r="J5284" i="19"/>
  <c r="J5283" i="19"/>
  <c r="J5282" i="19"/>
  <c r="J5281" i="19"/>
  <c r="J5280" i="19"/>
  <c r="J5279" i="19"/>
  <c r="J5278" i="19"/>
  <c r="J5277" i="19"/>
  <c r="J5276" i="19"/>
  <c r="J5275" i="19"/>
  <c r="J5274" i="19"/>
  <c r="J5273" i="19"/>
  <c r="J5272" i="19"/>
  <c r="J5271" i="19"/>
  <c r="J5270" i="19"/>
  <c r="J5269" i="19"/>
  <c r="J5268" i="19"/>
  <c r="J5267" i="19"/>
  <c r="J5266" i="19"/>
  <c r="J5265" i="19"/>
  <c r="J5264" i="19"/>
  <c r="J5263" i="19"/>
  <c r="J5262" i="19"/>
  <c r="J5261" i="19"/>
  <c r="J5260" i="19"/>
  <c r="J5259" i="19"/>
  <c r="J5258" i="19"/>
  <c r="J5257" i="19"/>
  <c r="J5256" i="19"/>
  <c r="J5255" i="19"/>
  <c r="J5254" i="19"/>
  <c r="J5253" i="19"/>
  <c r="J5252" i="19"/>
  <c r="J5251" i="19"/>
  <c r="J5250" i="19"/>
  <c r="J5249" i="19"/>
  <c r="J5248" i="19"/>
  <c r="J5247" i="19"/>
  <c r="J5246" i="19"/>
  <c r="J5245" i="19"/>
  <c r="J5244" i="19"/>
  <c r="J5243" i="19"/>
  <c r="J5242" i="19"/>
  <c r="J5241" i="19"/>
  <c r="J5240" i="19"/>
  <c r="J5239" i="19"/>
  <c r="J5238" i="19"/>
  <c r="J5237" i="19"/>
  <c r="J5236" i="19"/>
  <c r="J5235" i="19"/>
  <c r="J5234" i="19"/>
  <c r="J5233" i="19"/>
  <c r="J5232" i="19"/>
  <c r="J5231" i="19"/>
  <c r="J5230" i="19"/>
  <c r="J5229" i="19"/>
  <c r="J5228" i="19"/>
  <c r="J5227" i="19"/>
  <c r="J5226" i="19"/>
  <c r="J5225" i="19"/>
  <c r="J5224" i="19"/>
  <c r="J5223" i="19"/>
  <c r="J5222" i="19"/>
  <c r="J5221" i="19"/>
  <c r="J5220" i="19"/>
  <c r="J5219" i="19"/>
  <c r="J5218" i="19"/>
  <c r="J5217" i="19"/>
  <c r="J5216" i="19"/>
  <c r="J5215" i="19"/>
  <c r="J5214" i="19"/>
  <c r="J5213" i="19"/>
  <c r="J5212" i="19"/>
  <c r="J5211" i="19"/>
  <c r="J5210" i="19"/>
  <c r="J5209" i="19"/>
  <c r="J5208" i="19"/>
  <c r="J5207" i="19"/>
  <c r="J5206" i="19"/>
  <c r="J5205" i="19"/>
  <c r="J5204" i="19"/>
  <c r="J5203" i="19"/>
  <c r="J5202" i="19"/>
  <c r="J5201" i="19"/>
  <c r="J5200" i="19"/>
  <c r="J5199" i="19"/>
  <c r="J5198" i="19"/>
  <c r="J5197" i="19"/>
  <c r="J5196" i="19"/>
  <c r="J5195" i="19"/>
  <c r="J5194" i="19"/>
  <c r="J5193" i="19"/>
  <c r="J5192" i="19"/>
  <c r="J5191" i="19"/>
  <c r="J5190" i="19"/>
  <c r="J5189" i="19"/>
  <c r="J5188" i="19"/>
  <c r="J5187" i="19"/>
  <c r="J5186" i="19"/>
  <c r="J5185" i="19"/>
  <c r="J5184" i="19"/>
  <c r="J5183" i="19"/>
  <c r="J5182" i="19"/>
  <c r="J5181" i="19"/>
  <c r="J5180" i="19"/>
  <c r="J5179" i="19"/>
  <c r="J5178" i="19"/>
  <c r="J5177" i="19"/>
  <c r="J5176" i="19"/>
  <c r="J5175" i="19"/>
  <c r="J5174" i="19"/>
  <c r="J5173" i="19"/>
  <c r="J5172" i="19"/>
  <c r="J5171" i="19"/>
  <c r="J5170" i="19"/>
  <c r="J5169" i="19"/>
  <c r="J5168" i="19"/>
  <c r="J5167" i="19"/>
  <c r="J5166" i="19"/>
  <c r="J5165" i="19"/>
  <c r="J5164" i="19"/>
  <c r="J5163" i="19"/>
  <c r="J5162" i="19"/>
  <c r="J5161" i="19"/>
  <c r="J5160" i="19"/>
  <c r="J5159" i="19"/>
  <c r="J5158" i="19"/>
  <c r="J5157" i="19"/>
  <c r="J5156" i="19"/>
  <c r="J5155" i="19"/>
  <c r="J5154" i="19"/>
  <c r="J5153" i="19"/>
  <c r="J5152" i="19"/>
  <c r="J5151" i="19"/>
  <c r="J5150" i="19"/>
  <c r="J5149" i="19"/>
  <c r="J5148" i="19"/>
  <c r="J5147" i="19"/>
  <c r="J5146" i="19"/>
  <c r="J5145" i="19"/>
  <c r="J5144" i="19"/>
  <c r="J5143" i="19"/>
  <c r="J5142" i="19"/>
  <c r="J5141" i="19"/>
  <c r="J5140" i="19"/>
  <c r="J5139" i="19"/>
  <c r="J5138" i="19"/>
  <c r="J5137" i="19"/>
  <c r="J5136" i="19"/>
  <c r="J5135" i="19"/>
  <c r="J5134" i="19"/>
  <c r="J5133" i="19"/>
  <c r="J5132" i="19"/>
  <c r="J5131" i="19"/>
  <c r="J5130" i="19"/>
  <c r="J5129" i="19"/>
  <c r="J5128" i="19"/>
  <c r="J5127" i="19"/>
  <c r="J5126" i="19"/>
  <c r="J5125" i="19"/>
  <c r="J5124" i="19"/>
  <c r="J5123" i="19"/>
  <c r="J5122" i="19"/>
  <c r="J5121" i="19"/>
  <c r="J5120" i="19"/>
  <c r="J5119" i="19"/>
  <c r="J5118" i="19"/>
  <c r="J5117" i="19"/>
  <c r="J5116" i="19"/>
  <c r="J5115" i="19"/>
  <c r="J5114" i="19"/>
  <c r="J5113" i="19"/>
  <c r="J5112" i="19"/>
  <c r="J5111" i="19"/>
  <c r="J5110" i="19"/>
  <c r="J5109" i="19"/>
  <c r="J5108" i="19"/>
  <c r="J5107" i="19"/>
  <c r="J5106" i="19"/>
  <c r="J5105" i="19"/>
  <c r="J5104" i="19"/>
  <c r="J5103" i="19"/>
  <c r="J5102" i="19"/>
  <c r="J5101" i="19"/>
  <c r="J5100" i="19"/>
  <c r="J5099" i="19"/>
  <c r="J5098" i="19"/>
  <c r="J5097" i="19"/>
  <c r="J5096" i="19"/>
  <c r="J5095" i="19"/>
  <c r="J5094" i="19"/>
  <c r="J5093" i="19"/>
  <c r="J5092" i="19"/>
  <c r="J5091" i="19"/>
  <c r="J5090" i="19"/>
  <c r="J5089" i="19"/>
  <c r="J5088" i="19"/>
  <c r="J5087" i="19"/>
  <c r="J5086" i="19"/>
  <c r="J5085" i="19"/>
  <c r="J5084" i="19"/>
  <c r="J5083" i="19"/>
  <c r="J5082" i="19"/>
  <c r="J5081" i="19"/>
  <c r="J5080" i="19"/>
  <c r="J5079" i="19"/>
  <c r="J5078" i="19"/>
  <c r="J5077" i="19"/>
  <c r="J5076" i="19"/>
  <c r="J5075" i="19"/>
  <c r="J5074" i="19"/>
  <c r="J5073" i="19"/>
  <c r="J5072" i="19"/>
  <c r="J5071" i="19"/>
  <c r="J5070" i="19"/>
  <c r="J5069" i="19"/>
  <c r="J5068" i="19"/>
  <c r="J5067" i="19"/>
  <c r="J5066" i="19"/>
  <c r="J5065" i="19"/>
  <c r="J5064" i="19"/>
  <c r="J5063" i="19"/>
  <c r="J5062" i="19"/>
  <c r="J5061" i="19"/>
  <c r="J5060" i="19"/>
  <c r="J5059" i="19"/>
  <c r="J5058" i="19"/>
  <c r="J5057" i="19"/>
  <c r="J5056" i="19"/>
  <c r="J5055" i="19"/>
  <c r="J5054" i="19"/>
  <c r="J5053" i="19"/>
  <c r="J5052" i="19"/>
  <c r="J5051" i="19"/>
  <c r="J5050" i="19"/>
  <c r="J5049" i="19"/>
  <c r="J5048" i="19"/>
  <c r="J5047" i="19"/>
  <c r="J5046" i="19"/>
  <c r="J5045" i="19"/>
  <c r="J5044" i="19"/>
  <c r="J5043" i="19"/>
  <c r="J5042" i="19"/>
  <c r="J5041" i="19"/>
  <c r="J5040" i="19"/>
  <c r="J5039" i="19"/>
  <c r="J5038" i="19"/>
  <c r="J5037" i="19"/>
  <c r="J5036" i="19"/>
  <c r="J5035" i="19"/>
  <c r="J5034" i="19"/>
  <c r="J5033" i="19"/>
  <c r="J5032" i="19"/>
  <c r="J5031" i="19"/>
  <c r="J5030" i="19"/>
  <c r="J5029" i="19"/>
  <c r="J5028" i="19"/>
  <c r="J5027" i="19"/>
  <c r="J5026" i="19"/>
  <c r="J5025" i="19"/>
  <c r="J5024" i="19"/>
  <c r="J5023" i="19"/>
  <c r="J5022" i="19"/>
  <c r="J5021" i="19"/>
  <c r="J5020" i="19"/>
  <c r="J5019" i="19"/>
  <c r="J5018" i="19"/>
  <c r="J5017" i="19"/>
  <c r="J5016" i="19"/>
  <c r="J5015" i="19"/>
  <c r="J5014" i="19"/>
  <c r="J5013" i="19"/>
  <c r="J5012" i="19"/>
  <c r="J5011" i="19"/>
  <c r="J5010" i="19"/>
  <c r="J5009" i="19"/>
  <c r="J5008" i="19"/>
  <c r="J5007" i="19"/>
  <c r="J5006" i="19"/>
  <c r="J5005" i="19"/>
  <c r="J5004" i="19"/>
  <c r="J5003" i="19"/>
  <c r="J5002" i="19"/>
  <c r="J5001" i="19"/>
  <c r="J5000" i="19"/>
  <c r="J4999" i="19"/>
  <c r="J4998" i="19"/>
  <c r="J4997" i="19"/>
  <c r="J4996" i="19"/>
  <c r="J4995" i="19"/>
  <c r="J4994" i="19"/>
  <c r="J4993" i="19"/>
  <c r="J4992" i="19"/>
  <c r="J4991" i="19"/>
  <c r="J4990" i="19"/>
  <c r="J4989" i="19"/>
  <c r="J4988" i="19"/>
  <c r="J4987" i="19"/>
  <c r="J4986" i="19"/>
  <c r="J4985" i="19"/>
  <c r="J4984" i="19"/>
  <c r="J4983" i="19"/>
  <c r="J4982" i="19"/>
  <c r="J4981" i="19"/>
  <c r="J4980" i="19"/>
  <c r="J4979" i="19"/>
  <c r="J4978" i="19"/>
  <c r="J4977" i="19"/>
  <c r="J4976" i="19"/>
  <c r="J4975" i="19"/>
  <c r="J4974" i="19"/>
  <c r="J4973" i="19"/>
  <c r="J4972" i="19"/>
  <c r="J4971" i="19"/>
  <c r="J4970" i="19"/>
  <c r="J4969" i="19"/>
  <c r="J4968" i="19"/>
  <c r="J4967" i="19"/>
  <c r="J4966" i="19"/>
  <c r="J4965" i="19"/>
  <c r="J4964" i="19"/>
  <c r="J4963" i="19"/>
  <c r="J4962" i="19"/>
  <c r="J4961" i="19"/>
  <c r="J4960" i="19"/>
  <c r="J4959" i="19"/>
  <c r="J4958" i="19"/>
  <c r="J4957" i="19"/>
  <c r="J4956" i="19"/>
  <c r="J4955" i="19"/>
  <c r="J4954" i="19"/>
  <c r="J4953" i="19"/>
  <c r="J4952" i="19"/>
  <c r="J4951" i="19"/>
  <c r="J4950" i="19"/>
  <c r="J4949" i="19"/>
  <c r="J4948" i="19"/>
  <c r="J4947" i="19"/>
  <c r="J4946" i="19"/>
  <c r="J4945" i="19"/>
  <c r="J4944" i="19"/>
  <c r="J4943" i="19"/>
  <c r="J4942" i="19"/>
  <c r="J4941" i="19"/>
  <c r="J4940" i="19"/>
  <c r="J4939" i="19"/>
  <c r="J4938" i="19"/>
  <c r="J4937" i="19"/>
  <c r="J4936" i="19"/>
  <c r="J4935" i="19"/>
  <c r="J4934" i="19"/>
  <c r="J4933" i="19"/>
  <c r="J4932" i="19"/>
  <c r="J4931" i="19"/>
  <c r="J4930" i="19"/>
  <c r="J4929" i="19"/>
  <c r="J4928" i="19"/>
  <c r="J4927" i="19"/>
  <c r="J4926" i="19"/>
  <c r="J4925" i="19"/>
  <c r="J4924" i="19"/>
  <c r="J4923" i="19"/>
  <c r="J4922" i="19"/>
  <c r="J4921" i="19"/>
  <c r="J4920" i="19"/>
  <c r="J4919" i="19"/>
  <c r="J4918" i="19"/>
  <c r="J4917" i="19"/>
  <c r="J4916" i="19"/>
  <c r="J4915" i="19"/>
  <c r="J4914" i="19"/>
  <c r="J4913" i="19"/>
  <c r="J4912" i="19"/>
  <c r="J4911" i="19"/>
  <c r="J4910" i="19"/>
  <c r="J4909" i="19"/>
  <c r="J4908" i="19"/>
  <c r="J4907" i="19"/>
  <c r="J4906" i="19"/>
  <c r="J4905" i="19"/>
  <c r="J4904" i="19"/>
  <c r="J4903" i="19"/>
  <c r="J4902" i="19"/>
  <c r="J4901" i="19"/>
  <c r="J4900" i="19"/>
  <c r="J4899" i="19"/>
  <c r="J4898" i="19"/>
  <c r="J4897" i="19"/>
  <c r="J4896" i="19"/>
  <c r="J4895" i="19"/>
  <c r="J4894" i="19"/>
  <c r="J4893" i="19"/>
  <c r="J4892" i="19"/>
  <c r="J4891" i="19"/>
  <c r="J4890" i="19"/>
  <c r="J4889" i="19"/>
  <c r="J4888" i="19"/>
  <c r="J4887" i="19"/>
  <c r="J4886" i="19"/>
  <c r="J4885" i="19"/>
  <c r="J4884" i="19"/>
  <c r="J4883" i="19"/>
  <c r="J4882" i="19"/>
  <c r="J4881" i="19"/>
  <c r="J4880" i="19"/>
  <c r="J4879" i="19"/>
  <c r="J4878" i="19"/>
  <c r="J4877" i="19"/>
  <c r="J4876" i="19"/>
  <c r="J4875" i="19"/>
  <c r="J4874" i="19"/>
  <c r="J4873" i="19"/>
  <c r="J4872" i="19"/>
  <c r="J4871" i="19"/>
  <c r="J4870" i="19"/>
  <c r="J4869" i="19"/>
  <c r="J4868" i="19"/>
  <c r="J4867" i="19"/>
  <c r="J4866" i="19"/>
  <c r="J4865" i="19"/>
  <c r="J4864" i="19"/>
  <c r="J4863" i="19"/>
  <c r="J4862" i="19"/>
  <c r="J4861" i="19"/>
  <c r="J4860" i="19"/>
  <c r="J4859" i="19"/>
  <c r="J4858" i="19"/>
  <c r="J4857" i="19"/>
  <c r="J4856" i="19"/>
  <c r="J4855" i="19"/>
  <c r="J4854" i="19"/>
  <c r="J4853" i="19"/>
  <c r="J4852" i="19"/>
  <c r="J4851" i="19"/>
  <c r="J4850" i="19"/>
  <c r="J4849" i="19"/>
  <c r="J4848" i="19"/>
  <c r="J4847" i="19"/>
  <c r="J4846" i="19"/>
  <c r="J4845" i="19"/>
  <c r="J4844" i="19"/>
  <c r="J4843" i="19"/>
  <c r="J4842" i="19"/>
  <c r="J4841" i="19"/>
  <c r="J4840" i="19"/>
  <c r="J4839" i="19"/>
  <c r="J4838" i="19"/>
  <c r="J4837" i="19"/>
  <c r="J4836" i="19"/>
  <c r="J4835" i="19"/>
  <c r="J4834" i="19"/>
  <c r="J4833" i="19"/>
  <c r="J4832" i="19"/>
  <c r="J4831" i="19"/>
  <c r="J4830" i="19"/>
  <c r="J4829" i="19"/>
  <c r="J4828" i="19"/>
  <c r="J4827" i="19"/>
  <c r="J4826" i="19"/>
  <c r="J4825" i="19"/>
  <c r="J4824" i="19"/>
  <c r="J4823" i="19"/>
  <c r="J4822" i="19"/>
  <c r="J4821" i="19"/>
  <c r="J4820" i="19"/>
  <c r="J4819" i="19"/>
  <c r="J4818" i="19"/>
  <c r="J4817" i="19"/>
  <c r="J4816" i="19"/>
  <c r="J4815" i="19"/>
  <c r="J4814" i="19"/>
  <c r="J4813" i="19"/>
  <c r="J4812" i="19"/>
  <c r="J4811" i="19"/>
  <c r="J4810" i="19"/>
  <c r="J4809" i="19"/>
  <c r="J4808" i="19"/>
  <c r="J4807" i="19"/>
  <c r="J4806" i="19"/>
  <c r="J4805" i="19"/>
  <c r="J4804" i="19"/>
  <c r="J4803" i="19"/>
  <c r="J4802" i="19"/>
  <c r="J4801" i="19"/>
  <c r="J4800" i="19"/>
  <c r="J4799" i="19"/>
  <c r="J4798" i="19"/>
  <c r="J4797" i="19"/>
  <c r="J4796" i="19"/>
  <c r="J4795" i="19"/>
  <c r="J4794" i="19"/>
  <c r="J4793" i="19"/>
  <c r="J4792" i="19"/>
  <c r="J4791" i="19"/>
  <c r="J4790" i="19"/>
  <c r="J4789" i="19"/>
  <c r="J4788" i="19"/>
  <c r="J4787" i="19"/>
  <c r="J4786" i="19"/>
  <c r="J4785" i="19"/>
  <c r="J4784" i="19"/>
  <c r="J4783" i="19"/>
  <c r="J4782" i="19"/>
  <c r="J4781" i="19"/>
  <c r="J4780" i="19"/>
  <c r="J4779" i="19"/>
  <c r="J4778" i="19"/>
  <c r="J4777" i="19"/>
  <c r="J4776" i="19"/>
  <c r="J4775" i="19"/>
  <c r="J4774" i="19"/>
  <c r="J4773" i="19"/>
  <c r="J4772" i="19"/>
  <c r="J4771" i="19"/>
  <c r="J4770" i="19"/>
  <c r="J4769" i="19"/>
  <c r="J4768" i="19"/>
  <c r="J4767" i="19"/>
  <c r="J4766" i="19"/>
  <c r="J4765" i="19"/>
  <c r="J4764" i="19"/>
  <c r="J4763" i="19"/>
  <c r="J4762" i="19"/>
  <c r="J4761" i="19"/>
  <c r="J4760" i="19"/>
  <c r="J4759" i="19"/>
  <c r="J4758" i="19"/>
  <c r="J4757" i="19"/>
  <c r="J4756" i="19"/>
  <c r="J4755" i="19"/>
  <c r="J4754" i="19"/>
  <c r="J4753" i="19"/>
  <c r="J4752" i="19"/>
  <c r="J4751" i="19"/>
  <c r="J4750" i="19"/>
  <c r="J4749" i="19"/>
  <c r="J4748" i="19"/>
  <c r="J4747" i="19"/>
  <c r="J4746" i="19"/>
  <c r="J4745" i="19"/>
  <c r="J4744" i="19"/>
  <c r="J4743" i="19"/>
  <c r="J4742" i="19"/>
  <c r="J4741" i="19"/>
  <c r="J4740" i="19"/>
  <c r="J4739" i="19"/>
  <c r="J4738" i="19"/>
  <c r="J4737" i="19"/>
  <c r="J4736" i="19"/>
  <c r="J4735" i="19"/>
  <c r="J4734" i="19"/>
  <c r="J4733" i="19"/>
  <c r="J4732" i="19"/>
  <c r="J4731" i="19"/>
  <c r="J4730" i="19"/>
  <c r="J4729" i="19"/>
  <c r="J4728" i="19"/>
  <c r="J4727" i="19"/>
  <c r="J4726" i="19"/>
  <c r="J4725" i="19"/>
  <c r="J4724" i="19"/>
  <c r="J4723" i="19"/>
  <c r="J4722" i="19"/>
  <c r="J4721" i="19"/>
  <c r="J4720" i="19"/>
  <c r="J4719" i="19"/>
  <c r="J4718" i="19"/>
  <c r="J4717" i="19"/>
  <c r="J4716" i="19"/>
  <c r="J4715" i="19"/>
  <c r="J4714" i="19"/>
  <c r="J4713" i="19"/>
  <c r="J4712" i="19"/>
  <c r="J4711" i="19"/>
  <c r="J4710" i="19"/>
  <c r="J4709" i="19"/>
  <c r="J4708" i="19"/>
  <c r="J4707" i="19"/>
  <c r="J4706" i="19"/>
  <c r="J4705" i="19"/>
  <c r="J4704" i="19"/>
  <c r="J4703" i="19"/>
  <c r="J4702" i="19"/>
  <c r="J4701" i="19"/>
  <c r="J4700" i="19"/>
  <c r="J4699" i="19"/>
  <c r="J4698" i="19"/>
  <c r="J4697" i="19"/>
  <c r="J4696" i="19"/>
  <c r="J4695" i="19"/>
  <c r="J4694" i="19"/>
  <c r="J4693" i="19"/>
  <c r="J4692" i="19"/>
  <c r="J4691" i="19"/>
  <c r="J4690" i="19"/>
  <c r="J4689" i="19"/>
  <c r="J4688" i="19"/>
  <c r="J4687" i="19"/>
  <c r="J4686" i="19"/>
  <c r="J4685" i="19"/>
  <c r="J4684" i="19"/>
  <c r="J4683" i="19"/>
  <c r="J4682" i="19"/>
  <c r="J4681" i="19"/>
  <c r="J4680" i="19"/>
  <c r="J4679" i="19"/>
  <c r="J4678" i="19"/>
  <c r="J4677" i="19"/>
  <c r="J4676" i="19"/>
  <c r="J4675" i="19"/>
  <c r="J4674" i="19"/>
  <c r="J4673" i="19"/>
  <c r="J4672" i="19"/>
  <c r="J4671" i="19"/>
  <c r="J4670" i="19"/>
  <c r="J4669" i="19"/>
  <c r="J4668" i="19"/>
  <c r="J4667" i="19"/>
  <c r="J4666" i="19"/>
  <c r="J4665" i="19"/>
  <c r="J4664" i="19"/>
  <c r="J4663" i="19"/>
  <c r="J4662" i="19"/>
  <c r="J4661" i="19"/>
  <c r="J4660" i="19"/>
  <c r="J4659" i="19"/>
  <c r="J4658" i="19"/>
  <c r="J4657" i="19"/>
  <c r="J4656" i="19"/>
  <c r="J4655" i="19"/>
  <c r="J4654" i="19"/>
  <c r="J4653" i="19"/>
  <c r="J4652" i="19"/>
  <c r="J4651" i="19"/>
  <c r="J4650" i="19"/>
  <c r="J4649" i="19"/>
  <c r="J4648" i="19"/>
  <c r="J4647" i="19"/>
  <c r="J4646" i="19"/>
  <c r="J4645" i="19"/>
  <c r="J4644" i="19"/>
  <c r="J4643" i="19"/>
  <c r="J4642" i="19"/>
  <c r="J4641" i="19"/>
  <c r="J4640" i="19"/>
  <c r="J4639" i="19"/>
  <c r="J4638" i="19"/>
  <c r="J4637" i="19"/>
  <c r="J4636" i="19"/>
  <c r="J4635" i="19"/>
  <c r="J4634" i="19"/>
  <c r="J4633" i="19"/>
  <c r="J4632" i="19"/>
  <c r="J4631" i="19"/>
  <c r="J4630" i="19"/>
  <c r="J4629" i="19"/>
  <c r="J4628" i="19"/>
  <c r="J4627" i="19"/>
  <c r="J4626" i="19"/>
  <c r="J4625" i="19"/>
  <c r="J4624" i="19"/>
  <c r="J4623" i="19"/>
  <c r="J4622" i="19"/>
  <c r="J4621" i="19"/>
  <c r="J4620" i="19"/>
  <c r="J4619" i="19"/>
  <c r="J4618" i="19"/>
  <c r="J4617" i="19"/>
  <c r="J4616" i="19"/>
  <c r="J4615" i="19"/>
  <c r="J4614" i="19"/>
  <c r="J4613" i="19"/>
  <c r="J4612" i="19"/>
  <c r="J4611" i="19"/>
  <c r="J4610" i="19"/>
  <c r="J4609" i="19"/>
  <c r="J4608" i="19"/>
  <c r="J4607" i="19"/>
  <c r="J4606" i="19"/>
  <c r="J4605" i="19"/>
  <c r="J4604" i="19"/>
  <c r="J4603" i="19"/>
  <c r="J4602" i="19"/>
  <c r="J4601" i="19"/>
  <c r="J4600" i="19"/>
  <c r="J4599" i="19"/>
  <c r="J4598" i="19"/>
  <c r="J4597" i="19"/>
  <c r="J4596" i="19"/>
  <c r="J4595" i="19"/>
  <c r="J4594" i="19"/>
  <c r="J4593" i="19"/>
  <c r="J4592" i="19"/>
  <c r="J4591" i="19"/>
  <c r="J4590" i="19"/>
  <c r="J4589" i="19"/>
  <c r="J4588" i="19"/>
  <c r="J4587" i="19"/>
  <c r="J4586" i="19"/>
  <c r="J4585" i="19"/>
  <c r="J4584" i="19"/>
  <c r="J4583" i="19"/>
  <c r="J4582" i="19"/>
  <c r="J4581" i="19"/>
  <c r="J4580" i="19"/>
  <c r="J4579" i="19"/>
  <c r="J4578" i="19"/>
  <c r="J4577" i="19"/>
  <c r="J4576" i="19"/>
  <c r="J4575" i="19"/>
  <c r="J4574" i="19"/>
  <c r="J4573" i="19"/>
  <c r="J4572" i="19"/>
  <c r="J4571" i="19"/>
  <c r="J4570" i="19"/>
  <c r="J4569" i="19"/>
  <c r="J4568" i="19"/>
  <c r="J4567" i="19"/>
  <c r="J4566" i="19"/>
  <c r="J4565" i="19"/>
  <c r="J4564" i="19"/>
  <c r="J4563" i="19"/>
  <c r="J4562" i="19"/>
  <c r="J4561" i="19"/>
  <c r="J4560" i="19"/>
  <c r="J4559" i="19"/>
  <c r="J4558" i="19"/>
  <c r="J4557" i="19"/>
  <c r="J4556" i="19"/>
  <c r="J4555" i="19"/>
  <c r="J4554" i="19"/>
  <c r="J4553" i="19"/>
  <c r="J4552" i="19"/>
  <c r="J4551" i="19"/>
  <c r="J4550" i="19"/>
  <c r="J4549" i="19"/>
  <c r="J4548" i="19"/>
  <c r="J4547" i="19"/>
  <c r="J4546" i="19"/>
  <c r="J4545" i="19"/>
  <c r="J4544" i="19"/>
  <c r="J4543" i="19"/>
  <c r="J4542" i="19"/>
  <c r="J4541" i="19"/>
  <c r="J4540" i="19"/>
  <c r="J4539" i="19"/>
  <c r="J4538" i="19"/>
  <c r="J4537" i="19"/>
  <c r="J4536" i="19"/>
  <c r="J4535" i="19"/>
  <c r="J4534" i="19"/>
  <c r="J4533" i="19"/>
  <c r="J4532" i="19"/>
  <c r="J4531" i="19"/>
  <c r="J4530" i="19"/>
  <c r="J4529" i="19"/>
  <c r="J4528" i="19"/>
  <c r="J4527" i="19"/>
  <c r="J4526" i="19"/>
  <c r="J4525" i="19"/>
  <c r="J4524" i="19"/>
  <c r="J4523" i="19"/>
  <c r="J4522" i="19"/>
  <c r="J4521" i="19"/>
  <c r="J4520" i="19"/>
  <c r="J4519" i="19"/>
  <c r="J4518" i="19"/>
  <c r="J4517" i="19"/>
  <c r="J4516" i="19"/>
  <c r="J4515" i="19"/>
  <c r="J4514" i="19"/>
  <c r="J4513" i="19"/>
  <c r="J4512" i="19"/>
  <c r="J4511" i="19"/>
  <c r="J4510" i="19"/>
  <c r="J4509" i="19"/>
  <c r="J4508" i="19"/>
  <c r="J4507" i="19"/>
  <c r="J4506" i="19"/>
  <c r="J4505" i="19"/>
  <c r="J4504" i="19"/>
  <c r="J4503" i="19"/>
  <c r="J4502" i="19"/>
  <c r="J4501" i="19"/>
  <c r="J4500" i="19"/>
  <c r="J4499" i="19"/>
  <c r="J4498" i="19"/>
  <c r="J4497" i="19"/>
  <c r="J4496" i="19"/>
  <c r="J4495" i="19"/>
  <c r="J4494" i="19"/>
  <c r="J4493" i="19"/>
  <c r="J4492" i="19"/>
  <c r="J4491" i="19"/>
  <c r="J4490" i="19"/>
  <c r="J4489" i="19"/>
  <c r="J4488" i="19"/>
  <c r="J4487" i="19"/>
  <c r="J4486" i="19"/>
  <c r="J4485" i="19"/>
  <c r="J4484" i="19"/>
  <c r="J4483" i="19"/>
  <c r="J4482" i="19"/>
  <c r="J4481" i="19"/>
  <c r="J4480" i="19"/>
  <c r="J4479" i="19"/>
  <c r="J4478" i="19"/>
  <c r="J4477" i="19"/>
  <c r="J4476" i="19"/>
  <c r="J4475" i="19"/>
  <c r="J4474" i="19"/>
  <c r="J4473" i="19"/>
  <c r="J4472" i="19"/>
  <c r="J4471" i="19"/>
  <c r="J4470" i="19"/>
  <c r="J4469" i="19"/>
  <c r="J4468" i="19"/>
  <c r="J4467" i="19"/>
  <c r="J4466" i="19"/>
  <c r="J4465" i="19"/>
  <c r="J4464" i="19"/>
  <c r="J4463" i="19"/>
  <c r="J4462" i="19"/>
  <c r="J4461" i="19"/>
  <c r="J4460" i="19"/>
  <c r="J4459" i="19"/>
  <c r="J4458" i="19"/>
  <c r="J4457" i="19"/>
  <c r="J4456" i="19"/>
  <c r="J4455" i="19"/>
  <c r="J4454" i="19"/>
  <c r="J4453" i="19"/>
  <c r="J4452" i="19"/>
  <c r="J4451" i="19"/>
  <c r="J4450" i="19"/>
  <c r="J4449" i="19"/>
  <c r="J4448" i="19"/>
  <c r="J4447" i="19"/>
  <c r="J4446" i="19"/>
  <c r="J4445" i="19"/>
  <c r="J4444" i="19"/>
  <c r="J4443" i="19"/>
  <c r="J4442" i="19"/>
  <c r="J4441" i="19"/>
  <c r="J4440" i="19"/>
  <c r="J4439" i="19"/>
  <c r="J4438" i="19"/>
  <c r="J4437" i="19"/>
  <c r="J4436" i="19"/>
  <c r="J4435" i="19"/>
  <c r="J4434" i="19"/>
  <c r="J4433" i="19"/>
  <c r="J4432" i="19"/>
  <c r="J4431" i="19"/>
  <c r="J4430" i="19"/>
  <c r="J4429" i="19"/>
  <c r="J4428" i="19"/>
  <c r="J4427" i="19"/>
  <c r="J4426" i="19"/>
  <c r="J4425" i="19"/>
  <c r="J4424" i="19"/>
  <c r="J4423" i="19"/>
  <c r="J4422" i="19"/>
  <c r="J4421" i="19"/>
  <c r="J4420" i="19"/>
  <c r="J4419" i="19"/>
  <c r="J4418" i="19"/>
  <c r="J4417" i="19"/>
  <c r="J4416" i="19"/>
  <c r="J4415" i="19"/>
  <c r="J4414" i="19"/>
  <c r="J4413" i="19"/>
  <c r="J4412" i="19"/>
  <c r="J4411" i="19"/>
  <c r="J4410" i="19"/>
  <c r="J4409" i="19"/>
  <c r="J4408" i="19"/>
  <c r="J4407" i="19"/>
  <c r="J4406" i="19"/>
  <c r="J4405" i="19"/>
  <c r="J4404" i="19"/>
  <c r="J4403" i="19"/>
  <c r="J4402" i="19"/>
  <c r="J4401" i="19"/>
  <c r="J4400" i="19"/>
  <c r="J4399" i="19"/>
  <c r="J4398" i="19"/>
  <c r="J4397" i="19"/>
  <c r="J4396" i="19"/>
  <c r="J4395" i="19"/>
  <c r="J4394" i="19"/>
  <c r="J4393" i="19"/>
  <c r="J4392" i="19"/>
  <c r="J4391" i="19"/>
  <c r="J4390" i="19"/>
  <c r="J4389" i="19"/>
  <c r="J4388" i="19"/>
  <c r="J4387" i="19"/>
  <c r="J4386" i="19"/>
  <c r="J4385" i="19"/>
  <c r="J4384" i="19"/>
  <c r="J4383" i="19"/>
  <c r="J4382" i="19"/>
  <c r="J4381" i="19"/>
  <c r="J4380" i="19"/>
  <c r="J4379" i="19"/>
  <c r="J4378" i="19"/>
  <c r="J4377" i="19"/>
  <c r="J4376" i="19"/>
  <c r="J4375" i="19"/>
  <c r="J4374" i="19"/>
  <c r="J4373" i="19"/>
  <c r="J4372" i="19"/>
  <c r="J4371" i="19"/>
  <c r="J4370" i="19"/>
  <c r="J4369" i="19"/>
  <c r="J4368" i="19"/>
  <c r="J4367" i="19"/>
  <c r="J4366" i="19"/>
  <c r="J4365" i="19"/>
  <c r="J4364" i="19"/>
  <c r="J4363" i="19"/>
  <c r="J4362" i="19"/>
  <c r="J4361" i="19"/>
  <c r="J4360" i="19"/>
  <c r="J4359" i="19"/>
  <c r="J4358" i="19"/>
  <c r="J4357" i="19"/>
  <c r="J4356" i="19"/>
  <c r="J4355" i="19"/>
  <c r="J4354" i="19"/>
  <c r="J4353" i="19"/>
  <c r="J4352" i="19"/>
  <c r="J4351" i="19"/>
  <c r="J4350" i="19"/>
  <c r="J4349" i="19"/>
  <c r="J4348" i="19"/>
  <c r="J4347" i="19"/>
  <c r="J4346" i="19"/>
  <c r="J4345" i="19"/>
  <c r="J4344" i="19"/>
  <c r="J4343" i="19"/>
  <c r="J4342" i="19"/>
  <c r="J4341" i="19"/>
  <c r="J4340" i="19"/>
  <c r="J4339" i="19"/>
  <c r="J4338" i="19"/>
  <c r="J4337" i="19"/>
  <c r="J4336" i="19"/>
  <c r="J4335" i="19"/>
  <c r="J4334" i="19"/>
  <c r="J4333" i="19"/>
  <c r="J4332" i="19"/>
  <c r="J4331" i="19"/>
  <c r="J4330" i="19"/>
  <c r="J4329" i="19"/>
  <c r="J4328" i="19"/>
  <c r="J4327" i="19"/>
  <c r="J4326" i="19"/>
  <c r="J4325" i="19"/>
  <c r="J4324" i="19"/>
  <c r="J4323" i="19"/>
  <c r="J4322" i="19"/>
  <c r="J4321" i="19"/>
  <c r="J4320" i="19"/>
  <c r="J4319" i="19"/>
  <c r="J4318" i="19"/>
  <c r="J4317" i="19"/>
  <c r="J4316" i="19"/>
  <c r="J4315" i="19"/>
  <c r="J4314" i="19"/>
  <c r="J4313" i="19"/>
  <c r="J4312" i="19"/>
  <c r="J4311" i="19"/>
  <c r="J4310" i="19"/>
  <c r="J4309" i="19"/>
  <c r="J4308" i="19"/>
  <c r="J4307" i="19"/>
  <c r="J4306" i="19"/>
  <c r="J4305" i="19"/>
  <c r="J4304" i="19"/>
  <c r="J4303" i="19"/>
  <c r="J4302" i="19"/>
  <c r="J4301" i="19"/>
  <c r="J4300" i="19"/>
  <c r="J4299" i="19"/>
  <c r="J4298" i="19"/>
  <c r="J4297" i="19"/>
  <c r="J4296" i="19"/>
  <c r="J4295" i="19"/>
  <c r="J4294" i="19"/>
  <c r="J4293" i="19"/>
  <c r="J4292" i="19"/>
  <c r="J4291" i="19"/>
  <c r="J4290" i="19"/>
  <c r="J4289" i="19"/>
  <c r="J4288" i="19"/>
  <c r="J4287" i="19"/>
  <c r="J4286" i="19"/>
  <c r="J4285" i="19"/>
  <c r="J4284" i="19"/>
  <c r="J4283" i="19"/>
  <c r="J4282" i="19"/>
  <c r="J4281" i="19"/>
  <c r="J4280" i="19"/>
  <c r="J4279" i="19"/>
  <c r="J4278" i="19"/>
  <c r="J4277" i="19"/>
  <c r="J4276" i="19"/>
  <c r="J4275" i="19"/>
  <c r="J4274" i="19"/>
  <c r="J4273" i="19"/>
  <c r="J4272" i="19"/>
  <c r="J4271" i="19"/>
  <c r="J4270" i="19"/>
  <c r="J4269" i="19"/>
  <c r="J4268" i="19"/>
  <c r="J4267" i="19"/>
  <c r="J4266" i="19"/>
  <c r="J4265" i="19"/>
  <c r="J4264" i="19"/>
  <c r="J4263" i="19"/>
  <c r="J4262" i="19"/>
  <c r="J4261" i="19"/>
  <c r="J4260" i="19"/>
  <c r="J4259" i="19"/>
  <c r="J4258" i="19"/>
  <c r="J4257" i="19"/>
  <c r="J4256" i="19"/>
  <c r="J4255" i="19"/>
  <c r="J4254" i="19"/>
  <c r="J4253" i="19"/>
  <c r="J4252" i="19"/>
  <c r="J4251" i="19"/>
  <c r="J4250" i="19"/>
  <c r="J4249" i="19"/>
  <c r="J4248" i="19"/>
  <c r="J4247" i="19"/>
  <c r="J4246" i="19"/>
  <c r="J4245" i="19"/>
  <c r="J4244" i="19"/>
  <c r="J4243" i="19"/>
  <c r="J4242" i="19"/>
  <c r="J4241" i="19"/>
  <c r="J4240" i="19"/>
  <c r="J4239" i="19"/>
  <c r="J4238" i="19"/>
  <c r="J4237" i="19"/>
  <c r="J4236" i="19"/>
  <c r="J4235" i="19"/>
  <c r="J4234" i="19"/>
  <c r="J4233" i="19"/>
  <c r="J4232" i="19"/>
  <c r="J4231" i="19"/>
  <c r="J4230" i="19"/>
  <c r="J4229" i="19"/>
  <c r="J4228" i="19"/>
  <c r="J4227" i="19"/>
  <c r="J4226" i="19"/>
  <c r="J4225" i="19"/>
  <c r="J4224" i="19"/>
  <c r="J4223" i="19"/>
  <c r="J4222" i="19"/>
  <c r="J4221" i="19"/>
  <c r="J4220" i="19"/>
  <c r="J4219" i="19"/>
  <c r="J4218" i="19"/>
  <c r="J4217" i="19"/>
  <c r="J4216" i="19"/>
  <c r="J4215" i="19"/>
  <c r="J4214" i="19"/>
  <c r="J4213" i="19"/>
  <c r="J4212" i="19"/>
  <c r="J4211" i="19"/>
  <c r="J4210" i="19"/>
  <c r="J4209" i="19"/>
  <c r="J4208" i="19"/>
  <c r="J4207" i="19"/>
  <c r="J4206" i="19"/>
  <c r="J4205" i="19"/>
  <c r="J4204" i="19"/>
  <c r="J4203" i="19"/>
  <c r="J4202" i="19"/>
  <c r="J4201" i="19"/>
  <c r="J4200" i="19"/>
  <c r="J4199" i="19"/>
  <c r="J4198" i="19"/>
  <c r="J4197" i="19"/>
  <c r="J4196" i="19"/>
  <c r="J4195" i="19"/>
  <c r="J4194" i="19"/>
  <c r="J4193" i="19"/>
  <c r="J4192" i="19"/>
  <c r="J4191" i="19"/>
  <c r="J4190" i="19"/>
  <c r="J4189" i="19"/>
  <c r="J4188" i="19"/>
  <c r="J4187" i="19"/>
  <c r="J4186" i="19"/>
  <c r="J4185" i="19"/>
  <c r="J4184" i="19"/>
  <c r="J4183" i="19"/>
  <c r="J4182" i="19"/>
  <c r="J4181" i="19"/>
  <c r="J4180" i="19"/>
  <c r="J4179" i="19"/>
  <c r="J4178" i="19"/>
  <c r="J4177" i="19"/>
  <c r="J4176" i="19"/>
  <c r="J4175" i="19"/>
  <c r="J4174" i="19"/>
  <c r="J4173" i="19"/>
  <c r="J4172" i="19"/>
  <c r="J4171" i="19"/>
  <c r="J4170" i="19"/>
  <c r="J4169" i="19"/>
  <c r="J4168" i="19"/>
  <c r="J4167" i="19"/>
  <c r="J4166" i="19"/>
  <c r="J4165" i="19"/>
  <c r="J4164" i="19"/>
  <c r="J4163" i="19"/>
  <c r="J4162" i="19"/>
  <c r="J4161" i="19"/>
  <c r="J4160" i="19"/>
  <c r="J4159" i="19"/>
  <c r="J4158" i="19"/>
  <c r="J4157" i="19"/>
  <c r="J4156" i="19"/>
  <c r="J4155" i="19"/>
  <c r="J4154" i="19"/>
  <c r="J4153" i="19"/>
  <c r="J4152" i="19"/>
  <c r="J4151" i="19"/>
  <c r="J4150" i="19"/>
  <c r="J4149" i="19"/>
  <c r="J4148" i="19"/>
  <c r="J4147" i="19"/>
  <c r="J4146" i="19"/>
  <c r="J4145" i="19"/>
  <c r="J4144" i="19"/>
  <c r="J4143" i="19"/>
  <c r="J4142" i="19"/>
  <c r="J4141" i="19"/>
  <c r="J4140" i="19"/>
  <c r="J4139" i="19"/>
  <c r="J4138" i="19"/>
  <c r="J4137" i="19"/>
  <c r="J4136" i="19"/>
  <c r="J4135" i="19"/>
  <c r="J4134" i="19"/>
  <c r="J4133" i="19"/>
  <c r="J4132" i="19"/>
  <c r="J4131" i="19"/>
  <c r="J4130" i="19"/>
  <c r="J4129" i="19"/>
  <c r="J4128" i="19"/>
  <c r="J4127" i="19"/>
  <c r="J4126" i="19"/>
  <c r="J4125" i="19"/>
  <c r="J4124" i="19"/>
  <c r="J4123" i="19"/>
  <c r="J4122" i="19"/>
  <c r="J4121" i="19"/>
  <c r="J4120" i="19"/>
  <c r="J4119" i="19"/>
  <c r="J4118" i="19"/>
  <c r="J4117" i="19"/>
  <c r="J4116" i="19"/>
  <c r="J4115" i="19"/>
  <c r="J4114" i="19"/>
  <c r="J4113" i="19"/>
  <c r="J4112" i="19"/>
  <c r="J4111" i="19"/>
  <c r="J4110" i="19"/>
  <c r="J4109" i="19"/>
  <c r="J4108" i="19"/>
  <c r="J4107" i="19"/>
  <c r="J4106" i="19"/>
  <c r="J4105" i="19"/>
  <c r="J4104" i="19"/>
  <c r="J4103" i="19"/>
  <c r="J4102" i="19"/>
  <c r="J4101" i="19"/>
  <c r="J4100" i="19"/>
  <c r="J4099" i="19"/>
  <c r="J4098" i="19"/>
  <c r="J4097" i="19"/>
  <c r="J4096" i="19"/>
  <c r="J4095" i="19"/>
  <c r="J4094" i="19"/>
  <c r="J4093" i="19"/>
  <c r="J4092" i="19"/>
  <c r="J4091" i="19"/>
  <c r="J4090" i="19"/>
  <c r="J4089" i="19"/>
  <c r="J4088" i="19"/>
  <c r="J4087" i="19"/>
  <c r="J4086" i="19"/>
  <c r="J4085" i="19"/>
  <c r="J4084" i="19"/>
  <c r="J4083" i="19"/>
  <c r="J4082" i="19"/>
  <c r="J4081" i="19"/>
  <c r="J4080" i="19"/>
  <c r="J4079" i="19"/>
  <c r="J4078" i="19"/>
  <c r="J4077" i="19"/>
  <c r="J4076" i="19"/>
  <c r="J4075" i="19"/>
  <c r="J4074" i="19"/>
  <c r="J4073" i="19"/>
  <c r="J4072" i="19"/>
  <c r="J4071" i="19"/>
  <c r="J4070" i="19"/>
  <c r="J4069" i="19"/>
  <c r="J4068" i="19"/>
  <c r="J4067" i="19"/>
  <c r="J4066" i="19"/>
  <c r="J4065" i="19"/>
  <c r="J4064" i="19"/>
  <c r="J4063" i="19"/>
  <c r="J4062" i="19"/>
  <c r="J4061" i="19"/>
  <c r="J4060" i="19"/>
  <c r="J4059" i="19"/>
  <c r="J4058" i="19"/>
  <c r="J4057" i="19"/>
  <c r="J4056" i="19"/>
  <c r="J4055" i="19"/>
  <c r="J4054" i="19"/>
  <c r="J4053" i="19"/>
  <c r="J4052" i="19"/>
  <c r="J4051" i="19"/>
  <c r="J4050" i="19"/>
  <c r="J4049" i="19"/>
  <c r="J4048" i="19"/>
  <c r="J4047" i="19"/>
  <c r="J4046" i="19"/>
  <c r="J4045" i="19"/>
  <c r="J4044" i="19"/>
  <c r="J4043" i="19"/>
  <c r="J4042" i="19"/>
  <c r="J4041" i="19"/>
  <c r="J4040" i="19"/>
  <c r="J4039" i="19"/>
  <c r="J4038" i="19"/>
  <c r="J4037" i="19"/>
  <c r="J4036" i="19"/>
  <c r="J4035" i="19"/>
  <c r="J4034" i="19"/>
  <c r="J4033" i="19"/>
  <c r="J4032" i="19"/>
  <c r="J4031" i="19"/>
  <c r="J4030" i="19"/>
  <c r="J4029" i="19"/>
  <c r="J4028" i="19"/>
  <c r="J4027" i="19"/>
  <c r="J4026" i="19"/>
  <c r="J4025" i="19"/>
  <c r="J4024" i="19"/>
  <c r="J4023" i="19"/>
  <c r="J4022" i="19"/>
  <c r="J4021" i="19"/>
  <c r="J4020" i="19"/>
  <c r="J4019" i="19"/>
  <c r="J4018" i="19"/>
  <c r="J4017" i="19"/>
  <c r="J4016" i="19"/>
  <c r="J4015" i="19"/>
  <c r="J4014" i="19"/>
  <c r="J4013" i="19"/>
  <c r="J4012" i="19"/>
  <c r="J4011" i="19"/>
  <c r="J4010" i="19"/>
  <c r="J4009" i="19"/>
  <c r="J4008" i="19"/>
  <c r="J4007" i="19"/>
  <c r="J4006" i="19"/>
  <c r="J4005" i="19"/>
  <c r="J4004" i="19"/>
  <c r="J4003" i="19"/>
  <c r="J4002" i="19"/>
  <c r="J4001" i="19"/>
  <c r="J4000" i="19"/>
  <c r="J3999" i="19"/>
  <c r="J3998" i="19"/>
  <c r="J3997" i="19"/>
  <c r="J3996" i="19"/>
  <c r="J3995" i="19"/>
  <c r="J3994" i="19"/>
  <c r="J3993" i="19"/>
  <c r="J3992" i="19"/>
  <c r="J3991" i="19"/>
  <c r="J3990" i="19"/>
  <c r="J3989" i="19"/>
  <c r="J3988" i="19"/>
  <c r="J3987" i="19"/>
  <c r="J3986" i="19"/>
  <c r="J3985" i="19"/>
  <c r="J3984" i="19"/>
  <c r="J3983" i="19"/>
  <c r="J3982" i="19"/>
  <c r="J3981" i="19"/>
  <c r="J3980" i="19"/>
  <c r="J3979" i="19"/>
  <c r="J3978" i="19"/>
  <c r="J3977" i="19"/>
  <c r="J3976" i="19"/>
  <c r="J3975" i="19"/>
  <c r="J3974" i="19"/>
  <c r="J3973" i="19"/>
  <c r="J3972" i="19"/>
  <c r="J3971" i="19"/>
  <c r="J3970" i="19"/>
  <c r="J3969" i="19"/>
  <c r="J3968" i="19"/>
  <c r="J3967" i="19"/>
  <c r="J3966" i="19"/>
  <c r="J3965" i="19"/>
  <c r="J3964" i="19"/>
  <c r="J3963" i="19"/>
  <c r="J3962" i="19"/>
  <c r="J3961" i="19"/>
  <c r="J3960" i="19"/>
  <c r="J3959" i="19"/>
  <c r="J3958" i="19"/>
  <c r="J3957" i="19"/>
  <c r="J3956" i="19"/>
  <c r="J3955" i="19"/>
  <c r="J3954" i="19"/>
  <c r="J3953" i="19"/>
  <c r="J3952" i="19"/>
  <c r="J3951" i="19"/>
  <c r="J3950" i="19"/>
  <c r="J3949" i="19"/>
  <c r="J3948" i="19"/>
  <c r="J3947" i="19"/>
  <c r="J3946" i="19"/>
  <c r="J3945" i="19"/>
  <c r="J3944" i="19"/>
  <c r="J3943" i="19"/>
  <c r="J3942" i="19"/>
  <c r="J3941" i="19"/>
  <c r="J3940" i="19"/>
  <c r="J3939" i="19"/>
  <c r="J3938" i="19"/>
  <c r="J3937" i="19"/>
  <c r="J3936" i="19"/>
  <c r="J3935" i="19"/>
  <c r="J3934" i="19"/>
  <c r="J3933" i="19"/>
  <c r="J3932" i="19"/>
  <c r="J3931" i="19"/>
  <c r="J3930" i="19"/>
  <c r="J3929" i="19"/>
  <c r="J3928" i="19"/>
  <c r="J3927" i="19"/>
  <c r="J3926" i="19"/>
  <c r="J3925" i="19"/>
  <c r="J3924" i="19"/>
  <c r="J3923" i="19"/>
  <c r="J3922" i="19"/>
  <c r="J3921" i="19"/>
  <c r="J3920" i="19"/>
  <c r="J3919" i="19"/>
  <c r="J3918" i="19"/>
  <c r="J3917" i="19"/>
  <c r="J3916" i="19"/>
  <c r="J3915" i="19"/>
  <c r="J3914" i="19"/>
  <c r="J3913" i="19"/>
  <c r="J3912" i="19"/>
  <c r="J3911" i="19"/>
  <c r="J3910" i="19"/>
  <c r="J3909" i="19"/>
  <c r="J3908" i="19"/>
  <c r="J3907" i="19"/>
  <c r="J3906" i="19"/>
  <c r="J3905" i="19"/>
  <c r="J3904" i="19"/>
  <c r="J3903" i="19"/>
  <c r="J3902" i="19"/>
  <c r="J3901" i="19"/>
  <c r="J3900" i="19"/>
  <c r="J3899" i="19"/>
  <c r="J3898" i="19"/>
  <c r="J3897" i="19"/>
  <c r="J3896" i="19"/>
  <c r="J3895" i="19"/>
  <c r="J3894" i="19"/>
  <c r="J3893" i="19"/>
  <c r="J3892" i="19"/>
  <c r="J3891" i="19"/>
  <c r="J3890" i="19"/>
  <c r="J3889" i="19"/>
  <c r="J3888" i="19"/>
  <c r="J3887" i="19"/>
  <c r="J3886" i="19"/>
  <c r="J3885" i="19"/>
  <c r="J3884" i="19"/>
  <c r="J3883" i="19"/>
  <c r="J3882" i="19"/>
  <c r="J3881" i="19"/>
  <c r="J3880" i="19"/>
  <c r="J3879" i="19"/>
  <c r="J3878" i="19"/>
  <c r="J3877" i="19"/>
  <c r="J3876" i="19"/>
  <c r="J3875" i="19"/>
  <c r="J3874" i="19"/>
  <c r="J3873" i="19"/>
  <c r="J3872" i="19"/>
  <c r="J3871" i="19"/>
  <c r="J3870" i="19"/>
  <c r="J3869" i="19"/>
  <c r="J3868" i="19"/>
  <c r="J3867" i="19"/>
  <c r="J3866" i="19"/>
  <c r="J3865" i="19"/>
  <c r="J3864" i="19"/>
  <c r="J3863" i="19"/>
  <c r="J3862" i="19"/>
  <c r="J3861" i="19"/>
  <c r="J3860" i="19"/>
  <c r="J3859" i="19"/>
  <c r="J3858" i="19"/>
  <c r="J3857" i="19"/>
  <c r="J3856" i="19"/>
  <c r="J3855" i="19"/>
  <c r="J3854" i="19"/>
  <c r="J3853" i="19"/>
  <c r="J3852" i="19"/>
  <c r="J3851" i="19"/>
  <c r="J3850" i="19"/>
  <c r="J3849" i="19"/>
  <c r="J3848" i="19"/>
  <c r="J3847" i="19"/>
  <c r="J3846" i="19"/>
  <c r="J3845" i="19"/>
  <c r="J3844" i="19"/>
  <c r="J3843" i="19"/>
  <c r="J3842" i="19"/>
  <c r="J3841" i="19"/>
  <c r="J3840" i="19"/>
  <c r="J3839" i="19"/>
  <c r="J3838" i="19"/>
  <c r="J3837" i="19"/>
  <c r="J3836" i="19"/>
  <c r="J3835" i="19"/>
  <c r="J3834" i="19"/>
  <c r="J3833" i="19"/>
  <c r="J3832" i="19"/>
  <c r="J3831" i="19"/>
  <c r="J3830" i="19"/>
  <c r="J3829" i="19"/>
  <c r="J3828" i="19"/>
  <c r="J3827" i="19"/>
  <c r="J3826" i="19"/>
  <c r="J3825" i="19"/>
  <c r="J3824" i="19"/>
  <c r="J3823" i="19"/>
  <c r="J3822" i="19"/>
  <c r="J3821" i="19"/>
  <c r="J3820" i="19"/>
  <c r="J3819" i="19"/>
  <c r="J3818" i="19"/>
  <c r="J3817" i="19"/>
  <c r="J3816" i="19"/>
  <c r="J3815" i="19"/>
  <c r="J3814" i="19"/>
  <c r="J3813" i="19"/>
  <c r="J3812" i="19"/>
  <c r="J3811" i="19"/>
  <c r="J3810" i="19"/>
  <c r="J3809" i="19"/>
  <c r="J3808" i="19"/>
  <c r="J3807" i="19"/>
  <c r="J3806" i="19"/>
  <c r="J3805" i="19"/>
  <c r="J3804" i="19"/>
  <c r="J3803" i="19"/>
  <c r="J3802" i="19"/>
  <c r="J3801" i="19"/>
  <c r="J3800" i="19"/>
  <c r="J3799" i="19"/>
  <c r="J3798" i="19"/>
  <c r="J3797" i="19"/>
  <c r="J3796" i="19"/>
  <c r="J3795" i="19"/>
  <c r="J3794" i="19"/>
  <c r="J3793" i="19"/>
  <c r="J3792" i="19"/>
  <c r="J3791" i="19"/>
  <c r="J3790" i="19"/>
  <c r="J3789" i="19"/>
  <c r="J3788" i="19"/>
  <c r="J3787" i="19"/>
  <c r="J3786" i="19"/>
  <c r="J3785" i="19"/>
  <c r="J3784" i="19"/>
  <c r="J3783" i="19"/>
  <c r="J3782" i="19"/>
  <c r="J3781" i="19"/>
  <c r="J3780" i="19"/>
  <c r="J3779" i="19"/>
  <c r="J3778" i="19"/>
  <c r="J3777" i="19"/>
  <c r="J3776" i="19"/>
  <c r="J3775" i="19"/>
  <c r="J3774" i="19"/>
  <c r="J3773" i="19"/>
  <c r="J3772" i="19"/>
  <c r="J3771" i="19"/>
  <c r="J3770" i="19"/>
  <c r="J3769" i="19"/>
  <c r="J3768" i="19"/>
  <c r="J3767" i="19"/>
  <c r="J3766" i="19"/>
  <c r="J3765" i="19"/>
  <c r="J3764" i="19"/>
  <c r="J3763" i="19"/>
  <c r="J3762" i="19"/>
  <c r="J3761" i="19"/>
  <c r="J3760" i="19"/>
  <c r="J3759" i="19"/>
  <c r="J3758" i="19"/>
  <c r="J3757" i="19"/>
  <c r="J3756" i="19"/>
  <c r="J3755" i="19"/>
  <c r="J3754" i="19"/>
  <c r="J3753" i="19"/>
  <c r="J3752" i="19"/>
  <c r="J3751" i="19"/>
  <c r="J3750" i="19"/>
  <c r="J3749" i="19"/>
  <c r="J3748" i="19"/>
  <c r="J3747" i="19"/>
  <c r="J3746" i="19"/>
  <c r="J3745" i="19"/>
  <c r="J3744" i="19"/>
  <c r="J3743" i="19"/>
  <c r="J3742" i="19"/>
  <c r="J3741" i="19"/>
  <c r="J3740" i="19"/>
  <c r="J3739" i="19"/>
  <c r="J3738" i="19"/>
  <c r="J3737" i="19"/>
  <c r="J3736" i="19"/>
  <c r="J3735" i="19"/>
  <c r="J3734" i="19"/>
  <c r="J3733" i="19"/>
  <c r="J3732" i="19"/>
  <c r="J3731" i="19"/>
  <c r="J3730" i="19"/>
  <c r="J3729" i="19"/>
  <c r="J3728" i="19"/>
  <c r="J3727" i="19"/>
  <c r="J3726" i="19"/>
  <c r="J3725" i="19"/>
  <c r="J3724" i="19"/>
  <c r="J3723" i="19"/>
  <c r="J3722" i="19"/>
  <c r="J3721" i="19"/>
  <c r="J3720" i="19"/>
  <c r="J3719" i="19"/>
  <c r="J3718" i="19"/>
  <c r="J3717" i="19"/>
  <c r="J3716" i="19"/>
  <c r="J3715" i="19"/>
  <c r="J3714" i="19"/>
  <c r="J3713" i="19"/>
  <c r="J3712" i="19"/>
  <c r="J3711" i="19"/>
  <c r="J3710" i="19"/>
  <c r="J3709" i="19"/>
  <c r="J3708" i="19"/>
  <c r="J3707" i="19"/>
  <c r="J3706" i="19"/>
  <c r="J3705" i="19"/>
  <c r="J3704" i="19"/>
  <c r="J3703" i="19"/>
  <c r="J3702" i="19"/>
  <c r="J3701" i="19"/>
  <c r="J3700" i="19"/>
  <c r="J3699" i="19"/>
  <c r="J3698" i="19"/>
  <c r="J3697" i="19"/>
  <c r="J3696" i="19"/>
  <c r="J3695" i="19"/>
  <c r="J3694" i="19"/>
  <c r="J3693" i="19"/>
  <c r="J3692" i="19"/>
  <c r="J3691" i="19"/>
  <c r="J3690" i="19"/>
  <c r="J3689" i="19"/>
  <c r="J3688" i="19"/>
  <c r="J3687" i="19"/>
  <c r="J3686" i="19"/>
  <c r="J3685" i="19"/>
  <c r="J3684" i="19"/>
  <c r="J3683" i="19"/>
  <c r="J3682" i="19"/>
  <c r="J3681" i="19"/>
  <c r="J3680" i="19"/>
  <c r="J3679" i="19"/>
  <c r="J3678" i="19"/>
  <c r="J3677" i="19"/>
  <c r="J3676" i="19"/>
  <c r="J3675" i="19"/>
  <c r="J3674" i="19"/>
  <c r="J3673" i="19"/>
  <c r="J3672" i="19"/>
  <c r="J3671" i="19"/>
  <c r="J3670" i="19"/>
  <c r="J3669" i="19"/>
  <c r="J3668" i="19"/>
  <c r="J3667" i="19"/>
  <c r="J3666" i="19"/>
  <c r="J3665" i="19"/>
  <c r="J3664" i="19"/>
  <c r="J3663" i="19"/>
  <c r="J3662" i="19"/>
  <c r="J3661" i="19"/>
  <c r="J3660" i="19"/>
  <c r="J3659" i="19"/>
  <c r="J3658" i="19"/>
  <c r="J3657" i="19"/>
  <c r="J3656" i="19"/>
  <c r="J3655" i="19"/>
  <c r="J3654" i="19"/>
  <c r="J3653" i="19"/>
  <c r="J3652" i="19"/>
  <c r="J3651" i="19"/>
  <c r="J3650" i="19"/>
  <c r="J3649" i="19"/>
  <c r="J3648" i="19"/>
  <c r="J3647" i="19"/>
  <c r="J3646" i="19"/>
  <c r="J3645" i="19"/>
  <c r="J3644" i="19"/>
  <c r="J3643" i="19"/>
  <c r="J3642" i="19"/>
  <c r="J3641" i="19"/>
  <c r="J3640" i="19"/>
  <c r="J3639" i="19"/>
  <c r="J3638" i="19"/>
  <c r="J3637" i="19"/>
  <c r="J3636" i="19"/>
  <c r="J3635" i="19"/>
  <c r="J3634" i="19"/>
  <c r="J3633" i="19"/>
  <c r="J3632" i="19"/>
  <c r="J3631" i="19"/>
  <c r="J3630" i="19"/>
  <c r="J3629" i="19"/>
  <c r="J3628" i="19"/>
  <c r="J3627" i="19"/>
  <c r="J3626" i="19"/>
  <c r="J3625" i="19"/>
  <c r="J3624" i="19"/>
  <c r="J3623" i="19"/>
  <c r="J3622" i="19"/>
  <c r="J3621" i="19"/>
  <c r="J3620" i="19"/>
  <c r="J3619" i="19"/>
  <c r="J3618" i="19"/>
  <c r="J3617" i="19"/>
  <c r="J3616" i="19"/>
  <c r="J3615" i="19"/>
  <c r="J3614" i="19"/>
  <c r="J3613" i="19"/>
  <c r="J3612" i="19"/>
  <c r="J3611" i="19"/>
  <c r="J3610" i="19"/>
  <c r="J3609" i="19"/>
  <c r="J3608" i="19"/>
  <c r="J3607" i="19"/>
  <c r="J3606" i="19"/>
  <c r="J3605" i="19"/>
  <c r="J3604" i="19"/>
  <c r="J3603" i="19"/>
  <c r="J3602" i="19"/>
  <c r="J3601" i="19"/>
  <c r="J3600" i="19"/>
  <c r="J3599" i="19"/>
  <c r="J3598" i="19"/>
  <c r="J3597" i="19"/>
  <c r="J3596" i="19"/>
  <c r="J3595" i="19"/>
  <c r="J3594" i="19"/>
  <c r="J3593" i="19"/>
  <c r="J3592" i="19"/>
  <c r="J3591" i="19"/>
  <c r="J3590" i="19"/>
  <c r="J3589" i="19"/>
  <c r="J3588" i="19"/>
  <c r="J3587" i="19"/>
  <c r="J3586" i="19"/>
  <c r="J3585" i="19"/>
  <c r="J3584" i="19"/>
  <c r="J3583" i="19"/>
  <c r="J3582" i="19"/>
  <c r="J3581" i="19"/>
  <c r="J3580" i="19"/>
  <c r="J3579" i="19"/>
  <c r="J3578" i="19"/>
  <c r="J3577" i="19"/>
  <c r="J3576" i="19"/>
  <c r="J3575" i="19"/>
  <c r="J3574" i="19"/>
  <c r="J3573" i="19"/>
  <c r="J3572" i="19"/>
  <c r="J3571" i="19"/>
  <c r="J3570" i="19"/>
  <c r="J3569" i="19"/>
  <c r="J3568" i="19"/>
  <c r="J3567" i="19"/>
  <c r="J3566" i="19"/>
  <c r="J3565" i="19"/>
  <c r="J3564" i="19"/>
  <c r="J3563" i="19"/>
  <c r="J3562" i="19"/>
  <c r="J3561" i="19"/>
  <c r="J3560" i="19"/>
  <c r="J3559" i="19"/>
  <c r="J3558" i="19"/>
  <c r="J3557" i="19"/>
  <c r="J3556" i="19"/>
  <c r="J3555" i="19"/>
  <c r="J3554" i="19"/>
  <c r="J3553" i="19"/>
  <c r="J3552" i="19"/>
  <c r="J3551" i="19"/>
  <c r="J3550" i="19"/>
  <c r="J3549" i="19"/>
  <c r="J3548" i="19"/>
  <c r="J3547" i="19"/>
  <c r="J3546" i="19"/>
  <c r="J3545" i="19"/>
  <c r="J3544" i="19"/>
  <c r="J3543" i="19"/>
  <c r="J3542" i="19"/>
  <c r="J3541" i="19"/>
  <c r="J3540" i="19"/>
  <c r="J3539" i="19"/>
  <c r="J3538" i="19"/>
  <c r="J3537" i="19"/>
  <c r="J3536" i="19"/>
  <c r="J3535" i="19"/>
  <c r="J3534" i="19"/>
  <c r="J3533" i="19"/>
  <c r="J3532" i="19"/>
  <c r="J3531" i="19"/>
  <c r="J3530" i="19"/>
  <c r="J3529" i="19"/>
  <c r="J3528" i="19"/>
  <c r="J3527" i="19"/>
  <c r="J3526" i="19"/>
  <c r="J3525" i="19"/>
  <c r="J3524" i="19"/>
  <c r="J3523" i="19"/>
  <c r="J3522" i="19"/>
  <c r="J3521" i="19"/>
  <c r="J3520" i="19"/>
  <c r="J3519" i="19"/>
  <c r="J3518" i="19"/>
  <c r="J3517" i="19"/>
  <c r="J3516" i="19"/>
  <c r="J3515" i="19"/>
  <c r="J3514" i="19"/>
  <c r="J3513" i="19"/>
  <c r="J3512" i="19"/>
  <c r="J3511" i="19"/>
  <c r="J3510" i="19"/>
  <c r="J3509" i="19"/>
  <c r="J3508" i="19"/>
  <c r="J3507" i="19"/>
  <c r="J3506" i="19"/>
  <c r="J3505" i="19"/>
  <c r="J3504" i="19"/>
  <c r="J3503" i="19"/>
  <c r="J3502" i="19"/>
  <c r="J3501" i="19"/>
  <c r="J3500" i="19"/>
  <c r="J3499" i="19"/>
  <c r="J3498" i="19"/>
  <c r="J3497" i="19"/>
  <c r="J3496" i="19"/>
  <c r="J3495" i="19"/>
  <c r="J3494" i="19"/>
  <c r="J3493" i="19"/>
  <c r="J3492" i="19"/>
  <c r="J3491" i="19"/>
  <c r="J3490" i="19"/>
  <c r="J3489" i="19"/>
  <c r="J3488" i="19"/>
  <c r="J3487" i="19"/>
  <c r="J3486" i="19"/>
  <c r="J3485" i="19"/>
  <c r="J3484" i="19"/>
  <c r="J3483" i="19"/>
  <c r="J3482" i="19"/>
  <c r="J3481" i="19"/>
  <c r="J3480" i="19"/>
  <c r="J3479" i="19"/>
  <c r="J3478" i="19"/>
  <c r="J3477" i="19"/>
  <c r="J3476" i="19"/>
  <c r="J3475" i="19"/>
  <c r="J3474" i="19"/>
  <c r="J3473" i="19"/>
  <c r="J3472" i="19"/>
  <c r="J3471" i="19"/>
  <c r="J3470" i="19"/>
  <c r="J3469" i="19"/>
  <c r="J3468" i="19"/>
  <c r="J3467" i="19"/>
  <c r="J3466" i="19"/>
  <c r="J3465" i="19"/>
  <c r="J3464" i="19"/>
  <c r="J3463" i="19"/>
  <c r="J3462" i="19"/>
  <c r="J3461" i="19"/>
  <c r="J3460" i="19"/>
  <c r="J3459" i="19"/>
  <c r="J3458" i="19"/>
  <c r="J3457" i="19"/>
  <c r="J3456" i="19"/>
  <c r="J3455" i="19"/>
  <c r="J3454" i="19"/>
  <c r="J3453" i="19"/>
  <c r="J3452" i="19"/>
  <c r="J3451" i="19"/>
  <c r="J3450" i="19"/>
  <c r="J3449" i="19"/>
  <c r="J3448" i="19"/>
  <c r="J3447" i="19"/>
  <c r="J3446" i="19"/>
  <c r="J3445" i="19"/>
  <c r="J3444" i="19"/>
  <c r="J3443" i="19"/>
  <c r="J3442" i="19"/>
  <c r="J3441" i="19"/>
  <c r="J3440" i="19"/>
  <c r="J3439" i="19"/>
  <c r="J3438" i="19"/>
  <c r="J3437" i="19"/>
  <c r="J3436" i="19"/>
  <c r="J3435" i="19"/>
  <c r="J3434" i="19"/>
  <c r="J3433" i="19"/>
  <c r="J3432" i="19"/>
  <c r="J3431" i="19"/>
  <c r="J3430" i="19"/>
  <c r="J3429" i="19"/>
  <c r="J3428" i="19"/>
  <c r="J3427" i="19"/>
  <c r="J3426" i="19"/>
  <c r="J3425" i="19"/>
  <c r="J3424" i="19"/>
  <c r="J3423" i="19"/>
  <c r="J3422" i="19"/>
  <c r="J3421" i="19"/>
  <c r="J3420" i="19"/>
  <c r="J3419" i="19"/>
  <c r="J3418" i="19"/>
  <c r="J3417" i="19"/>
  <c r="J3416" i="19"/>
  <c r="J3415" i="19"/>
  <c r="J3414" i="19"/>
  <c r="J3413" i="19"/>
  <c r="J3412" i="19"/>
  <c r="J3411" i="19"/>
  <c r="J3410" i="19"/>
  <c r="J3409" i="19"/>
  <c r="J3408" i="19"/>
  <c r="J3407" i="19"/>
  <c r="J3406" i="19"/>
  <c r="J3405" i="19"/>
  <c r="J3404" i="19"/>
  <c r="J3403" i="19"/>
  <c r="J3402" i="19"/>
  <c r="J3401" i="19"/>
  <c r="J3400" i="19"/>
  <c r="J3399" i="19"/>
  <c r="J3398" i="19"/>
  <c r="J3397" i="19"/>
  <c r="J3396" i="19"/>
  <c r="J3395" i="19"/>
  <c r="J3394" i="19"/>
  <c r="J3393" i="19"/>
  <c r="J3392" i="19"/>
  <c r="J3391" i="19"/>
  <c r="J3390" i="19"/>
  <c r="J3389" i="19"/>
  <c r="J3388" i="19"/>
  <c r="J3387" i="19"/>
  <c r="J3386" i="19"/>
  <c r="J3385" i="19"/>
  <c r="J3384" i="19"/>
  <c r="J3383" i="19"/>
  <c r="J3382" i="19"/>
  <c r="J3381" i="19"/>
  <c r="J3380" i="19"/>
  <c r="J3379" i="19"/>
  <c r="J3378" i="19"/>
  <c r="J3377" i="19"/>
  <c r="J3376" i="19"/>
  <c r="J3375" i="19"/>
  <c r="J3374" i="19"/>
  <c r="J3373" i="19"/>
  <c r="J3372" i="19"/>
  <c r="J3371" i="19"/>
  <c r="J3370" i="19"/>
  <c r="J3369" i="19"/>
  <c r="J3368" i="19"/>
  <c r="J3367" i="19"/>
  <c r="J3366" i="19"/>
  <c r="J3365" i="19"/>
  <c r="J3364" i="19"/>
  <c r="J3363" i="19"/>
  <c r="J3362" i="19"/>
  <c r="J3361" i="19"/>
  <c r="J3360" i="19"/>
  <c r="J3359" i="19"/>
  <c r="J3358" i="19"/>
  <c r="J3357" i="19"/>
  <c r="J3356" i="19"/>
  <c r="J3355" i="19"/>
  <c r="J3354" i="19"/>
  <c r="J3353" i="19"/>
  <c r="J3352" i="19"/>
  <c r="J3351" i="19"/>
  <c r="J3350" i="19"/>
  <c r="J3349" i="19"/>
  <c r="J3348" i="19"/>
  <c r="J3347" i="19"/>
  <c r="J3346" i="19"/>
  <c r="J3345" i="19"/>
  <c r="J3344" i="19"/>
  <c r="J3343" i="19"/>
  <c r="J3342" i="19"/>
  <c r="J3341" i="19"/>
  <c r="J3340" i="19"/>
  <c r="J3339" i="19"/>
  <c r="J3338" i="19"/>
  <c r="J3337" i="19"/>
  <c r="J3336" i="19"/>
  <c r="J3335" i="19"/>
  <c r="J3334" i="19"/>
  <c r="J3333" i="19"/>
  <c r="J3332" i="19"/>
  <c r="J3331" i="19"/>
  <c r="J3330" i="19"/>
  <c r="J3329" i="19"/>
  <c r="J3328" i="19"/>
  <c r="J3327" i="19"/>
  <c r="J3326" i="19"/>
  <c r="J3325" i="19"/>
  <c r="J3324" i="19"/>
  <c r="J3323" i="19"/>
  <c r="J3322" i="19"/>
  <c r="J3321" i="19"/>
  <c r="J3320" i="19"/>
  <c r="J3319" i="19"/>
  <c r="J3318" i="19"/>
  <c r="J3317" i="19"/>
  <c r="J3316" i="19"/>
  <c r="J3315" i="19"/>
  <c r="J3314" i="19"/>
  <c r="J3313" i="19"/>
  <c r="J3312" i="19"/>
  <c r="J3311" i="19"/>
  <c r="J3310" i="19"/>
  <c r="J3309" i="19"/>
  <c r="J3308" i="19"/>
  <c r="J3307" i="19"/>
  <c r="J3306" i="19"/>
  <c r="J3305" i="19"/>
  <c r="J3304" i="19"/>
  <c r="J3303" i="19"/>
  <c r="J3302" i="19"/>
  <c r="J3301" i="19"/>
  <c r="J3300" i="19"/>
  <c r="J3299" i="19"/>
  <c r="J3298" i="19"/>
  <c r="J3297" i="19"/>
  <c r="J3296" i="19"/>
  <c r="J3295" i="19"/>
  <c r="J3294" i="19"/>
  <c r="J3293" i="19"/>
  <c r="J3292" i="19"/>
  <c r="J3291" i="19"/>
  <c r="J3290" i="19"/>
  <c r="J3289" i="19"/>
  <c r="J3288" i="19"/>
  <c r="J3287" i="19"/>
  <c r="J3286" i="19"/>
  <c r="J3285" i="19"/>
  <c r="J3284" i="19"/>
  <c r="J3283" i="19"/>
  <c r="J3282" i="19"/>
  <c r="J3281" i="19"/>
  <c r="J3280" i="19"/>
  <c r="J3279" i="19"/>
  <c r="J3278" i="19"/>
  <c r="J3277" i="19"/>
  <c r="J3276" i="19"/>
  <c r="J3275" i="19"/>
  <c r="J3274" i="19"/>
  <c r="J3273" i="19"/>
  <c r="J3272" i="19"/>
  <c r="J3271" i="19"/>
  <c r="J3270" i="19"/>
  <c r="J3269" i="19"/>
  <c r="J3268" i="19"/>
  <c r="J3267" i="19"/>
  <c r="J3266" i="19"/>
  <c r="J3265" i="19"/>
  <c r="J3264" i="19"/>
  <c r="J3263" i="19"/>
  <c r="J3262" i="19"/>
  <c r="J3261" i="19"/>
  <c r="J3260" i="19"/>
  <c r="J3259" i="19"/>
  <c r="J3258" i="19"/>
  <c r="J3257" i="19"/>
  <c r="J3256" i="19"/>
  <c r="J3255" i="19"/>
  <c r="J3254" i="19"/>
  <c r="J3253" i="19"/>
  <c r="J3252" i="19"/>
  <c r="J3251" i="19"/>
  <c r="J3250" i="19"/>
  <c r="J3249" i="19"/>
  <c r="J3248" i="19"/>
  <c r="J3247" i="19"/>
  <c r="J3246" i="19"/>
  <c r="J3245" i="19"/>
  <c r="J3244" i="19"/>
  <c r="J3243" i="19"/>
  <c r="J3242" i="19"/>
  <c r="J3241" i="19"/>
  <c r="J3240" i="19"/>
  <c r="J3239" i="19"/>
  <c r="J3238" i="19"/>
  <c r="J3237" i="19"/>
  <c r="J3236" i="19"/>
  <c r="J3235" i="19"/>
  <c r="J3234" i="19"/>
  <c r="J3233" i="19"/>
  <c r="J3232" i="19"/>
  <c r="J3231" i="19"/>
  <c r="J3230" i="19"/>
  <c r="J3229" i="19"/>
  <c r="J3228" i="19"/>
  <c r="J3227" i="19"/>
  <c r="J3226" i="19"/>
  <c r="J3225" i="19"/>
  <c r="J3224" i="19"/>
  <c r="J3223" i="19"/>
  <c r="J3222" i="19"/>
  <c r="J3221" i="19"/>
  <c r="J3220" i="19"/>
  <c r="J3219" i="19"/>
  <c r="J3218" i="19"/>
  <c r="J3217" i="19"/>
  <c r="J3216" i="19"/>
  <c r="J3215" i="19"/>
  <c r="J3214" i="19"/>
  <c r="J3213" i="19"/>
  <c r="J3212" i="19"/>
  <c r="J3211" i="19"/>
  <c r="J3210" i="19"/>
  <c r="J3209" i="19"/>
  <c r="J3208" i="19"/>
  <c r="J3207" i="19"/>
  <c r="J3206" i="19"/>
  <c r="J3205" i="19"/>
  <c r="J3204" i="19"/>
  <c r="J3203" i="19"/>
  <c r="J3202" i="19"/>
  <c r="J3201" i="19"/>
  <c r="J3200" i="19"/>
  <c r="J3199" i="19"/>
  <c r="J3198" i="19"/>
  <c r="J3197" i="19"/>
  <c r="J3196" i="19"/>
  <c r="J3195" i="19"/>
  <c r="J3194" i="19"/>
  <c r="J3193" i="19"/>
  <c r="J3192" i="19"/>
  <c r="J3191" i="19"/>
  <c r="J3190" i="19"/>
  <c r="J3189" i="19"/>
  <c r="J3188" i="19"/>
  <c r="J3187" i="19"/>
  <c r="J3186" i="19"/>
  <c r="J3185" i="19"/>
  <c r="J3184" i="19"/>
  <c r="J3183" i="19"/>
  <c r="J3182" i="19"/>
  <c r="J3181" i="19"/>
  <c r="J3180" i="19"/>
  <c r="J3179" i="19"/>
  <c r="J3178" i="19"/>
  <c r="J3177" i="19"/>
  <c r="J3176" i="19"/>
  <c r="J3175" i="19"/>
  <c r="J3174" i="19"/>
  <c r="J3173" i="19"/>
  <c r="J3172" i="19"/>
  <c r="J3171" i="19"/>
  <c r="J3170" i="19"/>
  <c r="J3169" i="19"/>
  <c r="J3168" i="19"/>
  <c r="J3167" i="19"/>
  <c r="J3166" i="19"/>
  <c r="J3165" i="19"/>
  <c r="J3164" i="19"/>
  <c r="J3163" i="19"/>
  <c r="J3162" i="19"/>
  <c r="J3161" i="19"/>
  <c r="J3160" i="19"/>
  <c r="J3159" i="19"/>
  <c r="J3158" i="19"/>
  <c r="J3157" i="19"/>
  <c r="J3156" i="19"/>
  <c r="J3155" i="19"/>
  <c r="J3154" i="19"/>
  <c r="J3153" i="19"/>
  <c r="J3152" i="19"/>
  <c r="J3151" i="19"/>
  <c r="J3150" i="19"/>
  <c r="J3149" i="19"/>
  <c r="J3148" i="19"/>
  <c r="J3147" i="19"/>
  <c r="J3146" i="19"/>
  <c r="J3145" i="19"/>
  <c r="J3144" i="19"/>
  <c r="J3143" i="19"/>
  <c r="J3142" i="19"/>
  <c r="J3141" i="19"/>
  <c r="J3140" i="19"/>
  <c r="J3139" i="19"/>
  <c r="J3138" i="19"/>
  <c r="J3137" i="19"/>
  <c r="J3136" i="19"/>
  <c r="J3135" i="19"/>
  <c r="J3134" i="19"/>
  <c r="J3133" i="19"/>
  <c r="J3132" i="19"/>
  <c r="J3131" i="19"/>
  <c r="J3130" i="19"/>
  <c r="J3129" i="19"/>
  <c r="J3128" i="19"/>
  <c r="J3127" i="19"/>
  <c r="J3126" i="19"/>
  <c r="J3125" i="19"/>
  <c r="J3124" i="19"/>
  <c r="J3123" i="19"/>
  <c r="J3122" i="19"/>
  <c r="J3121" i="19"/>
  <c r="J3120" i="19"/>
  <c r="J3119" i="19"/>
  <c r="J3118" i="19"/>
  <c r="J3117" i="19"/>
  <c r="J3116" i="19"/>
  <c r="J3115" i="19"/>
  <c r="J3114" i="19"/>
  <c r="J3113" i="19"/>
  <c r="J3112" i="19"/>
  <c r="J3111" i="19"/>
  <c r="J3110" i="19"/>
  <c r="J3109" i="19"/>
  <c r="J3108" i="19"/>
  <c r="J3107" i="19"/>
  <c r="J3106" i="19"/>
  <c r="J3105" i="19"/>
  <c r="J3104" i="19"/>
  <c r="J3103" i="19"/>
  <c r="J3102" i="19"/>
  <c r="J3101" i="19"/>
  <c r="J3100" i="19"/>
  <c r="J3099" i="19"/>
  <c r="J3098" i="19"/>
  <c r="J3097" i="19"/>
  <c r="J3096" i="19"/>
  <c r="J3095" i="19"/>
  <c r="J3094" i="19"/>
  <c r="J3093" i="19"/>
  <c r="J3092" i="19"/>
  <c r="J3091" i="19"/>
  <c r="J3090" i="19"/>
  <c r="J3089" i="19"/>
  <c r="J3088" i="19"/>
  <c r="J3087" i="19"/>
  <c r="J3086" i="19"/>
  <c r="J3085" i="19"/>
  <c r="J3084" i="19"/>
  <c r="J3083" i="19"/>
  <c r="J3082" i="19"/>
  <c r="J3081" i="19"/>
  <c r="J3080" i="19"/>
  <c r="J3079" i="19"/>
  <c r="J3078" i="19"/>
  <c r="J3077" i="19"/>
  <c r="J3076" i="19"/>
  <c r="J3075" i="19"/>
  <c r="J3074" i="19"/>
  <c r="J3073" i="19"/>
  <c r="J3072" i="19"/>
  <c r="J3071" i="19"/>
  <c r="J3070" i="19"/>
  <c r="J3069" i="19"/>
  <c r="J3068" i="19"/>
  <c r="J3067" i="19"/>
  <c r="J3066" i="19"/>
  <c r="J3065" i="19"/>
  <c r="J3064" i="19"/>
  <c r="J3063" i="19"/>
  <c r="J3062" i="19"/>
  <c r="J3061" i="19"/>
  <c r="J3060" i="19"/>
  <c r="J3059" i="19"/>
  <c r="J3058" i="19"/>
  <c r="J3057" i="19"/>
  <c r="J3056" i="19"/>
  <c r="J3055" i="19"/>
  <c r="J3054" i="19"/>
  <c r="J3053" i="19"/>
  <c r="J3052" i="19"/>
  <c r="J3051" i="19"/>
  <c r="J3050" i="19"/>
  <c r="J3049" i="19"/>
  <c r="J3048" i="19"/>
  <c r="J3047" i="19"/>
  <c r="J3046" i="19"/>
  <c r="J3045" i="19"/>
  <c r="J3044" i="19"/>
  <c r="J3043" i="19"/>
  <c r="J3042" i="19"/>
  <c r="J3041" i="19"/>
  <c r="J3040" i="19"/>
  <c r="J3039" i="19"/>
  <c r="J3038" i="19"/>
  <c r="J3037" i="19"/>
  <c r="J3036" i="19"/>
  <c r="J3035" i="19"/>
  <c r="J3034" i="19"/>
  <c r="J3033" i="19"/>
  <c r="J3032" i="19"/>
  <c r="J3031" i="19"/>
  <c r="J3030" i="19"/>
  <c r="J3029" i="19"/>
  <c r="J3028" i="19"/>
  <c r="J3027" i="19"/>
  <c r="J3026" i="19"/>
  <c r="J3025" i="19"/>
  <c r="J3024" i="19"/>
  <c r="J3023" i="19"/>
  <c r="J3022" i="19"/>
  <c r="J3021" i="19"/>
  <c r="J3020" i="19"/>
  <c r="J3019" i="19"/>
  <c r="J3018" i="19"/>
  <c r="J3017" i="19"/>
  <c r="J3016" i="19"/>
  <c r="J3015" i="19"/>
  <c r="J3014" i="19"/>
  <c r="J3013" i="19"/>
  <c r="J3012" i="19"/>
  <c r="J3011" i="19"/>
  <c r="J3010" i="19"/>
  <c r="J3009" i="19"/>
  <c r="J3008" i="19"/>
  <c r="J3007" i="19"/>
  <c r="J3006" i="19"/>
  <c r="J3005" i="19"/>
  <c r="J3004" i="19"/>
  <c r="J3003" i="19"/>
  <c r="J3002" i="19"/>
  <c r="J3001" i="19"/>
  <c r="J3000" i="19"/>
  <c r="J2999" i="19"/>
  <c r="J2998" i="19"/>
  <c r="J2997" i="19"/>
  <c r="J2996" i="19"/>
  <c r="J2995" i="19"/>
  <c r="J2994" i="19"/>
  <c r="J2993" i="19"/>
  <c r="J2992" i="19"/>
  <c r="J2991" i="19"/>
  <c r="J2990" i="19"/>
  <c r="J2989" i="19"/>
  <c r="J2988" i="19"/>
  <c r="J2987" i="19"/>
  <c r="J2986" i="19"/>
  <c r="J2985" i="19"/>
  <c r="J2984" i="19"/>
  <c r="J2983" i="19"/>
  <c r="J2982" i="19"/>
  <c r="J2981" i="19"/>
  <c r="J2980" i="19"/>
  <c r="J2979" i="19"/>
  <c r="J2978" i="19"/>
  <c r="J2977" i="19"/>
  <c r="J2976" i="19"/>
  <c r="J2975" i="19"/>
  <c r="J2974" i="19"/>
  <c r="J2973" i="19"/>
  <c r="J2972" i="19"/>
  <c r="J2971" i="19"/>
  <c r="J2970" i="19"/>
  <c r="J2969" i="19"/>
  <c r="J2968" i="19"/>
  <c r="J2967" i="19"/>
  <c r="J2966" i="19"/>
  <c r="J2965" i="19"/>
  <c r="J2964" i="19"/>
  <c r="J2963" i="19"/>
  <c r="J2962" i="19"/>
  <c r="J2961" i="19"/>
  <c r="J2960" i="19"/>
  <c r="J2959" i="19"/>
  <c r="J2958" i="19"/>
  <c r="J2957" i="19"/>
  <c r="J2956" i="19"/>
  <c r="J2955" i="19"/>
  <c r="J2954" i="19"/>
  <c r="J2953" i="19"/>
  <c r="J2952" i="19"/>
  <c r="J2951" i="19"/>
  <c r="J2950" i="19"/>
  <c r="J2949" i="19"/>
  <c r="J2948" i="19"/>
  <c r="J2947" i="19"/>
  <c r="J2946" i="19"/>
  <c r="J2945" i="19"/>
  <c r="J2944" i="19"/>
  <c r="J2943" i="19"/>
  <c r="J2942" i="19"/>
  <c r="J2941" i="19"/>
  <c r="J2940" i="19"/>
  <c r="J2939" i="19"/>
  <c r="J2938" i="19"/>
  <c r="J2937" i="19"/>
  <c r="J2936" i="19"/>
  <c r="J2935" i="19"/>
  <c r="J2934" i="19"/>
  <c r="J2933" i="19"/>
  <c r="J2932" i="19"/>
  <c r="J2931" i="19"/>
  <c r="J2930" i="19"/>
  <c r="J2929" i="19"/>
  <c r="J2928" i="19"/>
  <c r="J2927" i="19"/>
  <c r="J2926" i="19"/>
  <c r="J2925" i="19"/>
  <c r="J2924" i="19"/>
  <c r="J2923" i="19"/>
  <c r="J2922" i="19"/>
  <c r="J2921" i="19"/>
  <c r="J2920" i="19"/>
  <c r="J2919" i="19"/>
  <c r="J2918" i="19"/>
  <c r="J2917" i="19"/>
  <c r="J2916" i="19"/>
  <c r="J2915" i="19"/>
  <c r="J2914" i="19"/>
  <c r="J2913" i="19"/>
  <c r="J2912" i="19"/>
  <c r="J2911" i="19"/>
  <c r="J2910" i="19"/>
  <c r="J2909" i="19"/>
  <c r="J2908" i="19"/>
  <c r="J2907" i="19"/>
  <c r="J2906" i="19"/>
  <c r="J2905" i="19"/>
  <c r="J2904" i="19"/>
  <c r="J2903" i="19"/>
  <c r="J2902" i="19"/>
  <c r="J2901" i="19"/>
  <c r="J2900" i="19"/>
  <c r="J2899" i="19"/>
  <c r="J2898" i="19"/>
  <c r="J2897" i="19"/>
  <c r="J2896" i="19"/>
  <c r="J2895" i="19"/>
  <c r="J2894" i="19"/>
  <c r="J2893" i="19"/>
  <c r="J2892" i="19"/>
  <c r="J2891" i="19"/>
  <c r="J2890" i="19"/>
  <c r="J2889" i="19"/>
  <c r="J2888" i="19"/>
  <c r="J2887" i="19"/>
  <c r="J2886" i="19"/>
  <c r="J2885" i="19"/>
  <c r="J2884" i="19"/>
  <c r="J2883" i="19"/>
  <c r="J2882" i="19"/>
  <c r="J2881" i="19"/>
  <c r="J2880" i="19"/>
  <c r="J2879" i="19"/>
  <c r="J2878" i="19"/>
  <c r="J2877" i="19"/>
  <c r="J2876" i="19"/>
  <c r="J2875" i="19"/>
  <c r="J2874" i="19"/>
  <c r="J2873" i="19"/>
  <c r="J2872" i="19"/>
  <c r="J2871" i="19"/>
  <c r="J2870" i="19"/>
  <c r="J2869" i="19"/>
  <c r="J2868" i="19"/>
  <c r="J2867" i="19"/>
  <c r="J2866" i="19"/>
  <c r="J2865" i="19"/>
  <c r="J2864" i="19"/>
  <c r="J2863" i="19"/>
  <c r="J2862" i="19"/>
  <c r="J2861" i="19"/>
  <c r="J2860" i="19"/>
  <c r="J2859" i="19"/>
  <c r="J2858" i="19"/>
  <c r="J2857" i="19"/>
  <c r="J2856" i="19"/>
  <c r="J2855" i="19"/>
  <c r="J2854" i="19"/>
  <c r="J2853" i="19"/>
  <c r="J2852" i="19"/>
  <c r="J2851" i="19"/>
  <c r="J2850" i="19"/>
  <c r="J2849" i="19"/>
  <c r="J2848" i="19"/>
  <c r="J2847" i="19"/>
  <c r="J2846" i="19"/>
  <c r="J2845" i="19"/>
  <c r="J2844" i="19"/>
  <c r="J2843" i="19"/>
  <c r="J2842" i="19"/>
  <c r="J2841" i="19"/>
  <c r="J2840" i="19"/>
  <c r="J2839" i="19"/>
  <c r="J2838" i="19"/>
  <c r="J2837" i="19"/>
  <c r="J2836" i="19"/>
  <c r="J2835" i="19"/>
  <c r="J2834" i="19"/>
  <c r="J2833" i="19"/>
  <c r="J2832" i="19"/>
  <c r="J2831" i="19"/>
  <c r="J2830" i="19"/>
  <c r="J2829" i="19"/>
  <c r="J2828" i="19"/>
  <c r="J2827" i="19"/>
  <c r="J2826" i="19"/>
  <c r="J2825" i="19"/>
  <c r="J2824" i="19"/>
  <c r="J2823" i="19"/>
  <c r="J2822" i="19"/>
  <c r="J2821" i="19"/>
  <c r="J2820" i="19"/>
  <c r="J2819" i="19"/>
  <c r="J2818" i="19"/>
  <c r="J2817" i="19"/>
  <c r="J2816" i="19"/>
  <c r="J2815" i="19"/>
  <c r="J2814" i="19"/>
  <c r="J2813" i="19"/>
  <c r="J2812" i="19"/>
  <c r="J2811" i="19"/>
  <c r="J2810" i="19"/>
  <c r="J2809" i="19"/>
  <c r="J2808" i="19"/>
  <c r="J2807" i="19"/>
  <c r="J2806" i="19"/>
  <c r="J2805" i="19"/>
  <c r="J2804" i="19"/>
  <c r="J2803" i="19"/>
  <c r="J2802" i="19"/>
  <c r="J2801" i="19"/>
  <c r="J2800" i="19"/>
  <c r="J2799" i="19"/>
  <c r="J2798" i="19"/>
  <c r="J2797" i="19"/>
  <c r="J2796" i="19"/>
  <c r="J2795" i="19"/>
  <c r="J2794" i="19"/>
  <c r="J2793" i="19"/>
  <c r="J2792" i="19"/>
  <c r="J2791" i="19"/>
  <c r="J2790" i="19"/>
  <c r="J2789" i="19"/>
  <c r="J2788" i="19"/>
  <c r="J2787" i="19"/>
  <c r="J2786" i="19"/>
  <c r="J2785" i="19"/>
  <c r="J2784" i="19"/>
  <c r="J2783" i="19"/>
  <c r="J2782" i="19"/>
  <c r="J2781" i="19"/>
  <c r="J2780" i="19"/>
  <c r="J2779" i="19"/>
  <c r="J2778" i="19"/>
  <c r="J2777" i="19"/>
  <c r="J2776" i="19"/>
  <c r="J2775" i="19"/>
  <c r="J2774" i="19"/>
  <c r="J2773" i="19"/>
  <c r="J2772" i="19"/>
  <c r="J2771" i="19"/>
  <c r="J2770" i="19"/>
  <c r="J2769" i="19"/>
  <c r="J2768" i="19"/>
  <c r="J2767" i="19"/>
  <c r="J2766" i="19"/>
  <c r="J2765" i="19"/>
  <c r="J2764" i="19"/>
  <c r="J2763" i="19"/>
  <c r="J2762" i="19"/>
  <c r="J2761" i="19"/>
  <c r="J2760" i="19"/>
  <c r="J2759" i="19"/>
  <c r="J2758" i="19"/>
  <c r="J2757" i="19"/>
  <c r="J2756" i="19"/>
  <c r="J2755" i="19"/>
  <c r="J2754" i="19"/>
  <c r="J2753" i="19"/>
  <c r="J2752" i="19"/>
  <c r="J2751" i="19"/>
  <c r="J2750" i="19"/>
  <c r="J2749" i="19"/>
  <c r="J2748" i="19"/>
  <c r="J2747" i="19"/>
  <c r="J2746" i="19"/>
  <c r="J2745" i="19"/>
  <c r="J2744" i="19"/>
  <c r="J2743" i="19"/>
  <c r="J2742" i="19"/>
  <c r="J2741" i="19"/>
  <c r="J2740" i="19"/>
  <c r="J2739" i="19"/>
  <c r="J2738" i="19"/>
  <c r="J2737" i="19"/>
  <c r="J2736" i="19"/>
  <c r="J2735" i="19"/>
  <c r="J2734" i="19"/>
  <c r="J2733" i="19"/>
  <c r="J2732" i="19"/>
  <c r="J2731" i="19"/>
  <c r="J2730" i="19"/>
  <c r="J2729" i="19"/>
  <c r="J2728" i="19"/>
  <c r="J2727" i="19"/>
  <c r="J2726" i="19"/>
  <c r="J2725" i="19"/>
  <c r="J2724" i="19"/>
  <c r="J2723" i="19"/>
  <c r="J2722" i="19"/>
  <c r="J2721" i="19"/>
  <c r="J2720" i="19"/>
  <c r="J2719" i="19"/>
  <c r="J2718" i="19"/>
  <c r="J2717" i="19"/>
  <c r="J2716" i="19"/>
  <c r="J2715" i="19"/>
  <c r="J2714" i="19"/>
  <c r="J2713" i="19"/>
  <c r="J2712" i="19"/>
  <c r="J2711" i="19"/>
  <c r="J2710" i="19"/>
  <c r="J2709" i="19"/>
  <c r="J2708" i="19"/>
  <c r="J2707" i="19"/>
  <c r="J2706" i="19"/>
  <c r="J2705" i="19"/>
  <c r="J2704" i="19"/>
  <c r="J2703" i="19"/>
  <c r="J2702" i="19"/>
  <c r="J2701" i="19"/>
  <c r="J2700" i="19"/>
  <c r="J2699" i="19"/>
  <c r="J2698" i="19"/>
  <c r="J2697" i="19"/>
  <c r="J2696" i="19"/>
  <c r="J2695" i="19"/>
  <c r="J2694" i="19"/>
  <c r="J2693" i="19"/>
  <c r="J2692" i="19"/>
  <c r="J2691" i="19"/>
  <c r="J2690" i="19"/>
  <c r="J2689" i="19"/>
  <c r="J2688" i="19"/>
  <c r="J2687" i="19"/>
  <c r="J2686" i="19"/>
  <c r="J2685" i="19"/>
  <c r="J2684" i="19"/>
  <c r="J2683" i="19"/>
  <c r="J2682" i="19"/>
  <c r="J2681" i="19"/>
  <c r="J2680" i="19"/>
  <c r="J2679" i="19"/>
  <c r="J2678" i="19"/>
  <c r="J2677" i="19"/>
  <c r="J2676" i="19"/>
  <c r="J2675" i="19"/>
  <c r="J2674" i="19"/>
  <c r="J2673" i="19"/>
  <c r="J2672" i="19"/>
  <c r="J2671" i="19"/>
  <c r="J2670" i="19"/>
  <c r="J2669" i="19"/>
  <c r="J2668" i="19"/>
  <c r="J2667" i="19"/>
  <c r="J2666" i="19"/>
  <c r="J2665" i="19"/>
  <c r="J2664" i="19"/>
  <c r="J2663" i="19"/>
  <c r="J2662" i="19"/>
  <c r="J2661" i="19"/>
  <c r="J2660" i="19"/>
  <c r="J2659" i="19"/>
  <c r="J2658" i="19"/>
  <c r="J2657" i="19"/>
  <c r="J2656" i="19"/>
  <c r="J2655" i="19"/>
  <c r="J2654" i="19"/>
  <c r="J2653" i="19"/>
  <c r="J2652" i="19"/>
  <c r="J2651" i="19"/>
  <c r="J2650" i="19"/>
  <c r="J2649" i="19"/>
  <c r="J2648" i="19"/>
  <c r="J2647" i="19"/>
  <c r="J2646" i="19"/>
  <c r="J2645" i="19"/>
  <c r="J2644" i="19"/>
  <c r="J2643" i="19"/>
  <c r="J2642" i="19"/>
  <c r="J2641" i="19"/>
  <c r="J2640" i="19"/>
  <c r="J2639" i="19"/>
  <c r="J2638" i="19"/>
  <c r="J2637" i="19"/>
  <c r="J2636" i="19"/>
  <c r="J2635" i="19"/>
  <c r="J2634" i="19"/>
  <c r="J2633" i="19"/>
  <c r="J2632" i="19"/>
  <c r="J2631" i="19"/>
  <c r="J2630" i="19"/>
  <c r="J2629" i="19"/>
  <c r="J2628" i="19"/>
  <c r="J2627" i="19"/>
  <c r="J2626" i="19"/>
  <c r="J2625" i="19"/>
  <c r="J2624" i="19"/>
  <c r="J2623" i="19"/>
  <c r="J2622" i="19"/>
  <c r="J2621" i="19"/>
  <c r="J2620" i="19"/>
  <c r="J2619" i="19"/>
  <c r="J2618" i="19"/>
  <c r="J2617" i="19"/>
  <c r="J2616" i="19"/>
  <c r="J2615" i="19"/>
  <c r="J2614" i="19"/>
  <c r="J2613" i="19"/>
  <c r="J2612" i="19"/>
  <c r="J2611" i="19"/>
  <c r="J2610" i="19"/>
  <c r="J2609" i="19"/>
  <c r="J2608" i="19"/>
  <c r="J2607" i="19"/>
  <c r="J2606" i="19"/>
  <c r="J2605" i="19"/>
  <c r="J2604" i="19"/>
  <c r="J2603" i="19"/>
  <c r="J2602" i="19"/>
  <c r="J2601" i="19"/>
  <c r="J2600" i="19"/>
  <c r="J2599" i="19"/>
  <c r="J2598" i="19"/>
  <c r="J2597" i="19"/>
  <c r="J2596" i="19"/>
  <c r="J2595" i="19"/>
  <c r="J2594" i="19"/>
  <c r="J2593" i="19"/>
  <c r="J2592" i="19"/>
  <c r="J2591" i="19"/>
  <c r="J2590" i="19"/>
  <c r="J2589" i="19"/>
  <c r="J2588" i="19"/>
  <c r="J2587" i="19"/>
  <c r="J2586" i="19"/>
  <c r="J2585" i="19"/>
  <c r="J2584" i="19"/>
  <c r="J2583" i="19"/>
  <c r="J2582" i="19"/>
  <c r="J2581" i="19"/>
  <c r="J2580" i="19"/>
  <c r="J2579" i="19"/>
  <c r="J2578" i="19"/>
  <c r="J2577" i="19"/>
  <c r="J2576" i="19"/>
  <c r="J2575" i="19"/>
  <c r="J2574" i="19"/>
  <c r="J2573" i="19"/>
  <c r="J2572" i="19"/>
  <c r="J2571" i="19"/>
  <c r="J2570" i="19"/>
  <c r="J2569" i="19"/>
  <c r="J2568" i="19"/>
  <c r="J2567" i="19"/>
  <c r="J2566" i="19"/>
  <c r="J2565" i="19"/>
  <c r="J2564" i="19"/>
  <c r="J2563" i="19"/>
  <c r="J2562" i="19"/>
  <c r="J2561" i="19"/>
  <c r="J2560" i="19"/>
  <c r="J2559" i="19"/>
  <c r="J2558" i="19"/>
  <c r="J2557" i="19"/>
  <c r="J2556" i="19"/>
  <c r="J2555" i="19"/>
  <c r="J2554" i="19"/>
  <c r="J2553" i="19"/>
  <c r="J2552" i="19"/>
  <c r="J2551" i="19"/>
  <c r="J2550" i="19"/>
  <c r="J2549" i="19"/>
  <c r="J2548" i="19"/>
  <c r="J2547" i="19"/>
  <c r="J2546" i="19"/>
  <c r="J2545" i="19"/>
  <c r="J2544" i="19"/>
  <c r="J2543" i="19"/>
  <c r="J2542" i="19"/>
  <c r="J2541" i="19"/>
  <c r="J2540" i="19"/>
  <c r="J2539" i="19"/>
  <c r="J2538" i="19"/>
  <c r="J2537" i="19"/>
  <c r="J2536" i="19"/>
  <c r="J2535" i="19"/>
  <c r="J2534" i="19"/>
  <c r="J2533" i="19"/>
  <c r="J2532" i="19"/>
  <c r="J2531" i="19"/>
  <c r="J2530" i="19"/>
  <c r="J2529" i="19"/>
  <c r="J2528" i="19"/>
  <c r="J2527" i="19"/>
  <c r="J2526" i="19"/>
  <c r="J2525" i="19"/>
  <c r="J2524" i="19"/>
  <c r="J2523" i="19"/>
  <c r="J2522" i="19"/>
  <c r="J2521" i="19"/>
  <c r="J2520" i="19"/>
  <c r="J2519" i="19"/>
  <c r="J2518" i="19"/>
  <c r="J2517" i="19"/>
  <c r="J2516" i="19"/>
  <c r="J2515" i="19"/>
  <c r="J2514" i="19"/>
  <c r="J2513" i="19"/>
  <c r="J2512" i="19"/>
  <c r="J2511" i="19"/>
  <c r="J2510" i="19"/>
  <c r="J2509" i="19"/>
  <c r="J2508" i="19"/>
  <c r="J2507" i="19"/>
  <c r="J2506" i="19"/>
  <c r="J2505" i="19"/>
  <c r="J2504" i="19"/>
  <c r="J2503" i="19"/>
  <c r="J2502" i="19"/>
  <c r="J2501" i="19"/>
  <c r="J2500" i="19"/>
  <c r="J2499" i="19"/>
  <c r="J2498" i="19"/>
  <c r="J2497" i="19"/>
  <c r="J2496" i="19"/>
  <c r="J2495" i="19"/>
  <c r="J2494" i="19"/>
  <c r="J2493" i="19"/>
  <c r="J2492" i="19"/>
  <c r="J2491" i="19"/>
  <c r="J2490" i="19"/>
  <c r="J2489" i="19"/>
  <c r="J2488" i="19"/>
  <c r="J2487" i="19"/>
  <c r="J2486" i="19"/>
  <c r="J2485" i="19"/>
  <c r="J2484" i="19"/>
  <c r="J2483" i="19"/>
  <c r="J2482" i="19"/>
  <c r="J2481" i="19"/>
  <c r="J2480" i="19"/>
  <c r="J2479" i="19"/>
  <c r="J2478" i="19"/>
  <c r="J2477" i="19"/>
  <c r="J2476" i="19"/>
  <c r="J2475" i="19"/>
  <c r="J2474" i="19"/>
  <c r="J2473" i="19"/>
  <c r="J2472" i="19"/>
  <c r="J2471" i="19"/>
  <c r="J2470" i="19"/>
  <c r="J2469" i="19"/>
  <c r="J2468" i="19"/>
  <c r="J2467" i="19"/>
  <c r="J2466" i="19"/>
  <c r="J2465" i="19"/>
  <c r="J2464" i="19"/>
  <c r="J2463" i="19"/>
  <c r="J2462" i="19"/>
  <c r="J2461" i="19"/>
  <c r="J2460" i="19"/>
  <c r="J2459" i="19"/>
  <c r="J2458" i="19"/>
  <c r="J2457" i="19"/>
  <c r="J2456" i="19"/>
  <c r="J2455" i="19"/>
  <c r="J2454" i="19"/>
  <c r="J2453" i="19"/>
  <c r="J2452" i="19"/>
  <c r="J2451" i="19"/>
  <c r="J2450" i="19"/>
  <c r="J2449" i="19"/>
  <c r="J2448" i="19"/>
  <c r="J2447" i="19"/>
  <c r="J2446" i="19"/>
  <c r="J2445" i="19"/>
  <c r="J2444" i="19"/>
  <c r="J2443" i="19"/>
  <c r="J2442" i="19"/>
  <c r="J2441" i="19"/>
  <c r="J2440" i="19"/>
  <c r="J2439" i="19"/>
  <c r="J2438" i="19"/>
  <c r="J2437" i="19"/>
  <c r="J2436" i="19"/>
  <c r="J2435" i="19"/>
  <c r="J2434" i="19"/>
  <c r="J2433" i="19"/>
  <c r="J2432" i="19"/>
  <c r="J2431" i="19"/>
  <c r="J2430" i="19"/>
  <c r="J2429" i="19"/>
  <c r="J2428" i="19"/>
  <c r="J2427" i="19"/>
  <c r="J2426" i="19"/>
  <c r="J2425" i="19"/>
  <c r="J2424" i="19"/>
  <c r="J2423" i="19"/>
  <c r="J2422" i="19"/>
  <c r="J2421" i="19"/>
  <c r="J2420" i="19"/>
  <c r="J2419" i="19"/>
  <c r="J2418" i="19"/>
  <c r="J2417" i="19"/>
  <c r="J2416" i="19"/>
  <c r="J2415" i="19"/>
  <c r="J2414" i="19"/>
  <c r="J2413" i="19"/>
  <c r="J2412" i="19"/>
  <c r="J2411" i="19"/>
  <c r="J2410" i="19"/>
  <c r="J2409" i="19"/>
  <c r="J2408" i="19"/>
  <c r="J2407" i="19"/>
  <c r="J2406" i="19"/>
  <c r="J2405" i="19"/>
  <c r="J2404" i="19"/>
  <c r="J2403" i="19"/>
  <c r="J2402" i="19"/>
  <c r="J2401" i="19"/>
  <c r="J2400" i="19"/>
  <c r="J2399" i="19"/>
  <c r="J2398" i="19"/>
  <c r="J2397" i="19"/>
  <c r="J2396" i="19"/>
  <c r="J2395" i="19"/>
  <c r="J2394" i="19"/>
  <c r="J2393" i="19"/>
  <c r="J2392" i="19"/>
  <c r="J2391" i="19"/>
  <c r="J2390" i="19"/>
  <c r="J2389" i="19"/>
  <c r="J2388" i="19"/>
  <c r="J2387" i="19"/>
  <c r="J2386" i="19"/>
  <c r="J2385" i="19"/>
  <c r="J2384" i="19"/>
  <c r="J2383" i="19"/>
  <c r="J2382" i="19"/>
  <c r="J2381" i="19"/>
  <c r="J2380" i="19"/>
  <c r="J2379" i="19"/>
  <c r="J2378" i="19"/>
  <c r="J2377" i="19"/>
  <c r="J2376" i="19"/>
  <c r="J2375" i="19"/>
  <c r="J2374" i="19"/>
  <c r="J2373" i="19"/>
  <c r="J2372" i="19"/>
  <c r="J2371" i="19"/>
  <c r="J2370" i="19"/>
  <c r="J2369" i="19"/>
  <c r="J2368" i="19"/>
  <c r="J2367" i="19"/>
  <c r="J2366" i="19"/>
  <c r="J2365" i="19"/>
  <c r="J2364" i="19"/>
  <c r="J2363" i="19"/>
  <c r="J2362" i="19"/>
  <c r="J2361" i="19"/>
  <c r="J2360" i="19"/>
  <c r="J2359" i="19"/>
  <c r="J2358" i="19"/>
  <c r="J2357" i="19"/>
  <c r="J2356" i="19"/>
  <c r="J2355" i="19"/>
  <c r="J2354" i="19"/>
  <c r="J2353" i="19"/>
  <c r="J2352" i="19"/>
  <c r="J2351" i="19"/>
  <c r="J2350" i="19"/>
  <c r="J2349" i="19"/>
  <c r="J2348" i="19"/>
  <c r="J2347" i="19"/>
  <c r="J2346" i="19"/>
  <c r="J2345" i="19"/>
  <c r="J2344" i="19"/>
  <c r="J2343" i="19"/>
  <c r="J2342" i="19"/>
  <c r="J2341" i="19"/>
  <c r="J2340" i="19"/>
  <c r="J2339" i="19"/>
  <c r="J2338" i="19"/>
  <c r="J2337" i="19"/>
  <c r="J2336" i="19"/>
  <c r="J2335" i="19"/>
  <c r="J2334" i="19"/>
  <c r="J2333" i="19"/>
  <c r="J2332" i="19"/>
  <c r="J2331" i="19"/>
  <c r="J2330" i="19"/>
  <c r="J2329" i="19"/>
  <c r="J2328" i="19"/>
  <c r="J2327" i="19"/>
  <c r="J2326" i="19"/>
  <c r="J2325" i="19"/>
  <c r="J2324" i="19"/>
  <c r="J2323" i="19"/>
  <c r="J2322" i="19"/>
  <c r="J2321" i="19"/>
  <c r="J2320" i="19"/>
  <c r="J2319" i="19"/>
  <c r="J2318" i="19"/>
  <c r="J2317" i="19"/>
  <c r="J2316" i="19"/>
  <c r="J2315" i="19"/>
  <c r="J2314" i="19"/>
  <c r="J2313" i="19"/>
  <c r="J2312" i="19"/>
  <c r="J2311" i="19"/>
  <c r="J2310" i="19"/>
  <c r="J2309" i="19"/>
  <c r="J2308" i="19"/>
  <c r="J2307" i="19"/>
  <c r="J2306" i="19"/>
  <c r="J2305" i="19"/>
  <c r="J2304" i="19"/>
  <c r="J2303" i="19"/>
  <c r="J2302" i="19"/>
  <c r="J2301" i="19"/>
  <c r="J2300" i="19"/>
  <c r="J2299" i="19"/>
  <c r="J2298" i="19"/>
  <c r="J2297" i="19"/>
  <c r="J2296" i="19"/>
  <c r="J2295" i="19"/>
  <c r="J2294" i="19"/>
  <c r="J2293" i="19"/>
  <c r="J2292" i="19"/>
  <c r="J2291" i="19"/>
  <c r="J2290" i="19"/>
  <c r="J2289" i="19"/>
  <c r="J2288" i="19"/>
  <c r="J2287" i="19"/>
  <c r="J2286" i="19"/>
  <c r="J2285" i="19"/>
  <c r="J2284" i="19"/>
  <c r="J2283" i="19"/>
  <c r="J2282" i="19"/>
  <c r="J2281" i="19"/>
  <c r="J2280" i="19"/>
  <c r="J2279" i="19"/>
  <c r="J2278" i="19"/>
  <c r="J2277" i="19"/>
  <c r="J2276" i="19"/>
  <c r="J2275" i="19"/>
  <c r="J2274" i="19"/>
  <c r="J2273" i="19"/>
  <c r="J2272" i="19"/>
  <c r="J2271" i="19"/>
  <c r="J2270" i="19"/>
  <c r="J2269" i="19"/>
  <c r="J2268" i="19"/>
  <c r="J2267" i="19"/>
  <c r="J2266" i="19"/>
  <c r="J2265" i="19"/>
  <c r="J2264" i="19"/>
  <c r="J2263" i="19"/>
  <c r="J2262" i="19"/>
  <c r="J2261" i="19"/>
  <c r="J2260" i="19"/>
  <c r="J2259" i="19"/>
  <c r="J2258" i="19"/>
  <c r="J2257" i="19"/>
  <c r="J2256" i="19"/>
  <c r="J2255" i="19"/>
  <c r="J2254" i="19"/>
  <c r="J2253" i="19"/>
  <c r="J2252" i="19"/>
  <c r="J2251" i="19"/>
  <c r="J2250" i="19"/>
  <c r="J2249" i="19"/>
  <c r="J2248" i="19"/>
  <c r="J2247" i="19"/>
  <c r="J2246" i="19"/>
  <c r="J2245" i="19"/>
  <c r="J2244" i="19"/>
  <c r="J2243" i="19"/>
  <c r="J2242" i="19"/>
  <c r="J2241" i="19"/>
  <c r="J2240" i="19"/>
  <c r="J2239" i="19"/>
  <c r="J2238" i="19"/>
  <c r="J2237" i="19"/>
  <c r="J2236" i="19"/>
  <c r="J2235" i="19"/>
  <c r="J2234" i="19"/>
  <c r="J2233" i="19"/>
  <c r="J2232" i="19"/>
  <c r="J2231" i="19"/>
  <c r="J2230" i="19"/>
  <c r="J2229" i="19"/>
  <c r="J2228" i="19"/>
  <c r="J2227" i="19"/>
  <c r="J2226" i="19"/>
  <c r="J2225" i="19"/>
  <c r="J2224" i="19"/>
  <c r="J2223" i="19"/>
  <c r="J2222" i="19"/>
  <c r="J2221" i="19"/>
  <c r="J2220" i="19"/>
  <c r="J2219" i="19"/>
  <c r="J2218" i="19"/>
  <c r="J2217" i="19"/>
  <c r="J2216" i="19"/>
  <c r="J2215" i="19"/>
  <c r="J2214" i="19"/>
  <c r="J2213" i="19"/>
  <c r="J2212" i="19"/>
  <c r="J2211" i="19"/>
  <c r="J2210" i="19"/>
  <c r="J2209" i="19"/>
  <c r="J2208" i="19"/>
  <c r="J2207" i="19"/>
  <c r="J2206" i="19"/>
  <c r="J2205" i="19"/>
  <c r="J2204" i="19"/>
  <c r="J2203" i="19"/>
  <c r="J2202" i="19"/>
  <c r="J2201" i="19"/>
  <c r="J2200" i="19"/>
  <c r="J2199" i="19"/>
  <c r="J2198" i="19"/>
  <c r="J2197" i="19"/>
  <c r="J2196" i="19"/>
  <c r="J2195" i="19"/>
  <c r="J2194" i="19"/>
  <c r="J2193" i="19"/>
  <c r="J2192" i="19"/>
  <c r="J2191" i="19"/>
  <c r="J2190" i="19"/>
  <c r="J2189" i="19"/>
  <c r="J2188" i="19"/>
  <c r="J2187" i="19"/>
  <c r="J2186" i="19"/>
  <c r="J2185" i="19"/>
  <c r="J2184" i="19"/>
  <c r="J2183" i="19"/>
  <c r="J2182" i="19"/>
  <c r="J2181" i="19"/>
  <c r="J2180" i="19"/>
  <c r="J2179" i="19"/>
  <c r="J2178" i="19"/>
  <c r="J2177" i="19"/>
  <c r="J2176" i="19"/>
  <c r="J2175" i="19"/>
  <c r="J2174" i="19"/>
  <c r="J2173" i="19"/>
  <c r="J2172" i="19"/>
  <c r="J2171" i="19"/>
  <c r="J2170" i="19"/>
  <c r="J2169" i="19"/>
  <c r="J2168" i="19"/>
  <c r="J2167" i="19"/>
  <c r="J2166" i="19"/>
  <c r="J2165" i="19"/>
  <c r="J2164" i="19"/>
  <c r="J2163" i="19"/>
  <c r="J2162" i="19"/>
  <c r="J2161" i="19"/>
  <c r="J2160" i="19"/>
  <c r="J2159" i="19"/>
  <c r="J2158" i="19"/>
  <c r="J2157" i="19"/>
  <c r="J2156" i="19"/>
  <c r="J2155" i="19"/>
  <c r="J2154" i="19"/>
  <c r="J2153" i="19"/>
  <c r="J2152" i="19"/>
  <c r="J2151" i="19"/>
  <c r="J2150" i="19"/>
  <c r="J2149" i="19"/>
  <c r="J2148" i="19"/>
  <c r="J2147" i="19"/>
  <c r="J2146" i="19"/>
  <c r="J2145" i="19"/>
  <c r="J2144" i="19"/>
  <c r="J2143" i="19"/>
  <c r="J2142" i="19"/>
  <c r="J2141" i="19"/>
  <c r="J2140" i="19"/>
  <c r="J2139" i="19"/>
  <c r="J2138" i="19"/>
  <c r="J2137" i="19"/>
  <c r="J2136" i="19"/>
  <c r="J2135" i="19"/>
  <c r="J2134" i="19"/>
  <c r="J2133" i="19"/>
  <c r="J2132" i="19"/>
  <c r="J2131" i="19"/>
  <c r="J2130" i="19"/>
  <c r="J2129" i="19"/>
  <c r="J2128" i="19"/>
  <c r="J2127" i="19"/>
  <c r="J2126" i="19"/>
  <c r="J2125" i="19"/>
  <c r="J2124" i="19"/>
  <c r="J2123" i="19"/>
  <c r="J2122" i="19"/>
  <c r="J2121" i="19"/>
  <c r="J2120" i="19"/>
  <c r="J2119" i="19"/>
  <c r="J2118" i="19"/>
  <c r="J2117" i="19"/>
  <c r="J2116" i="19"/>
  <c r="J2115" i="19"/>
  <c r="J2114" i="19"/>
  <c r="J2113" i="19"/>
  <c r="J2112" i="19"/>
  <c r="J2111" i="19"/>
  <c r="J2110" i="19"/>
  <c r="J2109" i="19"/>
  <c r="J2108" i="19"/>
  <c r="J2107" i="19"/>
  <c r="J2106" i="19"/>
  <c r="J2105" i="19"/>
  <c r="J2104" i="19"/>
  <c r="J2103" i="19"/>
  <c r="J2102" i="19"/>
  <c r="J2101" i="19"/>
  <c r="J2100" i="19"/>
  <c r="J2099" i="19"/>
  <c r="J2098" i="19"/>
  <c r="J2097" i="19"/>
  <c r="J2096" i="19"/>
  <c r="J2095" i="19"/>
  <c r="J2094" i="19"/>
  <c r="J2093" i="19"/>
  <c r="J2092" i="19"/>
  <c r="J2091" i="19"/>
  <c r="J2090" i="19"/>
  <c r="J2089" i="19"/>
  <c r="J2088" i="19"/>
  <c r="J2087" i="19"/>
  <c r="J2086" i="19"/>
  <c r="J2085" i="19"/>
  <c r="J2084" i="19"/>
  <c r="J2083" i="19"/>
  <c r="J2082" i="19"/>
  <c r="J2081" i="19"/>
  <c r="J2080" i="19"/>
  <c r="J2079" i="19"/>
  <c r="J2078" i="19"/>
  <c r="J2077" i="19"/>
  <c r="J2076" i="19"/>
  <c r="J2075" i="19"/>
  <c r="J2074" i="19"/>
  <c r="J2073" i="19"/>
  <c r="J2072" i="19"/>
  <c r="J2071" i="19"/>
  <c r="J2070" i="19"/>
  <c r="J2069" i="19"/>
  <c r="J2068" i="19"/>
  <c r="J2067" i="19"/>
  <c r="J2066" i="19"/>
  <c r="J2065" i="19"/>
  <c r="J2064" i="19"/>
  <c r="J2063" i="19"/>
  <c r="J2062" i="19"/>
  <c r="J2061" i="19"/>
  <c r="J2060" i="19"/>
  <c r="J2059" i="19"/>
  <c r="J2058" i="19"/>
  <c r="J2057" i="19"/>
  <c r="J2056" i="19"/>
  <c r="J2055" i="19"/>
  <c r="J2054" i="19"/>
  <c r="J2053" i="19"/>
  <c r="J2052" i="19"/>
  <c r="J2051" i="19"/>
  <c r="J2050" i="19"/>
  <c r="J2049" i="19"/>
  <c r="J2048" i="19"/>
  <c r="J2047" i="19"/>
  <c r="J2046" i="19"/>
  <c r="J2045" i="19"/>
  <c r="J2044" i="19"/>
  <c r="J2043" i="19"/>
  <c r="J2042" i="19"/>
  <c r="J2041" i="19"/>
  <c r="J2040" i="19"/>
  <c r="J2039" i="19"/>
  <c r="J2038" i="19"/>
  <c r="J2037" i="19"/>
  <c r="J2036" i="19"/>
  <c r="J2035" i="19"/>
  <c r="J2034" i="19"/>
  <c r="J2033" i="19"/>
  <c r="J2032" i="19"/>
  <c r="J2031" i="19"/>
  <c r="J2030" i="19"/>
  <c r="J2029" i="19"/>
  <c r="J2028" i="19"/>
  <c r="J2027" i="19"/>
  <c r="J2026" i="19"/>
  <c r="J2025" i="19"/>
  <c r="J2024" i="19"/>
  <c r="J2023" i="19"/>
  <c r="J2022" i="19"/>
  <c r="J2021" i="19"/>
  <c r="J2020" i="19"/>
  <c r="J2019" i="19"/>
  <c r="J2018" i="19"/>
  <c r="J2017" i="19"/>
  <c r="J2016" i="19"/>
  <c r="J2015" i="19"/>
  <c r="J2014" i="19"/>
  <c r="J2013" i="19"/>
  <c r="J2012" i="19"/>
  <c r="J2011" i="19"/>
  <c r="J2010" i="19"/>
  <c r="J2009" i="19"/>
  <c r="J2008" i="19"/>
  <c r="J2007" i="19"/>
  <c r="J2006" i="19"/>
  <c r="J2005" i="19"/>
  <c r="J2004" i="19"/>
  <c r="J2003" i="19"/>
  <c r="J2002" i="19"/>
  <c r="J2001" i="19"/>
  <c r="J2000" i="19"/>
  <c r="J1999" i="19"/>
  <c r="J1998" i="19"/>
  <c r="J1997" i="19"/>
  <c r="J1996" i="19"/>
  <c r="J1995" i="19"/>
  <c r="J1994" i="19"/>
  <c r="J1993" i="19"/>
  <c r="J1992" i="19"/>
  <c r="J1991" i="19"/>
  <c r="J1990" i="19"/>
  <c r="J1989" i="19"/>
  <c r="J1988" i="19"/>
  <c r="J1987" i="19"/>
  <c r="J1986" i="19"/>
  <c r="J1985" i="19"/>
  <c r="J1984" i="19"/>
  <c r="J1983" i="19"/>
  <c r="J1982" i="19"/>
  <c r="J1981" i="19"/>
  <c r="J1980" i="19"/>
  <c r="J1979" i="19"/>
  <c r="J1978" i="19"/>
  <c r="J1977" i="19"/>
  <c r="J1976" i="19"/>
  <c r="J1975" i="19"/>
  <c r="J1974" i="19"/>
  <c r="J1973" i="19"/>
  <c r="J1972" i="19"/>
  <c r="J1971" i="19"/>
  <c r="J1970" i="19"/>
  <c r="J1969" i="19"/>
  <c r="J1968" i="19"/>
  <c r="J1967" i="19"/>
  <c r="J1966" i="19"/>
  <c r="J1965" i="19"/>
  <c r="J1964" i="19"/>
  <c r="J1963" i="19"/>
  <c r="J1962" i="19"/>
  <c r="J1961" i="19"/>
  <c r="J1960" i="19"/>
  <c r="J1959" i="19"/>
  <c r="J1958" i="19"/>
  <c r="J1957" i="19"/>
  <c r="J1956" i="19"/>
  <c r="J1955" i="19"/>
  <c r="J1954" i="19"/>
  <c r="J1953" i="19"/>
  <c r="J1952" i="19"/>
  <c r="J1951" i="19"/>
  <c r="J1950" i="19"/>
  <c r="J1949" i="19"/>
  <c r="J1948" i="19"/>
  <c r="J1947" i="19"/>
  <c r="J1946" i="19"/>
  <c r="J1945" i="19"/>
  <c r="J1944" i="19"/>
  <c r="J1943" i="19"/>
  <c r="J1942" i="19"/>
  <c r="J1941" i="19"/>
  <c r="J1940" i="19"/>
  <c r="J1939" i="19"/>
  <c r="J1938" i="19"/>
  <c r="J1937" i="19"/>
  <c r="J1936" i="19"/>
  <c r="J1935" i="19"/>
  <c r="J1934" i="19"/>
  <c r="J1933" i="19"/>
  <c r="J1932" i="19"/>
  <c r="J1931" i="19"/>
  <c r="J1930" i="19"/>
  <c r="J1929" i="19"/>
  <c r="J1928" i="19"/>
  <c r="J1927" i="19"/>
  <c r="J1926" i="19"/>
  <c r="J1925" i="19"/>
  <c r="J1924" i="19"/>
  <c r="J1923" i="19"/>
  <c r="J1922" i="19"/>
  <c r="J1921" i="19"/>
  <c r="J1920" i="19"/>
  <c r="J1919" i="19"/>
  <c r="J1918" i="19"/>
  <c r="J1917" i="19"/>
  <c r="J1916" i="19"/>
  <c r="J1915" i="19"/>
  <c r="J1914" i="19"/>
  <c r="J1913" i="19"/>
  <c r="J1912" i="19"/>
  <c r="J1911" i="19"/>
  <c r="J1910" i="19"/>
  <c r="J1909" i="19"/>
  <c r="J1908" i="19"/>
  <c r="J1907" i="19"/>
  <c r="J1906" i="19"/>
  <c r="J1905" i="19"/>
  <c r="J1904" i="19"/>
  <c r="J1903" i="19"/>
  <c r="J1902" i="19"/>
  <c r="J1901" i="19"/>
  <c r="J1900" i="19"/>
  <c r="J1899" i="19"/>
  <c r="J1898" i="19"/>
  <c r="J1897" i="19"/>
  <c r="J1896" i="19"/>
  <c r="J1895" i="19"/>
  <c r="J1894" i="19"/>
  <c r="J1893" i="19"/>
  <c r="J1892" i="19"/>
  <c r="J1891" i="19"/>
  <c r="J1890" i="19"/>
  <c r="J1889" i="19"/>
  <c r="J1888" i="19"/>
  <c r="J1887" i="19"/>
  <c r="J1886" i="19"/>
  <c r="J1885" i="19"/>
  <c r="J1884" i="19"/>
  <c r="J1883" i="19"/>
  <c r="J1882" i="19"/>
  <c r="J1881" i="19"/>
  <c r="J1880" i="19"/>
  <c r="J1879" i="19"/>
  <c r="J1878" i="19"/>
  <c r="J1877" i="19"/>
  <c r="J1876" i="19"/>
  <c r="J1875" i="19"/>
  <c r="J1874" i="19"/>
  <c r="J1873" i="19"/>
  <c r="J1872" i="19"/>
  <c r="J1871" i="19"/>
  <c r="J1870" i="19"/>
  <c r="J1869" i="19"/>
  <c r="J1868" i="19"/>
  <c r="J1867" i="19"/>
  <c r="J1866" i="19"/>
  <c r="J1865" i="19"/>
  <c r="J1864" i="19"/>
  <c r="J1863" i="19"/>
  <c r="J1862" i="19"/>
  <c r="J1861" i="19"/>
  <c r="J1860" i="19"/>
  <c r="J1859" i="19"/>
  <c r="J1858" i="19"/>
  <c r="J1857" i="19"/>
  <c r="J1856" i="19"/>
  <c r="J1855" i="19"/>
  <c r="J1854" i="19"/>
  <c r="J1853" i="19"/>
  <c r="J1852" i="19"/>
  <c r="J1851" i="19"/>
  <c r="J1850" i="19"/>
  <c r="J1849" i="19"/>
  <c r="J1848" i="19"/>
  <c r="J1847" i="19"/>
  <c r="J1846" i="19"/>
  <c r="J1845" i="19"/>
  <c r="J1844" i="19"/>
  <c r="J1843" i="19"/>
  <c r="J1842" i="19"/>
  <c r="J1841" i="19"/>
  <c r="J1840" i="19"/>
  <c r="J1839" i="19"/>
  <c r="J1838" i="19"/>
  <c r="J1837" i="19"/>
  <c r="J1836" i="19"/>
  <c r="J1835" i="19"/>
  <c r="J1834" i="19"/>
  <c r="J1833" i="19"/>
  <c r="J1832" i="19"/>
  <c r="J1831" i="19"/>
  <c r="J1830" i="19"/>
  <c r="J1829" i="19"/>
  <c r="J1828" i="19"/>
  <c r="J1827" i="19"/>
  <c r="J1826" i="19"/>
  <c r="J1825" i="19"/>
  <c r="J1824" i="19"/>
  <c r="J1823" i="19"/>
  <c r="J1822" i="19"/>
  <c r="J1821" i="19"/>
  <c r="J1820" i="19"/>
  <c r="J1819" i="19"/>
  <c r="J1818" i="19"/>
  <c r="J1817" i="19"/>
  <c r="J1816" i="19"/>
  <c r="J1815" i="19"/>
  <c r="J1814" i="19"/>
  <c r="J1813" i="19"/>
  <c r="J1812" i="19"/>
  <c r="J1811" i="19"/>
  <c r="J1810" i="19"/>
  <c r="J1809" i="19"/>
  <c r="J1808" i="19"/>
  <c r="J1807" i="19"/>
  <c r="J1806" i="19"/>
  <c r="J1805" i="19"/>
  <c r="J1804" i="19"/>
  <c r="J1803" i="19"/>
  <c r="J1802" i="19"/>
  <c r="J1801" i="19"/>
  <c r="J1800" i="19"/>
  <c r="J1799" i="19"/>
  <c r="J1798" i="19"/>
  <c r="J1797" i="19"/>
  <c r="J1796" i="19"/>
  <c r="J1795" i="19"/>
  <c r="J1794" i="19"/>
  <c r="J1793" i="19"/>
  <c r="J1792" i="19"/>
  <c r="J1791" i="19"/>
  <c r="J1790" i="19"/>
  <c r="J1789" i="19"/>
  <c r="J1788" i="19"/>
  <c r="J1787" i="19"/>
  <c r="J1786" i="19"/>
  <c r="J1785" i="19"/>
  <c r="J1784" i="19"/>
  <c r="J1783" i="19"/>
  <c r="J1782" i="19"/>
  <c r="J1781" i="19"/>
  <c r="J1780" i="19"/>
  <c r="J1779" i="19"/>
  <c r="J1778" i="19"/>
  <c r="J1777" i="19"/>
  <c r="J1776" i="19"/>
  <c r="J1775" i="19"/>
  <c r="J1774" i="19"/>
  <c r="J1773" i="19"/>
  <c r="J1772" i="19"/>
  <c r="J1771" i="19"/>
  <c r="J1770" i="19"/>
  <c r="J1769" i="19"/>
  <c r="J1768" i="19"/>
  <c r="J1767" i="19"/>
  <c r="J1766" i="19"/>
  <c r="J1765" i="19"/>
  <c r="J1764" i="19"/>
  <c r="J1763" i="19"/>
  <c r="J1762" i="19"/>
  <c r="J1761" i="19"/>
  <c r="J1760" i="19"/>
  <c r="J1759" i="19"/>
  <c r="J1758" i="19"/>
  <c r="J1757" i="19"/>
  <c r="J1756" i="19"/>
  <c r="J1755" i="19"/>
  <c r="J1754" i="19"/>
  <c r="J1753" i="19"/>
  <c r="J1752" i="19"/>
  <c r="J1751" i="19"/>
  <c r="J1750" i="19"/>
  <c r="J1749" i="19"/>
  <c r="J1748" i="19"/>
  <c r="J1747" i="19"/>
  <c r="J1746" i="19"/>
  <c r="J1745" i="19"/>
  <c r="J1744" i="19"/>
  <c r="J1743" i="19"/>
  <c r="J1742" i="19"/>
  <c r="J1741" i="19"/>
  <c r="J1740" i="19"/>
  <c r="J1739" i="19"/>
  <c r="J1738" i="19"/>
  <c r="J1737" i="19"/>
  <c r="J1736" i="19"/>
  <c r="J1735" i="19"/>
  <c r="J1734" i="19"/>
  <c r="J1733" i="19"/>
  <c r="J1732" i="19"/>
  <c r="J1731" i="19"/>
  <c r="J1730" i="19"/>
  <c r="J1729" i="19"/>
  <c r="J1728" i="19"/>
  <c r="J1727" i="19"/>
  <c r="J1726" i="19"/>
  <c r="J1725" i="19"/>
  <c r="J1724" i="19"/>
  <c r="J1723" i="19"/>
  <c r="J1722" i="19"/>
  <c r="J1721" i="19"/>
  <c r="J1720" i="19"/>
  <c r="J1719" i="19"/>
  <c r="J1718" i="19"/>
  <c r="J1717" i="19"/>
  <c r="J1716" i="19"/>
  <c r="J1715" i="19"/>
  <c r="J1714" i="19"/>
  <c r="J1713" i="19"/>
  <c r="J1712" i="19"/>
  <c r="J1711" i="19"/>
  <c r="J1710" i="19"/>
  <c r="J1709" i="19"/>
  <c r="J1708" i="19"/>
  <c r="J1707" i="19"/>
  <c r="J1706" i="19"/>
  <c r="J1705" i="19"/>
  <c r="J1704" i="19"/>
  <c r="J1703" i="19"/>
  <c r="J1702" i="19"/>
  <c r="J1701" i="19"/>
  <c r="J1700" i="19"/>
  <c r="J1699" i="19"/>
  <c r="J1698" i="19"/>
  <c r="J1697" i="19"/>
  <c r="J1696" i="19"/>
  <c r="J1695" i="19"/>
  <c r="J1694" i="19"/>
  <c r="J1693" i="19"/>
  <c r="J1692" i="19"/>
  <c r="J1691" i="19"/>
  <c r="J1690" i="19"/>
  <c r="J1689" i="19"/>
  <c r="J1688" i="19"/>
  <c r="J1687" i="19"/>
  <c r="J1686" i="19"/>
  <c r="J1685" i="19"/>
  <c r="J1684" i="19"/>
  <c r="J1683" i="19"/>
  <c r="J1682" i="19"/>
  <c r="J1681" i="19"/>
  <c r="J1680" i="19"/>
  <c r="J1679" i="19"/>
  <c r="J1678" i="19"/>
  <c r="J1677" i="19"/>
  <c r="J1676" i="19"/>
  <c r="J1675" i="19"/>
  <c r="J1674" i="19"/>
  <c r="J1673" i="19"/>
  <c r="J1672" i="19"/>
  <c r="J1671" i="19"/>
  <c r="J1670" i="19"/>
  <c r="J1669" i="19"/>
  <c r="J1668" i="19"/>
  <c r="J1667" i="19"/>
  <c r="J1666" i="19"/>
  <c r="J1665" i="19"/>
  <c r="J1664" i="19"/>
  <c r="J1663" i="19"/>
  <c r="J1662" i="19"/>
  <c r="J1661" i="19"/>
  <c r="J1660" i="19"/>
  <c r="J1659" i="19"/>
  <c r="J1658" i="19"/>
  <c r="J1657" i="19"/>
  <c r="J1656" i="19"/>
  <c r="J1655" i="19"/>
  <c r="J1654" i="19"/>
  <c r="J1653" i="19"/>
  <c r="J1652" i="19"/>
  <c r="J1651" i="19"/>
  <c r="J1650" i="19"/>
  <c r="J1649" i="19"/>
  <c r="J1648" i="19"/>
  <c r="J1647" i="19"/>
  <c r="J1646" i="19"/>
  <c r="J1645" i="19"/>
  <c r="J1644" i="19"/>
  <c r="J1643" i="19"/>
  <c r="J1642" i="19"/>
  <c r="J1641" i="19"/>
  <c r="J1640" i="19"/>
  <c r="J1639" i="19"/>
  <c r="J1638" i="19"/>
  <c r="J1637" i="19"/>
  <c r="J1636" i="19"/>
  <c r="J1635" i="19"/>
  <c r="J1634" i="19"/>
  <c r="J1633" i="19"/>
  <c r="J1632" i="19"/>
  <c r="J1631" i="19"/>
  <c r="J1630" i="19"/>
  <c r="J1629" i="19"/>
  <c r="J1628" i="19"/>
  <c r="J1627" i="19"/>
  <c r="J1626" i="19"/>
  <c r="J1625" i="19"/>
  <c r="J1624" i="19"/>
  <c r="J1623" i="19"/>
  <c r="J1622" i="19"/>
  <c r="J1621" i="19"/>
  <c r="J1620" i="19"/>
  <c r="J1619" i="19"/>
  <c r="J1618" i="19"/>
  <c r="J1617" i="19"/>
  <c r="J1616" i="19"/>
  <c r="J1615" i="19"/>
  <c r="J1614" i="19"/>
  <c r="J1613" i="19"/>
  <c r="J1612" i="19"/>
  <c r="J1611" i="19"/>
  <c r="J1610" i="19"/>
  <c r="J1609" i="19"/>
  <c r="J1608" i="19"/>
  <c r="J1607" i="19"/>
  <c r="J1606" i="19"/>
  <c r="J1605" i="19"/>
  <c r="J1604" i="19"/>
  <c r="J1603" i="19"/>
  <c r="J1602" i="19"/>
  <c r="J1601" i="19"/>
  <c r="J1600" i="19"/>
  <c r="J1599" i="19"/>
  <c r="J1598" i="19"/>
  <c r="J1597" i="19"/>
  <c r="J1596" i="19"/>
  <c r="J1595" i="19"/>
  <c r="J1594" i="19"/>
  <c r="J1593" i="19"/>
  <c r="J1592" i="19"/>
  <c r="J1591" i="19"/>
  <c r="J1590" i="19"/>
  <c r="J1589" i="19"/>
  <c r="J1588" i="19"/>
  <c r="J1587" i="19"/>
  <c r="J1586" i="19"/>
  <c r="J1585" i="19"/>
  <c r="J1584" i="19"/>
  <c r="J1583" i="19"/>
  <c r="J1582" i="19"/>
  <c r="J1581" i="19"/>
  <c r="J1580" i="19"/>
  <c r="J1579" i="19"/>
  <c r="J1578" i="19"/>
  <c r="J1577" i="19"/>
  <c r="J1576" i="19"/>
  <c r="J1575" i="19"/>
  <c r="J1574" i="19"/>
  <c r="J1573" i="19"/>
  <c r="J1572" i="19"/>
  <c r="J1571" i="19"/>
  <c r="J1570" i="19"/>
  <c r="J1569" i="19"/>
  <c r="J1568" i="19"/>
  <c r="J1567" i="19"/>
  <c r="J1566" i="19"/>
  <c r="J1565" i="19"/>
  <c r="J1564" i="19"/>
  <c r="J1563" i="19"/>
  <c r="J1562" i="19"/>
  <c r="J1561" i="19"/>
  <c r="J1560" i="19"/>
  <c r="J1559" i="19"/>
  <c r="J1558" i="19"/>
  <c r="J1557" i="19"/>
  <c r="J1556" i="19"/>
  <c r="J1555" i="19"/>
  <c r="J1554" i="19"/>
  <c r="J1553" i="19"/>
  <c r="J1552" i="19"/>
  <c r="J1551" i="19"/>
  <c r="J1550" i="19"/>
  <c r="J1549" i="19"/>
  <c r="J1548" i="19"/>
  <c r="J1547" i="19"/>
  <c r="J1546" i="19"/>
  <c r="J1545" i="19"/>
  <c r="J1544" i="19"/>
  <c r="J1543" i="19"/>
  <c r="J1542" i="19"/>
  <c r="J1541" i="19"/>
  <c r="J1540" i="19"/>
  <c r="J1539" i="19"/>
  <c r="J1538" i="19"/>
  <c r="J1537" i="19"/>
  <c r="J1536" i="19"/>
  <c r="J1535" i="19"/>
  <c r="J1534" i="19"/>
  <c r="J1533" i="19"/>
  <c r="J1532" i="19"/>
  <c r="J1531" i="19"/>
  <c r="J1530" i="19"/>
  <c r="J1529" i="19"/>
  <c r="J1528" i="19"/>
  <c r="J1527" i="19"/>
  <c r="J1526" i="19"/>
  <c r="J1525" i="19"/>
  <c r="J1524" i="19"/>
  <c r="J1523" i="19"/>
  <c r="J1522" i="19"/>
  <c r="J1521" i="19"/>
  <c r="J1520" i="19"/>
  <c r="J1519" i="19"/>
  <c r="J1518" i="19"/>
  <c r="J1517" i="19"/>
  <c r="J1516" i="19"/>
  <c r="J1515" i="19"/>
  <c r="J1514" i="19"/>
  <c r="J1513" i="19"/>
  <c r="J1512" i="19"/>
  <c r="J1511" i="19"/>
  <c r="J1510" i="19"/>
  <c r="J1509" i="19"/>
  <c r="J1508" i="19"/>
  <c r="J1507" i="19"/>
  <c r="J1506" i="19"/>
  <c r="J1505" i="19"/>
  <c r="J1504" i="19"/>
  <c r="J1503" i="19"/>
  <c r="J1502" i="19"/>
  <c r="J1501" i="19"/>
  <c r="J1500" i="19"/>
  <c r="J1499" i="19"/>
  <c r="J1498" i="19"/>
  <c r="J1497" i="19"/>
  <c r="J1496" i="19"/>
  <c r="J1495" i="19"/>
  <c r="J1494" i="19"/>
  <c r="J1493" i="19"/>
  <c r="J1492" i="19"/>
  <c r="J1491" i="19"/>
  <c r="J1490" i="19"/>
  <c r="J1489" i="19"/>
  <c r="J1488" i="19"/>
  <c r="J1487" i="19"/>
  <c r="J1486" i="19"/>
  <c r="J1485" i="19"/>
  <c r="J1484" i="19"/>
  <c r="J1483" i="19"/>
  <c r="J1482" i="19"/>
  <c r="J1481" i="19"/>
  <c r="J1480" i="19"/>
  <c r="J1479" i="19"/>
  <c r="J1478" i="19"/>
  <c r="J1477" i="19"/>
  <c r="J1476" i="19"/>
  <c r="J1475" i="19"/>
  <c r="J1474" i="19"/>
  <c r="J1473" i="19"/>
  <c r="J1472" i="19"/>
  <c r="J1471" i="19"/>
  <c r="J1470" i="19"/>
  <c r="J1469" i="19"/>
  <c r="J1468" i="19"/>
  <c r="J1467" i="19"/>
  <c r="J1466" i="19"/>
  <c r="J1465" i="19"/>
  <c r="J1464" i="19"/>
  <c r="J1463" i="19"/>
  <c r="J1462" i="19"/>
  <c r="J1461" i="19"/>
  <c r="J1460" i="19"/>
  <c r="J1459" i="19"/>
  <c r="J1458" i="19"/>
  <c r="J1457" i="19"/>
  <c r="J1456" i="19"/>
  <c r="J1455" i="19"/>
  <c r="J1454" i="19"/>
  <c r="J1453" i="19"/>
  <c r="J1452" i="19"/>
  <c r="J1451" i="19"/>
  <c r="J1450" i="19"/>
  <c r="J1449" i="19"/>
  <c r="J1448" i="19"/>
  <c r="J1447" i="19"/>
  <c r="J1446" i="19"/>
  <c r="J1445" i="19"/>
  <c r="J1444" i="19"/>
  <c r="J1443" i="19"/>
  <c r="J1442" i="19"/>
  <c r="J1441" i="19"/>
  <c r="J1440" i="19"/>
  <c r="J1439" i="19"/>
  <c r="J1438" i="19"/>
  <c r="J1437" i="19"/>
  <c r="J1436" i="19"/>
  <c r="J1435" i="19"/>
  <c r="J1434" i="19"/>
  <c r="J1433" i="19"/>
  <c r="J1432" i="19"/>
  <c r="J1431" i="19"/>
  <c r="J1430" i="19"/>
  <c r="J1429" i="19"/>
  <c r="J1428" i="19"/>
  <c r="J1427" i="19"/>
  <c r="J1426" i="19"/>
  <c r="J1425" i="19"/>
  <c r="J1424" i="19"/>
  <c r="J1423" i="19"/>
  <c r="J1422" i="19"/>
  <c r="J1421" i="19"/>
  <c r="J1420" i="19"/>
  <c r="J1419" i="19"/>
  <c r="J1418" i="19"/>
  <c r="J1417" i="19"/>
  <c r="J1416" i="19"/>
  <c r="J1415" i="19"/>
  <c r="J1414" i="19"/>
  <c r="J1413" i="19"/>
  <c r="J1412" i="19"/>
  <c r="J1411" i="19"/>
  <c r="J1410" i="19"/>
  <c r="J1409" i="19"/>
  <c r="J1408" i="19"/>
  <c r="J1407" i="19"/>
  <c r="J1406" i="19"/>
  <c r="J1405" i="19"/>
  <c r="J1404" i="19"/>
  <c r="J1403" i="19"/>
  <c r="J1402" i="19"/>
  <c r="J1401" i="19"/>
  <c r="J1400" i="19"/>
  <c r="J1399" i="19"/>
  <c r="J1398" i="19"/>
  <c r="J1397" i="19"/>
  <c r="J1396" i="19"/>
  <c r="J1395" i="19"/>
  <c r="J1394" i="19"/>
  <c r="J1393" i="19"/>
  <c r="J1392" i="19"/>
  <c r="J1391" i="19"/>
  <c r="J1390" i="19"/>
  <c r="J1389" i="19"/>
  <c r="J1388" i="19"/>
  <c r="J1387" i="19"/>
  <c r="J1386" i="19"/>
  <c r="J1385" i="19"/>
  <c r="J1384" i="19"/>
  <c r="J1383" i="19"/>
  <c r="J1382" i="19"/>
  <c r="J1381" i="19"/>
  <c r="J1380" i="19"/>
  <c r="J1379" i="19"/>
  <c r="J1378" i="19"/>
  <c r="J1377" i="19"/>
  <c r="J1376" i="19"/>
  <c r="J1375" i="19"/>
  <c r="J1374" i="19"/>
  <c r="J1373" i="19"/>
  <c r="J1372" i="19"/>
  <c r="J1371" i="19"/>
  <c r="J1370" i="19"/>
  <c r="J1369" i="19"/>
  <c r="J1368" i="19"/>
  <c r="J1367" i="19"/>
  <c r="J1366" i="19"/>
  <c r="J1365" i="19"/>
  <c r="J1364" i="19"/>
  <c r="J1363" i="19"/>
  <c r="J1362" i="19"/>
  <c r="J1361" i="19"/>
  <c r="J1360" i="19"/>
  <c r="J1359" i="19"/>
  <c r="J1358" i="19"/>
  <c r="J1357" i="19"/>
  <c r="J1356" i="19"/>
  <c r="J1355" i="19"/>
  <c r="J1354" i="19"/>
  <c r="J1353" i="19"/>
  <c r="J1352" i="19"/>
  <c r="J1351" i="19"/>
  <c r="J1350" i="19"/>
  <c r="J1349" i="19"/>
  <c r="J1348" i="19"/>
  <c r="J1347" i="19"/>
  <c r="J1346" i="19"/>
  <c r="J1345" i="19"/>
  <c r="J1344" i="19"/>
  <c r="J1343" i="19"/>
  <c r="J1342" i="19"/>
  <c r="J1341" i="19"/>
  <c r="J1340" i="19"/>
  <c r="J1339" i="19"/>
  <c r="J1338" i="19"/>
  <c r="J1337" i="19"/>
  <c r="J1336" i="19"/>
  <c r="J1335" i="19"/>
  <c r="J1334" i="19"/>
  <c r="J1333" i="19"/>
  <c r="J1332" i="19"/>
  <c r="J1331" i="19"/>
  <c r="J1330" i="19"/>
  <c r="J1329" i="19"/>
  <c r="J1328" i="19"/>
  <c r="J1327" i="19"/>
  <c r="J1326" i="19"/>
  <c r="J1325" i="19"/>
  <c r="J1324" i="19"/>
  <c r="J1323" i="19"/>
  <c r="J1322" i="19"/>
  <c r="J1321" i="19"/>
  <c r="J1320" i="19"/>
  <c r="J1319" i="19"/>
  <c r="J1318" i="19"/>
  <c r="J1317" i="19"/>
  <c r="J1316" i="19"/>
  <c r="J1315" i="19"/>
  <c r="J1314" i="19"/>
  <c r="J1313" i="19"/>
  <c r="J1312" i="19"/>
  <c r="J1311" i="19"/>
  <c r="J1310" i="19"/>
  <c r="J1309" i="19"/>
  <c r="J1308" i="19"/>
  <c r="J1307" i="19"/>
  <c r="J1306" i="19"/>
  <c r="J1305" i="19"/>
  <c r="J1304" i="19"/>
  <c r="J1303" i="19"/>
  <c r="J1302" i="19"/>
  <c r="J1301" i="19"/>
  <c r="J1300" i="19"/>
  <c r="J1299" i="19"/>
  <c r="J1298" i="19"/>
  <c r="J1297" i="19"/>
  <c r="J1296" i="19"/>
  <c r="J1295" i="19"/>
  <c r="J1294" i="19"/>
  <c r="J1293" i="19"/>
  <c r="J1292" i="19"/>
  <c r="J1291" i="19"/>
  <c r="J1290" i="19"/>
  <c r="J1289" i="19"/>
  <c r="J1288" i="19"/>
  <c r="J1287" i="19"/>
  <c r="J1286" i="19"/>
  <c r="J1285" i="19"/>
  <c r="J1284" i="19"/>
  <c r="J1283" i="19"/>
  <c r="J1282" i="19"/>
  <c r="J1281" i="19"/>
  <c r="J1280" i="19"/>
  <c r="J1279" i="19"/>
  <c r="J1278" i="19"/>
  <c r="J1277" i="19"/>
  <c r="J1276" i="19"/>
  <c r="J1275" i="19"/>
  <c r="J1274" i="19"/>
  <c r="J1273" i="19"/>
  <c r="J1272" i="19"/>
  <c r="J1271" i="19"/>
  <c r="J1270" i="19"/>
  <c r="J1269" i="19"/>
  <c r="J1268" i="19"/>
  <c r="J1267" i="19"/>
  <c r="J1266" i="19"/>
  <c r="J1265" i="19"/>
  <c r="J1264" i="19"/>
  <c r="J1263" i="19"/>
  <c r="J1262" i="19"/>
  <c r="J1261" i="19"/>
  <c r="J1260" i="19"/>
  <c r="J1259" i="19"/>
  <c r="J1258" i="19"/>
  <c r="J1257" i="19"/>
  <c r="J1256" i="19"/>
  <c r="J1255" i="19"/>
  <c r="J1254" i="19"/>
  <c r="J1253" i="19"/>
  <c r="J1252" i="19"/>
  <c r="J1251" i="19"/>
  <c r="J1250" i="19"/>
  <c r="J1249" i="19"/>
  <c r="J1248" i="19"/>
  <c r="J1247" i="19"/>
  <c r="J1246" i="19"/>
  <c r="J1245" i="19"/>
  <c r="J1244" i="19"/>
  <c r="J1243" i="19"/>
  <c r="J1242" i="19"/>
  <c r="J1241" i="19"/>
  <c r="J1240" i="19"/>
  <c r="J1239" i="19"/>
  <c r="J1238" i="19"/>
  <c r="J1237" i="19"/>
  <c r="J1236" i="19"/>
  <c r="J1235" i="19"/>
  <c r="J1234" i="19"/>
  <c r="J1233" i="19"/>
  <c r="J1232" i="19"/>
  <c r="J1231" i="19"/>
  <c r="J1230" i="19"/>
  <c r="J1229" i="19"/>
  <c r="J1228" i="19"/>
  <c r="J1227" i="19"/>
  <c r="J1226" i="19"/>
  <c r="J1225" i="19"/>
  <c r="J1224" i="19"/>
  <c r="J1223" i="19"/>
  <c r="J1222" i="19"/>
  <c r="J1221" i="19"/>
  <c r="J1220" i="19"/>
  <c r="J1219" i="19"/>
  <c r="J1218" i="19"/>
  <c r="J1217" i="19"/>
  <c r="J1216" i="19"/>
  <c r="J1215" i="19"/>
  <c r="J1214" i="19"/>
  <c r="J1213" i="19"/>
  <c r="J1212" i="19"/>
  <c r="J1211" i="19"/>
  <c r="J1210" i="19"/>
  <c r="J1209" i="19"/>
  <c r="J1208" i="19"/>
  <c r="J1207" i="19"/>
  <c r="J1206" i="19"/>
  <c r="J1205" i="19"/>
  <c r="J1204" i="19"/>
  <c r="J1203" i="19"/>
  <c r="J1202" i="19"/>
  <c r="J1201" i="19"/>
  <c r="J1200" i="19"/>
  <c r="J1199" i="19"/>
  <c r="J1198" i="19"/>
  <c r="J1197" i="19"/>
  <c r="J1196" i="19"/>
  <c r="J1195" i="19"/>
  <c r="J1194" i="19"/>
  <c r="J1193" i="19"/>
  <c r="J1192" i="19"/>
  <c r="J1191" i="19"/>
  <c r="J1190" i="19"/>
  <c r="J1189" i="19"/>
  <c r="J1188" i="19"/>
  <c r="J1187" i="19"/>
  <c r="J1186" i="19"/>
  <c r="J1185" i="19"/>
  <c r="J1184" i="19"/>
  <c r="J1183" i="19"/>
  <c r="J1182" i="19"/>
  <c r="J1181" i="19"/>
  <c r="J1180" i="19"/>
  <c r="J1179" i="19"/>
  <c r="J1178" i="19"/>
  <c r="J1177" i="19"/>
  <c r="J1176" i="19"/>
  <c r="J1175" i="19"/>
  <c r="J1174" i="19"/>
  <c r="J1173" i="19"/>
  <c r="J1172" i="19"/>
  <c r="J1171" i="19"/>
  <c r="J1170" i="19"/>
  <c r="J1169" i="19"/>
  <c r="J1168" i="19"/>
  <c r="J1167" i="19"/>
  <c r="J1166" i="19"/>
  <c r="J1165" i="19"/>
  <c r="J1164" i="19"/>
  <c r="J1163" i="19"/>
  <c r="J1162" i="19"/>
  <c r="J1161" i="19"/>
  <c r="J1160" i="19"/>
  <c r="J1159" i="19"/>
  <c r="J1158" i="19"/>
  <c r="J1157" i="19"/>
  <c r="J1156" i="19"/>
  <c r="J1155" i="19"/>
  <c r="J1154" i="19"/>
  <c r="J1153" i="19"/>
  <c r="J1152" i="19"/>
  <c r="J1151" i="19"/>
  <c r="J1150" i="19"/>
  <c r="J1149" i="19"/>
  <c r="J1148" i="19"/>
  <c r="J1147" i="19"/>
  <c r="J1146" i="19"/>
  <c r="J1145" i="19"/>
  <c r="J1144" i="19"/>
  <c r="J1143" i="19"/>
  <c r="J1142" i="19"/>
  <c r="J1141" i="19"/>
  <c r="J1140" i="19"/>
  <c r="J1139" i="19"/>
  <c r="J1138" i="19"/>
  <c r="J1137" i="19"/>
  <c r="J1136" i="19"/>
  <c r="J1135" i="19"/>
  <c r="J1134" i="19"/>
  <c r="J1133" i="19"/>
  <c r="J1132" i="19"/>
  <c r="J1131" i="19"/>
  <c r="J1130" i="19"/>
  <c r="J1129" i="19"/>
  <c r="J1128" i="19"/>
  <c r="J1127" i="19"/>
  <c r="J1126" i="19"/>
  <c r="J1125" i="19"/>
  <c r="J1124" i="19"/>
  <c r="J1123" i="19"/>
  <c r="J1122" i="19"/>
  <c r="J1121" i="19"/>
  <c r="J1120" i="19"/>
  <c r="J1119" i="19"/>
  <c r="J1118" i="19"/>
  <c r="J1117" i="19"/>
  <c r="J1116" i="19"/>
  <c r="J1115" i="19"/>
  <c r="J1114" i="19"/>
  <c r="J1113" i="19"/>
  <c r="J1112" i="19"/>
  <c r="J1111" i="19"/>
  <c r="J1110" i="19"/>
  <c r="J1109" i="19"/>
  <c r="J1108" i="19"/>
  <c r="J1107" i="19"/>
  <c r="J1106" i="19"/>
  <c r="J1105" i="19"/>
  <c r="J1104" i="19"/>
  <c r="J1103" i="19"/>
  <c r="J1102" i="19"/>
  <c r="J1101" i="19"/>
  <c r="J1100" i="19"/>
  <c r="J1099" i="19"/>
  <c r="J1098" i="19"/>
  <c r="J1097" i="19"/>
  <c r="J1096" i="19"/>
  <c r="J1095" i="19"/>
  <c r="J1094" i="19"/>
  <c r="J1093" i="19"/>
  <c r="J1092" i="19"/>
  <c r="J1091" i="19"/>
  <c r="J1090" i="19"/>
  <c r="J1089" i="19"/>
  <c r="J1088" i="19"/>
  <c r="J1087" i="19"/>
  <c r="J1086" i="19"/>
  <c r="J1085" i="19"/>
  <c r="J1084" i="19"/>
  <c r="J1083" i="19"/>
  <c r="J1082" i="19"/>
  <c r="J1081" i="19"/>
  <c r="J1080" i="19"/>
  <c r="J1079" i="19"/>
  <c r="J1078" i="19"/>
  <c r="J1077" i="19"/>
  <c r="J1076" i="19"/>
  <c r="J1075" i="19"/>
  <c r="J1074" i="19"/>
  <c r="J1073" i="19"/>
  <c r="J1072" i="19"/>
  <c r="J1071" i="19"/>
  <c r="J1070" i="19"/>
  <c r="J1069" i="19"/>
  <c r="J1068" i="19"/>
  <c r="J1067" i="19"/>
  <c r="J1066" i="19"/>
  <c r="J1065" i="19"/>
  <c r="J1064" i="19"/>
  <c r="J1063" i="19"/>
  <c r="J1062" i="19"/>
  <c r="J1061" i="19"/>
  <c r="J1060" i="19"/>
  <c r="J1059" i="19"/>
  <c r="J1058" i="19"/>
  <c r="J1057" i="19"/>
  <c r="J1056" i="19"/>
  <c r="J1055" i="19"/>
  <c r="J1054" i="19"/>
  <c r="J1053" i="19"/>
  <c r="J1052" i="19"/>
  <c r="J1051" i="19"/>
  <c r="J1050" i="19"/>
  <c r="J1049" i="19"/>
  <c r="J1048" i="19"/>
  <c r="J1047" i="19"/>
  <c r="J1046" i="19"/>
  <c r="J1045" i="19"/>
  <c r="J1044" i="19"/>
  <c r="J1043" i="19"/>
  <c r="J1042" i="19"/>
  <c r="J1041" i="19"/>
  <c r="J1040" i="19"/>
  <c r="J1039" i="19"/>
  <c r="J1038" i="19"/>
  <c r="J1037" i="19"/>
  <c r="J1036" i="19"/>
  <c r="J1035" i="19"/>
  <c r="J1034" i="19"/>
  <c r="J1033" i="19"/>
  <c r="J1032" i="19"/>
  <c r="J1031" i="19"/>
  <c r="J1030" i="19"/>
  <c r="J1029" i="19"/>
  <c r="J1028" i="19"/>
  <c r="J1027" i="19"/>
  <c r="J1026" i="19"/>
  <c r="J1025" i="19"/>
  <c r="J1024" i="19"/>
  <c r="J1023" i="19"/>
  <c r="J1022" i="19"/>
  <c r="J1021" i="19"/>
  <c r="J1020" i="19"/>
  <c r="J1019" i="19"/>
  <c r="J1018" i="19"/>
  <c r="J1017" i="19"/>
  <c r="J1016" i="19"/>
  <c r="J1015" i="19"/>
  <c r="J1014" i="19"/>
  <c r="J1013" i="19"/>
  <c r="J1012" i="19"/>
  <c r="J1011" i="19"/>
  <c r="J1010" i="19"/>
  <c r="J1009" i="19"/>
  <c r="J1008" i="19"/>
  <c r="J1007" i="19"/>
  <c r="J1006" i="19"/>
  <c r="J1005" i="19"/>
  <c r="J1004" i="19"/>
  <c r="J1003" i="19"/>
  <c r="J1002" i="19"/>
  <c r="J1001" i="19"/>
  <c r="J1000" i="19"/>
  <c r="J999" i="19"/>
  <c r="J998" i="19"/>
  <c r="J997" i="19"/>
  <c r="J996" i="19"/>
  <c r="J995" i="19"/>
  <c r="J994" i="19"/>
  <c r="J993" i="19"/>
  <c r="J992" i="19"/>
  <c r="J991" i="19"/>
  <c r="J990" i="19"/>
  <c r="J989" i="19"/>
  <c r="J988" i="19"/>
  <c r="J987" i="19"/>
  <c r="J986" i="19"/>
  <c r="J985" i="19"/>
  <c r="J984" i="19"/>
  <c r="J983" i="19"/>
  <c r="J982" i="19"/>
  <c r="J981" i="19"/>
  <c r="J980" i="19"/>
  <c r="J979" i="19"/>
  <c r="J978" i="19"/>
  <c r="J977" i="19"/>
  <c r="J976" i="19"/>
  <c r="J975" i="19"/>
  <c r="J974" i="19"/>
  <c r="J973" i="19"/>
  <c r="J972" i="19"/>
  <c r="J971" i="19"/>
  <c r="J970" i="19"/>
  <c r="J969" i="19"/>
  <c r="J968" i="19"/>
  <c r="J967" i="19"/>
  <c r="J966" i="19"/>
  <c r="J965" i="19"/>
  <c r="J964" i="19"/>
  <c r="J963" i="19"/>
  <c r="J962" i="19"/>
  <c r="J961" i="19"/>
  <c r="J960" i="19"/>
  <c r="J959" i="19"/>
  <c r="J958" i="19"/>
  <c r="J957" i="19"/>
  <c r="J956" i="19"/>
  <c r="J955" i="19"/>
  <c r="J954" i="19"/>
  <c r="J953" i="19"/>
  <c r="J952" i="19"/>
  <c r="J951" i="19"/>
  <c r="J950" i="19"/>
  <c r="J949" i="19"/>
  <c r="J948" i="19"/>
  <c r="J947" i="19"/>
  <c r="J946" i="19"/>
  <c r="J945" i="19"/>
  <c r="J944" i="19"/>
  <c r="J943" i="19"/>
  <c r="J942" i="19"/>
  <c r="J941" i="19"/>
  <c r="J940" i="19"/>
  <c r="J939" i="19"/>
  <c r="J938" i="19"/>
  <c r="J937" i="19"/>
  <c r="J936" i="19"/>
  <c r="J935" i="19"/>
  <c r="J934" i="19"/>
  <c r="J933" i="19"/>
  <c r="J932" i="19"/>
  <c r="J931" i="19"/>
  <c r="J930" i="19"/>
  <c r="J929" i="19"/>
  <c r="J928" i="19"/>
  <c r="J927" i="19"/>
  <c r="J926" i="19"/>
  <c r="J925" i="19"/>
  <c r="J924" i="19"/>
  <c r="J923" i="19"/>
  <c r="J922" i="19"/>
  <c r="J921" i="19"/>
  <c r="J920" i="19"/>
  <c r="J919" i="19"/>
  <c r="J918" i="19"/>
  <c r="J917" i="19"/>
  <c r="J916" i="19"/>
  <c r="J915" i="19"/>
  <c r="J914" i="19"/>
  <c r="J913" i="19"/>
  <c r="J912" i="19"/>
  <c r="J911" i="19"/>
  <c r="J910" i="19"/>
  <c r="J909" i="19"/>
  <c r="J908" i="19"/>
  <c r="J907" i="19"/>
  <c r="J906" i="19"/>
  <c r="J905" i="19"/>
  <c r="J904" i="19"/>
  <c r="J903" i="19"/>
  <c r="J902" i="19"/>
  <c r="J901" i="19"/>
  <c r="J900" i="19"/>
  <c r="J899" i="19"/>
  <c r="J898" i="19"/>
  <c r="J897" i="19"/>
  <c r="J896" i="19"/>
  <c r="J895" i="19"/>
  <c r="J894" i="19"/>
  <c r="J893" i="19"/>
  <c r="J892" i="19"/>
  <c r="J891" i="19"/>
  <c r="J890" i="19"/>
  <c r="J889" i="19"/>
  <c r="J888" i="19"/>
  <c r="J887" i="19"/>
  <c r="J886" i="19"/>
  <c r="J885" i="19"/>
  <c r="J884" i="19"/>
  <c r="J883" i="19"/>
  <c r="J882" i="19"/>
  <c r="J881" i="19"/>
  <c r="J880" i="19"/>
  <c r="J879" i="19"/>
  <c r="J878" i="19"/>
  <c r="J877" i="19"/>
  <c r="J876" i="19"/>
  <c r="J875" i="19"/>
  <c r="J874" i="19"/>
  <c r="J873" i="19"/>
  <c r="J872" i="19"/>
  <c r="J871" i="19"/>
  <c r="J870" i="19"/>
  <c r="J869" i="19"/>
  <c r="J868" i="19"/>
  <c r="J867" i="19"/>
  <c r="J866" i="19"/>
  <c r="J865" i="19"/>
  <c r="J864" i="19"/>
  <c r="J863" i="19"/>
  <c r="J862" i="19"/>
  <c r="J861" i="19"/>
  <c r="J860" i="19"/>
  <c r="J859" i="19"/>
  <c r="J858" i="19"/>
  <c r="J857" i="19"/>
  <c r="J856" i="19"/>
  <c r="J855" i="19"/>
  <c r="J854" i="19"/>
  <c r="J853" i="19"/>
  <c r="J852" i="19"/>
  <c r="J851" i="19"/>
  <c r="J850" i="19"/>
  <c r="J849" i="19"/>
  <c r="J848" i="19"/>
  <c r="J847" i="19"/>
  <c r="J846" i="19"/>
  <c r="J845" i="19"/>
  <c r="J844" i="19"/>
  <c r="J843" i="19"/>
  <c r="J842" i="19"/>
  <c r="J841" i="19"/>
  <c r="J840" i="19"/>
  <c r="J839" i="19"/>
  <c r="J838" i="19"/>
  <c r="J837" i="19"/>
  <c r="J836" i="19"/>
  <c r="J835" i="19"/>
  <c r="J834" i="19"/>
  <c r="J833" i="19"/>
  <c r="J832" i="19"/>
  <c r="J831" i="19"/>
  <c r="J830" i="19"/>
  <c r="J829" i="19"/>
  <c r="J828" i="19"/>
  <c r="J827" i="19"/>
  <c r="J826" i="19"/>
  <c r="J825" i="19"/>
  <c r="J824" i="19"/>
  <c r="J823" i="19"/>
  <c r="J822" i="19"/>
  <c r="J821" i="19"/>
  <c r="J820" i="19"/>
  <c r="J819" i="19"/>
  <c r="J818" i="19"/>
  <c r="J817" i="19"/>
  <c r="J816" i="19"/>
  <c r="J815" i="19"/>
  <c r="J814" i="19"/>
  <c r="J813" i="19"/>
  <c r="J812" i="19"/>
  <c r="J811" i="19"/>
  <c r="J810" i="19"/>
  <c r="J809" i="19"/>
  <c r="J808" i="19"/>
  <c r="J807" i="19"/>
  <c r="J806" i="19"/>
  <c r="J805" i="19"/>
  <c r="J804" i="19"/>
  <c r="J803" i="19"/>
  <c r="J802" i="19"/>
  <c r="J801" i="19"/>
  <c r="J800" i="19"/>
  <c r="J799" i="19"/>
  <c r="J798" i="19"/>
  <c r="J797" i="19"/>
  <c r="J796" i="19"/>
  <c r="J795" i="19"/>
  <c r="J794" i="19"/>
  <c r="J793" i="19"/>
  <c r="J792" i="19"/>
  <c r="J791" i="19"/>
  <c r="J790" i="19"/>
  <c r="J789" i="19"/>
  <c r="J788" i="19"/>
  <c r="J787" i="19"/>
  <c r="J786" i="19"/>
  <c r="J785" i="19"/>
  <c r="J784" i="19"/>
  <c r="J783" i="19"/>
  <c r="J782" i="19"/>
  <c r="J781" i="19"/>
  <c r="J780" i="19"/>
  <c r="J779" i="19"/>
  <c r="J778" i="19"/>
  <c r="J777" i="19"/>
  <c r="J776" i="19"/>
  <c r="J775" i="19"/>
  <c r="J774" i="19"/>
  <c r="J773" i="19"/>
  <c r="J772" i="19"/>
  <c r="J771" i="19"/>
  <c r="J770" i="19"/>
  <c r="J769" i="19"/>
  <c r="J768" i="19"/>
  <c r="J767" i="19"/>
  <c r="J766" i="19"/>
  <c r="J765" i="19"/>
  <c r="J764" i="19"/>
  <c r="J763" i="19"/>
  <c r="J762" i="19"/>
  <c r="J761" i="19"/>
  <c r="J760" i="19"/>
  <c r="J759" i="19"/>
  <c r="J758" i="19"/>
  <c r="J757" i="19"/>
  <c r="J756" i="19"/>
  <c r="J755" i="19"/>
  <c r="J754" i="19"/>
  <c r="J753" i="19"/>
  <c r="J752" i="19"/>
  <c r="J751" i="19"/>
  <c r="J750" i="19"/>
  <c r="J749" i="19"/>
  <c r="J748" i="19"/>
  <c r="J747" i="19"/>
  <c r="J746" i="19"/>
  <c r="J745" i="19"/>
  <c r="J744" i="19"/>
  <c r="J743" i="19"/>
  <c r="J742" i="19"/>
  <c r="J741" i="19"/>
  <c r="J740" i="19"/>
  <c r="J739" i="19"/>
  <c r="J738" i="19"/>
  <c r="J737" i="19"/>
  <c r="J736" i="19"/>
  <c r="J735" i="19"/>
  <c r="J734" i="19"/>
  <c r="J733" i="19"/>
  <c r="J732" i="19"/>
  <c r="J731" i="19"/>
  <c r="J730" i="19"/>
  <c r="J729" i="19"/>
  <c r="J728" i="19"/>
  <c r="J727" i="19"/>
  <c r="J726" i="19"/>
  <c r="J725" i="19"/>
  <c r="J724" i="19"/>
  <c r="J723" i="19"/>
  <c r="J722" i="19"/>
  <c r="J721" i="19"/>
  <c r="J720" i="19"/>
  <c r="J719" i="19"/>
  <c r="J718" i="19"/>
  <c r="J717" i="19"/>
  <c r="J716" i="19"/>
  <c r="J715" i="19"/>
  <c r="J714" i="19"/>
  <c r="J713" i="19"/>
  <c r="J712" i="19"/>
  <c r="J711" i="19"/>
  <c r="J710" i="19"/>
  <c r="J709" i="19"/>
  <c r="J708" i="19"/>
  <c r="J707" i="19"/>
  <c r="J706" i="19"/>
  <c r="J705" i="19"/>
  <c r="J704" i="19"/>
  <c r="J703" i="19"/>
  <c r="J702" i="19"/>
  <c r="J701" i="19"/>
  <c r="J700" i="19"/>
  <c r="J699" i="19"/>
  <c r="J698" i="19"/>
  <c r="J697" i="19"/>
  <c r="J696" i="19"/>
  <c r="J695" i="19"/>
  <c r="J694" i="19"/>
  <c r="J693" i="19"/>
  <c r="J692" i="19"/>
  <c r="J691" i="19"/>
  <c r="J690" i="19"/>
  <c r="J689" i="19"/>
  <c r="J688" i="19"/>
  <c r="J687" i="19"/>
  <c r="J686" i="19"/>
  <c r="J685" i="19"/>
  <c r="J684" i="19"/>
  <c r="J683" i="19"/>
  <c r="J682" i="19"/>
  <c r="J681" i="19"/>
  <c r="J680" i="19"/>
  <c r="J679" i="19"/>
  <c r="J678" i="19"/>
  <c r="J677" i="19"/>
  <c r="J676" i="19"/>
  <c r="J675" i="19"/>
  <c r="J674" i="19"/>
  <c r="J673" i="19"/>
  <c r="J672" i="19"/>
  <c r="J671" i="19"/>
  <c r="J670" i="19"/>
  <c r="J669" i="19"/>
  <c r="J668" i="19"/>
  <c r="J667" i="19"/>
  <c r="J666" i="19"/>
  <c r="J665" i="19"/>
  <c r="J664" i="19"/>
  <c r="J663" i="19"/>
  <c r="J662" i="19"/>
  <c r="J661" i="19"/>
  <c r="J660" i="19"/>
  <c r="J659" i="19"/>
  <c r="J658" i="19"/>
  <c r="J657" i="19"/>
  <c r="J656" i="19"/>
  <c r="J655" i="19"/>
  <c r="J654" i="19"/>
  <c r="J653" i="19"/>
  <c r="J652" i="19"/>
  <c r="J651" i="19"/>
  <c r="J650" i="19"/>
  <c r="J649" i="19"/>
  <c r="J648" i="19"/>
  <c r="J647" i="19"/>
  <c r="J646" i="19"/>
  <c r="J645" i="19"/>
  <c r="J644" i="19"/>
  <c r="J643" i="19"/>
  <c r="J642" i="19"/>
  <c r="J641" i="19"/>
  <c r="J640" i="19"/>
  <c r="J639" i="19"/>
  <c r="J638" i="19"/>
  <c r="J637" i="19"/>
  <c r="J636" i="19"/>
  <c r="J635" i="19"/>
  <c r="J634" i="19"/>
  <c r="J633" i="19"/>
  <c r="J632" i="19"/>
  <c r="J631" i="19"/>
  <c r="J630" i="19"/>
  <c r="J629" i="19"/>
  <c r="J628" i="19"/>
  <c r="J627" i="19"/>
  <c r="J626" i="19"/>
  <c r="J625" i="19"/>
  <c r="J624" i="19"/>
  <c r="J623" i="19"/>
  <c r="J622" i="19"/>
  <c r="J621" i="19"/>
  <c r="J620" i="19"/>
  <c r="J619" i="19"/>
  <c r="J618" i="19"/>
  <c r="J617" i="19"/>
  <c r="J616" i="19"/>
  <c r="J615" i="19"/>
  <c r="J614" i="19"/>
  <c r="J613" i="19"/>
  <c r="J612" i="19"/>
  <c r="J611" i="19"/>
  <c r="J610" i="19"/>
  <c r="J609" i="19"/>
  <c r="J608" i="19"/>
  <c r="J607" i="19"/>
  <c r="J606" i="19"/>
  <c r="J605" i="19"/>
  <c r="J604" i="19"/>
  <c r="J603" i="19"/>
  <c r="J602" i="19"/>
  <c r="J601" i="19"/>
  <c r="J600" i="19"/>
  <c r="J599" i="19"/>
  <c r="J598" i="19"/>
  <c r="J597" i="19"/>
  <c r="J596" i="19"/>
  <c r="J595" i="19"/>
  <c r="J594" i="19"/>
  <c r="J593" i="19"/>
  <c r="J592" i="19"/>
  <c r="J591" i="19"/>
  <c r="J590" i="19"/>
  <c r="J589" i="19"/>
  <c r="J588" i="19"/>
  <c r="J587" i="19"/>
  <c r="J586" i="19"/>
  <c r="J585" i="19"/>
  <c r="J584" i="19"/>
  <c r="J583" i="19"/>
  <c r="J582" i="19"/>
  <c r="J581" i="19"/>
  <c r="J580" i="19"/>
  <c r="J579" i="19"/>
  <c r="J578" i="19"/>
  <c r="J577" i="19"/>
  <c r="J576" i="19"/>
  <c r="J575" i="19"/>
  <c r="J574" i="19"/>
  <c r="J573" i="19"/>
  <c r="J572" i="19"/>
  <c r="J571" i="19"/>
  <c r="J570" i="19"/>
  <c r="J569" i="19"/>
  <c r="J568" i="19"/>
  <c r="J567" i="19"/>
  <c r="J566" i="19"/>
  <c r="J565" i="19"/>
  <c r="J564" i="19"/>
  <c r="J563" i="19"/>
  <c r="J562" i="19"/>
  <c r="J561" i="19"/>
  <c r="J560" i="19"/>
  <c r="J559" i="19"/>
  <c r="J558" i="19"/>
  <c r="J557" i="19"/>
  <c r="J556" i="19"/>
  <c r="J555" i="19"/>
  <c r="J554" i="19"/>
  <c r="J553" i="19"/>
  <c r="J552" i="19"/>
  <c r="J551" i="19"/>
  <c r="J550" i="19"/>
  <c r="J549" i="19"/>
  <c r="J548" i="19"/>
  <c r="J547" i="19"/>
  <c r="J546" i="19"/>
  <c r="J545" i="19"/>
  <c r="J544" i="19"/>
  <c r="J543" i="19"/>
  <c r="J542" i="19"/>
  <c r="J541" i="19"/>
  <c r="J540" i="19"/>
  <c r="J539" i="19"/>
  <c r="J538" i="19"/>
  <c r="J537" i="19"/>
  <c r="J536" i="19"/>
  <c r="J535" i="19"/>
  <c r="J534" i="19"/>
  <c r="J533" i="19"/>
  <c r="J532" i="19"/>
  <c r="J531" i="19"/>
  <c r="J530" i="19"/>
  <c r="J529" i="19"/>
  <c r="J528" i="19"/>
  <c r="J527" i="19"/>
  <c r="J526" i="19"/>
  <c r="J525" i="19"/>
  <c r="J524" i="19"/>
  <c r="J523" i="19"/>
  <c r="J522" i="19"/>
  <c r="J521" i="19"/>
  <c r="J520" i="19"/>
  <c r="J519" i="19"/>
  <c r="J518" i="19"/>
  <c r="J517" i="19"/>
  <c r="J516" i="19"/>
  <c r="J515" i="19"/>
  <c r="J514" i="19"/>
  <c r="J513" i="19"/>
  <c r="J512" i="19"/>
  <c r="J511" i="19"/>
  <c r="J510" i="19"/>
  <c r="J509" i="19"/>
  <c r="J508" i="19"/>
  <c r="J507" i="19"/>
  <c r="J506" i="19"/>
  <c r="J505" i="19"/>
  <c r="J504" i="19"/>
  <c r="J503" i="19"/>
  <c r="J502" i="19"/>
  <c r="J501" i="19"/>
  <c r="J500" i="19"/>
  <c r="J499" i="19"/>
  <c r="J498" i="19"/>
  <c r="J497" i="19"/>
  <c r="J496" i="19"/>
  <c r="J495" i="19"/>
  <c r="J494" i="19"/>
  <c r="J493" i="19"/>
  <c r="J492" i="19"/>
  <c r="J491" i="19"/>
  <c r="J490" i="19"/>
  <c r="J489" i="19"/>
  <c r="J488" i="19"/>
  <c r="J487" i="19"/>
  <c r="J486" i="19"/>
  <c r="J485" i="19"/>
  <c r="J484" i="19"/>
  <c r="J483" i="19"/>
  <c r="J482" i="19"/>
  <c r="J481" i="19"/>
  <c r="J480" i="19"/>
  <c r="J479" i="19"/>
  <c r="J478" i="19"/>
  <c r="J477" i="19"/>
  <c r="J476" i="19"/>
  <c r="J475" i="19"/>
  <c r="J474" i="19"/>
  <c r="J473" i="19"/>
  <c r="J472" i="19"/>
  <c r="J471" i="19"/>
  <c r="J470" i="19"/>
  <c r="J469" i="19"/>
  <c r="J468" i="19"/>
  <c r="J467" i="19"/>
  <c r="J466" i="19"/>
  <c r="J465" i="19"/>
  <c r="J464" i="19"/>
  <c r="J463" i="19"/>
  <c r="J462" i="19"/>
  <c r="J461" i="19"/>
  <c r="J460" i="19"/>
  <c r="J459" i="19"/>
  <c r="J458" i="19"/>
  <c r="J457" i="19"/>
  <c r="J456" i="19"/>
  <c r="J455" i="19"/>
  <c r="J454" i="19"/>
  <c r="J453" i="19"/>
  <c r="J452" i="19"/>
  <c r="J451" i="19"/>
  <c r="J450" i="19"/>
  <c r="J449" i="19"/>
  <c r="J448" i="19"/>
  <c r="J447" i="19"/>
  <c r="J446" i="19"/>
  <c r="J445" i="19"/>
  <c r="J444" i="19"/>
  <c r="J443" i="19"/>
  <c r="J442" i="19"/>
  <c r="J441" i="19"/>
  <c r="J440" i="19"/>
  <c r="J439" i="19"/>
  <c r="J438" i="19"/>
  <c r="J437" i="19"/>
  <c r="J436" i="19"/>
  <c r="J435" i="19"/>
  <c r="J434" i="19"/>
  <c r="J433" i="19"/>
  <c r="J432" i="19"/>
  <c r="J431" i="19"/>
  <c r="J430" i="19"/>
  <c r="J429" i="19"/>
  <c r="J428" i="19"/>
  <c r="J427" i="19"/>
  <c r="J426" i="19"/>
  <c r="J425" i="19"/>
  <c r="J424" i="19"/>
  <c r="J423" i="19"/>
  <c r="J422" i="19"/>
  <c r="J421" i="19"/>
  <c r="J420" i="19"/>
  <c r="J419" i="19"/>
  <c r="J418" i="19"/>
  <c r="J417" i="19"/>
  <c r="J416" i="19"/>
  <c r="J415" i="19"/>
  <c r="J414" i="19"/>
  <c r="J413" i="19"/>
  <c r="J412" i="19"/>
  <c r="J411" i="19"/>
  <c r="J410" i="19"/>
  <c r="J409" i="19"/>
  <c r="J408" i="19"/>
  <c r="J407" i="19"/>
  <c r="J406" i="19"/>
  <c r="J405" i="19"/>
  <c r="J404" i="19"/>
  <c r="J403" i="19"/>
  <c r="J402" i="19"/>
  <c r="J401" i="19"/>
  <c r="J400" i="19"/>
  <c r="J399" i="19"/>
  <c r="J398" i="19"/>
  <c r="J397" i="19"/>
  <c r="J396" i="19"/>
  <c r="J395" i="19"/>
  <c r="J394" i="19"/>
  <c r="J393" i="19"/>
  <c r="J392" i="19"/>
  <c r="J391" i="19"/>
  <c r="J390" i="19"/>
  <c r="J389" i="19"/>
  <c r="J388" i="19"/>
  <c r="J387" i="19"/>
  <c r="J386" i="19"/>
  <c r="J385" i="19"/>
  <c r="J384" i="19"/>
  <c r="J383" i="19"/>
  <c r="J382" i="19"/>
  <c r="J381" i="19"/>
  <c r="J380" i="19"/>
  <c r="J379" i="19"/>
  <c r="J378" i="19"/>
  <c r="J377" i="19"/>
  <c r="J376" i="19"/>
  <c r="J375" i="19"/>
  <c r="J374" i="19"/>
  <c r="J373" i="19"/>
  <c r="J372" i="19"/>
  <c r="J371" i="19"/>
  <c r="J370" i="19"/>
  <c r="J369" i="19"/>
  <c r="J368" i="19"/>
  <c r="J367" i="19"/>
  <c r="J366" i="19"/>
  <c r="J365" i="19"/>
  <c r="J364" i="19"/>
  <c r="J363" i="19"/>
  <c r="J362" i="19"/>
  <c r="J361" i="19"/>
  <c r="J360" i="19"/>
  <c r="J359" i="19"/>
  <c r="J358" i="19"/>
  <c r="J357" i="19"/>
  <c r="J356" i="19"/>
  <c r="J355" i="19"/>
  <c r="J354" i="19"/>
  <c r="J353" i="19"/>
  <c r="J352" i="19"/>
  <c r="J351" i="19"/>
  <c r="J350" i="19"/>
  <c r="J349" i="19"/>
  <c r="J348" i="19"/>
  <c r="J347" i="19"/>
  <c r="J346" i="19"/>
  <c r="J345" i="19"/>
  <c r="J344" i="19"/>
  <c r="J343" i="19"/>
  <c r="J342" i="19"/>
  <c r="J341" i="19"/>
  <c r="J340" i="19"/>
  <c r="J339" i="19"/>
  <c r="J338" i="19"/>
  <c r="J337" i="19"/>
  <c r="J336" i="19"/>
  <c r="J335" i="19"/>
  <c r="J334" i="19"/>
  <c r="J333" i="19"/>
  <c r="J332" i="19"/>
  <c r="J331" i="19"/>
  <c r="J330" i="19"/>
  <c r="J329" i="19"/>
  <c r="J328" i="19"/>
  <c r="J327" i="19"/>
  <c r="J326" i="19"/>
  <c r="J325" i="19"/>
  <c r="J324" i="19"/>
  <c r="J323" i="19"/>
  <c r="J322" i="19"/>
  <c r="J321" i="19"/>
  <c r="J320" i="19"/>
  <c r="J319" i="19"/>
  <c r="J318" i="19"/>
  <c r="J317" i="19"/>
  <c r="J316" i="19"/>
  <c r="J315" i="19"/>
  <c r="J314" i="19"/>
  <c r="J313" i="19"/>
  <c r="J312" i="19"/>
  <c r="J311" i="19"/>
  <c r="J310" i="19"/>
  <c r="J309" i="19"/>
  <c r="J308" i="19"/>
  <c r="J307" i="19"/>
  <c r="J306" i="19"/>
  <c r="J305" i="19"/>
  <c r="J304" i="19"/>
  <c r="J303" i="19"/>
  <c r="J302" i="19"/>
  <c r="J301" i="19"/>
  <c r="J300" i="19"/>
  <c r="J299" i="19"/>
  <c r="J298" i="19"/>
  <c r="J297" i="19"/>
  <c r="J296" i="19"/>
  <c r="J295" i="19"/>
  <c r="J294" i="19"/>
  <c r="J293" i="19"/>
  <c r="J292" i="19"/>
  <c r="J291" i="19"/>
  <c r="J290" i="19"/>
  <c r="J289" i="19"/>
  <c r="J288" i="19"/>
  <c r="J287" i="19"/>
  <c r="J286" i="19"/>
  <c r="J285" i="19"/>
  <c r="J284" i="19"/>
  <c r="J283" i="19"/>
  <c r="J282" i="19"/>
  <c r="J281" i="19"/>
  <c r="J280" i="19"/>
  <c r="J279" i="19"/>
  <c r="J278" i="19"/>
  <c r="J277" i="19"/>
  <c r="J276" i="19"/>
  <c r="J275" i="19"/>
  <c r="J274" i="19"/>
  <c r="J273" i="19"/>
  <c r="J272" i="19"/>
  <c r="J271" i="19"/>
  <c r="J270" i="19"/>
  <c r="J269" i="19"/>
  <c r="J268" i="19"/>
  <c r="J267" i="19"/>
  <c r="J266" i="19"/>
  <c r="J265" i="19"/>
  <c r="J264" i="19"/>
  <c r="J263" i="19"/>
  <c r="J262" i="19"/>
  <c r="J261" i="19"/>
  <c r="J260" i="19"/>
  <c r="J259" i="19"/>
  <c r="J258" i="19"/>
  <c r="J257" i="19"/>
  <c r="J256" i="19"/>
  <c r="J255" i="19"/>
  <c r="J254" i="19"/>
  <c r="J253" i="19"/>
  <c r="J252" i="19"/>
  <c r="J251" i="19"/>
  <c r="J250" i="19"/>
  <c r="J249" i="19"/>
  <c r="J248" i="19"/>
  <c r="J247" i="19"/>
  <c r="J246" i="19"/>
  <c r="J245" i="19"/>
  <c r="J244" i="19"/>
  <c r="J243" i="19"/>
  <c r="J242" i="19"/>
  <c r="J241" i="19"/>
  <c r="J240" i="19"/>
  <c r="J239" i="19"/>
  <c r="J238" i="19"/>
  <c r="J237" i="19"/>
  <c r="J236" i="19"/>
  <c r="J235" i="19"/>
  <c r="J234" i="19"/>
  <c r="J233" i="19"/>
  <c r="J232" i="19"/>
  <c r="J231" i="19"/>
  <c r="J230" i="19"/>
  <c r="J229" i="19"/>
  <c r="J228" i="19"/>
  <c r="J227" i="19"/>
  <c r="J226" i="19"/>
  <c r="J225" i="19"/>
  <c r="J224" i="19"/>
  <c r="J223" i="19"/>
  <c r="J222" i="19"/>
  <c r="J221" i="19"/>
  <c r="J220" i="19"/>
  <c r="J219" i="19"/>
  <c r="J218" i="19"/>
  <c r="J217" i="19"/>
  <c r="J216" i="19"/>
  <c r="J215" i="19"/>
  <c r="J214" i="19"/>
  <c r="J213" i="19"/>
  <c r="J212" i="19"/>
  <c r="J211" i="19"/>
  <c r="J210" i="19"/>
  <c r="J209" i="19"/>
  <c r="J208" i="19"/>
  <c r="J207" i="19"/>
  <c r="J206" i="19"/>
  <c r="J205" i="19"/>
  <c r="J204" i="19"/>
  <c r="J203" i="19"/>
  <c r="J202" i="19"/>
  <c r="J201" i="19"/>
  <c r="J200" i="19"/>
  <c r="J199" i="19"/>
  <c r="J198" i="19"/>
  <c r="J197" i="19"/>
  <c r="J196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J3" i="19"/>
  <c r="J2" i="19"/>
  <c r="G5" i="20" l="1"/>
  <c r="F5" i="20"/>
  <c r="E2" i="20"/>
  <c r="G2" i="20" s="1"/>
  <c r="V51" i="20"/>
  <c r="V99" i="20"/>
  <c r="V41" i="20"/>
  <c r="E46" i="20"/>
  <c r="G46" i="20" s="1"/>
  <c r="E37" i="20"/>
  <c r="G37" i="20" s="1"/>
  <c r="E50" i="20"/>
  <c r="G50" i="20" s="1"/>
  <c r="V38" i="20"/>
  <c r="E88" i="20"/>
  <c r="G88" i="20" s="1"/>
  <c r="E52" i="20"/>
  <c r="G52" i="20" s="1"/>
  <c r="E69" i="20"/>
  <c r="G69" i="20" s="1"/>
  <c r="E93" i="20"/>
  <c r="F78" i="20"/>
  <c r="E86" i="20"/>
  <c r="G86" i="20" s="1"/>
  <c r="E90" i="20"/>
  <c r="G90" i="20" s="1"/>
  <c r="U72" i="18"/>
  <c r="U52" i="18"/>
  <c r="U50" i="18"/>
  <c r="U48" i="18"/>
  <c r="U42" i="18"/>
  <c r="U40" i="18"/>
  <c r="U38" i="18"/>
  <c r="U96" i="18"/>
  <c r="U94" i="18"/>
  <c r="U86" i="18"/>
  <c r="U69" i="18"/>
  <c r="U74" i="18"/>
  <c r="U47" i="18"/>
  <c r="U45" i="18"/>
  <c r="U43" i="18"/>
  <c r="U97" i="18"/>
  <c r="U76" i="18"/>
  <c r="U71" i="18"/>
  <c r="U66" i="18"/>
  <c r="F78" i="18"/>
  <c r="H78" i="18" s="1"/>
  <c r="F73" i="18"/>
  <c r="H73" i="18" s="1"/>
  <c r="F68" i="18"/>
  <c r="H68" i="18" s="1"/>
  <c r="U37" i="18"/>
  <c r="F36" i="18"/>
  <c r="H36" i="18" s="1"/>
  <c r="E45" i="20"/>
  <c r="G45" i="20" s="1"/>
  <c r="E48" i="20"/>
  <c r="G48" i="20" s="1"/>
  <c r="E91" i="20"/>
  <c r="G91" i="20" s="1"/>
  <c r="V39" i="20"/>
  <c r="E43" i="20"/>
  <c r="G43" i="20" s="1"/>
  <c r="E92" i="20"/>
  <c r="G92" i="20" s="1"/>
  <c r="F104" i="20"/>
  <c r="F100" i="20"/>
  <c r="F66" i="20"/>
  <c r="E47" i="20"/>
  <c r="G47" i="20" s="1"/>
  <c r="E98" i="20"/>
  <c r="G98" i="20" s="1"/>
  <c r="G21" i="20"/>
  <c r="F21" i="20"/>
  <c r="G15" i="20"/>
  <c r="F15" i="20"/>
  <c r="G108" i="20"/>
  <c r="F108" i="20"/>
  <c r="G16" i="20"/>
  <c r="F16" i="20"/>
  <c r="G17" i="20"/>
  <c r="F17" i="20"/>
  <c r="G115" i="20"/>
  <c r="F115" i="20"/>
  <c r="E40" i="20"/>
  <c r="E74" i="20"/>
  <c r="E96" i="20"/>
  <c r="F71" i="20"/>
  <c r="F51" i="20"/>
  <c r="F41" i="20"/>
  <c r="F11" i="20"/>
  <c r="F20" i="20"/>
  <c r="F10" i="20"/>
  <c r="G102" i="20"/>
  <c r="F99" i="20"/>
  <c r="F89" i="20"/>
  <c r="F49" i="20"/>
  <c r="F39" i="20"/>
  <c r="F19" i="20"/>
  <c r="F9" i="20"/>
  <c r="F68" i="20"/>
  <c r="F38" i="20"/>
  <c r="F18" i="20"/>
  <c r="F8" i="20"/>
  <c r="V49" i="20"/>
  <c r="V94" i="20"/>
  <c r="E97" i="20"/>
  <c r="F7" i="20"/>
  <c r="F76" i="20"/>
  <c r="F36" i="20"/>
  <c r="F6" i="20"/>
  <c r="V44" i="20"/>
  <c r="V89" i="20"/>
  <c r="E95" i="20"/>
  <c r="F111" i="20"/>
  <c r="F35" i="20"/>
  <c r="E42" i="20"/>
  <c r="E87" i="20"/>
  <c r="F94" i="20"/>
  <c r="F44" i="20"/>
  <c r="F34" i="20"/>
  <c r="F14" i="20"/>
  <c r="F4" i="20"/>
  <c r="F73" i="20"/>
  <c r="F33" i="20"/>
  <c r="F13" i="20"/>
  <c r="F3" i="20"/>
  <c r="F12" i="20"/>
  <c r="V66" i="20"/>
  <c r="E70" i="20"/>
  <c r="V71" i="20"/>
  <c r="E75" i="20"/>
  <c r="V76" i="20"/>
  <c r="V36" i="20"/>
  <c r="E67" i="20"/>
  <c r="V68" i="20"/>
  <c r="E72" i="20"/>
  <c r="V73" i="20"/>
  <c r="E77" i="20"/>
  <c r="V78" i="20"/>
  <c r="F2" i="20" l="1"/>
  <c r="F46" i="20"/>
  <c r="F45" i="20"/>
  <c r="F52" i="20"/>
  <c r="F92" i="20"/>
  <c r="F50" i="20"/>
  <c r="F86" i="20"/>
  <c r="F90" i="20"/>
  <c r="F37" i="20"/>
  <c r="F48" i="20"/>
  <c r="F91" i="20"/>
  <c r="F69" i="20"/>
  <c r="F88" i="20"/>
  <c r="F47" i="20"/>
  <c r="F98" i="20"/>
  <c r="G93" i="20"/>
  <c r="F93" i="20"/>
  <c r="F43" i="20"/>
  <c r="G42" i="20"/>
  <c r="F42" i="20"/>
  <c r="G70" i="20"/>
  <c r="F70" i="20"/>
  <c r="G72" i="20"/>
  <c r="F72" i="20"/>
  <c r="G95" i="20"/>
  <c r="F95" i="20"/>
  <c r="G96" i="20"/>
  <c r="F96" i="20"/>
  <c r="G75" i="20"/>
  <c r="F75" i="20"/>
  <c r="G77" i="20"/>
  <c r="F77" i="20"/>
  <c r="G97" i="20"/>
  <c r="F97" i="20"/>
  <c r="G74" i="20"/>
  <c r="F74" i="20"/>
  <c r="G40" i="20"/>
  <c r="F40" i="20"/>
  <c r="G67" i="20"/>
  <c r="F67" i="20"/>
  <c r="G87" i="20"/>
  <c r="F87" i="20"/>
  <c r="E131" i="18" l="1"/>
  <c r="E130" i="18"/>
  <c r="E129" i="18"/>
  <c r="E128" i="18"/>
  <c r="E127" i="18"/>
  <c r="E126" i="18"/>
  <c r="H125" i="18"/>
  <c r="G125" i="18"/>
  <c r="F125" i="18"/>
  <c r="D125" i="18"/>
  <c r="C125" i="18"/>
  <c r="E123" i="18"/>
  <c r="E122" i="18"/>
  <c r="E121" i="18"/>
  <c r="E120" i="18"/>
  <c r="E119" i="18"/>
  <c r="E118" i="18"/>
  <c r="H117" i="18"/>
  <c r="G117" i="18"/>
  <c r="F117" i="18"/>
  <c r="D117" i="18"/>
  <c r="C117" i="18"/>
  <c r="E115" i="18"/>
  <c r="C115" i="18" s="1"/>
  <c r="E114" i="18"/>
  <c r="C114" i="18" s="1"/>
  <c r="E113" i="18"/>
  <c r="C113" i="18" s="1"/>
  <c r="E112" i="18"/>
  <c r="E111" i="18"/>
  <c r="C111" i="18" s="1"/>
  <c r="E110" i="18"/>
  <c r="C110" i="18" s="1"/>
  <c r="H109" i="18"/>
  <c r="G109" i="18"/>
  <c r="F109" i="18"/>
  <c r="D109" i="18"/>
  <c r="H35" i="3"/>
  <c r="I35" i="3"/>
  <c r="G35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82" i="3"/>
  <c r="H83" i="3"/>
  <c r="H84" i="3"/>
  <c r="H85" i="3"/>
  <c r="H86" i="3"/>
  <c r="H87" i="3"/>
  <c r="H88" i="3"/>
  <c r="E109" i="18" l="1"/>
  <c r="C112" i="18"/>
  <c r="C109" i="18" s="1"/>
  <c r="E117" i="18"/>
  <c r="E125" i="18"/>
  <c r="E5" i="5" l="1"/>
  <c r="E8" i="5"/>
  <c r="E9" i="5"/>
  <c r="E11" i="5"/>
  <c r="B11" i="5"/>
  <c r="C11" i="5" s="1"/>
  <c r="D11" i="5" s="1"/>
  <c r="L11" i="5"/>
  <c r="M11" i="5" s="1"/>
  <c r="B10" i="5"/>
  <c r="C10" i="5" s="1"/>
  <c r="D10" i="5" s="1"/>
  <c r="L10" i="5"/>
  <c r="M10" i="5" s="1"/>
  <c r="N3" i="2"/>
  <c r="N4" i="2"/>
  <c r="N5" i="2"/>
  <c r="N2" i="2"/>
  <c r="L2" i="5"/>
  <c r="M2" i="5" s="1"/>
  <c r="L3" i="5"/>
  <c r="M3" i="5" s="1"/>
  <c r="L4" i="5"/>
  <c r="M4" i="5" s="1"/>
  <c r="L5" i="5"/>
  <c r="M5" i="5" s="1"/>
  <c r="L6" i="5"/>
  <c r="M6" i="5" s="1"/>
  <c r="L7" i="5"/>
  <c r="M7" i="5" s="1"/>
  <c r="L8" i="5"/>
  <c r="M8" i="5" s="1"/>
  <c r="L9" i="5"/>
  <c r="M9" i="5" s="1"/>
  <c r="B2" i="5"/>
  <c r="C2" i="5" s="1"/>
  <c r="D2" i="5" s="1"/>
  <c r="B3" i="5"/>
  <c r="C3" i="5" s="1"/>
  <c r="D3" i="5" s="1"/>
  <c r="B4" i="5"/>
  <c r="C4" i="5" s="1"/>
  <c r="D4" i="5" s="1"/>
  <c r="B5" i="5"/>
  <c r="C5" i="5" s="1"/>
  <c r="D5" i="5" s="1"/>
  <c r="B6" i="5"/>
  <c r="B7" i="5"/>
  <c r="B8" i="5"/>
  <c r="C8" i="5" s="1"/>
  <c r="D8" i="5" s="1"/>
  <c r="B9" i="5"/>
  <c r="C9" i="5" s="1"/>
  <c r="D9" i="5" s="1"/>
  <c r="E4" i="5" l="1"/>
  <c r="E3" i="5"/>
  <c r="E2" i="5"/>
  <c r="E10" i="5"/>
  <c r="C7" i="5"/>
  <c r="C6" i="5"/>
  <c r="D6" i="5" l="1"/>
  <c r="E6" i="5"/>
  <c r="D7" i="5"/>
  <c r="E7" i="5"/>
  <c r="E127" i="3" l="1"/>
  <c r="E126" i="3"/>
  <c r="E125" i="3"/>
  <c r="E124" i="3"/>
  <c r="E123" i="3"/>
  <c r="E122" i="3"/>
  <c r="H121" i="3"/>
  <c r="G121" i="3"/>
  <c r="F121" i="3"/>
  <c r="D121" i="3"/>
  <c r="C121" i="3"/>
  <c r="E115" i="3"/>
  <c r="E116" i="3"/>
  <c r="E117" i="3"/>
  <c r="E118" i="3"/>
  <c r="E119" i="3"/>
  <c r="H113" i="3"/>
  <c r="F113" i="3"/>
  <c r="G113" i="3"/>
  <c r="D113" i="3"/>
  <c r="C113" i="3"/>
  <c r="E114" i="3"/>
  <c r="U82" i="3"/>
  <c r="U84" i="3"/>
  <c r="U85" i="3"/>
  <c r="U86" i="3"/>
  <c r="U87" i="3"/>
  <c r="U88" i="3"/>
  <c r="U83" i="3"/>
  <c r="D105" i="3"/>
  <c r="E107" i="3"/>
  <c r="C107" i="3" s="1"/>
  <c r="E108" i="3"/>
  <c r="C108" i="3" s="1"/>
  <c r="E109" i="3"/>
  <c r="C109" i="3" s="1"/>
  <c r="E110" i="3"/>
  <c r="C110" i="3" s="1"/>
  <c r="E111" i="3"/>
  <c r="C111" i="3" s="1"/>
  <c r="E106" i="3"/>
  <c r="H105" i="3"/>
  <c r="F105" i="3"/>
  <c r="G105" i="3"/>
  <c r="F81" i="3" l="1"/>
  <c r="H81" i="3" s="1"/>
  <c r="U81" i="3"/>
  <c r="F73" i="3"/>
  <c r="H73" i="3" s="1"/>
  <c r="U73" i="3"/>
  <c r="F96" i="3"/>
  <c r="H96" i="3" s="1"/>
  <c r="U96" i="3"/>
  <c r="F90" i="3"/>
  <c r="H90" i="3" s="1"/>
  <c r="U90" i="3"/>
  <c r="F91" i="3"/>
  <c r="H91" i="3" s="1"/>
  <c r="U91" i="3"/>
  <c r="F99" i="3"/>
  <c r="H99" i="3" s="1"/>
  <c r="U99" i="3"/>
  <c r="F80" i="3"/>
  <c r="H80" i="3" s="1"/>
  <c r="U80" i="3"/>
  <c r="F93" i="3"/>
  <c r="H93" i="3" s="1"/>
  <c r="U93" i="3"/>
  <c r="F100" i="3"/>
  <c r="H100" i="3" s="1"/>
  <c r="U100" i="3"/>
  <c r="F97" i="3"/>
  <c r="H97" i="3" s="1"/>
  <c r="U97" i="3"/>
  <c r="F95" i="3"/>
  <c r="H95" i="3" s="1"/>
  <c r="U95" i="3"/>
  <c r="F102" i="3"/>
  <c r="H102" i="3" s="1"/>
  <c r="U102" i="3"/>
  <c r="F72" i="3"/>
  <c r="H72" i="3" s="1"/>
  <c r="U72" i="3"/>
  <c r="F71" i="3"/>
  <c r="H71" i="3" s="1"/>
  <c r="U71" i="3"/>
  <c r="F78" i="3"/>
  <c r="H78" i="3" s="1"/>
  <c r="U78" i="3"/>
  <c r="F76" i="3"/>
  <c r="H76" i="3" s="1"/>
  <c r="U76" i="3"/>
  <c r="F77" i="3"/>
  <c r="H77" i="3" s="1"/>
  <c r="U77" i="3"/>
  <c r="F94" i="3"/>
  <c r="H94" i="3" s="1"/>
  <c r="U94" i="3"/>
  <c r="F79" i="3"/>
  <c r="H79" i="3" s="1"/>
  <c r="U79" i="3"/>
  <c r="F75" i="3"/>
  <c r="H75" i="3" s="1"/>
  <c r="U75" i="3"/>
  <c r="F92" i="3"/>
  <c r="H92" i="3" s="1"/>
  <c r="U92" i="3"/>
  <c r="F74" i="3"/>
  <c r="H74" i="3" s="1"/>
  <c r="U74" i="3"/>
  <c r="F98" i="3"/>
  <c r="H98" i="3" s="1"/>
  <c r="U98" i="3"/>
  <c r="E121" i="3"/>
  <c r="E113" i="3"/>
  <c r="E105" i="3"/>
  <c r="C106" i="3"/>
  <c r="C105" i="3" s="1"/>
  <c r="U67" i="3" l="1"/>
  <c r="U68" i="3"/>
  <c r="U65" i="3"/>
  <c r="U64" i="3"/>
  <c r="U63" i="3"/>
  <c r="U61" i="3"/>
  <c r="U60" i="3"/>
  <c r="U58" i="3"/>
  <c r="U62" i="3"/>
  <c r="U66" i="3"/>
  <c r="E41" i="3"/>
  <c r="F2" i="3"/>
  <c r="H2" i="3" s="1"/>
  <c r="F3" i="3"/>
  <c r="H3" i="3" s="1"/>
  <c r="F4" i="3"/>
  <c r="H4" i="3" s="1"/>
  <c r="F5" i="3"/>
  <c r="H5" i="3" s="1"/>
  <c r="F6" i="3"/>
  <c r="H6" i="3" s="1"/>
  <c r="F7" i="3"/>
  <c r="H7" i="3" s="1"/>
  <c r="F8" i="3"/>
  <c r="H8" i="3" s="1"/>
  <c r="F9" i="3"/>
  <c r="H9" i="3" s="1"/>
  <c r="F10" i="3"/>
  <c r="H10" i="3" s="1"/>
  <c r="F11" i="3"/>
  <c r="H11" i="3" s="1"/>
  <c r="F12" i="3"/>
  <c r="H12" i="3" s="1"/>
  <c r="F13" i="3"/>
  <c r="H13" i="3" s="1"/>
  <c r="F14" i="3"/>
  <c r="H14" i="3" s="1"/>
  <c r="F15" i="3"/>
  <c r="H15" i="3" s="1"/>
  <c r="F16" i="3"/>
  <c r="H16" i="3" s="1"/>
  <c r="F17" i="3"/>
  <c r="H17" i="3" s="1"/>
  <c r="F18" i="3"/>
  <c r="H18" i="3" s="1"/>
  <c r="F19" i="3"/>
  <c r="H19" i="3" s="1"/>
  <c r="F20" i="3"/>
  <c r="H20" i="3" s="1"/>
  <c r="F21" i="3"/>
  <c r="H21" i="3" s="1"/>
  <c r="F22" i="3"/>
  <c r="H22" i="3" s="1"/>
  <c r="F23" i="3"/>
  <c r="H23" i="3" s="1"/>
  <c r="F24" i="3"/>
  <c r="H24" i="3" s="1"/>
  <c r="F25" i="3"/>
  <c r="H25" i="3" s="1"/>
  <c r="H26" i="3"/>
  <c r="F27" i="3"/>
  <c r="H27" i="3" s="1"/>
  <c r="F28" i="3"/>
  <c r="H28" i="3" s="1"/>
  <c r="F29" i="3"/>
  <c r="H29" i="3" s="1"/>
  <c r="F30" i="3"/>
  <c r="H30" i="3" s="1"/>
  <c r="F31" i="3"/>
  <c r="H31" i="3" s="1"/>
  <c r="F32" i="3"/>
  <c r="H32" i="3" s="1"/>
  <c r="F33" i="3"/>
  <c r="H33" i="3" s="1"/>
  <c r="F34" i="3"/>
  <c r="H34" i="3" s="1"/>
  <c r="F36" i="3"/>
  <c r="H36" i="3" s="1"/>
  <c r="F37" i="3"/>
  <c r="H37" i="3" s="1"/>
  <c r="F38" i="3"/>
  <c r="H38" i="3" s="1"/>
  <c r="F55" i="3" l="1"/>
  <c r="H55" i="3" s="1"/>
  <c r="U55" i="3"/>
  <c r="F41" i="3"/>
  <c r="H41" i="3" s="1"/>
  <c r="U41" i="3"/>
  <c r="F53" i="3"/>
  <c r="H53" i="3" s="1"/>
  <c r="U53" i="3"/>
  <c r="U59" i="3"/>
  <c r="F54" i="3"/>
  <c r="H54" i="3" s="1"/>
  <c r="U54" i="3"/>
  <c r="F50" i="3"/>
  <c r="H50" i="3" s="1"/>
  <c r="U50" i="3"/>
  <c r="F40" i="3"/>
  <c r="H40" i="3" s="1"/>
  <c r="U40" i="3"/>
  <c r="F52" i="3"/>
  <c r="H52" i="3" s="1"/>
  <c r="U52" i="3"/>
  <c r="U57" i="3"/>
  <c r="F46" i="3"/>
  <c r="H46" i="3" s="1"/>
  <c r="U46" i="3"/>
  <c r="F89" i="3"/>
  <c r="H89" i="3" s="1"/>
  <c r="U89" i="3"/>
  <c r="F45" i="3"/>
  <c r="H45" i="3" s="1"/>
  <c r="U45" i="3"/>
  <c r="F43" i="3"/>
  <c r="H43" i="3" s="1"/>
  <c r="U43" i="3"/>
  <c r="F101" i="3"/>
  <c r="H101" i="3" s="1"/>
  <c r="U101" i="3"/>
  <c r="F69" i="3"/>
  <c r="H69" i="3" s="1"/>
  <c r="U69" i="3"/>
  <c r="F51" i="3"/>
  <c r="H51" i="3" s="1"/>
  <c r="U51" i="3"/>
  <c r="F44" i="3"/>
  <c r="H44" i="3" s="1"/>
  <c r="U44" i="3"/>
  <c r="F39" i="3"/>
  <c r="H39" i="3" s="1"/>
  <c r="U39" i="3"/>
  <c r="F48" i="3"/>
  <c r="H48" i="3" s="1"/>
  <c r="U48" i="3"/>
  <c r="F70" i="3"/>
  <c r="H70" i="3" s="1"/>
  <c r="U70" i="3"/>
  <c r="F42" i="3"/>
  <c r="H42" i="3" s="1"/>
  <c r="U42" i="3"/>
  <c r="F49" i="3"/>
  <c r="H49" i="3" s="1"/>
  <c r="U49" i="3"/>
  <c r="U56" i="3"/>
  <c r="F47" i="3"/>
  <c r="H47" i="3" s="1"/>
  <c r="U47" i="3"/>
  <c r="P10" i="5"/>
  <c r="F10" i="5" s="1" a="1"/>
  <c r="F10" i="5" s="1"/>
  <c r="I2" i="5"/>
  <c r="O6" i="5"/>
  <c r="O9" i="5"/>
  <c r="P4" i="5"/>
  <c r="I11" i="5"/>
  <c r="P9" i="5"/>
  <c r="F9" i="5" s="1" a="1"/>
  <c r="F9" i="5" s="1"/>
  <c r="P5" i="5"/>
  <c r="P6" i="5"/>
  <c r="P2" i="5"/>
  <c r="I10" i="5"/>
  <c r="I9" i="5"/>
  <c r="P3" i="5"/>
  <c r="O5" i="5"/>
  <c r="O4" i="5"/>
  <c r="O2" i="5"/>
  <c r="P7" i="5"/>
  <c r="I5" i="5"/>
  <c r="O3" i="5"/>
  <c r="I3" i="5"/>
  <c r="O11" i="5"/>
  <c r="I4" i="5"/>
  <c r="P11" i="5"/>
  <c r="F11" i="5" s="1" a="1"/>
  <c r="F11" i="5" s="1"/>
  <c r="P8" i="5"/>
  <c r="I7" i="5"/>
  <c r="O10" i="5"/>
  <c r="I8" i="5"/>
  <c r="O7" i="5"/>
  <c r="I6" i="5"/>
  <c r="O8" i="5"/>
  <c r="AB3" i="5" l="1"/>
  <c r="T3" i="5"/>
  <c r="F2" i="5" a="1"/>
  <c r="F2" i="5" s="1"/>
  <c r="F8" i="5" a="1"/>
  <c r="F8" i="5" s="1"/>
  <c r="R8" i="5" s="1"/>
  <c r="F4" i="5" a="1"/>
  <c r="F4" i="5" s="1"/>
  <c r="R4" i="5" s="1"/>
  <c r="F3" i="5" a="1"/>
  <c r="F3" i="5" s="1"/>
  <c r="R3" i="5" s="1"/>
  <c r="F6" i="5" a="1"/>
  <c r="F6" i="5" s="1"/>
  <c r="R6" i="5" s="1"/>
  <c r="F7" i="5" a="1"/>
  <c r="F7" i="5" s="1"/>
  <c r="R7" i="5" s="1"/>
  <c r="F5" i="5" a="1"/>
  <c r="F5" i="5" s="1"/>
  <c r="R5" i="5" s="1"/>
  <c r="R9" i="5"/>
  <c r="AB6" i="5"/>
  <c r="T6" i="5"/>
  <c r="AB8" i="5"/>
  <c r="T8" i="5"/>
  <c r="AB11" i="5"/>
  <c r="T11" i="5"/>
  <c r="V11" i="5" s="1"/>
  <c r="Y11" i="5" s="1"/>
  <c r="Z11" i="5" s="1"/>
  <c r="AB5" i="5"/>
  <c r="T5" i="5"/>
  <c r="AB7" i="5"/>
  <c r="T7" i="5"/>
  <c r="R11" i="5"/>
  <c r="AB4" i="5"/>
  <c r="T4" i="5"/>
  <c r="AB9" i="5"/>
  <c r="T9" i="5"/>
  <c r="V9" i="5" s="1"/>
  <c r="Y9" i="5" s="1"/>
  <c r="Z9" i="5" s="1"/>
  <c r="AB2" i="5"/>
  <c r="T2" i="5"/>
  <c r="AB10" i="5"/>
  <c r="T10" i="5"/>
  <c r="V10" i="5" s="1"/>
  <c r="Y10" i="5" s="1"/>
  <c r="Z10" i="5" s="1"/>
  <c r="W10" i="5"/>
  <c r="R10" i="5"/>
  <c r="AA10" i="5" l="1"/>
  <c r="X10" i="5"/>
  <c r="W11" i="5"/>
  <c r="AA11" i="5"/>
  <c r="W9" i="5"/>
  <c r="AC3" i="5"/>
  <c r="AH3" i="5" s="1"/>
  <c r="AJ3" i="5" s="1"/>
  <c r="AC5" i="5"/>
  <c r="AH5" i="5" s="1"/>
  <c r="AJ5" i="5" s="1"/>
  <c r="AC11" i="5"/>
  <c r="AH11" i="5" s="1"/>
  <c r="AJ11" i="5" s="1"/>
  <c r="AL11" i="5" s="1"/>
  <c r="AM11" i="5" s="1"/>
  <c r="AC7" i="5"/>
  <c r="AH7" i="5" s="1"/>
  <c r="AJ7" i="5" s="1"/>
  <c r="AC10" i="5"/>
  <c r="AH10" i="5" s="1"/>
  <c r="AJ10" i="5" s="1"/>
  <c r="AL10" i="5" s="1"/>
  <c r="AM10" i="5" s="1"/>
  <c r="AC8" i="5"/>
  <c r="AH8" i="5" s="1"/>
  <c r="AJ8" i="5" s="1"/>
  <c r="AC6" i="5"/>
  <c r="AH6" i="5" s="1"/>
  <c r="AJ6" i="5" s="1"/>
  <c r="X11" i="5"/>
  <c r="AC4" i="5"/>
  <c r="AH4" i="5" s="1"/>
  <c r="AJ4" i="5" s="1"/>
  <c r="R2" i="5"/>
  <c r="AC2" i="5" s="1"/>
  <c r="AH2" i="5" s="1"/>
  <c r="AJ2" i="5" s="1"/>
  <c r="AC9" i="5"/>
  <c r="AH9" i="5" s="1"/>
  <c r="AJ9" i="5" s="1"/>
  <c r="AL9" i="5" s="1"/>
  <c r="AM9" i="5" s="1"/>
  <c r="H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H3005" i="6"/>
  <c r="H3006" i="6"/>
  <c r="H3007" i="6"/>
  <c r="H3008" i="6"/>
  <c r="H3009" i="6"/>
  <c r="H3010" i="6"/>
  <c r="H3011" i="6"/>
  <c r="H3012" i="6"/>
  <c r="H3013" i="6"/>
  <c r="H3014" i="6"/>
  <c r="H3015" i="6"/>
  <c r="H3016" i="6"/>
  <c r="H3017" i="6"/>
  <c r="H3018" i="6"/>
  <c r="H3019" i="6"/>
  <c r="H3020" i="6"/>
  <c r="H3021" i="6"/>
  <c r="H3022" i="6"/>
  <c r="H3023" i="6"/>
  <c r="H3024" i="6"/>
  <c r="H3025" i="6"/>
  <c r="H3026" i="6"/>
  <c r="H3027" i="6"/>
  <c r="H3028" i="6"/>
  <c r="H3029" i="6"/>
  <c r="H3030" i="6"/>
  <c r="H3031" i="6"/>
  <c r="H3032" i="6"/>
  <c r="H3033" i="6"/>
  <c r="H3034" i="6"/>
  <c r="H3035" i="6"/>
  <c r="H3036" i="6"/>
  <c r="H3037" i="6"/>
  <c r="H3038" i="6"/>
  <c r="H3039" i="6"/>
  <c r="H3040" i="6"/>
  <c r="H3041" i="6"/>
  <c r="H3042" i="6"/>
  <c r="H3043" i="6"/>
  <c r="H3044" i="6"/>
  <c r="H3045" i="6"/>
  <c r="H3046" i="6"/>
  <c r="H3047" i="6"/>
  <c r="H3048" i="6"/>
  <c r="H3049" i="6"/>
  <c r="H3050" i="6"/>
  <c r="H3051" i="6"/>
  <c r="H3052" i="6"/>
  <c r="H3053" i="6"/>
  <c r="H3054" i="6"/>
  <c r="H3055" i="6"/>
  <c r="H3056" i="6"/>
  <c r="H3057" i="6"/>
  <c r="H3058" i="6"/>
  <c r="H3059" i="6"/>
  <c r="H3060" i="6"/>
  <c r="H3061" i="6"/>
  <c r="H3062" i="6"/>
  <c r="H3063" i="6"/>
  <c r="H3064" i="6"/>
  <c r="H3065" i="6"/>
  <c r="H3066" i="6"/>
  <c r="H3067" i="6"/>
  <c r="H3068" i="6"/>
  <c r="H3069" i="6"/>
  <c r="H3070" i="6"/>
  <c r="H3071" i="6"/>
  <c r="H3072" i="6"/>
  <c r="H3073" i="6"/>
  <c r="H3074" i="6"/>
  <c r="H3075" i="6"/>
  <c r="H3076" i="6"/>
  <c r="H3077" i="6"/>
  <c r="H3078" i="6"/>
  <c r="H3079" i="6"/>
  <c r="H3080" i="6"/>
  <c r="H3081" i="6"/>
  <c r="H3082" i="6"/>
  <c r="H3083" i="6"/>
  <c r="H3084" i="6"/>
  <c r="H3085" i="6"/>
  <c r="H3086" i="6"/>
  <c r="H3087" i="6"/>
  <c r="H3088" i="6"/>
  <c r="H3089" i="6"/>
  <c r="H3090" i="6"/>
  <c r="H3091" i="6"/>
  <c r="H3092" i="6"/>
  <c r="H3093" i="6"/>
  <c r="H3094" i="6"/>
  <c r="H3095" i="6"/>
  <c r="H3096" i="6"/>
  <c r="H3097" i="6"/>
  <c r="H3098" i="6"/>
  <c r="H3099" i="6"/>
  <c r="H3100" i="6"/>
  <c r="H3101" i="6"/>
  <c r="H3102" i="6"/>
  <c r="H3103" i="6"/>
  <c r="H3104" i="6"/>
  <c r="H3105" i="6"/>
  <c r="H3106" i="6"/>
  <c r="H3107" i="6"/>
  <c r="H3108" i="6"/>
  <c r="H3109" i="6"/>
  <c r="H3110" i="6"/>
  <c r="H3111" i="6"/>
  <c r="H3112" i="6"/>
  <c r="H3113" i="6"/>
  <c r="H3114" i="6"/>
  <c r="H3115" i="6"/>
  <c r="H3116" i="6"/>
  <c r="H3117" i="6"/>
  <c r="H3118" i="6"/>
  <c r="H3119" i="6"/>
  <c r="H3120" i="6"/>
  <c r="H3121" i="6"/>
  <c r="H3122" i="6"/>
  <c r="H3123" i="6"/>
  <c r="H3124" i="6"/>
  <c r="H3125" i="6"/>
  <c r="H3126" i="6"/>
  <c r="H3127" i="6"/>
  <c r="H3128" i="6"/>
  <c r="H3129" i="6"/>
  <c r="H3130" i="6"/>
  <c r="H3131" i="6"/>
  <c r="H3132" i="6"/>
  <c r="H3133" i="6"/>
  <c r="H3134" i="6"/>
  <c r="H3135" i="6"/>
  <c r="H3136" i="6"/>
  <c r="H3137" i="6"/>
  <c r="H3138" i="6"/>
  <c r="H3139" i="6"/>
  <c r="H3140" i="6"/>
  <c r="H3141" i="6"/>
  <c r="H3142" i="6"/>
  <c r="H3143" i="6"/>
  <c r="H3144" i="6"/>
  <c r="H3145" i="6"/>
  <c r="H3146" i="6"/>
  <c r="H3147" i="6"/>
  <c r="H3148" i="6"/>
  <c r="H3149" i="6"/>
  <c r="H3150" i="6"/>
  <c r="H3151" i="6"/>
  <c r="H3152" i="6"/>
  <c r="H3153" i="6"/>
  <c r="H3154" i="6"/>
  <c r="H3155" i="6"/>
  <c r="H3156" i="6"/>
  <c r="H3157" i="6"/>
  <c r="H3158" i="6"/>
  <c r="H3159" i="6"/>
  <c r="H3160" i="6"/>
  <c r="H3161" i="6"/>
  <c r="H3162" i="6"/>
  <c r="H3163" i="6"/>
  <c r="H3164" i="6"/>
  <c r="H3165" i="6"/>
  <c r="H3166" i="6"/>
  <c r="H3167" i="6"/>
  <c r="H3168" i="6"/>
  <c r="H3169" i="6"/>
  <c r="H3170" i="6"/>
  <c r="H3171" i="6"/>
  <c r="H3172" i="6"/>
  <c r="H3173" i="6"/>
  <c r="H3174" i="6"/>
  <c r="H3175" i="6"/>
  <c r="H3176" i="6"/>
  <c r="H3177" i="6"/>
  <c r="H3178" i="6"/>
  <c r="H3179" i="6"/>
  <c r="H3180" i="6"/>
  <c r="H3181" i="6"/>
  <c r="H3182" i="6"/>
  <c r="H3183" i="6"/>
  <c r="H3184" i="6"/>
  <c r="H3185" i="6"/>
  <c r="H3186" i="6"/>
  <c r="H3187" i="6"/>
  <c r="H3188" i="6"/>
  <c r="H3189" i="6"/>
  <c r="H3190" i="6"/>
  <c r="H3191" i="6"/>
  <c r="H3192" i="6"/>
  <c r="H3193" i="6"/>
  <c r="H3194" i="6"/>
  <c r="H3195" i="6"/>
  <c r="H3196" i="6"/>
  <c r="H3197" i="6"/>
  <c r="H3198" i="6"/>
  <c r="H3199" i="6"/>
  <c r="H3200" i="6"/>
  <c r="H3201" i="6"/>
  <c r="H3202" i="6"/>
  <c r="H3203" i="6"/>
  <c r="H3204" i="6"/>
  <c r="H3205" i="6"/>
  <c r="H3206" i="6"/>
  <c r="H3207" i="6"/>
  <c r="H3208" i="6"/>
  <c r="H3209" i="6"/>
  <c r="H3210" i="6"/>
  <c r="H3211" i="6"/>
  <c r="H3212" i="6"/>
  <c r="H3213" i="6"/>
  <c r="H3214" i="6"/>
  <c r="H3215" i="6"/>
  <c r="H3216" i="6"/>
  <c r="H3217" i="6"/>
  <c r="H3218" i="6"/>
  <c r="H3219" i="6"/>
  <c r="H3220" i="6"/>
  <c r="H3221" i="6"/>
  <c r="H3222" i="6"/>
  <c r="H3223" i="6"/>
  <c r="H3224" i="6"/>
  <c r="H3225" i="6"/>
  <c r="H3226" i="6"/>
  <c r="H3227" i="6"/>
  <c r="H3228" i="6"/>
  <c r="H3229" i="6"/>
  <c r="H3230" i="6"/>
  <c r="H3231" i="6"/>
  <c r="H3232" i="6"/>
  <c r="H3233" i="6"/>
  <c r="H3234" i="6"/>
  <c r="H3235" i="6"/>
  <c r="H3236" i="6"/>
  <c r="H3237" i="6"/>
  <c r="H3238" i="6"/>
  <c r="H3239" i="6"/>
  <c r="H3240" i="6"/>
  <c r="H3241" i="6"/>
  <c r="H3242" i="6"/>
  <c r="H3243" i="6"/>
  <c r="H3244" i="6"/>
  <c r="H3245" i="6"/>
  <c r="H3246" i="6"/>
  <c r="H3247" i="6"/>
  <c r="H3248" i="6"/>
  <c r="H3249" i="6"/>
  <c r="H3250" i="6"/>
  <c r="H3251" i="6"/>
  <c r="H3252" i="6"/>
  <c r="H3253" i="6"/>
  <c r="H3254" i="6"/>
  <c r="H3255" i="6"/>
  <c r="H3256" i="6"/>
  <c r="H3257" i="6"/>
  <c r="H3258" i="6"/>
  <c r="H3259" i="6"/>
  <c r="H3260" i="6"/>
  <c r="H3261" i="6"/>
  <c r="H3262" i="6"/>
  <c r="H3263" i="6"/>
  <c r="H3264" i="6"/>
  <c r="H3265" i="6"/>
  <c r="H3266" i="6"/>
  <c r="H3267" i="6"/>
  <c r="H3268" i="6"/>
  <c r="H3269" i="6"/>
  <c r="H3270" i="6"/>
  <c r="H3271" i="6"/>
  <c r="H3272" i="6"/>
  <c r="H3273" i="6"/>
  <c r="H3274" i="6"/>
  <c r="H3275" i="6"/>
  <c r="H3276" i="6"/>
  <c r="H3277" i="6"/>
  <c r="H3278" i="6"/>
  <c r="H3279" i="6"/>
  <c r="H3280" i="6"/>
  <c r="H3281" i="6"/>
  <c r="H3282" i="6"/>
  <c r="H3283" i="6"/>
  <c r="H3284" i="6"/>
  <c r="H3285" i="6"/>
  <c r="H3286" i="6"/>
  <c r="H3287" i="6"/>
  <c r="H3288" i="6"/>
  <c r="H3289" i="6"/>
  <c r="H3290" i="6"/>
  <c r="H3291" i="6"/>
  <c r="H3292" i="6"/>
  <c r="H3293" i="6"/>
  <c r="H3294" i="6"/>
  <c r="H3295" i="6"/>
  <c r="H3296" i="6"/>
  <c r="H3297" i="6"/>
  <c r="H3298" i="6"/>
  <c r="H3299" i="6"/>
  <c r="H3300" i="6"/>
  <c r="H3301" i="6"/>
  <c r="H3302" i="6"/>
  <c r="H3303" i="6"/>
  <c r="H3304" i="6"/>
  <c r="H3305" i="6"/>
  <c r="H3306" i="6"/>
  <c r="H3307" i="6"/>
  <c r="H3308" i="6"/>
  <c r="H3309" i="6"/>
  <c r="H3310" i="6"/>
  <c r="H3311" i="6"/>
  <c r="H3312" i="6"/>
  <c r="H3313" i="6"/>
  <c r="H3314" i="6"/>
  <c r="H3315" i="6"/>
  <c r="H3316" i="6"/>
  <c r="H3317" i="6"/>
  <c r="H3318" i="6"/>
  <c r="H3319" i="6"/>
  <c r="H3320" i="6"/>
  <c r="H3321" i="6"/>
  <c r="H3322" i="6"/>
  <c r="H3323" i="6"/>
  <c r="H3324" i="6"/>
  <c r="H3325" i="6"/>
  <c r="H3326" i="6"/>
  <c r="H3327" i="6"/>
  <c r="H3328" i="6"/>
  <c r="H3329" i="6"/>
  <c r="H3330" i="6"/>
  <c r="H3331" i="6"/>
  <c r="H3332" i="6"/>
  <c r="H3333" i="6"/>
  <c r="H3334" i="6"/>
  <c r="H3335" i="6"/>
  <c r="H3336" i="6"/>
  <c r="H3337" i="6"/>
  <c r="H3338" i="6"/>
  <c r="H3339" i="6"/>
  <c r="H3340" i="6"/>
  <c r="H3341" i="6"/>
  <c r="H3342" i="6"/>
  <c r="H3343" i="6"/>
  <c r="H3344" i="6"/>
  <c r="H3345" i="6"/>
  <c r="H3346" i="6"/>
  <c r="H3347" i="6"/>
  <c r="H3348" i="6"/>
  <c r="H3349" i="6"/>
  <c r="H3350" i="6"/>
  <c r="H3351" i="6"/>
  <c r="H3352" i="6"/>
  <c r="H3353" i="6"/>
  <c r="H3354" i="6"/>
  <c r="H3355" i="6"/>
  <c r="H3356" i="6"/>
  <c r="H3357" i="6"/>
  <c r="H3358" i="6"/>
  <c r="H3359" i="6"/>
  <c r="H3360" i="6"/>
  <c r="H3361" i="6"/>
  <c r="H3362" i="6"/>
  <c r="H3363" i="6"/>
  <c r="H3364" i="6"/>
  <c r="H3365" i="6"/>
  <c r="H3366" i="6"/>
  <c r="H3367" i="6"/>
  <c r="H3368" i="6"/>
  <c r="H3369" i="6"/>
  <c r="H3370" i="6"/>
  <c r="H3371" i="6"/>
  <c r="H3372" i="6"/>
  <c r="H3373" i="6"/>
  <c r="H3374" i="6"/>
  <c r="H3375" i="6"/>
  <c r="H3376" i="6"/>
  <c r="H3377" i="6"/>
  <c r="H3378" i="6"/>
  <c r="H3379" i="6"/>
  <c r="H3380" i="6"/>
  <c r="H3381" i="6"/>
  <c r="H3382" i="6"/>
  <c r="H3383" i="6"/>
  <c r="H3384" i="6"/>
  <c r="H3385" i="6"/>
  <c r="H3386" i="6"/>
  <c r="H3387" i="6"/>
  <c r="H3388" i="6"/>
  <c r="H3389" i="6"/>
  <c r="H3390" i="6"/>
  <c r="H3391" i="6"/>
  <c r="H3392" i="6"/>
  <c r="H3393" i="6"/>
  <c r="H3394" i="6"/>
  <c r="H3395" i="6"/>
  <c r="H3396" i="6"/>
  <c r="H3397" i="6"/>
  <c r="H3398" i="6"/>
  <c r="H3399" i="6"/>
  <c r="H3400" i="6"/>
  <c r="H3401" i="6"/>
  <c r="H3402" i="6"/>
  <c r="H3403" i="6"/>
  <c r="H3404" i="6"/>
  <c r="H3405" i="6"/>
  <c r="H3406" i="6"/>
  <c r="H3407" i="6"/>
  <c r="H3408" i="6"/>
  <c r="H3409" i="6"/>
  <c r="H3410" i="6"/>
  <c r="H3411" i="6"/>
  <c r="H3412" i="6"/>
  <c r="H3413" i="6"/>
  <c r="H3414" i="6"/>
  <c r="H3415" i="6"/>
  <c r="H3416" i="6"/>
  <c r="H3417" i="6"/>
  <c r="H3418" i="6"/>
  <c r="H3419" i="6"/>
  <c r="H3420" i="6"/>
  <c r="H3421" i="6"/>
  <c r="H3422" i="6"/>
  <c r="H3423" i="6"/>
  <c r="H3424" i="6"/>
  <c r="H3425" i="6"/>
  <c r="H3426" i="6"/>
  <c r="H3427" i="6"/>
  <c r="H3428" i="6"/>
  <c r="H3429" i="6"/>
  <c r="H3430" i="6"/>
  <c r="H3431" i="6"/>
  <c r="H3432" i="6"/>
  <c r="H3433" i="6"/>
  <c r="H3434" i="6"/>
  <c r="H3435" i="6"/>
  <c r="H3436" i="6"/>
  <c r="H3437" i="6"/>
  <c r="H3438" i="6"/>
  <c r="H3439" i="6"/>
  <c r="H3440" i="6"/>
  <c r="H3441" i="6"/>
  <c r="H3442" i="6"/>
  <c r="H3443" i="6"/>
  <c r="H3444" i="6"/>
  <c r="H3445" i="6"/>
  <c r="H3446" i="6"/>
  <c r="H3447" i="6"/>
  <c r="H3448" i="6"/>
  <c r="H3449" i="6"/>
  <c r="H3450" i="6"/>
  <c r="H3451" i="6"/>
  <c r="H3452" i="6"/>
  <c r="H3453" i="6"/>
  <c r="H3454" i="6"/>
  <c r="H3455" i="6"/>
  <c r="H3456" i="6"/>
  <c r="H3457" i="6"/>
  <c r="H3458" i="6"/>
  <c r="H3459" i="6"/>
  <c r="H3460" i="6"/>
  <c r="H3461" i="6"/>
  <c r="H3462" i="6"/>
  <c r="H3463" i="6"/>
  <c r="H3464" i="6"/>
  <c r="H3465" i="6"/>
  <c r="H3466" i="6"/>
  <c r="H3467" i="6"/>
  <c r="H3468" i="6"/>
  <c r="H3469" i="6"/>
  <c r="H3470" i="6"/>
  <c r="H3471" i="6"/>
  <c r="H3472" i="6"/>
  <c r="H3473" i="6"/>
  <c r="H3474" i="6"/>
  <c r="H3475" i="6"/>
  <c r="H3476" i="6"/>
  <c r="H3477" i="6"/>
  <c r="H3478" i="6"/>
  <c r="H3479" i="6"/>
  <c r="H3480" i="6"/>
  <c r="H3481" i="6"/>
  <c r="H3482" i="6"/>
  <c r="H3483" i="6"/>
  <c r="H3484" i="6"/>
  <c r="H3485" i="6"/>
  <c r="H3486" i="6"/>
  <c r="H3487" i="6"/>
  <c r="H3488" i="6"/>
  <c r="H3489" i="6"/>
  <c r="H3490" i="6"/>
  <c r="H3491" i="6"/>
  <c r="H3492" i="6"/>
  <c r="H3493" i="6"/>
  <c r="H3494" i="6"/>
  <c r="H3495" i="6"/>
  <c r="H3496" i="6"/>
  <c r="H3497" i="6"/>
  <c r="H3498" i="6"/>
  <c r="H3499" i="6"/>
  <c r="H3500" i="6"/>
  <c r="H3501" i="6"/>
  <c r="H3502" i="6"/>
  <c r="H3503" i="6"/>
  <c r="H3504" i="6"/>
  <c r="H3505" i="6"/>
  <c r="H3506" i="6"/>
  <c r="H3507" i="6"/>
  <c r="H3508" i="6"/>
  <c r="H3509" i="6"/>
  <c r="H3510" i="6"/>
  <c r="H3511" i="6"/>
  <c r="H3512" i="6"/>
  <c r="H3513" i="6"/>
  <c r="H3514" i="6"/>
  <c r="H3515" i="6"/>
  <c r="H3516" i="6"/>
  <c r="H3517" i="6"/>
  <c r="H3518" i="6"/>
  <c r="H3519" i="6"/>
  <c r="H3520" i="6"/>
  <c r="H3521" i="6"/>
  <c r="H3522" i="6"/>
  <c r="H3523" i="6"/>
  <c r="H3524" i="6"/>
  <c r="H3525" i="6"/>
  <c r="H3526" i="6"/>
  <c r="H3527" i="6"/>
  <c r="H3528" i="6"/>
  <c r="H3529" i="6"/>
  <c r="H3530" i="6"/>
  <c r="H3531" i="6"/>
  <c r="H3532" i="6"/>
  <c r="H3533" i="6"/>
  <c r="H3534" i="6"/>
  <c r="H3535" i="6"/>
  <c r="H3536" i="6"/>
  <c r="H3537" i="6"/>
  <c r="H3538" i="6"/>
  <c r="H3539" i="6"/>
  <c r="H3540" i="6"/>
  <c r="H3541" i="6"/>
  <c r="H3542" i="6"/>
  <c r="H3543" i="6"/>
  <c r="H3544" i="6"/>
  <c r="H3545" i="6"/>
  <c r="H3546" i="6"/>
  <c r="H3547" i="6"/>
  <c r="H3548" i="6"/>
  <c r="H3549" i="6"/>
  <c r="H3550" i="6"/>
  <c r="H3551" i="6"/>
  <c r="H3552" i="6"/>
  <c r="H3553" i="6"/>
  <c r="H3554" i="6"/>
  <c r="H3555" i="6"/>
  <c r="H3556" i="6"/>
  <c r="H3557" i="6"/>
  <c r="H3558" i="6"/>
  <c r="H3559" i="6"/>
  <c r="H3560" i="6"/>
  <c r="H3561" i="6"/>
  <c r="H3562" i="6"/>
  <c r="H3563" i="6"/>
  <c r="H3564" i="6"/>
  <c r="H3565" i="6"/>
  <c r="H3566" i="6"/>
  <c r="H3567" i="6"/>
  <c r="H3568" i="6"/>
  <c r="H3569" i="6"/>
  <c r="H3570" i="6"/>
  <c r="H3571" i="6"/>
  <c r="H3572" i="6"/>
  <c r="H3573" i="6"/>
  <c r="H3574" i="6"/>
  <c r="H3575" i="6"/>
  <c r="H3576" i="6"/>
  <c r="H3577" i="6"/>
  <c r="H3578" i="6"/>
  <c r="H3579" i="6"/>
  <c r="H3580" i="6"/>
  <c r="H3581" i="6"/>
  <c r="H3582" i="6"/>
  <c r="H3583" i="6"/>
  <c r="H3584" i="6"/>
  <c r="H3585" i="6"/>
  <c r="H3586" i="6"/>
  <c r="H3587" i="6"/>
  <c r="H3588" i="6"/>
  <c r="H3589" i="6"/>
  <c r="H3590" i="6"/>
  <c r="H3591" i="6"/>
  <c r="H3592" i="6"/>
  <c r="H3593" i="6"/>
  <c r="H3594" i="6"/>
  <c r="H3595" i="6"/>
  <c r="H3596" i="6"/>
  <c r="H3597" i="6"/>
  <c r="H3598" i="6"/>
  <c r="H3599" i="6"/>
  <c r="H3600" i="6"/>
  <c r="H3601" i="6"/>
  <c r="H3602" i="6"/>
  <c r="H3603" i="6"/>
  <c r="H3604" i="6"/>
  <c r="H3605" i="6"/>
  <c r="H3606" i="6"/>
  <c r="H3607" i="6"/>
  <c r="H3608" i="6"/>
  <c r="H3609" i="6"/>
  <c r="H3610" i="6"/>
  <c r="H3611" i="6"/>
  <c r="H3612" i="6"/>
  <c r="H3613" i="6"/>
  <c r="H3614" i="6"/>
  <c r="H3615" i="6"/>
  <c r="H3616" i="6"/>
  <c r="H3617" i="6"/>
  <c r="H3618" i="6"/>
  <c r="H3619" i="6"/>
  <c r="H3620" i="6"/>
  <c r="H3621" i="6"/>
  <c r="H3622" i="6"/>
  <c r="H3623" i="6"/>
  <c r="H3624" i="6"/>
  <c r="H3625" i="6"/>
  <c r="H3626" i="6"/>
  <c r="H3627" i="6"/>
  <c r="H3628" i="6"/>
  <c r="H3629" i="6"/>
  <c r="H3630" i="6"/>
  <c r="H3631" i="6"/>
  <c r="H3632" i="6"/>
  <c r="H3633" i="6"/>
  <c r="H3634" i="6"/>
  <c r="H3635" i="6"/>
  <c r="H3636" i="6"/>
  <c r="H3637" i="6"/>
  <c r="H3638" i="6"/>
  <c r="H3639" i="6"/>
  <c r="H3640" i="6"/>
  <c r="H3641" i="6"/>
  <c r="H3642" i="6"/>
  <c r="H3643" i="6"/>
  <c r="H3644" i="6"/>
  <c r="H3645" i="6"/>
  <c r="H3646" i="6"/>
  <c r="H3647" i="6"/>
  <c r="H3648" i="6"/>
  <c r="H3649" i="6"/>
  <c r="H3650" i="6"/>
  <c r="H3651" i="6"/>
  <c r="H3652" i="6"/>
  <c r="H3653" i="6"/>
  <c r="H3654" i="6"/>
  <c r="H3655" i="6"/>
  <c r="H3656" i="6"/>
  <c r="H3657" i="6"/>
  <c r="H3658" i="6"/>
  <c r="H3659" i="6"/>
  <c r="H3660" i="6"/>
  <c r="H3661" i="6"/>
  <c r="H3662" i="6"/>
  <c r="H3663" i="6"/>
  <c r="H3664" i="6"/>
  <c r="H3665" i="6"/>
  <c r="H3666" i="6"/>
  <c r="H3667" i="6"/>
  <c r="H3668" i="6"/>
  <c r="H3669" i="6"/>
  <c r="H3670" i="6"/>
  <c r="H3671" i="6"/>
  <c r="H3672" i="6"/>
  <c r="H3673" i="6"/>
  <c r="H3674" i="6"/>
  <c r="H3675" i="6"/>
  <c r="H3676" i="6"/>
  <c r="H3677" i="6"/>
  <c r="H3678" i="6"/>
  <c r="H3679" i="6"/>
  <c r="H3680" i="6"/>
  <c r="H3681" i="6"/>
  <c r="H3682" i="6"/>
  <c r="H3683" i="6"/>
  <c r="H3684" i="6"/>
  <c r="H3685" i="6"/>
  <c r="H3686" i="6"/>
  <c r="H3687" i="6"/>
  <c r="H3688" i="6"/>
  <c r="H3689" i="6"/>
  <c r="H3690" i="6"/>
  <c r="H3691" i="6"/>
  <c r="H3692" i="6"/>
  <c r="H3693" i="6"/>
  <c r="H3694" i="6"/>
  <c r="H3695" i="6"/>
  <c r="H3696" i="6"/>
  <c r="H3697" i="6"/>
  <c r="H3698" i="6"/>
  <c r="H3699" i="6"/>
  <c r="H3700" i="6"/>
  <c r="H3701" i="6"/>
  <c r="H3702" i="6"/>
  <c r="H3703" i="6"/>
  <c r="H3704" i="6"/>
  <c r="H3705" i="6"/>
  <c r="H3706" i="6"/>
  <c r="H3707" i="6"/>
  <c r="H3708" i="6"/>
  <c r="H3709" i="6"/>
  <c r="H3710" i="6"/>
  <c r="H3711" i="6"/>
  <c r="H3712" i="6"/>
  <c r="H3713" i="6"/>
  <c r="H3714" i="6"/>
  <c r="H3715" i="6"/>
  <c r="H3716" i="6"/>
  <c r="H3717" i="6"/>
  <c r="H3718" i="6"/>
  <c r="H3719" i="6"/>
  <c r="H3720" i="6"/>
  <c r="H3721" i="6"/>
  <c r="H3722" i="6"/>
  <c r="H3723" i="6"/>
  <c r="H3724" i="6"/>
  <c r="H3725" i="6"/>
  <c r="H3726" i="6"/>
  <c r="H3727" i="6"/>
  <c r="H3728" i="6"/>
  <c r="H3729" i="6"/>
  <c r="H3730" i="6"/>
  <c r="H3731" i="6"/>
  <c r="H3732" i="6"/>
  <c r="H3733" i="6"/>
  <c r="H3734" i="6"/>
  <c r="H3735" i="6"/>
  <c r="H3736" i="6"/>
  <c r="H3737" i="6"/>
  <c r="H3738" i="6"/>
  <c r="H3739" i="6"/>
  <c r="H3740" i="6"/>
  <c r="H3741" i="6"/>
  <c r="H3742" i="6"/>
  <c r="H3743" i="6"/>
  <c r="H3744" i="6"/>
  <c r="H3745" i="6"/>
  <c r="H3746" i="6"/>
  <c r="H3747" i="6"/>
  <c r="H3748" i="6"/>
  <c r="H3749" i="6"/>
  <c r="H3750" i="6"/>
  <c r="H3751" i="6"/>
  <c r="H3752" i="6"/>
  <c r="H3753" i="6"/>
  <c r="H3754" i="6"/>
  <c r="H3755" i="6"/>
  <c r="H3756" i="6"/>
  <c r="H3757" i="6"/>
  <c r="H3758" i="6"/>
  <c r="H3759" i="6"/>
  <c r="H3760" i="6"/>
  <c r="H3761" i="6"/>
  <c r="H3762" i="6"/>
  <c r="H3763" i="6"/>
  <c r="H3764" i="6"/>
  <c r="H3765" i="6"/>
  <c r="H3766" i="6"/>
  <c r="H3767" i="6"/>
  <c r="H3768" i="6"/>
  <c r="H3769" i="6"/>
  <c r="H3770" i="6"/>
  <c r="H3771" i="6"/>
  <c r="H3772" i="6"/>
  <c r="H3773" i="6"/>
  <c r="H3774" i="6"/>
  <c r="H3775" i="6"/>
  <c r="H3776" i="6"/>
  <c r="H3777" i="6"/>
  <c r="H3778" i="6"/>
  <c r="H3779" i="6"/>
  <c r="H3780" i="6"/>
  <c r="H3781" i="6"/>
  <c r="H3782" i="6"/>
  <c r="H3783" i="6"/>
  <c r="H3784" i="6"/>
  <c r="H3785" i="6"/>
  <c r="H3786" i="6"/>
  <c r="H3787" i="6"/>
  <c r="H3788" i="6"/>
  <c r="H3789" i="6"/>
  <c r="H3790" i="6"/>
  <c r="H3791" i="6"/>
  <c r="H3792" i="6"/>
  <c r="H3793" i="6"/>
  <c r="H3794" i="6"/>
  <c r="H3795" i="6"/>
  <c r="H3796" i="6"/>
  <c r="H3797" i="6"/>
  <c r="H3798" i="6"/>
  <c r="H3799" i="6"/>
  <c r="H3800" i="6"/>
  <c r="H3801" i="6"/>
  <c r="H3802" i="6"/>
  <c r="H3803" i="6"/>
  <c r="H3804" i="6"/>
  <c r="H3805" i="6"/>
  <c r="H3806" i="6"/>
  <c r="H3807" i="6"/>
  <c r="H3808" i="6"/>
  <c r="H3809" i="6"/>
  <c r="H3810" i="6"/>
  <c r="H3811" i="6"/>
  <c r="H3812" i="6"/>
  <c r="H3813" i="6"/>
  <c r="H3814" i="6"/>
  <c r="H3815" i="6"/>
  <c r="H3816" i="6"/>
  <c r="H3817" i="6"/>
  <c r="H3818" i="6"/>
  <c r="H3819" i="6"/>
  <c r="H3820" i="6"/>
  <c r="H3821" i="6"/>
  <c r="H3822" i="6"/>
  <c r="H3823" i="6"/>
  <c r="H3824" i="6"/>
  <c r="H3825" i="6"/>
  <c r="H3826" i="6"/>
  <c r="H3827" i="6"/>
  <c r="H3828" i="6"/>
  <c r="H3829" i="6"/>
  <c r="H3830" i="6"/>
  <c r="H3831" i="6"/>
  <c r="H3832" i="6"/>
  <c r="H3833" i="6"/>
  <c r="H3834" i="6"/>
  <c r="H3835" i="6"/>
  <c r="H3836" i="6"/>
  <c r="H3837" i="6"/>
  <c r="H3838" i="6"/>
  <c r="H3839" i="6"/>
  <c r="H3840" i="6"/>
  <c r="H3841" i="6"/>
  <c r="H3842" i="6"/>
  <c r="H3843" i="6"/>
  <c r="H3844" i="6"/>
  <c r="H3845" i="6"/>
  <c r="H3846" i="6"/>
  <c r="H3847" i="6"/>
  <c r="H3848" i="6"/>
  <c r="H3849" i="6"/>
  <c r="H3850" i="6"/>
  <c r="H3851" i="6"/>
  <c r="H3852" i="6"/>
  <c r="H3853" i="6"/>
  <c r="H3854" i="6"/>
  <c r="H3855" i="6"/>
  <c r="H3856" i="6"/>
  <c r="H3857" i="6"/>
  <c r="H3858" i="6"/>
  <c r="H3859" i="6"/>
  <c r="H3860" i="6"/>
  <c r="H3861" i="6"/>
  <c r="H3862" i="6"/>
  <c r="H3863" i="6"/>
  <c r="H3864" i="6"/>
  <c r="H3865" i="6"/>
  <c r="H3866" i="6"/>
  <c r="H3867" i="6"/>
  <c r="H3868" i="6"/>
  <c r="H3869" i="6"/>
  <c r="H3870" i="6"/>
  <c r="H3871" i="6"/>
  <c r="H3872" i="6"/>
  <c r="H3873" i="6"/>
  <c r="H3874" i="6"/>
  <c r="H3875" i="6"/>
  <c r="H3876" i="6"/>
  <c r="H3877" i="6"/>
  <c r="H3878" i="6"/>
  <c r="H3879" i="6"/>
  <c r="H3880" i="6"/>
  <c r="H3881" i="6"/>
  <c r="H3882" i="6"/>
  <c r="H3883" i="6"/>
  <c r="H3884" i="6"/>
  <c r="H3885" i="6"/>
  <c r="H3886" i="6"/>
  <c r="H3887" i="6"/>
  <c r="H3888" i="6"/>
  <c r="H3889" i="6"/>
  <c r="H3890" i="6"/>
  <c r="H3891" i="6"/>
  <c r="H3892" i="6"/>
  <c r="H3893" i="6"/>
  <c r="H3894" i="6"/>
  <c r="H3895" i="6"/>
  <c r="H3896" i="6"/>
  <c r="H3897" i="6"/>
  <c r="H3898" i="6"/>
  <c r="H3899" i="6"/>
  <c r="H3900" i="6"/>
  <c r="H3901" i="6"/>
  <c r="H3902" i="6"/>
  <c r="H3903" i="6"/>
  <c r="H3904" i="6"/>
  <c r="H3905" i="6"/>
  <c r="H3906" i="6"/>
  <c r="H3907" i="6"/>
  <c r="H3908" i="6"/>
  <c r="H3909" i="6"/>
  <c r="H3910" i="6"/>
  <c r="H3911" i="6"/>
  <c r="H3912" i="6"/>
  <c r="H3913" i="6"/>
  <c r="H3914" i="6"/>
  <c r="H3915" i="6"/>
  <c r="H3916" i="6"/>
  <c r="H3917" i="6"/>
  <c r="H3918" i="6"/>
  <c r="H3919" i="6"/>
  <c r="H3920" i="6"/>
  <c r="H3921" i="6"/>
  <c r="H3922" i="6"/>
  <c r="H3923" i="6"/>
  <c r="H3924" i="6"/>
  <c r="H3925" i="6"/>
  <c r="H3926" i="6"/>
  <c r="H3927" i="6"/>
  <c r="H3928" i="6"/>
  <c r="H3929" i="6"/>
  <c r="H3930" i="6"/>
  <c r="H3931" i="6"/>
  <c r="H3932" i="6"/>
  <c r="H3933" i="6"/>
  <c r="H3934" i="6"/>
  <c r="H3935" i="6"/>
  <c r="H3936" i="6"/>
  <c r="H3937" i="6"/>
  <c r="H3938" i="6"/>
  <c r="H3939" i="6"/>
  <c r="H3940" i="6"/>
  <c r="H3941" i="6"/>
  <c r="H3942" i="6"/>
  <c r="H3943" i="6"/>
  <c r="H3944" i="6"/>
  <c r="H3945" i="6"/>
  <c r="H3946" i="6"/>
  <c r="H3947" i="6"/>
  <c r="H3948" i="6"/>
  <c r="H3949" i="6"/>
  <c r="H3950" i="6"/>
  <c r="H3951" i="6"/>
  <c r="H3952" i="6"/>
  <c r="H3953" i="6"/>
  <c r="H3954" i="6"/>
  <c r="H3955" i="6"/>
  <c r="H3956" i="6"/>
  <c r="H3957" i="6"/>
  <c r="H3958" i="6"/>
  <c r="H3959" i="6"/>
  <c r="H3960" i="6"/>
  <c r="H3961" i="6"/>
  <c r="H3962" i="6"/>
  <c r="H3963" i="6"/>
  <c r="H3964" i="6"/>
  <c r="H3965" i="6"/>
  <c r="H3966" i="6"/>
  <c r="H3967" i="6"/>
  <c r="H3968" i="6"/>
  <c r="H3969" i="6"/>
  <c r="H3970" i="6"/>
  <c r="H3971" i="6"/>
  <c r="H3972" i="6"/>
  <c r="H3973" i="6"/>
  <c r="H3974" i="6"/>
  <c r="H3975" i="6"/>
  <c r="H3976" i="6"/>
  <c r="H3977" i="6"/>
  <c r="H3978" i="6"/>
  <c r="H3979" i="6"/>
  <c r="H3980" i="6"/>
  <c r="H3981" i="6"/>
  <c r="H3982" i="6"/>
  <c r="H3983" i="6"/>
  <c r="H3984" i="6"/>
  <c r="H3985" i="6"/>
  <c r="H3986" i="6"/>
  <c r="H3987" i="6"/>
  <c r="H3988" i="6"/>
  <c r="H3989" i="6"/>
  <c r="H3990" i="6"/>
  <c r="H3991" i="6"/>
  <c r="H3992" i="6"/>
  <c r="H3993" i="6"/>
  <c r="H3994" i="6"/>
  <c r="H3995" i="6"/>
  <c r="H3996" i="6"/>
  <c r="H3997" i="6"/>
  <c r="H3998" i="6"/>
  <c r="H3999" i="6"/>
  <c r="H4000" i="6"/>
  <c r="H4001" i="6"/>
  <c r="H4002" i="6"/>
  <c r="H4003" i="6"/>
  <c r="H4004" i="6"/>
  <c r="H4005" i="6"/>
  <c r="H4006" i="6"/>
  <c r="H4007" i="6"/>
  <c r="H4008" i="6"/>
  <c r="H4009" i="6"/>
  <c r="H4010" i="6"/>
  <c r="H4011" i="6"/>
  <c r="H4012" i="6"/>
  <c r="H4013" i="6"/>
  <c r="H4014" i="6"/>
  <c r="H4015" i="6"/>
  <c r="H4016" i="6"/>
  <c r="H4017" i="6"/>
  <c r="H4018" i="6"/>
  <c r="H4019" i="6"/>
  <c r="H4020" i="6"/>
  <c r="H4021" i="6"/>
  <c r="H4022" i="6"/>
  <c r="H4023" i="6"/>
  <c r="H4024" i="6"/>
  <c r="H4025" i="6"/>
  <c r="H4026" i="6"/>
  <c r="H4027" i="6"/>
  <c r="H4028" i="6"/>
  <c r="H4029" i="6"/>
  <c r="H4030" i="6"/>
  <c r="H4031" i="6"/>
  <c r="H4032" i="6"/>
  <c r="H4033" i="6"/>
  <c r="H4034" i="6"/>
  <c r="H4035" i="6"/>
  <c r="H4036" i="6"/>
  <c r="H4037" i="6"/>
  <c r="H4038" i="6"/>
  <c r="H4039" i="6"/>
  <c r="H4040" i="6"/>
  <c r="H4041" i="6"/>
  <c r="H4042" i="6"/>
  <c r="H4043" i="6"/>
  <c r="H4044" i="6"/>
  <c r="H4045" i="6"/>
  <c r="H4046" i="6"/>
  <c r="H4047" i="6"/>
  <c r="H4048" i="6"/>
  <c r="H4049" i="6"/>
  <c r="H4050" i="6"/>
  <c r="H4051" i="6"/>
  <c r="H4052" i="6"/>
  <c r="H4053" i="6"/>
  <c r="H4054" i="6"/>
  <c r="H4055" i="6"/>
  <c r="H4056" i="6"/>
  <c r="H4057" i="6"/>
  <c r="H4058" i="6"/>
  <c r="H4059" i="6"/>
  <c r="H4060" i="6"/>
  <c r="H4061" i="6"/>
  <c r="H4062" i="6"/>
  <c r="H4063" i="6"/>
  <c r="H4064" i="6"/>
  <c r="H4065" i="6"/>
  <c r="H4066" i="6"/>
  <c r="H4067" i="6"/>
  <c r="H4068" i="6"/>
  <c r="H4069" i="6"/>
  <c r="H4070" i="6"/>
  <c r="H4071" i="6"/>
  <c r="H4072" i="6"/>
  <c r="H4073" i="6"/>
  <c r="H4074" i="6"/>
  <c r="H4075" i="6"/>
  <c r="H4076" i="6"/>
  <c r="H4077" i="6"/>
  <c r="H4078" i="6"/>
  <c r="H4079" i="6"/>
  <c r="H4080" i="6"/>
  <c r="H4081" i="6"/>
  <c r="H4082" i="6"/>
  <c r="H4083" i="6"/>
  <c r="H4084" i="6"/>
  <c r="H4085" i="6"/>
  <c r="H4086" i="6"/>
  <c r="H4087" i="6"/>
  <c r="H4088" i="6"/>
  <c r="H4089" i="6"/>
  <c r="H4090" i="6"/>
  <c r="H4091" i="6"/>
  <c r="H4092" i="6"/>
  <c r="H4093" i="6"/>
  <c r="H4094" i="6"/>
  <c r="H4095" i="6"/>
  <c r="H4096" i="6"/>
  <c r="H4097" i="6"/>
  <c r="H4098" i="6"/>
  <c r="H4099" i="6"/>
  <c r="H4100" i="6"/>
  <c r="H4101" i="6"/>
  <c r="H4102" i="6"/>
  <c r="H4103" i="6"/>
  <c r="H4104" i="6"/>
  <c r="H4105" i="6"/>
  <c r="H4106" i="6"/>
  <c r="H4107" i="6"/>
  <c r="H4108" i="6"/>
  <c r="H4109" i="6"/>
  <c r="H4110" i="6"/>
  <c r="H4111" i="6"/>
  <c r="H4112" i="6"/>
  <c r="H4113" i="6"/>
  <c r="H4114" i="6"/>
  <c r="H4115" i="6"/>
  <c r="H4116" i="6"/>
  <c r="H4117" i="6"/>
  <c r="H4118" i="6"/>
  <c r="H4119" i="6"/>
  <c r="H4120" i="6"/>
  <c r="H4121" i="6"/>
  <c r="H4122" i="6"/>
  <c r="H4123" i="6"/>
  <c r="H4124" i="6"/>
  <c r="H4125" i="6"/>
  <c r="H4126" i="6"/>
  <c r="H4127" i="6"/>
  <c r="H4128" i="6"/>
  <c r="H4129" i="6"/>
  <c r="H4130" i="6"/>
  <c r="H4131" i="6"/>
  <c r="H4132" i="6"/>
  <c r="H4133" i="6"/>
  <c r="H4134" i="6"/>
  <c r="H4135" i="6"/>
  <c r="H4136" i="6"/>
  <c r="H4137" i="6"/>
  <c r="H4138" i="6"/>
  <c r="H4139" i="6"/>
  <c r="H4140" i="6"/>
  <c r="H4141" i="6"/>
  <c r="H4142" i="6"/>
  <c r="H4143" i="6"/>
  <c r="H4144" i="6"/>
  <c r="H4145" i="6"/>
  <c r="H4146" i="6"/>
  <c r="H4147" i="6"/>
  <c r="H4148" i="6"/>
  <c r="H4149" i="6"/>
  <c r="H4150" i="6"/>
  <c r="H4151" i="6"/>
  <c r="H4152" i="6"/>
  <c r="H4153" i="6"/>
  <c r="H4154" i="6"/>
  <c r="H4155" i="6"/>
  <c r="H4156" i="6"/>
  <c r="H4157" i="6"/>
  <c r="H4158" i="6"/>
  <c r="H4159" i="6"/>
  <c r="H4160" i="6"/>
  <c r="H4161" i="6"/>
  <c r="H4162" i="6"/>
  <c r="H4163" i="6"/>
  <c r="H4164" i="6"/>
  <c r="H4165" i="6"/>
  <c r="H4166" i="6"/>
  <c r="H4167" i="6"/>
  <c r="H4168" i="6"/>
  <c r="H4169" i="6"/>
  <c r="H4170" i="6"/>
  <c r="H4171" i="6"/>
  <c r="H4172" i="6"/>
  <c r="H4173" i="6"/>
  <c r="H4174" i="6"/>
  <c r="H4175" i="6"/>
  <c r="H4176" i="6"/>
  <c r="H4177" i="6"/>
  <c r="H4178" i="6"/>
  <c r="H4179" i="6"/>
  <c r="H4180" i="6"/>
  <c r="H4181" i="6"/>
  <c r="H4182" i="6"/>
  <c r="H4183" i="6"/>
  <c r="H4184" i="6"/>
  <c r="H4185" i="6"/>
  <c r="H4186" i="6"/>
  <c r="H4187" i="6"/>
  <c r="H4188" i="6"/>
  <c r="H4189" i="6"/>
  <c r="H4190" i="6"/>
  <c r="H4191" i="6"/>
  <c r="H4192" i="6"/>
  <c r="H4193" i="6"/>
  <c r="H4194" i="6"/>
  <c r="H4195" i="6"/>
  <c r="H4196" i="6"/>
  <c r="H4197" i="6"/>
  <c r="H4198" i="6"/>
  <c r="H4199" i="6"/>
  <c r="H4200" i="6"/>
  <c r="H4201" i="6"/>
  <c r="H4202" i="6"/>
  <c r="H4203" i="6"/>
  <c r="H4204" i="6"/>
  <c r="H4205" i="6"/>
  <c r="H4206" i="6"/>
  <c r="H4207" i="6"/>
  <c r="H4208" i="6"/>
  <c r="H4209" i="6"/>
  <c r="H4210" i="6"/>
  <c r="H4211" i="6"/>
  <c r="H4212" i="6"/>
  <c r="H4213" i="6"/>
  <c r="H4214" i="6"/>
  <c r="H4215" i="6"/>
  <c r="H4216" i="6"/>
  <c r="H4217" i="6"/>
  <c r="H4218" i="6"/>
  <c r="H4219" i="6"/>
  <c r="H4220" i="6"/>
  <c r="H4221" i="6"/>
  <c r="H4222" i="6"/>
  <c r="H4223" i="6"/>
  <c r="H4224" i="6"/>
  <c r="H4225" i="6"/>
  <c r="H4226" i="6"/>
  <c r="H4227" i="6"/>
  <c r="H4228" i="6"/>
  <c r="H4229" i="6"/>
  <c r="H4230" i="6"/>
  <c r="H4231" i="6"/>
  <c r="H4232" i="6"/>
  <c r="H4233" i="6"/>
  <c r="H4234" i="6"/>
  <c r="H4235" i="6"/>
  <c r="H4236" i="6"/>
  <c r="H4237" i="6"/>
  <c r="H4238" i="6"/>
  <c r="H4239" i="6"/>
  <c r="H4240" i="6"/>
  <c r="H4241" i="6"/>
  <c r="H4242" i="6"/>
  <c r="H4243" i="6"/>
  <c r="H4244" i="6"/>
  <c r="H4245" i="6"/>
  <c r="H4246" i="6"/>
  <c r="H4247" i="6"/>
  <c r="H4248" i="6"/>
  <c r="H4249" i="6"/>
  <c r="H4250" i="6"/>
  <c r="H4251" i="6"/>
  <c r="H4252" i="6"/>
  <c r="H4253" i="6"/>
  <c r="H4254" i="6"/>
  <c r="H4255" i="6"/>
  <c r="H4256" i="6"/>
  <c r="H4257" i="6"/>
  <c r="H4258" i="6"/>
  <c r="H4259" i="6"/>
  <c r="H4260" i="6"/>
  <c r="H4261" i="6"/>
  <c r="H4262" i="6"/>
  <c r="H4263" i="6"/>
  <c r="H4264" i="6"/>
  <c r="H4265" i="6"/>
  <c r="H4266" i="6"/>
  <c r="H4267" i="6"/>
  <c r="H4268" i="6"/>
  <c r="H4269" i="6"/>
  <c r="H4270" i="6"/>
  <c r="H4271" i="6"/>
  <c r="H4272" i="6"/>
  <c r="H4273" i="6"/>
  <c r="H4274" i="6"/>
  <c r="H4275" i="6"/>
  <c r="H4276" i="6"/>
  <c r="H4277" i="6"/>
  <c r="H4278" i="6"/>
  <c r="H4279" i="6"/>
  <c r="H4280" i="6"/>
  <c r="H4281" i="6"/>
  <c r="H4282" i="6"/>
  <c r="H4283" i="6"/>
  <c r="H4284" i="6"/>
  <c r="H4285" i="6"/>
  <c r="H4286" i="6"/>
  <c r="H4287" i="6"/>
  <c r="H4288" i="6"/>
  <c r="H4289" i="6"/>
  <c r="H4290" i="6"/>
  <c r="H4291" i="6"/>
  <c r="H4292" i="6"/>
  <c r="H4293" i="6"/>
  <c r="H4294" i="6"/>
  <c r="H4295" i="6"/>
  <c r="H4296" i="6"/>
  <c r="H4297" i="6"/>
  <c r="H4298" i="6"/>
  <c r="H4299" i="6"/>
  <c r="H4300" i="6"/>
  <c r="H4301" i="6"/>
  <c r="H4302" i="6"/>
  <c r="H4303" i="6"/>
  <c r="H4304" i="6"/>
  <c r="H4305" i="6"/>
  <c r="H4306" i="6"/>
  <c r="H4307" i="6"/>
  <c r="H4308" i="6"/>
  <c r="H4309" i="6"/>
  <c r="H4310" i="6"/>
  <c r="H4311" i="6"/>
  <c r="H4312" i="6"/>
  <c r="H4313" i="6"/>
  <c r="H4314" i="6"/>
  <c r="H4315" i="6"/>
  <c r="H4316" i="6"/>
  <c r="H4317" i="6"/>
  <c r="H4318" i="6"/>
  <c r="H4319" i="6"/>
  <c r="H4320" i="6"/>
  <c r="H4321" i="6"/>
  <c r="H4322" i="6"/>
  <c r="H4323" i="6"/>
  <c r="H4324" i="6"/>
  <c r="H4325" i="6"/>
  <c r="H4326" i="6"/>
  <c r="H4327" i="6"/>
  <c r="H4328" i="6"/>
  <c r="H4329" i="6"/>
  <c r="H4330" i="6"/>
  <c r="H4331" i="6"/>
  <c r="H4332" i="6"/>
  <c r="H4333" i="6"/>
  <c r="H4334" i="6"/>
  <c r="H4335" i="6"/>
  <c r="H4336" i="6"/>
  <c r="H4337" i="6"/>
  <c r="H4338" i="6"/>
  <c r="H4339" i="6"/>
  <c r="H4340" i="6"/>
  <c r="H4341" i="6"/>
  <c r="H4342" i="6"/>
  <c r="H4343" i="6"/>
  <c r="H4344" i="6"/>
  <c r="H4345" i="6"/>
  <c r="H4346" i="6"/>
  <c r="H4347" i="6"/>
  <c r="H4348" i="6"/>
  <c r="H4349" i="6"/>
  <c r="H4350" i="6"/>
  <c r="H4351" i="6"/>
  <c r="H4352" i="6"/>
  <c r="H4353" i="6"/>
  <c r="H4354" i="6"/>
  <c r="H4355" i="6"/>
  <c r="H4356" i="6"/>
  <c r="H4357" i="6"/>
  <c r="H4358" i="6"/>
  <c r="H4359" i="6"/>
  <c r="H4360" i="6"/>
  <c r="H4361" i="6"/>
  <c r="H4362" i="6"/>
  <c r="H4363" i="6"/>
  <c r="H4364" i="6"/>
  <c r="H4365" i="6"/>
  <c r="H4366" i="6"/>
  <c r="H4367" i="6"/>
  <c r="H4368" i="6"/>
  <c r="H4369" i="6"/>
  <c r="H4370" i="6"/>
  <c r="H4371" i="6"/>
  <c r="H4372" i="6"/>
  <c r="H4373" i="6"/>
  <c r="H4374" i="6"/>
  <c r="H4375" i="6"/>
  <c r="H4376" i="6"/>
  <c r="H4377" i="6"/>
  <c r="H4378" i="6"/>
  <c r="H4379" i="6"/>
  <c r="H4380" i="6"/>
  <c r="H4381" i="6"/>
  <c r="H4382" i="6"/>
  <c r="H4383" i="6"/>
  <c r="H4384" i="6"/>
  <c r="H4385" i="6"/>
  <c r="H4386" i="6"/>
  <c r="H4387" i="6"/>
  <c r="H4388" i="6"/>
  <c r="H4389" i="6"/>
  <c r="H4390" i="6"/>
  <c r="H4391" i="6"/>
  <c r="H4392" i="6"/>
  <c r="H4393" i="6"/>
  <c r="H4394" i="6"/>
  <c r="H4395" i="6"/>
  <c r="H4396" i="6"/>
  <c r="H4397" i="6"/>
  <c r="H4398" i="6"/>
  <c r="H4399" i="6"/>
  <c r="H4400" i="6"/>
  <c r="H4401" i="6"/>
  <c r="H4402" i="6"/>
  <c r="H4403" i="6"/>
  <c r="H4404" i="6"/>
  <c r="H4405" i="6"/>
  <c r="H4406" i="6"/>
  <c r="H4407" i="6"/>
  <c r="H4408" i="6"/>
  <c r="H4409" i="6"/>
  <c r="H4410" i="6"/>
  <c r="H4411" i="6"/>
  <c r="H4412" i="6"/>
  <c r="H4413" i="6"/>
  <c r="H4414" i="6"/>
  <c r="H4415" i="6"/>
  <c r="H4416" i="6"/>
  <c r="H4417" i="6"/>
  <c r="H4418" i="6"/>
  <c r="H4419" i="6"/>
  <c r="H4420" i="6"/>
  <c r="H4421" i="6"/>
  <c r="H4422" i="6"/>
  <c r="H4423" i="6"/>
  <c r="H4424" i="6"/>
  <c r="H4425" i="6"/>
  <c r="H4426" i="6"/>
  <c r="H4427" i="6"/>
  <c r="H4428" i="6"/>
  <c r="H4429" i="6"/>
  <c r="H4430" i="6"/>
  <c r="H4431" i="6"/>
  <c r="H4432" i="6"/>
  <c r="H4433" i="6"/>
  <c r="H4434" i="6"/>
  <c r="H4435" i="6"/>
  <c r="H4436" i="6"/>
  <c r="H4437" i="6"/>
  <c r="H4438" i="6"/>
  <c r="H4439" i="6"/>
  <c r="H4440" i="6"/>
  <c r="H4441" i="6"/>
  <c r="H4442" i="6"/>
  <c r="H4443" i="6"/>
  <c r="H4444" i="6"/>
  <c r="H4445" i="6"/>
  <c r="H4446" i="6"/>
  <c r="H4447" i="6"/>
  <c r="H4448" i="6"/>
  <c r="H4449" i="6"/>
  <c r="H4450" i="6"/>
  <c r="H4451" i="6"/>
  <c r="H4452" i="6"/>
  <c r="H4453" i="6"/>
  <c r="H4454" i="6"/>
  <c r="H4455" i="6"/>
  <c r="H4456" i="6"/>
  <c r="H4457" i="6"/>
  <c r="H4458" i="6"/>
  <c r="H4459" i="6"/>
  <c r="H4460" i="6"/>
  <c r="H4461" i="6"/>
  <c r="H4462" i="6"/>
  <c r="H4463" i="6"/>
  <c r="H4464" i="6"/>
  <c r="H4465" i="6"/>
  <c r="H4466" i="6"/>
  <c r="H4467" i="6"/>
  <c r="H4468" i="6"/>
  <c r="H4469" i="6"/>
  <c r="H4470" i="6"/>
  <c r="H4471" i="6"/>
  <c r="H4472" i="6"/>
  <c r="H4473" i="6"/>
  <c r="H4474" i="6"/>
  <c r="H4475" i="6"/>
  <c r="H4476" i="6"/>
  <c r="H4477" i="6"/>
  <c r="H4478" i="6"/>
  <c r="H4479" i="6"/>
  <c r="H4480" i="6"/>
  <c r="H4481" i="6"/>
  <c r="H4482" i="6"/>
  <c r="H4483" i="6"/>
  <c r="H4484" i="6"/>
  <c r="H4485" i="6"/>
  <c r="H4486" i="6"/>
  <c r="H4487" i="6"/>
  <c r="H4488" i="6"/>
  <c r="H4489" i="6"/>
  <c r="H4490" i="6"/>
  <c r="H4491" i="6"/>
  <c r="H4492" i="6"/>
  <c r="H4493" i="6"/>
  <c r="H4494" i="6"/>
  <c r="H4495" i="6"/>
  <c r="H4496" i="6"/>
  <c r="H4497" i="6"/>
  <c r="H4498" i="6"/>
  <c r="H4499" i="6"/>
  <c r="H4500" i="6"/>
  <c r="H4501" i="6"/>
  <c r="H4502" i="6"/>
  <c r="H4503" i="6"/>
  <c r="H4504" i="6"/>
  <c r="H4505" i="6"/>
  <c r="H4506" i="6"/>
  <c r="H4507" i="6"/>
  <c r="H4508" i="6"/>
  <c r="H4509" i="6"/>
  <c r="H4510" i="6"/>
  <c r="H4511" i="6"/>
  <c r="H4512" i="6"/>
  <c r="H4513" i="6"/>
  <c r="H4514" i="6"/>
  <c r="H4515" i="6"/>
  <c r="H4516" i="6"/>
  <c r="H4517" i="6"/>
  <c r="H4518" i="6"/>
  <c r="H4519" i="6"/>
  <c r="H4520" i="6"/>
  <c r="H4521" i="6"/>
  <c r="H4522" i="6"/>
  <c r="H4523" i="6"/>
  <c r="H4524" i="6"/>
  <c r="H4525" i="6"/>
  <c r="H4526" i="6"/>
  <c r="H4527" i="6"/>
  <c r="H4528" i="6"/>
  <c r="H4529" i="6"/>
  <c r="H4530" i="6"/>
  <c r="H4531" i="6"/>
  <c r="H4532" i="6"/>
  <c r="H4533" i="6"/>
  <c r="H4534" i="6"/>
  <c r="H4535" i="6"/>
  <c r="H4536" i="6"/>
  <c r="H4537" i="6"/>
  <c r="H4538" i="6"/>
  <c r="H4539" i="6"/>
  <c r="H4540" i="6"/>
  <c r="H4541" i="6"/>
  <c r="H4542" i="6"/>
  <c r="H4543" i="6"/>
  <c r="H4544" i="6"/>
  <c r="H4545" i="6"/>
  <c r="H4546" i="6"/>
  <c r="H4547" i="6"/>
  <c r="H4548" i="6"/>
  <c r="H4549" i="6"/>
  <c r="H4550" i="6"/>
  <c r="H4551" i="6"/>
  <c r="H4552" i="6"/>
  <c r="H4553" i="6"/>
  <c r="H4554" i="6"/>
  <c r="H4555" i="6"/>
  <c r="H4556" i="6"/>
  <c r="H4557" i="6"/>
  <c r="H4558" i="6"/>
  <c r="H4559" i="6"/>
  <c r="H4560" i="6"/>
  <c r="H4561" i="6"/>
  <c r="H4562" i="6"/>
  <c r="H4563" i="6"/>
  <c r="H4564" i="6"/>
  <c r="H4565" i="6"/>
  <c r="H4566" i="6"/>
  <c r="H4567" i="6"/>
  <c r="H4568" i="6"/>
  <c r="H4569" i="6"/>
  <c r="H4570" i="6"/>
  <c r="H4571" i="6"/>
  <c r="H4572" i="6"/>
  <c r="H4573" i="6"/>
  <c r="H4574" i="6"/>
  <c r="H4575" i="6"/>
  <c r="H4576" i="6"/>
  <c r="H4577" i="6"/>
  <c r="H4578" i="6"/>
  <c r="H4579" i="6"/>
  <c r="H4580" i="6"/>
  <c r="H4581" i="6"/>
  <c r="H4582" i="6"/>
  <c r="H4583" i="6"/>
  <c r="H4584" i="6"/>
  <c r="H4585" i="6"/>
  <c r="H4586" i="6"/>
  <c r="H4587" i="6"/>
  <c r="H4588" i="6"/>
  <c r="H4589" i="6"/>
  <c r="H4590" i="6"/>
  <c r="H4591" i="6"/>
  <c r="H4592" i="6"/>
  <c r="H4593" i="6"/>
  <c r="H4594" i="6"/>
  <c r="H4595" i="6"/>
  <c r="H4596" i="6"/>
  <c r="H4597" i="6"/>
  <c r="H4598" i="6"/>
  <c r="H4599" i="6"/>
  <c r="H4600" i="6"/>
  <c r="H4601" i="6"/>
  <c r="H4602" i="6"/>
  <c r="H4603" i="6"/>
  <c r="H4604" i="6"/>
  <c r="H4605" i="6"/>
  <c r="H4606" i="6"/>
  <c r="H4607" i="6"/>
  <c r="H4608" i="6"/>
  <c r="H4609" i="6"/>
  <c r="H4610" i="6"/>
  <c r="H4611" i="6"/>
  <c r="H4612" i="6"/>
  <c r="H4613" i="6"/>
  <c r="H4614" i="6"/>
  <c r="H4615" i="6"/>
  <c r="H4616" i="6"/>
  <c r="H4617" i="6"/>
  <c r="H4618" i="6"/>
  <c r="H4619" i="6"/>
  <c r="H4620" i="6"/>
  <c r="H4621" i="6"/>
  <c r="H4622" i="6"/>
  <c r="H4623" i="6"/>
  <c r="H4624" i="6"/>
  <c r="H4625" i="6"/>
  <c r="H4626" i="6"/>
  <c r="H4627" i="6"/>
  <c r="H4628" i="6"/>
  <c r="H4629" i="6"/>
  <c r="H4630" i="6"/>
  <c r="H4631" i="6"/>
  <c r="H4632" i="6"/>
  <c r="H4633" i="6"/>
  <c r="H4634" i="6"/>
  <c r="H4635" i="6"/>
  <c r="H4636" i="6"/>
  <c r="H4637" i="6"/>
  <c r="H4638" i="6"/>
  <c r="H4639" i="6"/>
  <c r="H4640" i="6"/>
  <c r="H4641" i="6"/>
  <c r="H4642" i="6"/>
  <c r="H4643" i="6"/>
  <c r="H4644" i="6"/>
  <c r="H4645" i="6"/>
  <c r="H4646" i="6"/>
  <c r="H4647" i="6"/>
  <c r="H4648" i="6"/>
  <c r="H4649" i="6"/>
  <c r="H4650" i="6"/>
  <c r="H4651" i="6"/>
  <c r="H4652" i="6"/>
  <c r="H4653" i="6"/>
  <c r="H4654" i="6"/>
  <c r="H4655" i="6"/>
  <c r="H4656" i="6"/>
  <c r="H4657" i="6"/>
  <c r="H4658" i="6"/>
  <c r="H4659" i="6"/>
  <c r="H4660" i="6"/>
  <c r="H4661" i="6"/>
  <c r="H4662" i="6"/>
  <c r="H4663" i="6"/>
  <c r="H4664" i="6"/>
  <c r="H4665" i="6"/>
  <c r="H4666" i="6"/>
  <c r="H4667" i="6"/>
  <c r="H4668" i="6"/>
  <c r="H4669" i="6"/>
  <c r="H4670" i="6"/>
  <c r="H4671" i="6"/>
  <c r="H4672" i="6"/>
  <c r="H4673" i="6"/>
  <c r="H4674" i="6"/>
  <c r="H4675" i="6"/>
  <c r="H4676" i="6"/>
  <c r="H4677" i="6"/>
  <c r="H4678" i="6"/>
  <c r="H4679" i="6"/>
  <c r="H4680" i="6"/>
  <c r="H4681" i="6"/>
  <c r="H4682" i="6"/>
  <c r="H4683" i="6"/>
  <c r="H4684" i="6"/>
  <c r="H4685" i="6"/>
  <c r="H4686" i="6"/>
  <c r="H4687" i="6"/>
  <c r="H4688" i="6"/>
  <c r="H4689" i="6"/>
  <c r="H4690" i="6"/>
  <c r="H4691" i="6"/>
  <c r="H4692" i="6"/>
  <c r="H4693" i="6"/>
  <c r="H4694" i="6"/>
  <c r="H4695" i="6"/>
  <c r="H4696" i="6"/>
  <c r="H4697" i="6"/>
  <c r="H4698" i="6"/>
  <c r="H4699" i="6"/>
  <c r="H4700" i="6"/>
  <c r="H4701" i="6"/>
  <c r="H4702" i="6"/>
  <c r="H4703" i="6"/>
  <c r="H4704" i="6"/>
  <c r="H4705" i="6"/>
  <c r="H4706" i="6"/>
  <c r="H4707" i="6"/>
  <c r="H4708" i="6"/>
  <c r="H4709" i="6"/>
  <c r="H4710" i="6"/>
  <c r="H4711" i="6"/>
  <c r="H4712" i="6"/>
  <c r="H4713" i="6"/>
  <c r="H4714" i="6"/>
  <c r="H4715" i="6"/>
  <c r="H4716" i="6"/>
  <c r="H4717" i="6"/>
  <c r="H4718" i="6"/>
  <c r="H4719" i="6"/>
  <c r="H4720" i="6"/>
  <c r="H4721" i="6"/>
  <c r="H4722" i="6"/>
  <c r="H4723" i="6"/>
  <c r="H4724" i="6"/>
  <c r="H4725" i="6"/>
  <c r="H4726" i="6"/>
  <c r="H4727" i="6"/>
  <c r="H4728" i="6"/>
  <c r="H4729" i="6"/>
  <c r="H4730" i="6"/>
  <c r="H4731" i="6"/>
  <c r="H4732" i="6"/>
  <c r="H4733" i="6"/>
  <c r="H4734" i="6"/>
  <c r="H4735" i="6"/>
  <c r="H4736" i="6"/>
  <c r="H4737" i="6"/>
  <c r="H4738" i="6"/>
  <c r="H4739" i="6"/>
  <c r="H4740" i="6"/>
  <c r="H4741" i="6"/>
  <c r="H4742" i="6"/>
  <c r="H4743" i="6"/>
  <c r="H4744" i="6"/>
  <c r="H4745" i="6"/>
  <c r="H4746" i="6"/>
  <c r="H4747" i="6"/>
  <c r="H4748" i="6"/>
  <c r="H4749" i="6"/>
  <c r="H4750" i="6"/>
  <c r="H4751" i="6"/>
  <c r="H4752" i="6"/>
  <c r="H4753" i="6"/>
  <c r="H4754" i="6"/>
  <c r="H4755" i="6"/>
  <c r="H4756" i="6"/>
  <c r="H4757" i="6"/>
  <c r="H4758" i="6"/>
  <c r="H4759" i="6"/>
  <c r="H4760" i="6"/>
  <c r="H4761" i="6"/>
  <c r="H4762" i="6"/>
  <c r="H4763" i="6"/>
  <c r="H4764" i="6"/>
  <c r="H4765" i="6"/>
  <c r="H4766" i="6"/>
  <c r="H4767" i="6"/>
  <c r="H4768" i="6"/>
  <c r="H4769" i="6"/>
  <c r="H4770" i="6"/>
  <c r="H4771" i="6"/>
  <c r="H4772" i="6"/>
  <c r="H4773" i="6"/>
  <c r="H4774" i="6"/>
  <c r="H4775" i="6"/>
  <c r="H4776" i="6"/>
  <c r="H4777" i="6"/>
  <c r="H4778" i="6"/>
  <c r="H4779" i="6"/>
  <c r="H4780" i="6"/>
  <c r="H4781" i="6"/>
  <c r="H4782" i="6"/>
  <c r="H4783" i="6"/>
  <c r="H4784" i="6"/>
  <c r="H4785" i="6"/>
  <c r="H4786" i="6"/>
  <c r="H4787" i="6"/>
  <c r="H4788" i="6"/>
  <c r="H4789" i="6"/>
  <c r="H4790" i="6"/>
  <c r="H4791" i="6"/>
  <c r="H4792" i="6"/>
  <c r="H4793" i="6"/>
  <c r="H4794" i="6"/>
  <c r="H4795" i="6"/>
  <c r="H4796" i="6"/>
  <c r="H4797" i="6"/>
  <c r="H4798" i="6"/>
  <c r="H4799" i="6"/>
  <c r="H4800" i="6"/>
  <c r="H4801" i="6"/>
  <c r="H4802" i="6"/>
  <c r="H4803" i="6"/>
  <c r="H4804" i="6"/>
  <c r="H4805" i="6"/>
  <c r="H4806" i="6"/>
  <c r="H4807" i="6"/>
  <c r="H4808" i="6"/>
  <c r="H4809" i="6"/>
  <c r="H4810" i="6"/>
  <c r="H4811" i="6"/>
  <c r="H4812" i="6"/>
  <c r="H4813" i="6"/>
  <c r="H4814" i="6"/>
  <c r="H4815" i="6"/>
  <c r="H4816" i="6"/>
  <c r="H4817" i="6"/>
  <c r="H4818" i="6"/>
  <c r="H4819" i="6"/>
  <c r="H4820" i="6"/>
  <c r="H4821" i="6"/>
  <c r="H4822" i="6"/>
  <c r="H4823" i="6"/>
  <c r="H4824" i="6"/>
  <c r="H4825" i="6"/>
  <c r="H4826" i="6"/>
  <c r="H4827" i="6"/>
  <c r="H4828" i="6"/>
  <c r="H4829" i="6"/>
  <c r="H4830" i="6"/>
  <c r="H4831" i="6"/>
  <c r="H4832" i="6"/>
  <c r="H4833" i="6"/>
  <c r="H4834" i="6"/>
  <c r="H4835" i="6"/>
  <c r="H4836" i="6"/>
  <c r="H4837" i="6"/>
  <c r="H4838" i="6"/>
  <c r="H4839" i="6"/>
  <c r="H4840" i="6"/>
  <c r="H4841" i="6"/>
  <c r="H4842" i="6"/>
  <c r="H4843" i="6"/>
  <c r="H4844" i="6"/>
  <c r="H4845" i="6"/>
  <c r="H4846" i="6"/>
  <c r="H4847" i="6"/>
  <c r="H4848" i="6"/>
  <c r="H4849" i="6"/>
  <c r="H4850" i="6"/>
  <c r="H4851" i="6"/>
  <c r="H4852" i="6"/>
  <c r="H4853" i="6"/>
  <c r="H4854" i="6"/>
  <c r="H4855" i="6"/>
  <c r="H4856" i="6"/>
  <c r="H4857" i="6"/>
  <c r="H4858" i="6"/>
  <c r="H4859" i="6"/>
  <c r="H4860" i="6"/>
  <c r="H4861" i="6"/>
  <c r="H4862" i="6"/>
  <c r="H4863" i="6"/>
  <c r="H4864" i="6"/>
  <c r="H4865" i="6"/>
  <c r="H4866" i="6"/>
  <c r="H4867" i="6"/>
  <c r="H4868" i="6"/>
  <c r="H4869" i="6"/>
  <c r="H4870" i="6"/>
  <c r="H4871" i="6"/>
  <c r="H4872" i="6"/>
  <c r="H4873" i="6"/>
  <c r="H4874" i="6"/>
  <c r="H4875" i="6"/>
  <c r="H4876" i="6"/>
  <c r="H4877" i="6"/>
  <c r="H4878" i="6"/>
  <c r="H4879" i="6"/>
  <c r="H4880" i="6"/>
  <c r="H4881" i="6"/>
  <c r="H4882" i="6"/>
  <c r="H4883" i="6"/>
  <c r="H4884" i="6"/>
  <c r="H4885" i="6"/>
  <c r="H4886" i="6"/>
  <c r="H4887" i="6"/>
  <c r="H4888" i="6"/>
  <c r="H4889" i="6"/>
  <c r="H4890" i="6"/>
  <c r="H4891" i="6"/>
  <c r="H4892" i="6"/>
  <c r="H4893" i="6"/>
  <c r="H4894" i="6"/>
  <c r="H4895" i="6"/>
  <c r="H4896" i="6"/>
  <c r="H4897" i="6"/>
  <c r="H4898" i="6"/>
  <c r="H4899" i="6"/>
  <c r="H4900" i="6"/>
  <c r="H4901" i="6"/>
  <c r="H4902" i="6"/>
  <c r="H4903" i="6"/>
  <c r="H4904" i="6"/>
  <c r="H4905" i="6"/>
  <c r="H4906" i="6"/>
  <c r="H4907" i="6"/>
  <c r="H4908" i="6"/>
  <c r="H4909" i="6"/>
  <c r="H4910" i="6"/>
  <c r="H4911" i="6"/>
  <c r="H4912" i="6"/>
  <c r="H4913" i="6"/>
  <c r="H4914" i="6"/>
  <c r="H4915" i="6"/>
  <c r="H4916" i="6"/>
  <c r="H4917" i="6"/>
  <c r="H4918" i="6"/>
  <c r="H4919" i="6"/>
  <c r="H4920" i="6"/>
  <c r="H4921" i="6"/>
  <c r="H4922" i="6"/>
  <c r="H4923" i="6"/>
  <c r="H4924" i="6"/>
  <c r="H4925" i="6"/>
  <c r="H4926" i="6"/>
  <c r="H4927" i="6"/>
  <c r="H4928" i="6"/>
  <c r="H4929" i="6"/>
  <c r="H4930" i="6"/>
  <c r="H4931" i="6"/>
  <c r="H4932" i="6"/>
  <c r="H4933" i="6"/>
  <c r="H4934" i="6"/>
  <c r="H4935" i="6"/>
  <c r="H4936" i="6"/>
  <c r="H4937" i="6"/>
  <c r="H4938" i="6"/>
  <c r="H4939" i="6"/>
  <c r="H4940" i="6"/>
  <c r="H4941" i="6"/>
  <c r="H4942" i="6"/>
  <c r="H4943" i="6"/>
  <c r="H4944" i="6"/>
  <c r="H4945" i="6"/>
  <c r="H4946" i="6"/>
  <c r="H4947" i="6"/>
  <c r="H4948" i="6"/>
  <c r="H4949" i="6"/>
  <c r="H4950" i="6"/>
  <c r="H4951" i="6"/>
  <c r="H4952" i="6"/>
  <c r="H4953" i="6"/>
  <c r="H4954" i="6"/>
  <c r="H4955" i="6"/>
  <c r="H4956" i="6"/>
  <c r="H4957" i="6"/>
  <c r="H4958" i="6"/>
  <c r="H4959" i="6"/>
  <c r="H4960" i="6"/>
  <c r="H4961" i="6"/>
  <c r="H4962" i="6"/>
  <c r="H4963" i="6"/>
  <c r="H4964" i="6"/>
  <c r="H4965" i="6"/>
  <c r="H4966" i="6"/>
  <c r="H4967" i="6"/>
  <c r="H4968" i="6"/>
  <c r="H4969" i="6"/>
  <c r="H4970" i="6"/>
  <c r="H4971" i="6"/>
  <c r="H4972" i="6"/>
  <c r="H4973" i="6"/>
  <c r="H4974" i="6"/>
  <c r="H4975" i="6"/>
  <c r="H4976" i="6"/>
  <c r="H4977" i="6"/>
  <c r="H4978" i="6"/>
  <c r="H4979" i="6"/>
  <c r="H4980" i="6"/>
  <c r="H4981" i="6"/>
  <c r="H4982" i="6"/>
  <c r="H4983" i="6"/>
  <c r="H4984" i="6"/>
  <c r="H4985" i="6"/>
  <c r="H4986" i="6"/>
  <c r="H4987" i="6"/>
  <c r="H4988" i="6"/>
  <c r="H4989" i="6"/>
  <c r="H4990" i="6"/>
  <c r="H4991" i="6"/>
  <c r="H4992" i="6"/>
  <c r="H4993" i="6"/>
  <c r="H4994" i="6"/>
  <c r="H4995" i="6"/>
  <c r="H4996" i="6"/>
  <c r="H4997" i="6"/>
  <c r="H4998" i="6"/>
  <c r="H4999" i="6"/>
  <c r="H5000" i="6"/>
  <c r="H5001" i="6"/>
  <c r="H5002" i="6"/>
  <c r="H5003" i="6"/>
  <c r="H5004" i="6"/>
  <c r="H5005" i="6"/>
  <c r="H5006" i="6"/>
  <c r="H5007" i="6"/>
  <c r="H5008" i="6"/>
  <c r="H5009" i="6"/>
  <c r="H5010" i="6"/>
  <c r="H5011" i="6"/>
  <c r="H5012" i="6"/>
  <c r="H5013" i="6"/>
  <c r="H5014" i="6"/>
  <c r="H5015" i="6"/>
  <c r="H5016" i="6"/>
  <c r="H5017" i="6"/>
  <c r="H5018" i="6"/>
  <c r="H5019" i="6"/>
  <c r="H5020" i="6"/>
  <c r="H5021" i="6"/>
  <c r="H5022" i="6"/>
  <c r="H5023" i="6"/>
  <c r="H5024" i="6"/>
  <c r="H5025" i="6"/>
  <c r="H5026" i="6"/>
  <c r="H5027" i="6"/>
  <c r="H5028" i="6"/>
  <c r="H5029" i="6"/>
  <c r="H5030" i="6"/>
  <c r="H5031" i="6"/>
  <c r="H5032" i="6"/>
  <c r="H5033" i="6"/>
  <c r="H5034" i="6"/>
  <c r="H5035" i="6"/>
  <c r="H5036" i="6"/>
  <c r="H5037" i="6"/>
  <c r="H5038" i="6"/>
  <c r="H5039" i="6"/>
  <c r="H5040" i="6"/>
  <c r="H5041" i="6"/>
  <c r="H5042" i="6"/>
  <c r="H5043" i="6"/>
  <c r="H5044" i="6"/>
  <c r="H5045" i="6"/>
  <c r="H5046" i="6"/>
  <c r="H5047" i="6"/>
  <c r="H5048" i="6"/>
  <c r="H5049" i="6"/>
  <c r="H5050" i="6"/>
  <c r="H5051" i="6"/>
  <c r="H5052" i="6"/>
  <c r="H5053" i="6"/>
  <c r="H5054" i="6"/>
  <c r="H5055" i="6"/>
  <c r="H5056" i="6"/>
  <c r="H5057" i="6"/>
  <c r="H5058" i="6"/>
  <c r="H5059" i="6"/>
  <c r="H5060" i="6"/>
  <c r="H5061" i="6"/>
  <c r="H5062" i="6"/>
  <c r="H5063" i="6"/>
  <c r="H5064" i="6"/>
  <c r="H5065" i="6"/>
  <c r="H5066" i="6"/>
  <c r="H5067" i="6"/>
  <c r="H5068" i="6"/>
  <c r="H5069" i="6"/>
  <c r="H5070" i="6"/>
  <c r="H5071" i="6"/>
  <c r="H5072" i="6"/>
  <c r="H5073" i="6"/>
  <c r="H5074" i="6"/>
  <c r="H5075" i="6"/>
  <c r="H5076" i="6"/>
  <c r="H5077" i="6"/>
  <c r="H5078" i="6"/>
  <c r="H5079" i="6"/>
  <c r="H5080" i="6"/>
  <c r="H5081" i="6"/>
  <c r="H5082" i="6"/>
  <c r="H5083" i="6"/>
  <c r="H5084" i="6"/>
  <c r="H5085" i="6"/>
  <c r="H5086" i="6"/>
  <c r="H5087" i="6"/>
  <c r="H5088" i="6"/>
  <c r="H5089" i="6"/>
  <c r="H5090" i="6"/>
  <c r="H5091" i="6"/>
  <c r="H5092" i="6"/>
  <c r="H5093" i="6"/>
  <c r="H5094" i="6"/>
  <c r="H5095" i="6"/>
  <c r="H5096" i="6"/>
  <c r="H5097" i="6"/>
  <c r="H5098" i="6"/>
  <c r="H5099" i="6"/>
  <c r="H5100" i="6"/>
  <c r="H5101" i="6"/>
  <c r="H5102" i="6"/>
  <c r="H5103" i="6"/>
  <c r="H5104" i="6"/>
  <c r="H5105" i="6"/>
  <c r="H5106" i="6"/>
  <c r="H5107" i="6"/>
  <c r="H5108" i="6"/>
  <c r="H5109" i="6"/>
  <c r="H5110" i="6"/>
  <c r="H5111" i="6"/>
  <c r="H5112" i="6"/>
  <c r="H5113" i="6"/>
  <c r="H5114" i="6"/>
  <c r="H5115" i="6"/>
  <c r="H5116" i="6"/>
  <c r="H5117" i="6"/>
  <c r="H5118" i="6"/>
  <c r="H5119" i="6"/>
  <c r="H5120" i="6"/>
  <c r="H5121" i="6"/>
  <c r="H5122" i="6"/>
  <c r="H5123" i="6"/>
  <c r="H5124" i="6"/>
  <c r="H5125" i="6"/>
  <c r="H5126" i="6"/>
  <c r="H5127" i="6"/>
  <c r="H5128" i="6"/>
  <c r="H5129" i="6"/>
  <c r="H5130" i="6"/>
  <c r="H5131" i="6"/>
  <c r="H5132" i="6"/>
  <c r="H5133" i="6"/>
  <c r="H5134" i="6"/>
  <c r="H5135" i="6"/>
  <c r="H5136" i="6"/>
  <c r="H5137" i="6"/>
  <c r="H5138" i="6"/>
  <c r="H5139" i="6"/>
  <c r="H5140" i="6"/>
  <c r="H5141" i="6"/>
  <c r="H5142" i="6"/>
  <c r="H5143" i="6"/>
  <c r="H5144" i="6"/>
  <c r="H5145" i="6"/>
  <c r="H5146" i="6"/>
  <c r="H5147" i="6"/>
  <c r="H5148" i="6"/>
  <c r="H5149" i="6"/>
  <c r="H5150" i="6"/>
  <c r="H5151" i="6"/>
  <c r="H5152" i="6"/>
  <c r="H5153" i="6"/>
  <c r="H5154" i="6"/>
  <c r="H5155" i="6"/>
  <c r="H5156" i="6"/>
  <c r="H5157" i="6"/>
  <c r="H5158" i="6"/>
  <c r="H5159" i="6"/>
  <c r="H5160" i="6"/>
  <c r="H5161" i="6"/>
  <c r="H5162" i="6"/>
  <c r="H5163" i="6"/>
  <c r="H5164" i="6"/>
  <c r="H5165" i="6"/>
  <c r="H5166" i="6"/>
  <c r="H5167" i="6"/>
  <c r="H5168" i="6"/>
  <c r="H5169" i="6"/>
  <c r="H5170" i="6"/>
  <c r="H5171" i="6"/>
  <c r="H5172" i="6"/>
  <c r="H5173" i="6"/>
  <c r="H5174" i="6"/>
  <c r="H5175" i="6"/>
  <c r="H5176" i="6"/>
  <c r="H5177" i="6"/>
  <c r="H5178" i="6"/>
  <c r="H5179" i="6"/>
  <c r="H5180" i="6"/>
  <c r="H5181" i="6"/>
  <c r="H5182" i="6"/>
  <c r="H5183" i="6"/>
  <c r="H5184" i="6"/>
  <c r="H5185" i="6"/>
  <c r="H5186" i="6"/>
  <c r="H5187" i="6"/>
  <c r="H5188" i="6"/>
  <c r="H5189" i="6"/>
  <c r="H5190" i="6"/>
  <c r="H5191" i="6"/>
  <c r="H5192" i="6"/>
  <c r="H5193" i="6"/>
  <c r="H5194" i="6"/>
  <c r="H5195" i="6"/>
  <c r="H5196" i="6"/>
  <c r="H5197" i="6"/>
  <c r="H5198" i="6"/>
  <c r="H5199" i="6"/>
  <c r="H5200" i="6"/>
  <c r="H5201" i="6"/>
  <c r="H5202" i="6"/>
  <c r="H5203" i="6"/>
  <c r="H5204" i="6"/>
  <c r="H5205" i="6"/>
  <c r="H5206" i="6"/>
  <c r="H5207" i="6"/>
  <c r="H5208" i="6"/>
  <c r="H5209" i="6"/>
  <c r="H5210" i="6"/>
  <c r="H5211" i="6"/>
  <c r="H5212" i="6"/>
  <c r="H5213" i="6"/>
  <c r="H5214" i="6"/>
  <c r="H5215" i="6"/>
  <c r="H5216" i="6"/>
  <c r="H5217" i="6"/>
  <c r="H5218" i="6"/>
  <c r="H5219" i="6"/>
  <c r="H5220" i="6"/>
  <c r="H5221" i="6"/>
  <c r="H5222" i="6"/>
  <c r="H5223" i="6"/>
  <c r="H5224" i="6"/>
  <c r="H5225" i="6"/>
  <c r="H5226" i="6"/>
  <c r="H5227" i="6"/>
  <c r="H5228" i="6"/>
  <c r="H5229" i="6"/>
  <c r="H5230" i="6"/>
  <c r="H5231" i="6"/>
  <c r="H5232" i="6"/>
  <c r="H5233" i="6"/>
  <c r="H5234" i="6"/>
  <c r="H5235" i="6"/>
  <c r="H5236" i="6"/>
  <c r="H5237" i="6"/>
  <c r="H5238" i="6"/>
  <c r="H5239" i="6"/>
  <c r="H5240" i="6"/>
  <c r="H5241" i="6"/>
  <c r="H5242" i="6"/>
  <c r="H5243" i="6"/>
  <c r="H5244" i="6"/>
  <c r="H5245" i="6"/>
  <c r="H5246" i="6"/>
  <c r="H5247" i="6"/>
  <c r="H5248" i="6"/>
  <c r="H5249" i="6"/>
  <c r="H5250" i="6"/>
  <c r="H5251" i="6"/>
  <c r="H5252" i="6"/>
  <c r="H5253" i="6"/>
  <c r="H5254" i="6"/>
  <c r="H5255" i="6"/>
  <c r="H5256" i="6"/>
  <c r="H5257" i="6"/>
  <c r="H5258" i="6"/>
  <c r="H5259" i="6"/>
  <c r="H5260" i="6"/>
  <c r="H5261" i="6"/>
  <c r="H5262" i="6"/>
  <c r="H5263" i="6"/>
  <c r="H5264" i="6"/>
  <c r="H5265" i="6"/>
  <c r="H5266" i="6"/>
  <c r="H5267" i="6"/>
  <c r="H5268" i="6"/>
  <c r="H5269" i="6"/>
  <c r="H5270" i="6"/>
  <c r="H5271" i="6"/>
  <c r="H5272" i="6"/>
  <c r="H5273" i="6"/>
  <c r="H5274" i="6"/>
  <c r="H5275" i="6"/>
  <c r="H5276" i="6"/>
  <c r="H5277" i="6"/>
  <c r="H5278" i="6"/>
  <c r="H5279" i="6"/>
  <c r="H5280" i="6"/>
  <c r="H5281" i="6"/>
  <c r="H5282" i="6"/>
  <c r="H5283" i="6"/>
  <c r="H5284" i="6"/>
  <c r="H5285" i="6"/>
  <c r="H5286" i="6"/>
  <c r="H5287" i="6"/>
  <c r="H5288" i="6"/>
  <c r="H5289" i="6"/>
  <c r="H5290" i="6"/>
  <c r="H5291" i="6"/>
  <c r="H5292" i="6"/>
  <c r="H5293" i="6"/>
  <c r="H5294" i="6"/>
  <c r="H5295" i="6"/>
  <c r="H5296" i="6"/>
  <c r="H5297" i="6"/>
  <c r="H5298" i="6"/>
  <c r="H5299" i="6"/>
  <c r="H5300" i="6"/>
  <c r="H5301" i="6"/>
  <c r="H5302" i="6"/>
  <c r="H5303" i="6"/>
  <c r="H5304" i="6"/>
  <c r="H5305" i="6"/>
  <c r="H5306" i="6"/>
  <c r="H5307" i="6"/>
  <c r="H5308" i="6"/>
  <c r="H5309" i="6"/>
  <c r="H5310" i="6"/>
  <c r="H5311" i="6"/>
  <c r="H5312" i="6"/>
  <c r="H5313" i="6"/>
  <c r="H5314" i="6"/>
  <c r="H5315" i="6"/>
  <c r="H5316" i="6"/>
  <c r="H5317" i="6"/>
  <c r="H5318" i="6"/>
  <c r="H5319" i="6"/>
  <c r="H5320" i="6"/>
  <c r="H5321" i="6"/>
  <c r="H5322" i="6"/>
  <c r="H5323" i="6"/>
  <c r="H5324" i="6"/>
  <c r="H5325" i="6"/>
  <c r="H5326" i="6"/>
  <c r="H5327" i="6"/>
  <c r="H5328" i="6"/>
  <c r="H5329" i="6"/>
  <c r="H5330" i="6"/>
  <c r="H5331" i="6"/>
  <c r="H5332" i="6"/>
  <c r="H5333" i="6"/>
  <c r="H5334" i="6"/>
  <c r="H5335" i="6"/>
  <c r="H5336" i="6"/>
  <c r="H5337" i="6"/>
  <c r="H5338" i="6"/>
  <c r="H5339" i="6"/>
  <c r="H5340" i="6"/>
  <c r="H5341" i="6"/>
  <c r="H5342" i="6"/>
  <c r="H5343" i="6"/>
  <c r="H5344" i="6"/>
  <c r="H5345" i="6"/>
  <c r="H5346" i="6"/>
  <c r="H5347" i="6"/>
  <c r="H5348" i="6"/>
  <c r="H5349" i="6"/>
  <c r="H5350" i="6"/>
  <c r="H5351" i="6"/>
  <c r="H5352" i="6"/>
  <c r="H5353" i="6"/>
  <c r="H5354" i="6"/>
  <c r="H5355" i="6"/>
  <c r="H5356" i="6"/>
  <c r="H5357" i="6"/>
  <c r="H5358" i="6"/>
  <c r="H5359" i="6"/>
  <c r="H5360" i="6"/>
  <c r="H5361" i="6"/>
  <c r="H5362" i="6"/>
  <c r="H5363" i="6"/>
  <c r="H5364" i="6"/>
  <c r="H5365" i="6"/>
  <c r="H5366" i="6"/>
  <c r="H5367" i="6"/>
  <c r="H5368" i="6"/>
  <c r="H5369" i="6"/>
  <c r="H5370" i="6"/>
  <c r="H5371" i="6"/>
  <c r="H5372" i="6"/>
  <c r="H5373" i="6"/>
  <c r="H5374" i="6"/>
  <c r="H5375" i="6"/>
  <c r="H5376" i="6"/>
  <c r="H5377" i="6"/>
  <c r="H5378" i="6"/>
  <c r="H5379" i="6"/>
  <c r="H5380" i="6"/>
  <c r="H5381" i="6"/>
  <c r="H5382" i="6"/>
  <c r="H5383" i="6"/>
  <c r="H5384" i="6"/>
  <c r="H5385" i="6"/>
  <c r="H5386" i="6"/>
  <c r="H5387" i="6"/>
  <c r="H5388" i="6"/>
  <c r="H5389" i="6"/>
  <c r="H5390" i="6"/>
  <c r="H5391" i="6"/>
  <c r="H5392" i="6"/>
  <c r="H5393" i="6"/>
  <c r="H5394" i="6"/>
  <c r="H5395" i="6"/>
  <c r="H5396" i="6"/>
  <c r="H5397" i="6"/>
  <c r="H5398" i="6"/>
  <c r="H5399" i="6"/>
  <c r="H5400" i="6"/>
  <c r="H5401" i="6"/>
  <c r="H5402" i="6"/>
  <c r="H5403" i="6"/>
  <c r="H5404" i="6"/>
  <c r="H5405" i="6"/>
  <c r="H5406" i="6"/>
  <c r="H5407" i="6"/>
  <c r="H5408" i="6"/>
  <c r="H5409" i="6"/>
  <c r="H5410" i="6"/>
  <c r="H5411" i="6"/>
  <c r="H5412" i="6"/>
  <c r="H5413" i="6"/>
  <c r="H5414" i="6"/>
  <c r="H5415" i="6"/>
  <c r="H5416" i="6"/>
  <c r="H5417" i="6"/>
  <c r="H5418" i="6"/>
  <c r="H5419" i="6"/>
  <c r="H5420" i="6"/>
  <c r="H5421" i="6"/>
  <c r="H5422" i="6"/>
  <c r="H5423" i="6"/>
  <c r="H5424" i="6"/>
  <c r="H5425" i="6"/>
  <c r="H5426" i="6"/>
  <c r="H5427" i="6"/>
  <c r="H5428" i="6"/>
  <c r="H5429" i="6"/>
  <c r="H5430" i="6"/>
  <c r="H5431" i="6"/>
  <c r="H5432" i="6"/>
  <c r="H5433" i="6"/>
  <c r="H5434" i="6"/>
  <c r="H5435" i="6"/>
  <c r="H5436" i="6"/>
  <c r="H5437" i="6"/>
  <c r="H5438" i="6"/>
  <c r="H5439" i="6"/>
  <c r="H5440" i="6"/>
  <c r="H5441" i="6"/>
  <c r="H5442" i="6"/>
  <c r="H5443" i="6"/>
  <c r="H5444" i="6"/>
  <c r="H5445" i="6"/>
  <c r="H5446" i="6"/>
  <c r="H5447" i="6"/>
  <c r="H5448" i="6"/>
  <c r="H5449" i="6"/>
  <c r="H5450" i="6"/>
  <c r="H5451" i="6"/>
  <c r="H5452" i="6"/>
  <c r="H5453" i="6"/>
  <c r="H5454" i="6"/>
  <c r="H5455" i="6"/>
  <c r="H5456" i="6"/>
  <c r="H5457" i="6"/>
  <c r="H5458" i="6"/>
  <c r="H5459" i="6"/>
  <c r="H5460" i="6"/>
  <c r="H5461" i="6"/>
  <c r="H5462" i="6"/>
  <c r="H5463" i="6"/>
  <c r="H5464" i="6"/>
  <c r="H5465" i="6"/>
  <c r="H5466" i="6"/>
  <c r="H5467" i="6"/>
  <c r="H5468" i="6"/>
  <c r="H5469" i="6"/>
  <c r="H5470" i="6"/>
  <c r="H5471" i="6"/>
  <c r="H5472" i="6"/>
  <c r="H5473" i="6"/>
  <c r="H5474" i="6"/>
  <c r="H5475" i="6"/>
  <c r="H5476" i="6"/>
  <c r="H5477" i="6"/>
  <c r="H5478" i="6"/>
  <c r="H5479" i="6"/>
  <c r="H5480" i="6"/>
  <c r="H5481" i="6"/>
  <c r="H5482" i="6"/>
  <c r="H5483" i="6"/>
  <c r="H5484" i="6"/>
  <c r="H5485" i="6"/>
  <c r="H5486" i="6"/>
  <c r="H5487" i="6"/>
  <c r="H5488" i="6"/>
  <c r="H5489" i="6"/>
  <c r="H5490" i="6"/>
  <c r="H5491" i="6"/>
  <c r="H5492" i="6"/>
  <c r="H5493" i="6"/>
  <c r="H5494" i="6"/>
  <c r="H5495" i="6"/>
  <c r="H5496" i="6"/>
  <c r="H5497" i="6"/>
  <c r="H5498" i="6"/>
  <c r="H5499" i="6"/>
  <c r="H5500" i="6"/>
  <c r="H5501" i="6"/>
  <c r="H5502" i="6"/>
  <c r="H5503" i="6"/>
  <c r="H5504" i="6"/>
  <c r="H5505" i="6"/>
  <c r="H5506" i="6"/>
  <c r="H5507" i="6"/>
  <c r="H5508" i="6"/>
  <c r="H5509" i="6"/>
  <c r="H5510" i="6"/>
  <c r="H5511" i="6"/>
  <c r="H5512" i="6"/>
  <c r="H5513" i="6"/>
  <c r="H5514" i="6"/>
  <c r="H5515" i="6"/>
  <c r="H5516" i="6"/>
  <c r="H5517" i="6"/>
  <c r="H5518" i="6"/>
  <c r="H5519" i="6"/>
  <c r="H5520" i="6"/>
  <c r="H5521" i="6"/>
  <c r="H5522" i="6"/>
  <c r="H5523" i="6"/>
  <c r="H5524" i="6"/>
  <c r="H5525" i="6"/>
  <c r="H5526" i="6"/>
  <c r="H5527" i="6"/>
  <c r="H5528" i="6"/>
  <c r="H5529" i="6"/>
  <c r="H5530" i="6"/>
  <c r="H5531" i="6"/>
  <c r="H5532" i="6"/>
  <c r="H5533" i="6"/>
  <c r="H5534" i="6"/>
  <c r="H5535" i="6"/>
  <c r="H5536" i="6"/>
  <c r="H5537" i="6"/>
  <c r="H5538" i="6"/>
  <c r="H5539" i="6"/>
  <c r="H5540" i="6"/>
  <c r="H5541" i="6"/>
  <c r="H5542" i="6"/>
  <c r="H5543" i="6"/>
  <c r="H5544" i="6"/>
  <c r="H5545" i="6"/>
  <c r="H5546" i="6"/>
  <c r="H5547" i="6"/>
  <c r="H5548" i="6"/>
  <c r="H5549" i="6"/>
  <c r="H5550" i="6"/>
  <c r="H5551" i="6"/>
  <c r="H5552" i="6"/>
  <c r="H5553" i="6"/>
  <c r="H5554" i="6"/>
  <c r="H5555" i="6"/>
  <c r="H5556" i="6"/>
  <c r="H5557" i="6"/>
  <c r="H5558" i="6"/>
  <c r="H5559" i="6"/>
  <c r="H5560" i="6"/>
  <c r="H5561" i="6"/>
  <c r="H5562" i="6"/>
  <c r="H5563" i="6"/>
  <c r="H5564" i="6"/>
  <c r="H5565" i="6"/>
  <c r="H5566" i="6"/>
  <c r="H5567" i="6"/>
  <c r="H5568" i="6"/>
  <c r="H5569" i="6"/>
  <c r="H5570" i="6"/>
  <c r="H5571" i="6"/>
  <c r="H5572" i="6"/>
  <c r="H5573" i="6"/>
  <c r="H5574" i="6"/>
  <c r="H5575" i="6"/>
  <c r="H5576" i="6"/>
  <c r="H5577" i="6"/>
  <c r="H5578" i="6"/>
  <c r="H5579" i="6"/>
  <c r="H5580" i="6"/>
  <c r="H5581" i="6"/>
  <c r="H5582" i="6"/>
  <c r="H5583" i="6"/>
  <c r="H5584" i="6"/>
  <c r="H5585" i="6"/>
  <c r="H5586" i="6"/>
  <c r="H5587" i="6"/>
  <c r="H5588" i="6"/>
  <c r="H5589" i="6"/>
  <c r="H5590" i="6"/>
  <c r="H5591" i="6"/>
  <c r="H5592" i="6"/>
  <c r="H5593" i="6"/>
  <c r="H5594" i="6"/>
  <c r="H5595" i="6"/>
  <c r="H5596" i="6"/>
  <c r="H5597" i="6"/>
  <c r="H5598" i="6"/>
  <c r="H5599" i="6"/>
  <c r="H5600" i="6"/>
  <c r="H5601" i="6"/>
  <c r="H5602" i="6"/>
  <c r="H5603" i="6"/>
  <c r="H5604" i="6"/>
  <c r="H5605" i="6"/>
  <c r="H5606" i="6"/>
  <c r="H5607" i="6"/>
  <c r="H5608" i="6"/>
  <c r="H5609" i="6"/>
  <c r="H5610" i="6"/>
  <c r="H5611" i="6"/>
  <c r="H5612" i="6"/>
  <c r="H5613" i="6"/>
  <c r="H5614" i="6"/>
  <c r="H5615" i="6"/>
  <c r="H5616" i="6"/>
  <c r="H5617" i="6"/>
  <c r="H5618" i="6"/>
  <c r="H5619" i="6"/>
  <c r="H5620" i="6"/>
  <c r="H5621" i="6"/>
  <c r="H5622" i="6"/>
  <c r="H5623" i="6"/>
  <c r="H5624" i="6"/>
  <c r="H5625" i="6"/>
  <c r="H5626" i="6"/>
  <c r="H5627" i="6"/>
  <c r="H5628" i="6"/>
  <c r="H5629" i="6"/>
  <c r="H5630" i="6"/>
  <c r="H5631" i="6"/>
  <c r="H5632" i="6"/>
  <c r="H5633" i="6"/>
  <c r="H5634" i="6"/>
  <c r="H5635" i="6"/>
  <c r="H5636" i="6"/>
  <c r="H5637" i="6"/>
  <c r="H5638" i="6"/>
  <c r="H5639" i="6"/>
  <c r="H5640" i="6"/>
  <c r="H5641" i="6"/>
  <c r="H5642" i="6"/>
  <c r="H5643" i="6"/>
  <c r="H5644" i="6"/>
  <c r="H5645" i="6"/>
  <c r="H5646" i="6"/>
  <c r="H5647" i="6"/>
  <c r="H5648" i="6"/>
  <c r="H5649" i="6"/>
  <c r="H5650" i="6"/>
  <c r="H5651" i="6"/>
  <c r="H5652" i="6"/>
  <c r="H5653" i="6"/>
  <c r="H5654" i="6"/>
  <c r="H5655" i="6"/>
  <c r="H5656" i="6"/>
  <c r="H5657" i="6"/>
  <c r="H5658" i="6"/>
  <c r="H5659" i="6"/>
  <c r="H5660" i="6"/>
  <c r="H5661" i="6"/>
  <c r="H5662" i="6"/>
  <c r="H5663" i="6"/>
  <c r="H5664" i="6"/>
  <c r="H5665" i="6"/>
  <c r="H5666" i="6"/>
  <c r="H5667" i="6"/>
  <c r="H5668" i="6"/>
  <c r="H5669" i="6"/>
  <c r="H5670" i="6"/>
  <c r="H5671" i="6"/>
  <c r="H5672" i="6"/>
  <c r="H5673" i="6"/>
  <c r="H5674" i="6"/>
  <c r="H5675" i="6"/>
  <c r="H5676" i="6"/>
  <c r="H5677" i="6"/>
  <c r="H5678" i="6"/>
  <c r="H5679" i="6"/>
  <c r="H5680" i="6"/>
  <c r="H5681" i="6"/>
  <c r="H5682" i="6"/>
  <c r="H5683" i="6"/>
  <c r="H5684" i="6"/>
  <c r="H5685" i="6"/>
  <c r="H5686" i="6"/>
  <c r="H5687" i="6"/>
  <c r="H5688" i="6"/>
  <c r="H5689" i="6"/>
  <c r="H5690" i="6"/>
  <c r="H5691" i="6"/>
  <c r="H5692" i="6"/>
  <c r="H5693" i="6"/>
  <c r="H5694" i="6"/>
  <c r="H5695" i="6"/>
  <c r="H5696" i="6"/>
  <c r="H5697" i="6"/>
  <c r="H5698" i="6"/>
  <c r="H5699" i="6"/>
  <c r="H5700" i="6"/>
  <c r="H5701" i="6"/>
  <c r="H5702" i="6"/>
  <c r="H5703" i="6"/>
  <c r="H5704" i="6"/>
  <c r="H5705" i="6"/>
  <c r="H5706" i="6"/>
  <c r="H5707" i="6"/>
  <c r="H5708" i="6"/>
  <c r="H5709" i="6"/>
  <c r="H5710" i="6"/>
  <c r="H5711" i="6"/>
  <c r="H5712" i="6"/>
  <c r="H5713" i="6"/>
  <c r="H5714" i="6"/>
  <c r="H5715" i="6"/>
  <c r="H5716" i="6"/>
  <c r="H5717" i="6"/>
  <c r="H5718" i="6"/>
  <c r="H5719" i="6"/>
  <c r="H5720" i="6"/>
  <c r="H5721" i="6"/>
  <c r="H5722" i="6"/>
  <c r="H5723" i="6"/>
  <c r="H5724" i="6"/>
  <c r="H5725" i="6"/>
  <c r="H5726" i="6"/>
  <c r="H5727" i="6"/>
  <c r="H5728" i="6"/>
  <c r="H5729" i="6"/>
  <c r="H5730" i="6"/>
  <c r="H5731" i="6"/>
  <c r="H5732" i="6"/>
  <c r="H5733" i="6"/>
  <c r="H5734" i="6"/>
  <c r="H5735" i="6"/>
  <c r="H5736" i="6"/>
  <c r="H5737" i="6"/>
  <c r="H5738" i="6"/>
  <c r="H5739" i="6"/>
  <c r="H5740" i="6"/>
  <c r="H5741" i="6"/>
  <c r="H5742" i="6"/>
  <c r="H5743" i="6"/>
  <c r="H5744" i="6"/>
  <c r="H5745" i="6"/>
  <c r="H5746" i="6"/>
  <c r="H5747" i="6"/>
  <c r="H5748" i="6"/>
  <c r="H5749" i="6"/>
  <c r="H5750" i="6"/>
  <c r="H5751" i="6"/>
  <c r="H5752" i="6"/>
  <c r="H5753" i="6"/>
  <c r="H5754" i="6"/>
  <c r="H5755" i="6"/>
  <c r="H5756" i="6"/>
  <c r="H5757" i="6"/>
  <c r="H5758" i="6"/>
  <c r="H5759" i="6"/>
  <c r="H5760" i="6"/>
  <c r="H5761" i="6"/>
  <c r="H5762" i="6"/>
  <c r="H5763" i="6"/>
  <c r="H5764" i="6"/>
  <c r="H5765" i="6"/>
  <c r="H5766" i="6"/>
  <c r="H5767" i="6"/>
  <c r="H5768" i="6"/>
  <c r="H5769" i="6"/>
  <c r="H5770" i="6"/>
  <c r="H5771" i="6"/>
  <c r="H5772" i="6"/>
  <c r="H5773" i="6"/>
  <c r="H5774" i="6"/>
  <c r="H5775" i="6"/>
  <c r="H5776" i="6"/>
  <c r="H5777" i="6"/>
  <c r="H5778" i="6"/>
  <c r="H5779" i="6"/>
  <c r="H5780" i="6"/>
  <c r="H5781" i="6"/>
  <c r="H5782" i="6"/>
  <c r="H5783" i="6"/>
  <c r="H5784" i="6"/>
  <c r="H5785" i="6"/>
  <c r="H5786" i="6"/>
  <c r="H5787" i="6"/>
  <c r="H5788" i="6"/>
  <c r="H5789" i="6"/>
  <c r="H5790" i="6"/>
  <c r="H5791" i="6"/>
  <c r="H5792" i="6"/>
  <c r="H5793" i="6"/>
  <c r="H5794" i="6"/>
  <c r="H5795" i="6"/>
  <c r="H5796" i="6"/>
  <c r="H5797" i="6"/>
  <c r="H5798" i="6"/>
  <c r="H5799" i="6"/>
  <c r="H5800" i="6"/>
  <c r="H5801" i="6"/>
  <c r="H5802" i="6"/>
  <c r="H5803" i="6"/>
  <c r="H5804" i="6"/>
  <c r="H5805" i="6"/>
  <c r="H5806" i="6"/>
  <c r="H5807" i="6"/>
  <c r="H5808" i="6"/>
  <c r="H5809" i="6"/>
  <c r="H5810" i="6"/>
  <c r="H5811" i="6"/>
  <c r="H5812" i="6"/>
  <c r="H5813" i="6"/>
  <c r="H5814" i="6"/>
  <c r="H5815" i="6"/>
  <c r="H5816" i="6"/>
  <c r="H5817" i="6"/>
  <c r="H5818" i="6"/>
  <c r="H5819" i="6"/>
  <c r="H5820" i="6"/>
  <c r="H5821" i="6"/>
  <c r="H5822" i="6"/>
  <c r="H5823" i="6"/>
  <c r="H5824" i="6"/>
  <c r="H5825" i="6"/>
  <c r="H5826" i="6"/>
  <c r="H5827" i="6"/>
  <c r="H5828" i="6"/>
  <c r="H5829" i="6"/>
  <c r="H5830" i="6"/>
  <c r="H5831" i="6"/>
  <c r="H5832" i="6"/>
  <c r="H5833" i="6"/>
  <c r="H5834" i="6"/>
  <c r="H5835" i="6"/>
  <c r="H5836" i="6"/>
  <c r="H5837" i="6"/>
  <c r="H5838" i="6"/>
  <c r="H5839" i="6"/>
  <c r="H5840" i="6"/>
  <c r="H5841" i="6"/>
  <c r="H5842" i="6"/>
  <c r="H5843" i="6"/>
  <c r="H5844" i="6"/>
  <c r="H5845" i="6"/>
  <c r="H5846" i="6"/>
  <c r="H5847" i="6"/>
  <c r="H5848" i="6"/>
  <c r="H5849" i="6"/>
  <c r="H5850" i="6"/>
  <c r="H5851" i="6"/>
  <c r="H5852" i="6"/>
  <c r="H5853" i="6"/>
  <c r="H5854" i="6"/>
  <c r="H5855" i="6"/>
  <c r="H5856" i="6"/>
  <c r="H5857" i="6"/>
  <c r="H5858" i="6"/>
  <c r="H5859" i="6"/>
  <c r="H5860" i="6"/>
  <c r="H5861" i="6"/>
  <c r="H5862" i="6"/>
  <c r="H5863" i="6"/>
  <c r="H5864" i="6"/>
  <c r="H5865" i="6"/>
  <c r="H5866" i="6"/>
  <c r="H5867" i="6"/>
  <c r="H5868" i="6"/>
  <c r="H5869" i="6"/>
  <c r="H5870" i="6"/>
  <c r="H5871" i="6"/>
  <c r="H5872" i="6"/>
  <c r="H5873" i="6"/>
  <c r="H5874" i="6"/>
  <c r="H5875" i="6"/>
  <c r="H5876" i="6"/>
  <c r="H5877" i="6"/>
  <c r="H5878" i="6"/>
  <c r="H5879" i="6"/>
  <c r="H5880" i="6"/>
  <c r="H5881" i="6"/>
  <c r="H5882" i="6"/>
  <c r="H5883" i="6"/>
  <c r="H5884" i="6"/>
  <c r="H5885" i="6"/>
  <c r="H5886" i="6"/>
  <c r="H5887" i="6"/>
  <c r="H5888" i="6"/>
  <c r="H5889" i="6"/>
  <c r="H5890" i="6"/>
  <c r="H5891" i="6"/>
  <c r="H5892" i="6"/>
  <c r="H5893" i="6"/>
  <c r="H5894" i="6"/>
  <c r="H5895" i="6"/>
  <c r="H5896" i="6"/>
  <c r="H5897" i="6"/>
  <c r="H5898" i="6"/>
  <c r="H5899" i="6"/>
  <c r="H5900" i="6"/>
  <c r="H5901" i="6"/>
  <c r="H5902" i="6"/>
  <c r="H5903" i="6"/>
  <c r="H5904" i="6"/>
  <c r="H5905" i="6"/>
  <c r="H5906" i="6"/>
  <c r="H5907" i="6"/>
  <c r="H5908" i="6"/>
  <c r="H5909" i="6"/>
  <c r="H5910" i="6"/>
  <c r="H5911" i="6"/>
  <c r="H5912" i="6"/>
  <c r="H5913" i="6"/>
  <c r="H5914" i="6"/>
  <c r="H5915" i="6"/>
  <c r="H5916" i="6"/>
  <c r="H5917" i="6"/>
  <c r="H5918" i="6"/>
  <c r="H5919" i="6"/>
  <c r="H5920" i="6"/>
  <c r="H5921" i="6"/>
  <c r="H5922" i="6"/>
  <c r="H5923" i="6"/>
  <c r="H5924" i="6"/>
  <c r="H5925" i="6"/>
  <c r="H5926" i="6"/>
  <c r="H5927" i="6"/>
  <c r="H5928" i="6"/>
  <c r="H5929" i="6"/>
  <c r="H5930" i="6"/>
  <c r="H5931" i="6"/>
  <c r="H5932" i="6"/>
  <c r="H5933" i="6"/>
  <c r="H5934" i="6"/>
  <c r="H5935" i="6"/>
  <c r="H5936" i="6"/>
  <c r="H5937" i="6"/>
  <c r="H5938" i="6"/>
  <c r="H5939" i="6"/>
  <c r="H5940" i="6"/>
  <c r="H5941" i="6"/>
  <c r="H5942" i="6"/>
  <c r="H5943" i="6"/>
  <c r="H5944" i="6"/>
  <c r="H5945" i="6"/>
  <c r="H5946" i="6"/>
  <c r="H5947" i="6"/>
  <c r="H5948" i="6"/>
  <c r="H5949" i="6"/>
  <c r="H5950" i="6"/>
  <c r="H5951" i="6"/>
  <c r="H5952" i="6"/>
  <c r="H5953" i="6"/>
  <c r="H5954" i="6"/>
  <c r="H5955" i="6"/>
  <c r="H5956" i="6"/>
  <c r="H5957" i="6"/>
  <c r="H5958" i="6"/>
  <c r="H5959" i="6"/>
  <c r="H5960" i="6"/>
  <c r="H5961" i="6"/>
  <c r="H5962" i="6"/>
  <c r="H5963" i="6"/>
  <c r="H5964" i="6"/>
  <c r="H5965" i="6"/>
  <c r="H5966" i="6"/>
  <c r="H5967" i="6"/>
  <c r="H5968" i="6"/>
  <c r="H5969" i="6"/>
  <c r="H5970" i="6"/>
  <c r="H5971" i="6"/>
  <c r="H5972" i="6"/>
  <c r="H5973" i="6"/>
  <c r="H5974" i="6"/>
  <c r="H5975" i="6"/>
  <c r="H5976" i="6"/>
  <c r="H5977" i="6"/>
  <c r="H5978" i="6"/>
  <c r="H5979" i="6"/>
  <c r="H5980" i="6"/>
  <c r="H5981" i="6"/>
  <c r="H5982" i="6"/>
  <c r="H5983" i="6"/>
  <c r="H5984" i="6"/>
  <c r="H5985" i="6"/>
  <c r="H5986" i="6"/>
  <c r="H5987" i="6"/>
  <c r="H5988" i="6"/>
  <c r="H5989" i="6"/>
  <c r="H5990" i="6"/>
  <c r="H5991" i="6"/>
  <c r="H5992" i="6"/>
  <c r="H5993" i="6"/>
  <c r="H5994" i="6"/>
  <c r="H5995" i="6"/>
  <c r="H5996" i="6"/>
  <c r="H5997" i="6"/>
  <c r="H5998" i="6"/>
  <c r="H5999" i="6"/>
  <c r="H6000" i="6"/>
  <c r="H6001" i="6"/>
  <c r="H6002" i="6"/>
  <c r="H6003" i="6"/>
  <c r="H6004" i="6"/>
  <c r="H6005" i="6"/>
  <c r="H6006" i="6"/>
  <c r="H6007" i="6"/>
  <c r="H6008" i="6"/>
  <c r="H6009" i="6"/>
  <c r="H6010" i="6"/>
  <c r="H6011" i="6"/>
  <c r="H6012" i="6"/>
  <c r="H6013" i="6"/>
  <c r="H6014" i="6"/>
  <c r="H6015" i="6"/>
  <c r="H6016" i="6"/>
  <c r="H6017" i="6"/>
  <c r="H6018" i="6"/>
  <c r="H6019" i="6"/>
  <c r="H6020" i="6"/>
  <c r="H6021" i="6"/>
  <c r="H6022" i="6"/>
  <c r="H6023" i="6"/>
  <c r="H6024" i="6"/>
  <c r="H6025" i="6"/>
  <c r="H6026" i="6"/>
  <c r="H6027" i="6"/>
  <c r="H6028" i="6"/>
  <c r="H6029" i="6"/>
  <c r="H6030" i="6"/>
  <c r="H6031" i="6"/>
  <c r="H6032" i="6"/>
  <c r="H6033" i="6"/>
  <c r="H6034" i="6"/>
  <c r="H6035" i="6"/>
  <c r="H6036" i="6"/>
  <c r="H6037" i="6"/>
  <c r="H6038" i="6"/>
  <c r="H6039" i="6"/>
  <c r="H6040" i="6"/>
  <c r="H6041" i="6"/>
  <c r="H6042" i="6"/>
  <c r="H6043" i="6"/>
  <c r="H6044" i="6"/>
  <c r="H6045" i="6"/>
  <c r="H6046" i="6"/>
  <c r="H6047" i="6"/>
  <c r="H6048" i="6"/>
  <c r="H6049" i="6"/>
  <c r="H6050" i="6"/>
  <c r="H6051" i="6"/>
  <c r="H6052" i="6"/>
  <c r="H6053" i="6"/>
  <c r="H6054" i="6"/>
  <c r="H6055" i="6"/>
  <c r="H6056" i="6"/>
  <c r="H6057" i="6"/>
  <c r="H6058" i="6"/>
  <c r="H6059" i="6"/>
  <c r="H6060" i="6"/>
  <c r="H6061" i="6"/>
  <c r="H6062" i="6"/>
  <c r="H6063" i="6"/>
  <c r="H6064" i="6"/>
  <c r="H6065" i="6"/>
  <c r="H6066" i="6"/>
  <c r="H6067" i="6"/>
  <c r="H6068" i="6"/>
  <c r="H6069" i="6"/>
  <c r="H6070" i="6"/>
  <c r="H6071" i="6"/>
  <c r="H6072" i="6"/>
  <c r="H6073" i="6"/>
  <c r="H6074" i="6"/>
  <c r="H6075" i="6"/>
  <c r="H6076" i="6"/>
  <c r="H6077" i="6"/>
  <c r="H6078" i="6"/>
  <c r="H6079" i="6"/>
  <c r="H6080" i="6"/>
  <c r="H6081" i="6"/>
  <c r="H6082" i="6"/>
  <c r="H6083" i="6"/>
  <c r="H6084" i="6"/>
  <c r="H6085" i="6"/>
  <c r="H6086" i="6"/>
  <c r="H6087" i="6"/>
  <c r="H6088" i="6"/>
  <c r="H6089" i="6"/>
  <c r="H6090" i="6"/>
  <c r="H6091" i="6"/>
  <c r="H6092" i="6"/>
  <c r="H6093" i="6"/>
  <c r="H6094" i="6"/>
  <c r="H6095" i="6"/>
  <c r="H6096" i="6"/>
  <c r="H6097" i="6"/>
  <c r="H6098" i="6"/>
  <c r="H6099" i="6"/>
  <c r="H6100" i="6"/>
  <c r="H6101" i="6"/>
  <c r="H6102" i="6"/>
  <c r="H6103" i="6"/>
  <c r="H6104" i="6"/>
  <c r="H6105" i="6"/>
  <c r="H6106" i="6"/>
  <c r="H6107" i="6"/>
  <c r="H6108" i="6"/>
  <c r="H6109" i="6"/>
  <c r="H6110" i="6"/>
  <c r="H6111" i="6"/>
  <c r="H6112" i="6"/>
  <c r="H6113" i="6"/>
  <c r="H6114" i="6"/>
  <c r="H6115" i="6"/>
  <c r="H6116" i="6"/>
  <c r="H6117" i="6"/>
  <c r="H6118" i="6"/>
  <c r="H6119" i="6"/>
  <c r="H6120" i="6"/>
  <c r="H6121" i="6"/>
  <c r="H6122" i="6"/>
  <c r="H6123" i="6"/>
  <c r="H6124" i="6"/>
  <c r="H6125" i="6"/>
  <c r="H6126" i="6"/>
  <c r="H6127" i="6"/>
  <c r="H6128" i="6"/>
  <c r="H6129" i="6"/>
  <c r="H6130" i="6"/>
  <c r="H6131" i="6"/>
  <c r="H6132" i="6"/>
  <c r="H6133" i="6"/>
  <c r="H6134" i="6"/>
  <c r="H6135" i="6"/>
  <c r="H6136" i="6"/>
  <c r="H6137" i="6"/>
  <c r="H6138" i="6"/>
  <c r="H6139" i="6"/>
  <c r="H6140" i="6"/>
  <c r="H6141" i="6"/>
  <c r="H6142" i="6"/>
  <c r="H6143" i="6"/>
  <c r="H6144" i="6"/>
  <c r="H6145" i="6"/>
  <c r="H6146" i="6"/>
  <c r="H6147" i="6"/>
  <c r="H6148" i="6"/>
  <c r="H6149" i="6"/>
  <c r="H6150" i="6"/>
  <c r="H6151" i="6"/>
  <c r="H6152" i="6"/>
  <c r="H6153" i="6"/>
  <c r="H6154" i="6"/>
  <c r="H6155" i="6"/>
  <c r="H6156" i="6"/>
  <c r="H6157" i="6"/>
  <c r="H6158" i="6"/>
  <c r="H6159" i="6"/>
  <c r="H6160" i="6"/>
  <c r="H6161" i="6"/>
  <c r="H6162" i="6"/>
  <c r="H6163" i="6"/>
  <c r="H6164" i="6"/>
  <c r="H6165" i="6"/>
  <c r="H6166" i="6"/>
  <c r="H6167" i="6"/>
  <c r="H6168" i="6"/>
  <c r="H6169" i="6"/>
  <c r="H6170" i="6"/>
  <c r="H6171" i="6"/>
  <c r="H6172" i="6"/>
  <c r="H6173" i="6"/>
  <c r="H6174" i="6"/>
  <c r="H6175" i="6"/>
  <c r="H6176" i="6"/>
  <c r="H6177" i="6"/>
  <c r="H6178" i="6"/>
  <c r="H6179" i="6"/>
  <c r="H6180" i="6"/>
  <c r="H6181" i="6"/>
  <c r="H6182" i="6"/>
  <c r="H6183" i="6"/>
  <c r="H6184" i="6"/>
  <c r="H6185" i="6"/>
  <c r="H6186" i="6"/>
  <c r="H6187" i="6"/>
  <c r="H6188" i="6"/>
  <c r="H6189" i="6"/>
  <c r="H6190" i="6"/>
  <c r="H6191" i="6"/>
  <c r="H6192" i="6"/>
  <c r="H6193" i="6"/>
  <c r="H6194" i="6"/>
  <c r="H6195" i="6"/>
  <c r="H6196" i="6"/>
  <c r="H6197" i="6"/>
  <c r="H6198" i="6"/>
  <c r="H6199" i="6"/>
  <c r="H6200" i="6"/>
  <c r="H6201" i="6"/>
  <c r="H6202" i="6"/>
  <c r="H6203" i="6"/>
  <c r="H6204" i="6"/>
  <c r="H6205" i="6"/>
  <c r="H6206" i="6"/>
  <c r="H6207" i="6"/>
  <c r="H6208" i="6"/>
  <c r="H6209" i="6"/>
  <c r="H6210" i="6"/>
  <c r="H6211" i="6"/>
  <c r="H6212" i="6"/>
  <c r="H6213" i="6"/>
  <c r="H6214" i="6"/>
  <c r="H6215" i="6"/>
  <c r="H6216" i="6"/>
  <c r="H6217" i="6"/>
  <c r="H6218" i="6"/>
  <c r="H6219" i="6"/>
  <c r="H6220" i="6"/>
  <c r="H6221" i="6"/>
  <c r="H6222" i="6"/>
  <c r="H6223" i="6"/>
  <c r="H6224" i="6"/>
  <c r="H6225" i="6"/>
  <c r="H6226" i="6"/>
  <c r="H6227" i="6"/>
  <c r="H6228" i="6"/>
  <c r="H6229" i="6"/>
  <c r="H6230" i="6"/>
  <c r="H6231" i="6"/>
  <c r="H6232" i="6"/>
  <c r="H6233" i="6"/>
  <c r="H6234" i="6"/>
  <c r="H6235" i="6"/>
  <c r="H6236" i="6"/>
  <c r="H6237" i="6"/>
  <c r="H6238" i="6"/>
  <c r="H6239" i="6"/>
  <c r="H6240" i="6"/>
  <c r="H6241" i="6"/>
  <c r="H6242" i="6"/>
  <c r="H6243" i="6"/>
  <c r="H6244" i="6"/>
  <c r="H6245" i="6"/>
  <c r="H6246" i="6"/>
  <c r="H6247" i="6"/>
  <c r="H6248" i="6"/>
  <c r="H6249" i="6"/>
  <c r="H6250" i="6"/>
  <c r="H6251" i="6"/>
  <c r="H6252" i="6"/>
  <c r="H6253" i="6"/>
  <c r="H6254" i="6"/>
  <c r="H6255" i="6"/>
  <c r="H6256" i="6"/>
  <c r="H6257" i="6"/>
  <c r="H6258" i="6"/>
  <c r="H6259" i="6"/>
  <c r="H6260" i="6"/>
  <c r="H6261" i="6"/>
  <c r="H6262" i="6"/>
  <c r="H6263" i="6"/>
  <c r="H6264" i="6"/>
  <c r="H6265" i="6"/>
  <c r="H6266" i="6"/>
  <c r="H6267" i="6"/>
  <c r="H6268" i="6"/>
  <c r="H6269" i="6"/>
  <c r="H6270" i="6"/>
  <c r="H6271" i="6"/>
  <c r="H6272" i="6"/>
  <c r="H6273" i="6"/>
  <c r="H6274" i="6"/>
  <c r="H6275" i="6"/>
  <c r="H6276" i="6"/>
  <c r="H6277" i="6"/>
  <c r="H6278" i="6"/>
  <c r="H6279" i="6"/>
  <c r="H6280" i="6"/>
  <c r="H6281" i="6"/>
  <c r="H6282" i="6"/>
  <c r="H6283" i="6"/>
  <c r="H6284" i="6"/>
  <c r="H6285" i="6"/>
  <c r="H6286" i="6"/>
  <c r="H6287" i="6"/>
  <c r="H6288" i="6"/>
  <c r="H6289" i="6"/>
  <c r="H6290" i="6"/>
  <c r="H6291" i="6"/>
  <c r="H6292" i="6"/>
  <c r="H6293" i="6"/>
  <c r="H6294" i="6"/>
  <c r="H6295" i="6"/>
  <c r="H6296" i="6"/>
  <c r="H6297" i="6"/>
  <c r="H6298" i="6"/>
  <c r="H6299" i="6"/>
  <c r="H6300" i="6"/>
  <c r="H6301" i="6"/>
  <c r="H6302" i="6"/>
  <c r="H6303" i="6"/>
  <c r="H6304" i="6"/>
  <c r="H6305" i="6"/>
  <c r="H6306" i="6"/>
  <c r="H6307" i="6"/>
  <c r="H6308" i="6"/>
  <c r="H6309" i="6"/>
  <c r="H6310" i="6"/>
  <c r="H6311" i="6"/>
  <c r="H6312" i="6"/>
  <c r="H6313" i="6"/>
  <c r="H6314" i="6"/>
  <c r="H6315" i="6"/>
  <c r="H6316" i="6"/>
  <c r="H6317" i="6"/>
  <c r="H6318" i="6"/>
  <c r="H6319" i="6"/>
  <c r="H6320" i="6"/>
  <c r="H6321" i="6"/>
  <c r="H6322" i="6"/>
  <c r="H6323" i="6"/>
  <c r="H6324" i="6"/>
  <c r="H6325" i="6"/>
  <c r="H6326" i="6"/>
  <c r="H6327" i="6"/>
  <c r="H6328" i="6"/>
  <c r="H6329" i="6"/>
  <c r="H6330" i="6"/>
  <c r="H6331" i="6"/>
  <c r="H6332" i="6"/>
  <c r="H6333" i="6"/>
  <c r="H6334" i="6"/>
  <c r="H6335" i="6"/>
  <c r="H6336" i="6"/>
  <c r="H6337" i="6"/>
  <c r="H6338" i="6"/>
  <c r="H6339" i="6"/>
  <c r="H6340" i="6"/>
  <c r="H6341" i="6"/>
  <c r="H6342" i="6"/>
  <c r="H6343" i="6"/>
  <c r="H6344" i="6"/>
  <c r="H6345" i="6"/>
  <c r="H6346" i="6"/>
  <c r="H6347" i="6"/>
  <c r="H6348" i="6"/>
  <c r="H6349" i="6"/>
  <c r="H6350" i="6"/>
  <c r="H6351" i="6"/>
  <c r="H6352" i="6"/>
  <c r="H6353" i="6"/>
  <c r="H6354" i="6"/>
  <c r="H6355" i="6"/>
  <c r="H6356" i="6"/>
  <c r="H6357" i="6"/>
  <c r="H6358" i="6"/>
  <c r="H6359" i="6"/>
  <c r="H6360" i="6"/>
  <c r="H6361" i="6"/>
  <c r="H6362" i="6"/>
  <c r="H6363" i="6"/>
  <c r="H6364" i="6"/>
  <c r="H6365" i="6"/>
  <c r="H6366" i="6"/>
  <c r="H6367" i="6"/>
  <c r="H6368" i="6"/>
  <c r="H6369" i="6"/>
  <c r="H6370" i="6"/>
  <c r="H6371" i="6"/>
  <c r="H6372" i="6"/>
  <c r="H6373" i="6"/>
  <c r="H6374" i="6"/>
  <c r="H6375" i="6"/>
  <c r="H6376" i="6"/>
  <c r="H6377" i="6"/>
  <c r="H6378" i="6"/>
  <c r="H6379" i="6"/>
  <c r="H6380" i="6"/>
  <c r="H6381" i="6"/>
  <c r="H6382" i="6"/>
  <c r="H6383" i="6"/>
  <c r="H6384" i="6"/>
  <c r="H6385" i="6"/>
  <c r="H6386" i="6"/>
  <c r="H6387" i="6"/>
  <c r="H6388" i="6"/>
  <c r="H6389" i="6"/>
  <c r="H6390" i="6"/>
  <c r="H6391" i="6"/>
  <c r="H6392" i="6"/>
  <c r="H6393" i="6"/>
  <c r="H6394" i="6"/>
  <c r="H6395" i="6"/>
  <c r="H6396" i="6"/>
  <c r="H6397" i="6"/>
  <c r="H6398" i="6"/>
  <c r="H6399" i="6"/>
  <c r="H6400" i="6"/>
  <c r="H6401" i="6"/>
  <c r="H6402" i="6"/>
  <c r="H6403" i="6"/>
  <c r="H6404" i="6"/>
  <c r="H6405" i="6"/>
  <c r="H6406" i="6"/>
  <c r="H6407" i="6"/>
  <c r="H6408" i="6"/>
  <c r="H6409" i="6"/>
  <c r="H6410" i="6"/>
  <c r="H6411" i="6"/>
  <c r="H6412" i="6"/>
  <c r="H6413" i="6"/>
  <c r="H6414" i="6"/>
  <c r="H6415" i="6"/>
  <c r="H6416" i="6"/>
  <c r="H6417" i="6"/>
  <c r="H6418" i="6"/>
  <c r="H6419" i="6"/>
  <c r="H6420" i="6"/>
  <c r="H6421" i="6"/>
  <c r="H6422" i="6"/>
  <c r="H6423" i="6"/>
  <c r="H6424" i="6"/>
  <c r="H6425" i="6"/>
  <c r="H6426" i="6"/>
  <c r="H6427" i="6"/>
  <c r="H6428" i="6"/>
  <c r="H6429" i="6"/>
  <c r="H6430" i="6"/>
  <c r="H6431" i="6"/>
  <c r="H6432" i="6"/>
  <c r="H6433" i="6"/>
  <c r="H6434" i="6"/>
  <c r="H6435" i="6"/>
  <c r="H6436" i="6"/>
  <c r="H6437" i="6"/>
  <c r="H6438" i="6"/>
  <c r="H6439" i="6"/>
  <c r="H6440" i="6"/>
  <c r="H6441" i="6"/>
  <c r="H6442" i="6"/>
  <c r="H6443" i="6"/>
  <c r="H6444" i="6"/>
  <c r="H6445" i="6"/>
  <c r="H6446" i="6"/>
  <c r="H6447" i="6"/>
  <c r="H6448" i="6"/>
  <c r="H6449" i="6"/>
  <c r="H6450" i="6"/>
  <c r="H6451" i="6"/>
  <c r="H6452" i="6"/>
  <c r="H6453" i="6"/>
  <c r="H6454" i="6"/>
  <c r="H6455" i="6"/>
  <c r="H6456" i="6"/>
  <c r="H6457" i="6"/>
  <c r="H6458" i="6"/>
  <c r="H6459" i="6"/>
  <c r="H6460" i="6"/>
  <c r="H6461" i="6"/>
  <c r="H6462" i="6"/>
  <c r="H6463" i="6"/>
  <c r="H6464" i="6"/>
  <c r="H6465" i="6"/>
  <c r="H6466" i="6"/>
  <c r="H6467" i="6"/>
  <c r="H6468" i="6"/>
  <c r="H6469" i="6"/>
  <c r="H6470" i="6"/>
  <c r="H6471" i="6"/>
  <c r="H6472" i="6"/>
  <c r="H6473" i="6"/>
  <c r="H6474" i="6"/>
  <c r="H6475" i="6"/>
  <c r="H6476" i="6"/>
  <c r="H6477" i="6"/>
  <c r="H6478" i="6"/>
  <c r="H6479" i="6"/>
  <c r="H6480" i="6"/>
  <c r="H6481" i="6"/>
  <c r="H6482" i="6"/>
  <c r="H6483" i="6"/>
  <c r="H6484" i="6"/>
  <c r="H6485" i="6"/>
  <c r="H6486" i="6"/>
  <c r="H6487" i="6"/>
  <c r="H6488" i="6"/>
  <c r="H6489" i="6"/>
  <c r="H6490" i="6"/>
  <c r="H6491" i="6"/>
  <c r="H6492" i="6"/>
  <c r="H6493" i="6"/>
  <c r="H6494" i="6"/>
  <c r="H6495" i="6"/>
  <c r="H6496" i="6"/>
  <c r="H6497" i="6"/>
  <c r="H6498" i="6"/>
  <c r="H6499" i="6"/>
  <c r="H6500" i="6"/>
  <c r="H6501" i="6"/>
  <c r="H6502" i="6"/>
  <c r="H6503" i="6"/>
  <c r="H6504" i="6"/>
  <c r="H6505" i="6"/>
  <c r="H6506" i="6"/>
  <c r="H6507" i="6"/>
  <c r="H6508" i="6"/>
  <c r="H6509" i="6"/>
  <c r="H6510" i="6"/>
  <c r="H6511" i="6"/>
  <c r="H6512" i="6"/>
  <c r="H6513" i="6"/>
  <c r="H6514" i="6"/>
  <c r="H6515" i="6"/>
  <c r="H6516" i="6"/>
  <c r="H6517" i="6"/>
  <c r="H6518" i="6"/>
  <c r="H6519" i="6"/>
  <c r="H6520" i="6"/>
  <c r="H6521" i="6"/>
  <c r="H6522" i="6"/>
  <c r="H6523" i="6"/>
  <c r="H6524" i="6"/>
  <c r="H6525" i="6"/>
  <c r="H6526" i="6"/>
  <c r="H6527" i="6"/>
  <c r="H6528" i="6"/>
  <c r="H6529" i="6"/>
  <c r="H6530" i="6"/>
  <c r="H6531" i="6"/>
  <c r="H6532" i="6"/>
  <c r="H6533" i="6"/>
  <c r="H6534" i="6"/>
  <c r="H6535" i="6"/>
  <c r="H6536" i="6"/>
  <c r="H6537" i="6"/>
  <c r="H6538" i="6"/>
  <c r="H6539" i="6"/>
  <c r="H6540" i="6"/>
  <c r="H6541" i="6"/>
  <c r="H6542" i="6"/>
  <c r="H6543" i="6"/>
  <c r="H6544" i="6"/>
  <c r="H6545" i="6"/>
  <c r="H6546" i="6"/>
  <c r="H6547" i="6"/>
  <c r="H6548" i="6"/>
  <c r="H6549" i="6"/>
  <c r="H6550" i="6"/>
  <c r="H6551" i="6"/>
  <c r="H6552" i="6"/>
  <c r="H6553" i="6"/>
  <c r="H6554" i="6"/>
  <c r="H6555" i="6"/>
  <c r="H6556" i="6"/>
  <c r="H6557" i="6"/>
  <c r="H6558" i="6"/>
  <c r="H6559" i="6"/>
  <c r="H6560" i="6"/>
  <c r="H6561" i="6"/>
  <c r="H6562" i="6"/>
  <c r="H6563" i="6"/>
  <c r="H6564" i="6"/>
  <c r="H6565" i="6"/>
  <c r="H6566" i="6"/>
  <c r="H6567" i="6"/>
  <c r="H6568" i="6"/>
  <c r="H6569" i="6"/>
  <c r="H6570" i="6"/>
  <c r="H6571" i="6"/>
  <c r="H6572" i="6"/>
  <c r="H6573" i="6"/>
  <c r="H6574" i="6"/>
  <c r="H6575" i="6"/>
  <c r="H6576" i="6"/>
  <c r="H6577" i="6"/>
  <c r="H6578" i="6"/>
  <c r="H6579" i="6"/>
  <c r="H6580" i="6"/>
  <c r="H6581" i="6"/>
  <c r="H6582" i="6"/>
  <c r="H6583" i="6"/>
  <c r="H6584" i="6"/>
  <c r="H6585" i="6"/>
  <c r="H6586" i="6"/>
  <c r="H6587" i="6"/>
  <c r="H6588" i="6"/>
  <c r="H6589" i="6"/>
  <c r="H6590" i="6"/>
  <c r="H6591" i="6"/>
  <c r="H6592" i="6"/>
  <c r="H6593" i="6"/>
  <c r="H6594" i="6"/>
  <c r="H6595" i="6"/>
  <c r="H6596" i="6"/>
  <c r="H6597" i="6"/>
  <c r="H6598" i="6"/>
  <c r="H6599" i="6"/>
  <c r="H6600" i="6"/>
  <c r="H6601" i="6"/>
  <c r="H6602" i="6"/>
  <c r="H6603" i="6"/>
  <c r="H6604" i="6"/>
  <c r="H6605" i="6"/>
  <c r="H6606" i="6"/>
  <c r="H6607" i="6"/>
  <c r="H6608" i="6"/>
  <c r="H6609" i="6"/>
  <c r="H6610" i="6"/>
  <c r="H6611" i="6"/>
  <c r="H6612" i="6"/>
  <c r="H6613" i="6"/>
  <c r="H6614" i="6"/>
  <c r="H6615" i="6"/>
  <c r="H6616" i="6"/>
  <c r="H6617" i="6"/>
  <c r="H6618" i="6"/>
  <c r="H6619" i="6"/>
  <c r="H6620" i="6"/>
  <c r="H6621" i="6"/>
  <c r="H6622" i="6"/>
  <c r="H6623" i="6"/>
  <c r="H6624" i="6"/>
  <c r="H6625" i="6"/>
  <c r="H6626" i="6"/>
  <c r="H6627" i="6"/>
  <c r="H6628" i="6"/>
  <c r="H6629" i="6"/>
  <c r="H6630" i="6"/>
  <c r="H6631" i="6"/>
  <c r="H6632" i="6"/>
  <c r="H6633" i="6"/>
  <c r="H6634" i="6"/>
  <c r="H6635" i="6"/>
  <c r="H6636" i="6"/>
  <c r="H6637" i="6"/>
  <c r="H6638" i="6"/>
  <c r="H6639" i="6"/>
  <c r="H6640" i="6"/>
  <c r="H6641" i="6"/>
  <c r="H6642" i="6"/>
  <c r="H6643" i="6"/>
  <c r="H6644" i="6"/>
  <c r="H6645" i="6"/>
  <c r="H6646" i="6"/>
  <c r="H6647" i="6"/>
  <c r="H6648" i="6"/>
  <c r="H6649" i="6"/>
  <c r="H6650" i="6"/>
  <c r="H6651" i="6"/>
  <c r="H6652" i="6"/>
  <c r="H6653" i="6"/>
  <c r="H6654" i="6"/>
  <c r="H6655" i="6"/>
  <c r="H6656" i="6"/>
  <c r="H6657" i="6"/>
  <c r="H6658" i="6"/>
  <c r="H6659" i="6"/>
  <c r="H6660" i="6"/>
  <c r="H6661" i="6"/>
  <c r="H6662" i="6"/>
  <c r="H6663" i="6"/>
  <c r="H6664" i="6"/>
  <c r="H6665" i="6"/>
  <c r="H6666" i="6"/>
  <c r="H6667" i="6"/>
  <c r="H6668" i="6"/>
  <c r="H6669" i="6"/>
  <c r="H6670" i="6"/>
  <c r="H6671" i="6"/>
  <c r="H6672" i="6"/>
  <c r="H6673" i="6"/>
  <c r="H6674" i="6"/>
  <c r="H6675" i="6"/>
  <c r="H6676" i="6"/>
  <c r="H6677" i="6"/>
  <c r="H6678" i="6"/>
  <c r="H6679" i="6"/>
  <c r="H6680" i="6"/>
  <c r="H6681" i="6"/>
  <c r="H6682" i="6"/>
  <c r="H6683" i="6"/>
  <c r="H6684" i="6"/>
  <c r="H6685" i="6"/>
  <c r="H6686" i="6"/>
  <c r="H6687" i="6"/>
  <c r="H6688" i="6"/>
  <c r="H6689" i="6"/>
  <c r="H6690" i="6"/>
  <c r="H6691" i="6"/>
  <c r="H6692" i="6"/>
  <c r="H6693" i="6"/>
  <c r="H6694" i="6"/>
  <c r="H6695" i="6"/>
  <c r="H6696" i="6"/>
  <c r="H6697" i="6"/>
  <c r="H6698" i="6"/>
  <c r="H6699" i="6"/>
  <c r="H6700" i="6"/>
  <c r="H6701" i="6"/>
  <c r="H6702" i="6"/>
  <c r="H6703" i="6"/>
  <c r="H6704" i="6"/>
  <c r="H6705" i="6"/>
  <c r="H6706" i="6"/>
  <c r="H6707" i="6"/>
  <c r="H6708" i="6"/>
  <c r="H6709" i="6"/>
  <c r="H6710" i="6"/>
  <c r="H6711" i="6"/>
  <c r="H6712" i="6"/>
  <c r="H6713" i="6"/>
  <c r="H6714" i="6"/>
  <c r="H6715" i="6"/>
  <c r="H6716" i="6"/>
  <c r="H6717" i="6"/>
  <c r="H6718" i="6"/>
  <c r="H6719" i="6"/>
  <c r="H6720" i="6"/>
  <c r="H6721" i="6"/>
  <c r="H6722" i="6"/>
  <c r="H6723" i="6"/>
  <c r="H6724" i="6"/>
  <c r="H6725" i="6"/>
  <c r="H6726" i="6"/>
  <c r="H6727" i="6"/>
  <c r="H6728" i="6"/>
  <c r="H6729" i="6"/>
  <c r="H6730" i="6"/>
  <c r="H6731" i="6"/>
  <c r="H6732" i="6"/>
  <c r="H6733" i="6"/>
  <c r="H6734" i="6"/>
  <c r="H6735" i="6"/>
  <c r="H6736" i="6"/>
  <c r="H6737" i="6"/>
  <c r="H6738" i="6"/>
  <c r="H6739" i="6"/>
  <c r="H6740" i="6"/>
  <c r="H6741" i="6"/>
  <c r="H6742" i="6"/>
  <c r="H6743" i="6"/>
  <c r="H6744" i="6"/>
  <c r="H6745" i="6"/>
  <c r="H6746" i="6"/>
  <c r="H6747" i="6"/>
  <c r="H6748" i="6"/>
  <c r="H6749" i="6"/>
  <c r="H6750" i="6"/>
  <c r="H6751" i="6"/>
  <c r="H6752" i="6"/>
  <c r="H6753" i="6"/>
  <c r="H6754" i="6"/>
  <c r="H6755" i="6"/>
  <c r="H6756" i="6"/>
  <c r="H6757" i="6"/>
  <c r="H6758" i="6"/>
  <c r="H6759" i="6"/>
  <c r="H6760" i="6"/>
  <c r="H6761" i="6"/>
  <c r="H6762" i="6"/>
  <c r="H6763" i="6"/>
  <c r="H6764" i="6"/>
  <c r="H6765" i="6"/>
  <c r="H6766" i="6"/>
  <c r="H6767" i="6"/>
  <c r="H6768" i="6"/>
  <c r="H6769" i="6"/>
  <c r="H6770" i="6"/>
  <c r="H6771" i="6"/>
  <c r="H6772" i="6"/>
  <c r="H6773" i="6"/>
  <c r="H6774" i="6"/>
  <c r="H6775" i="6"/>
  <c r="H6776" i="6"/>
  <c r="H6777" i="6"/>
  <c r="H6778" i="6"/>
  <c r="H6779" i="6"/>
  <c r="H6780" i="6"/>
  <c r="H6781" i="6"/>
  <c r="H6782" i="6"/>
  <c r="H6783" i="6"/>
  <c r="H6784" i="6"/>
  <c r="H6785" i="6"/>
  <c r="H6786" i="6"/>
  <c r="H6787" i="6"/>
  <c r="H6788" i="6"/>
  <c r="H6789" i="6"/>
  <c r="H6790" i="6"/>
  <c r="H6791" i="6"/>
  <c r="H6792" i="6"/>
  <c r="H6793" i="6"/>
  <c r="H6794" i="6"/>
  <c r="H6795" i="6"/>
  <c r="H6796" i="6"/>
  <c r="H6797" i="6"/>
  <c r="H6798" i="6"/>
  <c r="H6799" i="6"/>
  <c r="H6800" i="6"/>
  <c r="H6801" i="6"/>
  <c r="H6802" i="6"/>
  <c r="H6803" i="6"/>
  <c r="H6804" i="6"/>
  <c r="H6805" i="6"/>
  <c r="H6806" i="6"/>
  <c r="H6807" i="6"/>
  <c r="H6808" i="6"/>
  <c r="H6809" i="6"/>
  <c r="H6810" i="6"/>
  <c r="H6811" i="6"/>
  <c r="H6812" i="6"/>
  <c r="H6813" i="6"/>
  <c r="H6814" i="6"/>
  <c r="H6815" i="6"/>
  <c r="H6816" i="6"/>
  <c r="H6817" i="6"/>
  <c r="H6818" i="6"/>
  <c r="H6819" i="6"/>
  <c r="H6820" i="6"/>
  <c r="H6821" i="6"/>
  <c r="H6822" i="6"/>
  <c r="H6823" i="6"/>
  <c r="H6824" i="6"/>
  <c r="H6825" i="6"/>
  <c r="H6826" i="6"/>
  <c r="H6827" i="6"/>
  <c r="H6828" i="6"/>
  <c r="H6829" i="6"/>
  <c r="H6830" i="6"/>
  <c r="H6831" i="6"/>
  <c r="H6832" i="6"/>
  <c r="H6833" i="6"/>
  <c r="H6834" i="6"/>
  <c r="H6835" i="6"/>
  <c r="H6836" i="6"/>
  <c r="H6837" i="6"/>
  <c r="H6838" i="6"/>
  <c r="H6839" i="6"/>
  <c r="H6840" i="6"/>
  <c r="H6841" i="6"/>
  <c r="H6842" i="6"/>
  <c r="H6843" i="6"/>
  <c r="H6844" i="6"/>
  <c r="H6845" i="6"/>
  <c r="H6846" i="6"/>
  <c r="H6847" i="6"/>
  <c r="H6848" i="6"/>
  <c r="H6849" i="6"/>
  <c r="H6850" i="6"/>
  <c r="H6851" i="6"/>
  <c r="H6852" i="6"/>
  <c r="H6853" i="6"/>
  <c r="H6854" i="6"/>
  <c r="H6855" i="6"/>
  <c r="H6856" i="6"/>
  <c r="H6857" i="6"/>
  <c r="H6858" i="6"/>
  <c r="H6859" i="6"/>
  <c r="H6860" i="6"/>
  <c r="H6861" i="6"/>
  <c r="H6862" i="6"/>
  <c r="H6863" i="6"/>
  <c r="H6864" i="6"/>
  <c r="H6865" i="6"/>
  <c r="H6866" i="6"/>
  <c r="H6867" i="6"/>
  <c r="H6868" i="6"/>
  <c r="H6869" i="6"/>
  <c r="H6870" i="6"/>
  <c r="H6871" i="6"/>
  <c r="H6872" i="6"/>
  <c r="H6873" i="6"/>
  <c r="H6874" i="6"/>
  <c r="H6875" i="6"/>
  <c r="H6876" i="6"/>
  <c r="H6877" i="6"/>
  <c r="H6878" i="6"/>
  <c r="H6879" i="6"/>
  <c r="H6880" i="6"/>
  <c r="H6881" i="6"/>
  <c r="H6882" i="6"/>
  <c r="H6883" i="6"/>
  <c r="H6884" i="6"/>
  <c r="H6885" i="6"/>
  <c r="H6886" i="6"/>
  <c r="H6887" i="6"/>
  <c r="H6888" i="6"/>
  <c r="H6889" i="6"/>
  <c r="H6890" i="6"/>
  <c r="H6891" i="6"/>
  <c r="H6892" i="6"/>
  <c r="H6893" i="6"/>
  <c r="H6894" i="6"/>
  <c r="H6895" i="6"/>
  <c r="H6896" i="6"/>
  <c r="H6897" i="6"/>
  <c r="H6898" i="6"/>
  <c r="H6899" i="6"/>
  <c r="H6900" i="6"/>
  <c r="H6901" i="6"/>
  <c r="H6902" i="6"/>
  <c r="H6903" i="6"/>
  <c r="H6904" i="6"/>
  <c r="H6905" i="6"/>
  <c r="H6906" i="6"/>
  <c r="H6907" i="6"/>
  <c r="H6908" i="6"/>
  <c r="H6909" i="6"/>
  <c r="H6910" i="6"/>
  <c r="H6911" i="6"/>
  <c r="H6912" i="6"/>
  <c r="H6913" i="6"/>
  <c r="H6914" i="6"/>
  <c r="H6915" i="6"/>
  <c r="H6916" i="6"/>
  <c r="H6917" i="6"/>
  <c r="H6918" i="6"/>
  <c r="H6919" i="6"/>
  <c r="H6920" i="6"/>
  <c r="H6921" i="6"/>
  <c r="H6922" i="6"/>
  <c r="H6923" i="6"/>
  <c r="H6924" i="6"/>
  <c r="H6925" i="6"/>
  <c r="H6926" i="6"/>
  <c r="H6927" i="6"/>
  <c r="H6928" i="6"/>
  <c r="H6929" i="6"/>
  <c r="H6930" i="6"/>
  <c r="H6931" i="6"/>
  <c r="H6932" i="6"/>
  <c r="H6933" i="6"/>
  <c r="H6934" i="6"/>
  <c r="H6935" i="6"/>
  <c r="H6936" i="6"/>
  <c r="H6937" i="6"/>
  <c r="H6938" i="6"/>
  <c r="H6939" i="6"/>
  <c r="H6940" i="6"/>
  <c r="H6941" i="6"/>
  <c r="H6942" i="6"/>
  <c r="H6943" i="6"/>
  <c r="H6944" i="6"/>
  <c r="H6945" i="6"/>
  <c r="H6946" i="6"/>
  <c r="H6947" i="6"/>
  <c r="H6948" i="6"/>
  <c r="H6949" i="6"/>
  <c r="H6950" i="6"/>
  <c r="H6951" i="6"/>
  <c r="H6952" i="6"/>
  <c r="H6953" i="6"/>
  <c r="H6954" i="6"/>
  <c r="H6955" i="6"/>
  <c r="H6956" i="6"/>
  <c r="H6957" i="6"/>
  <c r="H6958" i="6"/>
  <c r="H6959" i="6"/>
  <c r="H6960" i="6"/>
  <c r="H6961" i="6"/>
  <c r="H6962" i="6"/>
  <c r="H6963" i="6"/>
  <c r="H6964" i="6"/>
  <c r="H6965" i="6"/>
  <c r="H6966" i="6"/>
  <c r="H6967" i="6"/>
  <c r="H6968" i="6"/>
  <c r="H6969" i="6"/>
  <c r="H6970" i="6"/>
  <c r="H6971" i="6"/>
  <c r="H6972" i="6"/>
  <c r="H6973" i="6"/>
  <c r="H6974" i="6"/>
  <c r="H6975" i="6"/>
  <c r="H6976" i="6"/>
  <c r="H6977" i="6"/>
  <c r="H6978" i="6"/>
  <c r="H6979" i="6"/>
  <c r="H6980" i="6"/>
  <c r="H6981" i="6"/>
  <c r="H6982" i="6"/>
  <c r="H6983" i="6"/>
  <c r="H6984" i="6"/>
  <c r="H6985" i="6"/>
  <c r="H6986" i="6"/>
  <c r="H6987" i="6"/>
  <c r="H6988" i="6"/>
  <c r="H6989" i="6"/>
  <c r="H6990" i="6"/>
  <c r="H6991" i="6"/>
  <c r="H6992" i="6"/>
  <c r="H6993" i="6"/>
  <c r="H6994" i="6"/>
  <c r="H6995" i="6"/>
  <c r="H6996" i="6"/>
  <c r="H6997" i="6"/>
  <c r="H6998" i="6"/>
  <c r="H6999" i="6"/>
  <c r="H7000" i="6"/>
  <c r="H7001" i="6"/>
  <c r="H7002" i="6"/>
  <c r="H7003" i="6"/>
  <c r="H7004" i="6"/>
  <c r="H7005" i="6"/>
  <c r="H7006" i="6"/>
  <c r="H7007" i="6"/>
  <c r="H7008" i="6"/>
  <c r="H7009" i="6"/>
  <c r="H7010" i="6"/>
  <c r="H7011" i="6"/>
  <c r="H7012" i="6"/>
  <c r="H7013" i="6"/>
  <c r="H7014" i="6"/>
  <c r="H7015" i="6"/>
  <c r="H7016" i="6"/>
  <c r="H7017" i="6"/>
  <c r="H7018" i="6"/>
  <c r="H7019" i="6"/>
  <c r="H7020" i="6"/>
  <c r="H7021" i="6"/>
  <c r="H7022" i="6"/>
  <c r="H7023" i="6"/>
  <c r="H7024" i="6"/>
  <c r="H7025" i="6"/>
  <c r="H7026" i="6"/>
  <c r="H7027" i="6"/>
  <c r="H7028" i="6"/>
  <c r="H7029" i="6"/>
  <c r="H7030" i="6"/>
  <c r="H7031" i="6"/>
  <c r="H7032" i="6"/>
  <c r="H7033" i="6"/>
  <c r="H7034" i="6"/>
  <c r="H7035" i="6"/>
  <c r="H7036" i="6"/>
  <c r="H7037" i="6"/>
  <c r="H7038" i="6"/>
  <c r="H7039" i="6"/>
  <c r="H7040" i="6"/>
  <c r="H7041" i="6"/>
  <c r="H7042" i="6"/>
  <c r="H7043" i="6"/>
  <c r="H7044" i="6"/>
  <c r="H7045" i="6"/>
  <c r="H7046" i="6"/>
  <c r="H7047" i="6"/>
  <c r="H7048" i="6"/>
  <c r="H7049" i="6"/>
  <c r="H7050" i="6"/>
  <c r="H7051" i="6"/>
  <c r="H7052" i="6"/>
  <c r="H7053" i="6"/>
  <c r="H7054" i="6"/>
  <c r="H7055" i="6"/>
  <c r="H7056" i="6"/>
  <c r="H7057" i="6"/>
  <c r="H7058" i="6"/>
  <c r="H7059" i="6"/>
  <c r="H7060" i="6"/>
  <c r="H7061" i="6"/>
  <c r="H7062" i="6"/>
  <c r="H7063" i="6"/>
  <c r="H7064" i="6"/>
  <c r="H7065" i="6"/>
  <c r="H7066" i="6"/>
  <c r="H7067" i="6"/>
  <c r="H7068" i="6"/>
  <c r="H7069" i="6"/>
  <c r="H7070" i="6"/>
  <c r="H7071" i="6"/>
  <c r="H7072" i="6"/>
  <c r="H7073" i="6"/>
  <c r="H7074" i="6"/>
  <c r="H7075" i="6"/>
  <c r="H7076" i="6"/>
  <c r="H7077" i="6"/>
  <c r="H7078" i="6"/>
  <c r="H7079" i="6"/>
  <c r="H7080" i="6"/>
  <c r="H7081" i="6"/>
  <c r="H7082" i="6"/>
  <c r="H7083" i="6"/>
  <c r="H7084" i="6"/>
  <c r="H7085" i="6"/>
  <c r="H7086" i="6"/>
  <c r="H7087" i="6"/>
  <c r="H7088" i="6"/>
  <c r="H7089" i="6"/>
  <c r="H7090" i="6"/>
  <c r="H7091" i="6"/>
  <c r="H7092" i="6"/>
  <c r="H7093" i="6"/>
  <c r="H7094" i="6"/>
  <c r="H7095" i="6"/>
  <c r="H7096" i="6"/>
  <c r="H7097" i="6"/>
  <c r="H7098" i="6"/>
  <c r="H7099" i="6"/>
  <c r="H7100" i="6"/>
  <c r="H7101" i="6"/>
  <c r="H7102" i="6"/>
  <c r="H7103" i="6"/>
  <c r="H7104" i="6"/>
  <c r="H7105" i="6"/>
  <c r="H7106" i="6"/>
  <c r="H7107" i="6"/>
  <c r="H7108" i="6"/>
  <c r="H7109" i="6"/>
  <c r="H7110" i="6"/>
  <c r="H7111" i="6"/>
  <c r="H7112" i="6"/>
  <c r="H7113" i="6"/>
  <c r="H7114" i="6"/>
  <c r="H7115" i="6"/>
  <c r="H7116" i="6"/>
  <c r="H7117" i="6"/>
  <c r="H7118" i="6"/>
  <c r="H7119" i="6"/>
  <c r="H7120" i="6"/>
  <c r="H7121" i="6"/>
  <c r="H7122" i="6"/>
  <c r="H7123" i="6"/>
  <c r="H7124" i="6"/>
  <c r="H7125" i="6"/>
  <c r="H7126" i="6"/>
  <c r="H7127" i="6"/>
  <c r="H7128" i="6"/>
  <c r="H7129" i="6"/>
  <c r="H7130" i="6"/>
  <c r="H7131" i="6"/>
  <c r="H7132" i="6"/>
  <c r="H7133" i="6"/>
  <c r="H7134" i="6"/>
  <c r="H7135" i="6"/>
  <c r="H7136" i="6"/>
  <c r="H7137" i="6"/>
  <c r="H7138" i="6"/>
  <c r="H7139" i="6"/>
  <c r="H7140" i="6"/>
  <c r="H7141" i="6"/>
  <c r="H7142" i="6"/>
  <c r="H7143" i="6"/>
  <c r="H7144" i="6"/>
  <c r="H7145" i="6"/>
  <c r="H7146" i="6"/>
  <c r="H7147" i="6"/>
  <c r="H7148" i="6"/>
  <c r="H7149" i="6"/>
  <c r="H7150" i="6"/>
  <c r="H7151" i="6"/>
  <c r="H7152" i="6"/>
  <c r="H7153" i="6"/>
  <c r="H7154" i="6"/>
  <c r="H7155" i="6"/>
  <c r="H7156" i="6"/>
  <c r="H7157" i="6"/>
  <c r="H7158" i="6"/>
  <c r="H7159" i="6"/>
  <c r="H7160" i="6"/>
  <c r="H7161" i="6"/>
  <c r="H7162" i="6"/>
  <c r="H7163" i="6"/>
  <c r="H7164" i="6"/>
  <c r="H7165" i="6"/>
  <c r="H7166" i="6"/>
  <c r="H7167" i="6"/>
  <c r="H7168" i="6"/>
  <c r="H7169" i="6"/>
  <c r="H7170" i="6"/>
  <c r="H7171" i="6"/>
  <c r="H7172" i="6"/>
  <c r="H7173" i="6"/>
  <c r="H7174" i="6"/>
  <c r="H7175" i="6"/>
  <c r="H7176" i="6"/>
  <c r="H7177" i="6"/>
  <c r="H7178" i="6"/>
  <c r="H7179" i="6"/>
  <c r="H7180" i="6"/>
  <c r="H7181" i="6"/>
  <c r="H7182" i="6"/>
  <c r="H7183" i="6"/>
  <c r="H7184" i="6"/>
  <c r="H7185" i="6"/>
  <c r="H7186" i="6"/>
  <c r="H7187" i="6"/>
  <c r="H7188" i="6"/>
  <c r="H7189" i="6"/>
  <c r="H7190" i="6"/>
  <c r="H7191" i="6"/>
  <c r="H7192" i="6"/>
  <c r="H7193" i="6"/>
  <c r="H7194" i="6"/>
  <c r="H7195" i="6"/>
  <c r="H7196" i="6"/>
  <c r="H7197" i="6"/>
  <c r="H7198" i="6"/>
  <c r="H7199" i="6"/>
  <c r="H7200" i="6"/>
  <c r="H7201" i="6"/>
  <c r="H7202" i="6"/>
  <c r="H7203" i="6"/>
  <c r="H7204" i="6"/>
  <c r="H7205" i="6"/>
  <c r="H7206" i="6"/>
  <c r="H7207" i="6"/>
  <c r="H7208" i="6"/>
  <c r="H7209" i="6"/>
  <c r="H7210" i="6"/>
  <c r="H7211" i="6"/>
  <c r="H7212" i="6"/>
  <c r="H7213" i="6"/>
  <c r="H7214" i="6"/>
  <c r="H7215" i="6"/>
  <c r="H7216" i="6"/>
  <c r="H7217" i="6"/>
  <c r="H7218" i="6"/>
  <c r="H7219" i="6"/>
  <c r="H7220" i="6"/>
  <c r="H7221" i="6"/>
  <c r="H7222" i="6"/>
  <c r="H7223" i="6"/>
  <c r="H7224" i="6"/>
  <c r="H7225" i="6"/>
  <c r="H7226" i="6"/>
  <c r="H7227" i="6"/>
  <c r="H7228" i="6"/>
  <c r="H7229" i="6"/>
  <c r="H7230" i="6"/>
  <c r="H7231" i="6"/>
  <c r="H7232" i="6"/>
  <c r="H7233" i="6"/>
  <c r="H7234" i="6"/>
  <c r="H7235" i="6"/>
  <c r="H7236" i="6"/>
  <c r="H7237" i="6"/>
  <c r="H7238" i="6"/>
  <c r="H7239" i="6"/>
  <c r="H7240" i="6"/>
  <c r="H7241" i="6"/>
  <c r="H7242" i="6"/>
  <c r="H7243" i="6"/>
  <c r="H7244" i="6"/>
  <c r="H7245" i="6"/>
  <c r="H7246" i="6"/>
  <c r="H7247" i="6"/>
  <c r="H7248" i="6"/>
  <c r="H7249" i="6"/>
  <c r="H7250" i="6"/>
  <c r="H7251" i="6"/>
  <c r="H7252" i="6"/>
  <c r="H7253" i="6"/>
  <c r="H7254" i="6"/>
  <c r="H7255" i="6"/>
  <c r="H7256" i="6"/>
  <c r="H7257" i="6"/>
  <c r="H7258" i="6"/>
  <c r="H7259" i="6"/>
  <c r="H7260" i="6"/>
  <c r="H7261" i="6"/>
  <c r="H7262" i="6"/>
  <c r="H7263" i="6"/>
  <c r="H7264" i="6"/>
  <c r="H7265" i="6"/>
  <c r="H7266" i="6"/>
  <c r="H7267" i="6"/>
  <c r="H7268" i="6"/>
  <c r="H7269" i="6"/>
  <c r="H7270" i="6"/>
  <c r="H7271" i="6"/>
  <c r="H7272" i="6"/>
  <c r="H7273" i="6"/>
  <c r="H7274" i="6"/>
  <c r="H7275" i="6"/>
  <c r="H7276" i="6"/>
  <c r="H7277" i="6"/>
  <c r="H7278" i="6"/>
  <c r="H7279" i="6"/>
  <c r="H7280" i="6"/>
  <c r="H7281" i="6"/>
  <c r="H7282" i="6"/>
  <c r="H7283" i="6"/>
  <c r="H7284" i="6"/>
  <c r="H7285" i="6"/>
  <c r="H7286" i="6"/>
  <c r="H7287" i="6"/>
  <c r="H7288" i="6"/>
  <c r="H7289" i="6"/>
  <c r="H7290" i="6"/>
  <c r="H7291" i="6"/>
  <c r="H7292" i="6"/>
  <c r="H7293" i="6"/>
  <c r="H7294" i="6"/>
  <c r="H7295" i="6"/>
  <c r="H7296" i="6"/>
  <c r="H7297" i="6"/>
  <c r="H7298" i="6"/>
  <c r="H7299" i="6"/>
  <c r="H7300" i="6"/>
  <c r="H7301" i="6"/>
  <c r="H7302" i="6"/>
  <c r="H7303" i="6"/>
  <c r="H7304" i="6"/>
  <c r="H7305" i="6"/>
  <c r="H7306" i="6"/>
  <c r="H7307" i="6"/>
  <c r="H7308" i="6"/>
  <c r="H7309" i="6"/>
  <c r="H7310" i="6"/>
  <c r="H7311" i="6"/>
  <c r="H7312" i="6"/>
  <c r="H7313" i="6"/>
  <c r="H7314" i="6"/>
  <c r="H7315" i="6"/>
  <c r="H7316" i="6"/>
  <c r="H7317" i="6"/>
  <c r="H7318" i="6"/>
  <c r="H7319" i="6"/>
  <c r="H7320" i="6"/>
  <c r="H7321" i="6"/>
  <c r="H7322" i="6"/>
  <c r="H7323" i="6"/>
  <c r="H7324" i="6"/>
  <c r="H7325" i="6"/>
  <c r="H7326" i="6"/>
  <c r="H7327" i="6"/>
  <c r="H7328" i="6"/>
  <c r="H7329" i="6"/>
  <c r="H7330" i="6"/>
  <c r="H7331" i="6"/>
  <c r="H7332" i="6"/>
  <c r="H7333" i="6"/>
  <c r="H7334" i="6"/>
  <c r="H7335" i="6"/>
  <c r="H7336" i="6"/>
  <c r="H7337" i="6"/>
  <c r="H7338" i="6"/>
  <c r="H7339" i="6"/>
  <c r="H7340" i="6"/>
  <c r="H7341" i="6"/>
  <c r="H7342" i="6"/>
  <c r="H7343" i="6"/>
  <c r="H7344" i="6"/>
  <c r="H7345" i="6"/>
  <c r="H7346" i="6"/>
  <c r="H7347" i="6"/>
  <c r="H7348" i="6"/>
  <c r="H7349" i="6"/>
  <c r="H7350" i="6"/>
  <c r="H7351" i="6"/>
  <c r="H7352" i="6"/>
  <c r="H7353" i="6"/>
  <c r="H7354" i="6"/>
  <c r="H7355" i="6"/>
  <c r="H7356" i="6"/>
  <c r="H7357" i="6"/>
  <c r="H7358" i="6"/>
  <c r="H7359" i="6"/>
  <c r="H7360" i="6"/>
  <c r="H7361" i="6"/>
  <c r="H7362" i="6"/>
  <c r="H7363" i="6"/>
  <c r="H7364" i="6"/>
  <c r="H7365" i="6"/>
  <c r="H7366" i="6"/>
  <c r="H7367" i="6"/>
  <c r="H7368" i="6"/>
  <c r="H7369" i="6"/>
  <c r="H7370" i="6"/>
  <c r="H7371" i="6"/>
  <c r="H7372" i="6"/>
  <c r="H7373" i="6"/>
  <c r="H7374" i="6"/>
  <c r="H7375" i="6"/>
  <c r="H7376" i="6"/>
  <c r="H7377" i="6"/>
  <c r="H7378" i="6"/>
  <c r="H7379" i="6"/>
  <c r="H7380" i="6"/>
  <c r="H7381" i="6"/>
  <c r="H7382" i="6"/>
  <c r="H7383" i="6"/>
  <c r="H7384" i="6"/>
  <c r="H7385" i="6"/>
  <c r="H7386" i="6"/>
  <c r="H7387" i="6"/>
  <c r="H7388" i="6"/>
  <c r="H7389" i="6"/>
  <c r="H7390" i="6"/>
  <c r="H7391" i="6"/>
  <c r="H7392" i="6"/>
  <c r="H7393" i="6"/>
  <c r="H7394" i="6"/>
  <c r="H7395" i="6"/>
  <c r="H7396" i="6"/>
  <c r="H7397" i="6"/>
  <c r="H7398" i="6"/>
  <c r="H7399" i="6"/>
  <c r="H7400" i="6"/>
  <c r="H7401" i="6"/>
  <c r="H7402" i="6"/>
  <c r="H7403" i="6"/>
  <c r="H7404" i="6"/>
  <c r="H7405" i="6"/>
  <c r="H7406" i="6"/>
  <c r="H7407" i="6"/>
  <c r="H7408" i="6"/>
  <c r="H7409" i="6"/>
  <c r="H7410" i="6"/>
  <c r="H7411" i="6"/>
  <c r="H7412" i="6"/>
  <c r="H7413" i="6"/>
  <c r="H7414" i="6"/>
  <c r="H7415" i="6"/>
  <c r="H7416" i="6"/>
  <c r="H7417" i="6"/>
  <c r="H7418" i="6"/>
  <c r="H7419" i="6"/>
  <c r="H7420" i="6"/>
  <c r="H7421" i="6"/>
  <c r="H7422" i="6"/>
  <c r="H7423" i="6"/>
  <c r="H7424" i="6"/>
  <c r="H7425" i="6"/>
  <c r="H7426" i="6"/>
  <c r="H7427" i="6"/>
  <c r="H7428" i="6"/>
  <c r="H7429" i="6"/>
  <c r="H7430" i="6"/>
  <c r="H7431" i="6"/>
  <c r="H7432" i="6"/>
  <c r="H7433" i="6"/>
  <c r="H7434" i="6"/>
  <c r="H7435" i="6"/>
  <c r="H7436" i="6"/>
  <c r="H7437" i="6"/>
  <c r="H7438" i="6"/>
  <c r="H7439" i="6"/>
  <c r="H7440" i="6"/>
  <c r="H7441" i="6"/>
  <c r="H7442" i="6"/>
  <c r="H7443" i="6"/>
  <c r="H7444" i="6"/>
  <c r="H7445" i="6"/>
  <c r="H7446" i="6"/>
  <c r="H7447" i="6"/>
  <c r="H7448" i="6"/>
  <c r="H7449" i="6"/>
  <c r="H7450" i="6"/>
  <c r="H7451" i="6"/>
  <c r="H7452" i="6"/>
  <c r="H7453" i="6"/>
  <c r="H7454" i="6"/>
  <c r="H7455" i="6"/>
  <c r="H7456" i="6"/>
  <c r="H7457" i="6"/>
  <c r="H7458" i="6"/>
  <c r="H7459" i="6"/>
  <c r="H7460" i="6"/>
  <c r="H7461" i="6"/>
  <c r="H7462" i="6"/>
  <c r="H7463" i="6"/>
  <c r="H7464" i="6"/>
  <c r="H7465" i="6"/>
  <c r="H7466" i="6"/>
  <c r="H7467" i="6"/>
  <c r="H7468" i="6"/>
  <c r="H7469" i="6"/>
  <c r="H7470" i="6"/>
  <c r="H7471" i="6"/>
  <c r="H7472" i="6"/>
  <c r="H7473" i="6"/>
  <c r="H7474" i="6"/>
  <c r="H7475" i="6"/>
  <c r="H7476" i="6"/>
  <c r="H7477" i="6"/>
  <c r="H7478" i="6"/>
  <c r="H7479" i="6"/>
  <c r="H7480" i="6"/>
  <c r="H7481" i="6"/>
  <c r="H7482" i="6"/>
  <c r="H7483" i="6"/>
  <c r="H7484" i="6"/>
  <c r="H7485" i="6"/>
  <c r="H7486" i="6"/>
  <c r="H7487" i="6"/>
  <c r="H7488" i="6"/>
  <c r="H7489" i="6"/>
  <c r="H7490" i="6"/>
  <c r="H7491" i="6"/>
  <c r="H7492" i="6"/>
  <c r="H7493" i="6"/>
  <c r="H7494" i="6"/>
  <c r="H7495" i="6"/>
  <c r="H7496" i="6"/>
  <c r="H7497" i="6"/>
  <c r="H7498" i="6"/>
  <c r="H7499" i="6"/>
  <c r="H7500" i="6"/>
  <c r="H7501" i="6"/>
  <c r="H7502" i="6"/>
  <c r="H7503" i="6"/>
  <c r="H7504" i="6"/>
  <c r="H7505" i="6"/>
  <c r="H7506" i="6"/>
  <c r="H7507" i="6"/>
  <c r="H7508" i="6"/>
  <c r="H7509" i="6"/>
  <c r="H7510" i="6"/>
  <c r="H7511" i="6"/>
  <c r="H7512" i="6"/>
  <c r="H7513" i="6"/>
  <c r="H7514" i="6"/>
  <c r="H7515" i="6"/>
  <c r="H7516" i="6"/>
  <c r="H7517" i="6"/>
  <c r="H7518" i="6"/>
  <c r="H7519" i="6"/>
  <c r="H7520" i="6"/>
  <c r="H7521" i="6"/>
  <c r="H7522" i="6"/>
  <c r="H7523" i="6"/>
  <c r="H7524" i="6"/>
  <c r="H7525" i="6"/>
  <c r="H7526" i="6"/>
  <c r="H7527" i="6"/>
  <c r="H7528" i="6"/>
  <c r="H7529" i="6"/>
  <c r="H7530" i="6"/>
  <c r="H7531" i="6"/>
  <c r="H7532" i="6"/>
  <c r="H7533" i="6"/>
  <c r="H7534" i="6"/>
  <c r="H7535" i="6"/>
  <c r="H7536" i="6"/>
  <c r="H7537" i="6"/>
  <c r="H7538" i="6"/>
  <c r="H7539" i="6"/>
  <c r="H7540" i="6"/>
  <c r="H7541" i="6"/>
  <c r="H7542" i="6"/>
  <c r="H7543" i="6"/>
  <c r="H7544" i="6"/>
  <c r="H7545" i="6"/>
  <c r="H7546" i="6"/>
  <c r="H7547" i="6"/>
  <c r="H7548" i="6"/>
  <c r="H7549" i="6"/>
  <c r="H7550" i="6"/>
  <c r="H7551" i="6"/>
  <c r="H7552" i="6"/>
  <c r="H7553" i="6"/>
  <c r="H7554" i="6"/>
  <c r="H7555" i="6"/>
  <c r="H7556" i="6"/>
  <c r="H7557" i="6"/>
  <c r="H7558" i="6"/>
  <c r="H7559" i="6"/>
  <c r="H7560" i="6"/>
  <c r="H7561" i="6"/>
  <c r="H7562" i="6"/>
  <c r="H7563" i="6"/>
  <c r="H7564" i="6"/>
  <c r="H7565" i="6"/>
  <c r="H7566" i="6"/>
  <c r="H7567" i="6"/>
  <c r="H7568" i="6"/>
  <c r="H7569" i="6"/>
  <c r="H7570" i="6"/>
  <c r="H7571" i="6"/>
  <c r="H7572" i="6"/>
  <c r="H7573" i="6"/>
  <c r="H7574" i="6"/>
  <c r="H7575" i="6"/>
  <c r="H7576" i="6"/>
  <c r="H7577" i="6"/>
  <c r="H7578" i="6"/>
  <c r="H7579" i="6"/>
  <c r="H7580" i="6"/>
  <c r="H7581" i="6"/>
  <c r="H7582" i="6"/>
  <c r="H7583" i="6"/>
  <c r="H7584" i="6"/>
  <c r="H7585" i="6"/>
  <c r="H7586" i="6"/>
  <c r="H7587" i="6"/>
  <c r="H7588" i="6"/>
  <c r="H7589" i="6"/>
  <c r="H7590" i="6"/>
  <c r="H7591" i="6"/>
  <c r="H7592" i="6"/>
  <c r="H7593" i="6"/>
  <c r="H7594" i="6"/>
  <c r="H7595" i="6"/>
  <c r="H7596" i="6"/>
  <c r="H7597" i="6"/>
  <c r="H7598" i="6"/>
  <c r="H7599" i="6"/>
  <c r="H7600" i="6"/>
  <c r="H7601" i="6"/>
  <c r="H7602" i="6"/>
  <c r="H7603" i="6"/>
  <c r="H7604" i="6"/>
  <c r="H7605" i="6"/>
  <c r="H7606" i="6"/>
  <c r="H7607" i="6"/>
  <c r="H7608" i="6"/>
  <c r="H7609" i="6"/>
  <c r="H7610" i="6"/>
  <c r="H7611" i="6"/>
  <c r="H7612" i="6"/>
  <c r="H7613" i="6"/>
  <c r="H7614" i="6"/>
  <c r="H7615" i="6"/>
  <c r="H7616" i="6"/>
  <c r="H7617" i="6"/>
  <c r="H7618" i="6"/>
  <c r="H7619" i="6"/>
  <c r="H7620" i="6"/>
  <c r="H7621" i="6"/>
  <c r="H7622" i="6"/>
  <c r="H7623" i="6"/>
  <c r="H7624" i="6"/>
  <c r="H7625" i="6"/>
  <c r="H7626" i="6"/>
  <c r="H7627" i="6"/>
  <c r="H7628" i="6"/>
  <c r="H7629" i="6"/>
  <c r="H7630" i="6"/>
  <c r="H7631" i="6"/>
  <c r="H7632" i="6"/>
  <c r="H7633" i="6"/>
  <c r="H7634" i="6"/>
  <c r="H7635" i="6"/>
  <c r="H7636" i="6"/>
  <c r="H7637" i="6"/>
  <c r="H7638" i="6"/>
  <c r="H7639" i="6"/>
  <c r="H7640" i="6"/>
  <c r="H7641" i="6"/>
  <c r="H7642" i="6"/>
  <c r="H7643" i="6"/>
  <c r="H7644" i="6"/>
  <c r="H7645" i="6"/>
  <c r="H7646" i="6"/>
  <c r="H7647" i="6"/>
  <c r="H7648" i="6"/>
  <c r="H7649" i="6"/>
  <c r="H7650" i="6"/>
  <c r="H7651" i="6"/>
  <c r="H7652" i="6"/>
  <c r="H7653" i="6"/>
  <c r="H7654" i="6"/>
  <c r="H7655" i="6"/>
  <c r="H7656" i="6"/>
  <c r="H7657" i="6"/>
  <c r="H7658" i="6"/>
  <c r="H7659" i="6"/>
  <c r="H7660" i="6"/>
  <c r="H7661" i="6"/>
  <c r="H7662" i="6"/>
  <c r="H7663" i="6"/>
  <c r="H7664" i="6"/>
  <c r="H7665" i="6"/>
  <c r="H7666" i="6"/>
  <c r="H7667" i="6"/>
  <c r="H7668" i="6"/>
  <c r="H7669" i="6"/>
  <c r="H7670" i="6"/>
  <c r="H7671" i="6"/>
  <c r="H7672" i="6"/>
  <c r="H7673" i="6"/>
  <c r="H7674" i="6"/>
  <c r="H7675" i="6"/>
  <c r="H7676" i="6"/>
  <c r="H7677" i="6"/>
  <c r="H7678" i="6"/>
  <c r="H7679" i="6"/>
  <c r="H7680" i="6"/>
  <c r="H7681" i="6"/>
  <c r="H7682" i="6"/>
  <c r="H7683" i="6"/>
  <c r="H7684" i="6"/>
  <c r="H7685" i="6"/>
  <c r="H7686" i="6"/>
  <c r="H7687" i="6"/>
  <c r="H7688" i="6"/>
  <c r="H7689" i="6"/>
  <c r="H7690" i="6"/>
  <c r="H7691" i="6"/>
  <c r="H7692" i="6"/>
  <c r="H7693" i="6"/>
  <c r="H7694" i="6"/>
  <c r="H7695" i="6"/>
  <c r="H7696" i="6"/>
  <c r="H7697" i="6"/>
  <c r="H7698" i="6"/>
  <c r="H7699" i="6"/>
  <c r="H7700" i="6"/>
  <c r="H7701" i="6"/>
  <c r="H7702" i="6"/>
  <c r="H7703" i="6"/>
  <c r="H7704" i="6"/>
  <c r="H7705" i="6"/>
  <c r="H7706" i="6"/>
  <c r="H7707" i="6"/>
  <c r="H7708" i="6"/>
  <c r="H7709" i="6"/>
  <c r="H7710" i="6"/>
  <c r="H7711" i="6"/>
  <c r="H7712" i="6"/>
  <c r="H7713" i="6"/>
  <c r="H7714" i="6"/>
  <c r="H7715" i="6"/>
  <c r="H7716" i="6"/>
  <c r="H7717" i="6"/>
  <c r="H7718" i="6"/>
  <c r="H7719" i="6"/>
  <c r="H7720" i="6"/>
  <c r="H7721" i="6"/>
  <c r="H7722" i="6"/>
  <c r="H7723" i="6"/>
  <c r="H7724" i="6"/>
  <c r="H7725" i="6"/>
  <c r="H7726" i="6"/>
  <c r="H7727" i="6"/>
  <c r="H7728" i="6"/>
  <c r="H7729" i="6"/>
  <c r="H7730" i="6"/>
  <c r="H7731" i="6"/>
  <c r="H7732" i="6"/>
  <c r="H7733" i="6"/>
  <c r="H7734" i="6"/>
  <c r="H7735" i="6"/>
  <c r="H7736" i="6"/>
  <c r="H7737" i="6"/>
  <c r="H7738" i="6"/>
  <c r="H7739" i="6"/>
  <c r="H7740" i="6"/>
  <c r="H7741" i="6"/>
  <c r="H7742" i="6"/>
  <c r="H7743" i="6"/>
  <c r="H7744" i="6"/>
  <c r="H7745" i="6"/>
  <c r="H7746" i="6"/>
  <c r="H7747" i="6"/>
  <c r="H7748" i="6"/>
  <c r="H7749" i="6"/>
  <c r="H7750" i="6"/>
  <c r="H7751" i="6"/>
  <c r="H7752" i="6"/>
  <c r="H7753" i="6"/>
  <c r="H7754" i="6"/>
  <c r="H7755" i="6"/>
  <c r="H7756" i="6"/>
  <c r="H7757" i="6"/>
  <c r="H7758" i="6"/>
  <c r="H7759" i="6"/>
  <c r="H7760" i="6"/>
  <c r="H7761" i="6"/>
  <c r="H7762" i="6"/>
  <c r="H7763" i="6"/>
  <c r="H7764" i="6"/>
  <c r="H7765" i="6"/>
  <c r="H7766" i="6"/>
  <c r="H7767" i="6"/>
  <c r="H7768" i="6"/>
  <c r="H7769" i="6"/>
  <c r="H7770" i="6"/>
  <c r="H7771" i="6"/>
  <c r="H7772" i="6"/>
  <c r="H7773" i="6"/>
  <c r="H7774" i="6"/>
  <c r="H7775" i="6"/>
  <c r="H7776" i="6"/>
  <c r="H7777" i="6"/>
  <c r="H7778" i="6"/>
  <c r="H7779" i="6"/>
  <c r="H7780" i="6"/>
  <c r="H7781" i="6"/>
  <c r="H7782" i="6"/>
  <c r="H7783" i="6"/>
  <c r="H7784" i="6"/>
  <c r="H7785" i="6"/>
  <c r="H7786" i="6"/>
  <c r="H7787" i="6"/>
  <c r="H7788" i="6"/>
  <c r="H7789" i="6"/>
  <c r="H7790" i="6"/>
  <c r="H7791" i="6"/>
  <c r="H7792" i="6"/>
  <c r="H7793" i="6"/>
  <c r="H7794" i="6"/>
  <c r="H7795" i="6"/>
  <c r="H7796" i="6"/>
  <c r="H7797" i="6"/>
  <c r="H7798" i="6"/>
  <c r="H7799" i="6"/>
  <c r="H7800" i="6"/>
  <c r="H7801" i="6"/>
  <c r="H7802" i="6"/>
  <c r="H7803" i="6"/>
  <c r="H7804" i="6"/>
  <c r="H7805" i="6"/>
  <c r="H7806" i="6"/>
  <c r="H7807" i="6"/>
  <c r="H7808" i="6"/>
  <c r="H7809" i="6"/>
  <c r="H7810" i="6"/>
  <c r="H7811" i="6"/>
  <c r="H7812" i="6"/>
  <c r="H7813" i="6"/>
  <c r="H7814" i="6"/>
  <c r="H7815" i="6"/>
  <c r="H7816" i="6"/>
  <c r="H7817" i="6"/>
  <c r="H7818" i="6"/>
  <c r="H7819" i="6"/>
  <c r="H7820" i="6"/>
  <c r="H7821" i="6"/>
  <c r="H7822" i="6"/>
  <c r="H7823" i="6"/>
  <c r="H7824" i="6"/>
  <c r="H7825" i="6"/>
  <c r="H7826" i="6"/>
  <c r="H7827" i="6"/>
  <c r="H7828" i="6"/>
  <c r="H7829" i="6"/>
  <c r="H7830" i="6"/>
  <c r="H7831" i="6"/>
  <c r="H7832" i="6"/>
  <c r="H7833" i="6"/>
  <c r="H7834" i="6"/>
  <c r="H7835" i="6"/>
  <c r="H7836" i="6"/>
  <c r="H7837" i="6"/>
  <c r="H7838" i="6"/>
  <c r="H7839" i="6"/>
  <c r="H7840" i="6"/>
  <c r="H7841" i="6"/>
  <c r="H7842" i="6"/>
  <c r="H7843" i="6"/>
  <c r="H7844" i="6"/>
  <c r="H7845" i="6"/>
  <c r="H7846" i="6"/>
  <c r="H7847" i="6"/>
  <c r="H7848" i="6"/>
  <c r="H7849" i="6"/>
  <c r="H7850" i="6"/>
  <c r="H7851" i="6"/>
  <c r="H7852" i="6"/>
  <c r="H7853" i="6"/>
  <c r="H7854" i="6"/>
  <c r="H7855" i="6"/>
  <c r="H7856" i="6"/>
  <c r="H7857" i="6"/>
  <c r="H7858" i="6"/>
  <c r="H7859" i="6"/>
  <c r="H7860" i="6"/>
  <c r="H7861" i="6"/>
  <c r="H7862" i="6"/>
  <c r="H7863" i="6"/>
  <c r="H7864" i="6"/>
  <c r="H7865" i="6"/>
  <c r="H7866" i="6"/>
  <c r="H7867" i="6"/>
  <c r="H7868" i="6"/>
  <c r="H7869" i="6"/>
  <c r="H7870" i="6"/>
  <c r="H7871" i="6"/>
  <c r="H7872" i="6"/>
  <c r="H7873" i="6"/>
  <c r="H7874" i="6"/>
  <c r="H7875" i="6"/>
  <c r="H7876" i="6"/>
  <c r="H7877" i="6"/>
  <c r="H7878" i="6"/>
  <c r="H7879" i="6"/>
  <c r="H7880" i="6"/>
  <c r="H7881" i="6"/>
  <c r="H7882" i="6"/>
  <c r="H7883" i="6"/>
  <c r="H7884" i="6"/>
  <c r="H7885" i="6"/>
  <c r="H7886" i="6"/>
  <c r="H7887" i="6"/>
  <c r="H7888" i="6"/>
  <c r="H7889" i="6"/>
  <c r="H7890" i="6"/>
  <c r="H7891" i="6"/>
  <c r="H7892" i="6"/>
  <c r="H7893" i="6"/>
  <c r="H7894" i="6"/>
  <c r="H7895" i="6"/>
  <c r="H7896" i="6"/>
  <c r="H7897" i="6"/>
  <c r="H7898" i="6"/>
  <c r="H7899" i="6"/>
  <c r="H7900" i="6"/>
  <c r="H7901" i="6"/>
  <c r="H7902" i="6"/>
  <c r="H7903" i="6"/>
  <c r="H7904" i="6"/>
  <c r="H7905" i="6"/>
  <c r="H7906" i="6"/>
  <c r="H7907" i="6"/>
  <c r="H7908" i="6"/>
  <c r="H7909" i="6"/>
  <c r="H7910" i="6"/>
  <c r="H7911" i="6"/>
  <c r="H7912" i="6"/>
  <c r="H7913" i="6"/>
  <c r="H7914" i="6"/>
  <c r="H7915" i="6"/>
  <c r="H7916" i="6"/>
  <c r="H7917" i="6"/>
  <c r="H7918" i="6"/>
  <c r="H7919" i="6"/>
  <c r="H7920" i="6"/>
  <c r="H7921" i="6"/>
  <c r="H7922" i="6"/>
  <c r="H7923" i="6"/>
  <c r="H7924" i="6"/>
  <c r="H7925" i="6"/>
  <c r="H7926" i="6"/>
  <c r="H7927" i="6"/>
  <c r="H7928" i="6"/>
  <c r="H7929" i="6"/>
  <c r="H7930" i="6"/>
  <c r="H7931" i="6"/>
  <c r="H7932" i="6"/>
  <c r="H7933" i="6"/>
  <c r="H7934" i="6"/>
  <c r="H7935" i="6"/>
  <c r="H7936" i="6"/>
  <c r="H7937" i="6"/>
  <c r="H7938" i="6"/>
  <c r="H7939" i="6"/>
  <c r="H7940" i="6"/>
  <c r="H7941" i="6"/>
  <c r="H7942" i="6"/>
  <c r="H7943" i="6"/>
  <c r="H7944" i="6"/>
  <c r="H7945" i="6"/>
  <c r="H7946" i="6"/>
  <c r="H7947" i="6"/>
  <c r="H7948" i="6"/>
  <c r="H7949" i="6"/>
  <c r="H7950" i="6"/>
  <c r="H7951" i="6"/>
  <c r="H7952" i="6"/>
  <c r="H7953" i="6"/>
  <c r="H7954" i="6"/>
  <c r="H7955" i="6"/>
  <c r="H7956" i="6"/>
  <c r="H7957" i="6"/>
  <c r="H7958" i="6"/>
  <c r="H7959" i="6"/>
  <c r="H7960" i="6"/>
  <c r="H7961" i="6"/>
  <c r="H7962" i="6"/>
  <c r="H7963" i="6"/>
  <c r="H7964" i="6"/>
  <c r="H7965" i="6"/>
  <c r="H7966" i="6"/>
  <c r="H7967" i="6"/>
  <c r="H7968" i="6"/>
  <c r="H7969" i="6"/>
  <c r="H7970" i="6"/>
  <c r="H7971" i="6"/>
  <c r="H7972" i="6"/>
  <c r="H7973" i="6"/>
  <c r="H7974" i="6"/>
  <c r="H7975" i="6"/>
  <c r="H7976" i="6"/>
  <c r="H7977" i="6"/>
  <c r="H7978" i="6"/>
  <c r="H7979" i="6"/>
  <c r="H7980" i="6"/>
  <c r="H7981" i="6"/>
  <c r="H7982" i="6"/>
  <c r="H7983" i="6"/>
  <c r="H7984" i="6"/>
  <c r="H7985" i="6"/>
  <c r="H7986" i="6"/>
  <c r="H7987" i="6"/>
  <c r="H7988" i="6"/>
  <c r="H7989" i="6"/>
  <c r="H7990" i="6"/>
  <c r="H7991" i="6"/>
  <c r="H7992" i="6"/>
  <c r="H7993" i="6"/>
  <c r="H7994" i="6"/>
  <c r="H7995" i="6"/>
  <c r="H7996" i="6"/>
  <c r="H7997" i="6"/>
  <c r="H7998" i="6"/>
  <c r="H7999" i="6"/>
  <c r="H8000" i="6"/>
  <c r="H8001" i="6"/>
  <c r="H8002" i="6"/>
  <c r="H8003" i="6"/>
  <c r="H8004" i="6"/>
  <c r="H8005" i="6"/>
  <c r="H8006" i="6"/>
  <c r="H8007" i="6"/>
  <c r="H8008" i="6"/>
  <c r="H8009" i="6"/>
  <c r="H8010" i="6"/>
  <c r="H8011" i="6"/>
  <c r="H8012" i="6"/>
  <c r="H8013" i="6"/>
  <c r="H8014" i="6"/>
  <c r="H8015" i="6"/>
  <c r="H8016" i="6"/>
  <c r="H8017" i="6"/>
  <c r="H8018" i="6"/>
  <c r="H8019" i="6"/>
  <c r="H8020" i="6"/>
  <c r="H8021" i="6"/>
  <c r="H8022" i="6"/>
  <c r="H8023" i="6"/>
  <c r="H8024" i="6"/>
  <c r="H8025" i="6"/>
  <c r="H8026" i="6"/>
  <c r="H8027" i="6"/>
  <c r="H8028" i="6"/>
  <c r="H8029" i="6"/>
  <c r="H8030" i="6"/>
  <c r="H8031" i="6"/>
  <c r="H8032" i="6"/>
  <c r="H8033" i="6"/>
  <c r="H8034" i="6"/>
  <c r="H8035" i="6"/>
  <c r="H8036" i="6"/>
  <c r="H8037" i="6"/>
  <c r="H8038" i="6"/>
  <c r="H8039" i="6"/>
  <c r="H8040" i="6"/>
  <c r="H8041" i="6"/>
  <c r="H8042" i="6"/>
  <c r="H8043" i="6"/>
  <c r="H8044" i="6"/>
  <c r="H8045" i="6"/>
  <c r="H8046" i="6"/>
  <c r="H8047" i="6"/>
  <c r="H8048" i="6"/>
  <c r="H8049" i="6"/>
  <c r="H8050" i="6"/>
  <c r="H8051" i="6"/>
  <c r="H8052" i="6"/>
  <c r="H8053" i="6"/>
  <c r="H8054" i="6"/>
  <c r="H8055" i="6"/>
  <c r="H8056" i="6"/>
  <c r="H8057" i="6"/>
  <c r="H8058" i="6"/>
  <c r="H8059" i="6"/>
  <c r="H8060" i="6"/>
  <c r="H8061" i="6"/>
  <c r="H8062" i="6"/>
  <c r="H8063" i="6"/>
  <c r="H8064" i="6"/>
  <c r="H8065" i="6"/>
  <c r="H8066" i="6"/>
  <c r="H8067" i="6"/>
  <c r="H8068" i="6"/>
  <c r="H8069" i="6"/>
  <c r="H8070" i="6"/>
  <c r="H8071" i="6"/>
  <c r="H8072" i="6"/>
  <c r="H8073" i="6"/>
  <c r="H8074" i="6"/>
  <c r="H8075" i="6"/>
  <c r="H8076" i="6"/>
  <c r="H8077" i="6"/>
  <c r="H8078" i="6"/>
  <c r="H8079" i="6"/>
  <c r="H8080" i="6"/>
  <c r="H8081" i="6"/>
  <c r="H8082" i="6"/>
  <c r="H8083" i="6"/>
  <c r="H8084" i="6"/>
  <c r="H8085" i="6"/>
  <c r="H8086" i="6"/>
  <c r="H8087" i="6"/>
  <c r="H8088" i="6"/>
  <c r="H8089" i="6"/>
  <c r="H8090" i="6"/>
  <c r="H8091" i="6"/>
  <c r="H8092" i="6"/>
  <c r="H8093" i="6"/>
  <c r="H8094" i="6"/>
  <c r="H8095" i="6"/>
  <c r="H8096" i="6"/>
  <c r="H8097" i="6"/>
  <c r="H8098" i="6"/>
  <c r="H8099" i="6"/>
  <c r="H8100" i="6"/>
  <c r="H8101" i="6"/>
  <c r="H8102" i="6"/>
  <c r="H8103" i="6"/>
  <c r="H8104" i="6"/>
  <c r="H8105" i="6"/>
  <c r="H8106" i="6"/>
  <c r="H8107" i="6"/>
  <c r="H8108" i="6"/>
  <c r="H8109" i="6"/>
  <c r="H8110" i="6"/>
  <c r="H8111" i="6"/>
  <c r="H8112" i="6"/>
  <c r="H8113" i="6"/>
  <c r="H8114" i="6"/>
  <c r="H8115" i="6"/>
  <c r="H8116" i="6"/>
  <c r="H8117" i="6"/>
  <c r="H8118" i="6"/>
  <c r="H8119" i="6"/>
  <c r="H8120" i="6"/>
  <c r="H8121" i="6"/>
  <c r="H8122" i="6"/>
  <c r="H8123" i="6"/>
  <c r="H8124" i="6"/>
  <c r="H8125" i="6"/>
  <c r="H8126" i="6"/>
  <c r="H8127" i="6"/>
  <c r="H8128" i="6"/>
  <c r="H8129" i="6"/>
  <c r="H8130" i="6"/>
  <c r="H8131" i="6"/>
  <c r="H8132" i="6"/>
  <c r="H8133" i="6"/>
  <c r="H8134" i="6"/>
  <c r="H8135" i="6"/>
  <c r="H8136" i="6"/>
  <c r="H8137" i="6"/>
  <c r="H8138" i="6"/>
  <c r="H8139" i="6"/>
  <c r="H8140" i="6"/>
  <c r="H8141" i="6"/>
  <c r="H8142" i="6"/>
  <c r="H8143" i="6"/>
  <c r="H8144" i="6"/>
  <c r="H8145" i="6"/>
  <c r="H8146" i="6"/>
  <c r="H8147" i="6"/>
  <c r="H8148" i="6"/>
  <c r="H8149" i="6"/>
  <c r="H8150" i="6"/>
  <c r="H8151" i="6"/>
  <c r="H8152" i="6"/>
  <c r="H8153" i="6"/>
  <c r="H8154" i="6"/>
  <c r="H8155" i="6"/>
  <c r="H8156" i="6"/>
  <c r="H8157" i="6"/>
  <c r="H8158" i="6"/>
  <c r="H8159" i="6"/>
  <c r="H8160" i="6"/>
  <c r="H8161" i="6"/>
  <c r="H8162" i="6"/>
  <c r="H8163" i="6"/>
  <c r="H8164" i="6"/>
  <c r="H8165" i="6"/>
  <c r="H8166" i="6"/>
  <c r="H8167" i="6"/>
  <c r="H8168" i="6"/>
  <c r="H8169" i="6"/>
  <c r="H8170" i="6"/>
  <c r="H8171" i="6"/>
  <c r="H8172" i="6"/>
  <c r="H8173" i="6"/>
  <c r="H8174" i="6"/>
  <c r="H8175" i="6"/>
  <c r="H8176" i="6"/>
  <c r="H8177" i="6"/>
  <c r="H8178" i="6"/>
  <c r="H8179" i="6"/>
  <c r="H8180" i="6"/>
  <c r="H8181" i="6"/>
  <c r="H8182" i="6"/>
  <c r="H8183" i="6"/>
  <c r="H8184" i="6"/>
  <c r="H8185" i="6"/>
  <c r="H8186" i="6"/>
  <c r="H8187" i="6"/>
  <c r="H8188" i="6"/>
  <c r="H8189" i="6"/>
  <c r="H8190" i="6"/>
  <c r="H8191" i="6"/>
  <c r="H8192" i="6"/>
  <c r="H8193" i="6"/>
  <c r="H8194" i="6"/>
  <c r="H8195" i="6"/>
  <c r="H8196" i="6"/>
  <c r="H8197" i="6"/>
  <c r="H8198" i="6"/>
  <c r="H8199" i="6"/>
  <c r="H8200" i="6"/>
  <c r="H8201" i="6"/>
  <c r="H8202" i="6"/>
  <c r="H8203" i="6"/>
  <c r="H8204" i="6"/>
  <c r="H8205" i="6"/>
  <c r="H8206" i="6"/>
  <c r="H8207" i="6"/>
  <c r="H8208" i="6"/>
  <c r="H8209" i="6"/>
  <c r="H8210" i="6"/>
  <c r="H8211" i="6"/>
  <c r="H8212" i="6"/>
  <c r="H8213" i="6"/>
  <c r="H8214" i="6"/>
  <c r="H8215" i="6"/>
  <c r="H8216" i="6"/>
  <c r="H8217" i="6"/>
  <c r="H8218" i="6"/>
  <c r="H8219" i="6"/>
  <c r="H8220" i="6"/>
  <c r="H8221" i="6"/>
  <c r="H8222" i="6"/>
  <c r="H8223" i="6"/>
  <c r="H8224" i="6"/>
  <c r="H8225" i="6"/>
  <c r="H8226" i="6"/>
  <c r="H8227" i="6"/>
  <c r="H8228" i="6"/>
  <c r="H8229" i="6"/>
  <c r="H8230" i="6"/>
  <c r="H8231" i="6"/>
  <c r="H8232" i="6"/>
  <c r="H8233" i="6"/>
  <c r="H8234" i="6"/>
  <c r="H8235" i="6"/>
  <c r="H8236" i="6"/>
  <c r="H8237" i="6"/>
  <c r="H8238" i="6"/>
  <c r="H8239" i="6"/>
  <c r="H8240" i="6"/>
  <c r="H8241" i="6"/>
  <c r="H8242" i="6"/>
  <c r="H8243" i="6"/>
  <c r="H8244" i="6"/>
  <c r="H8245" i="6"/>
  <c r="H8246" i="6"/>
  <c r="H8247" i="6"/>
  <c r="H8248" i="6"/>
  <c r="H8249" i="6"/>
  <c r="H8250" i="6"/>
  <c r="H8251" i="6"/>
  <c r="H8252" i="6"/>
  <c r="H8253" i="6"/>
  <c r="H8254" i="6"/>
  <c r="H8255" i="6"/>
  <c r="H8256" i="6"/>
  <c r="H8257" i="6"/>
  <c r="H8258" i="6"/>
  <c r="H8259" i="6"/>
  <c r="H8260" i="6"/>
  <c r="H8261" i="6"/>
  <c r="H8262" i="6"/>
  <c r="H8263" i="6"/>
  <c r="H8264" i="6"/>
  <c r="H8265" i="6"/>
  <c r="H8266" i="6"/>
  <c r="H8267" i="6"/>
  <c r="H8268" i="6"/>
  <c r="H8269" i="6"/>
  <c r="H8270" i="6"/>
  <c r="H8271" i="6"/>
  <c r="H8272" i="6"/>
  <c r="H8273" i="6"/>
  <c r="H8274" i="6"/>
  <c r="H8275" i="6"/>
  <c r="H8276" i="6"/>
  <c r="H8277" i="6"/>
  <c r="H8278" i="6"/>
  <c r="H8279" i="6"/>
  <c r="H8280" i="6"/>
  <c r="H8281" i="6"/>
  <c r="H8282" i="6"/>
  <c r="H8283" i="6"/>
  <c r="H8284" i="6"/>
  <c r="H8285" i="6"/>
  <c r="H8286" i="6"/>
  <c r="H8287" i="6"/>
  <c r="H8288" i="6"/>
  <c r="H8289" i="6"/>
  <c r="H8290" i="6"/>
  <c r="H8291" i="6"/>
  <c r="H8292" i="6"/>
  <c r="H8293" i="6"/>
  <c r="H8294" i="6"/>
  <c r="H8295" i="6"/>
  <c r="H8296" i="6"/>
  <c r="H8297" i="6"/>
  <c r="H8298" i="6"/>
  <c r="H8299" i="6"/>
  <c r="H8300" i="6"/>
  <c r="H8301" i="6"/>
  <c r="H8302" i="6"/>
  <c r="H8303" i="6"/>
  <c r="H8304" i="6"/>
  <c r="H8305" i="6"/>
  <c r="H8306" i="6"/>
  <c r="H8307" i="6"/>
  <c r="H8308" i="6"/>
  <c r="H8309" i="6"/>
  <c r="H8310" i="6"/>
  <c r="H8311" i="6"/>
  <c r="H8312" i="6"/>
  <c r="H8313" i="6"/>
  <c r="H8314" i="6"/>
  <c r="H8315" i="6"/>
  <c r="H8316" i="6"/>
  <c r="H8317" i="6"/>
  <c r="H8318" i="6"/>
  <c r="H8319" i="6"/>
  <c r="H8320" i="6"/>
  <c r="H8321" i="6"/>
  <c r="H8322" i="6"/>
  <c r="H8323" i="6"/>
  <c r="H8324" i="6"/>
  <c r="H8325" i="6"/>
  <c r="H8326" i="6"/>
  <c r="H8327" i="6"/>
  <c r="H8328" i="6"/>
  <c r="H8329" i="6"/>
  <c r="H8330" i="6"/>
  <c r="H8331" i="6"/>
  <c r="H8332" i="6"/>
  <c r="H8333" i="6"/>
  <c r="H8334" i="6"/>
  <c r="H8335" i="6"/>
  <c r="H8336" i="6"/>
  <c r="H8337" i="6"/>
  <c r="H8338" i="6"/>
  <c r="H8339" i="6"/>
  <c r="H8340" i="6"/>
  <c r="H8341" i="6"/>
  <c r="H8342" i="6"/>
  <c r="H8343" i="6"/>
  <c r="H8344" i="6"/>
  <c r="H8345" i="6"/>
  <c r="H8346" i="6"/>
  <c r="H8347" i="6"/>
  <c r="H8348" i="6"/>
  <c r="H8349" i="6"/>
  <c r="H8350" i="6"/>
  <c r="H8351" i="6"/>
  <c r="H8352" i="6"/>
  <c r="H8353" i="6"/>
  <c r="H8354" i="6"/>
  <c r="H8355" i="6"/>
  <c r="H8356" i="6"/>
  <c r="H8357" i="6"/>
  <c r="H8358" i="6"/>
  <c r="H8359" i="6"/>
  <c r="H8360" i="6"/>
  <c r="H8361" i="6"/>
  <c r="H8362" i="6"/>
  <c r="H8363" i="6"/>
  <c r="H8364" i="6"/>
  <c r="H8365" i="6"/>
  <c r="H8366" i="6"/>
  <c r="H8367" i="6"/>
  <c r="H8368" i="6"/>
  <c r="H8369" i="6"/>
  <c r="H8370" i="6"/>
  <c r="H8371" i="6"/>
  <c r="H8372" i="6"/>
  <c r="H8373" i="6"/>
  <c r="H8374" i="6"/>
  <c r="H8375" i="6"/>
  <c r="H8376" i="6"/>
  <c r="H8377" i="6"/>
  <c r="H8378" i="6"/>
  <c r="H8379" i="6"/>
  <c r="H8380" i="6"/>
  <c r="H8381" i="6"/>
  <c r="H8382" i="6"/>
  <c r="H8383" i="6"/>
  <c r="H8384" i="6"/>
  <c r="H8385" i="6"/>
  <c r="H8386" i="6"/>
  <c r="H8387" i="6"/>
  <c r="H8388" i="6"/>
  <c r="H8389" i="6"/>
  <c r="H8390" i="6"/>
  <c r="H8391" i="6"/>
  <c r="H8392" i="6"/>
  <c r="H8393" i="6"/>
  <c r="H8394" i="6"/>
  <c r="H8395" i="6"/>
  <c r="H8396" i="6"/>
  <c r="H8397" i="6"/>
  <c r="H8398" i="6"/>
  <c r="H8399" i="6"/>
  <c r="H8400" i="6"/>
  <c r="H8401" i="6"/>
  <c r="H8402" i="6"/>
  <c r="H8403" i="6"/>
  <c r="H8404" i="6"/>
  <c r="H8405" i="6"/>
  <c r="H8406" i="6"/>
  <c r="H8407" i="6"/>
  <c r="H8408" i="6"/>
  <c r="H8409" i="6"/>
  <c r="H8410" i="6"/>
  <c r="H8411" i="6"/>
  <c r="H8412" i="6"/>
  <c r="H8413" i="6"/>
  <c r="H8414" i="6"/>
  <c r="H8415" i="6"/>
  <c r="H8416" i="6"/>
  <c r="H8417" i="6"/>
  <c r="H8418" i="6"/>
  <c r="H8419" i="6"/>
  <c r="H8420" i="6"/>
  <c r="H8421" i="6"/>
  <c r="H8422" i="6"/>
  <c r="H8423" i="6"/>
  <c r="H8424" i="6"/>
  <c r="H8425" i="6"/>
  <c r="H8426" i="6"/>
  <c r="H8427" i="6"/>
  <c r="H8428" i="6"/>
  <c r="H8429" i="6"/>
  <c r="H8430" i="6"/>
  <c r="H8431" i="6"/>
  <c r="H8432" i="6"/>
  <c r="H8433" i="6"/>
  <c r="H8434" i="6"/>
  <c r="H8435" i="6"/>
  <c r="H8436" i="6"/>
  <c r="H8437" i="6"/>
  <c r="H8438" i="6"/>
  <c r="H8439" i="6"/>
  <c r="H8440" i="6"/>
  <c r="H8441" i="6"/>
  <c r="H8442" i="6"/>
  <c r="H8443" i="6"/>
  <c r="H8444" i="6"/>
  <c r="H8445" i="6"/>
  <c r="H8446" i="6"/>
  <c r="H8447" i="6"/>
  <c r="H8448" i="6"/>
  <c r="H8449" i="6"/>
  <c r="H8450" i="6"/>
  <c r="H8451" i="6"/>
  <c r="H8452" i="6"/>
  <c r="H8453" i="6"/>
  <c r="H8454" i="6"/>
  <c r="H8455" i="6"/>
  <c r="H8456" i="6"/>
  <c r="H8457" i="6"/>
  <c r="H8458" i="6"/>
  <c r="H8459" i="6"/>
  <c r="H8460" i="6"/>
  <c r="H8461" i="6"/>
  <c r="H8462" i="6"/>
  <c r="H8463" i="6"/>
  <c r="H8464" i="6"/>
  <c r="H8465" i="6"/>
  <c r="H8466" i="6"/>
  <c r="H8467" i="6"/>
  <c r="H8468" i="6"/>
  <c r="H8469" i="6"/>
  <c r="H8470" i="6"/>
  <c r="H8471" i="6"/>
  <c r="H8472" i="6"/>
  <c r="H8473" i="6"/>
  <c r="H8474" i="6"/>
  <c r="H8475" i="6"/>
  <c r="H8476" i="6"/>
  <c r="H8477" i="6"/>
  <c r="H8478" i="6"/>
  <c r="H8479" i="6"/>
  <c r="H8480" i="6"/>
  <c r="H8481" i="6"/>
  <c r="H8482" i="6"/>
  <c r="H8483" i="6"/>
  <c r="H8484" i="6"/>
  <c r="H8485" i="6"/>
  <c r="H8486" i="6"/>
  <c r="H8487" i="6"/>
  <c r="H8488" i="6"/>
  <c r="H8489" i="6"/>
  <c r="H8490" i="6"/>
  <c r="H8491" i="6"/>
  <c r="H8492" i="6"/>
  <c r="H8493" i="6"/>
  <c r="H8494" i="6"/>
  <c r="H8495" i="6"/>
  <c r="H8496" i="6"/>
  <c r="H8497" i="6"/>
  <c r="H8498" i="6"/>
  <c r="H8499" i="6"/>
  <c r="H8500" i="6"/>
  <c r="H8501" i="6"/>
  <c r="H8502" i="6"/>
  <c r="H8503" i="6"/>
  <c r="H8504" i="6"/>
  <c r="H8505" i="6"/>
  <c r="H8506" i="6"/>
  <c r="H8507" i="6"/>
  <c r="H8508" i="6"/>
  <c r="H8509" i="6"/>
  <c r="H8510" i="6"/>
  <c r="H8511" i="6"/>
  <c r="H8512" i="6"/>
  <c r="H8513" i="6"/>
  <c r="H8514" i="6"/>
  <c r="H8515" i="6"/>
  <c r="H8516" i="6"/>
  <c r="H8517" i="6"/>
  <c r="H8518" i="6"/>
  <c r="H8519" i="6"/>
  <c r="H8520" i="6"/>
  <c r="H8521" i="6"/>
  <c r="H8522" i="6"/>
  <c r="H8523" i="6"/>
  <c r="H8524" i="6"/>
  <c r="H8525" i="6"/>
  <c r="H8526" i="6"/>
  <c r="H8527" i="6"/>
  <c r="H8528" i="6"/>
  <c r="H8529" i="6"/>
  <c r="H8530" i="6"/>
  <c r="H8531" i="6"/>
  <c r="H8532" i="6"/>
  <c r="H8533" i="6"/>
  <c r="H8534" i="6"/>
  <c r="H8535" i="6"/>
  <c r="H8536" i="6"/>
  <c r="H8537" i="6"/>
  <c r="H8538" i="6"/>
  <c r="H8539" i="6"/>
  <c r="H8540" i="6"/>
  <c r="H8541" i="6"/>
  <c r="H8542" i="6"/>
  <c r="H8543" i="6"/>
  <c r="H8544" i="6"/>
  <c r="H8545" i="6"/>
  <c r="H8546" i="6"/>
  <c r="H8547" i="6"/>
  <c r="H8548" i="6"/>
  <c r="H8549" i="6"/>
  <c r="H8550" i="6"/>
  <c r="A2" i="6" a="1"/>
  <c r="F5882" i="6" l="1"/>
  <c r="G8548" i="6"/>
  <c r="G8538" i="6"/>
  <c r="G8528" i="6"/>
  <c r="G8518" i="6"/>
  <c r="G8508" i="6"/>
  <c r="G8498" i="6"/>
  <c r="G8488" i="6"/>
  <c r="G8478" i="6"/>
  <c r="G8468" i="6"/>
  <c r="G8458" i="6"/>
  <c r="G8448" i="6"/>
  <c r="G8438" i="6"/>
  <c r="G8428" i="6"/>
  <c r="G8418" i="6"/>
  <c r="G8408" i="6"/>
  <c r="G8398" i="6"/>
  <c r="G8388" i="6"/>
  <c r="G8378" i="6"/>
  <c r="G8368" i="6"/>
  <c r="G8358" i="6"/>
  <c r="G8348" i="6"/>
  <c r="G8338" i="6"/>
  <c r="G8328" i="6"/>
  <c r="G8318" i="6"/>
  <c r="G8308" i="6"/>
  <c r="G8298" i="6"/>
  <c r="G8288" i="6"/>
  <c r="G8278" i="6"/>
  <c r="G8268" i="6"/>
  <c r="G8258" i="6"/>
  <c r="G8248" i="6"/>
  <c r="G8238" i="6"/>
  <c r="G8228" i="6"/>
  <c r="G8218" i="6"/>
  <c r="G8208" i="6"/>
  <c r="G8198" i="6"/>
  <c r="G8188" i="6"/>
  <c r="G8178" i="6"/>
  <c r="G8168" i="6"/>
  <c r="G8158" i="6"/>
  <c r="G8148" i="6"/>
  <c r="G8138" i="6"/>
  <c r="G8128" i="6"/>
  <c r="G8118" i="6"/>
  <c r="G8108" i="6"/>
  <c r="G8098" i="6"/>
  <c r="G8088" i="6"/>
  <c r="G8078" i="6"/>
  <c r="G8068" i="6"/>
  <c r="G8058" i="6"/>
  <c r="G8048" i="6"/>
  <c r="G8038" i="6"/>
  <c r="G8028" i="6"/>
  <c r="G8018" i="6"/>
  <c r="G8008" i="6"/>
  <c r="G7998" i="6"/>
  <c r="G7988" i="6"/>
  <c r="G7978" i="6"/>
  <c r="G7968" i="6"/>
  <c r="G7958" i="6"/>
  <c r="G7948" i="6"/>
  <c r="G7938" i="6"/>
  <c r="G7928" i="6"/>
  <c r="G7918" i="6"/>
  <c r="G7908" i="6"/>
  <c r="G7898" i="6"/>
  <c r="G7888" i="6"/>
  <c r="G7878" i="6"/>
  <c r="G7868" i="6"/>
  <c r="G7858" i="6"/>
  <c r="G7848" i="6"/>
  <c r="G7838" i="6"/>
  <c r="G7828" i="6"/>
  <c r="G7818" i="6"/>
  <c r="G7808" i="6"/>
  <c r="G7798" i="6"/>
  <c r="G7788" i="6"/>
  <c r="G7778" i="6"/>
  <c r="G7768" i="6"/>
  <c r="G7758" i="6"/>
  <c r="G7748" i="6"/>
  <c r="G7738" i="6"/>
  <c r="G7728" i="6"/>
  <c r="G7718" i="6"/>
  <c r="G7708" i="6"/>
  <c r="G8544" i="6"/>
  <c r="G8533" i="6"/>
  <c r="G8522" i="6"/>
  <c r="G8511" i="6"/>
  <c r="G8500" i="6"/>
  <c r="G8489" i="6"/>
  <c r="G8477" i="6"/>
  <c r="G8466" i="6"/>
  <c r="G8455" i="6"/>
  <c r="G8444" i="6"/>
  <c r="G8433" i="6"/>
  <c r="G8422" i="6"/>
  <c r="G8411" i="6"/>
  <c r="G8400" i="6"/>
  <c r="G8389" i="6"/>
  <c r="G8377" i="6"/>
  <c r="G8366" i="6"/>
  <c r="G8355" i="6"/>
  <c r="G8344" i="6"/>
  <c r="G8333" i="6"/>
  <c r="G8322" i="6"/>
  <c r="G8311" i="6"/>
  <c r="G8300" i="6"/>
  <c r="G8289" i="6"/>
  <c r="G8277" i="6"/>
  <c r="G8266" i="6"/>
  <c r="G8255" i="6"/>
  <c r="G8244" i="6"/>
  <c r="G8233" i="6"/>
  <c r="G8222" i="6"/>
  <c r="G8211" i="6"/>
  <c r="G8200" i="6"/>
  <c r="G8189" i="6"/>
  <c r="G8177" i="6"/>
  <c r="G8166" i="6"/>
  <c r="G8155" i="6"/>
  <c r="G8144" i="6"/>
  <c r="G8133" i="6"/>
  <c r="G8122" i="6"/>
  <c r="G8111" i="6"/>
  <c r="G8100" i="6"/>
  <c r="G8089" i="6"/>
  <c r="G8077" i="6"/>
  <c r="G8066" i="6"/>
  <c r="G8055" i="6"/>
  <c r="G8044" i="6"/>
  <c r="G8033" i="6"/>
  <c r="G8022" i="6"/>
  <c r="G8011" i="6"/>
  <c r="G8000" i="6"/>
  <c r="G7989" i="6"/>
  <c r="G7977" i="6"/>
  <c r="G7966" i="6"/>
  <c r="G7955" i="6"/>
  <c r="G7944" i="6"/>
  <c r="G7933" i="6"/>
  <c r="G7922" i="6"/>
  <c r="G7911" i="6"/>
  <c r="G7900" i="6"/>
  <c r="G7889" i="6"/>
  <c r="G7877" i="6"/>
  <c r="G7866" i="6"/>
  <c r="G7855" i="6"/>
  <c r="G7844" i="6"/>
  <c r="G7833" i="6"/>
  <c r="G7822" i="6"/>
  <c r="G7811" i="6"/>
  <c r="G7800" i="6"/>
  <c r="G7789" i="6"/>
  <c r="G7777" i="6"/>
  <c r="G7766" i="6"/>
  <c r="G7755" i="6"/>
  <c r="G7744" i="6"/>
  <c r="G7733" i="6"/>
  <c r="G7722" i="6"/>
  <c r="G7711" i="6"/>
  <c r="G7700" i="6"/>
  <c r="G7690" i="6"/>
  <c r="G7680" i="6"/>
  <c r="G7670" i="6"/>
  <c r="G7660" i="6"/>
  <c r="G7650" i="6"/>
  <c r="G7640" i="6"/>
  <c r="G7630" i="6"/>
  <c r="G7620" i="6"/>
  <c r="G8547" i="6"/>
  <c r="G8535" i="6"/>
  <c r="G8523" i="6"/>
  <c r="G8510" i="6"/>
  <c r="G8497" i="6"/>
  <c r="G8485" i="6"/>
  <c r="G8473" i="6"/>
  <c r="G8461" i="6"/>
  <c r="G8449" i="6"/>
  <c r="G8436" i="6"/>
  <c r="G8424" i="6"/>
  <c r="G8412" i="6"/>
  <c r="G8399" i="6"/>
  <c r="G8386" i="6"/>
  <c r="G8374" i="6"/>
  <c r="G8362" i="6"/>
  <c r="G8350" i="6"/>
  <c r="G8337" i="6"/>
  <c r="G8325" i="6"/>
  <c r="G8313" i="6"/>
  <c r="G8301" i="6"/>
  <c r="G8287" i="6"/>
  <c r="G8275" i="6"/>
  <c r="G8263" i="6"/>
  <c r="G8251" i="6"/>
  <c r="G8239" i="6"/>
  <c r="G8226" i="6"/>
  <c r="G8214" i="6"/>
  <c r="G8202" i="6"/>
  <c r="G8190" i="6"/>
  <c r="G8176" i="6"/>
  <c r="G8164" i="6"/>
  <c r="G8152" i="6"/>
  <c r="G8140" i="6"/>
  <c r="G8127" i="6"/>
  <c r="G8115" i="6"/>
  <c r="G8103" i="6"/>
  <c r="G8091" i="6"/>
  <c r="G8079" i="6"/>
  <c r="G8065" i="6"/>
  <c r="G8053" i="6"/>
  <c r="G8041" i="6"/>
  <c r="G8029" i="6"/>
  <c r="G8016" i="6"/>
  <c r="G8004" i="6"/>
  <c r="G7992" i="6"/>
  <c r="G7980" i="6"/>
  <c r="G7967" i="6"/>
  <c r="G7954" i="6"/>
  <c r="G7942" i="6"/>
  <c r="G7930" i="6"/>
  <c r="G7917" i="6"/>
  <c r="G7905" i="6"/>
  <c r="G7893" i="6"/>
  <c r="G7881" i="6"/>
  <c r="G7869" i="6"/>
  <c r="G7856" i="6"/>
  <c r="G7843" i="6"/>
  <c r="G7831" i="6"/>
  <c r="G7819" i="6"/>
  <c r="G7806" i="6"/>
  <c r="G7794" i="6"/>
  <c r="G7782" i="6"/>
  <c r="G7770" i="6"/>
  <c r="G7757" i="6"/>
  <c r="G7745" i="6"/>
  <c r="G7732" i="6"/>
  <c r="G7720" i="6"/>
  <c r="G7707" i="6"/>
  <c r="G7696" i="6"/>
  <c r="G7685" i="6"/>
  <c r="G7674" i="6"/>
  <c r="G7663" i="6"/>
  <c r="G7652" i="6"/>
  <c r="G7641" i="6"/>
  <c r="G7629" i="6"/>
  <c r="G7618" i="6"/>
  <c r="G7608" i="6"/>
  <c r="G7598" i="6"/>
  <c r="G7588" i="6"/>
  <c r="G7578" i="6"/>
  <c r="G7568" i="6"/>
  <c r="G7558" i="6"/>
  <c r="G7548" i="6"/>
  <c r="G7538" i="6"/>
  <c r="G7528" i="6"/>
  <c r="G8546" i="6"/>
  <c r="G8534" i="6"/>
  <c r="G8521" i="6"/>
  <c r="G8509" i="6"/>
  <c r="G8496" i="6"/>
  <c r="G8484" i="6"/>
  <c r="G8472" i="6"/>
  <c r="G8460" i="6"/>
  <c r="G8447" i="6"/>
  <c r="G8435" i="6"/>
  <c r="G8423" i="6"/>
  <c r="G8410" i="6"/>
  <c r="G8397" i="6"/>
  <c r="G8385" i="6"/>
  <c r="G8373" i="6"/>
  <c r="G8361" i="6"/>
  <c r="G8349" i="6"/>
  <c r="G8336" i="6"/>
  <c r="G8324" i="6"/>
  <c r="G8312" i="6"/>
  <c r="G8299" i="6"/>
  <c r="G8286" i="6"/>
  <c r="G8274" i="6"/>
  <c r="G8262" i="6"/>
  <c r="G8250" i="6"/>
  <c r="G8237" i="6"/>
  <c r="G8225" i="6"/>
  <c r="G8213" i="6"/>
  <c r="G8201" i="6"/>
  <c r="G8187" i="6"/>
  <c r="G8175" i="6"/>
  <c r="G8163" i="6"/>
  <c r="G8151" i="6"/>
  <c r="G8139" i="6"/>
  <c r="G8126" i="6"/>
  <c r="G8114" i="6"/>
  <c r="G8102" i="6"/>
  <c r="G8090" i="6"/>
  <c r="G8076" i="6"/>
  <c r="G8064" i="6"/>
  <c r="G8052" i="6"/>
  <c r="G8040" i="6"/>
  <c r="G8027" i="6"/>
  <c r="G8015" i="6"/>
  <c r="G8003" i="6"/>
  <c r="G7991" i="6"/>
  <c r="G7979" i="6"/>
  <c r="G7965" i="6"/>
  <c r="G7953" i="6"/>
  <c r="G7941" i="6"/>
  <c r="G7929" i="6"/>
  <c r="G7916" i="6"/>
  <c r="G7904" i="6"/>
  <c r="G7892" i="6"/>
  <c r="G7880" i="6"/>
  <c r="G7867" i="6"/>
  <c r="G7854" i="6"/>
  <c r="G8545" i="6"/>
  <c r="G8532" i="6"/>
  <c r="G8520" i="6"/>
  <c r="G8507" i="6"/>
  <c r="G8495" i="6"/>
  <c r="G8483" i="6"/>
  <c r="G8471" i="6"/>
  <c r="G8459" i="6"/>
  <c r="G8446" i="6"/>
  <c r="G8434" i="6"/>
  <c r="G8421" i="6"/>
  <c r="G8409" i="6"/>
  <c r="G8396" i="6"/>
  <c r="G8384" i="6"/>
  <c r="G8372" i="6"/>
  <c r="G8360" i="6"/>
  <c r="G8347" i="6"/>
  <c r="G8335" i="6"/>
  <c r="G8323" i="6"/>
  <c r="G8310" i="6"/>
  <c r="G8297" i="6"/>
  <c r="G8285" i="6"/>
  <c r="G8273" i="6"/>
  <c r="G8261" i="6"/>
  <c r="G8249" i="6"/>
  <c r="G8236" i="6"/>
  <c r="G8224" i="6"/>
  <c r="G8212" i="6"/>
  <c r="G8199" i="6"/>
  <c r="G8186" i="6"/>
  <c r="G8174" i="6"/>
  <c r="G8162" i="6"/>
  <c r="G8150" i="6"/>
  <c r="G8137" i="6"/>
  <c r="G8125" i="6"/>
  <c r="G8113" i="6"/>
  <c r="G8101" i="6"/>
  <c r="G8087" i="6"/>
  <c r="G8075" i="6"/>
  <c r="G8063" i="6"/>
  <c r="G8051" i="6"/>
  <c r="G8039" i="6"/>
  <c r="G8026" i="6"/>
  <c r="G8014" i="6"/>
  <c r="G8002" i="6"/>
  <c r="G7990" i="6"/>
  <c r="G7976" i="6"/>
  <c r="G7964" i="6"/>
  <c r="G7952" i="6"/>
  <c r="G7940" i="6"/>
  <c r="G7927" i="6"/>
  <c r="G7915" i="6"/>
  <c r="G7903" i="6"/>
  <c r="G7891" i="6"/>
  <c r="G7879" i="6"/>
  <c r="G7865" i="6"/>
  <c r="G7853" i="6"/>
  <c r="G7841" i="6"/>
  <c r="G7829" i="6"/>
  <c r="G7816" i="6"/>
  <c r="G7804" i="6"/>
  <c r="G7792" i="6"/>
  <c r="G7780" i="6"/>
  <c r="G7767" i="6"/>
  <c r="G7754" i="6"/>
  <c r="G7742" i="6"/>
  <c r="G7730" i="6"/>
  <c r="G7717" i="6"/>
  <c r="G7705" i="6"/>
  <c r="G7694" i="6"/>
  <c r="G7683" i="6"/>
  <c r="G7672" i="6"/>
  <c r="G7661" i="6"/>
  <c r="G7649" i="6"/>
  <c r="G7638" i="6"/>
  <c r="G7627" i="6"/>
  <c r="G7616" i="6"/>
  <c r="G7606" i="6"/>
  <c r="G7596" i="6"/>
  <c r="G7586" i="6"/>
  <c r="G7576" i="6"/>
  <c r="G7566" i="6"/>
  <c r="G7556" i="6"/>
  <c r="G7546" i="6"/>
  <c r="G7536" i="6"/>
  <c r="G8543" i="6"/>
  <c r="G8531" i="6"/>
  <c r="G8519" i="6"/>
  <c r="G8506" i="6"/>
  <c r="G8494" i="6"/>
  <c r="G8482" i="6"/>
  <c r="G8470" i="6"/>
  <c r="G8457" i="6"/>
  <c r="G8445" i="6"/>
  <c r="G8432" i="6"/>
  <c r="G8420" i="6"/>
  <c r="G8407" i="6"/>
  <c r="G8395" i="6"/>
  <c r="G8383" i="6"/>
  <c r="G8371" i="6"/>
  <c r="G8359" i="6"/>
  <c r="G8346" i="6"/>
  <c r="G8334" i="6"/>
  <c r="G8321" i="6"/>
  <c r="G8309" i="6"/>
  <c r="G8296" i="6"/>
  <c r="G8284" i="6"/>
  <c r="G8272" i="6"/>
  <c r="G8260" i="6"/>
  <c r="G8247" i="6"/>
  <c r="G8235" i="6"/>
  <c r="G8223" i="6"/>
  <c r="G8210" i="6"/>
  <c r="G8197" i="6"/>
  <c r="G8185" i="6"/>
  <c r="G8173" i="6"/>
  <c r="G8161" i="6"/>
  <c r="G8149" i="6"/>
  <c r="G8136" i="6"/>
  <c r="G8124" i="6"/>
  <c r="G8112" i="6"/>
  <c r="G8099" i="6"/>
  <c r="G8086" i="6"/>
  <c r="G8074" i="6"/>
  <c r="G8062" i="6"/>
  <c r="G8050" i="6"/>
  <c r="G8037" i="6"/>
  <c r="G8025" i="6"/>
  <c r="G8013" i="6"/>
  <c r="G8001" i="6"/>
  <c r="G7987" i="6"/>
  <c r="G7975" i="6"/>
  <c r="G7963" i="6"/>
  <c r="G7951" i="6"/>
  <c r="G7939" i="6"/>
  <c r="G7926" i="6"/>
  <c r="G7914" i="6"/>
  <c r="G7902" i="6"/>
  <c r="G7890" i="6"/>
  <c r="G7876" i="6"/>
  <c r="G7864" i="6"/>
  <c r="G7852" i="6"/>
  <c r="G7840" i="6"/>
  <c r="G7827" i="6"/>
  <c r="G7815" i="6"/>
  <c r="G7803" i="6"/>
  <c r="G7791" i="6"/>
  <c r="G7779" i="6"/>
  <c r="G7765" i="6"/>
  <c r="G7753" i="6"/>
  <c r="G7741" i="6"/>
  <c r="G7729" i="6"/>
  <c r="G7716" i="6"/>
  <c r="G7704" i="6"/>
  <c r="G7693" i="6"/>
  <c r="G7682" i="6"/>
  <c r="G7671" i="6"/>
  <c r="G7659" i="6"/>
  <c r="G7648" i="6"/>
  <c r="G7637" i="6"/>
  <c r="G7626" i="6"/>
  <c r="G7615" i="6"/>
  <c r="G7605" i="6"/>
  <c r="G7595" i="6"/>
  <c r="G7585" i="6"/>
  <c r="G7575" i="6"/>
  <c r="G7565" i="6"/>
  <c r="G7555" i="6"/>
  <c r="G7545" i="6"/>
  <c r="G7535" i="6"/>
  <c r="G7525" i="6"/>
  <c r="G7515" i="6"/>
  <c r="G7505" i="6"/>
  <c r="G7495" i="6"/>
  <c r="G7485" i="6"/>
  <c r="G7475" i="6"/>
  <c r="G7465" i="6"/>
  <c r="G7455" i="6"/>
  <c r="G7445" i="6"/>
  <c r="G7435" i="6"/>
  <c r="G7425" i="6"/>
  <c r="G7415" i="6"/>
  <c r="G7405" i="6"/>
  <c r="G7395" i="6"/>
  <c r="G7385" i="6"/>
  <c r="G7375" i="6"/>
  <c r="G7365" i="6"/>
  <c r="G7355" i="6"/>
  <c r="G7345" i="6"/>
  <c r="G7335" i="6"/>
  <c r="G7325" i="6"/>
  <c r="G7315" i="6"/>
  <c r="G7305" i="6"/>
  <c r="G7295" i="6"/>
  <c r="G7285" i="6"/>
  <c r="G7275" i="6"/>
  <c r="G7265" i="6"/>
  <c r="G7255" i="6"/>
  <c r="G7245" i="6"/>
  <c r="G7235" i="6"/>
  <c r="G7225" i="6"/>
  <c r="G7215" i="6"/>
  <c r="G7205" i="6"/>
  <c r="G7195" i="6"/>
  <c r="G7185" i="6"/>
  <c r="G7175" i="6"/>
  <c r="G7165" i="6"/>
  <c r="G7155" i="6"/>
  <c r="G7145" i="6"/>
  <c r="G7135" i="6"/>
  <c r="G7125" i="6"/>
  <c r="G7115" i="6"/>
  <c r="G7105" i="6"/>
  <c r="G7095" i="6"/>
  <c r="G7085" i="6"/>
  <c r="G7075" i="6"/>
  <c r="G7065" i="6"/>
  <c r="G7055" i="6"/>
  <c r="G7045" i="6"/>
  <c r="G7035" i="6"/>
  <c r="G7025" i="6"/>
  <c r="G7015" i="6"/>
  <c r="G7005" i="6"/>
  <c r="G6995" i="6"/>
  <c r="G6985" i="6"/>
  <c r="G6975" i="6"/>
  <c r="G6965" i="6"/>
  <c r="G6955" i="6"/>
  <c r="G6945" i="6"/>
  <c r="G6935" i="6"/>
  <c r="G6925" i="6"/>
  <c r="G6915" i="6"/>
  <c r="G6905" i="6"/>
  <c r="G6895" i="6"/>
  <c r="G6885" i="6"/>
  <c r="G6875" i="6"/>
  <c r="G8542" i="6"/>
  <c r="G8525" i="6"/>
  <c r="G8503" i="6"/>
  <c r="G8481" i="6"/>
  <c r="G8463" i="6"/>
  <c r="G8441" i="6"/>
  <c r="G8419" i="6"/>
  <c r="G8402" i="6"/>
  <c r="G8380" i="6"/>
  <c r="G8357" i="6"/>
  <c r="G8340" i="6"/>
  <c r="G8317" i="6"/>
  <c r="G8295" i="6"/>
  <c r="G8279" i="6"/>
  <c r="G8256" i="6"/>
  <c r="G8234" i="6"/>
  <c r="G8216" i="6"/>
  <c r="G8194" i="6"/>
  <c r="G8172" i="6"/>
  <c r="G8154" i="6"/>
  <c r="G8132" i="6"/>
  <c r="G8110" i="6"/>
  <c r="G8093" i="6"/>
  <c r="G8071" i="6"/>
  <c r="G8049" i="6"/>
  <c r="G8031" i="6"/>
  <c r="G8009" i="6"/>
  <c r="G7986" i="6"/>
  <c r="G7970" i="6"/>
  <c r="G7947" i="6"/>
  <c r="G7925" i="6"/>
  <c r="G7907" i="6"/>
  <c r="G7885" i="6"/>
  <c r="G7863" i="6"/>
  <c r="G7846" i="6"/>
  <c r="G7826" i="6"/>
  <c r="G7810" i="6"/>
  <c r="G7793" i="6"/>
  <c r="G7774" i="6"/>
  <c r="G7759" i="6"/>
  <c r="G7739" i="6"/>
  <c r="G7723" i="6"/>
  <c r="G7703" i="6"/>
  <c r="G7688" i="6"/>
  <c r="G7673" i="6"/>
  <c r="G7656" i="6"/>
  <c r="G7642" i="6"/>
  <c r="G7624" i="6"/>
  <c r="G7610" i="6"/>
  <c r="G7594" i="6"/>
  <c r="G7581" i="6"/>
  <c r="G7567" i="6"/>
  <c r="G7552" i="6"/>
  <c r="G7539" i="6"/>
  <c r="G7524" i="6"/>
  <c r="G7513" i="6"/>
  <c r="G7502" i="6"/>
  <c r="G7491" i="6"/>
  <c r="G7480" i="6"/>
  <c r="G7469" i="6"/>
  <c r="G7458" i="6"/>
  <c r="G7447" i="6"/>
  <c r="G7436" i="6"/>
  <c r="G7424" i="6"/>
  <c r="G7413" i="6"/>
  <c r="G7402" i="6"/>
  <c r="G7391" i="6"/>
  <c r="G7380" i="6"/>
  <c r="G7369" i="6"/>
  <c r="G7358" i="6"/>
  <c r="G7347" i="6"/>
  <c r="G7336" i="6"/>
  <c r="G7324" i="6"/>
  <c r="G7313" i="6"/>
  <c r="G7302" i="6"/>
  <c r="G7291" i="6"/>
  <c r="G7280" i="6"/>
  <c r="G7269" i="6"/>
  <c r="G7258" i="6"/>
  <c r="G7247" i="6"/>
  <c r="G7236" i="6"/>
  <c r="G7224" i="6"/>
  <c r="G7213" i="6"/>
  <c r="G7202" i="6"/>
  <c r="G7191" i="6"/>
  <c r="G7180" i="6"/>
  <c r="G7169" i="6"/>
  <c r="G7158" i="6"/>
  <c r="G7147" i="6"/>
  <c r="G7136" i="6"/>
  <c r="G7124" i="6"/>
  <c r="G7113" i="6"/>
  <c r="G7102" i="6"/>
  <c r="G7091" i="6"/>
  <c r="G7080" i="6"/>
  <c r="G7069" i="6"/>
  <c r="G7058" i="6"/>
  <c r="G7047" i="6"/>
  <c r="G7036" i="6"/>
  <c r="G7024" i="6"/>
  <c r="G7013" i="6"/>
  <c r="G7002" i="6"/>
  <c r="G6991" i="6"/>
  <c r="G6980" i="6"/>
  <c r="G6969" i="6"/>
  <c r="G6958" i="6"/>
  <c r="G6947" i="6"/>
  <c r="G6936" i="6"/>
  <c r="G6924" i="6"/>
  <c r="G6913" i="6"/>
  <c r="G6902" i="6"/>
  <c r="G6891" i="6"/>
  <c r="G6880" i="6"/>
  <c r="G8541" i="6"/>
  <c r="G8524" i="6"/>
  <c r="G8502" i="6"/>
  <c r="G8480" i="6"/>
  <c r="G8462" i="6"/>
  <c r="G8440" i="6"/>
  <c r="G8417" i="6"/>
  <c r="G8401" i="6"/>
  <c r="G8379" i="6"/>
  <c r="G8356" i="6"/>
  <c r="G8339" i="6"/>
  <c r="G8316" i="6"/>
  <c r="G8294" i="6"/>
  <c r="G8276" i="6"/>
  <c r="G8254" i="6"/>
  <c r="G8232" i="6"/>
  <c r="G8215" i="6"/>
  <c r="G8193" i="6"/>
  <c r="G8171" i="6"/>
  <c r="G8153" i="6"/>
  <c r="G8131" i="6"/>
  <c r="G8109" i="6"/>
  <c r="G8092" i="6"/>
  <c r="G8070" i="6"/>
  <c r="G8047" i="6"/>
  <c r="G8030" i="6"/>
  <c r="G8007" i="6"/>
  <c r="G7985" i="6"/>
  <c r="G7969" i="6"/>
  <c r="G7946" i="6"/>
  <c r="G7924" i="6"/>
  <c r="G7906" i="6"/>
  <c r="G7884" i="6"/>
  <c r="G7862" i="6"/>
  <c r="G7845" i="6"/>
  <c r="G7825" i="6"/>
  <c r="G7809" i="6"/>
  <c r="G7790" i="6"/>
  <c r="G7773" i="6"/>
  <c r="G7756" i="6"/>
  <c r="G7737" i="6"/>
  <c r="G7721" i="6"/>
  <c r="G7702" i="6"/>
  <c r="G7687" i="6"/>
  <c r="G7669" i="6"/>
  <c r="G7655" i="6"/>
  <c r="G7639" i="6"/>
  <c r="G7623" i="6"/>
  <c r="G7609" i="6"/>
  <c r="G7593" i="6"/>
  <c r="G7580" i="6"/>
  <c r="G7564" i="6"/>
  <c r="G7551" i="6"/>
  <c r="G7537" i="6"/>
  <c r="G7523" i="6"/>
  <c r="G7512" i="6"/>
  <c r="G7501" i="6"/>
  <c r="G7490" i="6"/>
  <c r="G7479" i="6"/>
  <c r="G7468" i="6"/>
  <c r="G7457" i="6"/>
  <c r="G7446" i="6"/>
  <c r="G7434" i="6"/>
  <c r="G7423" i="6"/>
  <c r="G7412" i="6"/>
  <c r="G7401" i="6"/>
  <c r="G7390" i="6"/>
  <c r="G7379" i="6"/>
  <c r="G7368" i="6"/>
  <c r="G7357" i="6"/>
  <c r="G7346" i="6"/>
  <c r="G7334" i="6"/>
  <c r="G7323" i="6"/>
  <c r="G7312" i="6"/>
  <c r="G7301" i="6"/>
  <c r="G7290" i="6"/>
  <c r="G7279" i="6"/>
  <c r="G7268" i="6"/>
  <c r="G7257" i="6"/>
  <c r="G7246" i="6"/>
  <c r="G7234" i="6"/>
  <c r="G7223" i="6"/>
  <c r="G7212" i="6"/>
  <c r="G7201" i="6"/>
  <c r="G7190" i="6"/>
  <c r="G8540" i="6"/>
  <c r="G8517" i="6"/>
  <c r="G8501" i="6"/>
  <c r="G8479" i="6"/>
  <c r="G8456" i="6"/>
  <c r="G8439" i="6"/>
  <c r="G8416" i="6"/>
  <c r="G8394" i="6"/>
  <c r="G8376" i="6"/>
  <c r="G8354" i="6"/>
  <c r="G8332" i="6"/>
  <c r="G8315" i="6"/>
  <c r="G8293" i="6"/>
  <c r="G8271" i="6"/>
  <c r="G8253" i="6"/>
  <c r="G8231" i="6"/>
  <c r="G8209" i="6"/>
  <c r="G8192" i="6"/>
  <c r="G8170" i="6"/>
  <c r="G8147" i="6"/>
  <c r="G8130" i="6"/>
  <c r="G8107" i="6"/>
  <c r="G8085" i="6"/>
  <c r="G8069" i="6"/>
  <c r="G8046" i="6"/>
  <c r="G8024" i="6"/>
  <c r="G8006" i="6"/>
  <c r="G7984" i="6"/>
  <c r="G7962" i="6"/>
  <c r="G7945" i="6"/>
  <c r="G7923" i="6"/>
  <c r="G7901" i="6"/>
  <c r="G7883" i="6"/>
  <c r="G7861" i="6"/>
  <c r="G7842" i="6"/>
  <c r="G7824" i="6"/>
  <c r="G7807" i="6"/>
  <c r="G7787" i="6"/>
  <c r="G7772" i="6"/>
  <c r="G7752" i="6"/>
  <c r="G7736" i="6"/>
  <c r="G7719" i="6"/>
  <c r="G7701" i="6"/>
  <c r="G7686" i="6"/>
  <c r="G7668" i="6"/>
  <c r="G7654" i="6"/>
  <c r="G7636" i="6"/>
  <c r="G7622" i="6"/>
  <c r="G7607" i="6"/>
  <c r="G7592" i="6"/>
  <c r="G7579" i="6"/>
  <c r="G7563" i="6"/>
  <c r="G7550" i="6"/>
  <c r="G7534" i="6"/>
  <c r="G7522" i="6"/>
  <c r="G7511" i="6"/>
  <c r="G7500" i="6"/>
  <c r="G7489" i="6"/>
  <c r="G7478" i="6"/>
  <c r="G7467" i="6"/>
  <c r="G7456" i="6"/>
  <c r="G7444" i="6"/>
  <c r="G7433" i="6"/>
  <c r="G7422" i="6"/>
  <c r="G7411" i="6"/>
  <c r="G7400" i="6"/>
  <c r="G7389" i="6"/>
  <c r="G7378" i="6"/>
  <c r="G7367" i="6"/>
  <c r="G7356" i="6"/>
  <c r="G7344" i="6"/>
  <c r="G7333" i="6"/>
  <c r="G7322" i="6"/>
  <c r="G7311" i="6"/>
  <c r="G7300" i="6"/>
  <c r="G7289" i="6"/>
  <c r="G7278" i="6"/>
  <c r="G7267" i="6"/>
  <c r="G7256" i="6"/>
  <c r="G7244" i="6"/>
  <c r="G7233" i="6"/>
  <c r="G7222" i="6"/>
  <c r="G7211" i="6"/>
  <c r="G7200" i="6"/>
  <c r="G7189" i="6"/>
  <c r="G8539" i="6"/>
  <c r="G8516" i="6"/>
  <c r="G8499" i="6"/>
  <c r="G8476" i="6"/>
  <c r="G8454" i="6"/>
  <c r="G8437" i="6"/>
  <c r="G8415" i="6"/>
  <c r="G8393" i="6"/>
  <c r="G8375" i="6"/>
  <c r="G8353" i="6"/>
  <c r="G8331" i="6"/>
  <c r="G8314" i="6"/>
  <c r="G8292" i="6"/>
  <c r="G8270" i="6"/>
  <c r="G8252" i="6"/>
  <c r="G8537" i="6"/>
  <c r="G8505" i="6"/>
  <c r="G8469" i="6"/>
  <c r="G8431" i="6"/>
  <c r="G8404" i="6"/>
  <c r="G8367" i="6"/>
  <c r="G8330" i="6"/>
  <c r="G8303" i="6"/>
  <c r="G8265" i="6"/>
  <c r="G8230" i="6"/>
  <c r="G8204" i="6"/>
  <c r="G8179" i="6"/>
  <c r="G8143" i="6"/>
  <c r="G8117" i="6"/>
  <c r="G8083" i="6"/>
  <c r="G8057" i="6"/>
  <c r="G8023" i="6"/>
  <c r="G7996" i="6"/>
  <c r="G7971" i="6"/>
  <c r="G7936" i="6"/>
  <c r="G7910" i="6"/>
  <c r="G7875" i="6"/>
  <c r="G7850" i="6"/>
  <c r="G7823" i="6"/>
  <c r="G7799" i="6"/>
  <c r="G7775" i="6"/>
  <c r="G7749" i="6"/>
  <c r="G7725" i="6"/>
  <c r="G7698" i="6"/>
  <c r="G7677" i="6"/>
  <c r="G7653" i="6"/>
  <c r="G7632" i="6"/>
  <c r="G7611" i="6"/>
  <c r="G7589" i="6"/>
  <c r="G7570" i="6"/>
  <c r="G7547" i="6"/>
  <c r="G7529" i="6"/>
  <c r="G7510" i="6"/>
  <c r="G7496" i="6"/>
  <c r="G7481" i="6"/>
  <c r="G7463" i="6"/>
  <c r="G7449" i="6"/>
  <c r="G7431" i="6"/>
  <c r="G7417" i="6"/>
  <c r="G7399" i="6"/>
  <c r="G7384" i="6"/>
  <c r="G7370" i="6"/>
  <c r="G7352" i="6"/>
  <c r="G7338" i="6"/>
  <c r="G7320" i="6"/>
  <c r="G7306" i="6"/>
  <c r="G7288" i="6"/>
  <c r="G7273" i="6"/>
  <c r="G7259" i="6"/>
  <c r="G7241" i="6"/>
  <c r="G7227" i="6"/>
  <c r="G7209" i="6"/>
  <c r="G7194" i="6"/>
  <c r="G7179" i="6"/>
  <c r="G7167" i="6"/>
  <c r="G7154" i="6"/>
  <c r="G7142" i="6"/>
  <c r="G7130" i="6"/>
  <c r="G7118" i="6"/>
  <c r="G7106" i="6"/>
  <c r="G7093" i="6"/>
  <c r="G7081" i="6"/>
  <c r="G7068" i="6"/>
  <c r="G7056" i="6"/>
  <c r="G7043" i="6"/>
  <c r="G7031" i="6"/>
  <c r="G7019" i="6"/>
  <c r="G7007" i="6"/>
  <c r="G6994" i="6"/>
  <c r="G6982" i="6"/>
  <c r="G6970" i="6"/>
  <c r="G6957" i="6"/>
  <c r="G6944" i="6"/>
  <c r="G6932" i="6"/>
  <c r="G6920" i="6"/>
  <c r="G6908" i="6"/>
  <c r="G6896" i="6"/>
  <c r="G6883" i="6"/>
  <c r="G6871" i="6"/>
  <c r="G6861" i="6"/>
  <c r="G6851" i="6"/>
  <c r="G6841" i="6"/>
  <c r="G6831" i="6"/>
  <c r="G6821" i="6"/>
  <c r="G6811" i="6"/>
  <c r="G6801" i="6"/>
  <c r="G6791" i="6"/>
  <c r="G6781" i="6"/>
  <c r="G6771" i="6"/>
  <c r="G6761" i="6"/>
  <c r="G6751" i="6"/>
  <c r="G6741" i="6"/>
  <c r="G6731" i="6"/>
  <c r="G6721" i="6"/>
  <c r="G6711" i="6"/>
  <c r="G6701" i="6"/>
  <c r="G6691" i="6"/>
  <c r="G6681" i="6"/>
  <c r="G6671" i="6"/>
  <c r="G6661" i="6"/>
  <c r="G6651" i="6"/>
  <c r="G6641" i="6"/>
  <c r="G6631" i="6"/>
  <c r="G6621" i="6"/>
  <c r="G6611" i="6"/>
  <c r="G6601" i="6"/>
  <c r="G6591" i="6"/>
  <c r="G6581" i="6"/>
  <c r="G6571" i="6"/>
  <c r="G6561" i="6"/>
  <c r="G6551" i="6"/>
  <c r="G6541" i="6"/>
  <c r="G6531" i="6"/>
  <c r="G6521" i="6"/>
  <c r="G6511" i="6"/>
  <c r="G6501" i="6"/>
  <c r="G6491" i="6"/>
  <c r="G6481" i="6"/>
  <c r="G6471" i="6"/>
  <c r="G6461" i="6"/>
  <c r="G6451" i="6"/>
  <c r="G6441" i="6"/>
  <c r="G6431" i="6"/>
  <c r="G6421" i="6"/>
  <c r="G6411" i="6"/>
  <c r="G6401" i="6"/>
  <c r="G6391" i="6"/>
  <c r="G6381" i="6"/>
  <c r="G6371" i="6"/>
  <c r="G6361" i="6"/>
  <c r="G6351" i="6"/>
  <c r="G6341" i="6"/>
  <c r="G6331" i="6"/>
  <c r="G6321" i="6"/>
  <c r="G6311" i="6"/>
  <c r="G6301" i="6"/>
  <c r="G6291" i="6"/>
  <c r="G6281" i="6"/>
  <c r="G6271" i="6"/>
  <c r="G6261" i="6"/>
  <c r="G6251" i="6"/>
  <c r="G6241" i="6"/>
  <c r="G6231" i="6"/>
  <c r="G6221" i="6"/>
  <c r="G6211" i="6"/>
  <c r="G6201" i="6"/>
  <c r="G6191" i="6"/>
  <c r="G6181" i="6"/>
  <c r="G6171" i="6"/>
  <c r="G6161" i="6"/>
  <c r="G6151" i="6"/>
  <c r="G6141" i="6"/>
  <c r="G6131" i="6"/>
  <c r="G6121" i="6"/>
  <c r="G6111" i="6"/>
  <c r="G6101" i="6"/>
  <c r="G6091" i="6"/>
  <c r="G6081" i="6"/>
  <c r="G6071" i="6"/>
  <c r="G6061" i="6"/>
  <c r="G6051" i="6"/>
  <c r="G6041" i="6"/>
  <c r="G6031" i="6"/>
  <c r="G6021" i="6"/>
  <c r="G6011" i="6"/>
  <c r="G8536" i="6"/>
  <c r="G8504" i="6"/>
  <c r="G8467" i="6"/>
  <c r="G8430" i="6"/>
  <c r="G8403" i="6"/>
  <c r="G8365" i="6"/>
  <c r="G8329" i="6"/>
  <c r="G8302" i="6"/>
  <c r="G8264" i="6"/>
  <c r="G8229" i="6"/>
  <c r="G8203" i="6"/>
  <c r="G8169" i="6"/>
  <c r="G8142" i="6"/>
  <c r="G8116" i="6"/>
  <c r="G8082" i="6"/>
  <c r="G8056" i="6"/>
  <c r="G8021" i="6"/>
  <c r="G7995" i="6"/>
  <c r="G7961" i="6"/>
  <c r="G7935" i="6"/>
  <c r="G7909" i="6"/>
  <c r="G7874" i="6"/>
  <c r="G7849" i="6"/>
  <c r="G7821" i="6"/>
  <c r="G7797" i="6"/>
  <c r="G7771" i="6"/>
  <c r="G7747" i="6"/>
  <c r="G7724" i="6"/>
  <c r="G7697" i="6"/>
  <c r="G7676" i="6"/>
  <c r="G7651" i="6"/>
  <c r="G7631" i="6"/>
  <c r="G7604" i="6"/>
  <c r="G7587" i="6"/>
  <c r="G7569" i="6"/>
  <c r="G7544" i="6"/>
  <c r="G7527" i="6"/>
  <c r="G7509" i="6"/>
  <c r="G7494" i="6"/>
  <c r="G7477" i="6"/>
  <c r="G7462" i="6"/>
  <c r="G7448" i="6"/>
  <c r="G7430" i="6"/>
  <c r="G7416" i="6"/>
  <c r="G7398" i="6"/>
  <c r="G7383" i="6"/>
  <c r="G7366" i="6"/>
  <c r="G7351" i="6"/>
  <c r="G7337" i="6"/>
  <c r="G7319" i="6"/>
  <c r="G7304" i="6"/>
  <c r="G7287" i="6"/>
  <c r="G7272" i="6"/>
  <c r="G7254" i="6"/>
  <c r="G7240" i="6"/>
  <c r="G7226" i="6"/>
  <c r="G7208" i="6"/>
  <c r="G7193" i="6"/>
  <c r="G7178" i="6"/>
  <c r="G7166" i="6"/>
  <c r="G7153" i="6"/>
  <c r="G7141" i="6"/>
  <c r="G7129" i="6"/>
  <c r="G7117" i="6"/>
  <c r="G7104" i="6"/>
  <c r="G7092" i="6"/>
  <c r="G7079" i="6"/>
  <c r="G7067" i="6"/>
  <c r="G7054" i="6"/>
  <c r="G7042" i="6"/>
  <c r="G7030" i="6"/>
  <c r="G7018" i="6"/>
  <c r="G7006" i="6"/>
  <c r="G6993" i="6"/>
  <c r="G6981" i="6"/>
  <c r="G6968" i="6"/>
  <c r="G6956" i="6"/>
  <c r="G6943" i="6"/>
  <c r="G6931" i="6"/>
  <c r="G6919" i="6"/>
  <c r="G6907" i="6"/>
  <c r="G6894" i="6"/>
  <c r="G6882" i="6"/>
  <c r="G6870" i="6"/>
  <c r="G6860" i="6"/>
  <c r="G6850" i="6"/>
  <c r="G6840" i="6"/>
  <c r="G6830" i="6"/>
  <c r="G6820" i="6"/>
  <c r="G6810" i="6"/>
  <c r="G6800" i="6"/>
  <c r="G6790" i="6"/>
  <c r="G6780" i="6"/>
  <c r="G6770" i="6"/>
  <c r="G6760" i="6"/>
  <c r="G6750" i="6"/>
  <c r="G6740" i="6"/>
  <c r="G6730" i="6"/>
  <c r="G6720" i="6"/>
  <c r="G6710" i="6"/>
  <c r="G6700" i="6"/>
  <c r="G6690" i="6"/>
  <c r="G6680" i="6"/>
  <c r="G6670" i="6"/>
  <c r="G6660" i="6"/>
  <c r="G6650" i="6"/>
  <c r="G6640" i="6"/>
  <c r="G6630" i="6"/>
  <c r="G6620" i="6"/>
  <c r="G6610" i="6"/>
  <c r="G6600" i="6"/>
  <c r="G6590" i="6"/>
  <c r="G6580" i="6"/>
  <c r="G6570" i="6"/>
  <c r="G6560" i="6"/>
  <c r="G6550" i="6"/>
  <c r="G6540" i="6"/>
  <c r="G6530" i="6"/>
  <c r="G6520" i="6"/>
  <c r="G6510" i="6"/>
  <c r="G6500" i="6"/>
  <c r="G6490" i="6"/>
  <c r="G6480" i="6"/>
  <c r="G6470" i="6"/>
  <c r="G6460" i="6"/>
  <c r="G6450" i="6"/>
  <c r="G6440" i="6"/>
  <c r="G6430" i="6"/>
  <c r="G6420" i="6"/>
  <c r="G6410" i="6"/>
  <c r="G6400" i="6"/>
  <c r="G6390" i="6"/>
  <c r="G6380" i="6"/>
  <c r="G6370" i="6"/>
  <c r="G6360" i="6"/>
  <c r="G6350" i="6"/>
  <c r="G6340" i="6"/>
  <c r="G6330" i="6"/>
  <c r="G6320" i="6"/>
  <c r="G6310" i="6"/>
  <c r="G6300" i="6"/>
  <c r="G6290" i="6"/>
  <c r="G6280" i="6"/>
  <c r="G6270" i="6"/>
  <c r="G6260" i="6"/>
  <c r="G6250" i="6"/>
  <c r="G6240" i="6"/>
  <c r="G6230" i="6"/>
  <c r="G6220" i="6"/>
  <c r="G6210" i="6"/>
  <c r="G6200" i="6"/>
  <c r="G6190" i="6"/>
  <c r="G6180" i="6"/>
  <c r="G6170" i="6"/>
  <c r="G6160" i="6"/>
  <c r="G6150" i="6"/>
  <c r="G6140" i="6"/>
  <c r="G6130" i="6"/>
  <c r="G6120" i="6"/>
  <c r="G6110" i="6"/>
  <c r="G6100" i="6"/>
  <c r="G6090" i="6"/>
  <c r="G6080" i="6"/>
  <c r="G6070" i="6"/>
  <c r="G6060" i="6"/>
  <c r="G6050" i="6"/>
  <c r="G6040" i="6"/>
  <c r="G6030" i="6"/>
  <c r="G6020" i="6"/>
  <c r="G6010" i="6"/>
  <c r="G8530" i="6"/>
  <c r="G8493" i="6"/>
  <c r="G8465" i="6"/>
  <c r="G8429" i="6"/>
  <c r="G8392" i="6"/>
  <c r="G8364" i="6"/>
  <c r="G8327" i="6"/>
  <c r="G8291" i="6"/>
  <c r="G8259" i="6"/>
  <c r="G8227" i="6"/>
  <c r="G8196" i="6"/>
  <c r="G8167" i="6"/>
  <c r="G8141" i="6"/>
  <c r="G8106" i="6"/>
  <c r="G8081" i="6"/>
  <c r="G8054" i="6"/>
  <c r="G8020" i="6"/>
  <c r="G7994" i="6"/>
  <c r="G7960" i="6"/>
  <c r="G7934" i="6"/>
  <c r="G7899" i="6"/>
  <c r="G7873" i="6"/>
  <c r="G7847" i="6"/>
  <c r="G7820" i="6"/>
  <c r="G7796" i="6"/>
  <c r="G7769" i="6"/>
  <c r="G7746" i="6"/>
  <c r="G7715" i="6"/>
  <c r="G7695" i="6"/>
  <c r="G7675" i="6"/>
  <c r="G7647" i="6"/>
  <c r="G7628" i="6"/>
  <c r="G7603" i="6"/>
  <c r="G7584" i="6"/>
  <c r="G7562" i="6"/>
  <c r="G7543" i="6"/>
  <c r="G7526" i="6"/>
  <c r="G7508" i="6"/>
  <c r="G7493" i="6"/>
  <c r="G7476" i="6"/>
  <c r="G7461" i="6"/>
  <c r="G7443" i="6"/>
  <c r="G7429" i="6"/>
  <c r="G7414" i="6"/>
  <c r="G7397" i="6"/>
  <c r="G7382" i="6"/>
  <c r="G7364" i="6"/>
  <c r="G7350" i="6"/>
  <c r="G7332" i="6"/>
  <c r="G7318" i="6"/>
  <c r="G7303" i="6"/>
  <c r="G7286" i="6"/>
  <c r="G7271" i="6"/>
  <c r="G7253" i="6"/>
  <c r="G7239" i="6"/>
  <c r="G7221" i="6"/>
  <c r="G7207" i="6"/>
  <c r="G7192" i="6"/>
  <c r="G7177" i="6"/>
  <c r="G7164" i="6"/>
  <c r="G7152" i="6"/>
  <c r="G7140" i="6"/>
  <c r="G7128" i="6"/>
  <c r="G7116" i="6"/>
  <c r="G7103" i="6"/>
  <c r="G7090" i="6"/>
  <c r="G7078" i="6"/>
  <c r="G7066" i="6"/>
  <c r="G7053" i="6"/>
  <c r="G7041" i="6"/>
  <c r="G7029" i="6"/>
  <c r="G7017" i="6"/>
  <c r="G7004" i="6"/>
  <c r="G6992" i="6"/>
  <c r="G6979" i="6"/>
  <c r="G6967" i="6"/>
  <c r="G6954" i="6"/>
  <c r="G6942" i="6"/>
  <c r="G6930" i="6"/>
  <c r="G6918" i="6"/>
  <c r="G6906" i="6"/>
  <c r="G6893" i="6"/>
  <c r="G6881" i="6"/>
  <c r="G6869" i="6"/>
  <c r="G6859" i="6"/>
  <c r="G6849" i="6"/>
  <c r="G6839" i="6"/>
  <c r="G6829" i="6"/>
  <c r="G6819" i="6"/>
  <c r="G6809" i="6"/>
  <c r="G6799" i="6"/>
  <c r="G6789" i="6"/>
  <c r="G6779" i="6"/>
  <c r="G6769" i="6"/>
  <c r="G6759" i="6"/>
  <c r="G6749" i="6"/>
  <c r="G6739" i="6"/>
  <c r="G6729" i="6"/>
  <c r="G6719" i="6"/>
  <c r="G8529" i="6"/>
  <c r="G8492" i="6"/>
  <c r="G8464" i="6"/>
  <c r="G8427" i="6"/>
  <c r="G8391" i="6"/>
  <c r="G8363" i="6"/>
  <c r="G8326" i="6"/>
  <c r="G8290" i="6"/>
  <c r="G8257" i="6"/>
  <c r="G8221" i="6"/>
  <c r="G8195" i="6"/>
  <c r="G8165" i="6"/>
  <c r="G8135" i="6"/>
  <c r="G8105" i="6"/>
  <c r="G8080" i="6"/>
  <c r="G8045" i="6"/>
  <c r="G8019" i="6"/>
  <c r="G7993" i="6"/>
  <c r="G7959" i="6"/>
  <c r="G7932" i="6"/>
  <c r="G7897" i="6"/>
  <c r="G7872" i="6"/>
  <c r="G7839" i="6"/>
  <c r="G7817" i="6"/>
  <c r="G7795" i="6"/>
  <c r="G7764" i="6"/>
  <c r="G7743" i="6"/>
  <c r="G7714" i="6"/>
  <c r="G7692" i="6"/>
  <c r="G7667" i="6"/>
  <c r="G7646" i="6"/>
  <c r="G7625" i="6"/>
  <c r="G7602" i="6"/>
  <c r="G7583" i="6"/>
  <c r="G7561" i="6"/>
  <c r="G7542" i="6"/>
  <c r="G7521" i="6"/>
  <c r="G8527" i="6"/>
  <c r="G8475" i="6"/>
  <c r="G8414" i="6"/>
  <c r="G8352" i="6"/>
  <c r="G8305" i="6"/>
  <c r="G8243" i="6"/>
  <c r="G8191" i="6"/>
  <c r="G8146" i="6"/>
  <c r="G8096" i="6"/>
  <c r="G8043" i="6"/>
  <c r="G7999" i="6"/>
  <c r="G7950" i="6"/>
  <c r="G7896" i="6"/>
  <c r="G7857" i="6"/>
  <c r="G7812" i="6"/>
  <c r="G7763" i="6"/>
  <c r="G7727" i="6"/>
  <c r="G7684" i="6"/>
  <c r="G7645" i="6"/>
  <c r="G7613" i="6"/>
  <c r="G7574" i="6"/>
  <c r="G7541" i="6"/>
  <c r="G7516" i="6"/>
  <c r="G7488" i="6"/>
  <c r="G7470" i="6"/>
  <c r="G7442" i="6"/>
  <c r="G7421" i="6"/>
  <c r="G7403" i="6"/>
  <c r="G7376" i="6"/>
  <c r="G7354" i="6"/>
  <c r="G7330" i="6"/>
  <c r="G7309" i="6"/>
  <c r="G7284" i="6"/>
  <c r="G7263" i="6"/>
  <c r="G7242" i="6"/>
  <c r="G7218" i="6"/>
  <c r="G7197" i="6"/>
  <c r="G7174" i="6"/>
  <c r="G7159" i="6"/>
  <c r="G7139" i="6"/>
  <c r="G7122" i="6"/>
  <c r="G7107" i="6"/>
  <c r="G7087" i="6"/>
  <c r="G7071" i="6"/>
  <c r="G7051" i="6"/>
  <c r="G7034" i="6"/>
  <c r="G7016" i="6"/>
  <c r="G6999" i="6"/>
  <c r="G6983" i="6"/>
  <c r="G6963" i="6"/>
  <c r="G6948" i="6"/>
  <c r="G6928" i="6"/>
  <c r="G6911" i="6"/>
  <c r="G6892" i="6"/>
  <c r="G6876" i="6"/>
  <c r="G6862" i="6"/>
  <c r="G6846" i="6"/>
  <c r="G6833" i="6"/>
  <c r="G6817" i="6"/>
  <c r="G6804" i="6"/>
  <c r="G6788" i="6"/>
  <c r="G6775" i="6"/>
  <c r="G6762" i="6"/>
  <c r="G6746" i="6"/>
  <c r="G6733" i="6"/>
  <c r="G6717" i="6"/>
  <c r="G6705" i="6"/>
  <c r="G6693" i="6"/>
  <c r="G6679" i="6"/>
  <c r="G6667" i="6"/>
  <c r="G6655" i="6"/>
  <c r="G6643" i="6"/>
  <c r="G6629" i="6"/>
  <c r="G6617" i="6"/>
  <c r="G6605" i="6"/>
  <c r="G6593" i="6"/>
  <c r="G6579" i="6"/>
  <c r="G6567" i="6"/>
  <c r="G6555" i="6"/>
  <c r="G6543" i="6"/>
  <c r="G6529" i="6"/>
  <c r="G6517" i="6"/>
  <c r="G6505" i="6"/>
  <c r="G6493" i="6"/>
  <c r="G6479" i="6"/>
  <c r="G6467" i="6"/>
  <c r="G6455" i="6"/>
  <c r="G6443" i="6"/>
  <c r="G6429" i="6"/>
  <c r="G6417" i="6"/>
  <c r="G6405" i="6"/>
  <c r="G6393" i="6"/>
  <c r="G6379" i="6"/>
  <c r="G6367" i="6"/>
  <c r="G6355" i="6"/>
  <c r="G6343" i="6"/>
  <c r="G6329" i="6"/>
  <c r="G6317" i="6"/>
  <c r="G6305" i="6"/>
  <c r="G6293" i="6"/>
  <c r="G6279" i="6"/>
  <c r="G6267" i="6"/>
  <c r="G6255" i="6"/>
  <c r="G6243" i="6"/>
  <c r="G6229" i="6"/>
  <c r="G6217" i="6"/>
  <c r="G6205" i="6"/>
  <c r="G6193" i="6"/>
  <c r="G6179" i="6"/>
  <c r="G6167" i="6"/>
  <c r="G6155" i="6"/>
  <c r="G6143" i="6"/>
  <c r="G6129" i="6"/>
  <c r="G6117" i="6"/>
  <c r="G6105" i="6"/>
  <c r="G6093" i="6"/>
  <c r="G6079" i="6"/>
  <c r="G6067" i="6"/>
  <c r="G6055" i="6"/>
  <c r="G6043" i="6"/>
  <c r="G6029" i="6"/>
  <c r="G6017" i="6"/>
  <c r="G6005" i="6"/>
  <c r="G5995" i="6"/>
  <c r="G5985" i="6"/>
  <c r="G5975" i="6"/>
  <c r="G5965" i="6"/>
  <c r="G5955" i="6"/>
  <c r="G5945" i="6"/>
  <c r="G5935" i="6"/>
  <c r="G5925" i="6"/>
  <c r="G5915" i="6"/>
  <c r="G5905" i="6"/>
  <c r="G5895" i="6"/>
  <c r="G5885" i="6"/>
  <c r="G5875" i="6"/>
  <c r="G5865" i="6"/>
  <c r="G5855" i="6"/>
  <c r="G5845" i="6"/>
  <c r="G5835" i="6"/>
  <c r="G5825" i="6"/>
  <c r="G5815" i="6"/>
  <c r="G5805" i="6"/>
  <c r="G5795" i="6"/>
  <c r="G5785" i="6"/>
  <c r="G5775" i="6"/>
  <c r="G5765" i="6"/>
  <c r="G5755" i="6"/>
  <c r="G5745" i="6"/>
  <c r="G5735" i="6"/>
  <c r="G5725" i="6"/>
  <c r="G5715" i="6"/>
  <c r="G5705" i="6"/>
  <c r="G5695" i="6"/>
  <c r="G5685" i="6"/>
  <c r="G5675" i="6"/>
  <c r="G5665" i="6"/>
  <c r="G5655" i="6"/>
  <c r="G5645" i="6"/>
  <c r="G5635" i="6"/>
  <c r="G5625" i="6"/>
  <c r="G5615" i="6"/>
  <c r="G5605" i="6"/>
  <c r="G5595" i="6"/>
  <c r="G5585" i="6"/>
  <c r="G5575" i="6"/>
  <c r="G5565" i="6"/>
  <c r="G5555" i="6"/>
  <c r="G5545" i="6"/>
  <c r="G5535" i="6"/>
  <c r="G5525" i="6"/>
  <c r="G5515" i="6"/>
  <c r="G5505" i="6"/>
  <c r="G5495" i="6"/>
  <c r="G5485" i="6"/>
  <c r="G5475" i="6"/>
  <c r="G8526" i="6"/>
  <c r="G8474" i="6"/>
  <c r="G8413" i="6"/>
  <c r="G8351" i="6"/>
  <c r="G8304" i="6"/>
  <c r="G8242" i="6"/>
  <c r="G8184" i="6"/>
  <c r="G8145" i="6"/>
  <c r="G8095" i="6"/>
  <c r="G8042" i="6"/>
  <c r="G7997" i="6"/>
  <c r="G7949" i="6"/>
  <c r="G7895" i="6"/>
  <c r="G7851" i="6"/>
  <c r="G7805" i="6"/>
  <c r="G7762" i="6"/>
  <c r="G7726" i="6"/>
  <c r="G7681" i="6"/>
  <c r="G7644" i="6"/>
  <c r="G7612" i="6"/>
  <c r="G7573" i="6"/>
  <c r="G7540" i="6"/>
  <c r="G7514" i="6"/>
  <c r="G7487" i="6"/>
  <c r="G7466" i="6"/>
  <c r="G7441" i="6"/>
  <c r="G7420" i="6"/>
  <c r="G7396" i="6"/>
  <c r="G7374" i="6"/>
  <c r="G7353" i="6"/>
  <c r="G7329" i="6"/>
  <c r="G7308" i="6"/>
  <c r="G7283" i="6"/>
  <c r="G7262" i="6"/>
  <c r="G7238" i="6"/>
  <c r="G7217" i="6"/>
  <c r="G7196" i="6"/>
  <c r="G7173" i="6"/>
  <c r="G7157" i="6"/>
  <c r="G7138" i="6"/>
  <c r="G7121" i="6"/>
  <c r="G7101" i="6"/>
  <c r="G7086" i="6"/>
  <c r="G7070" i="6"/>
  <c r="G7050" i="6"/>
  <c r="G7033" i="6"/>
  <c r="G7014" i="6"/>
  <c r="G6998" i="6"/>
  <c r="G6978" i="6"/>
  <c r="G6962" i="6"/>
  <c r="G6946" i="6"/>
  <c r="G6927" i="6"/>
  <c r="G6910" i="6"/>
  <c r="G6890" i="6"/>
  <c r="G6874" i="6"/>
  <c r="G6858" i="6"/>
  <c r="G6845" i="6"/>
  <c r="G6832" i="6"/>
  <c r="G6816" i="6"/>
  <c r="G6803" i="6"/>
  <c r="G6787" i="6"/>
  <c r="G6774" i="6"/>
  <c r="G6758" i="6"/>
  <c r="G6745" i="6"/>
  <c r="G6732" i="6"/>
  <c r="G6716" i="6"/>
  <c r="G6704" i="6"/>
  <c r="G6692" i="6"/>
  <c r="G6678" i="6"/>
  <c r="G6666" i="6"/>
  <c r="G6654" i="6"/>
  <c r="G6642" i="6"/>
  <c r="G6628" i="6"/>
  <c r="G6616" i="6"/>
  <c r="G6604" i="6"/>
  <c r="G6592" i="6"/>
  <c r="G6578" i="6"/>
  <c r="G6566" i="6"/>
  <c r="G6554" i="6"/>
  <c r="G6542" i="6"/>
  <c r="G6528" i="6"/>
  <c r="G6516" i="6"/>
  <c r="G6504" i="6"/>
  <c r="G6492" i="6"/>
  <c r="G6478" i="6"/>
  <c r="G6466" i="6"/>
  <c r="G6454" i="6"/>
  <c r="G6442" i="6"/>
  <c r="G6428" i="6"/>
  <c r="G6416" i="6"/>
  <c r="G6404" i="6"/>
  <c r="G6392" i="6"/>
  <c r="G6378" i="6"/>
  <c r="G6366" i="6"/>
  <c r="G6354" i="6"/>
  <c r="G6342" i="6"/>
  <c r="G6328" i="6"/>
  <c r="G6316" i="6"/>
  <c r="G6304" i="6"/>
  <c r="G6292" i="6"/>
  <c r="G6278" i="6"/>
  <c r="G6266" i="6"/>
  <c r="G6254" i="6"/>
  <c r="G6242" i="6"/>
  <c r="G6228" i="6"/>
  <c r="G6216" i="6"/>
  <c r="G6204" i="6"/>
  <c r="G6192" i="6"/>
  <c r="G6178" i="6"/>
  <c r="G6166" i="6"/>
  <c r="G6154" i="6"/>
  <c r="G6142" i="6"/>
  <c r="G6128" i="6"/>
  <c r="G6116" i="6"/>
  <c r="G6104" i="6"/>
  <c r="G6092" i="6"/>
  <c r="G6078" i="6"/>
  <c r="G6066" i="6"/>
  <c r="G6054" i="6"/>
  <c r="G6042" i="6"/>
  <c r="G6028" i="6"/>
  <c r="G6016" i="6"/>
  <c r="G6004" i="6"/>
  <c r="G5994" i="6"/>
  <c r="G5984" i="6"/>
  <c r="G5974" i="6"/>
  <c r="G5964" i="6"/>
  <c r="G5954" i="6"/>
  <c r="G5944" i="6"/>
  <c r="G5934" i="6"/>
  <c r="G5924" i="6"/>
  <c r="G5914" i="6"/>
  <c r="G5904" i="6"/>
  <c r="G5894" i="6"/>
  <c r="G5884" i="6"/>
  <c r="G5874" i="6"/>
  <c r="G5864" i="6"/>
  <c r="G5854" i="6"/>
  <c r="G5844" i="6"/>
  <c r="G5834" i="6"/>
  <c r="G5824" i="6"/>
  <c r="G5814" i="6"/>
  <c r="G5804" i="6"/>
  <c r="G5794" i="6"/>
  <c r="G5784" i="6"/>
  <c r="G5774" i="6"/>
  <c r="G5764" i="6"/>
  <c r="G5754" i="6"/>
  <c r="G5744" i="6"/>
  <c r="G5734" i="6"/>
  <c r="G5724" i="6"/>
  <c r="G5714" i="6"/>
  <c r="G5704" i="6"/>
  <c r="G5694" i="6"/>
  <c r="G5684" i="6"/>
  <c r="G5674" i="6"/>
  <c r="G5664" i="6"/>
  <c r="G5654" i="6"/>
  <c r="G5644" i="6"/>
  <c r="G5634" i="6"/>
  <c r="G5624" i="6"/>
  <c r="G5614" i="6"/>
  <c r="G5604" i="6"/>
  <c r="G5594" i="6"/>
  <c r="G5584" i="6"/>
  <c r="G5574" i="6"/>
  <c r="G5564" i="6"/>
  <c r="G5554" i="6"/>
  <c r="G5544" i="6"/>
  <c r="G5534" i="6"/>
  <c r="G5524" i="6"/>
  <c r="G5514" i="6"/>
  <c r="G5504" i="6"/>
  <c r="G5494" i="6"/>
  <c r="G5484" i="6"/>
  <c r="G5474" i="6"/>
  <c r="G8515" i="6"/>
  <c r="G8453" i="6"/>
  <c r="G8406" i="6"/>
  <c r="G8345" i="6"/>
  <c r="G8283" i="6"/>
  <c r="G8241" i="6"/>
  <c r="G8183" i="6"/>
  <c r="G8134" i="6"/>
  <c r="G8094" i="6"/>
  <c r="G8036" i="6"/>
  <c r="G7983" i="6"/>
  <c r="G7943" i="6"/>
  <c r="G7894" i="6"/>
  <c r="G7837" i="6"/>
  <c r="G7802" i="6"/>
  <c r="G7761" i="6"/>
  <c r="G7713" i="6"/>
  <c r="G7679" i="6"/>
  <c r="G7643" i="6"/>
  <c r="G7601" i="6"/>
  <c r="G7572" i="6"/>
  <c r="G7533" i="6"/>
  <c r="G7507" i="6"/>
  <c r="G7486" i="6"/>
  <c r="G7464" i="6"/>
  <c r="G7440" i="6"/>
  <c r="G7419" i="6"/>
  <c r="G7394" i="6"/>
  <c r="G7373" i="6"/>
  <c r="G7349" i="6"/>
  <c r="G7328" i="6"/>
  <c r="G7307" i="6"/>
  <c r="G7282" i="6"/>
  <c r="G7261" i="6"/>
  <c r="G7237" i="6"/>
  <c r="G7216" i="6"/>
  <c r="G7188" i="6"/>
  <c r="G7172" i="6"/>
  <c r="G7156" i="6"/>
  <c r="G7137" i="6"/>
  <c r="G7120" i="6"/>
  <c r="G7100" i="6"/>
  <c r="G7084" i="6"/>
  <c r="G7064" i="6"/>
  <c r="G7049" i="6"/>
  <c r="G7032" i="6"/>
  <c r="G7012" i="6"/>
  <c r="G6997" i="6"/>
  <c r="G6977" i="6"/>
  <c r="G6961" i="6"/>
  <c r="G6941" i="6"/>
  <c r="G6926" i="6"/>
  <c r="G6909" i="6"/>
  <c r="G6889" i="6"/>
  <c r="G6873" i="6"/>
  <c r="G6857" i="6"/>
  <c r="G6844" i="6"/>
  <c r="G6828" i="6"/>
  <c r="G6815" i="6"/>
  <c r="G6802" i="6"/>
  <c r="G6786" i="6"/>
  <c r="G6773" i="6"/>
  <c r="G6757" i="6"/>
  <c r="G6744" i="6"/>
  <c r="G6728" i="6"/>
  <c r="G6715" i="6"/>
  <c r="G6703" i="6"/>
  <c r="G6689" i="6"/>
  <c r="G6677" i="6"/>
  <c r="G6665" i="6"/>
  <c r="G6653" i="6"/>
  <c r="G6639" i="6"/>
  <c r="G6627" i="6"/>
  <c r="G6615" i="6"/>
  <c r="G6603" i="6"/>
  <c r="G6589" i="6"/>
  <c r="G6577" i="6"/>
  <c r="G6565" i="6"/>
  <c r="G6553" i="6"/>
  <c r="G6539" i="6"/>
  <c r="G6527" i="6"/>
  <c r="G6515" i="6"/>
  <c r="G6503" i="6"/>
  <c r="G6489" i="6"/>
  <c r="G6477" i="6"/>
  <c r="G6465" i="6"/>
  <c r="G6453" i="6"/>
  <c r="G6439" i="6"/>
  <c r="G6427" i="6"/>
  <c r="G6415" i="6"/>
  <c r="G6403" i="6"/>
  <c r="G6389" i="6"/>
  <c r="G6377" i="6"/>
  <c r="G6365" i="6"/>
  <c r="G6353" i="6"/>
  <c r="G6339" i="6"/>
  <c r="G6327" i="6"/>
  <c r="G6315" i="6"/>
  <c r="G6303" i="6"/>
  <c r="G6289" i="6"/>
  <c r="G6277" i="6"/>
  <c r="G6265" i="6"/>
  <c r="G6253" i="6"/>
  <c r="G6239" i="6"/>
  <c r="G6227" i="6"/>
  <c r="G6215" i="6"/>
  <c r="G6203" i="6"/>
  <c r="G6189" i="6"/>
  <c r="G6177" i="6"/>
  <c r="G6165" i="6"/>
  <c r="G6153" i="6"/>
  <c r="G6139" i="6"/>
  <c r="G6127" i="6"/>
  <c r="G6115" i="6"/>
  <c r="G6103" i="6"/>
  <c r="G6089" i="6"/>
  <c r="G6077" i="6"/>
  <c r="G6065" i="6"/>
  <c r="G6053" i="6"/>
  <c r="G6039" i="6"/>
  <c r="G6027" i="6"/>
  <c r="G6015" i="6"/>
  <c r="G6003" i="6"/>
  <c r="G5993" i="6"/>
  <c r="G5983" i="6"/>
  <c r="G5973" i="6"/>
  <c r="G5963" i="6"/>
  <c r="G5953" i="6"/>
  <c r="G5943" i="6"/>
  <c r="G5933" i="6"/>
  <c r="G5923" i="6"/>
  <c r="G5913" i="6"/>
  <c r="G5903" i="6"/>
  <c r="G5893" i="6"/>
  <c r="G5883" i="6"/>
  <c r="G5873" i="6"/>
  <c r="G5863" i="6"/>
  <c r="G5853" i="6"/>
  <c r="G5843" i="6"/>
  <c r="G5833" i="6"/>
  <c r="G5823" i="6"/>
  <c r="G5813" i="6"/>
  <c r="G5803" i="6"/>
  <c r="G5793" i="6"/>
  <c r="G5783" i="6"/>
  <c r="G5773" i="6"/>
  <c r="G5763" i="6"/>
  <c r="G5753" i="6"/>
  <c r="G5743" i="6"/>
  <c r="G5733" i="6"/>
  <c r="G5723" i="6"/>
  <c r="G5713" i="6"/>
  <c r="G5703" i="6"/>
  <c r="G5693" i="6"/>
  <c r="G5683" i="6"/>
  <c r="G5673" i="6"/>
  <c r="G5663" i="6"/>
  <c r="G5653" i="6"/>
  <c r="G5643" i="6"/>
  <c r="G5633" i="6"/>
  <c r="G5623" i="6"/>
  <c r="G5613" i="6"/>
  <c r="G5603" i="6"/>
  <c r="G5593" i="6"/>
  <c r="G5583" i="6"/>
  <c r="G5573" i="6"/>
  <c r="G5563" i="6"/>
  <c r="G5553" i="6"/>
  <c r="G5543" i="6"/>
  <c r="G5533" i="6"/>
  <c r="G8514" i="6"/>
  <c r="G8452" i="6"/>
  <c r="G8405" i="6"/>
  <c r="G8343" i="6"/>
  <c r="G8282" i="6"/>
  <c r="G8240" i="6"/>
  <c r="G8182" i="6"/>
  <c r="G8129" i="6"/>
  <c r="G8084" i="6"/>
  <c r="G8035" i="6"/>
  <c r="G7982" i="6"/>
  <c r="G7937" i="6"/>
  <c r="G7887" i="6"/>
  <c r="G7836" i="6"/>
  <c r="G7801" i="6"/>
  <c r="G7760" i="6"/>
  <c r="G7712" i="6"/>
  <c r="G7678" i="6"/>
  <c r="G7635" i="6"/>
  <c r="G7600" i="6"/>
  <c r="G7571" i="6"/>
  <c r="G7532" i="6"/>
  <c r="G7506" i="6"/>
  <c r="G7484" i="6"/>
  <c r="G7460" i="6"/>
  <c r="G7439" i="6"/>
  <c r="G7418" i="6"/>
  <c r="G7393" i="6"/>
  <c r="G7372" i="6"/>
  <c r="G7348" i="6"/>
  <c r="G7327" i="6"/>
  <c r="G7299" i="6"/>
  <c r="G7281" i="6"/>
  <c r="G7260" i="6"/>
  <c r="G7232" i="6"/>
  <c r="G7214" i="6"/>
  <c r="G7187" i="6"/>
  <c r="G7171" i="6"/>
  <c r="G7151" i="6"/>
  <c r="G7134" i="6"/>
  <c r="G7119" i="6"/>
  <c r="G7099" i="6"/>
  <c r="G7083" i="6"/>
  <c r="G7063" i="6"/>
  <c r="G7048" i="6"/>
  <c r="G7028" i="6"/>
  <c r="G7011" i="6"/>
  <c r="G6996" i="6"/>
  <c r="G6976" i="6"/>
  <c r="G6960" i="6"/>
  <c r="G6940" i="6"/>
  <c r="G6923" i="6"/>
  <c r="G6904" i="6"/>
  <c r="G6888" i="6"/>
  <c r="G6872" i="6"/>
  <c r="G6856" i="6"/>
  <c r="G6843" i="6"/>
  <c r="G6827" i="6"/>
  <c r="G6814" i="6"/>
  <c r="G6798" i="6"/>
  <c r="G6785" i="6"/>
  <c r="G6772" i="6"/>
  <c r="G6756" i="6"/>
  <c r="G6743" i="6"/>
  <c r="G6727" i="6"/>
  <c r="G6714" i="6"/>
  <c r="G6702" i="6"/>
  <c r="G6688" i="6"/>
  <c r="G6676" i="6"/>
  <c r="G6664" i="6"/>
  <c r="G6652" i="6"/>
  <c r="G6638" i="6"/>
  <c r="G6626" i="6"/>
  <c r="G6614" i="6"/>
  <c r="G6602" i="6"/>
  <c r="G6588" i="6"/>
  <c r="G6576" i="6"/>
  <c r="G6564" i="6"/>
  <c r="G6552" i="6"/>
  <c r="G6538" i="6"/>
  <c r="G6526" i="6"/>
  <c r="G6514" i="6"/>
  <c r="G6502" i="6"/>
  <c r="G6488" i="6"/>
  <c r="G6476" i="6"/>
  <c r="G6464" i="6"/>
  <c r="G6452" i="6"/>
  <c r="G6438" i="6"/>
  <c r="G6426" i="6"/>
  <c r="G6414" i="6"/>
  <c r="G6402" i="6"/>
  <c r="G6388" i="6"/>
  <c r="G6376" i="6"/>
  <c r="G6364" i="6"/>
  <c r="G6352" i="6"/>
  <c r="G6338" i="6"/>
  <c r="G6326" i="6"/>
  <c r="G6314" i="6"/>
  <c r="G6302" i="6"/>
  <c r="G6288" i="6"/>
  <c r="G6276" i="6"/>
  <c r="G6264" i="6"/>
  <c r="G6252" i="6"/>
  <c r="G6238" i="6"/>
  <c r="G6226" i="6"/>
  <c r="G6214" i="6"/>
  <c r="G6202" i="6"/>
  <c r="G6188" i="6"/>
  <c r="G6176" i="6"/>
  <c r="G6164" i="6"/>
  <c r="G6152" i="6"/>
  <c r="G6138" i="6"/>
  <c r="G6126" i="6"/>
  <c r="G6114" i="6"/>
  <c r="G6102" i="6"/>
  <c r="G6088" i="6"/>
  <c r="G6076" i="6"/>
  <c r="G6064" i="6"/>
  <c r="G6052" i="6"/>
  <c r="G6038" i="6"/>
  <c r="G6026" i="6"/>
  <c r="G6014" i="6"/>
  <c r="G6002" i="6"/>
  <c r="G5992" i="6"/>
  <c r="G5982" i="6"/>
  <c r="G5972" i="6"/>
  <c r="G5962" i="6"/>
  <c r="G5952" i="6"/>
  <c r="G5942" i="6"/>
  <c r="G5932" i="6"/>
  <c r="G5922" i="6"/>
  <c r="G5912" i="6"/>
  <c r="G5902" i="6"/>
  <c r="G5892" i="6"/>
  <c r="G5882" i="6"/>
  <c r="G5872" i="6"/>
  <c r="G5862" i="6"/>
  <c r="G5852" i="6"/>
  <c r="G5842" i="6"/>
  <c r="G5832" i="6"/>
  <c r="G5822" i="6"/>
  <c r="G5812" i="6"/>
  <c r="G5802" i="6"/>
  <c r="G5792" i="6"/>
  <c r="G5782" i="6"/>
  <c r="G5772" i="6"/>
  <c r="G5762" i="6"/>
  <c r="G5752" i="6"/>
  <c r="G5742" i="6"/>
  <c r="G5732" i="6"/>
  <c r="G5722" i="6"/>
  <c r="G5712" i="6"/>
  <c r="G5702" i="6"/>
  <c r="G5692" i="6"/>
  <c r="G5682" i="6"/>
  <c r="G5672" i="6"/>
  <c r="G5662" i="6"/>
  <c r="G5652" i="6"/>
  <c r="G5642" i="6"/>
  <c r="G5632" i="6"/>
  <c r="G5622" i="6"/>
  <c r="G5612" i="6"/>
  <c r="G5602" i="6"/>
  <c r="G5592" i="6"/>
  <c r="G5582" i="6"/>
  <c r="G5572" i="6"/>
  <c r="G8491" i="6"/>
  <c r="G8390" i="6"/>
  <c r="G8307" i="6"/>
  <c r="G8217" i="6"/>
  <c r="G8123" i="6"/>
  <c r="G8060" i="6"/>
  <c r="G7973" i="6"/>
  <c r="G7886" i="6"/>
  <c r="G7814" i="6"/>
  <c r="G7740" i="6"/>
  <c r="G7666" i="6"/>
  <c r="G7617" i="6"/>
  <c r="G7557" i="6"/>
  <c r="G7504" i="6"/>
  <c r="G7472" i="6"/>
  <c r="G7432" i="6"/>
  <c r="G7392" i="6"/>
  <c r="G7360" i="6"/>
  <c r="G7317" i="6"/>
  <c r="G7277" i="6"/>
  <c r="G7248" i="6"/>
  <c r="G7204" i="6"/>
  <c r="G7170" i="6"/>
  <c r="G7144" i="6"/>
  <c r="G7111" i="6"/>
  <c r="G7082" i="6"/>
  <c r="G7057" i="6"/>
  <c r="G7023" i="6"/>
  <c r="G6990" i="6"/>
  <c r="G6966" i="6"/>
  <c r="G6937" i="6"/>
  <c r="G6903" i="6"/>
  <c r="G6878" i="6"/>
  <c r="G6853" i="6"/>
  <c r="G6826" i="6"/>
  <c r="G6806" i="6"/>
  <c r="G6782" i="6"/>
  <c r="G6755" i="6"/>
  <c r="G6735" i="6"/>
  <c r="G6709" i="6"/>
  <c r="G6687" i="6"/>
  <c r="G6669" i="6"/>
  <c r="G6647" i="6"/>
  <c r="G6625" i="6"/>
  <c r="G6607" i="6"/>
  <c r="G6585" i="6"/>
  <c r="G6563" i="6"/>
  <c r="G6545" i="6"/>
  <c r="G6523" i="6"/>
  <c r="G6499" i="6"/>
  <c r="G6483" i="6"/>
  <c r="G6459" i="6"/>
  <c r="G6437" i="6"/>
  <c r="G6419" i="6"/>
  <c r="G6397" i="6"/>
  <c r="G6375" i="6"/>
  <c r="G6357" i="6"/>
  <c r="G6335" i="6"/>
  <c r="G6313" i="6"/>
  <c r="G6295" i="6"/>
  <c r="G6273" i="6"/>
  <c r="G6249" i="6"/>
  <c r="G6233" i="6"/>
  <c r="G6209" i="6"/>
  <c r="G6187" i="6"/>
  <c r="G6169" i="6"/>
  <c r="G6147" i="6"/>
  <c r="G6125" i="6"/>
  <c r="G6107" i="6"/>
  <c r="G6085" i="6"/>
  <c r="G6063" i="6"/>
  <c r="G6045" i="6"/>
  <c r="G6023" i="6"/>
  <c r="G6001" i="6"/>
  <c r="G5987" i="6"/>
  <c r="G5969" i="6"/>
  <c r="G5951" i="6"/>
  <c r="G5937" i="6"/>
  <c r="G5919" i="6"/>
  <c r="G5901" i="6"/>
  <c r="G5887" i="6"/>
  <c r="G5869" i="6"/>
  <c r="G5851" i="6"/>
  <c r="G5837" i="6"/>
  <c r="G5819" i="6"/>
  <c r="G5801" i="6"/>
  <c r="G5787" i="6"/>
  <c r="G5769" i="6"/>
  <c r="G5751" i="6"/>
  <c r="G5737" i="6"/>
  <c r="G5719" i="6"/>
  <c r="G5701" i="6"/>
  <c r="G5687" i="6"/>
  <c r="G5669" i="6"/>
  <c r="G5651" i="6"/>
  <c r="G5637" i="6"/>
  <c r="G5619" i="6"/>
  <c r="G5601" i="6"/>
  <c r="G5587" i="6"/>
  <c r="G5569" i="6"/>
  <c r="G5556" i="6"/>
  <c r="G5540" i="6"/>
  <c r="G5527" i="6"/>
  <c r="G5513" i="6"/>
  <c r="G5501" i="6"/>
  <c r="G5489" i="6"/>
  <c r="G5477" i="6"/>
  <c r="G5465" i="6"/>
  <c r="G5455" i="6"/>
  <c r="G5445" i="6"/>
  <c r="G5435" i="6"/>
  <c r="G5425" i="6"/>
  <c r="G5415" i="6"/>
  <c r="G5405" i="6"/>
  <c r="G5395" i="6"/>
  <c r="G5385" i="6"/>
  <c r="G5375" i="6"/>
  <c r="G5365" i="6"/>
  <c r="G5355" i="6"/>
  <c r="G5345" i="6"/>
  <c r="G5335" i="6"/>
  <c r="G5325" i="6"/>
  <c r="G5315" i="6"/>
  <c r="G5305" i="6"/>
  <c r="G5295" i="6"/>
  <c r="G5285" i="6"/>
  <c r="G5275" i="6"/>
  <c r="G5265" i="6"/>
  <c r="G5255" i="6"/>
  <c r="G5245" i="6"/>
  <c r="G5235" i="6"/>
  <c r="G5225" i="6"/>
  <c r="G5215" i="6"/>
  <c r="G5205" i="6"/>
  <c r="G5195" i="6"/>
  <c r="G5185" i="6"/>
  <c r="G5175" i="6"/>
  <c r="G5165" i="6"/>
  <c r="G5155" i="6"/>
  <c r="G5145" i="6"/>
  <c r="G5135" i="6"/>
  <c r="G5125" i="6"/>
  <c r="G5115" i="6"/>
  <c r="G5105" i="6"/>
  <c r="G5095" i="6"/>
  <c r="G5085" i="6"/>
  <c r="G5075" i="6"/>
  <c r="G5065" i="6"/>
  <c r="G5055" i="6"/>
  <c r="G5045" i="6"/>
  <c r="G5035" i="6"/>
  <c r="G5025" i="6"/>
  <c r="G5015" i="6"/>
  <c r="G5005" i="6"/>
  <c r="G4995" i="6"/>
  <c r="G4985" i="6"/>
  <c r="G4975" i="6"/>
  <c r="G4965" i="6"/>
  <c r="G4955" i="6"/>
  <c r="G4945" i="6"/>
  <c r="G4935" i="6"/>
  <c r="G4925" i="6"/>
  <c r="G4915" i="6"/>
  <c r="G4905" i="6"/>
  <c r="G4895" i="6"/>
  <c r="G4885" i="6"/>
  <c r="G4875" i="6"/>
  <c r="G4865" i="6"/>
  <c r="G4855" i="6"/>
  <c r="G4845" i="6"/>
  <c r="G4835" i="6"/>
  <c r="G4825" i="6"/>
  <c r="G4815" i="6"/>
  <c r="G4805" i="6"/>
  <c r="G4795" i="6"/>
  <c r="G4785" i="6"/>
  <c r="G4775" i="6"/>
  <c r="G4765" i="6"/>
  <c r="G4755" i="6"/>
  <c r="G4745" i="6"/>
  <c r="G4735" i="6"/>
  <c r="G4725" i="6"/>
  <c r="G4715" i="6"/>
  <c r="G4705" i="6"/>
  <c r="G4695" i="6"/>
  <c r="G4685" i="6"/>
  <c r="G4675" i="6"/>
  <c r="G4665" i="6"/>
  <c r="G4655" i="6"/>
  <c r="G4645" i="6"/>
  <c r="G4635" i="6"/>
  <c r="G4625" i="6"/>
  <c r="G4615" i="6"/>
  <c r="G4605" i="6"/>
  <c r="G4595" i="6"/>
  <c r="G4585" i="6"/>
  <c r="G4575" i="6"/>
  <c r="G4565" i="6"/>
  <c r="G4555" i="6"/>
  <c r="G4545" i="6"/>
  <c r="G4535" i="6"/>
  <c r="G4525" i="6"/>
  <c r="G4515" i="6"/>
  <c r="G4505" i="6"/>
  <c r="G4495" i="6"/>
  <c r="G4485" i="6"/>
  <c r="G4475" i="6"/>
  <c r="G4465" i="6"/>
  <c r="G4455" i="6"/>
  <c r="G4445" i="6"/>
  <c r="G4435" i="6"/>
  <c r="G4425" i="6"/>
  <c r="G4415" i="6"/>
  <c r="G4405" i="6"/>
  <c r="G4395" i="6"/>
  <c r="G4385" i="6"/>
  <c r="G4375" i="6"/>
  <c r="G4365" i="6"/>
  <c r="G4355" i="6"/>
  <c r="G4345" i="6"/>
  <c r="G4335" i="6"/>
  <c r="G4325" i="6"/>
  <c r="G4315" i="6"/>
  <c r="G4305" i="6"/>
  <c r="G4295" i="6"/>
  <c r="G4285" i="6"/>
  <c r="G4275" i="6"/>
  <c r="G4265" i="6"/>
  <c r="G4255" i="6"/>
  <c r="G4245" i="6"/>
  <c r="G4235" i="6"/>
  <c r="G4225" i="6"/>
  <c r="G4215" i="6"/>
  <c r="G4205" i="6"/>
  <c r="G4195" i="6"/>
  <c r="G4185" i="6"/>
  <c r="G4175" i="6"/>
  <c r="G4165" i="6"/>
  <c r="G4155" i="6"/>
  <c r="G4145" i="6"/>
  <c r="G4135" i="6"/>
  <c r="G8490" i="6"/>
  <c r="G8387" i="6"/>
  <c r="G8306" i="6"/>
  <c r="G8207" i="6"/>
  <c r="G8121" i="6"/>
  <c r="G8059" i="6"/>
  <c r="G7972" i="6"/>
  <c r="G7882" i="6"/>
  <c r="G7813" i="6"/>
  <c r="G7735" i="6"/>
  <c r="G7665" i="6"/>
  <c r="G7614" i="6"/>
  <c r="G7554" i="6"/>
  <c r="G7503" i="6"/>
  <c r="G7471" i="6"/>
  <c r="G7428" i="6"/>
  <c r="G7388" i="6"/>
  <c r="G7359" i="6"/>
  <c r="G7316" i="6"/>
  <c r="G7276" i="6"/>
  <c r="G7243" i="6"/>
  <c r="G7203" i="6"/>
  <c r="G7168" i="6"/>
  <c r="G7143" i="6"/>
  <c r="G7110" i="6"/>
  <c r="G7077" i="6"/>
  <c r="G7052" i="6"/>
  <c r="G7022" i="6"/>
  <c r="G6989" i="6"/>
  <c r="G6964" i="6"/>
  <c r="G6934" i="6"/>
  <c r="G6901" i="6"/>
  <c r="G6877" i="6"/>
  <c r="G6852" i="6"/>
  <c r="G6825" i="6"/>
  <c r="G6805" i="6"/>
  <c r="G6778" i="6"/>
  <c r="G6754" i="6"/>
  <c r="G6734" i="6"/>
  <c r="G6708" i="6"/>
  <c r="G6686" i="6"/>
  <c r="G6668" i="6"/>
  <c r="G6646" i="6"/>
  <c r="G6624" i="6"/>
  <c r="G6606" i="6"/>
  <c r="G6584" i="6"/>
  <c r="G6562" i="6"/>
  <c r="G6544" i="6"/>
  <c r="G6522" i="6"/>
  <c r="G6498" i="6"/>
  <c r="G6482" i="6"/>
  <c r="G6458" i="6"/>
  <c r="G6436" i="6"/>
  <c r="G6418" i="6"/>
  <c r="G6396" i="6"/>
  <c r="G6374" i="6"/>
  <c r="G6356" i="6"/>
  <c r="G6334" i="6"/>
  <c r="G6312" i="6"/>
  <c r="G6294" i="6"/>
  <c r="G6272" i="6"/>
  <c r="G6248" i="6"/>
  <c r="G6232" i="6"/>
  <c r="G6208" i="6"/>
  <c r="G6186" i="6"/>
  <c r="G6168" i="6"/>
  <c r="G6146" i="6"/>
  <c r="G6124" i="6"/>
  <c r="G6106" i="6"/>
  <c r="G6084" i="6"/>
  <c r="G6062" i="6"/>
  <c r="G6044" i="6"/>
  <c r="G6022" i="6"/>
  <c r="G6000" i="6"/>
  <c r="G5986" i="6"/>
  <c r="G5968" i="6"/>
  <c r="G5950" i="6"/>
  <c r="G5936" i="6"/>
  <c r="G5918" i="6"/>
  <c r="G5900" i="6"/>
  <c r="G5886" i="6"/>
  <c r="G5868" i="6"/>
  <c r="G5850" i="6"/>
  <c r="G5836" i="6"/>
  <c r="G5818" i="6"/>
  <c r="G5800" i="6"/>
  <c r="G5786" i="6"/>
  <c r="G5768" i="6"/>
  <c r="G5750" i="6"/>
  <c r="G5736" i="6"/>
  <c r="G5718" i="6"/>
  <c r="G5700" i="6"/>
  <c r="G5686" i="6"/>
  <c r="G5668" i="6"/>
  <c r="G5650" i="6"/>
  <c r="G5636" i="6"/>
  <c r="G5618" i="6"/>
  <c r="G5600" i="6"/>
  <c r="G5586" i="6"/>
  <c r="G5568" i="6"/>
  <c r="G5552" i="6"/>
  <c r="G5539" i="6"/>
  <c r="G5526" i="6"/>
  <c r="G5512" i="6"/>
  <c r="G5500" i="6"/>
  <c r="G5488" i="6"/>
  <c r="G5476" i="6"/>
  <c r="G5464" i="6"/>
  <c r="G5454" i="6"/>
  <c r="G5444" i="6"/>
  <c r="G5434" i="6"/>
  <c r="G5424" i="6"/>
  <c r="G5414" i="6"/>
  <c r="G5404" i="6"/>
  <c r="G5394" i="6"/>
  <c r="G5384" i="6"/>
  <c r="G5374" i="6"/>
  <c r="G5364" i="6"/>
  <c r="G5354" i="6"/>
  <c r="G5344" i="6"/>
  <c r="G5334" i="6"/>
  <c r="G5324" i="6"/>
  <c r="G5314" i="6"/>
  <c r="G5304" i="6"/>
  <c r="G5294" i="6"/>
  <c r="G5284" i="6"/>
  <c r="G5274" i="6"/>
  <c r="G5264" i="6"/>
  <c r="G5254" i="6"/>
  <c r="G5244" i="6"/>
  <c r="G5234" i="6"/>
  <c r="G5224" i="6"/>
  <c r="G5214" i="6"/>
  <c r="G5204" i="6"/>
  <c r="G5194" i="6"/>
  <c r="G5184" i="6"/>
  <c r="G5174" i="6"/>
  <c r="G5164" i="6"/>
  <c r="G5154" i="6"/>
  <c r="G5144" i="6"/>
  <c r="G5134" i="6"/>
  <c r="G5124" i="6"/>
  <c r="G5114" i="6"/>
  <c r="G5104" i="6"/>
  <c r="G5094" i="6"/>
  <c r="G5084" i="6"/>
  <c r="G5074" i="6"/>
  <c r="G5064" i="6"/>
  <c r="G5054" i="6"/>
  <c r="G5044" i="6"/>
  <c r="G5034" i="6"/>
  <c r="G5024" i="6"/>
  <c r="G5014" i="6"/>
  <c r="G5004" i="6"/>
  <c r="G4994" i="6"/>
  <c r="G4984" i="6"/>
  <c r="G4974" i="6"/>
  <c r="G4964" i="6"/>
  <c r="G4954" i="6"/>
  <c r="G4944" i="6"/>
  <c r="G4934" i="6"/>
  <c r="G4924" i="6"/>
  <c r="G4914" i="6"/>
  <c r="G4904" i="6"/>
  <c r="G4894" i="6"/>
  <c r="G4884" i="6"/>
  <c r="G4874" i="6"/>
  <c r="G4864" i="6"/>
  <c r="G4854" i="6"/>
  <c r="G4844" i="6"/>
  <c r="G8513" i="6"/>
  <c r="G8382" i="6"/>
  <c r="G8269" i="6"/>
  <c r="G8160" i="6"/>
  <c r="G8067" i="6"/>
  <c r="G7957" i="6"/>
  <c r="G7860" i="6"/>
  <c r="G7781" i="6"/>
  <c r="G7691" i="6"/>
  <c r="G7599" i="6"/>
  <c r="G7531" i="6"/>
  <c r="G7483" i="6"/>
  <c r="G7438" i="6"/>
  <c r="G7387" i="6"/>
  <c r="G7341" i="6"/>
  <c r="G7296" i="6"/>
  <c r="G7250" i="6"/>
  <c r="G7199" i="6"/>
  <c r="G7161" i="6"/>
  <c r="G7126" i="6"/>
  <c r="G7089" i="6"/>
  <c r="G7046" i="6"/>
  <c r="G7010" i="6"/>
  <c r="G6974" i="6"/>
  <c r="G6939" i="6"/>
  <c r="G6900" i="6"/>
  <c r="G6866" i="6"/>
  <c r="G6837" i="6"/>
  <c r="G6808" i="6"/>
  <c r="G6777" i="6"/>
  <c r="G6748" i="6"/>
  <c r="G6722" i="6"/>
  <c r="G6695" i="6"/>
  <c r="G6663" i="6"/>
  <c r="G6637" i="6"/>
  <c r="G6613" i="6"/>
  <c r="G6587" i="6"/>
  <c r="G6559" i="6"/>
  <c r="G6535" i="6"/>
  <c r="G6509" i="6"/>
  <c r="G6485" i="6"/>
  <c r="G6457" i="6"/>
  <c r="G6433" i="6"/>
  <c r="G6407" i="6"/>
  <c r="G6383" i="6"/>
  <c r="G6349" i="6"/>
  <c r="G6325" i="6"/>
  <c r="G6299" i="6"/>
  <c r="G6275" i="6"/>
  <c r="G6247" i="6"/>
  <c r="G6223" i="6"/>
  <c r="G6197" i="6"/>
  <c r="G6173" i="6"/>
  <c r="G6145" i="6"/>
  <c r="G6119" i="6"/>
  <c r="G6095" i="6"/>
  <c r="G6069" i="6"/>
  <c r="G6037" i="6"/>
  <c r="G6013" i="6"/>
  <c r="G5991" i="6"/>
  <c r="G5971" i="6"/>
  <c r="G5949" i="6"/>
  <c r="G5929" i="6"/>
  <c r="G5909" i="6"/>
  <c r="G5889" i="6"/>
  <c r="G5867" i="6"/>
  <c r="G5847" i="6"/>
  <c r="G5827" i="6"/>
  <c r="G5807" i="6"/>
  <c r="G5781" i="6"/>
  <c r="G5761" i="6"/>
  <c r="G5741" i="6"/>
  <c r="G5721" i="6"/>
  <c r="G5699" i="6"/>
  <c r="G5679" i="6"/>
  <c r="G5659" i="6"/>
  <c r="G5639" i="6"/>
  <c r="G5617" i="6"/>
  <c r="G5597" i="6"/>
  <c r="G5577" i="6"/>
  <c r="G5558" i="6"/>
  <c r="G5538" i="6"/>
  <c r="G5521" i="6"/>
  <c r="G5507" i="6"/>
  <c r="G5491" i="6"/>
  <c r="G5473" i="6"/>
  <c r="G5461" i="6"/>
  <c r="G5449" i="6"/>
  <c r="G5437" i="6"/>
  <c r="G5423" i="6"/>
  <c r="G5411" i="6"/>
  <c r="G5399" i="6"/>
  <c r="G5387" i="6"/>
  <c r="G5373" i="6"/>
  <c r="G5361" i="6"/>
  <c r="G5349" i="6"/>
  <c r="G5337" i="6"/>
  <c r="G5323" i="6"/>
  <c r="G5311" i="6"/>
  <c r="G5299" i="6"/>
  <c r="G5287" i="6"/>
  <c r="G5273" i="6"/>
  <c r="G5261" i="6"/>
  <c r="G5249" i="6"/>
  <c r="G5237" i="6"/>
  <c r="G5223" i="6"/>
  <c r="G5211" i="6"/>
  <c r="G5199" i="6"/>
  <c r="G5187" i="6"/>
  <c r="G5173" i="6"/>
  <c r="G5161" i="6"/>
  <c r="G5149" i="6"/>
  <c r="G5137" i="6"/>
  <c r="G5123" i="6"/>
  <c r="G5111" i="6"/>
  <c r="G5099" i="6"/>
  <c r="G5087" i="6"/>
  <c r="G5073" i="6"/>
  <c r="G5061" i="6"/>
  <c r="G5049" i="6"/>
  <c r="G5037" i="6"/>
  <c r="G5023" i="6"/>
  <c r="G5011" i="6"/>
  <c r="G4999" i="6"/>
  <c r="G4987" i="6"/>
  <c r="G4973" i="6"/>
  <c r="G4961" i="6"/>
  <c r="G4949" i="6"/>
  <c r="G4937" i="6"/>
  <c r="G4923" i="6"/>
  <c r="G4911" i="6"/>
  <c r="G4899" i="6"/>
  <c r="G4887" i="6"/>
  <c r="G4873" i="6"/>
  <c r="G4861" i="6"/>
  <c r="G4849" i="6"/>
  <c r="G4837" i="6"/>
  <c r="G4826" i="6"/>
  <c r="G4814" i="6"/>
  <c r="G4803" i="6"/>
  <c r="G4792" i="6"/>
  <c r="G4781" i="6"/>
  <c r="G4770" i="6"/>
  <c r="G4759" i="6"/>
  <c r="G4748" i="6"/>
  <c r="G4737" i="6"/>
  <c r="G4726" i="6"/>
  <c r="G4714" i="6"/>
  <c r="G4703" i="6"/>
  <c r="G4692" i="6"/>
  <c r="G4681" i="6"/>
  <c r="G4670" i="6"/>
  <c r="G4659" i="6"/>
  <c r="G4648" i="6"/>
  <c r="G4637" i="6"/>
  <c r="G4626" i="6"/>
  <c r="G4614" i="6"/>
  <c r="G4603" i="6"/>
  <c r="G4592" i="6"/>
  <c r="G4581" i="6"/>
  <c r="G4570" i="6"/>
  <c r="G4559" i="6"/>
  <c r="G4548" i="6"/>
  <c r="G4537" i="6"/>
  <c r="G4526" i="6"/>
  <c r="G4514" i="6"/>
  <c r="G4503" i="6"/>
  <c r="G4492" i="6"/>
  <c r="G4481" i="6"/>
  <c r="G4470" i="6"/>
  <c r="G4459" i="6"/>
  <c r="G4448" i="6"/>
  <c r="G4437" i="6"/>
  <c r="G4426" i="6"/>
  <c r="G4414" i="6"/>
  <c r="G4403" i="6"/>
  <c r="G4392" i="6"/>
  <c r="G4381" i="6"/>
  <c r="G4370" i="6"/>
  <c r="G4359" i="6"/>
  <c r="G4348" i="6"/>
  <c r="G4337" i="6"/>
  <c r="G4326" i="6"/>
  <c r="G4314" i="6"/>
  <c r="G4303" i="6"/>
  <c r="G4292" i="6"/>
  <c r="G4281" i="6"/>
  <c r="G4270" i="6"/>
  <c r="G4259" i="6"/>
  <c r="G4248" i="6"/>
  <c r="G4237" i="6"/>
  <c r="G4226" i="6"/>
  <c r="G4214" i="6"/>
  <c r="G4203" i="6"/>
  <c r="G4192" i="6"/>
  <c r="G4181" i="6"/>
  <c r="G4170" i="6"/>
  <c r="G4159" i="6"/>
  <c r="G4148" i="6"/>
  <c r="G4137" i="6"/>
  <c r="G4126" i="6"/>
  <c r="G4116" i="6"/>
  <c r="G4106" i="6"/>
  <c r="G4096" i="6"/>
  <c r="G4086" i="6"/>
  <c r="G4076" i="6"/>
  <c r="G4066" i="6"/>
  <c r="G4056" i="6"/>
  <c r="G4046" i="6"/>
  <c r="G4036" i="6"/>
  <c r="G4026" i="6"/>
  <c r="G4016" i="6"/>
  <c r="G4006" i="6"/>
  <c r="G3996" i="6"/>
  <c r="G3986" i="6"/>
  <c r="G3976" i="6"/>
  <c r="G3966" i="6"/>
  <c r="G3956" i="6"/>
  <c r="G3946" i="6"/>
  <c r="G3936" i="6"/>
  <c r="G3926" i="6"/>
  <c r="G3916" i="6"/>
  <c r="G3906" i="6"/>
  <c r="G3896" i="6"/>
  <c r="G3886" i="6"/>
  <c r="G3876" i="6"/>
  <c r="G3866" i="6"/>
  <c r="G3856" i="6"/>
  <c r="G3846" i="6"/>
  <c r="G3836" i="6"/>
  <c r="G3826" i="6"/>
  <c r="G3816" i="6"/>
  <c r="G3806" i="6"/>
  <c r="G3796" i="6"/>
  <c r="G3786" i="6"/>
  <c r="G3776" i="6"/>
  <c r="G3766" i="6"/>
  <c r="G3756" i="6"/>
  <c r="G3746" i="6"/>
  <c r="G3736" i="6"/>
  <c r="G3726" i="6"/>
  <c r="G3716" i="6"/>
  <c r="G3706" i="6"/>
  <c r="G3696" i="6"/>
  <c r="G3686" i="6"/>
  <c r="G3676" i="6"/>
  <c r="G3666" i="6"/>
  <c r="G3656" i="6"/>
  <c r="G3646" i="6"/>
  <c r="G3636" i="6"/>
  <c r="G3626" i="6"/>
  <c r="G3616" i="6"/>
  <c r="G3606" i="6"/>
  <c r="G3596" i="6"/>
  <c r="G3586" i="6"/>
  <c r="G3576" i="6"/>
  <c r="G3566" i="6"/>
  <c r="G3556" i="6"/>
  <c r="G3546" i="6"/>
  <c r="G3536" i="6"/>
  <c r="G3526" i="6"/>
  <c r="G3516" i="6"/>
  <c r="G3506" i="6"/>
  <c r="G3496" i="6"/>
  <c r="G3486" i="6"/>
  <c r="G3476" i="6"/>
  <c r="G3466" i="6"/>
  <c r="G3456" i="6"/>
  <c r="G3446" i="6"/>
  <c r="G3436" i="6"/>
  <c r="G3426" i="6"/>
  <c r="G3416" i="6"/>
  <c r="G3406" i="6"/>
  <c r="G3396" i="6"/>
  <c r="G3386" i="6"/>
  <c r="G3376" i="6"/>
  <c r="G3366" i="6"/>
  <c r="G3356" i="6"/>
  <c r="G3346" i="6"/>
  <c r="G3336" i="6"/>
  <c r="G3326" i="6"/>
  <c r="G3316" i="6"/>
  <c r="G3306" i="6"/>
  <c r="G3296" i="6"/>
  <c r="G3286" i="6"/>
  <c r="G3276" i="6"/>
  <c r="G3266" i="6"/>
  <c r="G3256" i="6"/>
  <c r="G3246" i="6"/>
  <c r="G3236" i="6"/>
  <c r="G3226" i="6"/>
  <c r="G3216" i="6"/>
  <c r="G3206" i="6"/>
  <c r="G3196" i="6"/>
  <c r="G3186" i="6"/>
  <c r="G3176" i="6"/>
  <c r="G3166" i="6"/>
  <c r="G3156" i="6"/>
  <c r="G3146" i="6"/>
  <c r="G3136" i="6"/>
  <c r="G3126" i="6"/>
  <c r="G3116" i="6"/>
  <c r="G3106" i="6"/>
  <c r="G3096" i="6"/>
  <c r="G3086" i="6"/>
  <c r="G3076" i="6"/>
  <c r="G3066" i="6"/>
  <c r="G3056" i="6"/>
  <c r="G3046" i="6"/>
  <c r="G3036" i="6"/>
  <c r="G3026" i="6"/>
  <c r="G3016" i="6"/>
  <c r="G3006" i="6"/>
  <c r="G2996" i="6"/>
  <c r="G2986" i="6"/>
  <c r="G2976" i="6"/>
  <c r="G2966" i="6"/>
  <c r="G2956" i="6"/>
  <c r="G2946" i="6"/>
  <c r="G2936" i="6"/>
  <c r="G2926" i="6"/>
  <c r="G2916" i="6"/>
  <c r="G2906" i="6"/>
  <c r="G2896" i="6"/>
  <c r="G2886" i="6"/>
  <c r="G2876" i="6"/>
  <c r="G2866" i="6"/>
  <c r="G2856" i="6"/>
  <c r="G2846" i="6"/>
  <c r="G2836" i="6"/>
  <c r="G2826" i="6"/>
  <c r="G2816" i="6"/>
  <c r="G2806" i="6"/>
  <c r="G2796" i="6"/>
  <c r="G2786" i="6"/>
  <c r="G2776" i="6"/>
  <c r="G2766" i="6"/>
  <c r="G2756" i="6"/>
  <c r="G2746" i="6"/>
  <c r="G2736" i="6"/>
  <c r="G2726" i="6"/>
  <c r="G8512" i="6"/>
  <c r="G8381" i="6"/>
  <c r="G8267" i="6"/>
  <c r="G8159" i="6"/>
  <c r="G8061" i="6"/>
  <c r="G7956" i="6"/>
  <c r="G7859" i="6"/>
  <c r="G7776" i="6"/>
  <c r="G7689" i="6"/>
  <c r="G7597" i="6"/>
  <c r="G7530" i="6"/>
  <c r="G7482" i="6"/>
  <c r="G7437" i="6"/>
  <c r="G7386" i="6"/>
  <c r="G7340" i="6"/>
  <c r="G7294" i="6"/>
  <c r="G7249" i="6"/>
  <c r="G7198" i="6"/>
  <c r="G7160" i="6"/>
  <c r="G7123" i="6"/>
  <c r="G7088" i="6"/>
  <c r="G7044" i="6"/>
  <c r="G7009" i="6"/>
  <c r="G6973" i="6"/>
  <c r="G6938" i="6"/>
  <c r="G6899" i="6"/>
  <c r="G6865" i="6"/>
  <c r="G6836" i="6"/>
  <c r="G6807" i="6"/>
  <c r="G6776" i="6"/>
  <c r="G6747" i="6"/>
  <c r="G6718" i="6"/>
  <c r="G6694" i="6"/>
  <c r="G6662" i="6"/>
  <c r="G6636" i="6"/>
  <c r="G6612" i="6"/>
  <c r="G6586" i="6"/>
  <c r="G6558" i="6"/>
  <c r="G6534" i="6"/>
  <c r="G6508" i="6"/>
  <c r="G6484" i="6"/>
  <c r="G6456" i="6"/>
  <c r="G6432" i="6"/>
  <c r="G6406" i="6"/>
  <c r="G6382" i="6"/>
  <c r="G6348" i="6"/>
  <c r="G6324" i="6"/>
  <c r="G6298" i="6"/>
  <c r="G6274" i="6"/>
  <c r="G6246" i="6"/>
  <c r="G6222" i="6"/>
  <c r="G6196" i="6"/>
  <c r="G6172" i="6"/>
  <c r="G6144" i="6"/>
  <c r="G6118" i="6"/>
  <c r="G6094" i="6"/>
  <c r="G6068" i="6"/>
  <c r="G6036" i="6"/>
  <c r="G6012" i="6"/>
  <c r="G5990" i="6"/>
  <c r="G5970" i="6"/>
  <c r="G5948" i="6"/>
  <c r="G5928" i="6"/>
  <c r="G5908" i="6"/>
  <c r="G5888" i="6"/>
  <c r="G5866" i="6"/>
  <c r="G5846" i="6"/>
  <c r="G5826" i="6"/>
  <c r="G5806" i="6"/>
  <c r="G5780" i="6"/>
  <c r="G5760" i="6"/>
  <c r="G5740" i="6"/>
  <c r="G5720" i="6"/>
  <c r="G5698" i="6"/>
  <c r="G5678" i="6"/>
  <c r="G5658" i="6"/>
  <c r="G5638" i="6"/>
  <c r="G5616" i="6"/>
  <c r="G5596" i="6"/>
  <c r="G5576" i="6"/>
  <c r="G5557" i="6"/>
  <c r="G5537" i="6"/>
  <c r="G5520" i="6"/>
  <c r="G5506" i="6"/>
  <c r="G5490" i="6"/>
  <c r="G5472" i="6"/>
  <c r="G5460" i="6"/>
  <c r="G5448" i="6"/>
  <c r="G5436" i="6"/>
  <c r="G5422" i="6"/>
  <c r="G5410" i="6"/>
  <c r="G5398" i="6"/>
  <c r="G5386" i="6"/>
  <c r="G5372" i="6"/>
  <c r="G5360" i="6"/>
  <c r="G5348" i="6"/>
  <c r="G5336" i="6"/>
  <c r="G5322" i="6"/>
  <c r="G5310" i="6"/>
  <c r="G5298" i="6"/>
  <c r="G5286" i="6"/>
  <c r="G5272" i="6"/>
  <c r="G5260" i="6"/>
  <c r="G5248" i="6"/>
  <c r="G5236" i="6"/>
  <c r="G5222" i="6"/>
  <c r="G5210" i="6"/>
  <c r="G5198" i="6"/>
  <c r="G5186" i="6"/>
  <c r="G5172" i="6"/>
  <c r="G5160" i="6"/>
  <c r="G5148" i="6"/>
  <c r="G5136" i="6"/>
  <c r="G5122" i="6"/>
  <c r="G5110" i="6"/>
  <c r="G5098" i="6"/>
  <c r="G5086" i="6"/>
  <c r="G5072" i="6"/>
  <c r="G5060" i="6"/>
  <c r="G5048" i="6"/>
  <c r="G5036" i="6"/>
  <c r="G5022" i="6"/>
  <c r="G5010" i="6"/>
  <c r="G4998" i="6"/>
  <c r="G4986" i="6"/>
  <c r="G4972" i="6"/>
  <c r="G4960" i="6"/>
  <c r="G4948" i="6"/>
  <c r="G4936" i="6"/>
  <c r="G4922" i="6"/>
  <c r="G4910" i="6"/>
  <c r="G4898" i="6"/>
  <c r="G4886" i="6"/>
  <c r="G4872" i="6"/>
  <c r="G4860" i="6"/>
  <c r="G4848" i="6"/>
  <c r="G4836" i="6"/>
  <c r="G4824" i="6"/>
  <c r="G4813" i="6"/>
  <c r="G4802" i="6"/>
  <c r="G4791" i="6"/>
  <c r="G4780" i="6"/>
  <c r="G4769" i="6"/>
  <c r="G4758" i="6"/>
  <c r="G4747" i="6"/>
  <c r="G4736" i="6"/>
  <c r="G4724" i="6"/>
  <c r="G4713" i="6"/>
  <c r="G4702" i="6"/>
  <c r="G4691" i="6"/>
  <c r="G4680" i="6"/>
  <c r="G4669" i="6"/>
  <c r="G4658" i="6"/>
  <c r="G4647" i="6"/>
  <c r="G4636" i="6"/>
  <c r="G4624" i="6"/>
  <c r="G4613" i="6"/>
  <c r="G4602" i="6"/>
  <c r="G4591" i="6"/>
  <c r="G4580" i="6"/>
  <c r="G4569" i="6"/>
  <c r="G4558" i="6"/>
  <c r="G4547" i="6"/>
  <c r="G4536" i="6"/>
  <c r="G4524" i="6"/>
  <c r="G4513" i="6"/>
  <c r="G4502" i="6"/>
  <c r="G4491" i="6"/>
  <c r="G4480" i="6"/>
  <c r="G4469" i="6"/>
  <c r="G4458" i="6"/>
  <c r="G4447" i="6"/>
  <c r="G4436" i="6"/>
  <c r="G4424" i="6"/>
  <c r="G4413" i="6"/>
  <c r="G4402" i="6"/>
  <c r="G4391" i="6"/>
  <c r="G4380" i="6"/>
  <c r="G4369" i="6"/>
  <c r="G4358" i="6"/>
  <c r="G4347" i="6"/>
  <c r="G4336" i="6"/>
  <c r="G4324" i="6"/>
  <c r="G4313" i="6"/>
  <c r="G4302" i="6"/>
  <c r="G4291" i="6"/>
  <c r="G4280" i="6"/>
  <c r="G4269" i="6"/>
  <c r="G4258" i="6"/>
  <c r="G4247" i="6"/>
  <c r="G4236" i="6"/>
  <c r="G4224" i="6"/>
  <c r="G4213" i="6"/>
  <c r="G4202" i="6"/>
  <c r="G4191" i="6"/>
  <c r="G4180" i="6"/>
  <c r="G4169" i="6"/>
  <c r="G4158" i="6"/>
  <c r="G4147" i="6"/>
  <c r="G4136" i="6"/>
  <c r="G4125" i="6"/>
  <c r="G4115" i="6"/>
  <c r="G4105" i="6"/>
  <c r="G4095" i="6"/>
  <c r="G4085" i="6"/>
  <c r="G4075" i="6"/>
  <c r="G4065" i="6"/>
  <c r="G4055" i="6"/>
  <c r="G4045" i="6"/>
  <c r="G4035" i="6"/>
  <c r="G4025" i="6"/>
  <c r="G4015" i="6"/>
  <c r="G4005" i="6"/>
  <c r="G3995" i="6"/>
  <c r="G3985" i="6"/>
  <c r="G3975" i="6"/>
  <c r="G3965" i="6"/>
  <c r="G3955" i="6"/>
  <c r="G3945" i="6"/>
  <c r="G3935" i="6"/>
  <c r="G3925" i="6"/>
  <c r="G3915" i="6"/>
  <c r="G3905" i="6"/>
  <c r="G3895" i="6"/>
  <c r="G3885" i="6"/>
  <c r="G3875" i="6"/>
  <c r="G3865" i="6"/>
  <c r="G3855" i="6"/>
  <c r="G3845" i="6"/>
  <c r="G3835" i="6"/>
  <c r="G3825" i="6"/>
  <c r="G3815" i="6"/>
  <c r="G3805" i="6"/>
  <c r="G3795" i="6"/>
  <c r="G3785" i="6"/>
  <c r="G3775" i="6"/>
  <c r="G3765" i="6"/>
  <c r="G3755" i="6"/>
  <c r="G3745" i="6"/>
  <c r="G3735" i="6"/>
  <c r="G3725" i="6"/>
  <c r="G3715" i="6"/>
  <c r="G3705" i="6"/>
  <c r="G3695" i="6"/>
  <c r="G3685" i="6"/>
  <c r="G3675" i="6"/>
  <c r="G3665" i="6"/>
  <c r="G3655" i="6"/>
  <c r="G3645" i="6"/>
  <c r="G3635" i="6"/>
  <c r="G3625" i="6"/>
  <c r="G3615" i="6"/>
  <c r="G3605" i="6"/>
  <c r="G3595" i="6"/>
  <c r="G3585" i="6"/>
  <c r="G3575" i="6"/>
  <c r="G3565" i="6"/>
  <c r="G3555" i="6"/>
  <c r="G3545" i="6"/>
  <c r="G3535" i="6"/>
  <c r="G3525" i="6"/>
  <c r="G3515" i="6"/>
  <c r="G3505" i="6"/>
  <c r="G3495" i="6"/>
  <c r="G3485" i="6"/>
  <c r="G3475" i="6"/>
  <c r="G3465" i="6"/>
  <c r="G3455" i="6"/>
  <c r="G3445" i="6"/>
  <c r="G3435" i="6"/>
  <c r="G3425" i="6"/>
  <c r="G3415" i="6"/>
  <c r="G3405" i="6"/>
  <c r="G3395" i="6"/>
  <c r="G3385" i="6"/>
  <c r="G3375" i="6"/>
  <c r="G3365" i="6"/>
  <c r="G3355" i="6"/>
  <c r="G3345" i="6"/>
  <c r="G3335" i="6"/>
  <c r="G3325" i="6"/>
  <c r="G3315" i="6"/>
  <c r="G3305" i="6"/>
  <c r="G3295" i="6"/>
  <c r="G3285" i="6"/>
  <c r="G3275" i="6"/>
  <c r="G3265" i="6"/>
  <c r="G3255" i="6"/>
  <c r="G3245" i="6"/>
  <c r="G3235" i="6"/>
  <c r="G3225" i="6"/>
  <c r="G3215" i="6"/>
  <c r="G3205" i="6"/>
  <c r="G3195" i="6"/>
  <c r="G3185" i="6"/>
  <c r="G3175" i="6"/>
  <c r="G3165" i="6"/>
  <c r="G3155" i="6"/>
  <c r="G3145" i="6"/>
  <c r="G3135" i="6"/>
  <c r="G3125" i="6"/>
  <c r="G3115" i="6"/>
  <c r="G3105" i="6"/>
  <c r="G3095" i="6"/>
  <c r="G3085" i="6"/>
  <c r="G3075" i="6"/>
  <c r="G3065" i="6"/>
  <c r="G3055" i="6"/>
  <c r="G3045" i="6"/>
  <c r="G3035" i="6"/>
  <c r="G3025" i="6"/>
  <c r="G3015" i="6"/>
  <c r="G3005" i="6"/>
  <c r="G2995" i="6"/>
  <c r="G2985" i="6"/>
  <c r="G2975" i="6"/>
  <c r="G2965" i="6"/>
  <c r="G2955" i="6"/>
  <c r="G2945" i="6"/>
  <c r="G2935" i="6"/>
  <c r="G2925" i="6"/>
  <c r="G2915" i="6"/>
  <c r="G2905" i="6"/>
  <c r="G2895" i="6"/>
  <c r="G2885" i="6"/>
  <c r="G2875" i="6"/>
  <c r="G2865" i="6"/>
  <c r="G2855" i="6"/>
  <c r="G2845" i="6"/>
  <c r="G2835" i="6"/>
  <c r="G2825" i="6"/>
  <c r="G2815" i="6"/>
  <c r="G2805" i="6"/>
  <c r="G2795" i="6"/>
  <c r="G2785" i="6"/>
  <c r="G2775" i="6"/>
  <c r="G2765" i="6"/>
  <c r="G2755" i="6"/>
  <c r="G2745" i="6"/>
  <c r="G2735" i="6"/>
  <c r="G2725" i="6"/>
  <c r="G8487" i="6"/>
  <c r="G8370" i="6"/>
  <c r="G8246" i="6"/>
  <c r="G8157" i="6"/>
  <c r="G8034" i="6"/>
  <c r="G7931" i="6"/>
  <c r="G7835" i="6"/>
  <c r="G7751" i="6"/>
  <c r="G7664" i="6"/>
  <c r="G7591" i="6"/>
  <c r="G7520" i="6"/>
  <c r="G7474" i="6"/>
  <c r="G7427" i="6"/>
  <c r="G7381" i="6"/>
  <c r="G7339" i="6"/>
  <c r="G7293" i="6"/>
  <c r="G7231" i="6"/>
  <c r="G7186" i="6"/>
  <c r="G7150" i="6"/>
  <c r="G7114" i="6"/>
  <c r="G7076" i="6"/>
  <c r="G7040" i="6"/>
  <c r="G7008" i="6"/>
  <c r="G6972" i="6"/>
  <c r="G6933" i="6"/>
  <c r="G6898" i="6"/>
  <c r="G6864" i="6"/>
  <c r="G6835" i="6"/>
  <c r="G6797" i="6"/>
  <c r="G6768" i="6"/>
  <c r="G6742" i="6"/>
  <c r="G6713" i="6"/>
  <c r="G6685" i="6"/>
  <c r="G6659" i="6"/>
  <c r="G6635" i="6"/>
  <c r="G6609" i="6"/>
  <c r="G6583" i="6"/>
  <c r="G6557" i="6"/>
  <c r="G6533" i="6"/>
  <c r="G6507" i="6"/>
  <c r="G6475" i="6"/>
  <c r="G6449" i="6"/>
  <c r="G6425" i="6"/>
  <c r="G6399" i="6"/>
  <c r="G6373" i="6"/>
  <c r="G6347" i="6"/>
  <c r="G6323" i="6"/>
  <c r="G6297" i="6"/>
  <c r="G6269" i="6"/>
  <c r="G6245" i="6"/>
  <c r="G6219" i="6"/>
  <c r="G6195" i="6"/>
  <c r="G6163" i="6"/>
  <c r="G6137" i="6"/>
  <c r="G6113" i="6"/>
  <c r="G6087" i="6"/>
  <c r="G6059" i="6"/>
  <c r="G6035" i="6"/>
  <c r="G6009" i="6"/>
  <c r="G5989" i="6"/>
  <c r="G5967" i="6"/>
  <c r="G5947" i="6"/>
  <c r="G5927" i="6"/>
  <c r="G5907" i="6"/>
  <c r="G5881" i="6"/>
  <c r="G5861" i="6"/>
  <c r="G5841" i="6"/>
  <c r="G5821" i="6"/>
  <c r="G5799" i="6"/>
  <c r="G5779" i="6"/>
  <c r="G5759" i="6"/>
  <c r="G5739" i="6"/>
  <c r="G5717" i="6"/>
  <c r="G5697" i="6"/>
  <c r="G5677" i="6"/>
  <c r="G5657" i="6"/>
  <c r="G5631" i="6"/>
  <c r="G5611" i="6"/>
  <c r="G5591" i="6"/>
  <c r="G5571" i="6"/>
  <c r="G5551" i="6"/>
  <c r="G5536" i="6"/>
  <c r="G5519" i="6"/>
  <c r="G5503" i="6"/>
  <c r="G5487" i="6"/>
  <c r="G5471" i="6"/>
  <c r="G5459" i="6"/>
  <c r="G5447" i="6"/>
  <c r="G5433" i="6"/>
  <c r="G5421" i="6"/>
  <c r="G5409" i="6"/>
  <c r="G5397" i="6"/>
  <c r="G5383" i="6"/>
  <c r="G5371" i="6"/>
  <c r="G5359" i="6"/>
  <c r="G5347" i="6"/>
  <c r="G5333" i="6"/>
  <c r="G5321" i="6"/>
  <c r="G5309" i="6"/>
  <c r="G5297" i="6"/>
  <c r="G5283" i="6"/>
  <c r="G5271" i="6"/>
  <c r="G5259" i="6"/>
  <c r="G5247" i="6"/>
  <c r="G5233" i="6"/>
  <c r="G5221" i="6"/>
  <c r="G5209" i="6"/>
  <c r="G5197" i="6"/>
  <c r="G5183" i="6"/>
  <c r="G5171" i="6"/>
  <c r="G5159" i="6"/>
  <c r="G5147" i="6"/>
  <c r="G5133" i="6"/>
  <c r="G5121" i="6"/>
  <c r="G5109" i="6"/>
  <c r="G5097" i="6"/>
  <c r="G5083" i="6"/>
  <c r="G5071" i="6"/>
  <c r="G5059" i="6"/>
  <c r="G5047" i="6"/>
  <c r="G5033" i="6"/>
  <c r="G5021" i="6"/>
  <c r="G5009" i="6"/>
  <c r="G4997" i="6"/>
  <c r="G4983" i="6"/>
  <c r="G4971" i="6"/>
  <c r="G4959" i="6"/>
  <c r="G4947" i="6"/>
  <c r="G4933" i="6"/>
  <c r="G4921" i="6"/>
  <c r="G4909" i="6"/>
  <c r="G4897" i="6"/>
  <c r="G4883" i="6"/>
  <c r="G4871" i="6"/>
  <c r="G4859" i="6"/>
  <c r="G4847" i="6"/>
  <c r="G4834" i="6"/>
  <c r="G4823" i="6"/>
  <c r="G4812" i="6"/>
  <c r="G4801" i="6"/>
  <c r="G4790" i="6"/>
  <c r="G4779" i="6"/>
  <c r="G4768" i="6"/>
  <c r="G4757" i="6"/>
  <c r="G4746" i="6"/>
  <c r="G4734" i="6"/>
  <c r="G4723" i="6"/>
  <c r="G4712" i="6"/>
  <c r="G4701" i="6"/>
  <c r="G4690" i="6"/>
  <c r="G4679" i="6"/>
  <c r="G4668" i="6"/>
  <c r="G4657" i="6"/>
  <c r="G4646" i="6"/>
  <c r="G4634" i="6"/>
  <c r="G4623" i="6"/>
  <c r="G4612" i="6"/>
  <c r="G4601" i="6"/>
  <c r="G4590" i="6"/>
  <c r="G4579" i="6"/>
  <c r="G4568" i="6"/>
  <c r="G4557" i="6"/>
  <c r="G4546" i="6"/>
  <c r="G4534" i="6"/>
  <c r="G4523" i="6"/>
  <c r="G4512" i="6"/>
  <c r="G4501" i="6"/>
  <c r="G4490" i="6"/>
  <c r="G4479" i="6"/>
  <c r="G4468" i="6"/>
  <c r="G4457" i="6"/>
  <c r="G4446" i="6"/>
  <c r="G4434" i="6"/>
  <c r="G4423" i="6"/>
  <c r="G4412" i="6"/>
  <c r="G4401" i="6"/>
  <c r="G4390" i="6"/>
  <c r="G4379" i="6"/>
  <c r="G4368" i="6"/>
  <c r="G4357" i="6"/>
  <c r="G4346" i="6"/>
  <c r="G4334" i="6"/>
  <c r="G4323" i="6"/>
  <c r="G4312" i="6"/>
  <c r="G4301" i="6"/>
  <c r="G4290" i="6"/>
  <c r="G4279" i="6"/>
  <c r="G4268" i="6"/>
  <c r="G4257" i="6"/>
  <c r="G4246" i="6"/>
  <c r="G4234" i="6"/>
  <c r="G4223" i="6"/>
  <c r="G4212" i="6"/>
  <c r="G4201" i="6"/>
  <c r="G4190" i="6"/>
  <c r="G4179" i="6"/>
  <c r="G4168" i="6"/>
  <c r="G4157" i="6"/>
  <c r="G4146" i="6"/>
  <c r="G4134" i="6"/>
  <c r="G4124" i="6"/>
  <c r="G4114" i="6"/>
  <c r="G4104" i="6"/>
  <c r="G4094" i="6"/>
  <c r="G4084" i="6"/>
  <c r="G4074" i="6"/>
  <c r="G4064" i="6"/>
  <c r="G4054" i="6"/>
  <c r="G4044" i="6"/>
  <c r="G4034" i="6"/>
  <c r="G4024" i="6"/>
  <c r="G4014" i="6"/>
  <c r="G4004" i="6"/>
  <c r="G3994" i="6"/>
  <c r="G3984" i="6"/>
  <c r="G3974" i="6"/>
  <c r="G3964" i="6"/>
  <c r="G3954" i="6"/>
  <c r="G3944" i="6"/>
  <c r="G3934" i="6"/>
  <c r="G3924" i="6"/>
  <c r="G3914" i="6"/>
  <c r="G3904" i="6"/>
  <c r="G3894" i="6"/>
  <c r="G3884" i="6"/>
  <c r="G3874" i="6"/>
  <c r="G3864" i="6"/>
  <c r="G3854" i="6"/>
  <c r="G3844" i="6"/>
  <c r="G3834" i="6"/>
  <c r="G3824" i="6"/>
  <c r="G3814" i="6"/>
  <c r="G3804" i="6"/>
  <c r="G3794" i="6"/>
  <c r="G3784" i="6"/>
  <c r="G3774" i="6"/>
  <c r="G3764" i="6"/>
  <c r="G3754" i="6"/>
  <c r="G3744" i="6"/>
  <c r="G3734" i="6"/>
  <c r="G3724" i="6"/>
  <c r="G3714" i="6"/>
  <c r="G3704" i="6"/>
  <c r="G3694" i="6"/>
  <c r="G3684" i="6"/>
  <c r="G3674" i="6"/>
  <c r="G3664" i="6"/>
  <c r="G3654" i="6"/>
  <c r="G3644" i="6"/>
  <c r="G3634" i="6"/>
  <c r="G3624" i="6"/>
  <c r="G3614" i="6"/>
  <c r="G3604" i="6"/>
  <c r="G3594" i="6"/>
  <c r="G3584" i="6"/>
  <c r="G3574" i="6"/>
  <c r="G3564" i="6"/>
  <c r="G3554" i="6"/>
  <c r="G3544" i="6"/>
  <c r="G3534" i="6"/>
  <c r="G3524" i="6"/>
  <c r="G3514" i="6"/>
  <c r="G3504" i="6"/>
  <c r="G3494" i="6"/>
  <c r="G3484" i="6"/>
  <c r="G3474" i="6"/>
  <c r="G3464" i="6"/>
  <c r="G3454" i="6"/>
  <c r="G3444" i="6"/>
  <c r="G3434" i="6"/>
  <c r="G3424" i="6"/>
  <c r="G3414" i="6"/>
  <c r="G3404" i="6"/>
  <c r="G3394" i="6"/>
  <c r="G3384" i="6"/>
  <c r="G3374" i="6"/>
  <c r="G3364" i="6"/>
  <c r="G3354" i="6"/>
  <c r="G3344" i="6"/>
  <c r="G3334" i="6"/>
  <c r="G3324" i="6"/>
  <c r="G3314" i="6"/>
  <c r="G3304" i="6"/>
  <c r="G3294" i="6"/>
  <c r="G3284" i="6"/>
  <c r="G3274" i="6"/>
  <c r="G3264" i="6"/>
  <c r="G3254" i="6"/>
  <c r="G3244" i="6"/>
  <c r="G3234" i="6"/>
  <c r="G3224" i="6"/>
  <c r="G3214" i="6"/>
  <c r="G3204" i="6"/>
  <c r="G3194" i="6"/>
  <c r="G3184" i="6"/>
  <c r="G3174" i="6"/>
  <c r="G3164" i="6"/>
  <c r="G3154" i="6"/>
  <c r="G3144" i="6"/>
  <c r="G3134" i="6"/>
  <c r="G3124" i="6"/>
  <c r="G3114" i="6"/>
  <c r="G3104" i="6"/>
  <c r="G3094" i="6"/>
  <c r="G3084" i="6"/>
  <c r="G3074" i="6"/>
  <c r="G3064" i="6"/>
  <c r="G3054" i="6"/>
  <c r="G3044" i="6"/>
  <c r="G3034" i="6"/>
  <c r="G3024" i="6"/>
  <c r="G3014" i="6"/>
  <c r="G3004" i="6"/>
  <c r="G2994" i="6"/>
  <c r="G2984" i="6"/>
  <c r="G2974" i="6"/>
  <c r="G2964" i="6"/>
  <c r="G2954" i="6"/>
  <c r="G2944" i="6"/>
  <c r="G2934" i="6"/>
  <c r="G2924" i="6"/>
  <c r="G2914" i="6"/>
  <c r="G2904" i="6"/>
  <c r="G2894" i="6"/>
  <c r="G2884" i="6"/>
  <c r="G2874" i="6"/>
  <c r="G2864" i="6"/>
  <c r="G2854" i="6"/>
  <c r="G2844" i="6"/>
  <c r="G2834" i="6"/>
  <c r="G2824" i="6"/>
  <c r="G2814" i="6"/>
  <c r="G2804" i="6"/>
  <c r="G2794" i="6"/>
  <c r="G2784" i="6"/>
  <c r="G2774" i="6"/>
  <c r="G2764" i="6"/>
  <c r="G2754" i="6"/>
  <c r="G2744" i="6"/>
  <c r="G2734" i="6"/>
  <c r="G2724" i="6"/>
  <c r="G8486" i="6"/>
  <c r="G8369" i="6"/>
  <c r="G8245" i="6"/>
  <c r="G8156" i="6"/>
  <c r="G8032" i="6"/>
  <c r="G7921" i="6"/>
  <c r="G7834" i="6"/>
  <c r="G7750" i="6"/>
  <c r="G7662" i="6"/>
  <c r="G7590" i="6"/>
  <c r="G7519" i="6"/>
  <c r="G7473" i="6"/>
  <c r="G7426" i="6"/>
  <c r="G7377" i="6"/>
  <c r="G7331" i="6"/>
  <c r="G7292" i="6"/>
  <c r="G7230" i="6"/>
  <c r="G7184" i="6"/>
  <c r="G7149" i="6"/>
  <c r="G7112" i="6"/>
  <c r="G7074" i="6"/>
  <c r="G7039" i="6"/>
  <c r="G7003" i="6"/>
  <c r="G6971" i="6"/>
  <c r="G6929" i="6"/>
  <c r="G6897" i="6"/>
  <c r="G6863" i="6"/>
  <c r="G6834" i="6"/>
  <c r="G6796" i="6"/>
  <c r="G6767" i="6"/>
  <c r="G6738" i="6"/>
  <c r="G6712" i="6"/>
  <c r="G6684" i="6"/>
  <c r="G6658" i="6"/>
  <c r="G6634" i="6"/>
  <c r="G6608" i="6"/>
  <c r="G6582" i="6"/>
  <c r="G6556" i="6"/>
  <c r="G6532" i="6"/>
  <c r="G6506" i="6"/>
  <c r="G6474" i="6"/>
  <c r="G6448" i="6"/>
  <c r="G6424" i="6"/>
  <c r="G6398" i="6"/>
  <c r="G6372" i="6"/>
  <c r="G6346" i="6"/>
  <c r="G6322" i="6"/>
  <c r="G6296" i="6"/>
  <c r="G6268" i="6"/>
  <c r="G6244" i="6"/>
  <c r="G6218" i="6"/>
  <c r="G6194" i="6"/>
  <c r="G6162" i="6"/>
  <c r="G6136" i="6"/>
  <c r="G6112" i="6"/>
  <c r="G6086" i="6"/>
  <c r="G6058" i="6"/>
  <c r="G6034" i="6"/>
  <c r="G6008" i="6"/>
  <c r="G5988" i="6"/>
  <c r="G5966" i="6"/>
  <c r="G5946" i="6"/>
  <c r="G5926" i="6"/>
  <c r="G5906" i="6"/>
  <c r="G5880" i="6"/>
  <c r="G5860" i="6"/>
  <c r="G5840" i="6"/>
  <c r="G5820" i="6"/>
  <c r="G5798" i="6"/>
  <c r="G5778" i="6"/>
  <c r="G5758" i="6"/>
  <c r="G5738" i="6"/>
  <c r="G5716" i="6"/>
  <c r="G5696" i="6"/>
  <c r="G5676" i="6"/>
  <c r="G5656" i="6"/>
  <c r="G5630" i="6"/>
  <c r="G5610" i="6"/>
  <c r="G5590" i="6"/>
  <c r="G5570" i="6"/>
  <c r="G5550" i="6"/>
  <c r="G5532" i="6"/>
  <c r="G5518" i="6"/>
  <c r="G5502" i="6"/>
  <c r="G5486" i="6"/>
  <c r="G5470" i="6"/>
  <c r="G5458" i="6"/>
  <c r="G5446" i="6"/>
  <c r="G5432" i="6"/>
  <c r="G5420" i="6"/>
  <c r="G5408" i="6"/>
  <c r="G5396" i="6"/>
  <c r="G5382" i="6"/>
  <c r="G5370" i="6"/>
  <c r="G5358" i="6"/>
  <c r="G5346" i="6"/>
  <c r="G5332" i="6"/>
  <c r="G5320" i="6"/>
  <c r="G5308" i="6"/>
  <c r="G5296" i="6"/>
  <c r="G5282" i="6"/>
  <c r="G5270" i="6"/>
  <c r="G5258" i="6"/>
  <c r="G5246" i="6"/>
  <c r="G5232" i="6"/>
  <c r="G5220" i="6"/>
  <c r="G5208" i="6"/>
  <c r="G5196" i="6"/>
  <c r="G5182" i="6"/>
  <c r="G5170" i="6"/>
  <c r="G5158" i="6"/>
  <c r="G5146" i="6"/>
  <c r="G5132" i="6"/>
  <c r="G5120" i="6"/>
  <c r="G5108" i="6"/>
  <c r="G5096" i="6"/>
  <c r="G5082" i="6"/>
  <c r="G5070" i="6"/>
  <c r="G5058" i="6"/>
  <c r="G5046" i="6"/>
  <c r="G5032" i="6"/>
  <c r="G5020" i="6"/>
  <c r="G5008" i="6"/>
  <c r="G4996" i="6"/>
  <c r="G4982" i="6"/>
  <c r="G4970" i="6"/>
  <c r="G4958" i="6"/>
  <c r="G4946" i="6"/>
  <c r="G4932" i="6"/>
  <c r="G4920" i="6"/>
  <c r="G4908" i="6"/>
  <c r="G4896" i="6"/>
  <c r="G4882" i="6"/>
  <c r="G4870" i="6"/>
  <c r="G4858" i="6"/>
  <c r="G4846" i="6"/>
  <c r="G4833" i="6"/>
  <c r="G4822" i="6"/>
  <c r="G4811" i="6"/>
  <c r="G4800" i="6"/>
  <c r="G4789" i="6"/>
  <c r="G4778" i="6"/>
  <c r="G4767" i="6"/>
  <c r="G4756" i="6"/>
  <c r="G4744" i="6"/>
  <c r="G4733" i="6"/>
  <c r="G4722" i="6"/>
  <c r="G4711" i="6"/>
  <c r="G4700" i="6"/>
  <c r="G4689" i="6"/>
  <c r="G4678" i="6"/>
  <c r="G4667" i="6"/>
  <c r="G4656" i="6"/>
  <c r="G4644" i="6"/>
  <c r="G4633" i="6"/>
  <c r="G4622" i="6"/>
  <c r="G4611" i="6"/>
  <c r="G4600" i="6"/>
  <c r="G4589" i="6"/>
  <c r="G4578" i="6"/>
  <c r="G4567" i="6"/>
  <c r="G4556" i="6"/>
  <c r="G4544" i="6"/>
  <c r="G4533" i="6"/>
  <c r="G4522" i="6"/>
  <c r="G4511" i="6"/>
  <c r="G4500" i="6"/>
  <c r="G4489" i="6"/>
  <c r="G4478" i="6"/>
  <c r="G4467" i="6"/>
  <c r="G4456" i="6"/>
  <c r="G4444" i="6"/>
  <c r="G4433" i="6"/>
  <c r="G4422" i="6"/>
  <c r="G4411" i="6"/>
  <c r="G4400" i="6"/>
  <c r="G4389" i="6"/>
  <c r="G4378" i="6"/>
  <c r="G4367" i="6"/>
  <c r="G4356" i="6"/>
  <c r="G4344" i="6"/>
  <c r="G4333" i="6"/>
  <c r="G4322" i="6"/>
  <c r="G4311" i="6"/>
  <c r="G4300" i="6"/>
  <c r="G4289" i="6"/>
  <c r="G4278" i="6"/>
  <c r="G4267" i="6"/>
  <c r="G4256" i="6"/>
  <c r="G4244" i="6"/>
  <c r="G4233" i="6"/>
  <c r="G4222" i="6"/>
  <c r="G4211" i="6"/>
  <c r="G4200" i="6"/>
  <c r="G4189" i="6"/>
  <c r="G4178" i="6"/>
  <c r="G4167" i="6"/>
  <c r="G4156" i="6"/>
  <c r="G4144" i="6"/>
  <c r="G4133" i="6"/>
  <c r="G4123" i="6"/>
  <c r="G4113" i="6"/>
  <c r="G4103" i="6"/>
  <c r="G4093" i="6"/>
  <c r="G4083" i="6"/>
  <c r="G4073" i="6"/>
  <c r="G4063" i="6"/>
  <c r="G4053" i="6"/>
  <c r="G4043" i="6"/>
  <c r="G4033" i="6"/>
  <c r="G4023" i="6"/>
  <c r="G4013" i="6"/>
  <c r="G4003" i="6"/>
  <c r="G3993" i="6"/>
  <c r="G3983" i="6"/>
  <c r="G3973" i="6"/>
  <c r="G3963" i="6"/>
  <c r="G3953" i="6"/>
  <c r="G3943" i="6"/>
  <c r="G3933" i="6"/>
  <c r="G3923" i="6"/>
  <c r="G3913" i="6"/>
  <c r="G3903" i="6"/>
  <c r="G3893" i="6"/>
  <c r="G3883" i="6"/>
  <c r="G3873" i="6"/>
  <c r="G3863" i="6"/>
  <c r="G3853" i="6"/>
  <c r="G3843" i="6"/>
  <c r="G3833" i="6"/>
  <c r="G3823" i="6"/>
  <c r="G3813" i="6"/>
  <c r="G3803" i="6"/>
  <c r="G3793" i="6"/>
  <c r="G3783" i="6"/>
  <c r="G3773" i="6"/>
  <c r="G3763" i="6"/>
  <c r="G3753" i="6"/>
  <c r="G3743" i="6"/>
  <c r="G3733" i="6"/>
  <c r="G3723" i="6"/>
  <c r="G3713" i="6"/>
  <c r="G3703" i="6"/>
  <c r="G3693" i="6"/>
  <c r="G3683" i="6"/>
  <c r="G3673" i="6"/>
  <c r="G3663" i="6"/>
  <c r="G3653" i="6"/>
  <c r="G3643" i="6"/>
  <c r="G3633" i="6"/>
  <c r="G3623" i="6"/>
  <c r="G3613" i="6"/>
  <c r="G3603" i="6"/>
  <c r="G3593" i="6"/>
  <c r="G3583" i="6"/>
  <c r="G3573" i="6"/>
  <c r="G3563" i="6"/>
  <c r="G3553" i="6"/>
  <c r="G3543" i="6"/>
  <c r="G3533" i="6"/>
  <c r="G3523" i="6"/>
  <c r="G3513" i="6"/>
  <c r="G3503" i="6"/>
  <c r="G3493" i="6"/>
  <c r="G3483" i="6"/>
  <c r="G3473" i="6"/>
  <c r="G3463" i="6"/>
  <c r="G3453" i="6"/>
  <c r="G3443" i="6"/>
  <c r="G3433" i="6"/>
  <c r="G3423" i="6"/>
  <c r="G3413" i="6"/>
  <c r="G3403" i="6"/>
  <c r="G3393" i="6"/>
  <c r="G3383" i="6"/>
  <c r="G3373" i="6"/>
  <c r="G3363" i="6"/>
  <c r="G3353" i="6"/>
  <c r="G3343" i="6"/>
  <c r="G3333" i="6"/>
  <c r="G3323" i="6"/>
  <c r="G3313" i="6"/>
  <c r="G3303" i="6"/>
  <c r="G3293" i="6"/>
  <c r="G3283" i="6"/>
  <c r="G3273" i="6"/>
  <c r="G3263" i="6"/>
  <c r="G3253" i="6"/>
  <c r="G3243" i="6"/>
  <c r="G3233" i="6"/>
  <c r="G3223" i="6"/>
  <c r="G3213" i="6"/>
  <c r="G3203" i="6"/>
  <c r="G3193" i="6"/>
  <c r="G3183" i="6"/>
  <c r="G3173" i="6"/>
  <c r="G3163" i="6"/>
  <c r="G3153" i="6"/>
  <c r="G3143" i="6"/>
  <c r="G3133" i="6"/>
  <c r="G3123" i="6"/>
  <c r="G3113" i="6"/>
  <c r="G3103" i="6"/>
  <c r="G3093" i="6"/>
  <c r="G3083" i="6"/>
  <c r="G3073" i="6"/>
  <c r="G3063" i="6"/>
  <c r="G3053" i="6"/>
  <c r="G3043" i="6"/>
  <c r="G3033" i="6"/>
  <c r="G3023" i="6"/>
  <c r="G3013" i="6"/>
  <c r="G3003" i="6"/>
  <c r="G2993" i="6"/>
  <c r="G2983" i="6"/>
  <c r="G2973" i="6"/>
  <c r="G2963" i="6"/>
  <c r="G2953" i="6"/>
  <c r="G2943" i="6"/>
  <c r="G2933" i="6"/>
  <c r="G2923" i="6"/>
  <c r="G2913" i="6"/>
  <c r="G2903" i="6"/>
  <c r="G2893" i="6"/>
  <c r="G2883" i="6"/>
  <c r="G2873" i="6"/>
  <c r="G2863" i="6"/>
  <c r="G2853" i="6"/>
  <c r="G2843" i="6"/>
  <c r="G2833" i="6"/>
  <c r="G2823" i="6"/>
  <c r="G2813" i="6"/>
  <c r="G2803" i="6"/>
  <c r="G2793" i="6"/>
  <c r="G2783" i="6"/>
  <c r="G2773" i="6"/>
  <c r="G2763" i="6"/>
  <c r="G2753" i="6"/>
  <c r="G2743" i="6"/>
  <c r="G2733" i="6"/>
  <c r="G2723" i="6"/>
  <c r="G8451" i="6"/>
  <c r="G8281" i="6"/>
  <c r="G8104" i="6"/>
  <c r="G7920" i="6"/>
  <c r="G7784" i="6"/>
  <c r="G7634" i="6"/>
  <c r="G7518" i="6"/>
  <c r="G7451" i="6"/>
  <c r="G7362" i="6"/>
  <c r="G7274" i="6"/>
  <c r="G7210" i="6"/>
  <c r="G7133" i="6"/>
  <c r="G7073" i="6"/>
  <c r="G7021" i="6"/>
  <c r="G6952" i="6"/>
  <c r="G6887" i="6"/>
  <c r="G6842" i="6"/>
  <c r="G6793" i="6"/>
  <c r="G6737" i="6"/>
  <c r="G6697" i="6"/>
  <c r="G6649" i="6"/>
  <c r="G6599" i="6"/>
  <c r="G6569" i="6"/>
  <c r="G6519" i="6"/>
  <c r="G6473" i="6"/>
  <c r="G6435" i="6"/>
  <c r="G6387" i="6"/>
  <c r="G6345" i="6"/>
  <c r="G6307" i="6"/>
  <c r="G6259" i="6"/>
  <c r="G6213" i="6"/>
  <c r="G6175" i="6"/>
  <c r="G6133" i="6"/>
  <c r="G6083" i="6"/>
  <c r="G6047" i="6"/>
  <c r="G5999" i="6"/>
  <c r="G5961" i="6"/>
  <c r="G5931" i="6"/>
  <c r="G5897" i="6"/>
  <c r="G5859" i="6"/>
  <c r="G5829" i="6"/>
  <c r="G5791" i="6"/>
  <c r="G5757" i="6"/>
  <c r="G5727" i="6"/>
  <c r="G5689" i="6"/>
  <c r="G5649" i="6"/>
  <c r="G5621" i="6"/>
  <c r="G5581" i="6"/>
  <c r="G5549" i="6"/>
  <c r="G5523" i="6"/>
  <c r="G5497" i="6"/>
  <c r="G5469" i="6"/>
  <c r="G5451" i="6"/>
  <c r="G5429" i="6"/>
  <c r="G5407" i="6"/>
  <c r="G5389" i="6"/>
  <c r="G5367" i="6"/>
  <c r="G5343" i="6"/>
  <c r="G5327" i="6"/>
  <c r="G5303" i="6"/>
  <c r="G5281" i="6"/>
  <c r="G5263" i="6"/>
  <c r="G5241" i="6"/>
  <c r="G5219" i="6"/>
  <c r="G5201" i="6"/>
  <c r="G5179" i="6"/>
  <c r="G5157" i="6"/>
  <c r="G5139" i="6"/>
  <c r="G5117" i="6"/>
  <c r="G5093" i="6"/>
  <c r="G5077" i="6"/>
  <c r="G5053" i="6"/>
  <c r="G5031" i="6"/>
  <c r="G5013" i="6"/>
  <c r="G4991" i="6"/>
  <c r="G4969" i="6"/>
  <c r="G4951" i="6"/>
  <c r="G4929" i="6"/>
  <c r="G4907" i="6"/>
  <c r="G4889" i="6"/>
  <c r="G4867" i="6"/>
  <c r="G4843" i="6"/>
  <c r="G4828" i="6"/>
  <c r="G4808" i="6"/>
  <c r="G4788" i="6"/>
  <c r="G4772" i="6"/>
  <c r="G4752" i="6"/>
  <c r="G4732" i="6"/>
  <c r="G4717" i="6"/>
  <c r="G4697" i="6"/>
  <c r="G4677" i="6"/>
  <c r="G4661" i="6"/>
  <c r="G4641" i="6"/>
  <c r="G4621" i="6"/>
  <c r="G4606" i="6"/>
  <c r="G4586" i="6"/>
  <c r="G4566" i="6"/>
  <c r="G4550" i="6"/>
  <c r="G4530" i="6"/>
  <c r="G4510" i="6"/>
  <c r="G4494" i="6"/>
  <c r="G4474" i="6"/>
  <c r="G4454" i="6"/>
  <c r="G4439" i="6"/>
  <c r="G4419" i="6"/>
  <c r="G4399" i="6"/>
  <c r="G4383" i="6"/>
  <c r="G4363" i="6"/>
  <c r="G4343" i="6"/>
  <c r="G4328" i="6"/>
  <c r="G4308" i="6"/>
  <c r="G4288" i="6"/>
  <c r="G4272" i="6"/>
  <c r="G4252" i="6"/>
  <c r="G4232" i="6"/>
  <c r="G4217" i="6"/>
  <c r="G4197" i="6"/>
  <c r="G4177" i="6"/>
  <c r="G4161" i="6"/>
  <c r="G4141" i="6"/>
  <c r="G4122" i="6"/>
  <c r="G4108" i="6"/>
  <c r="G4090" i="6"/>
  <c r="G4072" i="6"/>
  <c r="G4058" i="6"/>
  <c r="G4040" i="6"/>
  <c r="G4022" i="6"/>
  <c r="G4008" i="6"/>
  <c r="G3990" i="6"/>
  <c r="G3972" i="6"/>
  <c r="G3958" i="6"/>
  <c r="G3940" i="6"/>
  <c r="G3922" i="6"/>
  <c r="G3908" i="6"/>
  <c r="G3890" i="6"/>
  <c r="G3872" i="6"/>
  <c r="G3858" i="6"/>
  <c r="G3840" i="6"/>
  <c r="G3822" i="6"/>
  <c r="G3808" i="6"/>
  <c r="G3790" i="6"/>
  <c r="G3772" i="6"/>
  <c r="G3758" i="6"/>
  <c r="G3740" i="6"/>
  <c r="G3722" i="6"/>
  <c r="G3708" i="6"/>
  <c r="G3690" i="6"/>
  <c r="G3672" i="6"/>
  <c r="G3658" i="6"/>
  <c r="G3640" i="6"/>
  <c r="G3622" i="6"/>
  <c r="G3608" i="6"/>
  <c r="G3590" i="6"/>
  <c r="G3572" i="6"/>
  <c r="G3558" i="6"/>
  <c r="G3540" i="6"/>
  <c r="G3522" i="6"/>
  <c r="G3508" i="6"/>
  <c r="G3490" i="6"/>
  <c r="G3472" i="6"/>
  <c r="G3458" i="6"/>
  <c r="G3440" i="6"/>
  <c r="G3422" i="6"/>
  <c r="G3408" i="6"/>
  <c r="G3390" i="6"/>
  <c r="G3372" i="6"/>
  <c r="G3358" i="6"/>
  <c r="G3340" i="6"/>
  <c r="G3322" i="6"/>
  <c r="G3308" i="6"/>
  <c r="G3290" i="6"/>
  <c r="G3272" i="6"/>
  <c r="G3258" i="6"/>
  <c r="G3240" i="6"/>
  <c r="G3222" i="6"/>
  <c r="G3208" i="6"/>
  <c r="G3190" i="6"/>
  <c r="G3172" i="6"/>
  <c r="G3158" i="6"/>
  <c r="G3140" i="6"/>
  <c r="G3122" i="6"/>
  <c r="G3108" i="6"/>
  <c r="G3090" i="6"/>
  <c r="G3072" i="6"/>
  <c r="G3058" i="6"/>
  <c r="G3040" i="6"/>
  <c r="G3022" i="6"/>
  <c r="G3008" i="6"/>
  <c r="G2990" i="6"/>
  <c r="G2972" i="6"/>
  <c r="G2958" i="6"/>
  <c r="G2940" i="6"/>
  <c r="G2922" i="6"/>
  <c r="G2908" i="6"/>
  <c r="G2890" i="6"/>
  <c r="G2872" i="6"/>
  <c r="G2858" i="6"/>
  <c r="G2840" i="6"/>
  <c r="G2822" i="6"/>
  <c r="G2808" i="6"/>
  <c r="G2790" i="6"/>
  <c r="G2772" i="6"/>
  <c r="G2758" i="6"/>
  <c r="G2740" i="6"/>
  <c r="G2722" i="6"/>
  <c r="G2712" i="6"/>
  <c r="G2702" i="6"/>
  <c r="G2692" i="6"/>
  <c r="G2682" i="6"/>
  <c r="G2672" i="6"/>
  <c r="G2662" i="6"/>
  <c r="G2652" i="6"/>
  <c r="G2642" i="6"/>
  <c r="G2632" i="6"/>
  <c r="G2622" i="6"/>
  <c r="G2612" i="6"/>
  <c r="G2602" i="6"/>
  <c r="G2592" i="6"/>
  <c r="G2582" i="6"/>
  <c r="G2572" i="6"/>
  <c r="G2562" i="6"/>
  <c r="G2552" i="6"/>
  <c r="G2542" i="6"/>
  <c r="G2532" i="6"/>
  <c r="G2522" i="6"/>
  <c r="G2512" i="6"/>
  <c r="G2502" i="6"/>
  <c r="G2492" i="6"/>
  <c r="G2482" i="6"/>
  <c r="G2472" i="6"/>
  <c r="G2462" i="6"/>
  <c r="G2452" i="6"/>
  <c r="G2442" i="6"/>
  <c r="G2432" i="6"/>
  <c r="G2422" i="6"/>
  <c r="G2412" i="6"/>
  <c r="G2402" i="6"/>
  <c r="G2392" i="6"/>
  <c r="G2382" i="6"/>
  <c r="G2372" i="6"/>
  <c r="G2362" i="6"/>
  <c r="G2352" i="6"/>
  <c r="G2342" i="6"/>
  <c r="G2332" i="6"/>
  <c r="G2322" i="6"/>
  <c r="G2312" i="6"/>
  <c r="G2302" i="6"/>
  <c r="G2292" i="6"/>
  <c r="G2282" i="6"/>
  <c r="G2272" i="6"/>
  <c r="G2262" i="6"/>
  <c r="G2252" i="6"/>
  <c r="G2242" i="6"/>
  <c r="G2232" i="6"/>
  <c r="G2222" i="6"/>
  <c r="G2212" i="6"/>
  <c r="G2202" i="6"/>
  <c r="G2192" i="6"/>
  <c r="G2182" i="6"/>
  <c r="G2172" i="6"/>
  <c r="G2162" i="6"/>
  <c r="G2152" i="6"/>
  <c r="G2142" i="6"/>
  <c r="G2132" i="6"/>
  <c r="G2122" i="6"/>
  <c r="G2112" i="6"/>
  <c r="G2102" i="6"/>
  <c r="G2092" i="6"/>
  <c r="G2082" i="6"/>
  <c r="G2072" i="6"/>
  <c r="G2062" i="6"/>
  <c r="G2052" i="6"/>
  <c r="G2042" i="6"/>
  <c r="G2032" i="6"/>
  <c r="G2022" i="6"/>
  <c r="G2012" i="6"/>
  <c r="G2002" i="6"/>
  <c r="G1992" i="6"/>
  <c r="G1982" i="6"/>
  <c r="G1972" i="6"/>
  <c r="G1962" i="6"/>
  <c r="G1952" i="6"/>
  <c r="G1942" i="6"/>
  <c r="G1932" i="6"/>
  <c r="G1922" i="6"/>
  <c r="G1912" i="6"/>
  <c r="G1902" i="6"/>
  <c r="G1892" i="6"/>
  <c r="G1882" i="6"/>
  <c r="G1872" i="6"/>
  <c r="G1862" i="6"/>
  <c r="G1852" i="6"/>
  <c r="G1842" i="6"/>
  <c r="G1832" i="6"/>
  <c r="G1822" i="6"/>
  <c r="G1812" i="6"/>
  <c r="G1802" i="6"/>
  <c r="G1792" i="6"/>
  <c r="G1782" i="6"/>
  <c r="G1772" i="6"/>
  <c r="G1762" i="6"/>
  <c r="G1752" i="6"/>
  <c r="G1742" i="6"/>
  <c r="G1732" i="6"/>
  <c r="G1722" i="6"/>
  <c r="G1712" i="6"/>
  <c r="G1702" i="6"/>
  <c r="G1692" i="6"/>
  <c r="G1682" i="6"/>
  <c r="G1672" i="6"/>
  <c r="G1662" i="6"/>
  <c r="G1652" i="6"/>
  <c r="G1642" i="6"/>
  <c r="G1632" i="6"/>
  <c r="G1622" i="6"/>
  <c r="G1612" i="6"/>
  <c r="G1602" i="6"/>
  <c r="G1592" i="6"/>
  <c r="G1582" i="6"/>
  <c r="G1572" i="6"/>
  <c r="G1562" i="6"/>
  <c r="G1552" i="6"/>
  <c r="G1542" i="6"/>
  <c r="G1532" i="6"/>
  <c r="G1522" i="6"/>
  <c r="G1512" i="6"/>
  <c r="G1502" i="6"/>
  <c r="G1492" i="6"/>
  <c r="G1482" i="6"/>
  <c r="G1472" i="6"/>
  <c r="G1462" i="6"/>
  <c r="G1452" i="6"/>
  <c r="G1442" i="6"/>
  <c r="G1432" i="6"/>
  <c r="G1422" i="6"/>
  <c r="G1412" i="6"/>
  <c r="G1402" i="6"/>
  <c r="G1392" i="6"/>
  <c r="G1382" i="6"/>
  <c r="G1372" i="6"/>
  <c r="G1362" i="6"/>
  <c r="G1352" i="6"/>
  <c r="G1342" i="6"/>
  <c r="G1332" i="6"/>
  <c r="G1322" i="6"/>
  <c r="G1312" i="6"/>
  <c r="G1302" i="6"/>
  <c r="G1292" i="6"/>
  <c r="G1282" i="6"/>
  <c r="G1272" i="6"/>
  <c r="G1262" i="6"/>
  <c r="G1252" i="6"/>
  <c r="G1242" i="6"/>
  <c r="G1232" i="6"/>
  <c r="G1222" i="6"/>
  <c r="G1212" i="6"/>
  <c r="G1202" i="6"/>
  <c r="G1192" i="6"/>
  <c r="G1182" i="6"/>
  <c r="G1172" i="6"/>
  <c r="G1162" i="6"/>
  <c r="G1152" i="6"/>
  <c r="G1142" i="6"/>
  <c r="G1132" i="6"/>
  <c r="G1122" i="6"/>
  <c r="G1112" i="6"/>
  <c r="G1102" i="6"/>
  <c r="G1092" i="6"/>
  <c r="G1082" i="6"/>
  <c r="G1072" i="6"/>
  <c r="G1062" i="6"/>
  <c r="G1052" i="6"/>
  <c r="G1042" i="6"/>
  <c r="G1032" i="6"/>
  <c r="G1022" i="6"/>
  <c r="G1012" i="6"/>
  <c r="G1002" i="6"/>
  <c r="G992" i="6"/>
  <c r="G982" i="6"/>
  <c r="G972" i="6"/>
  <c r="G962" i="6"/>
  <c r="G952" i="6"/>
  <c r="G942" i="6"/>
  <c r="G932" i="6"/>
  <c r="G922" i="6"/>
  <c r="G912" i="6"/>
  <c r="G902" i="6"/>
  <c r="G892" i="6"/>
  <c r="G882" i="6"/>
  <c r="G872" i="6"/>
  <c r="G862" i="6"/>
  <c r="G852" i="6"/>
  <c r="G842" i="6"/>
  <c r="G832" i="6"/>
  <c r="G822" i="6"/>
  <c r="G812" i="6"/>
  <c r="G802" i="6"/>
  <c r="G792" i="6"/>
  <c r="G782" i="6"/>
  <c r="G772" i="6"/>
  <c r="G762" i="6"/>
  <c r="G752" i="6"/>
  <c r="G742" i="6"/>
  <c r="G732" i="6"/>
  <c r="G722" i="6"/>
  <c r="G712" i="6"/>
  <c r="G702" i="6"/>
  <c r="G692" i="6"/>
  <c r="G682" i="6"/>
  <c r="G672" i="6"/>
  <c r="G662" i="6"/>
  <c r="G652" i="6"/>
  <c r="G642" i="6"/>
  <c r="G632" i="6"/>
  <c r="G622" i="6"/>
  <c r="G612" i="6"/>
  <c r="G602" i="6"/>
  <c r="G592" i="6"/>
  <c r="G582" i="6"/>
  <c r="G572" i="6"/>
  <c r="G562" i="6"/>
  <c r="G552" i="6"/>
  <c r="G542" i="6"/>
  <c r="G532" i="6"/>
  <c r="G522" i="6"/>
  <c r="G512" i="6"/>
  <c r="G502" i="6"/>
  <c r="G492" i="6"/>
  <c r="G482" i="6"/>
  <c r="G472" i="6"/>
  <c r="G462" i="6"/>
  <c r="G452" i="6"/>
  <c r="G442" i="6"/>
  <c r="G432" i="6"/>
  <c r="G422" i="6"/>
  <c r="G412" i="6"/>
  <c r="G402" i="6"/>
  <c r="G392" i="6"/>
  <c r="G382" i="6"/>
  <c r="G372" i="6"/>
  <c r="G362" i="6"/>
  <c r="G352" i="6"/>
  <c r="G342" i="6"/>
  <c r="G332" i="6"/>
  <c r="G322" i="6"/>
  <c r="G312" i="6"/>
  <c r="G302" i="6"/>
  <c r="G292" i="6"/>
  <c r="G282" i="6"/>
  <c r="G272" i="6"/>
  <c r="G262" i="6"/>
  <c r="G252" i="6"/>
  <c r="G242" i="6"/>
  <c r="G232" i="6"/>
  <c r="G222" i="6"/>
  <c r="G212" i="6"/>
  <c r="G202" i="6"/>
  <c r="G192" i="6"/>
  <c r="G182" i="6"/>
  <c r="G172" i="6"/>
  <c r="G162" i="6"/>
  <c r="G152" i="6"/>
  <c r="G142" i="6"/>
  <c r="G132" i="6"/>
  <c r="G122" i="6"/>
  <c r="G112" i="6"/>
  <c r="G102" i="6"/>
  <c r="G92" i="6"/>
  <c r="G82" i="6"/>
  <c r="G72" i="6"/>
  <c r="G62" i="6"/>
  <c r="G52" i="6"/>
  <c r="G42" i="6"/>
  <c r="G32" i="6"/>
  <c r="G22" i="6"/>
  <c r="G12" i="6"/>
  <c r="G7252" i="6"/>
  <c r="G6724" i="6"/>
  <c r="G6497" i="6"/>
  <c r="G6333" i="6"/>
  <c r="G6157" i="6"/>
  <c r="G5981" i="6"/>
  <c r="G5849" i="6"/>
  <c r="G5671" i="6"/>
  <c r="G5542" i="6"/>
  <c r="G5441" i="6"/>
  <c r="G5357" i="6"/>
  <c r="G5277" i="6"/>
  <c r="G5191" i="6"/>
  <c r="G5169" i="6"/>
  <c r="G5089" i="6"/>
  <c r="G5067" i="6"/>
  <c r="G5003" i="6"/>
  <c r="G4941" i="6"/>
  <c r="G4879" i="6"/>
  <c r="G4783" i="6"/>
  <c r="G4708" i="6"/>
  <c r="G4632" i="6"/>
  <c r="G4597" i="6"/>
  <c r="G4541" i="6"/>
  <c r="G4466" i="6"/>
  <c r="G4394" i="6"/>
  <c r="G4319" i="6"/>
  <c r="G4243" i="6"/>
  <c r="G4172" i="6"/>
  <c r="G4100" i="6"/>
  <c r="G4032" i="6"/>
  <c r="G3968" i="6"/>
  <c r="G3900" i="6"/>
  <c r="G3832" i="6"/>
  <c r="G3768" i="6"/>
  <c r="G3700" i="6"/>
  <c r="G3632" i="6"/>
  <c r="G3550" i="6"/>
  <c r="G3500" i="6"/>
  <c r="G3432" i="6"/>
  <c r="G3382" i="6"/>
  <c r="G3318" i="6"/>
  <c r="G3250" i="6"/>
  <c r="G3182" i="6"/>
  <c r="G3118" i="6"/>
  <c r="G3050" i="6"/>
  <c r="G3000" i="6"/>
  <c r="G2932" i="6"/>
  <c r="G2868" i="6"/>
  <c r="G2800" i="6"/>
  <c r="G2732" i="6"/>
  <c r="G2688" i="6"/>
  <c r="G2648" i="6"/>
  <c r="G2598" i="6"/>
  <c r="G2558" i="6"/>
  <c r="G2518" i="6"/>
  <c r="G2478" i="6"/>
  <c r="G2438" i="6"/>
  <c r="G2398" i="6"/>
  <c r="G2358" i="6"/>
  <c r="G2318" i="6"/>
  <c r="G2288" i="6"/>
  <c r="G2248" i="6"/>
  <c r="G2208" i="6"/>
  <c r="G2168" i="6"/>
  <c r="G2148" i="6"/>
  <c r="G2108" i="6"/>
  <c r="G2068" i="6"/>
  <c r="G2028" i="6"/>
  <c r="G1988" i="6"/>
  <c r="G1948" i="6"/>
  <c r="G1908" i="6"/>
  <c r="G1868" i="6"/>
  <c r="G1828" i="6"/>
  <c r="G1788" i="6"/>
  <c r="G1748" i="6"/>
  <c r="G1708" i="6"/>
  <c r="G1668" i="6"/>
  <c r="G1628" i="6"/>
  <c r="G1598" i="6"/>
  <c r="G1538" i="6"/>
  <c r="G1498" i="6"/>
  <c r="G1458" i="6"/>
  <c r="G1418" i="6"/>
  <c r="G1378" i="6"/>
  <c r="G1338" i="6"/>
  <c r="G1298" i="6"/>
  <c r="G1258" i="6"/>
  <c r="G1218" i="6"/>
  <c r="G1188" i="6"/>
  <c r="G1148" i="6"/>
  <c r="G1108" i="6"/>
  <c r="G1058" i="6"/>
  <c r="G1028" i="6"/>
  <c r="G988" i="6"/>
  <c r="G948" i="6"/>
  <c r="G908" i="6"/>
  <c r="G868" i="6"/>
  <c r="G828" i="6"/>
  <c r="G788" i="6"/>
  <c r="G748" i="6"/>
  <c r="G708" i="6"/>
  <c r="G668" i="6"/>
  <c r="G628" i="6"/>
  <c r="G588" i="6"/>
  <c r="G548" i="6"/>
  <c r="G508" i="6"/>
  <c r="G468" i="6"/>
  <c r="G428" i="6"/>
  <c r="G388" i="6"/>
  <c r="G348" i="6"/>
  <c r="G318" i="6"/>
  <c r="G278" i="6"/>
  <c r="G238" i="6"/>
  <c r="G198" i="6"/>
  <c r="G158" i="6"/>
  <c r="G118" i="6"/>
  <c r="G78" i="6"/>
  <c r="G58" i="6"/>
  <c r="G18" i="6"/>
  <c r="G8205" i="6"/>
  <c r="G7577" i="6"/>
  <c r="G7407" i="6"/>
  <c r="G7108" i="6"/>
  <c r="G6867" i="6"/>
  <c r="G6723" i="6"/>
  <c r="G6546" i="6"/>
  <c r="G6368" i="6"/>
  <c r="G6198" i="6"/>
  <c r="G5980" i="6"/>
  <c r="G5848" i="6"/>
  <c r="G5746" i="6"/>
  <c r="G5606" i="6"/>
  <c r="G5462" i="6"/>
  <c r="G5378" i="6"/>
  <c r="G5292" i="6"/>
  <c r="G5212" i="6"/>
  <c r="G5128" i="6"/>
  <c r="G5042" i="6"/>
  <c r="G4962" i="6"/>
  <c r="G4856" i="6"/>
  <c r="G4782" i="6"/>
  <c r="G4707" i="6"/>
  <c r="G4631" i="6"/>
  <c r="G4540" i="6"/>
  <c r="G4464" i="6"/>
  <c r="G4338" i="6"/>
  <c r="G4262" i="6"/>
  <c r="G4187" i="6"/>
  <c r="G4099" i="6"/>
  <c r="G4031" i="6"/>
  <c r="G3949" i="6"/>
  <c r="G3881" i="6"/>
  <c r="G3831" i="6"/>
  <c r="G3767" i="6"/>
  <c r="G3699" i="6"/>
  <c r="G3617" i="6"/>
  <c r="G3549" i="6"/>
  <c r="G3481" i="6"/>
  <c r="G3417" i="6"/>
  <c r="G3299" i="6"/>
  <c r="G3117" i="6"/>
  <c r="G2899" i="6"/>
  <c r="G2781" i="6"/>
  <c r="G2597" i="6"/>
  <c r="G2447" i="6"/>
  <c r="G2387" i="6"/>
  <c r="G2337" i="6"/>
  <c r="G2297" i="6"/>
  <c r="G2267" i="6"/>
  <c r="G2217" i="6"/>
  <c r="G2167" i="6"/>
  <c r="G2127" i="6"/>
  <c r="G2087" i="6"/>
  <c r="G2047" i="6"/>
  <c r="G2007" i="6"/>
  <c r="G1967" i="6"/>
  <c r="G1937" i="6"/>
  <c r="G1907" i="6"/>
  <c r="G1867" i="6"/>
  <c r="G1807" i="6"/>
  <c r="G8450" i="6"/>
  <c r="G8280" i="6"/>
  <c r="G8097" i="6"/>
  <c r="G7919" i="6"/>
  <c r="G7783" i="6"/>
  <c r="G7633" i="6"/>
  <c r="G7517" i="6"/>
  <c r="G7450" i="6"/>
  <c r="G7361" i="6"/>
  <c r="G7270" i="6"/>
  <c r="G7206" i="6"/>
  <c r="G7132" i="6"/>
  <c r="G7072" i="6"/>
  <c r="G7020" i="6"/>
  <c r="G6951" i="6"/>
  <c r="G6886" i="6"/>
  <c r="G6838" i="6"/>
  <c r="G6792" i="6"/>
  <c r="G6736" i="6"/>
  <c r="G6696" i="6"/>
  <c r="G6648" i="6"/>
  <c r="G6598" i="6"/>
  <c r="G6568" i="6"/>
  <c r="G6518" i="6"/>
  <c r="G6472" i="6"/>
  <c r="G6434" i="6"/>
  <c r="G6386" i="6"/>
  <c r="G6344" i="6"/>
  <c r="G6306" i="6"/>
  <c r="G6258" i="6"/>
  <c r="G6212" i="6"/>
  <c r="G6174" i="6"/>
  <c r="G6132" i="6"/>
  <c r="G6082" i="6"/>
  <c r="G6046" i="6"/>
  <c r="G5998" i="6"/>
  <c r="G5960" i="6"/>
  <c r="G5930" i="6"/>
  <c r="G5896" i="6"/>
  <c r="G5858" i="6"/>
  <c r="G5828" i="6"/>
  <c r="G5790" i="6"/>
  <c r="G5756" i="6"/>
  <c r="G5726" i="6"/>
  <c r="G5688" i="6"/>
  <c r="G5648" i="6"/>
  <c r="G5620" i="6"/>
  <c r="G5580" i="6"/>
  <c r="G5548" i="6"/>
  <c r="G5522" i="6"/>
  <c r="G5496" i="6"/>
  <c r="G5468" i="6"/>
  <c r="G5450" i="6"/>
  <c r="G5428" i="6"/>
  <c r="G5406" i="6"/>
  <c r="G5388" i="6"/>
  <c r="G5366" i="6"/>
  <c r="G5342" i="6"/>
  <c r="G5326" i="6"/>
  <c r="G5302" i="6"/>
  <c r="G5280" i="6"/>
  <c r="G5262" i="6"/>
  <c r="G5240" i="6"/>
  <c r="G5218" i="6"/>
  <c r="G5200" i="6"/>
  <c r="G5178" i="6"/>
  <c r="G5156" i="6"/>
  <c r="G5138" i="6"/>
  <c r="G5116" i="6"/>
  <c r="G5092" i="6"/>
  <c r="G5076" i="6"/>
  <c r="G5052" i="6"/>
  <c r="G5030" i="6"/>
  <c r="G5012" i="6"/>
  <c r="G4990" i="6"/>
  <c r="G4968" i="6"/>
  <c r="G4950" i="6"/>
  <c r="G4928" i="6"/>
  <c r="G4906" i="6"/>
  <c r="G4888" i="6"/>
  <c r="G4866" i="6"/>
  <c r="G4842" i="6"/>
  <c r="G4827" i="6"/>
  <c r="G4807" i="6"/>
  <c r="G4787" i="6"/>
  <c r="G4771" i="6"/>
  <c r="G4751" i="6"/>
  <c r="G4731" i="6"/>
  <c r="G4716" i="6"/>
  <c r="G4696" i="6"/>
  <c r="G4676" i="6"/>
  <c r="G4660" i="6"/>
  <c r="G4640" i="6"/>
  <c r="G4620" i="6"/>
  <c r="G4604" i="6"/>
  <c r="G4584" i="6"/>
  <c r="G4564" i="6"/>
  <c r="G4549" i="6"/>
  <c r="G4529" i="6"/>
  <c r="G4509" i="6"/>
  <c r="G4493" i="6"/>
  <c r="G4473" i="6"/>
  <c r="G4453" i="6"/>
  <c r="G4438" i="6"/>
  <c r="G4418" i="6"/>
  <c r="G4398" i="6"/>
  <c r="G4382" i="6"/>
  <c r="G4362" i="6"/>
  <c r="G4342" i="6"/>
  <c r="G4327" i="6"/>
  <c r="G4307" i="6"/>
  <c r="G4287" i="6"/>
  <c r="G4271" i="6"/>
  <c r="G4251" i="6"/>
  <c r="G4231" i="6"/>
  <c r="G4216" i="6"/>
  <c r="G4196" i="6"/>
  <c r="G4176" i="6"/>
  <c r="G4160" i="6"/>
  <c r="G4140" i="6"/>
  <c r="G4121" i="6"/>
  <c r="G4107" i="6"/>
  <c r="G4089" i="6"/>
  <c r="G4071" i="6"/>
  <c r="G4057" i="6"/>
  <c r="G4039" i="6"/>
  <c r="G4021" i="6"/>
  <c r="G4007" i="6"/>
  <c r="G3989" i="6"/>
  <c r="G3971" i="6"/>
  <c r="G3957" i="6"/>
  <c r="G3939" i="6"/>
  <c r="G3921" i="6"/>
  <c r="G3907" i="6"/>
  <c r="G3889" i="6"/>
  <c r="G3871" i="6"/>
  <c r="G3857" i="6"/>
  <c r="G3839" i="6"/>
  <c r="G3821" i="6"/>
  <c r="G3807" i="6"/>
  <c r="G3789" i="6"/>
  <c r="G3771" i="6"/>
  <c r="G3757" i="6"/>
  <c r="G3739" i="6"/>
  <c r="G3721" i="6"/>
  <c r="G3707" i="6"/>
  <c r="G3689" i="6"/>
  <c r="G3671" i="6"/>
  <c r="G3657" i="6"/>
  <c r="G3639" i="6"/>
  <c r="G3621" i="6"/>
  <c r="G3607" i="6"/>
  <c r="G3589" i="6"/>
  <c r="G3571" i="6"/>
  <c r="G3557" i="6"/>
  <c r="G3539" i="6"/>
  <c r="G3521" i="6"/>
  <c r="G3507" i="6"/>
  <c r="G3489" i="6"/>
  <c r="G3471" i="6"/>
  <c r="G3457" i="6"/>
  <c r="G3439" i="6"/>
  <c r="G3421" i="6"/>
  <c r="G3407" i="6"/>
  <c r="G3389" i="6"/>
  <c r="G3371" i="6"/>
  <c r="G3357" i="6"/>
  <c r="G3339" i="6"/>
  <c r="G3321" i="6"/>
  <c r="G3307" i="6"/>
  <c r="G3289" i="6"/>
  <c r="G3271" i="6"/>
  <c r="G3257" i="6"/>
  <c r="G3239" i="6"/>
  <c r="G3221" i="6"/>
  <c r="G3207" i="6"/>
  <c r="G3189" i="6"/>
  <c r="G3171" i="6"/>
  <c r="G3157" i="6"/>
  <c r="G3139" i="6"/>
  <c r="G3121" i="6"/>
  <c r="G3107" i="6"/>
  <c r="G3089" i="6"/>
  <c r="G3071" i="6"/>
  <c r="G3057" i="6"/>
  <c r="G3039" i="6"/>
  <c r="G3021" i="6"/>
  <c r="G3007" i="6"/>
  <c r="G2989" i="6"/>
  <c r="G2971" i="6"/>
  <c r="G2957" i="6"/>
  <c r="G2939" i="6"/>
  <c r="G2921" i="6"/>
  <c r="G2907" i="6"/>
  <c r="G2889" i="6"/>
  <c r="G2871" i="6"/>
  <c r="G2857" i="6"/>
  <c r="G2839" i="6"/>
  <c r="G2821" i="6"/>
  <c r="G2807" i="6"/>
  <c r="G2789" i="6"/>
  <c r="G2771" i="6"/>
  <c r="G2757" i="6"/>
  <c r="G2739" i="6"/>
  <c r="G2721" i="6"/>
  <c r="G2711" i="6"/>
  <c r="G2701" i="6"/>
  <c r="G2691" i="6"/>
  <c r="G2681" i="6"/>
  <c r="G2671" i="6"/>
  <c r="G2661" i="6"/>
  <c r="G2651" i="6"/>
  <c r="G2641" i="6"/>
  <c r="G2631" i="6"/>
  <c r="G2621" i="6"/>
  <c r="G2611" i="6"/>
  <c r="G2601" i="6"/>
  <c r="G2591" i="6"/>
  <c r="G2581" i="6"/>
  <c r="G2571" i="6"/>
  <c r="G2561" i="6"/>
  <c r="G2551" i="6"/>
  <c r="G2541" i="6"/>
  <c r="G2531" i="6"/>
  <c r="G2521" i="6"/>
  <c r="G2511" i="6"/>
  <c r="G2501" i="6"/>
  <c r="G2491" i="6"/>
  <c r="G2481" i="6"/>
  <c r="G2471" i="6"/>
  <c r="G2461" i="6"/>
  <c r="G2451" i="6"/>
  <c r="G2441" i="6"/>
  <c r="G2431" i="6"/>
  <c r="G2421" i="6"/>
  <c r="G2411" i="6"/>
  <c r="G2401" i="6"/>
  <c r="G2391" i="6"/>
  <c r="G2381" i="6"/>
  <c r="G2371" i="6"/>
  <c r="G2361" i="6"/>
  <c r="G2351" i="6"/>
  <c r="G2341" i="6"/>
  <c r="G2331" i="6"/>
  <c r="G2321" i="6"/>
  <c r="G2311" i="6"/>
  <c r="G2301" i="6"/>
  <c r="G2291" i="6"/>
  <c r="G2281" i="6"/>
  <c r="G2271" i="6"/>
  <c r="G2261" i="6"/>
  <c r="G2251" i="6"/>
  <c r="G2241" i="6"/>
  <c r="G2231" i="6"/>
  <c r="G2221" i="6"/>
  <c r="G2211" i="6"/>
  <c r="G2201" i="6"/>
  <c r="G2191" i="6"/>
  <c r="G2181" i="6"/>
  <c r="G2171" i="6"/>
  <c r="G2161" i="6"/>
  <c r="G2151" i="6"/>
  <c r="G2141" i="6"/>
  <c r="G2131" i="6"/>
  <c r="G2121" i="6"/>
  <c r="G2111" i="6"/>
  <c r="G2101" i="6"/>
  <c r="G2091" i="6"/>
  <c r="G2081" i="6"/>
  <c r="G2071" i="6"/>
  <c r="G2061" i="6"/>
  <c r="G2051" i="6"/>
  <c r="G2041" i="6"/>
  <c r="G2031" i="6"/>
  <c r="G2021" i="6"/>
  <c r="G2011" i="6"/>
  <c r="G2001" i="6"/>
  <c r="G1991" i="6"/>
  <c r="G1981" i="6"/>
  <c r="G1971" i="6"/>
  <c r="G1961" i="6"/>
  <c r="G1951" i="6"/>
  <c r="G1941" i="6"/>
  <c r="G1931" i="6"/>
  <c r="G1921" i="6"/>
  <c r="G1911" i="6"/>
  <c r="G1901" i="6"/>
  <c r="G1891" i="6"/>
  <c r="G1881" i="6"/>
  <c r="G1871" i="6"/>
  <c r="G1861" i="6"/>
  <c r="G1851" i="6"/>
  <c r="G1841" i="6"/>
  <c r="G1831" i="6"/>
  <c r="G1821" i="6"/>
  <c r="G1811" i="6"/>
  <c r="G1801" i="6"/>
  <c r="G1791" i="6"/>
  <c r="G1781" i="6"/>
  <c r="G1771" i="6"/>
  <c r="G1761" i="6"/>
  <c r="G1751" i="6"/>
  <c r="G1741" i="6"/>
  <c r="G1731" i="6"/>
  <c r="G1721" i="6"/>
  <c r="G1711" i="6"/>
  <c r="G1701" i="6"/>
  <c r="G1691" i="6"/>
  <c r="G1681" i="6"/>
  <c r="G1671" i="6"/>
  <c r="G1661" i="6"/>
  <c r="G1651" i="6"/>
  <c r="G1641" i="6"/>
  <c r="G1631" i="6"/>
  <c r="G1621" i="6"/>
  <c r="G1611" i="6"/>
  <c r="G1601" i="6"/>
  <c r="G1591" i="6"/>
  <c r="G1581" i="6"/>
  <c r="G1571" i="6"/>
  <c r="G1561" i="6"/>
  <c r="G1551" i="6"/>
  <c r="G1541" i="6"/>
  <c r="G1531" i="6"/>
  <c r="G1521" i="6"/>
  <c r="G1511" i="6"/>
  <c r="G1501" i="6"/>
  <c r="G1491" i="6"/>
  <c r="G1481" i="6"/>
  <c r="G1471" i="6"/>
  <c r="G1461" i="6"/>
  <c r="G1451" i="6"/>
  <c r="G1441" i="6"/>
  <c r="G1431" i="6"/>
  <c r="G1421" i="6"/>
  <c r="G1411" i="6"/>
  <c r="G1401" i="6"/>
  <c r="G1391" i="6"/>
  <c r="G1381" i="6"/>
  <c r="G1371" i="6"/>
  <c r="G1361" i="6"/>
  <c r="G1351" i="6"/>
  <c r="G1341" i="6"/>
  <c r="G1331" i="6"/>
  <c r="G1321" i="6"/>
  <c r="G1311" i="6"/>
  <c r="G1301" i="6"/>
  <c r="G1291" i="6"/>
  <c r="G1281" i="6"/>
  <c r="G1271" i="6"/>
  <c r="G1261" i="6"/>
  <c r="G1251" i="6"/>
  <c r="G1241" i="6"/>
  <c r="G1231" i="6"/>
  <c r="G1221" i="6"/>
  <c r="G1211" i="6"/>
  <c r="G1201" i="6"/>
  <c r="G1191" i="6"/>
  <c r="G1181" i="6"/>
  <c r="G1171" i="6"/>
  <c r="G1161" i="6"/>
  <c r="G1151" i="6"/>
  <c r="G1141" i="6"/>
  <c r="G1131" i="6"/>
  <c r="G1121" i="6"/>
  <c r="G1111" i="6"/>
  <c r="G1101" i="6"/>
  <c r="G1091" i="6"/>
  <c r="G1081" i="6"/>
  <c r="G1071" i="6"/>
  <c r="G1061" i="6"/>
  <c r="G1051" i="6"/>
  <c r="G1041" i="6"/>
  <c r="G1031" i="6"/>
  <c r="G1021" i="6"/>
  <c r="G1011" i="6"/>
  <c r="G1001" i="6"/>
  <c r="G991" i="6"/>
  <c r="G981" i="6"/>
  <c r="G971" i="6"/>
  <c r="G961" i="6"/>
  <c r="G951" i="6"/>
  <c r="G941" i="6"/>
  <c r="G931" i="6"/>
  <c r="G921" i="6"/>
  <c r="G911" i="6"/>
  <c r="G901" i="6"/>
  <c r="G891" i="6"/>
  <c r="G881" i="6"/>
  <c r="G871" i="6"/>
  <c r="G861" i="6"/>
  <c r="G851" i="6"/>
  <c r="G841" i="6"/>
  <c r="G831" i="6"/>
  <c r="G821" i="6"/>
  <c r="G811" i="6"/>
  <c r="G801" i="6"/>
  <c r="G791" i="6"/>
  <c r="G781" i="6"/>
  <c r="G771" i="6"/>
  <c r="G761" i="6"/>
  <c r="G751" i="6"/>
  <c r="G741" i="6"/>
  <c r="G731" i="6"/>
  <c r="G721" i="6"/>
  <c r="G711" i="6"/>
  <c r="G701" i="6"/>
  <c r="G691" i="6"/>
  <c r="G681" i="6"/>
  <c r="G671" i="6"/>
  <c r="G661" i="6"/>
  <c r="G651" i="6"/>
  <c r="G641" i="6"/>
  <c r="G631" i="6"/>
  <c r="G621" i="6"/>
  <c r="G611" i="6"/>
  <c r="G601" i="6"/>
  <c r="G591" i="6"/>
  <c r="G581" i="6"/>
  <c r="G571" i="6"/>
  <c r="G561" i="6"/>
  <c r="G551" i="6"/>
  <c r="G541" i="6"/>
  <c r="G531" i="6"/>
  <c r="G521" i="6"/>
  <c r="G511" i="6"/>
  <c r="G501" i="6"/>
  <c r="G491" i="6"/>
  <c r="G481" i="6"/>
  <c r="G471" i="6"/>
  <c r="G461" i="6"/>
  <c r="G451" i="6"/>
  <c r="G441" i="6"/>
  <c r="G431" i="6"/>
  <c r="G421" i="6"/>
  <c r="G411" i="6"/>
  <c r="G401" i="6"/>
  <c r="G391" i="6"/>
  <c r="G381" i="6"/>
  <c r="G371" i="6"/>
  <c r="G361" i="6"/>
  <c r="G351" i="6"/>
  <c r="G341" i="6"/>
  <c r="G331" i="6"/>
  <c r="G321" i="6"/>
  <c r="G311" i="6"/>
  <c r="G301" i="6"/>
  <c r="G291" i="6"/>
  <c r="G281" i="6"/>
  <c r="G271" i="6"/>
  <c r="G261" i="6"/>
  <c r="G251" i="6"/>
  <c r="G241" i="6"/>
  <c r="G231" i="6"/>
  <c r="G221" i="6"/>
  <c r="G211" i="6"/>
  <c r="G201" i="6"/>
  <c r="G191" i="6"/>
  <c r="G181" i="6"/>
  <c r="G171" i="6"/>
  <c r="G161" i="6"/>
  <c r="G151" i="6"/>
  <c r="G141" i="6"/>
  <c r="G131" i="6"/>
  <c r="G121" i="6"/>
  <c r="G111" i="6"/>
  <c r="G101" i="6"/>
  <c r="G91" i="6"/>
  <c r="G81" i="6"/>
  <c r="G71" i="6"/>
  <c r="G61" i="6"/>
  <c r="G51" i="6"/>
  <c r="G41" i="6"/>
  <c r="G31" i="6"/>
  <c r="G21" i="6"/>
  <c r="G11" i="6"/>
  <c r="G8206" i="6"/>
  <c r="G6922" i="6"/>
  <c r="G6633" i="6"/>
  <c r="G6413" i="6"/>
  <c r="G6199" i="6"/>
  <c r="G6025" i="6"/>
  <c r="G5879" i="6"/>
  <c r="G5777" i="6"/>
  <c r="G5641" i="6"/>
  <c r="G5483" i="6"/>
  <c r="G5401" i="6"/>
  <c r="G5317" i="6"/>
  <c r="G5253" i="6"/>
  <c r="G5151" i="6"/>
  <c r="G5043" i="6"/>
  <c r="G4963" i="6"/>
  <c r="G4857" i="6"/>
  <c r="G4799" i="6"/>
  <c r="G4728" i="6"/>
  <c r="G4652" i="6"/>
  <c r="G4561" i="6"/>
  <c r="G4486" i="6"/>
  <c r="G4410" i="6"/>
  <c r="G4354" i="6"/>
  <c r="G4283" i="6"/>
  <c r="G4208" i="6"/>
  <c r="G4118" i="6"/>
  <c r="G4050" i="6"/>
  <c r="G3982" i="6"/>
  <c r="G3918" i="6"/>
  <c r="G3850" i="6"/>
  <c r="G3782" i="6"/>
  <c r="G3732" i="6"/>
  <c r="G3668" i="6"/>
  <c r="G3600" i="6"/>
  <c r="G3532" i="6"/>
  <c r="G3468" i="6"/>
  <c r="G3400" i="6"/>
  <c r="G3332" i="6"/>
  <c r="G3282" i="6"/>
  <c r="G3218" i="6"/>
  <c r="G3150" i="6"/>
  <c r="G3082" i="6"/>
  <c r="G3018" i="6"/>
  <c r="G2950" i="6"/>
  <c r="G2882" i="6"/>
  <c r="G2818" i="6"/>
  <c r="G2750" i="6"/>
  <c r="G2708" i="6"/>
  <c r="G2668" i="6"/>
  <c r="G2628" i="6"/>
  <c r="G2578" i="6"/>
  <c r="G2548" i="6"/>
  <c r="G2508" i="6"/>
  <c r="G2468" i="6"/>
  <c r="G2428" i="6"/>
  <c r="G2388" i="6"/>
  <c r="G2338" i="6"/>
  <c r="G2298" i="6"/>
  <c r="G2258" i="6"/>
  <c r="G2198" i="6"/>
  <c r="G2158" i="6"/>
  <c r="G2118" i="6"/>
  <c r="G2078" i="6"/>
  <c r="G2048" i="6"/>
  <c r="G2018" i="6"/>
  <c r="G1978" i="6"/>
  <c r="G1938" i="6"/>
  <c r="G1898" i="6"/>
  <c r="G1858" i="6"/>
  <c r="G1818" i="6"/>
  <c r="G1778" i="6"/>
  <c r="G1738" i="6"/>
  <c r="G1698" i="6"/>
  <c r="G1658" i="6"/>
  <c r="G1618" i="6"/>
  <c r="G1578" i="6"/>
  <c r="G1548" i="6"/>
  <c r="G1528" i="6"/>
  <c r="G1488" i="6"/>
  <c r="G1448" i="6"/>
  <c r="G1408" i="6"/>
  <c r="G1368" i="6"/>
  <c r="G1328" i="6"/>
  <c r="G1288" i="6"/>
  <c r="G1248" i="6"/>
  <c r="G1208" i="6"/>
  <c r="G1168" i="6"/>
  <c r="G1128" i="6"/>
  <c r="G1078" i="6"/>
  <c r="G1038" i="6"/>
  <c r="G998" i="6"/>
  <c r="G958" i="6"/>
  <c r="G918" i="6"/>
  <c r="G878" i="6"/>
  <c r="G838" i="6"/>
  <c r="G808" i="6"/>
  <c r="G758" i="6"/>
  <c r="G728" i="6"/>
  <c r="G678" i="6"/>
  <c r="G638" i="6"/>
  <c r="G608" i="6"/>
  <c r="G568" i="6"/>
  <c r="G538" i="6"/>
  <c r="G498" i="6"/>
  <c r="G458" i="6"/>
  <c r="G418" i="6"/>
  <c r="G378" i="6"/>
  <c r="G338" i="6"/>
  <c r="G298" i="6"/>
  <c r="G258" i="6"/>
  <c r="G218" i="6"/>
  <c r="G178" i="6"/>
  <c r="G138" i="6"/>
  <c r="G98" i="6"/>
  <c r="G48" i="6"/>
  <c r="G8" i="6"/>
  <c r="G8425" i="6"/>
  <c r="G7709" i="6"/>
  <c r="G7492" i="6"/>
  <c r="G7176" i="6"/>
  <c r="G6921" i="6"/>
  <c r="G6765" i="6"/>
  <c r="G6594" i="6"/>
  <c r="G6412" i="6"/>
  <c r="G6236" i="6"/>
  <c r="G6072" i="6"/>
  <c r="G5956" i="6"/>
  <c r="G5810" i="6"/>
  <c r="G5670" i="6"/>
  <c r="G5566" i="6"/>
  <c r="G5482" i="6"/>
  <c r="G5440" i="6"/>
  <c r="G5356" i="6"/>
  <c r="G5276" i="6"/>
  <c r="G5190" i="6"/>
  <c r="G5106" i="6"/>
  <c r="G5002" i="6"/>
  <c r="G4918" i="6"/>
  <c r="G4838" i="6"/>
  <c r="G4762" i="6"/>
  <c r="G4671" i="6"/>
  <c r="G4596" i="6"/>
  <c r="G4520" i="6"/>
  <c r="G4449" i="6"/>
  <c r="G4409" i="6"/>
  <c r="G4353" i="6"/>
  <c r="G4282" i="6"/>
  <c r="G4207" i="6"/>
  <c r="G4151" i="6"/>
  <c r="G4117" i="6"/>
  <c r="G4067" i="6"/>
  <c r="G3999" i="6"/>
  <c r="G3931" i="6"/>
  <c r="G3867" i="6"/>
  <c r="G3799" i="6"/>
  <c r="G3749" i="6"/>
  <c r="G3681" i="6"/>
  <c r="G3631" i="6"/>
  <c r="G3531" i="6"/>
  <c r="G3467" i="6"/>
  <c r="G3349" i="6"/>
  <c r="G3167" i="6"/>
  <c r="G2949" i="6"/>
  <c r="G2831" i="6"/>
  <c r="G2731" i="6"/>
  <c r="G2687" i="6"/>
  <c r="G2657" i="6"/>
  <c r="G2627" i="6"/>
  <c r="G2587" i="6"/>
  <c r="G2557" i="6"/>
  <c r="G2527" i="6"/>
  <c r="G2497" i="6"/>
  <c r="G2487" i="6"/>
  <c r="G2467" i="6"/>
  <c r="G2437" i="6"/>
  <c r="G2407" i="6"/>
  <c r="G2367" i="6"/>
  <c r="G2327" i="6"/>
  <c r="G2287" i="6"/>
  <c r="G2247" i="6"/>
  <c r="G2207" i="6"/>
  <c r="G2177" i="6"/>
  <c r="G2137" i="6"/>
  <c r="G2097" i="6"/>
  <c r="G2057" i="6"/>
  <c r="G2017" i="6"/>
  <c r="G1987" i="6"/>
  <c r="G1947" i="6"/>
  <c r="G1887" i="6"/>
  <c r="G1837" i="6"/>
  <c r="G1827" i="6"/>
  <c r="G8443" i="6"/>
  <c r="G8220" i="6"/>
  <c r="G8073" i="6"/>
  <c r="G7913" i="6"/>
  <c r="G7734" i="6"/>
  <c r="G7621" i="6"/>
  <c r="G7499" i="6"/>
  <c r="G7410" i="6"/>
  <c r="G7343" i="6"/>
  <c r="G7266" i="6"/>
  <c r="G7183" i="6"/>
  <c r="G7131" i="6"/>
  <c r="G7062" i="6"/>
  <c r="G7001" i="6"/>
  <c r="G6950" i="6"/>
  <c r="G6884" i="6"/>
  <c r="G6824" i="6"/>
  <c r="G6784" i="6"/>
  <c r="G6726" i="6"/>
  <c r="G6683" i="6"/>
  <c r="G6645" i="6"/>
  <c r="G6597" i="6"/>
  <c r="G6549" i="6"/>
  <c r="G6513" i="6"/>
  <c r="G6469" i="6"/>
  <c r="G6423" i="6"/>
  <c r="G6385" i="6"/>
  <c r="G6337" i="6"/>
  <c r="G6287" i="6"/>
  <c r="G6257" i="6"/>
  <c r="G6207" i="6"/>
  <c r="G6159" i="6"/>
  <c r="G6123" i="6"/>
  <c r="G6075" i="6"/>
  <c r="G6033" i="6"/>
  <c r="G5997" i="6"/>
  <c r="G5959" i="6"/>
  <c r="G5921" i="6"/>
  <c r="G5891" i="6"/>
  <c r="G5857" i="6"/>
  <c r="G5817" i="6"/>
  <c r="G5789" i="6"/>
  <c r="G5749" i="6"/>
  <c r="G5711" i="6"/>
  <c r="G5681" i="6"/>
  <c r="G5647" i="6"/>
  <c r="G5609" i="6"/>
  <c r="G5579" i="6"/>
  <c r="G5547" i="6"/>
  <c r="G5517" i="6"/>
  <c r="G5493" i="6"/>
  <c r="G5467" i="6"/>
  <c r="G5443" i="6"/>
  <c r="G5427" i="6"/>
  <c r="G5403" i="6"/>
  <c r="G5381" i="6"/>
  <c r="G5363" i="6"/>
  <c r="G5341" i="6"/>
  <c r="G5319" i="6"/>
  <c r="G5301" i="6"/>
  <c r="G5279" i="6"/>
  <c r="G5257" i="6"/>
  <c r="G5239" i="6"/>
  <c r="G5217" i="6"/>
  <c r="G5193" i="6"/>
  <c r="G5177" i="6"/>
  <c r="G5153" i="6"/>
  <c r="G5131" i="6"/>
  <c r="G5113" i="6"/>
  <c r="G5091" i="6"/>
  <c r="G5069" i="6"/>
  <c r="G5051" i="6"/>
  <c r="G5029" i="6"/>
  <c r="G5007" i="6"/>
  <c r="G4989" i="6"/>
  <c r="G4967" i="6"/>
  <c r="G4943" i="6"/>
  <c r="G4927" i="6"/>
  <c r="G4903" i="6"/>
  <c r="G4881" i="6"/>
  <c r="G4863" i="6"/>
  <c r="G4841" i="6"/>
  <c r="G4821" i="6"/>
  <c r="G4806" i="6"/>
  <c r="G4786" i="6"/>
  <c r="G4766" i="6"/>
  <c r="G4750" i="6"/>
  <c r="G4730" i="6"/>
  <c r="G4710" i="6"/>
  <c r="G4694" i="6"/>
  <c r="G4674" i="6"/>
  <c r="G4654" i="6"/>
  <c r="G4639" i="6"/>
  <c r="G4619" i="6"/>
  <c r="G4599" i="6"/>
  <c r="G4583" i="6"/>
  <c r="G4563" i="6"/>
  <c r="G4543" i="6"/>
  <c r="G4528" i="6"/>
  <c r="G4508" i="6"/>
  <c r="G4488" i="6"/>
  <c r="G4472" i="6"/>
  <c r="G4452" i="6"/>
  <c r="G4432" i="6"/>
  <c r="G4417" i="6"/>
  <c r="G4397" i="6"/>
  <c r="G4377" i="6"/>
  <c r="G4361" i="6"/>
  <c r="G4341" i="6"/>
  <c r="G4321" i="6"/>
  <c r="G4306" i="6"/>
  <c r="G4286" i="6"/>
  <c r="G4266" i="6"/>
  <c r="G4250" i="6"/>
  <c r="G4230" i="6"/>
  <c r="G4210" i="6"/>
  <c r="G4194" i="6"/>
  <c r="G4174" i="6"/>
  <c r="G4154" i="6"/>
  <c r="G4139" i="6"/>
  <c r="G4120" i="6"/>
  <c r="G4102" i="6"/>
  <c r="G4088" i="6"/>
  <c r="G4070" i="6"/>
  <c r="G4052" i="6"/>
  <c r="G4038" i="6"/>
  <c r="G4020" i="6"/>
  <c r="G4002" i="6"/>
  <c r="G3988" i="6"/>
  <c r="G3970" i="6"/>
  <c r="G3952" i="6"/>
  <c r="G3938" i="6"/>
  <c r="G3920" i="6"/>
  <c r="G3902" i="6"/>
  <c r="G3888" i="6"/>
  <c r="G3870" i="6"/>
  <c r="G3852" i="6"/>
  <c r="G3838" i="6"/>
  <c r="G3820" i="6"/>
  <c r="G3802" i="6"/>
  <c r="G3788" i="6"/>
  <c r="G3770" i="6"/>
  <c r="G3752" i="6"/>
  <c r="G3738" i="6"/>
  <c r="G3720" i="6"/>
  <c r="G3702" i="6"/>
  <c r="G3688" i="6"/>
  <c r="G3670" i="6"/>
  <c r="G3652" i="6"/>
  <c r="G3638" i="6"/>
  <c r="G3620" i="6"/>
  <c r="G3602" i="6"/>
  <c r="G3588" i="6"/>
  <c r="G3570" i="6"/>
  <c r="G3552" i="6"/>
  <c r="G3538" i="6"/>
  <c r="G3520" i="6"/>
  <c r="G3502" i="6"/>
  <c r="G3488" i="6"/>
  <c r="G3470" i="6"/>
  <c r="G3452" i="6"/>
  <c r="G3438" i="6"/>
  <c r="G3420" i="6"/>
  <c r="G3402" i="6"/>
  <c r="G3388" i="6"/>
  <c r="G3370" i="6"/>
  <c r="G3352" i="6"/>
  <c r="G3338" i="6"/>
  <c r="G3320" i="6"/>
  <c r="G3302" i="6"/>
  <c r="G3288" i="6"/>
  <c r="G3270" i="6"/>
  <c r="G3252" i="6"/>
  <c r="G3238" i="6"/>
  <c r="G3220" i="6"/>
  <c r="G3202" i="6"/>
  <c r="G3188" i="6"/>
  <c r="G3170" i="6"/>
  <c r="G3152" i="6"/>
  <c r="G3138" i="6"/>
  <c r="G3120" i="6"/>
  <c r="G3102" i="6"/>
  <c r="G3088" i="6"/>
  <c r="G3070" i="6"/>
  <c r="G3052" i="6"/>
  <c r="G3038" i="6"/>
  <c r="G3020" i="6"/>
  <c r="G3002" i="6"/>
  <c r="G2988" i="6"/>
  <c r="G2970" i="6"/>
  <c r="G2952" i="6"/>
  <c r="G2938" i="6"/>
  <c r="G2920" i="6"/>
  <c r="G2902" i="6"/>
  <c r="G2888" i="6"/>
  <c r="G2870" i="6"/>
  <c r="G2852" i="6"/>
  <c r="G2838" i="6"/>
  <c r="G2820" i="6"/>
  <c r="G2802" i="6"/>
  <c r="G2788" i="6"/>
  <c r="G2770" i="6"/>
  <c r="G2752" i="6"/>
  <c r="G2738" i="6"/>
  <c r="G2720" i="6"/>
  <c r="G2710" i="6"/>
  <c r="G2700" i="6"/>
  <c r="G2690" i="6"/>
  <c r="G2680" i="6"/>
  <c r="G2670" i="6"/>
  <c r="G2660" i="6"/>
  <c r="G2650" i="6"/>
  <c r="G2640" i="6"/>
  <c r="G2630" i="6"/>
  <c r="G2620" i="6"/>
  <c r="G2610" i="6"/>
  <c r="G2600" i="6"/>
  <c r="G2590" i="6"/>
  <c r="G2580" i="6"/>
  <c r="G2570" i="6"/>
  <c r="G2560" i="6"/>
  <c r="G2550" i="6"/>
  <c r="G2540" i="6"/>
  <c r="G2530" i="6"/>
  <c r="G2520" i="6"/>
  <c r="G2510" i="6"/>
  <c r="G2500" i="6"/>
  <c r="G2490" i="6"/>
  <c r="G2480" i="6"/>
  <c r="G2470" i="6"/>
  <c r="G2460" i="6"/>
  <c r="G2450" i="6"/>
  <c r="G2440" i="6"/>
  <c r="G2430" i="6"/>
  <c r="G2420" i="6"/>
  <c r="G2410" i="6"/>
  <c r="G2400" i="6"/>
  <c r="G2390" i="6"/>
  <c r="G2380" i="6"/>
  <c r="G2370" i="6"/>
  <c r="G2360" i="6"/>
  <c r="G2350" i="6"/>
  <c r="G2340" i="6"/>
  <c r="G2330" i="6"/>
  <c r="G2320" i="6"/>
  <c r="G2310" i="6"/>
  <c r="G2300" i="6"/>
  <c r="G2290" i="6"/>
  <c r="G2280" i="6"/>
  <c r="G2270" i="6"/>
  <c r="G2260" i="6"/>
  <c r="G2250" i="6"/>
  <c r="G2240" i="6"/>
  <c r="G2230" i="6"/>
  <c r="G2220" i="6"/>
  <c r="G2210" i="6"/>
  <c r="G2200" i="6"/>
  <c r="G2190" i="6"/>
  <c r="G2180" i="6"/>
  <c r="G2170" i="6"/>
  <c r="G2160" i="6"/>
  <c r="G2150" i="6"/>
  <c r="G2140" i="6"/>
  <c r="G2130" i="6"/>
  <c r="G2120" i="6"/>
  <c r="G2110" i="6"/>
  <c r="G2100" i="6"/>
  <c r="G2090" i="6"/>
  <c r="G2080" i="6"/>
  <c r="G2070" i="6"/>
  <c r="G2060" i="6"/>
  <c r="G2050" i="6"/>
  <c r="G2040" i="6"/>
  <c r="G2030" i="6"/>
  <c r="G2020" i="6"/>
  <c r="G2010" i="6"/>
  <c r="G2000" i="6"/>
  <c r="G1990" i="6"/>
  <c r="G1980" i="6"/>
  <c r="G1970" i="6"/>
  <c r="G1960" i="6"/>
  <c r="G1950" i="6"/>
  <c r="G1940" i="6"/>
  <c r="G1930" i="6"/>
  <c r="G1920" i="6"/>
  <c r="G1910" i="6"/>
  <c r="G1900" i="6"/>
  <c r="G1890" i="6"/>
  <c r="G1880" i="6"/>
  <c r="G1870" i="6"/>
  <c r="G1860" i="6"/>
  <c r="G1850" i="6"/>
  <c r="G1840" i="6"/>
  <c r="G1830" i="6"/>
  <c r="G1820" i="6"/>
  <c r="G1810" i="6"/>
  <c r="G1800" i="6"/>
  <c r="G1790" i="6"/>
  <c r="G1780" i="6"/>
  <c r="G1770" i="6"/>
  <c r="G1760" i="6"/>
  <c r="G1750" i="6"/>
  <c r="G1740" i="6"/>
  <c r="G1730" i="6"/>
  <c r="G1720" i="6"/>
  <c r="G1710" i="6"/>
  <c r="G1700" i="6"/>
  <c r="G1690" i="6"/>
  <c r="G1680" i="6"/>
  <c r="G1670" i="6"/>
  <c r="G1660" i="6"/>
  <c r="G1650" i="6"/>
  <c r="G1640" i="6"/>
  <c r="G1630" i="6"/>
  <c r="G1620" i="6"/>
  <c r="G1610" i="6"/>
  <c r="G1600" i="6"/>
  <c r="G1590" i="6"/>
  <c r="G1580" i="6"/>
  <c r="G1570" i="6"/>
  <c r="G1560" i="6"/>
  <c r="G1550" i="6"/>
  <c r="G1540" i="6"/>
  <c r="G1530" i="6"/>
  <c r="G1520" i="6"/>
  <c r="G1510" i="6"/>
  <c r="G1500" i="6"/>
  <c r="G1490" i="6"/>
  <c r="G1480" i="6"/>
  <c r="G1470" i="6"/>
  <c r="G1460" i="6"/>
  <c r="G1450" i="6"/>
  <c r="G1440" i="6"/>
  <c r="G1430" i="6"/>
  <c r="G1420" i="6"/>
  <c r="G1410" i="6"/>
  <c r="G1400" i="6"/>
  <c r="G1390" i="6"/>
  <c r="G1380" i="6"/>
  <c r="G1370" i="6"/>
  <c r="G1360" i="6"/>
  <c r="G1350" i="6"/>
  <c r="G1340" i="6"/>
  <c r="G1330" i="6"/>
  <c r="G1320" i="6"/>
  <c r="G1310" i="6"/>
  <c r="G1300" i="6"/>
  <c r="G1290" i="6"/>
  <c r="G1280" i="6"/>
  <c r="G1270" i="6"/>
  <c r="G1260" i="6"/>
  <c r="G1250" i="6"/>
  <c r="G1240" i="6"/>
  <c r="G1230" i="6"/>
  <c r="G1220" i="6"/>
  <c r="G1210" i="6"/>
  <c r="G1200" i="6"/>
  <c r="G1190" i="6"/>
  <c r="G1180" i="6"/>
  <c r="G1170" i="6"/>
  <c r="G1160" i="6"/>
  <c r="G1150" i="6"/>
  <c r="G1140" i="6"/>
  <c r="G1130" i="6"/>
  <c r="G1120" i="6"/>
  <c r="G1110" i="6"/>
  <c r="G1100" i="6"/>
  <c r="G1090" i="6"/>
  <c r="G1080" i="6"/>
  <c r="G1070" i="6"/>
  <c r="G1060" i="6"/>
  <c r="G1050" i="6"/>
  <c r="G1040" i="6"/>
  <c r="G1030" i="6"/>
  <c r="G1020" i="6"/>
  <c r="G1010" i="6"/>
  <c r="G1000" i="6"/>
  <c r="G990" i="6"/>
  <c r="G980" i="6"/>
  <c r="G970" i="6"/>
  <c r="G960" i="6"/>
  <c r="G950" i="6"/>
  <c r="G940" i="6"/>
  <c r="G930" i="6"/>
  <c r="G920" i="6"/>
  <c r="G910" i="6"/>
  <c r="G900" i="6"/>
  <c r="G890" i="6"/>
  <c r="G880" i="6"/>
  <c r="G870" i="6"/>
  <c r="G860" i="6"/>
  <c r="G850" i="6"/>
  <c r="G840" i="6"/>
  <c r="G830" i="6"/>
  <c r="G820" i="6"/>
  <c r="G810" i="6"/>
  <c r="G800" i="6"/>
  <c r="G790" i="6"/>
  <c r="G780" i="6"/>
  <c r="G770" i="6"/>
  <c r="G760" i="6"/>
  <c r="G750" i="6"/>
  <c r="G740" i="6"/>
  <c r="G730" i="6"/>
  <c r="G720" i="6"/>
  <c r="G710" i="6"/>
  <c r="G700" i="6"/>
  <c r="G690" i="6"/>
  <c r="G680" i="6"/>
  <c r="G670" i="6"/>
  <c r="G660" i="6"/>
  <c r="G650" i="6"/>
  <c r="G640" i="6"/>
  <c r="G630" i="6"/>
  <c r="G620" i="6"/>
  <c r="G610" i="6"/>
  <c r="G600" i="6"/>
  <c r="G590" i="6"/>
  <c r="G580" i="6"/>
  <c r="G570" i="6"/>
  <c r="G560" i="6"/>
  <c r="G550" i="6"/>
  <c r="G540" i="6"/>
  <c r="G530" i="6"/>
  <c r="G520" i="6"/>
  <c r="G510" i="6"/>
  <c r="G500" i="6"/>
  <c r="G490" i="6"/>
  <c r="G480" i="6"/>
  <c r="G470" i="6"/>
  <c r="G460" i="6"/>
  <c r="G450" i="6"/>
  <c r="G440" i="6"/>
  <c r="G430" i="6"/>
  <c r="G420" i="6"/>
  <c r="G410" i="6"/>
  <c r="G400" i="6"/>
  <c r="G390" i="6"/>
  <c r="G380" i="6"/>
  <c r="G370" i="6"/>
  <c r="G360" i="6"/>
  <c r="G350" i="6"/>
  <c r="G340" i="6"/>
  <c r="G330" i="6"/>
  <c r="G320" i="6"/>
  <c r="G310" i="6"/>
  <c r="G300" i="6"/>
  <c r="G290" i="6"/>
  <c r="G280" i="6"/>
  <c r="G270" i="6"/>
  <c r="G260" i="6"/>
  <c r="G250" i="6"/>
  <c r="G240" i="6"/>
  <c r="G230" i="6"/>
  <c r="G220" i="6"/>
  <c r="G210" i="6"/>
  <c r="G200" i="6"/>
  <c r="G190" i="6"/>
  <c r="G180" i="6"/>
  <c r="G170" i="6"/>
  <c r="G160" i="6"/>
  <c r="G150" i="6"/>
  <c r="G140" i="6"/>
  <c r="G130" i="6"/>
  <c r="G120" i="6"/>
  <c r="G110" i="6"/>
  <c r="G100" i="6"/>
  <c r="G90" i="6"/>
  <c r="G80" i="6"/>
  <c r="G70" i="6"/>
  <c r="G60" i="6"/>
  <c r="G50" i="6"/>
  <c r="G40" i="6"/>
  <c r="G30" i="6"/>
  <c r="G20" i="6"/>
  <c r="G10" i="6"/>
  <c r="G7871" i="6"/>
  <c r="G6868" i="6"/>
  <c r="G6595" i="6"/>
  <c r="G6369" i="6"/>
  <c r="G6237" i="6"/>
  <c r="G6073" i="6"/>
  <c r="G5917" i="6"/>
  <c r="G5747" i="6"/>
  <c r="G5607" i="6"/>
  <c r="G5511" i="6"/>
  <c r="G5419" i="6"/>
  <c r="G5339" i="6"/>
  <c r="G5213" i="6"/>
  <c r="G5129" i="6"/>
  <c r="G5027" i="6"/>
  <c r="G4919" i="6"/>
  <c r="G4839" i="6"/>
  <c r="G4763" i="6"/>
  <c r="G4688" i="6"/>
  <c r="G4617" i="6"/>
  <c r="G4521" i="6"/>
  <c r="G4430" i="6"/>
  <c r="G4339" i="6"/>
  <c r="G4263" i="6"/>
  <c r="G4188" i="6"/>
  <c r="G4132" i="6"/>
  <c r="G4068" i="6"/>
  <c r="G4000" i="6"/>
  <c r="G3932" i="6"/>
  <c r="G3868" i="6"/>
  <c r="G3800" i="6"/>
  <c r="G3718" i="6"/>
  <c r="G3650" i="6"/>
  <c r="G3568" i="6"/>
  <c r="G3482" i="6"/>
  <c r="G3418" i="6"/>
  <c r="G3350" i="6"/>
  <c r="G3268" i="6"/>
  <c r="G3200" i="6"/>
  <c r="G3132" i="6"/>
  <c r="G3068" i="6"/>
  <c r="G2982" i="6"/>
  <c r="G2900" i="6"/>
  <c r="G2832" i="6"/>
  <c r="G2768" i="6"/>
  <c r="G2698" i="6"/>
  <c r="G2658" i="6"/>
  <c r="G2618" i="6"/>
  <c r="G2568" i="6"/>
  <c r="G2528" i="6"/>
  <c r="G2488" i="6"/>
  <c r="G2448" i="6"/>
  <c r="G2408" i="6"/>
  <c r="G2368" i="6"/>
  <c r="G2328" i="6"/>
  <c r="G2278" i="6"/>
  <c r="G2238" i="6"/>
  <c r="G2218" i="6"/>
  <c r="G2178" i="6"/>
  <c r="G2128" i="6"/>
  <c r="G2088" i="6"/>
  <c r="G2038" i="6"/>
  <c r="G1998" i="6"/>
  <c r="G1968" i="6"/>
  <c r="G1928" i="6"/>
  <c r="G1888" i="6"/>
  <c r="G1838" i="6"/>
  <c r="G1798" i="6"/>
  <c r="G1768" i="6"/>
  <c r="G1728" i="6"/>
  <c r="G1678" i="6"/>
  <c r="G1648" i="6"/>
  <c r="G1608" i="6"/>
  <c r="G1568" i="6"/>
  <c r="G1518" i="6"/>
  <c r="G1478" i="6"/>
  <c r="G1438" i="6"/>
  <c r="G1398" i="6"/>
  <c r="G1358" i="6"/>
  <c r="G1318" i="6"/>
  <c r="G1278" i="6"/>
  <c r="G1238" i="6"/>
  <c r="G1198" i="6"/>
  <c r="G1158" i="6"/>
  <c r="G1118" i="6"/>
  <c r="G1088" i="6"/>
  <c r="G1048" i="6"/>
  <c r="G1008" i="6"/>
  <c r="G968" i="6"/>
  <c r="G938" i="6"/>
  <c r="G898" i="6"/>
  <c r="G848" i="6"/>
  <c r="G798" i="6"/>
  <c r="G768" i="6"/>
  <c r="G718" i="6"/>
  <c r="G688" i="6"/>
  <c r="G648" i="6"/>
  <c r="G598" i="6"/>
  <c r="G558" i="6"/>
  <c r="G518" i="6"/>
  <c r="G488" i="6"/>
  <c r="G448" i="6"/>
  <c r="G408" i="6"/>
  <c r="G368" i="6"/>
  <c r="G328" i="6"/>
  <c r="G288" i="6"/>
  <c r="G248" i="6"/>
  <c r="G208" i="6"/>
  <c r="G168" i="6"/>
  <c r="G128" i="6"/>
  <c r="G88" i="6"/>
  <c r="G38" i="6"/>
  <c r="G7870" i="6"/>
  <c r="G7251" i="6"/>
  <c r="G7059" i="6"/>
  <c r="G6818" i="6"/>
  <c r="G6632" i="6"/>
  <c r="G6496" i="6"/>
  <c r="G6332" i="6"/>
  <c r="G6156" i="6"/>
  <c r="G6024" i="6"/>
  <c r="G5878" i="6"/>
  <c r="G5708" i="6"/>
  <c r="G5541" i="6"/>
  <c r="G5400" i="6"/>
  <c r="G5316" i="6"/>
  <c r="G5252" i="6"/>
  <c r="G5150" i="6"/>
  <c r="G5088" i="6"/>
  <c r="G5026" i="6"/>
  <c r="G4940" i="6"/>
  <c r="G4878" i="6"/>
  <c r="G4798" i="6"/>
  <c r="G4727" i="6"/>
  <c r="G4687" i="6"/>
  <c r="G4616" i="6"/>
  <c r="G4560" i="6"/>
  <c r="G4484" i="6"/>
  <c r="G4429" i="6"/>
  <c r="G4373" i="6"/>
  <c r="G4298" i="6"/>
  <c r="G4227" i="6"/>
  <c r="G4131" i="6"/>
  <c r="G4049" i="6"/>
  <c r="G3981" i="6"/>
  <c r="G3917" i="6"/>
  <c r="G3849" i="6"/>
  <c r="G3781" i="6"/>
  <c r="G3717" i="6"/>
  <c r="G3649" i="6"/>
  <c r="G3567" i="6"/>
  <c r="G3499" i="6"/>
  <c r="G3431" i="6"/>
  <c r="G3381" i="6"/>
  <c r="G3317" i="6"/>
  <c r="G3267" i="6"/>
  <c r="G3231" i="6"/>
  <c r="G3181" i="6"/>
  <c r="G3131" i="6"/>
  <c r="G3081" i="6"/>
  <c r="G3049" i="6"/>
  <c r="G3017" i="6"/>
  <c r="G2981" i="6"/>
  <c r="G2931" i="6"/>
  <c r="G2881" i="6"/>
  <c r="G2849" i="6"/>
  <c r="G2799" i="6"/>
  <c r="G2749" i="6"/>
  <c r="G2707" i="6"/>
  <c r="G2677" i="6"/>
  <c r="G2647" i="6"/>
  <c r="G2617" i="6"/>
  <c r="G2577" i="6"/>
  <c r="G2547" i="6"/>
  <c r="G2517" i="6"/>
  <c r="G2477" i="6"/>
  <c r="G2427" i="6"/>
  <c r="G2357" i="6"/>
  <c r="G2317" i="6"/>
  <c r="G2277" i="6"/>
  <c r="G2237" i="6"/>
  <c r="G2197" i="6"/>
  <c r="G2157" i="6"/>
  <c r="G2117" i="6"/>
  <c r="G2077" i="6"/>
  <c r="G2037" i="6"/>
  <c r="G1997" i="6"/>
  <c r="G1957" i="6"/>
  <c r="G1917" i="6"/>
  <c r="G1897" i="6"/>
  <c r="G1857" i="6"/>
  <c r="G1817" i="6"/>
  <c r="G8442" i="6"/>
  <c r="G8219" i="6"/>
  <c r="G8072" i="6"/>
  <c r="G7912" i="6"/>
  <c r="G7731" i="6"/>
  <c r="G7619" i="6"/>
  <c r="G7498" i="6"/>
  <c r="G7409" i="6"/>
  <c r="G7342" i="6"/>
  <c r="G7264" i="6"/>
  <c r="G7182" i="6"/>
  <c r="G7127" i="6"/>
  <c r="G7061" i="6"/>
  <c r="G7000" i="6"/>
  <c r="G6949" i="6"/>
  <c r="G6879" i="6"/>
  <c r="G6823" i="6"/>
  <c r="G6783" i="6"/>
  <c r="G6725" i="6"/>
  <c r="G6682" i="6"/>
  <c r="G6644" i="6"/>
  <c r="G6596" i="6"/>
  <c r="G6548" i="6"/>
  <c r="G6512" i="6"/>
  <c r="G6468" i="6"/>
  <c r="G6422" i="6"/>
  <c r="G6384" i="6"/>
  <c r="G6336" i="6"/>
  <c r="G6286" i="6"/>
  <c r="G6256" i="6"/>
  <c r="G6206" i="6"/>
  <c r="G6158" i="6"/>
  <c r="G6122" i="6"/>
  <c r="G6074" i="6"/>
  <c r="G6032" i="6"/>
  <c r="G5996" i="6"/>
  <c r="G5958" i="6"/>
  <c r="G5920" i="6"/>
  <c r="G5890" i="6"/>
  <c r="G5856" i="6"/>
  <c r="G5816" i="6"/>
  <c r="G5788" i="6"/>
  <c r="G5748" i="6"/>
  <c r="G5710" i="6"/>
  <c r="G5680" i="6"/>
  <c r="G5646" i="6"/>
  <c r="G5608" i="6"/>
  <c r="G5578" i="6"/>
  <c r="G5546" i="6"/>
  <c r="G5516" i="6"/>
  <c r="G5492" i="6"/>
  <c r="G5466" i="6"/>
  <c r="G5442" i="6"/>
  <c r="G5426" i="6"/>
  <c r="G5402" i="6"/>
  <c r="G5380" i="6"/>
  <c r="G5362" i="6"/>
  <c r="G5340" i="6"/>
  <c r="G5318" i="6"/>
  <c r="G5300" i="6"/>
  <c r="G5278" i="6"/>
  <c r="G5256" i="6"/>
  <c r="G5238" i="6"/>
  <c r="G5216" i="6"/>
  <c r="G5192" i="6"/>
  <c r="G5176" i="6"/>
  <c r="G5152" i="6"/>
  <c r="G5130" i="6"/>
  <c r="G5112" i="6"/>
  <c r="G5090" i="6"/>
  <c r="G5068" i="6"/>
  <c r="G5050" i="6"/>
  <c r="G5028" i="6"/>
  <c r="G5006" i="6"/>
  <c r="G4988" i="6"/>
  <c r="G4966" i="6"/>
  <c r="G4942" i="6"/>
  <c r="G4926" i="6"/>
  <c r="G4902" i="6"/>
  <c r="G4880" i="6"/>
  <c r="G4862" i="6"/>
  <c r="G4840" i="6"/>
  <c r="G4820" i="6"/>
  <c r="G4804" i="6"/>
  <c r="G4784" i="6"/>
  <c r="G4764" i="6"/>
  <c r="G4749" i="6"/>
  <c r="G4729" i="6"/>
  <c r="G4709" i="6"/>
  <c r="G4693" i="6"/>
  <c r="G4673" i="6"/>
  <c r="G4653" i="6"/>
  <c r="G4638" i="6"/>
  <c r="G4618" i="6"/>
  <c r="G4598" i="6"/>
  <c r="G4582" i="6"/>
  <c r="G4562" i="6"/>
  <c r="G4542" i="6"/>
  <c r="G4527" i="6"/>
  <c r="G4507" i="6"/>
  <c r="G4487" i="6"/>
  <c r="G4471" i="6"/>
  <c r="G4451" i="6"/>
  <c r="G4431" i="6"/>
  <c r="G4416" i="6"/>
  <c r="G4396" i="6"/>
  <c r="G4376" i="6"/>
  <c r="G4360" i="6"/>
  <c r="G4340" i="6"/>
  <c r="G4320" i="6"/>
  <c r="G4304" i="6"/>
  <c r="G4284" i="6"/>
  <c r="G4264" i="6"/>
  <c r="G4249" i="6"/>
  <c r="G4229" i="6"/>
  <c r="G4209" i="6"/>
  <c r="G4193" i="6"/>
  <c r="G4173" i="6"/>
  <c r="G4153" i="6"/>
  <c r="G4138" i="6"/>
  <c r="G4119" i="6"/>
  <c r="G4101" i="6"/>
  <c r="G4087" i="6"/>
  <c r="G4069" i="6"/>
  <c r="G4051" i="6"/>
  <c r="G4037" i="6"/>
  <c r="G4019" i="6"/>
  <c r="G4001" i="6"/>
  <c r="G3987" i="6"/>
  <c r="G3969" i="6"/>
  <c r="G3951" i="6"/>
  <c r="G3937" i="6"/>
  <c r="G3919" i="6"/>
  <c r="G3901" i="6"/>
  <c r="G3887" i="6"/>
  <c r="G3869" i="6"/>
  <c r="G3851" i="6"/>
  <c r="G3837" i="6"/>
  <c r="G3819" i="6"/>
  <c r="G3801" i="6"/>
  <c r="G3787" i="6"/>
  <c r="G3769" i="6"/>
  <c r="G3751" i="6"/>
  <c r="G3737" i="6"/>
  <c r="G3719" i="6"/>
  <c r="G3701" i="6"/>
  <c r="G3687" i="6"/>
  <c r="G3669" i="6"/>
  <c r="G3651" i="6"/>
  <c r="G3637" i="6"/>
  <c r="G3619" i="6"/>
  <c r="G3601" i="6"/>
  <c r="G3587" i="6"/>
  <c r="G3569" i="6"/>
  <c r="G3551" i="6"/>
  <c r="G3537" i="6"/>
  <c r="G3519" i="6"/>
  <c r="G3501" i="6"/>
  <c r="G3487" i="6"/>
  <c r="G3469" i="6"/>
  <c r="G3451" i="6"/>
  <c r="G3437" i="6"/>
  <c r="G3419" i="6"/>
  <c r="G3401" i="6"/>
  <c r="G3387" i="6"/>
  <c r="G3369" i="6"/>
  <c r="G3351" i="6"/>
  <c r="G3337" i="6"/>
  <c r="G3319" i="6"/>
  <c r="G3301" i="6"/>
  <c r="G3287" i="6"/>
  <c r="G3269" i="6"/>
  <c r="G3251" i="6"/>
  <c r="G3237" i="6"/>
  <c r="G3219" i="6"/>
  <c r="G3201" i="6"/>
  <c r="G3187" i="6"/>
  <c r="G3169" i="6"/>
  <c r="G3151" i="6"/>
  <c r="G3137" i="6"/>
  <c r="G3119" i="6"/>
  <c r="G3101" i="6"/>
  <c r="G3087" i="6"/>
  <c r="G3069" i="6"/>
  <c r="G3051" i="6"/>
  <c r="G3037" i="6"/>
  <c r="G3019" i="6"/>
  <c r="G3001" i="6"/>
  <c r="G2987" i="6"/>
  <c r="G2969" i="6"/>
  <c r="G2951" i="6"/>
  <c r="G2937" i="6"/>
  <c r="G2919" i="6"/>
  <c r="G2901" i="6"/>
  <c r="G2887" i="6"/>
  <c r="G2869" i="6"/>
  <c r="G2851" i="6"/>
  <c r="G2837" i="6"/>
  <c r="G2819" i="6"/>
  <c r="G2801" i="6"/>
  <c r="G2787" i="6"/>
  <c r="G2769" i="6"/>
  <c r="G2751" i="6"/>
  <c r="G2737" i="6"/>
  <c r="G2719" i="6"/>
  <c r="G2709" i="6"/>
  <c r="G2699" i="6"/>
  <c r="G2689" i="6"/>
  <c r="G2679" i="6"/>
  <c r="G2669" i="6"/>
  <c r="G2659" i="6"/>
  <c r="G2649" i="6"/>
  <c r="G2639" i="6"/>
  <c r="G2629" i="6"/>
  <c r="G2619" i="6"/>
  <c r="G2609" i="6"/>
  <c r="G2599" i="6"/>
  <c r="G2589" i="6"/>
  <c r="G2579" i="6"/>
  <c r="G2569" i="6"/>
  <c r="G2559" i="6"/>
  <c r="G2549" i="6"/>
  <c r="G2539" i="6"/>
  <c r="G2529" i="6"/>
  <c r="G2519" i="6"/>
  <c r="G2509" i="6"/>
  <c r="G2499" i="6"/>
  <c r="G2489" i="6"/>
  <c r="G2479" i="6"/>
  <c r="G2469" i="6"/>
  <c r="G2459" i="6"/>
  <c r="G2449" i="6"/>
  <c r="G2439" i="6"/>
  <c r="G2429" i="6"/>
  <c r="G2419" i="6"/>
  <c r="G2409" i="6"/>
  <c r="G2399" i="6"/>
  <c r="G2389" i="6"/>
  <c r="G2379" i="6"/>
  <c r="G2369" i="6"/>
  <c r="G2359" i="6"/>
  <c r="G2349" i="6"/>
  <c r="G2339" i="6"/>
  <c r="G2329" i="6"/>
  <c r="G2319" i="6"/>
  <c r="G2309" i="6"/>
  <c r="G2299" i="6"/>
  <c r="G2289" i="6"/>
  <c r="G2279" i="6"/>
  <c r="G2269" i="6"/>
  <c r="G2259" i="6"/>
  <c r="G2249" i="6"/>
  <c r="G2239" i="6"/>
  <c r="G2229" i="6"/>
  <c r="G2219" i="6"/>
  <c r="G2209" i="6"/>
  <c r="G2199" i="6"/>
  <c r="G2189" i="6"/>
  <c r="G2179" i="6"/>
  <c r="G2169" i="6"/>
  <c r="G2159" i="6"/>
  <c r="G2149" i="6"/>
  <c r="G2139" i="6"/>
  <c r="G2129" i="6"/>
  <c r="G2119" i="6"/>
  <c r="G2109" i="6"/>
  <c r="G2099" i="6"/>
  <c r="G2089" i="6"/>
  <c r="G2079" i="6"/>
  <c r="G2069" i="6"/>
  <c r="G2059" i="6"/>
  <c r="G2049" i="6"/>
  <c r="G2039" i="6"/>
  <c r="G2029" i="6"/>
  <c r="G2019" i="6"/>
  <c r="G2009" i="6"/>
  <c r="G1999" i="6"/>
  <c r="G1989" i="6"/>
  <c r="G1979" i="6"/>
  <c r="G1969" i="6"/>
  <c r="G1959" i="6"/>
  <c r="G1949" i="6"/>
  <c r="G1939" i="6"/>
  <c r="G1929" i="6"/>
  <c r="G1919" i="6"/>
  <c r="G1909" i="6"/>
  <c r="G1899" i="6"/>
  <c r="G1889" i="6"/>
  <c r="G1879" i="6"/>
  <c r="G1869" i="6"/>
  <c r="G1859" i="6"/>
  <c r="G1849" i="6"/>
  <c r="G1839" i="6"/>
  <c r="G1829" i="6"/>
  <c r="G1819" i="6"/>
  <c r="G1809" i="6"/>
  <c r="G1799" i="6"/>
  <c r="G1789" i="6"/>
  <c r="G1779" i="6"/>
  <c r="G1769" i="6"/>
  <c r="G1759" i="6"/>
  <c r="G1749" i="6"/>
  <c r="G1739" i="6"/>
  <c r="G1729" i="6"/>
  <c r="G1719" i="6"/>
  <c r="G1709" i="6"/>
  <c r="G1699" i="6"/>
  <c r="G1689" i="6"/>
  <c r="G1679" i="6"/>
  <c r="G1669" i="6"/>
  <c r="G1659" i="6"/>
  <c r="G1649" i="6"/>
  <c r="G1639" i="6"/>
  <c r="G1629" i="6"/>
  <c r="G1619" i="6"/>
  <c r="G1609" i="6"/>
  <c r="G1599" i="6"/>
  <c r="G1589" i="6"/>
  <c r="G1579" i="6"/>
  <c r="G1569" i="6"/>
  <c r="G1559" i="6"/>
  <c r="G1549" i="6"/>
  <c r="G1539" i="6"/>
  <c r="G1529" i="6"/>
  <c r="G1519" i="6"/>
  <c r="G1509" i="6"/>
  <c r="G1499" i="6"/>
  <c r="G1489" i="6"/>
  <c r="G1479" i="6"/>
  <c r="G1469" i="6"/>
  <c r="G1459" i="6"/>
  <c r="G1449" i="6"/>
  <c r="G1439" i="6"/>
  <c r="G1429" i="6"/>
  <c r="G1419" i="6"/>
  <c r="G1409" i="6"/>
  <c r="G1399" i="6"/>
  <c r="G1389" i="6"/>
  <c r="G1379" i="6"/>
  <c r="G1369" i="6"/>
  <c r="G1359" i="6"/>
  <c r="G1349" i="6"/>
  <c r="G1339" i="6"/>
  <c r="G1329" i="6"/>
  <c r="G1319" i="6"/>
  <c r="G1309" i="6"/>
  <c r="G1299" i="6"/>
  <c r="G1289" i="6"/>
  <c r="G1279" i="6"/>
  <c r="G1269" i="6"/>
  <c r="G1259" i="6"/>
  <c r="G1249" i="6"/>
  <c r="G1239" i="6"/>
  <c r="G1229" i="6"/>
  <c r="G1219" i="6"/>
  <c r="G1209" i="6"/>
  <c r="G1199" i="6"/>
  <c r="G1189" i="6"/>
  <c r="G1179" i="6"/>
  <c r="G1169" i="6"/>
  <c r="G1159" i="6"/>
  <c r="G1149" i="6"/>
  <c r="G1139" i="6"/>
  <c r="G1129" i="6"/>
  <c r="G1119" i="6"/>
  <c r="G1109" i="6"/>
  <c r="G1099" i="6"/>
  <c r="G1089" i="6"/>
  <c r="G1079" i="6"/>
  <c r="G1069" i="6"/>
  <c r="G1059" i="6"/>
  <c r="G1049" i="6"/>
  <c r="G1039" i="6"/>
  <c r="G1029" i="6"/>
  <c r="G1019" i="6"/>
  <c r="G1009" i="6"/>
  <c r="G999" i="6"/>
  <c r="G989" i="6"/>
  <c r="G979" i="6"/>
  <c r="G969" i="6"/>
  <c r="G959" i="6"/>
  <c r="G949" i="6"/>
  <c r="G939" i="6"/>
  <c r="G929" i="6"/>
  <c r="G919" i="6"/>
  <c r="G909" i="6"/>
  <c r="G899" i="6"/>
  <c r="G889" i="6"/>
  <c r="G879" i="6"/>
  <c r="G869" i="6"/>
  <c r="G859" i="6"/>
  <c r="G849" i="6"/>
  <c r="G839" i="6"/>
  <c r="G829" i="6"/>
  <c r="G819" i="6"/>
  <c r="G809" i="6"/>
  <c r="G799" i="6"/>
  <c r="G789" i="6"/>
  <c r="G779" i="6"/>
  <c r="G769" i="6"/>
  <c r="G759" i="6"/>
  <c r="G749" i="6"/>
  <c r="G739" i="6"/>
  <c r="G729" i="6"/>
  <c r="G719" i="6"/>
  <c r="G709" i="6"/>
  <c r="G699" i="6"/>
  <c r="G689" i="6"/>
  <c r="G679" i="6"/>
  <c r="G669" i="6"/>
  <c r="G659" i="6"/>
  <c r="G649" i="6"/>
  <c r="G639" i="6"/>
  <c r="G629" i="6"/>
  <c r="G619" i="6"/>
  <c r="G609" i="6"/>
  <c r="G599" i="6"/>
  <c r="G589" i="6"/>
  <c r="G579" i="6"/>
  <c r="G569" i="6"/>
  <c r="G559" i="6"/>
  <c r="G549" i="6"/>
  <c r="G539" i="6"/>
  <c r="G529" i="6"/>
  <c r="G519" i="6"/>
  <c r="G509" i="6"/>
  <c r="G499" i="6"/>
  <c r="G489" i="6"/>
  <c r="G479" i="6"/>
  <c r="G469" i="6"/>
  <c r="G459" i="6"/>
  <c r="G449" i="6"/>
  <c r="G439" i="6"/>
  <c r="G429" i="6"/>
  <c r="G419" i="6"/>
  <c r="G409" i="6"/>
  <c r="G399" i="6"/>
  <c r="G389" i="6"/>
  <c r="G379" i="6"/>
  <c r="G369" i="6"/>
  <c r="G359" i="6"/>
  <c r="G349" i="6"/>
  <c r="G339" i="6"/>
  <c r="G329" i="6"/>
  <c r="G319" i="6"/>
  <c r="G309" i="6"/>
  <c r="G299" i="6"/>
  <c r="G289" i="6"/>
  <c r="G279" i="6"/>
  <c r="G269" i="6"/>
  <c r="G259" i="6"/>
  <c r="G249" i="6"/>
  <c r="G239" i="6"/>
  <c r="G229" i="6"/>
  <c r="G219" i="6"/>
  <c r="G209" i="6"/>
  <c r="G199" i="6"/>
  <c r="G189" i="6"/>
  <c r="G179" i="6"/>
  <c r="G169" i="6"/>
  <c r="G159" i="6"/>
  <c r="G149" i="6"/>
  <c r="G139" i="6"/>
  <c r="G129" i="6"/>
  <c r="G119" i="6"/>
  <c r="G109" i="6"/>
  <c r="G99" i="6"/>
  <c r="G89" i="6"/>
  <c r="G79" i="6"/>
  <c r="G69" i="6"/>
  <c r="G59" i="6"/>
  <c r="G49" i="6"/>
  <c r="G39" i="6"/>
  <c r="G29" i="6"/>
  <c r="G19" i="6"/>
  <c r="G9" i="6"/>
  <c r="G8426" i="6"/>
  <c r="G8017" i="6"/>
  <c r="G7710" i="6"/>
  <c r="G7582" i="6"/>
  <c r="G7497" i="6"/>
  <c r="G7408" i="6"/>
  <c r="G7326" i="6"/>
  <c r="G7181" i="6"/>
  <c r="G7109" i="6"/>
  <c r="G7060" i="6"/>
  <c r="G6988" i="6"/>
  <c r="G6822" i="6"/>
  <c r="G6766" i="6"/>
  <c r="G6675" i="6"/>
  <c r="G6547" i="6"/>
  <c r="G6463" i="6"/>
  <c r="G6285" i="6"/>
  <c r="G6109" i="6"/>
  <c r="G5957" i="6"/>
  <c r="G5811" i="6"/>
  <c r="G5709" i="6"/>
  <c r="G5567" i="6"/>
  <c r="G5463" i="6"/>
  <c r="G5379" i="6"/>
  <c r="G5293" i="6"/>
  <c r="G5231" i="6"/>
  <c r="G5107" i="6"/>
  <c r="G4981" i="6"/>
  <c r="G4901" i="6"/>
  <c r="G4819" i="6"/>
  <c r="G4743" i="6"/>
  <c r="G4672" i="6"/>
  <c r="G4577" i="6"/>
  <c r="G4506" i="6"/>
  <c r="G4450" i="6"/>
  <c r="G4374" i="6"/>
  <c r="G4299" i="6"/>
  <c r="G4228" i="6"/>
  <c r="G4152" i="6"/>
  <c r="G4082" i="6"/>
  <c r="G4018" i="6"/>
  <c r="G3950" i="6"/>
  <c r="G3882" i="6"/>
  <c r="G3818" i="6"/>
  <c r="G3750" i="6"/>
  <c r="G3682" i="6"/>
  <c r="G3618" i="6"/>
  <c r="G3582" i="6"/>
  <c r="G3518" i="6"/>
  <c r="G3450" i="6"/>
  <c r="G3368" i="6"/>
  <c r="G3300" i="6"/>
  <c r="G3232" i="6"/>
  <c r="G3168" i="6"/>
  <c r="G3100" i="6"/>
  <c r="G3032" i="6"/>
  <c r="G2968" i="6"/>
  <c r="G2918" i="6"/>
  <c r="G2850" i="6"/>
  <c r="G2782" i="6"/>
  <c r="G2718" i="6"/>
  <c r="G2678" i="6"/>
  <c r="G2638" i="6"/>
  <c r="G2608" i="6"/>
  <c r="G2588" i="6"/>
  <c r="G2538" i="6"/>
  <c r="G2498" i="6"/>
  <c r="G2458" i="6"/>
  <c r="G2418" i="6"/>
  <c r="G2378" i="6"/>
  <c r="G2348" i="6"/>
  <c r="G2308" i="6"/>
  <c r="G2268" i="6"/>
  <c r="G2228" i="6"/>
  <c r="G2188" i="6"/>
  <c r="G2138" i="6"/>
  <c r="G2098" i="6"/>
  <c r="G2058" i="6"/>
  <c r="G2008" i="6"/>
  <c r="G1958" i="6"/>
  <c r="G1918" i="6"/>
  <c r="G1878" i="6"/>
  <c r="G1848" i="6"/>
  <c r="G1808" i="6"/>
  <c r="G1758" i="6"/>
  <c r="G1718" i="6"/>
  <c r="G1688" i="6"/>
  <c r="G1638" i="6"/>
  <c r="G1588" i="6"/>
  <c r="G1558" i="6"/>
  <c r="G1508" i="6"/>
  <c r="G1468" i="6"/>
  <c r="G1428" i="6"/>
  <c r="G1388" i="6"/>
  <c r="G1348" i="6"/>
  <c r="G1308" i="6"/>
  <c r="G1268" i="6"/>
  <c r="G1228" i="6"/>
  <c r="G1178" i="6"/>
  <c r="G1138" i="6"/>
  <c r="G1098" i="6"/>
  <c r="G1068" i="6"/>
  <c r="G1018" i="6"/>
  <c r="G978" i="6"/>
  <c r="G928" i="6"/>
  <c r="G888" i="6"/>
  <c r="G858" i="6"/>
  <c r="G818" i="6"/>
  <c r="G778" i="6"/>
  <c r="G738" i="6"/>
  <c r="G698" i="6"/>
  <c r="G658" i="6"/>
  <c r="G618" i="6"/>
  <c r="G578" i="6"/>
  <c r="G528" i="6"/>
  <c r="G478" i="6"/>
  <c r="G438" i="6"/>
  <c r="G398" i="6"/>
  <c r="G358" i="6"/>
  <c r="G308" i="6"/>
  <c r="G268" i="6"/>
  <c r="G228" i="6"/>
  <c r="G188" i="6"/>
  <c r="G148" i="6"/>
  <c r="G108" i="6"/>
  <c r="G68" i="6"/>
  <c r="G28" i="6"/>
  <c r="G8012" i="6"/>
  <c r="G7321" i="6"/>
  <c r="G6987" i="6"/>
  <c r="G6674" i="6"/>
  <c r="G6462" i="6"/>
  <c r="G6284" i="6"/>
  <c r="G6108" i="6"/>
  <c r="G5916" i="6"/>
  <c r="G5776" i="6"/>
  <c r="G5640" i="6"/>
  <c r="G5510" i="6"/>
  <c r="G5418" i="6"/>
  <c r="G5338" i="6"/>
  <c r="G5230" i="6"/>
  <c r="G5168" i="6"/>
  <c r="G5066" i="6"/>
  <c r="G4980" i="6"/>
  <c r="G4900" i="6"/>
  <c r="G4818" i="6"/>
  <c r="G4742" i="6"/>
  <c r="G4651" i="6"/>
  <c r="G4576" i="6"/>
  <c r="G4504" i="6"/>
  <c r="G4393" i="6"/>
  <c r="G4318" i="6"/>
  <c r="G4242" i="6"/>
  <c r="G4171" i="6"/>
  <c r="G4081" i="6"/>
  <c r="G4017" i="6"/>
  <c r="G3967" i="6"/>
  <c r="G3899" i="6"/>
  <c r="G3817" i="6"/>
  <c r="G3731" i="6"/>
  <c r="G3667" i="6"/>
  <c r="G3581" i="6"/>
  <c r="G3517" i="6"/>
  <c r="G3449" i="6"/>
  <c r="G3399" i="6"/>
  <c r="G3367" i="6"/>
  <c r="G3331" i="6"/>
  <c r="G3281" i="6"/>
  <c r="G3249" i="6"/>
  <c r="G3217" i="6"/>
  <c r="G3199" i="6"/>
  <c r="G3149" i="6"/>
  <c r="G3099" i="6"/>
  <c r="G3067" i="6"/>
  <c r="G3031" i="6"/>
  <c r="G2999" i="6"/>
  <c r="G2967" i="6"/>
  <c r="G2917" i="6"/>
  <c r="G2867" i="6"/>
  <c r="G2817" i="6"/>
  <c r="G2767" i="6"/>
  <c r="G2717" i="6"/>
  <c r="G2697" i="6"/>
  <c r="G2667" i="6"/>
  <c r="G2637" i="6"/>
  <c r="G2607" i="6"/>
  <c r="G2567" i="6"/>
  <c r="G2537" i="6"/>
  <c r="G2507" i="6"/>
  <c r="G2457" i="6"/>
  <c r="G2417" i="6"/>
  <c r="G2397" i="6"/>
  <c r="G2377" i="6"/>
  <c r="G2347" i="6"/>
  <c r="G2307" i="6"/>
  <c r="G2257" i="6"/>
  <c r="G2227" i="6"/>
  <c r="G2187" i="6"/>
  <c r="G2147" i="6"/>
  <c r="G2107" i="6"/>
  <c r="G2067" i="6"/>
  <c r="G2027" i="6"/>
  <c r="G1977" i="6"/>
  <c r="G1927" i="6"/>
  <c r="G1877" i="6"/>
  <c r="G1847" i="6"/>
  <c r="G8342" i="6"/>
  <c r="G7981" i="6"/>
  <c r="G7560" i="6"/>
  <c r="G7371" i="6"/>
  <c r="G7163" i="6"/>
  <c r="G7027" i="6"/>
  <c r="G6855" i="6"/>
  <c r="G6753" i="6"/>
  <c r="G6623" i="6"/>
  <c r="G6525" i="6"/>
  <c r="G6409" i="6"/>
  <c r="G6309" i="6"/>
  <c r="G6185" i="6"/>
  <c r="G6097" i="6"/>
  <c r="G5979" i="6"/>
  <c r="G5899" i="6"/>
  <c r="G5809" i="6"/>
  <c r="G5729" i="6"/>
  <c r="G5629" i="6"/>
  <c r="G5560" i="6"/>
  <c r="G5481" i="6"/>
  <c r="G5431" i="6"/>
  <c r="G5377" i="6"/>
  <c r="G5329" i="6"/>
  <c r="G5269" i="6"/>
  <c r="G5227" i="6"/>
  <c r="G5167" i="6"/>
  <c r="G5119" i="6"/>
  <c r="G5063" i="6"/>
  <c r="G5017" i="6"/>
  <c r="G4957" i="6"/>
  <c r="G4913" i="6"/>
  <c r="G4853" i="6"/>
  <c r="G4810" i="6"/>
  <c r="G4761" i="6"/>
  <c r="G4719" i="6"/>
  <c r="G4666" i="6"/>
  <c r="G4628" i="6"/>
  <c r="G4574" i="6"/>
  <c r="G8341" i="6"/>
  <c r="G7974" i="6"/>
  <c r="G7559" i="6"/>
  <c r="G7363" i="6"/>
  <c r="G7162" i="6"/>
  <c r="G7026" i="6"/>
  <c r="G6854" i="6"/>
  <c r="G6752" i="6"/>
  <c r="G6622" i="6"/>
  <c r="G6524" i="6"/>
  <c r="G6408" i="6"/>
  <c r="G6308" i="6"/>
  <c r="G6184" i="6"/>
  <c r="G6096" i="6"/>
  <c r="G5978" i="6"/>
  <c r="G5898" i="6"/>
  <c r="G5808" i="6"/>
  <c r="G5728" i="6"/>
  <c r="G5628" i="6"/>
  <c r="G5559" i="6"/>
  <c r="G5480" i="6"/>
  <c r="G5430" i="6"/>
  <c r="G5376" i="6"/>
  <c r="G5328" i="6"/>
  <c r="G5268" i="6"/>
  <c r="G5226" i="6"/>
  <c r="G5166" i="6"/>
  <c r="G5118" i="6"/>
  <c r="G5062" i="6"/>
  <c r="G5016" i="6"/>
  <c r="G4956" i="6"/>
  <c r="G4912" i="6"/>
  <c r="G4852" i="6"/>
  <c r="G4809" i="6"/>
  <c r="G4760" i="6"/>
  <c r="G4718" i="6"/>
  <c r="G4664" i="6"/>
  <c r="G4627" i="6"/>
  <c r="G4573" i="6"/>
  <c r="G8320" i="6"/>
  <c r="G7832" i="6"/>
  <c r="G7553" i="6"/>
  <c r="G7314" i="6"/>
  <c r="G7148" i="6"/>
  <c r="G6986" i="6"/>
  <c r="G6848" i="6"/>
  <c r="G6707" i="6"/>
  <c r="G6619" i="6"/>
  <c r="G6495" i="6"/>
  <c r="G6395" i="6"/>
  <c r="G6283" i="6"/>
  <c r="G6183" i="6"/>
  <c r="G6057" i="6"/>
  <c r="G5977" i="6"/>
  <c r="G5877" i="6"/>
  <c r="G5797" i="6"/>
  <c r="G5707" i="6"/>
  <c r="G5627" i="6"/>
  <c r="G5531" i="6"/>
  <c r="G5479" i="6"/>
  <c r="G5417" i="6"/>
  <c r="G5369" i="6"/>
  <c r="G5313" i="6"/>
  <c r="G5267" i="6"/>
  <c r="G5207" i="6"/>
  <c r="G5163" i="6"/>
  <c r="G5103" i="6"/>
  <c r="G5057" i="6"/>
  <c r="G5001" i="6"/>
  <c r="G4953" i="6"/>
  <c r="G4893" i="6"/>
  <c r="G4851" i="6"/>
  <c r="G4797" i="6"/>
  <c r="G4754" i="6"/>
  <c r="G4706" i="6"/>
  <c r="G4663" i="6"/>
  <c r="G4610" i="6"/>
  <c r="G4572" i="6"/>
  <c r="G8319" i="6"/>
  <c r="G7830" i="6"/>
  <c r="G7549" i="6"/>
  <c r="G7310" i="6"/>
  <c r="G7146" i="6"/>
  <c r="G6984" i="6"/>
  <c r="G6847" i="6"/>
  <c r="G6706" i="6"/>
  <c r="G6618" i="6"/>
  <c r="G6494" i="6"/>
  <c r="G6394" i="6"/>
  <c r="G6282" i="6"/>
  <c r="G6182" i="6"/>
  <c r="G6056" i="6"/>
  <c r="G5976" i="6"/>
  <c r="G5876" i="6"/>
  <c r="G5796" i="6"/>
  <c r="G5706" i="6"/>
  <c r="G5626" i="6"/>
  <c r="G5530" i="6"/>
  <c r="G5478" i="6"/>
  <c r="G5416" i="6"/>
  <c r="G5368" i="6"/>
  <c r="G5312" i="6"/>
  <c r="G5266" i="6"/>
  <c r="G5206" i="6"/>
  <c r="G5162" i="6"/>
  <c r="G5102" i="6"/>
  <c r="G5056" i="6"/>
  <c r="G5000" i="6"/>
  <c r="G4952" i="6"/>
  <c r="G4892" i="6"/>
  <c r="G4850" i="6"/>
  <c r="G4796" i="6"/>
  <c r="G4753" i="6"/>
  <c r="G4704" i="6"/>
  <c r="G4662" i="6"/>
  <c r="G4609" i="6"/>
  <c r="G4571" i="6"/>
  <c r="G8181" i="6"/>
  <c r="G7786" i="6"/>
  <c r="G7459" i="6"/>
  <c r="G7298" i="6"/>
  <c r="G7098" i="6"/>
  <c r="G6959" i="6"/>
  <c r="G6813" i="6"/>
  <c r="G6699" i="6"/>
  <c r="G6575" i="6"/>
  <c r="G6487" i="6"/>
  <c r="G6363" i="6"/>
  <c r="G6263" i="6"/>
  <c r="G6149" i="6"/>
  <c r="G6049" i="6"/>
  <c r="G5941" i="6"/>
  <c r="G5871" i="6"/>
  <c r="G5771" i="6"/>
  <c r="G5691" i="6"/>
  <c r="G5599" i="6"/>
  <c r="G5529" i="6"/>
  <c r="G5457" i="6"/>
  <c r="G5413" i="6"/>
  <c r="G5353" i="6"/>
  <c r="G5307" i="6"/>
  <c r="G5251" i="6"/>
  <c r="G5203" i="6"/>
  <c r="G5143" i="6"/>
  <c r="G5101" i="6"/>
  <c r="G5041" i="6"/>
  <c r="G4993" i="6"/>
  <c r="G4939" i="6"/>
  <c r="G4891" i="6"/>
  <c r="G4832" i="6"/>
  <c r="G4794" i="6"/>
  <c r="G4741" i="6"/>
  <c r="G4699" i="6"/>
  <c r="G4650" i="6"/>
  <c r="G4608" i="6"/>
  <c r="G4554" i="6"/>
  <c r="G4517" i="6"/>
  <c r="G4463" i="6"/>
  <c r="G4421" i="6"/>
  <c r="G4372" i="6"/>
  <c r="G4330" i="6"/>
  <c r="G4277" i="6"/>
  <c r="G4239" i="6"/>
  <c r="G4186" i="6"/>
  <c r="G4143" i="6"/>
  <c r="G4098" i="6"/>
  <c r="G4060" i="6"/>
  <c r="G4012" i="6"/>
  <c r="G3978" i="6"/>
  <c r="G3930" i="6"/>
  <c r="G3892" i="6"/>
  <c r="G3848" i="6"/>
  <c r="G3810" i="6"/>
  <c r="G3762" i="6"/>
  <c r="G3728" i="6"/>
  <c r="G3680" i="6"/>
  <c r="G3642" i="6"/>
  <c r="G3599" i="6"/>
  <c r="G3561" i="6"/>
  <c r="G3527" i="6"/>
  <c r="G3479" i="6"/>
  <c r="G3441" i="6"/>
  <c r="G3397" i="6"/>
  <c r="G3359" i="6"/>
  <c r="G3311" i="6"/>
  <c r="G3277" i="6"/>
  <c r="G3229" i="6"/>
  <c r="G3191" i="6"/>
  <c r="G3147" i="6"/>
  <c r="G3109" i="6"/>
  <c r="G3061" i="6"/>
  <c r="G3027" i="6"/>
  <c r="G2979" i="6"/>
  <c r="G2941" i="6"/>
  <c r="G2897" i="6"/>
  <c r="G2859" i="6"/>
  <c r="G2811" i="6"/>
  <c r="G2777" i="6"/>
  <c r="G2729" i="6"/>
  <c r="G2703" i="6"/>
  <c r="G2675" i="6"/>
  <c r="G2653" i="6"/>
  <c r="G8180" i="6"/>
  <c r="G7785" i="6"/>
  <c r="G7454" i="6"/>
  <c r="G7297" i="6"/>
  <c r="G7097" i="6"/>
  <c r="G6953" i="6"/>
  <c r="G6812" i="6"/>
  <c r="G6698" i="6"/>
  <c r="G6574" i="6"/>
  <c r="G6486" i="6"/>
  <c r="G6362" i="6"/>
  <c r="G6262" i="6"/>
  <c r="G6148" i="6"/>
  <c r="G6048" i="6"/>
  <c r="G5940" i="6"/>
  <c r="G5870" i="6"/>
  <c r="G5770" i="6"/>
  <c r="G5690" i="6"/>
  <c r="G5598" i="6"/>
  <c r="G5528" i="6"/>
  <c r="G5456" i="6"/>
  <c r="G5412" i="6"/>
  <c r="G5352" i="6"/>
  <c r="G5306" i="6"/>
  <c r="G5250" i="6"/>
  <c r="G5202" i="6"/>
  <c r="G5142" i="6"/>
  <c r="G5100" i="6"/>
  <c r="G5040" i="6"/>
  <c r="G4992" i="6"/>
  <c r="G4938" i="6"/>
  <c r="G4890" i="6"/>
  <c r="G4831" i="6"/>
  <c r="G4793" i="6"/>
  <c r="G4740" i="6"/>
  <c r="G4698" i="6"/>
  <c r="G4649" i="6"/>
  <c r="G4607" i="6"/>
  <c r="G4553" i="6"/>
  <c r="G4516" i="6"/>
  <c r="G4462" i="6"/>
  <c r="G4420" i="6"/>
  <c r="G4371" i="6"/>
  <c r="G4329" i="6"/>
  <c r="G4276" i="6"/>
  <c r="G4238" i="6"/>
  <c r="G4184" i="6"/>
  <c r="G4142" i="6"/>
  <c r="G4097" i="6"/>
  <c r="G4059" i="6"/>
  <c r="G4011" i="6"/>
  <c r="G3977" i="6"/>
  <c r="G3929" i="6"/>
  <c r="G3891" i="6"/>
  <c r="G3847" i="6"/>
  <c r="G3809" i="6"/>
  <c r="G3761" i="6"/>
  <c r="G3727" i="6"/>
  <c r="G3679" i="6"/>
  <c r="G3641" i="6"/>
  <c r="G3598" i="6"/>
  <c r="G3560" i="6"/>
  <c r="G3512" i="6"/>
  <c r="G3478" i="6"/>
  <c r="G3430" i="6"/>
  <c r="G3392" i="6"/>
  <c r="G3348" i="6"/>
  <c r="G3310" i="6"/>
  <c r="G3262" i="6"/>
  <c r="G3228" i="6"/>
  <c r="G3180" i="6"/>
  <c r="G3142" i="6"/>
  <c r="G3098" i="6"/>
  <c r="G3060" i="6"/>
  <c r="G3012" i="6"/>
  <c r="G2978" i="6"/>
  <c r="G2930" i="6"/>
  <c r="G2892" i="6"/>
  <c r="G2848" i="6"/>
  <c r="G8120" i="6"/>
  <c r="G7406" i="6"/>
  <c r="G6917" i="6"/>
  <c r="G6657" i="6"/>
  <c r="G6359" i="6"/>
  <c r="G6099" i="6"/>
  <c r="G5839" i="6"/>
  <c r="G5661" i="6"/>
  <c r="G5453" i="6"/>
  <c r="G5331" i="6"/>
  <c r="G5189" i="6"/>
  <c r="G5079" i="6"/>
  <c r="G4931" i="6"/>
  <c r="G4817" i="6"/>
  <c r="G4686" i="6"/>
  <c r="G4588" i="6"/>
  <c r="G4499" i="6"/>
  <c r="G4443" i="6"/>
  <c r="G4388" i="6"/>
  <c r="G4332" i="6"/>
  <c r="G4274" i="6"/>
  <c r="G4219" i="6"/>
  <c r="G4163" i="6"/>
  <c r="G4110" i="6"/>
  <c r="G4048" i="6"/>
  <c r="G3998" i="6"/>
  <c r="G3948" i="6"/>
  <c r="G3898" i="6"/>
  <c r="G3842" i="6"/>
  <c r="G3792" i="6"/>
  <c r="G3742" i="6"/>
  <c r="G3692" i="6"/>
  <c r="G3630" i="6"/>
  <c r="G3591" i="6"/>
  <c r="G3541" i="6"/>
  <c r="G3491" i="6"/>
  <c r="G3429" i="6"/>
  <c r="G3379" i="6"/>
  <c r="G3329" i="6"/>
  <c r="G3279" i="6"/>
  <c r="G3227" i="6"/>
  <c r="G3177" i="6"/>
  <c r="G3127" i="6"/>
  <c r="G3077" i="6"/>
  <c r="G3011" i="6"/>
  <c r="G2961" i="6"/>
  <c r="G2911" i="6"/>
  <c r="G2861" i="6"/>
  <c r="G2810" i="6"/>
  <c r="G2761" i="6"/>
  <c r="G2716" i="6"/>
  <c r="G2693" i="6"/>
  <c r="G2664" i="6"/>
  <c r="G2635" i="6"/>
  <c r="G2613" i="6"/>
  <c r="G2585" i="6"/>
  <c r="G2563" i="6"/>
  <c r="G2535" i="6"/>
  <c r="G2513" i="6"/>
  <c r="G2485" i="6"/>
  <c r="G2463" i="6"/>
  <c r="G8119" i="6"/>
  <c r="G7404" i="6"/>
  <c r="G6916" i="6"/>
  <c r="G6656" i="6"/>
  <c r="G6358" i="6"/>
  <c r="G6098" i="6"/>
  <c r="G5838" i="6"/>
  <c r="G5660" i="6"/>
  <c r="G5452" i="6"/>
  <c r="G5330" i="6"/>
  <c r="G5188" i="6"/>
  <c r="G5078" i="6"/>
  <c r="G4930" i="6"/>
  <c r="G4816" i="6"/>
  <c r="G4684" i="6"/>
  <c r="G4587" i="6"/>
  <c r="G4498" i="6"/>
  <c r="G4442" i="6"/>
  <c r="G4387" i="6"/>
  <c r="G4331" i="6"/>
  <c r="G4273" i="6"/>
  <c r="G4218" i="6"/>
  <c r="G4162" i="6"/>
  <c r="G4109" i="6"/>
  <c r="G4047" i="6"/>
  <c r="G3997" i="6"/>
  <c r="G3947" i="6"/>
  <c r="G3897" i="6"/>
  <c r="G3841" i="6"/>
  <c r="G3791" i="6"/>
  <c r="G3741" i="6"/>
  <c r="G3691" i="6"/>
  <c r="G3629" i="6"/>
  <c r="G3580" i="6"/>
  <c r="G3530" i="6"/>
  <c r="G3480" i="6"/>
  <c r="G3428" i="6"/>
  <c r="G3378" i="6"/>
  <c r="G3328" i="6"/>
  <c r="G3278" i="6"/>
  <c r="G3212" i="6"/>
  <c r="G3162" i="6"/>
  <c r="G3112" i="6"/>
  <c r="G3062" i="6"/>
  <c r="G3010" i="6"/>
  <c r="G2960" i="6"/>
  <c r="G2910" i="6"/>
  <c r="G2860" i="6"/>
  <c r="G2809" i="6"/>
  <c r="G2760" i="6"/>
  <c r="G2715" i="6"/>
  <c r="G2686" i="6"/>
  <c r="G2663" i="6"/>
  <c r="G2634" i="6"/>
  <c r="G2606" i="6"/>
  <c r="G2584" i="6"/>
  <c r="G2556" i="6"/>
  <c r="G2534" i="6"/>
  <c r="G2506" i="6"/>
  <c r="G2484" i="6"/>
  <c r="G2456" i="6"/>
  <c r="G8010" i="6"/>
  <c r="G7229" i="6"/>
  <c r="G6914" i="6"/>
  <c r="G6573" i="6"/>
  <c r="G6319" i="6"/>
  <c r="G6019" i="6"/>
  <c r="G5831" i="6"/>
  <c r="G5589" i="6"/>
  <c r="G5439" i="6"/>
  <c r="G5291" i="6"/>
  <c r="G5181" i="6"/>
  <c r="G5039" i="6"/>
  <c r="G4917" i="6"/>
  <c r="G4777" i="6"/>
  <c r="G4683" i="6"/>
  <c r="G4552" i="6"/>
  <c r="G4497" i="6"/>
  <c r="G4441" i="6"/>
  <c r="G4386" i="6"/>
  <c r="G4317" i="6"/>
  <c r="G4261" i="6"/>
  <c r="G4206" i="6"/>
  <c r="G4150" i="6"/>
  <c r="G4092" i="6"/>
  <c r="G4042" i="6"/>
  <c r="G3992" i="6"/>
  <c r="G3942" i="6"/>
  <c r="G3880" i="6"/>
  <c r="G3830" i="6"/>
  <c r="G3780" i="6"/>
  <c r="G3730" i="6"/>
  <c r="G3678" i="6"/>
  <c r="G3628" i="6"/>
  <c r="G3579" i="6"/>
  <c r="G3529" i="6"/>
  <c r="G3477" i="6"/>
  <c r="G3427" i="6"/>
  <c r="G3377" i="6"/>
  <c r="G3327" i="6"/>
  <c r="G3261" i="6"/>
  <c r="G3211" i="6"/>
  <c r="G3161" i="6"/>
  <c r="G3111" i="6"/>
  <c r="G3059" i="6"/>
  <c r="G3009" i="6"/>
  <c r="G2959" i="6"/>
  <c r="G2909" i="6"/>
  <c r="G2847" i="6"/>
  <c r="G2798" i="6"/>
  <c r="G2759" i="6"/>
  <c r="G2714" i="6"/>
  <c r="G8005" i="6"/>
  <c r="G7228" i="6"/>
  <c r="G6912" i="6"/>
  <c r="G6572" i="6"/>
  <c r="G6318" i="6"/>
  <c r="G6018" i="6"/>
  <c r="G5830" i="6"/>
  <c r="G5588" i="6"/>
  <c r="G5438" i="6"/>
  <c r="G5290" i="6"/>
  <c r="G5180" i="6"/>
  <c r="G5038" i="6"/>
  <c r="G4916" i="6"/>
  <c r="G4776" i="6"/>
  <c r="G4682" i="6"/>
  <c r="G4551" i="6"/>
  <c r="G4496" i="6"/>
  <c r="G4440" i="6"/>
  <c r="G4384" i="6"/>
  <c r="G4316" i="6"/>
  <c r="G4260" i="6"/>
  <c r="G4204" i="6"/>
  <c r="G4149" i="6"/>
  <c r="G4091" i="6"/>
  <c r="G4041" i="6"/>
  <c r="G3991" i="6"/>
  <c r="G3941" i="6"/>
  <c r="G3879" i="6"/>
  <c r="G3829" i="6"/>
  <c r="G3779" i="6"/>
  <c r="G3729" i="6"/>
  <c r="G3677" i="6"/>
  <c r="G3627" i="6"/>
  <c r="G3578" i="6"/>
  <c r="G3528" i="6"/>
  <c r="G3462" i="6"/>
  <c r="G3412" i="6"/>
  <c r="G3362" i="6"/>
  <c r="G3312" i="6"/>
  <c r="G3260" i="6"/>
  <c r="G3210" i="6"/>
  <c r="G3160" i="6"/>
  <c r="G3110" i="6"/>
  <c r="G3048" i="6"/>
  <c r="G2998" i="6"/>
  <c r="G2948" i="6"/>
  <c r="G2898" i="6"/>
  <c r="G2842" i="6"/>
  <c r="G2797" i="6"/>
  <c r="G2748" i="6"/>
  <c r="G7706" i="6"/>
  <c r="G7220" i="6"/>
  <c r="G6795" i="6"/>
  <c r="G6537" i="6"/>
  <c r="G6235" i="6"/>
  <c r="G6007" i="6"/>
  <c r="G5767" i="6"/>
  <c r="G5562" i="6"/>
  <c r="G5393" i="6"/>
  <c r="G5289" i="6"/>
  <c r="G5141" i="6"/>
  <c r="G5019" i="6"/>
  <c r="G4877" i="6"/>
  <c r="G4774" i="6"/>
  <c r="G4643" i="6"/>
  <c r="G4539" i="6"/>
  <c r="G4483" i="6"/>
  <c r="G4428" i="6"/>
  <c r="G4366" i="6"/>
  <c r="G4310" i="6"/>
  <c r="G4254" i="6"/>
  <c r="G4199" i="6"/>
  <c r="G4130" i="6"/>
  <c r="G4080" i="6"/>
  <c r="G4030" i="6"/>
  <c r="G3980" i="6"/>
  <c r="G3928" i="6"/>
  <c r="G3878" i="6"/>
  <c r="G3828" i="6"/>
  <c r="G3778" i="6"/>
  <c r="G3712" i="6"/>
  <c r="G3662" i="6"/>
  <c r="G3612" i="6"/>
  <c r="G3577" i="6"/>
  <c r="G3511" i="6"/>
  <c r="G3461" i="6"/>
  <c r="G3411" i="6"/>
  <c r="G3361" i="6"/>
  <c r="G3309" i="6"/>
  <c r="G3259" i="6"/>
  <c r="G3209" i="6"/>
  <c r="G3159" i="6"/>
  <c r="G3097" i="6"/>
  <c r="G3047" i="6"/>
  <c r="G2997" i="6"/>
  <c r="G2947" i="6"/>
  <c r="G2891" i="6"/>
  <c r="G2841" i="6"/>
  <c r="G2792" i="6"/>
  <c r="G2747" i="6"/>
  <c r="G2706" i="6"/>
  <c r="G2683" i="6"/>
  <c r="G2654" i="6"/>
  <c r="G2625" i="6"/>
  <c r="G2603" i="6"/>
  <c r="G2575" i="6"/>
  <c r="G2553" i="6"/>
  <c r="G2525" i="6"/>
  <c r="G2503" i="6"/>
  <c r="G2475" i="6"/>
  <c r="G2453" i="6"/>
  <c r="G2425" i="6"/>
  <c r="G2403" i="6"/>
  <c r="G2375" i="6"/>
  <c r="G2353" i="6"/>
  <c r="G2325" i="6"/>
  <c r="G2303" i="6"/>
  <c r="G2275" i="6"/>
  <c r="G2253" i="6"/>
  <c r="G2225" i="6"/>
  <c r="G2203" i="6"/>
  <c r="G2175" i="6"/>
  <c r="G2153" i="6"/>
  <c r="G2125" i="6"/>
  <c r="G2103" i="6"/>
  <c r="G2075" i="6"/>
  <c r="G2053" i="6"/>
  <c r="G2025" i="6"/>
  <c r="G2003" i="6"/>
  <c r="G1975" i="6"/>
  <c r="G1953" i="6"/>
  <c r="G1925" i="6"/>
  <c r="G1903" i="6"/>
  <c r="G1875" i="6"/>
  <c r="G1853" i="6"/>
  <c r="G1825" i="6"/>
  <c r="G1803" i="6"/>
  <c r="G1783" i="6"/>
  <c r="G1763" i="6"/>
  <c r="G1743" i="6"/>
  <c r="G1723" i="6"/>
  <c r="G1703" i="6"/>
  <c r="G1683" i="6"/>
  <c r="G1663" i="6"/>
  <c r="G1643" i="6"/>
  <c r="G1623" i="6"/>
  <c r="G1603" i="6"/>
  <c r="G1583" i="6"/>
  <c r="G1563" i="6"/>
  <c r="G1543" i="6"/>
  <c r="G1523" i="6"/>
  <c r="G1503" i="6"/>
  <c r="G1483" i="6"/>
  <c r="G1463" i="6"/>
  <c r="G1443" i="6"/>
  <c r="G1423" i="6"/>
  <c r="G1403" i="6"/>
  <c r="G1383" i="6"/>
  <c r="G1363" i="6"/>
  <c r="G1343" i="6"/>
  <c r="G1323" i="6"/>
  <c r="G1303" i="6"/>
  <c r="G1283" i="6"/>
  <c r="G1263" i="6"/>
  <c r="G1243" i="6"/>
  <c r="G1223" i="6"/>
  <c r="G1203" i="6"/>
  <c r="G1183" i="6"/>
  <c r="G1163" i="6"/>
  <c r="G7699" i="6"/>
  <c r="G7219" i="6"/>
  <c r="G6794" i="6"/>
  <c r="G6536" i="6"/>
  <c r="G6234" i="6"/>
  <c r="G6006" i="6"/>
  <c r="G5766" i="6"/>
  <c r="G5561" i="6"/>
  <c r="G5392" i="6"/>
  <c r="G5288" i="6"/>
  <c r="G5140" i="6"/>
  <c r="G5018" i="6"/>
  <c r="G4876" i="6"/>
  <c r="G4773" i="6"/>
  <c r="G4642" i="6"/>
  <c r="G4538" i="6"/>
  <c r="G4482" i="6"/>
  <c r="G4427" i="6"/>
  <c r="G4364" i="6"/>
  <c r="G4309" i="6"/>
  <c r="G4253" i="6"/>
  <c r="G4198" i="6"/>
  <c r="G4129" i="6"/>
  <c r="G4079" i="6"/>
  <c r="G4029" i="6"/>
  <c r="G3979" i="6"/>
  <c r="G3927" i="6"/>
  <c r="G3877" i="6"/>
  <c r="G3827" i="6"/>
  <c r="G3777" i="6"/>
  <c r="G3711" i="6"/>
  <c r="G3661" i="6"/>
  <c r="G3611" i="6"/>
  <c r="G3562" i="6"/>
  <c r="G3510" i="6"/>
  <c r="G3460" i="6"/>
  <c r="G3410" i="6"/>
  <c r="G3360" i="6"/>
  <c r="G3298" i="6"/>
  <c r="G3248" i="6"/>
  <c r="G3198" i="6"/>
  <c r="G3148" i="6"/>
  <c r="G3092" i="6"/>
  <c r="G3042" i="6"/>
  <c r="G2992" i="6"/>
  <c r="G2942" i="6"/>
  <c r="G2880" i="6"/>
  <c r="G2830" i="6"/>
  <c r="G2791" i="6"/>
  <c r="G2742" i="6"/>
  <c r="G2705" i="6"/>
  <c r="G2676" i="6"/>
  <c r="G2646" i="6"/>
  <c r="G2624" i="6"/>
  <c r="G2596" i="6"/>
  <c r="G2574" i="6"/>
  <c r="G2546" i="6"/>
  <c r="G2524" i="6"/>
  <c r="G2496" i="6"/>
  <c r="G2474" i="6"/>
  <c r="G2446" i="6"/>
  <c r="G2424" i="6"/>
  <c r="G2396" i="6"/>
  <c r="G2374" i="6"/>
  <c r="G2346" i="6"/>
  <c r="G2324" i="6"/>
  <c r="G2296" i="6"/>
  <c r="G2274" i="6"/>
  <c r="G2246" i="6"/>
  <c r="G2224" i="6"/>
  <c r="G2196" i="6"/>
  <c r="G2174" i="6"/>
  <c r="G2146" i="6"/>
  <c r="G2124" i="6"/>
  <c r="G2096" i="6"/>
  <c r="G2074" i="6"/>
  <c r="G2046" i="6"/>
  <c r="G2024" i="6"/>
  <c r="G1996" i="6"/>
  <c r="G1974" i="6"/>
  <c r="G1946" i="6"/>
  <c r="G1924" i="6"/>
  <c r="G1896" i="6"/>
  <c r="G1874" i="6"/>
  <c r="G1846" i="6"/>
  <c r="G7658" i="6"/>
  <c r="G6673" i="6"/>
  <c r="G5939" i="6"/>
  <c r="G5499" i="6"/>
  <c r="G5127" i="6"/>
  <c r="G4830" i="6"/>
  <c r="G4532" i="6"/>
  <c r="G4406" i="6"/>
  <c r="G4241" i="6"/>
  <c r="G4112" i="6"/>
  <c r="G3962" i="6"/>
  <c r="G3860" i="6"/>
  <c r="G3710" i="6"/>
  <c r="G3597" i="6"/>
  <c r="G3459" i="6"/>
  <c r="G3341" i="6"/>
  <c r="G3197" i="6"/>
  <c r="G3079" i="6"/>
  <c r="G2929" i="6"/>
  <c r="G2827" i="6"/>
  <c r="G2713" i="6"/>
  <c r="G2665" i="6"/>
  <c r="G2616" i="6"/>
  <c r="G2576" i="6"/>
  <c r="G2536" i="6"/>
  <c r="G2494" i="6"/>
  <c r="G2454" i="6"/>
  <c r="G2416" i="6"/>
  <c r="G2386" i="6"/>
  <c r="G2356" i="6"/>
  <c r="G2326" i="6"/>
  <c r="G2294" i="6"/>
  <c r="G2264" i="6"/>
  <c r="G2234" i="6"/>
  <c r="G2204" i="6"/>
  <c r="G2166" i="6"/>
  <c r="G2136" i="6"/>
  <c r="G2106" i="6"/>
  <c r="G2076" i="6"/>
  <c r="G2044" i="6"/>
  <c r="G2014" i="6"/>
  <c r="G1984" i="6"/>
  <c r="G1954" i="6"/>
  <c r="G1916" i="6"/>
  <c r="G1886" i="6"/>
  <c r="G1856" i="6"/>
  <c r="G1826" i="6"/>
  <c r="G1797" i="6"/>
  <c r="G1776" i="6"/>
  <c r="G1755" i="6"/>
  <c r="G1734" i="6"/>
  <c r="G1713" i="6"/>
  <c r="G1687" i="6"/>
  <c r="G1666" i="6"/>
  <c r="G1645" i="6"/>
  <c r="G1624" i="6"/>
  <c r="G1597" i="6"/>
  <c r="G1576" i="6"/>
  <c r="G1555" i="6"/>
  <c r="G1534" i="6"/>
  <c r="G1513" i="6"/>
  <c r="G1487" i="6"/>
  <c r="G1466" i="6"/>
  <c r="G1445" i="6"/>
  <c r="G1424" i="6"/>
  <c r="G1397" i="6"/>
  <c r="G1376" i="6"/>
  <c r="G1355" i="6"/>
  <c r="G1334" i="6"/>
  <c r="G1313" i="6"/>
  <c r="G1287" i="6"/>
  <c r="G1266" i="6"/>
  <c r="G1245" i="6"/>
  <c r="G1224" i="6"/>
  <c r="G1197" i="6"/>
  <c r="G1176" i="6"/>
  <c r="G1155" i="6"/>
  <c r="G1135" i="6"/>
  <c r="G1115" i="6"/>
  <c r="G1095" i="6"/>
  <c r="G1075" i="6"/>
  <c r="G1055" i="6"/>
  <c r="G1035" i="6"/>
  <c r="G1015" i="6"/>
  <c r="G995" i="6"/>
  <c r="G975" i="6"/>
  <c r="G955" i="6"/>
  <c r="G935" i="6"/>
  <c r="G915" i="6"/>
  <c r="G895" i="6"/>
  <c r="G875" i="6"/>
  <c r="G855" i="6"/>
  <c r="G835" i="6"/>
  <c r="G815" i="6"/>
  <c r="G795" i="6"/>
  <c r="G775" i="6"/>
  <c r="G755" i="6"/>
  <c r="G735" i="6"/>
  <c r="G715" i="6"/>
  <c r="G695" i="6"/>
  <c r="G675" i="6"/>
  <c r="G655" i="6"/>
  <c r="G635" i="6"/>
  <c r="G615" i="6"/>
  <c r="G595" i="6"/>
  <c r="G575" i="6"/>
  <c r="G555" i="6"/>
  <c r="G535" i="6"/>
  <c r="G515" i="6"/>
  <c r="G495" i="6"/>
  <c r="G475" i="6"/>
  <c r="G455" i="6"/>
  <c r="G435" i="6"/>
  <c r="G415" i="6"/>
  <c r="G395" i="6"/>
  <c r="G375" i="6"/>
  <c r="G355" i="6"/>
  <c r="G335" i="6"/>
  <c r="G315" i="6"/>
  <c r="G295" i="6"/>
  <c r="G275" i="6"/>
  <c r="G255" i="6"/>
  <c r="G235" i="6"/>
  <c r="G215" i="6"/>
  <c r="G195" i="6"/>
  <c r="G175" i="6"/>
  <c r="G155" i="6"/>
  <c r="G135" i="6"/>
  <c r="G115" i="6"/>
  <c r="G95" i="6"/>
  <c r="G75" i="6"/>
  <c r="G55" i="6"/>
  <c r="G35" i="6"/>
  <c r="G15" i="6"/>
  <c r="G827" i="6"/>
  <c r="G787" i="6"/>
  <c r="G727" i="6"/>
  <c r="G647" i="6"/>
  <c r="G627" i="6"/>
  <c r="G587" i="6"/>
  <c r="G547" i="6"/>
  <c r="G507" i="6"/>
  <c r="G467" i="6"/>
  <c r="G407" i="6"/>
  <c r="G347" i="6"/>
  <c r="G307" i="6"/>
  <c r="G267" i="6"/>
  <c r="G187" i="6"/>
  <c r="G127" i="6"/>
  <c r="G87" i="6"/>
  <c r="G47" i="6"/>
  <c r="G526" i="6"/>
  <c r="G446" i="6"/>
  <c r="G366" i="6"/>
  <c r="G286" i="6"/>
  <c r="G226" i="6"/>
  <c r="G146" i="6"/>
  <c r="G86" i="6"/>
  <c r="G6" i="6"/>
  <c r="G285" i="6"/>
  <c r="G245" i="6"/>
  <c r="G165" i="6"/>
  <c r="G85" i="6"/>
  <c r="G5" i="6"/>
  <c r="G7657" i="6"/>
  <c r="G6672" i="6"/>
  <c r="G5938" i="6"/>
  <c r="G5498" i="6"/>
  <c r="G5126" i="6"/>
  <c r="G4829" i="6"/>
  <c r="G4531" i="6"/>
  <c r="G4404" i="6"/>
  <c r="G4240" i="6"/>
  <c r="G4111" i="6"/>
  <c r="G3961" i="6"/>
  <c r="G3859" i="6"/>
  <c r="G3709" i="6"/>
  <c r="G3592" i="6"/>
  <c r="G3448" i="6"/>
  <c r="G3330" i="6"/>
  <c r="G3192" i="6"/>
  <c r="G3078" i="6"/>
  <c r="G2928" i="6"/>
  <c r="G2812" i="6"/>
  <c r="G2704" i="6"/>
  <c r="G2656" i="6"/>
  <c r="G2615" i="6"/>
  <c r="G2573" i="6"/>
  <c r="G2533" i="6"/>
  <c r="G2493" i="6"/>
  <c r="G2445" i="6"/>
  <c r="G2415" i="6"/>
  <c r="G2385" i="6"/>
  <c r="G2355" i="6"/>
  <c r="G2323" i="6"/>
  <c r="G2293" i="6"/>
  <c r="G2263" i="6"/>
  <c r="G2233" i="6"/>
  <c r="G2195" i="6"/>
  <c r="G2165" i="6"/>
  <c r="G2135" i="6"/>
  <c r="G2105" i="6"/>
  <c r="G2073" i="6"/>
  <c r="G2043" i="6"/>
  <c r="G2013" i="6"/>
  <c r="G1983" i="6"/>
  <c r="G1945" i="6"/>
  <c r="G1915" i="6"/>
  <c r="G1885" i="6"/>
  <c r="G1855" i="6"/>
  <c r="G1824" i="6"/>
  <c r="G1796" i="6"/>
  <c r="G1775" i="6"/>
  <c r="G1754" i="6"/>
  <c r="G1733" i="6"/>
  <c r="G1707" i="6"/>
  <c r="G1686" i="6"/>
  <c r="G1665" i="6"/>
  <c r="G1644" i="6"/>
  <c r="G1617" i="6"/>
  <c r="G1596" i="6"/>
  <c r="G1575" i="6"/>
  <c r="G1554" i="6"/>
  <c r="G1533" i="6"/>
  <c r="G1507" i="6"/>
  <c r="G1486" i="6"/>
  <c r="G1465" i="6"/>
  <c r="G1444" i="6"/>
  <c r="G1417" i="6"/>
  <c r="G1396" i="6"/>
  <c r="G1375" i="6"/>
  <c r="G1354" i="6"/>
  <c r="G1333" i="6"/>
  <c r="G1307" i="6"/>
  <c r="G1286" i="6"/>
  <c r="G1265" i="6"/>
  <c r="G1244" i="6"/>
  <c r="G1217" i="6"/>
  <c r="G1196" i="6"/>
  <c r="G1175" i="6"/>
  <c r="G1154" i="6"/>
  <c r="G1134" i="6"/>
  <c r="G1114" i="6"/>
  <c r="G1094" i="6"/>
  <c r="G1074" i="6"/>
  <c r="G1054" i="6"/>
  <c r="G1034" i="6"/>
  <c r="G1014" i="6"/>
  <c r="G994" i="6"/>
  <c r="G974" i="6"/>
  <c r="G954" i="6"/>
  <c r="G934" i="6"/>
  <c r="G914" i="6"/>
  <c r="G894" i="6"/>
  <c r="G874" i="6"/>
  <c r="G854" i="6"/>
  <c r="G834" i="6"/>
  <c r="G814" i="6"/>
  <c r="G794" i="6"/>
  <c r="G774" i="6"/>
  <c r="G754" i="6"/>
  <c r="G734" i="6"/>
  <c r="G714" i="6"/>
  <c r="G694" i="6"/>
  <c r="G674" i="6"/>
  <c r="G654" i="6"/>
  <c r="G634" i="6"/>
  <c r="G614" i="6"/>
  <c r="G594" i="6"/>
  <c r="G574" i="6"/>
  <c r="G554" i="6"/>
  <c r="G534" i="6"/>
  <c r="G514" i="6"/>
  <c r="G494" i="6"/>
  <c r="G474" i="6"/>
  <c r="G454" i="6"/>
  <c r="G434" i="6"/>
  <c r="G414" i="6"/>
  <c r="G394" i="6"/>
  <c r="G374" i="6"/>
  <c r="G354" i="6"/>
  <c r="G334" i="6"/>
  <c r="G314" i="6"/>
  <c r="G294" i="6"/>
  <c r="G274" i="6"/>
  <c r="G254" i="6"/>
  <c r="G234" i="6"/>
  <c r="G214" i="6"/>
  <c r="G194" i="6"/>
  <c r="G174" i="6"/>
  <c r="G154" i="6"/>
  <c r="G134" i="6"/>
  <c r="G114" i="6"/>
  <c r="G94" i="6"/>
  <c r="G74" i="6"/>
  <c r="G54" i="6"/>
  <c r="G34" i="6"/>
  <c r="G14" i="6"/>
  <c r="G867" i="6"/>
  <c r="G767" i="6"/>
  <c r="G707" i="6"/>
  <c r="G387" i="6"/>
  <c r="G247" i="6"/>
  <c r="G207" i="6"/>
  <c r="G147" i="6"/>
  <c r="G67" i="6"/>
  <c r="G7" i="6"/>
  <c r="G506" i="6"/>
  <c r="G426" i="6"/>
  <c r="G326" i="6"/>
  <c r="G246" i="6"/>
  <c r="G186" i="6"/>
  <c r="G126" i="6"/>
  <c r="G46" i="6"/>
  <c r="G345" i="6"/>
  <c r="G265" i="6"/>
  <c r="G185" i="6"/>
  <c r="G125" i="6"/>
  <c r="G65" i="6"/>
  <c r="G7453" i="6"/>
  <c r="G6447" i="6"/>
  <c r="G5911" i="6"/>
  <c r="G5391" i="6"/>
  <c r="G5081" i="6"/>
  <c r="G4739" i="6"/>
  <c r="G4519" i="6"/>
  <c r="G4352" i="6"/>
  <c r="G4221" i="6"/>
  <c r="G4078" i="6"/>
  <c r="G3960" i="6"/>
  <c r="G3812" i="6"/>
  <c r="G3698" i="6"/>
  <c r="G3559" i="6"/>
  <c r="G3447" i="6"/>
  <c r="G3297" i="6"/>
  <c r="G3179" i="6"/>
  <c r="G3041" i="6"/>
  <c r="G2927" i="6"/>
  <c r="G2780" i="6"/>
  <c r="G2696" i="6"/>
  <c r="G2655" i="6"/>
  <c r="G2614" i="6"/>
  <c r="G2566" i="6"/>
  <c r="G2526" i="6"/>
  <c r="G2486" i="6"/>
  <c r="G2444" i="6"/>
  <c r="G2414" i="6"/>
  <c r="G2384" i="6"/>
  <c r="G2354" i="6"/>
  <c r="G2316" i="6"/>
  <c r="G2286" i="6"/>
  <c r="G2256" i="6"/>
  <c r="G2226" i="6"/>
  <c r="G2194" i="6"/>
  <c r="G2164" i="6"/>
  <c r="G2134" i="6"/>
  <c r="G2104" i="6"/>
  <c r="G2066" i="6"/>
  <c r="G2036" i="6"/>
  <c r="G2006" i="6"/>
  <c r="G1976" i="6"/>
  <c r="G1944" i="6"/>
  <c r="G1914" i="6"/>
  <c r="G1884" i="6"/>
  <c r="G1854" i="6"/>
  <c r="G1823" i="6"/>
  <c r="G1795" i="6"/>
  <c r="G1774" i="6"/>
  <c r="G1753" i="6"/>
  <c r="G1727" i="6"/>
  <c r="G1706" i="6"/>
  <c r="G1685" i="6"/>
  <c r="G1664" i="6"/>
  <c r="G1637" i="6"/>
  <c r="G1616" i="6"/>
  <c r="G1595" i="6"/>
  <c r="G1574" i="6"/>
  <c r="G1553" i="6"/>
  <c r="G1527" i="6"/>
  <c r="G1506" i="6"/>
  <c r="G1485" i="6"/>
  <c r="G1464" i="6"/>
  <c r="G1437" i="6"/>
  <c r="G1416" i="6"/>
  <c r="G1395" i="6"/>
  <c r="G1374" i="6"/>
  <c r="G1353" i="6"/>
  <c r="G1327" i="6"/>
  <c r="G1306" i="6"/>
  <c r="G1285" i="6"/>
  <c r="G1264" i="6"/>
  <c r="G1237" i="6"/>
  <c r="G1216" i="6"/>
  <c r="G1195" i="6"/>
  <c r="G1174" i="6"/>
  <c r="G1153" i="6"/>
  <c r="G1133" i="6"/>
  <c r="G1113" i="6"/>
  <c r="G1093" i="6"/>
  <c r="G1073" i="6"/>
  <c r="G1053" i="6"/>
  <c r="G1033" i="6"/>
  <c r="G1013" i="6"/>
  <c r="G993" i="6"/>
  <c r="G973" i="6"/>
  <c r="G953" i="6"/>
  <c r="G933" i="6"/>
  <c r="G913" i="6"/>
  <c r="G893" i="6"/>
  <c r="G873" i="6"/>
  <c r="G853" i="6"/>
  <c r="G833" i="6"/>
  <c r="G813" i="6"/>
  <c r="G793" i="6"/>
  <c r="G773" i="6"/>
  <c r="G753" i="6"/>
  <c r="G733" i="6"/>
  <c r="G713" i="6"/>
  <c r="G693" i="6"/>
  <c r="G673" i="6"/>
  <c r="G653" i="6"/>
  <c r="G633" i="6"/>
  <c r="G613" i="6"/>
  <c r="G593" i="6"/>
  <c r="G573" i="6"/>
  <c r="G553" i="6"/>
  <c r="G533" i="6"/>
  <c r="G513" i="6"/>
  <c r="G493" i="6"/>
  <c r="G473" i="6"/>
  <c r="G453" i="6"/>
  <c r="G433" i="6"/>
  <c r="G413" i="6"/>
  <c r="G393" i="6"/>
  <c r="G373" i="6"/>
  <c r="G353" i="6"/>
  <c r="G333" i="6"/>
  <c r="G313" i="6"/>
  <c r="G293" i="6"/>
  <c r="G273" i="6"/>
  <c r="G253" i="6"/>
  <c r="G233" i="6"/>
  <c r="G213" i="6"/>
  <c r="G193" i="6"/>
  <c r="G173" i="6"/>
  <c r="G153" i="6"/>
  <c r="G133" i="6"/>
  <c r="G113" i="6"/>
  <c r="G93" i="6"/>
  <c r="G73" i="6"/>
  <c r="G53" i="6"/>
  <c r="G33" i="6"/>
  <c r="G13" i="6"/>
  <c r="G887" i="6"/>
  <c r="G747" i="6"/>
  <c r="G667" i="6"/>
  <c r="G607" i="6"/>
  <c r="G567" i="6"/>
  <c r="G527" i="6"/>
  <c r="G487" i="6"/>
  <c r="G447" i="6"/>
  <c r="G367" i="6"/>
  <c r="G327" i="6"/>
  <c r="G287" i="6"/>
  <c r="G227" i="6"/>
  <c r="G167" i="6"/>
  <c r="G107" i="6"/>
  <c r="G27" i="6"/>
  <c r="G486" i="6"/>
  <c r="G386" i="6"/>
  <c r="G346" i="6"/>
  <c r="G266" i="6"/>
  <c r="G206" i="6"/>
  <c r="G166" i="6"/>
  <c r="G106" i="6"/>
  <c r="G26" i="6"/>
  <c r="G305" i="6"/>
  <c r="G225" i="6"/>
  <c r="G145" i="6"/>
  <c r="G105" i="6"/>
  <c r="G25" i="6"/>
  <c r="G7452" i="6"/>
  <c r="G6446" i="6"/>
  <c r="G5910" i="6"/>
  <c r="G5390" i="6"/>
  <c r="G5080" i="6"/>
  <c r="G4738" i="6"/>
  <c r="G4518" i="6"/>
  <c r="G4351" i="6"/>
  <c r="G4220" i="6"/>
  <c r="G4077" i="6"/>
  <c r="G3959" i="6"/>
  <c r="G3811" i="6"/>
  <c r="G3697" i="6"/>
  <c r="G3548" i="6"/>
  <c r="G3442" i="6"/>
  <c r="G3292" i="6"/>
  <c r="G3178" i="6"/>
  <c r="G3030" i="6"/>
  <c r="G2912" i="6"/>
  <c r="G2779" i="6"/>
  <c r="G2695" i="6"/>
  <c r="G2645" i="6"/>
  <c r="G2605" i="6"/>
  <c r="G2565" i="6"/>
  <c r="G2523" i="6"/>
  <c r="G2483" i="6"/>
  <c r="G2443" i="6"/>
  <c r="G2413" i="6"/>
  <c r="G2383" i="6"/>
  <c r="G2345" i="6"/>
  <c r="G2315" i="6"/>
  <c r="G2285" i="6"/>
  <c r="G2255" i="6"/>
  <c r="G2223" i="6"/>
  <c r="G2193" i="6"/>
  <c r="G2163" i="6"/>
  <c r="G2133" i="6"/>
  <c r="G2095" i="6"/>
  <c r="G2065" i="6"/>
  <c r="G2035" i="6"/>
  <c r="G2005" i="6"/>
  <c r="G1973" i="6"/>
  <c r="G1943" i="6"/>
  <c r="G1913" i="6"/>
  <c r="G1883" i="6"/>
  <c r="G1845" i="6"/>
  <c r="G1816" i="6"/>
  <c r="G1794" i="6"/>
  <c r="G1773" i="6"/>
  <c r="G1747" i="6"/>
  <c r="G1726" i="6"/>
  <c r="G1705" i="6"/>
  <c r="G1684" i="6"/>
  <c r="G1657" i="6"/>
  <c r="G1636" i="6"/>
  <c r="G1615" i="6"/>
  <c r="G1594" i="6"/>
  <c r="G1573" i="6"/>
  <c r="G1547" i="6"/>
  <c r="G1526" i="6"/>
  <c r="G1505" i="6"/>
  <c r="G1484" i="6"/>
  <c r="G1457" i="6"/>
  <c r="G1436" i="6"/>
  <c r="G1415" i="6"/>
  <c r="G1394" i="6"/>
  <c r="G1373" i="6"/>
  <c r="G1347" i="6"/>
  <c r="G1326" i="6"/>
  <c r="G1305" i="6"/>
  <c r="G1284" i="6"/>
  <c r="G1257" i="6"/>
  <c r="G1236" i="6"/>
  <c r="G1215" i="6"/>
  <c r="G1194" i="6"/>
  <c r="G1173" i="6"/>
  <c r="G1147" i="6"/>
  <c r="G1127" i="6"/>
  <c r="G1107" i="6"/>
  <c r="G1087" i="6"/>
  <c r="G1067" i="6"/>
  <c r="G1047" i="6"/>
  <c r="G1027" i="6"/>
  <c r="G1007" i="6"/>
  <c r="G987" i="6"/>
  <c r="G967" i="6"/>
  <c r="G947" i="6"/>
  <c r="G927" i="6"/>
  <c r="G907" i="6"/>
  <c r="G847" i="6"/>
  <c r="G807" i="6"/>
  <c r="G687" i="6"/>
  <c r="G427" i="6"/>
  <c r="G6225" i="6"/>
  <c r="G4977" i="6"/>
  <c r="G4297" i="6"/>
  <c r="G4028" i="6"/>
  <c r="G3760" i="6"/>
  <c r="G3509" i="6"/>
  <c r="G3247" i="6"/>
  <c r="G2877" i="6"/>
  <c r="G2684" i="6"/>
  <c r="G2594" i="6"/>
  <c r="G2554" i="6"/>
  <c r="G2466" i="6"/>
  <c r="G2404" i="6"/>
  <c r="G2336" i="6"/>
  <c r="G2276" i="6"/>
  <c r="G2214" i="6"/>
  <c r="G2154" i="6"/>
  <c r="G2086" i="6"/>
  <c r="G2026" i="6"/>
  <c r="G1964" i="6"/>
  <c r="G1904" i="6"/>
  <c r="G1786" i="6"/>
  <c r="G1744" i="6"/>
  <c r="G1717" i="6"/>
  <c r="G1675" i="6"/>
  <c r="G1654" i="6"/>
  <c r="G1607" i="6"/>
  <c r="G1565" i="6"/>
  <c r="G1517" i="6"/>
  <c r="G1475" i="6"/>
  <c r="G1433" i="6"/>
  <c r="G1386" i="6"/>
  <c r="G1344" i="6"/>
  <c r="G1317" i="6"/>
  <c r="G1275" i="6"/>
  <c r="G1233" i="6"/>
  <c r="G1207" i="6"/>
  <c r="G1165" i="6"/>
  <c r="G1144" i="6"/>
  <c r="G1104" i="6"/>
  <c r="G1064" i="6"/>
  <c r="G1024" i="6"/>
  <c r="G984" i="6"/>
  <c r="G924" i="6"/>
  <c r="G884" i="6"/>
  <c r="G844" i="6"/>
  <c r="G824" i="6"/>
  <c r="G784" i="6"/>
  <c r="G744" i="6"/>
  <c r="G704" i="6"/>
  <c r="G644" i="6"/>
  <c r="G604" i="6"/>
  <c r="G564" i="6"/>
  <c r="G544" i="6"/>
  <c r="G504" i="6"/>
  <c r="G464" i="6"/>
  <c r="G424" i="6"/>
  <c r="G384" i="6"/>
  <c r="G344" i="6"/>
  <c r="G284" i="6"/>
  <c r="G244" i="6"/>
  <c r="G204" i="6"/>
  <c r="G164" i="6"/>
  <c r="G7096" i="6"/>
  <c r="G6445" i="6"/>
  <c r="G5731" i="6"/>
  <c r="G5351" i="6"/>
  <c r="G4979" i="6"/>
  <c r="G4721" i="6"/>
  <c r="G4477" i="6"/>
  <c r="G4350" i="6"/>
  <c r="G4183" i="6"/>
  <c r="G4062" i="6"/>
  <c r="G3912" i="6"/>
  <c r="G3798" i="6"/>
  <c r="G3660" i="6"/>
  <c r="G3547" i="6"/>
  <c r="G3409" i="6"/>
  <c r="G3291" i="6"/>
  <c r="G3141" i="6"/>
  <c r="G3029" i="6"/>
  <c r="G2879" i="6"/>
  <c r="G2778" i="6"/>
  <c r="G2694" i="6"/>
  <c r="G2644" i="6"/>
  <c r="G2604" i="6"/>
  <c r="G2564" i="6"/>
  <c r="G2516" i="6"/>
  <c r="G2476" i="6"/>
  <c r="G2436" i="6"/>
  <c r="G2406" i="6"/>
  <c r="G2376" i="6"/>
  <c r="G2344" i="6"/>
  <c r="G2314" i="6"/>
  <c r="G2284" i="6"/>
  <c r="G2254" i="6"/>
  <c r="G2216" i="6"/>
  <c r="G2186" i="6"/>
  <c r="G2156" i="6"/>
  <c r="G2126" i="6"/>
  <c r="G2094" i="6"/>
  <c r="G2064" i="6"/>
  <c r="G2034" i="6"/>
  <c r="G2004" i="6"/>
  <c r="G1966" i="6"/>
  <c r="G1936" i="6"/>
  <c r="G1906" i="6"/>
  <c r="G1876" i="6"/>
  <c r="G1844" i="6"/>
  <c r="G1815" i="6"/>
  <c r="G1793" i="6"/>
  <c r="G1767" i="6"/>
  <c r="G1746" i="6"/>
  <c r="G1725" i="6"/>
  <c r="G1704" i="6"/>
  <c r="G1677" i="6"/>
  <c r="G1656" i="6"/>
  <c r="G1635" i="6"/>
  <c r="G1614" i="6"/>
  <c r="G1593" i="6"/>
  <c r="G1567" i="6"/>
  <c r="G1546" i="6"/>
  <c r="G1525" i="6"/>
  <c r="G1504" i="6"/>
  <c r="G1477" i="6"/>
  <c r="G1456" i="6"/>
  <c r="G1435" i="6"/>
  <c r="G1414" i="6"/>
  <c r="G1393" i="6"/>
  <c r="G1367" i="6"/>
  <c r="G1346" i="6"/>
  <c r="G1325" i="6"/>
  <c r="G1304" i="6"/>
  <c r="G1277" i="6"/>
  <c r="G1256" i="6"/>
  <c r="G1235" i="6"/>
  <c r="G1214" i="6"/>
  <c r="G1193" i="6"/>
  <c r="G1167" i="6"/>
  <c r="G1146" i="6"/>
  <c r="G1126" i="6"/>
  <c r="G1106" i="6"/>
  <c r="G1086" i="6"/>
  <c r="G1066" i="6"/>
  <c r="G1046" i="6"/>
  <c r="G1026" i="6"/>
  <c r="G1006" i="6"/>
  <c r="G986" i="6"/>
  <c r="G966" i="6"/>
  <c r="G946" i="6"/>
  <c r="G926" i="6"/>
  <c r="G906" i="6"/>
  <c r="G886" i="6"/>
  <c r="G866" i="6"/>
  <c r="G846" i="6"/>
  <c r="G826" i="6"/>
  <c r="G806" i="6"/>
  <c r="G786" i="6"/>
  <c r="G766" i="6"/>
  <c r="G746" i="6"/>
  <c r="G726" i="6"/>
  <c r="G706" i="6"/>
  <c r="G686" i="6"/>
  <c r="G666" i="6"/>
  <c r="G646" i="6"/>
  <c r="G626" i="6"/>
  <c r="G606" i="6"/>
  <c r="G586" i="6"/>
  <c r="G566" i="6"/>
  <c r="G546" i="6"/>
  <c r="G466" i="6"/>
  <c r="G406" i="6"/>
  <c r="G306" i="6"/>
  <c r="G66" i="6"/>
  <c r="G7038" i="6"/>
  <c r="G5667" i="6"/>
  <c r="G5243" i="6"/>
  <c r="G4630" i="6"/>
  <c r="G4461" i="6"/>
  <c r="G4166" i="6"/>
  <c r="G3910" i="6"/>
  <c r="G3648" i="6"/>
  <c r="G3391" i="6"/>
  <c r="G2991" i="6"/>
  <c r="G2741" i="6"/>
  <c r="G2636" i="6"/>
  <c r="G2514" i="6"/>
  <c r="G2434" i="6"/>
  <c r="G2366" i="6"/>
  <c r="G2306" i="6"/>
  <c r="G2244" i="6"/>
  <c r="G2184" i="6"/>
  <c r="G2116" i="6"/>
  <c r="G2056" i="6"/>
  <c r="G1994" i="6"/>
  <c r="G1934" i="6"/>
  <c r="G1866" i="6"/>
  <c r="G1765" i="6"/>
  <c r="G1696" i="6"/>
  <c r="G1633" i="6"/>
  <c r="G1586" i="6"/>
  <c r="G1544" i="6"/>
  <c r="G1496" i="6"/>
  <c r="G1454" i="6"/>
  <c r="G1407" i="6"/>
  <c r="G1365" i="6"/>
  <c r="G1296" i="6"/>
  <c r="G1254" i="6"/>
  <c r="G1186" i="6"/>
  <c r="G1124" i="6"/>
  <c r="G1084" i="6"/>
  <c r="G1044" i="6"/>
  <c r="G1004" i="6"/>
  <c r="G964" i="6"/>
  <c r="G944" i="6"/>
  <c r="G904" i="6"/>
  <c r="G864" i="6"/>
  <c r="G804" i="6"/>
  <c r="G764" i="6"/>
  <c r="G724" i="6"/>
  <c r="G684" i="6"/>
  <c r="G664" i="6"/>
  <c r="G624" i="6"/>
  <c r="G584" i="6"/>
  <c r="G524" i="6"/>
  <c r="G484" i="6"/>
  <c r="G444" i="6"/>
  <c r="G404" i="6"/>
  <c r="G364" i="6"/>
  <c r="G324" i="6"/>
  <c r="G304" i="6"/>
  <c r="G264" i="6"/>
  <c r="G224" i="6"/>
  <c r="G7094" i="6"/>
  <c r="G6444" i="6"/>
  <c r="G5730" i="6"/>
  <c r="G5350" i="6"/>
  <c r="G4978" i="6"/>
  <c r="G4720" i="6"/>
  <c r="G4476" i="6"/>
  <c r="G4349" i="6"/>
  <c r="G4182" i="6"/>
  <c r="G4061" i="6"/>
  <c r="G3911" i="6"/>
  <c r="G3797" i="6"/>
  <c r="G3659" i="6"/>
  <c r="G3542" i="6"/>
  <c r="G3398" i="6"/>
  <c r="G3280" i="6"/>
  <c r="G3130" i="6"/>
  <c r="G3028" i="6"/>
  <c r="G2878" i="6"/>
  <c r="G2762" i="6"/>
  <c r="G2685" i="6"/>
  <c r="G2643" i="6"/>
  <c r="G2595" i="6"/>
  <c r="G2555" i="6"/>
  <c r="G2515" i="6"/>
  <c r="G2473" i="6"/>
  <c r="G2435" i="6"/>
  <c r="G2405" i="6"/>
  <c r="G2373" i="6"/>
  <c r="G2343" i="6"/>
  <c r="G2313" i="6"/>
  <c r="G2283" i="6"/>
  <c r="G2245" i="6"/>
  <c r="G2215" i="6"/>
  <c r="G2185" i="6"/>
  <c r="G2155" i="6"/>
  <c r="G2123" i="6"/>
  <c r="G2093" i="6"/>
  <c r="G2063" i="6"/>
  <c r="G2033" i="6"/>
  <c r="G1995" i="6"/>
  <c r="G1965" i="6"/>
  <c r="G1935" i="6"/>
  <c r="G1905" i="6"/>
  <c r="G1873" i="6"/>
  <c r="G1843" i="6"/>
  <c r="G1814" i="6"/>
  <c r="G1787" i="6"/>
  <c r="G1766" i="6"/>
  <c r="G1745" i="6"/>
  <c r="G1724" i="6"/>
  <c r="G1697" i="6"/>
  <c r="G1676" i="6"/>
  <c r="G1655" i="6"/>
  <c r="G1634" i="6"/>
  <c r="G1613" i="6"/>
  <c r="G1587" i="6"/>
  <c r="G1566" i="6"/>
  <c r="G1545" i="6"/>
  <c r="G1524" i="6"/>
  <c r="G1497" i="6"/>
  <c r="G1476" i="6"/>
  <c r="G1455" i="6"/>
  <c r="G1434" i="6"/>
  <c r="G1413" i="6"/>
  <c r="G1387" i="6"/>
  <c r="G1366" i="6"/>
  <c r="G1345" i="6"/>
  <c r="G1324" i="6"/>
  <c r="G1297" i="6"/>
  <c r="G1276" i="6"/>
  <c r="G1255" i="6"/>
  <c r="G1234" i="6"/>
  <c r="G1213" i="6"/>
  <c r="G1187" i="6"/>
  <c r="G1166" i="6"/>
  <c r="G1145" i="6"/>
  <c r="G1125" i="6"/>
  <c r="G1105" i="6"/>
  <c r="G1085" i="6"/>
  <c r="G1065" i="6"/>
  <c r="G1045" i="6"/>
  <c r="G1025" i="6"/>
  <c r="G1005" i="6"/>
  <c r="G985" i="6"/>
  <c r="G965" i="6"/>
  <c r="G945" i="6"/>
  <c r="G925" i="6"/>
  <c r="G905" i="6"/>
  <c r="G885" i="6"/>
  <c r="G865" i="6"/>
  <c r="G845" i="6"/>
  <c r="G825" i="6"/>
  <c r="G805" i="6"/>
  <c r="G785" i="6"/>
  <c r="G765" i="6"/>
  <c r="G745" i="6"/>
  <c r="G725" i="6"/>
  <c r="G705" i="6"/>
  <c r="G685" i="6"/>
  <c r="G665" i="6"/>
  <c r="G645" i="6"/>
  <c r="G625" i="6"/>
  <c r="G605" i="6"/>
  <c r="G585" i="6"/>
  <c r="G565" i="6"/>
  <c r="G545" i="6"/>
  <c r="G525" i="6"/>
  <c r="G505" i="6"/>
  <c r="G485" i="6"/>
  <c r="G465" i="6"/>
  <c r="G445" i="6"/>
  <c r="G425" i="6"/>
  <c r="G405" i="6"/>
  <c r="G385" i="6"/>
  <c r="G365" i="6"/>
  <c r="G325" i="6"/>
  <c r="G205" i="6"/>
  <c r="G45" i="6"/>
  <c r="G7037" i="6"/>
  <c r="G5229" i="6"/>
  <c r="G4407" i="6"/>
  <c r="G3909" i="6"/>
  <c r="G3497" i="6"/>
  <c r="G3091" i="6"/>
  <c r="G2727" i="6"/>
  <c r="G2545" i="6"/>
  <c r="G2426" i="6"/>
  <c r="G2333" i="6"/>
  <c r="G2213" i="6"/>
  <c r="G2114" i="6"/>
  <c r="G2015" i="6"/>
  <c r="G1895" i="6"/>
  <c r="G1813" i="6"/>
  <c r="G1737" i="6"/>
  <c r="G1673" i="6"/>
  <c r="G1604" i="6"/>
  <c r="G1516" i="6"/>
  <c r="G1447" i="6"/>
  <c r="G1377" i="6"/>
  <c r="G1295" i="6"/>
  <c r="G1226" i="6"/>
  <c r="G1156" i="6"/>
  <c r="G1083" i="6"/>
  <c r="G1017" i="6"/>
  <c r="G956" i="6"/>
  <c r="G883" i="6"/>
  <c r="G817" i="6"/>
  <c r="G756" i="6"/>
  <c r="G683" i="6"/>
  <c r="G617" i="6"/>
  <c r="G556" i="6"/>
  <c r="G483" i="6"/>
  <c r="G417" i="6"/>
  <c r="G356" i="6"/>
  <c r="G283" i="6"/>
  <c r="G217" i="6"/>
  <c r="G157" i="6"/>
  <c r="G104" i="6"/>
  <c r="G57" i="6"/>
  <c r="G4" i="6"/>
  <c r="G5509" i="6"/>
  <c r="G2464" i="6"/>
  <c r="G2144" i="6"/>
  <c r="G1835" i="6"/>
  <c r="G1404" i="6"/>
  <c r="G1103" i="6"/>
  <c r="G903" i="6"/>
  <c r="G637" i="6"/>
  <c r="G376" i="6"/>
  <c r="G23" i="6"/>
  <c r="G2586" i="6"/>
  <c r="G1606" i="6"/>
  <c r="G763" i="6"/>
  <c r="G17" i="6"/>
  <c r="G8549" i="6"/>
  <c r="G3128" i="6"/>
  <c r="G2334" i="6"/>
  <c r="G2016" i="6"/>
  <c r="G1756" i="6"/>
  <c r="G1535" i="6"/>
  <c r="G1314" i="6"/>
  <c r="G1096" i="6"/>
  <c r="G957" i="6"/>
  <c r="G757" i="6"/>
  <c r="G557" i="6"/>
  <c r="G357" i="6"/>
  <c r="G163" i="6"/>
  <c r="G16" i="6"/>
  <c r="G6764" i="6"/>
  <c r="G5228" i="6"/>
  <c r="G4296" i="6"/>
  <c r="G3862" i="6"/>
  <c r="G3492" i="6"/>
  <c r="G3080" i="6"/>
  <c r="G2674" i="6"/>
  <c r="G2544" i="6"/>
  <c r="G2423" i="6"/>
  <c r="G2305" i="6"/>
  <c r="G2206" i="6"/>
  <c r="G2113" i="6"/>
  <c r="G1993" i="6"/>
  <c r="G1894" i="6"/>
  <c r="G1806" i="6"/>
  <c r="G1736" i="6"/>
  <c r="G1667" i="6"/>
  <c r="G1585" i="6"/>
  <c r="G1515" i="6"/>
  <c r="G1446" i="6"/>
  <c r="G1364" i="6"/>
  <c r="G1294" i="6"/>
  <c r="G1225" i="6"/>
  <c r="G1143" i="6"/>
  <c r="G1077" i="6"/>
  <c r="G1016" i="6"/>
  <c r="G943" i="6"/>
  <c r="G877" i="6"/>
  <c r="G816" i="6"/>
  <c r="G743" i="6"/>
  <c r="G677" i="6"/>
  <c r="G616" i="6"/>
  <c r="G543" i="6"/>
  <c r="G477" i="6"/>
  <c r="G416" i="6"/>
  <c r="G343" i="6"/>
  <c r="G277" i="6"/>
  <c r="G216" i="6"/>
  <c r="G156" i="6"/>
  <c r="G103" i="6"/>
  <c r="G56" i="6"/>
  <c r="G3" i="6"/>
  <c r="G4027" i="6"/>
  <c r="G2363" i="6"/>
  <c r="G2045" i="6"/>
  <c r="G1694" i="6"/>
  <c r="G1247" i="6"/>
  <c r="G1037" i="6"/>
  <c r="G776" i="6"/>
  <c r="G503" i="6"/>
  <c r="G437" i="6"/>
  <c r="G123" i="6"/>
  <c r="G2730" i="6"/>
  <c r="G1164" i="6"/>
  <c r="G363" i="6"/>
  <c r="G4408" i="6"/>
  <c r="G2728" i="6"/>
  <c r="G2433" i="6"/>
  <c r="G2115" i="6"/>
  <c r="G1833" i="6"/>
  <c r="G1605" i="6"/>
  <c r="G1384" i="6"/>
  <c r="G1157" i="6"/>
  <c r="G896" i="6"/>
  <c r="G696" i="6"/>
  <c r="G423" i="6"/>
  <c r="G223" i="6"/>
  <c r="G63" i="6"/>
  <c r="G6763" i="6"/>
  <c r="G4976" i="6"/>
  <c r="G4294" i="6"/>
  <c r="G3861" i="6"/>
  <c r="G3380" i="6"/>
  <c r="G2980" i="6"/>
  <c r="G2673" i="6"/>
  <c r="G2543" i="6"/>
  <c r="G2395" i="6"/>
  <c r="G2304" i="6"/>
  <c r="G2205" i="6"/>
  <c r="G2085" i="6"/>
  <c r="G1986" i="6"/>
  <c r="G1893" i="6"/>
  <c r="G1805" i="6"/>
  <c r="G1735" i="6"/>
  <c r="G1653" i="6"/>
  <c r="G1584" i="6"/>
  <c r="G1514" i="6"/>
  <c r="G1427" i="6"/>
  <c r="G1357" i="6"/>
  <c r="G1293" i="6"/>
  <c r="G1206" i="6"/>
  <c r="G1137" i="6"/>
  <c r="G1076" i="6"/>
  <c r="G1003" i="6"/>
  <c r="G937" i="6"/>
  <c r="G876" i="6"/>
  <c r="G803" i="6"/>
  <c r="G737" i="6"/>
  <c r="G676" i="6"/>
  <c r="G603" i="6"/>
  <c r="G537" i="6"/>
  <c r="G476" i="6"/>
  <c r="G403" i="6"/>
  <c r="G337" i="6"/>
  <c r="G276" i="6"/>
  <c r="G203" i="6"/>
  <c r="G144" i="6"/>
  <c r="G97" i="6"/>
  <c r="G44" i="6"/>
  <c r="G4593" i="6"/>
  <c r="G2243" i="6"/>
  <c r="G1933" i="6"/>
  <c r="G1625" i="6"/>
  <c r="G1177" i="6"/>
  <c r="G976" i="6"/>
  <c r="G837" i="6"/>
  <c r="G576" i="6"/>
  <c r="G303" i="6"/>
  <c r="G76" i="6"/>
  <c r="G3129" i="6"/>
  <c r="G1315" i="6"/>
  <c r="G497" i="6"/>
  <c r="G5242" i="6"/>
  <c r="G2583" i="6"/>
  <c r="G1923" i="6"/>
  <c r="G1674" i="6"/>
  <c r="G1453" i="6"/>
  <c r="G1227" i="6"/>
  <c r="G1023" i="6"/>
  <c r="G823" i="6"/>
  <c r="G496" i="6"/>
  <c r="G296" i="6"/>
  <c r="G116" i="6"/>
  <c r="G6224" i="6"/>
  <c r="G4869" i="6"/>
  <c r="G4293" i="6"/>
  <c r="G3759" i="6"/>
  <c r="G3347" i="6"/>
  <c r="G2977" i="6"/>
  <c r="G2666" i="6"/>
  <c r="G2505" i="6"/>
  <c r="G2394" i="6"/>
  <c r="G2295" i="6"/>
  <c r="G2183" i="6"/>
  <c r="G2084" i="6"/>
  <c r="G1985" i="6"/>
  <c r="G1865" i="6"/>
  <c r="G1804" i="6"/>
  <c r="G1716" i="6"/>
  <c r="G1647" i="6"/>
  <c r="G1577" i="6"/>
  <c r="G1495" i="6"/>
  <c r="G1426" i="6"/>
  <c r="G1356" i="6"/>
  <c r="G1274" i="6"/>
  <c r="G1205" i="6"/>
  <c r="G1136" i="6"/>
  <c r="G1063" i="6"/>
  <c r="G997" i="6"/>
  <c r="G936" i="6"/>
  <c r="G863" i="6"/>
  <c r="G797" i="6"/>
  <c r="G736" i="6"/>
  <c r="G663" i="6"/>
  <c r="G597" i="6"/>
  <c r="G536" i="6"/>
  <c r="G463" i="6"/>
  <c r="G397" i="6"/>
  <c r="G336" i="6"/>
  <c r="G263" i="6"/>
  <c r="G197" i="6"/>
  <c r="G143" i="6"/>
  <c r="G96" i="6"/>
  <c r="G43" i="6"/>
  <c r="G4128" i="6"/>
  <c r="G2495" i="6"/>
  <c r="G2173" i="6"/>
  <c r="G1956" i="6"/>
  <c r="G1714" i="6"/>
  <c r="G1493" i="6"/>
  <c r="G1336" i="6"/>
  <c r="G1117" i="6"/>
  <c r="G917" i="6"/>
  <c r="G717" i="6"/>
  <c r="G517" i="6"/>
  <c r="G317" i="6"/>
  <c r="G184" i="6"/>
  <c r="G36" i="6"/>
  <c r="G1474" i="6"/>
  <c r="G1184" i="6"/>
  <c r="G1043" i="6"/>
  <c r="G843" i="6"/>
  <c r="G716" i="6"/>
  <c r="G443" i="6"/>
  <c r="G183" i="6"/>
  <c r="G24" i="6"/>
  <c r="G2593" i="6"/>
  <c r="G1316" i="6"/>
  <c r="G4010" i="6"/>
  <c r="G2236" i="6"/>
  <c r="G1834" i="6"/>
  <c r="G1467" i="6"/>
  <c r="G963" i="6"/>
  <c r="G636" i="6"/>
  <c r="G236" i="6"/>
  <c r="G4009" i="6"/>
  <c r="G6135" i="6"/>
  <c r="G4868" i="6"/>
  <c r="G4164" i="6"/>
  <c r="G3748" i="6"/>
  <c r="G3342" i="6"/>
  <c r="G2962" i="6"/>
  <c r="G2633" i="6"/>
  <c r="G2504" i="6"/>
  <c r="G2393" i="6"/>
  <c r="G2273" i="6"/>
  <c r="G2176" i="6"/>
  <c r="G2083" i="6"/>
  <c r="G1963" i="6"/>
  <c r="G1864" i="6"/>
  <c r="G1785" i="6"/>
  <c r="G1715" i="6"/>
  <c r="G1646" i="6"/>
  <c r="G1564" i="6"/>
  <c r="G1494" i="6"/>
  <c r="G1425" i="6"/>
  <c r="G1337" i="6"/>
  <c r="G1273" i="6"/>
  <c r="G1204" i="6"/>
  <c r="G1123" i="6"/>
  <c r="G1057" i="6"/>
  <c r="G996" i="6"/>
  <c r="G923" i="6"/>
  <c r="G857" i="6"/>
  <c r="G796" i="6"/>
  <c r="G723" i="6"/>
  <c r="G657" i="6"/>
  <c r="G596" i="6"/>
  <c r="G523" i="6"/>
  <c r="G457" i="6"/>
  <c r="G396" i="6"/>
  <c r="G323" i="6"/>
  <c r="G257" i="6"/>
  <c r="G196" i="6"/>
  <c r="G137" i="6"/>
  <c r="G84" i="6"/>
  <c r="G37" i="6"/>
  <c r="G4629" i="6"/>
  <c r="G2862" i="6"/>
  <c r="G2365" i="6"/>
  <c r="G2055" i="6"/>
  <c r="G1863" i="6"/>
  <c r="G1784" i="6"/>
  <c r="G1557" i="6"/>
  <c r="G1406" i="6"/>
  <c r="G1267" i="6"/>
  <c r="G1056" i="6"/>
  <c r="G983" i="6"/>
  <c r="G783" i="6"/>
  <c r="G656" i="6"/>
  <c r="G456" i="6"/>
  <c r="G256" i="6"/>
  <c r="G83" i="6"/>
  <c r="G1695" i="6"/>
  <c r="G1405" i="6"/>
  <c r="G1116" i="6"/>
  <c r="G777" i="6"/>
  <c r="G516" i="6"/>
  <c r="G316" i="6"/>
  <c r="G124" i="6"/>
  <c r="G3610" i="6"/>
  <c r="G1764" i="6"/>
  <c r="G703" i="6"/>
  <c r="G8550" i="6"/>
  <c r="G2455" i="6"/>
  <c r="G2023" i="6"/>
  <c r="G1757" i="6"/>
  <c r="G1385" i="6"/>
  <c r="G1036" i="6"/>
  <c r="G697" i="6"/>
  <c r="G297" i="6"/>
  <c r="G64" i="6"/>
  <c r="G2235" i="6"/>
  <c r="G6134" i="6"/>
  <c r="G3747" i="6"/>
  <c r="G3242" i="6"/>
  <c r="G2626" i="6"/>
  <c r="G2266" i="6"/>
  <c r="G1627" i="6"/>
  <c r="G1185" i="6"/>
  <c r="G856" i="6"/>
  <c r="G583" i="6"/>
  <c r="G383" i="6"/>
  <c r="G136" i="6"/>
  <c r="G1626" i="6"/>
  <c r="G1253" i="6"/>
  <c r="G916" i="6"/>
  <c r="G643" i="6"/>
  <c r="G377" i="6"/>
  <c r="G77" i="6"/>
  <c r="G3230" i="6"/>
  <c r="G1473" i="6"/>
  <c r="G177" i="6"/>
  <c r="G5508" i="6"/>
  <c r="G2335" i="6"/>
  <c r="G1926" i="6"/>
  <c r="G1536" i="6"/>
  <c r="G1097" i="6"/>
  <c r="G836" i="6"/>
  <c r="G436" i="6"/>
  <c r="G117" i="6"/>
  <c r="G623" i="6"/>
  <c r="G5666" i="6"/>
  <c r="G4594" i="6"/>
  <c r="G4127" i="6"/>
  <c r="G3647" i="6"/>
  <c r="G3241" i="6"/>
  <c r="G2829" i="6"/>
  <c r="G2623" i="6"/>
  <c r="G2465" i="6"/>
  <c r="G2364" i="6"/>
  <c r="G2265" i="6"/>
  <c r="G2145" i="6"/>
  <c r="G2054" i="6"/>
  <c r="G1955" i="6"/>
  <c r="G1836" i="6"/>
  <c r="G1777" i="6"/>
  <c r="G1556" i="6"/>
  <c r="G1335" i="6"/>
  <c r="G977" i="6"/>
  <c r="G577" i="6"/>
  <c r="G243" i="6"/>
  <c r="G2828" i="6"/>
  <c r="G1537" i="6"/>
  <c r="G237" i="6"/>
  <c r="G4460" i="6"/>
  <c r="G2143" i="6"/>
  <c r="G1693" i="6"/>
  <c r="G1246" i="6"/>
  <c r="G897" i="6"/>
  <c r="G563" i="6"/>
  <c r="G176" i="6"/>
  <c r="G3498" i="6"/>
  <c r="G3609" i="6"/>
  <c r="AD11" i="5" a="1"/>
  <c r="AD11" i="5" s="1"/>
  <c r="AG11" i="5" s="1"/>
  <c r="AI11" i="5" s="1"/>
  <c r="AK11" i="5" s="1"/>
  <c r="AD10" i="5" a="1"/>
  <c r="AD10" i="5" s="1"/>
  <c r="AG10" i="5" s="1"/>
  <c r="AI10" i="5" s="1"/>
  <c r="AK10" i="5" s="1"/>
  <c r="AD3" i="5" a="1"/>
  <c r="AD3" i="5" s="1"/>
  <c r="AG3" i="5" s="1"/>
  <c r="AI3" i="5" s="1"/>
  <c r="AD8" i="5" a="1"/>
  <c r="AD8" i="5" s="1"/>
  <c r="AG8" i="5" s="1"/>
  <c r="AI8" i="5" s="1"/>
  <c r="AD6" i="5" a="1"/>
  <c r="AD6" i="5" s="1"/>
  <c r="AG6" i="5" s="1"/>
  <c r="AI6" i="5" s="1"/>
  <c r="AD7" i="5" a="1"/>
  <c r="AD7" i="5" s="1"/>
  <c r="AG7" i="5" s="1"/>
  <c r="AI7" i="5" s="1"/>
  <c r="AD2" i="5" a="1"/>
  <c r="AD2" i="5" s="1"/>
  <c r="AG2" i="5" s="1"/>
  <c r="AI2" i="5" s="1"/>
  <c r="AD9" i="5" a="1"/>
  <c r="AD9" i="5" s="1"/>
  <c r="AG9" i="5" s="1"/>
  <c r="AI9" i="5" s="1"/>
  <c r="AD5" i="5" a="1"/>
  <c r="AD5" i="5" s="1"/>
  <c r="AG5" i="5" s="1"/>
  <c r="AI5" i="5" s="1"/>
  <c r="AD4" i="5" a="1"/>
  <c r="AD4" i="5" s="1"/>
  <c r="AG4" i="5" s="1"/>
  <c r="AI4" i="5" s="1"/>
  <c r="F8304" i="6"/>
  <c r="F7497" i="6"/>
  <c r="F6109" i="6"/>
  <c r="F8511" i="6"/>
  <c r="F8431" i="6"/>
  <c r="F8349" i="6"/>
  <c r="F8338" i="6"/>
  <c r="F8289" i="6"/>
  <c r="F8247" i="6"/>
  <c r="F8205" i="6"/>
  <c r="F8134" i="6"/>
  <c r="F8089" i="6"/>
  <c r="F8047" i="6"/>
  <c r="F8005" i="6"/>
  <c r="F7961" i="6"/>
  <c r="F7906" i="6"/>
  <c r="F7850" i="6"/>
  <c r="F7810" i="6"/>
  <c r="F7775" i="6"/>
  <c r="F7739" i="6"/>
  <c r="F7699" i="6"/>
  <c r="F7664" i="6"/>
  <c r="F7608" i="6"/>
  <c r="F7572" i="6"/>
  <c r="F7532" i="6"/>
  <c r="F7477" i="6"/>
  <c r="F7364" i="6"/>
  <c r="F7264" i="6"/>
  <c r="F7179" i="6"/>
  <c r="F7011" i="6"/>
  <c r="F6690" i="6"/>
  <c r="F6440" i="6"/>
  <c r="F6272" i="6"/>
  <c r="F5772" i="6"/>
  <c r="F8550" i="6"/>
  <c r="F8540" i="6"/>
  <c r="F8530" i="6"/>
  <c r="F8520" i="6"/>
  <c r="F8510" i="6"/>
  <c r="F8500" i="6"/>
  <c r="F8490" i="6"/>
  <c r="F8480" i="6"/>
  <c r="F8470" i="6"/>
  <c r="F8460" i="6"/>
  <c r="F8450" i="6"/>
  <c r="F8440" i="6"/>
  <c r="F8430" i="6"/>
  <c r="F8420" i="6"/>
  <c r="F8410" i="6"/>
  <c r="F8400" i="6"/>
  <c r="F8390" i="6"/>
  <c r="F8380" i="6"/>
  <c r="F8370" i="6"/>
  <c r="F8359" i="6"/>
  <c r="F8348" i="6"/>
  <c r="F8337" i="6"/>
  <c r="F8326" i="6"/>
  <c r="F8315" i="6"/>
  <c r="F8303" i="6"/>
  <c r="F8288" i="6"/>
  <c r="F8275" i="6"/>
  <c r="F8259" i="6"/>
  <c r="F8246" i="6"/>
  <c r="F8233" i="6"/>
  <c r="F8217" i="6"/>
  <c r="F8204" i="6"/>
  <c r="F8188" i="6"/>
  <c r="F8175" i="6"/>
  <c r="F8159" i="6"/>
  <c r="F8146" i="6"/>
  <c r="F8133" i="6"/>
  <c r="F8117" i="6"/>
  <c r="F8104" i="6"/>
  <c r="F8088" i="6"/>
  <c r="F8075" i="6"/>
  <c r="F8059" i="6"/>
  <c r="F8046" i="6"/>
  <c r="F8033" i="6"/>
  <c r="F8017" i="6"/>
  <c r="F8004" i="6"/>
  <c r="F7988" i="6"/>
  <c r="F7975" i="6"/>
  <c r="F7956" i="6"/>
  <c r="F7940" i="6"/>
  <c r="F7920" i="6"/>
  <c r="F7900" i="6"/>
  <c r="F7885" i="6"/>
  <c r="F7865" i="6"/>
  <c r="F7845" i="6"/>
  <c r="F7829" i="6"/>
  <c r="F7809" i="6"/>
  <c r="F7789" i="6"/>
  <c r="F7774" i="6"/>
  <c r="F7754" i="6"/>
  <c r="F7734" i="6"/>
  <c r="F7718" i="6"/>
  <c r="F7698" i="6"/>
  <c r="F7678" i="6"/>
  <c r="F7662" i="6"/>
  <c r="F7642" i="6"/>
  <c r="F7622" i="6"/>
  <c r="F7607" i="6"/>
  <c r="F7587" i="6"/>
  <c r="F7567" i="6"/>
  <c r="F7551" i="6"/>
  <c r="F7531" i="6"/>
  <c r="F7511" i="6"/>
  <c r="F7496" i="6"/>
  <c r="F7476" i="6"/>
  <c r="F7451" i="6"/>
  <c r="F7429" i="6"/>
  <c r="F7395" i="6"/>
  <c r="F7362" i="6"/>
  <c r="F7330" i="6"/>
  <c r="F7295" i="6"/>
  <c r="F7262" i="6"/>
  <c r="F7229" i="6"/>
  <c r="F7165" i="6"/>
  <c r="F7082" i="6"/>
  <c r="F7000" i="6"/>
  <c r="F6905" i="6"/>
  <c r="F6799" i="6"/>
  <c r="F6671" i="6"/>
  <c r="F6549" i="6"/>
  <c r="F6419" i="6"/>
  <c r="F6251" i="6"/>
  <c r="F6082" i="6"/>
  <c r="F5919" i="6"/>
  <c r="F7329" i="6"/>
  <c r="F7294" i="6"/>
  <c r="F7261" i="6"/>
  <c r="F7215" i="6"/>
  <c r="F7161" i="6"/>
  <c r="F7079" i="6"/>
  <c r="F6994" i="6"/>
  <c r="F6900" i="6"/>
  <c r="F6790" i="6"/>
  <c r="F6662" i="6"/>
  <c r="F6540" i="6"/>
  <c r="F6409" i="6"/>
  <c r="F6241" i="6"/>
  <c r="F6072" i="6"/>
  <c r="F5909" i="6"/>
  <c r="F7399" i="6"/>
  <c r="F8499" i="6"/>
  <c r="F8449" i="6"/>
  <c r="F8399" i="6"/>
  <c r="F8347" i="6"/>
  <c r="F8314" i="6"/>
  <c r="F8274" i="6"/>
  <c r="F8216" i="6"/>
  <c r="F8145" i="6"/>
  <c r="F8116" i="6"/>
  <c r="F8058" i="6"/>
  <c r="F8016" i="6"/>
  <c r="F7955" i="6"/>
  <c r="F7899" i="6"/>
  <c r="F7844" i="6"/>
  <c r="F7752" i="6"/>
  <c r="F7697" i="6"/>
  <c r="F7641" i="6"/>
  <c r="F7606" i="6"/>
  <c r="F7566" i="6"/>
  <c r="F7510" i="6"/>
  <c r="F7450" i="6"/>
  <c r="F8548" i="6"/>
  <c r="F8538" i="6"/>
  <c r="F8528" i="6"/>
  <c r="F8518" i="6"/>
  <c r="F8508" i="6"/>
  <c r="F8498" i="6"/>
  <c r="F8488" i="6"/>
  <c r="F8478" i="6"/>
  <c r="F8468" i="6"/>
  <c r="F8458" i="6"/>
  <c r="F8448" i="6"/>
  <c r="F8438" i="6"/>
  <c r="F8428" i="6"/>
  <c r="F8418" i="6"/>
  <c r="F8408" i="6"/>
  <c r="F8398" i="6"/>
  <c r="F8388" i="6"/>
  <c r="F8378" i="6"/>
  <c r="F8368" i="6"/>
  <c r="F8357" i="6"/>
  <c r="F8346" i="6"/>
  <c r="F8335" i="6"/>
  <c r="F8324" i="6"/>
  <c r="F8313" i="6"/>
  <c r="F8299" i="6"/>
  <c r="F8286" i="6"/>
  <c r="F8273" i="6"/>
  <c r="F8257" i="6"/>
  <c r="F8244" i="6"/>
  <c r="F8228" i="6"/>
  <c r="F8215" i="6"/>
  <c r="F8199" i="6"/>
  <c r="F8186" i="6"/>
  <c r="F8173" i="6"/>
  <c r="F8157" i="6"/>
  <c r="F8144" i="6"/>
  <c r="F8128" i="6"/>
  <c r="F8115" i="6"/>
  <c r="F8099" i="6"/>
  <c r="F8086" i="6"/>
  <c r="F8073" i="6"/>
  <c r="F8057" i="6"/>
  <c r="F8044" i="6"/>
  <c r="F8028" i="6"/>
  <c r="F8015" i="6"/>
  <c r="F7999" i="6"/>
  <c r="F7986" i="6"/>
  <c r="F7972" i="6"/>
  <c r="F7954" i="6"/>
  <c r="F7934" i="6"/>
  <c r="F7918" i="6"/>
  <c r="F7898" i="6"/>
  <c r="F7878" i="6"/>
  <c r="F7862" i="6"/>
  <c r="F7842" i="6"/>
  <c r="F7822" i="6"/>
  <c r="F7807" i="6"/>
  <c r="F7787" i="6"/>
  <c r="F7767" i="6"/>
  <c r="F7751" i="6"/>
  <c r="F7731" i="6"/>
  <c r="F7711" i="6"/>
  <c r="F7696" i="6"/>
  <c r="F7676" i="6"/>
  <c r="F7656" i="6"/>
  <c r="F7640" i="6"/>
  <c r="F7620" i="6"/>
  <c r="F7600" i="6"/>
  <c r="F7585" i="6"/>
  <c r="F7565" i="6"/>
  <c r="F7545" i="6"/>
  <c r="F7529" i="6"/>
  <c r="F7509" i="6"/>
  <c r="F7489" i="6"/>
  <c r="F7474" i="6"/>
  <c r="F7449" i="6"/>
  <c r="F7419" i="6"/>
  <c r="F7392" i="6"/>
  <c r="F7360" i="6"/>
  <c r="F7325" i="6"/>
  <c r="F7292" i="6"/>
  <c r="F7260" i="6"/>
  <c r="F7212" i="6"/>
  <c r="F7150" i="6"/>
  <c r="F7065" i="6"/>
  <c r="F6982" i="6"/>
  <c r="F6885" i="6"/>
  <c r="F6771" i="6"/>
  <c r="F6649" i="6"/>
  <c r="F6521" i="6"/>
  <c r="F6382" i="6"/>
  <c r="F6219" i="6"/>
  <c r="F6051" i="6"/>
  <c r="B4897" i="6"/>
  <c r="F3" i="6"/>
  <c r="F13" i="6"/>
  <c r="F23" i="6"/>
  <c r="F4" i="6"/>
  <c r="F14" i="6"/>
  <c r="F7" i="6"/>
  <c r="F19" i="6"/>
  <c r="F30" i="6"/>
  <c r="F40" i="6"/>
  <c r="F50" i="6"/>
  <c r="F60" i="6"/>
  <c r="F70" i="6"/>
  <c r="F80" i="6"/>
  <c r="F90" i="6"/>
  <c r="F100" i="6"/>
  <c r="F110" i="6"/>
  <c r="F120" i="6"/>
  <c r="F130" i="6"/>
  <c r="F140" i="6"/>
  <c r="F150" i="6"/>
  <c r="F160" i="6"/>
  <c r="F170" i="6"/>
  <c r="F180" i="6"/>
  <c r="F190" i="6"/>
  <c r="F200" i="6"/>
  <c r="F210" i="6"/>
  <c r="F220" i="6"/>
  <c r="F230" i="6"/>
  <c r="F240" i="6"/>
  <c r="F250" i="6"/>
  <c r="F260" i="6"/>
  <c r="F270" i="6"/>
  <c r="F280" i="6"/>
  <c r="F290" i="6"/>
  <c r="F300" i="6"/>
  <c r="F310" i="6"/>
  <c r="F320" i="6"/>
  <c r="F330" i="6"/>
  <c r="F340" i="6"/>
  <c r="F350" i="6"/>
  <c r="F360" i="6"/>
  <c r="F370" i="6"/>
  <c r="F380" i="6"/>
  <c r="F390" i="6"/>
  <c r="F400" i="6"/>
  <c r="F410" i="6"/>
  <c r="F420" i="6"/>
  <c r="F430" i="6"/>
  <c r="F440" i="6"/>
  <c r="F450" i="6"/>
  <c r="F460" i="6"/>
  <c r="F470" i="6"/>
  <c r="F480" i="6"/>
  <c r="F490" i="6"/>
  <c r="F500" i="6"/>
  <c r="F510" i="6"/>
  <c r="F520" i="6"/>
  <c r="F530" i="6"/>
  <c r="F540" i="6"/>
  <c r="F550" i="6"/>
  <c r="F560" i="6"/>
  <c r="F570" i="6"/>
  <c r="F580" i="6"/>
  <c r="F590" i="6"/>
  <c r="F600" i="6"/>
  <c r="F610" i="6"/>
  <c r="F620" i="6"/>
  <c r="F630" i="6"/>
  <c r="F640" i="6"/>
  <c r="F650" i="6"/>
  <c r="F660" i="6"/>
  <c r="F670" i="6"/>
  <c r="F680" i="6"/>
  <c r="F690" i="6"/>
  <c r="F700" i="6"/>
  <c r="F710" i="6"/>
  <c r="F720" i="6"/>
  <c r="F730" i="6"/>
  <c r="F740" i="6"/>
  <c r="F750" i="6"/>
  <c r="F760" i="6"/>
  <c r="F770" i="6"/>
  <c r="F780" i="6"/>
  <c r="F790" i="6"/>
  <c r="F800" i="6"/>
  <c r="F810" i="6"/>
  <c r="F820" i="6"/>
  <c r="F830" i="6"/>
  <c r="F840" i="6"/>
  <c r="F850" i="6"/>
  <c r="F860" i="6"/>
  <c r="F870" i="6"/>
  <c r="F880" i="6"/>
  <c r="F890" i="6"/>
  <c r="F900" i="6"/>
  <c r="F910" i="6"/>
  <c r="F920" i="6"/>
  <c r="F930" i="6"/>
  <c r="F940" i="6"/>
  <c r="F950" i="6"/>
  <c r="F960" i="6"/>
  <c r="F970" i="6"/>
  <c r="F980" i="6"/>
  <c r="F990" i="6"/>
  <c r="F1000" i="6"/>
  <c r="F1010" i="6"/>
  <c r="F1020" i="6"/>
  <c r="F1030" i="6"/>
  <c r="F1040" i="6"/>
  <c r="F1050" i="6"/>
  <c r="F1060" i="6"/>
  <c r="F1070" i="6"/>
  <c r="F1080" i="6"/>
  <c r="F1090" i="6"/>
  <c r="F1100" i="6"/>
  <c r="F1110" i="6"/>
  <c r="F1120" i="6"/>
  <c r="F1130" i="6"/>
  <c r="F1140" i="6"/>
  <c r="F1150" i="6"/>
  <c r="F1160" i="6"/>
  <c r="F1170" i="6"/>
  <c r="F1180" i="6"/>
  <c r="F1190" i="6"/>
  <c r="F1200" i="6"/>
  <c r="F1210" i="6"/>
  <c r="F1220" i="6"/>
  <c r="F1230" i="6"/>
  <c r="F1240" i="6"/>
  <c r="F1250" i="6"/>
  <c r="F1260" i="6"/>
  <c r="F1270" i="6"/>
  <c r="F8" i="6"/>
  <c r="F20" i="6"/>
  <c r="F31" i="6"/>
  <c r="F41" i="6"/>
  <c r="F51" i="6"/>
  <c r="F61" i="6"/>
  <c r="F71" i="6"/>
  <c r="F81" i="6"/>
  <c r="F91" i="6"/>
  <c r="F101" i="6"/>
  <c r="F111" i="6"/>
  <c r="F121" i="6"/>
  <c r="F131" i="6"/>
  <c r="F141" i="6"/>
  <c r="F151" i="6"/>
  <c r="F161" i="6"/>
  <c r="F171" i="6"/>
  <c r="F181" i="6"/>
  <c r="F191" i="6"/>
  <c r="F201" i="6"/>
  <c r="F211" i="6"/>
  <c r="F221" i="6"/>
  <c r="F231" i="6"/>
  <c r="F241" i="6"/>
  <c r="F251" i="6"/>
  <c r="F261" i="6"/>
  <c r="F271" i="6"/>
  <c r="F281" i="6"/>
  <c r="F291" i="6"/>
  <c r="F301" i="6"/>
  <c r="F311" i="6"/>
  <c r="F321" i="6"/>
  <c r="F331" i="6"/>
  <c r="F341" i="6"/>
  <c r="F351" i="6"/>
  <c r="F361" i="6"/>
  <c r="F371" i="6"/>
  <c r="F381" i="6"/>
  <c r="F391" i="6"/>
  <c r="F401" i="6"/>
  <c r="F411" i="6"/>
  <c r="F421" i="6"/>
  <c r="F431" i="6"/>
  <c r="F441" i="6"/>
  <c r="F451" i="6"/>
  <c r="F461" i="6"/>
  <c r="F471" i="6"/>
  <c r="F481" i="6"/>
  <c r="F491" i="6"/>
  <c r="F501" i="6"/>
  <c r="F511" i="6"/>
  <c r="F521" i="6"/>
  <c r="F531" i="6"/>
  <c r="F541" i="6"/>
  <c r="F551" i="6"/>
  <c r="F561" i="6"/>
  <c r="F571" i="6"/>
  <c r="F581" i="6"/>
  <c r="F591" i="6"/>
  <c r="F601" i="6"/>
  <c r="F611" i="6"/>
  <c r="F621" i="6"/>
  <c r="F631" i="6"/>
  <c r="F641" i="6"/>
  <c r="F651" i="6"/>
  <c r="F661" i="6"/>
  <c r="F671" i="6"/>
  <c r="F681" i="6"/>
  <c r="F691" i="6"/>
  <c r="F701" i="6"/>
  <c r="F711" i="6"/>
  <c r="F721" i="6"/>
  <c r="F731" i="6"/>
  <c r="F741" i="6"/>
  <c r="F751" i="6"/>
  <c r="F761" i="6"/>
  <c r="F771" i="6"/>
  <c r="F781" i="6"/>
  <c r="F791" i="6"/>
  <c r="F801" i="6"/>
  <c r="F811" i="6"/>
  <c r="F821" i="6"/>
  <c r="F831" i="6"/>
  <c r="F841" i="6"/>
  <c r="F851" i="6"/>
  <c r="F861" i="6"/>
  <c r="F871" i="6"/>
  <c r="F881" i="6"/>
  <c r="F891" i="6"/>
  <c r="F901" i="6"/>
  <c r="F911" i="6"/>
  <c r="F921" i="6"/>
  <c r="F931" i="6"/>
  <c r="F941" i="6"/>
  <c r="F951" i="6"/>
  <c r="F961" i="6"/>
  <c r="F971" i="6"/>
  <c r="F981" i="6"/>
  <c r="F991" i="6"/>
  <c r="F1001" i="6"/>
  <c r="F1011" i="6"/>
  <c r="F1021" i="6"/>
  <c r="F1031" i="6"/>
  <c r="F1041" i="6"/>
  <c r="F1051" i="6"/>
  <c r="F1061" i="6"/>
  <c r="F1071" i="6"/>
  <c r="F1081" i="6"/>
  <c r="F1091" i="6"/>
  <c r="F1101" i="6"/>
  <c r="F1111" i="6"/>
  <c r="F1121" i="6"/>
  <c r="F1131" i="6"/>
  <c r="F1141" i="6"/>
  <c r="F1151" i="6"/>
  <c r="F1161" i="6"/>
  <c r="F1171" i="6"/>
  <c r="F1181" i="6"/>
  <c r="F1191" i="6"/>
  <c r="F1201" i="6"/>
  <c r="F1211" i="6"/>
  <c r="F1221" i="6"/>
  <c r="F1231" i="6"/>
  <c r="F1241" i="6"/>
  <c r="F1251" i="6"/>
  <c r="F1261" i="6"/>
  <c r="F1271" i="6"/>
  <c r="F1281" i="6"/>
  <c r="F1291" i="6"/>
  <c r="F1301" i="6"/>
  <c r="F1311" i="6"/>
  <c r="F1321" i="6"/>
  <c r="F1331" i="6"/>
  <c r="F1341" i="6"/>
  <c r="F1351" i="6"/>
  <c r="F1361" i="6"/>
  <c r="F1371" i="6"/>
  <c r="F9" i="6"/>
  <c r="F21" i="6"/>
  <c r="F32" i="6"/>
  <c r="F42" i="6"/>
  <c r="F52" i="6"/>
  <c r="F62" i="6"/>
  <c r="F72" i="6"/>
  <c r="F82" i="6"/>
  <c r="F92" i="6"/>
  <c r="F102" i="6"/>
  <c r="F112" i="6"/>
  <c r="F122" i="6"/>
  <c r="F132" i="6"/>
  <c r="F142" i="6"/>
  <c r="F152" i="6"/>
  <c r="F162" i="6"/>
  <c r="F172" i="6"/>
  <c r="F182" i="6"/>
  <c r="F192" i="6"/>
  <c r="F202" i="6"/>
  <c r="F212" i="6"/>
  <c r="F222" i="6"/>
  <c r="F232" i="6"/>
  <c r="F242" i="6"/>
  <c r="F252" i="6"/>
  <c r="F262" i="6"/>
  <c r="F272" i="6"/>
  <c r="F282" i="6"/>
  <c r="F292" i="6"/>
  <c r="F302" i="6"/>
  <c r="F312" i="6"/>
  <c r="F322" i="6"/>
  <c r="F332" i="6"/>
  <c r="F342" i="6"/>
  <c r="F352" i="6"/>
  <c r="F362" i="6"/>
  <c r="F372" i="6"/>
  <c r="F382" i="6"/>
  <c r="F392" i="6"/>
  <c r="F402" i="6"/>
  <c r="F412" i="6"/>
  <c r="F422" i="6"/>
  <c r="F432" i="6"/>
  <c r="F442" i="6"/>
  <c r="F452" i="6"/>
  <c r="F462" i="6"/>
  <c r="F472" i="6"/>
  <c r="F482" i="6"/>
  <c r="F492" i="6"/>
  <c r="F502" i="6"/>
  <c r="F512" i="6"/>
  <c r="F522" i="6"/>
  <c r="F532" i="6"/>
  <c r="F542" i="6"/>
  <c r="F552" i="6"/>
  <c r="F562" i="6"/>
  <c r="F572" i="6"/>
  <c r="F582" i="6"/>
  <c r="F592" i="6"/>
  <c r="F602" i="6"/>
  <c r="F612" i="6"/>
  <c r="F622" i="6"/>
  <c r="F632" i="6"/>
  <c r="F642" i="6"/>
  <c r="F652" i="6"/>
  <c r="F662" i="6"/>
  <c r="F672" i="6"/>
  <c r="F682" i="6"/>
  <c r="F692" i="6"/>
  <c r="F702" i="6"/>
  <c r="F712" i="6"/>
  <c r="F722" i="6"/>
  <c r="F732" i="6"/>
  <c r="F742" i="6"/>
  <c r="F752" i="6"/>
  <c r="F762" i="6"/>
  <c r="F772" i="6"/>
  <c r="F782" i="6"/>
  <c r="F792" i="6"/>
  <c r="F802" i="6"/>
  <c r="F812" i="6"/>
  <c r="F822" i="6"/>
  <c r="F832" i="6"/>
  <c r="F842" i="6"/>
  <c r="F852" i="6"/>
  <c r="F862" i="6"/>
  <c r="F872" i="6"/>
  <c r="F882" i="6"/>
  <c r="F892" i="6"/>
  <c r="F902" i="6"/>
  <c r="F912" i="6"/>
  <c r="F922" i="6"/>
  <c r="F932" i="6"/>
  <c r="F942" i="6"/>
  <c r="F952" i="6"/>
  <c r="F962" i="6"/>
  <c r="F972" i="6"/>
  <c r="F982" i="6"/>
  <c r="F992" i="6"/>
  <c r="F1002" i="6"/>
  <c r="F1012" i="6"/>
  <c r="F1022" i="6"/>
  <c r="F1032" i="6"/>
  <c r="F1042" i="6"/>
  <c r="F1052" i="6"/>
  <c r="F1062" i="6"/>
  <c r="F1072" i="6"/>
  <c r="F1082" i="6"/>
  <c r="F1092" i="6"/>
  <c r="F1102" i="6"/>
  <c r="F1112" i="6"/>
  <c r="F1122" i="6"/>
  <c r="F1132" i="6"/>
  <c r="F1142" i="6"/>
  <c r="F1152" i="6"/>
  <c r="F1162" i="6"/>
  <c r="F1172" i="6"/>
  <c r="F1182" i="6"/>
  <c r="F1192" i="6"/>
  <c r="F1202" i="6"/>
  <c r="F1212" i="6"/>
  <c r="F1222" i="6"/>
  <c r="F1232" i="6"/>
  <c r="F1242" i="6"/>
  <c r="F1252" i="6"/>
  <c r="F1262" i="6"/>
  <c r="F1272" i="6"/>
  <c r="F1282" i="6"/>
  <c r="F10" i="6"/>
  <c r="F22" i="6"/>
  <c r="F33" i="6"/>
  <c r="F43" i="6"/>
  <c r="F53" i="6"/>
  <c r="F63" i="6"/>
  <c r="F73" i="6"/>
  <c r="F83" i="6"/>
  <c r="F93" i="6"/>
  <c r="F103" i="6"/>
  <c r="F113" i="6"/>
  <c r="F123" i="6"/>
  <c r="F133" i="6"/>
  <c r="F143" i="6"/>
  <c r="F153" i="6"/>
  <c r="F163" i="6"/>
  <c r="F173" i="6"/>
  <c r="F183" i="6"/>
  <c r="F193" i="6"/>
  <c r="F203" i="6"/>
  <c r="F213" i="6"/>
  <c r="F223" i="6"/>
  <c r="F233" i="6"/>
  <c r="F243" i="6"/>
  <c r="F253" i="6"/>
  <c r="F263" i="6"/>
  <c r="F273" i="6"/>
  <c r="F283" i="6"/>
  <c r="F293" i="6"/>
  <c r="F303" i="6"/>
  <c r="F313" i="6"/>
  <c r="F323" i="6"/>
  <c r="F333" i="6"/>
  <c r="F343" i="6"/>
  <c r="F353" i="6"/>
  <c r="F363" i="6"/>
  <c r="F373" i="6"/>
  <c r="F383" i="6"/>
  <c r="F393" i="6"/>
  <c r="F403" i="6"/>
  <c r="F413" i="6"/>
  <c r="F423" i="6"/>
  <c r="F433" i="6"/>
  <c r="F443" i="6"/>
  <c r="F453" i="6"/>
  <c r="F463" i="6"/>
  <c r="F473" i="6"/>
  <c r="F483" i="6"/>
  <c r="F493" i="6"/>
  <c r="F503" i="6"/>
  <c r="F513" i="6"/>
  <c r="F523" i="6"/>
  <c r="F533" i="6"/>
  <c r="F543" i="6"/>
  <c r="F553" i="6"/>
  <c r="F563" i="6"/>
  <c r="F573" i="6"/>
  <c r="F583" i="6"/>
  <c r="F593" i="6"/>
  <c r="F603" i="6"/>
  <c r="F613" i="6"/>
  <c r="F623" i="6"/>
  <c r="F633" i="6"/>
  <c r="F643" i="6"/>
  <c r="F653" i="6"/>
  <c r="F663" i="6"/>
  <c r="F673" i="6"/>
  <c r="F683" i="6"/>
  <c r="F693" i="6"/>
  <c r="F703" i="6"/>
  <c r="F713" i="6"/>
  <c r="F723" i="6"/>
  <c r="F733" i="6"/>
  <c r="F743" i="6"/>
  <c r="F753" i="6"/>
  <c r="F763" i="6"/>
  <c r="F773" i="6"/>
  <c r="F783" i="6"/>
  <c r="F793" i="6"/>
  <c r="F803" i="6"/>
  <c r="F813" i="6"/>
  <c r="F823" i="6"/>
  <c r="F833" i="6"/>
  <c r="F843" i="6"/>
  <c r="F853" i="6"/>
  <c r="F863" i="6"/>
  <c r="F873" i="6"/>
  <c r="F883" i="6"/>
  <c r="F893" i="6"/>
  <c r="F903" i="6"/>
  <c r="F913" i="6"/>
  <c r="F923" i="6"/>
  <c r="F933" i="6"/>
  <c r="F943" i="6"/>
  <c r="F953" i="6"/>
  <c r="F963" i="6"/>
  <c r="F973" i="6"/>
  <c r="F983" i="6"/>
  <c r="F993" i="6"/>
  <c r="F1003" i="6"/>
  <c r="F1013" i="6"/>
  <c r="F1023" i="6"/>
  <c r="F1033" i="6"/>
  <c r="F1043" i="6"/>
  <c r="F1053" i="6"/>
  <c r="F1063" i="6"/>
  <c r="F1073" i="6"/>
  <c r="F1083" i="6"/>
  <c r="F1093" i="6"/>
  <c r="F1103" i="6"/>
  <c r="F1113" i="6"/>
  <c r="F1123" i="6"/>
  <c r="F1133" i="6"/>
  <c r="F1143" i="6"/>
  <c r="F1153" i="6"/>
  <c r="F1163" i="6"/>
  <c r="F1173" i="6"/>
  <c r="F1183" i="6"/>
  <c r="F1193" i="6"/>
  <c r="F1203" i="6"/>
  <c r="F1213" i="6"/>
  <c r="F1223" i="6"/>
  <c r="F1233" i="6"/>
  <c r="F1243" i="6"/>
  <c r="F1253" i="6"/>
  <c r="F1263" i="6"/>
  <c r="F1273" i="6"/>
  <c r="F1283" i="6"/>
  <c r="F1293" i="6"/>
  <c r="F11" i="6"/>
  <c r="F24" i="6"/>
  <c r="F34" i="6"/>
  <c r="F44" i="6"/>
  <c r="F54" i="6"/>
  <c r="F64" i="6"/>
  <c r="F74" i="6"/>
  <c r="F84" i="6"/>
  <c r="F94" i="6"/>
  <c r="F104" i="6"/>
  <c r="F114" i="6"/>
  <c r="F124" i="6"/>
  <c r="F134" i="6"/>
  <c r="F144" i="6"/>
  <c r="F154" i="6"/>
  <c r="F164" i="6"/>
  <c r="F174" i="6"/>
  <c r="F184" i="6"/>
  <c r="F194" i="6"/>
  <c r="F204" i="6"/>
  <c r="F214" i="6"/>
  <c r="F224" i="6"/>
  <c r="F234" i="6"/>
  <c r="F244" i="6"/>
  <c r="F254" i="6"/>
  <c r="F264" i="6"/>
  <c r="F274" i="6"/>
  <c r="F284" i="6"/>
  <c r="F294" i="6"/>
  <c r="F304" i="6"/>
  <c r="F314" i="6"/>
  <c r="F324" i="6"/>
  <c r="F334" i="6"/>
  <c r="F344" i="6"/>
  <c r="F354" i="6"/>
  <c r="F364" i="6"/>
  <c r="F374" i="6"/>
  <c r="F384" i="6"/>
  <c r="F394" i="6"/>
  <c r="F404" i="6"/>
  <c r="F414" i="6"/>
  <c r="F424" i="6"/>
  <c r="F434" i="6"/>
  <c r="F444" i="6"/>
  <c r="F454" i="6"/>
  <c r="F464" i="6"/>
  <c r="F474" i="6"/>
  <c r="F484" i="6"/>
  <c r="F494" i="6"/>
  <c r="F504" i="6"/>
  <c r="F514" i="6"/>
  <c r="F524" i="6"/>
  <c r="F534" i="6"/>
  <c r="F544" i="6"/>
  <c r="F554" i="6"/>
  <c r="F564" i="6"/>
  <c r="F574" i="6"/>
  <c r="F584" i="6"/>
  <c r="F594" i="6"/>
  <c r="F604" i="6"/>
  <c r="F614" i="6"/>
  <c r="F624" i="6"/>
  <c r="F634" i="6"/>
  <c r="F644" i="6"/>
  <c r="F654" i="6"/>
  <c r="F664" i="6"/>
  <c r="F674" i="6"/>
  <c r="F684" i="6"/>
  <c r="F694" i="6"/>
  <c r="F704" i="6"/>
  <c r="F714" i="6"/>
  <c r="F724" i="6"/>
  <c r="F734" i="6"/>
  <c r="F744" i="6"/>
  <c r="F754" i="6"/>
  <c r="F764" i="6"/>
  <c r="F774" i="6"/>
  <c r="F784" i="6"/>
  <c r="F794" i="6"/>
  <c r="F804" i="6"/>
  <c r="F814" i="6"/>
  <c r="F824" i="6"/>
  <c r="F834" i="6"/>
  <c r="F844" i="6"/>
  <c r="F854" i="6"/>
  <c r="F864" i="6"/>
  <c r="F874" i="6"/>
  <c r="F884" i="6"/>
  <c r="F894" i="6"/>
  <c r="F904" i="6"/>
  <c r="F914" i="6"/>
  <c r="F924" i="6"/>
  <c r="F934" i="6"/>
  <c r="F944" i="6"/>
  <c r="F954" i="6"/>
  <c r="F964" i="6"/>
  <c r="F974" i="6"/>
  <c r="F984" i="6"/>
  <c r="F994" i="6"/>
  <c r="F1004" i="6"/>
  <c r="F1014" i="6"/>
  <c r="F1024" i="6"/>
  <c r="F1034" i="6"/>
  <c r="F1044" i="6"/>
  <c r="F1054" i="6"/>
  <c r="F1064" i="6"/>
  <c r="F1074" i="6"/>
  <c r="F1084" i="6"/>
  <c r="F1094" i="6"/>
  <c r="F1104" i="6"/>
  <c r="F1114" i="6"/>
  <c r="F1124" i="6"/>
  <c r="F1134" i="6"/>
  <c r="F1144" i="6"/>
  <c r="F1154" i="6"/>
  <c r="F1164" i="6"/>
  <c r="F1174" i="6"/>
  <c r="F1184" i="6"/>
  <c r="F1194" i="6"/>
  <c r="F1204" i="6"/>
  <c r="F1214" i="6"/>
  <c r="F1224" i="6"/>
  <c r="F1234" i="6"/>
  <c r="F1244" i="6"/>
  <c r="F1254" i="6"/>
  <c r="F1264" i="6"/>
  <c r="F1274" i="6"/>
  <c r="F1284" i="6"/>
  <c r="F1294" i="6"/>
  <c r="F12" i="6"/>
  <c r="F25" i="6"/>
  <c r="F35" i="6"/>
  <c r="F45" i="6"/>
  <c r="F55" i="6"/>
  <c r="F65" i="6"/>
  <c r="F75" i="6"/>
  <c r="F85" i="6"/>
  <c r="F95" i="6"/>
  <c r="F105" i="6"/>
  <c r="F115" i="6"/>
  <c r="F125" i="6"/>
  <c r="F135" i="6"/>
  <c r="F145" i="6"/>
  <c r="F155" i="6"/>
  <c r="F165" i="6"/>
  <c r="F175" i="6"/>
  <c r="F185" i="6"/>
  <c r="F195" i="6"/>
  <c r="F205" i="6"/>
  <c r="F215" i="6"/>
  <c r="F225" i="6"/>
  <c r="F235" i="6"/>
  <c r="F245" i="6"/>
  <c r="F255" i="6"/>
  <c r="F265" i="6"/>
  <c r="F275" i="6"/>
  <c r="F285" i="6"/>
  <c r="F295" i="6"/>
  <c r="F305" i="6"/>
  <c r="F315" i="6"/>
  <c r="F325" i="6"/>
  <c r="F335" i="6"/>
  <c r="F345" i="6"/>
  <c r="F355" i="6"/>
  <c r="F365" i="6"/>
  <c r="F375" i="6"/>
  <c r="F385" i="6"/>
  <c r="F395" i="6"/>
  <c r="F405" i="6"/>
  <c r="F415" i="6"/>
  <c r="F425" i="6"/>
  <c r="F435" i="6"/>
  <c r="F445" i="6"/>
  <c r="F455" i="6"/>
  <c r="F465" i="6"/>
  <c r="F475" i="6"/>
  <c r="F485" i="6"/>
  <c r="F495" i="6"/>
  <c r="F505" i="6"/>
  <c r="F515" i="6"/>
  <c r="F525" i="6"/>
  <c r="F535" i="6"/>
  <c r="F545" i="6"/>
  <c r="F555" i="6"/>
  <c r="F565" i="6"/>
  <c r="F575" i="6"/>
  <c r="F585" i="6"/>
  <c r="F595" i="6"/>
  <c r="F605" i="6"/>
  <c r="F615" i="6"/>
  <c r="F625" i="6"/>
  <c r="F635" i="6"/>
  <c r="F645" i="6"/>
  <c r="F655" i="6"/>
  <c r="F665" i="6"/>
  <c r="F675" i="6"/>
  <c r="F685" i="6"/>
  <c r="F695" i="6"/>
  <c r="F705" i="6"/>
  <c r="F715" i="6"/>
  <c r="F725" i="6"/>
  <c r="F735" i="6"/>
  <c r="F745" i="6"/>
  <c r="F755" i="6"/>
  <c r="F765" i="6"/>
  <c r="F775" i="6"/>
  <c r="F785" i="6"/>
  <c r="F795" i="6"/>
  <c r="F805" i="6"/>
  <c r="F815" i="6"/>
  <c r="F825" i="6"/>
  <c r="F835" i="6"/>
  <c r="F845" i="6"/>
  <c r="F855" i="6"/>
  <c r="F865" i="6"/>
  <c r="F875" i="6"/>
  <c r="F885" i="6"/>
  <c r="F895" i="6"/>
  <c r="F905" i="6"/>
  <c r="F915" i="6"/>
  <c r="F925" i="6"/>
  <c r="F935" i="6"/>
  <c r="F945" i="6"/>
  <c r="F955" i="6"/>
  <c r="F965" i="6"/>
  <c r="F975" i="6"/>
  <c r="F985" i="6"/>
  <c r="F995" i="6"/>
  <c r="F1005" i="6"/>
  <c r="F1015" i="6"/>
  <c r="F1025" i="6"/>
  <c r="F1035" i="6"/>
  <c r="F1045" i="6"/>
  <c r="F1055" i="6"/>
  <c r="F1065" i="6"/>
  <c r="F1075" i="6"/>
  <c r="F1085" i="6"/>
  <c r="F1095" i="6"/>
  <c r="F1105" i="6"/>
  <c r="F1115" i="6"/>
  <c r="F1125" i="6"/>
  <c r="F1135" i="6"/>
  <c r="F1145" i="6"/>
  <c r="F1155" i="6"/>
  <c r="F1165" i="6"/>
  <c r="F1175" i="6"/>
  <c r="F1185" i="6"/>
  <c r="F1195" i="6"/>
  <c r="F1205" i="6"/>
  <c r="F1215" i="6"/>
  <c r="F1225" i="6"/>
  <c r="F1235" i="6"/>
  <c r="F1245" i="6"/>
  <c r="F1255" i="6"/>
  <c r="F1265" i="6"/>
  <c r="F1275" i="6"/>
  <c r="F1285" i="6"/>
  <c r="F1295" i="6"/>
  <c r="F1305" i="6"/>
  <c r="F1315" i="6"/>
  <c r="F1325" i="6"/>
  <c r="F1335" i="6"/>
  <c r="F1345" i="6"/>
  <c r="F1355" i="6"/>
  <c r="F1365" i="6"/>
  <c r="F1375" i="6"/>
  <c r="F5" i="6"/>
  <c r="F17" i="6"/>
  <c r="F28" i="6"/>
  <c r="F38" i="6"/>
  <c r="F48" i="6"/>
  <c r="F58" i="6"/>
  <c r="F68" i="6"/>
  <c r="F78" i="6"/>
  <c r="F88" i="6"/>
  <c r="F98" i="6"/>
  <c r="F108" i="6"/>
  <c r="F118" i="6"/>
  <c r="F128" i="6"/>
  <c r="F138" i="6"/>
  <c r="F148" i="6"/>
  <c r="F158" i="6"/>
  <c r="F168" i="6"/>
  <c r="F178" i="6"/>
  <c r="F188" i="6"/>
  <c r="F198" i="6"/>
  <c r="F208" i="6"/>
  <c r="F218" i="6"/>
  <c r="F228" i="6"/>
  <c r="F238" i="6"/>
  <c r="F248" i="6"/>
  <c r="F258" i="6"/>
  <c r="F268" i="6"/>
  <c r="F278" i="6"/>
  <c r="F288" i="6"/>
  <c r="F298" i="6"/>
  <c r="F308" i="6"/>
  <c r="F318" i="6"/>
  <c r="F328" i="6"/>
  <c r="F338" i="6"/>
  <c r="F348" i="6"/>
  <c r="F358" i="6"/>
  <c r="F368" i="6"/>
  <c r="F378" i="6"/>
  <c r="F388" i="6"/>
  <c r="F398" i="6"/>
  <c r="F408" i="6"/>
  <c r="F418" i="6"/>
  <c r="F428" i="6"/>
  <c r="F438" i="6"/>
  <c r="F448" i="6"/>
  <c r="F458" i="6"/>
  <c r="F468" i="6"/>
  <c r="F478" i="6"/>
  <c r="F488" i="6"/>
  <c r="F498" i="6"/>
  <c r="F508" i="6"/>
  <c r="F518" i="6"/>
  <c r="F528" i="6"/>
  <c r="F538" i="6"/>
  <c r="F548" i="6"/>
  <c r="F558" i="6"/>
  <c r="F568" i="6"/>
  <c r="F578" i="6"/>
  <c r="F588" i="6"/>
  <c r="F598" i="6"/>
  <c r="F608" i="6"/>
  <c r="F618" i="6"/>
  <c r="F628" i="6"/>
  <c r="F638" i="6"/>
  <c r="F648" i="6"/>
  <c r="F658" i="6"/>
  <c r="F668" i="6"/>
  <c r="F678" i="6"/>
  <c r="F688" i="6"/>
  <c r="F698" i="6"/>
  <c r="F708" i="6"/>
  <c r="F718" i="6"/>
  <c r="F728" i="6"/>
  <c r="F738" i="6"/>
  <c r="F748" i="6"/>
  <c r="F758" i="6"/>
  <c r="F768" i="6"/>
  <c r="F778" i="6"/>
  <c r="F788" i="6"/>
  <c r="F798" i="6"/>
  <c r="F808" i="6"/>
  <c r="F818" i="6"/>
  <c r="F828" i="6"/>
  <c r="F838" i="6"/>
  <c r="F848" i="6"/>
  <c r="F858" i="6"/>
  <c r="F868" i="6"/>
  <c r="F878" i="6"/>
  <c r="F888" i="6"/>
  <c r="F898" i="6"/>
  <c r="F908" i="6"/>
  <c r="F918" i="6"/>
  <c r="F928" i="6"/>
  <c r="F938" i="6"/>
  <c r="F948" i="6"/>
  <c r="F958" i="6"/>
  <c r="F968" i="6"/>
  <c r="F978" i="6"/>
  <c r="F988" i="6"/>
  <c r="F998" i="6"/>
  <c r="F1008" i="6"/>
  <c r="F1018" i="6"/>
  <c r="F1028" i="6"/>
  <c r="F1038" i="6"/>
  <c r="F1048" i="6"/>
  <c r="F1058" i="6"/>
  <c r="F1068" i="6"/>
  <c r="F1078" i="6"/>
  <c r="F1088" i="6"/>
  <c r="F1098" i="6"/>
  <c r="F39" i="6"/>
  <c r="F76" i="6"/>
  <c r="F107" i="6"/>
  <c r="F139" i="6"/>
  <c r="F176" i="6"/>
  <c r="F207" i="6"/>
  <c r="F239" i="6"/>
  <c r="F276" i="6"/>
  <c r="F307" i="6"/>
  <c r="F339" i="6"/>
  <c r="F376" i="6"/>
  <c r="F407" i="6"/>
  <c r="F439" i="6"/>
  <c r="F476" i="6"/>
  <c r="F507" i="6"/>
  <c r="F539" i="6"/>
  <c r="F576" i="6"/>
  <c r="F607" i="6"/>
  <c r="F639" i="6"/>
  <c r="F676" i="6"/>
  <c r="F707" i="6"/>
  <c r="F739" i="6"/>
  <c r="F776" i="6"/>
  <c r="F807" i="6"/>
  <c r="F839" i="6"/>
  <c r="F876" i="6"/>
  <c r="F907" i="6"/>
  <c r="F939" i="6"/>
  <c r="F976" i="6"/>
  <c r="F1007" i="6"/>
  <c r="F1039" i="6"/>
  <c r="F1076" i="6"/>
  <c r="F1107" i="6"/>
  <c r="F1129" i="6"/>
  <c r="F1157" i="6"/>
  <c r="F1179" i="6"/>
  <c r="F1207" i="6"/>
  <c r="F1229" i="6"/>
  <c r="F1257" i="6"/>
  <c r="F1279" i="6"/>
  <c r="F1298" i="6"/>
  <c r="F1310" i="6"/>
  <c r="F1323" i="6"/>
  <c r="F1336" i="6"/>
  <c r="F1348" i="6"/>
  <c r="F1360" i="6"/>
  <c r="F1373" i="6"/>
  <c r="F1384" i="6"/>
  <c r="F1394" i="6"/>
  <c r="F1404" i="6"/>
  <c r="F1414" i="6"/>
  <c r="F1424" i="6"/>
  <c r="F1434" i="6"/>
  <c r="F1444" i="6"/>
  <c r="F1454" i="6"/>
  <c r="F1464" i="6"/>
  <c r="F1474" i="6"/>
  <c r="F1484" i="6"/>
  <c r="F1494" i="6"/>
  <c r="F1504" i="6"/>
  <c r="F1514" i="6"/>
  <c r="F1524" i="6"/>
  <c r="F1534" i="6"/>
  <c r="F1544" i="6"/>
  <c r="F1554" i="6"/>
  <c r="F1564" i="6"/>
  <c r="F1574" i="6"/>
  <c r="F1584" i="6"/>
  <c r="F1594" i="6"/>
  <c r="F1604" i="6"/>
  <c r="F1614" i="6"/>
  <c r="F1624" i="6"/>
  <c r="F1634" i="6"/>
  <c r="F1644" i="6"/>
  <c r="F1654" i="6"/>
  <c r="F1664" i="6"/>
  <c r="F1674" i="6"/>
  <c r="F1684" i="6"/>
  <c r="F1694" i="6"/>
  <c r="F1704" i="6"/>
  <c r="F1714" i="6"/>
  <c r="F1724" i="6"/>
  <c r="F1734" i="6"/>
  <c r="F1744" i="6"/>
  <c r="F1754" i="6"/>
  <c r="F1764" i="6"/>
  <c r="F1774" i="6"/>
  <c r="F1784" i="6"/>
  <c r="F1794" i="6"/>
  <c r="F1804" i="6"/>
  <c r="F1814" i="6"/>
  <c r="F1824" i="6"/>
  <c r="F1834" i="6"/>
  <c r="F1844" i="6"/>
  <c r="F1854" i="6"/>
  <c r="F1864" i="6"/>
  <c r="F1874" i="6"/>
  <c r="F1884" i="6"/>
  <c r="F1894" i="6"/>
  <c r="F1904" i="6"/>
  <c r="F1914" i="6"/>
  <c r="F1924" i="6"/>
  <c r="F1934" i="6"/>
  <c r="F1944" i="6"/>
  <c r="F1954" i="6"/>
  <c r="F1964" i="6"/>
  <c r="F1974" i="6"/>
  <c r="F1984" i="6"/>
  <c r="F1994" i="6"/>
  <c r="F2004" i="6"/>
  <c r="F2014" i="6"/>
  <c r="F2024" i="6"/>
  <c r="F2034" i="6"/>
  <c r="F2044" i="6"/>
  <c r="F2054" i="6"/>
  <c r="F2064" i="6"/>
  <c r="F2074" i="6"/>
  <c r="F2084" i="6"/>
  <c r="F2094" i="6"/>
  <c r="F2104" i="6"/>
  <c r="F2114" i="6"/>
  <c r="F2124" i="6"/>
  <c r="F2134" i="6"/>
  <c r="F2144" i="6"/>
  <c r="F2154" i="6"/>
  <c r="F2164" i="6"/>
  <c r="F2174" i="6"/>
  <c r="F2184" i="6"/>
  <c r="F2194" i="6"/>
  <c r="F2204" i="6"/>
  <c r="F2214" i="6"/>
  <c r="F2224" i="6"/>
  <c r="F2234" i="6"/>
  <c r="F2244" i="6"/>
  <c r="F2254" i="6"/>
  <c r="F2264" i="6"/>
  <c r="F2274" i="6"/>
  <c r="F2284" i="6"/>
  <c r="F2294" i="6"/>
  <c r="F2304" i="6"/>
  <c r="F2314" i="6"/>
  <c r="F2324" i="6"/>
  <c r="F2334" i="6"/>
  <c r="F2344" i="6"/>
  <c r="F2354" i="6"/>
  <c r="F2364" i="6"/>
  <c r="F2374" i="6"/>
  <c r="F2384" i="6"/>
  <c r="F2394" i="6"/>
  <c r="F2404" i="6"/>
  <c r="F2414" i="6"/>
  <c r="F2424" i="6"/>
  <c r="F2434" i="6"/>
  <c r="F2444" i="6"/>
  <c r="F2454" i="6"/>
  <c r="F2464" i="6"/>
  <c r="F2474" i="6"/>
  <c r="F2484" i="6"/>
  <c r="F2494" i="6"/>
  <c r="F2504" i="6"/>
  <c r="F2514" i="6"/>
  <c r="F2524" i="6"/>
  <c r="F2534" i="6"/>
  <c r="F2544" i="6"/>
  <c r="F2554" i="6"/>
  <c r="F2564" i="6"/>
  <c r="F2574" i="6"/>
  <c r="F2584" i="6"/>
  <c r="F2594" i="6"/>
  <c r="F2604" i="6"/>
  <c r="F2614" i="6"/>
  <c r="F2624" i="6"/>
  <c r="F2634" i="6"/>
  <c r="F2644" i="6"/>
  <c r="F2654" i="6"/>
  <c r="F2664" i="6"/>
  <c r="F2674" i="6"/>
  <c r="F2684" i="6"/>
  <c r="F2694" i="6"/>
  <c r="F2704" i="6"/>
  <c r="F2714" i="6"/>
  <c r="F2724" i="6"/>
  <c r="F2734" i="6"/>
  <c r="F2744" i="6"/>
  <c r="F2754" i="6"/>
  <c r="F2764" i="6"/>
  <c r="F2774" i="6"/>
  <c r="F2784" i="6"/>
  <c r="F2794" i="6"/>
  <c r="F2804" i="6"/>
  <c r="F2814" i="6"/>
  <c r="F2824" i="6"/>
  <c r="F2834" i="6"/>
  <c r="F2844" i="6"/>
  <c r="F2854" i="6"/>
  <c r="F2864" i="6"/>
  <c r="F2874" i="6"/>
  <c r="F2884" i="6"/>
  <c r="F2894" i="6"/>
  <c r="F2904" i="6"/>
  <c r="F2914" i="6"/>
  <c r="F2924" i="6"/>
  <c r="F2934" i="6"/>
  <c r="F2944" i="6"/>
  <c r="F2954" i="6"/>
  <c r="F2964" i="6"/>
  <c r="F2974" i="6"/>
  <c r="F2984" i="6"/>
  <c r="F2994" i="6"/>
  <c r="F3004" i="6"/>
  <c r="F3014" i="6"/>
  <c r="F3024" i="6"/>
  <c r="F3034" i="6"/>
  <c r="F3044" i="6"/>
  <c r="F3054" i="6"/>
  <c r="F3064" i="6"/>
  <c r="F3074" i="6"/>
  <c r="F3084" i="6"/>
  <c r="F3094" i="6"/>
  <c r="F3104" i="6"/>
  <c r="F3114" i="6"/>
  <c r="F3124" i="6"/>
  <c r="F3134" i="6"/>
  <c r="F3144" i="6"/>
  <c r="F3154" i="6"/>
  <c r="F3164" i="6"/>
  <c r="F3174" i="6"/>
  <c r="F3184" i="6"/>
  <c r="F3194" i="6"/>
  <c r="F3204" i="6"/>
  <c r="F3214" i="6"/>
  <c r="F3224" i="6"/>
  <c r="F3234" i="6"/>
  <c r="F3244" i="6"/>
  <c r="F3254" i="6"/>
  <c r="F3264" i="6"/>
  <c r="F3274" i="6"/>
  <c r="F3284" i="6"/>
  <c r="F3294" i="6"/>
  <c r="F3304" i="6"/>
  <c r="F3314" i="6"/>
  <c r="F3324" i="6"/>
  <c r="F3334" i="6"/>
  <c r="F3344" i="6"/>
  <c r="F3354" i="6"/>
  <c r="F3364" i="6"/>
  <c r="F3374" i="6"/>
  <c r="F3384" i="6"/>
  <c r="F3394" i="6"/>
  <c r="F3404" i="6"/>
  <c r="F3414" i="6"/>
  <c r="F3424" i="6"/>
  <c r="F3434" i="6"/>
  <c r="F3444" i="6"/>
  <c r="F3454" i="6"/>
  <c r="F3464" i="6"/>
  <c r="F3474" i="6"/>
  <c r="F3484" i="6"/>
  <c r="F3494" i="6"/>
  <c r="F3504" i="6"/>
  <c r="F3514" i="6"/>
  <c r="F3524" i="6"/>
  <c r="F3534" i="6"/>
  <c r="F3544" i="6"/>
  <c r="F3554" i="6"/>
  <c r="F3564" i="6"/>
  <c r="F3574" i="6"/>
  <c r="F3584" i="6"/>
  <c r="F6" i="6"/>
  <c r="F46" i="6"/>
  <c r="F77" i="6"/>
  <c r="F109" i="6"/>
  <c r="F146" i="6"/>
  <c r="F177" i="6"/>
  <c r="F209" i="6"/>
  <c r="F246" i="6"/>
  <c r="F277" i="6"/>
  <c r="F309" i="6"/>
  <c r="F346" i="6"/>
  <c r="F377" i="6"/>
  <c r="F409" i="6"/>
  <c r="F446" i="6"/>
  <c r="F477" i="6"/>
  <c r="F509" i="6"/>
  <c r="F546" i="6"/>
  <c r="F577" i="6"/>
  <c r="F609" i="6"/>
  <c r="F646" i="6"/>
  <c r="F677" i="6"/>
  <c r="F709" i="6"/>
  <c r="F746" i="6"/>
  <c r="F777" i="6"/>
  <c r="F809" i="6"/>
  <c r="F846" i="6"/>
  <c r="F877" i="6"/>
  <c r="F909" i="6"/>
  <c r="F946" i="6"/>
  <c r="F977" i="6"/>
  <c r="F1009" i="6"/>
  <c r="F1046" i="6"/>
  <c r="F1077" i="6"/>
  <c r="F1108" i="6"/>
  <c r="F1136" i="6"/>
  <c r="F1158" i="6"/>
  <c r="F1186" i="6"/>
  <c r="F1208" i="6"/>
  <c r="F1236" i="6"/>
  <c r="F1258" i="6"/>
  <c r="F1280" i="6"/>
  <c r="F1299" i="6"/>
  <c r="F1312" i="6"/>
  <c r="F1324" i="6"/>
  <c r="F1337" i="6"/>
  <c r="F1349" i="6"/>
  <c r="F1362" i="6"/>
  <c r="F1374" i="6"/>
  <c r="F1385" i="6"/>
  <c r="F1395" i="6"/>
  <c r="F1405" i="6"/>
  <c r="F1415" i="6"/>
  <c r="F1425" i="6"/>
  <c r="F1435" i="6"/>
  <c r="F1445" i="6"/>
  <c r="F1455" i="6"/>
  <c r="F1465" i="6"/>
  <c r="F1475" i="6"/>
  <c r="F1485" i="6"/>
  <c r="F1495" i="6"/>
  <c r="F1505" i="6"/>
  <c r="F1515" i="6"/>
  <c r="F1525" i="6"/>
  <c r="F1535" i="6"/>
  <c r="F1545" i="6"/>
  <c r="F1555" i="6"/>
  <c r="F1565" i="6"/>
  <c r="F1575" i="6"/>
  <c r="F1585" i="6"/>
  <c r="F1595" i="6"/>
  <c r="F1605" i="6"/>
  <c r="F1615" i="6"/>
  <c r="F1625" i="6"/>
  <c r="F1635" i="6"/>
  <c r="F1645" i="6"/>
  <c r="F1655" i="6"/>
  <c r="F1665" i="6"/>
  <c r="F1675" i="6"/>
  <c r="F1685" i="6"/>
  <c r="F1695" i="6"/>
  <c r="F1705" i="6"/>
  <c r="F1715" i="6"/>
  <c r="F1725" i="6"/>
  <c r="F1735" i="6"/>
  <c r="F1745" i="6"/>
  <c r="F1755" i="6"/>
  <c r="F1765" i="6"/>
  <c r="F1775" i="6"/>
  <c r="F1785" i="6"/>
  <c r="F1795" i="6"/>
  <c r="F1805" i="6"/>
  <c r="F1815" i="6"/>
  <c r="F1825" i="6"/>
  <c r="F1835" i="6"/>
  <c r="F1845" i="6"/>
  <c r="F1855" i="6"/>
  <c r="F1865" i="6"/>
  <c r="F1875" i="6"/>
  <c r="F1885" i="6"/>
  <c r="F1895" i="6"/>
  <c r="F1905" i="6"/>
  <c r="F1915" i="6"/>
  <c r="F1925" i="6"/>
  <c r="F1935" i="6"/>
  <c r="F1945" i="6"/>
  <c r="F1955" i="6"/>
  <c r="F1965" i="6"/>
  <c r="F1975" i="6"/>
  <c r="F1985" i="6"/>
  <c r="F1995" i="6"/>
  <c r="F2005" i="6"/>
  <c r="F2015" i="6"/>
  <c r="F2025" i="6"/>
  <c r="F2035" i="6"/>
  <c r="F2045" i="6"/>
  <c r="F2055" i="6"/>
  <c r="F2065" i="6"/>
  <c r="F2075" i="6"/>
  <c r="F2085" i="6"/>
  <c r="F2095" i="6"/>
  <c r="F2105" i="6"/>
  <c r="F2115" i="6"/>
  <c r="F2125" i="6"/>
  <c r="F2135" i="6"/>
  <c r="F2145" i="6"/>
  <c r="F2155" i="6"/>
  <c r="F2165" i="6"/>
  <c r="F2175" i="6"/>
  <c r="F2185" i="6"/>
  <c r="F2195" i="6"/>
  <c r="F2205" i="6"/>
  <c r="F2215" i="6"/>
  <c r="F2225" i="6"/>
  <c r="F2235" i="6"/>
  <c r="F2245" i="6"/>
  <c r="F2255" i="6"/>
  <c r="F2265" i="6"/>
  <c r="F2275" i="6"/>
  <c r="F2285" i="6"/>
  <c r="F2295" i="6"/>
  <c r="F2305" i="6"/>
  <c r="F2315" i="6"/>
  <c r="F2325" i="6"/>
  <c r="F2335" i="6"/>
  <c r="F2345" i="6"/>
  <c r="F2355" i="6"/>
  <c r="F2365" i="6"/>
  <c r="F2375" i="6"/>
  <c r="F2385" i="6"/>
  <c r="F2395" i="6"/>
  <c r="F2405" i="6"/>
  <c r="F2415" i="6"/>
  <c r="F2425" i="6"/>
  <c r="F2435" i="6"/>
  <c r="F2445" i="6"/>
  <c r="F2455" i="6"/>
  <c r="F2465" i="6"/>
  <c r="F2475" i="6"/>
  <c r="F2485" i="6"/>
  <c r="F2495" i="6"/>
  <c r="F2505" i="6"/>
  <c r="F2515" i="6"/>
  <c r="F2525" i="6"/>
  <c r="F2535" i="6"/>
  <c r="F2545" i="6"/>
  <c r="F2555" i="6"/>
  <c r="F2565" i="6"/>
  <c r="F2575" i="6"/>
  <c r="F2585" i="6"/>
  <c r="F2595" i="6"/>
  <c r="F2605" i="6"/>
  <c r="F2615" i="6"/>
  <c r="F2625" i="6"/>
  <c r="F2635" i="6"/>
  <c r="F2645" i="6"/>
  <c r="F2655" i="6"/>
  <c r="F2665" i="6"/>
  <c r="F2675" i="6"/>
  <c r="F2685" i="6"/>
  <c r="F2695" i="6"/>
  <c r="F2705" i="6"/>
  <c r="F2715" i="6"/>
  <c r="F2725" i="6"/>
  <c r="F2735" i="6"/>
  <c r="F2745" i="6"/>
  <c r="F2755" i="6"/>
  <c r="F2765" i="6"/>
  <c r="F2775" i="6"/>
  <c r="F2785" i="6"/>
  <c r="F2795" i="6"/>
  <c r="F2805" i="6"/>
  <c r="F2815" i="6"/>
  <c r="F2825" i="6"/>
  <c r="F2835" i="6"/>
  <c r="F2845" i="6"/>
  <c r="F2855" i="6"/>
  <c r="F2865" i="6"/>
  <c r="F2875" i="6"/>
  <c r="F2885" i="6"/>
  <c r="F2895" i="6"/>
  <c r="F2905" i="6"/>
  <c r="F2915" i="6"/>
  <c r="F2925" i="6"/>
  <c r="F2935" i="6"/>
  <c r="F2945" i="6"/>
  <c r="F2955" i="6"/>
  <c r="F2965" i="6"/>
  <c r="F2975" i="6"/>
  <c r="F2985" i="6"/>
  <c r="F2995" i="6"/>
  <c r="F3005" i="6"/>
  <c r="F3015" i="6"/>
  <c r="F3025" i="6"/>
  <c r="F3035" i="6"/>
  <c r="F3045" i="6"/>
  <c r="F3055" i="6"/>
  <c r="F3065" i="6"/>
  <c r="F3075" i="6"/>
  <c r="F3085" i="6"/>
  <c r="F3095" i="6"/>
  <c r="F3105" i="6"/>
  <c r="F3115" i="6"/>
  <c r="F3125" i="6"/>
  <c r="F3135" i="6"/>
  <c r="F3145" i="6"/>
  <c r="F3155" i="6"/>
  <c r="F3165" i="6"/>
  <c r="F3175" i="6"/>
  <c r="F3185" i="6"/>
  <c r="F3195" i="6"/>
  <c r="F3205" i="6"/>
  <c r="F3215" i="6"/>
  <c r="F3225" i="6"/>
  <c r="F3235" i="6"/>
  <c r="F3245" i="6"/>
  <c r="F3255" i="6"/>
  <c r="F3265" i="6"/>
  <c r="F3275" i="6"/>
  <c r="F3285" i="6"/>
  <c r="F3295" i="6"/>
  <c r="F3305" i="6"/>
  <c r="F3315" i="6"/>
  <c r="F3325" i="6"/>
  <c r="F3335" i="6"/>
  <c r="F3345" i="6"/>
  <c r="F3355" i="6"/>
  <c r="F3365" i="6"/>
  <c r="F3375" i="6"/>
  <c r="F3385" i="6"/>
  <c r="F3395" i="6"/>
  <c r="F3405" i="6"/>
  <c r="F3415" i="6"/>
  <c r="F3425" i="6"/>
  <c r="F3435" i="6"/>
  <c r="F3445" i="6"/>
  <c r="F3455" i="6"/>
  <c r="F3465" i="6"/>
  <c r="F3475" i="6"/>
  <c r="F3485" i="6"/>
  <c r="F3495" i="6"/>
  <c r="F3505" i="6"/>
  <c r="F3515" i="6"/>
  <c r="F3525" i="6"/>
  <c r="F3535" i="6"/>
  <c r="F3545" i="6"/>
  <c r="F3555" i="6"/>
  <c r="F3565" i="6"/>
  <c r="F3575" i="6"/>
  <c r="F3585" i="6"/>
  <c r="F3595" i="6"/>
  <c r="F3605" i="6"/>
  <c r="F3615" i="6"/>
  <c r="F3625" i="6"/>
  <c r="F3635" i="6"/>
  <c r="F3645" i="6"/>
  <c r="F3655" i="6"/>
  <c r="F3665" i="6"/>
  <c r="F3675" i="6"/>
  <c r="F3685" i="6"/>
  <c r="F3695" i="6"/>
  <c r="F3705" i="6"/>
  <c r="F3715" i="6"/>
  <c r="F3725" i="6"/>
  <c r="F3735" i="6"/>
  <c r="F3745" i="6"/>
  <c r="F3755" i="6"/>
  <c r="F3765" i="6"/>
  <c r="F3775" i="6"/>
  <c r="F3785" i="6"/>
  <c r="F3795" i="6"/>
  <c r="F3805" i="6"/>
  <c r="F3815" i="6"/>
  <c r="F3825" i="6"/>
  <c r="F3835" i="6"/>
  <c r="F3845" i="6"/>
  <c r="F3855" i="6"/>
  <c r="F3865" i="6"/>
  <c r="F3875" i="6"/>
  <c r="F3885" i="6"/>
  <c r="F3895" i="6"/>
  <c r="F3905" i="6"/>
  <c r="F3915" i="6"/>
  <c r="F3925" i="6"/>
  <c r="F3935" i="6"/>
  <c r="F3945" i="6"/>
  <c r="F15" i="6"/>
  <c r="F47" i="6"/>
  <c r="F79" i="6"/>
  <c r="F116" i="6"/>
  <c r="F147" i="6"/>
  <c r="F179" i="6"/>
  <c r="F216" i="6"/>
  <c r="F247" i="6"/>
  <c r="F279" i="6"/>
  <c r="F316" i="6"/>
  <c r="F347" i="6"/>
  <c r="F379" i="6"/>
  <c r="F416" i="6"/>
  <c r="F447" i="6"/>
  <c r="F479" i="6"/>
  <c r="F516" i="6"/>
  <c r="F547" i="6"/>
  <c r="F579" i="6"/>
  <c r="F616" i="6"/>
  <c r="F647" i="6"/>
  <c r="F679" i="6"/>
  <c r="F716" i="6"/>
  <c r="F747" i="6"/>
  <c r="F779" i="6"/>
  <c r="F816" i="6"/>
  <c r="F847" i="6"/>
  <c r="F879" i="6"/>
  <c r="F916" i="6"/>
  <c r="F947" i="6"/>
  <c r="F979" i="6"/>
  <c r="F1016" i="6"/>
  <c r="F1047" i="6"/>
  <c r="F1079" i="6"/>
  <c r="F1109" i="6"/>
  <c r="F1137" i="6"/>
  <c r="F1159" i="6"/>
  <c r="F1187" i="6"/>
  <c r="F1209" i="6"/>
  <c r="F1237" i="6"/>
  <c r="F1259" i="6"/>
  <c r="F1286" i="6"/>
  <c r="F1300" i="6"/>
  <c r="F1313" i="6"/>
  <c r="F1326" i="6"/>
  <c r="F1338" i="6"/>
  <c r="F1350" i="6"/>
  <c r="F1363" i="6"/>
  <c r="F1376" i="6"/>
  <c r="F1386" i="6"/>
  <c r="F1396" i="6"/>
  <c r="F1406" i="6"/>
  <c r="F1416" i="6"/>
  <c r="F1426" i="6"/>
  <c r="F1436" i="6"/>
  <c r="F1446" i="6"/>
  <c r="F1456" i="6"/>
  <c r="F1466" i="6"/>
  <c r="F1476" i="6"/>
  <c r="F1486" i="6"/>
  <c r="F1496" i="6"/>
  <c r="F1506" i="6"/>
  <c r="F1516" i="6"/>
  <c r="F1526" i="6"/>
  <c r="F1536" i="6"/>
  <c r="F1546" i="6"/>
  <c r="F1556" i="6"/>
  <c r="F1566" i="6"/>
  <c r="F1576" i="6"/>
  <c r="F1586" i="6"/>
  <c r="F1596" i="6"/>
  <c r="F1606" i="6"/>
  <c r="F1616" i="6"/>
  <c r="F1626" i="6"/>
  <c r="F1636" i="6"/>
  <c r="F1646" i="6"/>
  <c r="F1656" i="6"/>
  <c r="F1666" i="6"/>
  <c r="F1676" i="6"/>
  <c r="F1686" i="6"/>
  <c r="F1696" i="6"/>
  <c r="F1706" i="6"/>
  <c r="F1716" i="6"/>
  <c r="F1726" i="6"/>
  <c r="F1736" i="6"/>
  <c r="F1746" i="6"/>
  <c r="F1756" i="6"/>
  <c r="F1766" i="6"/>
  <c r="F1776" i="6"/>
  <c r="F1786" i="6"/>
  <c r="F1796" i="6"/>
  <c r="F1806" i="6"/>
  <c r="F1816" i="6"/>
  <c r="F1826" i="6"/>
  <c r="F1836" i="6"/>
  <c r="F1846" i="6"/>
  <c r="F1856" i="6"/>
  <c r="F1866" i="6"/>
  <c r="F1876" i="6"/>
  <c r="F1886" i="6"/>
  <c r="F1896" i="6"/>
  <c r="F1906" i="6"/>
  <c r="F1916" i="6"/>
  <c r="F1926" i="6"/>
  <c r="F1936" i="6"/>
  <c r="F1946" i="6"/>
  <c r="F1956" i="6"/>
  <c r="F1966" i="6"/>
  <c r="F1976" i="6"/>
  <c r="F1986" i="6"/>
  <c r="F1996" i="6"/>
  <c r="F2006" i="6"/>
  <c r="F2016" i="6"/>
  <c r="F2026" i="6"/>
  <c r="F2036" i="6"/>
  <c r="F2046" i="6"/>
  <c r="F2056" i="6"/>
  <c r="F2066" i="6"/>
  <c r="F2076" i="6"/>
  <c r="F2086" i="6"/>
  <c r="F2096" i="6"/>
  <c r="F2106" i="6"/>
  <c r="F2116" i="6"/>
  <c r="F2126" i="6"/>
  <c r="F2136" i="6"/>
  <c r="F2146" i="6"/>
  <c r="F2156" i="6"/>
  <c r="F2166" i="6"/>
  <c r="F2176" i="6"/>
  <c r="F2186" i="6"/>
  <c r="F2196" i="6"/>
  <c r="F2206" i="6"/>
  <c r="F2216" i="6"/>
  <c r="F2226" i="6"/>
  <c r="F2236" i="6"/>
  <c r="F2246" i="6"/>
  <c r="F2256" i="6"/>
  <c r="F2266" i="6"/>
  <c r="F2276" i="6"/>
  <c r="F2286" i="6"/>
  <c r="F2296" i="6"/>
  <c r="F2306" i="6"/>
  <c r="F2316" i="6"/>
  <c r="F2326" i="6"/>
  <c r="F2336" i="6"/>
  <c r="F2346" i="6"/>
  <c r="F2356" i="6"/>
  <c r="F2366" i="6"/>
  <c r="F2376" i="6"/>
  <c r="F2386" i="6"/>
  <c r="F2396" i="6"/>
  <c r="F2406" i="6"/>
  <c r="F2416" i="6"/>
  <c r="F2426" i="6"/>
  <c r="F2436" i="6"/>
  <c r="F2446" i="6"/>
  <c r="F2456" i="6"/>
  <c r="F2466" i="6"/>
  <c r="F2476" i="6"/>
  <c r="F2486" i="6"/>
  <c r="F2496" i="6"/>
  <c r="F2506" i="6"/>
  <c r="F2516" i="6"/>
  <c r="F2526" i="6"/>
  <c r="F2536" i="6"/>
  <c r="F2546" i="6"/>
  <c r="F2556" i="6"/>
  <c r="F2566" i="6"/>
  <c r="F2576" i="6"/>
  <c r="F2586" i="6"/>
  <c r="F2596" i="6"/>
  <c r="F2606" i="6"/>
  <c r="F2616" i="6"/>
  <c r="F2626" i="6"/>
  <c r="F2636" i="6"/>
  <c r="F2646" i="6"/>
  <c r="F2656" i="6"/>
  <c r="F2666" i="6"/>
  <c r="F2676" i="6"/>
  <c r="F2686" i="6"/>
  <c r="F2696" i="6"/>
  <c r="F2706" i="6"/>
  <c r="F2716" i="6"/>
  <c r="F2726" i="6"/>
  <c r="F2736" i="6"/>
  <c r="F2746" i="6"/>
  <c r="F2756" i="6"/>
  <c r="F2766" i="6"/>
  <c r="F2776" i="6"/>
  <c r="F2786" i="6"/>
  <c r="F2796" i="6"/>
  <c r="F2806" i="6"/>
  <c r="F2816" i="6"/>
  <c r="F2826" i="6"/>
  <c r="F2836" i="6"/>
  <c r="F2846" i="6"/>
  <c r="F2856" i="6"/>
  <c r="F2866" i="6"/>
  <c r="F2876" i="6"/>
  <c r="F2886" i="6"/>
  <c r="F2896" i="6"/>
  <c r="F2906" i="6"/>
  <c r="F2916" i="6"/>
  <c r="F2926" i="6"/>
  <c r="F2936" i="6"/>
  <c r="F2946" i="6"/>
  <c r="F2956" i="6"/>
  <c r="F2966" i="6"/>
  <c r="F2976" i="6"/>
  <c r="F2986" i="6"/>
  <c r="F2996" i="6"/>
  <c r="F3006" i="6"/>
  <c r="F3016" i="6"/>
  <c r="F3026" i="6"/>
  <c r="F3036" i="6"/>
  <c r="F3046" i="6"/>
  <c r="F3056" i="6"/>
  <c r="F3066" i="6"/>
  <c r="F3076" i="6"/>
  <c r="F3086" i="6"/>
  <c r="F3096" i="6"/>
  <c r="F3106" i="6"/>
  <c r="F3116" i="6"/>
  <c r="F3126" i="6"/>
  <c r="F3136" i="6"/>
  <c r="F3146" i="6"/>
  <c r="F3156" i="6"/>
  <c r="F3166" i="6"/>
  <c r="F3176" i="6"/>
  <c r="F3186" i="6"/>
  <c r="F3196" i="6"/>
  <c r="F3206" i="6"/>
  <c r="F3216" i="6"/>
  <c r="F3226" i="6"/>
  <c r="F3236" i="6"/>
  <c r="F3246" i="6"/>
  <c r="F3256" i="6"/>
  <c r="F3266" i="6"/>
  <c r="F3276" i="6"/>
  <c r="F3286" i="6"/>
  <c r="F3296" i="6"/>
  <c r="F3306" i="6"/>
  <c r="F3316" i="6"/>
  <c r="F3326" i="6"/>
  <c r="F3336" i="6"/>
  <c r="F3346" i="6"/>
  <c r="F3356" i="6"/>
  <c r="F3366" i="6"/>
  <c r="F3376" i="6"/>
  <c r="F3386" i="6"/>
  <c r="F3396" i="6"/>
  <c r="F3406" i="6"/>
  <c r="F3416" i="6"/>
  <c r="F3426" i="6"/>
  <c r="F3436" i="6"/>
  <c r="F3446" i="6"/>
  <c r="F3456" i="6"/>
  <c r="F3466" i="6"/>
  <c r="F3476" i="6"/>
  <c r="F3486" i="6"/>
  <c r="F3496" i="6"/>
  <c r="F3506" i="6"/>
  <c r="F3516" i="6"/>
  <c r="F3526" i="6"/>
  <c r="F3536" i="6"/>
  <c r="F3546" i="6"/>
  <c r="F3556" i="6"/>
  <c r="F3566" i="6"/>
  <c r="F3576" i="6"/>
  <c r="F3586" i="6"/>
  <c r="F16" i="6"/>
  <c r="F49" i="6"/>
  <c r="F86" i="6"/>
  <c r="F117" i="6"/>
  <c r="F149" i="6"/>
  <c r="F186" i="6"/>
  <c r="F217" i="6"/>
  <c r="F249" i="6"/>
  <c r="F286" i="6"/>
  <c r="F317" i="6"/>
  <c r="F349" i="6"/>
  <c r="F386" i="6"/>
  <c r="F417" i="6"/>
  <c r="F449" i="6"/>
  <c r="F486" i="6"/>
  <c r="F517" i="6"/>
  <c r="F549" i="6"/>
  <c r="F586" i="6"/>
  <c r="F617" i="6"/>
  <c r="F649" i="6"/>
  <c r="F686" i="6"/>
  <c r="F717" i="6"/>
  <c r="F749" i="6"/>
  <c r="F786" i="6"/>
  <c r="F817" i="6"/>
  <c r="F849" i="6"/>
  <c r="F886" i="6"/>
  <c r="F917" i="6"/>
  <c r="F949" i="6"/>
  <c r="F986" i="6"/>
  <c r="F1017" i="6"/>
  <c r="F1049" i="6"/>
  <c r="F1086" i="6"/>
  <c r="F1116" i="6"/>
  <c r="F1138" i="6"/>
  <c r="F1166" i="6"/>
  <c r="F1188" i="6"/>
  <c r="F1216" i="6"/>
  <c r="F1238" i="6"/>
  <c r="F1266" i="6"/>
  <c r="F1287" i="6"/>
  <c r="F1302" i="6"/>
  <c r="F1314" i="6"/>
  <c r="F1327" i="6"/>
  <c r="F1339" i="6"/>
  <c r="F1352" i="6"/>
  <c r="F1364" i="6"/>
  <c r="F1377" i="6"/>
  <c r="F1387" i="6"/>
  <c r="F1397" i="6"/>
  <c r="F1407" i="6"/>
  <c r="F1417" i="6"/>
  <c r="F1427" i="6"/>
  <c r="F1437" i="6"/>
  <c r="F1447" i="6"/>
  <c r="F1457" i="6"/>
  <c r="F1467" i="6"/>
  <c r="F1477" i="6"/>
  <c r="F1487" i="6"/>
  <c r="F1497" i="6"/>
  <c r="F1507" i="6"/>
  <c r="F1517" i="6"/>
  <c r="F1527" i="6"/>
  <c r="F1537" i="6"/>
  <c r="F1547" i="6"/>
  <c r="F1557" i="6"/>
  <c r="F1567" i="6"/>
  <c r="F1577" i="6"/>
  <c r="F1587" i="6"/>
  <c r="F1597" i="6"/>
  <c r="F1607" i="6"/>
  <c r="F1617" i="6"/>
  <c r="F1627" i="6"/>
  <c r="F1637" i="6"/>
  <c r="F1647" i="6"/>
  <c r="F1657" i="6"/>
  <c r="F1667" i="6"/>
  <c r="F1677" i="6"/>
  <c r="F1687" i="6"/>
  <c r="F1697" i="6"/>
  <c r="F1707" i="6"/>
  <c r="F1717" i="6"/>
  <c r="F1727" i="6"/>
  <c r="F1737" i="6"/>
  <c r="F1747" i="6"/>
  <c r="F1757" i="6"/>
  <c r="F1767" i="6"/>
  <c r="F1777" i="6"/>
  <c r="F1787" i="6"/>
  <c r="F1797" i="6"/>
  <c r="F1807" i="6"/>
  <c r="F1817" i="6"/>
  <c r="F1827" i="6"/>
  <c r="F1837" i="6"/>
  <c r="F1847" i="6"/>
  <c r="F1857" i="6"/>
  <c r="F1867" i="6"/>
  <c r="F1877" i="6"/>
  <c r="F1887" i="6"/>
  <c r="F1897" i="6"/>
  <c r="F1907" i="6"/>
  <c r="F1917" i="6"/>
  <c r="F1927" i="6"/>
  <c r="F1937" i="6"/>
  <c r="F1947" i="6"/>
  <c r="F1957" i="6"/>
  <c r="F1967" i="6"/>
  <c r="F1977" i="6"/>
  <c r="F1987" i="6"/>
  <c r="F1997" i="6"/>
  <c r="F2007" i="6"/>
  <c r="F2017" i="6"/>
  <c r="F2027" i="6"/>
  <c r="F2037" i="6"/>
  <c r="F2047" i="6"/>
  <c r="F2057" i="6"/>
  <c r="F2067" i="6"/>
  <c r="F2077" i="6"/>
  <c r="F2087" i="6"/>
  <c r="F2097" i="6"/>
  <c r="F2107" i="6"/>
  <c r="F2117" i="6"/>
  <c r="F2127" i="6"/>
  <c r="F2137" i="6"/>
  <c r="F2147" i="6"/>
  <c r="F2157" i="6"/>
  <c r="F2167" i="6"/>
  <c r="F2177" i="6"/>
  <c r="F2187" i="6"/>
  <c r="F2197" i="6"/>
  <c r="F2207" i="6"/>
  <c r="F2217" i="6"/>
  <c r="F2227" i="6"/>
  <c r="F2237" i="6"/>
  <c r="F2247" i="6"/>
  <c r="F2257" i="6"/>
  <c r="F2267" i="6"/>
  <c r="F2277" i="6"/>
  <c r="F2287" i="6"/>
  <c r="F2297" i="6"/>
  <c r="F2307" i="6"/>
  <c r="F2317" i="6"/>
  <c r="F2327" i="6"/>
  <c r="F2337" i="6"/>
  <c r="F2347" i="6"/>
  <c r="F2357" i="6"/>
  <c r="F2367" i="6"/>
  <c r="F2377" i="6"/>
  <c r="F2387" i="6"/>
  <c r="F2397" i="6"/>
  <c r="F2407" i="6"/>
  <c r="F2417" i="6"/>
  <c r="F2427" i="6"/>
  <c r="F2437" i="6"/>
  <c r="F2447" i="6"/>
  <c r="F2457" i="6"/>
  <c r="F2467" i="6"/>
  <c r="F2477" i="6"/>
  <c r="F2487" i="6"/>
  <c r="F2497" i="6"/>
  <c r="F2507" i="6"/>
  <c r="F2517" i="6"/>
  <c r="F2527" i="6"/>
  <c r="F2537" i="6"/>
  <c r="F2547" i="6"/>
  <c r="F2557" i="6"/>
  <c r="F2567" i="6"/>
  <c r="F2577" i="6"/>
  <c r="F2587" i="6"/>
  <c r="F2597" i="6"/>
  <c r="F2607" i="6"/>
  <c r="F2617" i="6"/>
  <c r="F2627" i="6"/>
  <c r="F2637" i="6"/>
  <c r="F2647" i="6"/>
  <c r="F2657" i="6"/>
  <c r="F2667" i="6"/>
  <c r="F2677" i="6"/>
  <c r="F2687" i="6"/>
  <c r="F2697" i="6"/>
  <c r="F2707" i="6"/>
  <c r="F2717" i="6"/>
  <c r="F2727" i="6"/>
  <c r="F2737" i="6"/>
  <c r="F2747" i="6"/>
  <c r="F2757" i="6"/>
  <c r="F2767" i="6"/>
  <c r="F2777" i="6"/>
  <c r="F2787" i="6"/>
  <c r="F2797" i="6"/>
  <c r="F2807" i="6"/>
  <c r="F2817" i="6"/>
  <c r="F2827" i="6"/>
  <c r="F2837" i="6"/>
  <c r="F2847" i="6"/>
  <c r="F2857" i="6"/>
  <c r="F2867" i="6"/>
  <c r="F2877" i="6"/>
  <c r="F2887" i="6"/>
  <c r="F2897" i="6"/>
  <c r="F2907" i="6"/>
  <c r="F2917" i="6"/>
  <c r="F2927" i="6"/>
  <c r="F2937" i="6"/>
  <c r="F2947" i="6"/>
  <c r="F2957" i="6"/>
  <c r="F2967" i="6"/>
  <c r="F2977" i="6"/>
  <c r="F2987" i="6"/>
  <c r="F2997" i="6"/>
  <c r="F3007" i="6"/>
  <c r="F3017" i="6"/>
  <c r="F3027" i="6"/>
  <c r="F3037" i="6"/>
  <c r="F3047" i="6"/>
  <c r="F3057" i="6"/>
  <c r="F3067" i="6"/>
  <c r="F3077" i="6"/>
  <c r="F3087" i="6"/>
  <c r="F3097" i="6"/>
  <c r="F3107" i="6"/>
  <c r="F3117" i="6"/>
  <c r="F3127" i="6"/>
  <c r="F3137" i="6"/>
  <c r="F3147" i="6"/>
  <c r="F3157" i="6"/>
  <c r="F3167" i="6"/>
  <c r="F3177" i="6"/>
  <c r="F3187" i="6"/>
  <c r="F3197" i="6"/>
  <c r="F3207" i="6"/>
  <c r="F3217" i="6"/>
  <c r="F3227" i="6"/>
  <c r="F3237" i="6"/>
  <c r="F3247" i="6"/>
  <c r="F3257" i="6"/>
  <c r="F3267" i="6"/>
  <c r="F3277" i="6"/>
  <c r="F3287" i="6"/>
  <c r="F3297" i="6"/>
  <c r="F3307" i="6"/>
  <c r="F3317" i="6"/>
  <c r="F3327" i="6"/>
  <c r="F3337" i="6"/>
  <c r="F3347" i="6"/>
  <c r="F3357" i="6"/>
  <c r="F3367" i="6"/>
  <c r="F3377" i="6"/>
  <c r="F3387" i="6"/>
  <c r="F3397" i="6"/>
  <c r="F3407" i="6"/>
  <c r="F3417" i="6"/>
  <c r="F3427" i="6"/>
  <c r="F3437" i="6"/>
  <c r="F3447" i="6"/>
  <c r="F3457" i="6"/>
  <c r="F3467" i="6"/>
  <c r="F3477" i="6"/>
  <c r="F3487" i="6"/>
  <c r="F3497" i="6"/>
  <c r="F3507" i="6"/>
  <c r="F3517" i="6"/>
  <c r="F3527" i="6"/>
  <c r="F3537" i="6"/>
  <c r="F3547" i="6"/>
  <c r="F3557" i="6"/>
  <c r="F3567" i="6"/>
  <c r="F3577" i="6"/>
  <c r="F3587" i="6"/>
  <c r="F3597" i="6"/>
  <c r="F3607" i="6"/>
  <c r="F3617" i="6"/>
  <c r="F3627" i="6"/>
  <c r="F3637" i="6"/>
  <c r="F3647" i="6"/>
  <c r="F3657" i="6"/>
  <c r="F3667" i="6"/>
  <c r="F3677" i="6"/>
  <c r="F3687" i="6"/>
  <c r="F3697" i="6"/>
  <c r="F3707" i="6"/>
  <c r="F3717" i="6"/>
  <c r="F3727" i="6"/>
  <c r="F3737" i="6"/>
  <c r="F3747" i="6"/>
  <c r="F3757" i="6"/>
  <c r="F3767" i="6"/>
  <c r="F3777" i="6"/>
  <c r="F3787" i="6"/>
  <c r="F3797" i="6"/>
  <c r="F3807" i="6"/>
  <c r="F3817" i="6"/>
  <c r="F3827" i="6"/>
  <c r="F3837" i="6"/>
  <c r="F3847" i="6"/>
  <c r="F3857" i="6"/>
  <c r="F3867" i="6"/>
  <c r="F3877" i="6"/>
  <c r="F3887" i="6"/>
  <c r="F3897" i="6"/>
  <c r="F3907" i="6"/>
  <c r="F3917" i="6"/>
  <c r="F3927" i="6"/>
  <c r="F3937" i="6"/>
  <c r="F3947" i="6"/>
  <c r="F3957" i="6"/>
  <c r="F3967" i="6"/>
  <c r="F3977" i="6"/>
  <c r="F3987" i="6"/>
  <c r="F3997" i="6"/>
  <c r="F4007" i="6"/>
  <c r="F4017" i="6"/>
  <c r="F4027" i="6"/>
  <c r="F4037" i="6"/>
  <c r="F4047" i="6"/>
  <c r="F4057" i="6"/>
  <c r="F4067" i="6"/>
  <c r="F4077" i="6"/>
  <c r="F4087" i="6"/>
  <c r="F4097" i="6"/>
  <c r="F4107" i="6"/>
  <c r="F4117" i="6"/>
  <c r="F4127" i="6"/>
  <c r="F18" i="6"/>
  <c r="F56" i="6"/>
  <c r="F87" i="6"/>
  <c r="F119" i="6"/>
  <c r="F156" i="6"/>
  <c r="F187" i="6"/>
  <c r="F219" i="6"/>
  <c r="F256" i="6"/>
  <c r="F287" i="6"/>
  <c r="F319" i="6"/>
  <c r="F356" i="6"/>
  <c r="F387" i="6"/>
  <c r="F419" i="6"/>
  <c r="F456" i="6"/>
  <c r="F487" i="6"/>
  <c r="F519" i="6"/>
  <c r="F556" i="6"/>
  <c r="F587" i="6"/>
  <c r="F619" i="6"/>
  <c r="F656" i="6"/>
  <c r="F687" i="6"/>
  <c r="F719" i="6"/>
  <c r="F756" i="6"/>
  <c r="F787" i="6"/>
  <c r="F819" i="6"/>
  <c r="F856" i="6"/>
  <c r="F887" i="6"/>
  <c r="F919" i="6"/>
  <c r="F956" i="6"/>
  <c r="F987" i="6"/>
  <c r="F1019" i="6"/>
  <c r="F1056" i="6"/>
  <c r="F1087" i="6"/>
  <c r="F1117" i="6"/>
  <c r="F1139" i="6"/>
  <c r="F1167" i="6"/>
  <c r="F1189" i="6"/>
  <c r="F1217" i="6"/>
  <c r="F1239" i="6"/>
  <c r="F1267" i="6"/>
  <c r="F1288" i="6"/>
  <c r="F1303" i="6"/>
  <c r="F1316" i="6"/>
  <c r="F1328" i="6"/>
  <c r="F1340" i="6"/>
  <c r="F1353" i="6"/>
  <c r="F1366" i="6"/>
  <c r="F1378" i="6"/>
  <c r="F1388" i="6"/>
  <c r="F1398" i="6"/>
  <c r="F1408" i="6"/>
  <c r="F1418" i="6"/>
  <c r="F1428" i="6"/>
  <c r="F1438" i="6"/>
  <c r="F1448" i="6"/>
  <c r="F1458" i="6"/>
  <c r="F1468" i="6"/>
  <c r="F1478" i="6"/>
  <c r="F1488" i="6"/>
  <c r="F1498" i="6"/>
  <c r="F1508" i="6"/>
  <c r="F1518" i="6"/>
  <c r="F1528" i="6"/>
  <c r="F1538" i="6"/>
  <c r="F1548" i="6"/>
  <c r="F1558" i="6"/>
  <c r="F1568" i="6"/>
  <c r="F1578" i="6"/>
  <c r="F1588" i="6"/>
  <c r="F1598" i="6"/>
  <c r="F1608" i="6"/>
  <c r="F1618" i="6"/>
  <c r="F1628" i="6"/>
  <c r="F1638" i="6"/>
  <c r="F1648" i="6"/>
  <c r="F1658" i="6"/>
  <c r="F1668" i="6"/>
  <c r="F1678" i="6"/>
  <c r="F1688" i="6"/>
  <c r="F1698" i="6"/>
  <c r="F1708" i="6"/>
  <c r="F1718" i="6"/>
  <c r="F1728" i="6"/>
  <c r="F1738" i="6"/>
  <c r="F1748" i="6"/>
  <c r="F1758" i="6"/>
  <c r="F1768" i="6"/>
  <c r="F1778" i="6"/>
  <c r="F1788" i="6"/>
  <c r="F1798" i="6"/>
  <c r="F1808" i="6"/>
  <c r="F1818" i="6"/>
  <c r="F1828" i="6"/>
  <c r="F1838" i="6"/>
  <c r="F1848" i="6"/>
  <c r="F1858" i="6"/>
  <c r="F1868" i="6"/>
  <c r="F1878" i="6"/>
  <c r="F1888" i="6"/>
  <c r="F1898" i="6"/>
  <c r="F1908" i="6"/>
  <c r="F1918" i="6"/>
  <c r="F1928" i="6"/>
  <c r="F1938" i="6"/>
  <c r="F1948" i="6"/>
  <c r="F1958" i="6"/>
  <c r="F1968" i="6"/>
  <c r="F1978" i="6"/>
  <c r="F1988" i="6"/>
  <c r="F1998" i="6"/>
  <c r="F2008" i="6"/>
  <c r="F2018" i="6"/>
  <c r="F2028" i="6"/>
  <c r="F2038" i="6"/>
  <c r="F2048" i="6"/>
  <c r="F2058" i="6"/>
  <c r="F2068" i="6"/>
  <c r="F2078" i="6"/>
  <c r="F2088" i="6"/>
  <c r="F2098" i="6"/>
  <c r="F2108" i="6"/>
  <c r="F2118" i="6"/>
  <c r="F2128" i="6"/>
  <c r="F2138" i="6"/>
  <c r="F2148" i="6"/>
  <c r="F2158" i="6"/>
  <c r="F2168" i="6"/>
  <c r="F2178" i="6"/>
  <c r="F2188" i="6"/>
  <c r="F2198" i="6"/>
  <c r="F2208" i="6"/>
  <c r="F2218" i="6"/>
  <c r="F2228" i="6"/>
  <c r="F2238" i="6"/>
  <c r="F2248" i="6"/>
  <c r="F2258" i="6"/>
  <c r="F2268" i="6"/>
  <c r="F2278" i="6"/>
  <c r="F2288" i="6"/>
  <c r="F2298" i="6"/>
  <c r="F2308" i="6"/>
  <c r="F2318" i="6"/>
  <c r="F2328" i="6"/>
  <c r="F2338" i="6"/>
  <c r="F2348" i="6"/>
  <c r="F2358" i="6"/>
  <c r="F2368" i="6"/>
  <c r="F2378" i="6"/>
  <c r="F2388" i="6"/>
  <c r="F2398" i="6"/>
  <c r="F2408" i="6"/>
  <c r="F2418" i="6"/>
  <c r="F2428" i="6"/>
  <c r="F2438" i="6"/>
  <c r="F2448" i="6"/>
  <c r="F2458" i="6"/>
  <c r="F2468" i="6"/>
  <c r="F2478" i="6"/>
  <c r="F2488" i="6"/>
  <c r="F2498" i="6"/>
  <c r="F2508" i="6"/>
  <c r="F2518" i="6"/>
  <c r="F2528" i="6"/>
  <c r="F2538" i="6"/>
  <c r="F2548" i="6"/>
  <c r="F2558" i="6"/>
  <c r="F2568" i="6"/>
  <c r="F2578" i="6"/>
  <c r="F2588" i="6"/>
  <c r="F2598" i="6"/>
  <c r="F2608" i="6"/>
  <c r="F2618" i="6"/>
  <c r="F2628" i="6"/>
  <c r="F2638" i="6"/>
  <c r="F2648" i="6"/>
  <c r="F2658" i="6"/>
  <c r="F2668" i="6"/>
  <c r="F2678" i="6"/>
  <c r="F2688" i="6"/>
  <c r="F2698" i="6"/>
  <c r="F2708" i="6"/>
  <c r="F2718" i="6"/>
  <c r="F2728" i="6"/>
  <c r="F2738" i="6"/>
  <c r="F2748" i="6"/>
  <c r="F2758" i="6"/>
  <c r="F2768" i="6"/>
  <c r="F2778" i="6"/>
  <c r="F2788" i="6"/>
  <c r="F2798" i="6"/>
  <c r="F2808" i="6"/>
  <c r="F2818" i="6"/>
  <c r="F2828" i="6"/>
  <c r="F2838" i="6"/>
  <c r="F2848" i="6"/>
  <c r="F2858" i="6"/>
  <c r="F2868" i="6"/>
  <c r="F2878" i="6"/>
  <c r="F2888" i="6"/>
  <c r="F2898" i="6"/>
  <c r="F2908" i="6"/>
  <c r="F2918" i="6"/>
  <c r="F2928" i="6"/>
  <c r="F2938" i="6"/>
  <c r="F2948" i="6"/>
  <c r="F2958" i="6"/>
  <c r="F2968" i="6"/>
  <c r="F2978" i="6"/>
  <c r="F2988" i="6"/>
  <c r="F2998" i="6"/>
  <c r="F3008" i="6"/>
  <c r="F3018" i="6"/>
  <c r="F3028" i="6"/>
  <c r="F3038" i="6"/>
  <c r="F3048" i="6"/>
  <c r="F3058" i="6"/>
  <c r="F3068" i="6"/>
  <c r="F3078" i="6"/>
  <c r="F3088" i="6"/>
  <c r="F3098" i="6"/>
  <c r="F3108" i="6"/>
  <c r="F3118" i="6"/>
  <c r="F3128" i="6"/>
  <c r="F3138" i="6"/>
  <c r="F3148" i="6"/>
  <c r="F3158" i="6"/>
  <c r="F3168" i="6"/>
  <c r="F3178" i="6"/>
  <c r="F3188" i="6"/>
  <c r="F3198" i="6"/>
  <c r="F3208" i="6"/>
  <c r="F3218" i="6"/>
  <c r="F3228" i="6"/>
  <c r="F3238" i="6"/>
  <c r="F3248" i="6"/>
  <c r="F3258" i="6"/>
  <c r="F3268" i="6"/>
  <c r="F3278" i="6"/>
  <c r="F3288" i="6"/>
  <c r="F3298" i="6"/>
  <c r="F3308" i="6"/>
  <c r="F3318" i="6"/>
  <c r="F3328" i="6"/>
  <c r="F3338" i="6"/>
  <c r="F3348" i="6"/>
  <c r="F3358" i="6"/>
  <c r="F3368" i="6"/>
  <c r="F3378" i="6"/>
  <c r="F3388" i="6"/>
  <c r="F3398" i="6"/>
  <c r="F3408" i="6"/>
  <c r="F3418" i="6"/>
  <c r="F3428" i="6"/>
  <c r="F3438" i="6"/>
  <c r="F3448" i="6"/>
  <c r="F3458" i="6"/>
  <c r="F3468" i="6"/>
  <c r="F3478" i="6"/>
  <c r="F3488" i="6"/>
  <c r="F3498" i="6"/>
  <c r="F3508" i="6"/>
  <c r="F3518" i="6"/>
  <c r="F3528" i="6"/>
  <c r="F3538" i="6"/>
  <c r="F3548" i="6"/>
  <c r="F3558" i="6"/>
  <c r="F3568" i="6"/>
  <c r="F3578" i="6"/>
  <c r="F3588" i="6"/>
  <c r="F3598" i="6"/>
  <c r="F3608" i="6"/>
  <c r="F3618" i="6"/>
  <c r="F3628" i="6"/>
  <c r="F3638" i="6"/>
  <c r="F3648" i="6"/>
  <c r="F3658" i="6"/>
  <c r="F3668" i="6"/>
  <c r="F3678" i="6"/>
  <c r="F3688" i="6"/>
  <c r="F3698" i="6"/>
  <c r="F3708" i="6"/>
  <c r="F3718" i="6"/>
  <c r="F3728" i="6"/>
  <c r="F3738" i="6"/>
  <c r="F3748" i="6"/>
  <c r="F3758" i="6"/>
  <c r="F3768" i="6"/>
  <c r="F3778" i="6"/>
  <c r="F3788" i="6"/>
  <c r="F3798" i="6"/>
  <c r="F3808" i="6"/>
  <c r="F3818" i="6"/>
  <c r="F3828" i="6"/>
  <c r="F3838" i="6"/>
  <c r="F3848" i="6"/>
  <c r="F3858" i="6"/>
  <c r="F3868" i="6"/>
  <c r="F3878" i="6"/>
  <c r="F3888" i="6"/>
  <c r="F3898" i="6"/>
  <c r="F3908" i="6"/>
  <c r="F3918" i="6"/>
  <c r="F3928" i="6"/>
  <c r="F3938" i="6"/>
  <c r="F3948" i="6"/>
  <c r="F3958" i="6"/>
  <c r="F3968" i="6"/>
  <c r="F3978" i="6"/>
  <c r="F3988" i="6"/>
  <c r="F3998" i="6"/>
  <c r="F4008" i="6"/>
  <c r="F4018" i="6"/>
  <c r="F4028" i="6"/>
  <c r="F4038" i="6"/>
  <c r="F4048" i="6"/>
  <c r="F4058" i="6"/>
  <c r="F4068" i="6"/>
  <c r="F4078" i="6"/>
  <c r="F4088" i="6"/>
  <c r="F4098" i="6"/>
  <c r="F4108" i="6"/>
  <c r="F4118" i="6"/>
  <c r="F4128" i="6"/>
  <c r="F26" i="6"/>
  <c r="F57" i="6"/>
  <c r="F89" i="6"/>
  <c r="F126" i="6"/>
  <c r="F157" i="6"/>
  <c r="F189" i="6"/>
  <c r="F226" i="6"/>
  <c r="F257" i="6"/>
  <c r="F289" i="6"/>
  <c r="F326" i="6"/>
  <c r="F357" i="6"/>
  <c r="F389" i="6"/>
  <c r="F426" i="6"/>
  <c r="F457" i="6"/>
  <c r="F489" i="6"/>
  <c r="F526" i="6"/>
  <c r="F557" i="6"/>
  <c r="F589" i="6"/>
  <c r="F626" i="6"/>
  <c r="F657" i="6"/>
  <c r="F689" i="6"/>
  <c r="F726" i="6"/>
  <c r="F757" i="6"/>
  <c r="F789" i="6"/>
  <c r="F826" i="6"/>
  <c r="F857" i="6"/>
  <c r="F889" i="6"/>
  <c r="F926" i="6"/>
  <c r="F957" i="6"/>
  <c r="F989" i="6"/>
  <c r="F1026" i="6"/>
  <c r="F1057" i="6"/>
  <c r="F1089" i="6"/>
  <c r="F1118" i="6"/>
  <c r="F1146" i="6"/>
  <c r="F1168" i="6"/>
  <c r="F1196" i="6"/>
  <c r="F1218" i="6"/>
  <c r="F1246" i="6"/>
  <c r="F1268" i="6"/>
  <c r="F1289" i="6"/>
  <c r="F1304" i="6"/>
  <c r="F1317" i="6"/>
  <c r="F1329" i="6"/>
  <c r="F1342" i="6"/>
  <c r="F1354" i="6"/>
  <c r="F1367" i="6"/>
  <c r="F1379" i="6"/>
  <c r="F1389" i="6"/>
  <c r="F1399" i="6"/>
  <c r="F1409" i="6"/>
  <c r="F1419" i="6"/>
  <c r="F1429" i="6"/>
  <c r="F1439" i="6"/>
  <c r="F1449" i="6"/>
  <c r="F1459" i="6"/>
  <c r="F1469" i="6"/>
  <c r="F1479" i="6"/>
  <c r="F1489" i="6"/>
  <c r="F1499" i="6"/>
  <c r="F1509" i="6"/>
  <c r="F1519" i="6"/>
  <c r="F1529" i="6"/>
  <c r="F1539" i="6"/>
  <c r="F1549" i="6"/>
  <c r="F1559" i="6"/>
  <c r="F1569" i="6"/>
  <c r="F1579" i="6"/>
  <c r="F1589" i="6"/>
  <c r="F1599" i="6"/>
  <c r="F1609" i="6"/>
  <c r="F1619" i="6"/>
  <c r="F1629" i="6"/>
  <c r="F1639" i="6"/>
  <c r="F1649" i="6"/>
  <c r="F1659" i="6"/>
  <c r="F1669" i="6"/>
  <c r="F1679" i="6"/>
  <c r="F1689" i="6"/>
  <c r="F1699" i="6"/>
  <c r="F1709" i="6"/>
  <c r="F1719" i="6"/>
  <c r="F1729" i="6"/>
  <c r="F1739" i="6"/>
  <c r="F1749" i="6"/>
  <c r="F1759" i="6"/>
  <c r="F1769" i="6"/>
  <c r="F1779" i="6"/>
  <c r="F1789" i="6"/>
  <c r="F1799" i="6"/>
  <c r="F1809" i="6"/>
  <c r="F1819" i="6"/>
  <c r="F1829" i="6"/>
  <c r="F1839" i="6"/>
  <c r="F1849" i="6"/>
  <c r="F1859" i="6"/>
  <c r="F1869" i="6"/>
  <c r="F1879" i="6"/>
  <c r="F1889" i="6"/>
  <c r="F1899" i="6"/>
  <c r="F1909" i="6"/>
  <c r="F1919" i="6"/>
  <c r="F1929" i="6"/>
  <c r="F1939" i="6"/>
  <c r="F1949" i="6"/>
  <c r="F1959" i="6"/>
  <c r="F1969" i="6"/>
  <c r="F1979" i="6"/>
  <c r="F1989" i="6"/>
  <c r="F1999" i="6"/>
  <c r="F2009" i="6"/>
  <c r="F2019" i="6"/>
  <c r="F2029" i="6"/>
  <c r="F2039" i="6"/>
  <c r="F2049" i="6"/>
  <c r="F2059" i="6"/>
  <c r="F2069" i="6"/>
  <c r="F2079" i="6"/>
  <c r="F2089" i="6"/>
  <c r="F2099" i="6"/>
  <c r="F2109" i="6"/>
  <c r="F2119" i="6"/>
  <c r="F2129" i="6"/>
  <c r="F2139" i="6"/>
  <c r="F2149" i="6"/>
  <c r="F2159" i="6"/>
  <c r="F2169" i="6"/>
  <c r="F2179" i="6"/>
  <c r="F2189" i="6"/>
  <c r="F2199" i="6"/>
  <c r="F2209" i="6"/>
  <c r="F2219" i="6"/>
  <c r="F2229" i="6"/>
  <c r="F2239" i="6"/>
  <c r="F2249" i="6"/>
  <c r="F2259" i="6"/>
  <c r="F2269" i="6"/>
  <c r="F2279" i="6"/>
  <c r="F2289" i="6"/>
  <c r="F2299" i="6"/>
  <c r="F2309" i="6"/>
  <c r="F2319" i="6"/>
  <c r="F2329" i="6"/>
  <c r="F2339" i="6"/>
  <c r="F2349" i="6"/>
  <c r="F2359" i="6"/>
  <c r="F2369" i="6"/>
  <c r="F2379" i="6"/>
  <c r="F2389" i="6"/>
  <c r="F2399" i="6"/>
  <c r="F2409" i="6"/>
  <c r="F2419" i="6"/>
  <c r="F2429" i="6"/>
  <c r="F2439" i="6"/>
  <c r="F2449" i="6"/>
  <c r="F2459" i="6"/>
  <c r="F2469" i="6"/>
  <c r="F2479" i="6"/>
  <c r="F2489" i="6"/>
  <c r="F2499" i="6"/>
  <c r="F2509" i="6"/>
  <c r="F2519" i="6"/>
  <c r="F2529" i="6"/>
  <c r="F2539" i="6"/>
  <c r="F2549" i="6"/>
  <c r="F2559" i="6"/>
  <c r="F2569" i="6"/>
  <c r="F2579" i="6"/>
  <c r="F2589" i="6"/>
  <c r="F2599" i="6"/>
  <c r="F2609" i="6"/>
  <c r="F2619" i="6"/>
  <c r="F2629" i="6"/>
  <c r="F2639" i="6"/>
  <c r="F2649" i="6"/>
  <c r="F2659" i="6"/>
  <c r="F2669" i="6"/>
  <c r="F2679" i="6"/>
  <c r="F2689" i="6"/>
  <c r="F2699" i="6"/>
  <c r="F2709" i="6"/>
  <c r="F2719" i="6"/>
  <c r="F2729" i="6"/>
  <c r="F2739" i="6"/>
  <c r="F2749" i="6"/>
  <c r="F2759" i="6"/>
  <c r="F2769" i="6"/>
  <c r="F2779" i="6"/>
  <c r="F2789" i="6"/>
  <c r="F2799" i="6"/>
  <c r="F2809" i="6"/>
  <c r="F2819" i="6"/>
  <c r="F2829" i="6"/>
  <c r="F2839" i="6"/>
  <c r="F2849" i="6"/>
  <c r="F2859" i="6"/>
  <c r="F2869" i="6"/>
  <c r="F2879" i="6"/>
  <c r="F2889" i="6"/>
  <c r="F2899" i="6"/>
  <c r="F2909" i="6"/>
  <c r="F2919" i="6"/>
  <c r="F2929" i="6"/>
  <c r="F2939" i="6"/>
  <c r="F2949" i="6"/>
  <c r="F2959" i="6"/>
  <c r="F2969" i="6"/>
  <c r="F2979" i="6"/>
  <c r="F2989" i="6"/>
  <c r="F2999" i="6"/>
  <c r="F3009" i="6"/>
  <c r="F3019" i="6"/>
  <c r="F3029" i="6"/>
  <c r="F3039" i="6"/>
  <c r="F3049" i="6"/>
  <c r="F3059" i="6"/>
  <c r="F3069" i="6"/>
  <c r="F3079" i="6"/>
  <c r="F3089" i="6"/>
  <c r="F3099" i="6"/>
  <c r="F3109" i="6"/>
  <c r="F3119" i="6"/>
  <c r="F3129" i="6"/>
  <c r="F3139" i="6"/>
  <c r="F3149" i="6"/>
  <c r="F3159" i="6"/>
  <c r="F3169" i="6"/>
  <c r="F3179" i="6"/>
  <c r="F3189" i="6"/>
  <c r="F3199" i="6"/>
  <c r="F3209" i="6"/>
  <c r="F3219" i="6"/>
  <c r="F3229" i="6"/>
  <c r="F3239" i="6"/>
  <c r="F3249" i="6"/>
  <c r="F3259" i="6"/>
  <c r="F3269" i="6"/>
  <c r="F3279" i="6"/>
  <c r="F3289" i="6"/>
  <c r="F3299" i="6"/>
  <c r="F3309" i="6"/>
  <c r="F3319" i="6"/>
  <c r="F3329" i="6"/>
  <c r="F3339" i="6"/>
  <c r="F3349" i="6"/>
  <c r="F3359" i="6"/>
  <c r="F3369" i="6"/>
  <c r="F3379" i="6"/>
  <c r="F3389" i="6"/>
  <c r="F3399" i="6"/>
  <c r="F3409" i="6"/>
  <c r="F3419" i="6"/>
  <c r="F3429" i="6"/>
  <c r="F3439" i="6"/>
  <c r="F3449" i="6"/>
  <c r="F3459" i="6"/>
  <c r="F3469" i="6"/>
  <c r="F3479" i="6"/>
  <c r="F3489" i="6"/>
  <c r="F3499" i="6"/>
  <c r="F3509" i="6"/>
  <c r="F3519" i="6"/>
  <c r="F3529" i="6"/>
  <c r="F3539" i="6"/>
  <c r="F3549" i="6"/>
  <c r="F3559" i="6"/>
  <c r="F3569" i="6"/>
  <c r="F3579" i="6"/>
  <c r="F3589" i="6"/>
  <c r="F3599" i="6"/>
  <c r="F3609" i="6"/>
  <c r="F3619" i="6"/>
  <c r="F3629" i="6"/>
  <c r="F3639" i="6"/>
  <c r="F3649" i="6"/>
  <c r="F3659" i="6"/>
  <c r="F3669" i="6"/>
  <c r="F3679" i="6"/>
  <c r="F3689" i="6"/>
  <c r="F3699" i="6"/>
  <c r="F3709" i="6"/>
  <c r="F3719" i="6"/>
  <c r="F3729" i="6"/>
  <c r="F3739" i="6"/>
  <c r="F3749" i="6"/>
  <c r="F3759" i="6"/>
  <c r="F3769" i="6"/>
  <c r="F3779" i="6"/>
  <c r="F3789" i="6"/>
  <c r="F3799" i="6"/>
  <c r="F3809" i="6"/>
  <c r="F3819" i="6"/>
  <c r="F3829" i="6"/>
  <c r="F3839" i="6"/>
  <c r="F3849" i="6"/>
  <c r="F3859" i="6"/>
  <c r="F3869" i="6"/>
  <c r="F3879" i="6"/>
  <c r="F3889" i="6"/>
  <c r="F3899" i="6"/>
  <c r="F3909" i="6"/>
  <c r="F3919" i="6"/>
  <c r="F3929" i="6"/>
  <c r="F3939" i="6"/>
  <c r="F3949" i="6"/>
  <c r="F3959" i="6"/>
  <c r="F3969" i="6"/>
  <c r="F3979" i="6"/>
  <c r="F3989" i="6"/>
  <c r="F3999" i="6"/>
  <c r="F4009" i="6"/>
  <c r="F4019" i="6"/>
  <c r="F4029" i="6"/>
  <c r="F4039" i="6"/>
  <c r="F4049" i="6"/>
  <c r="F4059" i="6"/>
  <c r="F4069" i="6"/>
  <c r="F4079" i="6"/>
  <c r="F4089" i="6"/>
  <c r="F4099" i="6"/>
  <c r="F4109" i="6"/>
  <c r="F4119" i="6"/>
  <c r="F4129" i="6"/>
  <c r="F27" i="6"/>
  <c r="F59" i="6"/>
  <c r="F96" i="6"/>
  <c r="F36" i="6"/>
  <c r="F67" i="6"/>
  <c r="F99" i="6"/>
  <c r="F136" i="6"/>
  <c r="F167" i="6"/>
  <c r="F199" i="6"/>
  <c r="F236" i="6"/>
  <c r="F267" i="6"/>
  <c r="F299" i="6"/>
  <c r="F336" i="6"/>
  <c r="F367" i="6"/>
  <c r="F399" i="6"/>
  <c r="F436" i="6"/>
  <c r="F467" i="6"/>
  <c r="F499" i="6"/>
  <c r="F536" i="6"/>
  <c r="F567" i="6"/>
  <c r="F599" i="6"/>
  <c r="F636" i="6"/>
  <c r="F667" i="6"/>
  <c r="F699" i="6"/>
  <c r="F736" i="6"/>
  <c r="F767" i="6"/>
  <c r="F799" i="6"/>
  <c r="F836" i="6"/>
  <c r="F867" i="6"/>
  <c r="F899" i="6"/>
  <c r="F936" i="6"/>
  <c r="F967" i="6"/>
  <c r="F999" i="6"/>
  <c r="F1036" i="6"/>
  <c r="F1067" i="6"/>
  <c r="F1099" i="6"/>
  <c r="F1127" i="6"/>
  <c r="F1149" i="6"/>
  <c r="F1177" i="6"/>
  <c r="F1199" i="6"/>
  <c r="F1227" i="6"/>
  <c r="F1249" i="6"/>
  <c r="F1277" i="6"/>
  <c r="F1296" i="6"/>
  <c r="F1308" i="6"/>
  <c r="F1320" i="6"/>
  <c r="F1333" i="6"/>
  <c r="F1346" i="6"/>
  <c r="F1358" i="6"/>
  <c r="F1370" i="6"/>
  <c r="F1382" i="6"/>
  <c r="F1392" i="6"/>
  <c r="F1402" i="6"/>
  <c r="F1412" i="6"/>
  <c r="F1422" i="6"/>
  <c r="F1432" i="6"/>
  <c r="F1442" i="6"/>
  <c r="F1452" i="6"/>
  <c r="F1462" i="6"/>
  <c r="F1472" i="6"/>
  <c r="F1482" i="6"/>
  <c r="F1492" i="6"/>
  <c r="F1502" i="6"/>
  <c r="F1512" i="6"/>
  <c r="F1522" i="6"/>
  <c r="F1532" i="6"/>
  <c r="F1542" i="6"/>
  <c r="F1552" i="6"/>
  <c r="F1562" i="6"/>
  <c r="F1572" i="6"/>
  <c r="F1582" i="6"/>
  <c r="F1592" i="6"/>
  <c r="F1602" i="6"/>
  <c r="F1612" i="6"/>
  <c r="F1622" i="6"/>
  <c r="F1632" i="6"/>
  <c r="F1642" i="6"/>
  <c r="F1652" i="6"/>
  <c r="F1662" i="6"/>
  <c r="F1672" i="6"/>
  <c r="F1682" i="6"/>
  <c r="F1692" i="6"/>
  <c r="F1702" i="6"/>
  <c r="F1712" i="6"/>
  <c r="F1722" i="6"/>
  <c r="F1732" i="6"/>
  <c r="F1742" i="6"/>
  <c r="F1752" i="6"/>
  <c r="F1762" i="6"/>
  <c r="F1772" i="6"/>
  <c r="F1782" i="6"/>
  <c r="F1792" i="6"/>
  <c r="F1802" i="6"/>
  <c r="F1812" i="6"/>
  <c r="F1822" i="6"/>
  <c r="F1832" i="6"/>
  <c r="F1842" i="6"/>
  <c r="F1852" i="6"/>
  <c r="F1862" i="6"/>
  <c r="F1872" i="6"/>
  <c r="F1882" i="6"/>
  <c r="F1892" i="6"/>
  <c r="F1902" i="6"/>
  <c r="F1912" i="6"/>
  <c r="F1922" i="6"/>
  <c r="F1932" i="6"/>
  <c r="F1942" i="6"/>
  <c r="F1952" i="6"/>
  <c r="F1962" i="6"/>
  <c r="F1972" i="6"/>
  <c r="F1982" i="6"/>
  <c r="F1992" i="6"/>
  <c r="F2002" i="6"/>
  <c r="F2012" i="6"/>
  <c r="F2022" i="6"/>
  <c r="F2032" i="6"/>
  <c r="F2042" i="6"/>
  <c r="F2052" i="6"/>
  <c r="F2062" i="6"/>
  <c r="F2072" i="6"/>
  <c r="F2082" i="6"/>
  <c r="F2092" i="6"/>
  <c r="F2102" i="6"/>
  <c r="F2112" i="6"/>
  <c r="F2122" i="6"/>
  <c r="F2132" i="6"/>
  <c r="F2142" i="6"/>
  <c r="F2152" i="6"/>
  <c r="F2162" i="6"/>
  <c r="F2172" i="6"/>
  <c r="F2182" i="6"/>
  <c r="F2192" i="6"/>
  <c r="F2202" i="6"/>
  <c r="F2212" i="6"/>
  <c r="F2222" i="6"/>
  <c r="F2232" i="6"/>
  <c r="F2242" i="6"/>
  <c r="F2252" i="6"/>
  <c r="F2262" i="6"/>
  <c r="F37" i="6"/>
  <c r="F169" i="6"/>
  <c r="F296" i="6"/>
  <c r="F397" i="6"/>
  <c r="F506" i="6"/>
  <c r="F627" i="6"/>
  <c r="F729" i="6"/>
  <c r="F837" i="6"/>
  <c r="F959" i="6"/>
  <c r="F1066" i="6"/>
  <c r="F1156" i="6"/>
  <c r="F1247" i="6"/>
  <c r="F1307" i="6"/>
  <c r="F1347" i="6"/>
  <c r="F1390" i="6"/>
  <c r="F1421" i="6"/>
  <c r="F1453" i="6"/>
  <c r="F1490" i="6"/>
  <c r="F1521" i="6"/>
  <c r="F1553" i="6"/>
  <c r="F1590" i="6"/>
  <c r="F1621" i="6"/>
  <c r="F1653" i="6"/>
  <c r="F1690" i="6"/>
  <c r="F1721" i="6"/>
  <c r="F1753" i="6"/>
  <c r="F1790" i="6"/>
  <c r="F1821" i="6"/>
  <c r="F1853" i="6"/>
  <c r="F1890" i="6"/>
  <c r="F1921" i="6"/>
  <c r="F1953" i="6"/>
  <c r="F1990" i="6"/>
  <c r="F2021" i="6"/>
  <c r="F2053" i="6"/>
  <c r="F2090" i="6"/>
  <c r="F2121" i="6"/>
  <c r="F2153" i="6"/>
  <c r="F2190" i="6"/>
  <c r="F2221" i="6"/>
  <c r="F2253" i="6"/>
  <c r="F2282" i="6"/>
  <c r="F2310" i="6"/>
  <c r="F2332" i="6"/>
  <c r="F2360" i="6"/>
  <c r="F2382" i="6"/>
  <c r="F2410" i="6"/>
  <c r="F2432" i="6"/>
  <c r="F2460" i="6"/>
  <c r="F2482" i="6"/>
  <c r="F2510" i="6"/>
  <c r="F2532" i="6"/>
  <c r="F2560" i="6"/>
  <c r="F2582" i="6"/>
  <c r="F2610" i="6"/>
  <c r="F2632" i="6"/>
  <c r="F2660" i="6"/>
  <c r="F2682" i="6"/>
  <c r="F2710" i="6"/>
  <c r="F2732" i="6"/>
  <c r="F2760" i="6"/>
  <c r="F2782" i="6"/>
  <c r="F2810" i="6"/>
  <c r="F2832" i="6"/>
  <c r="F2860" i="6"/>
  <c r="F2882" i="6"/>
  <c r="F2910" i="6"/>
  <c r="F2932" i="6"/>
  <c r="F2960" i="6"/>
  <c r="F2982" i="6"/>
  <c r="F3010" i="6"/>
  <c r="F3032" i="6"/>
  <c r="F3060" i="6"/>
  <c r="F3082" i="6"/>
  <c r="F3110" i="6"/>
  <c r="F3132" i="6"/>
  <c r="F3160" i="6"/>
  <c r="F3182" i="6"/>
  <c r="F3210" i="6"/>
  <c r="F3232" i="6"/>
  <c r="F3260" i="6"/>
  <c r="F3282" i="6"/>
  <c r="F3310" i="6"/>
  <c r="F3332" i="6"/>
  <c r="F3360" i="6"/>
  <c r="F3382" i="6"/>
  <c r="F3410" i="6"/>
  <c r="F3432" i="6"/>
  <c r="F3460" i="6"/>
  <c r="F3482" i="6"/>
  <c r="F3510" i="6"/>
  <c r="F3532" i="6"/>
  <c r="F3560" i="6"/>
  <c r="F3582" i="6"/>
  <c r="F66" i="6"/>
  <c r="F196" i="6"/>
  <c r="F297" i="6"/>
  <c r="F406" i="6"/>
  <c r="F527" i="6"/>
  <c r="F629" i="6"/>
  <c r="F737" i="6"/>
  <c r="F859" i="6"/>
  <c r="F966" i="6"/>
  <c r="F1069" i="6"/>
  <c r="F1169" i="6"/>
  <c r="F1248" i="6"/>
  <c r="F1309" i="6"/>
  <c r="F1356" i="6"/>
  <c r="F1391" i="6"/>
  <c r="F1423" i="6"/>
  <c r="F1460" i="6"/>
  <c r="F1491" i="6"/>
  <c r="F1523" i="6"/>
  <c r="F1560" i="6"/>
  <c r="F1591" i="6"/>
  <c r="F1623" i="6"/>
  <c r="F1660" i="6"/>
  <c r="F1691" i="6"/>
  <c r="F1723" i="6"/>
  <c r="F1760" i="6"/>
  <c r="F1791" i="6"/>
  <c r="F1823" i="6"/>
  <c r="F1860" i="6"/>
  <c r="F1891" i="6"/>
  <c r="F1923" i="6"/>
  <c r="F1960" i="6"/>
  <c r="F1991" i="6"/>
  <c r="F2023" i="6"/>
  <c r="F2060" i="6"/>
  <c r="F2091" i="6"/>
  <c r="F2123" i="6"/>
  <c r="F2160" i="6"/>
  <c r="F2191" i="6"/>
  <c r="F2223" i="6"/>
  <c r="F2260" i="6"/>
  <c r="F2283" i="6"/>
  <c r="F2311" i="6"/>
  <c r="F2333" i="6"/>
  <c r="F2361" i="6"/>
  <c r="F2383" i="6"/>
  <c r="F2411" i="6"/>
  <c r="F2433" i="6"/>
  <c r="F2461" i="6"/>
  <c r="F2483" i="6"/>
  <c r="F2511" i="6"/>
  <c r="F2533" i="6"/>
  <c r="F2561" i="6"/>
  <c r="F2583" i="6"/>
  <c r="F2611" i="6"/>
  <c r="F2633" i="6"/>
  <c r="F2661" i="6"/>
  <c r="F2683" i="6"/>
  <c r="F2711" i="6"/>
  <c r="F2733" i="6"/>
  <c r="F2761" i="6"/>
  <c r="F2783" i="6"/>
  <c r="F2811" i="6"/>
  <c r="F2833" i="6"/>
  <c r="F2861" i="6"/>
  <c r="F2883" i="6"/>
  <c r="F2911" i="6"/>
  <c r="F2933" i="6"/>
  <c r="F2961" i="6"/>
  <c r="F2983" i="6"/>
  <c r="F3011" i="6"/>
  <c r="F3033" i="6"/>
  <c r="F3061" i="6"/>
  <c r="F3083" i="6"/>
  <c r="F3111" i="6"/>
  <c r="F3133" i="6"/>
  <c r="F3161" i="6"/>
  <c r="F3183" i="6"/>
  <c r="F3211" i="6"/>
  <c r="F3233" i="6"/>
  <c r="F3261" i="6"/>
  <c r="F3283" i="6"/>
  <c r="F3311" i="6"/>
  <c r="F3333" i="6"/>
  <c r="F3361" i="6"/>
  <c r="F3383" i="6"/>
  <c r="F3411" i="6"/>
  <c r="F3433" i="6"/>
  <c r="F3461" i="6"/>
  <c r="F3483" i="6"/>
  <c r="F3511" i="6"/>
  <c r="F3533" i="6"/>
  <c r="F3561" i="6"/>
  <c r="F3583" i="6"/>
  <c r="F3603" i="6"/>
  <c r="F3621" i="6"/>
  <c r="F3636" i="6"/>
  <c r="F3653" i="6"/>
  <c r="F3671" i="6"/>
  <c r="F3686" i="6"/>
  <c r="F3703" i="6"/>
  <c r="F3721" i="6"/>
  <c r="F3736" i="6"/>
  <c r="F3753" i="6"/>
  <c r="F3771" i="6"/>
  <c r="F3786" i="6"/>
  <c r="F3803" i="6"/>
  <c r="F3821" i="6"/>
  <c r="F3836" i="6"/>
  <c r="F3853" i="6"/>
  <c r="F3871" i="6"/>
  <c r="F3886" i="6"/>
  <c r="F3903" i="6"/>
  <c r="F3921" i="6"/>
  <c r="F3936" i="6"/>
  <c r="F3953" i="6"/>
  <c r="F3966" i="6"/>
  <c r="F3982" i="6"/>
  <c r="F3995" i="6"/>
  <c r="F4011" i="6"/>
  <c r="F4024" i="6"/>
  <c r="F4040" i="6"/>
  <c r="F4053" i="6"/>
  <c r="F4066" i="6"/>
  <c r="F4082" i="6"/>
  <c r="F4095" i="6"/>
  <c r="F4111" i="6"/>
  <c r="F4124" i="6"/>
  <c r="F4137" i="6"/>
  <c r="F4147" i="6"/>
  <c r="F4157" i="6"/>
  <c r="F4167" i="6"/>
  <c r="F4177" i="6"/>
  <c r="F4187" i="6"/>
  <c r="F4197" i="6"/>
  <c r="F4207" i="6"/>
  <c r="F4217" i="6"/>
  <c r="F4227" i="6"/>
  <c r="F4237" i="6"/>
  <c r="F4247" i="6"/>
  <c r="F4257" i="6"/>
  <c r="F4267" i="6"/>
  <c r="F4277" i="6"/>
  <c r="F4287" i="6"/>
  <c r="F4297" i="6"/>
  <c r="F4307" i="6"/>
  <c r="F4317" i="6"/>
  <c r="F4327" i="6"/>
  <c r="F4337" i="6"/>
  <c r="F4347" i="6"/>
  <c r="F4357" i="6"/>
  <c r="F4367" i="6"/>
  <c r="F4377" i="6"/>
  <c r="F4387" i="6"/>
  <c r="F4397" i="6"/>
  <c r="F4407" i="6"/>
  <c r="F4417" i="6"/>
  <c r="F4427" i="6"/>
  <c r="F4437" i="6"/>
  <c r="F4447" i="6"/>
  <c r="F4457" i="6"/>
  <c r="F4467" i="6"/>
  <c r="F4477" i="6"/>
  <c r="F4487" i="6"/>
  <c r="F4497" i="6"/>
  <c r="F4507" i="6"/>
  <c r="F4517" i="6"/>
  <c r="F4527" i="6"/>
  <c r="F4537" i="6"/>
  <c r="F4547" i="6"/>
  <c r="F4557" i="6"/>
  <c r="F4567" i="6"/>
  <c r="F4577" i="6"/>
  <c r="F4587" i="6"/>
  <c r="F4597" i="6"/>
  <c r="F4607" i="6"/>
  <c r="F4617" i="6"/>
  <c r="F4627" i="6"/>
  <c r="F4637" i="6"/>
  <c r="F4647" i="6"/>
  <c r="F4657" i="6"/>
  <c r="F4667" i="6"/>
  <c r="F4677" i="6"/>
  <c r="F4687" i="6"/>
  <c r="F4697" i="6"/>
  <c r="F4707" i="6"/>
  <c r="F4717" i="6"/>
  <c r="F4727" i="6"/>
  <c r="F4737" i="6"/>
  <c r="F4747" i="6"/>
  <c r="F4757" i="6"/>
  <c r="F4767" i="6"/>
  <c r="F4777" i="6"/>
  <c r="F4787" i="6"/>
  <c r="F4797" i="6"/>
  <c r="F4807" i="6"/>
  <c r="F4817" i="6"/>
  <c r="F4827" i="6"/>
  <c r="F4837" i="6"/>
  <c r="F4847" i="6"/>
  <c r="F4857" i="6"/>
  <c r="F4867" i="6"/>
  <c r="F4877" i="6"/>
  <c r="F4887" i="6"/>
  <c r="F4897" i="6"/>
  <c r="F4907" i="6"/>
  <c r="F4917" i="6"/>
  <c r="F4927" i="6"/>
  <c r="F4937" i="6"/>
  <c r="F4947" i="6"/>
  <c r="F4957" i="6"/>
  <c r="F4967" i="6"/>
  <c r="F4977" i="6"/>
  <c r="F4987" i="6"/>
  <c r="F4997" i="6"/>
  <c r="F5007" i="6"/>
  <c r="F5017" i="6"/>
  <c r="F5027" i="6"/>
  <c r="F5037" i="6"/>
  <c r="F5047" i="6"/>
  <c r="F5057" i="6"/>
  <c r="F5067" i="6"/>
  <c r="F5077" i="6"/>
  <c r="F5087" i="6"/>
  <c r="F5097" i="6"/>
  <c r="F5107" i="6"/>
  <c r="F5117" i="6"/>
  <c r="F5127" i="6"/>
  <c r="F5137" i="6"/>
  <c r="F5147" i="6"/>
  <c r="F5157" i="6"/>
  <c r="F5167" i="6"/>
  <c r="F5177" i="6"/>
  <c r="F5187" i="6"/>
  <c r="F5197" i="6"/>
  <c r="F5207" i="6"/>
  <c r="F5217" i="6"/>
  <c r="F5227" i="6"/>
  <c r="F5237" i="6"/>
  <c r="F5247" i="6"/>
  <c r="F5257" i="6"/>
  <c r="F5267" i="6"/>
  <c r="F5277" i="6"/>
  <c r="F5287" i="6"/>
  <c r="F5297" i="6"/>
  <c r="F5307" i="6"/>
  <c r="F5317" i="6"/>
  <c r="F5327" i="6"/>
  <c r="F5337" i="6"/>
  <c r="F5347" i="6"/>
  <c r="F5357" i="6"/>
  <c r="F5367" i="6"/>
  <c r="F5377" i="6"/>
  <c r="F5387" i="6"/>
  <c r="F5397" i="6"/>
  <c r="F5407" i="6"/>
  <c r="F5417" i="6"/>
  <c r="F5427" i="6"/>
  <c r="F5437" i="6"/>
  <c r="F5447" i="6"/>
  <c r="F5457" i="6"/>
  <c r="F5467" i="6"/>
  <c r="F5477" i="6"/>
  <c r="F5487" i="6"/>
  <c r="F5497" i="6"/>
  <c r="F5507" i="6"/>
  <c r="F5517" i="6"/>
  <c r="F5527" i="6"/>
  <c r="F5537" i="6"/>
  <c r="F5547" i="6"/>
  <c r="F5557" i="6"/>
  <c r="F5567" i="6"/>
  <c r="F5577" i="6"/>
  <c r="F5587" i="6"/>
  <c r="F5597" i="6"/>
  <c r="F5607" i="6"/>
  <c r="F5617" i="6"/>
  <c r="F5627" i="6"/>
  <c r="F5637" i="6"/>
  <c r="F5647" i="6"/>
  <c r="F5657" i="6"/>
  <c r="F5667" i="6"/>
  <c r="F69" i="6"/>
  <c r="F197" i="6"/>
  <c r="F306" i="6"/>
  <c r="F427" i="6"/>
  <c r="F529" i="6"/>
  <c r="F637" i="6"/>
  <c r="F759" i="6"/>
  <c r="F866" i="6"/>
  <c r="F969" i="6"/>
  <c r="F1096" i="6"/>
  <c r="F1176" i="6"/>
  <c r="F1256" i="6"/>
  <c r="F1318" i="6"/>
  <c r="F1357" i="6"/>
  <c r="F1393" i="6"/>
  <c r="F1430" i="6"/>
  <c r="F1461" i="6"/>
  <c r="F1493" i="6"/>
  <c r="F1530" i="6"/>
  <c r="F1561" i="6"/>
  <c r="F1593" i="6"/>
  <c r="F1630" i="6"/>
  <c r="F1661" i="6"/>
  <c r="F1693" i="6"/>
  <c r="F1730" i="6"/>
  <c r="F1761" i="6"/>
  <c r="F1793" i="6"/>
  <c r="F1830" i="6"/>
  <c r="F1861" i="6"/>
  <c r="F1893" i="6"/>
  <c r="F1930" i="6"/>
  <c r="F1961" i="6"/>
  <c r="F1993" i="6"/>
  <c r="F2030" i="6"/>
  <c r="F2061" i="6"/>
  <c r="F2093" i="6"/>
  <c r="F2130" i="6"/>
  <c r="F2161" i="6"/>
  <c r="F2193" i="6"/>
  <c r="F2230" i="6"/>
  <c r="F2261" i="6"/>
  <c r="F2290" i="6"/>
  <c r="F2312" i="6"/>
  <c r="F2340" i="6"/>
  <c r="F2362" i="6"/>
  <c r="F2390" i="6"/>
  <c r="F2412" i="6"/>
  <c r="F2440" i="6"/>
  <c r="F2462" i="6"/>
  <c r="F2490" i="6"/>
  <c r="F2512" i="6"/>
  <c r="F2540" i="6"/>
  <c r="F2562" i="6"/>
  <c r="F2590" i="6"/>
  <c r="F2612" i="6"/>
  <c r="F2640" i="6"/>
  <c r="F2662" i="6"/>
  <c r="F2690" i="6"/>
  <c r="F2712" i="6"/>
  <c r="F2740" i="6"/>
  <c r="F2762" i="6"/>
  <c r="F2790" i="6"/>
  <c r="F2812" i="6"/>
  <c r="F2840" i="6"/>
  <c r="F2862" i="6"/>
  <c r="F2890" i="6"/>
  <c r="F2912" i="6"/>
  <c r="F2940" i="6"/>
  <c r="F2962" i="6"/>
  <c r="F2990" i="6"/>
  <c r="F3012" i="6"/>
  <c r="F3040" i="6"/>
  <c r="F3062" i="6"/>
  <c r="F3090" i="6"/>
  <c r="F3112" i="6"/>
  <c r="F3140" i="6"/>
  <c r="F3162" i="6"/>
  <c r="F3190" i="6"/>
  <c r="F3212" i="6"/>
  <c r="F3240" i="6"/>
  <c r="F3262" i="6"/>
  <c r="F3290" i="6"/>
  <c r="F3312" i="6"/>
  <c r="F3340" i="6"/>
  <c r="F3362" i="6"/>
  <c r="F3390" i="6"/>
  <c r="F3412" i="6"/>
  <c r="F3440" i="6"/>
  <c r="F3462" i="6"/>
  <c r="F3490" i="6"/>
  <c r="F3512" i="6"/>
  <c r="F3540" i="6"/>
  <c r="F3562" i="6"/>
  <c r="F3590" i="6"/>
  <c r="F3604" i="6"/>
  <c r="F3622" i="6"/>
  <c r="F3640" i="6"/>
  <c r="F3654" i="6"/>
  <c r="F3672" i="6"/>
  <c r="F3690" i="6"/>
  <c r="F3704" i="6"/>
  <c r="F3722" i="6"/>
  <c r="F3740" i="6"/>
  <c r="F3754" i="6"/>
  <c r="F3772" i="6"/>
  <c r="F3790" i="6"/>
  <c r="F3804" i="6"/>
  <c r="F3822" i="6"/>
  <c r="F3840" i="6"/>
  <c r="F3854" i="6"/>
  <c r="F3872" i="6"/>
  <c r="F3890" i="6"/>
  <c r="F3904" i="6"/>
  <c r="F3922" i="6"/>
  <c r="F3940" i="6"/>
  <c r="F3954" i="6"/>
  <c r="F3970" i="6"/>
  <c r="F3983" i="6"/>
  <c r="F3996" i="6"/>
  <c r="F4012" i="6"/>
  <c r="F4025" i="6"/>
  <c r="F4041" i="6"/>
  <c r="F4054" i="6"/>
  <c r="F4070" i="6"/>
  <c r="F4083" i="6"/>
  <c r="F4096" i="6"/>
  <c r="F4112" i="6"/>
  <c r="F4125" i="6"/>
  <c r="F4138" i="6"/>
  <c r="F4148" i="6"/>
  <c r="F4158" i="6"/>
  <c r="F4168" i="6"/>
  <c r="F4178" i="6"/>
  <c r="F4188" i="6"/>
  <c r="F4198" i="6"/>
  <c r="F4208" i="6"/>
  <c r="F4218" i="6"/>
  <c r="F4228" i="6"/>
  <c r="F4238" i="6"/>
  <c r="F4248" i="6"/>
  <c r="F4258" i="6"/>
  <c r="F4268" i="6"/>
  <c r="F4278" i="6"/>
  <c r="F4288" i="6"/>
  <c r="F4298" i="6"/>
  <c r="F4308" i="6"/>
  <c r="F4318" i="6"/>
  <c r="F4328" i="6"/>
  <c r="F4338" i="6"/>
  <c r="F4348" i="6"/>
  <c r="F4358" i="6"/>
  <c r="F4368" i="6"/>
  <c r="F4378" i="6"/>
  <c r="F4388" i="6"/>
  <c r="F4398" i="6"/>
  <c r="F4408" i="6"/>
  <c r="F4418" i="6"/>
  <c r="F4428" i="6"/>
  <c r="F4438" i="6"/>
  <c r="F4448" i="6"/>
  <c r="F4458" i="6"/>
  <c r="F4468" i="6"/>
  <c r="F4478" i="6"/>
  <c r="F4488" i="6"/>
  <c r="F4498" i="6"/>
  <c r="F4508" i="6"/>
  <c r="F4518" i="6"/>
  <c r="F4528" i="6"/>
  <c r="F4538" i="6"/>
  <c r="F4548" i="6"/>
  <c r="F4558" i="6"/>
  <c r="F4568" i="6"/>
  <c r="F4578" i="6"/>
  <c r="F4588" i="6"/>
  <c r="F4598" i="6"/>
  <c r="F4608" i="6"/>
  <c r="F4618" i="6"/>
  <c r="F4628" i="6"/>
  <c r="F4638" i="6"/>
  <c r="F4648" i="6"/>
  <c r="F4658" i="6"/>
  <c r="F4668" i="6"/>
  <c r="F4678" i="6"/>
  <c r="F4688" i="6"/>
  <c r="F4698" i="6"/>
  <c r="F4708" i="6"/>
  <c r="F4718" i="6"/>
  <c r="F4728" i="6"/>
  <c r="F4738" i="6"/>
  <c r="F4748" i="6"/>
  <c r="F4758" i="6"/>
  <c r="F97" i="6"/>
  <c r="F206" i="6"/>
  <c r="F327" i="6"/>
  <c r="F429" i="6"/>
  <c r="F537" i="6"/>
  <c r="F659" i="6"/>
  <c r="F766" i="6"/>
  <c r="F869" i="6"/>
  <c r="F996" i="6"/>
  <c r="F1097" i="6"/>
  <c r="F1178" i="6"/>
  <c r="F1269" i="6"/>
  <c r="F1319" i="6"/>
  <c r="F1359" i="6"/>
  <c r="F1400" i="6"/>
  <c r="F1431" i="6"/>
  <c r="F1463" i="6"/>
  <c r="F1500" i="6"/>
  <c r="F1531" i="6"/>
  <c r="F1563" i="6"/>
  <c r="F1600" i="6"/>
  <c r="F1631" i="6"/>
  <c r="F1663" i="6"/>
  <c r="F1700" i="6"/>
  <c r="F1731" i="6"/>
  <c r="F1763" i="6"/>
  <c r="F1800" i="6"/>
  <c r="F1831" i="6"/>
  <c r="F1863" i="6"/>
  <c r="F1900" i="6"/>
  <c r="F1931" i="6"/>
  <c r="F1963" i="6"/>
  <c r="F2000" i="6"/>
  <c r="F2031" i="6"/>
  <c r="F2063" i="6"/>
  <c r="F2100" i="6"/>
  <c r="F2131" i="6"/>
  <c r="F2163" i="6"/>
  <c r="F2200" i="6"/>
  <c r="F2231" i="6"/>
  <c r="F2263" i="6"/>
  <c r="F2291" i="6"/>
  <c r="F2313" i="6"/>
  <c r="F2341" i="6"/>
  <c r="F2363" i="6"/>
  <c r="F2391" i="6"/>
  <c r="F2413" i="6"/>
  <c r="F2441" i="6"/>
  <c r="F2463" i="6"/>
  <c r="F2491" i="6"/>
  <c r="F2513" i="6"/>
  <c r="F2541" i="6"/>
  <c r="F2563" i="6"/>
  <c r="F2591" i="6"/>
  <c r="F2613" i="6"/>
  <c r="F2641" i="6"/>
  <c r="F2663" i="6"/>
  <c r="F2691" i="6"/>
  <c r="F2713" i="6"/>
  <c r="F2741" i="6"/>
  <c r="F2763" i="6"/>
  <c r="F2791" i="6"/>
  <c r="F2813" i="6"/>
  <c r="F2841" i="6"/>
  <c r="F2863" i="6"/>
  <c r="F2891" i="6"/>
  <c r="F2913" i="6"/>
  <c r="F2941" i="6"/>
  <c r="F2963" i="6"/>
  <c r="F2991" i="6"/>
  <c r="F3013" i="6"/>
  <c r="F3041" i="6"/>
  <c r="F3063" i="6"/>
  <c r="F3091" i="6"/>
  <c r="F3113" i="6"/>
  <c r="F3141" i="6"/>
  <c r="F3163" i="6"/>
  <c r="F3191" i="6"/>
  <c r="F3213" i="6"/>
  <c r="F3241" i="6"/>
  <c r="F3263" i="6"/>
  <c r="F3291" i="6"/>
  <c r="F3313" i="6"/>
  <c r="F3341" i="6"/>
  <c r="F3363" i="6"/>
  <c r="F3391" i="6"/>
  <c r="F3413" i="6"/>
  <c r="F3441" i="6"/>
  <c r="F3463" i="6"/>
  <c r="F3491" i="6"/>
  <c r="F3513" i="6"/>
  <c r="F3541" i="6"/>
  <c r="F3563" i="6"/>
  <c r="F3591" i="6"/>
  <c r="F3606" i="6"/>
  <c r="F3623" i="6"/>
  <c r="F3641" i="6"/>
  <c r="F3656" i="6"/>
  <c r="F3673" i="6"/>
  <c r="F3691" i="6"/>
  <c r="F3706" i="6"/>
  <c r="F3723" i="6"/>
  <c r="F3741" i="6"/>
  <c r="F3756" i="6"/>
  <c r="F3773" i="6"/>
  <c r="F3791" i="6"/>
  <c r="F3806" i="6"/>
  <c r="F3823" i="6"/>
  <c r="F3841" i="6"/>
  <c r="F3856" i="6"/>
  <c r="F3873" i="6"/>
  <c r="F3891" i="6"/>
  <c r="F3906" i="6"/>
  <c r="F3923" i="6"/>
  <c r="F3941" i="6"/>
  <c r="F3955" i="6"/>
  <c r="F3971" i="6"/>
  <c r="F3984" i="6"/>
  <c r="F4000" i="6"/>
  <c r="F4013" i="6"/>
  <c r="F4026" i="6"/>
  <c r="F4042" i="6"/>
  <c r="F4055" i="6"/>
  <c r="F4071" i="6"/>
  <c r="F4084" i="6"/>
  <c r="F4100" i="6"/>
  <c r="F4113" i="6"/>
  <c r="F4126" i="6"/>
  <c r="F4139" i="6"/>
  <c r="F4149" i="6"/>
  <c r="F4159" i="6"/>
  <c r="F4169" i="6"/>
  <c r="F4179" i="6"/>
  <c r="F4189" i="6"/>
  <c r="F4199" i="6"/>
  <c r="F4209" i="6"/>
  <c r="F4219" i="6"/>
  <c r="F4229" i="6"/>
  <c r="F4239" i="6"/>
  <c r="F4249" i="6"/>
  <c r="F4259" i="6"/>
  <c r="F4269" i="6"/>
  <c r="F4279" i="6"/>
  <c r="F4289" i="6"/>
  <c r="F4299" i="6"/>
  <c r="F4309" i="6"/>
  <c r="F4319" i="6"/>
  <c r="F4329" i="6"/>
  <c r="F4339" i="6"/>
  <c r="F4349" i="6"/>
  <c r="F4359" i="6"/>
  <c r="F4369" i="6"/>
  <c r="F4379" i="6"/>
  <c r="F4389" i="6"/>
  <c r="F4399" i="6"/>
  <c r="F4409" i="6"/>
  <c r="F4419" i="6"/>
  <c r="F4429" i="6"/>
  <c r="F4439" i="6"/>
  <c r="F4449" i="6"/>
  <c r="F4459" i="6"/>
  <c r="F4469" i="6"/>
  <c r="F4479" i="6"/>
  <c r="F4489" i="6"/>
  <c r="F4499" i="6"/>
  <c r="F4509" i="6"/>
  <c r="F4519" i="6"/>
  <c r="F4529" i="6"/>
  <c r="F4539" i="6"/>
  <c r="F4549" i="6"/>
  <c r="F4559" i="6"/>
  <c r="F4569" i="6"/>
  <c r="F4579" i="6"/>
  <c r="F4589" i="6"/>
  <c r="F4599" i="6"/>
  <c r="F4609" i="6"/>
  <c r="F4619" i="6"/>
  <c r="F4629" i="6"/>
  <c r="F4639" i="6"/>
  <c r="F4649" i="6"/>
  <c r="F4659" i="6"/>
  <c r="F4669" i="6"/>
  <c r="F4679" i="6"/>
  <c r="F4689" i="6"/>
  <c r="F4699" i="6"/>
  <c r="F4709" i="6"/>
  <c r="F4719" i="6"/>
  <c r="F4729" i="6"/>
  <c r="F4739" i="6"/>
  <c r="F4749" i="6"/>
  <c r="F4759" i="6"/>
  <c r="F4769" i="6"/>
  <c r="F4779" i="6"/>
  <c r="F4789" i="6"/>
  <c r="F4799" i="6"/>
  <c r="F4809" i="6"/>
  <c r="F4819" i="6"/>
  <c r="F4829" i="6"/>
  <c r="F4839" i="6"/>
  <c r="F4849" i="6"/>
  <c r="F4859" i="6"/>
  <c r="F4869" i="6"/>
  <c r="F4879" i="6"/>
  <c r="F4889" i="6"/>
  <c r="F4899" i="6"/>
  <c r="F4909" i="6"/>
  <c r="F4919" i="6"/>
  <c r="F4929" i="6"/>
  <c r="F4939" i="6"/>
  <c r="F4949" i="6"/>
  <c r="F4959" i="6"/>
  <c r="F4969" i="6"/>
  <c r="F4979" i="6"/>
  <c r="F4989" i="6"/>
  <c r="F4999" i="6"/>
  <c r="F5009" i="6"/>
  <c r="F5019" i="6"/>
  <c r="F5029" i="6"/>
  <c r="F5039" i="6"/>
  <c r="F5049" i="6"/>
  <c r="F5059" i="6"/>
  <c r="F5069" i="6"/>
  <c r="F5079" i="6"/>
  <c r="F5089" i="6"/>
  <c r="F5099" i="6"/>
  <c r="F5109" i="6"/>
  <c r="F5119" i="6"/>
  <c r="F5129" i="6"/>
  <c r="F5139" i="6"/>
  <c r="F5149" i="6"/>
  <c r="F5159" i="6"/>
  <c r="F5169" i="6"/>
  <c r="F5179" i="6"/>
  <c r="F5189" i="6"/>
  <c r="F5199" i="6"/>
  <c r="F5209" i="6"/>
  <c r="F5219" i="6"/>
  <c r="F5229" i="6"/>
  <c r="F5239" i="6"/>
  <c r="F5249" i="6"/>
  <c r="F5259" i="6"/>
  <c r="F5269" i="6"/>
  <c r="F5279" i="6"/>
  <c r="F5289" i="6"/>
  <c r="F5299" i="6"/>
  <c r="F5309" i="6"/>
  <c r="F5319" i="6"/>
  <c r="F5329" i="6"/>
  <c r="F5339" i="6"/>
  <c r="F5349" i="6"/>
  <c r="F5359" i="6"/>
  <c r="F5369" i="6"/>
  <c r="F5379" i="6"/>
  <c r="F5389" i="6"/>
  <c r="F5399" i="6"/>
  <c r="F5409" i="6"/>
  <c r="F5419" i="6"/>
  <c r="F5429" i="6"/>
  <c r="F5439" i="6"/>
  <c r="F5449" i="6"/>
  <c r="F5459" i="6"/>
  <c r="F106" i="6"/>
  <c r="F227" i="6"/>
  <c r="F329" i="6"/>
  <c r="F437" i="6"/>
  <c r="F559" i="6"/>
  <c r="F666" i="6"/>
  <c r="F769" i="6"/>
  <c r="F896" i="6"/>
  <c r="F997" i="6"/>
  <c r="F1106" i="6"/>
  <c r="F1197" i="6"/>
  <c r="F1276" i="6"/>
  <c r="F1322" i="6"/>
  <c r="F1368" i="6"/>
  <c r="F1401" i="6"/>
  <c r="F1433" i="6"/>
  <c r="F1470" i="6"/>
  <c r="F1501" i="6"/>
  <c r="F1533" i="6"/>
  <c r="F1570" i="6"/>
  <c r="F1601" i="6"/>
  <c r="F1633" i="6"/>
  <c r="F1670" i="6"/>
  <c r="F1701" i="6"/>
  <c r="F1733" i="6"/>
  <c r="F1770" i="6"/>
  <c r="F1801" i="6"/>
  <c r="F1833" i="6"/>
  <c r="F1870" i="6"/>
  <c r="F1901" i="6"/>
  <c r="F1933" i="6"/>
  <c r="F1970" i="6"/>
  <c r="F2001" i="6"/>
  <c r="F2033" i="6"/>
  <c r="F2070" i="6"/>
  <c r="F2101" i="6"/>
  <c r="F2133" i="6"/>
  <c r="F2170" i="6"/>
  <c r="F2201" i="6"/>
  <c r="F2233" i="6"/>
  <c r="F2270" i="6"/>
  <c r="F2292" i="6"/>
  <c r="F2320" i="6"/>
  <c r="F2342" i="6"/>
  <c r="F2370" i="6"/>
  <c r="F2392" i="6"/>
  <c r="F2420" i="6"/>
  <c r="F2442" i="6"/>
  <c r="F2470" i="6"/>
  <c r="F2492" i="6"/>
  <c r="F2520" i="6"/>
  <c r="F2542" i="6"/>
  <c r="F2570" i="6"/>
  <c r="F2592" i="6"/>
  <c r="F2620" i="6"/>
  <c r="F2642" i="6"/>
  <c r="F2670" i="6"/>
  <c r="F2692" i="6"/>
  <c r="F2720" i="6"/>
  <c r="F2742" i="6"/>
  <c r="F2770" i="6"/>
  <c r="F2792" i="6"/>
  <c r="F2820" i="6"/>
  <c r="F2842" i="6"/>
  <c r="F2870" i="6"/>
  <c r="F2892" i="6"/>
  <c r="F2920" i="6"/>
  <c r="F2942" i="6"/>
  <c r="F2970" i="6"/>
  <c r="F2992" i="6"/>
  <c r="F3020" i="6"/>
  <c r="F3042" i="6"/>
  <c r="F3070" i="6"/>
  <c r="F3092" i="6"/>
  <c r="F3120" i="6"/>
  <c r="F3142" i="6"/>
  <c r="F3170" i="6"/>
  <c r="F3192" i="6"/>
  <c r="F3220" i="6"/>
  <c r="F3242" i="6"/>
  <c r="F3270" i="6"/>
  <c r="F3292" i="6"/>
  <c r="F3320" i="6"/>
  <c r="F3342" i="6"/>
  <c r="F3370" i="6"/>
  <c r="F3392" i="6"/>
  <c r="F3420" i="6"/>
  <c r="F3442" i="6"/>
  <c r="F3470" i="6"/>
  <c r="F3492" i="6"/>
  <c r="F3520" i="6"/>
  <c r="F3542" i="6"/>
  <c r="F3570" i="6"/>
  <c r="F3592" i="6"/>
  <c r="F3610" i="6"/>
  <c r="F3624" i="6"/>
  <c r="F3642" i="6"/>
  <c r="F3660" i="6"/>
  <c r="F3674" i="6"/>
  <c r="F3692" i="6"/>
  <c r="F3710" i="6"/>
  <c r="F3724" i="6"/>
  <c r="F3742" i="6"/>
  <c r="F3760" i="6"/>
  <c r="F3774" i="6"/>
  <c r="F3792" i="6"/>
  <c r="F3810" i="6"/>
  <c r="F3824" i="6"/>
  <c r="F3842" i="6"/>
  <c r="F3860" i="6"/>
  <c r="F3874" i="6"/>
  <c r="F3892" i="6"/>
  <c r="F3910" i="6"/>
  <c r="F3924" i="6"/>
  <c r="F3942" i="6"/>
  <c r="F3956" i="6"/>
  <c r="F3972" i="6"/>
  <c r="F3985" i="6"/>
  <c r="F4001" i="6"/>
  <c r="F4014" i="6"/>
  <c r="F4030" i="6"/>
  <c r="F4043" i="6"/>
  <c r="F4056" i="6"/>
  <c r="F4072" i="6"/>
  <c r="F4085" i="6"/>
  <c r="F4101" i="6"/>
  <c r="F4114" i="6"/>
  <c r="F4130" i="6"/>
  <c r="F4140" i="6"/>
  <c r="F4150" i="6"/>
  <c r="F4160" i="6"/>
  <c r="F4170" i="6"/>
  <c r="F4180" i="6"/>
  <c r="F4190" i="6"/>
  <c r="F4200" i="6"/>
  <c r="F4210" i="6"/>
  <c r="F4220" i="6"/>
  <c r="F4230" i="6"/>
  <c r="F4240" i="6"/>
  <c r="F4250" i="6"/>
  <c r="F4260" i="6"/>
  <c r="F4270" i="6"/>
  <c r="F4280" i="6"/>
  <c r="F4290" i="6"/>
  <c r="F4300" i="6"/>
  <c r="F4310" i="6"/>
  <c r="F4320" i="6"/>
  <c r="F4330" i="6"/>
  <c r="F4340" i="6"/>
  <c r="F4350" i="6"/>
  <c r="F4360" i="6"/>
  <c r="F4370" i="6"/>
  <c r="F4380" i="6"/>
  <c r="F4390" i="6"/>
  <c r="F4400" i="6"/>
  <c r="F4410" i="6"/>
  <c r="F4420" i="6"/>
  <c r="F4430" i="6"/>
  <c r="F4440" i="6"/>
  <c r="F4450" i="6"/>
  <c r="F4460" i="6"/>
  <c r="F4470" i="6"/>
  <c r="F4480" i="6"/>
  <c r="F4490" i="6"/>
  <c r="F4500" i="6"/>
  <c r="F4510" i="6"/>
  <c r="F4520" i="6"/>
  <c r="F4530" i="6"/>
  <c r="F4540" i="6"/>
  <c r="F4550" i="6"/>
  <c r="F4560" i="6"/>
  <c r="F4570" i="6"/>
  <c r="F4580" i="6"/>
  <c r="F4590" i="6"/>
  <c r="F4600" i="6"/>
  <c r="F4610" i="6"/>
  <c r="F4620" i="6"/>
  <c r="F4630" i="6"/>
  <c r="F4640" i="6"/>
  <c r="F4650" i="6"/>
  <c r="F4660" i="6"/>
  <c r="F4670" i="6"/>
  <c r="F4680" i="6"/>
  <c r="F4690" i="6"/>
  <c r="F4700" i="6"/>
  <c r="F4710" i="6"/>
  <c r="F4720" i="6"/>
  <c r="F4730" i="6"/>
  <c r="F4740" i="6"/>
  <c r="F4750" i="6"/>
  <c r="F4760" i="6"/>
  <c r="F4770" i="6"/>
  <c r="F4780" i="6"/>
  <c r="F4790" i="6"/>
  <c r="F4800" i="6"/>
  <c r="F4810" i="6"/>
  <c r="F4820" i="6"/>
  <c r="F4830" i="6"/>
  <c r="F4840" i="6"/>
  <c r="F4850" i="6"/>
  <c r="F4860" i="6"/>
  <c r="F4870" i="6"/>
  <c r="F4880" i="6"/>
  <c r="F4890" i="6"/>
  <c r="F4900" i="6"/>
  <c r="F4910" i="6"/>
  <c r="F4920" i="6"/>
  <c r="F4930" i="6"/>
  <c r="F4940" i="6"/>
  <c r="F4950" i="6"/>
  <c r="F4960" i="6"/>
  <c r="F4970" i="6"/>
  <c r="F4980" i="6"/>
  <c r="F4990" i="6"/>
  <c r="F5000" i="6"/>
  <c r="F5010" i="6"/>
  <c r="F5020" i="6"/>
  <c r="F5030" i="6"/>
  <c r="F5040" i="6"/>
  <c r="F5050" i="6"/>
  <c r="F5060" i="6"/>
  <c r="F5070" i="6"/>
  <c r="F5080" i="6"/>
  <c r="F5090" i="6"/>
  <c r="F5100" i="6"/>
  <c r="F5110" i="6"/>
  <c r="F5120" i="6"/>
  <c r="F5130" i="6"/>
  <c r="F5140" i="6"/>
  <c r="F5150" i="6"/>
  <c r="F5160" i="6"/>
  <c r="F5170" i="6"/>
  <c r="F5180" i="6"/>
  <c r="F5190" i="6"/>
  <c r="F5200" i="6"/>
  <c r="F5210" i="6"/>
  <c r="F5220" i="6"/>
  <c r="F5230" i="6"/>
  <c r="F5240" i="6"/>
  <c r="F5250" i="6"/>
  <c r="F5260" i="6"/>
  <c r="F5270" i="6"/>
  <c r="F5280" i="6"/>
  <c r="F5290" i="6"/>
  <c r="F5300" i="6"/>
  <c r="F5310" i="6"/>
  <c r="F5320" i="6"/>
  <c r="F5330" i="6"/>
  <c r="F5340" i="6"/>
  <c r="F5350" i="6"/>
  <c r="F5360" i="6"/>
  <c r="F5370" i="6"/>
  <c r="F5380" i="6"/>
  <c r="F5390" i="6"/>
  <c r="F5400" i="6"/>
  <c r="F5410" i="6"/>
  <c r="F5420" i="6"/>
  <c r="F5430" i="6"/>
  <c r="F5440" i="6"/>
  <c r="F5450" i="6"/>
  <c r="F5460" i="6"/>
  <c r="F5470" i="6"/>
  <c r="F5480" i="6"/>
  <c r="F5490" i="6"/>
  <c r="F5500" i="6"/>
  <c r="F5510" i="6"/>
  <c r="F5520" i="6"/>
  <c r="F5530" i="6"/>
  <c r="F5540" i="6"/>
  <c r="F5550" i="6"/>
  <c r="F5560" i="6"/>
  <c r="F5570" i="6"/>
  <c r="F5580" i="6"/>
  <c r="F5590" i="6"/>
  <c r="F5600" i="6"/>
  <c r="F5610" i="6"/>
  <c r="F5620" i="6"/>
  <c r="F5630" i="6"/>
  <c r="F5640" i="6"/>
  <c r="F5650" i="6"/>
  <c r="F5660" i="6"/>
  <c r="F5670" i="6"/>
  <c r="F5680" i="6"/>
  <c r="F5690" i="6"/>
  <c r="F127" i="6"/>
  <c r="F229" i="6"/>
  <c r="F337" i="6"/>
  <c r="F459" i="6"/>
  <c r="F566" i="6"/>
  <c r="F669" i="6"/>
  <c r="F796" i="6"/>
  <c r="F897" i="6"/>
  <c r="F1006" i="6"/>
  <c r="F1119" i="6"/>
  <c r="F1198" i="6"/>
  <c r="F1278" i="6"/>
  <c r="F1330" i="6"/>
  <c r="F1369" i="6"/>
  <c r="F1403" i="6"/>
  <c r="F1440" i="6"/>
  <c r="F1471" i="6"/>
  <c r="F1503" i="6"/>
  <c r="F1540" i="6"/>
  <c r="F1571" i="6"/>
  <c r="F1603" i="6"/>
  <c r="F1640" i="6"/>
  <c r="F1671" i="6"/>
  <c r="F1703" i="6"/>
  <c r="F1740" i="6"/>
  <c r="F1771" i="6"/>
  <c r="F1803" i="6"/>
  <c r="F1840" i="6"/>
  <c r="F1871" i="6"/>
  <c r="F1903" i="6"/>
  <c r="F1940" i="6"/>
  <c r="F1971" i="6"/>
  <c r="F2003" i="6"/>
  <c r="F2040" i="6"/>
  <c r="F2071" i="6"/>
  <c r="F2103" i="6"/>
  <c r="F2140" i="6"/>
  <c r="F2171" i="6"/>
  <c r="F2203" i="6"/>
  <c r="F2240" i="6"/>
  <c r="F2271" i="6"/>
  <c r="F2293" i="6"/>
  <c r="F2321" i="6"/>
  <c r="F2343" i="6"/>
  <c r="F2371" i="6"/>
  <c r="F2393" i="6"/>
  <c r="F2421" i="6"/>
  <c r="F2443" i="6"/>
  <c r="F2471" i="6"/>
  <c r="F2493" i="6"/>
  <c r="F2521" i="6"/>
  <c r="F2543" i="6"/>
  <c r="F2571" i="6"/>
  <c r="F2593" i="6"/>
  <c r="F2621" i="6"/>
  <c r="F2643" i="6"/>
  <c r="F2671" i="6"/>
  <c r="F2693" i="6"/>
  <c r="F2721" i="6"/>
  <c r="F2743" i="6"/>
  <c r="F2771" i="6"/>
  <c r="F2793" i="6"/>
  <c r="F2821" i="6"/>
  <c r="F2843" i="6"/>
  <c r="F2871" i="6"/>
  <c r="F2893" i="6"/>
  <c r="F2921" i="6"/>
  <c r="F2943" i="6"/>
  <c r="F2971" i="6"/>
  <c r="F2993" i="6"/>
  <c r="F3021" i="6"/>
  <c r="F3043" i="6"/>
  <c r="F3071" i="6"/>
  <c r="F3093" i="6"/>
  <c r="F3121" i="6"/>
  <c r="F3143" i="6"/>
  <c r="F3171" i="6"/>
  <c r="F3193" i="6"/>
  <c r="F3221" i="6"/>
  <c r="F3243" i="6"/>
  <c r="F3271" i="6"/>
  <c r="F3293" i="6"/>
  <c r="F3321" i="6"/>
  <c r="F3343" i="6"/>
  <c r="F3371" i="6"/>
  <c r="F3393" i="6"/>
  <c r="F3421" i="6"/>
  <c r="F3443" i="6"/>
  <c r="F3471" i="6"/>
  <c r="F3493" i="6"/>
  <c r="F3521" i="6"/>
  <c r="F3543" i="6"/>
  <c r="F3571" i="6"/>
  <c r="F3593" i="6"/>
  <c r="F3611" i="6"/>
  <c r="F3626" i="6"/>
  <c r="F3643" i="6"/>
  <c r="F3661" i="6"/>
  <c r="F3676" i="6"/>
  <c r="F3693" i="6"/>
  <c r="F3711" i="6"/>
  <c r="F3726" i="6"/>
  <c r="F3743" i="6"/>
  <c r="F3761" i="6"/>
  <c r="F3776" i="6"/>
  <c r="F3793" i="6"/>
  <c r="F3811" i="6"/>
  <c r="F3826" i="6"/>
  <c r="F3843" i="6"/>
  <c r="F3861" i="6"/>
  <c r="F3876" i="6"/>
  <c r="F3893" i="6"/>
  <c r="F3911" i="6"/>
  <c r="F3926" i="6"/>
  <c r="F3943" i="6"/>
  <c r="F3960" i="6"/>
  <c r="F3973" i="6"/>
  <c r="F3986" i="6"/>
  <c r="F4002" i="6"/>
  <c r="F4015" i="6"/>
  <c r="F4031" i="6"/>
  <c r="F4044" i="6"/>
  <c r="F4060" i="6"/>
  <c r="F4073" i="6"/>
  <c r="F4086" i="6"/>
  <c r="F4102" i="6"/>
  <c r="F4115" i="6"/>
  <c r="F4131" i="6"/>
  <c r="F4141" i="6"/>
  <c r="F4151" i="6"/>
  <c r="F4161" i="6"/>
  <c r="F4171" i="6"/>
  <c r="F4181" i="6"/>
  <c r="F4191" i="6"/>
  <c r="F4201" i="6"/>
  <c r="F4211" i="6"/>
  <c r="F4221" i="6"/>
  <c r="F4231" i="6"/>
  <c r="F4241" i="6"/>
  <c r="F4251" i="6"/>
  <c r="F4261" i="6"/>
  <c r="F4271" i="6"/>
  <c r="F4281" i="6"/>
  <c r="F4291" i="6"/>
  <c r="F4301" i="6"/>
  <c r="F4311" i="6"/>
  <c r="F4321" i="6"/>
  <c r="F4331" i="6"/>
  <c r="F4341" i="6"/>
  <c r="F4351" i="6"/>
  <c r="F4361" i="6"/>
  <c r="F4371" i="6"/>
  <c r="F4381" i="6"/>
  <c r="F4391" i="6"/>
  <c r="F4401" i="6"/>
  <c r="F4411" i="6"/>
  <c r="F4421" i="6"/>
  <c r="F4431" i="6"/>
  <c r="F4441" i="6"/>
  <c r="F4451" i="6"/>
  <c r="F4461" i="6"/>
  <c r="F4471" i="6"/>
  <c r="F4481" i="6"/>
  <c r="F4491" i="6"/>
  <c r="F4501" i="6"/>
  <c r="F4511" i="6"/>
  <c r="F4521" i="6"/>
  <c r="F4531" i="6"/>
  <c r="F4541" i="6"/>
  <c r="F4551" i="6"/>
  <c r="F4561" i="6"/>
  <c r="F4571" i="6"/>
  <c r="F4581" i="6"/>
  <c r="F4591" i="6"/>
  <c r="F4601" i="6"/>
  <c r="F4611" i="6"/>
  <c r="F4621" i="6"/>
  <c r="F4631" i="6"/>
  <c r="F4641" i="6"/>
  <c r="F4651" i="6"/>
  <c r="F4661" i="6"/>
  <c r="F4671" i="6"/>
  <c r="F4681" i="6"/>
  <c r="F4691" i="6"/>
  <c r="F4701" i="6"/>
  <c r="F4711" i="6"/>
  <c r="F4721" i="6"/>
  <c r="F4731" i="6"/>
  <c r="F4741" i="6"/>
  <c r="F4751" i="6"/>
  <c r="F4761" i="6"/>
  <c r="F4771" i="6"/>
  <c r="F4781" i="6"/>
  <c r="F4791" i="6"/>
  <c r="F4801" i="6"/>
  <c r="F4811" i="6"/>
  <c r="F4821" i="6"/>
  <c r="F4831" i="6"/>
  <c r="F4841" i="6"/>
  <c r="F4851" i="6"/>
  <c r="F4861" i="6"/>
  <c r="F4871" i="6"/>
  <c r="F4881" i="6"/>
  <c r="F4891" i="6"/>
  <c r="F4901" i="6"/>
  <c r="F4911" i="6"/>
  <c r="F4921" i="6"/>
  <c r="F4931" i="6"/>
  <c r="F4941" i="6"/>
  <c r="F4951" i="6"/>
  <c r="F4961" i="6"/>
  <c r="F4971" i="6"/>
  <c r="F4981" i="6"/>
  <c r="F4991" i="6"/>
  <c r="F5001" i="6"/>
  <c r="F5011" i="6"/>
  <c r="F5021" i="6"/>
  <c r="F5031" i="6"/>
  <c r="F5041" i="6"/>
  <c r="F5051" i="6"/>
  <c r="F5061" i="6"/>
  <c r="F5071" i="6"/>
  <c r="F5081" i="6"/>
  <c r="F5091" i="6"/>
  <c r="F5101" i="6"/>
  <c r="F5111" i="6"/>
  <c r="F5121" i="6"/>
  <c r="F5131" i="6"/>
  <c r="F5141" i="6"/>
  <c r="F5151" i="6"/>
  <c r="F5161" i="6"/>
  <c r="F5171" i="6"/>
  <c r="F5181" i="6"/>
  <c r="F5191" i="6"/>
  <c r="F5201" i="6"/>
  <c r="F5211" i="6"/>
  <c r="F5221" i="6"/>
  <c r="F5231" i="6"/>
  <c r="F5241" i="6"/>
  <c r="F5251" i="6"/>
  <c r="F5261" i="6"/>
  <c r="F5271" i="6"/>
  <c r="F5281" i="6"/>
  <c r="F5291" i="6"/>
  <c r="F5301" i="6"/>
  <c r="F5311" i="6"/>
  <c r="F5321" i="6"/>
  <c r="F5331" i="6"/>
  <c r="F5341" i="6"/>
  <c r="F5351" i="6"/>
  <c r="F5361" i="6"/>
  <c r="F5371" i="6"/>
  <c r="F5381" i="6"/>
  <c r="F5391" i="6"/>
  <c r="F5401" i="6"/>
  <c r="F5411" i="6"/>
  <c r="F5421" i="6"/>
  <c r="F5431" i="6"/>
  <c r="F5441" i="6"/>
  <c r="F5451" i="6"/>
  <c r="F5461" i="6"/>
  <c r="F5471" i="6"/>
  <c r="F5481" i="6"/>
  <c r="F5491" i="6"/>
  <c r="F5501" i="6"/>
  <c r="F5511" i="6"/>
  <c r="F5521" i="6"/>
  <c r="F5531" i="6"/>
  <c r="F5541" i="6"/>
  <c r="F5551" i="6"/>
  <c r="F5561" i="6"/>
  <c r="F5571" i="6"/>
  <c r="F5581" i="6"/>
  <c r="F137" i="6"/>
  <c r="F259" i="6"/>
  <c r="F366" i="6"/>
  <c r="F469" i="6"/>
  <c r="F596" i="6"/>
  <c r="F697" i="6"/>
  <c r="F806" i="6"/>
  <c r="F927" i="6"/>
  <c r="F1029" i="6"/>
  <c r="F1128" i="6"/>
  <c r="F1219" i="6"/>
  <c r="F1292" i="6"/>
  <c r="F1334" i="6"/>
  <c r="F1380" i="6"/>
  <c r="F1411" i="6"/>
  <c r="F1443" i="6"/>
  <c r="F1480" i="6"/>
  <c r="F1511" i="6"/>
  <c r="F1543" i="6"/>
  <c r="F1580" i="6"/>
  <c r="F1611" i="6"/>
  <c r="F1643" i="6"/>
  <c r="F1680" i="6"/>
  <c r="F1711" i="6"/>
  <c r="F1743" i="6"/>
  <c r="F1780" i="6"/>
  <c r="F1811" i="6"/>
  <c r="F1843" i="6"/>
  <c r="F1880" i="6"/>
  <c r="F1911" i="6"/>
  <c r="F1943" i="6"/>
  <c r="F1980" i="6"/>
  <c r="F2011" i="6"/>
  <c r="F2043" i="6"/>
  <c r="F2080" i="6"/>
  <c r="F2111" i="6"/>
  <c r="F2143" i="6"/>
  <c r="F2180" i="6"/>
  <c r="F2211" i="6"/>
  <c r="F2243" i="6"/>
  <c r="F2273" i="6"/>
  <c r="F2301" i="6"/>
  <c r="F2323" i="6"/>
  <c r="F2351" i="6"/>
  <c r="F2373" i="6"/>
  <c r="F2401" i="6"/>
  <c r="F2423" i="6"/>
  <c r="F2451" i="6"/>
  <c r="F2473" i="6"/>
  <c r="F2501" i="6"/>
  <c r="F2523" i="6"/>
  <c r="F2551" i="6"/>
  <c r="F2573" i="6"/>
  <c r="F2601" i="6"/>
  <c r="F2623" i="6"/>
  <c r="F2651" i="6"/>
  <c r="F2673" i="6"/>
  <c r="F2701" i="6"/>
  <c r="F2723" i="6"/>
  <c r="F2751" i="6"/>
  <c r="F2773" i="6"/>
  <c r="F2801" i="6"/>
  <c r="F2823" i="6"/>
  <c r="F2851" i="6"/>
  <c r="F2873" i="6"/>
  <c r="F2901" i="6"/>
  <c r="F2923" i="6"/>
  <c r="F2951" i="6"/>
  <c r="F2973" i="6"/>
  <c r="F3001" i="6"/>
  <c r="F3023" i="6"/>
  <c r="F3051" i="6"/>
  <c r="F3073" i="6"/>
  <c r="F3101" i="6"/>
  <c r="F3123" i="6"/>
  <c r="F3151" i="6"/>
  <c r="F3173" i="6"/>
  <c r="F3201" i="6"/>
  <c r="F3223" i="6"/>
  <c r="F3251" i="6"/>
  <c r="F3273" i="6"/>
  <c r="F3301" i="6"/>
  <c r="F3323" i="6"/>
  <c r="F3351" i="6"/>
  <c r="F3373" i="6"/>
  <c r="F3401" i="6"/>
  <c r="F3423" i="6"/>
  <c r="F3451" i="6"/>
  <c r="F3473" i="6"/>
  <c r="F3501" i="6"/>
  <c r="F3523" i="6"/>
  <c r="F3551" i="6"/>
  <c r="F3573" i="6"/>
  <c r="F3596" i="6"/>
  <c r="F3613" i="6"/>
  <c r="F3631" i="6"/>
  <c r="F3646" i="6"/>
  <c r="F3663" i="6"/>
  <c r="F3681" i="6"/>
  <c r="F3696" i="6"/>
  <c r="F3713" i="6"/>
  <c r="F3731" i="6"/>
  <c r="F3746" i="6"/>
  <c r="F3763" i="6"/>
  <c r="F3781" i="6"/>
  <c r="F3796" i="6"/>
  <c r="F3813" i="6"/>
  <c r="F3831" i="6"/>
  <c r="F3846" i="6"/>
  <c r="F3863" i="6"/>
  <c r="F3881" i="6"/>
  <c r="F3896" i="6"/>
  <c r="F3913" i="6"/>
  <c r="F3931" i="6"/>
  <c r="F3946" i="6"/>
  <c r="F3962" i="6"/>
  <c r="F3975" i="6"/>
  <c r="F3991" i="6"/>
  <c r="F4004" i="6"/>
  <c r="F4020" i="6"/>
  <c r="F4033" i="6"/>
  <c r="F4046" i="6"/>
  <c r="F4062" i="6"/>
  <c r="F4075" i="6"/>
  <c r="F4091" i="6"/>
  <c r="F4104" i="6"/>
  <c r="F4120" i="6"/>
  <c r="F4133" i="6"/>
  <c r="F4143" i="6"/>
  <c r="F4153" i="6"/>
  <c r="F4163" i="6"/>
  <c r="F4173" i="6"/>
  <c r="F4183" i="6"/>
  <c r="F4193" i="6"/>
  <c r="F4203" i="6"/>
  <c r="F4213" i="6"/>
  <c r="F4223" i="6"/>
  <c r="F4233" i="6"/>
  <c r="F4243" i="6"/>
  <c r="F4253" i="6"/>
  <c r="F4263" i="6"/>
  <c r="F4273" i="6"/>
  <c r="F4283" i="6"/>
  <c r="F4293" i="6"/>
  <c r="F4303" i="6"/>
  <c r="F4313" i="6"/>
  <c r="F4323" i="6"/>
  <c r="F4333" i="6"/>
  <c r="F4343" i="6"/>
  <c r="F4353" i="6"/>
  <c r="F4363" i="6"/>
  <c r="F4373" i="6"/>
  <c r="F4383" i="6"/>
  <c r="F4393" i="6"/>
  <c r="F4403" i="6"/>
  <c r="F4413" i="6"/>
  <c r="F4423" i="6"/>
  <c r="F4433" i="6"/>
  <c r="F4443" i="6"/>
  <c r="F4453" i="6"/>
  <c r="F4463" i="6"/>
  <c r="F4473" i="6"/>
  <c r="F4483" i="6"/>
  <c r="F4493" i="6"/>
  <c r="F4503" i="6"/>
  <c r="F4513" i="6"/>
  <c r="F4523" i="6"/>
  <c r="F159" i="6"/>
  <c r="F266" i="6"/>
  <c r="F369" i="6"/>
  <c r="F496" i="6"/>
  <c r="F597" i="6"/>
  <c r="F706" i="6"/>
  <c r="F827" i="6"/>
  <c r="F929" i="6"/>
  <c r="F1037" i="6"/>
  <c r="F1147" i="6"/>
  <c r="F1226" i="6"/>
  <c r="F1297" i="6"/>
  <c r="F1343" i="6"/>
  <c r="F1381" i="6"/>
  <c r="F1413" i="6"/>
  <c r="F1450" i="6"/>
  <c r="F1481" i="6"/>
  <c r="F1513" i="6"/>
  <c r="F1550" i="6"/>
  <c r="F1581" i="6"/>
  <c r="F1613" i="6"/>
  <c r="F1650" i="6"/>
  <c r="F1681" i="6"/>
  <c r="F1713" i="6"/>
  <c r="F1750" i="6"/>
  <c r="F1781" i="6"/>
  <c r="F1813" i="6"/>
  <c r="F1850" i="6"/>
  <c r="F1881" i="6"/>
  <c r="F1913" i="6"/>
  <c r="F1950" i="6"/>
  <c r="F1981" i="6"/>
  <c r="F2013" i="6"/>
  <c r="F2050" i="6"/>
  <c r="F2081" i="6"/>
  <c r="F2113" i="6"/>
  <c r="F2150" i="6"/>
  <c r="F2181" i="6"/>
  <c r="F2213" i="6"/>
  <c r="F2250" i="6"/>
  <c r="F2280" i="6"/>
  <c r="F2302" i="6"/>
  <c r="F2330" i="6"/>
  <c r="F2352" i="6"/>
  <c r="F2380" i="6"/>
  <c r="F2402" i="6"/>
  <c r="F2430" i="6"/>
  <c r="F2452" i="6"/>
  <c r="F2480" i="6"/>
  <c r="F2502" i="6"/>
  <c r="F2530" i="6"/>
  <c r="F2552" i="6"/>
  <c r="F2580" i="6"/>
  <c r="F2602" i="6"/>
  <c r="F2630" i="6"/>
  <c r="F2652" i="6"/>
  <c r="F2680" i="6"/>
  <c r="F2702" i="6"/>
  <c r="F2730" i="6"/>
  <c r="F2752" i="6"/>
  <c r="F2780" i="6"/>
  <c r="F2802" i="6"/>
  <c r="F2830" i="6"/>
  <c r="F2852" i="6"/>
  <c r="F2880" i="6"/>
  <c r="F2902" i="6"/>
  <c r="F2930" i="6"/>
  <c r="F2952" i="6"/>
  <c r="F2980" i="6"/>
  <c r="F3002" i="6"/>
  <c r="F3030" i="6"/>
  <c r="F3052" i="6"/>
  <c r="F3080" i="6"/>
  <c r="F3102" i="6"/>
  <c r="F3130" i="6"/>
  <c r="F3152" i="6"/>
  <c r="F3180" i="6"/>
  <c r="F3202" i="6"/>
  <c r="F3230" i="6"/>
  <c r="F3252" i="6"/>
  <c r="F3280" i="6"/>
  <c r="F3302" i="6"/>
  <c r="F3330" i="6"/>
  <c r="F3352" i="6"/>
  <c r="F3380" i="6"/>
  <c r="F3402" i="6"/>
  <c r="F3430" i="6"/>
  <c r="F3452" i="6"/>
  <c r="F3480" i="6"/>
  <c r="F3502" i="6"/>
  <c r="F3530" i="6"/>
  <c r="F3552" i="6"/>
  <c r="F3580" i="6"/>
  <c r="F3600" i="6"/>
  <c r="F3614" i="6"/>
  <c r="F3632" i="6"/>
  <c r="F3650" i="6"/>
  <c r="F3664" i="6"/>
  <c r="F3682" i="6"/>
  <c r="F3700" i="6"/>
  <c r="F3714" i="6"/>
  <c r="F3732" i="6"/>
  <c r="F3750" i="6"/>
  <c r="F3764" i="6"/>
  <c r="F3782" i="6"/>
  <c r="F3800" i="6"/>
  <c r="F3814" i="6"/>
  <c r="F3832" i="6"/>
  <c r="F3850" i="6"/>
  <c r="F3864" i="6"/>
  <c r="F3882" i="6"/>
  <c r="F3900" i="6"/>
  <c r="F3914" i="6"/>
  <c r="F3932" i="6"/>
  <c r="F3950" i="6"/>
  <c r="F3963" i="6"/>
  <c r="F3976" i="6"/>
  <c r="F3992" i="6"/>
  <c r="F4005" i="6"/>
  <c r="F4021" i="6"/>
  <c r="F4034" i="6"/>
  <c r="F4050" i="6"/>
  <c r="F4063" i="6"/>
  <c r="F4076" i="6"/>
  <c r="F4092" i="6"/>
  <c r="F4105" i="6"/>
  <c r="F4121" i="6"/>
  <c r="F4134" i="6"/>
  <c r="F4144" i="6"/>
  <c r="F4154" i="6"/>
  <c r="F4164" i="6"/>
  <c r="F4174" i="6"/>
  <c r="F4184" i="6"/>
  <c r="F4194" i="6"/>
  <c r="F4204" i="6"/>
  <c r="F4214" i="6"/>
  <c r="F4224" i="6"/>
  <c r="F4234" i="6"/>
  <c r="F4244" i="6"/>
  <c r="F4254" i="6"/>
  <c r="F4264" i="6"/>
  <c r="F4274" i="6"/>
  <c r="F4284" i="6"/>
  <c r="F4294" i="6"/>
  <c r="F4304" i="6"/>
  <c r="F4314" i="6"/>
  <c r="F4324" i="6"/>
  <c r="F4334" i="6"/>
  <c r="F4344" i="6"/>
  <c r="F4354" i="6"/>
  <c r="F4364" i="6"/>
  <c r="F4374" i="6"/>
  <c r="F4384" i="6"/>
  <c r="F4394" i="6"/>
  <c r="F4404" i="6"/>
  <c r="F4414" i="6"/>
  <c r="F4424" i="6"/>
  <c r="F4434" i="6"/>
  <c r="F4444" i="6"/>
  <c r="F4454" i="6"/>
  <c r="F4464" i="6"/>
  <c r="F4474" i="6"/>
  <c r="F4484" i="6"/>
  <c r="F4494" i="6"/>
  <c r="F4504" i="6"/>
  <c r="F4514" i="6"/>
  <c r="F4524" i="6"/>
  <c r="F4534" i="6"/>
  <c r="F4544" i="6"/>
  <c r="F4554" i="6"/>
  <c r="F4564" i="6"/>
  <c r="F359" i="6"/>
  <c r="F906" i="6"/>
  <c r="F1332" i="6"/>
  <c r="F1510" i="6"/>
  <c r="F1673" i="6"/>
  <c r="F1841" i="6"/>
  <c r="F2010" i="6"/>
  <c r="F2173" i="6"/>
  <c r="F2322" i="6"/>
  <c r="F2450" i="6"/>
  <c r="F2572" i="6"/>
  <c r="F2700" i="6"/>
  <c r="F2822" i="6"/>
  <c r="F2950" i="6"/>
  <c r="F3072" i="6"/>
  <c r="F3200" i="6"/>
  <c r="F3322" i="6"/>
  <c r="F3450" i="6"/>
  <c r="F3572" i="6"/>
  <c r="F3634" i="6"/>
  <c r="F3694" i="6"/>
  <c r="F3751" i="6"/>
  <c r="F3802" i="6"/>
  <c r="F3862" i="6"/>
  <c r="F3916" i="6"/>
  <c r="F3965" i="6"/>
  <c r="F4016" i="6"/>
  <c r="F4064" i="6"/>
  <c r="F4110" i="6"/>
  <c r="F4152" i="6"/>
  <c r="F4185" i="6"/>
  <c r="F4216" i="6"/>
  <c r="F4252" i="6"/>
  <c r="F4285" i="6"/>
  <c r="F4316" i="6"/>
  <c r="F4352" i="6"/>
  <c r="F4385" i="6"/>
  <c r="F4416" i="6"/>
  <c r="F4452" i="6"/>
  <c r="F4485" i="6"/>
  <c r="F4516" i="6"/>
  <c r="F4545" i="6"/>
  <c r="F4572" i="6"/>
  <c r="F4592" i="6"/>
  <c r="F4612" i="6"/>
  <c r="F4632" i="6"/>
  <c r="F4652" i="6"/>
  <c r="F4672" i="6"/>
  <c r="F4692" i="6"/>
  <c r="F4712" i="6"/>
  <c r="F4732" i="6"/>
  <c r="F4752" i="6"/>
  <c r="F4768" i="6"/>
  <c r="F4785" i="6"/>
  <c r="F4803" i="6"/>
  <c r="F4818" i="6"/>
  <c r="F4835" i="6"/>
  <c r="F4853" i="6"/>
  <c r="F4868" i="6"/>
  <c r="F4885" i="6"/>
  <c r="F4903" i="6"/>
  <c r="F4918" i="6"/>
  <c r="F4935" i="6"/>
  <c r="F4953" i="6"/>
  <c r="F4968" i="6"/>
  <c r="F4985" i="6"/>
  <c r="F5003" i="6"/>
  <c r="F5018" i="6"/>
  <c r="F5035" i="6"/>
  <c r="F5053" i="6"/>
  <c r="F5068" i="6"/>
  <c r="F5085" i="6"/>
  <c r="F5103" i="6"/>
  <c r="F5118" i="6"/>
  <c r="F5135" i="6"/>
  <c r="F5153" i="6"/>
  <c r="F5168" i="6"/>
  <c r="F5185" i="6"/>
  <c r="F5203" i="6"/>
  <c r="F5218" i="6"/>
  <c r="F5235" i="6"/>
  <c r="F5253" i="6"/>
  <c r="F5268" i="6"/>
  <c r="F5285" i="6"/>
  <c r="F5303" i="6"/>
  <c r="F5318" i="6"/>
  <c r="F5335" i="6"/>
  <c r="F5353" i="6"/>
  <c r="F5368" i="6"/>
  <c r="F5385" i="6"/>
  <c r="F5403" i="6"/>
  <c r="F5418" i="6"/>
  <c r="F5435" i="6"/>
  <c r="F5453" i="6"/>
  <c r="F5468" i="6"/>
  <c r="F5483" i="6"/>
  <c r="F5496" i="6"/>
  <c r="F5512" i="6"/>
  <c r="F5525" i="6"/>
  <c r="F5539" i="6"/>
  <c r="F5554" i="6"/>
  <c r="F5568" i="6"/>
  <c r="F5583" i="6"/>
  <c r="F5595" i="6"/>
  <c r="F5608" i="6"/>
  <c r="F5621" i="6"/>
  <c r="F5633" i="6"/>
  <c r="F5645" i="6"/>
  <c r="F5658" i="6"/>
  <c r="F5671" i="6"/>
  <c r="F5682" i="6"/>
  <c r="F5693" i="6"/>
  <c r="F5703" i="6"/>
  <c r="F5713" i="6"/>
  <c r="F5723" i="6"/>
  <c r="F5733" i="6"/>
  <c r="F5743" i="6"/>
  <c r="F5753" i="6"/>
  <c r="F5763" i="6"/>
  <c r="F5773" i="6"/>
  <c r="F5783" i="6"/>
  <c r="F5793" i="6"/>
  <c r="F5803" i="6"/>
  <c r="F5813" i="6"/>
  <c r="F5823" i="6"/>
  <c r="F5833" i="6"/>
  <c r="F5843" i="6"/>
  <c r="F5853" i="6"/>
  <c r="F5863" i="6"/>
  <c r="F5873" i="6"/>
  <c r="F5883" i="6"/>
  <c r="F5893" i="6"/>
  <c r="F5903" i="6"/>
  <c r="F5913" i="6"/>
  <c r="F5923" i="6"/>
  <c r="F5933" i="6"/>
  <c r="F5943" i="6"/>
  <c r="F5953" i="6"/>
  <c r="F5963" i="6"/>
  <c r="F5973" i="6"/>
  <c r="F5983" i="6"/>
  <c r="F5993" i="6"/>
  <c r="F6003" i="6"/>
  <c r="F6013" i="6"/>
  <c r="F6023" i="6"/>
  <c r="F6033" i="6"/>
  <c r="F6043" i="6"/>
  <c r="F6053" i="6"/>
  <c r="F6063" i="6"/>
  <c r="F6073" i="6"/>
  <c r="F6083" i="6"/>
  <c r="F6093" i="6"/>
  <c r="F6103" i="6"/>
  <c r="F6113" i="6"/>
  <c r="F6123" i="6"/>
  <c r="F6133" i="6"/>
  <c r="F6143" i="6"/>
  <c r="F6153" i="6"/>
  <c r="F6163" i="6"/>
  <c r="F6173" i="6"/>
  <c r="F6183" i="6"/>
  <c r="F6193" i="6"/>
  <c r="F6203" i="6"/>
  <c r="F6213" i="6"/>
  <c r="F6223" i="6"/>
  <c r="F6233" i="6"/>
  <c r="F6243" i="6"/>
  <c r="F6253" i="6"/>
  <c r="F6263" i="6"/>
  <c r="F6273" i="6"/>
  <c r="F6283" i="6"/>
  <c r="F6293" i="6"/>
  <c r="F6303" i="6"/>
  <c r="F6313" i="6"/>
  <c r="F6323" i="6"/>
  <c r="F6333" i="6"/>
  <c r="F6343" i="6"/>
  <c r="F6353" i="6"/>
  <c r="F6363" i="6"/>
  <c r="F6373" i="6"/>
  <c r="F6383" i="6"/>
  <c r="F6393" i="6"/>
  <c r="F6403" i="6"/>
  <c r="F6413" i="6"/>
  <c r="F6423" i="6"/>
  <c r="F6433" i="6"/>
  <c r="F6443" i="6"/>
  <c r="F6453" i="6"/>
  <c r="F6463" i="6"/>
  <c r="F6473" i="6"/>
  <c r="F6483" i="6"/>
  <c r="F6493" i="6"/>
  <c r="F6503" i="6"/>
  <c r="F6513" i="6"/>
  <c r="F6523" i="6"/>
  <c r="F6533" i="6"/>
  <c r="F6543" i="6"/>
  <c r="F6553" i="6"/>
  <c r="F6563" i="6"/>
  <c r="F6573" i="6"/>
  <c r="F6583" i="6"/>
  <c r="F6593" i="6"/>
  <c r="F6603" i="6"/>
  <c r="F6613" i="6"/>
  <c r="F6623" i="6"/>
  <c r="F6633" i="6"/>
  <c r="F6643" i="6"/>
  <c r="F6653" i="6"/>
  <c r="F6663" i="6"/>
  <c r="F6673" i="6"/>
  <c r="F6683" i="6"/>
  <c r="F6693" i="6"/>
  <c r="F6703" i="6"/>
  <c r="F6713" i="6"/>
  <c r="F6723" i="6"/>
  <c r="F6733" i="6"/>
  <c r="F6743" i="6"/>
  <c r="F6753" i="6"/>
  <c r="F6763" i="6"/>
  <c r="F6773" i="6"/>
  <c r="F6783" i="6"/>
  <c r="F6793" i="6"/>
  <c r="F6803" i="6"/>
  <c r="F6813" i="6"/>
  <c r="F6823" i="6"/>
  <c r="F6833" i="6"/>
  <c r="F6843" i="6"/>
  <c r="F6853" i="6"/>
  <c r="F6863" i="6"/>
  <c r="F6873" i="6"/>
  <c r="F6883" i="6"/>
  <c r="F6893" i="6"/>
  <c r="F6903" i="6"/>
  <c r="F6913" i="6"/>
  <c r="F6923" i="6"/>
  <c r="F6933" i="6"/>
  <c r="F6943" i="6"/>
  <c r="F6953" i="6"/>
  <c r="F6963" i="6"/>
  <c r="F6973" i="6"/>
  <c r="F6983" i="6"/>
  <c r="F6993" i="6"/>
  <c r="F7003" i="6"/>
  <c r="F7013" i="6"/>
  <c r="F7023" i="6"/>
  <c r="F7033" i="6"/>
  <c r="F7043" i="6"/>
  <c r="F7053" i="6"/>
  <c r="F7063" i="6"/>
  <c r="F7073" i="6"/>
  <c r="F7083" i="6"/>
  <c r="F7093" i="6"/>
  <c r="F7103" i="6"/>
  <c r="F7113" i="6"/>
  <c r="F7123" i="6"/>
  <c r="F7133" i="6"/>
  <c r="F7143" i="6"/>
  <c r="F7153" i="6"/>
  <c r="F7163" i="6"/>
  <c r="F7173" i="6"/>
  <c r="F7183" i="6"/>
  <c r="F7193" i="6"/>
  <c r="F7203" i="6"/>
  <c r="F7213" i="6"/>
  <c r="F7223" i="6"/>
  <c r="F7233" i="6"/>
  <c r="F7243" i="6"/>
  <c r="F7253" i="6"/>
  <c r="F7263" i="6"/>
  <c r="F7273" i="6"/>
  <c r="F7283" i="6"/>
  <c r="F7293" i="6"/>
  <c r="F7303" i="6"/>
  <c r="F7313" i="6"/>
  <c r="F7323" i="6"/>
  <c r="F7333" i="6"/>
  <c r="F7343" i="6"/>
  <c r="F7353" i="6"/>
  <c r="F7363" i="6"/>
  <c r="F7373" i="6"/>
  <c r="F7383" i="6"/>
  <c r="F7393" i="6"/>
  <c r="F7403" i="6"/>
  <c r="F7413" i="6"/>
  <c r="F7423" i="6"/>
  <c r="F7433" i="6"/>
  <c r="F7443" i="6"/>
  <c r="F7453" i="6"/>
  <c r="F7463" i="6"/>
  <c r="F7473" i="6"/>
  <c r="F7483" i="6"/>
  <c r="F7493" i="6"/>
  <c r="F7503" i="6"/>
  <c r="F7513" i="6"/>
  <c r="F7523" i="6"/>
  <c r="F7533" i="6"/>
  <c r="F7543" i="6"/>
  <c r="F7553" i="6"/>
  <c r="F7563" i="6"/>
  <c r="F7573" i="6"/>
  <c r="F7583" i="6"/>
  <c r="F7593" i="6"/>
  <c r="F7603" i="6"/>
  <c r="F7613" i="6"/>
  <c r="F7623" i="6"/>
  <c r="F7633" i="6"/>
  <c r="F7643" i="6"/>
  <c r="F7653" i="6"/>
  <c r="F7663" i="6"/>
  <c r="F7673" i="6"/>
  <c r="F7683" i="6"/>
  <c r="F7693" i="6"/>
  <c r="F7703" i="6"/>
  <c r="F7713" i="6"/>
  <c r="F7723" i="6"/>
  <c r="F7733" i="6"/>
  <c r="F7743" i="6"/>
  <c r="F7753" i="6"/>
  <c r="F7763" i="6"/>
  <c r="F7773" i="6"/>
  <c r="F7783" i="6"/>
  <c r="F7793" i="6"/>
  <c r="F7803" i="6"/>
  <c r="F7813" i="6"/>
  <c r="F7823" i="6"/>
  <c r="F7833" i="6"/>
  <c r="F7843" i="6"/>
  <c r="F7853" i="6"/>
  <c r="F7863" i="6"/>
  <c r="F7873" i="6"/>
  <c r="F7883" i="6"/>
  <c r="F7893" i="6"/>
  <c r="F7903" i="6"/>
  <c r="F7913" i="6"/>
  <c r="F7923" i="6"/>
  <c r="F7933" i="6"/>
  <c r="F7943" i="6"/>
  <c r="F7953" i="6"/>
  <c r="F7963" i="6"/>
  <c r="F7973" i="6"/>
  <c r="F396" i="6"/>
  <c r="F937" i="6"/>
  <c r="F1344" i="6"/>
  <c r="F1520" i="6"/>
  <c r="F1683" i="6"/>
  <c r="F1851" i="6"/>
  <c r="F2020" i="6"/>
  <c r="F2183" i="6"/>
  <c r="F2331" i="6"/>
  <c r="F2453" i="6"/>
  <c r="F2581" i="6"/>
  <c r="F2703" i="6"/>
  <c r="F2831" i="6"/>
  <c r="F2953" i="6"/>
  <c r="F3081" i="6"/>
  <c r="F3203" i="6"/>
  <c r="F3331" i="6"/>
  <c r="F3453" i="6"/>
  <c r="F3581" i="6"/>
  <c r="F3644" i="6"/>
  <c r="F3701" i="6"/>
  <c r="F3752" i="6"/>
  <c r="F3812" i="6"/>
  <c r="F3866" i="6"/>
  <c r="F3920" i="6"/>
  <c r="F3974" i="6"/>
  <c r="F4022" i="6"/>
  <c r="F4065" i="6"/>
  <c r="F4116" i="6"/>
  <c r="F4155" i="6"/>
  <c r="F4186" i="6"/>
  <c r="F4222" i="6"/>
  <c r="F4255" i="6"/>
  <c r="F4286" i="6"/>
  <c r="F4322" i="6"/>
  <c r="F4355" i="6"/>
  <c r="F4386" i="6"/>
  <c r="F4422" i="6"/>
  <c r="F4455" i="6"/>
  <c r="F4486" i="6"/>
  <c r="F4522" i="6"/>
  <c r="F4546" i="6"/>
  <c r="F4573" i="6"/>
  <c r="F4593" i="6"/>
  <c r="F4613" i="6"/>
  <c r="F4633" i="6"/>
  <c r="F4653" i="6"/>
  <c r="F4673" i="6"/>
  <c r="F4693" i="6"/>
  <c r="F4713" i="6"/>
  <c r="F4733" i="6"/>
  <c r="F4753" i="6"/>
  <c r="F4772" i="6"/>
  <c r="F4786" i="6"/>
  <c r="F4804" i="6"/>
  <c r="F4822" i="6"/>
  <c r="F4836" i="6"/>
  <c r="F4854" i="6"/>
  <c r="F4872" i="6"/>
  <c r="F4886" i="6"/>
  <c r="F4904" i="6"/>
  <c r="F4922" i="6"/>
  <c r="F4936" i="6"/>
  <c r="F4954" i="6"/>
  <c r="F4972" i="6"/>
  <c r="F4986" i="6"/>
  <c r="F5004" i="6"/>
  <c r="F5022" i="6"/>
  <c r="F5036" i="6"/>
  <c r="F5054" i="6"/>
  <c r="F5072" i="6"/>
  <c r="F5086" i="6"/>
  <c r="F5104" i="6"/>
  <c r="F5122" i="6"/>
  <c r="F5136" i="6"/>
  <c r="F5154" i="6"/>
  <c r="F5172" i="6"/>
  <c r="F5186" i="6"/>
  <c r="F5204" i="6"/>
  <c r="F5222" i="6"/>
  <c r="F5236" i="6"/>
  <c r="F5254" i="6"/>
  <c r="F5272" i="6"/>
  <c r="F5286" i="6"/>
  <c r="F5304" i="6"/>
  <c r="F5322" i="6"/>
  <c r="F5336" i="6"/>
  <c r="F5354" i="6"/>
  <c r="F5372" i="6"/>
  <c r="F5386" i="6"/>
  <c r="F5404" i="6"/>
  <c r="F5422" i="6"/>
  <c r="F5436" i="6"/>
  <c r="F5454" i="6"/>
  <c r="F5469" i="6"/>
  <c r="F5484" i="6"/>
  <c r="F5498" i="6"/>
  <c r="F5513" i="6"/>
  <c r="F5526" i="6"/>
  <c r="F5542" i="6"/>
  <c r="F5555" i="6"/>
  <c r="F5569" i="6"/>
  <c r="F5584" i="6"/>
  <c r="F5596" i="6"/>
  <c r="F5609" i="6"/>
  <c r="F5622" i="6"/>
  <c r="F5634" i="6"/>
  <c r="F5646" i="6"/>
  <c r="F5659" i="6"/>
  <c r="F5672" i="6"/>
  <c r="F5683" i="6"/>
  <c r="F5694" i="6"/>
  <c r="F5704" i="6"/>
  <c r="F5714" i="6"/>
  <c r="F5724" i="6"/>
  <c r="F5734" i="6"/>
  <c r="F5744" i="6"/>
  <c r="F5754" i="6"/>
  <c r="F5764" i="6"/>
  <c r="F5774" i="6"/>
  <c r="F5784" i="6"/>
  <c r="F5794" i="6"/>
  <c r="F5804" i="6"/>
  <c r="F5814" i="6"/>
  <c r="F5824" i="6"/>
  <c r="F5834" i="6"/>
  <c r="F5844" i="6"/>
  <c r="F5854" i="6"/>
  <c r="F5864" i="6"/>
  <c r="F5874" i="6"/>
  <c r="F5884" i="6"/>
  <c r="F5894" i="6"/>
  <c r="F5904" i="6"/>
  <c r="F5914" i="6"/>
  <c r="F5924" i="6"/>
  <c r="F5934" i="6"/>
  <c r="F5944" i="6"/>
  <c r="F5954" i="6"/>
  <c r="F5964" i="6"/>
  <c r="F5974" i="6"/>
  <c r="F5984" i="6"/>
  <c r="F5994" i="6"/>
  <c r="F6004" i="6"/>
  <c r="F6014" i="6"/>
  <c r="F6024" i="6"/>
  <c r="F6034" i="6"/>
  <c r="F6044" i="6"/>
  <c r="F6054" i="6"/>
  <c r="F6064" i="6"/>
  <c r="F6074" i="6"/>
  <c r="F6084" i="6"/>
  <c r="F6094" i="6"/>
  <c r="F6104" i="6"/>
  <c r="F6114" i="6"/>
  <c r="F6124" i="6"/>
  <c r="F6134" i="6"/>
  <c r="F6144" i="6"/>
  <c r="F6154" i="6"/>
  <c r="F6164" i="6"/>
  <c r="F6174" i="6"/>
  <c r="F6184" i="6"/>
  <c r="F6194" i="6"/>
  <c r="F6204" i="6"/>
  <c r="F6214" i="6"/>
  <c r="F6224" i="6"/>
  <c r="F6234" i="6"/>
  <c r="F6244" i="6"/>
  <c r="F6254" i="6"/>
  <c r="F6264" i="6"/>
  <c r="F6274" i="6"/>
  <c r="F6284" i="6"/>
  <c r="F6294" i="6"/>
  <c r="F6304" i="6"/>
  <c r="F6314" i="6"/>
  <c r="F6324" i="6"/>
  <c r="F6334" i="6"/>
  <c r="F6344" i="6"/>
  <c r="F6354" i="6"/>
  <c r="F6364" i="6"/>
  <c r="F6374" i="6"/>
  <c r="F6384" i="6"/>
  <c r="F6394" i="6"/>
  <c r="F6404" i="6"/>
  <c r="F6414" i="6"/>
  <c r="F6424" i="6"/>
  <c r="F6434" i="6"/>
  <c r="F6444" i="6"/>
  <c r="F6454" i="6"/>
  <c r="F6464" i="6"/>
  <c r="F6474" i="6"/>
  <c r="F6484" i="6"/>
  <c r="F6494" i="6"/>
  <c r="F6504" i="6"/>
  <c r="F6514" i="6"/>
  <c r="F6524" i="6"/>
  <c r="F6534" i="6"/>
  <c r="F6544" i="6"/>
  <c r="F6554" i="6"/>
  <c r="F6564" i="6"/>
  <c r="F6574" i="6"/>
  <c r="F6584" i="6"/>
  <c r="F6594" i="6"/>
  <c r="F6604" i="6"/>
  <c r="F6614" i="6"/>
  <c r="F6624" i="6"/>
  <c r="F6634" i="6"/>
  <c r="F6644" i="6"/>
  <c r="F6654" i="6"/>
  <c r="F6664" i="6"/>
  <c r="F6674" i="6"/>
  <c r="F6684" i="6"/>
  <c r="F6694" i="6"/>
  <c r="F6704" i="6"/>
  <c r="F6714" i="6"/>
  <c r="F6724" i="6"/>
  <c r="F6734" i="6"/>
  <c r="F6744" i="6"/>
  <c r="F6754" i="6"/>
  <c r="F6764" i="6"/>
  <c r="F6774" i="6"/>
  <c r="F6784" i="6"/>
  <c r="F6794" i="6"/>
  <c r="F6804" i="6"/>
  <c r="F6814" i="6"/>
  <c r="F6824" i="6"/>
  <c r="F6834" i="6"/>
  <c r="F6844" i="6"/>
  <c r="F6854" i="6"/>
  <c r="F6864" i="6"/>
  <c r="F6874" i="6"/>
  <c r="F6884" i="6"/>
  <c r="F6894" i="6"/>
  <c r="F6904" i="6"/>
  <c r="F6914" i="6"/>
  <c r="F6924" i="6"/>
  <c r="F6934" i="6"/>
  <c r="F6944" i="6"/>
  <c r="F6954" i="6"/>
  <c r="F6964" i="6"/>
  <c r="F466" i="6"/>
  <c r="F1027" i="6"/>
  <c r="F1372" i="6"/>
  <c r="F1541" i="6"/>
  <c r="F1710" i="6"/>
  <c r="F1873" i="6"/>
  <c r="F2041" i="6"/>
  <c r="F2210" i="6"/>
  <c r="F2350" i="6"/>
  <c r="F2472" i="6"/>
  <c r="F2600" i="6"/>
  <c r="F2722" i="6"/>
  <c r="F2850" i="6"/>
  <c r="F2972" i="6"/>
  <c r="F3100" i="6"/>
  <c r="F3222" i="6"/>
  <c r="F3350" i="6"/>
  <c r="F3472" i="6"/>
  <c r="F3594" i="6"/>
  <c r="F3651" i="6"/>
  <c r="F3702" i="6"/>
  <c r="F3762" i="6"/>
  <c r="F3816" i="6"/>
  <c r="F3870" i="6"/>
  <c r="F3930" i="6"/>
  <c r="F3980" i="6"/>
  <c r="F4023" i="6"/>
  <c r="F4074" i="6"/>
  <c r="F4122" i="6"/>
  <c r="F4156" i="6"/>
  <c r="F4192" i="6"/>
  <c r="F4225" i="6"/>
  <c r="F4256" i="6"/>
  <c r="F4292" i="6"/>
  <c r="F4325" i="6"/>
  <c r="F4356" i="6"/>
  <c r="F4392" i="6"/>
  <c r="F4425" i="6"/>
  <c r="F4456" i="6"/>
  <c r="F4492" i="6"/>
  <c r="F4525" i="6"/>
  <c r="F4552" i="6"/>
  <c r="F4574" i="6"/>
  <c r="F4594" i="6"/>
  <c r="F4614" i="6"/>
  <c r="F4634" i="6"/>
  <c r="F4654" i="6"/>
  <c r="F4674" i="6"/>
  <c r="F4694" i="6"/>
  <c r="F4714" i="6"/>
  <c r="F4734" i="6"/>
  <c r="F4754" i="6"/>
  <c r="F4773" i="6"/>
  <c r="F4788" i="6"/>
  <c r="F4805" i="6"/>
  <c r="F4823" i="6"/>
  <c r="F4838" i="6"/>
  <c r="F4855" i="6"/>
  <c r="F4873" i="6"/>
  <c r="F4888" i="6"/>
  <c r="F4905" i="6"/>
  <c r="F4923" i="6"/>
  <c r="F4938" i="6"/>
  <c r="F4955" i="6"/>
  <c r="F4973" i="6"/>
  <c r="F4988" i="6"/>
  <c r="F5005" i="6"/>
  <c r="F5023" i="6"/>
  <c r="F5038" i="6"/>
  <c r="F5055" i="6"/>
  <c r="F5073" i="6"/>
  <c r="F5088" i="6"/>
  <c r="F5105" i="6"/>
  <c r="F5123" i="6"/>
  <c r="F5138" i="6"/>
  <c r="F5155" i="6"/>
  <c r="F5173" i="6"/>
  <c r="F5188" i="6"/>
  <c r="F5205" i="6"/>
  <c r="F5223" i="6"/>
  <c r="F5238" i="6"/>
  <c r="F5255" i="6"/>
  <c r="F5273" i="6"/>
  <c r="F5288" i="6"/>
  <c r="F5305" i="6"/>
  <c r="F5323" i="6"/>
  <c r="F5338" i="6"/>
  <c r="F5355" i="6"/>
  <c r="F5373" i="6"/>
  <c r="F5388" i="6"/>
  <c r="F5405" i="6"/>
  <c r="F5423" i="6"/>
  <c r="F5438" i="6"/>
  <c r="F5455" i="6"/>
  <c r="F5472" i="6"/>
  <c r="F5485" i="6"/>
  <c r="F5499" i="6"/>
  <c r="F5514" i="6"/>
  <c r="F5528" i="6"/>
  <c r="F5543" i="6"/>
  <c r="F5556" i="6"/>
  <c r="F5572" i="6"/>
  <c r="F5585" i="6"/>
  <c r="F5598" i="6"/>
  <c r="F5611" i="6"/>
  <c r="F5623" i="6"/>
  <c r="F5635" i="6"/>
  <c r="F5648" i="6"/>
  <c r="F5661" i="6"/>
  <c r="F5673" i="6"/>
  <c r="F5684" i="6"/>
  <c r="F5695" i="6"/>
  <c r="F5705" i="6"/>
  <c r="F5715" i="6"/>
  <c r="F5725" i="6"/>
  <c r="F5735" i="6"/>
  <c r="F5745" i="6"/>
  <c r="F5755" i="6"/>
  <c r="F5765" i="6"/>
  <c r="F5775" i="6"/>
  <c r="F5785" i="6"/>
  <c r="F5795" i="6"/>
  <c r="F5805" i="6"/>
  <c r="F5815" i="6"/>
  <c r="F5825" i="6"/>
  <c r="F5835" i="6"/>
  <c r="F5845" i="6"/>
  <c r="F5855" i="6"/>
  <c r="F5865" i="6"/>
  <c r="F5875" i="6"/>
  <c r="F5885" i="6"/>
  <c r="F5895" i="6"/>
  <c r="F5905" i="6"/>
  <c r="F5915" i="6"/>
  <c r="F5925" i="6"/>
  <c r="F5935" i="6"/>
  <c r="F5945" i="6"/>
  <c r="F5955" i="6"/>
  <c r="F5965" i="6"/>
  <c r="F5975" i="6"/>
  <c r="F5985" i="6"/>
  <c r="F5995" i="6"/>
  <c r="F6005" i="6"/>
  <c r="F6015" i="6"/>
  <c r="F6025" i="6"/>
  <c r="F6035" i="6"/>
  <c r="F6045" i="6"/>
  <c r="F6055" i="6"/>
  <c r="F6065" i="6"/>
  <c r="F6075" i="6"/>
  <c r="F6085" i="6"/>
  <c r="F6095" i="6"/>
  <c r="F6105" i="6"/>
  <c r="F6115" i="6"/>
  <c r="F6125" i="6"/>
  <c r="F6135" i="6"/>
  <c r="F6145" i="6"/>
  <c r="F6155" i="6"/>
  <c r="F6165" i="6"/>
  <c r="F6175" i="6"/>
  <c r="F6185" i="6"/>
  <c r="F6195" i="6"/>
  <c r="F6205" i="6"/>
  <c r="F6215" i="6"/>
  <c r="F6225" i="6"/>
  <c r="F6235" i="6"/>
  <c r="F6245" i="6"/>
  <c r="F6255" i="6"/>
  <c r="F6265" i="6"/>
  <c r="F6275" i="6"/>
  <c r="F6285" i="6"/>
  <c r="F6295" i="6"/>
  <c r="F6305" i="6"/>
  <c r="F6315" i="6"/>
  <c r="F6325" i="6"/>
  <c r="F6335" i="6"/>
  <c r="F6345" i="6"/>
  <c r="F6355" i="6"/>
  <c r="F6365" i="6"/>
  <c r="F6375" i="6"/>
  <c r="F6385" i="6"/>
  <c r="F6395" i="6"/>
  <c r="F6405" i="6"/>
  <c r="F6415" i="6"/>
  <c r="F6425" i="6"/>
  <c r="F6435" i="6"/>
  <c r="F6445" i="6"/>
  <c r="F6455" i="6"/>
  <c r="F6465" i="6"/>
  <c r="F6475" i="6"/>
  <c r="F6485" i="6"/>
  <c r="F6495" i="6"/>
  <c r="F6505" i="6"/>
  <c r="F6515" i="6"/>
  <c r="F6525" i="6"/>
  <c r="F6535" i="6"/>
  <c r="F6545" i="6"/>
  <c r="F6555" i="6"/>
  <c r="F6565" i="6"/>
  <c r="F6575" i="6"/>
  <c r="F6585" i="6"/>
  <c r="F6595" i="6"/>
  <c r="F6605" i="6"/>
  <c r="F6615" i="6"/>
  <c r="F6625" i="6"/>
  <c r="F6635" i="6"/>
  <c r="F6645" i="6"/>
  <c r="F6655" i="6"/>
  <c r="F6665" i="6"/>
  <c r="F6675" i="6"/>
  <c r="F6685" i="6"/>
  <c r="F6695" i="6"/>
  <c r="F6705" i="6"/>
  <c r="F6715" i="6"/>
  <c r="F6725" i="6"/>
  <c r="F6735" i="6"/>
  <c r="F6745" i="6"/>
  <c r="F6755" i="6"/>
  <c r="F6765" i="6"/>
  <c r="F6775" i="6"/>
  <c r="F6785" i="6"/>
  <c r="F6795" i="6"/>
  <c r="F6805" i="6"/>
  <c r="F6815" i="6"/>
  <c r="F6825" i="6"/>
  <c r="F6835" i="6"/>
  <c r="F497" i="6"/>
  <c r="F1059" i="6"/>
  <c r="F1383" i="6"/>
  <c r="F1551" i="6"/>
  <c r="F1720" i="6"/>
  <c r="F1883" i="6"/>
  <c r="F2051" i="6"/>
  <c r="F2220" i="6"/>
  <c r="F2353" i="6"/>
  <c r="F2481" i="6"/>
  <c r="F2603" i="6"/>
  <c r="F2731" i="6"/>
  <c r="F2853" i="6"/>
  <c r="F2981" i="6"/>
  <c r="F3103" i="6"/>
  <c r="F3231" i="6"/>
  <c r="F3353" i="6"/>
  <c r="F3481" i="6"/>
  <c r="F3601" i="6"/>
  <c r="F3652" i="6"/>
  <c r="F3712" i="6"/>
  <c r="F3766" i="6"/>
  <c r="F3820" i="6"/>
  <c r="F3880" i="6"/>
  <c r="F3933" i="6"/>
  <c r="F3981" i="6"/>
  <c r="F4032" i="6"/>
  <c r="F4080" i="6"/>
  <c r="F4123" i="6"/>
  <c r="F4162" i="6"/>
  <c r="F4195" i="6"/>
  <c r="F4226" i="6"/>
  <c r="F4262" i="6"/>
  <c r="F4295" i="6"/>
  <c r="F4326" i="6"/>
  <c r="F4362" i="6"/>
  <c r="F4395" i="6"/>
  <c r="F4426" i="6"/>
  <c r="F4462" i="6"/>
  <c r="F4495" i="6"/>
  <c r="F4526" i="6"/>
  <c r="F4553" i="6"/>
  <c r="F4575" i="6"/>
  <c r="F4595" i="6"/>
  <c r="F4615" i="6"/>
  <c r="F4635" i="6"/>
  <c r="F4655" i="6"/>
  <c r="F4675" i="6"/>
  <c r="F4695" i="6"/>
  <c r="F4715" i="6"/>
  <c r="F4735" i="6"/>
  <c r="F4755" i="6"/>
  <c r="F4774" i="6"/>
  <c r="F4792" i="6"/>
  <c r="F4806" i="6"/>
  <c r="F4824" i="6"/>
  <c r="F4842" i="6"/>
  <c r="F4856" i="6"/>
  <c r="F4874" i="6"/>
  <c r="F4892" i="6"/>
  <c r="F4906" i="6"/>
  <c r="F4924" i="6"/>
  <c r="F4942" i="6"/>
  <c r="F4956" i="6"/>
  <c r="F4974" i="6"/>
  <c r="F4992" i="6"/>
  <c r="F5006" i="6"/>
  <c r="F5024" i="6"/>
  <c r="F5042" i="6"/>
  <c r="F5056" i="6"/>
  <c r="F5074" i="6"/>
  <c r="F5092" i="6"/>
  <c r="F5106" i="6"/>
  <c r="F5124" i="6"/>
  <c r="F5142" i="6"/>
  <c r="F5156" i="6"/>
  <c r="F5174" i="6"/>
  <c r="F5192" i="6"/>
  <c r="F5206" i="6"/>
  <c r="F5224" i="6"/>
  <c r="F5242" i="6"/>
  <c r="F5256" i="6"/>
  <c r="F5274" i="6"/>
  <c r="F5292" i="6"/>
  <c r="F5306" i="6"/>
  <c r="F5324" i="6"/>
  <c r="F5342" i="6"/>
  <c r="F5356" i="6"/>
  <c r="F5374" i="6"/>
  <c r="F5392" i="6"/>
  <c r="F5406" i="6"/>
  <c r="F5424" i="6"/>
  <c r="F5442" i="6"/>
  <c r="F5456" i="6"/>
  <c r="F5473" i="6"/>
  <c r="F5486" i="6"/>
  <c r="F5502" i="6"/>
  <c r="F5515" i="6"/>
  <c r="F5529" i="6"/>
  <c r="F5544" i="6"/>
  <c r="F5558" i="6"/>
  <c r="F5573" i="6"/>
  <c r="F5586" i="6"/>
  <c r="F5599" i="6"/>
  <c r="F5612" i="6"/>
  <c r="F5624" i="6"/>
  <c r="F5636" i="6"/>
  <c r="F5649" i="6"/>
  <c r="F5662" i="6"/>
  <c r="F5674" i="6"/>
  <c r="F5685" i="6"/>
  <c r="F5696" i="6"/>
  <c r="F5706" i="6"/>
  <c r="F5716" i="6"/>
  <c r="F5726" i="6"/>
  <c r="F5736" i="6"/>
  <c r="F5746" i="6"/>
  <c r="F5756" i="6"/>
  <c r="F5766" i="6"/>
  <c r="F5776" i="6"/>
  <c r="F5786" i="6"/>
  <c r="F5796" i="6"/>
  <c r="F5806" i="6"/>
  <c r="F5816" i="6"/>
  <c r="F5826" i="6"/>
  <c r="F5836" i="6"/>
  <c r="F5846" i="6"/>
  <c r="F5856" i="6"/>
  <c r="F5866" i="6"/>
  <c r="F5876" i="6"/>
  <c r="F5886" i="6"/>
  <c r="F5896" i="6"/>
  <c r="F5906" i="6"/>
  <c r="F5916" i="6"/>
  <c r="F5926" i="6"/>
  <c r="F5936" i="6"/>
  <c r="F5946" i="6"/>
  <c r="F5956" i="6"/>
  <c r="F5966" i="6"/>
  <c r="F5976" i="6"/>
  <c r="F5986" i="6"/>
  <c r="F5996" i="6"/>
  <c r="F6006" i="6"/>
  <c r="F6016" i="6"/>
  <c r="F6026" i="6"/>
  <c r="F6036" i="6"/>
  <c r="F6046" i="6"/>
  <c r="F6056" i="6"/>
  <c r="F6066" i="6"/>
  <c r="F6076" i="6"/>
  <c r="F6086" i="6"/>
  <c r="F6096" i="6"/>
  <c r="F6106" i="6"/>
  <c r="F6116" i="6"/>
  <c r="F6126" i="6"/>
  <c r="F6136" i="6"/>
  <c r="F6146" i="6"/>
  <c r="F6156" i="6"/>
  <c r="F6166" i="6"/>
  <c r="F6176" i="6"/>
  <c r="F6186" i="6"/>
  <c r="F6196" i="6"/>
  <c r="F6206" i="6"/>
  <c r="F6216" i="6"/>
  <c r="F6226" i="6"/>
  <c r="F6236" i="6"/>
  <c r="F6246" i="6"/>
  <c r="F6256" i="6"/>
  <c r="F6266" i="6"/>
  <c r="F6276" i="6"/>
  <c r="F6286" i="6"/>
  <c r="F6296" i="6"/>
  <c r="F6306" i="6"/>
  <c r="F6316" i="6"/>
  <c r="F6326" i="6"/>
  <c r="F6336" i="6"/>
  <c r="F6346" i="6"/>
  <c r="F6356" i="6"/>
  <c r="F6366" i="6"/>
  <c r="F6376" i="6"/>
  <c r="F6386" i="6"/>
  <c r="F6396" i="6"/>
  <c r="F6406" i="6"/>
  <c r="F6416" i="6"/>
  <c r="F6426" i="6"/>
  <c r="F6436" i="6"/>
  <c r="F6446" i="6"/>
  <c r="F6456" i="6"/>
  <c r="F6466" i="6"/>
  <c r="F6476" i="6"/>
  <c r="F6486" i="6"/>
  <c r="F6496" i="6"/>
  <c r="F6506" i="6"/>
  <c r="F6516" i="6"/>
  <c r="F6526" i="6"/>
  <c r="F6536" i="6"/>
  <c r="F6546" i="6"/>
  <c r="F6556" i="6"/>
  <c r="F6566" i="6"/>
  <c r="F6576" i="6"/>
  <c r="F6586" i="6"/>
  <c r="F6596" i="6"/>
  <c r="F6606" i="6"/>
  <c r="F6616" i="6"/>
  <c r="F6626" i="6"/>
  <c r="F6636" i="6"/>
  <c r="F6646" i="6"/>
  <c r="F6656" i="6"/>
  <c r="F6666" i="6"/>
  <c r="F6676" i="6"/>
  <c r="F6686" i="6"/>
  <c r="F6696" i="6"/>
  <c r="F6706" i="6"/>
  <c r="F6716" i="6"/>
  <c r="F6726" i="6"/>
  <c r="F6736" i="6"/>
  <c r="F6746" i="6"/>
  <c r="F6756" i="6"/>
  <c r="F6766" i="6"/>
  <c r="F6776" i="6"/>
  <c r="F6786" i="6"/>
  <c r="F6796" i="6"/>
  <c r="F6806" i="6"/>
  <c r="F6816" i="6"/>
  <c r="F6826" i="6"/>
  <c r="F6836" i="6"/>
  <c r="F6846" i="6"/>
  <c r="F6856" i="6"/>
  <c r="F6866" i="6"/>
  <c r="F6876" i="6"/>
  <c r="F6886" i="6"/>
  <c r="F6896" i="6"/>
  <c r="F6906" i="6"/>
  <c r="F6916" i="6"/>
  <c r="F6926" i="6"/>
  <c r="F6936" i="6"/>
  <c r="F6946" i="6"/>
  <c r="F6956" i="6"/>
  <c r="F6966" i="6"/>
  <c r="F6976" i="6"/>
  <c r="F6986" i="6"/>
  <c r="F6996" i="6"/>
  <c r="F7006" i="6"/>
  <c r="F7016" i="6"/>
  <c r="F7026" i="6"/>
  <c r="F7036" i="6"/>
  <c r="F7046" i="6"/>
  <c r="F7056" i="6"/>
  <c r="F7066" i="6"/>
  <c r="F7076" i="6"/>
  <c r="F7086" i="6"/>
  <c r="F7096" i="6"/>
  <c r="F7106" i="6"/>
  <c r="F7116" i="6"/>
  <c r="F7126" i="6"/>
  <c r="F7136" i="6"/>
  <c r="F7146" i="6"/>
  <c r="F7156" i="6"/>
  <c r="F7166" i="6"/>
  <c r="F7176" i="6"/>
  <c r="F7186" i="6"/>
  <c r="F7196" i="6"/>
  <c r="F7206" i="6"/>
  <c r="F7216" i="6"/>
  <c r="F7226" i="6"/>
  <c r="F7236" i="6"/>
  <c r="F7246" i="6"/>
  <c r="F7256" i="6"/>
  <c r="F7266" i="6"/>
  <c r="F7276" i="6"/>
  <c r="F7286" i="6"/>
  <c r="F7296" i="6"/>
  <c r="F7306" i="6"/>
  <c r="F7316" i="6"/>
  <c r="F7326" i="6"/>
  <c r="F7336" i="6"/>
  <c r="F7346" i="6"/>
  <c r="F7356" i="6"/>
  <c r="F7366" i="6"/>
  <c r="F7376" i="6"/>
  <c r="F7386" i="6"/>
  <c r="F7396" i="6"/>
  <c r="F7406" i="6"/>
  <c r="F7416" i="6"/>
  <c r="F7426" i="6"/>
  <c r="F7436" i="6"/>
  <c r="F7446" i="6"/>
  <c r="F7456" i="6"/>
  <c r="F7466" i="6"/>
  <c r="F569" i="6"/>
  <c r="F1126" i="6"/>
  <c r="F1410" i="6"/>
  <c r="F1573" i="6"/>
  <c r="F1741" i="6"/>
  <c r="F1910" i="6"/>
  <c r="F2073" i="6"/>
  <c r="F2241" i="6"/>
  <c r="F2372" i="6"/>
  <c r="F2500" i="6"/>
  <c r="F2622" i="6"/>
  <c r="F2750" i="6"/>
  <c r="F2872" i="6"/>
  <c r="F3000" i="6"/>
  <c r="F3122" i="6"/>
  <c r="F3250" i="6"/>
  <c r="F3372" i="6"/>
  <c r="F3500" i="6"/>
  <c r="F3602" i="6"/>
  <c r="F3662" i="6"/>
  <c r="F3716" i="6"/>
  <c r="F3770" i="6"/>
  <c r="F3830" i="6"/>
  <c r="F3883" i="6"/>
  <c r="F3934" i="6"/>
  <c r="F3990" i="6"/>
  <c r="F4035" i="6"/>
  <c r="F4081" i="6"/>
  <c r="F4132" i="6"/>
  <c r="F4165" i="6"/>
  <c r="F4196" i="6"/>
  <c r="F4232" i="6"/>
  <c r="F4265" i="6"/>
  <c r="F4296" i="6"/>
  <c r="F4332" i="6"/>
  <c r="F4365" i="6"/>
  <c r="F4396" i="6"/>
  <c r="F4432" i="6"/>
  <c r="F4465" i="6"/>
  <c r="F4496" i="6"/>
  <c r="F4532" i="6"/>
  <c r="F4555" i="6"/>
  <c r="F4576" i="6"/>
  <c r="F4596" i="6"/>
  <c r="F4616" i="6"/>
  <c r="F4636" i="6"/>
  <c r="F4656" i="6"/>
  <c r="F4676" i="6"/>
  <c r="F4696" i="6"/>
  <c r="F4716" i="6"/>
  <c r="F4736" i="6"/>
  <c r="F4756" i="6"/>
  <c r="F4775" i="6"/>
  <c r="F4793" i="6"/>
  <c r="F4808" i="6"/>
  <c r="F4825" i="6"/>
  <c r="F4843" i="6"/>
  <c r="F4858" i="6"/>
  <c r="F4875" i="6"/>
  <c r="F4893" i="6"/>
  <c r="F4908" i="6"/>
  <c r="F4925" i="6"/>
  <c r="F4943" i="6"/>
  <c r="F4958" i="6"/>
  <c r="F4975" i="6"/>
  <c r="F4993" i="6"/>
  <c r="F5008" i="6"/>
  <c r="F5025" i="6"/>
  <c r="F5043" i="6"/>
  <c r="F5058" i="6"/>
  <c r="F5075" i="6"/>
  <c r="F5093" i="6"/>
  <c r="F5108" i="6"/>
  <c r="F5125" i="6"/>
  <c r="F5143" i="6"/>
  <c r="F5158" i="6"/>
  <c r="F5175" i="6"/>
  <c r="F5193" i="6"/>
  <c r="F5208" i="6"/>
  <c r="F5225" i="6"/>
  <c r="F5243" i="6"/>
  <c r="F5258" i="6"/>
  <c r="F5275" i="6"/>
  <c r="F5293" i="6"/>
  <c r="F5308" i="6"/>
  <c r="F5325" i="6"/>
  <c r="F5343" i="6"/>
  <c r="F5358" i="6"/>
  <c r="F5375" i="6"/>
  <c r="F5393" i="6"/>
  <c r="F5408" i="6"/>
  <c r="F5425" i="6"/>
  <c r="F5443" i="6"/>
  <c r="F5458" i="6"/>
  <c r="F5474" i="6"/>
  <c r="F5488" i="6"/>
  <c r="F5503" i="6"/>
  <c r="F5516" i="6"/>
  <c r="F5532" i="6"/>
  <c r="F5545" i="6"/>
  <c r="F5559" i="6"/>
  <c r="F5574" i="6"/>
  <c r="F5588" i="6"/>
  <c r="F5601" i="6"/>
  <c r="F5613" i="6"/>
  <c r="F5625" i="6"/>
  <c r="F5638" i="6"/>
  <c r="F5651" i="6"/>
  <c r="F5663" i="6"/>
  <c r="F5675" i="6"/>
  <c r="F5686" i="6"/>
  <c r="F5697" i="6"/>
  <c r="F5707" i="6"/>
  <c r="F5717" i="6"/>
  <c r="F5727" i="6"/>
  <c r="F5737" i="6"/>
  <c r="F5747" i="6"/>
  <c r="F5757" i="6"/>
  <c r="F5767" i="6"/>
  <c r="F5777" i="6"/>
  <c r="F5787" i="6"/>
  <c r="F5797" i="6"/>
  <c r="F5807" i="6"/>
  <c r="F5817" i="6"/>
  <c r="F5827" i="6"/>
  <c r="F5837" i="6"/>
  <c r="F5847" i="6"/>
  <c r="F5857" i="6"/>
  <c r="F5867" i="6"/>
  <c r="F5877" i="6"/>
  <c r="F5887" i="6"/>
  <c r="F5897" i="6"/>
  <c r="F5907" i="6"/>
  <c r="F5917" i="6"/>
  <c r="F5927" i="6"/>
  <c r="F5937" i="6"/>
  <c r="F5947" i="6"/>
  <c r="F5957" i="6"/>
  <c r="F5967" i="6"/>
  <c r="F5977" i="6"/>
  <c r="F5987" i="6"/>
  <c r="F5997" i="6"/>
  <c r="F6007" i="6"/>
  <c r="F6017" i="6"/>
  <c r="F6027" i="6"/>
  <c r="F6037" i="6"/>
  <c r="F6047" i="6"/>
  <c r="F6057" i="6"/>
  <c r="F6067" i="6"/>
  <c r="F6077" i="6"/>
  <c r="F6087" i="6"/>
  <c r="F6097" i="6"/>
  <c r="F6107" i="6"/>
  <c r="F6117" i="6"/>
  <c r="F6127" i="6"/>
  <c r="F6137" i="6"/>
  <c r="F6147" i="6"/>
  <c r="F6157" i="6"/>
  <c r="F6167" i="6"/>
  <c r="F6177" i="6"/>
  <c r="F6187" i="6"/>
  <c r="F6197" i="6"/>
  <c r="F6207" i="6"/>
  <c r="F6217" i="6"/>
  <c r="F6227" i="6"/>
  <c r="F6237" i="6"/>
  <c r="F6247" i="6"/>
  <c r="F6257" i="6"/>
  <c r="F6267" i="6"/>
  <c r="F6277" i="6"/>
  <c r="F6287" i="6"/>
  <c r="F6297" i="6"/>
  <c r="F6307" i="6"/>
  <c r="F6317" i="6"/>
  <c r="F6327" i="6"/>
  <c r="F6337" i="6"/>
  <c r="F6347" i="6"/>
  <c r="F6357" i="6"/>
  <c r="F6367" i="6"/>
  <c r="F6377" i="6"/>
  <c r="F6387" i="6"/>
  <c r="F6397" i="6"/>
  <c r="F6407" i="6"/>
  <c r="F6417" i="6"/>
  <c r="F6427" i="6"/>
  <c r="F6437" i="6"/>
  <c r="F6447" i="6"/>
  <c r="F6457" i="6"/>
  <c r="F6467" i="6"/>
  <c r="F6477" i="6"/>
  <c r="F6487" i="6"/>
  <c r="F6497" i="6"/>
  <c r="F6507" i="6"/>
  <c r="F6517" i="6"/>
  <c r="F6527" i="6"/>
  <c r="F6537" i="6"/>
  <c r="F6547" i="6"/>
  <c r="F6557" i="6"/>
  <c r="F6567" i="6"/>
  <c r="F6577" i="6"/>
  <c r="F6587" i="6"/>
  <c r="F6597" i="6"/>
  <c r="F6607" i="6"/>
  <c r="F6617" i="6"/>
  <c r="F6627" i="6"/>
  <c r="F6637" i="6"/>
  <c r="F6647" i="6"/>
  <c r="F6657" i="6"/>
  <c r="F6667" i="6"/>
  <c r="F6677" i="6"/>
  <c r="F6687" i="6"/>
  <c r="F6697" i="6"/>
  <c r="F6707" i="6"/>
  <c r="F6717" i="6"/>
  <c r="F6727" i="6"/>
  <c r="F6737" i="6"/>
  <c r="F6747" i="6"/>
  <c r="F6757" i="6"/>
  <c r="F6767" i="6"/>
  <c r="F6777" i="6"/>
  <c r="F6787" i="6"/>
  <c r="F6797" i="6"/>
  <c r="F6807" i="6"/>
  <c r="F6817" i="6"/>
  <c r="F6827" i="6"/>
  <c r="F6837" i="6"/>
  <c r="F6847" i="6"/>
  <c r="F6857" i="6"/>
  <c r="F6867" i="6"/>
  <c r="F6877" i="6"/>
  <c r="F6887" i="6"/>
  <c r="F6897" i="6"/>
  <c r="F6907" i="6"/>
  <c r="F6917" i="6"/>
  <c r="F6927" i="6"/>
  <c r="F6937" i="6"/>
  <c r="F6947" i="6"/>
  <c r="F6957" i="6"/>
  <c r="F6967" i="6"/>
  <c r="F6977" i="6"/>
  <c r="F6987" i="6"/>
  <c r="F6997" i="6"/>
  <c r="F7007" i="6"/>
  <c r="F7017" i="6"/>
  <c r="F7027" i="6"/>
  <c r="F7037" i="6"/>
  <c r="F7047" i="6"/>
  <c r="F7057" i="6"/>
  <c r="F7067" i="6"/>
  <c r="F7077" i="6"/>
  <c r="F7087" i="6"/>
  <c r="F7097" i="6"/>
  <c r="F7107" i="6"/>
  <c r="F7117" i="6"/>
  <c r="F7127" i="6"/>
  <c r="F7137" i="6"/>
  <c r="F7147" i="6"/>
  <c r="F7157" i="6"/>
  <c r="F7167" i="6"/>
  <c r="F7177" i="6"/>
  <c r="F7187" i="6"/>
  <c r="F7197" i="6"/>
  <c r="F7207" i="6"/>
  <c r="F7217" i="6"/>
  <c r="F7227" i="6"/>
  <c r="F7237" i="6"/>
  <c r="F7247" i="6"/>
  <c r="F7257" i="6"/>
  <c r="F7267" i="6"/>
  <c r="F7277" i="6"/>
  <c r="F7287" i="6"/>
  <c r="F7297" i="6"/>
  <c r="F7307" i="6"/>
  <c r="F7317" i="6"/>
  <c r="F7327" i="6"/>
  <c r="F7337" i="6"/>
  <c r="F7347" i="6"/>
  <c r="F7357" i="6"/>
  <c r="F7367" i="6"/>
  <c r="F7377" i="6"/>
  <c r="F7387" i="6"/>
  <c r="F7397" i="6"/>
  <c r="F7407" i="6"/>
  <c r="F7417" i="6"/>
  <c r="F7427" i="6"/>
  <c r="F7437" i="6"/>
  <c r="F7447" i="6"/>
  <c r="F7457" i="6"/>
  <c r="F29" i="6"/>
  <c r="F606" i="6"/>
  <c r="F1148" i="6"/>
  <c r="F1420" i="6"/>
  <c r="F1583" i="6"/>
  <c r="F1751" i="6"/>
  <c r="F1920" i="6"/>
  <c r="F2083" i="6"/>
  <c r="F2251" i="6"/>
  <c r="F2381" i="6"/>
  <c r="F2503" i="6"/>
  <c r="F2631" i="6"/>
  <c r="F2753" i="6"/>
  <c r="F2881" i="6"/>
  <c r="F3003" i="6"/>
  <c r="F3131" i="6"/>
  <c r="F3253" i="6"/>
  <c r="F3381" i="6"/>
  <c r="F3503" i="6"/>
  <c r="F3612" i="6"/>
  <c r="F3666" i="6"/>
  <c r="F3720" i="6"/>
  <c r="F3780" i="6"/>
  <c r="F3833" i="6"/>
  <c r="F3884" i="6"/>
  <c r="F3944" i="6"/>
  <c r="F3993" i="6"/>
  <c r="F4036" i="6"/>
  <c r="F4090" i="6"/>
  <c r="F4135" i="6"/>
  <c r="F4166" i="6"/>
  <c r="F4202" i="6"/>
  <c r="F4235" i="6"/>
  <c r="F4266" i="6"/>
  <c r="F4302" i="6"/>
  <c r="F4335" i="6"/>
  <c r="F4366" i="6"/>
  <c r="F4402" i="6"/>
  <c r="F4435" i="6"/>
  <c r="F4466" i="6"/>
  <c r="F4502" i="6"/>
  <c r="F4533" i="6"/>
  <c r="F4556" i="6"/>
  <c r="F4582" i="6"/>
  <c r="F4602" i="6"/>
  <c r="F4622" i="6"/>
  <c r="F4642" i="6"/>
  <c r="F4662" i="6"/>
  <c r="F4682" i="6"/>
  <c r="F4702" i="6"/>
  <c r="F4722" i="6"/>
  <c r="F4742" i="6"/>
  <c r="F4762" i="6"/>
  <c r="F4776" i="6"/>
  <c r="F4794" i="6"/>
  <c r="F4812" i="6"/>
  <c r="F4826" i="6"/>
  <c r="F4844" i="6"/>
  <c r="F4862" i="6"/>
  <c r="F4876" i="6"/>
  <c r="F4894" i="6"/>
  <c r="F4912" i="6"/>
  <c r="F4926" i="6"/>
  <c r="F4944" i="6"/>
  <c r="F4962" i="6"/>
  <c r="F4976" i="6"/>
  <c r="F4994" i="6"/>
  <c r="F5012" i="6"/>
  <c r="F5026" i="6"/>
  <c r="F5044" i="6"/>
  <c r="F5062" i="6"/>
  <c r="F5076" i="6"/>
  <c r="F5094" i="6"/>
  <c r="F5112" i="6"/>
  <c r="F5126" i="6"/>
  <c r="F5144" i="6"/>
  <c r="F5162" i="6"/>
  <c r="F5176" i="6"/>
  <c r="F5194" i="6"/>
  <c r="F5212" i="6"/>
  <c r="F5226" i="6"/>
  <c r="F5244" i="6"/>
  <c r="F5262" i="6"/>
  <c r="F5276" i="6"/>
  <c r="F5294" i="6"/>
  <c r="F5312" i="6"/>
  <c r="F5326" i="6"/>
  <c r="F5344" i="6"/>
  <c r="F5362" i="6"/>
  <c r="F5376" i="6"/>
  <c r="F5394" i="6"/>
  <c r="F5412" i="6"/>
  <c r="F5426" i="6"/>
  <c r="F5444" i="6"/>
  <c r="F5462" i="6"/>
  <c r="F5475" i="6"/>
  <c r="F5489" i="6"/>
  <c r="F5504" i="6"/>
  <c r="F5518" i="6"/>
  <c r="F5533" i="6"/>
  <c r="F5546" i="6"/>
  <c r="F5562" i="6"/>
  <c r="F5575" i="6"/>
  <c r="F5589" i="6"/>
  <c r="F5602" i="6"/>
  <c r="F5614" i="6"/>
  <c r="F5626" i="6"/>
  <c r="F5639" i="6"/>
  <c r="F5652" i="6"/>
  <c r="F5664" i="6"/>
  <c r="F5676" i="6"/>
  <c r="F5687" i="6"/>
  <c r="F5698" i="6"/>
  <c r="F5708" i="6"/>
  <c r="F5718" i="6"/>
  <c r="F5728" i="6"/>
  <c r="F5738" i="6"/>
  <c r="F5748" i="6"/>
  <c r="F5758" i="6"/>
  <c r="F5768" i="6"/>
  <c r="F5778" i="6"/>
  <c r="F5788" i="6"/>
  <c r="F5798" i="6"/>
  <c r="F5808" i="6"/>
  <c r="F5818" i="6"/>
  <c r="F5828" i="6"/>
  <c r="F5838" i="6"/>
  <c r="F5848" i="6"/>
  <c r="F5858" i="6"/>
  <c r="F5868" i="6"/>
  <c r="F5878" i="6"/>
  <c r="F5888" i="6"/>
  <c r="F5898" i="6"/>
  <c r="F5908" i="6"/>
  <c r="F5918" i="6"/>
  <c r="F5928" i="6"/>
  <c r="F5938" i="6"/>
  <c r="F5948" i="6"/>
  <c r="F5958" i="6"/>
  <c r="F5968" i="6"/>
  <c r="F5978" i="6"/>
  <c r="F5988" i="6"/>
  <c r="F5998" i="6"/>
  <c r="F6008" i="6"/>
  <c r="F6018" i="6"/>
  <c r="F6028" i="6"/>
  <c r="F6038" i="6"/>
  <c r="F6048" i="6"/>
  <c r="F6058" i="6"/>
  <c r="F6068" i="6"/>
  <c r="F6078" i="6"/>
  <c r="F6088" i="6"/>
  <c r="F6098" i="6"/>
  <c r="F6108" i="6"/>
  <c r="F6118" i="6"/>
  <c r="F6128" i="6"/>
  <c r="F6138" i="6"/>
  <c r="F6148" i="6"/>
  <c r="F6158" i="6"/>
  <c r="F6168" i="6"/>
  <c r="F6178" i="6"/>
  <c r="F6188" i="6"/>
  <c r="F6198" i="6"/>
  <c r="F6208" i="6"/>
  <c r="F6218" i="6"/>
  <c r="F6228" i="6"/>
  <c r="F6238" i="6"/>
  <c r="F6248" i="6"/>
  <c r="F6258" i="6"/>
  <c r="F6268" i="6"/>
  <c r="F6278" i="6"/>
  <c r="F6288" i="6"/>
  <c r="F6298" i="6"/>
  <c r="F6308" i="6"/>
  <c r="F6318" i="6"/>
  <c r="F6328" i="6"/>
  <c r="F6338" i="6"/>
  <c r="F6348" i="6"/>
  <c r="F6358" i="6"/>
  <c r="F6368" i="6"/>
  <c r="F6378" i="6"/>
  <c r="F6388" i="6"/>
  <c r="F6398" i="6"/>
  <c r="F6408" i="6"/>
  <c r="F6418" i="6"/>
  <c r="F6428" i="6"/>
  <c r="F6438" i="6"/>
  <c r="F6448" i="6"/>
  <c r="F6458" i="6"/>
  <c r="F6468" i="6"/>
  <c r="F6478" i="6"/>
  <c r="F6488" i="6"/>
  <c r="F6498" i="6"/>
  <c r="F6508" i="6"/>
  <c r="F6518" i="6"/>
  <c r="F6528" i="6"/>
  <c r="F6538" i="6"/>
  <c r="F6548" i="6"/>
  <c r="F6558" i="6"/>
  <c r="F6568" i="6"/>
  <c r="F6578" i="6"/>
  <c r="F6588" i="6"/>
  <c r="F6598" i="6"/>
  <c r="F6608" i="6"/>
  <c r="F6618" i="6"/>
  <c r="F6628" i="6"/>
  <c r="F6638" i="6"/>
  <c r="F6648" i="6"/>
  <c r="F6658" i="6"/>
  <c r="F6668" i="6"/>
  <c r="F6678" i="6"/>
  <c r="F6688" i="6"/>
  <c r="F6698" i="6"/>
  <c r="F6708" i="6"/>
  <c r="F6718" i="6"/>
  <c r="F6728" i="6"/>
  <c r="F6738" i="6"/>
  <c r="F6748" i="6"/>
  <c r="F6758" i="6"/>
  <c r="F6768" i="6"/>
  <c r="F6778" i="6"/>
  <c r="F6788" i="6"/>
  <c r="F6798" i="6"/>
  <c r="F6808" i="6"/>
  <c r="F6818" i="6"/>
  <c r="F6828" i="6"/>
  <c r="F6838" i="6"/>
  <c r="F6848" i="6"/>
  <c r="F6858" i="6"/>
  <c r="F6868" i="6"/>
  <c r="F6878" i="6"/>
  <c r="F6888" i="6"/>
  <c r="F6898" i="6"/>
  <c r="F6908" i="6"/>
  <c r="F6918" i="6"/>
  <c r="F6928" i="6"/>
  <c r="F6938" i="6"/>
  <c r="F6948" i="6"/>
  <c r="F6958" i="6"/>
  <c r="F6968" i="6"/>
  <c r="F6978" i="6"/>
  <c r="F6988" i="6"/>
  <c r="F6998" i="6"/>
  <c r="F7008" i="6"/>
  <c r="F7018" i="6"/>
  <c r="F7028" i="6"/>
  <c r="F7038" i="6"/>
  <c r="F7048" i="6"/>
  <c r="F7058" i="6"/>
  <c r="F7068" i="6"/>
  <c r="F7078" i="6"/>
  <c r="F7088" i="6"/>
  <c r="F7098" i="6"/>
  <c r="F7108" i="6"/>
  <c r="F7118" i="6"/>
  <c r="F7128" i="6"/>
  <c r="F7138" i="6"/>
  <c r="F7148" i="6"/>
  <c r="F7158" i="6"/>
  <c r="F7168" i="6"/>
  <c r="F7178" i="6"/>
  <c r="F7188" i="6"/>
  <c r="F7198" i="6"/>
  <c r="F7208" i="6"/>
  <c r="F7218" i="6"/>
  <c r="F7228" i="6"/>
  <c r="F7238" i="6"/>
  <c r="F7248" i="6"/>
  <c r="F7258" i="6"/>
  <c r="F7268" i="6"/>
  <c r="F7278" i="6"/>
  <c r="F7288" i="6"/>
  <c r="F7298" i="6"/>
  <c r="F7308" i="6"/>
  <c r="F7318" i="6"/>
  <c r="F7328" i="6"/>
  <c r="F7338" i="6"/>
  <c r="F7348" i="6"/>
  <c r="F7358" i="6"/>
  <c r="F7368" i="6"/>
  <c r="F7378" i="6"/>
  <c r="F7388" i="6"/>
  <c r="F7398" i="6"/>
  <c r="F7408" i="6"/>
  <c r="F7418" i="6"/>
  <c r="F7428" i="6"/>
  <c r="F7438" i="6"/>
  <c r="F7448" i="6"/>
  <c r="F7458" i="6"/>
  <c r="F129" i="6"/>
  <c r="F696" i="6"/>
  <c r="F1206" i="6"/>
  <c r="F1441" i="6"/>
  <c r="F1610" i="6"/>
  <c r="F1773" i="6"/>
  <c r="F1941" i="6"/>
  <c r="F2110" i="6"/>
  <c r="F2272" i="6"/>
  <c r="F2400" i="6"/>
  <c r="F2522" i="6"/>
  <c r="F2650" i="6"/>
  <c r="F2772" i="6"/>
  <c r="F2900" i="6"/>
  <c r="F3022" i="6"/>
  <c r="F3150" i="6"/>
  <c r="F3272" i="6"/>
  <c r="F166" i="6"/>
  <c r="F727" i="6"/>
  <c r="F1228" i="6"/>
  <c r="F1451" i="6"/>
  <c r="F1620" i="6"/>
  <c r="F1783" i="6"/>
  <c r="F1951" i="6"/>
  <c r="F2120" i="6"/>
  <c r="F2281" i="6"/>
  <c r="F2403" i="6"/>
  <c r="F2531" i="6"/>
  <c r="F2653" i="6"/>
  <c r="F2781" i="6"/>
  <c r="F2903" i="6"/>
  <c r="F3031" i="6"/>
  <c r="F3153" i="6"/>
  <c r="F3281" i="6"/>
  <c r="F3403" i="6"/>
  <c r="F3531" i="6"/>
  <c r="F3620" i="6"/>
  <c r="F3680" i="6"/>
  <c r="F3733" i="6"/>
  <c r="F3784" i="6"/>
  <c r="F3844" i="6"/>
  <c r="F3901" i="6"/>
  <c r="F3952" i="6"/>
  <c r="F4003" i="6"/>
  <c r="F4051" i="6"/>
  <c r="F4094" i="6"/>
  <c r="F4142" i="6"/>
  <c r="F4175" i="6"/>
  <c r="F4206" i="6"/>
  <c r="F4242" i="6"/>
  <c r="F4275" i="6"/>
  <c r="F4306" i="6"/>
  <c r="F4342" i="6"/>
  <c r="F4375" i="6"/>
  <c r="F4406" i="6"/>
  <c r="F4442" i="6"/>
  <c r="F4475" i="6"/>
  <c r="F4506" i="6"/>
  <c r="F4536" i="6"/>
  <c r="F4563" i="6"/>
  <c r="F4584" i="6"/>
  <c r="F4604" i="6"/>
  <c r="F4624" i="6"/>
  <c r="F4644" i="6"/>
  <c r="F4664" i="6"/>
  <c r="F4684" i="6"/>
  <c r="F4704" i="6"/>
  <c r="F4724" i="6"/>
  <c r="F4744" i="6"/>
  <c r="F4764" i="6"/>
  <c r="F4782" i="6"/>
  <c r="F4796" i="6"/>
  <c r="F4814" i="6"/>
  <c r="F4832" i="6"/>
  <c r="F4846" i="6"/>
  <c r="F4864" i="6"/>
  <c r="F4882" i="6"/>
  <c r="F4896" i="6"/>
  <c r="F4914" i="6"/>
  <c r="F4932" i="6"/>
  <c r="F4946" i="6"/>
  <c r="F4964" i="6"/>
  <c r="F4982" i="6"/>
  <c r="F4996" i="6"/>
  <c r="F5014" i="6"/>
  <c r="F5032" i="6"/>
  <c r="F5046" i="6"/>
  <c r="F5064" i="6"/>
  <c r="F5082" i="6"/>
  <c r="F5096" i="6"/>
  <c r="F5114" i="6"/>
  <c r="F5132" i="6"/>
  <c r="F5146" i="6"/>
  <c r="F5164" i="6"/>
  <c r="F5182" i="6"/>
  <c r="F5196" i="6"/>
  <c r="F5214" i="6"/>
  <c r="F5232" i="6"/>
  <c r="F5246" i="6"/>
  <c r="F5264" i="6"/>
  <c r="F5282" i="6"/>
  <c r="F5296" i="6"/>
  <c r="F5314" i="6"/>
  <c r="F5332" i="6"/>
  <c r="F5346" i="6"/>
  <c r="F5364" i="6"/>
  <c r="F5382" i="6"/>
  <c r="F5396" i="6"/>
  <c r="F5414" i="6"/>
  <c r="F5432" i="6"/>
  <c r="F5446" i="6"/>
  <c r="F5464" i="6"/>
  <c r="F5478" i="6"/>
  <c r="F5493" i="6"/>
  <c r="F5506" i="6"/>
  <c r="F5522" i="6"/>
  <c r="F5535" i="6"/>
  <c r="F5549" i="6"/>
  <c r="F5564" i="6"/>
  <c r="F5578" i="6"/>
  <c r="F5592" i="6"/>
  <c r="F5604" i="6"/>
  <c r="F5616" i="6"/>
  <c r="F5629" i="6"/>
  <c r="F5642" i="6"/>
  <c r="F5654" i="6"/>
  <c r="F5666" i="6"/>
  <c r="F5678" i="6"/>
  <c r="F5689" i="6"/>
  <c r="F5700" i="6"/>
  <c r="F5710" i="6"/>
  <c r="F5720" i="6"/>
  <c r="F5730" i="6"/>
  <c r="F5740" i="6"/>
  <c r="F5750" i="6"/>
  <c r="F5760" i="6"/>
  <c r="F5770" i="6"/>
  <c r="F5780" i="6"/>
  <c r="F5790" i="6"/>
  <c r="F5800" i="6"/>
  <c r="F5810" i="6"/>
  <c r="F5820" i="6"/>
  <c r="F5830" i="6"/>
  <c r="F5840" i="6"/>
  <c r="F5850" i="6"/>
  <c r="F5860" i="6"/>
  <c r="F5870" i="6"/>
  <c r="F5880" i="6"/>
  <c r="F5890" i="6"/>
  <c r="F5900" i="6"/>
  <c r="F5910" i="6"/>
  <c r="F5920" i="6"/>
  <c r="F5930" i="6"/>
  <c r="F5940" i="6"/>
  <c r="F5950" i="6"/>
  <c r="F5960" i="6"/>
  <c r="F5970" i="6"/>
  <c r="F5980" i="6"/>
  <c r="F5990" i="6"/>
  <c r="F6000" i="6"/>
  <c r="F6010" i="6"/>
  <c r="F6020" i="6"/>
  <c r="F6030" i="6"/>
  <c r="F6040" i="6"/>
  <c r="F6050" i="6"/>
  <c r="F6060" i="6"/>
  <c r="F6070" i="6"/>
  <c r="F6080" i="6"/>
  <c r="F6090" i="6"/>
  <c r="F6100" i="6"/>
  <c r="F6110" i="6"/>
  <c r="F6120" i="6"/>
  <c r="F6130" i="6"/>
  <c r="F6140" i="6"/>
  <c r="F6150" i="6"/>
  <c r="F6160" i="6"/>
  <c r="F6170" i="6"/>
  <c r="F6180" i="6"/>
  <c r="F6190" i="6"/>
  <c r="F6200" i="6"/>
  <c r="F6210" i="6"/>
  <c r="F6220" i="6"/>
  <c r="F6230" i="6"/>
  <c r="F6240" i="6"/>
  <c r="F6250" i="6"/>
  <c r="F6260" i="6"/>
  <c r="F6270" i="6"/>
  <c r="F6280" i="6"/>
  <c r="F6290" i="6"/>
  <c r="F6300" i="6"/>
  <c r="F6310" i="6"/>
  <c r="F6320" i="6"/>
  <c r="F6330" i="6"/>
  <c r="F6340" i="6"/>
  <c r="F6350" i="6"/>
  <c r="F6360" i="6"/>
  <c r="F6370" i="6"/>
  <c r="F6380" i="6"/>
  <c r="F6390" i="6"/>
  <c r="F6400" i="6"/>
  <c r="F6410" i="6"/>
  <c r="F6420" i="6"/>
  <c r="F6430" i="6"/>
  <c r="F237" i="6"/>
  <c r="F797" i="6"/>
  <c r="F1290" i="6"/>
  <c r="F1473" i="6"/>
  <c r="F1641" i="6"/>
  <c r="F1810" i="6"/>
  <c r="F1973" i="6"/>
  <c r="F2141" i="6"/>
  <c r="F2300" i="6"/>
  <c r="F2422" i="6"/>
  <c r="F2550" i="6"/>
  <c r="F2672" i="6"/>
  <c r="F2800" i="6"/>
  <c r="F2922" i="6"/>
  <c r="F3050" i="6"/>
  <c r="F3172" i="6"/>
  <c r="F3300" i="6"/>
  <c r="F3422" i="6"/>
  <c r="F3550" i="6"/>
  <c r="F3630" i="6"/>
  <c r="F3683" i="6"/>
  <c r="F3734" i="6"/>
  <c r="F3794" i="6"/>
  <c r="F3851" i="6"/>
  <c r="F3902" i="6"/>
  <c r="F3961" i="6"/>
  <c r="F4006" i="6"/>
  <c r="F4052" i="6"/>
  <c r="F4103" i="6"/>
  <c r="F4145" i="6"/>
  <c r="F4176" i="6"/>
  <c r="F4212" i="6"/>
  <c r="F4245" i="6"/>
  <c r="F4276" i="6"/>
  <c r="F4312" i="6"/>
  <c r="F4345" i="6"/>
  <c r="F4376" i="6"/>
  <c r="F4412" i="6"/>
  <c r="F4445" i="6"/>
  <c r="F4476" i="6"/>
  <c r="F4512" i="6"/>
  <c r="F4542" i="6"/>
  <c r="F4565" i="6"/>
  <c r="F4585" i="6"/>
  <c r="F4605" i="6"/>
  <c r="F4625" i="6"/>
  <c r="F4645" i="6"/>
  <c r="F4665" i="6"/>
  <c r="F4685" i="6"/>
  <c r="F4705" i="6"/>
  <c r="F4725" i="6"/>
  <c r="F4745" i="6"/>
  <c r="F4765" i="6"/>
  <c r="F4783" i="6"/>
  <c r="F4798" i="6"/>
  <c r="F4815" i="6"/>
  <c r="F4833" i="6"/>
  <c r="F4848" i="6"/>
  <c r="F4865" i="6"/>
  <c r="F4883" i="6"/>
  <c r="F4898" i="6"/>
  <c r="F4915" i="6"/>
  <c r="F4933" i="6"/>
  <c r="F4948" i="6"/>
  <c r="F4965" i="6"/>
  <c r="F4983" i="6"/>
  <c r="F4998" i="6"/>
  <c r="F5015" i="6"/>
  <c r="F5033" i="6"/>
  <c r="F5048" i="6"/>
  <c r="F5065" i="6"/>
  <c r="F5083" i="6"/>
  <c r="F5098" i="6"/>
  <c r="F5115" i="6"/>
  <c r="F5133" i="6"/>
  <c r="F5148" i="6"/>
  <c r="F5165" i="6"/>
  <c r="F5183" i="6"/>
  <c r="F5198" i="6"/>
  <c r="F5215" i="6"/>
  <c r="F5233" i="6"/>
  <c r="F5248" i="6"/>
  <c r="F5265" i="6"/>
  <c r="F5283" i="6"/>
  <c r="F5298" i="6"/>
  <c r="F269" i="6"/>
  <c r="F2553" i="6"/>
  <c r="F3553" i="6"/>
  <c r="F3852" i="6"/>
  <c r="F4106" i="6"/>
  <c r="F4282" i="6"/>
  <c r="F4446" i="6"/>
  <c r="F4586" i="6"/>
  <c r="F4686" i="6"/>
  <c r="F4784" i="6"/>
  <c r="F4866" i="6"/>
  <c r="F4952" i="6"/>
  <c r="F5034" i="6"/>
  <c r="F5116" i="6"/>
  <c r="F5202" i="6"/>
  <c r="F5284" i="6"/>
  <c r="F5348" i="6"/>
  <c r="F5402" i="6"/>
  <c r="F5463" i="6"/>
  <c r="F5508" i="6"/>
  <c r="F5553" i="6"/>
  <c r="F5603" i="6"/>
  <c r="F5643" i="6"/>
  <c r="F5681" i="6"/>
  <c r="F5719" i="6"/>
  <c r="F5751" i="6"/>
  <c r="F829" i="6"/>
  <c r="F2681" i="6"/>
  <c r="F3616" i="6"/>
  <c r="F3894" i="6"/>
  <c r="F4136" i="6"/>
  <c r="F4305" i="6"/>
  <c r="F4472" i="6"/>
  <c r="F4603" i="6"/>
  <c r="F4703" i="6"/>
  <c r="F4795" i="6"/>
  <c r="F4878" i="6"/>
  <c r="F4963" i="6"/>
  <c r="F5045" i="6"/>
  <c r="F5128" i="6"/>
  <c r="F5213" i="6"/>
  <c r="F5295" i="6"/>
  <c r="F5352" i="6"/>
  <c r="F5413" i="6"/>
  <c r="F5465" i="6"/>
  <c r="F5509" i="6"/>
  <c r="F5563" i="6"/>
  <c r="F5605" i="6"/>
  <c r="F5644" i="6"/>
  <c r="F5688" i="6"/>
  <c r="F5721" i="6"/>
  <c r="F5752" i="6"/>
  <c r="F5789" i="6"/>
  <c r="F5821" i="6"/>
  <c r="F5852" i="6"/>
  <c r="F5889" i="6"/>
  <c r="F5921" i="6"/>
  <c r="F5952" i="6"/>
  <c r="F5989" i="6"/>
  <c r="F6021" i="6"/>
  <c r="F6052" i="6"/>
  <c r="F6089" i="6"/>
  <c r="F6121" i="6"/>
  <c r="F6152" i="6"/>
  <c r="F6189" i="6"/>
  <c r="F6221" i="6"/>
  <c r="F6252" i="6"/>
  <c r="F6289" i="6"/>
  <c r="F6321" i="6"/>
  <c r="F6352" i="6"/>
  <c r="F6389" i="6"/>
  <c r="F6421" i="6"/>
  <c r="F6450" i="6"/>
  <c r="F6472" i="6"/>
  <c r="F6500" i="6"/>
  <c r="F6522" i="6"/>
  <c r="F6550" i="6"/>
  <c r="F6572" i="6"/>
  <c r="F6600" i="6"/>
  <c r="F6622" i="6"/>
  <c r="F6650" i="6"/>
  <c r="F6672" i="6"/>
  <c r="F6700" i="6"/>
  <c r="F6722" i="6"/>
  <c r="F6750" i="6"/>
  <c r="F6772" i="6"/>
  <c r="F6800" i="6"/>
  <c r="F6822" i="6"/>
  <c r="F6849" i="6"/>
  <c r="F6869" i="6"/>
  <c r="F6889" i="6"/>
  <c r="F6909" i="6"/>
  <c r="F6929" i="6"/>
  <c r="F6949" i="6"/>
  <c r="F6969" i="6"/>
  <c r="F6984" i="6"/>
  <c r="F7001" i="6"/>
  <c r="F7019" i="6"/>
  <c r="F7034" i="6"/>
  <c r="F7051" i="6"/>
  <c r="F7069" i="6"/>
  <c r="F7084" i="6"/>
  <c r="F7101" i="6"/>
  <c r="F7119" i="6"/>
  <c r="F7134" i="6"/>
  <c r="F7151" i="6"/>
  <c r="F7169" i="6"/>
  <c r="F7184" i="6"/>
  <c r="F7201" i="6"/>
  <c r="F7219" i="6"/>
  <c r="F7234" i="6"/>
  <c r="F7251" i="6"/>
  <c r="F7269" i="6"/>
  <c r="F7284" i="6"/>
  <c r="F7301" i="6"/>
  <c r="F7319" i="6"/>
  <c r="F7334" i="6"/>
  <c r="F7351" i="6"/>
  <c r="F7369" i="6"/>
  <c r="F7384" i="6"/>
  <c r="F7401" i="6"/>
  <c r="F1306" i="6"/>
  <c r="F2803" i="6"/>
  <c r="F3633" i="6"/>
  <c r="F3912" i="6"/>
  <c r="F4146" i="6"/>
  <c r="F4315" i="6"/>
  <c r="F4482" i="6"/>
  <c r="F4606" i="6"/>
  <c r="F4706" i="6"/>
  <c r="F4802" i="6"/>
  <c r="F4884" i="6"/>
  <c r="F4966" i="6"/>
  <c r="F5052" i="6"/>
  <c r="F5134" i="6"/>
  <c r="F5216" i="6"/>
  <c r="F5302" i="6"/>
  <c r="F5363" i="6"/>
  <c r="F5415" i="6"/>
  <c r="F5466" i="6"/>
  <c r="F5519" i="6"/>
  <c r="F5565" i="6"/>
  <c r="F5606" i="6"/>
  <c r="F5653" i="6"/>
  <c r="F5691" i="6"/>
  <c r="F5722" i="6"/>
  <c r="F5759" i="6"/>
  <c r="F5791" i="6"/>
  <c r="F5822" i="6"/>
  <c r="F5859" i="6"/>
  <c r="F5891" i="6"/>
  <c r="F5922" i="6"/>
  <c r="F5959" i="6"/>
  <c r="F5991" i="6"/>
  <c r="F6022" i="6"/>
  <c r="F6059" i="6"/>
  <c r="F6091" i="6"/>
  <c r="F6122" i="6"/>
  <c r="F6159" i="6"/>
  <c r="F6191" i="6"/>
  <c r="F6222" i="6"/>
  <c r="F6259" i="6"/>
  <c r="F6291" i="6"/>
  <c r="F6322" i="6"/>
  <c r="F6359" i="6"/>
  <c r="F6391" i="6"/>
  <c r="F6422" i="6"/>
  <c r="F6451" i="6"/>
  <c r="F6479" i="6"/>
  <c r="F6501" i="6"/>
  <c r="F6529" i="6"/>
  <c r="F6551" i="6"/>
  <c r="F6579" i="6"/>
  <c r="F6601" i="6"/>
  <c r="F6629" i="6"/>
  <c r="F6651" i="6"/>
  <c r="F6679" i="6"/>
  <c r="F6701" i="6"/>
  <c r="F6729" i="6"/>
  <c r="F6751" i="6"/>
  <c r="F6779" i="6"/>
  <c r="F6801" i="6"/>
  <c r="F6829" i="6"/>
  <c r="F6850" i="6"/>
  <c r="F6870" i="6"/>
  <c r="F6890" i="6"/>
  <c r="F6910" i="6"/>
  <c r="F6930" i="6"/>
  <c r="F6950" i="6"/>
  <c r="F6970" i="6"/>
  <c r="F6985" i="6"/>
  <c r="F7002" i="6"/>
  <c r="F7020" i="6"/>
  <c r="F7035" i="6"/>
  <c r="F7052" i="6"/>
  <c r="F7070" i="6"/>
  <c r="F7085" i="6"/>
  <c r="F7102" i="6"/>
  <c r="F7120" i="6"/>
  <c r="F7135" i="6"/>
  <c r="F7152" i="6"/>
  <c r="F7170" i="6"/>
  <c r="F7185" i="6"/>
  <c r="F7202" i="6"/>
  <c r="F7220" i="6"/>
  <c r="F7235" i="6"/>
  <c r="F7252" i="6"/>
  <c r="F7270" i="6"/>
  <c r="F7285" i="6"/>
  <c r="F7302" i="6"/>
  <c r="F7320" i="6"/>
  <c r="F7335" i="6"/>
  <c r="F7352" i="6"/>
  <c r="F7370" i="6"/>
  <c r="F7385" i="6"/>
  <c r="F7402" i="6"/>
  <c r="F7420" i="6"/>
  <c r="F7435" i="6"/>
  <c r="F7452" i="6"/>
  <c r="F7468" i="6"/>
  <c r="F7479" i="6"/>
  <c r="F7490" i="6"/>
  <c r="F7501" i="6"/>
  <c r="F7512" i="6"/>
  <c r="F7524" i="6"/>
  <c r="F7535" i="6"/>
  <c r="F7546" i="6"/>
  <c r="F7557" i="6"/>
  <c r="F7568" i="6"/>
  <c r="F7579" i="6"/>
  <c r="F7590" i="6"/>
  <c r="F7601" i="6"/>
  <c r="F7612" i="6"/>
  <c r="F7624" i="6"/>
  <c r="F7635" i="6"/>
  <c r="F7646" i="6"/>
  <c r="F7657" i="6"/>
  <c r="F7668" i="6"/>
  <c r="F7679" i="6"/>
  <c r="F7690" i="6"/>
  <c r="F7701" i="6"/>
  <c r="F7712" i="6"/>
  <c r="F7724" i="6"/>
  <c r="F7735" i="6"/>
  <c r="F7746" i="6"/>
  <c r="F7757" i="6"/>
  <c r="F7768" i="6"/>
  <c r="F7779" i="6"/>
  <c r="F7790" i="6"/>
  <c r="F7801" i="6"/>
  <c r="F7812" i="6"/>
  <c r="F7824" i="6"/>
  <c r="F7835" i="6"/>
  <c r="F7846" i="6"/>
  <c r="F7857" i="6"/>
  <c r="F7868" i="6"/>
  <c r="F7879" i="6"/>
  <c r="F7890" i="6"/>
  <c r="F7901" i="6"/>
  <c r="F7912" i="6"/>
  <c r="F7924" i="6"/>
  <c r="F7935" i="6"/>
  <c r="F7946" i="6"/>
  <c r="F7957" i="6"/>
  <c r="F1483" i="6"/>
  <c r="F2931" i="6"/>
  <c r="F3670" i="6"/>
  <c r="F3951" i="6"/>
  <c r="F4172" i="6"/>
  <c r="F4336" i="6"/>
  <c r="F4505" i="6"/>
  <c r="F4623" i="6"/>
  <c r="F4723" i="6"/>
  <c r="F4813" i="6"/>
  <c r="F4895" i="6"/>
  <c r="F4978" i="6"/>
  <c r="F5063" i="6"/>
  <c r="F5145" i="6"/>
  <c r="F5228" i="6"/>
  <c r="F5313" i="6"/>
  <c r="F5365" i="6"/>
  <c r="F5416" i="6"/>
  <c r="F5476" i="6"/>
  <c r="F5523" i="6"/>
  <c r="F5566" i="6"/>
  <c r="F5615" i="6"/>
  <c r="F5655" i="6"/>
  <c r="F5692" i="6"/>
  <c r="F5729" i="6"/>
  <c r="F5761" i="6"/>
  <c r="F5792" i="6"/>
  <c r="F5829" i="6"/>
  <c r="F5861" i="6"/>
  <c r="F5892" i="6"/>
  <c r="F5929" i="6"/>
  <c r="F5961" i="6"/>
  <c r="F5992" i="6"/>
  <c r="F6029" i="6"/>
  <c r="F6061" i="6"/>
  <c r="F6092" i="6"/>
  <c r="F6129" i="6"/>
  <c r="F6161" i="6"/>
  <c r="F6192" i="6"/>
  <c r="F6229" i="6"/>
  <c r="F6261" i="6"/>
  <c r="F6292" i="6"/>
  <c r="F6329" i="6"/>
  <c r="F6361" i="6"/>
  <c r="F6392" i="6"/>
  <c r="F6429" i="6"/>
  <c r="F6452" i="6"/>
  <c r="F6480" i="6"/>
  <c r="F6502" i="6"/>
  <c r="F6530" i="6"/>
  <c r="F6552" i="6"/>
  <c r="F6580" i="6"/>
  <c r="F6602" i="6"/>
  <c r="F6630" i="6"/>
  <c r="F6652" i="6"/>
  <c r="F6680" i="6"/>
  <c r="F6702" i="6"/>
  <c r="F6730" i="6"/>
  <c r="F6752" i="6"/>
  <c r="F6780" i="6"/>
  <c r="F6802" i="6"/>
  <c r="F6830" i="6"/>
  <c r="F6851" i="6"/>
  <c r="F6871" i="6"/>
  <c r="F6891" i="6"/>
  <c r="F6911" i="6"/>
  <c r="F6931" i="6"/>
  <c r="F6951" i="6"/>
  <c r="F6971" i="6"/>
  <c r="F6989" i="6"/>
  <c r="F7004" i="6"/>
  <c r="F7021" i="6"/>
  <c r="F7039" i="6"/>
  <c r="F7054" i="6"/>
  <c r="F7071" i="6"/>
  <c r="F7089" i="6"/>
  <c r="F7104" i="6"/>
  <c r="F7121" i="6"/>
  <c r="F7139" i="6"/>
  <c r="F7154" i="6"/>
  <c r="F7171" i="6"/>
  <c r="F7189" i="6"/>
  <c r="F7204" i="6"/>
  <c r="F7221" i="6"/>
  <c r="F7239" i="6"/>
  <c r="F7254" i="6"/>
  <c r="F7271" i="6"/>
  <c r="F7289" i="6"/>
  <c r="F7304" i="6"/>
  <c r="F7321" i="6"/>
  <c r="F7339" i="6"/>
  <c r="F7354" i="6"/>
  <c r="F7371" i="6"/>
  <c r="F7389" i="6"/>
  <c r="F7404" i="6"/>
  <c r="F7421" i="6"/>
  <c r="F7439" i="6"/>
  <c r="F7454" i="6"/>
  <c r="F7469" i="6"/>
  <c r="F7480" i="6"/>
  <c r="F7491" i="6"/>
  <c r="F7502" i="6"/>
  <c r="F7514" i="6"/>
  <c r="F7525" i="6"/>
  <c r="F7536" i="6"/>
  <c r="F7547" i="6"/>
  <c r="F7558" i="6"/>
  <c r="F7569" i="6"/>
  <c r="F7580" i="6"/>
  <c r="F7591" i="6"/>
  <c r="F7602" i="6"/>
  <c r="F7614" i="6"/>
  <c r="F7625" i="6"/>
  <c r="F7636" i="6"/>
  <c r="F7647" i="6"/>
  <c r="F7658" i="6"/>
  <c r="F7669" i="6"/>
  <c r="F7680" i="6"/>
  <c r="F7691" i="6"/>
  <c r="F7702" i="6"/>
  <c r="F7714" i="6"/>
  <c r="F7725" i="6"/>
  <c r="F7736" i="6"/>
  <c r="F7747" i="6"/>
  <c r="F7758" i="6"/>
  <c r="F7769" i="6"/>
  <c r="F7780" i="6"/>
  <c r="F7791" i="6"/>
  <c r="F7802" i="6"/>
  <c r="F7814" i="6"/>
  <c r="F7825" i="6"/>
  <c r="F7836" i="6"/>
  <c r="F7847" i="6"/>
  <c r="F7858" i="6"/>
  <c r="F7869" i="6"/>
  <c r="F7880" i="6"/>
  <c r="F7891" i="6"/>
  <c r="F7902" i="6"/>
  <c r="F7914" i="6"/>
  <c r="F7925" i="6"/>
  <c r="F7936" i="6"/>
  <c r="F7947" i="6"/>
  <c r="F7958" i="6"/>
  <c r="F7969" i="6"/>
  <c r="F7980" i="6"/>
  <c r="F7990" i="6"/>
  <c r="F8000" i="6"/>
  <c r="F8010" i="6"/>
  <c r="F8020" i="6"/>
  <c r="F8030" i="6"/>
  <c r="F8040" i="6"/>
  <c r="F8050" i="6"/>
  <c r="F8060" i="6"/>
  <c r="F8070" i="6"/>
  <c r="F8080" i="6"/>
  <c r="F8090" i="6"/>
  <c r="F8100" i="6"/>
  <c r="F8110" i="6"/>
  <c r="F8120" i="6"/>
  <c r="F8130" i="6"/>
  <c r="F8140" i="6"/>
  <c r="F8150" i="6"/>
  <c r="F8160" i="6"/>
  <c r="F8170" i="6"/>
  <c r="F8180" i="6"/>
  <c r="F8190" i="6"/>
  <c r="F8200" i="6"/>
  <c r="F8210" i="6"/>
  <c r="F8220" i="6"/>
  <c r="F8230" i="6"/>
  <c r="F8240" i="6"/>
  <c r="F8250" i="6"/>
  <c r="F8260" i="6"/>
  <c r="F8270" i="6"/>
  <c r="F8280" i="6"/>
  <c r="F8290" i="6"/>
  <c r="F1651" i="6"/>
  <c r="F3053" i="6"/>
  <c r="F3684" i="6"/>
  <c r="F3964" i="6"/>
  <c r="F4182" i="6"/>
  <c r="F4346" i="6"/>
  <c r="F4515" i="6"/>
  <c r="F4626" i="6"/>
  <c r="F4726" i="6"/>
  <c r="F4816" i="6"/>
  <c r="F4902" i="6"/>
  <c r="F4984" i="6"/>
  <c r="F5066" i="6"/>
  <c r="F5152" i="6"/>
  <c r="F5234" i="6"/>
  <c r="F5315" i="6"/>
  <c r="F5366" i="6"/>
  <c r="F5428" i="6"/>
  <c r="F5479" i="6"/>
  <c r="F5524" i="6"/>
  <c r="F5576" i="6"/>
  <c r="F5618" i="6"/>
  <c r="F5656" i="6"/>
  <c r="F5699" i="6"/>
  <c r="F5731" i="6"/>
  <c r="F5762" i="6"/>
  <c r="F5799" i="6"/>
  <c r="F5831" i="6"/>
  <c r="F5862" i="6"/>
  <c r="F5899" i="6"/>
  <c r="F5931" i="6"/>
  <c r="F5962" i="6"/>
  <c r="F5999" i="6"/>
  <c r="F6031" i="6"/>
  <c r="F6062" i="6"/>
  <c r="F6099" i="6"/>
  <c r="F6131" i="6"/>
  <c r="F6162" i="6"/>
  <c r="F6199" i="6"/>
  <c r="F6231" i="6"/>
  <c r="F6262" i="6"/>
  <c r="F6299" i="6"/>
  <c r="F6331" i="6"/>
  <c r="F6362" i="6"/>
  <c r="F6399" i="6"/>
  <c r="F6431" i="6"/>
  <c r="F6459" i="6"/>
  <c r="F6481" i="6"/>
  <c r="F6509" i="6"/>
  <c r="F6531" i="6"/>
  <c r="F6559" i="6"/>
  <c r="F6581" i="6"/>
  <c r="F6609" i="6"/>
  <c r="F6631" i="6"/>
  <c r="F6659" i="6"/>
  <c r="F6681" i="6"/>
  <c r="F6709" i="6"/>
  <c r="F6731" i="6"/>
  <c r="F6759" i="6"/>
  <c r="F6781" i="6"/>
  <c r="F6809" i="6"/>
  <c r="F6831" i="6"/>
  <c r="F6852" i="6"/>
  <c r="F6872" i="6"/>
  <c r="F6892" i="6"/>
  <c r="F6912" i="6"/>
  <c r="F6932" i="6"/>
  <c r="F6952" i="6"/>
  <c r="F6972" i="6"/>
  <c r="F6990" i="6"/>
  <c r="F7005" i="6"/>
  <c r="F7022" i="6"/>
  <c r="F7040" i="6"/>
  <c r="F7055" i="6"/>
  <c r="F7072" i="6"/>
  <c r="F7090" i="6"/>
  <c r="F7105" i="6"/>
  <c r="F7122" i="6"/>
  <c r="F7140" i="6"/>
  <c r="F7155" i="6"/>
  <c r="F7172" i="6"/>
  <c r="F7190" i="6"/>
  <c r="F7205" i="6"/>
  <c r="F7222" i="6"/>
  <c r="F7240" i="6"/>
  <c r="F7255" i="6"/>
  <c r="F7272" i="6"/>
  <c r="F7290" i="6"/>
  <c r="F7305" i="6"/>
  <c r="F7322" i="6"/>
  <c r="F7340" i="6"/>
  <c r="F7355" i="6"/>
  <c r="F7372" i="6"/>
  <c r="F7390" i="6"/>
  <c r="F7405" i="6"/>
  <c r="F7422" i="6"/>
  <c r="F7440" i="6"/>
  <c r="F7455" i="6"/>
  <c r="F7470" i="6"/>
  <c r="F7481" i="6"/>
  <c r="F7492" i="6"/>
  <c r="F7504" i="6"/>
  <c r="F7515" i="6"/>
  <c r="F7526" i="6"/>
  <c r="F7537" i="6"/>
  <c r="F7548" i="6"/>
  <c r="F7559" i="6"/>
  <c r="F7570" i="6"/>
  <c r="F7581" i="6"/>
  <c r="F7592" i="6"/>
  <c r="F7604" i="6"/>
  <c r="F7615" i="6"/>
  <c r="F7626" i="6"/>
  <c r="F7637" i="6"/>
  <c r="F7648" i="6"/>
  <c r="F7659" i="6"/>
  <c r="F7670" i="6"/>
  <c r="F7681" i="6"/>
  <c r="F7692" i="6"/>
  <c r="F7704" i="6"/>
  <c r="F7715" i="6"/>
  <c r="F7726" i="6"/>
  <c r="F7737" i="6"/>
  <c r="F7748" i="6"/>
  <c r="F7759" i="6"/>
  <c r="F7770" i="6"/>
  <c r="F7781" i="6"/>
  <c r="F7792" i="6"/>
  <c r="F7804" i="6"/>
  <c r="F7815" i="6"/>
  <c r="F7826" i="6"/>
  <c r="F7837" i="6"/>
  <c r="F7848" i="6"/>
  <c r="F7859" i="6"/>
  <c r="F7870" i="6"/>
  <c r="F7881" i="6"/>
  <c r="F7892" i="6"/>
  <c r="F7904" i="6"/>
  <c r="F7915" i="6"/>
  <c r="F7926" i="6"/>
  <c r="F7937" i="6"/>
  <c r="F7948" i="6"/>
  <c r="F7959" i="6"/>
  <c r="F7970" i="6"/>
  <c r="F7981" i="6"/>
  <c r="F7991" i="6"/>
  <c r="F8001" i="6"/>
  <c r="F8011" i="6"/>
  <c r="F8021" i="6"/>
  <c r="F8031" i="6"/>
  <c r="F8041" i="6"/>
  <c r="F8051" i="6"/>
  <c r="F8061" i="6"/>
  <c r="F8071" i="6"/>
  <c r="F8081" i="6"/>
  <c r="F8091" i="6"/>
  <c r="F8101" i="6"/>
  <c r="F8111" i="6"/>
  <c r="F8121" i="6"/>
  <c r="F8131" i="6"/>
  <c r="F8141" i="6"/>
  <c r="F8151" i="6"/>
  <c r="F8161" i="6"/>
  <c r="F8171" i="6"/>
  <c r="F8181" i="6"/>
  <c r="F8191" i="6"/>
  <c r="F8201" i="6"/>
  <c r="F8211" i="6"/>
  <c r="F8221" i="6"/>
  <c r="F8231" i="6"/>
  <c r="F8241" i="6"/>
  <c r="F8251" i="6"/>
  <c r="F8261" i="6"/>
  <c r="F8271" i="6"/>
  <c r="F8281" i="6"/>
  <c r="F8291" i="6"/>
  <c r="F8301" i="6"/>
  <c r="F8311" i="6"/>
  <c r="F8321" i="6"/>
  <c r="F8331" i="6"/>
  <c r="F8341" i="6"/>
  <c r="F8351" i="6"/>
  <c r="F8361" i="6"/>
  <c r="F1820" i="6"/>
  <c r="F3181" i="6"/>
  <c r="F3730" i="6"/>
  <c r="F3994" i="6"/>
  <c r="F4205" i="6"/>
  <c r="F4372" i="6"/>
  <c r="F4535" i="6"/>
  <c r="F4643" i="6"/>
  <c r="F4743" i="6"/>
  <c r="F4828" i="6"/>
  <c r="F4913" i="6"/>
  <c r="F4995" i="6"/>
  <c r="F5078" i="6"/>
  <c r="F5163" i="6"/>
  <c r="F5245" i="6"/>
  <c r="F5316" i="6"/>
  <c r="F5378" i="6"/>
  <c r="F5433" i="6"/>
  <c r="F5482" i="6"/>
  <c r="F5534" i="6"/>
  <c r="F5579" i="6"/>
  <c r="F5619" i="6"/>
  <c r="F5665" i="6"/>
  <c r="F5701" i="6"/>
  <c r="F5732" i="6"/>
  <c r="F5769" i="6"/>
  <c r="F5801" i="6"/>
  <c r="F5832" i="6"/>
  <c r="F5869" i="6"/>
  <c r="F5901" i="6"/>
  <c r="F5932" i="6"/>
  <c r="F5969" i="6"/>
  <c r="F6001" i="6"/>
  <c r="F6032" i="6"/>
  <c r="F6069" i="6"/>
  <c r="F6101" i="6"/>
  <c r="F6132" i="6"/>
  <c r="F6169" i="6"/>
  <c r="F6201" i="6"/>
  <c r="F6232" i="6"/>
  <c r="F6269" i="6"/>
  <c r="F6301" i="6"/>
  <c r="F6332" i="6"/>
  <c r="F6369" i="6"/>
  <c r="F6401" i="6"/>
  <c r="F6432" i="6"/>
  <c r="F6460" i="6"/>
  <c r="F6482" i="6"/>
  <c r="F6510" i="6"/>
  <c r="F6532" i="6"/>
  <c r="F6560" i="6"/>
  <c r="F6582" i="6"/>
  <c r="F6610" i="6"/>
  <c r="F6632" i="6"/>
  <c r="F6660" i="6"/>
  <c r="F6682" i="6"/>
  <c r="F6710" i="6"/>
  <c r="F6732" i="6"/>
  <c r="F6760" i="6"/>
  <c r="F6782" i="6"/>
  <c r="F6810" i="6"/>
  <c r="F6832" i="6"/>
  <c r="F6855" i="6"/>
  <c r="F6875" i="6"/>
  <c r="F6895" i="6"/>
  <c r="F6915" i="6"/>
  <c r="F6935" i="6"/>
  <c r="F6955" i="6"/>
  <c r="F6974" i="6"/>
  <c r="F6991" i="6"/>
  <c r="F7009" i="6"/>
  <c r="F7024" i="6"/>
  <c r="F7041" i="6"/>
  <c r="F7059" i="6"/>
  <c r="F7074" i="6"/>
  <c r="F7091" i="6"/>
  <c r="F7109" i="6"/>
  <c r="F7124" i="6"/>
  <c r="F7141" i="6"/>
  <c r="F7159" i="6"/>
  <c r="F7174" i="6"/>
  <c r="F7191" i="6"/>
  <c r="F7209" i="6"/>
  <c r="F7224" i="6"/>
  <c r="F7241" i="6"/>
  <c r="F7259" i="6"/>
  <c r="F7274" i="6"/>
  <c r="F7291" i="6"/>
  <c r="F7309" i="6"/>
  <c r="F7324" i="6"/>
  <c r="F7341" i="6"/>
  <c r="F7359" i="6"/>
  <c r="F7374" i="6"/>
  <c r="F7391" i="6"/>
  <c r="F7409" i="6"/>
  <c r="F7424" i="6"/>
  <c r="F7441" i="6"/>
  <c r="F7459" i="6"/>
  <c r="F7471" i="6"/>
  <c r="F7482" i="6"/>
  <c r="F7494" i="6"/>
  <c r="F7505" i="6"/>
  <c r="F7516" i="6"/>
  <c r="F7527" i="6"/>
  <c r="F7538" i="6"/>
  <c r="F7549" i="6"/>
  <c r="F7560" i="6"/>
  <c r="F7571" i="6"/>
  <c r="F7582" i="6"/>
  <c r="F7594" i="6"/>
  <c r="F7605" i="6"/>
  <c r="F7616" i="6"/>
  <c r="F7627" i="6"/>
  <c r="F7638" i="6"/>
  <c r="F7649" i="6"/>
  <c r="F7660" i="6"/>
  <c r="F7671" i="6"/>
  <c r="F7682" i="6"/>
  <c r="F7694" i="6"/>
  <c r="F7705" i="6"/>
  <c r="F7716" i="6"/>
  <c r="F7727" i="6"/>
  <c r="F7738" i="6"/>
  <c r="F7749" i="6"/>
  <c r="F7760" i="6"/>
  <c r="F7771" i="6"/>
  <c r="F7782" i="6"/>
  <c r="F7794" i="6"/>
  <c r="F7805" i="6"/>
  <c r="F7816" i="6"/>
  <c r="F7827" i="6"/>
  <c r="F7838" i="6"/>
  <c r="F7849" i="6"/>
  <c r="F7860" i="6"/>
  <c r="F7871" i="6"/>
  <c r="F7882" i="6"/>
  <c r="F7894" i="6"/>
  <c r="F7905" i="6"/>
  <c r="F7916" i="6"/>
  <c r="F7927" i="6"/>
  <c r="F7938" i="6"/>
  <c r="F7949" i="6"/>
  <c r="F7960" i="6"/>
  <c r="F7971" i="6"/>
  <c r="F7982" i="6"/>
  <c r="F7992" i="6"/>
  <c r="F8002" i="6"/>
  <c r="F8012" i="6"/>
  <c r="F8022" i="6"/>
  <c r="F8032" i="6"/>
  <c r="F8042" i="6"/>
  <c r="F8052" i="6"/>
  <c r="F8062" i="6"/>
  <c r="F8072" i="6"/>
  <c r="F8082" i="6"/>
  <c r="F8092" i="6"/>
  <c r="F8102" i="6"/>
  <c r="F8112" i="6"/>
  <c r="F8122" i="6"/>
  <c r="F8132" i="6"/>
  <c r="F8142" i="6"/>
  <c r="F8152" i="6"/>
  <c r="F8162" i="6"/>
  <c r="F8172" i="6"/>
  <c r="F8182" i="6"/>
  <c r="F8192" i="6"/>
  <c r="F8202" i="6"/>
  <c r="F8212" i="6"/>
  <c r="F8222" i="6"/>
  <c r="F8232" i="6"/>
  <c r="F8242" i="6"/>
  <c r="F8252" i="6"/>
  <c r="F8262" i="6"/>
  <c r="F8272" i="6"/>
  <c r="F8282" i="6"/>
  <c r="F8292" i="6"/>
  <c r="F8302" i="6"/>
  <c r="F8312" i="6"/>
  <c r="F1983" i="6"/>
  <c r="F3303" i="6"/>
  <c r="F3744" i="6"/>
  <c r="F4010" i="6"/>
  <c r="F4215" i="6"/>
  <c r="F4382" i="6"/>
  <c r="F4543" i="6"/>
  <c r="F4646" i="6"/>
  <c r="F4746" i="6"/>
  <c r="F4834" i="6"/>
  <c r="F4916" i="6"/>
  <c r="F5002" i="6"/>
  <c r="F5084" i="6"/>
  <c r="F5166" i="6"/>
  <c r="F5252" i="6"/>
  <c r="F5328" i="6"/>
  <c r="F5383" i="6"/>
  <c r="F5434" i="6"/>
  <c r="F5492" i="6"/>
  <c r="F5536" i="6"/>
  <c r="F5582" i="6"/>
  <c r="F5628" i="6"/>
  <c r="F5668" i="6"/>
  <c r="F5702" i="6"/>
  <c r="F5739" i="6"/>
  <c r="F5771" i="6"/>
  <c r="F5802" i="6"/>
  <c r="F5839" i="6"/>
  <c r="F5871" i="6"/>
  <c r="F5902" i="6"/>
  <c r="F5939" i="6"/>
  <c r="F5971" i="6"/>
  <c r="F6002" i="6"/>
  <c r="F6039" i="6"/>
  <c r="F6071" i="6"/>
  <c r="F6102" i="6"/>
  <c r="F6139" i="6"/>
  <c r="F6171" i="6"/>
  <c r="F6202" i="6"/>
  <c r="F6239" i="6"/>
  <c r="F6271" i="6"/>
  <c r="F6302" i="6"/>
  <c r="F6339" i="6"/>
  <c r="F6371" i="6"/>
  <c r="F6402" i="6"/>
  <c r="F6439" i="6"/>
  <c r="F6461" i="6"/>
  <c r="F6489" i="6"/>
  <c r="F6511" i="6"/>
  <c r="F6539" i="6"/>
  <c r="F6561" i="6"/>
  <c r="F6589" i="6"/>
  <c r="F6611" i="6"/>
  <c r="F6639" i="6"/>
  <c r="F6661" i="6"/>
  <c r="F6689" i="6"/>
  <c r="F6711" i="6"/>
  <c r="F6739" i="6"/>
  <c r="F6761" i="6"/>
  <c r="F6789" i="6"/>
  <c r="F6811" i="6"/>
  <c r="F6839" i="6"/>
  <c r="F6859" i="6"/>
  <c r="F6879" i="6"/>
  <c r="F6899" i="6"/>
  <c r="F6919" i="6"/>
  <c r="F6939" i="6"/>
  <c r="F6959" i="6"/>
  <c r="F6975" i="6"/>
  <c r="F6992" i="6"/>
  <c r="F7010" i="6"/>
  <c r="F7025" i="6"/>
  <c r="F7042" i="6"/>
  <c r="F7060" i="6"/>
  <c r="F7075" i="6"/>
  <c r="F7092" i="6"/>
  <c r="F7110" i="6"/>
  <c r="F7125" i="6"/>
  <c r="F7142" i="6"/>
  <c r="F7160" i="6"/>
  <c r="F7175" i="6"/>
  <c r="F7192" i="6"/>
  <c r="F7210" i="6"/>
  <c r="F7225" i="6"/>
  <c r="F2151" i="6"/>
  <c r="F3400" i="6"/>
  <c r="F3783" i="6"/>
  <c r="F4045" i="6"/>
  <c r="F4236" i="6"/>
  <c r="F4405" i="6"/>
  <c r="F4562" i="6"/>
  <c r="F4663" i="6"/>
  <c r="F4763" i="6"/>
  <c r="F4845" i="6"/>
  <c r="F4928" i="6"/>
  <c r="F5013" i="6"/>
  <c r="F5095" i="6"/>
  <c r="F5178" i="6"/>
  <c r="F5263" i="6"/>
  <c r="F5333" i="6"/>
  <c r="F5384" i="6"/>
  <c r="F5445" i="6"/>
  <c r="F5494" i="6"/>
  <c r="F5538" i="6"/>
  <c r="F5591" i="6"/>
  <c r="F5631" i="6"/>
  <c r="F5669" i="6"/>
  <c r="F5709" i="6"/>
  <c r="F5741" i="6"/>
  <c r="F2303" i="6"/>
  <c r="F3431" i="6"/>
  <c r="F3801" i="6"/>
  <c r="F4061" i="6"/>
  <c r="F4246" i="6"/>
  <c r="F4415" i="6"/>
  <c r="F4566" i="6"/>
  <c r="F4666" i="6"/>
  <c r="F4766" i="6"/>
  <c r="F4852" i="6"/>
  <c r="F4934" i="6"/>
  <c r="F5016" i="6"/>
  <c r="F5102" i="6"/>
  <c r="F5184" i="6"/>
  <c r="F5266" i="6"/>
  <c r="F5334" i="6"/>
  <c r="F5395" i="6"/>
  <c r="F5448" i="6"/>
  <c r="F5495" i="6"/>
  <c r="F5548" i="6"/>
  <c r="F5593" i="6"/>
  <c r="F5632" i="6"/>
  <c r="F5677" i="6"/>
  <c r="F5711" i="6"/>
  <c r="F5742" i="6"/>
  <c r="F5779" i="6"/>
  <c r="F5811" i="6"/>
  <c r="F5842" i="6"/>
  <c r="F5879" i="6"/>
  <c r="F5911" i="6"/>
  <c r="F5942" i="6"/>
  <c r="F5979" i="6"/>
  <c r="F6011" i="6"/>
  <c r="F6042" i="6"/>
  <c r="F6079" i="6"/>
  <c r="F6111" i="6"/>
  <c r="F6142" i="6"/>
  <c r="F6179" i="6"/>
  <c r="F6211" i="6"/>
  <c r="F6242" i="6"/>
  <c r="F6279" i="6"/>
  <c r="F6311" i="6"/>
  <c r="F6342" i="6"/>
  <c r="F6379" i="6"/>
  <c r="F6411" i="6"/>
  <c r="F6441" i="6"/>
  <c r="F6469" i="6"/>
  <c r="F6491" i="6"/>
  <c r="F6519" i="6"/>
  <c r="F6541" i="6"/>
  <c r="F6569" i="6"/>
  <c r="F6591" i="6"/>
  <c r="F6619" i="6"/>
  <c r="F6641" i="6"/>
  <c r="F6669" i="6"/>
  <c r="F6691" i="6"/>
  <c r="F6719" i="6"/>
  <c r="F6741" i="6"/>
  <c r="F6769" i="6"/>
  <c r="F6791" i="6"/>
  <c r="F6819" i="6"/>
  <c r="F6841" i="6"/>
  <c r="F6861" i="6"/>
  <c r="F6881" i="6"/>
  <c r="F6901" i="6"/>
  <c r="F6921" i="6"/>
  <c r="F6941" i="6"/>
  <c r="F6961" i="6"/>
  <c r="F6980" i="6"/>
  <c r="F6995" i="6"/>
  <c r="F7012" i="6"/>
  <c r="F7030" i="6"/>
  <c r="F7045" i="6"/>
  <c r="F7062" i="6"/>
  <c r="F7080" i="6"/>
  <c r="F7095" i="6"/>
  <c r="F7112" i="6"/>
  <c r="F7130" i="6"/>
  <c r="F7145" i="6"/>
  <c r="F7162" i="6"/>
  <c r="F2431" i="6"/>
  <c r="F3522" i="6"/>
  <c r="F3834" i="6"/>
  <c r="F4093" i="6"/>
  <c r="F4272" i="6"/>
  <c r="F4436" i="6"/>
  <c r="F4583" i="6"/>
  <c r="F4683" i="6"/>
  <c r="F4778" i="6"/>
  <c r="F4863" i="6"/>
  <c r="F4945" i="6"/>
  <c r="F5028" i="6"/>
  <c r="F5113" i="6"/>
  <c r="F5195" i="6"/>
  <c r="F5278" i="6"/>
  <c r="F5345" i="6"/>
  <c r="F5398" i="6"/>
  <c r="F5452" i="6"/>
  <c r="F5505" i="6"/>
  <c r="F5552" i="6"/>
  <c r="F5594" i="6"/>
  <c r="F5641" i="6"/>
  <c r="F5679" i="6"/>
  <c r="F5712" i="6"/>
  <c r="F5749" i="6"/>
  <c r="F5781" i="6"/>
  <c r="F5812" i="6"/>
  <c r="F5849" i="6"/>
  <c r="F5881" i="6"/>
  <c r="F5912" i="6"/>
  <c r="F5949" i="6"/>
  <c r="F5981" i="6"/>
  <c r="F6012" i="6"/>
  <c r="F6049" i="6"/>
  <c r="F6081" i="6"/>
  <c r="F6112" i="6"/>
  <c r="F6149" i="6"/>
  <c r="F6181" i="6"/>
  <c r="F6212" i="6"/>
  <c r="F6249" i="6"/>
  <c r="F6281" i="6"/>
  <c r="F6312" i="6"/>
  <c r="F6349" i="6"/>
  <c r="F6381" i="6"/>
  <c r="F6412" i="6"/>
  <c r="F6442" i="6"/>
  <c r="F6470" i="6"/>
  <c r="F6492" i="6"/>
  <c r="F6520" i="6"/>
  <c r="F6542" i="6"/>
  <c r="F6570" i="6"/>
  <c r="F6592" i="6"/>
  <c r="F6620" i="6"/>
  <c r="F6642" i="6"/>
  <c r="F6670" i="6"/>
  <c r="F6692" i="6"/>
  <c r="F6720" i="6"/>
  <c r="F6742" i="6"/>
  <c r="F6770" i="6"/>
  <c r="F6792" i="6"/>
  <c r="F6820" i="6"/>
  <c r="F6842" i="6"/>
  <c r="F6862" i="6"/>
  <c r="F6882" i="6"/>
  <c r="F6902" i="6"/>
  <c r="F6922" i="6"/>
  <c r="F6942" i="6"/>
  <c r="F6962" i="6"/>
  <c r="F6981" i="6"/>
  <c r="F6999" i="6"/>
  <c r="F7014" i="6"/>
  <c r="F7031" i="6"/>
  <c r="F7049" i="6"/>
  <c r="F7064" i="6"/>
  <c r="F7081" i="6"/>
  <c r="F7099" i="6"/>
  <c r="F7114" i="6"/>
  <c r="F7131" i="6"/>
  <c r="F7149" i="6"/>
  <c r="F7164" i="6"/>
  <c r="F7181" i="6"/>
  <c r="F7199" i="6"/>
  <c r="F7214" i="6"/>
  <c r="F7231" i="6"/>
  <c r="F8541" i="6"/>
  <c r="F8451" i="6"/>
  <c r="F8263" i="6"/>
  <c r="F8189" i="6"/>
  <c r="F8147" i="6"/>
  <c r="F8076" i="6"/>
  <c r="F8063" i="6"/>
  <c r="F8018" i="6"/>
  <c r="F7989" i="6"/>
  <c r="F7976" i="6"/>
  <c r="F7941" i="6"/>
  <c r="F7886" i="6"/>
  <c r="F7830" i="6"/>
  <c r="F7795" i="6"/>
  <c r="F7755" i="6"/>
  <c r="F7719" i="6"/>
  <c r="F7684" i="6"/>
  <c r="F7644" i="6"/>
  <c r="F7628" i="6"/>
  <c r="F7588" i="6"/>
  <c r="F7552" i="6"/>
  <c r="F7517" i="6"/>
  <c r="F7430" i="6"/>
  <c r="F7331" i="6"/>
  <c r="F7230" i="6"/>
  <c r="F7094" i="6"/>
  <c r="F6812" i="6"/>
  <c r="F5941" i="6"/>
  <c r="F8469" i="6"/>
  <c r="F8419" i="6"/>
  <c r="F8369" i="6"/>
  <c r="F8325" i="6"/>
  <c r="F8258" i="6"/>
  <c r="F8203" i="6"/>
  <c r="F8129" i="6"/>
  <c r="F8103" i="6"/>
  <c r="F8045" i="6"/>
  <c r="F7987" i="6"/>
  <c r="F7939" i="6"/>
  <c r="F7884" i="6"/>
  <c r="F7828" i="6"/>
  <c r="F7788" i="6"/>
  <c r="F7732" i="6"/>
  <c r="F7677" i="6"/>
  <c r="F7621" i="6"/>
  <c r="F7550" i="6"/>
  <c r="F7475" i="6"/>
  <c r="F8547" i="6"/>
  <c r="F8527" i="6"/>
  <c r="F8507" i="6"/>
  <c r="F8487" i="6"/>
  <c r="F8467" i="6"/>
  <c r="F8447" i="6"/>
  <c r="F8417" i="6"/>
  <c r="F8397" i="6"/>
  <c r="F8387" i="6"/>
  <c r="F8367" i="6"/>
  <c r="F8345" i="6"/>
  <c r="F8323" i="6"/>
  <c r="F8310" i="6"/>
  <c r="F8298" i="6"/>
  <c r="F8285" i="6"/>
  <c r="F8256" i="6"/>
  <c r="F8243" i="6"/>
  <c r="F8227" i="6"/>
  <c r="F8214" i="6"/>
  <c r="F8198" i="6"/>
  <c r="F8169" i="6"/>
  <c r="F8156" i="6"/>
  <c r="F8143" i="6"/>
  <c r="F8127" i="6"/>
  <c r="F8114" i="6"/>
  <c r="F8098" i="6"/>
  <c r="F8085" i="6"/>
  <c r="F8069" i="6"/>
  <c r="F8043" i="6"/>
  <c r="F8027" i="6"/>
  <c r="F8014" i="6"/>
  <c r="F7998" i="6"/>
  <c r="F7985" i="6"/>
  <c r="F7968" i="6"/>
  <c r="F7952" i="6"/>
  <c r="F7932" i="6"/>
  <c r="F7917" i="6"/>
  <c r="F7897" i="6"/>
  <c r="F7877" i="6"/>
  <c r="F7861" i="6"/>
  <c r="F7841" i="6"/>
  <c r="F7821" i="6"/>
  <c r="F7786" i="6"/>
  <c r="F7766" i="6"/>
  <c r="F7750" i="6"/>
  <c r="F7730" i="6"/>
  <c r="F7710" i="6"/>
  <c r="F7695" i="6"/>
  <c r="F7675" i="6"/>
  <c r="F7655" i="6"/>
  <c r="F7639" i="6"/>
  <c r="F7619" i="6"/>
  <c r="F7599" i="6"/>
  <c r="F7584" i="6"/>
  <c r="F7564" i="6"/>
  <c r="F7544" i="6"/>
  <c r="F7528" i="6"/>
  <c r="F7508" i="6"/>
  <c r="F7488" i="6"/>
  <c r="F7472" i="6"/>
  <c r="F7445" i="6"/>
  <c r="F7415" i="6"/>
  <c r="F7382" i="6"/>
  <c r="F7350" i="6"/>
  <c r="F7315" i="6"/>
  <c r="F7282" i="6"/>
  <c r="F7250" i="6"/>
  <c r="F7211" i="6"/>
  <c r="F7144" i="6"/>
  <c r="F7061" i="6"/>
  <c r="F6979" i="6"/>
  <c r="F6880" i="6"/>
  <c r="F6762" i="6"/>
  <c r="F6640" i="6"/>
  <c r="F6512" i="6"/>
  <c r="F6372" i="6"/>
  <c r="F6209" i="6"/>
  <c r="F6041" i="6"/>
  <c r="F5872" i="6"/>
  <c r="F8521" i="6"/>
  <c r="F7299" i="6"/>
  <c r="F8479" i="6"/>
  <c r="F8429" i="6"/>
  <c r="F8389" i="6"/>
  <c r="F8336" i="6"/>
  <c r="F8300" i="6"/>
  <c r="F8287" i="6"/>
  <c r="F8245" i="6"/>
  <c r="F8229" i="6"/>
  <c r="F8158" i="6"/>
  <c r="F8087" i="6"/>
  <c r="F8029" i="6"/>
  <c r="F8003" i="6"/>
  <c r="F7974" i="6"/>
  <c r="F7919" i="6"/>
  <c r="F7864" i="6"/>
  <c r="F7808" i="6"/>
  <c r="F7772" i="6"/>
  <c r="F7717" i="6"/>
  <c r="F7661" i="6"/>
  <c r="F7586" i="6"/>
  <c r="F7530" i="6"/>
  <c r="F7394" i="6"/>
  <c r="F8537" i="6"/>
  <c r="F8517" i="6"/>
  <c r="F8497" i="6"/>
  <c r="F8477" i="6"/>
  <c r="F8457" i="6"/>
  <c r="F8437" i="6"/>
  <c r="F8427" i="6"/>
  <c r="F8407" i="6"/>
  <c r="F8377" i="6"/>
  <c r="F8356" i="6"/>
  <c r="F8334" i="6"/>
  <c r="F8269" i="6"/>
  <c r="F8185" i="6"/>
  <c r="F8056" i="6"/>
  <c r="F7806" i="6"/>
  <c r="F8546" i="6"/>
  <c r="F8536" i="6"/>
  <c r="F8526" i="6"/>
  <c r="F8516" i="6"/>
  <c r="F8506" i="6"/>
  <c r="F8496" i="6"/>
  <c r="F8486" i="6"/>
  <c r="F8476" i="6"/>
  <c r="F8466" i="6"/>
  <c r="F8456" i="6"/>
  <c r="F8446" i="6"/>
  <c r="F8436" i="6"/>
  <c r="F8426" i="6"/>
  <c r="F8416" i="6"/>
  <c r="F8406" i="6"/>
  <c r="F8396" i="6"/>
  <c r="F8386" i="6"/>
  <c r="F8376" i="6"/>
  <c r="F8366" i="6"/>
  <c r="F8355" i="6"/>
  <c r="F8344" i="6"/>
  <c r="F8333" i="6"/>
  <c r="F8322" i="6"/>
  <c r="F8309" i="6"/>
  <c r="F8297" i="6"/>
  <c r="F8284" i="6"/>
  <c r="F8268" i="6"/>
  <c r="F8255" i="6"/>
  <c r="F8239" i="6"/>
  <c r="F8226" i="6"/>
  <c r="F8213" i="6"/>
  <c r="F8197" i="6"/>
  <c r="F8184" i="6"/>
  <c r="F8168" i="6"/>
  <c r="F8155" i="6"/>
  <c r="F8139" i="6"/>
  <c r="F8126" i="6"/>
  <c r="F8113" i="6"/>
  <c r="F8097" i="6"/>
  <c r="F8084" i="6"/>
  <c r="F8068" i="6"/>
  <c r="F8055" i="6"/>
  <c r="F8039" i="6"/>
  <c r="F8026" i="6"/>
  <c r="F8013" i="6"/>
  <c r="F7997" i="6"/>
  <c r="F7984" i="6"/>
  <c r="F7967" i="6"/>
  <c r="F7951" i="6"/>
  <c r="F7931" i="6"/>
  <c r="F7911" i="6"/>
  <c r="F7896" i="6"/>
  <c r="F7876" i="6"/>
  <c r="F7856" i="6"/>
  <c r="F7840" i="6"/>
  <c r="F7820" i="6"/>
  <c r="F7800" i="6"/>
  <c r="F7785" i="6"/>
  <c r="F7765" i="6"/>
  <c r="F7745" i="6"/>
  <c r="F7729" i="6"/>
  <c r="F7709" i="6"/>
  <c r="F7689" i="6"/>
  <c r="F7674" i="6"/>
  <c r="F7654" i="6"/>
  <c r="F7634" i="6"/>
  <c r="F7618" i="6"/>
  <c r="F7598" i="6"/>
  <c r="F7578" i="6"/>
  <c r="F7562" i="6"/>
  <c r="F7542" i="6"/>
  <c r="F7522" i="6"/>
  <c r="F7507" i="6"/>
  <c r="F7487" i="6"/>
  <c r="F7467" i="6"/>
  <c r="F7444" i="6"/>
  <c r="F7414" i="6"/>
  <c r="F7381" i="6"/>
  <c r="F7349" i="6"/>
  <c r="F7314" i="6"/>
  <c r="F7281" i="6"/>
  <c r="F7249" i="6"/>
  <c r="F7200" i="6"/>
  <c r="F7132" i="6"/>
  <c r="F7050" i="6"/>
  <c r="F6965" i="6"/>
  <c r="F6865" i="6"/>
  <c r="F6749" i="6"/>
  <c r="F6621" i="6"/>
  <c r="F6499" i="6"/>
  <c r="F6351" i="6"/>
  <c r="F6182" i="6"/>
  <c r="F6019" i="6"/>
  <c r="F5851" i="6"/>
  <c r="F8501" i="6"/>
  <c r="F8471" i="6"/>
  <c r="F8441" i="6"/>
  <c r="F8391" i="6"/>
  <c r="F8360" i="6"/>
  <c r="F8276" i="6"/>
  <c r="F8163" i="6"/>
  <c r="F8034" i="6"/>
  <c r="F7460" i="6"/>
  <c r="F8549" i="6"/>
  <c r="F8509" i="6"/>
  <c r="F8439" i="6"/>
  <c r="F8358" i="6"/>
  <c r="F8074" i="6"/>
  <c r="F7495" i="6"/>
  <c r="F8545" i="6"/>
  <c r="F8535" i="6"/>
  <c r="F8525" i="6"/>
  <c r="F8515" i="6"/>
  <c r="F8505" i="6"/>
  <c r="F8495" i="6"/>
  <c r="F8485" i="6"/>
  <c r="F8475" i="6"/>
  <c r="F8465" i="6"/>
  <c r="F8455" i="6"/>
  <c r="F8445" i="6"/>
  <c r="F8435" i="6"/>
  <c r="F8425" i="6"/>
  <c r="F8415" i="6"/>
  <c r="F8405" i="6"/>
  <c r="F8395" i="6"/>
  <c r="F8385" i="6"/>
  <c r="F8375" i="6"/>
  <c r="F8365" i="6"/>
  <c r="F8354" i="6"/>
  <c r="F8343" i="6"/>
  <c r="F8332" i="6"/>
  <c r="F8320" i="6"/>
  <c r="F8308" i="6"/>
  <c r="F8296" i="6"/>
  <c r="F8283" i="6"/>
  <c r="F8267" i="6"/>
  <c r="F8254" i="6"/>
  <c r="F8238" i="6"/>
  <c r="F8225" i="6"/>
  <c r="F8209" i="6"/>
  <c r="F8196" i="6"/>
  <c r="F8183" i="6"/>
  <c r="F8167" i="6"/>
  <c r="F8154" i="6"/>
  <c r="F8138" i="6"/>
  <c r="F8125" i="6"/>
  <c r="F8109" i="6"/>
  <c r="F8096" i="6"/>
  <c r="F8083" i="6"/>
  <c r="F8067" i="6"/>
  <c r="F8054" i="6"/>
  <c r="F8038" i="6"/>
  <c r="F8025" i="6"/>
  <c r="F8009" i="6"/>
  <c r="F7996" i="6"/>
  <c r="F7983" i="6"/>
  <c r="F7966" i="6"/>
  <c r="F7950" i="6"/>
  <c r="F7930" i="6"/>
  <c r="F7910" i="6"/>
  <c r="F7895" i="6"/>
  <c r="F7875" i="6"/>
  <c r="F7855" i="6"/>
  <c r="F7839" i="6"/>
  <c r="F7819" i="6"/>
  <c r="F7799" i="6"/>
  <c r="F7784" i="6"/>
  <c r="F7764" i="6"/>
  <c r="F7744" i="6"/>
  <c r="F7728" i="6"/>
  <c r="F7708" i="6"/>
  <c r="F7688" i="6"/>
  <c r="F7672" i="6"/>
  <c r="F7652" i="6"/>
  <c r="F7632" i="6"/>
  <c r="F7617" i="6"/>
  <c r="F7597" i="6"/>
  <c r="F7577" i="6"/>
  <c r="F7561" i="6"/>
  <c r="F7541" i="6"/>
  <c r="F7521" i="6"/>
  <c r="F7506" i="6"/>
  <c r="F7486" i="6"/>
  <c r="F7465" i="6"/>
  <c r="F7442" i="6"/>
  <c r="F7412" i="6"/>
  <c r="F7380" i="6"/>
  <c r="F7345" i="6"/>
  <c r="F7312" i="6"/>
  <c r="F7280" i="6"/>
  <c r="F7245" i="6"/>
  <c r="F7195" i="6"/>
  <c r="F7129" i="6"/>
  <c r="F7044" i="6"/>
  <c r="F6960" i="6"/>
  <c r="F6860" i="6"/>
  <c r="F6740" i="6"/>
  <c r="F6612" i="6"/>
  <c r="F6490" i="6"/>
  <c r="F6341" i="6"/>
  <c r="F6172" i="6"/>
  <c r="F6009" i="6"/>
  <c r="F5841" i="6"/>
  <c r="F8411" i="6"/>
  <c r="F8371" i="6"/>
  <c r="F8316" i="6"/>
  <c r="F8234" i="6"/>
  <c r="F8176" i="6"/>
  <c r="F8118" i="6"/>
  <c r="F7921" i="6"/>
  <c r="F6920" i="6"/>
  <c r="F8539" i="6"/>
  <c r="F8519" i="6"/>
  <c r="F8459" i="6"/>
  <c r="F8379" i="6"/>
  <c r="F8174" i="6"/>
  <c r="F7425" i="6"/>
  <c r="F8544" i="6"/>
  <c r="F8524" i="6"/>
  <c r="F8504" i="6"/>
  <c r="F8484" i="6"/>
  <c r="F8464" i="6"/>
  <c r="F8434" i="6"/>
  <c r="F8404" i="6"/>
  <c r="F8384" i="6"/>
  <c r="F8353" i="6"/>
  <c r="F8319" i="6"/>
  <c r="F8295" i="6"/>
  <c r="F8266" i="6"/>
  <c r="F8253" i="6"/>
  <c r="F8237" i="6"/>
  <c r="F8208" i="6"/>
  <c r="F8195" i="6"/>
  <c r="F8179" i="6"/>
  <c r="F8166" i="6"/>
  <c r="F8153" i="6"/>
  <c r="F8137" i="6"/>
  <c r="F8124" i="6"/>
  <c r="F8108" i="6"/>
  <c r="F8095" i="6"/>
  <c r="F8079" i="6"/>
  <c r="F8066" i="6"/>
  <c r="F8053" i="6"/>
  <c r="F8024" i="6"/>
  <c r="F8008" i="6"/>
  <c r="F7995" i="6"/>
  <c r="F7979" i="6"/>
  <c r="F7965" i="6"/>
  <c r="F7945" i="6"/>
  <c r="F7929" i="6"/>
  <c r="F7909" i="6"/>
  <c r="F7889" i="6"/>
  <c r="F7874" i="6"/>
  <c r="F7854" i="6"/>
  <c r="F7834" i="6"/>
  <c r="F7818" i="6"/>
  <c r="F7798" i="6"/>
  <c r="F7778" i="6"/>
  <c r="F7762" i="6"/>
  <c r="F7742" i="6"/>
  <c r="F7722" i="6"/>
  <c r="F7707" i="6"/>
  <c r="F7687" i="6"/>
  <c r="F7667" i="6"/>
  <c r="F7651" i="6"/>
  <c r="F7631" i="6"/>
  <c r="F7611" i="6"/>
  <c r="F7596" i="6"/>
  <c r="F7576" i="6"/>
  <c r="F7556" i="6"/>
  <c r="F7540" i="6"/>
  <c r="F7520" i="6"/>
  <c r="F7500" i="6"/>
  <c r="F7485" i="6"/>
  <c r="F7464" i="6"/>
  <c r="F7434" i="6"/>
  <c r="F7411" i="6"/>
  <c r="F7379" i="6"/>
  <c r="F7344" i="6"/>
  <c r="F7311" i="6"/>
  <c r="F7279" i="6"/>
  <c r="F7244" i="6"/>
  <c r="F7194" i="6"/>
  <c r="F7115" i="6"/>
  <c r="F7032" i="6"/>
  <c r="F6945" i="6"/>
  <c r="F6845" i="6"/>
  <c r="F6721" i="6"/>
  <c r="F6599" i="6"/>
  <c r="F6471" i="6"/>
  <c r="F6319" i="6"/>
  <c r="F6151" i="6"/>
  <c r="F5982" i="6"/>
  <c r="F5819" i="6"/>
  <c r="F8531" i="6"/>
  <c r="F8491" i="6"/>
  <c r="F8481" i="6"/>
  <c r="F8461" i="6"/>
  <c r="F8421" i="6"/>
  <c r="F8401" i="6"/>
  <c r="F8381" i="6"/>
  <c r="F8327" i="6"/>
  <c r="F8218" i="6"/>
  <c r="F8105" i="6"/>
  <c r="F7866" i="6"/>
  <c r="F6562" i="6"/>
  <c r="F8529" i="6"/>
  <c r="F8489" i="6"/>
  <c r="F8409" i="6"/>
  <c r="F8187" i="6"/>
  <c r="F7361" i="6"/>
  <c r="F8534" i="6"/>
  <c r="F8514" i="6"/>
  <c r="F8494" i="6"/>
  <c r="F8474" i="6"/>
  <c r="F8454" i="6"/>
  <c r="F8444" i="6"/>
  <c r="F8424" i="6"/>
  <c r="F8414" i="6"/>
  <c r="F8394" i="6"/>
  <c r="F8374" i="6"/>
  <c r="F8364" i="6"/>
  <c r="F8342" i="6"/>
  <c r="F8330" i="6"/>
  <c r="F8307" i="6"/>
  <c r="F8279" i="6"/>
  <c r="F8224" i="6"/>
  <c r="F8037" i="6"/>
  <c r="F8543" i="6"/>
  <c r="F8533" i="6"/>
  <c r="F8523" i="6"/>
  <c r="F8513" i="6"/>
  <c r="F8503" i="6"/>
  <c r="F8493" i="6"/>
  <c r="F8483" i="6"/>
  <c r="F8473" i="6"/>
  <c r="F8463" i="6"/>
  <c r="F8453" i="6"/>
  <c r="F8443" i="6"/>
  <c r="F8433" i="6"/>
  <c r="F8423" i="6"/>
  <c r="F8413" i="6"/>
  <c r="F8403" i="6"/>
  <c r="F8393" i="6"/>
  <c r="F8383" i="6"/>
  <c r="F8373" i="6"/>
  <c r="F8363" i="6"/>
  <c r="F8352" i="6"/>
  <c r="F8340" i="6"/>
  <c r="F8329" i="6"/>
  <c r="F8318" i="6"/>
  <c r="F8306" i="6"/>
  <c r="F8294" i="6"/>
  <c r="F8278" i="6"/>
  <c r="F8265" i="6"/>
  <c r="F8249" i="6"/>
  <c r="F8236" i="6"/>
  <c r="F8223" i="6"/>
  <c r="F8207" i="6"/>
  <c r="F8194" i="6"/>
  <c r="F8178" i="6"/>
  <c r="F8165" i="6"/>
  <c r="F8149" i="6"/>
  <c r="F8136" i="6"/>
  <c r="F8123" i="6"/>
  <c r="F8107" i="6"/>
  <c r="F8094" i="6"/>
  <c r="F8078" i="6"/>
  <c r="F8065" i="6"/>
  <c r="F8049" i="6"/>
  <c r="F8036" i="6"/>
  <c r="F8023" i="6"/>
  <c r="F8007" i="6"/>
  <c r="F7994" i="6"/>
  <c r="F7978" i="6"/>
  <c r="F7964" i="6"/>
  <c r="F7944" i="6"/>
  <c r="F7928" i="6"/>
  <c r="F7908" i="6"/>
  <c r="F7888" i="6"/>
  <c r="F7872" i="6"/>
  <c r="F7852" i="6"/>
  <c r="F7832" i="6"/>
  <c r="F7817" i="6"/>
  <c r="F7797" i="6"/>
  <c r="F7777" i="6"/>
  <c r="F7761" i="6"/>
  <c r="F7741" i="6"/>
  <c r="F7721" i="6"/>
  <c r="F7706" i="6"/>
  <c r="F7686" i="6"/>
  <c r="F7666" i="6"/>
  <c r="F7650" i="6"/>
  <c r="F7630" i="6"/>
  <c r="F7610" i="6"/>
  <c r="F7595" i="6"/>
  <c r="F7575" i="6"/>
  <c r="F7555" i="6"/>
  <c r="F7539" i="6"/>
  <c r="F7519" i="6"/>
  <c r="F7499" i="6"/>
  <c r="F7484" i="6"/>
  <c r="F7462" i="6"/>
  <c r="F7432" i="6"/>
  <c r="F7410" i="6"/>
  <c r="F7375" i="6"/>
  <c r="F7342" i="6"/>
  <c r="F7310" i="6"/>
  <c r="F7275" i="6"/>
  <c r="F7242" i="6"/>
  <c r="F7182" i="6"/>
  <c r="F7111" i="6"/>
  <c r="F7029" i="6"/>
  <c r="F6940" i="6"/>
  <c r="F6840" i="6"/>
  <c r="F6712" i="6"/>
  <c r="F6590" i="6"/>
  <c r="F6462" i="6"/>
  <c r="F6309" i="6"/>
  <c r="F6141" i="6"/>
  <c r="F5972" i="6"/>
  <c r="F5809" i="6"/>
  <c r="F8542" i="6"/>
  <c r="F8532" i="6"/>
  <c r="F8522" i="6"/>
  <c r="F8512" i="6"/>
  <c r="F8502" i="6"/>
  <c r="F8492" i="6"/>
  <c r="F8482" i="6"/>
  <c r="F8472" i="6"/>
  <c r="F8462" i="6"/>
  <c r="F8452" i="6"/>
  <c r="F8442" i="6"/>
  <c r="F8432" i="6"/>
  <c r="F8422" i="6"/>
  <c r="F8412" i="6"/>
  <c r="F8402" i="6"/>
  <c r="F8392" i="6"/>
  <c r="F8382" i="6"/>
  <c r="F8372" i="6"/>
  <c r="F8362" i="6"/>
  <c r="F8350" i="6"/>
  <c r="F8339" i="6"/>
  <c r="F8328" i="6"/>
  <c r="F8317" i="6"/>
  <c r="F8305" i="6"/>
  <c r="F8293" i="6"/>
  <c r="F8277" i="6"/>
  <c r="F8264" i="6"/>
  <c r="F8248" i="6"/>
  <c r="F8235" i="6"/>
  <c r="F8219" i="6"/>
  <c r="F8206" i="6"/>
  <c r="F8193" i="6"/>
  <c r="F8177" i="6"/>
  <c r="F8164" i="6"/>
  <c r="F8148" i="6"/>
  <c r="F8135" i="6"/>
  <c r="F8119" i="6"/>
  <c r="F8106" i="6"/>
  <c r="F8093" i="6"/>
  <c r="F8077" i="6"/>
  <c r="F8064" i="6"/>
  <c r="F8048" i="6"/>
  <c r="F8035" i="6"/>
  <c r="F8019" i="6"/>
  <c r="F8006" i="6"/>
  <c r="F7993" i="6"/>
  <c r="F7977" i="6"/>
  <c r="F7962" i="6"/>
  <c r="F7942" i="6"/>
  <c r="F7922" i="6"/>
  <c r="F7907" i="6"/>
  <c r="F7887" i="6"/>
  <c r="F7867" i="6"/>
  <c r="F7851" i="6"/>
  <c r="F7831" i="6"/>
  <c r="F7811" i="6"/>
  <c r="F7796" i="6"/>
  <c r="F7776" i="6"/>
  <c r="F7756" i="6"/>
  <c r="F7740" i="6"/>
  <c r="F7720" i="6"/>
  <c r="F7700" i="6"/>
  <c r="F7685" i="6"/>
  <c r="F7665" i="6"/>
  <c r="F7645" i="6"/>
  <c r="F7629" i="6"/>
  <c r="F7609" i="6"/>
  <c r="F7589" i="6"/>
  <c r="F7574" i="6"/>
  <c r="F7554" i="6"/>
  <c r="F7534" i="6"/>
  <c r="F7518" i="6"/>
  <c r="F7498" i="6"/>
  <c r="F7478" i="6"/>
  <c r="F7461" i="6"/>
  <c r="F7431" i="6"/>
  <c r="F7400" i="6"/>
  <c r="F7365" i="6"/>
  <c r="F7332" i="6"/>
  <c r="F7300" i="6"/>
  <c r="F7265" i="6"/>
  <c r="F7232" i="6"/>
  <c r="F7180" i="6"/>
  <c r="F7100" i="6"/>
  <c r="F7015" i="6"/>
  <c r="F6925" i="6"/>
  <c r="F6821" i="6"/>
  <c r="F6699" i="6"/>
  <c r="F6571" i="6"/>
  <c r="F6449" i="6"/>
  <c r="F6282" i="6"/>
  <c r="F6119" i="6"/>
  <c r="F5951" i="6"/>
  <c r="F5782" i="6"/>
  <c r="B8550" i="6"/>
  <c r="B8528" i="6"/>
  <c r="B8494" i="6"/>
  <c r="B8483" i="6"/>
  <c r="B8439" i="6"/>
  <c r="B8406" i="6"/>
  <c r="B8313" i="6"/>
  <c r="B8253" i="6"/>
  <c r="B8184" i="6"/>
  <c r="B8153" i="6"/>
  <c r="B8122" i="6"/>
  <c r="B8053" i="6"/>
  <c r="B7984" i="6"/>
  <c r="B7953" i="6"/>
  <c r="B7884" i="6"/>
  <c r="B7822" i="6"/>
  <c r="B7753" i="6"/>
  <c r="B7684" i="6"/>
  <c r="B7622" i="6"/>
  <c r="B7553" i="6"/>
  <c r="B7503" i="6"/>
  <c r="B7403" i="6"/>
  <c r="B7303" i="6"/>
  <c r="B7203" i="6"/>
  <c r="B6200" i="6"/>
  <c r="B8549" i="6"/>
  <c r="B8538" i="6"/>
  <c r="B8527" i="6"/>
  <c r="B8504" i="6"/>
  <c r="B8471" i="6"/>
  <c r="B8460" i="6"/>
  <c r="B8438" i="6"/>
  <c r="B8427" i="6"/>
  <c r="B8416" i="6"/>
  <c r="B8404" i="6"/>
  <c r="B8384" i="6"/>
  <c r="B8214" i="6"/>
  <c r="B8183" i="6"/>
  <c r="B8083" i="6"/>
  <c r="B8014" i="6"/>
  <c r="B7952" i="6"/>
  <c r="B7883" i="6"/>
  <c r="B7814" i="6"/>
  <c r="B7752" i="6"/>
  <c r="B7683" i="6"/>
  <c r="B7614" i="6"/>
  <c r="B7552" i="6"/>
  <c r="B7452" i="6"/>
  <c r="B7352" i="6"/>
  <c r="B7252" i="6"/>
  <c r="B7152" i="6"/>
  <c r="B6929" i="6"/>
  <c r="B6619" i="6"/>
  <c r="B8537" i="6"/>
  <c r="B8514" i="6"/>
  <c r="B8481" i="6"/>
  <c r="B8459" i="6"/>
  <c r="B8437" i="6"/>
  <c r="B8414" i="6"/>
  <c r="B8383" i="6"/>
  <c r="B8333" i="6"/>
  <c r="B8282" i="6"/>
  <c r="B8213" i="6"/>
  <c r="B8144" i="6"/>
  <c r="B8082" i="6"/>
  <c r="B8013" i="6"/>
  <c r="B7913" i="6"/>
  <c r="B7813" i="6"/>
  <c r="B7582" i="6"/>
  <c r="B8517" i="6"/>
  <c r="B8472" i="6"/>
  <c r="B8450" i="6"/>
  <c r="B8417" i="6"/>
  <c r="B8284" i="6"/>
  <c r="B8222" i="6"/>
  <c r="B8084" i="6"/>
  <c r="B8022" i="6"/>
  <c r="B7922" i="6"/>
  <c r="B7853" i="6"/>
  <c r="B7784" i="6"/>
  <c r="B7722" i="6"/>
  <c r="B7653" i="6"/>
  <c r="B7584" i="6"/>
  <c r="B7453" i="6"/>
  <c r="B7353" i="6"/>
  <c r="B7253" i="6"/>
  <c r="B7153" i="6"/>
  <c r="B7103" i="6"/>
  <c r="B6947" i="6"/>
  <c r="B6650" i="6"/>
  <c r="B8516" i="6"/>
  <c r="B8493" i="6"/>
  <c r="B8482" i="6"/>
  <c r="B8449" i="6"/>
  <c r="B8362" i="6"/>
  <c r="B8252" i="6"/>
  <c r="B8152" i="6"/>
  <c r="B8114" i="6"/>
  <c r="B8052" i="6"/>
  <c r="B7983" i="6"/>
  <c r="B7914" i="6"/>
  <c r="B7852" i="6"/>
  <c r="B7783" i="6"/>
  <c r="B7714" i="6"/>
  <c r="B7652" i="6"/>
  <c r="B7583" i="6"/>
  <c r="B7502" i="6"/>
  <c r="B7402" i="6"/>
  <c r="B7302" i="6"/>
  <c r="B7202" i="6"/>
  <c r="B7093" i="6"/>
  <c r="B6102" i="6"/>
  <c r="B8548" i="6"/>
  <c r="B8526" i="6"/>
  <c r="B8503" i="6"/>
  <c r="B8492" i="6"/>
  <c r="B8470" i="6"/>
  <c r="B8448" i="6"/>
  <c r="B8426" i="6"/>
  <c r="B8403" i="6"/>
  <c r="B8356" i="6"/>
  <c r="B8306" i="6"/>
  <c r="B8244" i="6"/>
  <c r="B8182" i="6"/>
  <c r="B8113" i="6"/>
  <c r="B8044" i="6"/>
  <c r="B7982" i="6"/>
  <c r="B7944" i="6"/>
  <c r="B7882" i="6"/>
  <c r="B7844" i="6"/>
  <c r="B7782" i="6"/>
  <c r="B7744" i="6"/>
  <c r="B7713" i="6"/>
  <c r="B7682" i="6"/>
  <c r="B7644" i="6"/>
  <c r="B7613" i="6"/>
  <c r="B7543" i="6"/>
  <c r="B7493" i="6"/>
  <c r="B7443" i="6"/>
  <c r="B7393" i="6"/>
  <c r="B7343" i="6"/>
  <c r="B7293" i="6"/>
  <c r="B7243" i="6"/>
  <c r="B7193" i="6"/>
  <c r="B7143" i="6"/>
  <c r="B7079" i="6"/>
  <c r="B6911" i="6"/>
  <c r="B6587" i="6"/>
  <c r="B5965" i="6"/>
  <c r="B8547" i="6"/>
  <c r="B8536" i="6"/>
  <c r="B8524" i="6"/>
  <c r="B8513" i="6"/>
  <c r="B8502" i="6"/>
  <c r="B8491" i="6"/>
  <c r="B8480" i="6"/>
  <c r="B8469" i="6"/>
  <c r="B8458" i="6"/>
  <c r="B8447" i="6"/>
  <c r="B8436" i="6"/>
  <c r="B8424" i="6"/>
  <c r="B8413" i="6"/>
  <c r="B8402" i="6"/>
  <c r="B8382" i="6"/>
  <c r="B8354" i="6"/>
  <c r="B8332" i="6"/>
  <c r="B8304" i="6"/>
  <c r="B8274" i="6"/>
  <c r="B8243" i="6"/>
  <c r="B8212" i="6"/>
  <c r="B8174" i="6"/>
  <c r="B8143" i="6"/>
  <c r="B8112" i="6"/>
  <c r="B8074" i="6"/>
  <c r="B8043" i="6"/>
  <c r="B8012" i="6"/>
  <c r="B7974" i="6"/>
  <c r="B7943" i="6"/>
  <c r="B7912" i="6"/>
  <c r="B7874" i="6"/>
  <c r="B7843" i="6"/>
  <c r="B7812" i="6"/>
  <c r="B7774" i="6"/>
  <c r="B7743" i="6"/>
  <c r="B7712" i="6"/>
  <c r="B7674" i="6"/>
  <c r="B7643" i="6"/>
  <c r="B7612" i="6"/>
  <c r="B7574" i="6"/>
  <c r="B7542" i="6"/>
  <c r="B7492" i="6"/>
  <c r="B7442" i="6"/>
  <c r="B7392" i="6"/>
  <c r="B7342" i="6"/>
  <c r="B7292" i="6"/>
  <c r="B7242" i="6"/>
  <c r="B7192" i="6"/>
  <c r="B7142" i="6"/>
  <c r="B7061" i="6"/>
  <c r="B6887" i="6"/>
  <c r="B6550" i="6"/>
  <c r="B5802" i="6"/>
  <c r="B8506" i="6"/>
  <c r="B8336" i="6"/>
  <c r="B8334" i="6"/>
  <c r="B8546" i="6"/>
  <c r="B8501" i="6"/>
  <c r="B8479" i="6"/>
  <c r="B8434" i="6"/>
  <c r="B8412" i="6"/>
  <c r="B8353" i="6"/>
  <c r="B8273" i="6"/>
  <c r="B8173" i="6"/>
  <c r="B8004" i="6"/>
  <c r="B7873" i="6"/>
  <c r="B7742" i="6"/>
  <c r="B7642" i="6"/>
  <c r="B7533" i="6"/>
  <c r="B7483" i="6"/>
  <c r="B7433" i="6"/>
  <c r="B7383" i="6"/>
  <c r="B7333" i="6"/>
  <c r="B7283" i="6"/>
  <c r="B7233" i="6"/>
  <c r="B7183" i="6"/>
  <c r="B7133" i="6"/>
  <c r="B7047" i="6"/>
  <c r="B6850" i="6"/>
  <c r="B8533" i="6"/>
  <c r="B8522" i="6"/>
  <c r="B8500" i="6"/>
  <c r="B8467" i="6"/>
  <c r="B8433" i="6"/>
  <c r="B8399" i="6"/>
  <c r="B8272" i="6"/>
  <c r="B8103" i="6"/>
  <c r="B8003" i="6"/>
  <c r="B7934" i="6"/>
  <c r="B7872" i="6"/>
  <c r="B7834" i="6"/>
  <c r="B7803" i="6"/>
  <c r="B7772" i="6"/>
  <c r="B7734" i="6"/>
  <c r="B7703" i="6"/>
  <c r="B7672" i="6"/>
  <c r="B7634" i="6"/>
  <c r="B7603" i="6"/>
  <c r="B7572" i="6"/>
  <c r="B7532" i="6"/>
  <c r="B7482" i="6"/>
  <c r="B7432" i="6"/>
  <c r="B7382" i="6"/>
  <c r="B7332" i="6"/>
  <c r="B7282" i="6"/>
  <c r="B7232" i="6"/>
  <c r="B7182" i="6"/>
  <c r="B7132" i="6"/>
  <c r="B7029" i="6"/>
  <c r="B6819" i="6"/>
  <c r="B6450" i="6"/>
  <c r="B5465" i="6"/>
  <c r="B8461" i="6"/>
  <c r="B8363" i="6"/>
  <c r="B8312" i="6"/>
  <c r="B8534" i="6"/>
  <c r="B8490" i="6"/>
  <c r="B8457" i="6"/>
  <c r="B8423" i="6"/>
  <c r="B8400" i="6"/>
  <c r="B8326" i="6"/>
  <c r="B8204" i="6"/>
  <c r="B8104" i="6"/>
  <c r="B8073" i="6"/>
  <c r="B7942" i="6"/>
  <c r="B7773" i="6"/>
  <c r="B7604" i="6"/>
  <c r="B5634" i="6"/>
  <c r="B8511" i="6"/>
  <c r="B8478" i="6"/>
  <c r="B8444" i="6"/>
  <c r="B8411" i="6"/>
  <c r="B8352" i="6"/>
  <c r="B8324" i="6"/>
  <c r="B8234" i="6"/>
  <c r="B8134" i="6"/>
  <c r="B8034" i="6"/>
  <c r="B7972" i="6"/>
  <c r="B8532" i="6"/>
  <c r="B8510" i="6"/>
  <c r="B8488" i="6"/>
  <c r="B8466" i="6"/>
  <c r="B8443" i="6"/>
  <c r="B8432" i="6"/>
  <c r="B8410" i="6"/>
  <c r="B8346" i="6"/>
  <c r="B8296" i="6"/>
  <c r="B8202" i="6"/>
  <c r="B8133" i="6"/>
  <c r="B8033" i="6"/>
  <c r="B7933" i="6"/>
  <c r="B7833" i="6"/>
  <c r="B7764" i="6"/>
  <c r="B7733" i="6"/>
  <c r="B7633" i="6"/>
  <c r="B7323" i="6"/>
  <c r="B8539" i="6"/>
  <c r="B8428" i="6"/>
  <c r="B8386" i="6"/>
  <c r="B8283" i="6"/>
  <c r="B8523" i="6"/>
  <c r="B8512" i="6"/>
  <c r="B8468" i="6"/>
  <c r="B8446" i="6"/>
  <c r="B8376" i="6"/>
  <c r="B8303" i="6"/>
  <c r="B8242" i="6"/>
  <c r="B8142" i="6"/>
  <c r="B8042" i="6"/>
  <c r="B7973" i="6"/>
  <c r="B7904" i="6"/>
  <c r="B7842" i="6"/>
  <c r="B7804" i="6"/>
  <c r="B7704" i="6"/>
  <c r="B7673" i="6"/>
  <c r="B7573" i="6"/>
  <c r="B6500" i="6"/>
  <c r="B8544" i="6"/>
  <c r="B8489" i="6"/>
  <c r="B8456" i="6"/>
  <c r="B8422" i="6"/>
  <c r="B8374" i="6"/>
  <c r="B8302" i="6"/>
  <c r="B8203" i="6"/>
  <c r="B8172" i="6"/>
  <c r="B8072" i="6"/>
  <c r="B7903" i="6"/>
  <c r="B8543" i="6"/>
  <c r="B8521" i="6"/>
  <c r="B8499" i="6"/>
  <c r="B8477" i="6"/>
  <c r="B8454" i="6"/>
  <c r="B8421" i="6"/>
  <c r="B8396" i="6"/>
  <c r="B8373" i="6"/>
  <c r="B8323" i="6"/>
  <c r="B8264" i="6"/>
  <c r="B8233" i="6"/>
  <c r="B8164" i="6"/>
  <c r="B8102" i="6"/>
  <c r="B8064" i="6"/>
  <c r="B8002" i="6"/>
  <c r="B7964" i="6"/>
  <c r="B7902" i="6"/>
  <c r="B7864" i="6"/>
  <c r="B7802" i="6"/>
  <c r="B7702" i="6"/>
  <c r="B7664" i="6"/>
  <c r="B7602" i="6"/>
  <c r="B7564" i="6"/>
  <c r="B7523" i="6"/>
  <c r="B7473" i="6"/>
  <c r="B7423" i="6"/>
  <c r="B7373" i="6"/>
  <c r="B7273" i="6"/>
  <c r="B7223" i="6"/>
  <c r="B7173" i="6"/>
  <c r="B7123" i="6"/>
  <c r="B7011" i="6"/>
  <c r="B6787" i="6"/>
  <c r="B6400" i="6"/>
  <c r="B5302" i="6"/>
  <c r="B8542" i="6"/>
  <c r="B8531" i="6"/>
  <c r="B8520" i="6"/>
  <c r="B8509" i="6"/>
  <c r="B8498" i="6"/>
  <c r="B8487" i="6"/>
  <c r="B8476" i="6"/>
  <c r="B8464" i="6"/>
  <c r="B8453" i="6"/>
  <c r="B8442" i="6"/>
  <c r="B8431" i="6"/>
  <c r="B8420" i="6"/>
  <c r="B8409" i="6"/>
  <c r="B8394" i="6"/>
  <c r="B8372" i="6"/>
  <c r="B8344" i="6"/>
  <c r="B8322" i="6"/>
  <c r="B8294" i="6"/>
  <c r="B8263" i="6"/>
  <c r="B8232" i="6"/>
  <c r="B8194" i="6"/>
  <c r="B8163" i="6"/>
  <c r="B8132" i="6"/>
  <c r="B8094" i="6"/>
  <c r="B8063" i="6"/>
  <c r="B8032" i="6"/>
  <c r="B7994" i="6"/>
  <c r="B7963" i="6"/>
  <c r="B7932" i="6"/>
  <c r="B7894" i="6"/>
  <c r="B7863" i="6"/>
  <c r="B7832" i="6"/>
  <c r="B7794" i="6"/>
  <c r="B7763" i="6"/>
  <c r="B7732" i="6"/>
  <c r="B7694" i="6"/>
  <c r="B7663" i="6"/>
  <c r="B7632" i="6"/>
  <c r="B7594" i="6"/>
  <c r="B7563" i="6"/>
  <c r="B7522" i="6"/>
  <c r="B7472" i="6"/>
  <c r="B7422" i="6"/>
  <c r="B7372" i="6"/>
  <c r="B7322" i="6"/>
  <c r="B7272" i="6"/>
  <c r="B7222" i="6"/>
  <c r="B7172" i="6"/>
  <c r="B7122" i="6"/>
  <c r="B6997" i="6"/>
  <c r="B6750" i="6"/>
  <c r="B6350" i="6"/>
  <c r="B5134" i="6"/>
  <c r="B8541" i="6"/>
  <c r="B8530" i="6"/>
  <c r="B8519" i="6"/>
  <c r="B8508" i="6"/>
  <c r="B8497" i="6"/>
  <c r="B8486" i="6"/>
  <c r="B8474" i="6"/>
  <c r="B8463" i="6"/>
  <c r="B8452" i="6"/>
  <c r="B8441" i="6"/>
  <c r="B8430" i="6"/>
  <c r="B8419" i="6"/>
  <c r="B8408" i="6"/>
  <c r="B8393" i="6"/>
  <c r="B8366" i="6"/>
  <c r="B8343" i="6"/>
  <c r="B8316" i="6"/>
  <c r="B8293" i="6"/>
  <c r="B8262" i="6"/>
  <c r="B8224" i="6"/>
  <c r="B8193" i="6"/>
  <c r="B8162" i="6"/>
  <c r="B8124" i="6"/>
  <c r="B8093" i="6"/>
  <c r="B8062" i="6"/>
  <c r="B8024" i="6"/>
  <c r="B7993" i="6"/>
  <c r="B7962" i="6"/>
  <c r="B7924" i="6"/>
  <c r="B7893" i="6"/>
  <c r="B7862" i="6"/>
  <c r="B7824" i="6"/>
  <c r="B7793" i="6"/>
  <c r="B7762" i="6"/>
  <c r="B7724" i="6"/>
  <c r="B7693" i="6"/>
  <c r="B7662" i="6"/>
  <c r="B7624" i="6"/>
  <c r="B7593" i="6"/>
  <c r="B7562" i="6"/>
  <c r="B7513" i="6"/>
  <c r="B7463" i="6"/>
  <c r="B7413" i="6"/>
  <c r="B7363" i="6"/>
  <c r="B7313" i="6"/>
  <c r="B7263" i="6"/>
  <c r="B7213" i="6"/>
  <c r="B7163" i="6"/>
  <c r="B7113" i="6"/>
  <c r="B6979" i="6"/>
  <c r="B6719" i="6"/>
  <c r="B6300" i="6"/>
  <c r="A2" i="6"/>
  <c r="G2" i="6" s="1"/>
  <c r="B12" i="6"/>
  <c r="B22" i="6"/>
  <c r="B32" i="6"/>
  <c r="B42" i="6"/>
  <c r="B52" i="6"/>
  <c r="B62" i="6"/>
  <c r="B72" i="6"/>
  <c r="B82" i="6"/>
  <c r="B92" i="6"/>
  <c r="B102" i="6"/>
  <c r="B112" i="6"/>
  <c r="B122" i="6"/>
  <c r="B132" i="6"/>
  <c r="B142" i="6"/>
  <c r="B152" i="6"/>
  <c r="B162" i="6"/>
  <c r="B172" i="6"/>
  <c r="B182" i="6"/>
  <c r="B192" i="6"/>
  <c r="B202" i="6"/>
  <c r="B212" i="6"/>
  <c r="B222" i="6"/>
  <c r="B232" i="6"/>
  <c r="B242" i="6"/>
  <c r="B252" i="6"/>
  <c r="B262" i="6"/>
  <c r="B272" i="6"/>
  <c r="B282" i="6"/>
  <c r="B292" i="6"/>
  <c r="B302" i="6"/>
  <c r="B312" i="6"/>
  <c r="B322" i="6"/>
  <c r="B332" i="6"/>
  <c r="B342" i="6"/>
  <c r="B352" i="6"/>
  <c r="B362" i="6"/>
  <c r="B372" i="6"/>
  <c r="B382" i="6"/>
  <c r="B392" i="6"/>
  <c r="B402" i="6"/>
  <c r="B412" i="6"/>
  <c r="B422" i="6"/>
  <c r="B432" i="6"/>
  <c r="B442" i="6"/>
  <c r="B452" i="6"/>
  <c r="B462" i="6"/>
  <c r="B472" i="6"/>
  <c r="B482" i="6"/>
  <c r="B492" i="6"/>
  <c r="B502" i="6"/>
  <c r="B512" i="6"/>
  <c r="B522" i="6"/>
  <c r="B532" i="6"/>
  <c r="B542" i="6"/>
  <c r="B552" i="6"/>
  <c r="B562" i="6"/>
  <c r="B572" i="6"/>
  <c r="B582" i="6"/>
  <c r="B592" i="6"/>
  <c r="B602" i="6"/>
  <c r="B612" i="6"/>
  <c r="B622" i="6"/>
  <c r="B632" i="6"/>
  <c r="B642" i="6"/>
  <c r="B652" i="6"/>
  <c r="B662" i="6"/>
  <c r="B672" i="6"/>
  <c r="B682" i="6"/>
  <c r="B692" i="6"/>
  <c r="B702" i="6"/>
  <c r="B712" i="6"/>
  <c r="B722" i="6"/>
  <c r="B732" i="6"/>
  <c r="B742" i="6"/>
  <c r="B752" i="6"/>
  <c r="B762" i="6"/>
  <c r="B772" i="6"/>
  <c r="B782" i="6"/>
  <c r="B792" i="6"/>
  <c r="B802" i="6"/>
  <c r="B812" i="6"/>
  <c r="B822" i="6"/>
  <c r="B832" i="6"/>
  <c r="B842" i="6"/>
  <c r="B3" i="6"/>
  <c r="B13" i="6"/>
  <c r="B23" i="6"/>
  <c r="B33" i="6"/>
  <c r="B43" i="6"/>
  <c r="B53" i="6"/>
  <c r="B63" i="6"/>
  <c r="B73" i="6"/>
  <c r="B83" i="6"/>
  <c r="B93" i="6"/>
  <c r="B103" i="6"/>
  <c r="B113" i="6"/>
  <c r="B123" i="6"/>
  <c r="B133" i="6"/>
  <c r="B143" i="6"/>
  <c r="B153" i="6"/>
  <c r="B163" i="6"/>
  <c r="B173" i="6"/>
  <c r="B183" i="6"/>
  <c r="B193" i="6"/>
  <c r="B203" i="6"/>
  <c r="B213" i="6"/>
  <c r="B223" i="6"/>
  <c r="B233" i="6"/>
  <c r="B243" i="6"/>
  <c r="B253" i="6"/>
  <c r="B263" i="6"/>
  <c r="B273" i="6"/>
  <c r="B283" i="6"/>
  <c r="B293" i="6"/>
  <c r="B303" i="6"/>
  <c r="B313" i="6"/>
  <c r="B323" i="6"/>
  <c r="B333" i="6"/>
  <c r="B343" i="6"/>
  <c r="B353" i="6"/>
  <c r="B363" i="6"/>
  <c r="B373" i="6"/>
  <c r="B383" i="6"/>
  <c r="B393" i="6"/>
  <c r="B403" i="6"/>
  <c r="B413" i="6"/>
  <c r="B423" i="6"/>
  <c r="B433" i="6"/>
  <c r="B443" i="6"/>
  <c r="B453" i="6"/>
  <c r="B463" i="6"/>
  <c r="B473" i="6"/>
  <c r="B483" i="6"/>
  <c r="B493" i="6"/>
  <c r="B503" i="6"/>
  <c r="B513" i="6"/>
  <c r="B523" i="6"/>
  <c r="B533" i="6"/>
  <c r="B543" i="6"/>
  <c r="B553" i="6"/>
  <c r="B563" i="6"/>
  <c r="B573" i="6"/>
  <c r="B583" i="6"/>
  <c r="B593" i="6"/>
  <c r="B603" i="6"/>
  <c r="B613" i="6"/>
  <c r="B623" i="6"/>
  <c r="B633" i="6"/>
  <c r="B643" i="6"/>
  <c r="B653" i="6"/>
  <c r="B663" i="6"/>
  <c r="B673" i="6"/>
  <c r="B683" i="6"/>
  <c r="B693" i="6"/>
  <c r="B703" i="6"/>
  <c r="B713" i="6"/>
  <c r="B723" i="6"/>
  <c r="B733" i="6"/>
  <c r="B743" i="6"/>
  <c r="B753" i="6"/>
  <c r="B763" i="6"/>
  <c r="B773" i="6"/>
  <c r="B783" i="6"/>
  <c r="B793" i="6"/>
  <c r="B803" i="6"/>
  <c r="B813" i="6"/>
  <c r="B823" i="6"/>
  <c r="B4" i="6"/>
  <c r="B14" i="6"/>
  <c r="B24" i="6"/>
  <c r="B34" i="6"/>
  <c r="B44" i="6"/>
  <c r="B54" i="6"/>
  <c r="B64" i="6"/>
  <c r="B74" i="6"/>
  <c r="B5" i="6"/>
  <c r="B6" i="6"/>
  <c r="B16" i="6"/>
  <c r="B26" i="6"/>
  <c r="B36" i="6"/>
  <c r="B46" i="6"/>
  <c r="B56" i="6"/>
  <c r="B66" i="6"/>
  <c r="B7" i="6"/>
  <c r="B8" i="6"/>
  <c r="B18" i="6"/>
  <c r="B28" i="6"/>
  <c r="B38" i="6"/>
  <c r="B48" i="6"/>
  <c r="B58" i="6"/>
  <c r="B68" i="6"/>
  <c r="B78" i="6"/>
  <c r="B88" i="6"/>
  <c r="B98" i="6"/>
  <c r="B108" i="6"/>
  <c r="B118" i="6"/>
  <c r="B128" i="6"/>
  <c r="B138" i="6"/>
  <c r="B148" i="6"/>
  <c r="B158" i="6"/>
  <c r="B168" i="6"/>
  <c r="B178" i="6"/>
  <c r="B188" i="6"/>
  <c r="B198" i="6"/>
  <c r="B208" i="6"/>
  <c r="B218" i="6"/>
  <c r="B228" i="6"/>
  <c r="B238" i="6"/>
  <c r="B248" i="6"/>
  <c r="B258" i="6"/>
  <c r="B268" i="6"/>
  <c r="B278" i="6"/>
  <c r="B288" i="6"/>
  <c r="B298" i="6"/>
  <c r="B308" i="6"/>
  <c r="B318" i="6"/>
  <c r="B328" i="6"/>
  <c r="B338" i="6"/>
  <c r="B348" i="6"/>
  <c r="B358" i="6"/>
  <c r="B368" i="6"/>
  <c r="B378" i="6"/>
  <c r="B388" i="6"/>
  <c r="B398" i="6"/>
  <c r="B408" i="6"/>
  <c r="B418" i="6"/>
  <c r="B428" i="6"/>
  <c r="B438" i="6"/>
  <c r="B448" i="6"/>
  <c r="B458" i="6"/>
  <c r="B468" i="6"/>
  <c r="B478" i="6"/>
  <c r="B488" i="6"/>
  <c r="B498" i="6"/>
  <c r="B508" i="6"/>
  <c r="B518" i="6"/>
  <c r="B528" i="6"/>
  <c r="B538" i="6"/>
  <c r="B548" i="6"/>
  <c r="B558" i="6"/>
  <c r="B568" i="6"/>
  <c r="B578" i="6"/>
  <c r="B588" i="6"/>
  <c r="B598" i="6"/>
  <c r="B608" i="6"/>
  <c r="B618" i="6"/>
  <c r="B628" i="6"/>
  <c r="B638" i="6"/>
  <c r="B648" i="6"/>
  <c r="B658" i="6"/>
  <c r="B668" i="6"/>
  <c r="B678" i="6"/>
  <c r="B688" i="6"/>
  <c r="B698" i="6"/>
  <c r="B708" i="6"/>
  <c r="B718" i="6"/>
  <c r="B9" i="6"/>
  <c r="B29" i="6"/>
  <c r="B49" i="6"/>
  <c r="B69" i="6"/>
  <c r="B85" i="6"/>
  <c r="B99" i="6"/>
  <c r="B114" i="6"/>
  <c r="B127" i="6"/>
  <c r="B141" i="6"/>
  <c r="B156" i="6"/>
  <c r="B170" i="6"/>
  <c r="B185" i="6"/>
  <c r="B199" i="6"/>
  <c r="B214" i="6"/>
  <c r="B227" i="6"/>
  <c r="B241" i="6"/>
  <c r="B256" i="6"/>
  <c r="B270" i="6"/>
  <c r="B285" i="6"/>
  <c r="B299" i="6"/>
  <c r="B314" i="6"/>
  <c r="B327" i="6"/>
  <c r="B341" i="6"/>
  <c r="B356" i="6"/>
  <c r="B370" i="6"/>
  <c r="B385" i="6"/>
  <c r="B399" i="6"/>
  <c r="B414" i="6"/>
  <c r="B427" i="6"/>
  <c r="B441" i="6"/>
  <c r="B456" i="6"/>
  <c r="B470" i="6"/>
  <c r="B485" i="6"/>
  <c r="B499" i="6"/>
  <c r="B514" i="6"/>
  <c r="B527" i="6"/>
  <c r="B541" i="6"/>
  <c r="B556" i="6"/>
  <c r="B570" i="6"/>
  <c r="B585" i="6"/>
  <c r="B599" i="6"/>
  <c r="B614" i="6"/>
  <c r="B627" i="6"/>
  <c r="B641" i="6"/>
  <c r="B656" i="6"/>
  <c r="B670" i="6"/>
  <c r="B685" i="6"/>
  <c r="B699" i="6"/>
  <c r="B714" i="6"/>
  <c r="B727" i="6"/>
  <c r="B739" i="6"/>
  <c r="B751" i="6"/>
  <c r="B765" i="6"/>
  <c r="B777" i="6"/>
  <c r="B789" i="6"/>
  <c r="B801" i="6"/>
  <c r="B815" i="6"/>
  <c r="B827" i="6"/>
  <c r="B838" i="6"/>
  <c r="B849" i="6"/>
  <c r="B859" i="6"/>
  <c r="B869" i="6"/>
  <c r="B879" i="6"/>
  <c r="B889" i="6"/>
  <c r="B899" i="6"/>
  <c r="B909" i="6"/>
  <c r="B919" i="6"/>
  <c r="B929" i="6"/>
  <c r="B939" i="6"/>
  <c r="B949" i="6"/>
  <c r="B959" i="6"/>
  <c r="B969" i="6"/>
  <c r="B979" i="6"/>
  <c r="B989" i="6"/>
  <c r="B999" i="6"/>
  <c r="B1009" i="6"/>
  <c r="B1019" i="6"/>
  <c r="B1029" i="6"/>
  <c r="B1039" i="6"/>
  <c r="B1049" i="6"/>
  <c r="B1059" i="6"/>
  <c r="B1069" i="6"/>
  <c r="B1079" i="6"/>
  <c r="B1089" i="6"/>
  <c r="B1099" i="6"/>
  <c r="B1109" i="6"/>
  <c r="B1119" i="6"/>
  <c r="B1129" i="6"/>
  <c r="B10" i="6"/>
  <c r="B30" i="6"/>
  <c r="B50" i="6"/>
  <c r="B70" i="6"/>
  <c r="B86" i="6"/>
  <c r="B100" i="6"/>
  <c r="B115" i="6"/>
  <c r="B129" i="6"/>
  <c r="B144" i="6"/>
  <c r="B157" i="6"/>
  <c r="B171" i="6"/>
  <c r="B186" i="6"/>
  <c r="B200" i="6"/>
  <c r="B215" i="6"/>
  <c r="B229" i="6"/>
  <c r="B244" i="6"/>
  <c r="B257" i="6"/>
  <c r="B271" i="6"/>
  <c r="B286" i="6"/>
  <c r="B300" i="6"/>
  <c r="B315" i="6"/>
  <c r="B329" i="6"/>
  <c r="B344" i="6"/>
  <c r="B357" i="6"/>
  <c r="B371" i="6"/>
  <c r="B386" i="6"/>
  <c r="B400" i="6"/>
  <c r="B415" i="6"/>
  <c r="B429" i="6"/>
  <c r="B444" i="6"/>
  <c r="B457" i="6"/>
  <c r="B471" i="6"/>
  <c r="B486" i="6"/>
  <c r="B500" i="6"/>
  <c r="B515" i="6"/>
  <c r="B529" i="6"/>
  <c r="B544" i="6"/>
  <c r="B557" i="6"/>
  <c r="B571" i="6"/>
  <c r="B586" i="6"/>
  <c r="B600" i="6"/>
  <c r="B615" i="6"/>
  <c r="B629" i="6"/>
  <c r="B644" i="6"/>
  <c r="B657" i="6"/>
  <c r="B671" i="6"/>
  <c r="B686" i="6"/>
  <c r="B700" i="6"/>
  <c r="B715" i="6"/>
  <c r="B11" i="6"/>
  <c r="B31" i="6"/>
  <c r="B51" i="6"/>
  <c r="B71" i="6"/>
  <c r="B87" i="6"/>
  <c r="B101" i="6"/>
  <c r="B116" i="6"/>
  <c r="B130" i="6"/>
  <c r="B145" i="6"/>
  <c r="B159" i="6"/>
  <c r="B174" i="6"/>
  <c r="B187" i="6"/>
  <c r="B201" i="6"/>
  <c r="B216" i="6"/>
  <c r="B230" i="6"/>
  <c r="B245" i="6"/>
  <c r="B259" i="6"/>
  <c r="B274" i="6"/>
  <c r="B287" i="6"/>
  <c r="B301" i="6"/>
  <c r="B316" i="6"/>
  <c r="B330" i="6"/>
  <c r="B345" i="6"/>
  <c r="B359" i="6"/>
  <c r="B374" i="6"/>
  <c r="B387" i="6"/>
  <c r="B401" i="6"/>
  <c r="B416" i="6"/>
  <c r="B430" i="6"/>
  <c r="B445" i="6"/>
  <c r="B459" i="6"/>
  <c r="B474" i="6"/>
  <c r="B487" i="6"/>
  <c r="B501" i="6"/>
  <c r="B516" i="6"/>
  <c r="B530" i="6"/>
  <c r="B545" i="6"/>
  <c r="B559" i="6"/>
  <c r="B574" i="6"/>
  <c r="B587" i="6"/>
  <c r="B601" i="6"/>
  <c r="B616" i="6"/>
  <c r="B630" i="6"/>
  <c r="B645" i="6"/>
  <c r="B659" i="6"/>
  <c r="B674" i="6"/>
  <c r="B687" i="6"/>
  <c r="B701" i="6"/>
  <c r="B716" i="6"/>
  <c r="B729" i="6"/>
  <c r="B741" i="6"/>
  <c r="B755" i="6"/>
  <c r="B767" i="6"/>
  <c r="B779" i="6"/>
  <c r="B791" i="6"/>
  <c r="B805" i="6"/>
  <c r="B817" i="6"/>
  <c r="B829" i="6"/>
  <c r="B840" i="6"/>
  <c r="B851" i="6"/>
  <c r="B861" i="6"/>
  <c r="B871" i="6"/>
  <c r="B881" i="6"/>
  <c r="B891" i="6"/>
  <c r="B901" i="6"/>
  <c r="B911" i="6"/>
  <c r="B921" i="6"/>
  <c r="B931" i="6"/>
  <c r="B941" i="6"/>
  <c r="B951" i="6"/>
  <c r="B961" i="6"/>
  <c r="B971" i="6"/>
  <c r="B981" i="6"/>
  <c r="B991" i="6"/>
  <c r="B1001" i="6"/>
  <c r="B1011" i="6"/>
  <c r="B1021" i="6"/>
  <c r="B1031" i="6"/>
  <c r="B1041" i="6"/>
  <c r="B1051" i="6"/>
  <c r="B1061" i="6"/>
  <c r="B1071" i="6"/>
  <c r="B1081" i="6"/>
  <c r="B1091" i="6"/>
  <c r="B1101" i="6"/>
  <c r="B15" i="6"/>
  <c r="B35" i="6"/>
  <c r="B55" i="6"/>
  <c r="B75" i="6"/>
  <c r="B89" i="6"/>
  <c r="B104" i="6"/>
  <c r="B117" i="6"/>
  <c r="B131" i="6"/>
  <c r="B146" i="6"/>
  <c r="B160" i="6"/>
  <c r="B175" i="6"/>
  <c r="B189" i="6"/>
  <c r="B204" i="6"/>
  <c r="B217" i="6"/>
  <c r="B231" i="6"/>
  <c r="B246" i="6"/>
  <c r="B260" i="6"/>
  <c r="B275" i="6"/>
  <c r="B289" i="6"/>
  <c r="B304" i="6"/>
  <c r="B317" i="6"/>
  <c r="B331" i="6"/>
  <c r="B346" i="6"/>
  <c r="B360" i="6"/>
  <c r="B375" i="6"/>
  <c r="B389" i="6"/>
  <c r="B404" i="6"/>
  <c r="B417" i="6"/>
  <c r="B431" i="6"/>
  <c r="B446" i="6"/>
  <c r="B460" i="6"/>
  <c r="B475" i="6"/>
  <c r="B489" i="6"/>
  <c r="B504" i="6"/>
  <c r="B517" i="6"/>
  <c r="B531" i="6"/>
  <c r="B546" i="6"/>
  <c r="B560" i="6"/>
  <c r="B575" i="6"/>
  <c r="B589" i="6"/>
  <c r="B604" i="6"/>
  <c r="B617" i="6"/>
  <c r="B631" i="6"/>
  <c r="B646" i="6"/>
  <c r="B660" i="6"/>
  <c r="B675" i="6"/>
  <c r="B689" i="6"/>
  <c r="B704" i="6"/>
  <c r="B717" i="6"/>
  <c r="B730" i="6"/>
  <c r="B744" i="6"/>
  <c r="B756" i="6"/>
  <c r="B768" i="6"/>
  <c r="B780" i="6"/>
  <c r="B794" i="6"/>
  <c r="B806" i="6"/>
  <c r="B818" i="6"/>
  <c r="B830" i="6"/>
  <c r="B841" i="6"/>
  <c r="B17" i="6"/>
  <c r="B37" i="6"/>
  <c r="B57" i="6"/>
  <c r="B76" i="6"/>
  <c r="B90" i="6"/>
  <c r="B105" i="6"/>
  <c r="B119" i="6"/>
  <c r="B134" i="6"/>
  <c r="B147" i="6"/>
  <c r="B19" i="6"/>
  <c r="B39" i="6"/>
  <c r="B59" i="6"/>
  <c r="B77" i="6"/>
  <c r="B91" i="6"/>
  <c r="B106" i="6"/>
  <c r="B120" i="6"/>
  <c r="B135" i="6"/>
  <c r="B21" i="6"/>
  <c r="B41" i="6"/>
  <c r="B61" i="6"/>
  <c r="B80" i="6"/>
  <c r="B95" i="6"/>
  <c r="B109" i="6"/>
  <c r="B124" i="6"/>
  <c r="B137" i="6"/>
  <c r="B151" i="6"/>
  <c r="B166" i="6"/>
  <c r="B180" i="6"/>
  <c r="B195" i="6"/>
  <c r="B209" i="6"/>
  <c r="B224" i="6"/>
  <c r="B237" i="6"/>
  <c r="B251" i="6"/>
  <c r="B266" i="6"/>
  <c r="B280" i="6"/>
  <c r="B295" i="6"/>
  <c r="B309" i="6"/>
  <c r="B324" i="6"/>
  <c r="B337" i="6"/>
  <c r="B351" i="6"/>
  <c r="B366" i="6"/>
  <c r="B380" i="6"/>
  <c r="B395" i="6"/>
  <c r="B409" i="6"/>
  <c r="B424" i="6"/>
  <c r="B437" i="6"/>
  <c r="B451" i="6"/>
  <c r="B466" i="6"/>
  <c r="B480" i="6"/>
  <c r="B495" i="6"/>
  <c r="B509" i="6"/>
  <c r="B524" i="6"/>
  <c r="B537" i="6"/>
  <c r="B551" i="6"/>
  <c r="B566" i="6"/>
  <c r="B580" i="6"/>
  <c r="B595" i="6"/>
  <c r="B609" i="6"/>
  <c r="B624" i="6"/>
  <c r="B637" i="6"/>
  <c r="B651" i="6"/>
  <c r="B666" i="6"/>
  <c r="B680" i="6"/>
  <c r="B695" i="6"/>
  <c r="B709" i="6"/>
  <c r="B724" i="6"/>
  <c r="B736" i="6"/>
  <c r="B748" i="6"/>
  <c r="B760" i="6"/>
  <c r="B774" i="6"/>
  <c r="B786" i="6"/>
  <c r="B798" i="6"/>
  <c r="B810" i="6"/>
  <c r="B824" i="6"/>
  <c r="B835" i="6"/>
  <c r="B846" i="6"/>
  <c r="B856" i="6"/>
  <c r="B866" i="6"/>
  <c r="B876" i="6"/>
  <c r="B886" i="6"/>
  <c r="B896" i="6"/>
  <c r="B906" i="6"/>
  <c r="B916" i="6"/>
  <c r="B926" i="6"/>
  <c r="B936" i="6"/>
  <c r="B20" i="6"/>
  <c r="B81" i="6"/>
  <c r="B126" i="6"/>
  <c r="B165" i="6"/>
  <c r="B194" i="6"/>
  <c r="B221" i="6"/>
  <c r="B250" i="6"/>
  <c r="B279" i="6"/>
  <c r="B307" i="6"/>
  <c r="B336" i="6"/>
  <c r="B365" i="6"/>
  <c r="B394" i="6"/>
  <c r="B421" i="6"/>
  <c r="B450" i="6"/>
  <c r="B479" i="6"/>
  <c r="B507" i="6"/>
  <c r="B536" i="6"/>
  <c r="B565" i="6"/>
  <c r="B594" i="6"/>
  <c r="B621" i="6"/>
  <c r="B650" i="6"/>
  <c r="B679" i="6"/>
  <c r="B707" i="6"/>
  <c r="B734" i="6"/>
  <c r="B754" i="6"/>
  <c r="B775" i="6"/>
  <c r="B796" i="6"/>
  <c r="B816" i="6"/>
  <c r="B836" i="6"/>
  <c r="B853" i="6"/>
  <c r="B867" i="6"/>
  <c r="B882" i="6"/>
  <c r="B895" i="6"/>
  <c r="B910" i="6"/>
  <c r="B924" i="6"/>
  <c r="B938" i="6"/>
  <c r="B952" i="6"/>
  <c r="B964" i="6"/>
  <c r="B976" i="6"/>
  <c r="B988" i="6"/>
  <c r="B1002" i="6"/>
  <c r="B1014" i="6"/>
  <c r="B1026" i="6"/>
  <c r="B1038" i="6"/>
  <c r="B1052" i="6"/>
  <c r="B1064" i="6"/>
  <c r="B1076" i="6"/>
  <c r="B1088" i="6"/>
  <c r="B1102" i="6"/>
  <c r="B1113" i="6"/>
  <c r="B1124" i="6"/>
  <c r="B1135" i="6"/>
  <c r="B1145" i="6"/>
  <c r="B1155" i="6"/>
  <c r="B1165" i="6"/>
  <c r="B1175" i="6"/>
  <c r="B1185" i="6"/>
  <c r="B1195" i="6"/>
  <c r="B1205" i="6"/>
  <c r="B1215" i="6"/>
  <c r="B1225" i="6"/>
  <c r="B1235" i="6"/>
  <c r="B1245" i="6"/>
  <c r="B1255" i="6"/>
  <c r="B1265" i="6"/>
  <c r="B1275" i="6"/>
  <c r="B1285" i="6"/>
  <c r="B1295" i="6"/>
  <c r="B1305" i="6"/>
  <c r="B1315" i="6"/>
  <c r="B1325" i="6"/>
  <c r="B1335" i="6"/>
  <c r="B1345" i="6"/>
  <c r="B1355" i="6"/>
  <c r="B1365" i="6"/>
  <c r="B1375" i="6"/>
  <c r="B1385" i="6"/>
  <c r="B1395" i="6"/>
  <c r="B1405" i="6"/>
  <c r="B1415" i="6"/>
  <c r="B1425" i="6"/>
  <c r="B1435" i="6"/>
  <c r="B1445" i="6"/>
  <c r="B1455" i="6"/>
  <c r="B1465" i="6"/>
  <c r="B1475" i="6"/>
  <c r="B1485" i="6"/>
  <c r="B1495" i="6"/>
  <c r="B1505" i="6"/>
  <c r="B1515" i="6"/>
  <c r="B1525" i="6"/>
  <c r="B1535" i="6"/>
  <c r="B1545" i="6"/>
  <c r="B1555" i="6"/>
  <c r="B1565" i="6"/>
  <c r="B1575" i="6"/>
  <c r="B25" i="6"/>
  <c r="B84" i="6"/>
  <c r="B136" i="6"/>
  <c r="B167" i="6"/>
  <c r="B196" i="6"/>
  <c r="B225" i="6"/>
  <c r="B254" i="6"/>
  <c r="B281" i="6"/>
  <c r="B310" i="6"/>
  <c r="B339" i="6"/>
  <c r="B367" i="6"/>
  <c r="B396" i="6"/>
  <c r="B425" i="6"/>
  <c r="B454" i="6"/>
  <c r="B481" i="6"/>
  <c r="B510" i="6"/>
  <c r="B539" i="6"/>
  <c r="B567" i="6"/>
  <c r="B596" i="6"/>
  <c r="B625" i="6"/>
  <c r="B654" i="6"/>
  <c r="B681" i="6"/>
  <c r="B710" i="6"/>
  <c r="B735" i="6"/>
  <c r="B757" i="6"/>
  <c r="B776" i="6"/>
  <c r="B797" i="6"/>
  <c r="B819" i="6"/>
  <c r="B837" i="6"/>
  <c r="B854" i="6"/>
  <c r="B868" i="6"/>
  <c r="B883" i="6"/>
  <c r="B897" i="6"/>
  <c r="B912" i="6"/>
  <c r="B925" i="6"/>
  <c r="B940" i="6"/>
  <c r="B953" i="6"/>
  <c r="B965" i="6"/>
  <c r="B977" i="6"/>
  <c r="B990" i="6"/>
  <c r="B1003" i="6"/>
  <c r="B1015" i="6"/>
  <c r="B1027" i="6"/>
  <c r="B1040" i="6"/>
  <c r="B1053" i="6"/>
  <c r="B1065" i="6"/>
  <c r="B1077" i="6"/>
  <c r="B1090" i="6"/>
  <c r="B1103" i="6"/>
  <c r="B1114" i="6"/>
  <c r="B1125" i="6"/>
  <c r="B1136" i="6"/>
  <c r="B1146" i="6"/>
  <c r="B1156" i="6"/>
  <c r="B1166" i="6"/>
  <c r="B1176" i="6"/>
  <c r="B1186" i="6"/>
  <c r="B1196" i="6"/>
  <c r="B1206" i="6"/>
  <c r="B1216" i="6"/>
  <c r="B1226" i="6"/>
  <c r="B1236" i="6"/>
  <c r="B1246" i="6"/>
  <c r="B1256" i="6"/>
  <c r="B1266" i="6"/>
  <c r="B1276" i="6"/>
  <c r="B1286" i="6"/>
  <c r="B1296" i="6"/>
  <c r="B1306" i="6"/>
  <c r="B1316" i="6"/>
  <c r="B1326" i="6"/>
  <c r="B1336" i="6"/>
  <c r="B1346" i="6"/>
  <c r="B1356" i="6"/>
  <c r="B1366" i="6"/>
  <c r="B1376" i="6"/>
  <c r="B1386" i="6"/>
  <c r="B1396" i="6"/>
  <c r="B1406" i="6"/>
  <c r="B1416" i="6"/>
  <c r="B1426" i="6"/>
  <c r="B1436" i="6"/>
  <c r="B1446" i="6"/>
  <c r="B1456" i="6"/>
  <c r="B1466" i="6"/>
  <c r="B27" i="6"/>
  <c r="B94" i="6"/>
  <c r="B139" i="6"/>
  <c r="B169" i="6"/>
  <c r="B197" i="6"/>
  <c r="B226" i="6"/>
  <c r="B255" i="6"/>
  <c r="B284" i="6"/>
  <c r="B311" i="6"/>
  <c r="B340" i="6"/>
  <c r="B369" i="6"/>
  <c r="B397" i="6"/>
  <c r="B426" i="6"/>
  <c r="B455" i="6"/>
  <c r="B484" i="6"/>
  <c r="B511" i="6"/>
  <c r="B540" i="6"/>
  <c r="B569" i="6"/>
  <c r="B597" i="6"/>
  <c r="B626" i="6"/>
  <c r="B655" i="6"/>
  <c r="B684" i="6"/>
  <c r="B711" i="6"/>
  <c r="B737" i="6"/>
  <c r="B758" i="6"/>
  <c r="B778" i="6"/>
  <c r="B799" i="6"/>
  <c r="B820" i="6"/>
  <c r="B839" i="6"/>
  <c r="B855" i="6"/>
  <c r="B870" i="6"/>
  <c r="B884" i="6"/>
  <c r="B898" i="6"/>
  <c r="B913" i="6"/>
  <c r="B927" i="6"/>
  <c r="B942" i="6"/>
  <c r="B954" i="6"/>
  <c r="B966" i="6"/>
  <c r="B978" i="6"/>
  <c r="B992" i="6"/>
  <c r="B1004" i="6"/>
  <c r="B1016" i="6"/>
  <c r="B1028" i="6"/>
  <c r="B1042" i="6"/>
  <c r="B1054" i="6"/>
  <c r="B1066" i="6"/>
  <c r="B1078" i="6"/>
  <c r="B1092" i="6"/>
  <c r="B1104" i="6"/>
  <c r="B1115" i="6"/>
  <c r="B1126" i="6"/>
  <c r="B1137" i="6"/>
  <c r="B1147" i="6"/>
  <c r="B1157" i="6"/>
  <c r="B1167" i="6"/>
  <c r="B1177" i="6"/>
  <c r="B1187" i="6"/>
  <c r="B1197" i="6"/>
  <c r="B1207" i="6"/>
  <c r="B1217" i="6"/>
  <c r="B1227" i="6"/>
  <c r="B1237" i="6"/>
  <c r="B1247" i="6"/>
  <c r="B1257" i="6"/>
  <c r="B1267" i="6"/>
  <c r="B1277" i="6"/>
  <c r="B1287" i="6"/>
  <c r="B1297" i="6"/>
  <c r="B1307" i="6"/>
  <c r="B1317" i="6"/>
  <c r="B1327" i="6"/>
  <c r="B1337" i="6"/>
  <c r="B1347" i="6"/>
  <c r="B1357" i="6"/>
  <c r="B1367" i="6"/>
  <c r="B1377" i="6"/>
  <c r="B1387" i="6"/>
  <c r="B1397" i="6"/>
  <c r="B1407" i="6"/>
  <c r="B1417" i="6"/>
  <c r="B1427" i="6"/>
  <c r="B1437" i="6"/>
  <c r="B1447" i="6"/>
  <c r="B1457" i="6"/>
  <c r="B1467" i="6"/>
  <c r="B1477" i="6"/>
  <c r="B1487" i="6"/>
  <c r="B1497" i="6"/>
  <c r="B1507" i="6"/>
  <c r="B1517" i="6"/>
  <c r="B1527" i="6"/>
  <c r="B1537" i="6"/>
  <c r="B1547" i="6"/>
  <c r="B1557" i="6"/>
  <c r="B40" i="6"/>
  <c r="B96" i="6"/>
  <c r="B140" i="6"/>
  <c r="B176" i="6"/>
  <c r="B205" i="6"/>
  <c r="B234" i="6"/>
  <c r="B261" i="6"/>
  <c r="B290" i="6"/>
  <c r="B319" i="6"/>
  <c r="B347" i="6"/>
  <c r="B376" i="6"/>
  <c r="B405" i="6"/>
  <c r="B434" i="6"/>
  <c r="B461" i="6"/>
  <c r="B490" i="6"/>
  <c r="B519" i="6"/>
  <c r="B547" i="6"/>
  <c r="B576" i="6"/>
  <c r="B605" i="6"/>
  <c r="B634" i="6"/>
  <c r="B661" i="6"/>
  <c r="B690" i="6"/>
  <c r="B719" i="6"/>
  <c r="B738" i="6"/>
  <c r="B759" i="6"/>
  <c r="B781" i="6"/>
  <c r="B800" i="6"/>
  <c r="B821" i="6"/>
  <c r="B843" i="6"/>
  <c r="B857" i="6"/>
  <c r="B872" i="6"/>
  <c r="B885" i="6"/>
  <c r="B900" i="6"/>
  <c r="B914" i="6"/>
  <c r="B928" i="6"/>
  <c r="B943" i="6"/>
  <c r="B955" i="6"/>
  <c r="B967" i="6"/>
  <c r="B980" i="6"/>
  <c r="B993" i="6"/>
  <c r="B1005" i="6"/>
  <c r="B1017" i="6"/>
  <c r="B1030" i="6"/>
  <c r="B1043" i="6"/>
  <c r="B1055" i="6"/>
  <c r="B1067" i="6"/>
  <c r="B1080" i="6"/>
  <c r="B1093" i="6"/>
  <c r="B1105" i="6"/>
  <c r="B1116" i="6"/>
  <c r="B1127" i="6"/>
  <c r="B1138" i="6"/>
  <c r="B1148" i="6"/>
  <c r="B1158" i="6"/>
  <c r="B1168" i="6"/>
  <c r="B1178" i="6"/>
  <c r="B1188" i="6"/>
  <c r="B1198" i="6"/>
  <c r="B1208" i="6"/>
  <c r="B1218" i="6"/>
  <c r="B45" i="6"/>
  <c r="B97" i="6"/>
  <c r="B149" i="6"/>
  <c r="B177" i="6"/>
  <c r="B206" i="6"/>
  <c r="B235" i="6"/>
  <c r="B264" i="6"/>
  <c r="B291" i="6"/>
  <c r="B320" i="6"/>
  <c r="B349" i="6"/>
  <c r="B377" i="6"/>
  <c r="B406" i="6"/>
  <c r="B435" i="6"/>
  <c r="B464" i="6"/>
  <c r="B491" i="6"/>
  <c r="B520" i="6"/>
  <c r="B549" i="6"/>
  <c r="B577" i="6"/>
  <c r="B47" i="6"/>
  <c r="B107" i="6"/>
  <c r="B150" i="6"/>
  <c r="B179" i="6"/>
  <c r="B207" i="6"/>
  <c r="B236" i="6"/>
  <c r="B265" i="6"/>
  <c r="B294" i="6"/>
  <c r="B321" i="6"/>
  <c r="B350" i="6"/>
  <c r="B379" i="6"/>
  <c r="B407" i="6"/>
  <c r="B436" i="6"/>
  <c r="B465" i="6"/>
  <c r="B65" i="6"/>
  <c r="B111" i="6"/>
  <c r="B155" i="6"/>
  <c r="B184" i="6"/>
  <c r="B211" i="6"/>
  <c r="B240" i="6"/>
  <c r="B269" i="6"/>
  <c r="B297" i="6"/>
  <c r="B326" i="6"/>
  <c r="B355" i="6"/>
  <c r="B384" i="6"/>
  <c r="B411" i="6"/>
  <c r="B440" i="6"/>
  <c r="B469" i="6"/>
  <c r="B497" i="6"/>
  <c r="B526" i="6"/>
  <c r="B555" i="6"/>
  <c r="B584" i="6"/>
  <c r="B611" i="6"/>
  <c r="B640" i="6"/>
  <c r="B669" i="6"/>
  <c r="B697" i="6"/>
  <c r="B726" i="6"/>
  <c r="B747" i="6"/>
  <c r="B769" i="6"/>
  <c r="B788" i="6"/>
  <c r="B809" i="6"/>
  <c r="B831" i="6"/>
  <c r="B848" i="6"/>
  <c r="B863" i="6"/>
  <c r="B877" i="6"/>
  <c r="B892" i="6"/>
  <c r="B905" i="6"/>
  <c r="B920" i="6"/>
  <c r="B934" i="6"/>
  <c r="B947" i="6"/>
  <c r="B960" i="6"/>
  <c r="B973" i="6"/>
  <c r="B985" i="6"/>
  <c r="B997" i="6"/>
  <c r="B1010" i="6"/>
  <c r="B1023" i="6"/>
  <c r="B1035" i="6"/>
  <c r="B1047" i="6"/>
  <c r="B1060" i="6"/>
  <c r="B1073" i="6"/>
  <c r="B1085" i="6"/>
  <c r="B1097" i="6"/>
  <c r="B1110" i="6"/>
  <c r="B1121" i="6"/>
  <c r="B1132" i="6"/>
  <c r="B1142" i="6"/>
  <c r="B1152" i="6"/>
  <c r="B1162" i="6"/>
  <c r="B1172" i="6"/>
  <c r="B1182" i="6"/>
  <c r="B1192" i="6"/>
  <c r="B1202" i="6"/>
  <c r="B1212" i="6"/>
  <c r="B1222" i="6"/>
  <c r="B1232" i="6"/>
  <c r="B1242" i="6"/>
  <c r="B1252" i="6"/>
  <c r="B1262" i="6"/>
  <c r="B1272" i="6"/>
  <c r="B1282" i="6"/>
  <c r="B1292" i="6"/>
  <c r="B1302" i="6"/>
  <c r="B1312" i="6"/>
  <c r="B1322" i="6"/>
  <c r="B1332" i="6"/>
  <c r="B1342" i="6"/>
  <c r="B1352" i="6"/>
  <c r="B1362" i="6"/>
  <c r="B1372" i="6"/>
  <c r="B1382" i="6"/>
  <c r="B1392" i="6"/>
  <c r="B1402" i="6"/>
  <c r="B1412" i="6"/>
  <c r="B1422" i="6"/>
  <c r="B60" i="6"/>
  <c r="B190" i="6"/>
  <c r="B277" i="6"/>
  <c r="B381" i="6"/>
  <c r="B476" i="6"/>
  <c r="B550" i="6"/>
  <c r="B610" i="6"/>
  <c r="B667" i="6"/>
  <c r="B725" i="6"/>
  <c r="B766" i="6"/>
  <c r="B808" i="6"/>
  <c r="B847" i="6"/>
  <c r="B875" i="6"/>
  <c r="B904" i="6"/>
  <c r="B933" i="6"/>
  <c r="B958" i="6"/>
  <c r="B984" i="6"/>
  <c r="B1008" i="6"/>
  <c r="B1034" i="6"/>
  <c r="B1058" i="6"/>
  <c r="B1084" i="6"/>
  <c r="B1108" i="6"/>
  <c r="B1131" i="6"/>
  <c r="B1151" i="6"/>
  <c r="B1171" i="6"/>
  <c r="B1191" i="6"/>
  <c r="B1211" i="6"/>
  <c r="B1230" i="6"/>
  <c r="B1248" i="6"/>
  <c r="B1263" i="6"/>
  <c r="B1280" i="6"/>
  <c r="B1298" i="6"/>
  <c r="B1313" i="6"/>
  <c r="B1330" i="6"/>
  <c r="B1348" i="6"/>
  <c r="B1363" i="6"/>
  <c r="B1380" i="6"/>
  <c r="B1398" i="6"/>
  <c r="B1413" i="6"/>
  <c r="B1430" i="6"/>
  <c r="B1443" i="6"/>
  <c r="B1459" i="6"/>
  <c r="B1472" i="6"/>
  <c r="B1484" i="6"/>
  <c r="B1498" i="6"/>
  <c r="B1510" i="6"/>
  <c r="B1522" i="6"/>
  <c r="B1534" i="6"/>
  <c r="B1548" i="6"/>
  <c r="B1560" i="6"/>
  <c r="B1571" i="6"/>
  <c r="B1582" i="6"/>
  <c r="B1592" i="6"/>
  <c r="B1602" i="6"/>
  <c r="B1612" i="6"/>
  <c r="B1622" i="6"/>
  <c r="B1632" i="6"/>
  <c r="B1642" i="6"/>
  <c r="B1652" i="6"/>
  <c r="B1662" i="6"/>
  <c r="B1672" i="6"/>
  <c r="B1682" i="6"/>
  <c r="B1692" i="6"/>
  <c r="B1702" i="6"/>
  <c r="B1712" i="6"/>
  <c r="B1722" i="6"/>
  <c r="B67" i="6"/>
  <c r="B191" i="6"/>
  <c r="B296" i="6"/>
  <c r="B390" i="6"/>
  <c r="B477" i="6"/>
  <c r="B554" i="6"/>
  <c r="B619" i="6"/>
  <c r="B676" i="6"/>
  <c r="B728" i="6"/>
  <c r="B770" i="6"/>
  <c r="B811" i="6"/>
  <c r="B850" i="6"/>
  <c r="B878" i="6"/>
  <c r="B907" i="6"/>
  <c r="B935" i="6"/>
  <c r="B962" i="6"/>
  <c r="B986" i="6"/>
  <c r="B1012" i="6"/>
  <c r="B1036" i="6"/>
  <c r="B1062" i="6"/>
  <c r="B1086" i="6"/>
  <c r="B1111" i="6"/>
  <c r="B1133" i="6"/>
  <c r="B1153" i="6"/>
  <c r="B1173" i="6"/>
  <c r="B1193" i="6"/>
  <c r="B1213" i="6"/>
  <c r="B1231" i="6"/>
  <c r="B1249" i="6"/>
  <c r="B1264" i="6"/>
  <c r="B1281" i="6"/>
  <c r="B1299" i="6"/>
  <c r="B1314" i="6"/>
  <c r="B1331" i="6"/>
  <c r="B1349" i="6"/>
  <c r="B1364" i="6"/>
  <c r="B1381" i="6"/>
  <c r="B1399" i="6"/>
  <c r="B1414" i="6"/>
  <c r="B1431" i="6"/>
  <c r="B1444" i="6"/>
  <c r="B1460" i="6"/>
  <c r="B1473" i="6"/>
  <c r="B1486" i="6"/>
  <c r="B1499" i="6"/>
  <c r="B1511" i="6"/>
  <c r="B1523" i="6"/>
  <c r="B1536" i="6"/>
  <c r="B1549" i="6"/>
  <c r="B1561" i="6"/>
  <c r="B1572" i="6"/>
  <c r="B1583" i="6"/>
  <c r="B1593" i="6"/>
  <c r="B1603" i="6"/>
  <c r="B1613" i="6"/>
  <c r="B1623" i="6"/>
  <c r="B1633" i="6"/>
  <c r="B1643" i="6"/>
  <c r="B1653" i="6"/>
  <c r="B1663" i="6"/>
  <c r="B1673" i="6"/>
  <c r="B1683" i="6"/>
  <c r="B1693" i="6"/>
  <c r="B1703" i="6"/>
  <c r="B1713" i="6"/>
  <c r="B1723" i="6"/>
  <c r="B1733" i="6"/>
  <c r="B1743" i="6"/>
  <c r="B1753" i="6"/>
  <c r="B1763" i="6"/>
  <c r="B1773" i="6"/>
  <c r="B1783" i="6"/>
  <c r="B79" i="6"/>
  <c r="B210" i="6"/>
  <c r="B305" i="6"/>
  <c r="B391" i="6"/>
  <c r="B494" i="6"/>
  <c r="B561" i="6"/>
  <c r="B620" i="6"/>
  <c r="B677" i="6"/>
  <c r="B731" i="6"/>
  <c r="B771" i="6"/>
  <c r="B814" i="6"/>
  <c r="B852" i="6"/>
  <c r="B880" i="6"/>
  <c r="B908" i="6"/>
  <c r="B937" i="6"/>
  <c r="B963" i="6"/>
  <c r="B987" i="6"/>
  <c r="B1013" i="6"/>
  <c r="B1037" i="6"/>
  <c r="B1063" i="6"/>
  <c r="B1087" i="6"/>
  <c r="B1112" i="6"/>
  <c r="B1134" i="6"/>
  <c r="B1154" i="6"/>
  <c r="B1174" i="6"/>
  <c r="B1194" i="6"/>
  <c r="B1214" i="6"/>
  <c r="B1233" i="6"/>
  <c r="B1250" i="6"/>
  <c r="B1268" i="6"/>
  <c r="B1283" i="6"/>
  <c r="B1300" i="6"/>
  <c r="B1318" i="6"/>
  <c r="B1333" i="6"/>
  <c r="B1350" i="6"/>
  <c r="B1368" i="6"/>
  <c r="B1383" i="6"/>
  <c r="B1400" i="6"/>
  <c r="B1418" i="6"/>
  <c r="B1432" i="6"/>
  <c r="B1448" i="6"/>
  <c r="B1461" i="6"/>
  <c r="B1474" i="6"/>
  <c r="B1488" i="6"/>
  <c r="B1500" i="6"/>
  <c r="B1512" i="6"/>
  <c r="B1524" i="6"/>
  <c r="B1538" i="6"/>
  <c r="B1550" i="6"/>
  <c r="B1562" i="6"/>
  <c r="B1573" i="6"/>
  <c r="B1584" i="6"/>
  <c r="B1594" i="6"/>
  <c r="B1604" i="6"/>
  <c r="B1614" i="6"/>
  <c r="B1624" i="6"/>
  <c r="B1634" i="6"/>
  <c r="B1644" i="6"/>
  <c r="B1654" i="6"/>
  <c r="B1664" i="6"/>
  <c r="B1674" i="6"/>
  <c r="B1684" i="6"/>
  <c r="B1694" i="6"/>
  <c r="B1704" i="6"/>
  <c r="B1714" i="6"/>
  <c r="B1724" i="6"/>
  <c r="B1734" i="6"/>
  <c r="B1744" i="6"/>
  <c r="B1754" i="6"/>
  <c r="B1764" i="6"/>
  <c r="B1774" i="6"/>
  <c r="B1784" i="6"/>
  <c r="B1794" i="6"/>
  <c r="B1804" i="6"/>
  <c r="B1814" i="6"/>
  <c r="B1824" i="6"/>
  <c r="B1834" i="6"/>
  <c r="B1844" i="6"/>
  <c r="B1854" i="6"/>
  <c r="B1864" i="6"/>
  <c r="B1874" i="6"/>
  <c r="B1884" i="6"/>
  <c r="B1894" i="6"/>
  <c r="B1904" i="6"/>
  <c r="B1914" i="6"/>
  <c r="B1924" i="6"/>
  <c r="B1934" i="6"/>
  <c r="B1944" i="6"/>
  <c r="B1954" i="6"/>
  <c r="B1964" i="6"/>
  <c r="B1974" i="6"/>
  <c r="B1984" i="6"/>
  <c r="B1994" i="6"/>
  <c r="B2004" i="6"/>
  <c r="B2014" i="6"/>
  <c r="B2024" i="6"/>
  <c r="B2034" i="6"/>
  <c r="B2044" i="6"/>
  <c r="B2054" i="6"/>
  <c r="B2064" i="6"/>
  <c r="B2074" i="6"/>
  <c r="B2084" i="6"/>
  <c r="B2094" i="6"/>
  <c r="B2104" i="6"/>
  <c r="B2114" i="6"/>
  <c r="B2124" i="6"/>
  <c r="B2134" i="6"/>
  <c r="B2144" i="6"/>
  <c r="B2154" i="6"/>
  <c r="B2164" i="6"/>
  <c r="B2174" i="6"/>
  <c r="B2184" i="6"/>
  <c r="B2194" i="6"/>
  <c r="B2204" i="6"/>
  <c r="B2214" i="6"/>
  <c r="B2224" i="6"/>
  <c r="B110" i="6"/>
  <c r="B219" i="6"/>
  <c r="B306" i="6"/>
  <c r="B410" i="6"/>
  <c r="B496" i="6"/>
  <c r="B564" i="6"/>
  <c r="B635" i="6"/>
  <c r="B691" i="6"/>
  <c r="B740" i="6"/>
  <c r="B784" i="6"/>
  <c r="B825" i="6"/>
  <c r="B858" i="6"/>
  <c r="B887" i="6"/>
  <c r="B915" i="6"/>
  <c r="B944" i="6"/>
  <c r="B968" i="6"/>
  <c r="B994" i="6"/>
  <c r="B1018" i="6"/>
  <c r="B1044" i="6"/>
  <c r="B1068" i="6"/>
  <c r="B1094" i="6"/>
  <c r="B1117" i="6"/>
  <c r="B1139" i="6"/>
  <c r="B1159" i="6"/>
  <c r="B1179" i="6"/>
  <c r="B1199" i="6"/>
  <c r="B1219" i="6"/>
  <c r="B1234" i="6"/>
  <c r="B1251" i="6"/>
  <c r="B1269" i="6"/>
  <c r="B1284" i="6"/>
  <c r="B1301" i="6"/>
  <c r="B1319" i="6"/>
  <c r="B1334" i="6"/>
  <c r="B1351" i="6"/>
  <c r="B1369" i="6"/>
  <c r="B1384" i="6"/>
  <c r="B1401" i="6"/>
  <c r="B1419" i="6"/>
  <c r="B1433" i="6"/>
  <c r="B1449" i="6"/>
  <c r="B1462" i="6"/>
  <c r="B1476" i="6"/>
  <c r="B1489" i="6"/>
  <c r="B1501" i="6"/>
  <c r="B1513" i="6"/>
  <c r="B1526" i="6"/>
  <c r="B1539" i="6"/>
  <c r="B1551" i="6"/>
  <c r="B1563" i="6"/>
  <c r="B1574" i="6"/>
  <c r="B1585" i="6"/>
  <c r="B1595" i="6"/>
  <c r="B1605" i="6"/>
  <c r="B1615" i="6"/>
  <c r="B1625" i="6"/>
  <c r="B1635" i="6"/>
  <c r="B1645" i="6"/>
  <c r="B1655" i="6"/>
  <c r="B1665" i="6"/>
  <c r="B1675" i="6"/>
  <c r="B1685" i="6"/>
  <c r="B1695" i="6"/>
  <c r="B1705" i="6"/>
  <c r="B1715" i="6"/>
  <c r="B1725" i="6"/>
  <c r="B1735" i="6"/>
  <c r="B1745" i="6"/>
  <c r="B1755" i="6"/>
  <c r="B1765" i="6"/>
  <c r="B1775" i="6"/>
  <c r="B1785" i="6"/>
  <c r="B1795" i="6"/>
  <c r="B1805" i="6"/>
  <c r="B1815" i="6"/>
  <c r="B1825" i="6"/>
  <c r="B1835" i="6"/>
  <c r="B1845" i="6"/>
  <c r="B1855" i="6"/>
  <c r="B1865" i="6"/>
  <c r="B1875" i="6"/>
  <c r="B1885" i="6"/>
  <c r="B1895" i="6"/>
  <c r="B1905" i="6"/>
  <c r="B1915" i="6"/>
  <c r="B121" i="6"/>
  <c r="B220" i="6"/>
  <c r="B325" i="6"/>
  <c r="B419" i="6"/>
  <c r="B505" i="6"/>
  <c r="B579" i="6"/>
  <c r="B636" i="6"/>
  <c r="B694" i="6"/>
  <c r="B745" i="6"/>
  <c r="B785" i="6"/>
  <c r="B826" i="6"/>
  <c r="B860" i="6"/>
  <c r="B888" i="6"/>
  <c r="B917" i="6"/>
  <c r="B945" i="6"/>
  <c r="B970" i="6"/>
  <c r="B995" i="6"/>
  <c r="B1020" i="6"/>
  <c r="B1045" i="6"/>
  <c r="B1070" i="6"/>
  <c r="B1095" i="6"/>
  <c r="B1118" i="6"/>
  <c r="B1140" i="6"/>
  <c r="B1160" i="6"/>
  <c r="B1180" i="6"/>
  <c r="B1200" i="6"/>
  <c r="B1220" i="6"/>
  <c r="B1238" i="6"/>
  <c r="B1253" i="6"/>
  <c r="B1270" i="6"/>
  <c r="B1288" i="6"/>
  <c r="B1303" i="6"/>
  <c r="B1320" i="6"/>
  <c r="B1338" i="6"/>
  <c r="B1353" i="6"/>
  <c r="B1370" i="6"/>
  <c r="B125" i="6"/>
  <c r="B239" i="6"/>
  <c r="B334" i="6"/>
  <c r="B420" i="6"/>
  <c r="B506" i="6"/>
  <c r="B581" i="6"/>
  <c r="B639" i="6"/>
  <c r="B696" i="6"/>
  <c r="B746" i="6"/>
  <c r="B787" i="6"/>
  <c r="B828" i="6"/>
  <c r="B862" i="6"/>
  <c r="B890" i="6"/>
  <c r="B918" i="6"/>
  <c r="B946" i="6"/>
  <c r="B972" i="6"/>
  <c r="B996" i="6"/>
  <c r="B1022" i="6"/>
  <c r="B1046" i="6"/>
  <c r="B1072" i="6"/>
  <c r="B1096" i="6"/>
  <c r="B1120" i="6"/>
  <c r="B1141" i="6"/>
  <c r="B1161" i="6"/>
  <c r="B1181" i="6"/>
  <c r="B1201" i="6"/>
  <c r="B1221" i="6"/>
  <c r="B1239" i="6"/>
  <c r="B1254" i="6"/>
  <c r="B1271" i="6"/>
  <c r="B1289" i="6"/>
  <c r="B1304" i="6"/>
  <c r="B1321" i="6"/>
  <c r="B1339" i="6"/>
  <c r="B154" i="6"/>
  <c r="B247" i="6"/>
  <c r="B335" i="6"/>
  <c r="B439" i="6"/>
  <c r="B521" i="6"/>
  <c r="B590" i="6"/>
  <c r="B647" i="6"/>
  <c r="B705" i="6"/>
  <c r="B749" i="6"/>
  <c r="B790" i="6"/>
  <c r="B833" i="6"/>
  <c r="B864" i="6"/>
  <c r="B893" i="6"/>
  <c r="B922" i="6"/>
  <c r="B948" i="6"/>
  <c r="B974" i="6"/>
  <c r="B998" i="6"/>
  <c r="B1024" i="6"/>
  <c r="B1048" i="6"/>
  <c r="B1074" i="6"/>
  <c r="B1098" i="6"/>
  <c r="B1122" i="6"/>
  <c r="B1143" i="6"/>
  <c r="B1163" i="6"/>
  <c r="B1183" i="6"/>
  <c r="B1203" i="6"/>
  <c r="B1223" i="6"/>
  <c r="B1240" i="6"/>
  <c r="B1258" i="6"/>
  <c r="B1273" i="6"/>
  <c r="B1290" i="6"/>
  <c r="B1308" i="6"/>
  <c r="B1323" i="6"/>
  <c r="B1340" i="6"/>
  <c r="B1358" i="6"/>
  <c r="B1373" i="6"/>
  <c r="B1390" i="6"/>
  <c r="B1408" i="6"/>
  <c r="B1423" i="6"/>
  <c r="B1439" i="6"/>
  <c r="B1452" i="6"/>
  <c r="B1468" i="6"/>
  <c r="B1480" i="6"/>
  <c r="B1492" i="6"/>
  <c r="B1504" i="6"/>
  <c r="B1518" i="6"/>
  <c r="B1530" i="6"/>
  <c r="B1542" i="6"/>
  <c r="B1554" i="6"/>
  <c r="B1567" i="6"/>
  <c r="B1578" i="6"/>
  <c r="B1588" i="6"/>
  <c r="B1598" i="6"/>
  <c r="B1608" i="6"/>
  <c r="B1618" i="6"/>
  <c r="B1628" i="6"/>
  <c r="B1638" i="6"/>
  <c r="B1648" i="6"/>
  <c r="B1658" i="6"/>
  <c r="B1668" i="6"/>
  <c r="B1678" i="6"/>
  <c r="B1688" i="6"/>
  <c r="B1698" i="6"/>
  <c r="B1708" i="6"/>
  <c r="B1718" i="6"/>
  <c r="B1728" i="6"/>
  <c r="B1738" i="6"/>
  <c r="B1748" i="6"/>
  <c r="B1758" i="6"/>
  <c r="B1768" i="6"/>
  <c r="B1778" i="6"/>
  <c r="B161" i="6"/>
  <c r="B449" i="6"/>
  <c r="B665" i="6"/>
  <c r="B834" i="6"/>
  <c r="B930" i="6"/>
  <c r="B1007" i="6"/>
  <c r="B1100" i="6"/>
  <c r="B1169" i="6"/>
  <c r="B1229" i="6"/>
  <c r="B1291" i="6"/>
  <c r="B1343" i="6"/>
  <c r="B1388" i="6"/>
  <c r="B1420" i="6"/>
  <c r="B1450" i="6"/>
  <c r="B1478" i="6"/>
  <c r="B1502" i="6"/>
  <c r="B1528" i="6"/>
  <c r="B1552" i="6"/>
  <c r="B1576" i="6"/>
  <c r="B1596" i="6"/>
  <c r="B1616" i="6"/>
  <c r="B1636" i="6"/>
  <c r="B1656" i="6"/>
  <c r="B1676" i="6"/>
  <c r="B1696" i="6"/>
  <c r="B1716" i="6"/>
  <c r="B1732" i="6"/>
  <c r="B1750" i="6"/>
  <c r="B1767" i="6"/>
  <c r="B1782" i="6"/>
  <c r="B1797" i="6"/>
  <c r="B1809" i="6"/>
  <c r="B1821" i="6"/>
  <c r="B1833" i="6"/>
  <c r="B1847" i="6"/>
  <c r="B1859" i="6"/>
  <c r="B1871" i="6"/>
  <c r="B1883" i="6"/>
  <c r="B1897" i="6"/>
  <c r="B1909" i="6"/>
  <c r="B1921" i="6"/>
  <c r="B1932" i="6"/>
  <c r="B1943" i="6"/>
  <c r="B1955" i="6"/>
  <c r="B1966" i="6"/>
  <c r="B1977" i="6"/>
  <c r="B1988" i="6"/>
  <c r="B1999" i="6"/>
  <c r="B2010" i="6"/>
  <c r="B2021" i="6"/>
  <c r="B2032" i="6"/>
  <c r="B2043" i="6"/>
  <c r="B2055" i="6"/>
  <c r="B2066" i="6"/>
  <c r="B2077" i="6"/>
  <c r="B2088" i="6"/>
  <c r="B2099" i="6"/>
  <c r="B2110" i="6"/>
  <c r="B2121" i="6"/>
  <c r="B2132" i="6"/>
  <c r="B2143" i="6"/>
  <c r="B2155" i="6"/>
  <c r="B2166" i="6"/>
  <c r="B2177" i="6"/>
  <c r="B2188" i="6"/>
  <c r="B2199" i="6"/>
  <c r="B2210" i="6"/>
  <c r="B2221" i="6"/>
  <c r="B2232" i="6"/>
  <c r="B2242" i="6"/>
  <c r="B2252" i="6"/>
  <c r="B2262" i="6"/>
  <c r="B2272" i="6"/>
  <c r="B2282" i="6"/>
  <c r="B2292" i="6"/>
  <c r="B2302" i="6"/>
  <c r="B2312" i="6"/>
  <c r="B2322" i="6"/>
  <c r="B2332" i="6"/>
  <c r="B2342" i="6"/>
  <c r="B2352" i="6"/>
  <c r="B2362" i="6"/>
  <c r="B2372" i="6"/>
  <c r="B2382" i="6"/>
  <c r="B2392" i="6"/>
  <c r="B2402" i="6"/>
  <c r="B2412" i="6"/>
  <c r="B2422" i="6"/>
  <c r="B164" i="6"/>
  <c r="B467" i="6"/>
  <c r="B706" i="6"/>
  <c r="B844" i="6"/>
  <c r="B932" i="6"/>
  <c r="B1025" i="6"/>
  <c r="B1106" i="6"/>
  <c r="B1170" i="6"/>
  <c r="B1241" i="6"/>
  <c r="B1293" i="6"/>
  <c r="B1344" i="6"/>
  <c r="B1389" i="6"/>
  <c r="B1421" i="6"/>
  <c r="B1451" i="6"/>
  <c r="B1479" i="6"/>
  <c r="B1503" i="6"/>
  <c r="B1529" i="6"/>
  <c r="B1553" i="6"/>
  <c r="B1577" i="6"/>
  <c r="B1597" i="6"/>
  <c r="B1617" i="6"/>
  <c r="B1637" i="6"/>
  <c r="B1657" i="6"/>
  <c r="B1677" i="6"/>
  <c r="B1697" i="6"/>
  <c r="B1717" i="6"/>
  <c r="B1736" i="6"/>
  <c r="B1751" i="6"/>
  <c r="B1769" i="6"/>
  <c r="B1786" i="6"/>
  <c r="B1798" i="6"/>
  <c r="B1810" i="6"/>
  <c r="B1822" i="6"/>
  <c r="B1836" i="6"/>
  <c r="B1848" i="6"/>
  <c r="B1860" i="6"/>
  <c r="B1872" i="6"/>
  <c r="B1886" i="6"/>
  <c r="B1898" i="6"/>
  <c r="B1910" i="6"/>
  <c r="B1922" i="6"/>
  <c r="B1933" i="6"/>
  <c r="B1945" i="6"/>
  <c r="B1956" i="6"/>
  <c r="B1967" i="6"/>
  <c r="B1978" i="6"/>
  <c r="B1989" i="6"/>
  <c r="B2000" i="6"/>
  <c r="B2011" i="6"/>
  <c r="B2022" i="6"/>
  <c r="B2033" i="6"/>
  <c r="B2045" i="6"/>
  <c r="B2056" i="6"/>
  <c r="B2067" i="6"/>
  <c r="B2078" i="6"/>
  <c r="B2089" i="6"/>
  <c r="B2100" i="6"/>
  <c r="B2111" i="6"/>
  <c r="B2122" i="6"/>
  <c r="B2133" i="6"/>
  <c r="B2145" i="6"/>
  <c r="B2156" i="6"/>
  <c r="B2167" i="6"/>
  <c r="B2178" i="6"/>
  <c r="B2189" i="6"/>
  <c r="B2200" i="6"/>
  <c r="B2211" i="6"/>
  <c r="B2222" i="6"/>
  <c r="B2233" i="6"/>
  <c r="B2243" i="6"/>
  <c r="B2253" i="6"/>
  <c r="B2263" i="6"/>
  <c r="B2273" i="6"/>
  <c r="B2283" i="6"/>
  <c r="B2293" i="6"/>
  <c r="B2303" i="6"/>
  <c r="B2313" i="6"/>
  <c r="B2323" i="6"/>
  <c r="B2333" i="6"/>
  <c r="B2343" i="6"/>
  <c r="B2353" i="6"/>
  <c r="B2363" i="6"/>
  <c r="B2373" i="6"/>
  <c r="B2383" i="6"/>
  <c r="B2393" i="6"/>
  <c r="B2403" i="6"/>
  <c r="B2413" i="6"/>
  <c r="B2423" i="6"/>
  <c r="B2433" i="6"/>
  <c r="B181" i="6"/>
  <c r="B525" i="6"/>
  <c r="B720" i="6"/>
  <c r="B845" i="6"/>
  <c r="B950" i="6"/>
  <c r="B1032" i="6"/>
  <c r="B1107" i="6"/>
  <c r="B1184" i="6"/>
  <c r="B1243" i="6"/>
  <c r="B1294" i="6"/>
  <c r="B1354" i="6"/>
  <c r="B1391" i="6"/>
  <c r="B1424" i="6"/>
  <c r="B1453" i="6"/>
  <c r="B1481" i="6"/>
  <c r="B1506" i="6"/>
  <c r="B1531" i="6"/>
  <c r="B1556" i="6"/>
  <c r="B1579" i="6"/>
  <c r="B1599" i="6"/>
  <c r="B1619" i="6"/>
  <c r="B1639" i="6"/>
  <c r="B1659" i="6"/>
  <c r="B1679" i="6"/>
  <c r="B1699" i="6"/>
  <c r="B1719" i="6"/>
  <c r="B1737" i="6"/>
  <c r="B1752" i="6"/>
  <c r="B1770" i="6"/>
  <c r="B1787" i="6"/>
  <c r="B1799" i="6"/>
  <c r="B1811" i="6"/>
  <c r="B1823" i="6"/>
  <c r="B1837" i="6"/>
  <c r="B1849" i="6"/>
  <c r="B1861" i="6"/>
  <c r="B1873" i="6"/>
  <c r="B1887" i="6"/>
  <c r="B1899" i="6"/>
  <c r="B1911" i="6"/>
  <c r="B1923" i="6"/>
  <c r="B1935" i="6"/>
  <c r="B1946" i="6"/>
  <c r="B1957" i="6"/>
  <c r="B1968" i="6"/>
  <c r="B1979" i="6"/>
  <c r="B1990" i="6"/>
  <c r="B2001" i="6"/>
  <c r="B2012" i="6"/>
  <c r="B2023" i="6"/>
  <c r="B2035" i="6"/>
  <c r="B2046" i="6"/>
  <c r="B2057" i="6"/>
  <c r="B2068" i="6"/>
  <c r="B2079" i="6"/>
  <c r="B249" i="6"/>
  <c r="B534" i="6"/>
  <c r="B721" i="6"/>
  <c r="B865" i="6"/>
  <c r="B956" i="6"/>
  <c r="B1033" i="6"/>
  <c r="B1123" i="6"/>
  <c r="B1189" i="6"/>
  <c r="B1244" i="6"/>
  <c r="B1309" i="6"/>
  <c r="B1359" i="6"/>
  <c r="B1393" i="6"/>
  <c r="B1428" i="6"/>
  <c r="B1454" i="6"/>
  <c r="B1482" i="6"/>
  <c r="B1508" i="6"/>
  <c r="B1532" i="6"/>
  <c r="B1558" i="6"/>
  <c r="B1580" i="6"/>
  <c r="B1600" i="6"/>
  <c r="B1620" i="6"/>
  <c r="B1640" i="6"/>
  <c r="B1660" i="6"/>
  <c r="B1680" i="6"/>
  <c r="B1700" i="6"/>
  <c r="B1720" i="6"/>
  <c r="B1739" i="6"/>
  <c r="B1756" i="6"/>
  <c r="B1771" i="6"/>
  <c r="B1788" i="6"/>
  <c r="B1800" i="6"/>
  <c r="B1812" i="6"/>
  <c r="B1826" i="6"/>
  <c r="B1838" i="6"/>
  <c r="B1850" i="6"/>
  <c r="B1862" i="6"/>
  <c r="B1876" i="6"/>
  <c r="B1888" i="6"/>
  <c r="B1900" i="6"/>
  <c r="B1912" i="6"/>
  <c r="B1925" i="6"/>
  <c r="B1936" i="6"/>
  <c r="B1947" i="6"/>
  <c r="B1958" i="6"/>
  <c r="B1969" i="6"/>
  <c r="B1980" i="6"/>
  <c r="B1991" i="6"/>
  <c r="B2002" i="6"/>
  <c r="B2013" i="6"/>
  <c r="B2025" i="6"/>
  <c r="B2036" i="6"/>
  <c r="B2047" i="6"/>
  <c r="B2058" i="6"/>
  <c r="B2069" i="6"/>
  <c r="B2080" i="6"/>
  <c r="B2091" i="6"/>
  <c r="B2102" i="6"/>
  <c r="B2113" i="6"/>
  <c r="B2125" i="6"/>
  <c r="B2136" i="6"/>
  <c r="B2147" i="6"/>
  <c r="B2158" i="6"/>
  <c r="B2169" i="6"/>
  <c r="B2180" i="6"/>
  <c r="B2191" i="6"/>
  <c r="B267" i="6"/>
  <c r="B535" i="6"/>
  <c r="B750" i="6"/>
  <c r="B873" i="6"/>
  <c r="B957" i="6"/>
  <c r="B1050" i="6"/>
  <c r="B1128" i="6"/>
  <c r="B1190" i="6"/>
  <c r="B1259" i="6"/>
  <c r="B1310" i="6"/>
  <c r="B1360" i="6"/>
  <c r="B1394" i="6"/>
  <c r="B1429" i="6"/>
  <c r="B1458" i="6"/>
  <c r="B1483" i="6"/>
  <c r="B1509" i="6"/>
  <c r="B1533" i="6"/>
  <c r="B1559" i="6"/>
  <c r="B1581" i="6"/>
  <c r="B1601" i="6"/>
  <c r="B1621" i="6"/>
  <c r="B1641" i="6"/>
  <c r="B1661" i="6"/>
  <c r="B1681" i="6"/>
  <c r="B1701" i="6"/>
  <c r="B1721" i="6"/>
  <c r="B1740" i="6"/>
  <c r="B1757" i="6"/>
  <c r="B1772" i="6"/>
  <c r="B1789" i="6"/>
  <c r="B1801" i="6"/>
  <c r="B1813" i="6"/>
  <c r="B1827" i="6"/>
  <c r="B1839" i="6"/>
  <c r="B1851" i="6"/>
  <c r="B1863" i="6"/>
  <c r="B1877" i="6"/>
  <c r="B1889" i="6"/>
  <c r="B1901" i="6"/>
  <c r="B1913" i="6"/>
  <c r="B1926" i="6"/>
  <c r="B1937" i="6"/>
  <c r="B1948" i="6"/>
  <c r="B1959" i="6"/>
  <c r="B1970" i="6"/>
  <c r="B1981" i="6"/>
  <c r="B1992" i="6"/>
  <c r="B2003" i="6"/>
  <c r="B2015" i="6"/>
  <c r="B2026" i="6"/>
  <c r="B2037" i="6"/>
  <c r="B2048" i="6"/>
  <c r="B2059" i="6"/>
  <c r="B2070" i="6"/>
  <c r="B2081" i="6"/>
  <c r="B2092" i="6"/>
  <c r="B2103" i="6"/>
  <c r="B2115" i="6"/>
  <c r="B2126" i="6"/>
  <c r="B2137" i="6"/>
  <c r="B2148" i="6"/>
  <c r="B2159" i="6"/>
  <c r="B2170" i="6"/>
  <c r="B2181" i="6"/>
  <c r="B2192" i="6"/>
  <c r="B2203" i="6"/>
  <c r="B2215" i="6"/>
  <c r="B276" i="6"/>
  <c r="B591" i="6"/>
  <c r="B761" i="6"/>
  <c r="B874" i="6"/>
  <c r="B975" i="6"/>
  <c r="B1056" i="6"/>
  <c r="B1130" i="6"/>
  <c r="B1204" i="6"/>
  <c r="B1260" i="6"/>
  <c r="B1311" i="6"/>
  <c r="B1361" i="6"/>
  <c r="B1403" i="6"/>
  <c r="B1434" i="6"/>
  <c r="B1463" i="6"/>
  <c r="B1490" i="6"/>
  <c r="B1514" i="6"/>
  <c r="B1540" i="6"/>
  <c r="B1564" i="6"/>
  <c r="B1586" i="6"/>
  <c r="B1606" i="6"/>
  <c r="B1626" i="6"/>
  <c r="B1646" i="6"/>
  <c r="B1666" i="6"/>
  <c r="B1686" i="6"/>
  <c r="B1706" i="6"/>
  <c r="B1726" i="6"/>
  <c r="B1741" i="6"/>
  <c r="B1759" i="6"/>
  <c r="B1776" i="6"/>
  <c r="B1790" i="6"/>
  <c r="B1802" i="6"/>
  <c r="B1816" i="6"/>
  <c r="B1828" i="6"/>
  <c r="B1840" i="6"/>
  <c r="B1852" i="6"/>
  <c r="B1866" i="6"/>
  <c r="B1878" i="6"/>
  <c r="B1890" i="6"/>
  <c r="B1902" i="6"/>
  <c r="B1916" i="6"/>
  <c r="B1927" i="6"/>
  <c r="B1938" i="6"/>
  <c r="B1949" i="6"/>
  <c r="B1960" i="6"/>
  <c r="B1971" i="6"/>
  <c r="B1982" i="6"/>
  <c r="B1993" i="6"/>
  <c r="B2005" i="6"/>
  <c r="B2016" i="6"/>
  <c r="B2027" i="6"/>
  <c r="B2038" i="6"/>
  <c r="B2049" i="6"/>
  <c r="B2060" i="6"/>
  <c r="B2071" i="6"/>
  <c r="B2082" i="6"/>
  <c r="B2093" i="6"/>
  <c r="B2105" i="6"/>
  <c r="B2116" i="6"/>
  <c r="B2127" i="6"/>
  <c r="B2138" i="6"/>
  <c r="B2149" i="6"/>
  <c r="B2160" i="6"/>
  <c r="B2171" i="6"/>
  <c r="B2182" i="6"/>
  <c r="B2193" i="6"/>
  <c r="B2205" i="6"/>
  <c r="B2216" i="6"/>
  <c r="B2227" i="6"/>
  <c r="B361" i="6"/>
  <c r="B607" i="6"/>
  <c r="B795" i="6"/>
  <c r="B902" i="6"/>
  <c r="B983" i="6"/>
  <c r="B1075" i="6"/>
  <c r="B1149" i="6"/>
  <c r="B1210" i="6"/>
  <c r="B1274" i="6"/>
  <c r="B1328" i="6"/>
  <c r="B1374" i="6"/>
  <c r="B1409" i="6"/>
  <c r="B1440" i="6"/>
  <c r="B1469" i="6"/>
  <c r="B1493" i="6"/>
  <c r="B1519" i="6"/>
  <c r="B1543" i="6"/>
  <c r="B1568" i="6"/>
  <c r="B1589" i="6"/>
  <c r="B1609" i="6"/>
  <c r="B1629" i="6"/>
  <c r="B1649" i="6"/>
  <c r="B1669" i="6"/>
  <c r="B1689" i="6"/>
  <c r="B1709" i="6"/>
  <c r="B1729" i="6"/>
  <c r="B1746" i="6"/>
  <c r="B1761" i="6"/>
  <c r="B1779" i="6"/>
  <c r="B1792" i="6"/>
  <c r="B1806" i="6"/>
  <c r="B1818" i="6"/>
  <c r="B1830" i="6"/>
  <c r="B1842" i="6"/>
  <c r="B1856" i="6"/>
  <c r="B1868" i="6"/>
  <c r="B1880" i="6"/>
  <c r="B1892" i="6"/>
  <c r="B1906" i="6"/>
  <c r="B1918" i="6"/>
  <c r="B1929" i="6"/>
  <c r="B1940" i="6"/>
  <c r="B1951" i="6"/>
  <c r="B1962" i="6"/>
  <c r="B1973" i="6"/>
  <c r="B1985" i="6"/>
  <c r="B1996" i="6"/>
  <c r="B2007" i="6"/>
  <c r="B2018" i="6"/>
  <c r="B2029" i="6"/>
  <c r="B2040" i="6"/>
  <c r="B2051" i="6"/>
  <c r="B2062" i="6"/>
  <c r="B2073" i="6"/>
  <c r="B2085" i="6"/>
  <c r="B2096" i="6"/>
  <c r="B2107" i="6"/>
  <c r="B2118" i="6"/>
  <c r="B2129" i="6"/>
  <c r="B2140" i="6"/>
  <c r="B2151" i="6"/>
  <c r="B2162" i="6"/>
  <c r="B2173" i="6"/>
  <c r="B2185" i="6"/>
  <c r="B2196" i="6"/>
  <c r="B2207" i="6"/>
  <c r="B2218" i="6"/>
  <c r="B2229" i="6"/>
  <c r="B2239" i="6"/>
  <c r="B2249" i="6"/>
  <c r="B2259" i="6"/>
  <c r="B2269" i="6"/>
  <c r="B2279" i="6"/>
  <c r="B2289" i="6"/>
  <c r="B2299" i="6"/>
  <c r="B2309" i="6"/>
  <c r="B2319" i="6"/>
  <c r="B2329" i="6"/>
  <c r="B2339" i="6"/>
  <c r="B2349" i="6"/>
  <c r="B2359" i="6"/>
  <c r="B2369" i="6"/>
  <c r="B2379" i="6"/>
  <c r="B2389" i="6"/>
  <c r="B2399" i="6"/>
  <c r="B364" i="6"/>
  <c r="B649" i="6"/>
  <c r="B804" i="6"/>
  <c r="B903" i="6"/>
  <c r="B1000" i="6"/>
  <c r="B1082" i="6"/>
  <c r="B1150" i="6"/>
  <c r="B1224" i="6"/>
  <c r="B1278" i="6"/>
  <c r="B1329" i="6"/>
  <c r="B1378" i="6"/>
  <c r="B1410" i="6"/>
  <c r="B1441" i="6"/>
  <c r="B1470" i="6"/>
  <c r="B1494" i="6"/>
  <c r="B1520" i="6"/>
  <c r="B1544" i="6"/>
  <c r="B1569" i="6"/>
  <c r="B1590" i="6"/>
  <c r="B1610" i="6"/>
  <c r="B1630" i="6"/>
  <c r="B1650" i="6"/>
  <c r="B1670" i="6"/>
  <c r="B1690" i="6"/>
  <c r="B1710" i="6"/>
  <c r="B1730" i="6"/>
  <c r="B1747" i="6"/>
  <c r="B1762" i="6"/>
  <c r="B1780" i="6"/>
  <c r="B1793" i="6"/>
  <c r="B1807" i="6"/>
  <c r="B1819" i="6"/>
  <c r="B1831" i="6"/>
  <c r="B1843" i="6"/>
  <c r="B1857" i="6"/>
  <c r="B1869" i="6"/>
  <c r="B1881" i="6"/>
  <c r="B1893" i="6"/>
  <c r="B1907" i="6"/>
  <c r="B1919" i="6"/>
  <c r="B1930" i="6"/>
  <c r="B1941" i="6"/>
  <c r="B1952" i="6"/>
  <c r="B1963" i="6"/>
  <c r="B1975" i="6"/>
  <c r="B1986" i="6"/>
  <c r="B1997" i="6"/>
  <c r="B2008" i="6"/>
  <c r="B2019" i="6"/>
  <c r="B2030" i="6"/>
  <c r="B2041" i="6"/>
  <c r="B2052" i="6"/>
  <c r="B2063" i="6"/>
  <c r="B354" i="6"/>
  <c r="B1057" i="6"/>
  <c r="B1371" i="6"/>
  <c r="B1516" i="6"/>
  <c r="B1627" i="6"/>
  <c r="B1727" i="6"/>
  <c r="B1803" i="6"/>
  <c r="B1867" i="6"/>
  <c r="B1928" i="6"/>
  <c r="B1983" i="6"/>
  <c r="B2039" i="6"/>
  <c r="B2086" i="6"/>
  <c r="B2112" i="6"/>
  <c r="B2141" i="6"/>
  <c r="B2168" i="6"/>
  <c r="B2197" i="6"/>
  <c r="B2219" i="6"/>
  <c r="B2236" i="6"/>
  <c r="B2250" i="6"/>
  <c r="B2265" i="6"/>
  <c r="B2278" i="6"/>
  <c r="B2294" i="6"/>
  <c r="B2307" i="6"/>
  <c r="B2321" i="6"/>
  <c r="B2336" i="6"/>
  <c r="B2350" i="6"/>
  <c r="B2365" i="6"/>
  <c r="B2378" i="6"/>
  <c r="B2394" i="6"/>
  <c r="B2407" i="6"/>
  <c r="B2419" i="6"/>
  <c r="B2431" i="6"/>
  <c r="B2442" i="6"/>
  <c r="B2452" i="6"/>
  <c r="B2462" i="6"/>
  <c r="B2472" i="6"/>
  <c r="B2482" i="6"/>
  <c r="B2492" i="6"/>
  <c r="B2502" i="6"/>
  <c r="B2512" i="6"/>
  <c r="B2522" i="6"/>
  <c r="B2532" i="6"/>
  <c r="B2542" i="6"/>
  <c r="B2552" i="6"/>
  <c r="B2562" i="6"/>
  <c r="B2572" i="6"/>
  <c r="B2582" i="6"/>
  <c r="B2592" i="6"/>
  <c r="B2602" i="6"/>
  <c r="B2612" i="6"/>
  <c r="B2622" i="6"/>
  <c r="B2632" i="6"/>
  <c r="B2642" i="6"/>
  <c r="B2652" i="6"/>
  <c r="B2662" i="6"/>
  <c r="B2672" i="6"/>
  <c r="B2682" i="6"/>
  <c r="B2692" i="6"/>
  <c r="B2702" i="6"/>
  <c r="B2712" i="6"/>
  <c r="B2722" i="6"/>
  <c r="B2732" i="6"/>
  <c r="B2742" i="6"/>
  <c r="B2752" i="6"/>
  <c r="B2762" i="6"/>
  <c r="B2772" i="6"/>
  <c r="B2782" i="6"/>
  <c r="B2792" i="6"/>
  <c r="B2802" i="6"/>
  <c r="B2812" i="6"/>
  <c r="B2822" i="6"/>
  <c r="B2832" i="6"/>
  <c r="B2842" i="6"/>
  <c r="B2852" i="6"/>
  <c r="B2862" i="6"/>
  <c r="B2872" i="6"/>
  <c r="B2882" i="6"/>
  <c r="B2892" i="6"/>
  <c r="B2902" i="6"/>
  <c r="B2912" i="6"/>
  <c r="B2922" i="6"/>
  <c r="B2932" i="6"/>
  <c r="B2942" i="6"/>
  <c r="B2952" i="6"/>
  <c r="B2962" i="6"/>
  <c r="B2972" i="6"/>
  <c r="B2982" i="6"/>
  <c r="B2992" i="6"/>
  <c r="B3002" i="6"/>
  <c r="B3012" i="6"/>
  <c r="B3022" i="6"/>
  <c r="B3032" i="6"/>
  <c r="B3042" i="6"/>
  <c r="B3052" i="6"/>
  <c r="B3062" i="6"/>
  <c r="B3072" i="6"/>
  <c r="B3082" i="6"/>
  <c r="B3092" i="6"/>
  <c r="B3102" i="6"/>
  <c r="B3112" i="6"/>
  <c r="B3122" i="6"/>
  <c r="B3132" i="6"/>
  <c r="B3142" i="6"/>
  <c r="B3152" i="6"/>
  <c r="B3162" i="6"/>
  <c r="B3172" i="6"/>
  <c r="B3182" i="6"/>
  <c r="B3192" i="6"/>
  <c r="B3202" i="6"/>
  <c r="B3212" i="6"/>
  <c r="B3222" i="6"/>
  <c r="B3232" i="6"/>
  <c r="B3242" i="6"/>
  <c r="B3252" i="6"/>
  <c r="B3262" i="6"/>
  <c r="B3272" i="6"/>
  <c r="B3282" i="6"/>
  <c r="B3292" i="6"/>
  <c r="B3302" i="6"/>
  <c r="B3312" i="6"/>
  <c r="B3322" i="6"/>
  <c r="B3332" i="6"/>
  <c r="B3342" i="6"/>
  <c r="B3352" i="6"/>
  <c r="B3362" i="6"/>
  <c r="B3372" i="6"/>
  <c r="B3382" i="6"/>
  <c r="B3392" i="6"/>
  <c r="B3402" i="6"/>
  <c r="B3412" i="6"/>
  <c r="B3422" i="6"/>
  <c r="B3432" i="6"/>
  <c r="B3442" i="6"/>
  <c r="B3452" i="6"/>
  <c r="B3462" i="6"/>
  <c r="B3472" i="6"/>
  <c r="B3482" i="6"/>
  <c r="B3492" i="6"/>
  <c r="B3502" i="6"/>
  <c r="B3512" i="6"/>
  <c r="B3522" i="6"/>
  <c r="B3532" i="6"/>
  <c r="B3542" i="6"/>
  <c r="B3552" i="6"/>
  <c r="B3562" i="6"/>
  <c r="B3572" i="6"/>
  <c r="B3582" i="6"/>
  <c r="B3592" i="6"/>
  <c r="B3602" i="6"/>
  <c r="B3612" i="6"/>
  <c r="B3622" i="6"/>
  <c r="B3632" i="6"/>
  <c r="B3642" i="6"/>
  <c r="B3652" i="6"/>
  <c r="B3662" i="6"/>
  <c r="B3672" i="6"/>
  <c r="B3682" i="6"/>
  <c r="B3692" i="6"/>
  <c r="B3702" i="6"/>
  <c r="B3712" i="6"/>
  <c r="B3722" i="6"/>
  <c r="B3732" i="6"/>
  <c r="B3742" i="6"/>
  <c r="B3752" i="6"/>
  <c r="B3762" i="6"/>
  <c r="B3772" i="6"/>
  <c r="B3782" i="6"/>
  <c r="B3792" i="6"/>
  <c r="B3802" i="6"/>
  <c r="B447" i="6"/>
  <c r="B1083" i="6"/>
  <c r="B1379" i="6"/>
  <c r="B1521" i="6"/>
  <c r="B1631" i="6"/>
  <c r="B1731" i="6"/>
  <c r="B1808" i="6"/>
  <c r="B1870" i="6"/>
  <c r="B1931" i="6"/>
  <c r="B1987" i="6"/>
  <c r="B2042" i="6"/>
  <c r="B2087" i="6"/>
  <c r="B2117" i="6"/>
  <c r="B2142" i="6"/>
  <c r="B2172" i="6"/>
  <c r="B2198" i="6"/>
  <c r="B2220" i="6"/>
  <c r="B2237" i="6"/>
  <c r="B2251" i="6"/>
  <c r="B2266" i="6"/>
  <c r="B2280" i="6"/>
  <c r="B2295" i="6"/>
  <c r="B2308" i="6"/>
  <c r="B2324" i="6"/>
  <c r="B2337" i="6"/>
  <c r="B2351" i="6"/>
  <c r="B2366" i="6"/>
  <c r="B2380" i="6"/>
  <c r="B2395" i="6"/>
  <c r="B2408" i="6"/>
  <c r="B2420" i="6"/>
  <c r="B2432" i="6"/>
  <c r="B2443" i="6"/>
  <c r="B2453" i="6"/>
  <c r="B2463" i="6"/>
  <c r="B2473" i="6"/>
  <c r="B2483" i="6"/>
  <c r="B2493" i="6"/>
  <c r="B2503" i="6"/>
  <c r="B2513" i="6"/>
  <c r="B2523" i="6"/>
  <c r="B2533" i="6"/>
  <c r="B2543" i="6"/>
  <c r="B2553" i="6"/>
  <c r="B2563" i="6"/>
  <c r="B2573" i="6"/>
  <c r="B2583" i="6"/>
  <c r="B2593" i="6"/>
  <c r="B2603" i="6"/>
  <c r="B2613" i="6"/>
  <c r="B2623" i="6"/>
  <c r="B2633" i="6"/>
  <c r="B2643" i="6"/>
  <c r="B2653" i="6"/>
  <c r="B2663" i="6"/>
  <c r="B2673" i="6"/>
  <c r="B2683" i="6"/>
  <c r="B2693" i="6"/>
  <c r="B2703" i="6"/>
  <c r="B2713" i="6"/>
  <c r="B2723" i="6"/>
  <c r="B2733" i="6"/>
  <c r="B2743" i="6"/>
  <c r="B2753" i="6"/>
  <c r="B2763" i="6"/>
  <c r="B2773" i="6"/>
  <c r="B2783" i="6"/>
  <c r="B2793" i="6"/>
  <c r="B2803" i="6"/>
  <c r="B2813" i="6"/>
  <c r="B2823" i="6"/>
  <c r="B2833" i="6"/>
  <c r="B2843" i="6"/>
  <c r="B2853" i="6"/>
  <c r="B2863" i="6"/>
  <c r="B2873" i="6"/>
  <c r="B2883" i="6"/>
  <c r="B2893" i="6"/>
  <c r="B2903" i="6"/>
  <c r="B2913" i="6"/>
  <c r="B2923" i="6"/>
  <c r="B2933" i="6"/>
  <c r="B2943" i="6"/>
  <c r="B2953" i="6"/>
  <c r="B2963" i="6"/>
  <c r="B2973" i="6"/>
  <c r="B2983" i="6"/>
  <c r="B2993" i="6"/>
  <c r="B3003" i="6"/>
  <c r="B3013" i="6"/>
  <c r="B3023" i="6"/>
  <c r="B3033" i="6"/>
  <c r="B3043" i="6"/>
  <c r="B3053" i="6"/>
  <c r="B3063" i="6"/>
  <c r="B3073" i="6"/>
  <c r="B3083" i="6"/>
  <c r="B3093" i="6"/>
  <c r="B3103" i="6"/>
  <c r="B3113" i="6"/>
  <c r="B3123" i="6"/>
  <c r="B3133" i="6"/>
  <c r="B3143" i="6"/>
  <c r="B3153" i="6"/>
  <c r="B3163" i="6"/>
  <c r="B3173" i="6"/>
  <c r="B3183" i="6"/>
  <c r="B3193" i="6"/>
  <c r="B3203" i="6"/>
  <c r="B3213" i="6"/>
  <c r="B3223" i="6"/>
  <c r="B3233" i="6"/>
  <c r="B3243" i="6"/>
  <c r="B3253" i="6"/>
  <c r="B3263" i="6"/>
  <c r="B3273" i="6"/>
  <c r="B3283" i="6"/>
  <c r="B3293" i="6"/>
  <c r="B3303" i="6"/>
  <c r="B3313" i="6"/>
  <c r="B3323" i="6"/>
  <c r="B3333" i="6"/>
  <c r="B3343" i="6"/>
  <c r="B3353" i="6"/>
  <c r="B3363" i="6"/>
  <c r="B3373" i="6"/>
  <c r="B3383" i="6"/>
  <c r="B3393" i="6"/>
  <c r="B606" i="6"/>
  <c r="B1144" i="6"/>
  <c r="B1404" i="6"/>
  <c r="B1541" i="6"/>
  <c r="B1647" i="6"/>
  <c r="B1742" i="6"/>
  <c r="B1817" i="6"/>
  <c r="B1879" i="6"/>
  <c r="B1939" i="6"/>
  <c r="B1995" i="6"/>
  <c r="B2050" i="6"/>
  <c r="B2090" i="6"/>
  <c r="B2119" i="6"/>
  <c r="B2146" i="6"/>
  <c r="B2175" i="6"/>
  <c r="B2201" i="6"/>
  <c r="B2223" i="6"/>
  <c r="B2238" i="6"/>
  <c r="B2254" i="6"/>
  <c r="B2267" i="6"/>
  <c r="B2281" i="6"/>
  <c r="B2296" i="6"/>
  <c r="B2310" i="6"/>
  <c r="B2325" i="6"/>
  <c r="B2338" i="6"/>
  <c r="B2354" i="6"/>
  <c r="B2367" i="6"/>
  <c r="B2381" i="6"/>
  <c r="B2396" i="6"/>
  <c r="B2409" i="6"/>
  <c r="B2421" i="6"/>
  <c r="B2434" i="6"/>
  <c r="B2444" i="6"/>
  <c r="B2454" i="6"/>
  <c r="B2464" i="6"/>
  <c r="B2474" i="6"/>
  <c r="B2484" i="6"/>
  <c r="B2494" i="6"/>
  <c r="B2504" i="6"/>
  <c r="B2514" i="6"/>
  <c r="B2524" i="6"/>
  <c r="B2534" i="6"/>
  <c r="B2544" i="6"/>
  <c r="B2554" i="6"/>
  <c r="B2564" i="6"/>
  <c r="B2574" i="6"/>
  <c r="B2584" i="6"/>
  <c r="B2594" i="6"/>
  <c r="B2604" i="6"/>
  <c r="B2614" i="6"/>
  <c r="B2624" i="6"/>
  <c r="B2634" i="6"/>
  <c r="B2644" i="6"/>
  <c r="B2654" i="6"/>
  <c r="B2664" i="6"/>
  <c r="B2674" i="6"/>
  <c r="B2684" i="6"/>
  <c r="B2694" i="6"/>
  <c r="B2704" i="6"/>
  <c r="B2714" i="6"/>
  <c r="B2724" i="6"/>
  <c r="B664" i="6"/>
  <c r="B1164" i="6"/>
  <c r="B1411" i="6"/>
  <c r="B1546" i="6"/>
  <c r="B1651" i="6"/>
  <c r="B1749" i="6"/>
  <c r="B1820" i="6"/>
  <c r="B1882" i="6"/>
  <c r="B1942" i="6"/>
  <c r="B1998" i="6"/>
  <c r="B2053" i="6"/>
  <c r="B2095" i="6"/>
  <c r="B2120" i="6"/>
  <c r="B2150" i="6"/>
  <c r="B2176" i="6"/>
  <c r="B2202" i="6"/>
  <c r="B2225" i="6"/>
  <c r="B2240" i="6"/>
  <c r="B2255" i="6"/>
  <c r="B2268" i="6"/>
  <c r="B2284" i="6"/>
  <c r="B2297" i="6"/>
  <c r="B2311" i="6"/>
  <c r="B2326" i="6"/>
  <c r="B2340" i="6"/>
  <c r="B2355" i="6"/>
  <c r="B2368" i="6"/>
  <c r="B2384" i="6"/>
  <c r="B2397" i="6"/>
  <c r="B2410" i="6"/>
  <c r="B2424" i="6"/>
  <c r="B2435" i="6"/>
  <c r="B2445" i="6"/>
  <c r="B2455" i="6"/>
  <c r="B2465" i="6"/>
  <c r="B2475" i="6"/>
  <c r="B2485" i="6"/>
  <c r="B2495" i="6"/>
  <c r="B2505" i="6"/>
  <c r="B2515" i="6"/>
  <c r="B2525" i="6"/>
  <c r="B2535" i="6"/>
  <c r="B2545" i="6"/>
  <c r="B2555" i="6"/>
  <c r="B2565" i="6"/>
  <c r="B2575" i="6"/>
  <c r="B2585" i="6"/>
  <c r="B2595" i="6"/>
  <c r="B2605" i="6"/>
  <c r="B2615" i="6"/>
  <c r="B2625" i="6"/>
  <c r="B2635" i="6"/>
  <c r="B2645" i="6"/>
  <c r="B2655" i="6"/>
  <c r="B2665" i="6"/>
  <c r="B2675" i="6"/>
  <c r="B2685" i="6"/>
  <c r="B2695" i="6"/>
  <c r="B2705" i="6"/>
  <c r="B2715" i="6"/>
  <c r="B2725" i="6"/>
  <c r="B2735" i="6"/>
  <c r="B2745" i="6"/>
  <c r="B2755" i="6"/>
  <c r="B2765" i="6"/>
  <c r="B2775" i="6"/>
  <c r="B2785" i="6"/>
  <c r="B2795" i="6"/>
  <c r="B2805" i="6"/>
  <c r="B2815" i="6"/>
  <c r="B2825" i="6"/>
  <c r="B2835" i="6"/>
  <c r="B2845" i="6"/>
  <c r="B2855" i="6"/>
  <c r="B2865" i="6"/>
  <c r="B2875" i="6"/>
  <c r="B2885" i="6"/>
  <c r="B2895" i="6"/>
  <c r="B2905" i="6"/>
  <c r="B2915" i="6"/>
  <c r="B2925" i="6"/>
  <c r="B2935" i="6"/>
  <c r="B2945" i="6"/>
  <c r="B2955" i="6"/>
  <c r="B2965" i="6"/>
  <c r="B2975" i="6"/>
  <c r="B2985" i="6"/>
  <c r="B2995" i="6"/>
  <c r="B3005" i="6"/>
  <c r="B3015" i="6"/>
  <c r="B3025" i="6"/>
  <c r="B3035" i="6"/>
  <c r="B3045" i="6"/>
  <c r="B3055" i="6"/>
  <c r="B3065" i="6"/>
  <c r="B3075" i="6"/>
  <c r="B3085" i="6"/>
  <c r="B3095" i="6"/>
  <c r="B3105" i="6"/>
  <c r="B3115" i="6"/>
  <c r="B3125" i="6"/>
  <c r="B3135" i="6"/>
  <c r="B3145" i="6"/>
  <c r="B3155" i="6"/>
  <c r="B3165" i="6"/>
  <c r="B3175" i="6"/>
  <c r="B3185" i="6"/>
  <c r="B3195" i="6"/>
  <c r="B3205" i="6"/>
  <c r="B3215" i="6"/>
  <c r="B3225" i="6"/>
  <c r="B3235" i="6"/>
  <c r="B3245" i="6"/>
  <c r="B3255" i="6"/>
  <c r="B3265" i="6"/>
  <c r="B3275" i="6"/>
  <c r="B3285" i="6"/>
  <c r="B3295" i="6"/>
  <c r="B3305" i="6"/>
  <c r="B3315" i="6"/>
  <c r="B3325" i="6"/>
  <c r="B3335" i="6"/>
  <c r="B3345" i="6"/>
  <c r="B3355" i="6"/>
  <c r="B3365" i="6"/>
  <c r="B3375" i="6"/>
  <c r="B3385" i="6"/>
  <c r="B3395" i="6"/>
  <c r="B3405" i="6"/>
  <c r="B3415" i="6"/>
  <c r="B3425" i="6"/>
  <c r="B3435" i="6"/>
  <c r="B3445" i="6"/>
  <c r="B3455" i="6"/>
  <c r="B3465" i="6"/>
  <c r="B3475" i="6"/>
  <c r="B764" i="6"/>
  <c r="B1209" i="6"/>
  <c r="B1438" i="6"/>
  <c r="B1566" i="6"/>
  <c r="B1667" i="6"/>
  <c r="B1760" i="6"/>
  <c r="B1829" i="6"/>
  <c r="B807" i="6"/>
  <c r="B1228" i="6"/>
  <c r="B1442" i="6"/>
  <c r="B1570" i="6"/>
  <c r="B1671" i="6"/>
  <c r="B1766" i="6"/>
  <c r="B1832" i="6"/>
  <c r="B1896" i="6"/>
  <c r="B1953" i="6"/>
  <c r="B2009" i="6"/>
  <c r="B2065" i="6"/>
  <c r="B2098" i="6"/>
  <c r="B2128" i="6"/>
  <c r="B2153" i="6"/>
  <c r="B2183" i="6"/>
  <c r="B2208" i="6"/>
  <c r="B2228" i="6"/>
  <c r="B2244" i="6"/>
  <c r="B2257" i="6"/>
  <c r="B2271" i="6"/>
  <c r="B2286" i="6"/>
  <c r="B2300" i="6"/>
  <c r="B2315" i="6"/>
  <c r="B2328" i="6"/>
  <c r="B2344" i="6"/>
  <c r="B2357" i="6"/>
  <c r="B2371" i="6"/>
  <c r="B2386" i="6"/>
  <c r="B2400" i="6"/>
  <c r="B2414" i="6"/>
  <c r="B2426" i="6"/>
  <c r="B2437" i="6"/>
  <c r="B2447" i="6"/>
  <c r="B2457" i="6"/>
  <c r="B2467" i="6"/>
  <c r="B2477" i="6"/>
  <c r="B2487" i="6"/>
  <c r="B2497" i="6"/>
  <c r="B2507" i="6"/>
  <c r="B2517" i="6"/>
  <c r="B2527" i="6"/>
  <c r="B2537" i="6"/>
  <c r="B2547" i="6"/>
  <c r="B2557" i="6"/>
  <c r="B2567" i="6"/>
  <c r="B2577" i="6"/>
  <c r="B2587" i="6"/>
  <c r="B2597" i="6"/>
  <c r="B2607" i="6"/>
  <c r="B2617" i="6"/>
  <c r="B2627" i="6"/>
  <c r="B2637" i="6"/>
  <c r="B2647" i="6"/>
  <c r="B2657" i="6"/>
  <c r="B2667" i="6"/>
  <c r="B2677" i="6"/>
  <c r="B2687" i="6"/>
  <c r="B2697" i="6"/>
  <c r="B2707" i="6"/>
  <c r="B2717" i="6"/>
  <c r="B2727" i="6"/>
  <c r="B2737" i="6"/>
  <c r="B2747" i="6"/>
  <c r="B2757" i="6"/>
  <c r="B2767" i="6"/>
  <c r="B2777" i="6"/>
  <c r="B2787" i="6"/>
  <c r="B2797" i="6"/>
  <c r="B2807" i="6"/>
  <c r="B2817" i="6"/>
  <c r="B2827" i="6"/>
  <c r="B2837" i="6"/>
  <c r="B2847" i="6"/>
  <c r="B2857" i="6"/>
  <c r="B2867" i="6"/>
  <c r="B2877" i="6"/>
  <c r="B2887" i="6"/>
  <c r="B2897" i="6"/>
  <c r="B2907" i="6"/>
  <c r="B2917" i="6"/>
  <c r="B2927" i="6"/>
  <c r="B2937" i="6"/>
  <c r="B2947" i="6"/>
  <c r="B2957" i="6"/>
  <c r="B2967" i="6"/>
  <c r="B894" i="6"/>
  <c r="B1261" i="6"/>
  <c r="B1464" i="6"/>
  <c r="B1587" i="6"/>
  <c r="B1687" i="6"/>
  <c r="B1777" i="6"/>
  <c r="B1841" i="6"/>
  <c r="B1903" i="6"/>
  <c r="B1961" i="6"/>
  <c r="B2017" i="6"/>
  <c r="B2072" i="6"/>
  <c r="B2101" i="6"/>
  <c r="B2130" i="6"/>
  <c r="B2157" i="6"/>
  <c r="B2186" i="6"/>
  <c r="B2209" i="6"/>
  <c r="B2230" i="6"/>
  <c r="B2245" i="6"/>
  <c r="B2258" i="6"/>
  <c r="B2274" i="6"/>
  <c r="B2287" i="6"/>
  <c r="B2301" i="6"/>
  <c r="B2316" i="6"/>
  <c r="B2330" i="6"/>
  <c r="B2345" i="6"/>
  <c r="B2358" i="6"/>
  <c r="B2374" i="6"/>
  <c r="B2387" i="6"/>
  <c r="B2401" i="6"/>
  <c r="B2415" i="6"/>
  <c r="B2427" i="6"/>
  <c r="B2438" i="6"/>
  <c r="B2448" i="6"/>
  <c r="B2458" i="6"/>
  <c r="B2468" i="6"/>
  <c r="B2478" i="6"/>
  <c r="B2488" i="6"/>
  <c r="B2498" i="6"/>
  <c r="B2508" i="6"/>
  <c r="B2518" i="6"/>
  <c r="B2528" i="6"/>
  <c r="B2538" i="6"/>
  <c r="B2548" i="6"/>
  <c r="B2558" i="6"/>
  <c r="B2568" i="6"/>
  <c r="B2578" i="6"/>
  <c r="B2588" i="6"/>
  <c r="B2598" i="6"/>
  <c r="B2608" i="6"/>
  <c r="B2618" i="6"/>
  <c r="B2628" i="6"/>
  <c r="B2638" i="6"/>
  <c r="B2648" i="6"/>
  <c r="B2658" i="6"/>
  <c r="B2668" i="6"/>
  <c r="B2678" i="6"/>
  <c r="B2688" i="6"/>
  <c r="B2698" i="6"/>
  <c r="B2708" i="6"/>
  <c r="B2718" i="6"/>
  <c r="B2728" i="6"/>
  <c r="B2738" i="6"/>
  <c r="B2748" i="6"/>
  <c r="B2758" i="6"/>
  <c r="B2768" i="6"/>
  <c r="B2778" i="6"/>
  <c r="B2788" i="6"/>
  <c r="B2798" i="6"/>
  <c r="B2808" i="6"/>
  <c r="B2818" i="6"/>
  <c r="B2828" i="6"/>
  <c r="B2838" i="6"/>
  <c r="B2848" i="6"/>
  <c r="B2858" i="6"/>
  <c r="B2868" i="6"/>
  <c r="B2878" i="6"/>
  <c r="B2888" i="6"/>
  <c r="B2898" i="6"/>
  <c r="B2908" i="6"/>
  <c r="B2918" i="6"/>
  <c r="B2928" i="6"/>
  <c r="B2938" i="6"/>
  <c r="B2948" i="6"/>
  <c r="B2958" i="6"/>
  <c r="B923" i="6"/>
  <c r="B1279" i="6"/>
  <c r="B1471" i="6"/>
  <c r="B1591" i="6"/>
  <c r="B1691" i="6"/>
  <c r="B1781" i="6"/>
  <c r="B1846" i="6"/>
  <c r="B1908" i="6"/>
  <c r="B1965" i="6"/>
  <c r="B2020" i="6"/>
  <c r="B2075" i="6"/>
  <c r="B2106" i="6"/>
  <c r="B2131" i="6"/>
  <c r="B2161" i="6"/>
  <c r="B2187" i="6"/>
  <c r="B2212" i="6"/>
  <c r="B2231" i="6"/>
  <c r="B2246" i="6"/>
  <c r="B2260" i="6"/>
  <c r="B2275" i="6"/>
  <c r="B2288" i="6"/>
  <c r="B2304" i="6"/>
  <c r="B2317" i="6"/>
  <c r="B2331" i="6"/>
  <c r="B2346" i="6"/>
  <c r="B2360" i="6"/>
  <c r="B2375" i="6"/>
  <c r="B2388" i="6"/>
  <c r="B2404" i="6"/>
  <c r="B2416" i="6"/>
  <c r="B2428" i="6"/>
  <c r="B2439" i="6"/>
  <c r="B2449" i="6"/>
  <c r="B2459" i="6"/>
  <c r="B2469" i="6"/>
  <c r="B2479" i="6"/>
  <c r="B2489" i="6"/>
  <c r="B2499" i="6"/>
  <c r="B2509" i="6"/>
  <c r="B2519" i="6"/>
  <c r="B2529" i="6"/>
  <c r="B2539" i="6"/>
  <c r="B2549" i="6"/>
  <c r="B2559" i="6"/>
  <c r="B2569" i="6"/>
  <c r="B2579" i="6"/>
  <c r="B2589" i="6"/>
  <c r="B2599" i="6"/>
  <c r="B2609" i="6"/>
  <c r="B2619" i="6"/>
  <c r="B2629" i="6"/>
  <c r="B2639" i="6"/>
  <c r="B2649" i="6"/>
  <c r="B2659" i="6"/>
  <c r="B2669" i="6"/>
  <c r="B2679" i="6"/>
  <c r="B2689" i="6"/>
  <c r="B2699" i="6"/>
  <c r="B2709" i="6"/>
  <c r="B2719" i="6"/>
  <c r="B2729" i="6"/>
  <c r="B2739" i="6"/>
  <c r="B2749" i="6"/>
  <c r="B2759" i="6"/>
  <c r="B2769" i="6"/>
  <c r="B2779" i="6"/>
  <c r="B2789" i="6"/>
  <c r="B2799" i="6"/>
  <c r="B2809" i="6"/>
  <c r="B2819" i="6"/>
  <c r="B2829" i="6"/>
  <c r="B2839" i="6"/>
  <c r="B2849" i="6"/>
  <c r="B2859" i="6"/>
  <c r="B2869" i="6"/>
  <c r="B2879" i="6"/>
  <c r="B2889" i="6"/>
  <c r="B2899" i="6"/>
  <c r="B2909" i="6"/>
  <c r="B2919" i="6"/>
  <c r="B2929" i="6"/>
  <c r="B2939" i="6"/>
  <c r="B2949" i="6"/>
  <c r="B2959" i="6"/>
  <c r="B2969" i="6"/>
  <c r="B2979" i="6"/>
  <c r="B2989" i="6"/>
  <c r="B2999" i="6"/>
  <c r="B3009" i="6"/>
  <c r="B3019" i="6"/>
  <c r="B3029" i="6"/>
  <c r="B3039" i="6"/>
  <c r="B3049" i="6"/>
  <c r="B3059" i="6"/>
  <c r="B3069" i="6"/>
  <c r="B3079" i="6"/>
  <c r="B3089" i="6"/>
  <c r="B3099" i="6"/>
  <c r="B3109" i="6"/>
  <c r="B3119" i="6"/>
  <c r="B3129" i="6"/>
  <c r="B3139" i="6"/>
  <c r="B3149" i="6"/>
  <c r="B3159" i="6"/>
  <c r="B3169" i="6"/>
  <c r="B3179" i="6"/>
  <c r="B3189" i="6"/>
  <c r="B982" i="6"/>
  <c r="B1324" i="6"/>
  <c r="B1491" i="6"/>
  <c r="B1607" i="6"/>
  <c r="B1707" i="6"/>
  <c r="B1791" i="6"/>
  <c r="B1853" i="6"/>
  <c r="B1917" i="6"/>
  <c r="B1972" i="6"/>
  <c r="B2028" i="6"/>
  <c r="B2076" i="6"/>
  <c r="B2108" i="6"/>
  <c r="B2135" i="6"/>
  <c r="B2163" i="6"/>
  <c r="B2190" i="6"/>
  <c r="B2213" i="6"/>
  <c r="B2234" i="6"/>
  <c r="B2247" i="6"/>
  <c r="B2261" i="6"/>
  <c r="B2276" i="6"/>
  <c r="B2290" i="6"/>
  <c r="B2305" i="6"/>
  <c r="B2318" i="6"/>
  <c r="B2334" i="6"/>
  <c r="B2347" i="6"/>
  <c r="B2361" i="6"/>
  <c r="B2376" i="6"/>
  <c r="B2390" i="6"/>
  <c r="B2405" i="6"/>
  <c r="B2417" i="6"/>
  <c r="B2429" i="6"/>
  <c r="B2440" i="6"/>
  <c r="B2450" i="6"/>
  <c r="B2460" i="6"/>
  <c r="B2470" i="6"/>
  <c r="B2480" i="6"/>
  <c r="B2490" i="6"/>
  <c r="B2500" i="6"/>
  <c r="B2510" i="6"/>
  <c r="B2520" i="6"/>
  <c r="B2530" i="6"/>
  <c r="B2540" i="6"/>
  <c r="B2550" i="6"/>
  <c r="B2560" i="6"/>
  <c r="B2570" i="6"/>
  <c r="B2580" i="6"/>
  <c r="B2590" i="6"/>
  <c r="B2600" i="6"/>
  <c r="B2610" i="6"/>
  <c r="B2620" i="6"/>
  <c r="B2630" i="6"/>
  <c r="B2640" i="6"/>
  <c r="B2650" i="6"/>
  <c r="B2660" i="6"/>
  <c r="B2670" i="6"/>
  <c r="B2680" i="6"/>
  <c r="B2690" i="6"/>
  <c r="B2700" i="6"/>
  <c r="B2710" i="6"/>
  <c r="B2720" i="6"/>
  <c r="B2730" i="6"/>
  <c r="B2740" i="6"/>
  <c r="B2750" i="6"/>
  <c r="B2760" i="6"/>
  <c r="B2770" i="6"/>
  <c r="B2780" i="6"/>
  <c r="B2790" i="6"/>
  <c r="B2800" i="6"/>
  <c r="B2810" i="6"/>
  <c r="B2820" i="6"/>
  <c r="B2830" i="6"/>
  <c r="B2840" i="6"/>
  <c r="B2850" i="6"/>
  <c r="B2860" i="6"/>
  <c r="B2870" i="6"/>
  <c r="B2880" i="6"/>
  <c r="B2890" i="6"/>
  <c r="B2900" i="6"/>
  <c r="B2910" i="6"/>
  <c r="B2920" i="6"/>
  <c r="B2930" i="6"/>
  <c r="B2940" i="6"/>
  <c r="B2950" i="6"/>
  <c r="B1006" i="6"/>
  <c r="B1976" i="6"/>
  <c r="B2165" i="6"/>
  <c r="B2264" i="6"/>
  <c r="B2335" i="6"/>
  <c r="B2406" i="6"/>
  <c r="B2461" i="6"/>
  <c r="B2511" i="6"/>
  <c r="B2561" i="6"/>
  <c r="B2611" i="6"/>
  <c r="B2661" i="6"/>
  <c r="B2711" i="6"/>
  <c r="B2751" i="6"/>
  <c r="B2784" i="6"/>
  <c r="B2816" i="6"/>
  <c r="B2851" i="6"/>
  <c r="B2884" i="6"/>
  <c r="B2916" i="6"/>
  <c r="B2951" i="6"/>
  <c r="B2974" i="6"/>
  <c r="B2990" i="6"/>
  <c r="B3007" i="6"/>
  <c r="B3024" i="6"/>
  <c r="B3040" i="6"/>
  <c r="B3057" i="6"/>
  <c r="B3074" i="6"/>
  <c r="B3090" i="6"/>
  <c r="B3107" i="6"/>
  <c r="B3124" i="6"/>
  <c r="B3140" i="6"/>
  <c r="B3157" i="6"/>
  <c r="B3174" i="6"/>
  <c r="B3190" i="6"/>
  <c r="B3206" i="6"/>
  <c r="B3219" i="6"/>
  <c r="B3234" i="6"/>
  <c r="B3248" i="6"/>
  <c r="B3261" i="6"/>
  <c r="B3277" i="6"/>
  <c r="B3290" i="6"/>
  <c r="B3306" i="6"/>
  <c r="B3319" i="6"/>
  <c r="B3334" i="6"/>
  <c r="B3348" i="6"/>
  <c r="B3361" i="6"/>
  <c r="B3377" i="6"/>
  <c r="B3390" i="6"/>
  <c r="B3404" i="6"/>
  <c r="B3417" i="6"/>
  <c r="B3429" i="6"/>
  <c r="B3441" i="6"/>
  <c r="B3454" i="6"/>
  <c r="B3467" i="6"/>
  <c r="B3479" i="6"/>
  <c r="B3490" i="6"/>
  <c r="B3501" i="6"/>
  <c r="B3513" i="6"/>
  <c r="B3524" i="6"/>
  <c r="B3535" i="6"/>
  <c r="B3546" i="6"/>
  <c r="B3557" i="6"/>
  <c r="B3568" i="6"/>
  <c r="B3579" i="6"/>
  <c r="B3590" i="6"/>
  <c r="B3601" i="6"/>
  <c r="B3613" i="6"/>
  <c r="B3624" i="6"/>
  <c r="B3635" i="6"/>
  <c r="B3646" i="6"/>
  <c r="B3657" i="6"/>
  <c r="B3668" i="6"/>
  <c r="B3679" i="6"/>
  <c r="B3690" i="6"/>
  <c r="B3701" i="6"/>
  <c r="B3713" i="6"/>
  <c r="B3724" i="6"/>
  <c r="B3735" i="6"/>
  <c r="B3746" i="6"/>
  <c r="B3757" i="6"/>
  <c r="B3768" i="6"/>
  <c r="B3779" i="6"/>
  <c r="B3790" i="6"/>
  <c r="B3801" i="6"/>
  <c r="B3812" i="6"/>
  <c r="B3822" i="6"/>
  <c r="B3832" i="6"/>
  <c r="B3842" i="6"/>
  <c r="B3852" i="6"/>
  <c r="B3862" i="6"/>
  <c r="B3872" i="6"/>
  <c r="B3882" i="6"/>
  <c r="B3892" i="6"/>
  <c r="B3902" i="6"/>
  <c r="B3912" i="6"/>
  <c r="B3922" i="6"/>
  <c r="B3932" i="6"/>
  <c r="B3942" i="6"/>
  <c r="B3952" i="6"/>
  <c r="B3962" i="6"/>
  <c r="B3972" i="6"/>
  <c r="B3982" i="6"/>
  <c r="B3992" i="6"/>
  <c r="B4002" i="6"/>
  <c r="B4012" i="6"/>
  <c r="B4022" i="6"/>
  <c r="B4032" i="6"/>
  <c r="B4042" i="6"/>
  <c r="B4052" i="6"/>
  <c r="B4062" i="6"/>
  <c r="B4072" i="6"/>
  <c r="B4082" i="6"/>
  <c r="B4092" i="6"/>
  <c r="B4102" i="6"/>
  <c r="B4112" i="6"/>
  <c r="B4122" i="6"/>
  <c r="B4132" i="6"/>
  <c r="B4142" i="6"/>
  <c r="B4152" i="6"/>
  <c r="B4162" i="6"/>
  <c r="B4172" i="6"/>
  <c r="B4182" i="6"/>
  <c r="B4192" i="6"/>
  <c r="B1341" i="6"/>
  <c r="B2006" i="6"/>
  <c r="B2179" i="6"/>
  <c r="B2270" i="6"/>
  <c r="B2341" i="6"/>
  <c r="B2411" i="6"/>
  <c r="B2466" i="6"/>
  <c r="B2516" i="6"/>
  <c r="B2566" i="6"/>
  <c r="B2616" i="6"/>
  <c r="B2666" i="6"/>
  <c r="B2716" i="6"/>
  <c r="B2754" i="6"/>
  <c r="B2786" i="6"/>
  <c r="B2821" i="6"/>
  <c r="B2854" i="6"/>
  <c r="B2886" i="6"/>
  <c r="B2921" i="6"/>
  <c r="B2954" i="6"/>
  <c r="B2976" i="6"/>
  <c r="B2991" i="6"/>
  <c r="B3008" i="6"/>
  <c r="B3026" i="6"/>
  <c r="B3041" i="6"/>
  <c r="B3058" i="6"/>
  <c r="B3076" i="6"/>
  <c r="B3091" i="6"/>
  <c r="B3108" i="6"/>
  <c r="B3126" i="6"/>
  <c r="B3141" i="6"/>
  <c r="B3158" i="6"/>
  <c r="B3176" i="6"/>
  <c r="B3191" i="6"/>
  <c r="B3207" i="6"/>
  <c r="B3220" i="6"/>
  <c r="B3236" i="6"/>
  <c r="B3249" i="6"/>
  <c r="B3264" i="6"/>
  <c r="B3278" i="6"/>
  <c r="B3291" i="6"/>
  <c r="B3307" i="6"/>
  <c r="B3320" i="6"/>
  <c r="B3336" i="6"/>
  <c r="B3349" i="6"/>
  <c r="B3364" i="6"/>
  <c r="B3378" i="6"/>
  <c r="B3391" i="6"/>
  <c r="B3406" i="6"/>
  <c r="B3418" i="6"/>
  <c r="B3430" i="6"/>
  <c r="B3443" i="6"/>
  <c r="B3456" i="6"/>
  <c r="B1496" i="6"/>
  <c r="B2031" i="6"/>
  <c r="B2195" i="6"/>
  <c r="B2277" i="6"/>
  <c r="B2348" i="6"/>
  <c r="B2418" i="6"/>
  <c r="B2471" i="6"/>
  <c r="B2521" i="6"/>
  <c r="B2571" i="6"/>
  <c r="B2621" i="6"/>
  <c r="B2671" i="6"/>
  <c r="B2721" i="6"/>
  <c r="B2756" i="6"/>
  <c r="B2791" i="6"/>
  <c r="B2824" i="6"/>
  <c r="B2856" i="6"/>
  <c r="B2891" i="6"/>
  <c r="B2924" i="6"/>
  <c r="B2956" i="6"/>
  <c r="B2977" i="6"/>
  <c r="B2994" i="6"/>
  <c r="B3010" i="6"/>
  <c r="B3027" i="6"/>
  <c r="B3044" i="6"/>
  <c r="B3060" i="6"/>
  <c r="B3077" i="6"/>
  <c r="B3094" i="6"/>
  <c r="B3110" i="6"/>
  <c r="B3127" i="6"/>
  <c r="B3144" i="6"/>
  <c r="B3160" i="6"/>
  <c r="B3177" i="6"/>
  <c r="B3194" i="6"/>
  <c r="B3208" i="6"/>
  <c r="B3221" i="6"/>
  <c r="B3237" i="6"/>
  <c r="B3250" i="6"/>
  <c r="B3266" i="6"/>
  <c r="B3279" i="6"/>
  <c r="B3294" i="6"/>
  <c r="B3308" i="6"/>
  <c r="B3321" i="6"/>
  <c r="B3337" i="6"/>
  <c r="B3350" i="6"/>
  <c r="B3366" i="6"/>
  <c r="B3379" i="6"/>
  <c r="B3394" i="6"/>
  <c r="B3407" i="6"/>
  <c r="B3419" i="6"/>
  <c r="B3431" i="6"/>
  <c r="B3444" i="6"/>
  <c r="B3457" i="6"/>
  <c r="B1611" i="6"/>
  <c r="B2061" i="6"/>
  <c r="B2206" i="6"/>
  <c r="B2285" i="6"/>
  <c r="B2356" i="6"/>
  <c r="B2425" i="6"/>
  <c r="B2476" i="6"/>
  <c r="B2526" i="6"/>
  <c r="B2576" i="6"/>
  <c r="B2626" i="6"/>
  <c r="B2676" i="6"/>
  <c r="B2726" i="6"/>
  <c r="B2761" i="6"/>
  <c r="B2794" i="6"/>
  <c r="B2826" i="6"/>
  <c r="B2861" i="6"/>
  <c r="B2894" i="6"/>
  <c r="B2926" i="6"/>
  <c r="B2960" i="6"/>
  <c r="B2978" i="6"/>
  <c r="B2996" i="6"/>
  <c r="B3011" i="6"/>
  <c r="B3028" i="6"/>
  <c r="B3046" i="6"/>
  <c r="B3061" i="6"/>
  <c r="B3078" i="6"/>
  <c r="B3096" i="6"/>
  <c r="B3111" i="6"/>
  <c r="B3128" i="6"/>
  <c r="B3146" i="6"/>
  <c r="B3161" i="6"/>
  <c r="B3178" i="6"/>
  <c r="B3196" i="6"/>
  <c r="B3209" i="6"/>
  <c r="B3224" i="6"/>
  <c r="B3238" i="6"/>
  <c r="B3251" i="6"/>
  <c r="B3267" i="6"/>
  <c r="B3280" i="6"/>
  <c r="B3296" i="6"/>
  <c r="B3309" i="6"/>
  <c r="B3324" i="6"/>
  <c r="B3338" i="6"/>
  <c r="B3351" i="6"/>
  <c r="B3367" i="6"/>
  <c r="B3380" i="6"/>
  <c r="B3396" i="6"/>
  <c r="B3408" i="6"/>
  <c r="B3420" i="6"/>
  <c r="B3433" i="6"/>
  <c r="B3446" i="6"/>
  <c r="B3458" i="6"/>
  <c r="B3470" i="6"/>
  <c r="B3483" i="6"/>
  <c r="B3494" i="6"/>
  <c r="B3505" i="6"/>
  <c r="B3516" i="6"/>
  <c r="B3527" i="6"/>
  <c r="B3538" i="6"/>
  <c r="B3549" i="6"/>
  <c r="B3560" i="6"/>
  <c r="B3571" i="6"/>
  <c r="B3583" i="6"/>
  <c r="B3594" i="6"/>
  <c r="B3605" i="6"/>
  <c r="B3616" i="6"/>
  <c r="B3627" i="6"/>
  <c r="B3638" i="6"/>
  <c r="B3649" i="6"/>
  <c r="B3660" i="6"/>
  <c r="B3671" i="6"/>
  <c r="B3683" i="6"/>
  <c r="B3694" i="6"/>
  <c r="B3705" i="6"/>
  <c r="B3716" i="6"/>
  <c r="B3727" i="6"/>
  <c r="B3738" i="6"/>
  <c r="B3749" i="6"/>
  <c r="B3760" i="6"/>
  <c r="B3771" i="6"/>
  <c r="B3783" i="6"/>
  <c r="B3794" i="6"/>
  <c r="B3805" i="6"/>
  <c r="B3815" i="6"/>
  <c r="B3825" i="6"/>
  <c r="B1711" i="6"/>
  <c r="B2083" i="6"/>
  <c r="B2217" i="6"/>
  <c r="B2291" i="6"/>
  <c r="B2364" i="6"/>
  <c r="B2430" i="6"/>
  <c r="B2481" i="6"/>
  <c r="B2531" i="6"/>
  <c r="B2581" i="6"/>
  <c r="B2631" i="6"/>
  <c r="B2681" i="6"/>
  <c r="B2731" i="6"/>
  <c r="B2764" i="6"/>
  <c r="B2796" i="6"/>
  <c r="B2831" i="6"/>
  <c r="B2864" i="6"/>
  <c r="B2896" i="6"/>
  <c r="B2931" i="6"/>
  <c r="B2961" i="6"/>
  <c r="B2980" i="6"/>
  <c r="B2997" i="6"/>
  <c r="B3014" i="6"/>
  <c r="B3030" i="6"/>
  <c r="B3047" i="6"/>
  <c r="B3064" i="6"/>
  <c r="B3080" i="6"/>
  <c r="B3097" i="6"/>
  <c r="B3114" i="6"/>
  <c r="B3130" i="6"/>
  <c r="B3147" i="6"/>
  <c r="B3164" i="6"/>
  <c r="B3180" i="6"/>
  <c r="B3197" i="6"/>
  <c r="B3210" i="6"/>
  <c r="B3226" i="6"/>
  <c r="B3239" i="6"/>
  <c r="B3254" i="6"/>
  <c r="B3268" i="6"/>
  <c r="B3281" i="6"/>
  <c r="B3297" i="6"/>
  <c r="B3310" i="6"/>
  <c r="B3326" i="6"/>
  <c r="B3339" i="6"/>
  <c r="B3354" i="6"/>
  <c r="B3368" i="6"/>
  <c r="B3381" i="6"/>
  <c r="B3397" i="6"/>
  <c r="B3409" i="6"/>
  <c r="B3421" i="6"/>
  <c r="B3434" i="6"/>
  <c r="B3447" i="6"/>
  <c r="B3459" i="6"/>
  <c r="B3471" i="6"/>
  <c r="B3484" i="6"/>
  <c r="B3495" i="6"/>
  <c r="B3506" i="6"/>
  <c r="B3517" i="6"/>
  <c r="B3528" i="6"/>
  <c r="B3539" i="6"/>
  <c r="B3550" i="6"/>
  <c r="B3561" i="6"/>
  <c r="B3573" i="6"/>
  <c r="B3584" i="6"/>
  <c r="B3595" i="6"/>
  <c r="B3606" i="6"/>
  <c r="B3617" i="6"/>
  <c r="B3628" i="6"/>
  <c r="B3639" i="6"/>
  <c r="B3650" i="6"/>
  <c r="B3661" i="6"/>
  <c r="B3673" i="6"/>
  <c r="B3684" i="6"/>
  <c r="B3695" i="6"/>
  <c r="B3706" i="6"/>
  <c r="B3717" i="6"/>
  <c r="B3728" i="6"/>
  <c r="B3739" i="6"/>
  <c r="B3750" i="6"/>
  <c r="B3761" i="6"/>
  <c r="B3773" i="6"/>
  <c r="B3784" i="6"/>
  <c r="B3795" i="6"/>
  <c r="B3806" i="6"/>
  <c r="B3816" i="6"/>
  <c r="B3826" i="6"/>
  <c r="B1796" i="6"/>
  <c r="B2097" i="6"/>
  <c r="B2226" i="6"/>
  <c r="B2298" i="6"/>
  <c r="B2370" i="6"/>
  <c r="B2436" i="6"/>
  <c r="B2486" i="6"/>
  <c r="B2536" i="6"/>
  <c r="B2586" i="6"/>
  <c r="B2636" i="6"/>
  <c r="B2686" i="6"/>
  <c r="B2734" i="6"/>
  <c r="B2766" i="6"/>
  <c r="B2801" i="6"/>
  <c r="B2834" i="6"/>
  <c r="B2866" i="6"/>
  <c r="B2901" i="6"/>
  <c r="B2934" i="6"/>
  <c r="B2964" i="6"/>
  <c r="B2981" i="6"/>
  <c r="B2998" i="6"/>
  <c r="B3016" i="6"/>
  <c r="B3031" i="6"/>
  <c r="B3048" i="6"/>
  <c r="B3066" i="6"/>
  <c r="B3081" i="6"/>
  <c r="B3098" i="6"/>
  <c r="B3116" i="6"/>
  <c r="B3131" i="6"/>
  <c r="B3148" i="6"/>
  <c r="B3166" i="6"/>
  <c r="B3181" i="6"/>
  <c r="B3198" i="6"/>
  <c r="B3211" i="6"/>
  <c r="B3227" i="6"/>
  <c r="B3240" i="6"/>
  <c r="B3256" i="6"/>
  <c r="B3269" i="6"/>
  <c r="B3284" i="6"/>
  <c r="B3298" i="6"/>
  <c r="B3311" i="6"/>
  <c r="B3327" i="6"/>
  <c r="B3340" i="6"/>
  <c r="B3356" i="6"/>
  <c r="B3369" i="6"/>
  <c r="B3384" i="6"/>
  <c r="B3398" i="6"/>
  <c r="B3410" i="6"/>
  <c r="B3423" i="6"/>
  <c r="B3436" i="6"/>
  <c r="B3448" i="6"/>
  <c r="B3460" i="6"/>
  <c r="B3473" i="6"/>
  <c r="B3485" i="6"/>
  <c r="B3496" i="6"/>
  <c r="B3507" i="6"/>
  <c r="B3518" i="6"/>
  <c r="B3529" i="6"/>
  <c r="B3540" i="6"/>
  <c r="B3551" i="6"/>
  <c r="B3563" i="6"/>
  <c r="B3574" i="6"/>
  <c r="B3585" i="6"/>
  <c r="B3596" i="6"/>
  <c r="B3607" i="6"/>
  <c r="B3618" i="6"/>
  <c r="B3629" i="6"/>
  <c r="B3640" i="6"/>
  <c r="B3651" i="6"/>
  <c r="B3663" i="6"/>
  <c r="B3674" i="6"/>
  <c r="B3685" i="6"/>
  <c r="B3696" i="6"/>
  <c r="B3707" i="6"/>
  <c r="B3718" i="6"/>
  <c r="B3729" i="6"/>
  <c r="B3740" i="6"/>
  <c r="B3751" i="6"/>
  <c r="B3763" i="6"/>
  <c r="B3774" i="6"/>
  <c r="B3785" i="6"/>
  <c r="B3796" i="6"/>
  <c r="B3807" i="6"/>
  <c r="B3817" i="6"/>
  <c r="B3827" i="6"/>
  <c r="B1858" i="6"/>
  <c r="B2109" i="6"/>
  <c r="B2235" i="6"/>
  <c r="B2306" i="6"/>
  <c r="B2377" i="6"/>
  <c r="B2441" i="6"/>
  <c r="B2491" i="6"/>
  <c r="B2541" i="6"/>
  <c r="B2591" i="6"/>
  <c r="B2641" i="6"/>
  <c r="B2691" i="6"/>
  <c r="B2736" i="6"/>
  <c r="B2771" i="6"/>
  <c r="B2804" i="6"/>
  <c r="B2836" i="6"/>
  <c r="B2871" i="6"/>
  <c r="B2904" i="6"/>
  <c r="B2936" i="6"/>
  <c r="B2966" i="6"/>
  <c r="B2984" i="6"/>
  <c r="B3000" i="6"/>
  <c r="B3017" i="6"/>
  <c r="B3034" i="6"/>
  <c r="B3050" i="6"/>
  <c r="B3067" i="6"/>
  <c r="B3084" i="6"/>
  <c r="B3100" i="6"/>
  <c r="B3117" i="6"/>
  <c r="B3134" i="6"/>
  <c r="B3150" i="6"/>
  <c r="B3167" i="6"/>
  <c r="B3184" i="6"/>
  <c r="B3199" i="6"/>
  <c r="B3214" i="6"/>
  <c r="B3228" i="6"/>
  <c r="B3241" i="6"/>
  <c r="B3257" i="6"/>
  <c r="B3270" i="6"/>
  <c r="B3286" i="6"/>
  <c r="B3299" i="6"/>
  <c r="B3314" i="6"/>
  <c r="B3328" i="6"/>
  <c r="B3341" i="6"/>
  <c r="B3357" i="6"/>
  <c r="B3370" i="6"/>
  <c r="B3386" i="6"/>
  <c r="B3399" i="6"/>
  <c r="B3411" i="6"/>
  <c r="B3424" i="6"/>
  <c r="B3437" i="6"/>
  <c r="B3449" i="6"/>
  <c r="B3461" i="6"/>
  <c r="B3474" i="6"/>
  <c r="B3486" i="6"/>
  <c r="B3497" i="6"/>
  <c r="B3508" i="6"/>
  <c r="B3519" i="6"/>
  <c r="B3530" i="6"/>
  <c r="B3541" i="6"/>
  <c r="B3553" i="6"/>
  <c r="B3564" i="6"/>
  <c r="B3575" i="6"/>
  <c r="B3586" i="6"/>
  <c r="B3597" i="6"/>
  <c r="B3608" i="6"/>
  <c r="B3619" i="6"/>
  <c r="B3630" i="6"/>
  <c r="B3641" i="6"/>
  <c r="B3653" i="6"/>
  <c r="B3664" i="6"/>
  <c r="B3675" i="6"/>
  <c r="B3686" i="6"/>
  <c r="B3697" i="6"/>
  <c r="B3708" i="6"/>
  <c r="B3719" i="6"/>
  <c r="B3730" i="6"/>
  <c r="B3741" i="6"/>
  <c r="B3753" i="6"/>
  <c r="B3764" i="6"/>
  <c r="B3775" i="6"/>
  <c r="B1891" i="6"/>
  <c r="B2123" i="6"/>
  <c r="B2241" i="6"/>
  <c r="B2314" i="6"/>
  <c r="B2385" i="6"/>
  <c r="B2446" i="6"/>
  <c r="B2496" i="6"/>
  <c r="B2546" i="6"/>
  <c r="B2596" i="6"/>
  <c r="B2646" i="6"/>
  <c r="B2696" i="6"/>
  <c r="B2741" i="6"/>
  <c r="B2774" i="6"/>
  <c r="B2806" i="6"/>
  <c r="B2841" i="6"/>
  <c r="B2874" i="6"/>
  <c r="B2906" i="6"/>
  <c r="B2941" i="6"/>
  <c r="B2968" i="6"/>
  <c r="B2986" i="6"/>
  <c r="B3001" i="6"/>
  <c r="B3018" i="6"/>
  <c r="B3036" i="6"/>
  <c r="B3051" i="6"/>
  <c r="B3068" i="6"/>
  <c r="B3086" i="6"/>
  <c r="B3101" i="6"/>
  <c r="B3118" i="6"/>
  <c r="B3136" i="6"/>
  <c r="B3151" i="6"/>
  <c r="B3168" i="6"/>
  <c r="B3186" i="6"/>
  <c r="B3200" i="6"/>
  <c r="B3216" i="6"/>
  <c r="B3229" i="6"/>
  <c r="B3244" i="6"/>
  <c r="B1920" i="6"/>
  <c r="B2451" i="6"/>
  <c r="B2701" i="6"/>
  <c r="B2876" i="6"/>
  <c r="B3004" i="6"/>
  <c r="B3087" i="6"/>
  <c r="B3170" i="6"/>
  <c r="B3246" i="6"/>
  <c r="B3289" i="6"/>
  <c r="B3344" i="6"/>
  <c r="B3388" i="6"/>
  <c r="B3428" i="6"/>
  <c r="B3468" i="6"/>
  <c r="B3491" i="6"/>
  <c r="B3514" i="6"/>
  <c r="B3536" i="6"/>
  <c r="B3558" i="6"/>
  <c r="B3580" i="6"/>
  <c r="B3603" i="6"/>
  <c r="B3625" i="6"/>
  <c r="B3647" i="6"/>
  <c r="B3669" i="6"/>
  <c r="B3691" i="6"/>
  <c r="B3714" i="6"/>
  <c r="B3736" i="6"/>
  <c r="B3758" i="6"/>
  <c r="B3780" i="6"/>
  <c r="B3799" i="6"/>
  <c r="B3818" i="6"/>
  <c r="B3833" i="6"/>
  <c r="B3844" i="6"/>
  <c r="B3855" i="6"/>
  <c r="B3866" i="6"/>
  <c r="B3877" i="6"/>
  <c r="B3888" i="6"/>
  <c r="B3899" i="6"/>
  <c r="B3910" i="6"/>
  <c r="B3921" i="6"/>
  <c r="B3933" i="6"/>
  <c r="B3944" i="6"/>
  <c r="B3955" i="6"/>
  <c r="B3966" i="6"/>
  <c r="B3977" i="6"/>
  <c r="B3988" i="6"/>
  <c r="B3999" i="6"/>
  <c r="B4010" i="6"/>
  <c r="B4021" i="6"/>
  <c r="B4033" i="6"/>
  <c r="B4044" i="6"/>
  <c r="B4055" i="6"/>
  <c r="B4066" i="6"/>
  <c r="B4077" i="6"/>
  <c r="B4088" i="6"/>
  <c r="B4099" i="6"/>
  <c r="B4110" i="6"/>
  <c r="B4121" i="6"/>
  <c r="B4133" i="6"/>
  <c r="B4144" i="6"/>
  <c r="B4155" i="6"/>
  <c r="B4166" i="6"/>
  <c r="B4177" i="6"/>
  <c r="B4188" i="6"/>
  <c r="B4199" i="6"/>
  <c r="B4209" i="6"/>
  <c r="B4219" i="6"/>
  <c r="B4229" i="6"/>
  <c r="B4239" i="6"/>
  <c r="B4249" i="6"/>
  <c r="B4259" i="6"/>
  <c r="B4269" i="6"/>
  <c r="B4279" i="6"/>
  <c r="B4289" i="6"/>
  <c r="B4299" i="6"/>
  <c r="B4309" i="6"/>
  <c r="B4319" i="6"/>
  <c r="B4329" i="6"/>
  <c r="B4339" i="6"/>
  <c r="B4349" i="6"/>
  <c r="B4359" i="6"/>
  <c r="B4369" i="6"/>
  <c r="B4379" i="6"/>
  <c r="B4389" i="6"/>
  <c r="B4399" i="6"/>
  <c r="B4409" i="6"/>
  <c r="B4419" i="6"/>
  <c r="B4429" i="6"/>
  <c r="B4439" i="6"/>
  <c r="B4449" i="6"/>
  <c r="B4459" i="6"/>
  <c r="B4469" i="6"/>
  <c r="B4479" i="6"/>
  <c r="B4489" i="6"/>
  <c r="B4499" i="6"/>
  <c r="B4509" i="6"/>
  <c r="B4519" i="6"/>
  <c r="B4529" i="6"/>
  <c r="B4539" i="6"/>
  <c r="B4549" i="6"/>
  <c r="B4559" i="6"/>
  <c r="B4569" i="6"/>
  <c r="B4579" i="6"/>
  <c r="B4589" i="6"/>
  <c r="B4599" i="6"/>
  <c r="B4609" i="6"/>
  <c r="B4619" i="6"/>
  <c r="B4629" i="6"/>
  <c r="B4639" i="6"/>
  <c r="B4649" i="6"/>
  <c r="B4659" i="6"/>
  <c r="B4669" i="6"/>
  <c r="B4679" i="6"/>
  <c r="B4689" i="6"/>
  <c r="B4699" i="6"/>
  <c r="B4709" i="6"/>
  <c r="B4719" i="6"/>
  <c r="B4729" i="6"/>
  <c r="B4739" i="6"/>
  <c r="B4749" i="6"/>
  <c r="B4759" i="6"/>
  <c r="B4769" i="6"/>
  <c r="B4779" i="6"/>
  <c r="B4789" i="6"/>
  <c r="B4799" i="6"/>
  <c r="B4809" i="6"/>
  <c r="B4819" i="6"/>
  <c r="B4829" i="6"/>
  <c r="B4839" i="6"/>
  <c r="B4849" i="6"/>
  <c r="B4859" i="6"/>
  <c r="B4869" i="6"/>
  <c r="B4879" i="6"/>
  <c r="B4889" i="6"/>
  <c r="B4899" i="6"/>
  <c r="B4909" i="6"/>
  <c r="B4919" i="6"/>
  <c r="B4929" i="6"/>
  <c r="B4939" i="6"/>
  <c r="B4949" i="6"/>
  <c r="B4959" i="6"/>
  <c r="B4969" i="6"/>
  <c r="B4979" i="6"/>
  <c r="B4989" i="6"/>
  <c r="B4999" i="6"/>
  <c r="B5009" i="6"/>
  <c r="B5019" i="6"/>
  <c r="B5029" i="6"/>
  <c r="B5039" i="6"/>
  <c r="B5049" i="6"/>
  <c r="B5059" i="6"/>
  <c r="B5069" i="6"/>
  <c r="B5079" i="6"/>
  <c r="B1950" i="6"/>
  <c r="B2456" i="6"/>
  <c r="B2706" i="6"/>
  <c r="B2881" i="6"/>
  <c r="B3006" i="6"/>
  <c r="B3088" i="6"/>
  <c r="B3171" i="6"/>
  <c r="B3247" i="6"/>
  <c r="B3300" i="6"/>
  <c r="B3346" i="6"/>
  <c r="B3389" i="6"/>
  <c r="B3438" i="6"/>
  <c r="B3469" i="6"/>
  <c r="B3493" i="6"/>
  <c r="B3515" i="6"/>
  <c r="B3537" i="6"/>
  <c r="B3559" i="6"/>
  <c r="B3581" i="6"/>
  <c r="B3604" i="6"/>
  <c r="B3626" i="6"/>
  <c r="B3648" i="6"/>
  <c r="B3670" i="6"/>
  <c r="B3693" i="6"/>
  <c r="B3715" i="6"/>
  <c r="B3737" i="6"/>
  <c r="B3759" i="6"/>
  <c r="B3781" i="6"/>
  <c r="B3800" i="6"/>
  <c r="B3819" i="6"/>
  <c r="B3834" i="6"/>
  <c r="B3845" i="6"/>
  <c r="B3856" i="6"/>
  <c r="B3867" i="6"/>
  <c r="B3878" i="6"/>
  <c r="B3889" i="6"/>
  <c r="B3900" i="6"/>
  <c r="B3911" i="6"/>
  <c r="B3923" i="6"/>
  <c r="B3934" i="6"/>
  <c r="B3945" i="6"/>
  <c r="B3956" i="6"/>
  <c r="B3967" i="6"/>
  <c r="B3978" i="6"/>
  <c r="B3989" i="6"/>
  <c r="B4000" i="6"/>
  <c r="B4011" i="6"/>
  <c r="B4023" i="6"/>
  <c r="B4034" i="6"/>
  <c r="B4045" i="6"/>
  <c r="B4056" i="6"/>
  <c r="B4067" i="6"/>
  <c r="B4078" i="6"/>
  <c r="B4089" i="6"/>
  <c r="B4100" i="6"/>
  <c r="B4111" i="6"/>
  <c r="B4123" i="6"/>
  <c r="B4134" i="6"/>
  <c r="B4145" i="6"/>
  <c r="B4156" i="6"/>
  <c r="B4167" i="6"/>
  <c r="B4178" i="6"/>
  <c r="B4189" i="6"/>
  <c r="B4200" i="6"/>
  <c r="B4210" i="6"/>
  <c r="B4220" i="6"/>
  <c r="B4230" i="6"/>
  <c r="B4240" i="6"/>
  <c r="B4250" i="6"/>
  <c r="B4260" i="6"/>
  <c r="B4270" i="6"/>
  <c r="B4280" i="6"/>
  <c r="B4290" i="6"/>
  <c r="B4300" i="6"/>
  <c r="B4310" i="6"/>
  <c r="B4320" i="6"/>
  <c r="B4330" i="6"/>
  <c r="B4340" i="6"/>
  <c r="B4350" i="6"/>
  <c r="B4360" i="6"/>
  <c r="B4370" i="6"/>
  <c r="B4380" i="6"/>
  <c r="B4390" i="6"/>
  <c r="B4400" i="6"/>
  <c r="B4410" i="6"/>
  <c r="B4420" i="6"/>
  <c r="B4430" i="6"/>
  <c r="B4440" i="6"/>
  <c r="B4450" i="6"/>
  <c r="B4460" i="6"/>
  <c r="B4470" i="6"/>
  <c r="B4480" i="6"/>
  <c r="B4490" i="6"/>
  <c r="B4500" i="6"/>
  <c r="B4510" i="6"/>
  <c r="B4520" i="6"/>
  <c r="B4530" i="6"/>
  <c r="B4540" i="6"/>
  <c r="B4550" i="6"/>
  <c r="B4560" i="6"/>
  <c r="B4570" i="6"/>
  <c r="B4580" i="6"/>
  <c r="B4590" i="6"/>
  <c r="B4600" i="6"/>
  <c r="B4610" i="6"/>
  <c r="B4620" i="6"/>
  <c r="B4630" i="6"/>
  <c r="B4640" i="6"/>
  <c r="B4650" i="6"/>
  <c r="B4660" i="6"/>
  <c r="B4670" i="6"/>
  <c r="B4680" i="6"/>
  <c r="B4690" i="6"/>
  <c r="B4700" i="6"/>
  <c r="B4710" i="6"/>
  <c r="B4720" i="6"/>
  <c r="B4730" i="6"/>
  <c r="B4740" i="6"/>
  <c r="B4750" i="6"/>
  <c r="B4760" i="6"/>
  <c r="B4770" i="6"/>
  <c r="B4780" i="6"/>
  <c r="B4790" i="6"/>
  <c r="B4800" i="6"/>
  <c r="B4810" i="6"/>
  <c r="B4820" i="6"/>
  <c r="B4830" i="6"/>
  <c r="B4840" i="6"/>
  <c r="B4850" i="6"/>
  <c r="B4860" i="6"/>
  <c r="B4870" i="6"/>
  <c r="B4880" i="6"/>
  <c r="B4890" i="6"/>
  <c r="B4900" i="6"/>
  <c r="B4910" i="6"/>
  <c r="B4920" i="6"/>
  <c r="B4930" i="6"/>
  <c r="B4940" i="6"/>
  <c r="B4950" i="6"/>
  <c r="B4960" i="6"/>
  <c r="B4970" i="6"/>
  <c r="B4980" i="6"/>
  <c r="B4990" i="6"/>
  <c r="B5000" i="6"/>
  <c r="B5010" i="6"/>
  <c r="B5020" i="6"/>
  <c r="B5030" i="6"/>
  <c r="B5040" i="6"/>
  <c r="B5050" i="6"/>
  <c r="B5060" i="6"/>
  <c r="B5070" i="6"/>
  <c r="B5080" i="6"/>
  <c r="B2139" i="6"/>
  <c r="B2501" i="6"/>
  <c r="B2744" i="6"/>
  <c r="B2911" i="6"/>
  <c r="B3020" i="6"/>
  <c r="B3104" i="6"/>
  <c r="B3187" i="6"/>
  <c r="B3258" i="6"/>
  <c r="B3301" i="6"/>
  <c r="B3347" i="6"/>
  <c r="B3400" i="6"/>
  <c r="B3439" i="6"/>
  <c r="B3476" i="6"/>
  <c r="B3498" i="6"/>
  <c r="B3520" i="6"/>
  <c r="B3543" i="6"/>
  <c r="B3565" i="6"/>
  <c r="B3587" i="6"/>
  <c r="B3609" i="6"/>
  <c r="B3631" i="6"/>
  <c r="B3654" i="6"/>
  <c r="B3676" i="6"/>
  <c r="B3698" i="6"/>
  <c r="B3720" i="6"/>
  <c r="B3743" i="6"/>
  <c r="B3765" i="6"/>
  <c r="B3786" i="6"/>
  <c r="B3803" i="6"/>
  <c r="B3820" i="6"/>
  <c r="B3835" i="6"/>
  <c r="B3846" i="6"/>
  <c r="B3857" i="6"/>
  <c r="B3868" i="6"/>
  <c r="B3879" i="6"/>
  <c r="B3890" i="6"/>
  <c r="B3901" i="6"/>
  <c r="B3913" i="6"/>
  <c r="B3924" i="6"/>
  <c r="B3935" i="6"/>
  <c r="B3946" i="6"/>
  <c r="B3957" i="6"/>
  <c r="B3968" i="6"/>
  <c r="B3979" i="6"/>
  <c r="B3990" i="6"/>
  <c r="B4001" i="6"/>
  <c r="B4013" i="6"/>
  <c r="B4024" i="6"/>
  <c r="B4035" i="6"/>
  <c r="B4046" i="6"/>
  <c r="B4057" i="6"/>
  <c r="B4068" i="6"/>
  <c r="B4079" i="6"/>
  <c r="B4090" i="6"/>
  <c r="B4101" i="6"/>
  <c r="B4113" i="6"/>
  <c r="B4124" i="6"/>
  <c r="B4135" i="6"/>
  <c r="B4146" i="6"/>
  <c r="B4157" i="6"/>
  <c r="B4168" i="6"/>
  <c r="B4179" i="6"/>
  <c r="B4190" i="6"/>
  <c r="B4201" i="6"/>
  <c r="B4211" i="6"/>
  <c r="B4221" i="6"/>
  <c r="B4231" i="6"/>
  <c r="B4241" i="6"/>
  <c r="B4251" i="6"/>
  <c r="B4261" i="6"/>
  <c r="B4271" i="6"/>
  <c r="B4281" i="6"/>
  <c r="B4291" i="6"/>
  <c r="B4301" i="6"/>
  <c r="B4311" i="6"/>
  <c r="B4321" i="6"/>
  <c r="B4331" i="6"/>
  <c r="B4341" i="6"/>
  <c r="B4351" i="6"/>
  <c r="B4361" i="6"/>
  <c r="B4371" i="6"/>
  <c r="B4381" i="6"/>
  <c r="B4391" i="6"/>
  <c r="B4401" i="6"/>
  <c r="B4411" i="6"/>
  <c r="B4421" i="6"/>
  <c r="B4431" i="6"/>
  <c r="B4441" i="6"/>
  <c r="B4451" i="6"/>
  <c r="B4461" i="6"/>
  <c r="B4471" i="6"/>
  <c r="B4481" i="6"/>
  <c r="B4491" i="6"/>
  <c r="B4501" i="6"/>
  <c r="B4511" i="6"/>
  <c r="B4521" i="6"/>
  <c r="B4531" i="6"/>
  <c r="B4541" i="6"/>
  <c r="B4551" i="6"/>
  <c r="B4561" i="6"/>
  <c r="B4571" i="6"/>
  <c r="B4581" i="6"/>
  <c r="B4591" i="6"/>
  <c r="B4601" i="6"/>
  <c r="B4611" i="6"/>
  <c r="B4621" i="6"/>
  <c r="B4631" i="6"/>
  <c r="B4641" i="6"/>
  <c r="B4651" i="6"/>
  <c r="B4661" i="6"/>
  <c r="B4671" i="6"/>
  <c r="B4681" i="6"/>
  <c r="B4691" i="6"/>
  <c r="B4701" i="6"/>
  <c r="B4711" i="6"/>
  <c r="B4721" i="6"/>
  <c r="B4731" i="6"/>
  <c r="B4741" i="6"/>
  <c r="B4751" i="6"/>
  <c r="B4761" i="6"/>
  <c r="B4771" i="6"/>
  <c r="B4781" i="6"/>
  <c r="B4791" i="6"/>
  <c r="B4801" i="6"/>
  <c r="B4811" i="6"/>
  <c r="B4821" i="6"/>
  <c r="B4831" i="6"/>
  <c r="B4841" i="6"/>
  <c r="B4851" i="6"/>
  <c r="B4861" i="6"/>
  <c r="B4871" i="6"/>
  <c r="B4881" i="6"/>
  <c r="B4891" i="6"/>
  <c r="B4901" i="6"/>
  <c r="B4911" i="6"/>
  <c r="B4921" i="6"/>
  <c r="B4931" i="6"/>
  <c r="B4941" i="6"/>
  <c r="B4951" i="6"/>
  <c r="B4961" i="6"/>
  <c r="B4971" i="6"/>
  <c r="B4981" i="6"/>
  <c r="B4991" i="6"/>
  <c r="B5001" i="6"/>
  <c r="B5011" i="6"/>
  <c r="B5021" i="6"/>
  <c r="B5031" i="6"/>
  <c r="B5041" i="6"/>
  <c r="B5051" i="6"/>
  <c r="B5061" i="6"/>
  <c r="B5071" i="6"/>
  <c r="B5081" i="6"/>
  <c r="B2152" i="6"/>
  <c r="B2506" i="6"/>
  <c r="B2746" i="6"/>
  <c r="B2914" i="6"/>
  <c r="B3021" i="6"/>
  <c r="B3106" i="6"/>
  <c r="B3188" i="6"/>
  <c r="B3259" i="6"/>
  <c r="B3304" i="6"/>
  <c r="B3358" i="6"/>
  <c r="B3401" i="6"/>
  <c r="B3440" i="6"/>
  <c r="B3477" i="6"/>
  <c r="B3499" i="6"/>
  <c r="B3521" i="6"/>
  <c r="B3544" i="6"/>
  <c r="B3566" i="6"/>
  <c r="B3588" i="6"/>
  <c r="B3610" i="6"/>
  <c r="B3633" i="6"/>
  <c r="B3655" i="6"/>
  <c r="B3677" i="6"/>
  <c r="B3699" i="6"/>
  <c r="B3721" i="6"/>
  <c r="B3744" i="6"/>
  <c r="B3766" i="6"/>
  <c r="B3787" i="6"/>
  <c r="B3804" i="6"/>
  <c r="B3821" i="6"/>
  <c r="B3836" i="6"/>
  <c r="B3847" i="6"/>
  <c r="B3858" i="6"/>
  <c r="B3869" i="6"/>
  <c r="B3880" i="6"/>
  <c r="B3891" i="6"/>
  <c r="B3903" i="6"/>
  <c r="B3914" i="6"/>
  <c r="B3925" i="6"/>
  <c r="B3936" i="6"/>
  <c r="B3947" i="6"/>
  <c r="B3958" i="6"/>
  <c r="B3969" i="6"/>
  <c r="B3980" i="6"/>
  <c r="B3991" i="6"/>
  <c r="B4003" i="6"/>
  <c r="B4014" i="6"/>
  <c r="B4025" i="6"/>
  <c r="B4036" i="6"/>
  <c r="B4047" i="6"/>
  <c r="B4058" i="6"/>
  <c r="B4069" i="6"/>
  <c r="B4080" i="6"/>
  <c r="B4091" i="6"/>
  <c r="B4103" i="6"/>
  <c r="B4114" i="6"/>
  <c r="B4125" i="6"/>
  <c r="B4136" i="6"/>
  <c r="B4147" i="6"/>
  <c r="B4158" i="6"/>
  <c r="B4169" i="6"/>
  <c r="B4180" i="6"/>
  <c r="B4191" i="6"/>
  <c r="B4202" i="6"/>
  <c r="B4212" i="6"/>
  <c r="B4222" i="6"/>
  <c r="B4232" i="6"/>
  <c r="B4242" i="6"/>
  <c r="B4252" i="6"/>
  <c r="B4262" i="6"/>
  <c r="B4272" i="6"/>
  <c r="B4282" i="6"/>
  <c r="B4292" i="6"/>
  <c r="B4302" i="6"/>
  <c r="B4312" i="6"/>
  <c r="B4322" i="6"/>
  <c r="B4332" i="6"/>
  <c r="B4342" i="6"/>
  <c r="B4352" i="6"/>
  <c r="B4362" i="6"/>
  <c r="B4372" i="6"/>
  <c r="B4382" i="6"/>
  <c r="B4392" i="6"/>
  <c r="B4402" i="6"/>
  <c r="B4412" i="6"/>
  <c r="B4422" i="6"/>
  <c r="B4432" i="6"/>
  <c r="B4442" i="6"/>
  <c r="B4452" i="6"/>
  <c r="B4462" i="6"/>
  <c r="B4472" i="6"/>
  <c r="B4482" i="6"/>
  <c r="B4492" i="6"/>
  <c r="B4502" i="6"/>
  <c r="B4512" i="6"/>
  <c r="B4522" i="6"/>
  <c r="B4532" i="6"/>
  <c r="B4542" i="6"/>
  <c r="B4552" i="6"/>
  <c r="B4562" i="6"/>
  <c r="B4572" i="6"/>
  <c r="B4582" i="6"/>
  <c r="B4592" i="6"/>
  <c r="B4602" i="6"/>
  <c r="B4612" i="6"/>
  <c r="B4622" i="6"/>
  <c r="B4632" i="6"/>
  <c r="B4642" i="6"/>
  <c r="B4652" i="6"/>
  <c r="B4662" i="6"/>
  <c r="B4672" i="6"/>
  <c r="B4682" i="6"/>
  <c r="B4692" i="6"/>
  <c r="B4702" i="6"/>
  <c r="B4712" i="6"/>
  <c r="B4722" i="6"/>
  <c r="B4732" i="6"/>
  <c r="B4742" i="6"/>
  <c r="B4752" i="6"/>
  <c r="B4762" i="6"/>
  <c r="B4772" i="6"/>
  <c r="B4782" i="6"/>
  <c r="B4792" i="6"/>
  <c r="B4802" i="6"/>
  <c r="B4812" i="6"/>
  <c r="B4822" i="6"/>
  <c r="B4832" i="6"/>
  <c r="B4842" i="6"/>
  <c r="B4852" i="6"/>
  <c r="B4862" i="6"/>
  <c r="B4872" i="6"/>
  <c r="B4882" i="6"/>
  <c r="B4892" i="6"/>
  <c r="B4902" i="6"/>
  <c r="B4912" i="6"/>
  <c r="B4922" i="6"/>
  <c r="B4932" i="6"/>
  <c r="B4942" i="6"/>
  <c r="B4952" i="6"/>
  <c r="B2248" i="6"/>
  <c r="B2551" i="6"/>
  <c r="B2776" i="6"/>
  <c r="B2944" i="6"/>
  <c r="B3037" i="6"/>
  <c r="B3120" i="6"/>
  <c r="B3201" i="6"/>
  <c r="B3260" i="6"/>
  <c r="B3316" i="6"/>
  <c r="B3359" i="6"/>
  <c r="B3403" i="6"/>
  <c r="B3450" i="6"/>
  <c r="B3478" i="6"/>
  <c r="B3500" i="6"/>
  <c r="B3523" i="6"/>
  <c r="B3545" i="6"/>
  <c r="B3567" i="6"/>
  <c r="B3589" i="6"/>
  <c r="B3611" i="6"/>
  <c r="B3634" i="6"/>
  <c r="B3656" i="6"/>
  <c r="B3678" i="6"/>
  <c r="B3700" i="6"/>
  <c r="B3723" i="6"/>
  <c r="B3745" i="6"/>
  <c r="B3767" i="6"/>
  <c r="B3788" i="6"/>
  <c r="B3808" i="6"/>
  <c r="B3823" i="6"/>
  <c r="B3837" i="6"/>
  <c r="B3848" i="6"/>
  <c r="B3859" i="6"/>
  <c r="B3870" i="6"/>
  <c r="B3881" i="6"/>
  <c r="B3893" i="6"/>
  <c r="B3904" i="6"/>
  <c r="B3915" i="6"/>
  <c r="B3926" i="6"/>
  <c r="B3937" i="6"/>
  <c r="B3948" i="6"/>
  <c r="B3959" i="6"/>
  <c r="B3970" i="6"/>
  <c r="B3981" i="6"/>
  <c r="B3993" i="6"/>
  <c r="B4004" i="6"/>
  <c r="B4015" i="6"/>
  <c r="B4026" i="6"/>
  <c r="B4037" i="6"/>
  <c r="B4048" i="6"/>
  <c r="B4059" i="6"/>
  <c r="B4070" i="6"/>
  <c r="B4081" i="6"/>
  <c r="B4093" i="6"/>
  <c r="B4104" i="6"/>
  <c r="B4115" i="6"/>
  <c r="B4126" i="6"/>
  <c r="B4137" i="6"/>
  <c r="B4148" i="6"/>
  <c r="B4159" i="6"/>
  <c r="B4170" i="6"/>
  <c r="B4181" i="6"/>
  <c r="B4193" i="6"/>
  <c r="B4203" i="6"/>
  <c r="B4213" i="6"/>
  <c r="B4223" i="6"/>
  <c r="B4233" i="6"/>
  <c r="B4243" i="6"/>
  <c r="B4253" i="6"/>
  <c r="B4263" i="6"/>
  <c r="B4273" i="6"/>
  <c r="B4283" i="6"/>
  <c r="B4293" i="6"/>
  <c r="B4303" i="6"/>
  <c r="B4313" i="6"/>
  <c r="B4323" i="6"/>
  <c r="B4333" i="6"/>
  <c r="B4343" i="6"/>
  <c r="B4353" i="6"/>
  <c r="B4363" i="6"/>
  <c r="B4373" i="6"/>
  <c r="B4383" i="6"/>
  <c r="B4393" i="6"/>
  <c r="B4403" i="6"/>
  <c r="B4413" i="6"/>
  <c r="B4423" i="6"/>
  <c r="B4433" i="6"/>
  <c r="B4443" i="6"/>
  <c r="B4453" i="6"/>
  <c r="B4463" i="6"/>
  <c r="B4473" i="6"/>
  <c r="B4483" i="6"/>
  <c r="B4493" i="6"/>
  <c r="B4503" i="6"/>
  <c r="B4513" i="6"/>
  <c r="B4523" i="6"/>
  <c r="B4533" i="6"/>
  <c r="B4543" i="6"/>
  <c r="B4553" i="6"/>
  <c r="B4563" i="6"/>
  <c r="B4573" i="6"/>
  <c r="B4583" i="6"/>
  <c r="B4593" i="6"/>
  <c r="B4603" i="6"/>
  <c r="B4613" i="6"/>
  <c r="B4623" i="6"/>
  <c r="B4633" i="6"/>
  <c r="B4643" i="6"/>
  <c r="B4653" i="6"/>
  <c r="B4663" i="6"/>
  <c r="B4673" i="6"/>
  <c r="B4683" i="6"/>
  <c r="B4693" i="6"/>
  <c r="B4703" i="6"/>
  <c r="B4713" i="6"/>
  <c r="B4723" i="6"/>
  <c r="B4733" i="6"/>
  <c r="B4743" i="6"/>
  <c r="B4753" i="6"/>
  <c r="B4763" i="6"/>
  <c r="B4773" i="6"/>
  <c r="B4783" i="6"/>
  <c r="B4793" i="6"/>
  <c r="B4803" i="6"/>
  <c r="B4813" i="6"/>
  <c r="B4823" i="6"/>
  <c r="B4833" i="6"/>
  <c r="B4843" i="6"/>
  <c r="B4853" i="6"/>
  <c r="B4863" i="6"/>
  <c r="B4873" i="6"/>
  <c r="B4883" i="6"/>
  <c r="B4893" i="6"/>
  <c r="B4903" i="6"/>
  <c r="B4913" i="6"/>
  <c r="B4923" i="6"/>
  <c r="B4933" i="6"/>
  <c r="B4943" i="6"/>
  <c r="B2256" i="6"/>
  <c r="B2556" i="6"/>
  <c r="B2781" i="6"/>
  <c r="B2946" i="6"/>
  <c r="B3038" i="6"/>
  <c r="B3121" i="6"/>
  <c r="B3204" i="6"/>
  <c r="B3271" i="6"/>
  <c r="B3317" i="6"/>
  <c r="B3360" i="6"/>
  <c r="B3413" i="6"/>
  <c r="B3451" i="6"/>
  <c r="B3480" i="6"/>
  <c r="B3503" i="6"/>
  <c r="B3525" i="6"/>
  <c r="B3547" i="6"/>
  <c r="B3569" i="6"/>
  <c r="B3591" i="6"/>
  <c r="B3614" i="6"/>
  <c r="B3636" i="6"/>
  <c r="B3658" i="6"/>
  <c r="B3680" i="6"/>
  <c r="B3703" i="6"/>
  <c r="B3725" i="6"/>
  <c r="B3747" i="6"/>
  <c r="B3769" i="6"/>
  <c r="B3789" i="6"/>
  <c r="B3809" i="6"/>
  <c r="B3824" i="6"/>
  <c r="B3838" i="6"/>
  <c r="B3849" i="6"/>
  <c r="B3860" i="6"/>
  <c r="B3871" i="6"/>
  <c r="B3883" i="6"/>
  <c r="B3894" i="6"/>
  <c r="B3905" i="6"/>
  <c r="B3916" i="6"/>
  <c r="B3927" i="6"/>
  <c r="B3938" i="6"/>
  <c r="B3949" i="6"/>
  <c r="B3960" i="6"/>
  <c r="B3971" i="6"/>
  <c r="B3983" i="6"/>
  <c r="B3994" i="6"/>
  <c r="B4005" i="6"/>
  <c r="B4016" i="6"/>
  <c r="B4027" i="6"/>
  <c r="B4038" i="6"/>
  <c r="B4049" i="6"/>
  <c r="B4060" i="6"/>
  <c r="B4071" i="6"/>
  <c r="B4083" i="6"/>
  <c r="B4094" i="6"/>
  <c r="B4105" i="6"/>
  <c r="B4116" i="6"/>
  <c r="B4127" i="6"/>
  <c r="B4138" i="6"/>
  <c r="B4149" i="6"/>
  <c r="B4160" i="6"/>
  <c r="B4171" i="6"/>
  <c r="B4183" i="6"/>
  <c r="B4194" i="6"/>
  <c r="B4204" i="6"/>
  <c r="B4214" i="6"/>
  <c r="B4224" i="6"/>
  <c r="B4234" i="6"/>
  <c r="B4244" i="6"/>
  <c r="B4254" i="6"/>
  <c r="B4264" i="6"/>
  <c r="B4274" i="6"/>
  <c r="B4284" i="6"/>
  <c r="B4294" i="6"/>
  <c r="B4304" i="6"/>
  <c r="B4314" i="6"/>
  <c r="B4324" i="6"/>
  <c r="B4334" i="6"/>
  <c r="B4344" i="6"/>
  <c r="B4354" i="6"/>
  <c r="B4364" i="6"/>
  <c r="B4374" i="6"/>
  <c r="B4384" i="6"/>
  <c r="B4394" i="6"/>
  <c r="B4404" i="6"/>
  <c r="B4414" i="6"/>
  <c r="B4424" i="6"/>
  <c r="B4434" i="6"/>
  <c r="B4444" i="6"/>
  <c r="B4454" i="6"/>
  <c r="B4464" i="6"/>
  <c r="B4474" i="6"/>
  <c r="B4484" i="6"/>
  <c r="B4494" i="6"/>
  <c r="B4504" i="6"/>
  <c r="B4514" i="6"/>
  <c r="B2320" i="6"/>
  <c r="B2601" i="6"/>
  <c r="B2811" i="6"/>
  <c r="B2970" i="6"/>
  <c r="B3054" i="6"/>
  <c r="B3137" i="6"/>
  <c r="B3217" i="6"/>
  <c r="B3274" i="6"/>
  <c r="B3318" i="6"/>
  <c r="B3371" i="6"/>
  <c r="B3414" i="6"/>
  <c r="B3453" i="6"/>
  <c r="B3481" i="6"/>
  <c r="B3504" i="6"/>
  <c r="B3526" i="6"/>
  <c r="B3548" i="6"/>
  <c r="B3570" i="6"/>
  <c r="B3593" i="6"/>
  <c r="B3615" i="6"/>
  <c r="B3637" i="6"/>
  <c r="B3659" i="6"/>
  <c r="B3681" i="6"/>
  <c r="B3704" i="6"/>
  <c r="B3726" i="6"/>
  <c r="B3748" i="6"/>
  <c r="B3770" i="6"/>
  <c r="B3791" i="6"/>
  <c r="B3810" i="6"/>
  <c r="B3828" i="6"/>
  <c r="B3839" i="6"/>
  <c r="B3850" i="6"/>
  <c r="B3861" i="6"/>
  <c r="B3873" i="6"/>
  <c r="B3884" i="6"/>
  <c r="B3895" i="6"/>
  <c r="B3906" i="6"/>
  <c r="B3917" i="6"/>
  <c r="B3928" i="6"/>
  <c r="B3939" i="6"/>
  <c r="B3950" i="6"/>
  <c r="B3961" i="6"/>
  <c r="B3973" i="6"/>
  <c r="B3984" i="6"/>
  <c r="B3995" i="6"/>
  <c r="B4006" i="6"/>
  <c r="B4017" i="6"/>
  <c r="B4028" i="6"/>
  <c r="B4039" i="6"/>
  <c r="B4050" i="6"/>
  <c r="B4061" i="6"/>
  <c r="B4073" i="6"/>
  <c r="B4084" i="6"/>
  <c r="B4095" i="6"/>
  <c r="B4106" i="6"/>
  <c r="B4117" i="6"/>
  <c r="B4128" i="6"/>
  <c r="B4139" i="6"/>
  <c r="B4150" i="6"/>
  <c r="B4161" i="6"/>
  <c r="B4173" i="6"/>
  <c r="B4184" i="6"/>
  <c r="B4195" i="6"/>
  <c r="B4205" i="6"/>
  <c r="B4215" i="6"/>
  <c r="B4225" i="6"/>
  <c r="B4235" i="6"/>
  <c r="B4245" i="6"/>
  <c r="B4255" i="6"/>
  <c r="B4265" i="6"/>
  <c r="B4275" i="6"/>
  <c r="B4285" i="6"/>
  <c r="B4295" i="6"/>
  <c r="B4305" i="6"/>
  <c r="B4315" i="6"/>
  <c r="B4325" i="6"/>
  <c r="B4335" i="6"/>
  <c r="B4345" i="6"/>
  <c r="B4355" i="6"/>
  <c r="B4365" i="6"/>
  <c r="B4375" i="6"/>
  <c r="B4385" i="6"/>
  <c r="B4395" i="6"/>
  <c r="B4405" i="6"/>
  <c r="B4415" i="6"/>
  <c r="B4425" i="6"/>
  <c r="B2327" i="6"/>
  <c r="B2987" i="6"/>
  <c r="B3231" i="6"/>
  <c r="B3416" i="6"/>
  <c r="B3510" i="6"/>
  <c r="B3578" i="6"/>
  <c r="B3665" i="6"/>
  <c r="B3733" i="6"/>
  <c r="B3798" i="6"/>
  <c r="B3851" i="6"/>
  <c r="B3886" i="6"/>
  <c r="B3920" i="6"/>
  <c r="B3963" i="6"/>
  <c r="B3997" i="6"/>
  <c r="B4031" i="6"/>
  <c r="B4074" i="6"/>
  <c r="B4108" i="6"/>
  <c r="B4143" i="6"/>
  <c r="B4185" i="6"/>
  <c r="B4217" i="6"/>
  <c r="B4248" i="6"/>
  <c r="B4286" i="6"/>
  <c r="B4317" i="6"/>
  <c r="B4348" i="6"/>
  <c r="B4386" i="6"/>
  <c r="B4417" i="6"/>
  <c r="B4446" i="6"/>
  <c r="B4468" i="6"/>
  <c r="B4496" i="6"/>
  <c r="B4518" i="6"/>
  <c r="B4538" i="6"/>
  <c r="B4558" i="6"/>
  <c r="B4578" i="6"/>
  <c r="B4598" i="6"/>
  <c r="B4618" i="6"/>
  <c r="B4638" i="6"/>
  <c r="B4658" i="6"/>
  <c r="B4678" i="6"/>
  <c r="B4698" i="6"/>
  <c r="B4718" i="6"/>
  <c r="B4738" i="6"/>
  <c r="B4758" i="6"/>
  <c r="B4778" i="6"/>
  <c r="B4798" i="6"/>
  <c r="B4818" i="6"/>
  <c r="B4838" i="6"/>
  <c r="B4858" i="6"/>
  <c r="B4878" i="6"/>
  <c r="B4898" i="6"/>
  <c r="B4918" i="6"/>
  <c r="B4938" i="6"/>
  <c r="B4957" i="6"/>
  <c r="B4973" i="6"/>
  <c r="B4986" i="6"/>
  <c r="B5002" i="6"/>
  <c r="B5015" i="6"/>
  <c r="B5028" i="6"/>
  <c r="B5044" i="6"/>
  <c r="B5057" i="6"/>
  <c r="B5073" i="6"/>
  <c r="B5086" i="6"/>
  <c r="B5096" i="6"/>
  <c r="B5106" i="6"/>
  <c r="B5116" i="6"/>
  <c r="B5126" i="6"/>
  <c r="B5136" i="6"/>
  <c r="B5146" i="6"/>
  <c r="B5156" i="6"/>
  <c r="B5166" i="6"/>
  <c r="B5176" i="6"/>
  <c r="B5186" i="6"/>
  <c r="B5196" i="6"/>
  <c r="B5206" i="6"/>
  <c r="B5216" i="6"/>
  <c r="B5226" i="6"/>
  <c r="B5236" i="6"/>
  <c r="B5246" i="6"/>
  <c r="B5256" i="6"/>
  <c r="B5266" i="6"/>
  <c r="B5276" i="6"/>
  <c r="B5286" i="6"/>
  <c r="B5296" i="6"/>
  <c r="B5306" i="6"/>
  <c r="B5316" i="6"/>
  <c r="B5326" i="6"/>
  <c r="B5336" i="6"/>
  <c r="B5346" i="6"/>
  <c r="B5356" i="6"/>
  <c r="B5366" i="6"/>
  <c r="B5376" i="6"/>
  <c r="B5386" i="6"/>
  <c r="B5396" i="6"/>
  <c r="B5406" i="6"/>
  <c r="B5416" i="6"/>
  <c r="B5426" i="6"/>
  <c r="B5436" i="6"/>
  <c r="B5446" i="6"/>
  <c r="B5456" i="6"/>
  <c r="B5466" i="6"/>
  <c r="B5476" i="6"/>
  <c r="B5486" i="6"/>
  <c r="B5496" i="6"/>
  <c r="B5506" i="6"/>
  <c r="B5516" i="6"/>
  <c r="B5526" i="6"/>
  <c r="B5536" i="6"/>
  <c r="B5546" i="6"/>
  <c r="B5556" i="6"/>
  <c r="B5566" i="6"/>
  <c r="B5576" i="6"/>
  <c r="B5586" i="6"/>
  <c r="B5596" i="6"/>
  <c r="B5606" i="6"/>
  <c r="B5616" i="6"/>
  <c r="B5626" i="6"/>
  <c r="B5636" i="6"/>
  <c r="B5646" i="6"/>
  <c r="B5656" i="6"/>
  <c r="B5666" i="6"/>
  <c r="B5676" i="6"/>
  <c r="B5686" i="6"/>
  <c r="B5696" i="6"/>
  <c r="B5706" i="6"/>
  <c r="B5716" i="6"/>
  <c r="B5726" i="6"/>
  <c r="B5736" i="6"/>
  <c r="B5746" i="6"/>
  <c r="B5756" i="6"/>
  <c r="B5766" i="6"/>
  <c r="B5776" i="6"/>
  <c r="B5786" i="6"/>
  <c r="B5796" i="6"/>
  <c r="B5806" i="6"/>
  <c r="B5816" i="6"/>
  <c r="B5826" i="6"/>
  <c r="B5836" i="6"/>
  <c r="B5846" i="6"/>
  <c r="B5856" i="6"/>
  <c r="B5866" i="6"/>
  <c r="B5876" i="6"/>
  <c r="B5886" i="6"/>
  <c r="B5896" i="6"/>
  <c r="B5906" i="6"/>
  <c r="B5916" i="6"/>
  <c r="B5926" i="6"/>
  <c r="B5936" i="6"/>
  <c r="B5946" i="6"/>
  <c r="B5956" i="6"/>
  <c r="B5966" i="6"/>
  <c r="B5976" i="6"/>
  <c r="B5986" i="6"/>
  <c r="B5996" i="6"/>
  <c r="B6006" i="6"/>
  <c r="B6016" i="6"/>
  <c r="B6026" i="6"/>
  <c r="B6036" i="6"/>
  <c r="B6046" i="6"/>
  <c r="B6056" i="6"/>
  <c r="B6066" i="6"/>
  <c r="B6076" i="6"/>
  <c r="B6086" i="6"/>
  <c r="B6096" i="6"/>
  <c r="B6106" i="6"/>
  <c r="B6116" i="6"/>
  <c r="B6126" i="6"/>
  <c r="B6136" i="6"/>
  <c r="B6146" i="6"/>
  <c r="B6156" i="6"/>
  <c r="B6166" i="6"/>
  <c r="B6176" i="6"/>
  <c r="B2391" i="6"/>
  <c r="B2988" i="6"/>
  <c r="B3276" i="6"/>
  <c r="B3426" i="6"/>
  <c r="B3511" i="6"/>
  <c r="B3598" i="6"/>
  <c r="B3666" i="6"/>
  <c r="B3734" i="6"/>
  <c r="B3811" i="6"/>
  <c r="B3853" i="6"/>
  <c r="B3887" i="6"/>
  <c r="B3929" i="6"/>
  <c r="B3964" i="6"/>
  <c r="B3998" i="6"/>
  <c r="B4040" i="6"/>
  <c r="B4075" i="6"/>
  <c r="B4109" i="6"/>
  <c r="B4151" i="6"/>
  <c r="B4186" i="6"/>
  <c r="B4218" i="6"/>
  <c r="B4256" i="6"/>
  <c r="B4287" i="6"/>
  <c r="B4318" i="6"/>
  <c r="B4356" i="6"/>
  <c r="B4387" i="6"/>
  <c r="B4418" i="6"/>
  <c r="B4447" i="6"/>
  <c r="B4475" i="6"/>
  <c r="B4497" i="6"/>
  <c r="B4524" i="6"/>
  <c r="B4544" i="6"/>
  <c r="B4564" i="6"/>
  <c r="B4584" i="6"/>
  <c r="B4604" i="6"/>
  <c r="B4624" i="6"/>
  <c r="B4644" i="6"/>
  <c r="B4664" i="6"/>
  <c r="B4684" i="6"/>
  <c r="B4704" i="6"/>
  <c r="B4724" i="6"/>
  <c r="B4744" i="6"/>
  <c r="B4764" i="6"/>
  <c r="B4784" i="6"/>
  <c r="B4804" i="6"/>
  <c r="B4824" i="6"/>
  <c r="B4844" i="6"/>
  <c r="B4864" i="6"/>
  <c r="B4884" i="6"/>
  <c r="B4904" i="6"/>
  <c r="B4924" i="6"/>
  <c r="B4944" i="6"/>
  <c r="B4958" i="6"/>
  <c r="B4974" i="6"/>
  <c r="B4987" i="6"/>
  <c r="B5003" i="6"/>
  <c r="B5016" i="6"/>
  <c r="B5032" i="6"/>
  <c r="B5045" i="6"/>
  <c r="B5058" i="6"/>
  <c r="B5074" i="6"/>
  <c r="B5087" i="6"/>
  <c r="B5097" i="6"/>
  <c r="B5107" i="6"/>
  <c r="B5117" i="6"/>
  <c r="B5127" i="6"/>
  <c r="B5137" i="6"/>
  <c r="B5147" i="6"/>
  <c r="B5157" i="6"/>
  <c r="B5167" i="6"/>
  <c r="B5177" i="6"/>
  <c r="B5187" i="6"/>
  <c r="B5197" i="6"/>
  <c r="B5207" i="6"/>
  <c r="B5217" i="6"/>
  <c r="B5227" i="6"/>
  <c r="B5237" i="6"/>
  <c r="B5247" i="6"/>
  <c r="B5257" i="6"/>
  <c r="B5267" i="6"/>
  <c r="B5277" i="6"/>
  <c r="B5287" i="6"/>
  <c r="B5297" i="6"/>
  <c r="B5307" i="6"/>
  <c r="B5317" i="6"/>
  <c r="B5327" i="6"/>
  <c r="B5337" i="6"/>
  <c r="B5347" i="6"/>
  <c r="B5357" i="6"/>
  <c r="B5367" i="6"/>
  <c r="B5377" i="6"/>
  <c r="B5387" i="6"/>
  <c r="B5397" i="6"/>
  <c r="B5407" i="6"/>
  <c r="B5417" i="6"/>
  <c r="B5427" i="6"/>
  <c r="B5437" i="6"/>
  <c r="B5447" i="6"/>
  <c r="B5457" i="6"/>
  <c r="B5467" i="6"/>
  <c r="B5477" i="6"/>
  <c r="B5487" i="6"/>
  <c r="B5497" i="6"/>
  <c r="B5507" i="6"/>
  <c r="B5517" i="6"/>
  <c r="B5527" i="6"/>
  <c r="B5537" i="6"/>
  <c r="B5547" i="6"/>
  <c r="B5557" i="6"/>
  <c r="B5567" i="6"/>
  <c r="B5577" i="6"/>
  <c r="B5587" i="6"/>
  <c r="B5597" i="6"/>
  <c r="B5607" i="6"/>
  <c r="B5617" i="6"/>
  <c r="B5627" i="6"/>
  <c r="B5637" i="6"/>
  <c r="B5647" i="6"/>
  <c r="B5657" i="6"/>
  <c r="B5667" i="6"/>
  <c r="B5677" i="6"/>
  <c r="B5687" i="6"/>
  <c r="B5697" i="6"/>
  <c r="B5707" i="6"/>
  <c r="B5717" i="6"/>
  <c r="B5727" i="6"/>
  <c r="B5737" i="6"/>
  <c r="B5747" i="6"/>
  <c r="B5757" i="6"/>
  <c r="B5767" i="6"/>
  <c r="B5777" i="6"/>
  <c r="B5787" i="6"/>
  <c r="B5797" i="6"/>
  <c r="B5807" i="6"/>
  <c r="B5817" i="6"/>
  <c r="B5827" i="6"/>
  <c r="B5837" i="6"/>
  <c r="B5847" i="6"/>
  <c r="B5857" i="6"/>
  <c r="B5867" i="6"/>
  <c r="B5877" i="6"/>
  <c r="B5887" i="6"/>
  <c r="B5897" i="6"/>
  <c r="B5907" i="6"/>
  <c r="B5917" i="6"/>
  <c r="B5927" i="6"/>
  <c r="B5937" i="6"/>
  <c r="B5947" i="6"/>
  <c r="B5957" i="6"/>
  <c r="B5967" i="6"/>
  <c r="B5977" i="6"/>
  <c r="B5987" i="6"/>
  <c r="B5997" i="6"/>
  <c r="B6007" i="6"/>
  <c r="B6017" i="6"/>
  <c r="B6027" i="6"/>
  <c r="B6037" i="6"/>
  <c r="B6047" i="6"/>
  <c r="B6057" i="6"/>
  <c r="B6067" i="6"/>
  <c r="B6077" i="6"/>
  <c r="B6087" i="6"/>
  <c r="B6097" i="6"/>
  <c r="B6107" i="6"/>
  <c r="B6117" i="6"/>
  <c r="B6127" i="6"/>
  <c r="B6137" i="6"/>
  <c r="B6147" i="6"/>
  <c r="B6157" i="6"/>
  <c r="B6167" i="6"/>
  <c r="B6177" i="6"/>
  <c r="B2398" i="6"/>
  <c r="B3056" i="6"/>
  <c r="B3287" i="6"/>
  <c r="B3427" i="6"/>
  <c r="B3531" i="6"/>
  <c r="B3599" i="6"/>
  <c r="B3667" i="6"/>
  <c r="B3754" i="6"/>
  <c r="B3813" i="6"/>
  <c r="B3854" i="6"/>
  <c r="B3896" i="6"/>
  <c r="B3930" i="6"/>
  <c r="B3965" i="6"/>
  <c r="B4007" i="6"/>
  <c r="B4041" i="6"/>
  <c r="B4076" i="6"/>
  <c r="B4118" i="6"/>
  <c r="B4153" i="6"/>
  <c r="B4187" i="6"/>
  <c r="B4226" i="6"/>
  <c r="B4257" i="6"/>
  <c r="B4288" i="6"/>
  <c r="B4326" i="6"/>
  <c r="B4357" i="6"/>
  <c r="B4388" i="6"/>
  <c r="B4426" i="6"/>
  <c r="B4448" i="6"/>
  <c r="B4476" i="6"/>
  <c r="B4498" i="6"/>
  <c r="B4525" i="6"/>
  <c r="B4545" i="6"/>
  <c r="B4565" i="6"/>
  <c r="B4585" i="6"/>
  <c r="B4605" i="6"/>
  <c r="B4625" i="6"/>
  <c r="B4645" i="6"/>
  <c r="B4665" i="6"/>
  <c r="B4685" i="6"/>
  <c r="B4705" i="6"/>
  <c r="B4725" i="6"/>
  <c r="B4745" i="6"/>
  <c r="B4765" i="6"/>
  <c r="B4785" i="6"/>
  <c r="B4805" i="6"/>
  <c r="B4825" i="6"/>
  <c r="B4845" i="6"/>
  <c r="B4865" i="6"/>
  <c r="B4885" i="6"/>
  <c r="B4905" i="6"/>
  <c r="B4925" i="6"/>
  <c r="B4945" i="6"/>
  <c r="B4962" i="6"/>
  <c r="B4975" i="6"/>
  <c r="B4988" i="6"/>
  <c r="B5004" i="6"/>
  <c r="B5017" i="6"/>
  <c r="B5033" i="6"/>
  <c r="B5046" i="6"/>
  <c r="B5062" i="6"/>
  <c r="B5075" i="6"/>
  <c r="B5088" i="6"/>
  <c r="B5098" i="6"/>
  <c r="B5108" i="6"/>
  <c r="B5118" i="6"/>
  <c r="B5128" i="6"/>
  <c r="B5138" i="6"/>
  <c r="B5148" i="6"/>
  <c r="B5158" i="6"/>
  <c r="B5168" i="6"/>
  <c r="B5178" i="6"/>
  <c r="B5188" i="6"/>
  <c r="B5198" i="6"/>
  <c r="B5208" i="6"/>
  <c r="B5218" i="6"/>
  <c r="B5228" i="6"/>
  <c r="B5238" i="6"/>
  <c r="B5248" i="6"/>
  <c r="B5258" i="6"/>
  <c r="B5268" i="6"/>
  <c r="B5278" i="6"/>
  <c r="B5288" i="6"/>
  <c r="B5298" i="6"/>
  <c r="B5308" i="6"/>
  <c r="B5318" i="6"/>
  <c r="B5328" i="6"/>
  <c r="B5338" i="6"/>
  <c r="B5348" i="6"/>
  <c r="B5358" i="6"/>
  <c r="B5368" i="6"/>
  <c r="B5378" i="6"/>
  <c r="B5388" i="6"/>
  <c r="B5398" i="6"/>
  <c r="B5408" i="6"/>
  <c r="B5418" i="6"/>
  <c r="B5428" i="6"/>
  <c r="B5438" i="6"/>
  <c r="B5448" i="6"/>
  <c r="B5458" i="6"/>
  <c r="B5468" i="6"/>
  <c r="B5478" i="6"/>
  <c r="B5488" i="6"/>
  <c r="B5498" i="6"/>
  <c r="B5508" i="6"/>
  <c r="B5518" i="6"/>
  <c r="B5528" i="6"/>
  <c r="B5538" i="6"/>
  <c r="B5548" i="6"/>
  <c r="B5558" i="6"/>
  <c r="B5568" i="6"/>
  <c r="B5578" i="6"/>
  <c r="B5588" i="6"/>
  <c r="B5598" i="6"/>
  <c r="B5608" i="6"/>
  <c r="B5618" i="6"/>
  <c r="B5628" i="6"/>
  <c r="B5638" i="6"/>
  <c r="B5648" i="6"/>
  <c r="B5658" i="6"/>
  <c r="B5668" i="6"/>
  <c r="B5678" i="6"/>
  <c r="B5688" i="6"/>
  <c r="B5698" i="6"/>
  <c r="B5708" i="6"/>
  <c r="B5718" i="6"/>
  <c r="B5728" i="6"/>
  <c r="B5738" i="6"/>
  <c r="B5748" i="6"/>
  <c r="B5758" i="6"/>
  <c r="B5768" i="6"/>
  <c r="B5778" i="6"/>
  <c r="B5788" i="6"/>
  <c r="B5798" i="6"/>
  <c r="B5808" i="6"/>
  <c r="B5818" i="6"/>
  <c r="B5828" i="6"/>
  <c r="B5838" i="6"/>
  <c r="B5848" i="6"/>
  <c r="B5858" i="6"/>
  <c r="B5868" i="6"/>
  <c r="B5878" i="6"/>
  <c r="B5888" i="6"/>
  <c r="B5898" i="6"/>
  <c r="B5908" i="6"/>
  <c r="B5918" i="6"/>
  <c r="B5928" i="6"/>
  <c r="B5938" i="6"/>
  <c r="B5948" i="6"/>
  <c r="B5958" i="6"/>
  <c r="B5968" i="6"/>
  <c r="B5978" i="6"/>
  <c r="B5988" i="6"/>
  <c r="B5998" i="6"/>
  <c r="B6008" i="6"/>
  <c r="B6018" i="6"/>
  <c r="B6028" i="6"/>
  <c r="B6038" i="6"/>
  <c r="B6048" i="6"/>
  <c r="B6058" i="6"/>
  <c r="B6068" i="6"/>
  <c r="B6078" i="6"/>
  <c r="B6088" i="6"/>
  <c r="B6098" i="6"/>
  <c r="B6108" i="6"/>
  <c r="B6118" i="6"/>
  <c r="B6128" i="6"/>
  <c r="B6138" i="6"/>
  <c r="B6148" i="6"/>
  <c r="B6158" i="6"/>
  <c r="B6168" i="6"/>
  <c r="B6178" i="6"/>
  <c r="B2606" i="6"/>
  <c r="B3070" i="6"/>
  <c r="B3288" i="6"/>
  <c r="B3463" i="6"/>
  <c r="B3533" i="6"/>
  <c r="B3600" i="6"/>
  <c r="B3687" i="6"/>
  <c r="B3755" i="6"/>
  <c r="B3814" i="6"/>
  <c r="B3863" i="6"/>
  <c r="B3897" i="6"/>
  <c r="B3931" i="6"/>
  <c r="B3974" i="6"/>
  <c r="B4008" i="6"/>
  <c r="B4043" i="6"/>
  <c r="B4085" i="6"/>
  <c r="B4119" i="6"/>
  <c r="B4154" i="6"/>
  <c r="B4196" i="6"/>
  <c r="B4227" i="6"/>
  <c r="B4258" i="6"/>
  <c r="B4296" i="6"/>
  <c r="B4327" i="6"/>
  <c r="B4358" i="6"/>
  <c r="B4396" i="6"/>
  <c r="B4427" i="6"/>
  <c r="B4455" i="6"/>
  <c r="B4477" i="6"/>
  <c r="B4505" i="6"/>
  <c r="B4526" i="6"/>
  <c r="B4546" i="6"/>
  <c r="B4566" i="6"/>
  <c r="B4586" i="6"/>
  <c r="B4606" i="6"/>
  <c r="B4626" i="6"/>
  <c r="B4646" i="6"/>
  <c r="B4666" i="6"/>
  <c r="B4686" i="6"/>
  <c r="B4706" i="6"/>
  <c r="B4726" i="6"/>
  <c r="B4746" i="6"/>
  <c r="B4766" i="6"/>
  <c r="B4786" i="6"/>
  <c r="B4806" i="6"/>
  <c r="B4826" i="6"/>
  <c r="B4846" i="6"/>
  <c r="B4866" i="6"/>
  <c r="B4886" i="6"/>
  <c r="B4906" i="6"/>
  <c r="B4926" i="6"/>
  <c r="B4946" i="6"/>
  <c r="B4963" i="6"/>
  <c r="B4976" i="6"/>
  <c r="B4992" i="6"/>
  <c r="B5005" i="6"/>
  <c r="B5018" i="6"/>
  <c r="B5034" i="6"/>
  <c r="B5047" i="6"/>
  <c r="B5063" i="6"/>
  <c r="B5076" i="6"/>
  <c r="B5089" i="6"/>
  <c r="B5099" i="6"/>
  <c r="B5109" i="6"/>
  <c r="B5119" i="6"/>
  <c r="B5129" i="6"/>
  <c r="B5139" i="6"/>
  <c r="B5149" i="6"/>
  <c r="B5159" i="6"/>
  <c r="B5169" i="6"/>
  <c r="B5179" i="6"/>
  <c r="B5189" i="6"/>
  <c r="B5199" i="6"/>
  <c r="B5209" i="6"/>
  <c r="B5219" i="6"/>
  <c r="B5229" i="6"/>
  <c r="B5239" i="6"/>
  <c r="B5249" i="6"/>
  <c r="B5259" i="6"/>
  <c r="B5269" i="6"/>
  <c r="B5279" i="6"/>
  <c r="B5289" i="6"/>
  <c r="B5299" i="6"/>
  <c r="B5309" i="6"/>
  <c r="B5319" i="6"/>
  <c r="B5329" i="6"/>
  <c r="B5339" i="6"/>
  <c r="B5349" i="6"/>
  <c r="B5359" i="6"/>
  <c r="B5369" i="6"/>
  <c r="B5379" i="6"/>
  <c r="B5389" i="6"/>
  <c r="B5399" i="6"/>
  <c r="B5409" i="6"/>
  <c r="B5419" i="6"/>
  <c r="B5429" i="6"/>
  <c r="B5439" i="6"/>
  <c r="B5449" i="6"/>
  <c r="B5459" i="6"/>
  <c r="B5469" i="6"/>
  <c r="B5479" i="6"/>
  <c r="B5489" i="6"/>
  <c r="B5499" i="6"/>
  <c r="B5509" i="6"/>
  <c r="B5519" i="6"/>
  <c r="B5529" i="6"/>
  <c r="B5539" i="6"/>
  <c r="B5549" i="6"/>
  <c r="B5559" i="6"/>
  <c r="B5569" i="6"/>
  <c r="B5579" i="6"/>
  <c r="B5589" i="6"/>
  <c r="B5599" i="6"/>
  <c r="B5609" i="6"/>
  <c r="B5619" i="6"/>
  <c r="B5629" i="6"/>
  <c r="B5639" i="6"/>
  <c r="B5649" i="6"/>
  <c r="B5659" i="6"/>
  <c r="B5669" i="6"/>
  <c r="B5679" i="6"/>
  <c r="B5689" i="6"/>
  <c r="B5699" i="6"/>
  <c r="B5709" i="6"/>
  <c r="B5719" i="6"/>
  <c r="B5729" i="6"/>
  <c r="B5739" i="6"/>
  <c r="B5749" i="6"/>
  <c r="B5759" i="6"/>
  <c r="B5769" i="6"/>
  <c r="B5779" i="6"/>
  <c r="B5789" i="6"/>
  <c r="B5799" i="6"/>
  <c r="B5809" i="6"/>
  <c r="B5819" i="6"/>
  <c r="B5829" i="6"/>
  <c r="B5839" i="6"/>
  <c r="B5849" i="6"/>
  <c r="B5859" i="6"/>
  <c r="B5869" i="6"/>
  <c r="B5879" i="6"/>
  <c r="B5889" i="6"/>
  <c r="B5899" i="6"/>
  <c r="B5909" i="6"/>
  <c r="B5919" i="6"/>
  <c r="B5929" i="6"/>
  <c r="B5939" i="6"/>
  <c r="B5949" i="6"/>
  <c r="B5959" i="6"/>
  <c r="B5969" i="6"/>
  <c r="B5979" i="6"/>
  <c r="B5989" i="6"/>
  <c r="B5999" i="6"/>
  <c r="B6009" i="6"/>
  <c r="B6019" i="6"/>
  <c r="B6029" i="6"/>
  <c r="B6039" i="6"/>
  <c r="B6049" i="6"/>
  <c r="B6059" i="6"/>
  <c r="B6069" i="6"/>
  <c r="B6079" i="6"/>
  <c r="B6089" i="6"/>
  <c r="B6099" i="6"/>
  <c r="B6109" i="6"/>
  <c r="B6119" i="6"/>
  <c r="B6129" i="6"/>
  <c r="B6139" i="6"/>
  <c r="B6149" i="6"/>
  <c r="B6159" i="6"/>
  <c r="B6169" i="6"/>
  <c r="B6179" i="6"/>
  <c r="B2651" i="6"/>
  <c r="B3071" i="6"/>
  <c r="B3329" i="6"/>
  <c r="B3464" i="6"/>
  <c r="B3534" i="6"/>
  <c r="B3620" i="6"/>
  <c r="B3688" i="6"/>
  <c r="B3756" i="6"/>
  <c r="B3829" i="6"/>
  <c r="B3864" i="6"/>
  <c r="B3898" i="6"/>
  <c r="B3940" i="6"/>
  <c r="B3975" i="6"/>
  <c r="B4009" i="6"/>
  <c r="B4051" i="6"/>
  <c r="B4086" i="6"/>
  <c r="B4120" i="6"/>
  <c r="B4163" i="6"/>
  <c r="B4197" i="6"/>
  <c r="B4228" i="6"/>
  <c r="B4266" i="6"/>
  <c r="B4297" i="6"/>
  <c r="B4328" i="6"/>
  <c r="B4366" i="6"/>
  <c r="B4397" i="6"/>
  <c r="B4428" i="6"/>
  <c r="B4456" i="6"/>
  <c r="B4478" i="6"/>
  <c r="B4506" i="6"/>
  <c r="B4527" i="6"/>
  <c r="B4547" i="6"/>
  <c r="B4567" i="6"/>
  <c r="B4587" i="6"/>
  <c r="B4607" i="6"/>
  <c r="B4627" i="6"/>
  <c r="B4647" i="6"/>
  <c r="B4667" i="6"/>
  <c r="B4687" i="6"/>
  <c r="B4707" i="6"/>
  <c r="B4727" i="6"/>
  <c r="B4747" i="6"/>
  <c r="B4767" i="6"/>
  <c r="B4787" i="6"/>
  <c r="B4807" i="6"/>
  <c r="B4827" i="6"/>
  <c r="B4847" i="6"/>
  <c r="B4867" i="6"/>
  <c r="B4887" i="6"/>
  <c r="B4907" i="6"/>
  <c r="B4927" i="6"/>
  <c r="B4947" i="6"/>
  <c r="B4964" i="6"/>
  <c r="B4977" i="6"/>
  <c r="B4993" i="6"/>
  <c r="B5006" i="6"/>
  <c r="B5022" i="6"/>
  <c r="B5035" i="6"/>
  <c r="B5048" i="6"/>
  <c r="B5064" i="6"/>
  <c r="B5077" i="6"/>
  <c r="B5090" i="6"/>
  <c r="B5100" i="6"/>
  <c r="B5110" i="6"/>
  <c r="B5120" i="6"/>
  <c r="B5130" i="6"/>
  <c r="B5140" i="6"/>
  <c r="B5150" i="6"/>
  <c r="B5160" i="6"/>
  <c r="B5170" i="6"/>
  <c r="B5180" i="6"/>
  <c r="B5190" i="6"/>
  <c r="B5200" i="6"/>
  <c r="B5210" i="6"/>
  <c r="B5220" i="6"/>
  <c r="B5230" i="6"/>
  <c r="B5240" i="6"/>
  <c r="B5250" i="6"/>
  <c r="B5260" i="6"/>
  <c r="B5270" i="6"/>
  <c r="B5280" i="6"/>
  <c r="B5290" i="6"/>
  <c r="B5300" i="6"/>
  <c r="B5310" i="6"/>
  <c r="B5320" i="6"/>
  <c r="B5330" i="6"/>
  <c r="B5340" i="6"/>
  <c r="B5350" i="6"/>
  <c r="B5360" i="6"/>
  <c r="B5370" i="6"/>
  <c r="B5380" i="6"/>
  <c r="B5390" i="6"/>
  <c r="B5400" i="6"/>
  <c r="B5410" i="6"/>
  <c r="B5420" i="6"/>
  <c r="B5430" i="6"/>
  <c r="B5440" i="6"/>
  <c r="B5450" i="6"/>
  <c r="B5460" i="6"/>
  <c r="B5470" i="6"/>
  <c r="B5480" i="6"/>
  <c r="B5490" i="6"/>
  <c r="B5500" i="6"/>
  <c r="B5510" i="6"/>
  <c r="B5520" i="6"/>
  <c r="B5530" i="6"/>
  <c r="B5540" i="6"/>
  <c r="B5550" i="6"/>
  <c r="B5560" i="6"/>
  <c r="B5570" i="6"/>
  <c r="B5580" i="6"/>
  <c r="B5590" i="6"/>
  <c r="B5600" i="6"/>
  <c r="B5610" i="6"/>
  <c r="B5620" i="6"/>
  <c r="B5630" i="6"/>
  <c r="B5640" i="6"/>
  <c r="B5650" i="6"/>
  <c r="B5660" i="6"/>
  <c r="B5670" i="6"/>
  <c r="B5680" i="6"/>
  <c r="B5690" i="6"/>
  <c r="B5700" i="6"/>
  <c r="B5710" i="6"/>
  <c r="B5720" i="6"/>
  <c r="B5730" i="6"/>
  <c r="B5740" i="6"/>
  <c r="B5750" i="6"/>
  <c r="B5760" i="6"/>
  <c r="B5770" i="6"/>
  <c r="B5780" i="6"/>
  <c r="B5790" i="6"/>
  <c r="B5800" i="6"/>
  <c r="B5810" i="6"/>
  <c r="B5820" i="6"/>
  <c r="B5830" i="6"/>
  <c r="B5840" i="6"/>
  <c r="B5850" i="6"/>
  <c r="B5860" i="6"/>
  <c r="B5870" i="6"/>
  <c r="B5880" i="6"/>
  <c r="B5890" i="6"/>
  <c r="B5900" i="6"/>
  <c r="B5910" i="6"/>
  <c r="B5920" i="6"/>
  <c r="B5930" i="6"/>
  <c r="B5940" i="6"/>
  <c r="B5950" i="6"/>
  <c r="B5960" i="6"/>
  <c r="B5970" i="6"/>
  <c r="B5980" i="6"/>
  <c r="B5990" i="6"/>
  <c r="B6000" i="6"/>
  <c r="B6010" i="6"/>
  <c r="B6020" i="6"/>
  <c r="B6030" i="6"/>
  <c r="B6040" i="6"/>
  <c r="B6050" i="6"/>
  <c r="B6060" i="6"/>
  <c r="B6070" i="6"/>
  <c r="B6080" i="6"/>
  <c r="B6090" i="6"/>
  <c r="B6100" i="6"/>
  <c r="B6110" i="6"/>
  <c r="B6120" i="6"/>
  <c r="B6130" i="6"/>
  <c r="B6140" i="6"/>
  <c r="B6150" i="6"/>
  <c r="B6160" i="6"/>
  <c r="B6170" i="6"/>
  <c r="B6180" i="6"/>
  <c r="B2656" i="6"/>
  <c r="B3138" i="6"/>
  <c r="B3330" i="6"/>
  <c r="B3466" i="6"/>
  <c r="B3554" i="6"/>
  <c r="B3621" i="6"/>
  <c r="B3689" i="6"/>
  <c r="B3776" i="6"/>
  <c r="B3830" i="6"/>
  <c r="B3865" i="6"/>
  <c r="B3907" i="6"/>
  <c r="B3941" i="6"/>
  <c r="B3976" i="6"/>
  <c r="B4018" i="6"/>
  <c r="B4053" i="6"/>
  <c r="B4087" i="6"/>
  <c r="B4129" i="6"/>
  <c r="B4164" i="6"/>
  <c r="B4198" i="6"/>
  <c r="B4236" i="6"/>
  <c r="B4267" i="6"/>
  <c r="B4298" i="6"/>
  <c r="B4336" i="6"/>
  <c r="B4367" i="6"/>
  <c r="B4398" i="6"/>
  <c r="B4435" i="6"/>
  <c r="B4457" i="6"/>
  <c r="B4485" i="6"/>
  <c r="B4507" i="6"/>
  <c r="B4528" i="6"/>
  <c r="B4548" i="6"/>
  <c r="B4568" i="6"/>
  <c r="B4588" i="6"/>
  <c r="B4608" i="6"/>
  <c r="B4628" i="6"/>
  <c r="B4648" i="6"/>
  <c r="B4668" i="6"/>
  <c r="B4688" i="6"/>
  <c r="B4708" i="6"/>
  <c r="B4728" i="6"/>
  <c r="B4748" i="6"/>
  <c r="B4768" i="6"/>
  <c r="B4788" i="6"/>
  <c r="B4808" i="6"/>
  <c r="B4828" i="6"/>
  <c r="B4848" i="6"/>
  <c r="B4868" i="6"/>
  <c r="B4888" i="6"/>
  <c r="B4908" i="6"/>
  <c r="B4928" i="6"/>
  <c r="B4948" i="6"/>
  <c r="B4965" i="6"/>
  <c r="B4978" i="6"/>
  <c r="B4994" i="6"/>
  <c r="B5007" i="6"/>
  <c r="B5023" i="6"/>
  <c r="B5036" i="6"/>
  <c r="B5052" i="6"/>
  <c r="B5065" i="6"/>
  <c r="B5078" i="6"/>
  <c r="B5091" i="6"/>
  <c r="B5101" i="6"/>
  <c r="B5111" i="6"/>
  <c r="B5121" i="6"/>
  <c r="B5131" i="6"/>
  <c r="B5141" i="6"/>
  <c r="B5151" i="6"/>
  <c r="B5161" i="6"/>
  <c r="B5171" i="6"/>
  <c r="B5181" i="6"/>
  <c r="B5191" i="6"/>
  <c r="B5201" i="6"/>
  <c r="B5211" i="6"/>
  <c r="B5221" i="6"/>
  <c r="B5231" i="6"/>
  <c r="B5241" i="6"/>
  <c r="B5251" i="6"/>
  <c r="B5261" i="6"/>
  <c r="B5271" i="6"/>
  <c r="B5281" i="6"/>
  <c r="B5291" i="6"/>
  <c r="B5301" i="6"/>
  <c r="B5311" i="6"/>
  <c r="B5321" i="6"/>
  <c r="B5331" i="6"/>
  <c r="B5341" i="6"/>
  <c r="B5351" i="6"/>
  <c r="B5361" i="6"/>
  <c r="B5371" i="6"/>
  <c r="B5381" i="6"/>
  <c r="B5391" i="6"/>
  <c r="B5401" i="6"/>
  <c r="B5411" i="6"/>
  <c r="B5421" i="6"/>
  <c r="B5431" i="6"/>
  <c r="B5441" i="6"/>
  <c r="B5451" i="6"/>
  <c r="B5461" i="6"/>
  <c r="B5471" i="6"/>
  <c r="B5481" i="6"/>
  <c r="B5491" i="6"/>
  <c r="B5501" i="6"/>
  <c r="B5511" i="6"/>
  <c r="B5521" i="6"/>
  <c r="B5531" i="6"/>
  <c r="B5541" i="6"/>
  <c r="B5551" i="6"/>
  <c r="B5561" i="6"/>
  <c r="B5571" i="6"/>
  <c r="B5581" i="6"/>
  <c r="B5591" i="6"/>
  <c r="B5601" i="6"/>
  <c r="B5611" i="6"/>
  <c r="B5621" i="6"/>
  <c r="B5631" i="6"/>
  <c r="B5641" i="6"/>
  <c r="B5651" i="6"/>
  <c r="B5661" i="6"/>
  <c r="B5671" i="6"/>
  <c r="B5681" i="6"/>
  <c r="B5691" i="6"/>
  <c r="B5701" i="6"/>
  <c r="B5711" i="6"/>
  <c r="B5721" i="6"/>
  <c r="B5731" i="6"/>
  <c r="B5741" i="6"/>
  <c r="B5751" i="6"/>
  <c r="B5761" i="6"/>
  <c r="B5771" i="6"/>
  <c r="B5781" i="6"/>
  <c r="B5791" i="6"/>
  <c r="B5801" i="6"/>
  <c r="B5811" i="6"/>
  <c r="B5821" i="6"/>
  <c r="B5831" i="6"/>
  <c r="B5841" i="6"/>
  <c r="B5851" i="6"/>
  <c r="B5861" i="6"/>
  <c r="B5871" i="6"/>
  <c r="B5881" i="6"/>
  <c r="B5891" i="6"/>
  <c r="B5901" i="6"/>
  <c r="B5911" i="6"/>
  <c r="B5921" i="6"/>
  <c r="B5931" i="6"/>
  <c r="B5941" i="6"/>
  <c r="B5951" i="6"/>
  <c r="B5961" i="6"/>
  <c r="B5971" i="6"/>
  <c r="B5981" i="6"/>
  <c r="B5991" i="6"/>
  <c r="B6001" i="6"/>
  <c r="B6011" i="6"/>
  <c r="B6021" i="6"/>
  <c r="B6031" i="6"/>
  <c r="B6041" i="6"/>
  <c r="B6051" i="6"/>
  <c r="B6061" i="6"/>
  <c r="B6071" i="6"/>
  <c r="B6081" i="6"/>
  <c r="B6091" i="6"/>
  <c r="B6101" i="6"/>
  <c r="B6111" i="6"/>
  <c r="B6121" i="6"/>
  <c r="B6131" i="6"/>
  <c r="B6141" i="6"/>
  <c r="B6151" i="6"/>
  <c r="B6161" i="6"/>
  <c r="B6171" i="6"/>
  <c r="B6181" i="6"/>
  <c r="B2814" i="6"/>
  <c r="B3154" i="6"/>
  <c r="B3331" i="6"/>
  <c r="B3487" i="6"/>
  <c r="B3555" i="6"/>
  <c r="B3623" i="6"/>
  <c r="B3709" i="6"/>
  <c r="B3777" i="6"/>
  <c r="B3831" i="6"/>
  <c r="B3874" i="6"/>
  <c r="B3908" i="6"/>
  <c r="B3943" i="6"/>
  <c r="B3985" i="6"/>
  <c r="B4019" i="6"/>
  <c r="B4054" i="6"/>
  <c r="B4096" i="6"/>
  <c r="B4130" i="6"/>
  <c r="B4165" i="6"/>
  <c r="B4206" i="6"/>
  <c r="B4237" i="6"/>
  <c r="B4268" i="6"/>
  <c r="B4306" i="6"/>
  <c r="B4337" i="6"/>
  <c r="B4368" i="6"/>
  <c r="B4406" i="6"/>
  <c r="B4436" i="6"/>
  <c r="B4458" i="6"/>
  <c r="B4486" i="6"/>
  <c r="B4508" i="6"/>
  <c r="B4534" i="6"/>
  <c r="B4554" i="6"/>
  <c r="B4574" i="6"/>
  <c r="B4594" i="6"/>
  <c r="B4614" i="6"/>
  <c r="B4634" i="6"/>
  <c r="B4654" i="6"/>
  <c r="B4674" i="6"/>
  <c r="B4694" i="6"/>
  <c r="B4714" i="6"/>
  <c r="B4734" i="6"/>
  <c r="B4754" i="6"/>
  <c r="B4774" i="6"/>
  <c r="B4794" i="6"/>
  <c r="B4814" i="6"/>
  <c r="B2844" i="6"/>
  <c r="B3156" i="6"/>
  <c r="B3374" i="6"/>
  <c r="B3488" i="6"/>
  <c r="B3556" i="6"/>
  <c r="B3643" i="6"/>
  <c r="B3710" i="6"/>
  <c r="B3778" i="6"/>
  <c r="B3840" i="6"/>
  <c r="B3875" i="6"/>
  <c r="B3909" i="6"/>
  <c r="B3951" i="6"/>
  <c r="B3986" i="6"/>
  <c r="B4020" i="6"/>
  <c r="B4063" i="6"/>
  <c r="B4097" i="6"/>
  <c r="B4131" i="6"/>
  <c r="B4174" i="6"/>
  <c r="B4207" i="6"/>
  <c r="B4238" i="6"/>
  <c r="B4276" i="6"/>
  <c r="B4307" i="6"/>
  <c r="B4338" i="6"/>
  <c r="B4376" i="6"/>
  <c r="B4407" i="6"/>
  <c r="B4437" i="6"/>
  <c r="B4465" i="6"/>
  <c r="B4487" i="6"/>
  <c r="B4515" i="6"/>
  <c r="B4535" i="6"/>
  <c r="B4555" i="6"/>
  <c r="B4575" i="6"/>
  <c r="B4595" i="6"/>
  <c r="B4615" i="6"/>
  <c r="B4635" i="6"/>
  <c r="B4655" i="6"/>
  <c r="B4675" i="6"/>
  <c r="B4695" i="6"/>
  <c r="B4715" i="6"/>
  <c r="B4735" i="6"/>
  <c r="B4755" i="6"/>
  <c r="B4775" i="6"/>
  <c r="B4795" i="6"/>
  <c r="B4815" i="6"/>
  <c r="B4835" i="6"/>
  <c r="B4855" i="6"/>
  <c r="B4875" i="6"/>
  <c r="B4895" i="6"/>
  <c r="B4915" i="6"/>
  <c r="B4935" i="6"/>
  <c r="B4954" i="6"/>
  <c r="B4967" i="6"/>
  <c r="B4983" i="6"/>
  <c r="B4996" i="6"/>
  <c r="B5012" i="6"/>
  <c r="B5025" i="6"/>
  <c r="B5038" i="6"/>
  <c r="B5054" i="6"/>
  <c r="B5067" i="6"/>
  <c r="B5083" i="6"/>
  <c r="B5093" i="6"/>
  <c r="B5103" i="6"/>
  <c r="B5113" i="6"/>
  <c r="B5123" i="6"/>
  <c r="B5133" i="6"/>
  <c r="B5143" i="6"/>
  <c r="B5153" i="6"/>
  <c r="B5163" i="6"/>
  <c r="B5173" i="6"/>
  <c r="B5183" i="6"/>
  <c r="B5193" i="6"/>
  <c r="B5203" i="6"/>
  <c r="B5213" i="6"/>
  <c r="B5223" i="6"/>
  <c r="B5233" i="6"/>
  <c r="B5243" i="6"/>
  <c r="B5253" i="6"/>
  <c r="B5263" i="6"/>
  <c r="B5273" i="6"/>
  <c r="B5283" i="6"/>
  <c r="B5293" i="6"/>
  <c r="B5303" i="6"/>
  <c r="B5313" i="6"/>
  <c r="B5323" i="6"/>
  <c r="B5333" i="6"/>
  <c r="B5343" i="6"/>
  <c r="B5353" i="6"/>
  <c r="B5363" i="6"/>
  <c r="B5373" i="6"/>
  <c r="B5383" i="6"/>
  <c r="B5393" i="6"/>
  <c r="B5403" i="6"/>
  <c r="B5413" i="6"/>
  <c r="B5423" i="6"/>
  <c r="B5433" i="6"/>
  <c r="B5443" i="6"/>
  <c r="B5453" i="6"/>
  <c r="B5463" i="6"/>
  <c r="B5473" i="6"/>
  <c r="B5483" i="6"/>
  <c r="B5493" i="6"/>
  <c r="B5503" i="6"/>
  <c r="B5513" i="6"/>
  <c r="B5523" i="6"/>
  <c r="B5533" i="6"/>
  <c r="B5543" i="6"/>
  <c r="B5553" i="6"/>
  <c r="B5563" i="6"/>
  <c r="B5573" i="6"/>
  <c r="B5583" i="6"/>
  <c r="B5593" i="6"/>
  <c r="B5603" i="6"/>
  <c r="B5613" i="6"/>
  <c r="B5623" i="6"/>
  <c r="B5633" i="6"/>
  <c r="B5643" i="6"/>
  <c r="B5653" i="6"/>
  <c r="B5663" i="6"/>
  <c r="B5673" i="6"/>
  <c r="B5683" i="6"/>
  <c r="B5693" i="6"/>
  <c r="B5703" i="6"/>
  <c r="B5713" i="6"/>
  <c r="B5723" i="6"/>
  <c r="B5733" i="6"/>
  <c r="B5743" i="6"/>
  <c r="B5753" i="6"/>
  <c r="B5763" i="6"/>
  <c r="B5773" i="6"/>
  <c r="B5783" i="6"/>
  <c r="B5793" i="6"/>
  <c r="B5803" i="6"/>
  <c r="B5813" i="6"/>
  <c r="B5823" i="6"/>
  <c r="B5833" i="6"/>
  <c r="B5843" i="6"/>
  <c r="B5853" i="6"/>
  <c r="B5863" i="6"/>
  <c r="B5873" i="6"/>
  <c r="B5883" i="6"/>
  <c r="B5893" i="6"/>
  <c r="B5903" i="6"/>
  <c r="B5913" i="6"/>
  <c r="B5923" i="6"/>
  <c r="B5933" i="6"/>
  <c r="B5943" i="6"/>
  <c r="B5953" i="6"/>
  <c r="B5963" i="6"/>
  <c r="B5973" i="6"/>
  <c r="B5983" i="6"/>
  <c r="B5993" i="6"/>
  <c r="B2846" i="6"/>
  <c r="B3644" i="6"/>
  <c r="B3918" i="6"/>
  <c r="B4098" i="6"/>
  <c r="B4277" i="6"/>
  <c r="B4438" i="6"/>
  <c r="B4556" i="6"/>
  <c r="B4656" i="6"/>
  <c r="B4756" i="6"/>
  <c r="B4837" i="6"/>
  <c r="B4914" i="6"/>
  <c r="B4968" i="6"/>
  <c r="B5014" i="6"/>
  <c r="B5066" i="6"/>
  <c r="B5104" i="6"/>
  <c r="B5135" i="6"/>
  <c r="B5172" i="6"/>
  <c r="B5204" i="6"/>
  <c r="B5235" i="6"/>
  <c r="B5272" i="6"/>
  <c r="B5304" i="6"/>
  <c r="B5335" i="6"/>
  <c r="B5372" i="6"/>
  <c r="B5404" i="6"/>
  <c r="B5435" i="6"/>
  <c r="B5472" i="6"/>
  <c r="B5504" i="6"/>
  <c r="B5535" i="6"/>
  <c r="B5572" i="6"/>
  <c r="B5604" i="6"/>
  <c r="B5635" i="6"/>
  <c r="B5672" i="6"/>
  <c r="B5704" i="6"/>
  <c r="B5735" i="6"/>
  <c r="B5772" i="6"/>
  <c r="B5804" i="6"/>
  <c r="B5835" i="6"/>
  <c r="B5872" i="6"/>
  <c r="B5904" i="6"/>
  <c r="B5935" i="6"/>
  <c r="B5972" i="6"/>
  <c r="B6003" i="6"/>
  <c r="B6025" i="6"/>
  <c r="B6053" i="6"/>
  <c r="B6075" i="6"/>
  <c r="B6103" i="6"/>
  <c r="B6125" i="6"/>
  <c r="B6153" i="6"/>
  <c r="B6175" i="6"/>
  <c r="B6191" i="6"/>
  <c r="B6201" i="6"/>
  <c r="B6211" i="6"/>
  <c r="B6221" i="6"/>
  <c r="B6231" i="6"/>
  <c r="B6241" i="6"/>
  <c r="B6251" i="6"/>
  <c r="B6261" i="6"/>
  <c r="B6271" i="6"/>
  <c r="B6281" i="6"/>
  <c r="B6291" i="6"/>
  <c r="B6301" i="6"/>
  <c r="B6311" i="6"/>
  <c r="B6321" i="6"/>
  <c r="B6331" i="6"/>
  <c r="B6341" i="6"/>
  <c r="B6351" i="6"/>
  <c r="B6361" i="6"/>
  <c r="B6371" i="6"/>
  <c r="B6381" i="6"/>
  <c r="B6391" i="6"/>
  <c r="B6401" i="6"/>
  <c r="B6411" i="6"/>
  <c r="B6421" i="6"/>
  <c r="B6431" i="6"/>
  <c r="B6441" i="6"/>
  <c r="B6451" i="6"/>
  <c r="B6461" i="6"/>
  <c r="B6471" i="6"/>
  <c r="B6481" i="6"/>
  <c r="B6491" i="6"/>
  <c r="B6501" i="6"/>
  <c r="B6511" i="6"/>
  <c r="B6521" i="6"/>
  <c r="B6531" i="6"/>
  <c r="B6541" i="6"/>
  <c r="B6551" i="6"/>
  <c r="B6561" i="6"/>
  <c r="B6571" i="6"/>
  <c r="B6581" i="6"/>
  <c r="B6591" i="6"/>
  <c r="B6601" i="6"/>
  <c r="B6611" i="6"/>
  <c r="B6621" i="6"/>
  <c r="B6631" i="6"/>
  <c r="B6641" i="6"/>
  <c r="B6651" i="6"/>
  <c r="B6661" i="6"/>
  <c r="B6671" i="6"/>
  <c r="B6681" i="6"/>
  <c r="B6691" i="6"/>
  <c r="B6701" i="6"/>
  <c r="B6711" i="6"/>
  <c r="B6721" i="6"/>
  <c r="B6731" i="6"/>
  <c r="B6741" i="6"/>
  <c r="B6751" i="6"/>
  <c r="B6761" i="6"/>
  <c r="B6771" i="6"/>
  <c r="B6781" i="6"/>
  <c r="B6791" i="6"/>
  <c r="B6801" i="6"/>
  <c r="B6811" i="6"/>
  <c r="B6821" i="6"/>
  <c r="B6831" i="6"/>
  <c r="B6841" i="6"/>
  <c r="B6851" i="6"/>
  <c r="B6861" i="6"/>
  <c r="B6871" i="6"/>
  <c r="B6881" i="6"/>
  <c r="B6891" i="6"/>
  <c r="B6901" i="6"/>
  <c r="B2971" i="6"/>
  <c r="B3645" i="6"/>
  <c r="B3919" i="6"/>
  <c r="B4107" i="6"/>
  <c r="B4278" i="6"/>
  <c r="B4445" i="6"/>
  <c r="B4557" i="6"/>
  <c r="B4657" i="6"/>
  <c r="B4757" i="6"/>
  <c r="B4854" i="6"/>
  <c r="B4916" i="6"/>
  <c r="B4972" i="6"/>
  <c r="B5024" i="6"/>
  <c r="B5068" i="6"/>
  <c r="B5105" i="6"/>
  <c r="B5142" i="6"/>
  <c r="B5174" i="6"/>
  <c r="B5205" i="6"/>
  <c r="B5242" i="6"/>
  <c r="B5274" i="6"/>
  <c r="B5305" i="6"/>
  <c r="B5342" i="6"/>
  <c r="B5374" i="6"/>
  <c r="B5405" i="6"/>
  <c r="B5442" i="6"/>
  <c r="B5474" i="6"/>
  <c r="B5505" i="6"/>
  <c r="B5542" i="6"/>
  <c r="B5574" i="6"/>
  <c r="B5605" i="6"/>
  <c r="B5642" i="6"/>
  <c r="B5674" i="6"/>
  <c r="B5705" i="6"/>
  <c r="B5742" i="6"/>
  <c r="B5774" i="6"/>
  <c r="B5805" i="6"/>
  <c r="B5842" i="6"/>
  <c r="B5874" i="6"/>
  <c r="B5905" i="6"/>
  <c r="B5942" i="6"/>
  <c r="B5974" i="6"/>
  <c r="B6004" i="6"/>
  <c r="B6032" i="6"/>
  <c r="B6054" i="6"/>
  <c r="B6082" i="6"/>
  <c r="B6104" i="6"/>
  <c r="B6132" i="6"/>
  <c r="B6154" i="6"/>
  <c r="B6182" i="6"/>
  <c r="B6192" i="6"/>
  <c r="B6202" i="6"/>
  <c r="B6212" i="6"/>
  <c r="B6222" i="6"/>
  <c r="B6232" i="6"/>
  <c r="B6242" i="6"/>
  <c r="B6252" i="6"/>
  <c r="B6262" i="6"/>
  <c r="B6272" i="6"/>
  <c r="B6282" i="6"/>
  <c r="B6292" i="6"/>
  <c r="B6302" i="6"/>
  <c r="B6312" i="6"/>
  <c r="B6322" i="6"/>
  <c r="B6332" i="6"/>
  <c r="B6342" i="6"/>
  <c r="B6352" i="6"/>
  <c r="B6362" i="6"/>
  <c r="B6372" i="6"/>
  <c r="B6382" i="6"/>
  <c r="B6392" i="6"/>
  <c r="B6402" i="6"/>
  <c r="B6412" i="6"/>
  <c r="B6422" i="6"/>
  <c r="B6432" i="6"/>
  <c r="B6442" i="6"/>
  <c r="B6452" i="6"/>
  <c r="B6462" i="6"/>
  <c r="B6472" i="6"/>
  <c r="B6482" i="6"/>
  <c r="B6492" i="6"/>
  <c r="B6502" i="6"/>
  <c r="B6512" i="6"/>
  <c r="B6522" i="6"/>
  <c r="B6532" i="6"/>
  <c r="B6542" i="6"/>
  <c r="B6552" i="6"/>
  <c r="B6562" i="6"/>
  <c r="B6572" i="6"/>
  <c r="B6582" i="6"/>
  <c r="B6592" i="6"/>
  <c r="B6602" i="6"/>
  <c r="B6612" i="6"/>
  <c r="B6622" i="6"/>
  <c r="B6632" i="6"/>
  <c r="B6642" i="6"/>
  <c r="B6652" i="6"/>
  <c r="B6662" i="6"/>
  <c r="B6672" i="6"/>
  <c r="B6682" i="6"/>
  <c r="B6692" i="6"/>
  <c r="B6702" i="6"/>
  <c r="B6712" i="6"/>
  <c r="B6722" i="6"/>
  <c r="B6732" i="6"/>
  <c r="B6742" i="6"/>
  <c r="B6752" i="6"/>
  <c r="B6762" i="6"/>
  <c r="B6772" i="6"/>
  <c r="B6782" i="6"/>
  <c r="B6792" i="6"/>
  <c r="B6802" i="6"/>
  <c r="B6812" i="6"/>
  <c r="B6822" i="6"/>
  <c r="B6832" i="6"/>
  <c r="B6842" i="6"/>
  <c r="B6852" i="6"/>
  <c r="B6862" i="6"/>
  <c r="B6872" i="6"/>
  <c r="B6882" i="6"/>
  <c r="B6892" i="6"/>
  <c r="B6902" i="6"/>
  <c r="B3218" i="6"/>
  <c r="B3711" i="6"/>
  <c r="B3953" i="6"/>
  <c r="B4140" i="6"/>
  <c r="B4308" i="6"/>
  <c r="B4466" i="6"/>
  <c r="B4576" i="6"/>
  <c r="B4676" i="6"/>
  <c r="B4776" i="6"/>
  <c r="B4856" i="6"/>
  <c r="B4917" i="6"/>
  <c r="B4982" i="6"/>
  <c r="B5026" i="6"/>
  <c r="B5072" i="6"/>
  <c r="B5112" i="6"/>
  <c r="B5144" i="6"/>
  <c r="B5175" i="6"/>
  <c r="B5212" i="6"/>
  <c r="B5244" i="6"/>
  <c r="B5275" i="6"/>
  <c r="B5312" i="6"/>
  <c r="B5344" i="6"/>
  <c r="B5375" i="6"/>
  <c r="B5412" i="6"/>
  <c r="B5444" i="6"/>
  <c r="B5475" i="6"/>
  <c r="B5512" i="6"/>
  <c r="B5544" i="6"/>
  <c r="B5575" i="6"/>
  <c r="B5612" i="6"/>
  <c r="B5644" i="6"/>
  <c r="B5675" i="6"/>
  <c r="B5712" i="6"/>
  <c r="B5744" i="6"/>
  <c r="B5775" i="6"/>
  <c r="B5812" i="6"/>
  <c r="B5844" i="6"/>
  <c r="B5875" i="6"/>
  <c r="B5912" i="6"/>
  <c r="B5944" i="6"/>
  <c r="B5975" i="6"/>
  <c r="B6005" i="6"/>
  <c r="B6033" i="6"/>
  <c r="B6055" i="6"/>
  <c r="B6083" i="6"/>
  <c r="B6105" i="6"/>
  <c r="B6133" i="6"/>
  <c r="B6155" i="6"/>
  <c r="B6183" i="6"/>
  <c r="B6193" i="6"/>
  <c r="B6203" i="6"/>
  <c r="B6213" i="6"/>
  <c r="B6223" i="6"/>
  <c r="B6233" i="6"/>
  <c r="B6243" i="6"/>
  <c r="B6253" i="6"/>
  <c r="B6263" i="6"/>
  <c r="B6273" i="6"/>
  <c r="B6283" i="6"/>
  <c r="B6293" i="6"/>
  <c r="B6303" i="6"/>
  <c r="B6313" i="6"/>
  <c r="B6323" i="6"/>
  <c r="B6333" i="6"/>
  <c r="B6343" i="6"/>
  <c r="B6353" i="6"/>
  <c r="B6363" i="6"/>
  <c r="B6373" i="6"/>
  <c r="B6383" i="6"/>
  <c r="B6393" i="6"/>
  <c r="B6403" i="6"/>
  <c r="B6413" i="6"/>
  <c r="B6423" i="6"/>
  <c r="B6433" i="6"/>
  <c r="B6443" i="6"/>
  <c r="B6453" i="6"/>
  <c r="B6463" i="6"/>
  <c r="B6473" i="6"/>
  <c r="B6483" i="6"/>
  <c r="B6493" i="6"/>
  <c r="B6503" i="6"/>
  <c r="B6513" i="6"/>
  <c r="B6523" i="6"/>
  <c r="B6533" i="6"/>
  <c r="B6543" i="6"/>
  <c r="B6553" i="6"/>
  <c r="B6563" i="6"/>
  <c r="B6573" i="6"/>
  <c r="B6583" i="6"/>
  <c r="B6593" i="6"/>
  <c r="B6603" i="6"/>
  <c r="B6613" i="6"/>
  <c r="B6623" i="6"/>
  <c r="B6633" i="6"/>
  <c r="B6643" i="6"/>
  <c r="B6653" i="6"/>
  <c r="B6663" i="6"/>
  <c r="B6673" i="6"/>
  <c r="B6683" i="6"/>
  <c r="B6693" i="6"/>
  <c r="B6703" i="6"/>
  <c r="B6713" i="6"/>
  <c r="B6723" i="6"/>
  <c r="B6733" i="6"/>
  <c r="B6743" i="6"/>
  <c r="B6753" i="6"/>
  <c r="B6763" i="6"/>
  <c r="B6773" i="6"/>
  <c r="B6783" i="6"/>
  <c r="B6793" i="6"/>
  <c r="B6803" i="6"/>
  <c r="B6813" i="6"/>
  <c r="B6823" i="6"/>
  <c r="B6833" i="6"/>
  <c r="B6843" i="6"/>
  <c r="B6853" i="6"/>
  <c r="B6863" i="6"/>
  <c r="B6873" i="6"/>
  <c r="B6883" i="6"/>
  <c r="B6893" i="6"/>
  <c r="B6903" i="6"/>
  <c r="B6913" i="6"/>
  <c r="B6923" i="6"/>
  <c r="B6933" i="6"/>
  <c r="B6943" i="6"/>
  <c r="B6953" i="6"/>
  <c r="B6963" i="6"/>
  <c r="B6973" i="6"/>
  <c r="B6983" i="6"/>
  <c r="B6993" i="6"/>
  <c r="B7003" i="6"/>
  <c r="B7013" i="6"/>
  <c r="B7023" i="6"/>
  <c r="B7033" i="6"/>
  <c r="B7043" i="6"/>
  <c r="B7053" i="6"/>
  <c r="B7063" i="6"/>
  <c r="B7073" i="6"/>
  <c r="B7083" i="6"/>
  <c r="B3230" i="6"/>
  <c r="B3731" i="6"/>
  <c r="B3954" i="6"/>
  <c r="B4141" i="6"/>
  <c r="B4316" i="6"/>
  <c r="B4467" i="6"/>
  <c r="B4577" i="6"/>
  <c r="B4677" i="6"/>
  <c r="B4777" i="6"/>
  <c r="B4857" i="6"/>
  <c r="B4934" i="6"/>
  <c r="B4984" i="6"/>
  <c r="B5027" i="6"/>
  <c r="B5082" i="6"/>
  <c r="B5114" i="6"/>
  <c r="B5145" i="6"/>
  <c r="B5182" i="6"/>
  <c r="B5214" i="6"/>
  <c r="B5245" i="6"/>
  <c r="B5282" i="6"/>
  <c r="B5314" i="6"/>
  <c r="B5345" i="6"/>
  <c r="B5382" i="6"/>
  <c r="B5414" i="6"/>
  <c r="B5445" i="6"/>
  <c r="B5482" i="6"/>
  <c r="B5514" i="6"/>
  <c r="B5545" i="6"/>
  <c r="B5582" i="6"/>
  <c r="B5614" i="6"/>
  <c r="B5645" i="6"/>
  <c r="B5682" i="6"/>
  <c r="B5714" i="6"/>
  <c r="B5745" i="6"/>
  <c r="B5782" i="6"/>
  <c r="B5814" i="6"/>
  <c r="B5845" i="6"/>
  <c r="B5882" i="6"/>
  <c r="B5914" i="6"/>
  <c r="B5945" i="6"/>
  <c r="B5982" i="6"/>
  <c r="B6012" i="6"/>
  <c r="B6034" i="6"/>
  <c r="B6062" i="6"/>
  <c r="B6084" i="6"/>
  <c r="B6112" i="6"/>
  <c r="B6134" i="6"/>
  <c r="B6162" i="6"/>
  <c r="B6184" i="6"/>
  <c r="B6194" i="6"/>
  <c r="B6204" i="6"/>
  <c r="B6214" i="6"/>
  <c r="B6224" i="6"/>
  <c r="B6234" i="6"/>
  <c r="B6244" i="6"/>
  <c r="B6254" i="6"/>
  <c r="B6264" i="6"/>
  <c r="B6274" i="6"/>
  <c r="B6284" i="6"/>
  <c r="B6294" i="6"/>
  <c r="B6304" i="6"/>
  <c r="B6314" i="6"/>
  <c r="B6324" i="6"/>
  <c r="B6334" i="6"/>
  <c r="B6344" i="6"/>
  <c r="B6354" i="6"/>
  <c r="B6364" i="6"/>
  <c r="B6374" i="6"/>
  <c r="B6384" i="6"/>
  <c r="B6394" i="6"/>
  <c r="B6404" i="6"/>
  <c r="B6414" i="6"/>
  <c r="B6424" i="6"/>
  <c r="B6434" i="6"/>
  <c r="B6444" i="6"/>
  <c r="B6454" i="6"/>
  <c r="B6464" i="6"/>
  <c r="B6474" i="6"/>
  <c r="B6484" i="6"/>
  <c r="B6494" i="6"/>
  <c r="B6504" i="6"/>
  <c r="B6514" i="6"/>
  <c r="B6524" i="6"/>
  <c r="B6534" i="6"/>
  <c r="B6544" i="6"/>
  <c r="B6554" i="6"/>
  <c r="B6564" i="6"/>
  <c r="B6574" i="6"/>
  <c r="B6584" i="6"/>
  <c r="B6594" i="6"/>
  <c r="B6604" i="6"/>
  <c r="B6614" i="6"/>
  <c r="B6624" i="6"/>
  <c r="B6634" i="6"/>
  <c r="B6644" i="6"/>
  <c r="B6654" i="6"/>
  <c r="B6664" i="6"/>
  <c r="B6674" i="6"/>
  <c r="B6684" i="6"/>
  <c r="B6694" i="6"/>
  <c r="B6704" i="6"/>
  <c r="B6714" i="6"/>
  <c r="B6724" i="6"/>
  <c r="B6734" i="6"/>
  <c r="B6744" i="6"/>
  <c r="B6754" i="6"/>
  <c r="B6764" i="6"/>
  <c r="B6774" i="6"/>
  <c r="B6784" i="6"/>
  <c r="B6794" i="6"/>
  <c r="B6804" i="6"/>
  <c r="B6814" i="6"/>
  <c r="B6824" i="6"/>
  <c r="B6834" i="6"/>
  <c r="B6844" i="6"/>
  <c r="B6854" i="6"/>
  <c r="B6864" i="6"/>
  <c r="B6874" i="6"/>
  <c r="B6884" i="6"/>
  <c r="B6894" i="6"/>
  <c r="B6904" i="6"/>
  <c r="B6914" i="6"/>
  <c r="B6924" i="6"/>
  <c r="B6934" i="6"/>
  <c r="B6944" i="6"/>
  <c r="B6954" i="6"/>
  <c r="B6964" i="6"/>
  <c r="B6974" i="6"/>
  <c r="B6984" i="6"/>
  <c r="B6994" i="6"/>
  <c r="B7004" i="6"/>
  <c r="B7014" i="6"/>
  <c r="B7024" i="6"/>
  <c r="B7034" i="6"/>
  <c r="B7044" i="6"/>
  <c r="B7054" i="6"/>
  <c r="B7064" i="6"/>
  <c r="B7074" i="6"/>
  <c r="B7084" i="6"/>
  <c r="B3376" i="6"/>
  <c r="B3793" i="6"/>
  <c r="B3987" i="6"/>
  <c r="B4175" i="6"/>
  <c r="B4346" i="6"/>
  <c r="B4488" i="6"/>
  <c r="B4596" i="6"/>
  <c r="B4696" i="6"/>
  <c r="B4796" i="6"/>
  <c r="B4874" i="6"/>
  <c r="B4936" i="6"/>
  <c r="B4985" i="6"/>
  <c r="B5037" i="6"/>
  <c r="B5084" i="6"/>
  <c r="B5115" i="6"/>
  <c r="B5152" i="6"/>
  <c r="B5184" i="6"/>
  <c r="B5215" i="6"/>
  <c r="B5252" i="6"/>
  <c r="B5284" i="6"/>
  <c r="B5315" i="6"/>
  <c r="B5352" i="6"/>
  <c r="B5384" i="6"/>
  <c r="B5415" i="6"/>
  <c r="B5452" i="6"/>
  <c r="B5484" i="6"/>
  <c r="B5515" i="6"/>
  <c r="B5552" i="6"/>
  <c r="B5584" i="6"/>
  <c r="B5615" i="6"/>
  <c r="B5652" i="6"/>
  <c r="B5684" i="6"/>
  <c r="B5715" i="6"/>
  <c r="B5752" i="6"/>
  <c r="B5784" i="6"/>
  <c r="B5815" i="6"/>
  <c r="B5852" i="6"/>
  <c r="B5884" i="6"/>
  <c r="B5915" i="6"/>
  <c r="B5952" i="6"/>
  <c r="B5984" i="6"/>
  <c r="B6013" i="6"/>
  <c r="B6035" i="6"/>
  <c r="B6063" i="6"/>
  <c r="B6085" i="6"/>
  <c r="B6113" i="6"/>
  <c r="B6135" i="6"/>
  <c r="B6163" i="6"/>
  <c r="B6185" i="6"/>
  <c r="B6195" i="6"/>
  <c r="B6205" i="6"/>
  <c r="B6215" i="6"/>
  <c r="B6225" i="6"/>
  <c r="B6235" i="6"/>
  <c r="B6245" i="6"/>
  <c r="B6255" i="6"/>
  <c r="B6265" i="6"/>
  <c r="B6275" i="6"/>
  <c r="B6285" i="6"/>
  <c r="B6295" i="6"/>
  <c r="B6305" i="6"/>
  <c r="B6315" i="6"/>
  <c r="B6325" i="6"/>
  <c r="B6335" i="6"/>
  <c r="B6345" i="6"/>
  <c r="B6355" i="6"/>
  <c r="B6365" i="6"/>
  <c r="B6375" i="6"/>
  <c r="B6385" i="6"/>
  <c r="B6395" i="6"/>
  <c r="B6405" i="6"/>
  <c r="B6415" i="6"/>
  <c r="B6425" i="6"/>
  <c r="B6435" i="6"/>
  <c r="B6445" i="6"/>
  <c r="B6455" i="6"/>
  <c r="B6465" i="6"/>
  <c r="B6475" i="6"/>
  <c r="B6485" i="6"/>
  <c r="B6495" i="6"/>
  <c r="B6505" i="6"/>
  <c r="B6515" i="6"/>
  <c r="B6525" i="6"/>
  <c r="B6535" i="6"/>
  <c r="B6545" i="6"/>
  <c r="B6555" i="6"/>
  <c r="B6565" i="6"/>
  <c r="B6575" i="6"/>
  <c r="B6585" i="6"/>
  <c r="B6595" i="6"/>
  <c r="B6605" i="6"/>
  <c r="B6615" i="6"/>
  <c r="B6625" i="6"/>
  <c r="B6635" i="6"/>
  <c r="B6645" i="6"/>
  <c r="B6655" i="6"/>
  <c r="B6665" i="6"/>
  <c r="B6675" i="6"/>
  <c r="B6685" i="6"/>
  <c r="B6695" i="6"/>
  <c r="B6705" i="6"/>
  <c r="B6715" i="6"/>
  <c r="B6725" i="6"/>
  <c r="B6735" i="6"/>
  <c r="B6745" i="6"/>
  <c r="B6755" i="6"/>
  <c r="B6765" i="6"/>
  <c r="B6775" i="6"/>
  <c r="B6785" i="6"/>
  <c r="B6795" i="6"/>
  <c r="B6805" i="6"/>
  <c r="B6815" i="6"/>
  <c r="B6825" i="6"/>
  <c r="B6835" i="6"/>
  <c r="B6845" i="6"/>
  <c r="B6855" i="6"/>
  <c r="B6865" i="6"/>
  <c r="B6875" i="6"/>
  <c r="B6885" i="6"/>
  <c r="B6895" i="6"/>
  <c r="B6905" i="6"/>
  <c r="B6915" i="6"/>
  <c r="B6925" i="6"/>
  <c r="B6935" i="6"/>
  <c r="B6945" i="6"/>
  <c r="B6955" i="6"/>
  <c r="B6965" i="6"/>
  <c r="B6975" i="6"/>
  <c r="B6985" i="6"/>
  <c r="B6995" i="6"/>
  <c r="B7005" i="6"/>
  <c r="B7015" i="6"/>
  <c r="B7025" i="6"/>
  <c r="B7035" i="6"/>
  <c r="B7045" i="6"/>
  <c r="B7055" i="6"/>
  <c r="B7065" i="6"/>
  <c r="B7075" i="6"/>
  <c r="B7085" i="6"/>
  <c r="B3387" i="6"/>
  <c r="B3797" i="6"/>
  <c r="B3996" i="6"/>
  <c r="B4176" i="6"/>
  <c r="B4347" i="6"/>
  <c r="B4495" i="6"/>
  <c r="B4597" i="6"/>
  <c r="B4697" i="6"/>
  <c r="B4797" i="6"/>
  <c r="B4876" i="6"/>
  <c r="B4937" i="6"/>
  <c r="B4995" i="6"/>
  <c r="B5042" i="6"/>
  <c r="B5085" i="6"/>
  <c r="B5122" i="6"/>
  <c r="B5154" i="6"/>
  <c r="B5185" i="6"/>
  <c r="B5222" i="6"/>
  <c r="B5254" i="6"/>
  <c r="B5285" i="6"/>
  <c r="B5322" i="6"/>
  <c r="B5354" i="6"/>
  <c r="B5385" i="6"/>
  <c r="B5422" i="6"/>
  <c r="B5454" i="6"/>
  <c r="B5485" i="6"/>
  <c r="B5522" i="6"/>
  <c r="B5554" i="6"/>
  <c r="B5585" i="6"/>
  <c r="B5622" i="6"/>
  <c r="B5654" i="6"/>
  <c r="B5685" i="6"/>
  <c r="B5722" i="6"/>
  <c r="B5754" i="6"/>
  <c r="B5785" i="6"/>
  <c r="B5822" i="6"/>
  <c r="B5854" i="6"/>
  <c r="B5885" i="6"/>
  <c r="B5922" i="6"/>
  <c r="B5954" i="6"/>
  <c r="B5985" i="6"/>
  <c r="B6014" i="6"/>
  <c r="B6042" i="6"/>
  <c r="B6064" i="6"/>
  <c r="B6092" i="6"/>
  <c r="B6114" i="6"/>
  <c r="B6142" i="6"/>
  <c r="B6164" i="6"/>
  <c r="B6186" i="6"/>
  <c r="B6196" i="6"/>
  <c r="B6206" i="6"/>
  <c r="B6216" i="6"/>
  <c r="B6226" i="6"/>
  <c r="B6236" i="6"/>
  <c r="B6246" i="6"/>
  <c r="B6256" i="6"/>
  <c r="B6266" i="6"/>
  <c r="B6276" i="6"/>
  <c r="B6286" i="6"/>
  <c r="B6296" i="6"/>
  <c r="B6306" i="6"/>
  <c r="B6316" i="6"/>
  <c r="B6326" i="6"/>
  <c r="B6336" i="6"/>
  <c r="B6346" i="6"/>
  <c r="B6356" i="6"/>
  <c r="B6366" i="6"/>
  <c r="B6376" i="6"/>
  <c r="B6386" i="6"/>
  <c r="B6396" i="6"/>
  <c r="B6406" i="6"/>
  <c r="B6416" i="6"/>
  <c r="B6426" i="6"/>
  <c r="B6436" i="6"/>
  <c r="B6446" i="6"/>
  <c r="B6456" i="6"/>
  <c r="B6466" i="6"/>
  <c r="B6476" i="6"/>
  <c r="B6486" i="6"/>
  <c r="B6496" i="6"/>
  <c r="B6506" i="6"/>
  <c r="B6516" i="6"/>
  <c r="B6526" i="6"/>
  <c r="B6536" i="6"/>
  <c r="B6546" i="6"/>
  <c r="B6556" i="6"/>
  <c r="B6566" i="6"/>
  <c r="B6576" i="6"/>
  <c r="B6586" i="6"/>
  <c r="B6596" i="6"/>
  <c r="B6606" i="6"/>
  <c r="B6616" i="6"/>
  <c r="B6626" i="6"/>
  <c r="B6636" i="6"/>
  <c r="B6646" i="6"/>
  <c r="B6656" i="6"/>
  <c r="B6666" i="6"/>
  <c r="B6676" i="6"/>
  <c r="B6686" i="6"/>
  <c r="B6696" i="6"/>
  <c r="B6706" i="6"/>
  <c r="B6716" i="6"/>
  <c r="B6726" i="6"/>
  <c r="B6736" i="6"/>
  <c r="B6746" i="6"/>
  <c r="B6756" i="6"/>
  <c r="B6766" i="6"/>
  <c r="B6776" i="6"/>
  <c r="B6786" i="6"/>
  <c r="B6796" i="6"/>
  <c r="B6806" i="6"/>
  <c r="B6816" i="6"/>
  <c r="B6826" i="6"/>
  <c r="B6836" i="6"/>
  <c r="B6846" i="6"/>
  <c r="B6856" i="6"/>
  <c r="B6866" i="6"/>
  <c r="B6876" i="6"/>
  <c r="B6886" i="6"/>
  <c r="B6896" i="6"/>
  <c r="B6906" i="6"/>
  <c r="B6916" i="6"/>
  <c r="B6926" i="6"/>
  <c r="B6936" i="6"/>
  <c r="B6946" i="6"/>
  <c r="B6956" i="6"/>
  <c r="B6966" i="6"/>
  <c r="B6976" i="6"/>
  <c r="B6986" i="6"/>
  <c r="B6996" i="6"/>
  <c r="B7006" i="6"/>
  <c r="B7016" i="6"/>
  <c r="B7026" i="6"/>
  <c r="B7036" i="6"/>
  <c r="B7046" i="6"/>
  <c r="B7056" i="6"/>
  <c r="B7066" i="6"/>
  <c r="B7076" i="6"/>
  <c r="B7086" i="6"/>
  <c r="B3509" i="6"/>
  <c r="B3843" i="6"/>
  <c r="B4030" i="6"/>
  <c r="B4216" i="6"/>
  <c r="B4378" i="6"/>
  <c r="B4517" i="6"/>
  <c r="B4617" i="6"/>
  <c r="B4717" i="6"/>
  <c r="B4817" i="6"/>
  <c r="B4894" i="6"/>
  <c r="B4955" i="6"/>
  <c r="B4998" i="6"/>
  <c r="B5053" i="6"/>
  <c r="B5094" i="6"/>
  <c r="B5125" i="6"/>
  <c r="B5162" i="6"/>
  <c r="B5194" i="6"/>
  <c r="B5225" i="6"/>
  <c r="B5262" i="6"/>
  <c r="B5294" i="6"/>
  <c r="B5325" i="6"/>
  <c r="B5362" i="6"/>
  <c r="B5394" i="6"/>
  <c r="B5425" i="6"/>
  <c r="B5462" i="6"/>
  <c r="B5494" i="6"/>
  <c r="B5525" i="6"/>
  <c r="B5562" i="6"/>
  <c r="B5594" i="6"/>
  <c r="B5625" i="6"/>
  <c r="B5662" i="6"/>
  <c r="B5694" i="6"/>
  <c r="B5725" i="6"/>
  <c r="B5762" i="6"/>
  <c r="B5794" i="6"/>
  <c r="B5825" i="6"/>
  <c r="B5862" i="6"/>
  <c r="B5894" i="6"/>
  <c r="B5925" i="6"/>
  <c r="B5962" i="6"/>
  <c r="B5994" i="6"/>
  <c r="B6022" i="6"/>
  <c r="B6044" i="6"/>
  <c r="B6072" i="6"/>
  <c r="B6094" i="6"/>
  <c r="B6122" i="6"/>
  <c r="B6144" i="6"/>
  <c r="B6172" i="6"/>
  <c r="B6188" i="6"/>
  <c r="B6198" i="6"/>
  <c r="B6208" i="6"/>
  <c r="B6218" i="6"/>
  <c r="B6228" i="6"/>
  <c r="B6238" i="6"/>
  <c r="B6248" i="6"/>
  <c r="B6258" i="6"/>
  <c r="B6268" i="6"/>
  <c r="B6278" i="6"/>
  <c r="B6288" i="6"/>
  <c r="B6298" i="6"/>
  <c r="B6308" i="6"/>
  <c r="B6318" i="6"/>
  <c r="B6328" i="6"/>
  <c r="B6338" i="6"/>
  <c r="B6348" i="6"/>
  <c r="B6358" i="6"/>
  <c r="B6368" i="6"/>
  <c r="B6378" i="6"/>
  <c r="B6388" i="6"/>
  <c r="B6398" i="6"/>
  <c r="B6408" i="6"/>
  <c r="B6418" i="6"/>
  <c r="B6428" i="6"/>
  <c r="B6438" i="6"/>
  <c r="B6448" i="6"/>
  <c r="B6458" i="6"/>
  <c r="B6468" i="6"/>
  <c r="B6478" i="6"/>
  <c r="B6488" i="6"/>
  <c r="B6498" i="6"/>
  <c r="B6508" i="6"/>
  <c r="B6518" i="6"/>
  <c r="B6528" i="6"/>
  <c r="B6538" i="6"/>
  <c r="B6548" i="6"/>
  <c r="B6558" i="6"/>
  <c r="B6568" i="6"/>
  <c r="B6578" i="6"/>
  <c r="B6588" i="6"/>
  <c r="B6598" i="6"/>
  <c r="B6608" i="6"/>
  <c r="B6618" i="6"/>
  <c r="B6628" i="6"/>
  <c r="B6638" i="6"/>
  <c r="B6648" i="6"/>
  <c r="B6658" i="6"/>
  <c r="B6668" i="6"/>
  <c r="B6678" i="6"/>
  <c r="B6688" i="6"/>
  <c r="B6698" i="6"/>
  <c r="B6708" i="6"/>
  <c r="B6718" i="6"/>
  <c r="B6728" i="6"/>
  <c r="B6738" i="6"/>
  <c r="B6748" i="6"/>
  <c r="B6758" i="6"/>
  <c r="B6768" i="6"/>
  <c r="B6778" i="6"/>
  <c r="B6788" i="6"/>
  <c r="B6798" i="6"/>
  <c r="B6808" i="6"/>
  <c r="B6818" i="6"/>
  <c r="B6828" i="6"/>
  <c r="B6838" i="6"/>
  <c r="B6848" i="6"/>
  <c r="B6858" i="6"/>
  <c r="B6868" i="6"/>
  <c r="B6878" i="6"/>
  <c r="B6888" i="6"/>
  <c r="B6898" i="6"/>
  <c r="B3576" i="6"/>
  <c r="B3876" i="6"/>
  <c r="B4064" i="6"/>
  <c r="B4246" i="6"/>
  <c r="B4408" i="6"/>
  <c r="B4536" i="6"/>
  <c r="B4636" i="6"/>
  <c r="B4736" i="6"/>
  <c r="B4834" i="6"/>
  <c r="B4896" i="6"/>
  <c r="B4956" i="6"/>
  <c r="B5008" i="6"/>
  <c r="B5055" i="6"/>
  <c r="B5095" i="6"/>
  <c r="B5132" i="6"/>
  <c r="B5164" i="6"/>
  <c r="B5195" i="6"/>
  <c r="B5232" i="6"/>
  <c r="B5264" i="6"/>
  <c r="B5295" i="6"/>
  <c r="B5332" i="6"/>
  <c r="B5364" i="6"/>
  <c r="B5395" i="6"/>
  <c r="B5432" i="6"/>
  <c r="B5464" i="6"/>
  <c r="B5495" i="6"/>
  <c r="B5532" i="6"/>
  <c r="B5564" i="6"/>
  <c r="B5595" i="6"/>
  <c r="B5632" i="6"/>
  <c r="B5664" i="6"/>
  <c r="B5695" i="6"/>
  <c r="B5732" i="6"/>
  <c r="B5764" i="6"/>
  <c r="B5795" i="6"/>
  <c r="B5832" i="6"/>
  <c r="B5864" i="6"/>
  <c r="B5895" i="6"/>
  <c r="B5932" i="6"/>
  <c r="B5964" i="6"/>
  <c r="B5995" i="6"/>
  <c r="B6023" i="6"/>
  <c r="B6045" i="6"/>
  <c r="B6073" i="6"/>
  <c r="B6095" i="6"/>
  <c r="B6123" i="6"/>
  <c r="B6145" i="6"/>
  <c r="B6173" i="6"/>
  <c r="B6189" i="6"/>
  <c r="B6199" i="6"/>
  <c r="B6209" i="6"/>
  <c r="B6219" i="6"/>
  <c r="B6229" i="6"/>
  <c r="B6239" i="6"/>
  <c r="B6249" i="6"/>
  <c r="B6259" i="6"/>
  <c r="B6269" i="6"/>
  <c r="B6279" i="6"/>
  <c r="B6289" i="6"/>
  <c r="B6299" i="6"/>
  <c r="B6309" i="6"/>
  <c r="B6319" i="6"/>
  <c r="B6329" i="6"/>
  <c r="B6339" i="6"/>
  <c r="B6349" i="6"/>
  <c r="B6359" i="6"/>
  <c r="B6369" i="6"/>
  <c r="B6379" i="6"/>
  <c r="B6389" i="6"/>
  <c r="B6399" i="6"/>
  <c r="B6409" i="6"/>
  <c r="B6419" i="6"/>
  <c r="B6429" i="6"/>
  <c r="B6439" i="6"/>
  <c r="B6449" i="6"/>
  <c r="B6459" i="6"/>
  <c r="B6469" i="6"/>
  <c r="B6479" i="6"/>
  <c r="B6489" i="6"/>
  <c r="B6499" i="6"/>
  <c r="B6509" i="6"/>
  <c r="B6519" i="6"/>
  <c r="B6529" i="6"/>
  <c r="B6539" i="6"/>
  <c r="B6549" i="6"/>
  <c r="B3489" i="6"/>
  <c r="B4516" i="6"/>
  <c r="B4953" i="6"/>
  <c r="B5155" i="6"/>
  <c r="B5324" i="6"/>
  <c r="B5492" i="6"/>
  <c r="B5655" i="6"/>
  <c r="B5824" i="6"/>
  <c r="B5992" i="6"/>
  <c r="B6115" i="6"/>
  <c r="B6207" i="6"/>
  <c r="B6257" i="6"/>
  <c r="B6307" i="6"/>
  <c r="B6357" i="6"/>
  <c r="B6407" i="6"/>
  <c r="B6457" i="6"/>
  <c r="B6507" i="6"/>
  <c r="B6557" i="6"/>
  <c r="B6589" i="6"/>
  <c r="B6620" i="6"/>
  <c r="B6657" i="6"/>
  <c r="B6689" i="6"/>
  <c r="B6720" i="6"/>
  <c r="B6757" i="6"/>
  <c r="B6789" i="6"/>
  <c r="B6820" i="6"/>
  <c r="B6857" i="6"/>
  <c r="B6889" i="6"/>
  <c r="B6912" i="6"/>
  <c r="B6930" i="6"/>
  <c r="B6948" i="6"/>
  <c r="B6962" i="6"/>
  <c r="B6980" i="6"/>
  <c r="B6998" i="6"/>
  <c r="B7012" i="6"/>
  <c r="B7030" i="6"/>
  <c r="B7048" i="6"/>
  <c r="B7062" i="6"/>
  <c r="B7080" i="6"/>
  <c r="B7094" i="6"/>
  <c r="B7104" i="6"/>
  <c r="B7114" i="6"/>
  <c r="B7124" i="6"/>
  <c r="B7134" i="6"/>
  <c r="B7144" i="6"/>
  <c r="B7154" i="6"/>
  <c r="B7164" i="6"/>
  <c r="B7174" i="6"/>
  <c r="B7184" i="6"/>
  <c r="B7194" i="6"/>
  <c r="B7204" i="6"/>
  <c r="B7214" i="6"/>
  <c r="B7224" i="6"/>
  <c r="B7234" i="6"/>
  <c r="B7244" i="6"/>
  <c r="B7254" i="6"/>
  <c r="B7264" i="6"/>
  <c r="B7274" i="6"/>
  <c r="B7284" i="6"/>
  <c r="B7294" i="6"/>
  <c r="B7304" i="6"/>
  <c r="B7314" i="6"/>
  <c r="B7324" i="6"/>
  <c r="B7334" i="6"/>
  <c r="B7344" i="6"/>
  <c r="B7354" i="6"/>
  <c r="B7364" i="6"/>
  <c r="B7374" i="6"/>
  <c r="B7384" i="6"/>
  <c r="B7394" i="6"/>
  <c r="B7404" i="6"/>
  <c r="B7414" i="6"/>
  <c r="B7424" i="6"/>
  <c r="B7434" i="6"/>
  <c r="B7444" i="6"/>
  <c r="B7454" i="6"/>
  <c r="B7464" i="6"/>
  <c r="B7474" i="6"/>
  <c r="B7484" i="6"/>
  <c r="B7494" i="6"/>
  <c r="B7504" i="6"/>
  <c r="B7514" i="6"/>
  <c r="B7524" i="6"/>
  <c r="B7534" i="6"/>
  <c r="B7544" i="6"/>
  <c r="B3577" i="6"/>
  <c r="B4537" i="6"/>
  <c r="B4966" i="6"/>
  <c r="B5165" i="6"/>
  <c r="B5334" i="6"/>
  <c r="B5502" i="6"/>
  <c r="B5665" i="6"/>
  <c r="B5834" i="6"/>
  <c r="B6002" i="6"/>
  <c r="B6124" i="6"/>
  <c r="B6210" i="6"/>
  <c r="B6260" i="6"/>
  <c r="B6310" i="6"/>
  <c r="B6360" i="6"/>
  <c r="B6410" i="6"/>
  <c r="B6460" i="6"/>
  <c r="B6510" i="6"/>
  <c r="B6559" i="6"/>
  <c r="B6590" i="6"/>
  <c r="B6627" i="6"/>
  <c r="B6659" i="6"/>
  <c r="B6690" i="6"/>
  <c r="B6727" i="6"/>
  <c r="B6759" i="6"/>
  <c r="B6790" i="6"/>
  <c r="B6827" i="6"/>
  <c r="B6859" i="6"/>
  <c r="B6890" i="6"/>
  <c r="B6917" i="6"/>
  <c r="B6931" i="6"/>
  <c r="B6949" i="6"/>
  <c r="B6967" i="6"/>
  <c r="B6981" i="6"/>
  <c r="B6999" i="6"/>
  <c r="B7017" i="6"/>
  <c r="B7031" i="6"/>
  <c r="B7049" i="6"/>
  <c r="B7067" i="6"/>
  <c r="B7081" i="6"/>
  <c r="B7095" i="6"/>
  <c r="B7105" i="6"/>
  <c r="B7115" i="6"/>
  <c r="B7125" i="6"/>
  <c r="B7135" i="6"/>
  <c r="B7145" i="6"/>
  <c r="B7155" i="6"/>
  <c r="B7165" i="6"/>
  <c r="B7175" i="6"/>
  <c r="B7185" i="6"/>
  <c r="B7195" i="6"/>
  <c r="B7205" i="6"/>
  <c r="B7215" i="6"/>
  <c r="B7225" i="6"/>
  <c r="B7235" i="6"/>
  <c r="B7245" i="6"/>
  <c r="B7255" i="6"/>
  <c r="B7265" i="6"/>
  <c r="B7275" i="6"/>
  <c r="B7285" i="6"/>
  <c r="B7295" i="6"/>
  <c r="B7305" i="6"/>
  <c r="B7315" i="6"/>
  <c r="B7325" i="6"/>
  <c r="B7335" i="6"/>
  <c r="B7345" i="6"/>
  <c r="B7355" i="6"/>
  <c r="B7365" i="6"/>
  <c r="B7375" i="6"/>
  <c r="B7385" i="6"/>
  <c r="B7395" i="6"/>
  <c r="B7405" i="6"/>
  <c r="B7415" i="6"/>
  <c r="B7425" i="6"/>
  <c r="B7435" i="6"/>
  <c r="B7445" i="6"/>
  <c r="B7455" i="6"/>
  <c r="B7465" i="6"/>
  <c r="B7475" i="6"/>
  <c r="B7485" i="6"/>
  <c r="B7495" i="6"/>
  <c r="B7505" i="6"/>
  <c r="B7515" i="6"/>
  <c r="B7525" i="6"/>
  <c r="B7535" i="6"/>
  <c r="B7545" i="6"/>
  <c r="B7555" i="6"/>
  <c r="B7565" i="6"/>
  <c r="B7575" i="6"/>
  <c r="B7585" i="6"/>
  <c r="B7595" i="6"/>
  <c r="B7605" i="6"/>
  <c r="B7615" i="6"/>
  <c r="B7625" i="6"/>
  <c r="B7635" i="6"/>
  <c r="B7645" i="6"/>
  <c r="B7655" i="6"/>
  <c r="B7665" i="6"/>
  <c r="B7675" i="6"/>
  <c r="B7685" i="6"/>
  <c r="B7695" i="6"/>
  <c r="B7705" i="6"/>
  <c r="B7715" i="6"/>
  <c r="B7725" i="6"/>
  <c r="B7735" i="6"/>
  <c r="B7745" i="6"/>
  <c r="B7755" i="6"/>
  <c r="B7765" i="6"/>
  <c r="B7775" i="6"/>
  <c r="B7785" i="6"/>
  <c r="B7795" i="6"/>
  <c r="B7805" i="6"/>
  <c r="B7815" i="6"/>
  <c r="B7825" i="6"/>
  <c r="B7835" i="6"/>
  <c r="B7845" i="6"/>
  <c r="B7855" i="6"/>
  <c r="B7865" i="6"/>
  <c r="B7875" i="6"/>
  <c r="B7885" i="6"/>
  <c r="B7895" i="6"/>
  <c r="B7905" i="6"/>
  <c r="B7915" i="6"/>
  <c r="B7925" i="6"/>
  <c r="B7935" i="6"/>
  <c r="B7945" i="6"/>
  <c r="B7955" i="6"/>
  <c r="B7965" i="6"/>
  <c r="B7975" i="6"/>
  <c r="B7985" i="6"/>
  <c r="B7995" i="6"/>
  <c r="B8005" i="6"/>
  <c r="B8015" i="6"/>
  <c r="B8025" i="6"/>
  <c r="B8035" i="6"/>
  <c r="B8045" i="6"/>
  <c r="B8055" i="6"/>
  <c r="B8065" i="6"/>
  <c r="B8075" i="6"/>
  <c r="B8085" i="6"/>
  <c r="B8095" i="6"/>
  <c r="B8105" i="6"/>
  <c r="B8115" i="6"/>
  <c r="B8125" i="6"/>
  <c r="B8135" i="6"/>
  <c r="B8145" i="6"/>
  <c r="B8155" i="6"/>
  <c r="B8165" i="6"/>
  <c r="B8175" i="6"/>
  <c r="B8185" i="6"/>
  <c r="B8195" i="6"/>
  <c r="B8205" i="6"/>
  <c r="B8215" i="6"/>
  <c r="B8225" i="6"/>
  <c r="B8235" i="6"/>
  <c r="B8245" i="6"/>
  <c r="B8255" i="6"/>
  <c r="B8265" i="6"/>
  <c r="B8275" i="6"/>
  <c r="B8285" i="6"/>
  <c r="B8295" i="6"/>
  <c r="B8305" i="6"/>
  <c r="B8315" i="6"/>
  <c r="B8325" i="6"/>
  <c r="B8335" i="6"/>
  <c r="B8345" i="6"/>
  <c r="B8355" i="6"/>
  <c r="B8365" i="6"/>
  <c r="B8375" i="6"/>
  <c r="B8385" i="6"/>
  <c r="B8395" i="6"/>
  <c r="B8405" i="6"/>
  <c r="B8415" i="6"/>
  <c r="B8425" i="6"/>
  <c r="B8435" i="6"/>
  <c r="B8445" i="6"/>
  <c r="B8455" i="6"/>
  <c r="B8465" i="6"/>
  <c r="B8475" i="6"/>
  <c r="B8485" i="6"/>
  <c r="B8495" i="6"/>
  <c r="B8505" i="6"/>
  <c r="B8515" i="6"/>
  <c r="B8525" i="6"/>
  <c r="B8535" i="6"/>
  <c r="B8545" i="6"/>
  <c r="B7986" i="6"/>
  <c r="B7996" i="6"/>
  <c r="B8006" i="6"/>
  <c r="B8016" i="6"/>
  <c r="B8026" i="6"/>
  <c r="B8036" i="6"/>
  <c r="B8046" i="6"/>
  <c r="B8056" i="6"/>
  <c r="B8066" i="6"/>
  <c r="B8076" i="6"/>
  <c r="B8086" i="6"/>
  <c r="B8096" i="6"/>
  <c r="B8106" i="6"/>
  <c r="B8126" i="6"/>
  <c r="B8136" i="6"/>
  <c r="B3841" i="6"/>
  <c r="B4616" i="6"/>
  <c r="B4997" i="6"/>
  <c r="B5192" i="6"/>
  <c r="B5355" i="6"/>
  <c r="B5524" i="6"/>
  <c r="B5692" i="6"/>
  <c r="B5855" i="6"/>
  <c r="B6015" i="6"/>
  <c r="B6143" i="6"/>
  <c r="B6217" i="6"/>
  <c r="B6267" i="6"/>
  <c r="B6317" i="6"/>
  <c r="B6367" i="6"/>
  <c r="B6417" i="6"/>
  <c r="B6467" i="6"/>
  <c r="B6517" i="6"/>
  <c r="B6560" i="6"/>
  <c r="B6597" i="6"/>
  <c r="B6629" i="6"/>
  <c r="B6660" i="6"/>
  <c r="B6697" i="6"/>
  <c r="B6729" i="6"/>
  <c r="B6760" i="6"/>
  <c r="B6797" i="6"/>
  <c r="B6829" i="6"/>
  <c r="B6860" i="6"/>
  <c r="B6897" i="6"/>
  <c r="B6918" i="6"/>
  <c r="B6932" i="6"/>
  <c r="B6950" i="6"/>
  <c r="B6968" i="6"/>
  <c r="B6982" i="6"/>
  <c r="B7000" i="6"/>
  <c r="B7018" i="6"/>
  <c r="B7032" i="6"/>
  <c r="B7050" i="6"/>
  <c r="B7068" i="6"/>
  <c r="B7082" i="6"/>
  <c r="B7096" i="6"/>
  <c r="B7106" i="6"/>
  <c r="B7116" i="6"/>
  <c r="B7126" i="6"/>
  <c r="B7136" i="6"/>
  <c r="B7146" i="6"/>
  <c r="B7156" i="6"/>
  <c r="B7166" i="6"/>
  <c r="B7176" i="6"/>
  <c r="B7186" i="6"/>
  <c r="B7196" i="6"/>
  <c r="B7206" i="6"/>
  <c r="B7216" i="6"/>
  <c r="B7226" i="6"/>
  <c r="B7236" i="6"/>
  <c r="B7246" i="6"/>
  <c r="B7256" i="6"/>
  <c r="B7266" i="6"/>
  <c r="B7276" i="6"/>
  <c r="B7286" i="6"/>
  <c r="B7296" i="6"/>
  <c r="B7306" i="6"/>
  <c r="B7316" i="6"/>
  <c r="B7326" i="6"/>
  <c r="B7336" i="6"/>
  <c r="B7346" i="6"/>
  <c r="B7356" i="6"/>
  <c r="B7366" i="6"/>
  <c r="B7376" i="6"/>
  <c r="B7386" i="6"/>
  <c r="B7396" i="6"/>
  <c r="B7406" i="6"/>
  <c r="B7416" i="6"/>
  <c r="B7426" i="6"/>
  <c r="B7436" i="6"/>
  <c r="B7446" i="6"/>
  <c r="B7456" i="6"/>
  <c r="B7466" i="6"/>
  <c r="B7476" i="6"/>
  <c r="B7486" i="6"/>
  <c r="B7496" i="6"/>
  <c r="B7506" i="6"/>
  <c r="B7516" i="6"/>
  <c r="B7526" i="6"/>
  <c r="B7536" i="6"/>
  <c r="B7546" i="6"/>
  <c r="B7556" i="6"/>
  <c r="B7566" i="6"/>
  <c r="B7576" i="6"/>
  <c r="B7586" i="6"/>
  <c r="B7596" i="6"/>
  <c r="B7606" i="6"/>
  <c r="B7616" i="6"/>
  <c r="B7626" i="6"/>
  <c r="B7636" i="6"/>
  <c r="B7646" i="6"/>
  <c r="B7656" i="6"/>
  <c r="B7666" i="6"/>
  <c r="B7676" i="6"/>
  <c r="B7686" i="6"/>
  <c r="B7696" i="6"/>
  <c r="B7706" i="6"/>
  <c r="B7716" i="6"/>
  <c r="B7726" i="6"/>
  <c r="B7736" i="6"/>
  <c r="B7746" i="6"/>
  <c r="B7756" i="6"/>
  <c r="B7766" i="6"/>
  <c r="B7776" i="6"/>
  <c r="B7786" i="6"/>
  <c r="B7796" i="6"/>
  <c r="B7806" i="6"/>
  <c r="B7816" i="6"/>
  <c r="B7826" i="6"/>
  <c r="B7836" i="6"/>
  <c r="B7846" i="6"/>
  <c r="B7856" i="6"/>
  <c r="B7866" i="6"/>
  <c r="B7876" i="6"/>
  <c r="B7886" i="6"/>
  <c r="B7896" i="6"/>
  <c r="B7906" i="6"/>
  <c r="B7916" i="6"/>
  <c r="B7926" i="6"/>
  <c r="B7936" i="6"/>
  <c r="B7946" i="6"/>
  <c r="B7956" i="6"/>
  <c r="B7966" i="6"/>
  <c r="B7976" i="6"/>
  <c r="B8116" i="6"/>
  <c r="B8146" i="6"/>
  <c r="B8156" i="6"/>
  <c r="B8166" i="6"/>
  <c r="B8176" i="6"/>
  <c r="B8186" i="6"/>
  <c r="B8196" i="6"/>
  <c r="B8206" i="6"/>
  <c r="B8216" i="6"/>
  <c r="B8226" i="6"/>
  <c r="B8236" i="6"/>
  <c r="B8246" i="6"/>
  <c r="B8256" i="6"/>
  <c r="B8266" i="6"/>
  <c r="B8276" i="6"/>
  <c r="B8286" i="6"/>
  <c r="B3885" i="6"/>
  <c r="B4637" i="6"/>
  <c r="B5013" i="6"/>
  <c r="B5202" i="6"/>
  <c r="B5365" i="6"/>
  <c r="B5534" i="6"/>
  <c r="B5702" i="6"/>
  <c r="B5865" i="6"/>
  <c r="B6024" i="6"/>
  <c r="B6152" i="6"/>
  <c r="B6220" i="6"/>
  <c r="B6270" i="6"/>
  <c r="B6320" i="6"/>
  <c r="B6370" i="6"/>
  <c r="B6420" i="6"/>
  <c r="B6470" i="6"/>
  <c r="B6520" i="6"/>
  <c r="B6567" i="6"/>
  <c r="B6599" i="6"/>
  <c r="B6630" i="6"/>
  <c r="B6667" i="6"/>
  <c r="B6699" i="6"/>
  <c r="B6730" i="6"/>
  <c r="B6767" i="6"/>
  <c r="B6799" i="6"/>
  <c r="B6830" i="6"/>
  <c r="B6867" i="6"/>
  <c r="B6899" i="6"/>
  <c r="B6919" i="6"/>
  <c r="B6937" i="6"/>
  <c r="B6951" i="6"/>
  <c r="B6969" i="6"/>
  <c r="B6987" i="6"/>
  <c r="B7001" i="6"/>
  <c r="B7019" i="6"/>
  <c r="B7037" i="6"/>
  <c r="B7051" i="6"/>
  <c r="B7069" i="6"/>
  <c r="B7087" i="6"/>
  <c r="B7097" i="6"/>
  <c r="B7107" i="6"/>
  <c r="B7117" i="6"/>
  <c r="B7127" i="6"/>
  <c r="B7137" i="6"/>
  <c r="B7147" i="6"/>
  <c r="B7157" i="6"/>
  <c r="B7167" i="6"/>
  <c r="B7177" i="6"/>
  <c r="B7187" i="6"/>
  <c r="B7197" i="6"/>
  <c r="B7207" i="6"/>
  <c r="B7217" i="6"/>
  <c r="B7227" i="6"/>
  <c r="B7237" i="6"/>
  <c r="B7247" i="6"/>
  <c r="B7257" i="6"/>
  <c r="B7267" i="6"/>
  <c r="B7277" i="6"/>
  <c r="B7287" i="6"/>
  <c r="B7297" i="6"/>
  <c r="B7307" i="6"/>
  <c r="B7317" i="6"/>
  <c r="B7327" i="6"/>
  <c r="B7337" i="6"/>
  <c r="B7347" i="6"/>
  <c r="B7357" i="6"/>
  <c r="B7367" i="6"/>
  <c r="B7377" i="6"/>
  <c r="B7387" i="6"/>
  <c r="B7397" i="6"/>
  <c r="B7407" i="6"/>
  <c r="B7417" i="6"/>
  <c r="B7427" i="6"/>
  <c r="B7437" i="6"/>
  <c r="B7447" i="6"/>
  <c r="B7457" i="6"/>
  <c r="B7467" i="6"/>
  <c r="B7477" i="6"/>
  <c r="B7487" i="6"/>
  <c r="B7497" i="6"/>
  <c r="B7507" i="6"/>
  <c r="B7517" i="6"/>
  <c r="B7527" i="6"/>
  <c r="B7537" i="6"/>
  <c r="B7547" i="6"/>
  <c r="B7557" i="6"/>
  <c r="B7567" i="6"/>
  <c r="B7577" i="6"/>
  <c r="B7587" i="6"/>
  <c r="B7597" i="6"/>
  <c r="B7607" i="6"/>
  <c r="B7617" i="6"/>
  <c r="B7627" i="6"/>
  <c r="B7637" i="6"/>
  <c r="B7647" i="6"/>
  <c r="B7657" i="6"/>
  <c r="B7667" i="6"/>
  <c r="B7677" i="6"/>
  <c r="B7687" i="6"/>
  <c r="B7697" i="6"/>
  <c r="B7707" i="6"/>
  <c r="B7717" i="6"/>
  <c r="B7727" i="6"/>
  <c r="B7737" i="6"/>
  <c r="B7747" i="6"/>
  <c r="B7757" i="6"/>
  <c r="B7767" i="6"/>
  <c r="B7777" i="6"/>
  <c r="B7787" i="6"/>
  <c r="B7797" i="6"/>
  <c r="B7807" i="6"/>
  <c r="B7817" i="6"/>
  <c r="B7827" i="6"/>
  <c r="B7837" i="6"/>
  <c r="B7847" i="6"/>
  <c r="B7857" i="6"/>
  <c r="B7867" i="6"/>
  <c r="B7877" i="6"/>
  <c r="B7887" i="6"/>
  <c r="B7897" i="6"/>
  <c r="B7907" i="6"/>
  <c r="B7917" i="6"/>
  <c r="B7927" i="6"/>
  <c r="B7937" i="6"/>
  <c r="B7947" i="6"/>
  <c r="B7957" i="6"/>
  <c r="B7967" i="6"/>
  <c r="B7977" i="6"/>
  <c r="B7987" i="6"/>
  <c r="B7997" i="6"/>
  <c r="B8007" i="6"/>
  <c r="B8017" i="6"/>
  <c r="B8027" i="6"/>
  <c r="B8037" i="6"/>
  <c r="B8047" i="6"/>
  <c r="B8057" i="6"/>
  <c r="B8067" i="6"/>
  <c r="B8077" i="6"/>
  <c r="B8087" i="6"/>
  <c r="B8097" i="6"/>
  <c r="B8107" i="6"/>
  <c r="B8117" i="6"/>
  <c r="B8127" i="6"/>
  <c r="B8137" i="6"/>
  <c r="B8147" i="6"/>
  <c r="B8157" i="6"/>
  <c r="B8167" i="6"/>
  <c r="B8177" i="6"/>
  <c r="B8187" i="6"/>
  <c r="B8197" i="6"/>
  <c r="B8207" i="6"/>
  <c r="B8217" i="6"/>
  <c r="B8227" i="6"/>
  <c r="B8237" i="6"/>
  <c r="B8247" i="6"/>
  <c r="B8257" i="6"/>
  <c r="B8267" i="6"/>
  <c r="B8277" i="6"/>
  <c r="B8287" i="6"/>
  <c r="B8297" i="6"/>
  <c r="B8307" i="6"/>
  <c r="B8317" i="6"/>
  <c r="B8327" i="6"/>
  <c r="B8337" i="6"/>
  <c r="B8347" i="6"/>
  <c r="B8357" i="6"/>
  <c r="B8367" i="6"/>
  <c r="B8377" i="6"/>
  <c r="B8387" i="6"/>
  <c r="B8397" i="6"/>
  <c r="B4029" i="6"/>
  <c r="B4716" i="6"/>
  <c r="B5043" i="6"/>
  <c r="B5224" i="6"/>
  <c r="B5392" i="6"/>
  <c r="B5555" i="6"/>
  <c r="B5724" i="6"/>
  <c r="B5892" i="6"/>
  <c r="B6043" i="6"/>
  <c r="B6165" i="6"/>
  <c r="B6227" i="6"/>
  <c r="B6277" i="6"/>
  <c r="B6327" i="6"/>
  <c r="B6377" i="6"/>
  <c r="B6427" i="6"/>
  <c r="B6477" i="6"/>
  <c r="B6527" i="6"/>
  <c r="B6569" i="6"/>
  <c r="B6600" i="6"/>
  <c r="B6637" i="6"/>
  <c r="B6669" i="6"/>
  <c r="B6700" i="6"/>
  <c r="B6737" i="6"/>
  <c r="B6769" i="6"/>
  <c r="B6800" i="6"/>
  <c r="B6837" i="6"/>
  <c r="B6869" i="6"/>
  <c r="B6900" i="6"/>
  <c r="B6920" i="6"/>
  <c r="B6938" i="6"/>
  <c r="B6952" i="6"/>
  <c r="B6970" i="6"/>
  <c r="B6988" i="6"/>
  <c r="B7002" i="6"/>
  <c r="B7020" i="6"/>
  <c r="B7038" i="6"/>
  <c r="B7052" i="6"/>
  <c r="B7070" i="6"/>
  <c r="B7088" i="6"/>
  <c r="B7098" i="6"/>
  <c r="B7108" i="6"/>
  <c r="B7118" i="6"/>
  <c r="B7128" i="6"/>
  <c r="B7138" i="6"/>
  <c r="B7148" i="6"/>
  <c r="B7158" i="6"/>
  <c r="B7168" i="6"/>
  <c r="B7178" i="6"/>
  <c r="B7188" i="6"/>
  <c r="B7198" i="6"/>
  <c r="B7208" i="6"/>
  <c r="B7218" i="6"/>
  <c r="B7228" i="6"/>
  <c r="B7238" i="6"/>
  <c r="B7248" i="6"/>
  <c r="B7258" i="6"/>
  <c r="B7268" i="6"/>
  <c r="B7278" i="6"/>
  <c r="B7288" i="6"/>
  <c r="B7298" i="6"/>
  <c r="B7308" i="6"/>
  <c r="B7318" i="6"/>
  <c r="B7328" i="6"/>
  <c r="B7338" i="6"/>
  <c r="B7348" i="6"/>
  <c r="B7358" i="6"/>
  <c r="B7368" i="6"/>
  <c r="B7378" i="6"/>
  <c r="B7388" i="6"/>
  <c r="B7398" i="6"/>
  <c r="B7408" i="6"/>
  <c r="B7418" i="6"/>
  <c r="B7428" i="6"/>
  <c r="B7438" i="6"/>
  <c r="B7448" i="6"/>
  <c r="B7458" i="6"/>
  <c r="B7468" i="6"/>
  <c r="B7478" i="6"/>
  <c r="B7488" i="6"/>
  <c r="B7498" i="6"/>
  <c r="B7508" i="6"/>
  <c r="B7518" i="6"/>
  <c r="B7528" i="6"/>
  <c r="B7538" i="6"/>
  <c r="B7548" i="6"/>
  <c r="B7558" i="6"/>
  <c r="B7568" i="6"/>
  <c r="B7578" i="6"/>
  <c r="B7588" i="6"/>
  <c r="B7598" i="6"/>
  <c r="B7608" i="6"/>
  <c r="B7618" i="6"/>
  <c r="B7628" i="6"/>
  <c r="B7638" i="6"/>
  <c r="B7648" i="6"/>
  <c r="B7658" i="6"/>
  <c r="B7668" i="6"/>
  <c r="B7678" i="6"/>
  <c r="B7688" i="6"/>
  <c r="B7698" i="6"/>
  <c r="B7708" i="6"/>
  <c r="B7718" i="6"/>
  <c r="B7728" i="6"/>
  <c r="B7738" i="6"/>
  <c r="B7748" i="6"/>
  <c r="B7758" i="6"/>
  <c r="B7768" i="6"/>
  <c r="B7778" i="6"/>
  <c r="B7788" i="6"/>
  <c r="B7798" i="6"/>
  <c r="B7808" i="6"/>
  <c r="B7818" i="6"/>
  <c r="B7828" i="6"/>
  <c r="B7838" i="6"/>
  <c r="B7848" i="6"/>
  <c r="B7858" i="6"/>
  <c r="B7868" i="6"/>
  <c r="B7878" i="6"/>
  <c r="B7888" i="6"/>
  <c r="B7898" i="6"/>
  <c r="B7908" i="6"/>
  <c r="B7918" i="6"/>
  <c r="B7928" i="6"/>
  <c r="B7938" i="6"/>
  <c r="B7948" i="6"/>
  <c r="B7958" i="6"/>
  <c r="B7968" i="6"/>
  <c r="B7978" i="6"/>
  <c r="B7988" i="6"/>
  <c r="B7998" i="6"/>
  <c r="B8008" i="6"/>
  <c r="B8018" i="6"/>
  <c r="B8028" i="6"/>
  <c r="B8038" i="6"/>
  <c r="B8048" i="6"/>
  <c r="B8058" i="6"/>
  <c r="B8068" i="6"/>
  <c r="B8078" i="6"/>
  <c r="B8088" i="6"/>
  <c r="B8098" i="6"/>
  <c r="B8108" i="6"/>
  <c r="B8118" i="6"/>
  <c r="B8128" i="6"/>
  <c r="B8138" i="6"/>
  <c r="B8148" i="6"/>
  <c r="B8158" i="6"/>
  <c r="B8168" i="6"/>
  <c r="B8178" i="6"/>
  <c r="B8188" i="6"/>
  <c r="B8198" i="6"/>
  <c r="B8208" i="6"/>
  <c r="B8218" i="6"/>
  <c r="B8228" i="6"/>
  <c r="B8238" i="6"/>
  <c r="B8248" i="6"/>
  <c r="B8258" i="6"/>
  <c r="B8268" i="6"/>
  <c r="B8278" i="6"/>
  <c r="B8288" i="6"/>
  <c r="B8298" i="6"/>
  <c r="B8308" i="6"/>
  <c r="B8318" i="6"/>
  <c r="B8328" i="6"/>
  <c r="B8338" i="6"/>
  <c r="B8348" i="6"/>
  <c r="B8358" i="6"/>
  <c r="B8368" i="6"/>
  <c r="B8378" i="6"/>
  <c r="B8388" i="6"/>
  <c r="B8398" i="6"/>
  <c r="B4065" i="6"/>
  <c r="B4737" i="6"/>
  <c r="B5056" i="6"/>
  <c r="B5234" i="6"/>
  <c r="B5402" i="6"/>
  <c r="B5565" i="6"/>
  <c r="B5734" i="6"/>
  <c r="B5902" i="6"/>
  <c r="B6052" i="6"/>
  <c r="B6174" i="6"/>
  <c r="B6230" i="6"/>
  <c r="B6280" i="6"/>
  <c r="B6330" i="6"/>
  <c r="B6380" i="6"/>
  <c r="B6430" i="6"/>
  <c r="B6480" i="6"/>
  <c r="B6530" i="6"/>
  <c r="B6570" i="6"/>
  <c r="B6607" i="6"/>
  <c r="B6639" i="6"/>
  <c r="B6670" i="6"/>
  <c r="B6707" i="6"/>
  <c r="B6739" i="6"/>
  <c r="B6770" i="6"/>
  <c r="B6807" i="6"/>
  <c r="B6839" i="6"/>
  <c r="B6870" i="6"/>
  <c r="B6907" i="6"/>
  <c r="B6921" i="6"/>
  <c r="B6939" i="6"/>
  <c r="B6957" i="6"/>
  <c r="B6971" i="6"/>
  <c r="B6989" i="6"/>
  <c r="B7007" i="6"/>
  <c r="B7021" i="6"/>
  <c r="B7039" i="6"/>
  <c r="B7057" i="6"/>
  <c r="B7071" i="6"/>
  <c r="B7089" i="6"/>
  <c r="B7099" i="6"/>
  <c r="B7109" i="6"/>
  <c r="B7119" i="6"/>
  <c r="B7129" i="6"/>
  <c r="B7139" i="6"/>
  <c r="B7149" i="6"/>
  <c r="B7159" i="6"/>
  <c r="B7169" i="6"/>
  <c r="B7179" i="6"/>
  <c r="B7189" i="6"/>
  <c r="B7199" i="6"/>
  <c r="B7209" i="6"/>
  <c r="B7219" i="6"/>
  <c r="B7229" i="6"/>
  <c r="B7239" i="6"/>
  <c r="B7249" i="6"/>
  <c r="B7259" i="6"/>
  <c r="B7269" i="6"/>
  <c r="B7279" i="6"/>
  <c r="B7289" i="6"/>
  <c r="B7299" i="6"/>
  <c r="B7309" i="6"/>
  <c r="B7319" i="6"/>
  <c r="B7329" i="6"/>
  <c r="B7339" i="6"/>
  <c r="B7349" i="6"/>
  <c r="B7359" i="6"/>
  <c r="B7369" i="6"/>
  <c r="B7379" i="6"/>
  <c r="B7389" i="6"/>
  <c r="B7399" i="6"/>
  <c r="B7409" i="6"/>
  <c r="B7419" i="6"/>
  <c r="B7429" i="6"/>
  <c r="B7439" i="6"/>
  <c r="B7449" i="6"/>
  <c r="B7459" i="6"/>
  <c r="B7469" i="6"/>
  <c r="B7479" i="6"/>
  <c r="B7489" i="6"/>
  <c r="B7499" i="6"/>
  <c r="B7509" i="6"/>
  <c r="B7519" i="6"/>
  <c r="B7529" i="6"/>
  <c r="B7539" i="6"/>
  <c r="B7549" i="6"/>
  <c r="B7559" i="6"/>
  <c r="B7569" i="6"/>
  <c r="B7579" i="6"/>
  <c r="B7589" i="6"/>
  <c r="B7599" i="6"/>
  <c r="B7609" i="6"/>
  <c r="B7619" i="6"/>
  <c r="B7629" i="6"/>
  <c r="B7639" i="6"/>
  <c r="B7649" i="6"/>
  <c r="B7659" i="6"/>
  <c r="B7669" i="6"/>
  <c r="B7679" i="6"/>
  <c r="B7689" i="6"/>
  <c r="B7699" i="6"/>
  <c r="B7709" i="6"/>
  <c r="B7719" i="6"/>
  <c r="B7729" i="6"/>
  <c r="B7739" i="6"/>
  <c r="B7749" i="6"/>
  <c r="B7759" i="6"/>
  <c r="B7769" i="6"/>
  <c r="B7779" i="6"/>
  <c r="B7789" i="6"/>
  <c r="B7799" i="6"/>
  <c r="B7809" i="6"/>
  <c r="B7819" i="6"/>
  <c r="B7829" i="6"/>
  <c r="B7839" i="6"/>
  <c r="B7849" i="6"/>
  <c r="B7859" i="6"/>
  <c r="B7869" i="6"/>
  <c r="B7879" i="6"/>
  <c r="B7889" i="6"/>
  <c r="B7899" i="6"/>
  <c r="B7909" i="6"/>
  <c r="B7919" i="6"/>
  <c r="B7929" i="6"/>
  <c r="B7939" i="6"/>
  <c r="B7949" i="6"/>
  <c r="B7959" i="6"/>
  <c r="B7969" i="6"/>
  <c r="B7979" i="6"/>
  <c r="B7989" i="6"/>
  <c r="B7999" i="6"/>
  <c r="B8009" i="6"/>
  <c r="B8019" i="6"/>
  <c r="B8029" i="6"/>
  <c r="B8039" i="6"/>
  <c r="B8049" i="6"/>
  <c r="B8059" i="6"/>
  <c r="B8069" i="6"/>
  <c r="B8079" i="6"/>
  <c r="B8089" i="6"/>
  <c r="B8099" i="6"/>
  <c r="B8109" i="6"/>
  <c r="B8119" i="6"/>
  <c r="B8129" i="6"/>
  <c r="B8139" i="6"/>
  <c r="B8149" i="6"/>
  <c r="B8159" i="6"/>
  <c r="B8169" i="6"/>
  <c r="B8179" i="6"/>
  <c r="B8189" i="6"/>
  <c r="B8199" i="6"/>
  <c r="B8209" i="6"/>
  <c r="B8219" i="6"/>
  <c r="B8229" i="6"/>
  <c r="B8239" i="6"/>
  <c r="B8249" i="6"/>
  <c r="B8259" i="6"/>
  <c r="B8269" i="6"/>
  <c r="B8279" i="6"/>
  <c r="B8289" i="6"/>
  <c r="B8299" i="6"/>
  <c r="B8309" i="6"/>
  <c r="B8319" i="6"/>
  <c r="B8329" i="6"/>
  <c r="B8339" i="6"/>
  <c r="B8349" i="6"/>
  <c r="B8359" i="6"/>
  <c r="B8369" i="6"/>
  <c r="B8379" i="6"/>
  <c r="B8389" i="6"/>
  <c r="B4208" i="6"/>
  <c r="B4816" i="6"/>
  <c r="B5092" i="6"/>
  <c r="B5255" i="6"/>
  <c r="B5424" i="6"/>
  <c r="B5592" i="6"/>
  <c r="B5755" i="6"/>
  <c r="B5924" i="6"/>
  <c r="B6065" i="6"/>
  <c r="B6187" i="6"/>
  <c r="B6237" i="6"/>
  <c r="B6287" i="6"/>
  <c r="B6337" i="6"/>
  <c r="B6387" i="6"/>
  <c r="B6437" i="6"/>
  <c r="B6487" i="6"/>
  <c r="B6537" i="6"/>
  <c r="B6577" i="6"/>
  <c r="B6609" i="6"/>
  <c r="B6640" i="6"/>
  <c r="B6677" i="6"/>
  <c r="B6709" i="6"/>
  <c r="B6740" i="6"/>
  <c r="B6777" i="6"/>
  <c r="B6809" i="6"/>
  <c r="B6840" i="6"/>
  <c r="B6877" i="6"/>
  <c r="B6908" i="6"/>
  <c r="B6922" i="6"/>
  <c r="B6940" i="6"/>
  <c r="B6958" i="6"/>
  <c r="B6972" i="6"/>
  <c r="B6990" i="6"/>
  <c r="B7008" i="6"/>
  <c r="B7022" i="6"/>
  <c r="B7040" i="6"/>
  <c r="B7058" i="6"/>
  <c r="B7072" i="6"/>
  <c r="B7090" i="6"/>
  <c r="B7100" i="6"/>
  <c r="B7110" i="6"/>
  <c r="B7120" i="6"/>
  <c r="B7130" i="6"/>
  <c r="B7140" i="6"/>
  <c r="B7150" i="6"/>
  <c r="B7160" i="6"/>
  <c r="B7170" i="6"/>
  <c r="B7180" i="6"/>
  <c r="B7190" i="6"/>
  <c r="B7200" i="6"/>
  <c r="B7210" i="6"/>
  <c r="B7220" i="6"/>
  <c r="B7230" i="6"/>
  <c r="B7240" i="6"/>
  <c r="B7250" i="6"/>
  <c r="B7260" i="6"/>
  <c r="B7270" i="6"/>
  <c r="B7280" i="6"/>
  <c r="B7290" i="6"/>
  <c r="B7300" i="6"/>
  <c r="B7310" i="6"/>
  <c r="B7320" i="6"/>
  <c r="B7330" i="6"/>
  <c r="B7340" i="6"/>
  <c r="B7350" i="6"/>
  <c r="B7360" i="6"/>
  <c r="B7370" i="6"/>
  <c r="B7380" i="6"/>
  <c r="B7390" i="6"/>
  <c r="B7400" i="6"/>
  <c r="B7410" i="6"/>
  <c r="B7420" i="6"/>
  <c r="B7430" i="6"/>
  <c r="B7440" i="6"/>
  <c r="B7450" i="6"/>
  <c r="B7460" i="6"/>
  <c r="B7470" i="6"/>
  <c r="B7480" i="6"/>
  <c r="B7490" i="6"/>
  <c r="B7500" i="6"/>
  <c r="B7510" i="6"/>
  <c r="B7520" i="6"/>
  <c r="B7530" i="6"/>
  <c r="B7540" i="6"/>
  <c r="B7550" i="6"/>
  <c r="B7560" i="6"/>
  <c r="B7570" i="6"/>
  <c r="B7580" i="6"/>
  <c r="B7590" i="6"/>
  <c r="B7600" i="6"/>
  <c r="B7610" i="6"/>
  <c r="B7620" i="6"/>
  <c r="B7630" i="6"/>
  <c r="B7640" i="6"/>
  <c r="B7650" i="6"/>
  <c r="B7660" i="6"/>
  <c r="B7670" i="6"/>
  <c r="B7680" i="6"/>
  <c r="B7690" i="6"/>
  <c r="B7700" i="6"/>
  <c r="B7710" i="6"/>
  <c r="B7720" i="6"/>
  <c r="B7730" i="6"/>
  <c r="B7740" i="6"/>
  <c r="B7750" i="6"/>
  <c r="B7760" i="6"/>
  <c r="B7770" i="6"/>
  <c r="B7780" i="6"/>
  <c r="B7790" i="6"/>
  <c r="B7800" i="6"/>
  <c r="B7810" i="6"/>
  <c r="B7820" i="6"/>
  <c r="B7830" i="6"/>
  <c r="B7840" i="6"/>
  <c r="B7850" i="6"/>
  <c r="B7860" i="6"/>
  <c r="B7870" i="6"/>
  <c r="B7880" i="6"/>
  <c r="B7890" i="6"/>
  <c r="B7900" i="6"/>
  <c r="B7910" i="6"/>
  <c r="B7920" i="6"/>
  <c r="B7930" i="6"/>
  <c r="B7940" i="6"/>
  <c r="B7950" i="6"/>
  <c r="B7960" i="6"/>
  <c r="B7970" i="6"/>
  <c r="B7980" i="6"/>
  <c r="B7990" i="6"/>
  <c r="B8000" i="6"/>
  <c r="B8010" i="6"/>
  <c r="B8020" i="6"/>
  <c r="B8030" i="6"/>
  <c r="B8040" i="6"/>
  <c r="B8050" i="6"/>
  <c r="B8060" i="6"/>
  <c r="B8070" i="6"/>
  <c r="B8080" i="6"/>
  <c r="B8090" i="6"/>
  <c r="B8100" i="6"/>
  <c r="B8110" i="6"/>
  <c r="B8120" i="6"/>
  <c r="B8130" i="6"/>
  <c r="B8140" i="6"/>
  <c r="B8150" i="6"/>
  <c r="B8160" i="6"/>
  <c r="B8170" i="6"/>
  <c r="B8180" i="6"/>
  <c r="B8190" i="6"/>
  <c r="B8200" i="6"/>
  <c r="B8210" i="6"/>
  <c r="B8220" i="6"/>
  <c r="B8230" i="6"/>
  <c r="B8240" i="6"/>
  <c r="B8250" i="6"/>
  <c r="B8260" i="6"/>
  <c r="B8270" i="6"/>
  <c r="B8280" i="6"/>
  <c r="B8290" i="6"/>
  <c r="B8300" i="6"/>
  <c r="B8310" i="6"/>
  <c r="B8320" i="6"/>
  <c r="B8330" i="6"/>
  <c r="B8340" i="6"/>
  <c r="B8350" i="6"/>
  <c r="B8360" i="6"/>
  <c r="B8370" i="6"/>
  <c r="B8380" i="6"/>
  <c r="B8390" i="6"/>
  <c r="B4247" i="6"/>
  <c r="B4836" i="6"/>
  <c r="B5102" i="6"/>
  <c r="B5265" i="6"/>
  <c r="B5434" i="6"/>
  <c r="B5602" i="6"/>
  <c r="B5765" i="6"/>
  <c r="B5934" i="6"/>
  <c r="B6074" i="6"/>
  <c r="B6190" i="6"/>
  <c r="B6240" i="6"/>
  <c r="B6290" i="6"/>
  <c r="B6340" i="6"/>
  <c r="B6390" i="6"/>
  <c r="B6440" i="6"/>
  <c r="B6490" i="6"/>
  <c r="B6540" i="6"/>
  <c r="B6579" i="6"/>
  <c r="B6610" i="6"/>
  <c r="B6647" i="6"/>
  <c r="B6679" i="6"/>
  <c r="B6710" i="6"/>
  <c r="B6747" i="6"/>
  <c r="B6779" i="6"/>
  <c r="B6810" i="6"/>
  <c r="B6847" i="6"/>
  <c r="B6879" i="6"/>
  <c r="B6909" i="6"/>
  <c r="B6927" i="6"/>
  <c r="B6941" i="6"/>
  <c r="B6959" i="6"/>
  <c r="B6977" i="6"/>
  <c r="B6991" i="6"/>
  <c r="B7009" i="6"/>
  <c r="B7027" i="6"/>
  <c r="B7041" i="6"/>
  <c r="B7059" i="6"/>
  <c r="B7077" i="6"/>
  <c r="B7091" i="6"/>
  <c r="B7101" i="6"/>
  <c r="B7111" i="6"/>
  <c r="B7121" i="6"/>
  <c r="B7131" i="6"/>
  <c r="B7141" i="6"/>
  <c r="B7151" i="6"/>
  <c r="B7161" i="6"/>
  <c r="B7171" i="6"/>
  <c r="B7181" i="6"/>
  <c r="B7191" i="6"/>
  <c r="B7201" i="6"/>
  <c r="B7211" i="6"/>
  <c r="B7221" i="6"/>
  <c r="B7231" i="6"/>
  <c r="B7241" i="6"/>
  <c r="B7251" i="6"/>
  <c r="B7261" i="6"/>
  <c r="B7271" i="6"/>
  <c r="B7281" i="6"/>
  <c r="B7291" i="6"/>
  <c r="B7301" i="6"/>
  <c r="B7311" i="6"/>
  <c r="B7321" i="6"/>
  <c r="B7331" i="6"/>
  <c r="B7341" i="6"/>
  <c r="B7351" i="6"/>
  <c r="B7361" i="6"/>
  <c r="B7371" i="6"/>
  <c r="B7381" i="6"/>
  <c r="B7391" i="6"/>
  <c r="B7401" i="6"/>
  <c r="B7411" i="6"/>
  <c r="B7421" i="6"/>
  <c r="B7431" i="6"/>
  <c r="B7441" i="6"/>
  <c r="B7451" i="6"/>
  <c r="B7461" i="6"/>
  <c r="B7471" i="6"/>
  <c r="B7481" i="6"/>
  <c r="B7491" i="6"/>
  <c r="B7501" i="6"/>
  <c r="B7511" i="6"/>
  <c r="B7521" i="6"/>
  <c r="B7531" i="6"/>
  <c r="B7541" i="6"/>
  <c r="B7551" i="6"/>
  <c r="B7561" i="6"/>
  <c r="B7571" i="6"/>
  <c r="B7581" i="6"/>
  <c r="B7591" i="6"/>
  <c r="B7601" i="6"/>
  <c r="B7611" i="6"/>
  <c r="B7621" i="6"/>
  <c r="B7631" i="6"/>
  <c r="B7641" i="6"/>
  <c r="B7651" i="6"/>
  <c r="B7661" i="6"/>
  <c r="B7671" i="6"/>
  <c r="B7681" i="6"/>
  <c r="B7691" i="6"/>
  <c r="B7701" i="6"/>
  <c r="B7711" i="6"/>
  <c r="B7721" i="6"/>
  <c r="B7731" i="6"/>
  <c r="B7741" i="6"/>
  <c r="B7751" i="6"/>
  <c r="B7761" i="6"/>
  <c r="B7771" i="6"/>
  <c r="B7781" i="6"/>
  <c r="B7791" i="6"/>
  <c r="B7801" i="6"/>
  <c r="B7811" i="6"/>
  <c r="B7821" i="6"/>
  <c r="B7831" i="6"/>
  <c r="B7841" i="6"/>
  <c r="B7851" i="6"/>
  <c r="B7861" i="6"/>
  <c r="B7871" i="6"/>
  <c r="B7881" i="6"/>
  <c r="B7891" i="6"/>
  <c r="B7901" i="6"/>
  <c r="B7911" i="6"/>
  <c r="B7921" i="6"/>
  <c r="B7931" i="6"/>
  <c r="B7941" i="6"/>
  <c r="B7951" i="6"/>
  <c r="B7961" i="6"/>
  <c r="B7971" i="6"/>
  <c r="B7981" i="6"/>
  <c r="B7991" i="6"/>
  <c r="B8001" i="6"/>
  <c r="B8011" i="6"/>
  <c r="B8021" i="6"/>
  <c r="B8031" i="6"/>
  <c r="B8041" i="6"/>
  <c r="B8051" i="6"/>
  <c r="B8061" i="6"/>
  <c r="B8071" i="6"/>
  <c r="B8081" i="6"/>
  <c r="B8091" i="6"/>
  <c r="B8101" i="6"/>
  <c r="B8111" i="6"/>
  <c r="B8121" i="6"/>
  <c r="B8131" i="6"/>
  <c r="B8141" i="6"/>
  <c r="B8151" i="6"/>
  <c r="B8161" i="6"/>
  <c r="B8171" i="6"/>
  <c r="B8181" i="6"/>
  <c r="B8191" i="6"/>
  <c r="B8201" i="6"/>
  <c r="B8211" i="6"/>
  <c r="B8221" i="6"/>
  <c r="B8231" i="6"/>
  <c r="B8241" i="6"/>
  <c r="B8251" i="6"/>
  <c r="B8261" i="6"/>
  <c r="B8271" i="6"/>
  <c r="B8281" i="6"/>
  <c r="B8291" i="6"/>
  <c r="B8301" i="6"/>
  <c r="B8311" i="6"/>
  <c r="B8321" i="6"/>
  <c r="B8331" i="6"/>
  <c r="B8341" i="6"/>
  <c r="B8351" i="6"/>
  <c r="B8361" i="6"/>
  <c r="B8371" i="6"/>
  <c r="B8381" i="6"/>
  <c r="B8391" i="6"/>
  <c r="B8401" i="6"/>
  <c r="B4377" i="6"/>
  <c r="B4877" i="6"/>
  <c r="B5124" i="6"/>
  <c r="B5292" i="6"/>
  <c r="B5455" i="6"/>
  <c r="B5624" i="6"/>
  <c r="B5792" i="6"/>
  <c r="B5955" i="6"/>
  <c r="B6093" i="6"/>
  <c r="B6197" i="6"/>
  <c r="B6247" i="6"/>
  <c r="B6297" i="6"/>
  <c r="B6347" i="6"/>
  <c r="B6397" i="6"/>
  <c r="B6447" i="6"/>
  <c r="B6497" i="6"/>
  <c r="B6547" i="6"/>
  <c r="B6580" i="6"/>
  <c r="B6617" i="6"/>
  <c r="B6649" i="6"/>
  <c r="B6680" i="6"/>
  <c r="B6717" i="6"/>
  <c r="B6749" i="6"/>
  <c r="B6780" i="6"/>
  <c r="B6817" i="6"/>
  <c r="B6849" i="6"/>
  <c r="B6880" i="6"/>
  <c r="B6910" i="6"/>
  <c r="B6928" i="6"/>
  <c r="B6942" i="6"/>
  <c r="B6960" i="6"/>
  <c r="B6978" i="6"/>
  <c r="B6992" i="6"/>
  <c r="B7010" i="6"/>
  <c r="B7028" i="6"/>
  <c r="B7042" i="6"/>
  <c r="B7060" i="6"/>
  <c r="B7078" i="6"/>
  <c r="B7092" i="6"/>
  <c r="B7102" i="6"/>
  <c r="B8540" i="6"/>
  <c r="B8529" i="6"/>
  <c r="B8518" i="6"/>
  <c r="B8507" i="6"/>
  <c r="B8496" i="6"/>
  <c r="B8484" i="6"/>
  <c r="B8473" i="6"/>
  <c r="B8462" i="6"/>
  <c r="B8451" i="6"/>
  <c r="B8440" i="6"/>
  <c r="B8429" i="6"/>
  <c r="B8418" i="6"/>
  <c r="B8407" i="6"/>
  <c r="B8392" i="6"/>
  <c r="B8364" i="6"/>
  <c r="B8342" i="6"/>
  <c r="B8314" i="6"/>
  <c r="B8292" i="6"/>
  <c r="B8254" i="6"/>
  <c r="B8223" i="6"/>
  <c r="B8192" i="6"/>
  <c r="B8154" i="6"/>
  <c r="B8123" i="6"/>
  <c r="B8092" i="6"/>
  <c r="B8054" i="6"/>
  <c r="B8023" i="6"/>
  <c r="B7992" i="6"/>
  <c r="B7954" i="6"/>
  <c r="B7923" i="6"/>
  <c r="B7892" i="6"/>
  <c r="B7854" i="6"/>
  <c r="B7823" i="6"/>
  <c r="B7792" i="6"/>
  <c r="B7754" i="6"/>
  <c r="B7723" i="6"/>
  <c r="B7692" i="6"/>
  <c r="B7654" i="6"/>
  <c r="B7623" i="6"/>
  <c r="B7592" i="6"/>
  <c r="B7554" i="6"/>
  <c r="B7512" i="6"/>
  <c r="B7462" i="6"/>
  <c r="B7412" i="6"/>
  <c r="B7362" i="6"/>
  <c r="B7312" i="6"/>
  <c r="B7262" i="6"/>
  <c r="B7212" i="6"/>
  <c r="B7162" i="6"/>
  <c r="B7112" i="6"/>
  <c r="B6961" i="6"/>
  <c r="B6687" i="6"/>
  <c r="B6250" i="6"/>
  <c r="B4416" i="6"/>
  <c r="B2" i="6" l="1"/>
  <c r="F2" i="6"/>
  <c r="V3" i="5" l="1"/>
  <c r="Y3" i="5" s="1"/>
  <c r="V4" i="5"/>
  <c r="V5" i="5"/>
  <c r="Y5" i="5" s="1"/>
  <c r="V6" i="5"/>
  <c r="V7" i="5"/>
  <c r="V8" i="5"/>
  <c r="V2" i="5"/>
  <c r="H3" i="4"/>
  <c r="H4" i="4"/>
  <c r="H5" i="4"/>
  <c r="H6" i="4"/>
  <c r="H7" i="4"/>
  <c r="H8" i="4"/>
  <c r="H2" i="4"/>
  <c r="G3" i="4"/>
  <c r="G4" i="4"/>
  <c r="G5" i="4"/>
  <c r="G6" i="4"/>
  <c r="G7" i="4"/>
  <c r="G8" i="4"/>
  <c r="G2" i="4"/>
  <c r="F3" i="4"/>
  <c r="F4" i="4"/>
  <c r="F5" i="4"/>
  <c r="F6" i="4"/>
  <c r="F7" i="4"/>
  <c r="F8" i="4"/>
  <c r="F2" i="4"/>
  <c r="G2" i="8"/>
  <c r="H2" i="8" s="1"/>
  <c r="I2" i="8" l="1"/>
  <c r="X2" i="5"/>
  <c r="X9" i="5"/>
  <c r="X7" i="5"/>
  <c r="X6" i="5"/>
  <c r="X3" i="5"/>
  <c r="X8" i="5"/>
  <c r="X5" i="5"/>
  <c r="X4" i="5"/>
  <c r="W8" i="5"/>
  <c r="W6" i="5"/>
  <c r="W5" i="5"/>
  <c r="W4" i="5"/>
  <c r="W3" i="5"/>
  <c r="W2" i="5"/>
  <c r="W7" i="5"/>
  <c r="Y6" i="5"/>
  <c r="I7" i="4"/>
  <c r="Y7" i="5"/>
  <c r="I3" i="4"/>
  <c r="I2" i="4"/>
  <c r="I4" i="4"/>
  <c r="I8" i="4"/>
  <c r="I6" i="4"/>
  <c r="I5" i="4"/>
  <c r="Y4" i="5"/>
  <c r="Y8" i="5"/>
  <c r="Y2" i="5"/>
  <c r="AA9" i="5" l="1"/>
  <c r="AK9" i="5" s="1"/>
  <c r="AA7" i="5"/>
  <c r="AK7" i="5" s="1"/>
  <c r="AA6" i="5"/>
  <c r="AK6" i="5" s="1"/>
  <c r="AA3" i="5"/>
  <c r="AK3" i="5" s="1"/>
  <c r="AA2" i="5"/>
  <c r="AK2" i="5" s="1"/>
  <c r="AA8" i="5"/>
  <c r="AK8" i="5" s="1"/>
  <c r="AA5" i="5"/>
  <c r="AK5" i="5" s="1"/>
  <c r="AA4" i="5"/>
  <c r="AK4" i="5" s="1"/>
  <c r="Z7" i="5"/>
  <c r="AL7" i="5" s="1"/>
  <c r="AM7" i="5" s="1"/>
  <c r="Z5" i="5"/>
  <c r="AL5" i="5" s="1"/>
  <c r="AM5" i="5" s="1"/>
  <c r="Z8" i="5"/>
  <c r="AL8" i="5" s="1"/>
  <c r="AM8" i="5" s="1"/>
  <c r="Z6" i="5"/>
  <c r="AL6" i="5" s="1"/>
  <c r="AM6" i="5" s="1"/>
  <c r="Z4" i="5"/>
  <c r="AL4" i="5" s="1"/>
  <c r="AM4" i="5" s="1"/>
  <c r="Z3" i="5"/>
  <c r="AL3" i="5" s="1"/>
  <c r="AM3" i="5" s="1"/>
  <c r="Z2" i="5"/>
  <c r="AL2" i="5" s="1"/>
  <c r="AM2" i="5" s="1"/>
  <c r="I101" i="20" l="1"/>
  <c r="F101" i="20"/>
  <c r="G101" i="20"/>
  <c r="G122" i="20"/>
  <c r="I122" i="20"/>
  <c r="F122" i="20"/>
  <c r="F326" i="20"/>
  <c r="G326" i="20"/>
  <c r="I326" i="20"/>
  <c r="I361" i="20" l="1"/>
  <c r="G361" i="20"/>
  <c r="F361" i="20"/>
  <c r="G366" i="20"/>
  <c r="F366" i="20"/>
  <c r="I366" i="20"/>
  <c r="I381" i="20"/>
  <c r="F381" i="20"/>
  <c r="G381" i="20"/>
  <c r="I383" i="20"/>
  <c r="G383" i="20"/>
  <c r="F383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<sst xmlns="http://schemas.openxmlformats.org/spreadsheetml/2006/main" count="6484" uniqueCount="369">
  <si>
    <t>CurrencyCode</t>
  </si>
  <si>
    <t>CurrencyName</t>
  </si>
  <si>
    <t>FX_Date</t>
  </si>
  <si>
    <t>FX_Rate_KZT</t>
  </si>
  <si>
    <t>VAT_Rate</t>
  </si>
  <si>
    <t>ChannelID</t>
  </si>
  <si>
    <t>ChannelName</t>
  </si>
  <si>
    <t>PlatformFeePct</t>
  </si>
  <si>
    <t>SKU_ID</t>
  </si>
  <si>
    <t>Model</t>
  </si>
  <si>
    <t>Color</t>
  </si>
  <si>
    <t>Season</t>
  </si>
  <si>
    <t>BaseCost_CNY</t>
  </si>
  <si>
    <t>Weight_kg</t>
  </si>
  <si>
    <t>GrossPrice_LCY</t>
  </si>
  <si>
    <t>NetPrice_LCY</t>
  </si>
  <si>
    <t>PO_Date</t>
  </si>
  <si>
    <t>VendorID</t>
  </si>
  <si>
    <t>Qty</t>
  </si>
  <si>
    <t>UnitCost_CNY</t>
  </si>
  <si>
    <t>UnitWeight_kg</t>
  </si>
  <si>
    <t>FX_USDKZT</t>
  </si>
  <si>
    <t>Unit_COGS_KZT</t>
  </si>
  <si>
    <t>Date</t>
  </si>
  <si>
    <t>OrderID</t>
  </si>
  <si>
    <t>SellPrice_KZT</t>
  </si>
  <si>
    <t>FX_RUBKZT</t>
  </si>
  <si>
    <t>Keyword</t>
  </si>
  <si>
    <t>Tag</t>
  </si>
  <si>
    <t>CostCenter</t>
  </si>
  <si>
    <t>IsPersonal?</t>
  </si>
  <si>
    <t>CardID</t>
  </si>
  <si>
    <t>Merchant</t>
  </si>
  <si>
    <t>Description</t>
  </si>
  <si>
    <t>Amount_KZT</t>
  </si>
  <si>
    <t>Currency</t>
  </si>
  <si>
    <t>ADILKHAN</t>
  </si>
  <si>
    <t>Kaspi Logistics</t>
  </si>
  <si>
    <t>delivery</t>
  </si>
  <si>
    <t>KZT</t>
  </si>
  <si>
    <t>— add data —</t>
  </si>
  <si>
    <t>Print51_BLK_M</t>
  </si>
  <si>
    <t>FX_CNYKZT</t>
  </si>
  <si>
    <t>OrderCost_CNY</t>
  </si>
  <si>
    <t>OrderCost_KZT</t>
  </si>
  <si>
    <t>DeliveryRate_USD</t>
  </si>
  <si>
    <t>Print51_BLK_S</t>
  </si>
  <si>
    <t>Print51_BLK_L</t>
  </si>
  <si>
    <t>Print51_BLK_XL</t>
  </si>
  <si>
    <t>Print51_BLK_2XL</t>
  </si>
  <si>
    <t>Print51_BLK_3XL</t>
  </si>
  <si>
    <t>Print51_BLK_4XL</t>
  </si>
  <si>
    <t>Product_Category</t>
  </si>
  <si>
    <t>Clothes</t>
  </si>
  <si>
    <t>USD</t>
  </si>
  <si>
    <t>US Dollar</t>
  </si>
  <si>
    <t>KASPI</t>
  </si>
  <si>
    <t>Kaspi.kz</t>
  </si>
  <si>
    <t>CNY</t>
  </si>
  <si>
    <t>Chinese Yuan</t>
  </si>
  <si>
    <t>WB_RU</t>
  </si>
  <si>
    <t>Wildberries RU</t>
  </si>
  <si>
    <t>RUB</t>
  </si>
  <si>
    <t>Russian Ruble</t>
  </si>
  <si>
    <t>--</t>
  </si>
  <si>
    <t>Black</t>
  </si>
  <si>
    <t>M</t>
  </si>
  <si>
    <t>All</t>
  </si>
  <si>
    <t>L</t>
  </si>
  <si>
    <t>White</t>
  </si>
  <si>
    <t>Print51</t>
  </si>
  <si>
    <t>S</t>
  </si>
  <si>
    <t>XL</t>
  </si>
  <si>
    <t>2XL</t>
  </si>
  <si>
    <t>3XL</t>
  </si>
  <si>
    <t>4XL</t>
  </si>
  <si>
    <t>PlatformDLVPct</t>
  </si>
  <si>
    <t>TAXES</t>
  </si>
  <si>
    <t>MODEL</t>
  </si>
  <si>
    <t>Wechat</t>
  </si>
  <si>
    <t>VENDOR_NAME</t>
  </si>
  <si>
    <t>Product_Type</t>
  </si>
  <si>
    <t>SKU_key</t>
  </si>
  <si>
    <t>Brend</t>
  </si>
  <si>
    <t>BELI51</t>
  </si>
  <si>
    <t>L3250</t>
  </si>
  <si>
    <t>L805</t>
  </si>
  <si>
    <t>L3260</t>
  </si>
  <si>
    <t>L132</t>
  </si>
  <si>
    <t>L3256</t>
  </si>
  <si>
    <t>L3251</t>
  </si>
  <si>
    <t>L8160</t>
  </si>
  <si>
    <t>L3550</t>
  </si>
  <si>
    <t>L3210</t>
  </si>
  <si>
    <t>L1250</t>
  </si>
  <si>
    <t>L11050</t>
  </si>
  <si>
    <t>L5290</t>
  </si>
  <si>
    <t>PRINTER</t>
  </si>
  <si>
    <t>EPSON</t>
  </si>
  <si>
    <t>TAICI</t>
  </si>
  <si>
    <t>LEG</t>
  </si>
  <si>
    <t>Kid-31</t>
  </si>
  <si>
    <t>New-Clo</t>
  </si>
  <si>
    <t>RUSH-Pro</t>
  </si>
  <si>
    <t>Gender</t>
  </si>
  <si>
    <t>Men</t>
  </si>
  <si>
    <t>CL</t>
  </si>
  <si>
    <t>ELS</t>
  </si>
  <si>
    <t>T-Shirt</t>
  </si>
  <si>
    <t>Nk</t>
  </si>
  <si>
    <t>S-Nk31</t>
  </si>
  <si>
    <t>Kaspi_art_1</t>
  </si>
  <si>
    <t>Kaspi_art_2</t>
  </si>
  <si>
    <t>Kaspi_art_3</t>
  </si>
  <si>
    <t>44/S</t>
  </si>
  <si>
    <t>Our_Size</t>
  </si>
  <si>
    <t>Kaspi name source</t>
  </si>
  <si>
    <t>Kaspi name edit</t>
  </si>
  <si>
    <t>мужской</t>
  </si>
  <si>
    <t>46/М</t>
  </si>
  <si>
    <t>Stock entered</t>
  </si>
  <si>
    <t>48/L</t>
  </si>
  <si>
    <t>50/XL</t>
  </si>
  <si>
    <t>52/2XL</t>
  </si>
  <si>
    <t>54/3XL</t>
  </si>
  <si>
    <t>Size
kaspi</t>
  </si>
  <si>
    <t>my size</t>
  </si>
  <si>
    <t>Рашгард ДЛИННЫЙ РУКАВ черный</t>
  </si>
  <si>
    <t>S 44-46</t>
  </si>
  <si>
    <t>M 46-48</t>
  </si>
  <si>
    <t>L 48-50</t>
  </si>
  <si>
    <t>SKU_ID_KSP</t>
  </si>
  <si>
    <t>Футболка черная</t>
  </si>
  <si>
    <t>XL 50-52</t>
  </si>
  <si>
    <t>2XL 52-54</t>
  </si>
  <si>
    <t>3XL 54-56</t>
  </si>
  <si>
    <t>122-128</t>
  </si>
  <si>
    <t>детский</t>
  </si>
  <si>
    <t>Kids</t>
  </si>
  <si>
    <t>Спортивный 3в1 черный</t>
  </si>
  <si>
    <t>128-134</t>
  </si>
  <si>
    <t>140-146</t>
  </si>
  <si>
    <t>146/146-152</t>
  </si>
  <si>
    <t>146-152</t>
  </si>
  <si>
    <t>152-158</t>
  </si>
  <si>
    <t>158-164</t>
  </si>
  <si>
    <t>Тайтсы черные</t>
  </si>
  <si>
    <t>Леггинсы черные</t>
  </si>
  <si>
    <t>44-46</t>
  </si>
  <si>
    <t>46-48</t>
  </si>
  <si>
    <t>48-50</t>
  </si>
  <si>
    <t>50-52</t>
  </si>
  <si>
    <t>52-54</t>
  </si>
  <si>
    <t>54-56</t>
  </si>
  <si>
    <t>2XL 54</t>
  </si>
  <si>
    <t>XL 52</t>
  </si>
  <si>
    <t>L 50</t>
  </si>
  <si>
    <t>M 48</t>
  </si>
  <si>
    <t>Леггинсы белый</t>
  </si>
  <si>
    <t>Column</t>
  </si>
  <si>
    <t>Example value</t>
  </si>
  <si>
    <t>po_id</t>
  </si>
  <si>
    <t>CHN‑240730‑PRNT51</t>
  </si>
  <si>
    <t>order_date</t>
  </si>
  <si>
    <t>2025‑07‑30</t>
  </si>
  <si>
    <t>sku_id</t>
  </si>
  <si>
    <t>print51‑L</t>
  </si>
  <si>
    <t>qty_ordered</t>
  </si>
  <si>
    <t>fob_cost_usd</t>
  </si>
  <si>
    <t>prep_days</t>
  </si>
  <si>
    <t>ship_days</t>
  </si>
  <si>
    <t>cargo_rate_usd_per_kg</t>
  </si>
  <si>
    <t>gross_weight_kg</t>
  </si>
  <si>
    <t>places</t>
  </si>
  <si>
    <t>cargo_total_usd</t>
  </si>
  <si>
    <t>365.5</t>
  </si>
  <si>
    <t>usd_kzt_rate</t>
  </si>
  <si>
    <t>kaspi_transfer_fee_pct</t>
  </si>
  <si>
    <t>1 %</t>
  </si>
  <si>
    <t>alma_to_astana_kzt</t>
  </si>
  <si>
    <t>10 000</t>
  </si>
  <si>
    <t>customs_duty</t>
  </si>
  <si>
    <t>0 (clothes under 1 000 €)</t>
  </si>
  <si>
    <t>arrival_date</t>
  </si>
  <si>
    <r>
      <t>auto‑calc</t>
    </r>
    <r>
      <rPr>
        <sz val="24"/>
        <color theme="1"/>
        <rFont val="Calibri"/>
        <family val="2"/>
        <scheme val="minor"/>
      </rPr>
      <t>: order_date + prep_days + ship_days</t>
    </r>
  </si>
  <si>
    <t>status</t>
  </si>
  <si>
    <t>In transit / Delivered</t>
  </si>
  <si>
    <t>PO_Id</t>
  </si>
  <si>
    <t>SHR</t>
  </si>
  <si>
    <t>OC</t>
  </si>
  <si>
    <t>CL_OC_MEN_PRINT51_BLACK_S</t>
  </si>
  <si>
    <t>CL_OC_MEN_PRINT51_BLACK_M</t>
  </si>
  <si>
    <t>CL_OC_MEN_PRINT51_BLACK_L</t>
  </si>
  <si>
    <t>CL_OC_MEN_PRINT51_BLACK_XL</t>
  </si>
  <si>
    <t>CL_OC_MEN_PRINT51_BLACK_2XL</t>
  </si>
  <si>
    <t>CL_OC_MEN_PRINT51_BLACK_3XL</t>
  </si>
  <si>
    <t>CL_OC_MEN_PRINT51_BLACK_4XL</t>
  </si>
  <si>
    <t>SKU_KEY</t>
  </si>
  <si>
    <t>Total_Model_OrderCost_CNY</t>
  </si>
  <si>
    <t>Total_model_order_qty</t>
  </si>
  <si>
    <t>Total_Model_order_weight</t>
  </si>
  <si>
    <t>Total_Model_OrderCost_KZT</t>
  </si>
  <si>
    <t>CL_OC_MEN_BELI51_WHITE_M</t>
  </si>
  <si>
    <t>Total_order_weight</t>
  </si>
  <si>
    <t>Total_OrderCost_CNY</t>
  </si>
  <si>
    <t>Total_OrderCost_KZT</t>
  </si>
  <si>
    <t>Total_DeliveryCost_USD</t>
  </si>
  <si>
    <t>Total_DeliveryCost_KZT</t>
  </si>
  <si>
    <t>Total_FreightCost_KZT</t>
  </si>
  <si>
    <t>Total_Model_DeliveryCost_USD</t>
  </si>
  <si>
    <t>Total_Model_DeliveryCost_KZT</t>
  </si>
  <si>
    <t>Total_Model_FreightCost_KZT</t>
  </si>
  <si>
    <t>Sahar</t>
  </si>
  <si>
    <t>Licai</t>
  </si>
  <si>
    <t>LC</t>
  </si>
  <si>
    <t>CargoID</t>
  </si>
  <si>
    <t>Total_order_places</t>
  </si>
  <si>
    <t>cagro_transfer_fee_pct</t>
  </si>
  <si>
    <t>cargo_rate_USD/kg</t>
  </si>
  <si>
    <t>ship_days_alm</t>
  </si>
  <si>
    <t>ship_days_ast</t>
  </si>
  <si>
    <t>ship_days_alm-ast</t>
  </si>
  <si>
    <t>Total_ship_days</t>
  </si>
  <si>
    <t>Prepare_days</t>
  </si>
  <si>
    <t>Ship_Date</t>
  </si>
  <si>
    <t>Seller_Dlv_days</t>
  </si>
  <si>
    <t>Inquiry_date</t>
  </si>
  <si>
    <t>Cargo_ship_days</t>
  </si>
  <si>
    <t>CL_OC_MEN_BELI51_WHITE_L</t>
  </si>
  <si>
    <t>ALM_arrival_date</t>
  </si>
  <si>
    <t>Ast_arrival_date</t>
  </si>
  <si>
    <t>Supplier-to-Cargo_ship_days</t>
  </si>
  <si>
    <t>Supplier_prep_days</t>
  </si>
  <si>
    <t>L6490</t>
  </si>
  <si>
    <t>МФУ Epson</t>
  </si>
  <si>
    <t>МФУ Epson L6490</t>
  </si>
  <si>
    <t>Sub_Category</t>
  </si>
  <si>
    <t>Gender2</t>
  </si>
  <si>
    <t>Принтер Epson L132</t>
  </si>
  <si>
    <t>Secondary</t>
  </si>
  <si>
    <t>(2ND)</t>
  </si>
  <si>
    <t>Initial_KSP_Price</t>
  </si>
  <si>
    <t>Принтер Epson L1250</t>
  </si>
  <si>
    <t>Принтер Epson L11050</t>
  </si>
  <si>
    <t>Принтер Epson L11058</t>
  </si>
  <si>
    <t>МФУ Epson L8160</t>
  </si>
  <si>
    <t>МФУ Epson L3550</t>
  </si>
  <si>
    <t>604806181-1</t>
  </si>
  <si>
    <t>604806181-2</t>
  </si>
  <si>
    <t>568234959-1</t>
  </si>
  <si>
    <t>568234959-2</t>
  </si>
  <si>
    <t>568421033-1</t>
  </si>
  <si>
    <t>568421033-2</t>
  </si>
  <si>
    <t>OUR DLV AST</t>
  </si>
  <si>
    <t xml:space="preserve"> </t>
  </si>
  <si>
    <t>521334444-2</t>
  </si>
  <si>
    <t>521334444-1</t>
  </si>
  <si>
    <t>490505994-1</t>
  </si>
  <si>
    <t>490505994-2</t>
  </si>
  <si>
    <t>488347560-1</t>
  </si>
  <si>
    <t>488347560-2</t>
  </si>
  <si>
    <t>481263596-1</t>
  </si>
  <si>
    <t>481263596-2</t>
  </si>
  <si>
    <t>481088817-1</t>
  </si>
  <si>
    <t>481088817-2</t>
  </si>
  <si>
    <t>480095705-2</t>
  </si>
  <si>
    <t>480095705-1</t>
  </si>
  <si>
    <t>475524170-1</t>
  </si>
  <si>
    <t>475524170-2</t>
  </si>
  <si>
    <t>472298085-1</t>
  </si>
  <si>
    <t>472298085-2</t>
  </si>
  <si>
    <t>OFFICE</t>
  </si>
  <si>
    <t>469425386-1</t>
  </si>
  <si>
    <t>469425386-2</t>
  </si>
  <si>
    <t>469164891-1</t>
  </si>
  <si>
    <t>469164891-2</t>
  </si>
  <si>
    <t>467410383-1</t>
  </si>
  <si>
    <t>467410383-2</t>
  </si>
  <si>
    <t>467352379-1</t>
  </si>
  <si>
    <t>467352379-2</t>
  </si>
  <si>
    <t>466046982-2</t>
  </si>
  <si>
    <t>466046982-1</t>
  </si>
  <si>
    <t>465318306-1</t>
  </si>
  <si>
    <t>465318306-2</t>
  </si>
  <si>
    <t>464282737-1</t>
  </si>
  <si>
    <t>464282737-2</t>
  </si>
  <si>
    <t>463326671-1</t>
  </si>
  <si>
    <t>463326671-2</t>
  </si>
  <si>
    <t>461382698-1</t>
  </si>
  <si>
    <t>461382698-2</t>
  </si>
  <si>
    <t>459529128-1</t>
  </si>
  <si>
    <t>459529128-2</t>
  </si>
  <si>
    <t>Samovivoz</t>
  </si>
  <si>
    <t>459439593-2</t>
  </si>
  <si>
    <t>459439593-1</t>
  </si>
  <si>
    <t>458683693-1</t>
  </si>
  <si>
    <t>458683693-2</t>
  </si>
  <si>
    <t>458683693-3</t>
  </si>
  <si>
    <t>455338070-1</t>
  </si>
  <si>
    <t>455338070-2</t>
  </si>
  <si>
    <t>453070035-1</t>
  </si>
  <si>
    <t>453070035-2</t>
  </si>
  <si>
    <t>450046561-2</t>
  </si>
  <si>
    <t>450046561-1</t>
  </si>
  <si>
    <t>449089213-2</t>
  </si>
  <si>
    <t>449089213-1</t>
  </si>
  <si>
    <t>449089646-2</t>
  </si>
  <si>
    <t>449089646-1</t>
  </si>
  <si>
    <t>448401392-1</t>
  </si>
  <si>
    <t>448401392-2</t>
  </si>
  <si>
    <t>430743638-1</t>
  </si>
  <si>
    <t>430743638-2</t>
  </si>
  <si>
    <t>430180463-1</t>
  </si>
  <si>
    <t>430180463-2</t>
  </si>
  <si>
    <t>426196982-1</t>
  </si>
  <si>
    <t>426196982-2</t>
  </si>
  <si>
    <t>422871109-1</t>
  </si>
  <si>
    <t>422871109-2</t>
  </si>
  <si>
    <t>415485625-1</t>
  </si>
  <si>
    <t>415485625-2</t>
  </si>
  <si>
    <t>414756939-2</t>
  </si>
  <si>
    <t>414756939-1</t>
  </si>
  <si>
    <t>413636996-2</t>
  </si>
  <si>
    <t>413636996-1</t>
  </si>
  <si>
    <t>408616696-1</t>
  </si>
  <si>
    <t>408616696-2</t>
  </si>
  <si>
    <t>408082613-2</t>
  </si>
  <si>
    <t>408082613-1</t>
  </si>
  <si>
    <t>Size_kaspi</t>
  </si>
  <si>
    <t>Stock_entered</t>
  </si>
  <si>
    <t>Kaspi_name_source</t>
  </si>
  <si>
    <t>MY_SIZE</t>
  </si>
  <si>
    <t>Kaspi_name_core</t>
  </si>
  <si>
    <t>sold from counted</t>
  </si>
  <si>
    <t>arrived</t>
  </si>
  <si>
    <t>stock 1</t>
  </si>
  <si>
    <t>count sklad prints 2</t>
  </si>
  <si>
    <t>Store_name</t>
  </si>
  <si>
    <t>42/44, 46</t>
  </si>
  <si>
    <t>46/L</t>
  </si>
  <si>
    <t>Принт 5в1  черный</t>
  </si>
  <si>
    <t>42/S</t>
  </si>
  <si>
    <t>44/46, 48</t>
  </si>
  <si>
    <t>44/M</t>
  </si>
  <si>
    <t>46/48, 50</t>
  </si>
  <si>
    <t>48/50, 52</t>
  </si>
  <si>
    <t>48/XL</t>
  </si>
  <si>
    <t>52-54/52-54</t>
  </si>
  <si>
    <t>50/52, 54</t>
  </si>
  <si>
    <t>50/2XL</t>
  </si>
  <si>
    <t>52/3XL</t>
  </si>
  <si>
    <t>56-58/56, 58</t>
  </si>
  <si>
    <t>42-44</t>
  </si>
  <si>
    <t>total</t>
  </si>
  <si>
    <t>42-S</t>
  </si>
  <si>
    <t>46-M</t>
  </si>
  <si>
    <t>52-2XL</t>
  </si>
  <si>
    <t>56-2XL</t>
  </si>
  <si>
    <t>56-4XL</t>
  </si>
  <si>
    <t>58-5XL</t>
  </si>
  <si>
    <t>60-6XL</t>
  </si>
  <si>
    <t>62-7XL</t>
  </si>
  <si>
    <t>ONLYFIT</t>
  </si>
  <si>
    <t>UNIVERSAL</t>
  </si>
  <si>
    <t>M_GROUP</t>
  </si>
  <si>
    <t>11KZ</t>
  </si>
  <si>
    <t>Gender_RUS</t>
  </si>
  <si>
    <t>Спортивный 3в1 десткий черный</t>
  </si>
  <si>
    <t>МФУ Epson L5290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</si>
</sst>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"/>
    <numFmt numFmtId="165" formatCode="#,##0.0"/>
  </numFmts>
  <fonts count="15" x14ac:knownFonts="1"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rgb="FF000000"/>
      <name val="Calibri"/>
      <family val="2"/>
    </font>
    <font>
      <i/>
      <sz val="24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75D7FF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rgb="FFFFCC0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72FED6"/>
        <bgColor indexed="64"/>
      </patternFill>
    </fill>
    <fill>
      <patternFill patternType="solid">
        <fgColor rgb="FF9097EA"/>
        <bgColor indexed="64"/>
      </patternFill>
    </fill>
    <fill>
      <patternFill patternType="solid">
        <fgColor rgb="FFC15CEA"/>
        <bgColor indexed="64"/>
      </patternFill>
    </fill>
    <fill>
      <patternFill patternType="solid">
        <fgColor rgb="FFC15CEA"/>
        <bgColor rgb="FF000000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3" fontId="1" fillId="0" borderId="0" xfId="0" applyNumberFormat="1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3" fontId="0" fillId="0" borderId="0" xfId="0" applyNumberFormat="1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8" fillId="3" borderId="0" xfId="0" applyFont="1" applyFill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0" fillId="4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" fillId="0" borderId="0" xfId="0" applyFont="1" applyAlignment="1">
      <alignment horizontal="center" wrapText="1"/>
    </xf>
    <xf numFmtId="0" fontId="10" fillId="2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10" fillId="6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9" fillId="4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9" fillId="6" borderId="0" xfId="0" applyFont="1" applyFill="1" applyAlignment="1">
      <alignment horizontal="center"/>
    </xf>
    <xf numFmtId="0" fontId="8" fillId="0" borderId="0" xfId="0" applyFont="1" applyAlignment="1">
      <alignment horizontal="left"/>
    </xf>
    <xf numFmtId="0" fontId="3" fillId="7" borderId="0" xfId="0" applyFont="1" applyFill="1" applyAlignment="1">
      <alignment horizontal="center"/>
    </xf>
    <xf numFmtId="0" fontId="9" fillId="7" borderId="0" xfId="0" applyFont="1" applyFill="1" applyAlignment="1">
      <alignment horizontal="center"/>
    </xf>
    <xf numFmtId="3" fontId="12" fillId="0" borderId="2" xfId="0" applyNumberFormat="1" applyFont="1" applyBorder="1" applyAlignment="1">
      <alignment horizontal="center"/>
    </xf>
    <xf numFmtId="0" fontId="5" fillId="3" borderId="0" xfId="0" applyFont="1" applyFill="1" applyAlignment="1">
      <alignment horizontal="center"/>
    </xf>
    <xf numFmtId="3" fontId="1" fillId="5" borderId="0" xfId="0" applyNumberFormat="1" applyFont="1" applyFill="1" applyAlignment="1">
      <alignment horizontal="center"/>
    </xf>
    <xf numFmtId="3" fontId="0" fillId="5" borderId="0" xfId="0" applyNumberFormat="1" applyFill="1" applyAlignment="1">
      <alignment horizontal="center"/>
    </xf>
    <xf numFmtId="0" fontId="9" fillId="0" borderId="0" xfId="0" applyFont="1" applyAlignment="1">
      <alignment horizontal="left"/>
    </xf>
    <xf numFmtId="0" fontId="9" fillId="3" borderId="0" xfId="0" applyFont="1" applyFill="1" applyAlignment="1">
      <alignment horizontal="left"/>
    </xf>
    <xf numFmtId="0" fontId="7" fillId="3" borderId="1" xfId="0" applyFont="1" applyFill="1" applyBorder="1" applyAlignment="1">
      <alignment horizontal="center"/>
    </xf>
    <xf numFmtId="3" fontId="12" fillId="0" borderId="0" xfId="0" applyNumberFormat="1" applyFont="1" applyAlignment="1">
      <alignment horizontal="center"/>
    </xf>
    <xf numFmtId="17" fontId="0" fillId="0" borderId="0" xfId="0" applyNumberFormat="1"/>
    <xf numFmtId="0" fontId="13" fillId="0" borderId="0" xfId="0" applyFont="1"/>
    <xf numFmtId="3" fontId="3" fillId="0" borderId="0" xfId="0" applyNumberFormat="1" applyFont="1" applyAlignment="1">
      <alignment horizontal="center"/>
    </xf>
    <xf numFmtId="3" fontId="5" fillId="0" borderId="0" xfId="0" applyNumberFormat="1" applyFont="1" applyAlignment="1">
      <alignment horizontal="center"/>
    </xf>
    <xf numFmtId="0" fontId="0" fillId="3" borderId="0" xfId="0" applyFill="1"/>
    <xf numFmtId="2" fontId="4" fillId="0" borderId="0" xfId="0" applyNumberFormat="1" applyFont="1" applyAlignment="1">
      <alignment horizontal="center"/>
    </xf>
    <xf numFmtId="3" fontId="3" fillId="0" borderId="0" xfId="0" applyNumberFormat="1" applyFont="1" applyAlignment="1">
      <alignment horizontal="center" wrapText="1"/>
    </xf>
    <xf numFmtId="3" fontId="3" fillId="3" borderId="0" xfId="0" applyNumberFormat="1" applyFont="1" applyFill="1" applyAlignment="1">
      <alignment horizontal="center"/>
    </xf>
    <xf numFmtId="3" fontId="3" fillId="8" borderId="0" xfId="0" applyNumberFormat="1" applyFont="1" applyFill="1" applyAlignment="1">
      <alignment horizontal="center"/>
    </xf>
    <xf numFmtId="3" fontId="4" fillId="8" borderId="0" xfId="0" applyNumberFormat="1" applyFont="1" applyFill="1" applyAlignment="1">
      <alignment horizontal="center"/>
    </xf>
    <xf numFmtId="3" fontId="4" fillId="3" borderId="0" xfId="0" applyNumberFormat="1" applyFont="1" applyFill="1" applyAlignment="1">
      <alignment horizontal="center"/>
    </xf>
    <xf numFmtId="3" fontId="7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14" fontId="1" fillId="0" borderId="0" xfId="0" applyNumberFormat="1" applyFont="1" applyAlignment="1">
      <alignment horizontal="center"/>
    </xf>
    <xf numFmtId="3" fontId="8" fillId="3" borderId="0" xfId="0" applyNumberFormat="1" applyFont="1" applyFill="1" applyAlignment="1">
      <alignment horizontal="center"/>
    </xf>
    <xf numFmtId="0" fontId="10" fillId="0" borderId="0" xfId="0" applyFont="1" applyAlignment="1">
      <alignment horizontal="left"/>
    </xf>
    <xf numFmtId="0" fontId="7" fillId="9" borderId="0" xfId="0" applyFont="1" applyFill="1" applyAlignment="1">
      <alignment horizontal="center"/>
    </xf>
    <xf numFmtId="0" fontId="5" fillId="9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4" fillId="10" borderId="3" xfId="0" applyFont="1" applyFill="1" applyBorder="1" applyAlignment="1">
      <alignment horizontal="center"/>
    </xf>
    <xf numFmtId="1" fontId="3" fillId="0" borderId="0" xfId="0" applyNumberFormat="1" applyFont="1" applyAlignment="1">
      <alignment horizontal="center"/>
    </xf>
    <xf numFmtId="3" fontId="7" fillId="3" borderId="0" xfId="0" applyNumberFormat="1" applyFont="1" applyFill="1" applyAlignment="1">
      <alignment horizontal="center"/>
    </xf>
    <xf numFmtId="0" fontId="7" fillId="0" borderId="0" xfId="0" applyFont="1" applyAlignment="1">
      <alignment horizontal="center" wrapText="1"/>
    </xf>
    <xf numFmtId="0" fontId="4" fillId="11" borderId="0" xfId="0" applyFont="1" applyFill="1" applyAlignment="1">
      <alignment horizontal="center"/>
    </xf>
  </cellXfs>
  <cellStyles count="1">
    <cellStyle name="Normal" xfId="0" builtinId="0"/>
  </cellStyles>
  <dxfs count="133">
    <dxf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FF7E79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FF7E79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F7E79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F7E79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fill>
        <patternFill patternType="solid">
          <fgColor indexed="64"/>
          <bgColor rgb="FFFF7E79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FF7E79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4" formatCode="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4" formatCode="#,##0.0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5" formatCode="#,##0.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</font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FF7E79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FF7E79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3" formatCode="#,##0"/>
      <fill>
        <patternFill patternType="solid">
          <fgColor indexed="64"/>
          <bgColor rgb="FFFF7E79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F7E79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F7E79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FF7E79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FF7E79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FF7E79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FF7E79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3" formatCode="#,##0"/>
      <fill>
        <patternFill patternType="solid">
          <fgColor indexed="64"/>
          <bgColor rgb="FFFF7E79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F7E79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F7E79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fill>
        <patternFill patternType="solid">
          <fgColor indexed="64"/>
          <bgColor rgb="FFFF7E79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FF7E79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15CEA"/>
      <color rgb="FFFF7E79"/>
      <color rgb="FF9097EA"/>
      <color rgb="FFD5FC79"/>
      <color rgb="FF72FED6"/>
      <color rgb="FFFFCC01"/>
      <color rgb="FFD6D6D6"/>
      <color rgb="FFFFFFFF"/>
      <color rgb="FF75D7FF"/>
      <color rgb="FFFFF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il/Documents/useful%20tables/New%20CRM/Kaspi%20price%20list%20edit/KSP_sku_finder.xlsx" TargetMode="External"/><Relationship Id="rId1" Type="http://schemas.openxmlformats.org/officeDocument/2006/relationships/externalLinkPath" Target="Kaspi%20price%20list%20edit/KSP_sku_finder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il/Documents/useful%20tables/&#1056;&#1072;&#1096;&#1075;&#1072;&#1088;&#1076;%20calc.xlsx" TargetMode="External"/><Relationship Id="rId1" Type="http://schemas.openxmlformats.org/officeDocument/2006/relationships/externalLinkPath" Target="/Users/adil/Documents/useful%20tables/&#1056;&#1072;&#1096;&#1075;&#1072;&#1088;&#1076;%20calc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il/Desktop/Desktop/Desktop2/Tickets/Wildberries/WB%20DATA%202.2.23/Sklad3/Mau/Orders%20Kaspi%20Maten%20copy%206.5.25.xlsx" TargetMode="External"/><Relationship Id="rId1" Type="http://schemas.openxmlformats.org/officeDocument/2006/relationships/externalLinkPath" Target="/Users/adil/Desktop/Desktop/Desktop2/Tickets/Wildberries/WB%20DATA%202.2.23/Sklad3/Mau/Orders%20Kaspi%20Maten%20copy%206.5.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3"/>
      <sheetName val="finder"/>
      <sheetName val="finder 2"/>
      <sheetName val="finder 4"/>
      <sheetName val="finder 5"/>
      <sheetName val="finder 6"/>
      <sheetName val="finder 6 print (2)"/>
      <sheetName val="finder 7 print (2)"/>
      <sheetName val="finder 8 prin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J1"/>
        </row>
        <row r="2">
          <cell r="J2">
            <v>120</v>
          </cell>
        </row>
        <row r="3">
          <cell r="J3">
            <v>4.1623578076525334</v>
          </cell>
          <cell r="Q3" t="str">
            <v>Round</v>
          </cell>
        </row>
        <row r="5">
          <cell r="Q5">
            <v>27252</v>
          </cell>
        </row>
        <row r="6">
          <cell r="J6" t="str">
            <v>Артикул</v>
          </cell>
          <cell r="Q6" t="str">
            <v>Uni</v>
          </cell>
        </row>
        <row r="7">
          <cell r="A7" t="str">
            <v>S</v>
          </cell>
          <cell r="C7">
            <v>0.15</v>
          </cell>
          <cell r="J7">
            <v>103217238</v>
          </cell>
          <cell r="Q7">
            <v>2008</v>
          </cell>
        </row>
        <row r="8">
          <cell r="A8" t="str">
            <v>M</v>
          </cell>
          <cell r="C8">
            <v>0.3</v>
          </cell>
          <cell r="J8">
            <v>108382478</v>
          </cell>
          <cell r="Q8">
            <v>1972</v>
          </cell>
        </row>
        <row r="9">
          <cell r="A9" t="str">
            <v>L</v>
          </cell>
          <cell r="C9">
            <v>0.3</v>
          </cell>
          <cell r="J9">
            <v>120939888</v>
          </cell>
          <cell r="Q9">
            <v>1911</v>
          </cell>
        </row>
        <row r="10">
          <cell r="A10" t="str">
            <v>XL</v>
          </cell>
          <cell r="C10">
            <v>0.3</v>
          </cell>
          <cell r="J10">
            <v>105133574</v>
          </cell>
          <cell r="Q10">
            <v>1876</v>
          </cell>
        </row>
        <row r="11">
          <cell r="A11" t="str">
            <v>2XL</v>
          </cell>
          <cell r="C11">
            <v>0.3</v>
          </cell>
          <cell r="J11">
            <v>116155651</v>
          </cell>
          <cell r="Q11">
            <v>1856</v>
          </cell>
        </row>
        <row r="12">
          <cell r="A12" t="str">
            <v>3XL</v>
          </cell>
          <cell r="C12">
            <v>0.3</v>
          </cell>
          <cell r="J12">
            <v>112128130</v>
          </cell>
          <cell r="Q12">
            <v>1837</v>
          </cell>
        </row>
        <row r="13">
          <cell r="A13" t="str">
            <v>4XL</v>
          </cell>
          <cell r="C13">
            <v>0.3</v>
          </cell>
          <cell r="J13">
            <v>117313518</v>
          </cell>
          <cell r="Q13">
            <v>1828</v>
          </cell>
        </row>
        <row r="14">
          <cell r="J14">
            <v>110686476</v>
          </cell>
          <cell r="Q14">
            <v>1823</v>
          </cell>
        </row>
        <row r="15">
          <cell r="J15">
            <v>116515378</v>
          </cell>
          <cell r="Q15">
            <v>1227</v>
          </cell>
        </row>
        <row r="16">
          <cell r="J16">
            <v>109953056</v>
          </cell>
          <cell r="Q16">
            <v>1222</v>
          </cell>
        </row>
        <row r="17">
          <cell r="J17">
            <v>117193721</v>
          </cell>
          <cell r="Q17">
            <v>1220</v>
          </cell>
        </row>
        <row r="18">
          <cell r="J18">
            <v>109953157</v>
          </cell>
          <cell r="Q18">
            <v>1218</v>
          </cell>
        </row>
        <row r="19">
          <cell r="J19">
            <v>109953019</v>
          </cell>
          <cell r="Q19">
            <v>1217</v>
          </cell>
        </row>
        <row r="20">
          <cell r="J20">
            <v>109952859</v>
          </cell>
          <cell r="Q20">
            <v>1212</v>
          </cell>
        </row>
        <row r="21">
          <cell r="J21">
            <v>116155989</v>
          </cell>
          <cell r="Q21">
            <v>1208</v>
          </cell>
        </row>
        <row r="22">
          <cell r="J22">
            <v>109953090</v>
          </cell>
          <cell r="Q22">
            <v>1207</v>
          </cell>
        </row>
        <row r="23">
          <cell r="J23">
            <v>119697015</v>
          </cell>
          <cell r="Q23">
            <v>1205</v>
          </cell>
        </row>
        <row r="24">
          <cell r="J24">
            <v>109780811</v>
          </cell>
          <cell r="Q24">
            <v>1205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ew clothes"/>
      <sheetName val="new clothes rating"/>
      <sheetName val="new clothes ordering"/>
      <sheetName val="new clothes ordering 13.5.25"/>
      <sheetName val="new clothes ordering 18.5.25"/>
      <sheetName val="new clothes ordering 30.5.25"/>
      <sheetName val="all data"/>
      <sheetName val="ORDER 16.6.25"/>
      <sheetName val="ORDER 23.6.25"/>
      <sheetName val="ORDER 23.6.25 correct"/>
      <sheetName val="Order 23.6.25 tracking"/>
      <sheetName val="List update 28.6.25 nike Case A"/>
      <sheetName val="List update 28.6.25 Case B -25%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nceled orders 13.11.24"/>
      <sheetName val="Canceled orders"/>
      <sheetName val="Сводная"/>
      <sheetName val="Sheet1"/>
      <sheetName val="Sheet3"/>
      <sheetName val="Sheet2"/>
      <sheetName val="Sheet4"/>
      <sheetName val="6.9.24"/>
      <sheetName val="Sales"/>
      <sheetName val="Calc stoc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C903BA-7A73-DF44-88FB-8FD15DFA2575}" name="Table1" displayName="Table1" ref="B1:I8550" totalsRowShown="0">
  <autoFilter ref="B1:I8550" xr:uid="{C2C903BA-7A73-DF44-88FB-8FD15DFA2575}"/>
  <tableColumns count="8">
    <tableColumn id="1" xr3:uid="{2C09086A-94E8-8243-9DEB-C103F5773786}" name="Date" dataDxfId="132">
      <calculatedColumnFormula>_xlfn.XLOOKUP(A2,[3]!Table13456[No заказа],[3]!Table13456[Дата
отправки],"",0,1)</calculatedColumnFormula>
    </tableColumn>
    <tableColumn id="8" xr3:uid="{E6A9730B-CB25-E145-B6B8-FF96FD3110AF}" name="Product_Category" dataDxfId="131"/>
    <tableColumn id="9" xr3:uid="{4B2F1988-F5AE-D845-BDAB-4AEC18E6E6C3}" name="MODEL" dataDxfId="130"/>
    <tableColumn id="3" xr3:uid="{3758EB02-49E7-1F4B-9F90-77735E0BE44F}" name="SKU_ID"/>
    <tableColumn id="4" xr3:uid="{B8CFA36F-8874-0349-8C67-97A7448B06AD}" name="Qty" dataDxfId="129">
      <calculatedColumnFormula>_xlfn.XLOOKUP(A2,[3]!Table13456[No заказа],[3]!Table13456[Количество],"",0,1)</calculatedColumnFormula>
    </tableColumn>
    <tableColumn id="5" xr3:uid="{8CBE197D-EF2F-3A41-9E3D-351C2A067E28}" name="SellPrice_KZT" dataDxfId="128">
      <calculatedColumnFormula>_xlfn.XLOOKUP(A2,[3]!Table13456[No заказа],[3]!Table13456[Цена],"",0,1)</calculatedColumnFormula>
    </tableColumn>
    <tableColumn id="6" xr3:uid="{B882375B-054F-F943-A95B-14646F3A478A}" name="ChannelID" dataDxfId="127">
      <calculatedColumnFormula>M01_SETTINGS!$F$2</calculatedColumnFormula>
    </tableColumn>
    <tableColumn id="7" xr3:uid="{AD739E95-5633-654C-98A2-C5FD696A8062}" name="FX_RUBKZT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1F525C1-399F-DF47-B62F-880E74B12C6E}" name="Table16" displayName="Table16" ref="A1:K8778" totalsRowShown="0">
  <tableColumns count="11">
    <tableColumn id="1" xr3:uid="{DAA63616-CE05-DC42-9945-1C20E4AEF77D}" name="Date" dataDxfId="125">
      <calculatedColumnFormula>_xlfn.XLOOKUP(Table16[[#This Row],[OrderID]],[3]!Table13456[No заказа],[3]!Table13456[Дата
отправки],"",0,1)</calculatedColumnFormula>
    </tableColumn>
    <tableColumn id="2" xr3:uid="{EF17E677-D0B3-854C-9532-AE1C2472BB75}" name="OrderID" dataDxfId="124"/>
    <tableColumn id="10" xr3:uid="{740FCCF1-F4C5-4E4B-8320-23CB5EE5C737}" name="SKU_ID_KSP" dataDxfId="123"/>
    <tableColumn id="11" xr3:uid="{AED95CCC-46A5-BF40-A66B-A15C8B0C2A8D}" name="SKU_key" dataDxfId="122"/>
    <tableColumn id="8" xr3:uid="{2B821D8C-74FC-BF48-8A17-A5245C16E749}" name="Product_Category" dataDxfId="121"/>
    <tableColumn id="9" xr3:uid="{1E1099A2-8683-2242-8E8C-D08D114D2E5E}" name="MODEL" dataDxfId="120"/>
    <tableColumn id="3" xr3:uid="{6A2A0873-ED24-8246-BC14-281C3510FD10}" name="SKU_ID"/>
    <tableColumn id="4" xr3:uid="{3E446F88-06AF-434D-BB44-8224A6BCD195}" name="Qty" dataDxfId="119">
      <calculatedColumnFormula>_xlfn.XLOOKUP(Table16[[#This Row],[OrderID]],[3]!Table13456[No заказа],[3]!Table13456[Количество],"",0,1)</calculatedColumnFormula>
    </tableColumn>
    <tableColumn id="5" xr3:uid="{D0496267-7DFD-EE42-9DA2-2F7556E61112}" name="SellPrice_KZT" dataDxfId="118">
      <calculatedColumnFormula>_xlfn.XLOOKUP(Table16[[#This Row],[OrderID]],[3]!Table13456[No заказа],[3]!Table13456[Цена],"",0,1)</calculatedColumnFormula>
    </tableColumn>
    <tableColumn id="6" xr3:uid="{D1500566-F425-4345-8DE3-71EC6CA33D31}" name="ChannelID" dataDxfId="117">
      <calculatedColumnFormula>M01_SETTINGS!$F$2</calculatedColumnFormula>
    </tableColumn>
    <tableColumn id="7" xr3:uid="{699E46F3-4157-704D-97D6-391BAB3F4985}" name="FX_RUBKZT" dataDxfId="11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31A94A-316F-F343-A03B-5E734F1A5CF9}" name="Table25" displayName="Table25" ref="A1:W106" totalsRowShown="0" headerRowDxfId="115" dataDxfId="114">
  <autoFilter ref="A1:W106" xr:uid="{D054EA77-D159-814A-A760-EF66C1285DD8}"/>
  <tableColumns count="23">
    <tableColumn id="23" xr3:uid="{2C60F348-5F26-F940-A7BA-A137D9A69B9D}" name="SKU_ID" dataDxfId="113">
      <calculatedColumnFormula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calculatedColumnFormula>
    </tableColumn>
    <tableColumn id="17" xr3:uid="{BDB11C81-A18D-F14B-8FBF-3B0D3B7ADA79}" name="Kaspi_name_core" dataDxfId="112"/>
    <tableColumn id="20" xr3:uid="{50A3B964-368E-144A-AB6C-BDDDF6E9C532}" name="MY_SIZE" dataDxfId="111"/>
    <tableColumn id="5" xr3:uid="{4B1F0352-B13E-7744-AF14-B545AF011942}" name="Size_kaspi" dataDxfId="110"/>
    <tableColumn id="19" xr3:uid="{F1CFF524-B53C-5640-AB57-6DDD66ECE695}" name="Stock_entered" dataDxfId="109"/>
    <tableColumn id="12" xr3:uid="{257A1E94-5E68-624C-91D4-02D9902D7043}" name="Kaspi_art_1" dataDxfId="108">
      <calculatedColumnFormula>_xlfn.XLOOKUP(Table25[[#This Row],[SKU_key]],[2]!ORder16.6.25334549[SKU_key],[2]!ORder16.6.25334549[Artikul
kaspi],"",0,1)</calculatedColumnFormula>
    </tableColumn>
    <tableColumn id="1" xr3:uid="{88F87A10-6C02-3943-9AB4-7D407CA25B90}" name="SKU_ID_KSP" dataDxfId="107">
      <calculatedColumnFormula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calculatedColumnFormula>
    </tableColumn>
    <tableColumn id="16" xr3:uid="{390FAAA8-05D8-F149-BDB4-E3FD7372EDDD}" name="Kaspi_name_source" dataDxfId="106">
      <calculatedColumnFormula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calculatedColumnFormula>
    </tableColumn>
    <tableColumn id="9" xr3:uid="{C4B82F47-AF2C-9948-908E-FFCDAE0CAAFD}" name="SKU_key" dataDxfId="105">
      <calculatedColumnFormula>UPPER(_xlfn.TEXTJOIN("_",TRUE,Table25[[#This Row],[Product_Type]],Table25[[#This Row],[Sub_Category]],Table25[[#This Row],[Brend]],Table25[[#This Row],[Gender]],Table25[[#This Row],[Model]],Table25[[#This Row],[Color]],))</calculatedColumnFormula>
    </tableColumn>
    <tableColumn id="14" xr3:uid="{CE36610E-72DE-0647-BD54-D0A0B59BDB8D}" name="Initial_KSP_Price" dataDxfId="104"/>
    <tableColumn id="22" xr3:uid="{738D2C95-51FF-DD47-9D9B-8E9C27E5AFE6}" name="Secondary" dataDxfId="103"/>
    <tableColumn id="2" xr3:uid="{13E87E58-C441-D54F-82F2-397F9DD37C02}" name="Product_Type" dataDxfId="102"/>
    <tableColumn id="21" xr3:uid="{56D29F68-9171-8145-AADF-04A1E63FD870}" name="Sub_Category" dataDxfId="101"/>
    <tableColumn id="10" xr3:uid="{6929A0AF-15AD-8C40-8C5A-DC0DFD55EB58}" name="Brend" dataDxfId="100"/>
    <tableColumn id="3" xr3:uid="{F03AE0CE-694D-A346-9A40-64BEAF4CA01A}" name="Model" dataDxfId="99"/>
    <tableColumn id="4" xr3:uid="{FFBD8481-FD36-7745-9155-EA94FF33F7E8}" name="Color" dataDxfId="98"/>
    <tableColumn id="15" xr3:uid="{64F2F6C8-F2DD-A841-8895-2FBC3E91CE0B}" name="Our_Size" dataDxfId="97"/>
    <tableColumn id="11" xr3:uid="{1EC79B1C-4AD3-F044-A73D-BDB481B694E9}" name="Gender" dataDxfId="96"/>
    <tableColumn id="6" xr3:uid="{FC32F9C8-6A29-3949-8BD6-F912D24FB750}" name="Season" dataDxfId="95"/>
    <tableColumn id="7" xr3:uid="{7FCED370-3B76-5243-AF9F-177675CFE4AB}" name="BaseCost_CNY" dataDxfId="94"/>
    <tableColumn id="8" xr3:uid="{98FC9D56-E5E8-094D-BE6C-BD4BDDADCCE8}" name="Weight_kg" dataDxfId="93"/>
    <tableColumn id="18" xr3:uid="{E5C3346C-B641-8543-ABCD-8577DC63471F}" name="Gender2" dataDxfId="92"/>
    <tableColumn id="13" xr3:uid="{FB77CB0E-EC31-204F-BEB2-43711F62CEBA}" name="Kaspi_art_2" dataDxfId="9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FCC4190-B529-0E4C-A438-EDCC68B5D2F8}" name="B_m_02_SKU" displayName="B_m_02_SKU" ref="A1:X448" totalsRowShown="0" headerRowDxfId="90" dataDxfId="89">
  <autoFilter ref="A1:X448" xr:uid="{D054EA77-D159-814A-A760-EF66C1285DD8}"/>
  <tableColumns count="24">
    <tableColumn id="23" xr3:uid="{D39EF746-FBAC-CE41-AF0A-94E50058FA93}" name="SKU_ID" dataDxfId="88">
      <calculatedColumnFormula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calculatedColumnFormula>
    </tableColumn>
    <tableColumn id="17" xr3:uid="{D7BC0458-D783-884E-8910-3FC5C7AE8026}" name="Kaspi_name_core" dataDxfId="87"/>
    <tableColumn id="20" xr3:uid="{B42A2B81-2077-474D-A17A-20DC1BC79D4C}" name="MY_SIZE" dataDxfId="86"/>
    <tableColumn id="5" xr3:uid="{FCB8087B-9EE3-F84C-9862-3E6386183309}" name="Size_kaspi" dataDxfId="85"/>
    <tableColumn id="12" xr3:uid="{FE65C123-E0D4-2B46-AAF7-1731CCA36322}" name="Kaspi_art_1" dataDxfId="84">
      <calculatedColumnFormula>_xlfn.XLOOKUP(B_m_02_SKU[[#This Row],[SKU_key]],[2]!ORder16.6.25334549[SKU_key],[2]!ORder16.6.25334549[Artikul
kaspi],"",0,1)</calculatedColumnFormula>
    </tableColumn>
    <tableColumn id="1" xr3:uid="{365DC68C-FA99-C34E-A8C3-3DC9D3F5CEF7}" name="SKU_ID_KSP" dataDxfId="83">
      <calculatedColumnFormula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calculatedColumnFormula>
    </tableColumn>
    <tableColumn id="16" xr3:uid="{E5F004B7-7CD8-6A4E-B0F9-543CB5415783}" name="Kaspi_name_source" dataDxfId="82">
      <calculatedColumnFormula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calculatedColumnFormula>
    </tableColumn>
    <tableColumn id="14" xr3:uid="{20905FFC-AF0B-8A46-A4A6-E57CFF21DB48}" name="Initial_KSP_Price" dataDxfId="81"/>
    <tableColumn id="19" xr3:uid="{91244625-5B31-C740-AC98-0D8F234B3BCF}" name="Stock_entered" dataDxfId="80"/>
    <tableColumn id="9" xr3:uid="{9DA82D4C-9F47-8D4A-9DD0-00F04A1E8F40}" name="SKU_key" dataDxfId="79">
      <calculatedColumnFormula>UPPER(_xlfn.TEXTJOIN("_",TRUE,B_m_02_SKU[[#This Row],[Product_Type]],B_m_02_SKU[[#This Row],[Sub_Category]],B_m_02_SKU[[#This Row],[Brend]],B_m_02_SKU[[#This Row],[Gender]],B_m_02_SKU[[#This Row],[Model]],B_m_02_SKU[[#This Row],[Color]],))</calculatedColumnFormula>
    </tableColumn>
    <tableColumn id="22" xr3:uid="{B716FA10-0719-854A-A1F1-C7F0F4ADBA64}" name="Secondary" dataDxfId="78"/>
    <tableColumn id="2" xr3:uid="{FD4B0A57-8077-C44D-8ECA-B5B51B428BE2}" name="Product_Type" dataDxfId="77"/>
    <tableColumn id="21" xr3:uid="{1EFB5513-F06D-FF49-868E-9B571BB2CDC3}" name="Sub_Category" dataDxfId="76"/>
    <tableColumn id="10" xr3:uid="{410D1797-863D-8C47-A7AD-EEA8ABF585D5}" name="Brend" dataDxfId="75"/>
    <tableColumn id="3" xr3:uid="{69A738D7-B2D0-7547-8A3D-D7A014B14A0E}" name="Model" dataDxfId="74"/>
    <tableColumn id="4" xr3:uid="{7B3E42C1-4EC5-3B4B-B029-F12EE0436C1C}" name="Color" dataDxfId="73"/>
    <tableColumn id="15" xr3:uid="{DDD670BB-14FB-EC4E-B838-8E0E26E9C7FC}" name="Our_Size" dataDxfId="72"/>
    <tableColumn id="11" xr3:uid="{BE2F2D1F-7F1C-F94B-850E-B741E733F9F2}" name="Gender" dataDxfId="71"/>
    <tableColumn id="18" xr3:uid="{2D3E8F0C-3173-C640-9692-F4798501A70F}" name="Gender_RUS" dataDxfId="70"/>
    <tableColumn id="6" xr3:uid="{0C604B98-0FCD-7A4E-BB37-DD34C3F79F6D}" name="Season" dataDxfId="69"/>
    <tableColumn id="7" xr3:uid="{326F4F2F-CD3A-E940-A71B-532446C58BB3}" name="BaseCost_CNY" dataDxfId="68"/>
    <tableColumn id="8" xr3:uid="{7F08B84C-47A0-B64B-B754-B76F3A2567F6}" name="Weight_kg" dataDxfId="67"/>
    <tableColumn id="16385" xr3:uid="{F0AE9280-A1DE-774C-BFED-342D8947DCCA}" name="Store_name" dataDxfId="66"/>
    <tableColumn id="13" xr3:uid="{CC40F0BC-F0B6-A743-9A5D-0823E8FFDF24}" name="Kaspi_art_2" dataDxfId="6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1BA9C65-9742-5E43-BD9D-1FC06E215DFA}" name="Table3" displayName="Table3" ref="A1:AM11" totalsRowShown="0" headerRowDxfId="64" dataDxfId="63">
  <tableColumns count="39">
    <tableColumn id="38" xr3:uid="{FBCB0824-07E3-064A-9621-3911984D2667}" name="Inquiry_date" dataDxfId="62"/>
    <tableColumn id="1" xr3:uid="{17FB1BC3-C7B0-0C41-A22E-C79C75822DDE}" name="PO_Date" dataDxfId="61">
      <calculatedColumnFormula>Table3[[#This Row],[Inquiry_date]]+Table3[[#This Row],[Prepare_days]]</calculatedColumnFormula>
    </tableColumn>
    <tableColumn id="36" xr3:uid="{DD740FF5-0627-C740-87CF-236E2C02B2F2}" name="Ship_Date" dataDxfId="60">
      <calculatedColumnFormula>Table3[[#This Row],[PO_Date]]</calculatedColumnFormula>
    </tableColumn>
    <tableColumn id="40" xr3:uid="{7757A63C-B41D-5642-B785-29C5011A90A7}" name="ALM_arrival_date" dataDxfId="59">
      <calculatedColumnFormula>Table3[[#This Row],[Ship_Date]]+_xlfn.XLOOKUP(Table3[[#This Row],[CargoID]],M01_SETTINGS!I:I,M01_SETTINGS!L:L,"",0,1)</calculatedColumnFormula>
    </tableColumn>
    <tableColumn id="41" xr3:uid="{F3816044-6000-C945-B4B1-10843043D05F}" name="Ast_arrival_date" dataDxfId="58">
      <calculatedColumnFormula>Table3[[#This Row],[Ship_Date]]+_xlfn.XLOOKUP(Table3[[#This Row],[CargoID]],M01_SETTINGS!I:I,M01_SETTINGS!N:N,"",0,1)</calculatedColumnFormula>
    </tableColumn>
    <tableColumn id="2" xr3:uid="{F33B5167-C612-5940-93E4-9BA438097537}" name="PO_Id" dataDxfId="57">
      <calculatedColumnFormula array="1">UPPER(_xlfn.TEXTJOIN("_",
   TRUE,
   Table3[[#This Row],[VendorID]],"("&amp;Table3[[#This Row],[CargoID]]&amp;")",
   TEXT(Table3[[#This Row],[PO_Date]],"dd.mm.yy"),
   _xlfn.UNIQUE(_xlfn._xlws.FILTER(Table3[MODEL], (Table3[[#This Row],[VendorID]]=Table3[[#This Row],[VendorID]]) * (Table3[PO_Date]=Table3[[#This Row],[PO_Date]])))
))</calculatedColumnFormula>
    </tableColumn>
    <tableColumn id="3" xr3:uid="{9C533042-5C48-DD49-BF90-B96C55E1584A}" name="VendorID" dataDxfId="56"/>
    <tableColumn id="32" xr3:uid="{2CBF76D1-3F18-C14F-A2AF-6B2E7C1F3869}" name="CargoID" dataDxfId="55"/>
    <tableColumn id="5" xr3:uid="{9FE1BD63-472A-A44A-B91C-2C3BA021BDCA}" name="SKU_KEY" dataDxfId="54">
      <calculatedColumnFormula>_xlfn.XLOOKUP($N2,Table2[SKU_ID],Table2[SKU_key],"",0,1)</calculatedColumnFormula>
    </tableColumn>
    <tableColumn id="35" xr3:uid="{D09BE284-BF30-1849-A33C-6FC676A7068C}" name="Prepare_days" dataDxfId="53"/>
    <tableColumn id="37" xr3:uid="{FF5B4F3E-16E8-4241-A0D5-E9B2D97FC606}" name="Seller_Dlv_days" dataDxfId="52"/>
    <tableColumn id="39" xr3:uid="{804622A1-3655-554B-93CE-D45C3164F551}" name="Cargo_ship_days" dataDxfId="51">
      <calculatedColumnFormula>_xlfn.XLOOKUP(Table3[[#This Row],[CargoID]],M01_SETTINGS!I:I,M01_SETTINGS!N:N,"",0,1)</calculatedColumnFormula>
    </tableColumn>
    <tableColumn id="34" xr3:uid="{AE7D6CB0-11FC-244F-B272-A8377223BC2B}" name="Total_ship_days" dataDxfId="50">
      <calculatedColumnFormula>SUM(Table3[[#This Row],[Seller_Dlv_days]:[Cargo_ship_days]])</calculatedColumnFormula>
    </tableColumn>
    <tableColumn id="4" xr3:uid="{20B0587A-37DD-B444-ABE7-2F49C712FC64}" name="SKU_ID" dataDxfId="49"/>
    <tableColumn id="6" xr3:uid="{2A0060EF-B870-7C4D-B707-748E7497A8A1}" name="Product_Type" dataDxfId="48">
      <calculatedColumnFormula>_xlfn.XLOOKUP($N2,Table2[SKU_ID],Table2[Product_Type],"",0,1)</calculatedColumnFormula>
    </tableColumn>
    <tableColumn id="7" xr3:uid="{3B0FC50B-8548-4847-9879-21AEF57349DB}" name="MODEL" dataDxfId="47">
      <calculatedColumnFormula>_xlfn.XLOOKUP($N2,Table2[SKU_ID],Table2[Model],"",0,1)</calculatedColumnFormula>
    </tableColumn>
    <tableColumn id="8" xr3:uid="{EF38E1EF-45B2-9640-ADCB-C1ECAB8D8EE7}" name="Qty" dataDxfId="46"/>
    <tableColumn id="9" xr3:uid="{7FDABDC5-0E50-C84D-899E-CFBFF3893502}" name="Total_model_order_qty" dataDxfId="45">
      <calculatedColumnFormula>SUMIFS(Table3[Qty],Table3[PO_Id],Table3[[#This Row],[PO_Id]],Table3[SKU_KEY],Table3[[#This Row],[SKU_KEY]])</calculatedColumnFormula>
    </tableColumn>
    <tableColumn id="33" xr3:uid="{5870A274-31C2-6240-B087-30858AEF65DE}" name="Total_order_places" dataDxfId="44"/>
    <tableColumn id="10" xr3:uid="{48C98DEE-E20E-9847-9A69-E1C8F9D41F01}" name="UnitCost_CNY" dataDxfId="43">
      <calculatedColumnFormula>_xlfn.XLOOKUP(Table3[[#This Row],[SKU_KEY]],Table2[SKU_key],Table2[BaseCost_CNY],"",0,1)</calculatedColumnFormula>
    </tableColumn>
    <tableColumn id="11" xr3:uid="{081966E7-28F6-404C-B4D7-030B7858424E}" name="FX_CNYKZT" dataDxfId="42"/>
    <tableColumn id="12" xr3:uid="{DD44C85D-92AD-4C4F-81CF-855176DCDCD3}" name="OrderCost_CNY" dataDxfId="41">
      <calculatedColumnFormula>T2*Q2</calculatedColumnFormula>
    </tableColumn>
    <tableColumn id="21" xr3:uid="{0A96B1B0-645B-084D-BE60-84BC2972865F}" name="Total_Model_OrderCost_CNY" dataDxfId="40">
      <calculatedColumnFormula>SUMIFS(Table3[OrderCost_CNY],Table3[PO_Id],Table3[[#This Row],[PO_Id]],Table3[SKU_KEY],Table3[[#This Row],[SKU_KEY]])</calculatedColumnFormula>
    </tableColumn>
    <tableColumn id="25" xr3:uid="{0009C85B-9236-684F-90A9-CE9315EA9180}" name="Total_OrderCost_CNY" dataDxfId="39">
      <calculatedColumnFormula>SUMIFS(Table3[OrderCost_CNY],Table3[PO_Id],Table3[[#This Row],[PO_Id]])</calculatedColumnFormula>
    </tableColumn>
    <tableColumn id="13" xr3:uid="{F55F67DC-FA44-D846-A010-0A9100AB4BBF}" name="OrderCost_KZT" dataDxfId="38">
      <calculatedColumnFormula>V2*U2</calculatedColumnFormula>
    </tableColumn>
    <tableColumn id="22" xr3:uid="{5C351B48-CA6F-CF43-8EE0-969B7E912291}" name="Total_Model_OrderCost_KZT" dataDxfId="37">
      <calculatedColumnFormula>SUMIFS(Table3[OrderCost_KZT],Table3[PO_Id],Table3[[#This Row],[PO_Id]],Table3[SKU_KEY],Table3[[#This Row],[SKU_KEY]])</calculatedColumnFormula>
    </tableColumn>
    <tableColumn id="26" xr3:uid="{CF280918-2592-5848-A884-EB543CF79394}" name="Total_OrderCost_KZT" dataDxfId="36">
      <calculatedColumnFormula>SUMIFS(Table3[OrderCost_KZT],Table3[PO_Id],Table3[[#This Row],[PO_Id]])</calculatedColumnFormula>
    </tableColumn>
    <tableColumn id="14" xr3:uid="{8F9528CA-B2C4-1542-A9D1-587C6064F718}" name="UnitWeight_kg" dataDxfId="35">
      <calculatedColumnFormula>_xlfn.XLOOKUP(Table3[[#This Row],[SKU_KEY]],Table2[SKU_key],Table2[Weight_kg],"",0,1)</calculatedColumnFormula>
    </tableColumn>
    <tableColumn id="23" xr3:uid="{8DDE6E69-1A15-AA42-9E59-56B28519DD80}" name="Total_Model_order_weight" dataDxfId="34">
      <calculatedColumnFormula>Table3[[#This Row],[UnitWeight_kg]]*Table3[[#This Row],[Total_model_order_qty]]</calculatedColumnFormula>
    </tableColumn>
    <tableColumn id="24" xr3:uid="{BBB88D48-EB68-0148-80A4-9E16AA578638}" name="Total_order_weight" dataDxfId="33">
      <calculatedColumnFormula array="1">SUM(_xlfn.UNIQUE(_xlfn._xlws.FILTER(Table3[Total_Model_order_weight],(Table3[PO_Id]=Table3[[#This Row],[PO_Id]]),""),FALSE,FALSE))</calculatedColumnFormula>
    </tableColumn>
    <tableColumn id="15" xr3:uid="{C93DCBE3-A938-3A42-9A7A-94E77A19E2B7}" name="DeliveryRate_USD" dataDxfId="32"/>
    <tableColumn id="16" xr3:uid="{DE092763-8ED2-C241-998D-A7098C80C081}" name="FX_USDKZT" dataDxfId="31">
      <calculatedColumnFormula>SUMIFS(M01_SETTINGS!D:D,M01_SETTINGS!A:A,"USD",M01_SETTINGS!C:C,T03_PURCHASE_ORDERS!B2)</calculatedColumnFormula>
    </tableColumn>
    <tableColumn id="17" xr3:uid="{2E6EB594-821C-4F47-AD9D-29F7B6E88D7F}" name="Total_DeliveryCost_USD" dataDxfId="30">
      <calculatedColumnFormula>Table3[[#This Row],[Total_order_weight]]*Table3[[#This Row],[DeliveryRate_USD]]</calculatedColumnFormula>
    </tableColumn>
    <tableColumn id="27" xr3:uid="{43DD70B9-9B43-8C4B-94DA-2F5FFC152918}" name="Total_Model_DeliveryCost_USD" dataDxfId="29">
      <calculatedColumnFormula>Table3[[#This Row],[Total_Model_order_weight]]*Table3[[#This Row],[DeliveryRate_USD]]</calculatedColumnFormula>
    </tableColumn>
    <tableColumn id="18" xr3:uid="{FC67D237-3004-B548-97AF-71BB2191D352}" name="Total_DeliveryCost_KZT" dataDxfId="28">
      <calculatedColumnFormula>Table3[[#This Row],[Total_DeliveryCost_USD]]*Table3[[#This Row],[FX_USDKZT]]</calculatedColumnFormula>
    </tableColumn>
    <tableColumn id="28" xr3:uid="{D0B87CCB-E1F2-4D47-A771-C7B4573EF042}" name="Total_Model_DeliveryCost_KZT" dataDxfId="27">
      <calculatedColumnFormula>Table3[[#This Row],[Total_Model_DeliveryCost_USD]]*Table3[[#This Row],[FX_USDKZT]]</calculatedColumnFormula>
    </tableColumn>
    <tableColumn id="19" xr3:uid="{650BDA92-E221-2548-B2C5-46CB6968F946}" name="Total_FreightCost_KZT" dataDxfId="26">
      <calculatedColumnFormula>Table3[[#This Row],[Total_OrderCost_KZT]]+Table3[[#This Row],[Total_DeliveryCost_KZT]]</calculatedColumnFormula>
    </tableColumn>
    <tableColumn id="29" xr3:uid="{0944AF02-5BEF-2B49-A34D-2793EAFB9C87}" name="Total_Model_FreightCost_KZT" dataDxfId="25">
      <calculatedColumnFormula>Table3[[#This Row],[Total_Model_OrderCost_KZT]]+Table3[[#This Row],[Total_Model_DeliveryCost_KZT]]</calculatedColumnFormula>
    </tableColumn>
    <tableColumn id="20" xr3:uid="{57E3F025-AD37-4A40-AB47-5595FE5E3728}" name="Unit_COGS_KZT" dataDxfId="24">
      <calculatedColumnFormula>Table3[[#This Row],[Total_Model_FreightCost_KZT]]/Table3[[#This Row],[Total_model_order_qty]]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054EA77-D159-814A-A760-EF66C1285DD8}" name="Table2" displayName="Table2" ref="A1:V102" totalsRowShown="0" headerRowDxfId="23" dataDxfId="22">
  <autoFilter ref="A1:V102" xr:uid="{D054EA77-D159-814A-A760-EF66C1285DD8}"/>
  <tableColumns count="22">
    <tableColumn id="23" xr3:uid="{6E7F99AE-4FCB-8149-AEA1-8C30F65A1871}" name="SKU_ID" dataDxfId="21">
      <calculatedColumnFormula>UPPER(_xlfn.TEXTJOIN("_",TRUE,Table2[[#This Row],[Product_Type]],Table2[[#This Row],[Sub_Category]],Table2[[#This Row],[Brend]],Table2[[#This Row],[Gender]],Table2[[#This Row],[Model]],Table2[[#This Row],[Color]],Table2[[#This Row],[my size]]))</calculatedColumnFormula>
    </tableColumn>
    <tableColumn id="17" xr3:uid="{4AC4BEEC-8DF0-0349-843A-770DECEBEF02}" name="Kaspi name edit" dataDxfId="20"/>
    <tableColumn id="20" xr3:uid="{030B8EC0-8DFC-A440-BFA2-B25921A4126A}" name="my size" dataDxfId="19"/>
    <tableColumn id="5" xr3:uid="{8275EA9F-6AC8-0F45-97C0-FC1F6FF121AE}" name="Size_x000a_kaspi" dataDxfId="18"/>
    <tableColumn id="19" xr3:uid="{F265C41D-7B8E-F640-B9CE-A4D9AC3B7794}" name="Stock entered" dataDxfId="17"/>
    <tableColumn id="12" xr3:uid="{A6B71DE2-4692-EE43-A790-FC8F8421E21A}" name="Kaspi_art_1" dataDxfId="16">
      <calculatedColumnFormula>_xlfn.XLOOKUP(Table2[[#This Row],[SKU_key]],[2]!ORder16.6.25334549[SKU_key],[2]!ORder16.6.25334549[Artikul
kaspi],"",0,1)</calculatedColumnFormula>
    </tableColumn>
    <tableColumn id="1" xr3:uid="{C0DCFAAD-ED9F-E247-AF8A-1DECB55DDDD5}" name="SKU_ID_KSP" dataDxfId="15">
      <calculatedColumnFormula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calculatedColumnFormula>
    </tableColumn>
    <tableColumn id="16" xr3:uid="{9B5CF04E-0E9F-0D4E-9530-CBCD8092EB83}" name="Kaspi name source" dataDxfId="14">
      <calculatedColumnFormula>_xlfn.TEXTJOIN(" ",TRUE,Table2[[#This Row],[Kaspi name edit]],Table2[[#This Row],[Gender2]],Table2[[#This Row],[Size
kaspi]],Table2[[#This Row],[Kaspi_art_1]],IF(Table2[[#This Row],[my size]]="","","("&amp;Table2[[#This Row],[my size]]&amp;")"))</calculatedColumnFormula>
    </tableColumn>
    <tableColumn id="9" xr3:uid="{5A24ABED-ADCE-2E45-8528-DAED0CBBA837}" name="SKU_key" dataDxfId="13">
      <calculatedColumnFormula>UPPER(_xlfn.TEXTJOIN("_",TRUE,Table2[[#This Row],[Product_Type]],Table2[[#This Row],[Sub_Category]],Table2[[#This Row],[Brend]],Table2[[#This Row],[Gender]],Table2[[#This Row],[Model]],Table2[[#This Row],[Color]],))</calculatedColumnFormula>
    </tableColumn>
    <tableColumn id="13" xr3:uid="{6811AB63-3315-F14F-B664-A96191835BB7}" name="Kaspi_art_2" dataDxfId="12"/>
    <tableColumn id="14" xr3:uid="{B7331C2A-0FDE-FC42-80D9-CFC73DCEF44C}" name="Kaspi_art_3" dataDxfId="11"/>
    <tableColumn id="2" xr3:uid="{F1C4FF30-4485-D941-9D6A-9523EA98527C}" name="Product_Type" dataDxfId="10"/>
    <tableColumn id="21" xr3:uid="{25A9A2CB-DBA1-EE4E-8C96-48D61DFCEE40}" name="Sub_Category" dataDxfId="9"/>
    <tableColumn id="10" xr3:uid="{554D85DE-5D28-204F-812F-E3353CA53C72}" name="Brend" dataDxfId="8"/>
    <tableColumn id="3" xr3:uid="{77971FD4-E8F0-1240-A8F1-F04F9C851208}" name="Model" dataDxfId="7"/>
    <tableColumn id="4" xr3:uid="{0A1609AC-28AD-E94D-A132-0B50612D01F4}" name="Color" dataDxfId="6"/>
    <tableColumn id="15" xr3:uid="{AF7DC428-2275-414F-A069-AF2E49DD3335}" name="Our_Size" dataDxfId="5"/>
    <tableColumn id="11" xr3:uid="{22C9398E-3A5F-4D4C-B999-352E06059122}" name="Gender" dataDxfId="4"/>
    <tableColumn id="6" xr3:uid="{C8B70A73-A125-3249-A53E-717AAEA919A4}" name="Season" dataDxfId="3"/>
    <tableColumn id="7" xr3:uid="{46240B51-40C4-A64B-BA82-2BE65853EA6E}" name="BaseCost_CNY" dataDxfId="2"/>
    <tableColumn id="8" xr3:uid="{47DF9885-7C9B-FF47-83D1-C2B2873E0A77}" name="Weight_kg" dataDxfId="1"/>
    <tableColumn id="18" xr3:uid="{10DC4E3F-3E2C-9D47-92FF-FF4A374624EF}" name="Gender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B64A7-58AC-E341-BCFD-6C7C49A1A97A}">
  <sheetPr codeName="Sheet6"/>
  <dimension ref="A1:M8778"/>
  <sheetViews>
    <sheetView workbookViewId="0">
      <selection activeCell="A2" sqref="A2"/>
    </sheetView>
  </sheetViews>
  <sheetFormatPr baseColWidth="10" defaultRowHeight="31" x14ac:dyDescent="0.35"/>
  <cols>
    <col min="1" max="2" width="10.58203125" style="2"/>
    <col min="3" max="3" width="18.33203125" style="2" bestFit="1" customWidth="1"/>
    <col min="4" max="4" width="10.58203125" style="2"/>
    <col min="6" max="6" width="10.58203125" style="5"/>
    <col min="7" max="7" width="12.83203125" style="5" customWidth="1"/>
    <col min="8" max="8" width="10.58203125" style="2"/>
    <col min="9" max="9" width="11.33203125" style="2" customWidth="1"/>
  </cols>
  <sheetData>
    <row r="1" spans="1:13" x14ac:dyDescent="0.35">
      <c r="A1" s="8" t="s">
        <v>24</v>
      </c>
      <c r="B1" s="2" t="s">
        <v>23</v>
      </c>
      <c r="C1" s="6" t="s">
        <v>52</v>
      </c>
      <c r="D1" s="6" t="s">
        <v>78</v>
      </c>
      <c r="E1" s="2" t="s">
        <v>8</v>
      </c>
      <c r="F1" s="5" t="s">
        <v>18</v>
      </c>
      <c r="G1" s="5" t="s">
        <v>25</v>
      </c>
      <c r="H1" s="2" t="s">
        <v>5</v>
      </c>
      <c r="I1" s="2" t="s">
        <v>26</v>
      </c>
    </row>
    <row r="2" spans="1:13" x14ac:dyDescent="0.35">
      <c r="A2" s="2" cm="1">
        <f t="array" ref="A2:A8778">_xlfn._xlws.FILTER([3]!Table13456[No заказа],[3]!Table13456[No заказа]&lt;&gt;"")</f>
        <v>606143490</v>
      </c>
      <c r="B2" s="3">
        <f>_xlfn.XLOOKUP(A2,[3]!Table13456[No заказа],[3]!Table13456[Дата
отправки],"",0,1)</f>
        <v>45875</v>
      </c>
      <c r="C2" s="3"/>
      <c r="D2" s="3"/>
      <c r="F2" s="5">
        <f>_xlfn.XLOOKUP(A2,[3]!Table13456[No заказа],[3]!Table13456[Количество],"",0,1)</f>
        <v>1</v>
      </c>
      <c r="G2" s="5">
        <f>_xlfn.XLOOKUP(A2,[3]!Table13456[No заказа],[3]!Table13456[Цена],"",0,1)</f>
        <v>16990</v>
      </c>
      <c r="H2" s="2" t="str">
        <f>M01_SETTINGS!$F$2</f>
        <v>KASPI</v>
      </c>
    </row>
    <row r="3" spans="1:13" x14ac:dyDescent="0.35">
      <c r="A3" s="2">
        <v>606094684</v>
      </c>
      <c r="B3" s="3">
        <f>_xlfn.XLOOKUP(A3,[3]!Table13456[No заказа],[3]!Table13456[Дата
отправки],"",0,1)</f>
        <v>45875</v>
      </c>
      <c r="C3" s="3"/>
      <c r="D3" s="3"/>
      <c r="F3" s="5">
        <f>_xlfn.XLOOKUP(A3,[3]!Table13456[No заказа],[3]!Table13456[Количество],"",0,1)</f>
        <v>1</v>
      </c>
      <c r="G3" s="5">
        <f>_xlfn.XLOOKUP(A3,[3]!Table13456[No заказа],[3]!Table13456[Цена],"",0,1)</f>
        <v>16990</v>
      </c>
      <c r="H3" s="2" t="str">
        <f>M01_SETTINGS!$F$2</f>
        <v>KASPI</v>
      </c>
      <c r="L3" s="6" t="s">
        <v>52</v>
      </c>
      <c r="M3" s="6" t="s">
        <v>78</v>
      </c>
    </row>
    <row r="4" spans="1:13" x14ac:dyDescent="0.35">
      <c r="A4" s="2">
        <v>606358314</v>
      </c>
      <c r="B4" s="3">
        <f>_xlfn.XLOOKUP(A4,[3]!Table13456[No заказа],[3]!Table13456[Дата
отправки],"",0,1)</f>
        <v>45875</v>
      </c>
      <c r="C4" s="3"/>
      <c r="D4" s="3"/>
      <c r="F4" s="5">
        <f>_xlfn.XLOOKUP(A4,[3]!Table13456[No заказа],[3]!Table13456[Количество],"",0,1)</f>
        <v>1</v>
      </c>
      <c r="G4" s="5">
        <f>_xlfn.XLOOKUP(A4,[3]!Table13456[No заказа],[3]!Table13456[Цена],"",0,1)</f>
        <v>16990</v>
      </c>
      <c r="H4" s="2" t="str">
        <f>M01_SETTINGS!$F$2</f>
        <v>KASPI</v>
      </c>
      <c r="L4" s="5" t="s">
        <v>53</v>
      </c>
      <c r="M4" s="5" t="s">
        <v>70</v>
      </c>
    </row>
    <row r="5" spans="1:13" x14ac:dyDescent="0.35">
      <c r="A5" s="2">
        <v>606127806</v>
      </c>
      <c r="B5" s="3">
        <f>_xlfn.XLOOKUP(A5,[3]!Table13456[No заказа],[3]!Table13456[Дата
отправки],"",0,1)</f>
        <v>45875</v>
      </c>
      <c r="C5" s="3"/>
      <c r="D5" s="3"/>
      <c r="F5" s="5">
        <f>_xlfn.XLOOKUP(A5,[3]!Table13456[No заказа],[3]!Table13456[Количество],"",0,1)</f>
        <v>1</v>
      </c>
      <c r="G5" s="5">
        <f>_xlfn.XLOOKUP(A5,[3]!Table13456[No заказа],[3]!Table13456[Цена],"",0,1)</f>
        <v>16990</v>
      </c>
      <c r="H5" s="2" t="str">
        <f>M01_SETTINGS!$F$2</f>
        <v>KASPI</v>
      </c>
    </row>
    <row r="6" spans="1:13" x14ac:dyDescent="0.35">
      <c r="A6" s="2">
        <v>606122213</v>
      </c>
      <c r="B6" s="3">
        <f>_xlfn.XLOOKUP(A6,[3]!Table13456[No заказа],[3]!Table13456[Дата
отправки],"",0,1)</f>
        <v>45875</v>
      </c>
      <c r="C6" s="3"/>
      <c r="D6" s="3"/>
      <c r="F6" s="5">
        <f>_xlfn.XLOOKUP(A6,[3]!Table13456[No заказа],[3]!Table13456[Количество],"",0,1)</f>
        <v>1</v>
      </c>
      <c r="G6" s="5">
        <f>_xlfn.XLOOKUP(A6,[3]!Table13456[No заказа],[3]!Table13456[Цена],"",0,1)</f>
        <v>16990</v>
      </c>
      <c r="H6" s="2" t="str">
        <f>M01_SETTINGS!$F$2</f>
        <v>KASPI</v>
      </c>
    </row>
    <row r="7" spans="1:13" x14ac:dyDescent="0.35">
      <c r="A7" s="2">
        <v>606214984</v>
      </c>
      <c r="B7" s="3">
        <f>_xlfn.XLOOKUP(A7,[3]!Table13456[No заказа],[3]!Table13456[Дата
отправки],"",0,1)</f>
        <v>45875</v>
      </c>
      <c r="C7" s="3"/>
      <c r="D7" s="3"/>
      <c r="F7" s="5">
        <f>_xlfn.XLOOKUP(A7,[3]!Table13456[No заказа],[3]!Table13456[Количество],"",0,1)</f>
        <v>1</v>
      </c>
      <c r="G7" s="5">
        <f>_xlfn.XLOOKUP(A7,[3]!Table13456[No заказа],[3]!Table13456[Цена],"",0,1)</f>
        <v>1000</v>
      </c>
      <c r="H7" s="2" t="str">
        <f>M01_SETTINGS!$F$2</f>
        <v>KASPI</v>
      </c>
    </row>
    <row r="8" spans="1:13" x14ac:dyDescent="0.35">
      <c r="A8" s="2">
        <v>606380117</v>
      </c>
      <c r="B8" s="3">
        <f>_xlfn.XLOOKUP(A8,[3]!Table13456[No заказа],[3]!Table13456[Дата
отправки],"",0,1)</f>
        <v>45875</v>
      </c>
      <c r="C8" s="3"/>
      <c r="D8" s="3"/>
      <c r="F8" s="5">
        <f>_xlfn.XLOOKUP(A8,[3]!Table13456[No заказа],[3]!Table13456[Количество],"",0,1)</f>
        <v>1</v>
      </c>
      <c r="G8" s="5">
        <f>_xlfn.XLOOKUP(A8,[3]!Table13456[No заказа],[3]!Table13456[Цена],"",0,1)</f>
        <v>999</v>
      </c>
      <c r="H8" s="2" t="str">
        <f>M01_SETTINGS!$F$2</f>
        <v>KASPI</v>
      </c>
    </row>
    <row r="9" spans="1:13" x14ac:dyDescent="0.35">
      <c r="A9" s="2">
        <v>606316339</v>
      </c>
      <c r="B9" s="3">
        <f>_xlfn.XLOOKUP(A9,[3]!Table13456[No заказа],[3]!Table13456[Дата
отправки],"",0,1)</f>
        <v>45875</v>
      </c>
      <c r="C9" s="3"/>
      <c r="D9" s="3"/>
      <c r="F9" s="5">
        <f>_xlfn.XLOOKUP(A9,[3]!Table13456[No заказа],[3]!Table13456[Количество],"",0,1)</f>
        <v>1</v>
      </c>
      <c r="G9" s="5">
        <f>_xlfn.XLOOKUP(A9,[3]!Table13456[No заказа],[3]!Table13456[Цена],"",0,1)</f>
        <v>990</v>
      </c>
      <c r="H9" s="2" t="str">
        <f>M01_SETTINGS!$F$2</f>
        <v>KASPI</v>
      </c>
    </row>
    <row r="10" spans="1:13" x14ac:dyDescent="0.35">
      <c r="A10" s="2">
        <v>606656982</v>
      </c>
      <c r="B10" s="3">
        <f>_xlfn.XLOOKUP(A10,[3]!Table13456[No заказа],[3]!Table13456[Дата
отправки],"",0,1)</f>
        <v>45875</v>
      </c>
      <c r="C10" s="3"/>
      <c r="D10" s="3"/>
      <c r="F10" s="5">
        <f>_xlfn.XLOOKUP(A10,[3]!Table13456[No заказа],[3]!Table13456[Количество],"",0,1)</f>
        <v>1</v>
      </c>
      <c r="G10" s="5">
        <f>_xlfn.XLOOKUP(A10,[3]!Table13456[No заказа],[3]!Table13456[Цена],"",0,1)</f>
        <v>999</v>
      </c>
      <c r="H10" s="2" t="str">
        <f>M01_SETTINGS!$F$2</f>
        <v>KASPI</v>
      </c>
    </row>
    <row r="11" spans="1:13" x14ac:dyDescent="0.35">
      <c r="A11" s="2">
        <v>606027460</v>
      </c>
      <c r="B11" s="3">
        <f>_xlfn.XLOOKUP(A11,[3]!Table13456[No заказа],[3]!Table13456[Дата
отправки],"",0,1)</f>
        <v>45875</v>
      </c>
      <c r="C11" s="3"/>
      <c r="D11" s="3"/>
      <c r="F11" s="5">
        <f>_xlfn.XLOOKUP(A11,[3]!Table13456[No заказа],[3]!Table13456[Количество],"",0,1)</f>
        <v>1</v>
      </c>
      <c r="G11" s="5">
        <f>_xlfn.XLOOKUP(A11,[3]!Table13456[No заказа],[3]!Table13456[Цена],"",0,1)</f>
        <v>999</v>
      </c>
      <c r="H11" s="2" t="str">
        <f>M01_SETTINGS!$F$2</f>
        <v>KASPI</v>
      </c>
    </row>
    <row r="12" spans="1:13" x14ac:dyDescent="0.35">
      <c r="A12" s="2">
        <v>606148788</v>
      </c>
      <c r="B12" s="3">
        <f>_xlfn.XLOOKUP(A12,[3]!Table13456[No заказа],[3]!Table13456[Дата
отправки],"",0,1)</f>
        <v>45875</v>
      </c>
      <c r="C12" s="3"/>
      <c r="D12" s="3"/>
      <c r="F12" s="5">
        <f>_xlfn.XLOOKUP(A12,[3]!Table13456[No заказа],[3]!Table13456[Количество],"",0,1)</f>
        <v>1</v>
      </c>
      <c r="G12" s="5">
        <f>_xlfn.XLOOKUP(A12,[3]!Table13456[No заказа],[3]!Table13456[Цена],"",0,1)</f>
        <v>1000</v>
      </c>
      <c r="H12" s="2" t="str">
        <f>M01_SETTINGS!$F$2</f>
        <v>KASPI</v>
      </c>
    </row>
    <row r="13" spans="1:13" x14ac:dyDescent="0.35">
      <c r="A13" s="2">
        <v>606659933</v>
      </c>
      <c r="B13" s="3">
        <f>_xlfn.XLOOKUP(A13,[3]!Table13456[No заказа],[3]!Table13456[Дата
отправки],"",0,1)</f>
        <v>45875</v>
      </c>
      <c r="C13" s="3"/>
      <c r="D13" s="3"/>
      <c r="F13" s="5">
        <f>_xlfn.XLOOKUP(A13,[3]!Table13456[No заказа],[3]!Table13456[Количество],"",0,1)</f>
        <v>1</v>
      </c>
      <c r="G13" s="5">
        <f>_xlfn.XLOOKUP(A13,[3]!Table13456[No заказа],[3]!Table13456[Цена],"",0,1)</f>
        <v>1499</v>
      </c>
      <c r="H13" s="2" t="str">
        <f>M01_SETTINGS!$F$2</f>
        <v>KASPI</v>
      </c>
    </row>
    <row r="14" spans="1:13" x14ac:dyDescent="0.35">
      <c r="A14" s="2">
        <v>606645802</v>
      </c>
      <c r="B14" s="3">
        <f>_xlfn.XLOOKUP(A14,[3]!Table13456[No заказа],[3]!Table13456[Дата
отправки],"",0,1)</f>
        <v>45875</v>
      </c>
      <c r="C14" s="3"/>
      <c r="D14" s="3"/>
      <c r="F14" s="5">
        <f>_xlfn.XLOOKUP(A14,[3]!Table13456[No заказа],[3]!Table13456[Количество],"",0,1)</f>
        <v>1</v>
      </c>
      <c r="G14" s="5">
        <f>_xlfn.XLOOKUP(A14,[3]!Table13456[No заказа],[3]!Table13456[Цена],"",0,1)</f>
        <v>1499</v>
      </c>
      <c r="H14" s="2" t="str">
        <f>M01_SETTINGS!$F$2</f>
        <v>KASPI</v>
      </c>
    </row>
    <row r="15" spans="1:13" x14ac:dyDescent="0.35">
      <c r="A15" s="2">
        <v>606572166</v>
      </c>
      <c r="B15" s="3">
        <f>_xlfn.XLOOKUP(A15,[3]!Table13456[No заказа],[3]!Table13456[Дата
отправки],"",0,1)</f>
        <v>45875</v>
      </c>
      <c r="C15" s="3"/>
      <c r="D15" s="3"/>
      <c r="F15" s="5">
        <f>_xlfn.XLOOKUP(A15,[3]!Table13456[No заказа],[3]!Table13456[Количество],"",0,1)</f>
        <v>1</v>
      </c>
      <c r="G15" s="5">
        <f>_xlfn.XLOOKUP(A15,[3]!Table13456[No заказа],[3]!Table13456[Цена],"",0,1)</f>
        <v>3499</v>
      </c>
      <c r="H15" s="2" t="str">
        <f>M01_SETTINGS!$F$2</f>
        <v>KASPI</v>
      </c>
    </row>
    <row r="16" spans="1:13" x14ac:dyDescent="0.35">
      <c r="A16" s="2">
        <v>606355640</v>
      </c>
      <c r="B16" s="3">
        <f>_xlfn.XLOOKUP(A16,[3]!Table13456[No заказа],[3]!Table13456[Дата
отправки],"",0,1)</f>
        <v>45875</v>
      </c>
      <c r="C16" s="3"/>
      <c r="D16" s="3"/>
      <c r="F16" s="5">
        <f>_xlfn.XLOOKUP(A16,[3]!Table13456[No заказа],[3]!Table13456[Количество],"",0,1)</f>
        <v>1</v>
      </c>
      <c r="G16" s="5">
        <f>_xlfn.XLOOKUP(A16,[3]!Table13456[No заказа],[3]!Table13456[Цена],"",0,1)</f>
        <v>4121</v>
      </c>
      <c r="H16" s="2" t="str">
        <f>M01_SETTINGS!$F$2</f>
        <v>KASPI</v>
      </c>
    </row>
    <row r="17" spans="1:8" x14ac:dyDescent="0.35">
      <c r="A17" s="2">
        <v>606011251</v>
      </c>
      <c r="B17" s="3">
        <f>_xlfn.XLOOKUP(A17,[3]!Table13456[No заказа],[3]!Table13456[Дата
отправки],"",0,1)</f>
        <v>45875</v>
      </c>
      <c r="C17" s="3"/>
      <c r="D17" s="3"/>
      <c r="F17" s="5">
        <f>_xlfn.XLOOKUP(A17,[3]!Table13456[No заказа],[3]!Table13456[Количество],"",0,1)</f>
        <v>1</v>
      </c>
      <c r="G17" s="5">
        <f>_xlfn.XLOOKUP(A17,[3]!Table13456[No заказа],[3]!Table13456[Цена],"",0,1)</f>
        <v>1398</v>
      </c>
      <c r="H17" s="2" t="str">
        <f>M01_SETTINGS!$F$2</f>
        <v>KASPI</v>
      </c>
    </row>
    <row r="18" spans="1:8" x14ac:dyDescent="0.35">
      <c r="A18" s="2">
        <v>606250228</v>
      </c>
      <c r="B18" s="3">
        <f>_xlfn.XLOOKUP(A18,[3]!Table13456[No заказа],[3]!Table13456[Дата
отправки],"",0,1)</f>
        <v>45875</v>
      </c>
      <c r="C18" s="3"/>
      <c r="D18" s="3"/>
      <c r="F18" s="5">
        <f>_xlfn.XLOOKUP(A18,[3]!Table13456[No заказа],[3]!Table13456[Количество],"",0,1)</f>
        <v>1</v>
      </c>
      <c r="G18" s="5">
        <f>_xlfn.XLOOKUP(A18,[3]!Table13456[No заказа],[3]!Table13456[Цена],"",0,1)</f>
        <v>1398</v>
      </c>
      <c r="H18" s="2" t="str">
        <f>M01_SETTINGS!$F$2</f>
        <v>KASPI</v>
      </c>
    </row>
    <row r="19" spans="1:8" x14ac:dyDescent="0.35">
      <c r="A19" s="2">
        <v>606033919</v>
      </c>
      <c r="B19" s="3">
        <f>_xlfn.XLOOKUP(A19,[3]!Table13456[No заказа],[3]!Table13456[Дата
отправки],"",0,1)</f>
        <v>45875</v>
      </c>
      <c r="C19" s="3"/>
      <c r="D19" s="3"/>
      <c r="F19" s="5">
        <f>_xlfn.XLOOKUP(A19,[3]!Table13456[No заказа],[3]!Table13456[Количество],"",0,1)</f>
        <v>1</v>
      </c>
      <c r="G19" s="5">
        <f>_xlfn.XLOOKUP(A19,[3]!Table13456[No заказа],[3]!Table13456[Цена],"",0,1)</f>
        <v>1398</v>
      </c>
      <c r="H19" s="2" t="str">
        <f>M01_SETTINGS!$F$2</f>
        <v>KASPI</v>
      </c>
    </row>
    <row r="20" spans="1:8" x14ac:dyDescent="0.35">
      <c r="A20" s="2">
        <v>606665081</v>
      </c>
      <c r="B20" s="3">
        <f>_xlfn.XLOOKUP(A20,[3]!Table13456[No заказа],[3]!Table13456[Дата
отправки],"",0,1)</f>
        <v>45875</v>
      </c>
      <c r="C20" s="3"/>
      <c r="D20" s="3"/>
      <c r="F20" s="5">
        <f>_xlfn.XLOOKUP(A20,[3]!Table13456[No заказа],[3]!Table13456[Количество],"",0,1)</f>
        <v>1</v>
      </c>
      <c r="G20" s="5">
        <f>_xlfn.XLOOKUP(A20,[3]!Table13456[No заказа],[3]!Table13456[Цена],"",0,1)</f>
        <v>1398</v>
      </c>
      <c r="H20" s="2" t="str">
        <f>M01_SETTINGS!$F$2</f>
        <v>KASPI</v>
      </c>
    </row>
    <row r="21" spans="1:8" x14ac:dyDescent="0.35">
      <c r="A21" s="2" t="str">
        <v>604806181-1</v>
      </c>
      <c r="B21" s="3">
        <f>_xlfn.XLOOKUP(A21,[3]!Table13456[No заказа],[3]!Table13456[Дата
отправки],"",0,1)</f>
        <v>45875</v>
      </c>
      <c r="C21" s="3"/>
      <c r="D21" s="3"/>
      <c r="F21" s="5">
        <f>_xlfn.XLOOKUP(A21,[3]!Table13456[No заказа],[3]!Table13456[Количество],"",0,1)</f>
        <v>1</v>
      </c>
      <c r="G21" s="5">
        <f>_xlfn.XLOOKUP(A21,[3]!Table13456[No заказа],[3]!Table13456[Цена],"",0,1)</f>
        <v>1398</v>
      </c>
      <c r="H21" s="2" t="str">
        <f>M01_SETTINGS!$F$2</f>
        <v>KASPI</v>
      </c>
    </row>
    <row r="22" spans="1:8" x14ac:dyDescent="0.35">
      <c r="A22" s="2">
        <v>606322188</v>
      </c>
      <c r="B22" s="3">
        <f>_xlfn.XLOOKUP(A22,[3]!Table13456[No заказа],[3]!Table13456[Дата
отправки],"",0,1)</f>
        <v>45875</v>
      </c>
      <c r="C22" s="3"/>
      <c r="D22" s="3"/>
      <c r="F22" s="5">
        <f>_xlfn.XLOOKUP(A22,[3]!Table13456[No заказа],[3]!Table13456[Количество],"",0,1)</f>
        <v>1</v>
      </c>
      <c r="G22" s="5">
        <f>_xlfn.XLOOKUP(A22,[3]!Table13456[No заказа],[3]!Table13456[Цена],"",0,1)</f>
        <v>1398</v>
      </c>
      <c r="H22" s="2" t="str">
        <f>M01_SETTINGS!$F$2</f>
        <v>KASPI</v>
      </c>
    </row>
    <row r="23" spans="1:8" x14ac:dyDescent="0.35">
      <c r="A23" s="2">
        <v>605936302</v>
      </c>
      <c r="B23" s="3">
        <f>_xlfn.XLOOKUP(A23,[3]!Table13456[No заказа],[3]!Table13456[Дата
отправки],"",0,1)</f>
        <v>45875</v>
      </c>
      <c r="C23" s="3"/>
      <c r="D23" s="3"/>
      <c r="F23" s="5">
        <f>_xlfn.XLOOKUP(A23,[3]!Table13456[No заказа],[3]!Table13456[Количество],"",0,1)</f>
        <v>1</v>
      </c>
      <c r="G23" s="5">
        <f>_xlfn.XLOOKUP(A23,[3]!Table13456[No заказа],[3]!Table13456[Цена],"",0,1)</f>
        <v>1398</v>
      </c>
      <c r="H23" s="2" t="str">
        <f>M01_SETTINGS!$F$2</f>
        <v>KASPI</v>
      </c>
    </row>
    <row r="24" spans="1:8" x14ac:dyDescent="0.35">
      <c r="A24" s="2">
        <v>605318127</v>
      </c>
      <c r="B24" s="3">
        <f>_xlfn.XLOOKUP(A24,[3]!Table13456[No заказа],[3]!Table13456[Дата
отправки],"",0,1)</f>
        <v>45875</v>
      </c>
      <c r="C24" s="3"/>
      <c r="D24" s="3"/>
      <c r="F24" s="5">
        <f>_xlfn.XLOOKUP(A24,[3]!Table13456[No заказа],[3]!Table13456[Количество],"",0,1)</f>
        <v>1</v>
      </c>
      <c r="G24" s="5">
        <f>_xlfn.XLOOKUP(A24,[3]!Table13456[No заказа],[3]!Table13456[Цена],"",0,1)</f>
        <v>1398</v>
      </c>
      <c r="H24" s="2" t="str">
        <f>M01_SETTINGS!$F$2</f>
        <v>KASPI</v>
      </c>
    </row>
    <row r="25" spans="1:8" x14ac:dyDescent="0.35">
      <c r="A25" s="2" t="str">
        <v>604806181-2</v>
      </c>
      <c r="B25" s="3">
        <f>_xlfn.XLOOKUP(A25,[3]!Table13456[No заказа],[3]!Table13456[Дата
отправки],"",0,1)</f>
        <v>45875</v>
      </c>
      <c r="C25" s="3"/>
      <c r="D25" s="3"/>
      <c r="F25" s="5">
        <f>_xlfn.XLOOKUP(A25,[3]!Table13456[No заказа],[3]!Table13456[Количество],"",0,1)</f>
        <v>1</v>
      </c>
      <c r="G25" s="5">
        <f>_xlfn.XLOOKUP(A25,[3]!Table13456[No заказа],[3]!Table13456[Цена],"",0,1)</f>
        <v>1398</v>
      </c>
      <c r="H25" s="2" t="str">
        <f>M01_SETTINGS!$F$2</f>
        <v>KASPI</v>
      </c>
    </row>
    <row r="26" spans="1:8" x14ac:dyDescent="0.35">
      <c r="A26" s="2">
        <v>605895567</v>
      </c>
      <c r="B26" s="3">
        <f>_xlfn.XLOOKUP(A26,[3]!Table13456[No заказа],[3]!Table13456[Дата
отправки],"",0,1)</f>
        <v>45875</v>
      </c>
      <c r="C26" s="3"/>
      <c r="D26" s="3"/>
      <c r="F26" s="5">
        <f>_xlfn.XLOOKUP(A26,[3]!Table13456[No заказа],[3]!Table13456[Количество],"",0,1)</f>
        <v>1</v>
      </c>
      <c r="G26" s="5">
        <f>_xlfn.XLOOKUP(A26,[3]!Table13456[No заказа],[3]!Table13456[Цена],"",0,1)</f>
        <v>1398</v>
      </c>
      <c r="H26" s="2" t="str">
        <f>M01_SETTINGS!$F$2</f>
        <v>KASPI</v>
      </c>
    </row>
    <row r="27" spans="1:8" x14ac:dyDescent="0.35">
      <c r="A27" s="2">
        <v>606263754</v>
      </c>
      <c r="B27" s="3">
        <f>_xlfn.XLOOKUP(A27,[3]!Table13456[No заказа],[3]!Table13456[Дата
отправки],"",0,1)</f>
        <v>45875</v>
      </c>
      <c r="C27" s="3"/>
      <c r="D27" s="3"/>
      <c r="F27" s="5">
        <f>_xlfn.XLOOKUP(A27,[3]!Table13456[No заказа],[3]!Table13456[Количество],"",0,1)</f>
        <v>1</v>
      </c>
      <c r="G27" s="5">
        <f>_xlfn.XLOOKUP(A27,[3]!Table13456[No заказа],[3]!Table13456[Цена],"",0,1)</f>
        <v>1489</v>
      </c>
      <c r="H27" s="2" t="str">
        <f>M01_SETTINGS!$F$2</f>
        <v>KASPI</v>
      </c>
    </row>
    <row r="28" spans="1:8" x14ac:dyDescent="0.35">
      <c r="A28" s="2">
        <v>606047568</v>
      </c>
      <c r="B28" s="3">
        <f>_xlfn.XLOOKUP(A28,[3]!Table13456[No заказа],[3]!Table13456[Дата
отправки],"",0,1)</f>
        <v>45875</v>
      </c>
      <c r="C28" s="3"/>
      <c r="D28" s="3"/>
      <c r="F28" s="5">
        <f>_xlfn.XLOOKUP(A28,[3]!Table13456[No заказа],[3]!Table13456[Количество],"",0,1)</f>
        <v>1</v>
      </c>
      <c r="G28" s="5">
        <f>_xlfn.XLOOKUP(A28,[3]!Table13456[No заказа],[3]!Table13456[Цена],"",0,1)</f>
        <v>1489</v>
      </c>
      <c r="H28" s="2" t="str">
        <f>M01_SETTINGS!$F$2</f>
        <v>KASPI</v>
      </c>
    </row>
    <row r="29" spans="1:8" x14ac:dyDescent="0.35">
      <c r="A29" s="2">
        <v>606301662</v>
      </c>
      <c r="B29" s="3">
        <f>_xlfn.XLOOKUP(A29,[3]!Table13456[No заказа],[3]!Table13456[Дата
отправки],"",0,1)</f>
        <v>45875</v>
      </c>
      <c r="C29" s="3"/>
      <c r="D29" s="3"/>
      <c r="F29" s="5">
        <f>_xlfn.XLOOKUP(A29,[3]!Table13456[No заказа],[3]!Table13456[Количество],"",0,1)</f>
        <v>1</v>
      </c>
      <c r="G29" s="5">
        <f>_xlfn.XLOOKUP(A29,[3]!Table13456[No заказа],[3]!Table13456[Цена],"",0,1)</f>
        <v>1000</v>
      </c>
      <c r="H29" s="2" t="str">
        <f>M01_SETTINGS!$F$2</f>
        <v>KASPI</v>
      </c>
    </row>
    <row r="30" spans="1:8" x14ac:dyDescent="0.35">
      <c r="A30" s="2">
        <v>606103206</v>
      </c>
      <c r="B30" s="3">
        <f>_xlfn.XLOOKUP(A30,[3]!Table13456[No заказа],[3]!Table13456[Дата
отправки],"",0,1)</f>
        <v>45875</v>
      </c>
      <c r="C30" s="3"/>
      <c r="D30" s="3"/>
      <c r="F30" s="5">
        <f>_xlfn.XLOOKUP(A30,[3]!Table13456[No заказа],[3]!Table13456[Количество],"",0,1)</f>
        <v>1</v>
      </c>
      <c r="G30" s="5">
        <f>_xlfn.XLOOKUP(A30,[3]!Table13456[No заказа],[3]!Table13456[Цена],"",0,1)</f>
        <v>1000</v>
      </c>
      <c r="H30" s="2" t="str">
        <f>M01_SETTINGS!$F$2</f>
        <v>KASPI</v>
      </c>
    </row>
    <row r="31" spans="1:8" x14ac:dyDescent="0.35">
      <c r="A31" s="2">
        <v>606060813</v>
      </c>
      <c r="B31" s="3">
        <f>_xlfn.XLOOKUP(A31,[3]!Table13456[No заказа],[3]!Table13456[Дата
отправки],"",0,1)</f>
        <v>45875</v>
      </c>
      <c r="C31" s="3"/>
      <c r="D31" s="3"/>
      <c r="F31" s="5">
        <f>_xlfn.XLOOKUP(A31,[3]!Table13456[No заказа],[3]!Table13456[Количество],"",0,1)</f>
        <v>1</v>
      </c>
      <c r="G31" s="5">
        <f>_xlfn.XLOOKUP(A31,[3]!Table13456[No заказа],[3]!Table13456[Цена],"",0,1)</f>
        <v>1398</v>
      </c>
      <c r="H31" s="2" t="str">
        <f>M01_SETTINGS!$F$2</f>
        <v>KASPI</v>
      </c>
    </row>
    <row r="32" spans="1:8" x14ac:dyDescent="0.35">
      <c r="A32" s="2">
        <v>606465385</v>
      </c>
      <c r="B32" s="3">
        <f>_xlfn.XLOOKUP(A32,[3]!Table13456[No заказа],[3]!Table13456[Дата
отправки],"",0,1)</f>
        <v>45875</v>
      </c>
      <c r="C32" s="3"/>
      <c r="D32" s="3"/>
      <c r="F32" s="5">
        <f>_xlfn.XLOOKUP(A32,[3]!Table13456[No заказа],[3]!Table13456[Количество],"",0,1)</f>
        <v>1</v>
      </c>
      <c r="G32" s="5">
        <f>_xlfn.XLOOKUP(A32,[3]!Table13456[No заказа],[3]!Table13456[Цена],"",0,1)</f>
        <v>1398</v>
      </c>
      <c r="H32" s="2" t="str">
        <f>M01_SETTINGS!$F$2</f>
        <v>KASPI</v>
      </c>
    </row>
    <row r="33" spans="1:8" x14ac:dyDescent="0.35">
      <c r="A33" s="2">
        <v>606147652</v>
      </c>
      <c r="B33" s="3">
        <f>_xlfn.XLOOKUP(A33,[3]!Table13456[No заказа],[3]!Table13456[Дата
отправки],"",0,1)</f>
        <v>45875</v>
      </c>
      <c r="C33" s="3"/>
      <c r="D33" s="3"/>
      <c r="F33" s="5">
        <f>_xlfn.XLOOKUP(A33,[3]!Table13456[No заказа],[3]!Table13456[Количество],"",0,1)</f>
        <v>1</v>
      </c>
      <c r="G33" s="5">
        <f>_xlfn.XLOOKUP(A33,[3]!Table13456[No заказа],[3]!Table13456[Цена],"",0,1)</f>
        <v>3494</v>
      </c>
      <c r="H33" s="2" t="str">
        <f>M01_SETTINGS!$F$2</f>
        <v>KASPI</v>
      </c>
    </row>
    <row r="34" spans="1:8" x14ac:dyDescent="0.35">
      <c r="A34" s="2">
        <v>606661608</v>
      </c>
      <c r="B34" s="3">
        <f>_xlfn.XLOOKUP(A34,[3]!Table13456[No заказа],[3]!Table13456[Дата
отправки],"",0,1)</f>
        <v>45875</v>
      </c>
      <c r="C34" s="3"/>
      <c r="D34" s="3"/>
      <c r="F34" s="5">
        <f>_xlfn.XLOOKUP(A34,[3]!Table13456[No заказа],[3]!Table13456[Количество],"",0,1)</f>
        <v>1</v>
      </c>
      <c r="G34" s="5">
        <f>_xlfn.XLOOKUP(A34,[3]!Table13456[No заказа],[3]!Table13456[Цена],"",0,1)</f>
        <v>3500</v>
      </c>
      <c r="H34" s="2" t="str">
        <f>M01_SETTINGS!$F$2</f>
        <v>KASPI</v>
      </c>
    </row>
    <row r="35" spans="1:8" x14ac:dyDescent="0.35">
      <c r="A35" s="2">
        <v>606703338</v>
      </c>
      <c r="B35" s="3">
        <f>_xlfn.XLOOKUP(A35,[3]!Table13456[No заказа],[3]!Table13456[Дата
отправки],"",0,1)</f>
        <v>45875</v>
      </c>
      <c r="C35" s="3"/>
      <c r="D35" s="3"/>
      <c r="F35" s="5">
        <f>_xlfn.XLOOKUP(A35,[3]!Table13456[No заказа],[3]!Table13456[Количество],"",0,1)</f>
        <v>1</v>
      </c>
      <c r="G35" s="5">
        <f>_xlfn.XLOOKUP(A35,[3]!Table13456[No заказа],[3]!Table13456[Цена],"",0,1)</f>
        <v>3494</v>
      </c>
      <c r="H35" s="2" t="str">
        <f>M01_SETTINGS!$F$2</f>
        <v>KASPI</v>
      </c>
    </row>
    <row r="36" spans="1:8" x14ac:dyDescent="0.35">
      <c r="A36" s="2">
        <v>606258840</v>
      </c>
      <c r="B36" s="3">
        <f>_xlfn.XLOOKUP(A36,[3]!Table13456[No заказа],[3]!Table13456[Дата
отправки],"",0,1)</f>
        <v>45875</v>
      </c>
      <c r="C36" s="3"/>
      <c r="D36" s="3"/>
      <c r="F36" s="5">
        <f>_xlfn.XLOOKUP(A36,[3]!Table13456[No заказа],[3]!Table13456[Количество],"",0,1)</f>
        <v>1</v>
      </c>
      <c r="G36" s="5">
        <f>_xlfn.XLOOKUP(A36,[3]!Table13456[No заказа],[3]!Table13456[Цена],"",0,1)</f>
        <v>3494</v>
      </c>
      <c r="H36" s="2" t="str">
        <f>M01_SETTINGS!$F$2</f>
        <v>KASPI</v>
      </c>
    </row>
    <row r="37" spans="1:8" x14ac:dyDescent="0.35">
      <c r="A37" s="2">
        <v>605690761</v>
      </c>
      <c r="B37" s="3">
        <f>_xlfn.XLOOKUP(A37,[3]!Table13456[No заказа],[3]!Table13456[Дата
отправки],"",0,1)</f>
        <v>45874</v>
      </c>
      <c r="C37" s="3"/>
      <c r="D37" s="3"/>
      <c r="F37" s="5">
        <f>_xlfn.XLOOKUP(A37,[3]!Table13456[No заказа],[3]!Table13456[Количество],"",0,1)</f>
        <v>1</v>
      </c>
      <c r="G37" s="5">
        <f>_xlfn.XLOOKUP(A37,[3]!Table13456[No заказа],[3]!Table13456[Цена],"",0,1)</f>
        <v>16990</v>
      </c>
      <c r="H37" s="2" t="str">
        <f>M01_SETTINGS!$F$2</f>
        <v>KASPI</v>
      </c>
    </row>
    <row r="38" spans="1:8" x14ac:dyDescent="0.35">
      <c r="A38" s="2">
        <v>605601810</v>
      </c>
      <c r="B38" s="3">
        <f>_xlfn.XLOOKUP(A38,[3]!Table13456[No заказа],[3]!Table13456[Дата
отправки],"",0,1)</f>
        <v>45874</v>
      </c>
      <c r="C38" s="3"/>
      <c r="D38" s="3"/>
      <c r="F38" s="5">
        <f>_xlfn.XLOOKUP(A38,[3]!Table13456[No заказа],[3]!Table13456[Количество],"",0,1)</f>
        <v>1</v>
      </c>
      <c r="G38" s="5">
        <f>_xlfn.XLOOKUP(A38,[3]!Table13456[No заказа],[3]!Table13456[Цена],"",0,1)</f>
        <v>16990</v>
      </c>
      <c r="H38" s="2" t="str">
        <f>M01_SETTINGS!$F$2</f>
        <v>KASPI</v>
      </c>
    </row>
    <row r="39" spans="1:8" x14ac:dyDescent="0.35">
      <c r="A39" s="2">
        <v>605368863</v>
      </c>
      <c r="B39" s="3">
        <f>_xlfn.XLOOKUP(A39,[3]!Table13456[No заказа],[3]!Table13456[Дата
отправки],"",0,1)</f>
        <v>45874</v>
      </c>
      <c r="C39" s="3"/>
      <c r="D39" s="3"/>
      <c r="F39" s="5">
        <f>_xlfn.XLOOKUP(A39,[3]!Table13456[No заказа],[3]!Table13456[Количество],"",0,1)</f>
        <v>1</v>
      </c>
      <c r="G39" s="5">
        <f>_xlfn.XLOOKUP(A39,[3]!Table13456[No заказа],[3]!Table13456[Цена],"",0,1)</f>
        <v>16990</v>
      </c>
      <c r="H39" s="2" t="str">
        <f>M01_SETTINGS!$F$2</f>
        <v>KASPI</v>
      </c>
    </row>
    <row r="40" spans="1:8" x14ac:dyDescent="0.35">
      <c r="A40" s="2">
        <v>605354750</v>
      </c>
      <c r="B40" s="3">
        <f>_xlfn.XLOOKUP(A40,[3]!Table13456[No заказа],[3]!Table13456[Дата
отправки],"",0,1)</f>
        <v>45874</v>
      </c>
      <c r="C40" s="3"/>
      <c r="D40" s="3"/>
      <c r="F40" s="5">
        <f>_xlfn.XLOOKUP(A40,[3]!Table13456[No заказа],[3]!Table13456[Количество],"",0,1)</f>
        <v>1</v>
      </c>
      <c r="G40" s="5">
        <f>_xlfn.XLOOKUP(A40,[3]!Table13456[No заказа],[3]!Table13456[Цена],"",0,1)</f>
        <v>11990</v>
      </c>
      <c r="H40" s="2" t="str">
        <f>M01_SETTINGS!$F$2</f>
        <v>KASPI</v>
      </c>
    </row>
    <row r="41" spans="1:8" x14ac:dyDescent="0.35">
      <c r="A41" s="2">
        <v>605327648</v>
      </c>
      <c r="B41" s="3">
        <f>_xlfn.XLOOKUP(A41,[3]!Table13456[No заказа],[3]!Table13456[Дата
отправки],"",0,1)</f>
        <v>45874</v>
      </c>
      <c r="C41" s="3"/>
      <c r="D41" s="3"/>
      <c r="F41" s="5">
        <f>_xlfn.XLOOKUP(A41,[3]!Table13456[No заказа],[3]!Table13456[Количество],"",0,1)</f>
        <v>1</v>
      </c>
      <c r="G41" s="5">
        <f>_xlfn.XLOOKUP(A41,[3]!Table13456[No заказа],[3]!Table13456[Цена],"",0,1)</f>
        <v>16990</v>
      </c>
      <c r="H41" s="2" t="str">
        <f>M01_SETTINGS!$F$2</f>
        <v>KASPI</v>
      </c>
    </row>
    <row r="42" spans="1:8" x14ac:dyDescent="0.35">
      <c r="A42" s="2">
        <v>605349456</v>
      </c>
      <c r="B42" s="3">
        <f>_xlfn.XLOOKUP(A42,[3]!Table13456[No заказа],[3]!Table13456[Дата
отправки],"",0,1)</f>
        <v>45874</v>
      </c>
      <c r="C42" s="3"/>
      <c r="D42" s="3"/>
      <c r="F42" s="5">
        <f>_xlfn.XLOOKUP(A42,[3]!Table13456[No заказа],[3]!Table13456[Количество],"",0,1)</f>
        <v>1</v>
      </c>
      <c r="G42" s="5">
        <f>_xlfn.XLOOKUP(A42,[3]!Table13456[No заказа],[3]!Table13456[Цена],"",0,1)</f>
        <v>16990</v>
      </c>
      <c r="H42" s="2" t="str">
        <f>M01_SETTINGS!$F$2</f>
        <v>KASPI</v>
      </c>
    </row>
    <row r="43" spans="1:8" x14ac:dyDescent="0.35">
      <c r="A43" s="2">
        <v>605069353</v>
      </c>
      <c r="B43" s="3">
        <f>_xlfn.XLOOKUP(A43,[3]!Table13456[No заказа],[3]!Table13456[Дата
отправки],"",0,1)</f>
        <v>45874</v>
      </c>
      <c r="C43" s="3"/>
      <c r="D43" s="3"/>
      <c r="F43" s="5">
        <f>_xlfn.XLOOKUP(A43,[3]!Table13456[No заказа],[3]!Table13456[Количество],"",0,1)</f>
        <v>1</v>
      </c>
      <c r="G43" s="5">
        <f>_xlfn.XLOOKUP(A43,[3]!Table13456[No заказа],[3]!Table13456[Цена],"",0,1)</f>
        <v>3499</v>
      </c>
      <c r="H43" s="2" t="str">
        <f>M01_SETTINGS!$F$2</f>
        <v>KASPI</v>
      </c>
    </row>
    <row r="44" spans="1:8" x14ac:dyDescent="0.35">
      <c r="A44" s="2">
        <v>604405400</v>
      </c>
      <c r="B44" s="3">
        <f>_xlfn.XLOOKUP(A44,[3]!Table13456[No заказа],[3]!Table13456[Дата
отправки],"",0,1)</f>
        <v>45874</v>
      </c>
      <c r="C44" s="3"/>
      <c r="D44" s="3"/>
      <c r="F44" s="5">
        <f>_xlfn.XLOOKUP(A44,[3]!Table13456[No заказа],[3]!Table13456[Количество],"",0,1)</f>
        <v>1</v>
      </c>
      <c r="G44" s="5">
        <f>_xlfn.XLOOKUP(A44,[3]!Table13456[No заказа],[3]!Table13456[Цена],"",0,1)</f>
        <v>3499</v>
      </c>
      <c r="H44" s="2" t="str">
        <f>M01_SETTINGS!$F$2</f>
        <v>KASPI</v>
      </c>
    </row>
    <row r="45" spans="1:8" x14ac:dyDescent="0.35">
      <c r="A45" s="2">
        <v>605114975</v>
      </c>
      <c r="B45" s="3">
        <f>_xlfn.XLOOKUP(A45,[3]!Table13456[No заказа],[3]!Table13456[Дата
отправки],"",0,1)</f>
        <v>45874</v>
      </c>
      <c r="C45" s="3"/>
      <c r="D45" s="3"/>
      <c r="F45" s="5">
        <f>_xlfn.XLOOKUP(A45,[3]!Table13456[No заказа],[3]!Table13456[Количество],"",0,1)</f>
        <v>2</v>
      </c>
      <c r="G45" s="5">
        <f>_xlfn.XLOOKUP(A45,[3]!Table13456[No заказа],[3]!Table13456[Цена],"",0,1)</f>
        <v>6998</v>
      </c>
      <c r="H45" s="2" t="str">
        <f>M01_SETTINGS!$F$2</f>
        <v>KASPI</v>
      </c>
    </row>
    <row r="46" spans="1:8" x14ac:dyDescent="0.35">
      <c r="A46" s="2">
        <v>605447042</v>
      </c>
      <c r="B46" s="3">
        <f>_xlfn.XLOOKUP(A46,[3]!Table13456[No заказа],[3]!Table13456[Дата
отправки],"",0,1)</f>
        <v>45874</v>
      </c>
      <c r="C46" s="3"/>
      <c r="D46" s="3"/>
      <c r="F46" s="5">
        <f>_xlfn.XLOOKUP(A46,[3]!Table13456[No заказа],[3]!Table13456[Количество],"",0,1)</f>
        <v>1</v>
      </c>
      <c r="G46" s="5">
        <f>_xlfn.XLOOKUP(A46,[3]!Table13456[No заказа],[3]!Table13456[Цена],"",0,1)</f>
        <v>4121</v>
      </c>
      <c r="H46" s="2" t="str">
        <f>M01_SETTINGS!$F$2</f>
        <v>KASPI</v>
      </c>
    </row>
    <row r="47" spans="1:8" x14ac:dyDescent="0.35">
      <c r="A47" s="2">
        <v>604690735</v>
      </c>
      <c r="B47" s="3">
        <f>_xlfn.XLOOKUP(A47,[3]!Table13456[No заказа],[3]!Table13456[Дата
отправки],"",0,1)</f>
        <v>45874</v>
      </c>
      <c r="C47" s="3"/>
      <c r="D47" s="3"/>
      <c r="F47" s="5">
        <f>_xlfn.XLOOKUP(A47,[3]!Table13456[No заказа],[3]!Table13456[Количество],"",0,1)</f>
        <v>1</v>
      </c>
      <c r="G47" s="5">
        <f>_xlfn.XLOOKUP(A47,[3]!Table13456[No заказа],[3]!Table13456[Цена],"",0,1)</f>
        <v>4121</v>
      </c>
      <c r="H47" s="2" t="str">
        <f>M01_SETTINGS!$F$2</f>
        <v>KASPI</v>
      </c>
    </row>
    <row r="48" spans="1:8" x14ac:dyDescent="0.35">
      <c r="A48" s="2">
        <v>605520750</v>
      </c>
      <c r="B48" s="3">
        <f>_xlfn.XLOOKUP(A48,[3]!Table13456[No заказа],[3]!Table13456[Дата
отправки],"",0,1)</f>
        <v>45874</v>
      </c>
      <c r="C48" s="3"/>
      <c r="D48" s="3"/>
      <c r="F48" s="5">
        <f>_xlfn.XLOOKUP(A48,[3]!Table13456[No заказа],[3]!Table13456[Количество],"",0,1)</f>
        <v>1</v>
      </c>
      <c r="G48" s="5">
        <f>_xlfn.XLOOKUP(A48,[3]!Table13456[No заказа],[3]!Table13456[Цена],"",0,1)</f>
        <v>1398</v>
      </c>
      <c r="H48" s="2" t="str">
        <f>M01_SETTINGS!$F$2</f>
        <v>KASPI</v>
      </c>
    </row>
    <row r="49" spans="1:8" x14ac:dyDescent="0.35">
      <c r="A49" s="2">
        <v>605514411</v>
      </c>
      <c r="B49" s="3">
        <f>_xlfn.XLOOKUP(A49,[3]!Table13456[No заказа],[3]!Table13456[Дата
отправки],"",0,1)</f>
        <v>45874</v>
      </c>
      <c r="C49" s="3"/>
      <c r="D49" s="3"/>
      <c r="F49" s="5">
        <f>_xlfn.XLOOKUP(A49,[3]!Table13456[No заказа],[3]!Table13456[Количество],"",0,1)</f>
        <v>1</v>
      </c>
      <c r="G49" s="5">
        <f>_xlfn.XLOOKUP(A49,[3]!Table13456[No заказа],[3]!Table13456[Цена],"",0,1)</f>
        <v>1398</v>
      </c>
      <c r="H49" s="2" t="str">
        <f>M01_SETTINGS!$F$2</f>
        <v>KASPI</v>
      </c>
    </row>
    <row r="50" spans="1:8" x14ac:dyDescent="0.35">
      <c r="A50" s="2">
        <v>605262159</v>
      </c>
      <c r="B50" s="3">
        <f>_xlfn.XLOOKUP(A50,[3]!Table13456[No заказа],[3]!Table13456[Дата
отправки],"",0,1)</f>
        <v>45874</v>
      </c>
      <c r="C50" s="3"/>
      <c r="D50" s="3"/>
      <c r="F50" s="5">
        <f>_xlfn.XLOOKUP(A50,[3]!Table13456[No заказа],[3]!Table13456[Количество],"",0,1)</f>
        <v>1</v>
      </c>
      <c r="G50" s="5">
        <f>_xlfn.XLOOKUP(A50,[3]!Table13456[No заказа],[3]!Table13456[Цена],"",0,1)</f>
        <v>1398</v>
      </c>
      <c r="H50" s="2" t="str">
        <f>M01_SETTINGS!$F$2</f>
        <v>KASPI</v>
      </c>
    </row>
    <row r="51" spans="1:8" x14ac:dyDescent="0.35">
      <c r="A51" s="2">
        <v>605458941</v>
      </c>
      <c r="B51" s="3">
        <f>_xlfn.XLOOKUP(A51,[3]!Table13456[No заказа],[3]!Table13456[Дата
отправки],"",0,1)</f>
        <v>45874</v>
      </c>
      <c r="C51" s="3"/>
      <c r="D51" s="3"/>
      <c r="F51" s="5">
        <f>_xlfn.XLOOKUP(A51,[3]!Table13456[No заказа],[3]!Table13456[Количество],"",0,1)</f>
        <v>1</v>
      </c>
      <c r="G51" s="5">
        <f>_xlfn.XLOOKUP(A51,[3]!Table13456[No заказа],[3]!Table13456[Цена],"",0,1)</f>
        <v>1398</v>
      </c>
      <c r="H51" s="2" t="str">
        <f>M01_SETTINGS!$F$2</f>
        <v>KASPI</v>
      </c>
    </row>
    <row r="52" spans="1:8" x14ac:dyDescent="0.35">
      <c r="A52" s="2" t="str">
        <v>604806181-2</v>
      </c>
      <c r="B52" s="3">
        <f>_xlfn.XLOOKUP(A52,[3]!Table13456[No заказа],[3]!Table13456[Дата
отправки],"",0,1)</f>
        <v>45875</v>
      </c>
      <c r="C52" s="3"/>
      <c r="D52" s="3"/>
      <c r="F52" s="5">
        <f>_xlfn.XLOOKUP(A52,[3]!Table13456[No заказа],[3]!Table13456[Количество],"",0,1)</f>
        <v>1</v>
      </c>
      <c r="G52" s="5">
        <f>_xlfn.XLOOKUP(A52,[3]!Table13456[No заказа],[3]!Table13456[Цена],"",0,1)</f>
        <v>1398</v>
      </c>
      <c r="H52" s="2" t="str">
        <f>M01_SETTINGS!$F$2</f>
        <v>KASPI</v>
      </c>
    </row>
    <row r="53" spans="1:8" x14ac:dyDescent="0.35">
      <c r="A53" s="2">
        <v>605318127</v>
      </c>
      <c r="B53" s="3">
        <f>_xlfn.XLOOKUP(A53,[3]!Table13456[No заказа],[3]!Table13456[Дата
отправки],"",0,1)</f>
        <v>45875</v>
      </c>
      <c r="C53" s="3"/>
      <c r="D53" s="3"/>
      <c r="F53" s="5">
        <f>_xlfn.XLOOKUP(A53,[3]!Table13456[No заказа],[3]!Table13456[Количество],"",0,1)</f>
        <v>1</v>
      </c>
      <c r="G53" s="5">
        <f>_xlfn.XLOOKUP(A53,[3]!Table13456[No заказа],[3]!Table13456[Цена],"",0,1)</f>
        <v>1398</v>
      </c>
      <c r="H53" s="2" t="str">
        <f>M01_SETTINGS!$F$2</f>
        <v>KASPI</v>
      </c>
    </row>
    <row r="54" spans="1:8" x14ac:dyDescent="0.35">
      <c r="A54" s="2" t="str">
        <v>604806181-1</v>
      </c>
      <c r="B54" s="3">
        <f>_xlfn.XLOOKUP(A54,[3]!Table13456[No заказа],[3]!Table13456[Дата
отправки],"",0,1)</f>
        <v>45875</v>
      </c>
      <c r="C54" s="3"/>
      <c r="D54" s="3"/>
      <c r="F54" s="5">
        <f>_xlfn.XLOOKUP(A54,[3]!Table13456[No заказа],[3]!Table13456[Количество],"",0,1)</f>
        <v>1</v>
      </c>
      <c r="G54" s="5">
        <f>_xlfn.XLOOKUP(A54,[3]!Table13456[No заказа],[3]!Table13456[Цена],"",0,1)</f>
        <v>1398</v>
      </c>
      <c r="H54" s="2" t="str">
        <f>M01_SETTINGS!$F$2</f>
        <v>KASPI</v>
      </c>
    </row>
    <row r="55" spans="1:8" x14ac:dyDescent="0.35">
      <c r="A55" s="2">
        <v>605547901</v>
      </c>
      <c r="B55" s="3">
        <f>_xlfn.XLOOKUP(A55,[3]!Table13456[No заказа],[3]!Table13456[Дата
отправки],"",0,1)</f>
        <v>45874</v>
      </c>
      <c r="C55" s="3"/>
      <c r="D55" s="3"/>
      <c r="F55" s="5">
        <f>_xlfn.XLOOKUP(A55,[3]!Table13456[No заказа],[3]!Table13456[Количество],"",0,1)</f>
        <v>1</v>
      </c>
      <c r="G55" s="5">
        <f>_xlfn.XLOOKUP(A55,[3]!Table13456[No заказа],[3]!Table13456[Цена],"",0,1)</f>
        <v>1398</v>
      </c>
      <c r="H55" s="2" t="str">
        <f>M01_SETTINGS!$F$2</f>
        <v>KASPI</v>
      </c>
    </row>
    <row r="56" spans="1:8" x14ac:dyDescent="0.35">
      <c r="A56" s="2">
        <v>605520750</v>
      </c>
      <c r="B56" s="3">
        <f>_xlfn.XLOOKUP(A56,[3]!Table13456[No заказа],[3]!Table13456[Дата
отправки],"",0,1)</f>
        <v>45874</v>
      </c>
      <c r="C56" s="3"/>
      <c r="D56" s="3"/>
      <c r="F56" s="5">
        <f>_xlfn.XLOOKUP(A56,[3]!Table13456[No заказа],[3]!Table13456[Количество],"",0,1)</f>
        <v>1</v>
      </c>
      <c r="G56" s="5">
        <f>_xlfn.XLOOKUP(A56,[3]!Table13456[No заказа],[3]!Table13456[Цена],"",0,1)</f>
        <v>1398</v>
      </c>
      <c r="H56" s="2" t="str">
        <f>M01_SETTINGS!$F$2</f>
        <v>KASPI</v>
      </c>
    </row>
    <row r="57" spans="1:8" x14ac:dyDescent="0.35">
      <c r="A57" s="2">
        <v>605455732</v>
      </c>
      <c r="B57" s="3">
        <f>_xlfn.XLOOKUP(A57,[3]!Table13456[No заказа],[3]!Table13456[Дата
отправки],"",0,1)</f>
        <v>45874</v>
      </c>
      <c r="C57" s="3"/>
      <c r="D57" s="3"/>
      <c r="F57" s="5">
        <f>_xlfn.XLOOKUP(A57,[3]!Table13456[No заказа],[3]!Table13456[Количество],"",0,1)</f>
        <v>1</v>
      </c>
      <c r="G57" s="5">
        <f>_xlfn.XLOOKUP(A57,[3]!Table13456[No заказа],[3]!Table13456[Цена],"",0,1)</f>
        <v>1489</v>
      </c>
      <c r="H57" s="2" t="str">
        <f>M01_SETTINGS!$F$2</f>
        <v>KASPI</v>
      </c>
    </row>
    <row r="58" spans="1:8" x14ac:dyDescent="0.35">
      <c r="A58" s="2">
        <v>605192517</v>
      </c>
      <c r="B58" s="3">
        <f>_xlfn.XLOOKUP(A58,[3]!Table13456[No заказа],[3]!Table13456[Дата
отправки],"",0,1)</f>
        <v>45874</v>
      </c>
      <c r="C58" s="3"/>
      <c r="D58" s="3"/>
      <c r="F58" s="5">
        <f>_xlfn.XLOOKUP(A58,[3]!Table13456[No заказа],[3]!Table13456[Количество],"",0,1)</f>
        <v>1</v>
      </c>
      <c r="G58" s="5">
        <f>_xlfn.XLOOKUP(A58,[3]!Table13456[No заказа],[3]!Table13456[Цена],"",0,1)</f>
        <v>1489</v>
      </c>
      <c r="H58" s="2" t="str">
        <f>M01_SETTINGS!$F$2</f>
        <v>KASPI</v>
      </c>
    </row>
    <row r="59" spans="1:8" x14ac:dyDescent="0.35">
      <c r="A59" s="2">
        <v>605544437</v>
      </c>
      <c r="B59" s="3">
        <f>_xlfn.XLOOKUP(A59,[3]!Table13456[No заказа],[3]!Table13456[Дата
отправки],"",0,1)</f>
        <v>45874</v>
      </c>
      <c r="C59" s="3"/>
      <c r="D59" s="3"/>
      <c r="F59" s="5">
        <f>_xlfn.XLOOKUP(A59,[3]!Table13456[No заказа],[3]!Table13456[Количество],"",0,1)</f>
        <v>1</v>
      </c>
      <c r="G59" s="5">
        <f>_xlfn.XLOOKUP(A59,[3]!Table13456[No заказа],[3]!Table13456[Цена],"",0,1)</f>
        <v>1000</v>
      </c>
      <c r="H59" s="2" t="str">
        <f>M01_SETTINGS!$F$2</f>
        <v>KASPI</v>
      </c>
    </row>
    <row r="60" spans="1:8" x14ac:dyDescent="0.35">
      <c r="A60" s="2">
        <v>605478799</v>
      </c>
      <c r="B60" s="3">
        <f>_xlfn.XLOOKUP(A60,[3]!Table13456[No заказа],[3]!Table13456[Дата
отправки],"",0,1)</f>
        <v>45874</v>
      </c>
      <c r="C60" s="3"/>
      <c r="D60" s="3"/>
      <c r="F60" s="5">
        <f>_xlfn.XLOOKUP(A60,[3]!Table13456[No заказа],[3]!Table13456[Количество],"",0,1)</f>
        <v>1</v>
      </c>
      <c r="G60" s="5">
        <f>_xlfn.XLOOKUP(A60,[3]!Table13456[No заказа],[3]!Table13456[Цена],"",0,1)</f>
        <v>1000</v>
      </c>
      <c r="H60" s="2" t="str">
        <f>M01_SETTINGS!$F$2</f>
        <v>KASPI</v>
      </c>
    </row>
    <row r="61" spans="1:8" x14ac:dyDescent="0.35">
      <c r="A61" s="2">
        <v>604722704</v>
      </c>
      <c r="B61" s="3">
        <f>_xlfn.XLOOKUP(A61,[3]!Table13456[No заказа],[3]!Table13456[Дата
отправки],"",0,1)</f>
        <v>45874</v>
      </c>
      <c r="C61" s="3"/>
      <c r="D61" s="3"/>
      <c r="F61" s="5">
        <f>_xlfn.XLOOKUP(A61,[3]!Table13456[No заказа],[3]!Table13456[Количество],"",0,1)</f>
        <v>1</v>
      </c>
      <c r="G61" s="5">
        <f>_xlfn.XLOOKUP(A61,[3]!Table13456[No заказа],[3]!Table13456[Цена],"",0,1)</f>
        <v>4204</v>
      </c>
      <c r="H61" s="2" t="str">
        <f>M01_SETTINGS!$F$2</f>
        <v>KASPI</v>
      </c>
    </row>
    <row r="62" spans="1:8" x14ac:dyDescent="0.35">
      <c r="A62" s="2">
        <v>605715431</v>
      </c>
      <c r="B62" s="3">
        <f>_xlfn.XLOOKUP(A62,[3]!Table13456[No заказа],[3]!Table13456[Дата
отправки],"",0,1)</f>
        <v>45874</v>
      </c>
      <c r="C62" s="3"/>
      <c r="D62" s="3"/>
      <c r="F62" s="5">
        <f>_xlfn.XLOOKUP(A62,[3]!Table13456[No заказа],[3]!Table13456[Количество],"",0,1)</f>
        <v>1</v>
      </c>
      <c r="G62" s="5">
        <f>_xlfn.XLOOKUP(A62,[3]!Table13456[No заказа],[3]!Table13456[Цена],"",0,1)</f>
        <v>1398</v>
      </c>
      <c r="H62" s="2" t="str">
        <f>M01_SETTINGS!$F$2</f>
        <v>KASPI</v>
      </c>
    </row>
    <row r="63" spans="1:8" x14ac:dyDescent="0.35">
      <c r="A63" s="2">
        <v>605676069</v>
      </c>
      <c r="B63" s="3">
        <f>_xlfn.XLOOKUP(A63,[3]!Table13456[No заказа],[3]!Table13456[Дата
отправки],"",0,1)</f>
        <v>45874</v>
      </c>
      <c r="C63" s="3"/>
      <c r="D63" s="3"/>
      <c r="F63" s="5">
        <f>_xlfn.XLOOKUP(A63,[3]!Table13456[No заказа],[3]!Table13456[Количество],"",0,1)</f>
        <v>1</v>
      </c>
      <c r="G63" s="5">
        <f>_xlfn.XLOOKUP(A63,[3]!Table13456[No заказа],[3]!Table13456[Цена],"",0,1)</f>
        <v>1398</v>
      </c>
      <c r="H63" s="2" t="str">
        <f>M01_SETTINGS!$F$2</f>
        <v>KASPI</v>
      </c>
    </row>
    <row r="64" spans="1:8" x14ac:dyDescent="0.35">
      <c r="A64" s="2">
        <v>604627235</v>
      </c>
      <c r="B64" s="3">
        <f>_xlfn.XLOOKUP(A64,[3]!Table13456[No заказа],[3]!Table13456[Дата
отправки],"",0,1)</f>
        <v>45874</v>
      </c>
      <c r="C64" s="3"/>
      <c r="D64" s="3"/>
      <c r="F64" s="5">
        <f>_xlfn.XLOOKUP(A64,[3]!Table13456[No заказа],[3]!Table13456[Количество],"",0,1)</f>
        <v>1</v>
      </c>
      <c r="G64" s="5">
        <f>_xlfn.XLOOKUP(A64,[3]!Table13456[No заказа],[3]!Table13456[Цена],"",0,1)</f>
        <v>3494</v>
      </c>
      <c r="H64" s="2" t="str">
        <f>M01_SETTINGS!$F$2</f>
        <v>KASPI</v>
      </c>
    </row>
    <row r="65" spans="1:8" x14ac:dyDescent="0.35">
      <c r="A65" s="2">
        <v>605799668</v>
      </c>
      <c r="B65" s="3">
        <f>_xlfn.XLOOKUP(A65,[3]!Table13456[No заказа],[3]!Table13456[Дата
отправки],"",0,1)</f>
        <v>45874</v>
      </c>
      <c r="C65" s="3"/>
      <c r="D65" s="3"/>
      <c r="F65" s="5">
        <f>_xlfn.XLOOKUP(A65,[3]!Table13456[No заказа],[3]!Table13456[Количество],"",0,1)</f>
        <v>1</v>
      </c>
      <c r="G65" s="5">
        <f>_xlfn.XLOOKUP(A65,[3]!Table13456[No заказа],[3]!Table13456[Цена],"",0,1)</f>
        <v>3494</v>
      </c>
      <c r="H65" s="2" t="str">
        <f>M01_SETTINGS!$F$2</f>
        <v>KASPI</v>
      </c>
    </row>
    <row r="66" spans="1:8" x14ac:dyDescent="0.35">
      <c r="A66" s="2">
        <v>605239235</v>
      </c>
      <c r="B66" s="3">
        <f>_xlfn.XLOOKUP(A66,[3]!Table13456[No заказа],[3]!Table13456[Дата
отправки],"",0,1)</f>
        <v>45874</v>
      </c>
      <c r="C66" s="3"/>
      <c r="D66" s="3"/>
      <c r="F66" s="5">
        <f>_xlfn.XLOOKUP(A66,[3]!Table13456[No заказа],[3]!Table13456[Количество],"",0,1)</f>
        <v>1</v>
      </c>
      <c r="G66" s="5">
        <f>_xlfn.XLOOKUP(A66,[3]!Table13456[No заказа],[3]!Table13456[Цена],"",0,1)</f>
        <v>3500</v>
      </c>
      <c r="H66" s="2" t="str">
        <f>M01_SETTINGS!$F$2</f>
        <v>KASPI</v>
      </c>
    </row>
    <row r="67" spans="1:8" x14ac:dyDescent="0.35">
      <c r="A67" s="2">
        <v>605152022</v>
      </c>
      <c r="B67" s="3">
        <f>_xlfn.XLOOKUP(A67,[3]!Table13456[No заказа],[3]!Table13456[Дата
отправки],"",0,1)</f>
        <v>45874</v>
      </c>
      <c r="C67" s="3"/>
      <c r="D67" s="3"/>
      <c r="F67" s="5">
        <f>_xlfn.XLOOKUP(A67,[3]!Table13456[No заказа],[3]!Table13456[Количество],"",0,1)</f>
        <v>1</v>
      </c>
      <c r="G67" s="5">
        <f>_xlfn.XLOOKUP(A67,[3]!Table13456[No заказа],[3]!Table13456[Цена],"",0,1)</f>
        <v>3500</v>
      </c>
      <c r="H67" s="2" t="str">
        <f>M01_SETTINGS!$F$2</f>
        <v>KASPI</v>
      </c>
    </row>
    <row r="68" spans="1:8" x14ac:dyDescent="0.35">
      <c r="A68" s="2">
        <v>604513796</v>
      </c>
      <c r="B68" s="3">
        <f>_xlfn.XLOOKUP(A68,[3]!Table13456[No заказа],[3]!Table13456[Дата
отправки],"",0,1)</f>
        <v>45874</v>
      </c>
      <c r="C68" s="3"/>
      <c r="D68" s="3"/>
      <c r="F68" s="5">
        <f>_xlfn.XLOOKUP(A68,[3]!Table13456[No заказа],[3]!Table13456[Количество],"",0,1)</f>
        <v>1</v>
      </c>
      <c r="G68" s="5">
        <f>_xlfn.XLOOKUP(A68,[3]!Table13456[No заказа],[3]!Table13456[Цена],"",0,1)</f>
        <v>3500</v>
      </c>
      <c r="H68" s="2" t="str">
        <f>M01_SETTINGS!$F$2</f>
        <v>KASPI</v>
      </c>
    </row>
    <row r="69" spans="1:8" x14ac:dyDescent="0.35">
      <c r="A69" s="2">
        <v>604503423</v>
      </c>
      <c r="B69" s="3">
        <f>_xlfn.XLOOKUP(A69,[3]!Table13456[No заказа],[3]!Table13456[Дата
отправки],"",0,1)</f>
        <v>45874</v>
      </c>
      <c r="C69" s="3"/>
      <c r="D69" s="3"/>
      <c r="F69" s="5">
        <f>_xlfn.XLOOKUP(A69,[3]!Table13456[No заказа],[3]!Table13456[Количество],"",0,1)</f>
        <v>1</v>
      </c>
      <c r="G69" s="5">
        <f>_xlfn.XLOOKUP(A69,[3]!Table13456[No заказа],[3]!Table13456[Цена],"",0,1)</f>
        <v>3500</v>
      </c>
      <c r="H69" s="2" t="str">
        <f>M01_SETTINGS!$F$2</f>
        <v>KASPI</v>
      </c>
    </row>
    <row r="70" spans="1:8" x14ac:dyDescent="0.35">
      <c r="A70" s="2">
        <v>605712902</v>
      </c>
      <c r="B70" s="3">
        <f>_xlfn.XLOOKUP(A70,[3]!Table13456[No заказа],[3]!Table13456[Дата
отправки],"",0,1)</f>
        <v>45874</v>
      </c>
      <c r="C70" s="3"/>
      <c r="D70" s="3"/>
      <c r="F70" s="5">
        <f>_xlfn.XLOOKUP(A70,[3]!Table13456[No заказа],[3]!Table13456[Количество],"",0,1)</f>
        <v>1</v>
      </c>
      <c r="G70" s="5">
        <f>_xlfn.XLOOKUP(A70,[3]!Table13456[No заказа],[3]!Table13456[Цена],"",0,1)</f>
        <v>3500</v>
      </c>
      <c r="H70" s="2" t="str">
        <f>M01_SETTINGS!$F$2</f>
        <v>KASPI</v>
      </c>
    </row>
    <row r="71" spans="1:8" x14ac:dyDescent="0.35">
      <c r="A71" s="2">
        <v>603741807</v>
      </c>
      <c r="B71" s="3">
        <f>_xlfn.XLOOKUP(A71,[3]!Table13456[No заказа],[3]!Table13456[Дата
отправки],"",0,1)</f>
        <v>45871</v>
      </c>
      <c r="C71" s="3"/>
      <c r="D71" s="3"/>
      <c r="F71" s="5">
        <f>_xlfn.XLOOKUP(A71,[3]!Table13456[No заказа],[3]!Table13456[Количество],"",0,1)</f>
        <v>1</v>
      </c>
      <c r="G71" s="5">
        <f>_xlfn.XLOOKUP(A71,[3]!Table13456[No заказа],[3]!Table13456[Цена],"",0,1)</f>
        <v>16990</v>
      </c>
      <c r="H71" s="2" t="str">
        <f>M01_SETTINGS!$F$2</f>
        <v>KASPI</v>
      </c>
    </row>
    <row r="72" spans="1:8" x14ac:dyDescent="0.35">
      <c r="A72" s="2">
        <v>603726830</v>
      </c>
      <c r="B72" s="3">
        <f>_xlfn.XLOOKUP(A72,[3]!Table13456[No заказа],[3]!Table13456[Дата
отправки],"",0,1)</f>
        <v>45871</v>
      </c>
      <c r="C72" s="3"/>
      <c r="D72" s="3"/>
      <c r="F72" s="5">
        <f>_xlfn.XLOOKUP(A72,[3]!Table13456[No заказа],[3]!Table13456[Количество],"",0,1)</f>
        <v>1</v>
      </c>
      <c r="G72" s="5">
        <f>_xlfn.XLOOKUP(A72,[3]!Table13456[No заказа],[3]!Table13456[Цена],"",0,1)</f>
        <v>16990</v>
      </c>
      <c r="H72" s="2" t="str">
        <f>M01_SETTINGS!$F$2</f>
        <v>KASPI</v>
      </c>
    </row>
    <row r="73" spans="1:8" x14ac:dyDescent="0.35">
      <c r="A73" s="2">
        <v>603349661</v>
      </c>
      <c r="B73" s="3">
        <f>_xlfn.XLOOKUP(A73,[3]!Table13456[No заказа],[3]!Table13456[Дата
отправки],"",0,1)</f>
        <v>45871</v>
      </c>
      <c r="C73" s="3"/>
      <c r="D73" s="3"/>
      <c r="F73" s="5">
        <f>_xlfn.XLOOKUP(A73,[3]!Table13456[No заказа],[3]!Table13456[Количество],"",0,1)</f>
        <v>1</v>
      </c>
      <c r="G73" s="5">
        <f>_xlfn.XLOOKUP(A73,[3]!Table13456[No заказа],[3]!Table13456[Цена],"",0,1)</f>
        <v>16990</v>
      </c>
      <c r="H73" s="2" t="str">
        <f>M01_SETTINGS!$F$2</f>
        <v>KASPI</v>
      </c>
    </row>
    <row r="74" spans="1:8" x14ac:dyDescent="0.35">
      <c r="A74" s="2">
        <v>603269109</v>
      </c>
      <c r="B74" s="3">
        <f>_xlfn.XLOOKUP(A74,[3]!Table13456[No заказа],[3]!Table13456[Дата
отправки],"",0,1)</f>
        <v>45871</v>
      </c>
      <c r="C74" s="3"/>
      <c r="D74" s="3"/>
      <c r="F74" s="5">
        <f>_xlfn.XLOOKUP(A74,[3]!Table13456[No заказа],[3]!Table13456[Количество],"",0,1)</f>
        <v>1</v>
      </c>
      <c r="G74" s="5">
        <f>_xlfn.XLOOKUP(A74,[3]!Table13456[No заказа],[3]!Table13456[Цена],"",0,1)</f>
        <v>10990</v>
      </c>
      <c r="H74" s="2" t="str">
        <f>M01_SETTINGS!$F$2</f>
        <v>KASPI</v>
      </c>
    </row>
    <row r="75" spans="1:8" x14ac:dyDescent="0.35">
      <c r="A75" s="2">
        <v>603754545</v>
      </c>
      <c r="B75" s="3">
        <f>_xlfn.XLOOKUP(A75,[3]!Table13456[No заказа],[3]!Table13456[Дата
отправки],"",0,1)</f>
        <v>45871</v>
      </c>
      <c r="C75" s="3"/>
      <c r="D75" s="3"/>
      <c r="F75" s="5">
        <f>_xlfn.XLOOKUP(A75,[3]!Table13456[No заказа],[3]!Table13456[Количество],"",0,1)</f>
        <v>1</v>
      </c>
      <c r="G75" s="5">
        <f>_xlfn.XLOOKUP(A75,[3]!Table13456[No заказа],[3]!Table13456[Цена],"",0,1)</f>
        <v>11990</v>
      </c>
      <c r="H75" s="2" t="str">
        <f>M01_SETTINGS!$F$2</f>
        <v>KASPI</v>
      </c>
    </row>
    <row r="76" spans="1:8" x14ac:dyDescent="0.35">
      <c r="A76" s="2">
        <v>603150969</v>
      </c>
      <c r="B76" s="3">
        <f>_xlfn.XLOOKUP(A76,[3]!Table13456[No заказа],[3]!Table13456[Дата
отправки],"",0,1)</f>
        <v>45871</v>
      </c>
      <c r="C76" s="3"/>
      <c r="D76" s="3"/>
      <c r="F76" s="5">
        <f>_xlfn.XLOOKUP(A76,[3]!Table13456[No заказа],[3]!Table13456[Количество],"",0,1)</f>
        <v>1</v>
      </c>
      <c r="G76" s="5">
        <f>_xlfn.XLOOKUP(A76,[3]!Table13456[No заказа],[3]!Table13456[Цена],"",0,1)</f>
        <v>16990</v>
      </c>
      <c r="H76" s="2" t="str">
        <f>M01_SETTINGS!$F$2</f>
        <v>KASPI</v>
      </c>
    </row>
    <row r="77" spans="1:8" x14ac:dyDescent="0.35">
      <c r="A77" s="2">
        <v>603759228</v>
      </c>
      <c r="B77" s="3">
        <f>_xlfn.XLOOKUP(A77,[3]!Table13456[No заказа],[3]!Table13456[Дата
отправки],"",0,1)</f>
        <v>45871</v>
      </c>
      <c r="C77" s="3"/>
      <c r="D77" s="3"/>
      <c r="F77" s="5">
        <f>_xlfn.XLOOKUP(A77,[3]!Table13456[No заказа],[3]!Table13456[Количество],"",0,1)</f>
        <v>1</v>
      </c>
      <c r="G77" s="5">
        <f>_xlfn.XLOOKUP(A77,[3]!Table13456[No заказа],[3]!Table13456[Цена],"",0,1)</f>
        <v>16990</v>
      </c>
      <c r="H77" s="2" t="str">
        <f>M01_SETTINGS!$F$2</f>
        <v>KASPI</v>
      </c>
    </row>
    <row r="78" spans="1:8" x14ac:dyDescent="0.35">
      <c r="A78" s="2">
        <v>603486350</v>
      </c>
      <c r="B78" s="3">
        <f>_xlfn.XLOOKUP(A78,[3]!Table13456[No заказа],[3]!Table13456[Дата
отправки],"",0,1)</f>
        <v>45871</v>
      </c>
      <c r="C78" s="3"/>
      <c r="D78" s="3"/>
      <c r="F78" s="5">
        <f>_xlfn.XLOOKUP(A78,[3]!Table13456[No заказа],[3]!Table13456[Количество],"",0,1)</f>
        <v>1</v>
      </c>
      <c r="G78" s="5">
        <f>_xlfn.XLOOKUP(A78,[3]!Table13456[No заказа],[3]!Table13456[Цена],"",0,1)</f>
        <v>16990</v>
      </c>
      <c r="H78" s="2" t="str">
        <f>M01_SETTINGS!$F$2</f>
        <v>KASPI</v>
      </c>
    </row>
    <row r="79" spans="1:8" x14ac:dyDescent="0.35">
      <c r="A79" s="2">
        <v>603057132</v>
      </c>
      <c r="B79" s="3">
        <f>_xlfn.XLOOKUP(A79,[3]!Table13456[No заказа],[3]!Table13456[Дата
отправки],"",0,1)</f>
        <v>45871</v>
      </c>
      <c r="C79" s="3"/>
      <c r="D79" s="3"/>
      <c r="F79" s="5">
        <f>_xlfn.XLOOKUP(A79,[3]!Table13456[No заказа],[3]!Table13456[Количество],"",0,1)</f>
        <v>1</v>
      </c>
      <c r="G79" s="5">
        <f>_xlfn.XLOOKUP(A79,[3]!Table13456[No заказа],[3]!Table13456[Цена],"",0,1)</f>
        <v>1000</v>
      </c>
      <c r="H79" s="2" t="str">
        <f>M01_SETTINGS!$F$2</f>
        <v>KASPI</v>
      </c>
    </row>
    <row r="80" spans="1:8" x14ac:dyDescent="0.35">
      <c r="A80" s="2">
        <v>603363747</v>
      </c>
      <c r="B80" s="3">
        <f>_xlfn.XLOOKUP(A80,[3]!Table13456[No заказа],[3]!Table13456[Дата
отправки],"",0,1)</f>
        <v>45871</v>
      </c>
      <c r="C80" s="3"/>
      <c r="D80" s="3"/>
      <c r="F80" s="5">
        <f>_xlfn.XLOOKUP(A80,[3]!Table13456[No заказа],[3]!Table13456[Количество],"",0,1)</f>
        <v>2</v>
      </c>
      <c r="G80" s="5">
        <f>_xlfn.XLOOKUP(A80,[3]!Table13456[No заказа],[3]!Table13456[Цена],"",0,1)</f>
        <v>2856</v>
      </c>
      <c r="H80" s="2" t="str">
        <f>M01_SETTINGS!$F$2</f>
        <v>KASPI</v>
      </c>
    </row>
    <row r="81" spans="1:8" x14ac:dyDescent="0.35">
      <c r="A81" s="2">
        <v>603083283</v>
      </c>
      <c r="B81" s="3">
        <f>_xlfn.XLOOKUP(A81,[3]!Table13456[No заказа],[3]!Table13456[Дата
отправки],"",0,1)</f>
        <v>45871</v>
      </c>
      <c r="C81" s="3"/>
      <c r="D81" s="3"/>
      <c r="F81" s="5">
        <f>_xlfn.XLOOKUP(A81,[3]!Table13456[No заказа],[3]!Table13456[Количество],"",0,1)</f>
        <v>1</v>
      </c>
      <c r="G81" s="5">
        <f>_xlfn.XLOOKUP(A81,[3]!Table13456[No заказа],[3]!Table13456[Цена],"",0,1)</f>
        <v>1484</v>
      </c>
      <c r="H81" s="2" t="str">
        <f>M01_SETTINGS!$F$2</f>
        <v>KASPI</v>
      </c>
    </row>
    <row r="82" spans="1:8" x14ac:dyDescent="0.35">
      <c r="A82" s="2">
        <v>603506987</v>
      </c>
      <c r="B82" s="3">
        <f>_xlfn.XLOOKUP(A82,[3]!Table13456[No заказа],[3]!Table13456[Дата
отправки],"",0,1)</f>
        <v>45871</v>
      </c>
      <c r="C82" s="3"/>
      <c r="D82" s="3"/>
      <c r="F82" s="5">
        <f>_xlfn.XLOOKUP(A82,[3]!Table13456[No заказа],[3]!Table13456[Количество],"",0,1)</f>
        <v>1</v>
      </c>
      <c r="G82" s="5">
        <f>_xlfn.XLOOKUP(A82,[3]!Table13456[No заказа],[3]!Table13456[Цена],"",0,1)</f>
        <v>999</v>
      </c>
      <c r="H82" s="2" t="str">
        <f>M01_SETTINGS!$F$2</f>
        <v>KASPI</v>
      </c>
    </row>
    <row r="83" spans="1:8" x14ac:dyDescent="0.35">
      <c r="A83" s="2">
        <v>603175565</v>
      </c>
      <c r="B83" s="3">
        <f>_xlfn.XLOOKUP(A83,[3]!Table13456[No заказа],[3]!Table13456[Дата
отправки],"",0,1)</f>
        <v>45871</v>
      </c>
      <c r="C83" s="3"/>
      <c r="D83" s="3"/>
      <c r="F83" s="5">
        <f>_xlfn.XLOOKUP(A83,[3]!Table13456[No заказа],[3]!Table13456[Количество],"",0,1)</f>
        <v>1</v>
      </c>
      <c r="G83" s="5">
        <f>_xlfn.XLOOKUP(A83,[3]!Table13456[No заказа],[3]!Table13456[Цена],"",0,1)</f>
        <v>1000</v>
      </c>
      <c r="H83" s="2" t="str">
        <f>M01_SETTINGS!$F$2</f>
        <v>KASPI</v>
      </c>
    </row>
    <row r="84" spans="1:8" x14ac:dyDescent="0.35">
      <c r="A84" s="2">
        <v>603561713</v>
      </c>
      <c r="B84" s="3">
        <f>_xlfn.XLOOKUP(A84,[3]!Table13456[No заказа],[3]!Table13456[Дата
отправки],"",0,1)</f>
        <v>45871</v>
      </c>
      <c r="C84" s="3"/>
      <c r="D84" s="3"/>
      <c r="F84" s="5">
        <f>_xlfn.XLOOKUP(A84,[3]!Table13456[No заказа],[3]!Table13456[Количество],"",0,1)</f>
        <v>1</v>
      </c>
      <c r="G84" s="5">
        <f>_xlfn.XLOOKUP(A84,[3]!Table13456[No заказа],[3]!Table13456[Цена],"",0,1)</f>
        <v>1000</v>
      </c>
      <c r="H84" s="2" t="str">
        <f>M01_SETTINGS!$F$2</f>
        <v>KASPI</v>
      </c>
    </row>
    <row r="85" spans="1:8" x14ac:dyDescent="0.35">
      <c r="A85" s="2">
        <v>602924720</v>
      </c>
      <c r="B85" s="3">
        <f>_xlfn.XLOOKUP(A85,[3]!Table13456[No заказа],[3]!Table13456[Дата
отправки],"",0,1)</f>
        <v>45871</v>
      </c>
      <c r="C85" s="3"/>
      <c r="D85" s="3"/>
      <c r="F85" s="5">
        <f>_xlfn.XLOOKUP(A85,[3]!Table13456[No заказа],[3]!Table13456[Количество],"",0,1)</f>
        <v>1</v>
      </c>
      <c r="G85" s="5">
        <f>_xlfn.XLOOKUP(A85,[3]!Table13456[No заказа],[3]!Table13456[Цена],"",0,1)</f>
        <v>1000</v>
      </c>
      <c r="H85" s="2" t="str">
        <f>M01_SETTINGS!$F$2</f>
        <v>KASPI</v>
      </c>
    </row>
    <row r="86" spans="1:8" x14ac:dyDescent="0.35">
      <c r="A86" s="2">
        <v>603265325</v>
      </c>
      <c r="B86" s="3">
        <f>_xlfn.XLOOKUP(A86,[3]!Table13456[No заказа],[3]!Table13456[Дата
отправки],"",0,1)</f>
        <v>45871</v>
      </c>
      <c r="C86" s="3"/>
      <c r="D86" s="3"/>
      <c r="F86" s="5">
        <f>_xlfn.XLOOKUP(A86,[3]!Table13456[No заказа],[3]!Table13456[Количество],"",0,1)</f>
        <v>1</v>
      </c>
      <c r="G86" s="5">
        <f>_xlfn.XLOOKUP(A86,[3]!Table13456[No заказа],[3]!Table13456[Цена],"",0,1)</f>
        <v>4121</v>
      </c>
      <c r="H86" s="2" t="str">
        <f>M01_SETTINGS!$F$2</f>
        <v>KASPI</v>
      </c>
    </row>
    <row r="87" spans="1:8" x14ac:dyDescent="0.35">
      <c r="A87" s="2">
        <v>603238550</v>
      </c>
      <c r="B87" s="3">
        <f>_xlfn.XLOOKUP(A87,[3]!Table13456[No заказа],[3]!Table13456[Дата
отправки],"",0,1)</f>
        <v>45871</v>
      </c>
      <c r="C87" s="3"/>
      <c r="D87" s="3"/>
      <c r="F87" s="5">
        <f>_xlfn.XLOOKUP(A87,[3]!Table13456[No заказа],[3]!Table13456[Количество],"",0,1)</f>
        <v>1</v>
      </c>
      <c r="G87" s="5">
        <f>_xlfn.XLOOKUP(A87,[3]!Table13456[No заказа],[3]!Table13456[Цена],"",0,1)</f>
        <v>1299</v>
      </c>
      <c r="H87" s="2" t="str">
        <f>M01_SETTINGS!$F$2</f>
        <v>KASPI</v>
      </c>
    </row>
    <row r="88" spans="1:8" x14ac:dyDescent="0.35">
      <c r="A88" s="2">
        <v>603282175</v>
      </c>
      <c r="B88" s="3">
        <f>_xlfn.XLOOKUP(A88,[3]!Table13456[No заказа],[3]!Table13456[Дата
отправки],"",0,1)</f>
        <v>45871</v>
      </c>
      <c r="C88" s="3"/>
      <c r="D88" s="3"/>
      <c r="F88" s="5">
        <f>_xlfn.XLOOKUP(A88,[3]!Table13456[No заказа],[3]!Table13456[Количество],"",0,1)</f>
        <v>1</v>
      </c>
      <c r="G88" s="5">
        <f>_xlfn.XLOOKUP(A88,[3]!Table13456[No заказа],[3]!Table13456[Цена],"",0,1)</f>
        <v>1299</v>
      </c>
      <c r="H88" s="2" t="str">
        <f>M01_SETTINGS!$F$2</f>
        <v>KASPI</v>
      </c>
    </row>
    <row r="89" spans="1:8" x14ac:dyDescent="0.35">
      <c r="A89" s="2">
        <v>603462608</v>
      </c>
      <c r="B89" s="3">
        <f>_xlfn.XLOOKUP(A89,[3]!Table13456[No заказа],[3]!Table13456[Дата
отправки],"",0,1)</f>
        <v>45871</v>
      </c>
      <c r="C89" s="3"/>
      <c r="D89" s="3"/>
      <c r="F89" s="5">
        <f>_xlfn.XLOOKUP(A89,[3]!Table13456[No заказа],[3]!Table13456[Количество],"",0,1)</f>
        <v>1</v>
      </c>
      <c r="G89" s="5">
        <f>_xlfn.XLOOKUP(A89,[3]!Table13456[No заказа],[3]!Table13456[Цена],"",0,1)</f>
        <v>1000</v>
      </c>
      <c r="H89" s="2" t="str">
        <f>M01_SETTINGS!$F$2</f>
        <v>KASPI</v>
      </c>
    </row>
    <row r="90" spans="1:8" x14ac:dyDescent="0.35">
      <c r="A90" s="2">
        <v>602997128</v>
      </c>
      <c r="B90" s="3">
        <f>_xlfn.XLOOKUP(A90,[3]!Table13456[No заказа],[3]!Table13456[Дата
отправки],"",0,1)</f>
        <v>45871</v>
      </c>
      <c r="C90" s="3"/>
      <c r="D90" s="3"/>
      <c r="F90" s="5">
        <f>_xlfn.XLOOKUP(A90,[3]!Table13456[No заказа],[3]!Table13456[Количество],"",0,1)</f>
        <v>1</v>
      </c>
      <c r="G90" s="5">
        <f>_xlfn.XLOOKUP(A90,[3]!Table13456[No заказа],[3]!Table13456[Цена],"",0,1)</f>
        <v>3760</v>
      </c>
      <c r="H90" s="2" t="str">
        <f>M01_SETTINGS!$F$2</f>
        <v>KASPI</v>
      </c>
    </row>
    <row r="91" spans="1:8" x14ac:dyDescent="0.35">
      <c r="A91" s="2">
        <v>603501809</v>
      </c>
      <c r="B91" s="3">
        <f>_xlfn.XLOOKUP(A91,[3]!Table13456[No заказа],[3]!Table13456[Дата
отправки],"",0,1)</f>
        <v>45871</v>
      </c>
      <c r="C91" s="3"/>
      <c r="D91" s="3"/>
      <c r="F91" s="5">
        <f>_xlfn.XLOOKUP(A91,[3]!Table13456[No заказа],[3]!Table13456[Количество],"",0,1)</f>
        <v>1</v>
      </c>
      <c r="G91" s="5">
        <f>_xlfn.XLOOKUP(A91,[3]!Table13456[No заказа],[3]!Table13456[Цена],"",0,1)</f>
        <v>4295</v>
      </c>
      <c r="H91" s="2" t="str">
        <f>M01_SETTINGS!$F$2</f>
        <v>KASPI</v>
      </c>
    </row>
    <row r="92" spans="1:8" x14ac:dyDescent="0.35">
      <c r="A92" s="2">
        <v>602654118</v>
      </c>
      <c r="B92" s="3">
        <f>_xlfn.XLOOKUP(A92,[3]!Table13456[No заказа],[3]!Table13456[Дата
отправки],"",0,1)</f>
        <v>45870</v>
      </c>
      <c r="C92" s="3"/>
      <c r="D92" s="3"/>
      <c r="F92" s="5">
        <f>_xlfn.XLOOKUP(A92,[3]!Table13456[No заказа],[3]!Table13456[Количество],"",0,1)</f>
        <v>1</v>
      </c>
      <c r="G92" s="5">
        <f>_xlfn.XLOOKUP(A92,[3]!Table13456[No заказа],[3]!Table13456[Цена],"",0,1)</f>
        <v>16990</v>
      </c>
      <c r="H92" s="2" t="str">
        <f>M01_SETTINGS!$F$2</f>
        <v>KASPI</v>
      </c>
    </row>
    <row r="93" spans="1:8" x14ac:dyDescent="0.35">
      <c r="A93" s="2">
        <v>602614506</v>
      </c>
      <c r="B93" s="3">
        <f>_xlfn.XLOOKUP(A93,[3]!Table13456[No заказа],[3]!Table13456[Дата
отправки],"",0,1)</f>
        <v>45870</v>
      </c>
      <c r="C93" s="3"/>
      <c r="D93" s="3"/>
      <c r="F93" s="5">
        <f>_xlfn.XLOOKUP(A93,[3]!Table13456[No заказа],[3]!Table13456[Количество],"",0,1)</f>
        <v>1</v>
      </c>
      <c r="G93" s="5">
        <f>_xlfn.XLOOKUP(A93,[3]!Table13456[No заказа],[3]!Table13456[Цена],"",0,1)</f>
        <v>16990</v>
      </c>
      <c r="H93" s="2" t="str">
        <f>M01_SETTINGS!$F$2</f>
        <v>KASPI</v>
      </c>
    </row>
    <row r="94" spans="1:8" x14ac:dyDescent="0.35">
      <c r="A94" s="2">
        <v>602381758</v>
      </c>
      <c r="B94" s="3">
        <f>_xlfn.XLOOKUP(A94,[3]!Table13456[No заказа],[3]!Table13456[Дата
отправки],"",0,1)</f>
        <v>45870</v>
      </c>
      <c r="C94" s="3"/>
      <c r="D94" s="3"/>
      <c r="F94" s="5">
        <f>_xlfn.XLOOKUP(A94,[3]!Table13456[No заказа],[3]!Table13456[Количество],"",0,1)</f>
        <v>1</v>
      </c>
      <c r="G94" s="5">
        <f>_xlfn.XLOOKUP(A94,[3]!Table13456[No заказа],[3]!Table13456[Цена],"",0,1)</f>
        <v>11990</v>
      </c>
      <c r="H94" s="2" t="str">
        <f>M01_SETTINGS!$F$2</f>
        <v>KASPI</v>
      </c>
    </row>
    <row r="95" spans="1:8" x14ac:dyDescent="0.35">
      <c r="A95" s="2">
        <v>602524085</v>
      </c>
      <c r="B95" s="3">
        <f>_xlfn.XLOOKUP(A95,[3]!Table13456[No заказа],[3]!Table13456[Дата
отправки],"",0,1)</f>
        <v>45870</v>
      </c>
      <c r="C95" s="3"/>
      <c r="D95" s="3"/>
      <c r="F95" s="5">
        <f>_xlfn.XLOOKUP(A95,[3]!Table13456[No заказа],[3]!Table13456[Количество],"",0,1)</f>
        <v>1</v>
      </c>
      <c r="G95" s="5">
        <f>_xlfn.XLOOKUP(A95,[3]!Table13456[No заказа],[3]!Table13456[Цена],"",0,1)</f>
        <v>16990</v>
      </c>
      <c r="H95" s="2" t="str">
        <f>M01_SETTINGS!$F$2</f>
        <v>KASPI</v>
      </c>
    </row>
    <row r="96" spans="1:8" x14ac:dyDescent="0.35">
      <c r="A96" s="2">
        <v>602496530</v>
      </c>
      <c r="B96" s="3">
        <f>_xlfn.XLOOKUP(A96,[3]!Table13456[No заказа],[3]!Table13456[Дата
отправки],"",0,1)</f>
        <v>45870</v>
      </c>
      <c r="C96" s="3"/>
      <c r="D96" s="3"/>
      <c r="F96" s="5">
        <f>_xlfn.XLOOKUP(A96,[3]!Table13456[No заказа],[3]!Table13456[Количество],"",0,1)</f>
        <v>1</v>
      </c>
      <c r="G96" s="5">
        <f>_xlfn.XLOOKUP(A96,[3]!Table13456[No заказа],[3]!Table13456[Цена],"",0,1)</f>
        <v>16990</v>
      </c>
      <c r="H96" s="2" t="str">
        <f>M01_SETTINGS!$F$2</f>
        <v>KASPI</v>
      </c>
    </row>
    <row r="97" spans="1:8" x14ac:dyDescent="0.35">
      <c r="A97" s="2">
        <v>602613261</v>
      </c>
      <c r="B97" s="3">
        <f>_xlfn.XLOOKUP(A97,[3]!Table13456[No заказа],[3]!Table13456[Дата
отправки],"",0,1)</f>
        <v>45870</v>
      </c>
      <c r="C97" s="3"/>
      <c r="D97" s="3"/>
      <c r="F97" s="5">
        <f>_xlfn.XLOOKUP(A97,[3]!Table13456[No заказа],[3]!Table13456[Количество],"",0,1)</f>
        <v>1</v>
      </c>
      <c r="G97" s="5">
        <f>_xlfn.XLOOKUP(A97,[3]!Table13456[No заказа],[3]!Table13456[Цена],"",0,1)</f>
        <v>1000</v>
      </c>
      <c r="H97" s="2" t="str">
        <f>M01_SETTINGS!$F$2</f>
        <v>KASPI</v>
      </c>
    </row>
    <row r="98" spans="1:8" x14ac:dyDescent="0.35">
      <c r="A98" s="2">
        <v>602606277</v>
      </c>
      <c r="B98" s="3">
        <f>_xlfn.XLOOKUP(A98,[3]!Table13456[No заказа],[3]!Table13456[Дата
отправки],"",0,1)</f>
        <v>45870</v>
      </c>
      <c r="C98" s="3"/>
      <c r="D98" s="3"/>
      <c r="F98" s="5">
        <f>_xlfn.XLOOKUP(A98,[3]!Table13456[No заказа],[3]!Table13456[Количество],"",0,1)</f>
        <v>1</v>
      </c>
      <c r="G98" s="5">
        <f>_xlfn.XLOOKUP(A98,[3]!Table13456[No заказа],[3]!Table13456[Цена],"",0,1)</f>
        <v>1000</v>
      </c>
      <c r="H98" s="2" t="str">
        <f>M01_SETTINGS!$F$2</f>
        <v>KASPI</v>
      </c>
    </row>
    <row r="99" spans="1:8" x14ac:dyDescent="0.35">
      <c r="A99" s="2">
        <v>602778235</v>
      </c>
      <c r="B99" s="3">
        <f>_xlfn.XLOOKUP(A99,[3]!Table13456[No заказа],[3]!Table13456[Дата
отправки],"",0,1)</f>
        <v>45870</v>
      </c>
      <c r="C99" s="3"/>
      <c r="D99" s="3"/>
      <c r="F99" s="5">
        <f>_xlfn.XLOOKUP(A99,[3]!Table13456[No заказа],[3]!Table13456[Количество],"",0,1)</f>
        <v>1</v>
      </c>
      <c r="G99" s="5">
        <f>_xlfn.XLOOKUP(A99,[3]!Table13456[No заказа],[3]!Table13456[Цена],"",0,1)</f>
        <v>1526</v>
      </c>
      <c r="H99" s="2" t="str">
        <f>M01_SETTINGS!$F$2</f>
        <v>KASPI</v>
      </c>
    </row>
    <row r="100" spans="1:8" x14ac:dyDescent="0.35">
      <c r="A100" s="2">
        <v>602723746</v>
      </c>
      <c r="B100" s="3">
        <f>_xlfn.XLOOKUP(A100,[3]!Table13456[No заказа],[3]!Table13456[Дата
отправки],"",0,1)</f>
        <v>45870</v>
      </c>
      <c r="C100" s="3"/>
      <c r="D100" s="3"/>
      <c r="F100" s="5">
        <f>_xlfn.XLOOKUP(A100,[3]!Table13456[No заказа],[3]!Table13456[Количество],"",0,1)</f>
        <v>1</v>
      </c>
      <c r="G100" s="5">
        <f>_xlfn.XLOOKUP(A100,[3]!Table13456[No заказа],[3]!Table13456[Цена],"",0,1)</f>
        <v>1500</v>
      </c>
      <c r="H100" s="2" t="str">
        <f>M01_SETTINGS!$F$2</f>
        <v>KASPI</v>
      </c>
    </row>
    <row r="101" spans="1:8" x14ac:dyDescent="0.35">
      <c r="A101" s="2">
        <v>602854004</v>
      </c>
      <c r="B101" s="3">
        <f>_xlfn.XLOOKUP(A101,[3]!Table13456[No заказа],[3]!Table13456[Дата
отправки],"",0,1)</f>
        <v>45870</v>
      </c>
      <c r="C101" s="3"/>
      <c r="D101" s="3"/>
      <c r="F101" s="5">
        <f>_xlfn.XLOOKUP(A101,[3]!Table13456[No заказа],[3]!Table13456[Количество],"",0,1)</f>
        <v>1</v>
      </c>
      <c r="G101" s="5">
        <f>_xlfn.XLOOKUP(A101,[3]!Table13456[No заказа],[3]!Table13456[Цена],"",0,1)</f>
        <v>1000</v>
      </c>
      <c r="H101" s="2" t="str">
        <f>M01_SETTINGS!$F$2</f>
        <v>KASPI</v>
      </c>
    </row>
    <row r="102" spans="1:8" x14ac:dyDescent="0.35">
      <c r="A102" s="2">
        <v>602676993</v>
      </c>
      <c r="B102" s="3">
        <f>_xlfn.XLOOKUP(A102,[3]!Table13456[No заказа],[3]!Table13456[Дата
отправки],"",0,1)</f>
        <v>45870</v>
      </c>
      <c r="C102" s="3"/>
      <c r="D102" s="3"/>
      <c r="F102" s="5">
        <f>_xlfn.XLOOKUP(A102,[3]!Table13456[No заказа],[3]!Table13456[Количество],"",0,1)</f>
        <v>1</v>
      </c>
      <c r="G102" s="5">
        <f>_xlfn.XLOOKUP(A102,[3]!Table13456[No заказа],[3]!Table13456[Цена],"",0,1)</f>
        <v>5844</v>
      </c>
      <c r="H102" s="2" t="str">
        <f>M01_SETTINGS!$F$2</f>
        <v>KASPI</v>
      </c>
    </row>
    <row r="103" spans="1:8" x14ac:dyDescent="0.35">
      <c r="A103" s="2">
        <v>602864930</v>
      </c>
      <c r="B103" s="3">
        <f>_xlfn.XLOOKUP(A103,[3]!Table13456[No заказа],[3]!Table13456[Дата
отправки],"",0,1)</f>
        <v>45870</v>
      </c>
      <c r="C103" s="3"/>
      <c r="D103" s="3"/>
      <c r="F103" s="5">
        <f>_xlfn.XLOOKUP(A103,[3]!Table13456[No заказа],[3]!Table13456[Количество],"",0,1)</f>
        <v>1</v>
      </c>
      <c r="G103" s="5">
        <f>_xlfn.XLOOKUP(A103,[3]!Table13456[No заказа],[3]!Table13456[Цена],"",0,1)</f>
        <v>1299</v>
      </c>
      <c r="H103" s="2" t="str">
        <f>M01_SETTINGS!$F$2</f>
        <v>KASPI</v>
      </c>
    </row>
    <row r="104" spans="1:8" x14ac:dyDescent="0.35">
      <c r="A104" s="2">
        <v>602385470</v>
      </c>
      <c r="B104" s="3">
        <f>_xlfn.XLOOKUP(A104,[3]!Table13456[No заказа],[3]!Table13456[Дата
отправки],"",0,1)</f>
        <v>45870</v>
      </c>
      <c r="C104" s="3"/>
      <c r="D104" s="3"/>
      <c r="F104" s="5">
        <f>_xlfn.XLOOKUP(A104,[3]!Table13456[No заказа],[3]!Table13456[Количество],"",0,1)</f>
        <v>1</v>
      </c>
      <c r="G104" s="5">
        <f>_xlfn.XLOOKUP(A104,[3]!Table13456[No заказа],[3]!Table13456[Цена],"",0,1)</f>
        <v>1000</v>
      </c>
      <c r="H104" s="2" t="str">
        <f>M01_SETTINGS!$F$2</f>
        <v>KASPI</v>
      </c>
    </row>
    <row r="105" spans="1:8" x14ac:dyDescent="0.35">
      <c r="A105" s="2">
        <v>602873435</v>
      </c>
      <c r="B105" s="3">
        <f>_xlfn.XLOOKUP(A105,[3]!Table13456[No заказа],[3]!Table13456[Дата
отправки],"",0,1)</f>
        <v>45870</v>
      </c>
      <c r="C105" s="3"/>
      <c r="D105" s="3"/>
      <c r="F105" s="5">
        <f>_xlfn.XLOOKUP(A105,[3]!Table13456[No заказа],[3]!Table13456[Количество],"",0,1)</f>
        <v>1</v>
      </c>
      <c r="G105" s="5">
        <f>_xlfn.XLOOKUP(A105,[3]!Table13456[No заказа],[3]!Table13456[Цена],"",0,1)</f>
        <v>1000</v>
      </c>
      <c r="H105" s="2" t="str">
        <f>M01_SETTINGS!$F$2</f>
        <v>KASPI</v>
      </c>
    </row>
    <row r="106" spans="1:8" x14ac:dyDescent="0.35">
      <c r="A106" s="2">
        <v>602389531</v>
      </c>
      <c r="B106" s="3">
        <f>_xlfn.XLOOKUP(A106,[3]!Table13456[No заказа],[3]!Table13456[Дата
отправки],"",0,1)</f>
        <v>45870</v>
      </c>
      <c r="C106" s="3"/>
      <c r="D106" s="3"/>
      <c r="F106" s="5">
        <f>_xlfn.XLOOKUP(A106,[3]!Table13456[No заказа],[3]!Table13456[Количество],"",0,1)</f>
        <v>1</v>
      </c>
      <c r="G106" s="5">
        <f>_xlfn.XLOOKUP(A106,[3]!Table13456[No заказа],[3]!Table13456[Цена],"",0,1)</f>
        <v>3699</v>
      </c>
      <c r="H106" s="2" t="str">
        <f>M01_SETTINGS!$F$2</f>
        <v>KASPI</v>
      </c>
    </row>
    <row r="107" spans="1:8" x14ac:dyDescent="0.35">
      <c r="A107" s="2">
        <v>601964220</v>
      </c>
      <c r="B107" s="3">
        <f>_xlfn.XLOOKUP(A107,[3]!Table13456[No заказа],[3]!Table13456[Дата
отправки],"",0,1)</f>
        <v>45869</v>
      </c>
      <c r="C107" s="3"/>
      <c r="D107" s="3"/>
      <c r="F107" s="5">
        <f>_xlfn.XLOOKUP(A107,[3]!Table13456[No заказа],[3]!Table13456[Количество],"",0,1)</f>
        <v>1</v>
      </c>
      <c r="G107" s="5">
        <f>_xlfn.XLOOKUP(A107,[3]!Table13456[No заказа],[3]!Table13456[Цена],"",0,1)</f>
        <v>11990</v>
      </c>
      <c r="H107" s="2" t="str">
        <f>M01_SETTINGS!$F$2</f>
        <v>KASPI</v>
      </c>
    </row>
    <row r="108" spans="1:8" x14ac:dyDescent="0.35">
      <c r="A108" s="2">
        <v>602121111</v>
      </c>
      <c r="B108" s="3">
        <f>_xlfn.XLOOKUP(A108,[3]!Table13456[No заказа],[3]!Table13456[Дата
отправки],"",0,1)</f>
        <v>45869</v>
      </c>
      <c r="C108" s="3"/>
      <c r="D108" s="3"/>
      <c r="F108" s="5">
        <f>_xlfn.XLOOKUP(A108,[3]!Table13456[No заказа],[3]!Table13456[Количество],"",0,1)</f>
        <v>1</v>
      </c>
      <c r="G108" s="5">
        <f>_xlfn.XLOOKUP(A108,[3]!Table13456[No заказа],[3]!Table13456[Цена],"",0,1)</f>
        <v>11990</v>
      </c>
      <c r="H108" s="2" t="str">
        <f>M01_SETTINGS!$F$2</f>
        <v>KASPI</v>
      </c>
    </row>
    <row r="109" spans="1:8" x14ac:dyDescent="0.35">
      <c r="A109" s="2">
        <v>601984776</v>
      </c>
      <c r="B109" s="3">
        <f>_xlfn.XLOOKUP(A109,[3]!Table13456[No заказа],[3]!Table13456[Дата
отправки],"",0,1)</f>
        <v>45869</v>
      </c>
      <c r="C109" s="3"/>
      <c r="D109" s="3"/>
      <c r="F109" s="5">
        <f>_xlfn.XLOOKUP(A109,[3]!Table13456[No заказа],[3]!Table13456[Количество],"",0,1)</f>
        <v>1</v>
      </c>
      <c r="G109" s="5">
        <f>_xlfn.XLOOKUP(A109,[3]!Table13456[No заказа],[3]!Table13456[Цена],"",0,1)</f>
        <v>16990</v>
      </c>
      <c r="H109" s="2" t="str">
        <f>M01_SETTINGS!$F$2</f>
        <v>KASPI</v>
      </c>
    </row>
    <row r="110" spans="1:8" x14ac:dyDescent="0.35">
      <c r="A110" s="2">
        <v>602087609</v>
      </c>
      <c r="B110" s="3">
        <f>_xlfn.XLOOKUP(A110,[3]!Table13456[No заказа],[3]!Table13456[Дата
отправки],"",0,1)</f>
        <v>45869</v>
      </c>
      <c r="C110" s="3"/>
      <c r="D110" s="3"/>
      <c r="F110" s="5">
        <f>_xlfn.XLOOKUP(A110,[3]!Table13456[No заказа],[3]!Table13456[Количество],"",0,1)</f>
        <v>1</v>
      </c>
      <c r="G110" s="5">
        <f>_xlfn.XLOOKUP(A110,[3]!Table13456[No заказа],[3]!Table13456[Цена],"",0,1)</f>
        <v>1000</v>
      </c>
      <c r="H110" s="2" t="str">
        <f>M01_SETTINGS!$F$2</f>
        <v>KASPI</v>
      </c>
    </row>
    <row r="111" spans="1:8" x14ac:dyDescent="0.35">
      <c r="A111" s="2">
        <v>601608237</v>
      </c>
      <c r="B111" s="3">
        <f>_xlfn.XLOOKUP(A111,[3]!Table13456[No заказа],[3]!Table13456[Дата
отправки],"",0,1)</f>
        <v>45869</v>
      </c>
      <c r="C111" s="3"/>
      <c r="D111" s="3"/>
      <c r="F111" s="5">
        <f>_xlfn.XLOOKUP(A111,[3]!Table13456[No заказа],[3]!Table13456[Количество],"",0,1)</f>
        <v>1</v>
      </c>
      <c r="G111" s="5">
        <f>_xlfn.XLOOKUP(A111,[3]!Table13456[No заказа],[3]!Table13456[Цена],"",0,1)</f>
        <v>1000</v>
      </c>
      <c r="H111" s="2" t="str">
        <f>M01_SETTINGS!$F$2</f>
        <v>KASPI</v>
      </c>
    </row>
    <row r="112" spans="1:8" x14ac:dyDescent="0.35">
      <c r="A112" s="2">
        <v>602267047</v>
      </c>
      <c r="B112" s="3">
        <f>_xlfn.XLOOKUP(A112,[3]!Table13456[No заказа],[3]!Table13456[Дата
отправки],"",0,1)</f>
        <v>45869</v>
      </c>
      <c r="C112" s="3"/>
      <c r="D112" s="3"/>
      <c r="F112" s="5">
        <f>_xlfn.XLOOKUP(A112,[3]!Table13456[No заказа],[3]!Table13456[Количество],"",0,1)</f>
        <v>3</v>
      </c>
      <c r="G112" s="5">
        <f>_xlfn.XLOOKUP(A112,[3]!Table13456[No заказа],[3]!Table13456[Цена],"",0,1)</f>
        <v>4500</v>
      </c>
      <c r="H112" s="2" t="str">
        <f>M01_SETTINGS!$F$2</f>
        <v>KASPI</v>
      </c>
    </row>
    <row r="113" spans="1:8" x14ac:dyDescent="0.35">
      <c r="A113" s="2">
        <v>602225078</v>
      </c>
      <c r="B113" s="3">
        <f>_xlfn.XLOOKUP(A113,[3]!Table13456[No заказа],[3]!Table13456[Дата
отправки],"",0,1)</f>
        <v>45869</v>
      </c>
      <c r="C113" s="3"/>
      <c r="D113" s="3"/>
      <c r="F113" s="5">
        <f>_xlfn.XLOOKUP(A113,[3]!Table13456[No заказа],[3]!Table13456[Количество],"",0,1)</f>
        <v>3</v>
      </c>
      <c r="G113" s="5">
        <f>_xlfn.XLOOKUP(A113,[3]!Table13456[No заказа],[3]!Table13456[Цена],"",0,1)</f>
        <v>4500</v>
      </c>
      <c r="H113" s="2" t="str">
        <f>M01_SETTINGS!$F$2</f>
        <v>KASPI</v>
      </c>
    </row>
    <row r="114" spans="1:8" x14ac:dyDescent="0.35">
      <c r="A114" s="2">
        <v>602293359</v>
      </c>
      <c r="B114" s="3">
        <f>_xlfn.XLOOKUP(A114,[3]!Table13456[No заказа],[3]!Table13456[Дата
отправки],"",0,1)</f>
        <v>45869</v>
      </c>
      <c r="C114" s="3"/>
      <c r="D114" s="3"/>
      <c r="F114" s="5">
        <f>_xlfn.XLOOKUP(A114,[3]!Table13456[No заказа],[3]!Table13456[Количество],"",0,1)</f>
        <v>1</v>
      </c>
      <c r="G114" s="5">
        <f>_xlfn.XLOOKUP(A114,[3]!Table13456[No заказа],[3]!Table13456[Цена],"",0,1)</f>
        <v>4121</v>
      </c>
      <c r="H114" s="2" t="str">
        <f>M01_SETTINGS!$F$2</f>
        <v>KASPI</v>
      </c>
    </row>
    <row r="115" spans="1:8" x14ac:dyDescent="0.35">
      <c r="A115" s="2">
        <v>601922449</v>
      </c>
      <c r="B115" s="3">
        <f>_xlfn.XLOOKUP(A115,[3]!Table13456[No заказа],[3]!Table13456[Дата
отправки],"",0,1)</f>
        <v>45869</v>
      </c>
      <c r="C115" s="3"/>
      <c r="D115" s="3"/>
      <c r="F115" s="5">
        <f>_xlfn.XLOOKUP(A115,[3]!Table13456[No заказа],[3]!Table13456[Количество],"",0,1)</f>
        <v>1</v>
      </c>
      <c r="G115" s="5">
        <f>_xlfn.XLOOKUP(A115,[3]!Table13456[No заказа],[3]!Table13456[Цена],"",0,1)</f>
        <v>10900</v>
      </c>
      <c r="H115" s="2" t="str">
        <f>M01_SETTINGS!$F$2</f>
        <v>KASPI</v>
      </c>
    </row>
    <row r="116" spans="1:8" x14ac:dyDescent="0.35">
      <c r="A116" s="2">
        <v>601565141</v>
      </c>
      <c r="B116" s="3">
        <f>_xlfn.XLOOKUP(A116,[3]!Table13456[No заказа],[3]!Table13456[Дата
отправки],"",0,1)</f>
        <v>45869</v>
      </c>
      <c r="C116" s="3"/>
      <c r="D116" s="3"/>
      <c r="F116" s="5">
        <f>_xlfn.XLOOKUP(A116,[3]!Table13456[No заказа],[3]!Table13456[Количество],"",0,1)</f>
        <v>1</v>
      </c>
      <c r="G116" s="5">
        <f>_xlfn.XLOOKUP(A116,[3]!Table13456[No заказа],[3]!Table13456[Цена],"",0,1)</f>
        <v>1389</v>
      </c>
      <c r="H116" s="2" t="str">
        <f>M01_SETTINGS!$F$2</f>
        <v>KASPI</v>
      </c>
    </row>
    <row r="117" spans="1:8" x14ac:dyDescent="0.35">
      <c r="A117" s="2">
        <v>602101130</v>
      </c>
      <c r="B117" s="3">
        <f>_xlfn.XLOOKUP(A117,[3]!Table13456[No заказа],[3]!Table13456[Дата
отправки],"",0,1)</f>
        <v>45869</v>
      </c>
      <c r="C117" s="3"/>
      <c r="D117" s="3"/>
      <c r="F117" s="5">
        <f>_xlfn.XLOOKUP(A117,[3]!Table13456[No заказа],[3]!Table13456[Количество],"",0,1)</f>
        <v>1</v>
      </c>
      <c r="G117" s="5">
        <f>_xlfn.XLOOKUP(A117,[3]!Table13456[No заказа],[3]!Table13456[Цена],"",0,1)</f>
        <v>1499</v>
      </c>
      <c r="H117" s="2" t="str">
        <f>M01_SETTINGS!$F$2</f>
        <v>KASPI</v>
      </c>
    </row>
    <row r="118" spans="1:8" x14ac:dyDescent="0.35">
      <c r="A118" s="2">
        <v>601327980</v>
      </c>
      <c r="B118" s="3">
        <f>_xlfn.XLOOKUP(A118,[3]!Table13456[No заказа],[3]!Table13456[Дата
отправки],"",0,1)</f>
        <v>45869</v>
      </c>
      <c r="C118" s="3"/>
      <c r="D118" s="3"/>
      <c r="F118" s="5">
        <f>_xlfn.XLOOKUP(A118,[3]!Table13456[No заказа],[3]!Table13456[Количество],"",0,1)</f>
        <v>1</v>
      </c>
      <c r="G118" s="5">
        <f>_xlfn.XLOOKUP(A118,[3]!Table13456[No заказа],[3]!Table13456[Цена],"",0,1)</f>
        <v>1390</v>
      </c>
      <c r="H118" s="2" t="str">
        <f>M01_SETTINGS!$F$2</f>
        <v>KASPI</v>
      </c>
    </row>
    <row r="119" spans="1:8" x14ac:dyDescent="0.35">
      <c r="A119" s="2">
        <v>601908984</v>
      </c>
      <c r="B119" s="3">
        <f>_xlfn.XLOOKUP(A119,[3]!Table13456[No заказа],[3]!Table13456[Дата
отправки],"",0,1)</f>
        <v>45869</v>
      </c>
      <c r="C119" s="3"/>
      <c r="D119" s="3"/>
      <c r="F119" s="5">
        <f>_xlfn.XLOOKUP(A119,[3]!Table13456[No заказа],[3]!Table13456[Количество],"",0,1)</f>
        <v>1</v>
      </c>
      <c r="G119" s="5">
        <f>_xlfn.XLOOKUP(A119,[3]!Table13456[No заказа],[3]!Table13456[Цена],"",0,1)</f>
        <v>1499</v>
      </c>
      <c r="H119" s="2" t="str">
        <f>M01_SETTINGS!$F$2</f>
        <v>KASPI</v>
      </c>
    </row>
    <row r="120" spans="1:8" x14ac:dyDescent="0.35">
      <c r="A120" s="2">
        <v>601338878</v>
      </c>
      <c r="B120" s="3">
        <f>_xlfn.XLOOKUP(A120,[3]!Table13456[No заказа],[3]!Table13456[Дата
отправки],"",0,1)</f>
        <v>45869</v>
      </c>
      <c r="C120" s="3"/>
      <c r="D120" s="3"/>
      <c r="F120" s="5">
        <f>_xlfn.XLOOKUP(A120,[3]!Table13456[No заказа],[3]!Table13456[Количество],"",0,1)</f>
        <v>1</v>
      </c>
      <c r="G120" s="5">
        <f>_xlfn.XLOOKUP(A120,[3]!Table13456[No заказа],[3]!Table13456[Цена],"",0,1)</f>
        <v>1399</v>
      </c>
      <c r="H120" s="2" t="str">
        <f>M01_SETTINGS!$F$2</f>
        <v>KASPI</v>
      </c>
    </row>
    <row r="121" spans="1:8" x14ac:dyDescent="0.35">
      <c r="A121" s="2">
        <v>601297168</v>
      </c>
      <c r="B121" s="3">
        <f>_xlfn.XLOOKUP(A121,[3]!Table13456[No заказа],[3]!Table13456[Дата
отправки],"",0,1)</f>
        <v>45869</v>
      </c>
      <c r="C121" s="3"/>
      <c r="D121" s="3"/>
      <c r="F121" s="5">
        <f>_xlfn.XLOOKUP(A121,[3]!Table13456[No заказа],[3]!Table13456[Количество],"",0,1)</f>
        <v>1</v>
      </c>
      <c r="G121" s="5">
        <f>_xlfn.XLOOKUP(A121,[3]!Table13456[No заказа],[3]!Table13456[Цена],"",0,1)</f>
        <v>1399</v>
      </c>
      <c r="H121" s="2" t="str">
        <f>M01_SETTINGS!$F$2</f>
        <v>KASPI</v>
      </c>
    </row>
    <row r="122" spans="1:8" x14ac:dyDescent="0.35">
      <c r="A122" s="2">
        <v>601874135</v>
      </c>
      <c r="B122" s="3">
        <f>_xlfn.XLOOKUP(A122,[3]!Table13456[No заказа],[3]!Table13456[Дата
отправки],"",0,1)</f>
        <v>45869</v>
      </c>
      <c r="C122" s="3"/>
      <c r="D122" s="3"/>
      <c r="F122" s="5">
        <f>_xlfn.XLOOKUP(A122,[3]!Table13456[No заказа],[3]!Table13456[Количество],"",0,1)</f>
        <v>1</v>
      </c>
      <c r="G122" s="5">
        <f>_xlfn.XLOOKUP(A122,[3]!Table13456[No заказа],[3]!Table13456[Цена],"",0,1)</f>
        <v>1499</v>
      </c>
      <c r="H122" s="2" t="str">
        <f>M01_SETTINGS!$F$2</f>
        <v>KASPI</v>
      </c>
    </row>
    <row r="123" spans="1:8" x14ac:dyDescent="0.35">
      <c r="A123" s="2">
        <v>601691329</v>
      </c>
      <c r="B123" s="3">
        <f>_xlfn.XLOOKUP(A123,[3]!Table13456[No заказа],[3]!Table13456[Дата
отправки],"",0,1)</f>
        <v>45869</v>
      </c>
      <c r="C123" s="3"/>
      <c r="D123" s="3"/>
      <c r="F123" s="5">
        <f>_xlfn.XLOOKUP(A123,[3]!Table13456[No заказа],[3]!Table13456[Количество],"",0,1)</f>
        <v>1</v>
      </c>
      <c r="G123" s="5">
        <f>_xlfn.XLOOKUP(A123,[3]!Table13456[No заказа],[3]!Table13456[Цена],"",0,1)</f>
        <v>1299</v>
      </c>
      <c r="H123" s="2" t="str">
        <f>M01_SETTINGS!$F$2</f>
        <v>KASPI</v>
      </c>
    </row>
    <row r="124" spans="1:8" x14ac:dyDescent="0.35">
      <c r="A124" s="2">
        <v>601544624</v>
      </c>
      <c r="B124" s="3">
        <f>_xlfn.XLOOKUP(A124,[3]!Table13456[No заказа],[3]!Table13456[Дата
отправки],"",0,1)</f>
        <v>45869</v>
      </c>
      <c r="C124" s="3"/>
      <c r="D124" s="3"/>
      <c r="F124" s="5">
        <f>_xlfn.XLOOKUP(A124,[3]!Table13456[No заказа],[3]!Table13456[Количество],"",0,1)</f>
        <v>1</v>
      </c>
      <c r="G124" s="5">
        <f>_xlfn.XLOOKUP(A124,[3]!Table13456[No заказа],[3]!Table13456[Цена],"",0,1)</f>
        <v>1399</v>
      </c>
      <c r="H124" s="2" t="str">
        <f>M01_SETTINGS!$F$2</f>
        <v>KASPI</v>
      </c>
    </row>
    <row r="125" spans="1:8" x14ac:dyDescent="0.35">
      <c r="A125" s="2">
        <v>601373130</v>
      </c>
      <c r="B125" s="3">
        <f>_xlfn.XLOOKUP(A125,[3]!Table13456[No заказа],[3]!Table13456[Дата
отправки],"",0,1)</f>
        <v>45869</v>
      </c>
      <c r="C125" s="3"/>
      <c r="D125" s="3"/>
      <c r="F125" s="5">
        <f>_xlfn.XLOOKUP(A125,[3]!Table13456[No заказа],[3]!Table13456[Количество],"",0,1)</f>
        <v>5</v>
      </c>
      <c r="G125" s="5">
        <f>_xlfn.XLOOKUP(A125,[3]!Table13456[No заказа],[3]!Table13456[Цена],"",0,1)</f>
        <v>7495</v>
      </c>
      <c r="H125" s="2" t="str">
        <f>M01_SETTINGS!$F$2</f>
        <v>KASPI</v>
      </c>
    </row>
    <row r="126" spans="1:8" x14ac:dyDescent="0.35">
      <c r="A126" s="2">
        <v>601250400</v>
      </c>
      <c r="B126" s="3">
        <f>_xlfn.XLOOKUP(A126,[3]!Table13456[No заказа],[3]!Table13456[Дата
отправки],"",0,1)</f>
        <v>45869</v>
      </c>
      <c r="C126" s="3"/>
      <c r="D126" s="3"/>
      <c r="F126" s="5">
        <f>_xlfn.XLOOKUP(A126,[3]!Table13456[No заказа],[3]!Table13456[Количество],"",0,1)</f>
        <v>1</v>
      </c>
      <c r="G126" s="5">
        <f>_xlfn.XLOOKUP(A126,[3]!Table13456[No заказа],[3]!Table13456[Цена],"",0,1)</f>
        <v>1390</v>
      </c>
      <c r="H126" s="2" t="str">
        <f>M01_SETTINGS!$F$2</f>
        <v>KASPI</v>
      </c>
    </row>
    <row r="127" spans="1:8" x14ac:dyDescent="0.35">
      <c r="A127" s="2">
        <v>601860500</v>
      </c>
      <c r="B127" s="3">
        <f>_xlfn.XLOOKUP(A127,[3]!Table13456[No заказа],[3]!Table13456[Дата
отправки],"",0,1)</f>
        <v>45869</v>
      </c>
      <c r="C127" s="3"/>
      <c r="D127" s="3"/>
      <c r="F127" s="5">
        <f>_xlfn.XLOOKUP(A127,[3]!Table13456[No заказа],[3]!Table13456[Количество],"",0,1)</f>
        <v>1</v>
      </c>
      <c r="G127" s="5">
        <f>_xlfn.XLOOKUP(A127,[3]!Table13456[No заказа],[3]!Table13456[Цена],"",0,1)</f>
        <v>4803</v>
      </c>
      <c r="H127" s="2" t="str">
        <f>M01_SETTINGS!$F$2</f>
        <v>KASPI</v>
      </c>
    </row>
    <row r="128" spans="1:8" x14ac:dyDescent="0.35">
      <c r="A128" s="2">
        <v>602187072</v>
      </c>
      <c r="B128" s="3">
        <f>_xlfn.XLOOKUP(A128,[3]!Table13456[No заказа],[3]!Table13456[Дата
отправки],"",0,1)</f>
        <v>45869</v>
      </c>
      <c r="C128" s="3"/>
      <c r="D128" s="3"/>
      <c r="F128" s="5">
        <f>_xlfn.XLOOKUP(A128,[3]!Table13456[No заказа],[3]!Table13456[Количество],"",0,1)</f>
        <v>1</v>
      </c>
      <c r="G128" s="5">
        <f>_xlfn.XLOOKUP(A128,[3]!Table13456[No заказа],[3]!Table13456[Цена],"",0,1)</f>
        <v>1499</v>
      </c>
      <c r="H128" s="2" t="str">
        <f>M01_SETTINGS!$F$2</f>
        <v>KASPI</v>
      </c>
    </row>
    <row r="129" spans="1:8" x14ac:dyDescent="0.35">
      <c r="A129" s="2">
        <v>602314270</v>
      </c>
      <c r="B129" s="3">
        <f>_xlfn.XLOOKUP(A129,[3]!Table13456[No заказа],[3]!Table13456[Дата
отправки],"",0,1)</f>
        <v>45869</v>
      </c>
      <c r="C129" s="3"/>
      <c r="D129" s="3"/>
      <c r="F129" s="5">
        <f>_xlfn.XLOOKUP(A129,[3]!Table13456[No заказа],[3]!Table13456[Количество],"",0,1)</f>
        <v>1</v>
      </c>
      <c r="G129" s="5">
        <f>_xlfn.XLOOKUP(A129,[3]!Table13456[No заказа],[3]!Table13456[Цена],"",0,1)</f>
        <v>1000</v>
      </c>
      <c r="H129" s="2" t="str">
        <f>M01_SETTINGS!$F$2</f>
        <v>KASPI</v>
      </c>
    </row>
    <row r="130" spans="1:8" x14ac:dyDescent="0.35">
      <c r="A130" s="2">
        <v>601932241</v>
      </c>
      <c r="B130" s="3">
        <f>_xlfn.XLOOKUP(A130,[3]!Table13456[No заказа],[3]!Table13456[Дата
отправки],"",0,1)</f>
        <v>45869</v>
      </c>
      <c r="C130" s="3"/>
      <c r="D130" s="3"/>
      <c r="F130" s="5">
        <f>_xlfn.XLOOKUP(A130,[3]!Table13456[No заказа],[3]!Table13456[Количество],"",0,1)</f>
        <v>1</v>
      </c>
      <c r="G130" s="5">
        <f>_xlfn.XLOOKUP(A130,[3]!Table13456[No заказа],[3]!Table13456[Цена],"",0,1)</f>
        <v>1490</v>
      </c>
      <c r="H130" s="2" t="str">
        <f>M01_SETTINGS!$F$2</f>
        <v>KASPI</v>
      </c>
    </row>
    <row r="131" spans="1:8" x14ac:dyDescent="0.35">
      <c r="A131" s="2">
        <v>602183778</v>
      </c>
      <c r="B131" s="3">
        <f>_xlfn.XLOOKUP(A131,[3]!Table13456[No заказа],[3]!Table13456[Дата
отправки],"",0,1)</f>
        <v>45869</v>
      </c>
      <c r="C131" s="3"/>
      <c r="D131" s="3"/>
      <c r="F131" s="5">
        <f>_xlfn.XLOOKUP(A131,[3]!Table13456[No заказа],[3]!Table13456[Количество],"",0,1)</f>
        <v>1</v>
      </c>
      <c r="G131" s="5">
        <f>_xlfn.XLOOKUP(A131,[3]!Table13456[No заказа],[3]!Table13456[Цена],"",0,1)</f>
        <v>3949</v>
      </c>
      <c r="H131" s="2" t="str">
        <f>M01_SETTINGS!$F$2</f>
        <v>KASPI</v>
      </c>
    </row>
    <row r="132" spans="1:8" x14ac:dyDescent="0.35">
      <c r="A132" s="2">
        <v>601763837</v>
      </c>
      <c r="B132" s="3">
        <f>_xlfn.XLOOKUP(A132,[3]!Table13456[No заказа],[3]!Table13456[Дата
отправки],"",0,1)</f>
        <v>45869</v>
      </c>
      <c r="C132" s="3"/>
      <c r="D132" s="3"/>
      <c r="F132" s="5">
        <f>_xlfn.XLOOKUP(A132,[3]!Table13456[No заказа],[3]!Table13456[Количество],"",0,1)</f>
        <v>1</v>
      </c>
      <c r="G132" s="5">
        <f>_xlfn.XLOOKUP(A132,[3]!Table13456[No заказа],[3]!Table13456[Цена],"",0,1)</f>
        <v>3699</v>
      </c>
      <c r="H132" s="2" t="str">
        <f>M01_SETTINGS!$F$2</f>
        <v>KASPI</v>
      </c>
    </row>
    <row r="133" spans="1:8" x14ac:dyDescent="0.35">
      <c r="A133" s="2">
        <v>602068856</v>
      </c>
      <c r="B133" s="3">
        <f>_xlfn.XLOOKUP(A133,[3]!Table13456[No заказа],[3]!Table13456[Дата
отправки],"",0,1)</f>
        <v>45869</v>
      </c>
      <c r="C133" s="3"/>
      <c r="D133" s="3"/>
      <c r="F133" s="5">
        <f>_xlfn.XLOOKUP(A133,[3]!Table13456[No заказа],[3]!Table13456[Количество],"",0,1)</f>
        <v>1</v>
      </c>
      <c r="G133" s="5">
        <f>_xlfn.XLOOKUP(A133,[3]!Table13456[No заказа],[3]!Table13456[Цена],"",0,1)</f>
        <v>4737</v>
      </c>
      <c r="H133" s="2" t="str">
        <f>M01_SETTINGS!$F$2</f>
        <v>KASPI</v>
      </c>
    </row>
    <row r="134" spans="1:8" x14ac:dyDescent="0.35">
      <c r="A134" s="2">
        <v>602017303</v>
      </c>
      <c r="B134" s="3">
        <f>_xlfn.XLOOKUP(A134,[3]!Table13456[No заказа],[3]!Table13456[Дата
отправки],"",0,1)</f>
        <v>45869</v>
      </c>
      <c r="C134" s="3"/>
      <c r="D134" s="3"/>
      <c r="F134" s="5">
        <f>_xlfn.XLOOKUP(A134,[3]!Table13456[No заказа],[3]!Table13456[Количество],"",0,1)</f>
        <v>1</v>
      </c>
      <c r="G134" s="5">
        <f>_xlfn.XLOOKUP(A134,[3]!Table13456[No заказа],[3]!Table13456[Цена],"",0,1)</f>
        <v>4753</v>
      </c>
      <c r="H134" s="2" t="str">
        <f>M01_SETTINGS!$F$2</f>
        <v>KASPI</v>
      </c>
    </row>
    <row r="135" spans="1:8" x14ac:dyDescent="0.35">
      <c r="A135" s="2">
        <v>601692733</v>
      </c>
      <c r="B135" s="3">
        <f>_xlfn.XLOOKUP(A135,[3]!Table13456[No заказа],[3]!Table13456[Дата
отправки],"",0,1)</f>
        <v>45868</v>
      </c>
      <c r="C135" s="3"/>
      <c r="D135" s="3"/>
      <c r="F135" s="5">
        <f>_xlfn.XLOOKUP(A135,[3]!Table13456[No заказа],[3]!Table13456[Количество],"",0,1)</f>
        <v>1</v>
      </c>
      <c r="G135" s="5">
        <f>_xlfn.XLOOKUP(A135,[3]!Table13456[No заказа],[3]!Table13456[Цена],"",0,1)</f>
        <v>16990</v>
      </c>
      <c r="H135" s="2" t="str">
        <f>M01_SETTINGS!$F$2</f>
        <v>KASPI</v>
      </c>
    </row>
    <row r="136" spans="1:8" x14ac:dyDescent="0.35">
      <c r="A136" s="2">
        <v>601194336</v>
      </c>
      <c r="B136" s="3">
        <f>_xlfn.XLOOKUP(A136,[3]!Table13456[No заказа],[3]!Table13456[Дата
отправки],"",0,1)</f>
        <v>45868</v>
      </c>
      <c r="C136" s="3"/>
      <c r="D136" s="3"/>
      <c r="F136" s="5">
        <f>_xlfn.XLOOKUP(A136,[3]!Table13456[No заказа],[3]!Table13456[Количество],"",0,1)</f>
        <v>1</v>
      </c>
      <c r="G136" s="5">
        <f>_xlfn.XLOOKUP(A136,[3]!Table13456[No заказа],[3]!Table13456[Цена],"",0,1)</f>
        <v>16990</v>
      </c>
      <c r="H136" s="2" t="str">
        <f>M01_SETTINGS!$F$2</f>
        <v>KASPI</v>
      </c>
    </row>
    <row r="137" spans="1:8" x14ac:dyDescent="0.35">
      <c r="A137" s="2">
        <v>601658058</v>
      </c>
      <c r="B137" s="3">
        <f>_xlfn.XLOOKUP(A137,[3]!Table13456[No заказа],[3]!Table13456[Дата
отправки],"",0,1)</f>
        <v>45868</v>
      </c>
      <c r="C137" s="3"/>
      <c r="D137" s="3"/>
      <c r="F137" s="5">
        <f>_xlfn.XLOOKUP(A137,[3]!Table13456[No заказа],[3]!Table13456[Количество],"",0,1)</f>
        <v>1</v>
      </c>
      <c r="G137" s="5">
        <f>_xlfn.XLOOKUP(A137,[3]!Table13456[No заказа],[3]!Table13456[Цена],"",0,1)</f>
        <v>10990</v>
      </c>
      <c r="H137" s="2" t="str">
        <f>M01_SETTINGS!$F$2</f>
        <v>KASPI</v>
      </c>
    </row>
    <row r="138" spans="1:8" x14ac:dyDescent="0.35">
      <c r="A138" s="2">
        <v>601714507</v>
      </c>
      <c r="B138" s="3">
        <f>_xlfn.XLOOKUP(A138,[3]!Table13456[No заказа],[3]!Table13456[Дата
отправки],"",0,1)</f>
        <v>45868</v>
      </c>
      <c r="C138" s="3"/>
      <c r="D138" s="3"/>
      <c r="F138" s="5">
        <f>_xlfn.XLOOKUP(A138,[3]!Table13456[No заказа],[3]!Table13456[Количество],"",0,1)</f>
        <v>1</v>
      </c>
      <c r="G138" s="5">
        <f>_xlfn.XLOOKUP(A138,[3]!Table13456[No заказа],[3]!Table13456[Цена],"",0,1)</f>
        <v>11990</v>
      </c>
      <c r="H138" s="2" t="str">
        <f>M01_SETTINGS!$F$2</f>
        <v>KASPI</v>
      </c>
    </row>
    <row r="139" spans="1:8" x14ac:dyDescent="0.35">
      <c r="A139" s="2">
        <v>601531396</v>
      </c>
      <c r="B139" s="3">
        <f>_xlfn.XLOOKUP(A139,[3]!Table13456[No заказа],[3]!Table13456[Дата
отправки],"",0,1)</f>
        <v>45868</v>
      </c>
      <c r="C139" s="3"/>
      <c r="D139" s="3"/>
      <c r="F139" s="5">
        <f>_xlfn.XLOOKUP(A139,[3]!Table13456[No заказа],[3]!Table13456[Количество],"",0,1)</f>
        <v>1</v>
      </c>
      <c r="G139" s="5">
        <f>_xlfn.XLOOKUP(A139,[3]!Table13456[No заказа],[3]!Table13456[Цена],"",0,1)</f>
        <v>16990</v>
      </c>
      <c r="H139" s="2" t="str">
        <f>M01_SETTINGS!$F$2</f>
        <v>KASPI</v>
      </c>
    </row>
    <row r="140" spans="1:8" x14ac:dyDescent="0.35">
      <c r="A140" s="2">
        <v>601670830</v>
      </c>
      <c r="B140" s="3">
        <f>_xlfn.XLOOKUP(A140,[3]!Table13456[No заказа],[3]!Table13456[Дата
отправки],"",0,1)</f>
        <v>45868</v>
      </c>
      <c r="C140" s="3"/>
      <c r="D140" s="3"/>
      <c r="F140" s="5">
        <f>_xlfn.XLOOKUP(A140,[3]!Table13456[No заказа],[3]!Table13456[Количество],"",0,1)</f>
        <v>1</v>
      </c>
      <c r="G140" s="5">
        <f>_xlfn.XLOOKUP(A140,[3]!Table13456[No заказа],[3]!Table13456[Цена],"",0,1)</f>
        <v>16990</v>
      </c>
      <c r="H140" s="2" t="str">
        <f>M01_SETTINGS!$F$2</f>
        <v>KASPI</v>
      </c>
    </row>
    <row r="141" spans="1:8" x14ac:dyDescent="0.35">
      <c r="A141" s="2">
        <v>601097389</v>
      </c>
      <c r="B141" s="3">
        <f>_xlfn.XLOOKUP(A141,[3]!Table13456[No заказа],[3]!Table13456[Дата
отправки],"",0,1)</f>
        <v>45868</v>
      </c>
      <c r="C141" s="3"/>
      <c r="D141" s="3"/>
      <c r="F141" s="5">
        <f>_xlfn.XLOOKUP(A141,[3]!Table13456[No заказа],[3]!Table13456[Количество],"",0,1)</f>
        <v>1</v>
      </c>
      <c r="G141" s="5">
        <f>_xlfn.XLOOKUP(A141,[3]!Table13456[No заказа],[3]!Table13456[Цена],"",0,1)</f>
        <v>16990</v>
      </c>
      <c r="H141" s="2" t="str">
        <f>M01_SETTINGS!$F$2</f>
        <v>KASPI</v>
      </c>
    </row>
    <row r="142" spans="1:8" x14ac:dyDescent="0.35">
      <c r="A142" s="2">
        <v>601637465</v>
      </c>
      <c r="B142" s="3">
        <f>_xlfn.XLOOKUP(A142,[3]!Table13456[No заказа],[3]!Table13456[Дата
отправки],"",0,1)</f>
        <v>45868</v>
      </c>
      <c r="C142" s="3"/>
      <c r="D142" s="3"/>
      <c r="F142" s="5">
        <f>_xlfn.XLOOKUP(A142,[3]!Table13456[No заказа],[3]!Table13456[Количество],"",0,1)</f>
        <v>1</v>
      </c>
      <c r="G142" s="5">
        <f>_xlfn.XLOOKUP(A142,[3]!Table13456[No заказа],[3]!Table13456[Цена],"",0,1)</f>
        <v>16990</v>
      </c>
      <c r="H142" s="2" t="str">
        <f>M01_SETTINGS!$F$2</f>
        <v>KASPI</v>
      </c>
    </row>
    <row r="143" spans="1:8" x14ac:dyDescent="0.35">
      <c r="A143" s="2">
        <v>601105963</v>
      </c>
      <c r="B143" s="3">
        <f>_xlfn.XLOOKUP(A143,[3]!Table13456[No заказа],[3]!Table13456[Дата
отправки],"",0,1)</f>
        <v>45868</v>
      </c>
      <c r="C143" s="3"/>
      <c r="D143" s="3"/>
      <c r="F143" s="5">
        <f>_xlfn.XLOOKUP(A143,[3]!Table13456[No заказа],[3]!Table13456[Количество],"",0,1)</f>
        <v>1</v>
      </c>
      <c r="G143" s="5">
        <f>_xlfn.XLOOKUP(A143,[3]!Table13456[No заказа],[3]!Table13456[Цена],"",0,1)</f>
        <v>1000</v>
      </c>
      <c r="H143" s="2" t="str">
        <f>M01_SETTINGS!$F$2</f>
        <v>KASPI</v>
      </c>
    </row>
    <row r="144" spans="1:8" x14ac:dyDescent="0.35">
      <c r="A144" s="2">
        <v>601562613</v>
      </c>
      <c r="B144" s="3">
        <f>_xlfn.XLOOKUP(A144,[3]!Table13456[No заказа],[3]!Table13456[Дата
отправки],"",0,1)</f>
        <v>45868</v>
      </c>
      <c r="C144" s="3"/>
      <c r="D144" s="3"/>
      <c r="F144" s="5">
        <f>_xlfn.XLOOKUP(A144,[3]!Table13456[No заказа],[3]!Table13456[Количество],"",0,1)</f>
        <v>1</v>
      </c>
      <c r="G144" s="5">
        <f>_xlfn.XLOOKUP(A144,[3]!Table13456[No заказа],[3]!Table13456[Цена],"",0,1)</f>
        <v>1000</v>
      </c>
      <c r="H144" s="2" t="str">
        <f>M01_SETTINGS!$F$2</f>
        <v>KASPI</v>
      </c>
    </row>
    <row r="145" spans="1:8" x14ac:dyDescent="0.35">
      <c r="A145" s="2">
        <v>601095611</v>
      </c>
      <c r="B145" s="3">
        <f>_xlfn.XLOOKUP(A145,[3]!Table13456[No заказа],[3]!Table13456[Дата
отправки],"",0,1)</f>
        <v>45868</v>
      </c>
      <c r="C145" s="3"/>
      <c r="D145" s="3"/>
      <c r="F145" s="5">
        <f>_xlfn.XLOOKUP(A145,[3]!Table13456[No заказа],[3]!Table13456[Количество],"",0,1)</f>
        <v>1</v>
      </c>
      <c r="G145" s="5">
        <f>_xlfn.XLOOKUP(A145,[3]!Table13456[No заказа],[3]!Table13456[Цена],"",0,1)</f>
        <v>1998</v>
      </c>
      <c r="H145" s="2" t="str">
        <f>M01_SETTINGS!$F$2</f>
        <v>KASPI</v>
      </c>
    </row>
    <row r="146" spans="1:8" x14ac:dyDescent="0.35">
      <c r="A146" s="2">
        <v>601311193</v>
      </c>
      <c r="B146" s="3">
        <f>_xlfn.XLOOKUP(A146,[3]!Table13456[No заказа],[3]!Table13456[Дата
отправки],"",0,1)</f>
        <v>45868</v>
      </c>
      <c r="C146" s="3"/>
      <c r="D146" s="3"/>
      <c r="F146" s="5">
        <f>_xlfn.XLOOKUP(A146,[3]!Table13456[No заказа],[3]!Table13456[Количество],"",0,1)</f>
        <v>1</v>
      </c>
      <c r="G146" s="5">
        <f>_xlfn.XLOOKUP(A146,[3]!Table13456[No заказа],[3]!Table13456[Цена],"",0,1)</f>
        <v>1399</v>
      </c>
      <c r="H146" s="2" t="str">
        <f>M01_SETTINGS!$F$2</f>
        <v>KASPI</v>
      </c>
    </row>
    <row r="147" spans="1:8" x14ac:dyDescent="0.35">
      <c r="A147" s="2">
        <v>601467427</v>
      </c>
      <c r="B147" s="3">
        <f>_xlfn.XLOOKUP(A147,[3]!Table13456[No заказа],[3]!Table13456[Дата
отправки],"",0,1)</f>
        <v>45868</v>
      </c>
      <c r="C147" s="3"/>
      <c r="D147" s="3"/>
      <c r="F147" s="5">
        <f>_xlfn.XLOOKUP(A147,[3]!Table13456[No заказа],[3]!Table13456[Количество],"",0,1)</f>
        <v>1</v>
      </c>
      <c r="G147" s="5">
        <f>_xlfn.XLOOKUP(A147,[3]!Table13456[No заказа],[3]!Table13456[Цена],"",0,1)</f>
        <v>3699</v>
      </c>
      <c r="H147" s="2" t="str">
        <f>M01_SETTINGS!$F$2</f>
        <v>KASPI</v>
      </c>
    </row>
    <row r="148" spans="1:8" x14ac:dyDescent="0.35">
      <c r="A148" s="2">
        <v>601521045</v>
      </c>
      <c r="B148" s="3">
        <f>_xlfn.XLOOKUP(A148,[3]!Table13456[No заказа],[3]!Table13456[Дата
отправки],"",0,1)</f>
        <v>45868</v>
      </c>
      <c r="C148" s="3"/>
      <c r="D148" s="3"/>
      <c r="F148" s="5">
        <f>_xlfn.XLOOKUP(A148,[3]!Table13456[No заказа],[3]!Table13456[Количество],"",0,1)</f>
        <v>1</v>
      </c>
      <c r="G148" s="5">
        <f>_xlfn.XLOOKUP(A148,[3]!Table13456[No заказа],[3]!Table13456[Цена],"",0,1)</f>
        <v>3699</v>
      </c>
      <c r="H148" s="2" t="str">
        <f>M01_SETTINGS!$F$2</f>
        <v>KASPI</v>
      </c>
    </row>
    <row r="149" spans="1:8" x14ac:dyDescent="0.35">
      <c r="A149" s="2">
        <v>601559425</v>
      </c>
      <c r="B149" s="3">
        <f>_xlfn.XLOOKUP(A149,[3]!Table13456[No заказа],[3]!Table13456[Дата
отправки],"",0,1)</f>
        <v>45868</v>
      </c>
      <c r="C149" s="3"/>
      <c r="D149" s="3"/>
      <c r="F149" s="5">
        <f>_xlfn.XLOOKUP(A149,[3]!Table13456[No заказа],[3]!Table13456[Количество],"",0,1)</f>
        <v>1</v>
      </c>
      <c r="G149" s="5">
        <f>_xlfn.XLOOKUP(A149,[3]!Table13456[No заказа],[3]!Table13456[Цена],"",0,1)</f>
        <v>3699</v>
      </c>
      <c r="H149" s="2" t="str">
        <f>M01_SETTINGS!$F$2</f>
        <v>KASPI</v>
      </c>
    </row>
    <row r="150" spans="1:8" x14ac:dyDescent="0.35">
      <c r="A150" s="2">
        <v>601309125</v>
      </c>
      <c r="B150" s="3">
        <f>_xlfn.XLOOKUP(A150,[3]!Table13456[No заказа],[3]!Table13456[Дата
отправки],"",0,1)</f>
        <v>45868</v>
      </c>
      <c r="C150" s="3"/>
      <c r="D150" s="3"/>
      <c r="F150" s="5">
        <f>_xlfn.XLOOKUP(A150,[3]!Table13456[No заказа],[3]!Table13456[Количество],"",0,1)</f>
        <v>1</v>
      </c>
      <c r="G150" s="5">
        <f>_xlfn.XLOOKUP(A150,[3]!Table13456[No заказа],[3]!Table13456[Цена],"",0,1)</f>
        <v>3699</v>
      </c>
      <c r="H150" s="2" t="str">
        <f>M01_SETTINGS!$F$2</f>
        <v>KASPI</v>
      </c>
    </row>
    <row r="151" spans="1:8" x14ac:dyDescent="0.35">
      <c r="A151" s="2">
        <v>599484960</v>
      </c>
      <c r="B151" s="3">
        <f>_xlfn.XLOOKUP(A151,[3]!Table13456[No заказа],[3]!Table13456[Дата
отправки],"",0,1)</f>
        <v>45865</v>
      </c>
      <c r="C151" s="3"/>
      <c r="D151" s="3"/>
      <c r="F151" s="5">
        <f>_xlfn.XLOOKUP(A151,[3]!Table13456[No заказа],[3]!Table13456[Количество],"",0,1)</f>
        <v>1</v>
      </c>
      <c r="G151" s="5">
        <f>_xlfn.XLOOKUP(A151,[3]!Table13456[No заказа],[3]!Table13456[Цена],"",0,1)</f>
        <v>11990</v>
      </c>
      <c r="H151" s="2" t="str">
        <f>M01_SETTINGS!$F$2</f>
        <v>KASPI</v>
      </c>
    </row>
    <row r="152" spans="1:8" x14ac:dyDescent="0.35">
      <c r="A152" s="2">
        <v>599313257</v>
      </c>
      <c r="B152" s="3">
        <f>_xlfn.XLOOKUP(A152,[3]!Table13456[No заказа],[3]!Table13456[Дата
отправки],"",0,1)</f>
        <v>45865</v>
      </c>
      <c r="C152" s="3"/>
      <c r="D152" s="3"/>
      <c r="F152" s="5">
        <f>_xlfn.XLOOKUP(A152,[3]!Table13456[No заказа],[3]!Table13456[Количество],"",0,1)</f>
        <v>1</v>
      </c>
      <c r="G152" s="5">
        <f>_xlfn.XLOOKUP(A152,[3]!Table13456[No заказа],[3]!Table13456[Цена],"",0,1)</f>
        <v>16990</v>
      </c>
      <c r="H152" s="2" t="str">
        <f>M01_SETTINGS!$F$2</f>
        <v>KASPI</v>
      </c>
    </row>
    <row r="153" spans="1:8" x14ac:dyDescent="0.35">
      <c r="A153" s="2">
        <v>599061013</v>
      </c>
      <c r="B153" s="3">
        <f>_xlfn.XLOOKUP(A153,[3]!Table13456[No заказа],[3]!Table13456[Дата
отправки],"",0,1)</f>
        <v>45864</v>
      </c>
      <c r="C153" s="3"/>
      <c r="D153" s="3"/>
      <c r="F153" s="5">
        <f>_xlfn.XLOOKUP(A153,[3]!Table13456[No заказа],[3]!Table13456[Количество],"",0,1)</f>
        <v>1</v>
      </c>
      <c r="G153" s="5">
        <f>_xlfn.XLOOKUP(A153,[3]!Table13456[No заказа],[3]!Table13456[Цена],"",0,1)</f>
        <v>16990</v>
      </c>
      <c r="H153" s="2" t="str">
        <f>M01_SETTINGS!$F$2</f>
        <v>KASPI</v>
      </c>
    </row>
    <row r="154" spans="1:8" x14ac:dyDescent="0.35">
      <c r="A154" s="2">
        <v>598711598</v>
      </c>
      <c r="B154" s="3">
        <f>_xlfn.XLOOKUP(A154,[3]!Table13456[No заказа],[3]!Table13456[Дата
отправки],"",0,1)</f>
        <v>45864</v>
      </c>
      <c r="C154" s="3"/>
      <c r="D154" s="3"/>
      <c r="F154" s="5">
        <f>_xlfn.XLOOKUP(A154,[3]!Table13456[No заказа],[3]!Table13456[Количество],"",0,1)</f>
        <v>1</v>
      </c>
      <c r="G154" s="5">
        <f>_xlfn.XLOOKUP(A154,[3]!Table13456[No заказа],[3]!Table13456[Цена],"",0,1)</f>
        <v>16990</v>
      </c>
      <c r="H154" s="2" t="str">
        <f>M01_SETTINGS!$F$2</f>
        <v>KASPI</v>
      </c>
    </row>
    <row r="155" spans="1:8" x14ac:dyDescent="0.35">
      <c r="A155" s="2">
        <v>599109579</v>
      </c>
      <c r="B155" s="3">
        <f>_xlfn.XLOOKUP(A155,[3]!Table13456[No заказа],[3]!Table13456[Дата
отправки],"",0,1)</f>
        <v>45864</v>
      </c>
      <c r="C155" s="3"/>
      <c r="D155" s="3"/>
      <c r="F155" s="5">
        <f>_xlfn.XLOOKUP(A155,[3]!Table13456[No заказа],[3]!Table13456[Количество],"",0,1)</f>
        <v>1</v>
      </c>
      <c r="G155" s="5">
        <f>_xlfn.XLOOKUP(A155,[3]!Table13456[No заказа],[3]!Table13456[Цена],"",0,1)</f>
        <v>11990</v>
      </c>
      <c r="H155" s="2" t="str">
        <f>M01_SETTINGS!$F$2</f>
        <v>KASPI</v>
      </c>
    </row>
    <row r="156" spans="1:8" x14ac:dyDescent="0.35">
      <c r="A156" s="2">
        <v>599155082</v>
      </c>
      <c r="B156" s="3">
        <f>_xlfn.XLOOKUP(A156,[3]!Table13456[No заказа],[3]!Table13456[Дата
отправки],"",0,1)</f>
        <v>45864</v>
      </c>
      <c r="C156" s="3"/>
      <c r="D156" s="3"/>
      <c r="F156" s="5">
        <f>_xlfn.XLOOKUP(A156,[3]!Table13456[No заказа],[3]!Table13456[Количество],"",0,1)</f>
        <v>1</v>
      </c>
      <c r="G156" s="5">
        <f>_xlfn.XLOOKUP(A156,[3]!Table13456[No заказа],[3]!Table13456[Цена],"",0,1)</f>
        <v>16990</v>
      </c>
      <c r="H156" s="2" t="str">
        <f>M01_SETTINGS!$F$2</f>
        <v>KASPI</v>
      </c>
    </row>
    <row r="157" spans="1:8" x14ac:dyDescent="0.35">
      <c r="A157" s="2">
        <v>597949312</v>
      </c>
      <c r="B157" s="3">
        <f>_xlfn.XLOOKUP(A157,[3]!Table13456[No заказа],[3]!Table13456[Дата
отправки],"",0,1)</f>
        <v>45863</v>
      </c>
      <c r="C157" s="3"/>
      <c r="D157" s="3"/>
      <c r="F157" s="5">
        <f>_xlfn.XLOOKUP(A157,[3]!Table13456[No заказа],[3]!Table13456[Количество],"",0,1)</f>
        <v>1</v>
      </c>
      <c r="G157" s="5">
        <f>_xlfn.XLOOKUP(A157,[3]!Table13456[No заказа],[3]!Table13456[Цена],"",0,1)</f>
        <v>11990</v>
      </c>
      <c r="H157" s="2" t="str">
        <f>M01_SETTINGS!$F$2</f>
        <v>KASPI</v>
      </c>
    </row>
    <row r="158" spans="1:8" x14ac:dyDescent="0.35">
      <c r="A158" s="2">
        <v>598532852</v>
      </c>
      <c r="B158" s="3">
        <f>_xlfn.XLOOKUP(A158,[3]!Table13456[No заказа],[3]!Table13456[Дата
отправки],"",0,1)</f>
        <v>45863</v>
      </c>
      <c r="C158" s="3"/>
      <c r="D158" s="3"/>
      <c r="F158" s="5">
        <f>_xlfn.XLOOKUP(A158,[3]!Table13456[No заказа],[3]!Table13456[Количество],"",0,1)</f>
        <v>1</v>
      </c>
      <c r="G158" s="5">
        <f>_xlfn.XLOOKUP(A158,[3]!Table13456[No заказа],[3]!Table13456[Цена],"",0,1)</f>
        <v>16990</v>
      </c>
      <c r="H158" s="2" t="str">
        <f>M01_SETTINGS!$F$2</f>
        <v>KASPI</v>
      </c>
    </row>
    <row r="159" spans="1:8" x14ac:dyDescent="0.35">
      <c r="A159" s="2">
        <v>598490299</v>
      </c>
      <c r="B159" s="3">
        <f>_xlfn.XLOOKUP(A159,[3]!Table13456[No заказа],[3]!Table13456[Дата
отправки],"",0,1)</f>
        <v>45863</v>
      </c>
      <c r="C159" s="3"/>
      <c r="D159" s="3"/>
      <c r="F159" s="5">
        <f>_xlfn.XLOOKUP(A159,[3]!Table13456[No заказа],[3]!Table13456[Количество],"",0,1)</f>
        <v>1</v>
      </c>
      <c r="G159" s="5">
        <f>_xlfn.XLOOKUP(A159,[3]!Table13456[No заказа],[3]!Table13456[Цена],"",0,1)</f>
        <v>16990</v>
      </c>
      <c r="H159" s="2" t="str">
        <f>M01_SETTINGS!$F$2</f>
        <v>KASPI</v>
      </c>
    </row>
    <row r="160" spans="1:8" x14ac:dyDescent="0.35">
      <c r="A160" s="2">
        <v>596804504</v>
      </c>
      <c r="B160" s="3">
        <f>_xlfn.XLOOKUP(A160,[3]!Table13456[No заказа],[3]!Table13456[Дата
отправки],"",0,1)</f>
        <v>45861</v>
      </c>
      <c r="C160" s="3"/>
      <c r="D160" s="3"/>
      <c r="F160" s="5">
        <f>_xlfn.XLOOKUP(A160,[3]!Table13456[No заказа],[3]!Table13456[Количество],"",0,1)</f>
        <v>1</v>
      </c>
      <c r="G160" s="5">
        <f>_xlfn.XLOOKUP(A160,[3]!Table13456[No заказа],[3]!Table13456[Цена],"",0,1)</f>
        <v>16990</v>
      </c>
      <c r="H160" s="2" t="str">
        <f>M01_SETTINGS!$F$2</f>
        <v>KASPI</v>
      </c>
    </row>
    <row r="161" spans="1:8" x14ac:dyDescent="0.35">
      <c r="A161" s="2">
        <v>598212635</v>
      </c>
      <c r="B161" s="3">
        <f>_xlfn.XLOOKUP(A161,[3]!Table13456[No заказа],[3]!Table13456[Дата
отправки],"",0,1)</f>
        <v>45861</v>
      </c>
      <c r="C161" s="3"/>
      <c r="D161" s="3"/>
      <c r="F161" s="5">
        <f>_xlfn.XLOOKUP(A161,[3]!Table13456[No заказа],[3]!Table13456[Количество],"",0,1)</f>
        <v>1</v>
      </c>
      <c r="G161" s="5">
        <f>_xlfn.XLOOKUP(A161,[3]!Table13456[No заказа],[3]!Table13456[Цена],"",0,1)</f>
        <v>11990</v>
      </c>
      <c r="H161" s="2" t="str">
        <f>M01_SETTINGS!$F$2</f>
        <v>KASPI</v>
      </c>
    </row>
    <row r="162" spans="1:8" x14ac:dyDescent="0.35">
      <c r="A162" s="2">
        <v>598389680</v>
      </c>
      <c r="B162" s="3">
        <f>_xlfn.XLOOKUP(A162,[3]!Table13456[No заказа],[3]!Table13456[Дата
отправки],"",0,1)</f>
        <v>45861</v>
      </c>
      <c r="C162" s="3"/>
      <c r="D162" s="3"/>
      <c r="F162" s="5">
        <f>_xlfn.XLOOKUP(A162,[3]!Table13456[No заказа],[3]!Table13456[Количество],"",0,1)</f>
        <v>1</v>
      </c>
      <c r="G162" s="5">
        <f>_xlfn.XLOOKUP(A162,[3]!Table13456[No заказа],[3]!Table13456[Цена],"",0,1)</f>
        <v>16990</v>
      </c>
      <c r="H162" s="2" t="str">
        <f>M01_SETTINGS!$F$2</f>
        <v>KASPI</v>
      </c>
    </row>
    <row r="163" spans="1:8" x14ac:dyDescent="0.35">
      <c r="A163" s="2">
        <v>598128692</v>
      </c>
      <c r="B163" s="3">
        <f>_xlfn.XLOOKUP(A163,[3]!Table13456[No заказа],[3]!Table13456[Дата
отправки],"",0,1)</f>
        <v>45861</v>
      </c>
      <c r="C163" s="3"/>
      <c r="D163" s="3"/>
      <c r="F163" s="5">
        <f>_xlfn.XLOOKUP(A163,[3]!Table13456[No заказа],[3]!Table13456[Количество],"",0,1)</f>
        <v>1</v>
      </c>
      <c r="G163" s="5">
        <f>_xlfn.XLOOKUP(A163,[3]!Table13456[No заказа],[3]!Table13456[Цена],"",0,1)</f>
        <v>16990</v>
      </c>
      <c r="H163" s="2" t="str">
        <f>M01_SETTINGS!$F$2</f>
        <v>KASPI</v>
      </c>
    </row>
    <row r="164" spans="1:8" x14ac:dyDescent="0.35">
      <c r="A164" s="2">
        <v>598094244</v>
      </c>
      <c r="B164" s="3">
        <f>_xlfn.XLOOKUP(A164,[3]!Table13456[No заказа],[3]!Table13456[Дата
отправки],"",0,1)</f>
        <v>45861</v>
      </c>
      <c r="C164" s="3"/>
      <c r="D164" s="3"/>
      <c r="F164" s="5">
        <f>_xlfn.XLOOKUP(A164,[3]!Table13456[No заказа],[3]!Table13456[Количество],"",0,1)</f>
        <v>1</v>
      </c>
      <c r="G164" s="5">
        <f>_xlfn.XLOOKUP(A164,[3]!Table13456[No заказа],[3]!Table13456[Цена],"",0,1)</f>
        <v>11990</v>
      </c>
      <c r="H164" s="2" t="str">
        <f>M01_SETTINGS!$F$2</f>
        <v>KASPI</v>
      </c>
    </row>
    <row r="165" spans="1:8" x14ac:dyDescent="0.35">
      <c r="A165" s="2">
        <v>597755288</v>
      </c>
      <c r="B165" s="3">
        <f>_xlfn.XLOOKUP(A165,[3]!Table13456[No заказа],[3]!Table13456[Дата
отправки],"",0,1)</f>
        <v>45861</v>
      </c>
      <c r="C165" s="3"/>
      <c r="D165" s="3"/>
      <c r="F165" s="5">
        <f>_xlfn.XLOOKUP(A165,[3]!Table13456[No заказа],[3]!Table13456[Количество],"",0,1)</f>
        <v>1</v>
      </c>
      <c r="G165" s="5">
        <f>_xlfn.XLOOKUP(A165,[3]!Table13456[No заказа],[3]!Table13456[Цена],"",0,1)</f>
        <v>16990</v>
      </c>
      <c r="H165" s="2" t="str">
        <f>M01_SETTINGS!$F$2</f>
        <v>KASPI</v>
      </c>
    </row>
    <row r="166" spans="1:8" x14ac:dyDescent="0.35">
      <c r="A166" s="2">
        <v>597789579</v>
      </c>
      <c r="B166" s="3">
        <f>_xlfn.XLOOKUP(A166,[3]!Table13456[No заказа],[3]!Table13456[Дата
отправки],"",0,1)</f>
        <v>45861</v>
      </c>
      <c r="C166" s="3"/>
      <c r="D166" s="3"/>
      <c r="F166" s="5">
        <f>_xlfn.XLOOKUP(A166,[3]!Table13456[No заказа],[3]!Table13456[Количество],"",0,1)</f>
        <v>1</v>
      </c>
      <c r="G166" s="5">
        <f>_xlfn.XLOOKUP(A166,[3]!Table13456[No заказа],[3]!Table13456[Цена],"",0,1)</f>
        <v>16990</v>
      </c>
      <c r="H166" s="2" t="str">
        <f>M01_SETTINGS!$F$2</f>
        <v>KASPI</v>
      </c>
    </row>
    <row r="167" spans="1:8" x14ac:dyDescent="0.35">
      <c r="A167" s="2">
        <v>597768542</v>
      </c>
      <c r="B167" s="3">
        <f>_xlfn.XLOOKUP(A167,[3]!Table13456[No заказа],[3]!Table13456[Дата
отправки],"",0,1)</f>
        <v>45861</v>
      </c>
      <c r="C167" s="3"/>
      <c r="D167" s="3"/>
      <c r="F167" s="5">
        <f>_xlfn.XLOOKUP(A167,[3]!Table13456[No заказа],[3]!Table13456[Количество],"",0,1)</f>
        <v>1</v>
      </c>
      <c r="G167" s="5">
        <f>_xlfn.XLOOKUP(A167,[3]!Table13456[No заказа],[3]!Table13456[Цена],"",0,1)</f>
        <v>16990</v>
      </c>
      <c r="H167" s="2" t="str">
        <f>M01_SETTINGS!$F$2</f>
        <v>KASPI</v>
      </c>
    </row>
    <row r="168" spans="1:8" x14ac:dyDescent="0.35">
      <c r="A168" s="2">
        <v>597614554</v>
      </c>
      <c r="B168" s="3">
        <f>_xlfn.XLOOKUP(A168,[3]!Table13456[No заказа],[3]!Table13456[Дата
отправки],"",0,1)</f>
        <v>45861</v>
      </c>
      <c r="C168" s="3"/>
      <c r="D168" s="3"/>
      <c r="F168" s="5">
        <f>_xlfn.XLOOKUP(A168,[3]!Table13456[No заказа],[3]!Table13456[Количество],"",0,1)</f>
        <v>1</v>
      </c>
      <c r="G168" s="5">
        <f>_xlfn.XLOOKUP(A168,[3]!Table13456[No заказа],[3]!Table13456[Цена],"",0,1)</f>
        <v>11990</v>
      </c>
      <c r="H168" s="2" t="str">
        <f>M01_SETTINGS!$F$2</f>
        <v>KASPI</v>
      </c>
    </row>
    <row r="169" spans="1:8" x14ac:dyDescent="0.35">
      <c r="A169" s="2">
        <v>597870222</v>
      </c>
      <c r="B169" s="3">
        <f>_xlfn.XLOOKUP(A169,[3]!Table13456[No заказа],[3]!Table13456[Дата
отправки],"",0,1)</f>
        <v>45861</v>
      </c>
      <c r="C169" s="3"/>
      <c r="D169" s="3"/>
      <c r="F169" s="5">
        <f>_xlfn.XLOOKUP(A169,[3]!Table13456[No заказа],[3]!Table13456[Количество],"",0,1)</f>
        <v>1</v>
      </c>
      <c r="G169" s="5">
        <f>_xlfn.XLOOKUP(A169,[3]!Table13456[No заказа],[3]!Table13456[Цена],"",0,1)</f>
        <v>10990</v>
      </c>
      <c r="H169" s="2" t="str">
        <f>M01_SETTINGS!$F$2</f>
        <v>KASPI</v>
      </c>
    </row>
    <row r="170" spans="1:8" x14ac:dyDescent="0.35">
      <c r="A170" s="2">
        <v>596615059</v>
      </c>
      <c r="B170" s="3">
        <f>_xlfn.XLOOKUP(A170,[3]!Table13456[No заказа],[3]!Table13456[Дата
отправки],"",0,1)</f>
        <v>45861</v>
      </c>
      <c r="C170" s="3"/>
      <c r="D170" s="3"/>
      <c r="F170" s="5">
        <f>_xlfn.XLOOKUP(A170,[3]!Table13456[No заказа],[3]!Table13456[Количество],"",0,1)</f>
        <v>1</v>
      </c>
      <c r="G170" s="5">
        <f>_xlfn.XLOOKUP(A170,[3]!Table13456[No заказа],[3]!Table13456[Цена],"",0,1)</f>
        <v>16990</v>
      </c>
      <c r="H170" s="2" t="str">
        <f>M01_SETTINGS!$F$2</f>
        <v>KASPI</v>
      </c>
    </row>
    <row r="171" spans="1:8" x14ac:dyDescent="0.35">
      <c r="A171" s="2">
        <v>597193010</v>
      </c>
      <c r="B171" s="3">
        <f>_xlfn.XLOOKUP(A171,[3]!Table13456[No заказа],[3]!Table13456[Дата
отправки],"",0,1)</f>
        <v>45861</v>
      </c>
      <c r="C171" s="3"/>
      <c r="D171" s="3"/>
      <c r="F171" s="5">
        <f>_xlfn.XLOOKUP(A171,[3]!Table13456[No заказа],[3]!Table13456[Количество],"",0,1)</f>
        <v>1</v>
      </c>
      <c r="G171" s="5">
        <f>_xlfn.XLOOKUP(A171,[3]!Table13456[No заказа],[3]!Table13456[Цена],"",0,1)</f>
        <v>16990</v>
      </c>
      <c r="H171" s="2" t="str">
        <f>M01_SETTINGS!$F$2</f>
        <v>KASPI</v>
      </c>
    </row>
    <row r="172" spans="1:8" x14ac:dyDescent="0.35">
      <c r="A172" s="2">
        <v>597153376</v>
      </c>
      <c r="B172" s="3">
        <f>_xlfn.XLOOKUP(A172,[3]!Table13456[No заказа],[3]!Table13456[Дата
отправки],"",0,1)</f>
        <v>45861</v>
      </c>
      <c r="C172" s="3"/>
      <c r="D172" s="3"/>
      <c r="F172" s="5">
        <f>_xlfn.XLOOKUP(A172,[3]!Table13456[No заказа],[3]!Table13456[Количество],"",0,1)</f>
        <v>1</v>
      </c>
      <c r="G172" s="5">
        <f>_xlfn.XLOOKUP(A172,[3]!Table13456[No заказа],[3]!Table13456[Цена],"",0,1)</f>
        <v>16990</v>
      </c>
      <c r="H172" s="2" t="str">
        <f>M01_SETTINGS!$F$2</f>
        <v>KASPI</v>
      </c>
    </row>
    <row r="173" spans="1:8" x14ac:dyDescent="0.35">
      <c r="A173" s="2">
        <v>596699595</v>
      </c>
      <c r="B173" s="3">
        <f>_xlfn.XLOOKUP(A173,[3]!Table13456[No заказа],[3]!Table13456[Дата
отправки],"",0,1)</f>
        <v>45861</v>
      </c>
      <c r="C173" s="3"/>
      <c r="D173" s="3"/>
      <c r="F173" s="5">
        <f>_xlfn.XLOOKUP(A173,[3]!Table13456[No заказа],[3]!Table13456[Количество],"",0,1)</f>
        <v>1</v>
      </c>
      <c r="G173" s="5">
        <f>_xlfn.XLOOKUP(A173,[3]!Table13456[No заказа],[3]!Table13456[Цена],"",0,1)</f>
        <v>11990</v>
      </c>
      <c r="H173" s="2" t="str">
        <f>M01_SETTINGS!$F$2</f>
        <v>KASPI</v>
      </c>
    </row>
    <row r="174" spans="1:8" x14ac:dyDescent="0.35">
      <c r="A174" s="2">
        <v>596342776</v>
      </c>
      <c r="B174" s="3">
        <f>_xlfn.XLOOKUP(A174,[3]!Table13456[No заказа],[3]!Table13456[Дата
отправки],"",0,1)</f>
        <v>45861</v>
      </c>
      <c r="C174" s="3"/>
      <c r="D174" s="3"/>
      <c r="F174" s="5">
        <f>_xlfn.XLOOKUP(A174,[3]!Table13456[No заказа],[3]!Table13456[Количество],"",0,1)</f>
        <v>1</v>
      </c>
      <c r="G174" s="5">
        <f>_xlfn.XLOOKUP(A174,[3]!Table13456[No заказа],[3]!Table13456[Цена],"",0,1)</f>
        <v>11990</v>
      </c>
      <c r="H174" s="2" t="str">
        <f>M01_SETTINGS!$F$2</f>
        <v>KASPI</v>
      </c>
    </row>
    <row r="175" spans="1:8" x14ac:dyDescent="0.35">
      <c r="A175" s="2">
        <v>596068393</v>
      </c>
      <c r="B175" s="3">
        <f>_xlfn.XLOOKUP(A175,[3]!Table13456[No заказа],[3]!Table13456[Дата
отправки],"",0,1)</f>
        <v>45861</v>
      </c>
      <c r="C175" s="3"/>
      <c r="D175" s="3"/>
      <c r="F175" s="5">
        <f>_xlfn.XLOOKUP(A175,[3]!Table13456[No заказа],[3]!Table13456[Количество],"",0,1)</f>
        <v>1</v>
      </c>
      <c r="G175" s="5">
        <f>_xlfn.XLOOKUP(A175,[3]!Table13456[No заказа],[3]!Table13456[Цена],"",0,1)</f>
        <v>16990</v>
      </c>
      <c r="H175" s="2" t="str">
        <f>M01_SETTINGS!$F$2</f>
        <v>KASPI</v>
      </c>
    </row>
    <row r="176" spans="1:8" x14ac:dyDescent="0.35">
      <c r="A176" s="2">
        <v>596460405</v>
      </c>
      <c r="B176" s="3">
        <f>_xlfn.XLOOKUP(A176,[3]!Table13456[No заказа],[3]!Table13456[Дата
отправки],"",0,1)</f>
        <v>45861</v>
      </c>
      <c r="C176" s="3"/>
      <c r="D176" s="3"/>
      <c r="F176" s="5">
        <f>_xlfn.XLOOKUP(A176,[3]!Table13456[No заказа],[3]!Table13456[Количество],"",0,1)</f>
        <v>1</v>
      </c>
      <c r="G176" s="5">
        <f>_xlfn.XLOOKUP(A176,[3]!Table13456[No заказа],[3]!Table13456[Цена],"",0,1)</f>
        <v>16990</v>
      </c>
      <c r="H176" s="2" t="str">
        <f>M01_SETTINGS!$F$2</f>
        <v>KASPI</v>
      </c>
    </row>
    <row r="177" spans="1:8" x14ac:dyDescent="0.35">
      <c r="A177" s="2">
        <v>595778191</v>
      </c>
      <c r="B177" s="3">
        <f>_xlfn.XLOOKUP(A177,[3]!Table13456[No заказа],[3]!Table13456[Дата
отправки],"",0,1)</f>
        <v>45861</v>
      </c>
      <c r="C177" s="3"/>
      <c r="D177" s="3"/>
      <c r="F177" s="5">
        <f>_xlfn.XLOOKUP(A177,[3]!Table13456[No заказа],[3]!Table13456[Количество],"",0,1)</f>
        <v>1</v>
      </c>
      <c r="G177" s="5">
        <f>_xlfn.XLOOKUP(A177,[3]!Table13456[No заказа],[3]!Table13456[Цена],"",0,1)</f>
        <v>11990</v>
      </c>
      <c r="H177" s="2" t="str">
        <f>M01_SETTINGS!$F$2</f>
        <v>KASPI</v>
      </c>
    </row>
    <row r="178" spans="1:8" x14ac:dyDescent="0.35">
      <c r="A178" s="2">
        <v>595466186</v>
      </c>
      <c r="B178" s="3">
        <f>_xlfn.XLOOKUP(A178,[3]!Table13456[No заказа],[3]!Table13456[Дата
отправки],"",0,1)</f>
        <v>45861</v>
      </c>
      <c r="C178" s="3"/>
      <c r="D178" s="3"/>
      <c r="F178" s="5">
        <f>_xlfn.XLOOKUP(A178,[3]!Table13456[No заказа],[3]!Table13456[Количество],"",0,1)</f>
        <v>1</v>
      </c>
      <c r="G178" s="5">
        <f>_xlfn.XLOOKUP(A178,[3]!Table13456[No заказа],[3]!Table13456[Цена],"",0,1)</f>
        <v>16990</v>
      </c>
      <c r="H178" s="2" t="str">
        <f>M01_SETTINGS!$F$2</f>
        <v>KASPI</v>
      </c>
    </row>
    <row r="179" spans="1:8" x14ac:dyDescent="0.35">
      <c r="A179" s="2">
        <v>595307200</v>
      </c>
      <c r="B179" s="3">
        <f>_xlfn.XLOOKUP(A179,[3]!Table13456[No заказа],[3]!Table13456[Дата
отправки],"",0,1)</f>
        <v>45861</v>
      </c>
      <c r="C179" s="3"/>
      <c r="D179" s="3"/>
      <c r="F179" s="5">
        <f>_xlfn.XLOOKUP(A179,[3]!Table13456[No заказа],[3]!Table13456[Количество],"",0,1)</f>
        <v>1</v>
      </c>
      <c r="G179" s="5">
        <f>_xlfn.XLOOKUP(A179,[3]!Table13456[No заказа],[3]!Table13456[Цена],"",0,1)</f>
        <v>11990</v>
      </c>
      <c r="H179" s="2" t="str">
        <f>M01_SETTINGS!$F$2</f>
        <v>KASPI</v>
      </c>
    </row>
    <row r="180" spans="1:8" x14ac:dyDescent="0.35">
      <c r="A180" s="2">
        <v>595563515</v>
      </c>
      <c r="B180" s="3">
        <f>_xlfn.XLOOKUP(A180,[3]!Table13456[No заказа],[3]!Table13456[Дата
отправки],"",0,1)</f>
        <v>45861</v>
      </c>
      <c r="C180" s="3"/>
      <c r="D180" s="3"/>
      <c r="F180" s="5">
        <f>_xlfn.XLOOKUP(A180,[3]!Table13456[No заказа],[3]!Table13456[Количество],"",0,1)</f>
        <v>1</v>
      </c>
      <c r="G180" s="5">
        <f>_xlfn.XLOOKUP(A180,[3]!Table13456[No заказа],[3]!Table13456[Цена],"",0,1)</f>
        <v>16990</v>
      </c>
      <c r="H180" s="2" t="str">
        <f>M01_SETTINGS!$F$2</f>
        <v>KASPI</v>
      </c>
    </row>
    <row r="181" spans="1:8" x14ac:dyDescent="0.35">
      <c r="A181" s="2">
        <v>595699255</v>
      </c>
      <c r="B181" s="3">
        <f>_xlfn.XLOOKUP(A181,[3]!Table13456[No заказа],[3]!Table13456[Дата
отправки],"",0,1)</f>
        <v>45861</v>
      </c>
      <c r="C181" s="3"/>
      <c r="D181" s="3"/>
      <c r="F181" s="5">
        <f>_xlfn.XLOOKUP(A181,[3]!Table13456[No заказа],[3]!Table13456[Количество],"",0,1)</f>
        <v>1</v>
      </c>
      <c r="G181" s="5">
        <f>_xlfn.XLOOKUP(A181,[3]!Table13456[No заказа],[3]!Table13456[Цена],"",0,1)</f>
        <v>16990</v>
      </c>
      <c r="H181" s="2" t="str">
        <f>M01_SETTINGS!$F$2</f>
        <v>KASPI</v>
      </c>
    </row>
    <row r="182" spans="1:8" x14ac:dyDescent="0.35">
      <c r="A182" s="2">
        <v>594934714</v>
      </c>
      <c r="B182" s="3">
        <f>_xlfn.XLOOKUP(A182,[3]!Table13456[No заказа],[3]!Table13456[Дата
отправки],"",0,1)</f>
        <v>45861</v>
      </c>
      <c r="C182" s="3"/>
      <c r="D182" s="3"/>
      <c r="F182" s="5">
        <f>_xlfn.XLOOKUP(A182,[3]!Table13456[No заказа],[3]!Table13456[Количество],"",0,1)</f>
        <v>1</v>
      </c>
      <c r="G182" s="5">
        <f>_xlfn.XLOOKUP(A182,[3]!Table13456[No заказа],[3]!Table13456[Цена],"",0,1)</f>
        <v>16990</v>
      </c>
      <c r="H182" s="2" t="str">
        <f>M01_SETTINGS!$F$2</f>
        <v>KASPI</v>
      </c>
    </row>
    <row r="183" spans="1:8" x14ac:dyDescent="0.35">
      <c r="A183" s="2">
        <v>595079918</v>
      </c>
      <c r="B183" s="3">
        <f>_xlfn.XLOOKUP(A183,[3]!Table13456[No заказа],[3]!Table13456[Дата
отправки],"",0,1)</f>
        <v>45861</v>
      </c>
      <c r="C183" s="3"/>
      <c r="D183" s="3"/>
      <c r="F183" s="5">
        <f>_xlfn.XLOOKUP(A183,[3]!Table13456[No заказа],[3]!Table13456[Количество],"",0,1)</f>
        <v>1</v>
      </c>
      <c r="G183" s="5">
        <f>_xlfn.XLOOKUP(A183,[3]!Table13456[No заказа],[3]!Table13456[Цена],"",0,1)</f>
        <v>16990</v>
      </c>
      <c r="H183" s="2" t="str">
        <f>M01_SETTINGS!$F$2</f>
        <v>KASPI</v>
      </c>
    </row>
    <row r="184" spans="1:8" x14ac:dyDescent="0.35">
      <c r="A184" s="2">
        <v>594572340</v>
      </c>
      <c r="B184" s="3">
        <f>_xlfn.XLOOKUP(A184,[3]!Table13456[No заказа],[3]!Table13456[Дата
отправки],"",0,1)</f>
        <v>45861</v>
      </c>
      <c r="C184" s="3"/>
      <c r="D184" s="3"/>
      <c r="F184" s="5">
        <f>_xlfn.XLOOKUP(A184,[3]!Table13456[No заказа],[3]!Table13456[Количество],"",0,1)</f>
        <v>1</v>
      </c>
      <c r="G184" s="5">
        <f>_xlfn.XLOOKUP(A184,[3]!Table13456[No заказа],[3]!Table13456[Цена],"",0,1)</f>
        <v>11990</v>
      </c>
      <c r="H184" s="2" t="str">
        <f>M01_SETTINGS!$F$2</f>
        <v>KASPI</v>
      </c>
    </row>
    <row r="185" spans="1:8" x14ac:dyDescent="0.35">
      <c r="A185" s="2">
        <v>594294676</v>
      </c>
      <c r="B185" s="3">
        <f>_xlfn.XLOOKUP(A185,[3]!Table13456[No заказа],[3]!Table13456[Дата
отправки],"",0,1)</f>
        <v>45861</v>
      </c>
      <c r="C185" s="3"/>
      <c r="D185" s="3"/>
      <c r="F185" s="5">
        <f>_xlfn.XLOOKUP(A185,[3]!Table13456[No заказа],[3]!Table13456[Количество],"",0,1)</f>
        <v>1</v>
      </c>
      <c r="G185" s="5">
        <f>_xlfn.XLOOKUP(A185,[3]!Table13456[No заказа],[3]!Table13456[Цена],"",0,1)</f>
        <v>16990</v>
      </c>
      <c r="H185" s="2" t="str">
        <f>M01_SETTINGS!$F$2</f>
        <v>KASPI</v>
      </c>
    </row>
    <row r="186" spans="1:8" x14ac:dyDescent="0.35">
      <c r="A186" s="2">
        <v>594366682</v>
      </c>
      <c r="B186" s="3">
        <f>_xlfn.XLOOKUP(A186,[3]!Table13456[No заказа],[3]!Table13456[Дата
отправки],"",0,1)</f>
        <v>45861</v>
      </c>
      <c r="C186" s="3"/>
      <c r="D186" s="3"/>
      <c r="F186" s="5">
        <f>_xlfn.XLOOKUP(A186,[3]!Table13456[No заказа],[3]!Table13456[Количество],"",0,1)</f>
        <v>1</v>
      </c>
      <c r="G186" s="5">
        <f>_xlfn.XLOOKUP(A186,[3]!Table13456[No заказа],[3]!Table13456[Цена],"",0,1)</f>
        <v>16990</v>
      </c>
      <c r="H186" s="2" t="str">
        <f>M01_SETTINGS!$F$2</f>
        <v>KASPI</v>
      </c>
    </row>
    <row r="187" spans="1:8" x14ac:dyDescent="0.35">
      <c r="A187" s="2">
        <v>595730933</v>
      </c>
      <c r="B187" s="3">
        <f>_xlfn.XLOOKUP(A187,[3]!Table13456[No заказа],[3]!Table13456[Дата
отправки],"",0,1)</f>
        <v>45860</v>
      </c>
      <c r="C187" s="3"/>
      <c r="D187" s="3"/>
      <c r="F187" s="5">
        <f>_xlfn.XLOOKUP(A187,[3]!Table13456[No заказа],[3]!Table13456[Количество],"",0,1)</f>
        <v>1</v>
      </c>
      <c r="G187" s="5">
        <f>_xlfn.XLOOKUP(A187,[3]!Table13456[No заказа],[3]!Table13456[Цена],"",0,1)</f>
        <v>16990</v>
      </c>
      <c r="H187" s="2" t="str">
        <f>M01_SETTINGS!$F$2</f>
        <v>KASPI</v>
      </c>
    </row>
    <row r="188" spans="1:8" x14ac:dyDescent="0.35">
      <c r="A188" s="2">
        <v>595778191</v>
      </c>
      <c r="B188" s="3">
        <f>_xlfn.XLOOKUP(A188,[3]!Table13456[No заказа],[3]!Table13456[Дата
отправки],"",0,1)</f>
        <v>45861</v>
      </c>
      <c r="C188" s="3"/>
      <c r="D188" s="3"/>
      <c r="F188" s="5">
        <f>_xlfn.XLOOKUP(A188,[3]!Table13456[No заказа],[3]!Table13456[Количество],"",0,1)</f>
        <v>1</v>
      </c>
      <c r="G188" s="5">
        <f>_xlfn.XLOOKUP(A188,[3]!Table13456[No заказа],[3]!Table13456[Цена],"",0,1)</f>
        <v>11990</v>
      </c>
      <c r="H188" s="2" t="str">
        <f>M01_SETTINGS!$F$2</f>
        <v>KASPI</v>
      </c>
    </row>
    <row r="189" spans="1:8" x14ac:dyDescent="0.35">
      <c r="A189" s="2">
        <v>595876929</v>
      </c>
      <c r="B189" s="3">
        <f>_xlfn.XLOOKUP(A189,[3]!Table13456[No заказа],[3]!Table13456[Дата
отправки],"",0,1)</f>
        <v>45860</v>
      </c>
      <c r="C189" s="3"/>
      <c r="D189" s="3"/>
      <c r="F189" s="5">
        <f>_xlfn.XLOOKUP(A189,[3]!Table13456[No заказа],[3]!Table13456[Количество],"",0,1)</f>
        <v>1</v>
      </c>
      <c r="G189" s="5">
        <f>_xlfn.XLOOKUP(A189,[3]!Table13456[No заказа],[3]!Table13456[Цена],"",0,1)</f>
        <v>16990</v>
      </c>
      <c r="H189" s="2" t="str">
        <f>M01_SETTINGS!$F$2</f>
        <v>KASPI</v>
      </c>
    </row>
    <row r="190" spans="1:8" x14ac:dyDescent="0.35">
      <c r="A190" s="2">
        <v>596068393</v>
      </c>
      <c r="B190" s="3">
        <f>_xlfn.XLOOKUP(A190,[3]!Table13456[No заказа],[3]!Table13456[Дата
отправки],"",0,1)</f>
        <v>45861</v>
      </c>
      <c r="C190" s="3"/>
      <c r="D190" s="3"/>
      <c r="F190" s="5">
        <f>_xlfn.XLOOKUP(A190,[3]!Table13456[No заказа],[3]!Table13456[Количество],"",0,1)</f>
        <v>1</v>
      </c>
      <c r="G190" s="5">
        <f>_xlfn.XLOOKUP(A190,[3]!Table13456[No заказа],[3]!Table13456[Цена],"",0,1)</f>
        <v>16990</v>
      </c>
      <c r="H190" s="2" t="str">
        <f>M01_SETTINGS!$F$2</f>
        <v>KASPI</v>
      </c>
    </row>
    <row r="191" spans="1:8" x14ac:dyDescent="0.35">
      <c r="A191" s="2">
        <v>595699255</v>
      </c>
      <c r="B191" s="3">
        <f>_xlfn.XLOOKUP(A191,[3]!Table13456[No заказа],[3]!Table13456[Дата
отправки],"",0,1)</f>
        <v>45861</v>
      </c>
      <c r="C191" s="3"/>
      <c r="D191" s="3"/>
      <c r="F191" s="5">
        <f>_xlfn.XLOOKUP(A191,[3]!Table13456[No заказа],[3]!Table13456[Количество],"",0,1)</f>
        <v>1</v>
      </c>
      <c r="G191" s="5">
        <f>_xlfn.XLOOKUP(A191,[3]!Table13456[No заказа],[3]!Table13456[Цена],"",0,1)</f>
        <v>16990</v>
      </c>
      <c r="H191" s="2" t="str">
        <f>M01_SETTINGS!$F$2</f>
        <v>KASPI</v>
      </c>
    </row>
    <row r="192" spans="1:8" x14ac:dyDescent="0.35">
      <c r="A192" s="2">
        <v>595079918</v>
      </c>
      <c r="B192" s="3">
        <f>_xlfn.XLOOKUP(A192,[3]!Table13456[No заказа],[3]!Table13456[Дата
отправки],"",0,1)</f>
        <v>45861</v>
      </c>
      <c r="C192" s="3"/>
      <c r="D192" s="3"/>
      <c r="F192" s="5">
        <f>_xlfn.XLOOKUP(A192,[3]!Table13456[No заказа],[3]!Table13456[Количество],"",0,1)</f>
        <v>1</v>
      </c>
      <c r="G192" s="5">
        <f>_xlfn.XLOOKUP(A192,[3]!Table13456[No заказа],[3]!Table13456[Цена],"",0,1)</f>
        <v>16990</v>
      </c>
      <c r="H192" s="2" t="str">
        <f>M01_SETTINGS!$F$2</f>
        <v>KASPI</v>
      </c>
    </row>
    <row r="193" spans="1:8" x14ac:dyDescent="0.35">
      <c r="A193" s="2">
        <v>595730933</v>
      </c>
      <c r="B193" s="3">
        <f>_xlfn.XLOOKUP(A193,[3]!Table13456[No заказа],[3]!Table13456[Дата
отправки],"",0,1)</f>
        <v>45860</v>
      </c>
      <c r="C193" s="3"/>
      <c r="D193" s="3"/>
      <c r="F193" s="5">
        <f>_xlfn.XLOOKUP(A193,[3]!Table13456[No заказа],[3]!Table13456[Количество],"",0,1)</f>
        <v>1</v>
      </c>
      <c r="G193" s="5">
        <f>_xlfn.XLOOKUP(A193,[3]!Table13456[No заказа],[3]!Table13456[Цена],"",0,1)</f>
        <v>16990</v>
      </c>
      <c r="H193" s="2" t="str">
        <f>M01_SETTINGS!$F$2</f>
        <v>KASPI</v>
      </c>
    </row>
    <row r="194" spans="1:8" x14ac:dyDescent="0.35">
      <c r="A194" s="2">
        <v>595348627</v>
      </c>
      <c r="B194" s="3">
        <f>_xlfn.XLOOKUP(A194,[3]!Table13456[No заказа],[3]!Table13456[Дата
отправки],"",0,1)</f>
        <v>45859</v>
      </c>
      <c r="C194" s="3"/>
      <c r="D194" s="3"/>
      <c r="F194" s="5">
        <f>_xlfn.XLOOKUP(A194,[3]!Table13456[No заказа],[3]!Table13456[Количество],"",0,1)</f>
        <v>1</v>
      </c>
      <c r="G194" s="5">
        <f>_xlfn.XLOOKUP(A194,[3]!Table13456[No заказа],[3]!Table13456[Цена],"",0,1)</f>
        <v>11990</v>
      </c>
      <c r="H194" s="2" t="str">
        <f>M01_SETTINGS!$F$2</f>
        <v>KASPI</v>
      </c>
    </row>
    <row r="195" spans="1:8" x14ac:dyDescent="0.35">
      <c r="A195" s="2">
        <v>595307200</v>
      </c>
      <c r="B195" s="3">
        <f>_xlfn.XLOOKUP(A195,[3]!Table13456[No заказа],[3]!Table13456[Дата
отправки],"",0,1)</f>
        <v>45861</v>
      </c>
      <c r="C195" s="3"/>
      <c r="D195" s="3"/>
      <c r="F195" s="5">
        <f>_xlfn.XLOOKUP(A195,[3]!Table13456[No заказа],[3]!Table13456[Количество],"",0,1)</f>
        <v>1</v>
      </c>
      <c r="G195" s="5">
        <f>_xlfn.XLOOKUP(A195,[3]!Table13456[No заказа],[3]!Table13456[Цена],"",0,1)</f>
        <v>11990</v>
      </c>
      <c r="H195" s="2" t="str">
        <f>M01_SETTINGS!$F$2</f>
        <v>KASPI</v>
      </c>
    </row>
    <row r="196" spans="1:8" x14ac:dyDescent="0.35">
      <c r="A196" s="2">
        <v>595466186</v>
      </c>
      <c r="B196" s="3">
        <f>_xlfn.XLOOKUP(A196,[3]!Table13456[No заказа],[3]!Table13456[Дата
отправки],"",0,1)</f>
        <v>45861</v>
      </c>
      <c r="C196" s="3"/>
      <c r="D196" s="3"/>
      <c r="F196" s="5">
        <f>_xlfn.XLOOKUP(A196,[3]!Table13456[No заказа],[3]!Table13456[Количество],"",0,1)</f>
        <v>1</v>
      </c>
      <c r="G196" s="5">
        <f>_xlfn.XLOOKUP(A196,[3]!Table13456[No заказа],[3]!Table13456[Цена],"",0,1)</f>
        <v>16990</v>
      </c>
      <c r="H196" s="2" t="str">
        <f>M01_SETTINGS!$F$2</f>
        <v>KASPI</v>
      </c>
    </row>
    <row r="197" spans="1:8" x14ac:dyDescent="0.35">
      <c r="A197" s="2">
        <v>594934714</v>
      </c>
      <c r="B197" s="3">
        <f>_xlfn.XLOOKUP(A197,[3]!Table13456[No заказа],[3]!Table13456[Дата
отправки],"",0,1)</f>
        <v>45861</v>
      </c>
      <c r="C197" s="3"/>
      <c r="D197" s="3"/>
      <c r="F197" s="5">
        <f>_xlfn.XLOOKUP(A197,[3]!Table13456[No заказа],[3]!Table13456[Количество],"",0,1)</f>
        <v>1</v>
      </c>
      <c r="G197" s="5">
        <f>_xlfn.XLOOKUP(A197,[3]!Table13456[No заказа],[3]!Table13456[Цена],"",0,1)</f>
        <v>16990</v>
      </c>
      <c r="H197" s="2" t="str">
        <f>M01_SETTINGS!$F$2</f>
        <v>KASPI</v>
      </c>
    </row>
    <row r="198" spans="1:8" x14ac:dyDescent="0.35">
      <c r="A198" s="2">
        <v>595563515</v>
      </c>
      <c r="B198" s="3">
        <f>_xlfn.XLOOKUP(A198,[3]!Table13456[No заказа],[3]!Table13456[Дата
отправки],"",0,1)</f>
        <v>45861</v>
      </c>
      <c r="C198" s="3"/>
      <c r="D198" s="3"/>
      <c r="F198" s="5">
        <f>_xlfn.XLOOKUP(A198,[3]!Table13456[No заказа],[3]!Table13456[Количество],"",0,1)</f>
        <v>1</v>
      </c>
      <c r="G198" s="5">
        <f>_xlfn.XLOOKUP(A198,[3]!Table13456[No заказа],[3]!Table13456[Цена],"",0,1)</f>
        <v>16990</v>
      </c>
      <c r="H198" s="2" t="str">
        <f>M01_SETTINGS!$F$2</f>
        <v>KASPI</v>
      </c>
    </row>
    <row r="199" spans="1:8" x14ac:dyDescent="0.35">
      <c r="A199" s="2">
        <v>594478179</v>
      </c>
      <c r="B199" s="3">
        <f>_xlfn.XLOOKUP(A199,[3]!Table13456[No заказа],[3]!Table13456[Дата
отправки],"",0,1)</f>
        <v>45858</v>
      </c>
      <c r="C199" s="3"/>
      <c r="D199" s="3"/>
      <c r="F199" s="5">
        <f>_xlfn.XLOOKUP(A199,[3]!Table13456[No заказа],[3]!Table13456[Количество],"",0,1)</f>
        <v>1</v>
      </c>
      <c r="G199" s="5">
        <f>_xlfn.XLOOKUP(A199,[3]!Table13456[No заказа],[3]!Table13456[Цена],"",0,1)</f>
        <v>16990</v>
      </c>
      <c r="H199" s="2" t="str">
        <f>M01_SETTINGS!$F$2</f>
        <v>KASPI</v>
      </c>
    </row>
    <row r="200" spans="1:8" x14ac:dyDescent="0.35">
      <c r="A200" s="2">
        <v>594294676</v>
      </c>
      <c r="B200" s="3">
        <f>_xlfn.XLOOKUP(A200,[3]!Table13456[No заказа],[3]!Table13456[Дата
отправки],"",0,1)</f>
        <v>45861</v>
      </c>
      <c r="C200" s="3"/>
      <c r="D200" s="3"/>
      <c r="F200" s="5">
        <f>_xlfn.XLOOKUP(A200,[3]!Table13456[No заказа],[3]!Table13456[Количество],"",0,1)</f>
        <v>1</v>
      </c>
      <c r="G200" s="5">
        <f>_xlfn.XLOOKUP(A200,[3]!Table13456[No заказа],[3]!Table13456[Цена],"",0,1)</f>
        <v>16990</v>
      </c>
      <c r="H200" s="2" t="str">
        <f>M01_SETTINGS!$F$2</f>
        <v>KASPI</v>
      </c>
    </row>
    <row r="201" spans="1:8" x14ac:dyDescent="0.35">
      <c r="A201" s="2">
        <v>594870724</v>
      </c>
      <c r="B201" s="3">
        <f>_xlfn.XLOOKUP(A201,[3]!Table13456[No заказа],[3]!Table13456[Дата
отправки],"",0,1)</f>
        <v>45858</v>
      </c>
      <c r="C201" s="3"/>
      <c r="D201" s="3"/>
      <c r="F201" s="5">
        <f>_xlfn.XLOOKUP(A201,[3]!Table13456[No заказа],[3]!Table13456[Количество],"",0,1)</f>
        <v>1</v>
      </c>
      <c r="G201" s="5">
        <f>_xlfn.XLOOKUP(A201,[3]!Table13456[No заказа],[3]!Table13456[Цена],"",0,1)</f>
        <v>11990</v>
      </c>
      <c r="H201" s="2" t="str">
        <f>M01_SETTINGS!$F$2</f>
        <v>KASPI</v>
      </c>
    </row>
    <row r="202" spans="1:8" x14ac:dyDescent="0.35">
      <c r="A202" s="2">
        <v>594572340</v>
      </c>
      <c r="B202" s="3">
        <f>_xlfn.XLOOKUP(A202,[3]!Table13456[No заказа],[3]!Table13456[Дата
отправки],"",0,1)</f>
        <v>45861</v>
      </c>
      <c r="C202" s="3"/>
      <c r="D202" s="3"/>
      <c r="F202" s="5">
        <f>_xlfn.XLOOKUP(A202,[3]!Table13456[No заказа],[3]!Table13456[Количество],"",0,1)</f>
        <v>1</v>
      </c>
      <c r="G202" s="5">
        <f>_xlfn.XLOOKUP(A202,[3]!Table13456[No заказа],[3]!Table13456[Цена],"",0,1)</f>
        <v>11990</v>
      </c>
      <c r="H202" s="2" t="str">
        <f>M01_SETTINGS!$F$2</f>
        <v>KASPI</v>
      </c>
    </row>
    <row r="203" spans="1:8" x14ac:dyDescent="0.35">
      <c r="A203" s="2">
        <v>594276827</v>
      </c>
      <c r="B203" s="3">
        <f>_xlfn.XLOOKUP(A203,[3]!Table13456[No заказа],[3]!Table13456[Дата
отправки],"",0,1)</f>
        <v>45858</v>
      </c>
      <c r="C203" s="3"/>
      <c r="D203" s="3"/>
      <c r="F203" s="5">
        <f>_xlfn.XLOOKUP(A203,[3]!Table13456[No заказа],[3]!Table13456[Количество],"",0,1)</f>
        <v>1</v>
      </c>
      <c r="G203" s="5">
        <f>_xlfn.XLOOKUP(A203,[3]!Table13456[No заказа],[3]!Table13456[Цена],"",0,1)</f>
        <v>16990</v>
      </c>
      <c r="H203" s="2" t="str">
        <f>M01_SETTINGS!$F$2</f>
        <v>KASPI</v>
      </c>
    </row>
    <row r="204" spans="1:8" x14ac:dyDescent="0.35">
      <c r="A204" s="2">
        <v>594588066</v>
      </c>
      <c r="B204" s="3">
        <f>_xlfn.XLOOKUP(A204,[3]!Table13456[No заказа],[3]!Table13456[Дата
отправки],"",0,1)</f>
        <v>45858</v>
      </c>
      <c r="C204" s="3"/>
      <c r="D204" s="3"/>
      <c r="F204" s="5">
        <f>_xlfn.XLOOKUP(A204,[3]!Table13456[No заказа],[3]!Table13456[Количество],"",0,1)</f>
        <v>1</v>
      </c>
      <c r="G204" s="5">
        <f>_xlfn.XLOOKUP(A204,[3]!Table13456[No заказа],[3]!Table13456[Цена],"",0,1)</f>
        <v>16990</v>
      </c>
      <c r="H204" s="2" t="str">
        <f>M01_SETTINGS!$F$2</f>
        <v>KASPI</v>
      </c>
    </row>
    <row r="205" spans="1:8" x14ac:dyDescent="0.35">
      <c r="A205" s="2">
        <v>594366682</v>
      </c>
      <c r="B205" s="3">
        <f>_xlfn.XLOOKUP(A205,[3]!Table13456[No заказа],[3]!Table13456[Дата
отправки],"",0,1)</f>
        <v>45861</v>
      </c>
      <c r="C205" s="3"/>
      <c r="D205" s="3"/>
      <c r="F205" s="5">
        <f>_xlfn.XLOOKUP(A205,[3]!Table13456[No заказа],[3]!Table13456[Количество],"",0,1)</f>
        <v>1</v>
      </c>
      <c r="G205" s="5">
        <f>_xlfn.XLOOKUP(A205,[3]!Table13456[No заказа],[3]!Table13456[Цена],"",0,1)</f>
        <v>16990</v>
      </c>
      <c r="H205" s="2" t="str">
        <f>M01_SETTINGS!$F$2</f>
        <v>KASPI</v>
      </c>
    </row>
    <row r="206" spans="1:8" x14ac:dyDescent="0.35">
      <c r="A206" s="2">
        <v>594237138</v>
      </c>
      <c r="B206" s="3">
        <f>_xlfn.XLOOKUP(A206,[3]!Table13456[No заказа],[3]!Table13456[Дата
отправки],"",0,1)</f>
        <v>45857</v>
      </c>
      <c r="C206" s="3"/>
      <c r="D206" s="3"/>
      <c r="F206" s="5">
        <f>_xlfn.XLOOKUP(A206,[3]!Table13456[No заказа],[3]!Table13456[Количество],"",0,1)</f>
        <v>1</v>
      </c>
      <c r="G206" s="5">
        <f>_xlfn.XLOOKUP(A206,[3]!Table13456[No заказа],[3]!Table13456[Цена],"",0,1)</f>
        <v>11990</v>
      </c>
      <c r="H206" s="2" t="str">
        <f>M01_SETTINGS!$F$2</f>
        <v>KASPI</v>
      </c>
    </row>
    <row r="207" spans="1:8" x14ac:dyDescent="0.35">
      <c r="A207" s="2">
        <v>594224199</v>
      </c>
      <c r="B207" s="3">
        <f>_xlfn.XLOOKUP(A207,[3]!Table13456[No заказа],[3]!Table13456[Дата
отправки],"",0,1)</f>
        <v>45857</v>
      </c>
      <c r="C207" s="3"/>
      <c r="D207" s="3"/>
      <c r="F207" s="5">
        <f>_xlfn.XLOOKUP(A207,[3]!Table13456[No заказа],[3]!Table13456[Количество],"",0,1)</f>
        <v>1</v>
      </c>
      <c r="G207" s="5">
        <f>_xlfn.XLOOKUP(A207,[3]!Table13456[No заказа],[3]!Table13456[Цена],"",0,1)</f>
        <v>16990</v>
      </c>
      <c r="H207" s="2" t="str">
        <f>M01_SETTINGS!$F$2</f>
        <v>KASPI</v>
      </c>
    </row>
    <row r="208" spans="1:8" x14ac:dyDescent="0.35">
      <c r="A208" s="2">
        <v>594140129</v>
      </c>
      <c r="B208" s="3">
        <f>_xlfn.XLOOKUP(A208,[3]!Table13456[No заказа],[3]!Table13456[Дата
отправки],"",0,1)</f>
        <v>45857</v>
      </c>
      <c r="C208" s="3"/>
      <c r="D208" s="3"/>
      <c r="F208" s="5">
        <f>_xlfn.XLOOKUP(A208,[3]!Table13456[No заказа],[3]!Table13456[Количество],"",0,1)</f>
        <v>1</v>
      </c>
      <c r="G208" s="5">
        <f>_xlfn.XLOOKUP(A208,[3]!Table13456[No заказа],[3]!Table13456[Цена],"",0,1)</f>
        <v>11990</v>
      </c>
      <c r="H208" s="2" t="str">
        <f>M01_SETTINGS!$F$2</f>
        <v>KASPI</v>
      </c>
    </row>
    <row r="209" spans="1:8" x14ac:dyDescent="0.35">
      <c r="A209" s="2">
        <v>594070848</v>
      </c>
      <c r="B209" s="3">
        <f>_xlfn.XLOOKUP(A209,[3]!Table13456[No заказа],[3]!Table13456[Дата
отправки],"",0,1)</f>
        <v>45857</v>
      </c>
      <c r="C209" s="3"/>
      <c r="D209" s="3"/>
      <c r="F209" s="5">
        <f>_xlfn.XLOOKUP(A209,[3]!Table13456[No заказа],[3]!Table13456[Количество],"",0,1)</f>
        <v>1</v>
      </c>
      <c r="G209" s="5">
        <f>_xlfn.XLOOKUP(A209,[3]!Table13456[No заказа],[3]!Table13456[Цена],"",0,1)</f>
        <v>16990</v>
      </c>
      <c r="H209" s="2" t="str">
        <f>M01_SETTINGS!$F$2</f>
        <v>KASPI</v>
      </c>
    </row>
    <row r="210" spans="1:8" x14ac:dyDescent="0.35">
      <c r="A210" s="2">
        <v>594021462</v>
      </c>
      <c r="B210" s="3">
        <f>_xlfn.XLOOKUP(A210,[3]!Table13456[No заказа],[3]!Table13456[Дата
отправки],"",0,1)</f>
        <v>45857</v>
      </c>
      <c r="C210" s="3"/>
      <c r="D210" s="3"/>
      <c r="F210" s="5">
        <f>_xlfn.XLOOKUP(A210,[3]!Table13456[No заказа],[3]!Table13456[Количество],"",0,1)</f>
        <v>1</v>
      </c>
      <c r="G210" s="5">
        <f>_xlfn.XLOOKUP(A210,[3]!Table13456[No заказа],[3]!Table13456[Цена],"",0,1)</f>
        <v>16990</v>
      </c>
      <c r="H210" s="2" t="str">
        <f>M01_SETTINGS!$F$2</f>
        <v>KASPI</v>
      </c>
    </row>
    <row r="211" spans="1:8" x14ac:dyDescent="0.35">
      <c r="A211" s="2">
        <v>593967588</v>
      </c>
      <c r="B211" s="3">
        <f>_xlfn.XLOOKUP(A211,[3]!Table13456[No заказа],[3]!Table13456[Дата
отправки],"",0,1)</f>
        <v>45857</v>
      </c>
      <c r="C211" s="3"/>
      <c r="D211" s="3"/>
      <c r="F211" s="5">
        <f>_xlfn.XLOOKUP(A211,[3]!Table13456[No заказа],[3]!Table13456[Количество],"",0,1)</f>
        <v>1</v>
      </c>
      <c r="G211" s="5">
        <f>_xlfn.XLOOKUP(A211,[3]!Table13456[No заказа],[3]!Table13456[Цена],"",0,1)</f>
        <v>16990</v>
      </c>
      <c r="H211" s="2" t="str">
        <f>M01_SETTINGS!$F$2</f>
        <v>KASPI</v>
      </c>
    </row>
    <row r="212" spans="1:8" x14ac:dyDescent="0.35">
      <c r="A212" s="2">
        <v>593952383</v>
      </c>
      <c r="B212" s="3">
        <f>_xlfn.XLOOKUP(A212,[3]!Table13456[No заказа],[3]!Table13456[Дата
отправки],"",0,1)</f>
        <v>45857</v>
      </c>
      <c r="C212" s="3"/>
      <c r="D212" s="3"/>
      <c r="F212" s="5">
        <f>_xlfn.XLOOKUP(A212,[3]!Table13456[No заказа],[3]!Table13456[Количество],"",0,1)</f>
        <v>1</v>
      </c>
      <c r="G212" s="5">
        <f>_xlfn.XLOOKUP(A212,[3]!Table13456[No заказа],[3]!Table13456[Цена],"",0,1)</f>
        <v>11990</v>
      </c>
      <c r="H212" s="2" t="str">
        <f>M01_SETTINGS!$F$2</f>
        <v>KASPI</v>
      </c>
    </row>
    <row r="213" spans="1:8" x14ac:dyDescent="0.35">
      <c r="A213" s="2">
        <v>593920307</v>
      </c>
      <c r="B213" s="3">
        <f>_xlfn.XLOOKUP(A213,[3]!Table13456[No заказа],[3]!Table13456[Дата
отправки],"",0,1)</f>
        <v>45857</v>
      </c>
      <c r="C213" s="3"/>
      <c r="D213" s="3"/>
      <c r="F213" s="5">
        <f>_xlfn.XLOOKUP(A213,[3]!Table13456[No заказа],[3]!Table13456[Количество],"",0,1)</f>
        <v>1</v>
      </c>
      <c r="G213" s="5">
        <f>_xlfn.XLOOKUP(A213,[3]!Table13456[No заказа],[3]!Table13456[Цена],"",0,1)</f>
        <v>16990</v>
      </c>
      <c r="H213" s="2" t="str">
        <f>M01_SETTINGS!$F$2</f>
        <v>KASPI</v>
      </c>
    </row>
    <row r="214" spans="1:8" x14ac:dyDescent="0.35">
      <c r="A214" s="2">
        <v>593863782</v>
      </c>
      <c r="B214" s="3">
        <f>_xlfn.XLOOKUP(A214,[3]!Table13456[No заказа],[3]!Table13456[Дата
отправки],"",0,1)</f>
        <v>45857</v>
      </c>
      <c r="C214" s="3"/>
      <c r="D214" s="3"/>
      <c r="F214" s="5">
        <f>_xlfn.XLOOKUP(A214,[3]!Table13456[No заказа],[3]!Table13456[Количество],"",0,1)</f>
        <v>1</v>
      </c>
      <c r="G214" s="5">
        <f>_xlfn.XLOOKUP(A214,[3]!Table13456[No заказа],[3]!Table13456[Цена],"",0,1)</f>
        <v>16990</v>
      </c>
      <c r="H214" s="2" t="str">
        <f>M01_SETTINGS!$F$2</f>
        <v>KASPI</v>
      </c>
    </row>
    <row r="215" spans="1:8" x14ac:dyDescent="0.35">
      <c r="A215" s="2">
        <v>593144220</v>
      </c>
      <c r="B215" s="3">
        <f>_xlfn.XLOOKUP(A215,[3]!Table13456[No заказа],[3]!Table13456[Дата
отправки],"",0,1)</f>
        <v>45856</v>
      </c>
      <c r="C215" s="3"/>
      <c r="D215" s="3"/>
      <c r="F215" s="5">
        <f>_xlfn.XLOOKUP(A215,[3]!Table13456[No заказа],[3]!Table13456[Количество],"",0,1)</f>
        <v>1</v>
      </c>
      <c r="G215" s="5">
        <f>_xlfn.XLOOKUP(A215,[3]!Table13456[No заказа],[3]!Table13456[Цена],"",0,1)</f>
        <v>16990</v>
      </c>
      <c r="H215" s="2" t="str">
        <f>M01_SETTINGS!$F$2</f>
        <v>KASPI</v>
      </c>
    </row>
    <row r="216" spans="1:8" x14ac:dyDescent="0.35">
      <c r="A216" s="2">
        <v>593527216</v>
      </c>
      <c r="B216" s="3">
        <f>_xlfn.XLOOKUP(A216,[3]!Table13456[No заказа],[3]!Table13456[Дата
отправки],"",0,1)</f>
        <v>45856</v>
      </c>
      <c r="C216" s="3"/>
      <c r="D216" s="3"/>
      <c r="F216" s="5">
        <f>_xlfn.XLOOKUP(A216,[3]!Table13456[No заказа],[3]!Table13456[Количество],"",0,1)</f>
        <v>1</v>
      </c>
      <c r="G216" s="5">
        <f>_xlfn.XLOOKUP(A216,[3]!Table13456[No заказа],[3]!Table13456[Цена],"",0,1)</f>
        <v>16990</v>
      </c>
      <c r="H216" s="2" t="str">
        <f>M01_SETTINGS!$F$2</f>
        <v>KASPI</v>
      </c>
    </row>
    <row r="217" spans="1:8" x14ac:dyDescent="0.35">
      <c r="A217" s="2">
        <v>593611461</v>
      </c>
      <c r="B217" s="3">
        <f>_xlfn.XLOOKUP(A217,[3]!Table13456[No заказа],[3]!Table13456[Дата
отправки],"",0,1)</f>
        <v>45856</v>
      </c>
      <c r="C217" s="3"/>
      <c r="D217" s="3"/>
      <c r="F217" s="5">
        <f>_xlfn.XLOOKUP(A217,[3]!Table13456[No заказа],[3]!Table13456[Количество],"",0,1)</f>
        <v>1</v>
      </c>
      <c r="G217" s="5">
        <f>_xlfn.XLOOKUP(A217,[3]!Table13456[No заказа],[3]!Table13456[Цена],"",0,1)</f>
        <v>16990</v>
      </c>
      <c r="H217" s="2" t="str">
        <f>M01_SETTINGS!$F$2</f>
        <v>KASPI</v>
      </c>
    </row>
    <row r="218" spans="1:8" x14ac:dyDescent="0.35">
      <c r="A218" s="2">
        <v>593448210</v>
      </c>
      <c r="B218" s="3">
        <f>_xlfn.XLOOKUP(A218,[3]!Table13456[No заказа],[3]!Table13456[Дата
отправки],"",0,1)</f>
        <v>45856</v>
      </c>
      <c r="C218" s="3"/>
      <c r="D218" s="3"/>
      <c r="F218" s="5">
        <f>_xlfn.XLOOKUP(A218,[3]!Table13456[No заказа],[3]!Table13456[Количество],"",0,1)</f>
        <v>1</v>
      </c>
      <c r="G218" s="5">
        <f>_xlfn.XLOOKUP(A218,[3]!Table13456[No заказа],[3]!Table13456[Цена],"",0,1)</f>
        <v>11990</v>
      </c>
      <c r="H218" s="2" t="str">
        <f>M01_SETTINGS!$F$2</f>
        <v>KASPI</v>
      </c>
    </row>
    <row r="219" spans="1:8" x14ac:dyDescent="0.35">
      <c r="A219" s="2">
        <v>593028529</v>
      </c>
      <c r="B219" s="3">
        <f>_xlfn.XLOOKUP(A219,[3]!Table13456[No заказа],[3]!Table13456[Дата
отправки],"",0,1)</f>
        <v>45856</v>
      </c>
      <c r="C219" s="3"/>
      <c r="D219" s="3"/>
      <c r="F219" s="5">
        <f>_xlfn.XLOOKUP(A219,[3]!Table13456[No заказа],[3]!Table13456[Количество],"",0,1)</f>
        <v>1</v>
      </c>
      <c r="G219" s="5">
        <f>_xlfn.XLOOKUP(A219,[3]!Table13456[No заказа],[3]!Table13456[Цена],"",0,1)</f>
        <v>16990</v>
      </c>
      <c r="H219" s="2" t="str">
        <f>M01_SETTINGS!$F$2</f>
        <v>KASPI</v>
      </c>
    </row>
    <row r="220" spans="1:8" x14ac:dyDescent="0.35">
      <c r="A220" s="2">
        <v>593082443</v>
      </c>
      <c r="B220" s="3">
        <f>_xlfn.XLOOKUP(A220,[3]!Table13456[No заказа],[3]!Table13456[Дата
отправки],"",0,1)</f>
        <v>45856</v>
      </c>
      <c r="C220" s="3"/>
      <c r="D220" s="3"/>
      <c r="F220" s="5">
        <f>_xlfn.XLOOKUP(A220,[3]!Table13456[No заказа],[3]!Table13456[Количество],"",0,1)</f>
        <v>1</v>
      </c>
      <c r="G220" s="5">
        <f>_xlfn.XLOOKUP(A220,[3]!Table13456[No заказа],[3]!Table13456[Цена],"",0,1)</f>
        <v>16990</v>
      </c>
      <c r="H220" s="2" t="str">
        <f>M01_SETTINGS!$F$2</f>
        <v>KASPI</v>
      </c>
    </row>
    <row r="221" spans="1:8" x14ac:dyDescent="0.35">
      <c r="A221" s="2">
        <v>593304038</v>
      </c>
      <c r="B221" s="3">
        <f>_xlfn.XLOOKUP(A221,[3]!Table13456[No заказа],[3]!Table13456[Дата
отправки],"",0,1)</f>
        <v>45856</v>
      </c>
      <c r="C221" s="3"/>
      <c r="D221" s="3"/>
      <c r="F221" s="5">
        <f>_xlfn.XLOOKUP(A221,[3]!Table13456[No заказа],[3]!Table13456[Количество],"",0,1)</f>
        <v>1</v>
      </c>
      <c r="G221" s="5">
        <f>_xlfn.XLOOKUP(A221,[3]!Table13456[No заказа],[3]!Table13456[Цена],"",0,1)</f>
        <v>16990</v>
      </c>
      <c r="H221" s="2" t="str">
        <f>M01_SETTINGS!$F$2</f>
        <v>KASPI</v>
      </c>
    </row>
    <row r="222" spans="1:8" x14ac:dyDescent="0.35">
      <c r="A222" s="2">
        <v>593291060</v>
      </c>
      <c r="B222" s="3">
        <f>_xlfn.XLOOKUP(A222,[3]!Table13456[No заказа],[3]!Table13456[Дата
отправки],"",0,1)</f>
        <v>45856</v>
      </c>
      <c r="C222" s="3"/>
      <c r="D222" s="3"/>
      <c r="F222" s="5">
        <f>_xlfn.XLOOKUP(A222,[3]!Table13456[No заказа],[3]!Table13456[Количество],"",0,1)</f>
        <v>1</v>
      </c>
      <c r="G222" s="5">
        <f>_xlfn.XLOOKUP(A222,[3]!Table13456[No заказа],[3]!Table13456[Цена],"",0,1)</f>
        <v>16990</v>
      </c>
      <c r="H222" s="2" t="str">
        <f>M01_SETTINGS!$F$2</f>
        <v>KASPI</v>
      </c>
    </row>
    <row r="223" spans="1:8" x14ac:dyDescent="0.35">
      <c r="A223" s="2">
        <v>593525619</v>
      </c>
      <c r="B223" s="3">
        <f>_xlfn.XLOOKUP(A223,[3]!Table13456[No заказа],[3]!Table13456[Дата
отправки],"",0,1)</f>
        <v>45856</v>
      </c>
      <c r="C223" s="3"/>
      <c r="D223" s="3"/>
      <c r="F223" s="5">
        <f>_xlfn.XLOOKUP(A223,[3]!Table13456[No заказа],[3]!Table13456[Количество],"",0,1)</f>
        <v>1</v>
      </c>
      <c r="G223" s="5">
        <f>_xlfn.XLOOKUP(A223,[3]!Table13456[No заказа],[3]!Table13456[Цена],"",0,1)</f>
        <v>16990</v>
      </c>
      <c r="H223" s="2" t="str">
        <f>M01_SETTINGS!$F$2</f>
        <v>KASPI</v>
      </c>
    </row>
    <row r="224" spans="1:8" x14ac:dyDescent="0.35">
      <c r="A224" s="2">
        <v>592827117</v>
      </c>
      <c r="B224" s="3">
        <f>_xlfn.XLOOKUP(A224,[3]!Table13456[No заказа],[3]!Table13456[Дата
отправки],"",0,1)</f>
        <v>45855</v>
      </c>
      <c r="C224" s="3"/>
      <c r="D224" s="3"/>
      <c r="F224" s="5">
        <f>_xlfn.XLOOKUP(A224,[3]!Table13456[No заказа],[3]!Table13456[Количество],"",0,1)</f>
        <v>1</v>
      </c>
      <c r="G224" s="5">
        <f>_xlfn.XLOOKUP(A224,[3]!Table13456[No заказа],[3]!Table13456[Цена],"",0,1)</f>
        <v>16990</v>
      </c>
      <c r="H224" s="2" t="str">
        <f>M01_SETTINGS!$F$2</f>
        <v>KASPI</v>
      </c>
    </row>
    <row r="225" spans="1:8" x14ac:dyDescent="0.35">
      <c r="A225" s="2">
        <v>592480911</v>
      </c>
      <c r="B225" s="3">
        <f>_xlfn.XLOOKUP(A225,[3]!Table13456[No заказа],[3]!Table13456[Дата
отправки],"",0,1)</f>
        <v>45855</v>
      </c>
      <c r="C225" s="3"/>
      <c r="D225" s="3"/>
      <c r="F225" s="5">
        <f>_xlfn.XLOOKUP(A225,[3]!Table13456[No заказа],[3]!Table13456[Количество],"",0,1)</f>
        <v>1</v>
      </c>
      <c r="G225" s="5">
        <f>_xlfn.XLOOKUP(A225,[3]!Table13456[No заказа],[3]!Table13456[Цена],"",0,1)</f>
        <v>11990</v>
      </c>
      <c r="H225" s="2" t="str">
        <f>M01_SETTINGS!$F$2</f>
        <v>KASPI</v>
      </c>
    </row>
    <row r="226" spans="1:8" x14ac:dyDescent="0.35">
      <c r="A226" s="2">
        <v>592069718</v>
      </c>
      <c r="B226" s="3">
        <f>_xlfn.XLOOKUP(A226,[3]!Table13456[No заказа],[3]!Table13456[Дата
отправки],"",0,1)</f>
        <v>45855</v>
      </c>
      <c r="C226" s="3"/>
      <c r="D226" s="3"/>
      <c r="F226" s="5">
        <f>_xlfn.XLOOKUP(A226,[3]!Table13456[No заказа],[3]!Table13456[Количество],"",0,1)</f>
        <v>1</v>
      </c>
      <c r="G226" s="5">
        <f>_xlfn.XLOOKUP(A226,[3]!Table13456[No заказа],[3]!Table13456[Цена],"",0,1)</f>
        <v>11990</v>
      </c>
      <c r="H226" s="2" t="str">
        <f>M01_SETTINGS!$F$2</f>
        <v>KASPI</v>
      </c>
    </row>
    <row r="227" spans="1:8" x14ac:dyDescent="0.35">
      <c r="A227" s="2">
        <v>592052413</v>
      </c>
      <c r="B227" s="3">
        <f>_xlfn.XLOOKUP(A227,[3]!Table13456[No заказа],[3]!Table13456[Дата
отправки],"",0,1)</f>
        <v>45855</v>
      </c>
      <c r="C227" s="3"/>
      <c r="D227" s="3"/>
      <c r="F227" s="5">
        <f>_xlfn.XLOOKUP(A227,[3]!Table13456[No заказа],[3]!Table13456[Количество],"",0,1)</f>
        <v>1</v>
      </c>
      <c r="G227" s="5">
        <f>_xlfn.XLOOKUP(A227,[3]!Table13456[No заказа],[3]!Table13456[Цена],"",0,1)</f>
        <v>11990</v>
      </c>
      <c r="H227" s="2" t="str">
        <f>M01_SETTINGS!$F$2</f>
        <v>KASPI</v>
      </c>
    </row>
    <row r="228" spans="1:8" x14ac:dyDescent="0.35">
      <c r="A228" s="2">
        <v>592476863</v>
      </c>
      <c r="B228" s="3">
        <f>_xlfn.XLOOKUP(A228,[3]!Table13456[No заказа],[3]!Table13456[Дата
отправки],"",0,1)</f>
        <v>45855</v>
      </c>
      <c r="C228" s="3"/>
      <c r="D228" s="3"/>
      <c r="F228" s="5">
        <f>_xlfn.XLOOKUP(A228,[3]!Table13456[No заказа],[3]!Table13456[Количество],"",0,1)</f>
        <v>1</v>
      </c>
      <c r="G228" s="5">
        <f>_xlfn.XLOOKUP(A228,[3]!Table13456[No заказа],[3]!Table13456[Цена],"",0,1)</f>
        <v>17990</v>
      </c>
      <c r="H228" s="2" t="str">
        <f>M01_SETTINGS!$F$2</f>
        <v>KASPI</v>
      </c>
    </row>
    <row r="229" spans="1:8" x14ac:dyDescent="0.35">
      <c r="A229" s="2">
        <v>592219626</v>
      </c>
      <c r="B229" s="3">
        <f>_xlfn.XLOOKUP(A229,[3]!Table13456[No заказа],[3]!Table13456[Дата
отправки],"",0,1)</f>
        <v>45855</v>
      </c>
      <c r="C229" s="3"/>
      <c r="D229" s="3"/>
      <c r="F229" s="5">
        <f>_xlfn.XLOOKUP(A229,[3]!Table13456[No заказа],[3]!Table13456[Количество],"",0,1)</f>
        <v>1</v>
      </c>
      <c r="G229" s="5">
        <f>_xlfn.XLOOKUP(A229,[3]!Table13456[No заказа],[3]!Table13456[Цена],"",0,1)</f>
        <v>17990</v>
      </c>
      <c r="H229" s="2" t="str">
        <f>M01_SETTINGS!$F$2</f>
        <v>KASPI</v>
      </c>
    </row>
    <row r="230" spans="1:8" x14ac:dyDescent="0.35">
      <c r="A230" s="2">
        <v>591813090</v>
      </c>
      <c r="B230" s="3">
        <f>_xlfn.XLOOKUP(A230,[3]!Table13456[No заказа],[3]!Table13456[Дата
отправки],"",0,1)</f>
        <v>45854</v>
      </c>
      <c r="C230" s="3"/>
      <c r="D230" s="3"/>
      <c r="F230" s="5">
        <f>_xlfn.XLOOKUP(A230,[3]!Table13456[No заказа],[3]!Table13456[Количество],"",0,1)</f>
        <v>1</v>
      </c>
      <c r="G230" s="5">
        <f>_xlfn.XLOOKUP(A230,[3]!Table13456[No заказа],[3]!Table13456[Цена],"",0,1)</f>
        <v>17990</v>
      </c>
      <c r="H230" s="2" t="str">
        <f>M01_SETTINGS!$F$2</f>
        <v>KASPI</v>
      </c>
    </row>
    <row r="231" spans="1:8" x14ac:dyDescent="0.35">
      <c r="A231" s="2">
        <v>592011692</v>
      </c>
      <c r="B231" s="3">
        <f>_xlfn.XLOOKUP(A231,[3]!Table13456[No заказа],[3]!Table13456[Дата
отправки],"",0,1)</f>
        <v>45854</v>
      </c>
      <c r="C231" s="3"/>
      <c r="D231" s="3"/>
      <c r="F231" s="5">
        <f>_xlfn.XLOOKUP(A231,[3]!Table13456[No заказа],[3]!Table13456[Количество],"",0,1)</f>
        <v>1</v>
      </c>
      <c r="G231" s="5">
        <f>_xlfn.XLOOKUP(A231,[3]!Table13456[No заказа],[3]!Table13456[Цена],"",0,1)</f>
        <v>17990</v>
      </c>
      <c r="H231" s="2" t="str">
        <f>M01_SETTINGS!$F$2</f>
        <v>KASPI</v>
      </c>
    </row>
    <row r="232" spans="1:8" x14ac:dyDescent="0.35">
      <c r="A232" s="2">
        <v>591608237</v>
      </c>
      <c r="B232" s="3">
        <f>_xlfn.XLOOKUP(A232,[3]!Table13456[No заказа],[3]!Table13456[Дата
отправки],"",0,1)</f>
        <v>45854</v>
      </c>
      <c r="C232" s="3"/>
      <c r="D232" s="3"/>
      <c r="F232" s="5">
        <f>_xlfn.XLOOKUP(A232,[3]!Table13456[No заказа],[3]!Table13456[Количество],"",0,1)</f>
        <v>1</v>
      </c>
      <c r="G232" s="5">
        <f>_xlfn.XLOOKUP(A232,[3]!Table13456[No заказа],[3]!Table13456[Цена],"",0,1)</f>
        <v>11990</v>
      </c>
      <c r="H232" s="2" t="str">
        <f>M01_SETTINGS!$F$2</f>
        <v>KASPI</v>
      </c>
    </row>
    <row r="233" spans="1:8" x14ac:dyDescent="0.35">
      <c r="A233" s="2">
        <v>591600531</v>
      </c>
      <c r="B233" s="3">
        <f>_xlfn.XLOOKUP(A233,[3]!Table13456[No заказа],[3]!Table13456[Дата
отправки],"",0,1)</f>
        <v>45854</v>
      </c>
      <c r="C233" s="3"/>
      <c r="D233" s="3"/>
      <c r="F233" s="5">
        <f>_xlfn.XLOOKUP(A233,[3]!Table13456[No заказа],[3]!Table13456[Количество],"",0,1)</f>
        <v>1</v>
      </c>
      <c r="G233" s="5">
        <f>_xlfn.XLOOKUP(A233,[3]!Table13456[No заказа],[3]!Table13456[Цена],"",0,1)</f>
        <v>11990</v>
      </c>
      <c r="H233" s="2" t="str">
        <f>M01_SETTINGS!$F$2</f>
        <v>KASPI</v>
      </c>
    </row>
    <row r="234" spans="1:8" x14ac:dyDescent="0.35">
      <c r="A234" s="2">
        <v>590930491</v>
      </c>
      <c r="B234" s="3">
        <f>_xlfn.XLOOKUP(A234,[3]!Table13456[No заказа],[3]!Table13456[Дата
отправки],"",0,1)</f>
        <v>45853</v>
      </c>
      <c r="C234" s="3"/>
      <c r="D234" s="3"/>
      <c r="F234" s="5">
        <f>_xlfn.XLOOKUP(A234,[3]!Table13456[No заказа],[3]!Table13456[Количество],"",0,1)</f>
        <v>1</v>
      </c>
      <c r="G234" s="5">
        <f>_xlfn.XLOOKUP(A234,[3]!Table13456[No заказа],[3]!Table13456[Цена],"",0,1)</f>
        <v>11990</v>
      </c>
      <c r="H234" s="2" t="str">
        <f>M01_SETTINGS!$F$2</f>
        <v>KASPI</v>
      </c>
    </row>
    <row r="235" spans="1:8" x14ac:dyDescent="0.35">
      <c r="A235" s="2">
        <v>590850704</v>
      </c>
      <c r="B235" s="3">
        <f>_xlfn.XLOOKUP(A235,[3]!Table13456[No заказа],[3]!Table13456[Дата
отправки],"",0,1)</f>
        <v>45853</v>
      </c>
      <c r="C235" s="3"/>
      <c r="D235" s="3"/>
      <c r="F235" s="5">
        <f>_xlfn.XLOOKUP(A235,[3]!Table13456[No заказа],[3]!Table13456[Количество],"",0,1)</f>
        <v>1</v>
      </c>
      <c r="G235" s="5">
        <f>_xlfn.XLOOKUP(A235,[3]!Table13456[No заказа],[3]!Table13456[Цена],"",0,1)</f>
        <v>11990</v>
      </c>
      <c r="H235" s="2" t="str">
        <f>M01_SETTINGS!$F$2</f>
        <v>KASPI</v>
      </c>
    </row>
    <row r="236" spans="1:8" x14ac:dyDescent="0.35">
      <c r="A236" s="2">
        <v>590969847</v>
      </c>
      <c r="B236" s="3">
        <f>_xlfn.XLOOKUP(A236,[3]!Table13456[No заказа],[3]!Table13456[Дата
отправки],"",0,1)</f>
        <v>45853</v>
      </c>
      <c r="C236" s="3"/>
      <c r="D236" s="3"/>
      <c r="F236" s="5">
        <f>_xlfn.XLOOKUP(A236,[3]!Table13456[No заказа],[3]!Table13456[Количество],"",0,1)</f>
        <v>1</v>
      </c>
      <c r="G236" s="5">
        <f>_xlfn.XLOOKUP(A236,[3]!Table13456[No заказа],[3]!Table13456[Цена],"",0,1)</f>
        <v>17990</v>
      </c>
      <c r="H236" s="2" t="str">
        <f>M01_SETTINGS!$F$2</f>
        <v>KASPI</v>
      </c>
    </row>
    <row r="237" spans="1:8" x14ac:dyDescent="0.35">
      <c r="A237" s="2">
        <v>591021741</v>
      </c>
      <c r="B237" s="3">
        <f>_xlfn.XLOOKUP(A237,[3]!Table13456[No заказа],[3]!Table13456[Дата
отправки],"",0,1)</f>
        <v>45853</v>
      </c>
      <c r="C237" s="3"/>
      <c r="D237" s="3"/>
      <c r="F237" s="5">
        <f>_xlfn.XLOOKUP(A237,[3]!Table13456[No заказа],[3]!Table13456[Количество],"",0,1)</f>
        <v>1</v>
      </c>
      <c r="G237" s="5">
        <f>_xlfn.XLOOKUP(A237,[3]!Table13456[No заказа],[3]!Table13456[Цена],"",0,1)</f>
        <v>17990</v>
      </c>
      <c r="H237" s="2" t="str">
        <f>M01_SETTINGS!$F$2</f>
        <v>KASPI</v>
      </c>
    </row>
    <row r="238" spans="1:8" x14ac:dyDescent="0.35">
      <c r="A238" s="2">
        <v>590947077</v>
      </c>
      <c r="B238" s="3">
        <f>_xlfn.XLOOKUP(A238,[3]!Table13456[No заказа],[3]!Table13456[Дата
отправки],"",0,1)</f>
        <v>45853</v>
      </c>
      <c r="C238" s="3"/>
      <c r="D238" s="3"/>
      <c r="F238" s="5">
        <f>_xlfn.XLOOKUP(A238,[3]!Table13456[No заказа],[3]!Table13456[Количество],"",0,1)</f>
        <v>1</v>
      </c>
      <c r="G238" s="5">
        <f>_xlfn.XLOOKUP(A238,[3]!Table13456[No заказа],[3]!Table13456[Цена],"",0,1)</f>
        <v>17990</v>
      </c>
      <c r="H238" s="2" t="str">
        <f>M01_SETTINGS!$F$2</f>
        <v>KASPI</v>
      </c>
    </row>
    <row r="239" spans="1:8" x14ac:dyDescent="0.35">
      <c r="A239" s="2">
        <v>590922143</v>
      </c>
      <c r="B239" s="3">
        <f>_xlfn.XLOOKUP(A239,[3]!Table13456[No заказа],[3]!Table13456[Дата
отправки],"",0,1)</f>
        <v>45853</v>
      </c>
      <c r="C239" s="3"/>
      <c r="D239" s="3"/>
      <c r="F239" s="5">
        <f>_xlfn.XLOOKUP(A239,[3]!Table13456[No заказа],[3]!Table13456[Количество],"",0,1)</f>
        <v>1</v>
      </c>
      <c r="G239" s="5">
        <f>_xlfn.XLOOKUP(A239,[3]!Table13456[No заказа],[3]!Table13456[Цена],"",0,1)</f>
        <v>17990</v>
      </c>
      <c r="H239" s="2" t="str">
        <f>M01_SETTINGS!$F$2</f>
        <v>KASPI</v>
      </c>
    </row>
    <row r="240" spans="1:8" x14ac:dyDescent="0.35">
      <c r="A240" s="2">
        <v>591183493</v>
      </c>
      <c r="B240" s="3">
        <f>_xlfn.XLOOKUP(A240,[3]!Table13456[No заказа],[3]!Table13456[Дата
отправки],"",0,1)</f>
        <v>45853</v>
      </c>
      <c r="C240" s="3"/>
      <c r="D240" s="3"/>
      <c r="F240" s="5">
        <f>_xlfn.XLOOKUP(A240,[3]!Table13456[No заказа],[3]!Table13456[Количество],"",0,1)</f>
        <v>1</v>
      </c>
      <c r="G240" s="5">
        <f>_xlfn.XLOOKUP(A240,[3]!Table13456[No заказа],[3]!Table13456[Цена],"",0,1)</f>
        <v>164986</v>
      </c>
      <c r="H240" s="2" t="str">
        <f>M01_SETTINGS!$F$2</f>
        <v>KASPI</v>
      </c>
    </row>
    <row r="241" spans="1:8" x14ac:dyDescent="0.35">
      <c r="A241" s="2">
        <v>590105354</v>
      </c>
      <c r="B241" s="3">
        <f>_xlfn.XLOOKUP(A241,[3]!Table13456[No заказа],[3]!Table13456[Дата
отправки],"",0,1)</f>
        <v>45852</v>
      </c>
      <c r="C241" s="3"/>
      <c r="D241" s="3"/>
      <c r="F241" s="5">
        <f>_xlfn.XLOOKUP(A241,[3]!Table13456[No заказа],[3]!Table13456[Количество],"",0,1)</f>
        <v>1</v>
      </c>
      <c r="G241" s="5">
        <f>_xlfn.XLOOKUP(A241,[3]!Table13456[No заказа],[3]!Table13456[Цена],"",0,1)</f>
        <v>11990</v>
      </c>
      <c r="H241" s="2" t="str">
        <f>M01_SETTINGS!$F$2</f>
        <v>KASPI</v>
      </c>
    </row>
    <row r="242" spans="1:8" x14ac:dyDescent="0.35">
      <c r="A242" s="2">
        <v>590645934</v>
      </c>
      <c r="B242" s="3">
        <f>_xlfn.XLOOKUP(A242,[3]!Table13456[No заказа],[3]!Table13456[Дата
отправки],"",0,1)</f>
        <v>45852</v>
      </c>
      <c r="C242" s="3"/>
      <c r="D242" s="3"/>
      <c r="F242" s="5">
        <f>_xlfn.XLOOKUP(A242,[3]!Table13456[No заказа],[3]!Table13456[Количество],"",0,1)</f>
        <v>1</v>
      </c>
      <c r="G242" s="5">
        <f>_xlfn.XLOOKUP(A242,[3]!Table13456[No заказа],[3]!Table13456[Цена],"",0,1)</f>
        <v>19990</v>
      </c>
      <c r="H242" s="2" t="str">
        <f>M01_SETTINGS!$F$2</f>
        <v>KASPI</v>
      </c>
    </row>
    <row r="243" spans="1:8" x14ac:dyDescent="0.35">
      <c r="A243" s="2">
        <v>589553261</v>
      </c>
      <c r="B243" s="3">
        <f>_xlfn.XLOOKUP(A243,[3]!Table13456[No заказа],[3]!Table13456[Дата
отправки],"",0,1)</f>
        <v>45851</v>
      </c>
      <c r="C243" s="3"/>
      <c r="D243" s="3"/>
      <c r="F243" s="5">
        <f>_xlfn.XLOOKUP(A243,[3]!Table13456[No заказа],[3]!Table13456[Количество],"",0,1)</f>
        <v>1</v>
      </c>
      <c r="G243" s="5">
        <f>_xlfn.XLOOKUP(A243,[3]!Table13456[No заказа],[3]!Table13456[Цена],"",0,1)</f>
        <v>19990</v>
      </c>
      <c r="H243" s="2" t="str">
        <f>M01_SETTINGS!$F$2</f>
        <v>KASPI</v>
      </c>
    </row>
    <row r="244" spans="1:8" x14ac:dyDescent="0.35">
      <c r="A244" s="2">
        <v>589463711</v>
      </c>
      <c r="B244" s="3">
        <f>_xlfn.XLOOKUP(A244,[3]!Table13456[No заказа],[3]!Table13456[Дата
отправки],"",0,1)</f>
        <v>45851</v>
      </c>
      <c r="C244" s="3"/>
      <c r="D244" s="3"/>
      <c r="F244" s="5">
        <f>_xlfn.XLOOKUP(A244,[3]!Table13456[No заказа],[3]!Table13456[Количество],"",0,1)</f>
        <v>1</v>
      </c>
      <c r="G244" s="5">
        <f>_xlfn.XLOOKUP(A244,[3]!Table13456[No заказа],[3]!Table13456[Цена],"",0,1)</f>
        <v>11990</v>
      </c>
      <c r="H244" s="2" t="str">
        <f>M01_SETTINGS!$F$2</f>
        <v>KASPI</v>
      </c>
    </row>
    <row r="245" spans="1:8" x14ac:dyDescent="0.35">
      <c r="A245" s="2">
        <v>589596595</v>
      </c>
      <c r="B245" s="3">
        <f>_xlfn.XLOOKUP(A245,[3]!Table13456[No заказа],[3]!Table13456[Дата
отправки],"",0,1)</f>
        <v>45851</v>
      </c>
      <c r="C245" s="3"/>
      <c r="D245" s="3"/>
      <c r="F245" s="5">
        <f>_xlfn.XLOOKUP(A245,[3]!Table13456[No заказа],[3]!Table13456[Количество],"",0,1)</f>
        <v>1</v>
      </c>
      <c r="G245" s="5">
        <f>_xlfn.XLOOKUP(A245,[3]!Table13456[No заказа],[3]!Table13456[Цена],"",0,1)</f>
        <v>11990</v>
      </c>
      <c r="H245" s="2" t="str">
        <f>M01_SETTINGS!$F$2</f>
        <v>KASPI</v>
      </c>
    </row>
    <row r="246" spans="1:8" x14ac:dyDescent="0.35">
      <c r="A246" s="2">
        <v>589495271</v>
      </c>
      <c r="B246" s="3">
        <f>_xlfn.XLOOKUP(A246,[3]!Table13456[No заказа],[3]!Table13456[Дата
отправки],"",0,1)</f>
        <v>45851</v>
      </c>
      <c r="C246" s="3"/>
      <c r="D246" s="3"/>
      <c r="F246" s="5">
        <f>_xlfn.XLOOKUP(A246,[3]!Table13456[No заказа],[3]!Table13456[Количество],"",0,1)</f>
        <v>1</v>
      </c>
      <c r="G246" s="5">
        <f>_xlfn.XLOOKUP(A246,[3]!Table13456[No заказа],[3]!Table13456[Цена],"",0,1)</f>
        <v>11990</v>
      </c>
      <c r="H246" s="2" t="str">
        <f>M01_SETTINGS!$F$2</f>
        <v>KASPI</v>
      </c>
    </row>
    <row r="247" spans="1:8" x14ac:dyDescent="0.35">
      <c r="A247" s="2">
        <v>589478562</v>
      </c>
      <c r="B247" s="3">
        <f>_xlfn.XLOOKUP(A247,[3]!Table13456[No заказа],[3]!Table13456[Дата
отправки],"",0,1)</f>
        <v>45851</v>
      </c>
      <c r="C247" s="3"/>
      <c r="D247" s="3"/>
      <c r="F247" s="5">
        <f>_xlfn.XLOOKUP(A247,[3]!Table13456[No заказа],[3]!Table13456[Количество],"",0,1)</f>
        <v>2</v>
      </c>
      <c r="G247" s="5">
        <f>_xlfn.XLOOKUP(A247,[3]!Table13456[No заказа],[3]!Table13456[Цена],"",0,1)</f>
        <v>23980</v>
      </c>
      <c r="H247" s="2" t="str">
        <f>M01_SETTINGS!$F$2</f>
        <v>KASPI</v>
      </c>
    </row>
    <row r="248" spans="1:8" x14ac:dyDescent="0.35">
      <c r="A248" s="2">
        <v>589692788</v>
      </c>
      <c r="B248" s="3">
        <f>_xlfn.XLOOKUP(A248,[3]!Table13456[No заказа],[3]!Table13456[Дата
отправки],"",0,1)</f>
        <v>45851</v>
      </c>
      <c r="C248" s="3"/>
      <c r="D248" s="3"/>
      <c r="F248" s="5">
        <f>_xlfn.XLOOKUP(A248,[3]!Table13456[No заказа],[3]!Table13456[Количество],"",0,1)</f>
        <v>1</v>
      </c>
      <c r="G248" s="5">
        <f>_xlfn.XLOOKUP(A248,[3]!Table13456[No заказа],[3]!Table13456[Цена],"",0,1)</f>
        <v>19990</v>
      </c>
      <c r="H248" s="2" t="str">
        <f>M01_SETTINGS!$F$2</f>
        <v>KASPI</v>
      </c>
    </row>
    <row r="249" spans="1:8" x14ac:dyDescent="0.35">
      <c r="A249" s="2">
        <v>589148809</v>
      </c>
      <c r="B249" s="3">
        <f>_xlfn.XLOOKUP(A249,[3]!Table13456[No заказа],[3]!Table13456[Дата
отправки],"",0,1)</f>
        <v>45850</v>
      </c>
      <c r="C249" s="3"/>
      <c r="D249" s="3"/>
      <c r="F249" s="5">
        <f>_xlfn.XLOOKUP(A249,[3]!Table13456[No заказа],[3]!Table13456[Количество],"",0,1)</f>
        <v>1</v>
      </c>
      <c r="G249" s="5">
        <f>_xlfn.XLOOKUP(A249,[3]!Table13456[No заказа],[3]!Table13456[Цена],"",0,1)</f>
        <v>10990</v>
      </c>
      <c r="H249" s="2" t="str">
        <f>M01_SETTINGS!$F$2</f>
        <v>KASPI</v>
      </c>
    </row>
    <row r="250" spans="1:8" x14ac:dyDescent="0.35">
      <c r="A250" s="2">
        <v>587984103</v>
      </c>
      <c r="B250" s="3">
        <f>_xlfn.XLOOKUP(A250,[3]!Table13456[No заказа],[3]!Table13456[Дата
отправки],"",0,1)</f>
        <v>45849</v>
      </c>
      <c r="C250" s="3"/>
      <c r="D250" s="3"/>
      <c r="F250" s="5">
        <f>_xlfn.XLOOKUP(A250,[3]!Table13456[No заказа],[3]!Table13456[Количество],"",0,1)</f>
        <v>1</v>
      </c>
      <c r="G250" s="5">
        <f>_xlfn.XLOOKUP(A250,[3]!Table13456[No заказа],[3]!Table13456[Цена],"",0,1)</f>
        <v>11990</v>
      </c>
      <c r="H250" s="2" t="str">
        <f>M01_SETTINGS!$F$2</f>
        <v>KASPI</v>
      </c>
    </row>
    <row r="251" spans="1:8" x14ac:dyDescent="0.35">
      <c r="A251" s="2">
        <v>587962434</v>
      </c>
      <c r="B251" s="3">
        <f>_xlfn.XLOOKUP(A251,[3]!Table13456[No заказа],[3]!Table13456[Дата
отправки],"",0,1)</f>
        <v>45849</v>
      </c>
      <c r="C251" s="3"/>
      <c r="D251" s="3"/>
      <c r="F251" s="5">
        <f>_xlfn.XLOOKUP(A251,[3]!Table13456[No заказа],[3]!Table13456[Количество],"",0,1)</f>
        <v>1</v>
      </c>
      <c r="G251" s="5">
        <f>_xlfn.XLOOKUP(A251,[3]!Table13456[No заказа],[3]!Table13456[Цена],"",0,1)</f>
        <v>11990</v>
      </c>
      <c r="H251" s="2" t="str">
        <f>M01_SETTINGS!$F$2</f>
        <v>KASPI</v>
      </c>
    </row>
    <row r="252" spans="1:8" x14ac:dyDescent="0.35">
      <c r="A252" s="2">
        <v>588442815</v>
      </c>
      <c r="B252" s="3">
        <f>_xlfn.XLOOKUP(A252,[3]!Table13456[No заказа],[3]!Table13456[Дата
отправки],"",0,1)</f>
        <v>45849</v>
      </c>
      <c r="C252" s="3"/>
      <c r="D252" s="3"/>
      <c r="F252" s="5">
        <f>_xlfn.XLOOKUP(A252,[3]!Table13456[No заказа],[3]!Table13456[Количество],"",0,1)</f>
        <v>1</v>
      </c>
      <c r="G252" s="5">
        <f>_xlfn.XLOOKUP(A252,[3]!Table13456[No заказа],[3]!Table13456[Цена],"",0,1)</f>
        <v>19990</v>
      </c>
      <c r="H252" s="2" t="str">
        <f>M01_SETTINGS!$F$2</f>
        <v>KASPI</v>
      </c>
    </row>
    <row r="253" spans="1:8" x14ac:dyDescent="0.35">
      <c r="A253" s="2">
        <v>588025178</v>
      </c>
      <c r="B253" s="3">
        <f>_xlfn.XLOOKUP(A253,[3]!Table13456[No заказа],[3]!Table13456[Дата
отправки],"",0,1)</f>
        <v>45849</v>
      </c>
      <c r="C253" s="3"/>
      <c r="D253" s="3"/>
      <c r="F253" s="5">
        <f>_xlfn.XLOOKUP(A253,[3]!Table13456[No заказа],[3]!Table13456[Количество],"",0,1)</f>
        <v>1</v>
      </c>
      <c r="G253" s="5">
        <f>_xlfn.XLOOKUP(A253,[3]!Table13456[No заказа],[3]!Table13456[Цена],"",0,1)</f>
        <v>19990</v>
      </c>
      <c r="H253" s="2" t="str">
        <f>M01_SETTINGS!$F$2</f>
        <v>KASPI</v>
      </c>
    </row>
    <row r="254" spans="1:8" x14ac:dyDescent="0.35">
      <c r="A254" s="2">
        <v>587432746</v>
      </c>
      <c r="B254" s="3">
        <f>_xlfn.XLOOKUP(A254,[3]!Table13456[No заказа],[3]!Table13456[Дата
отправки],"",0,1)</f>
        <v>45848</v>
      </c>
      <c r="C254" s="3"/>
      <c r="D254" s="3"/>
      <c r="F254" s="5">
        <f>_xlfn.XLOOKUP(A254,[3]!Table13456[No заказа],[3]!Table13456[Количество],"",0,1)</f>
        <v>1</v>
      </c>
      <c r="G254" s="5">
        <f>_xlfn.XLOOKUP(A254,[3]!Table13456[No заказа],[3]!Table13456[Цена],"",0,1)</f>
        <v>11990</v>
      </c>
      <c r="H254" s="2" t="str">
        <f>M01_SETTINGS!$F$2</f>
        <v>KASPI</v>
      </c>
    </row>
    <row r="255" spans="1:8" x14ac:dyDescent="0.35">
      <c r="A255" s="2">
        <v>587509483</v>
      </c>
      <c r="B255" s="3">
        <f>_xlfn.XLOOKUP(A255,[3]!Table13456[No заказа],[3]!Table13456[Дата
отправки],"",0,1)</f>
        <v>45848</v>
      </c>
      <c r="C255" s="3"/>
      <c r="D255" s="3"/>
      <c r="F255" s="5">
        <f>_xlfn.XLOOKUP(A255,[3]!Table13456[No заказа],[3]!Table13456[Количество],"",0,1)</f>
        <v>1</v>
      </c>
      <c r="G255" s="5">
        <f>_xlfn.XLOOKUP(A255,[3]!Table13456[No заказа],[3]!Table13456[Цена],"",0,1)</f>
        <v>11990</v>
      </c>
      <c r="H255" s="2" t="str">
        <f>M01_SETTINGS!$F$2</f>
        <v>KASPI</v>
      </c>
    </row>
    <row r="256" spans="1:8" x14ac:dyDescent="0.35">
      <c r="A256" s="2">
        <v>587455941</v>
      </c>
      <c r="B256" s="3">
        <f>_xlfn.XLOOKUP(A256,[3]!Table13456[No заказа],[3]!Table13456[Дата
отправки],"",0,1)</f>
        <v>45848</v>
      </c>
      <c r="C256" s="3"/>
      <c r="D256" s="3"/>
      <c r="F256" s="5">
        <f>_xlfn.XLOOKUP(A256,[3]!Table13456[No заказа],[3]!Table13456[Количество],"",0,1)</f>
        <v>1</v>
      </c>
      <c r="G256" s="5">
        <f>_xlfn.XLOOKUP(A256,[3]!Table13456[No заказа],[3]!Table13456[Цена],"",0,1)</f>
        <v>11990</v>
      </c>
      <c r="H256" s="2" t="str">
        <f>M01_SETTINGS!$F$2</f>
        <v>KASPI</v>
      </c>
    </row>
    <row r="257" spans="1:8" x14ac:dyDescent="0.35">
      <c r="A257" s="2">
        <v>587545742</v>
      </c>
      <c r="B257" s="3">
        <f>_xlfn.XLOOKUP(A257,[3]!Table13456[No заказа],[3]!Table13456[Дата
отправки],"",0,1)</f>
        <v>45848</v>
      </c>
      <c r="C257" s="3"/>
      <c r="D257" s="3"/>
      <c r="F257" s="5">
        <f>_xlfn.XLOOKUP(A257,[3]!Table13456[No заказа],[3]!Table13456[Количество],"",0,1)</f>
        <v>1</v>
      </c>
      <c r="G257" s="5">
        <f>_xlfn.XLOOKUP(A257,[3]!Table13456[No заказа],[3]!Table13456[Цена],"",0,1)</f>
        <v>19990</v>
      </c>
      <c r="H257" s="2" t="str">
        <f>M01_SETTINGS!$F$2</f>
        <v>KASPI</v>
      </c>
    </row>
    <row r="258" spans="1:8" x14ac:dyDescent="0.35">
      <c r="A258" s="2">
        <v>587791941</v>
      </c>
      <c r="B258" s="3">
        <f>_xlfn.XLOOKUP(A258,[3]!Table13456[No заказа],[3]!Table13456[Дата
отправки],"",0,1)</f>
        <v>45848</v>
      </c>
      <c r="C258" s="3"/>
      <c r="D258" s="3"/>
      <c r="F258" s="5">
        <f>_xlfn.XLOOKUP(A258,[3]!Table13456[No заказа],[3]!Table13456[Количество],"",0,1)</f>
        <v>1</v>
      </c>
      <c r="G258" s="5">
        <f>_xlfn.XLOOKUP(A258,[3]!Table13456[No заказа],[3]!Table13456[Цена],"",0,1)</f>
        <v>8699</v>
      </c>
      <c r="H258" s="2" t="str">
        <f>M01_SETTINGS!$F$2</f>
        <v>KASPI</v>
      </c>
    </row>
    <row r="259" spans="1:8" x14ac:dyDescent="0.35">
      <c r="A259" s="2">
        <v>587372034</v>
      </c>
      <c r="B259" s="3">
        <f>_xlfn.XLOOKUP(A259,[3]!Table13456[No заказа],[3]!Table13456[Дата
отправки],"",0,1)</f>
        <v>45848</v>
      </c>
      <c r="C259" s="3"/>
      <c r="D259" s="3"/>
      <c r="F259" s="5">
        <f>_xlfn.XLOOKUP(A259,[3]!Table13456[No заказа],[3]!Table13456[Количество],"",0,1)</f>
        <v>1</v>
      </c>
      <c r="G259" s="5">
        <f>_xlfn.XLOOKUP(A259,[3]!Table13456[No заказа],[3]!Table13456[Цена],"",0,1)</f>
        <v>8998</v>
      </c>
      <c r="H259" s="2" t="str">
        <f>M01_SETTINGS!$F$2</f>
        <v>KASPI</v>
      </c>
    </row>
    <row r="260" spans="1:8" x14ac:dyDescent="0.35">
      <c r="A260" s="2">
        <v>587316734</v>
      </c>
      <c r="B260" s="3">
        <f>_xlfn.XLOOKUP(A260,[3]!Table13456[No заказа],[3]!Table13456[Дата
отправки],"",0,1)</f>
        <v>45848</v>
      </c>
      <c r="C260" s="3"/>
      <c r="D260" s="3"/>
      <c r="F260" s="5">
        <f>_xlfn.XLOOKUP(A260,[3]!Table13456[No заказа],[3]!Table13456[Количество],"",0,1)</f>
        <v>1</v>
      </c>
      <c r="G260" s="5">
        <f>_xlfn.XLOOKUP(A260,[3]!Table13456[No заказа],[3]!Table13456[Цена],"",0,1)</f>
        <v>8699</v>
      </c>
      <c r="H260" s="2" t="str">
        <f>M01_SETTINGS!$F$2</f>
        <v>KASPI</v>
      </c>
    </row>
    <row r="261" spans="1:8" x14ac:dyDescent="0.35">
      <c r="A261" s="2">
        <v>587766678</v>
      </c>
      <c r="B261" s="3">
        <f>_xlfn.XLOOKUP(A261,[3]!Table13456[No заказа],[3]!Table13456[Дата
отправки],"",0,1)</f>
        <v>45848</v>
      </c>
      <c r="C261" s="3"/>
      <c r="D261" s="3"/>
      <c r="F261" s="5">
        <f>_xlfn.XLOOKUP(A261,[3]!Table13456[No заказа],[3]!Table13456[Количество],"",0,1)</f>
        <v>1</v>
      </c>
      <c r="G261" s="5">
        <f>_xlfn.XLOOKUP(A261,[3]!Table13456[No заказа],[3]!Table13456[Цена],"",0,1)</f>
        <v>8697</v>
      </c>
      <c r="H261" s="2" t="str">
        <f>M01_SETTINGS!$F$2</f>
        <v>KASPI</v>
      </c>
    </row>
    <row r="262" spans="1:8" x14ac:dyDescent="0.35">
      <c r="A262" s="2">
        <v>587751757</v>
      </c>
      <c r="B262" s="3">
        <f>_xlfn.XLOOKUP(A262,[3]!Table13456[No заказа],[3]!Table13456[Дата
отправки],"",0,1)</f>
        <v>45848</v>
      </c>
      <c r="C262" s="3"/>
      <c r="D262" s="3"/>
      <c r="F262" s="5">
        <f>_xlfn.XLOOKUP(A262,[3]!Table13456[No заказа],[3]!Table13456[Количество],"",0,1)</f>
        <v>1</v>
      </c>
      <c r="G262" s="5">
        <f>_xlfn.XLOOKUP(A262,[3]!Table13456[No заказа],[3]!Table13456[Цена],"",0,1)</f>
        <v>8697</v>
      </c>
      <c r="H262" s="2" t="str">
        <f>M01_SETTINGS!$F$2</f>
        <v>KASPI</v>
      </c>
    </row>
    <row r="263" spans="1:8" x14ac:dyDescent="0.35">
      <c r="A263" s="2">
        <v>587629516</v>
      </c>
      <c r="B263" s="3">
        <f>_xlfn.XLOOKUP(A263,[3]!Table13456[No заказа],[3]!Table13456[Дата
отправки],"",0,1)</f>
        <v>45848</v>
      </c>
      <c r="C263" s="3"/>
      <c r="D263" s="3"/>
      <c r="F263" s="5">
        <f>_xlfn.XLOOKUP(A263,[3]!Table13456[No заказа],[3]!Table13456[Количество],"",0,1)</f>
        <v>1</v>
      </c>
      <c r="G263" s="5">
        <f>_xlfn.XLOOKUP(A263,[3]!Table13456[No заказа],[3]!Table13456[Цена],"",0,1)</f>
        <v>8697</v>
      </c>
      <c r="H263" s="2" t="str">
        <f>M01_SETTINGS!$F$2</f>
        <v>KASPI</v>
      </c>
    </row>
    <row r="264" spans="1:8" x14ac:dyDescent="0.35">
      <c r="A264" s="2">
        <v>587184796</v>
      </c>
      <c r="B264" s="3">
        <f>_xlfn.XLOOKUP(A264,[3]!Table13456[No заказа],[3]!Table13456[Дата
отправки],"",0,1)</f>
        <v>45847</v>
      </c>
      <c r="C264" s="3"/>
      <c r="D264" s="3"/>
      <c r="F264" s="5">
        <f>_xlfn.XLOOKUP(A264,[3]!Table13456[No заказа],[3]!Table13456[Количество],"",0,1)</f>
        <v>1</v>
      </c>
      <c r="G264" s="5">
        <f>_xlfn.XLOOKUP(A264,[3]!Table13456[No заказа],[3]!Table13456[Цена],"",0,1)</f>
        <v>19990</v>
      </c>
      <c r="H264" s="2" t="str">
        <f>M01_SETTINGS!$F$2</f>
        <v>KASPI</v>
      </c>
    </row>
    <row r="265" spans="1:8" x14ac:dyDescent="0.35">
      <c r="A265" s="2">
        <v>587182871</v>
      </c>
      <c r="B265" s="3">
        <f>_xlfn.XLOOKUP(A265,[3]!Table13456[No заказа],[3]!Table13456[Дата
отправки],"",0,1)</f>
        <v>45847</v>
      </c>
      <c r="C265" s="3"/>
      <c r="D265" s="3"/>
      <c r="F265" s="5">
        <f>_xlfn.XLOOKUP(A265,[3]!Table13456[No заказа],[3]!Table13456[Количество],"",0,1)</f>
        <v>1</v>
      </c>
      <c r="G265" s="5">
        <f>_xlfn.XLOOKUP(A265,[3]!Table13456[No заказа],[3]!Table13456[Цена],"",0,1)</f>
        <v>10990</v>
      </c>
      <c r="H265" s="2" t="str">
        <f>M01_SETTINGS!$F$2</f>
        <v>KASPI</v>
      </c>
    </row>
    <row r="266" spans="1:8" x14ac:dyDescent="0.35">
      <c r="A266" s="2">
        <v>586728051</v>
      </c>
      <c r="B266" s="3">
        <f>_xlfn.XLOOKUP(A266,[3]!Table13456[No заказа],[3]!Table13456[Дата
отправки],"",0,1)</f>
        <v>45847</v>
      </c>
      <c r="C266" s="3"/>
      <c r="D266" s="3"/>
      <c r="F266" s="5">
        <f>_xlfn.XLOOKUP(A266,[3]!Table13456[No заказа],[3]!Table13456[Количество],"",0,1)</f>
        <v>1</v>
      </c>
      <c r="G266" s="5">
        <f>_xlfn.XLOOKUP(A266,[3]!Table13456[No заказа],[3]!Table13456[Цена],"",0,1)</f>
        <v>11990</v>
      </c>
      <c r="H266" s="2" t="str">
        <f>M01_SETTINGS!$F$2</f>
        <v>KASPI</v>
      </c>
    </row>
    <row r="267" spans="1:8" x14ac:dyDescent="0.35">
      <c r="A267" s="2">
        <v>587160926</v>
      </c>
      <c r="B267" s="3">
        <f>_xlfn.XLOOKUP(A267,[3]!Table13456[No заказа],[3]!Table13456[Дата
отправки],"",0,1)</f>
        <v>45847</v>
      </c>
      <c r="C267" s="3"/>
      <c r="D267" s="3"/>
      <c r="F267" s="5">
        <f>_xlfn.XLOOKUP(A267,[3]!Table13456[No заказа],[3]!Table13456[Количество],"",0,1)</f>
        <v>1</v>
      </c>
      <c r="G267" s="5">
        <f>_xlfn.XLOOKUP(A267,[3]!Table13456[No заказа],[3]!Table13456[Цена],"",0,1)</f>
        <v>11990</v>
      </c>
      <c r="H267" s="2" t="str">
        <f>M01_SETTINGS!$F$2</f>
        <v>KASPI</v>
      </c>
    </row>
    <row r="268" spans="1:8" x14ac:dyDescent="0.35">
      <c r="A268" s="2">
        <v>586714207</v>
      </c>
      <c r="B268" s="3">
        <f>_xlfn.XLOOKUP(A268,[3]!Table13456[No заказа],[3]!Table13456[Дата
отправки],"",0,1)</f>
        <v>45847</v>
      </c>
      <c r="C268" s="3"/>
      <c r="D268" s="3"/>
      <c r="F268" s="5">
        <f>_xlfn.XLOOKUP(A268,[3]!Table13456[No заказа],[3]!Table13456[Количество],"",0,1)</f>
        <v>1</v>
      </c>
      <c r="G268" s="5">
        <f>_xlfn.XLOOKUP(A268,[3]!Table13456[No заказа],[3]!Table13456[Цена],"",0,1)</f>
        <v>11990</v>
      </c>
      <c r="H268" s="2" t="str">
        <f>M01_SETTINGS!$F$2</f>
        <v>KASPI</v>
      </c>
    </row>
    <row r="269" spans="1:8" x14ac:dyDescent="0.35">
      <c r="A269" s="2">
        <v>586529246</v>
      </c>
      <c r="B269" s="3">
        <f>_xlfn.XLOOKUP(A269,[3]!Table13456[No заказа],[3]!Table13456[Дата
отправки],"",0,1)</f>
        <v>45847</v>
      </c>
      <c r="C269" s="3"/>
      <c r="D269" s="3"/>
      <c r="F269" s="5">
        <f>_xlfn.XLOOKUP(A269,[3]!Table13456[No заказа],[3]!Table13456[Количество],"",0,1)</f>
        <v>1</v>
      </c>
      <c r="G269" s="5">
        <f>_xlfn.XLOOKUP(A269,[3]!Table13456[No заказа],[3]!Table13456[Цена],"",0,1)</f>
        <v>11990</v>
      </c>
      <c r="H269" s="2" t="str">
        <f>M01_SETTINGS!$F$2</f>
        <v>KASPI</v>
      </c>
    </row>
    <row r="270" spans="1:8" x14ac:dyDescent="0.35">
      <c r="A270" s="2">
        <v>586754344</v>
      </c>
      <c r="B270" s="3">
        <f>_xlfn.XLOOKUP(A270,[3]!Table13456[No заказа],[3]!Table13456[Дата
отправки],"",0,1)</f>
        <v>45847</v>
      </c>
      <c r="C270" s="3"/>
      <c r="D270" s="3"/>
      <c r="F270" s="5">
        <f>_xlfn.XLOOKUP(A270,[3]!Table13456[No заказа],[3]!Table13456[Количество],"",0,1)</f>
        <v>1</v>
      </c>
      <c r="G270" s="5">
        <f>_xlfn.XLOOKUP(A270,[3]!Table13456[No заказа],[3]!Table13456[Цена],"",0,1)</f>
        <v>11990</v>
      </c>
      <c r="H270" s="2" t="str">
        <f>M01_SETTINGS!$F$2</f>
        <v>KASPI</v>
      </c>
    </row>
    <row r="271" spans="1:8" x14ac:dyDescent="0.35">
      <c r="A271" s="2">
        <v>587068713</v>
      </c>
      <c r="B271" s="3">
        <f>_xlfn.XLOOKUP(A271,[3]!Table13456[No заказа],[3]!Table13456[Дата
отправки],"",0,1)</f>
        <v>45847</v>
      </c>
      <c r="C271" s="3"/>
      <c r="D271" s="3"/>
      <c r="F271" s="5">
        <f>_xlfn.XLOOKUP(A271,[3]!Table13456[No заказа],[3]!Table13456[Количество],"",0,1)</f>
        <v>1</v>
      </c>
      <c r="G271" s="5">
        <f>_xlfn.XLOOKUP(A271,[3]!Table13456[No заказа],[3]!Table13456[Цена],"",0,1)</f>
        <v>11990</v>
      </c>
      <c r="H271" s="2" t="str">
        <f>M01_SETTINGS!$F$2</f>
        <v>KASPI</v>
      </c>
    </row>
    <row r="272" spans="1:8" x14ac:dyDescent="0.35">
      <c r="A272" s="2">
        <v>586963393</v>
      </c>
      <c r="B272" s="3">
        <f>_xlfn.XLOOKUP(A272,[3]!Table13456[No заказа],[3]!Table13456[Дата
отправки],"",0,1)</f>
        <v>45847</v>
      </c>
      <c r="C272" s="3"/>
      <c r="D272" s="3"/>
      <c r="F272" s="5">
        <f>_xlfn.XLOOKUP(A272,[3]!Table13456[No заказа],[3]!Table13456[Количество],"",0,1)</f>
        <v>1</v>
      </c>
      <c r="G272" s="5">
        <f>_xlfn.XLOOKUP(A272,[3]!Table13456[No заказа],[3]!Table13456[Цена],"",0,1)</f>
        <v>19990</v>
      </c>
      <c r="H272" s="2" t="str">
        <f>M01_SETTINGS!$F$2</f>
        <v>KASPI</v>
      </c>
    </row>
    <row r="273" spans="1:8" x14ac:dyDescent="0.35">
      <c r="A273" s="2">
        <v>586914150</v>
      </c>
      <c r="B273" s="3">
        <f>_xlfn.XLOOKUP(A273,[3]!Table13456[No заказа],[3]!Table13456[Дата
отправки],"",0,1)</f>
        <v>45847</v>
      </c>
      <c r="C273" s="3"/>
      <c r="D273" s="3"/>
      <c r="F273" s="5">
        <f>_xlfn.XLOOKUP(A273,[3]!Table13456[No заказа],[3]!Table13456[Количество],"",0,1)</f>
        <v>1</v>
      </c>
      <c r="G273" s="5">
        <f>_xlfn.XLOOKUP(A273,[3]!Table13456[No заказа],[3]!Table13456[Цена],"",0,1)</f>
        <v>19990</v>
      </c>
      <c r="H273" s="2" t="str">
        <f>M01_SETTINGS!$F$2</f>
        <v>KASPI</v>
      </c>
    </row>
    <row r="274" spans="1:8" x14ac:dyDescent="0.35">
      <c r="A274" s="2">
        <v>587033240</v>
      </c>
      <c r="B274" s="3">
        <f>_xlfn.XLOOKUP(A274,[3]!Table13456[No заказа],[3]!Table13456[Дата
отправки],"",0,1)</f>
        <v>45847</v>
      </c>
      <c r="C274" s="3"/>
      <c r="D274" s="3"/>
      <c r="F274" s="5">
        <f>_xlfn.XLOOKUP(A274,[3]!Table13456[No заказа],[3]!Table13456[Количество],"",0,1)</f>
        <v>1</v>
      </c>
      <c r="G274" s="5">
        <f>_xlfn.XLOOKUP(A274,[3]!Table13456[No заказа],[3]!Table13456[Цена],"",0,1)</f>
        <v>8900</v>
      </c>
      <c r="H274" s="2" t="str">
        <f>M01_SETTINGS!$F$2</f>
        <v>KASPI</v>
      </c>
    </row>
    <row r="275" spans="1:8" x14ac:dyDescent="0.35">
      <c r="A275" s="2">
        <v>586699616</v>
      </c>
      <c r="B275" s="3">
        <f>_xlfn.XLOOKUP(A275,[3]!Table13456[No заказа],[3]!Table13456[Дата
отправки],"",0,1)</f>
        <v>45847</v>
      </c>
      <c r="C275" s="3"/>
      <c r="D275" s="3"/>
      <c r="F275" s="5">
        <f>_xlfn.XLOOKUP(A275,[3]!Table13456[No заказа],[3]!Table13456[Количество],"",0,1)</f>
        <v>1</v>
      </c>
      <c r="G275" s="5">
        <f>_xlfn.XLOOKUP(A275,[3]!Table13456[No заказа],[3]!Table13456[Цена],"",0,1)</f>
        <v>8697</v>
      </c>
      <c r="H275" s="2" t="str">
        <f>M01_SETTINGS!$F$2</f>
        <v>KASPI</v>
      </c>
    </row>
    <row r="276" spans="1:8" x14ac:dyDescent="0.35">
      <c r="A276" s="2">
        <v>586484469</v>
      </c>
      <c r="B276" s="3">
        <f>_xlfn.XLOOKUP(A276,[3]!Table13456[No заказа],[3]!Table13456[Дата
отправки],"",0,1)</f>
        <v>45846</v>
      </c>
      <c r="C276" s="3"/>
      <c r="D276" s="3"/>
      <c r="F276" s="5">
        <f>_xlfn.XLOOKUP(A276,[3]!Table13456[No заказа],[3]!Table13456[Количество],"",0,1)</f>
        <v>1</v>
      </c>
      <c r="G276" s="5">
        <f>_xlfn.XLOOKUP(A276,[3]!Table13456[No заказа],[3]!Table13456[Цена],"",0,1)</f>
        <v>19990</v>
      </c>
      <c r="H276" s="2" t="str">
        <f>M01_SETTINGS!$F$2</f>
        <v>KASPI</v>
      </c>
    </row>
    <row r="277" spans="1:8" x14ac:dyDescent="0.35">
      <c r="A277" s="2">
        <v>586082444</v>
      </c>
      <c r="B277" s="3">
        <f>_xlfn.XLOOKUP(A277,[3]!Table13456[No заказа],[3]!Table13456[Дата
отправки],"",0,1)</f>
        <v>45846</v>
      </c>
      <c r="C277" s="3"/>
      <c r="D277" s="3"/>
      <c r="F277" s="5">
        <f>_xlfn.XLOOKUP(A277,[3]!Table13456[No заказа],[3]!Table13456[Количество],"",0,1)</f>
        <v>1</v>
      </c>
      <c r="G277" s="5">
        <f>_xlfn.XLOOKUP(A277,[3]!Table13456[No заказа],[3]!Table13456[Цена],"",0,1)</f>
        <v>19990</v>
      </c>
      <c r="H277" s="2" t="str">
        <f>M01_SETTINGS!$F$2</f>
        <v>KASPI</v>
      </c>
    </row>
    <row r="278" spans="1:8" x14ac:dyDescent="0.35">
      <c r="A278" s="2">
        <v>586016030</v>
      </c>
      <c r="B278" s="3">
        <f>_xlfn.XLOOKUP(A278,[3]!Table13456[No заказа],[3]!Table13456[Дата
отправки],"",0,1)</f>
        <v>45846</v>
      </c>
      <c r="C278" s="3"/>
      <c r="D278" s="3"/>
      <c r="F278" s="5">
        <f>_xlfn.XLOOKUP(A278,[3]!Table13456[No заказа],[3]!Table13456[Количество],"",0,1)</f>
        <v>1</v>
      </c>
      <c r="G278" s="5">
        <f>_xlfn.XLOOKUP(A278,[3]!Table13456[No заказа],[3]!Table13456[Цена],"",0,1)</f>
        <v>10990</v>
      </c>
      <c r="H278" s="2" t="str">
        <f>M01_SETTINGS!$F$2</f>
        <v>KASPI</v>
      </c>
    </row>
    <row r="279" spans="1:8" x14ac:dyDescent="0.35">
      <c r="A279" s="2">
        <v>586267849</v>
      </c>
      <c r="B279" s="3">
        <f>_xlfn.XLOOKUP(A279,[3]!Table13456[No заказа],[3]!Table13456[Дата
отправки],"",0,1)</f>
        <v>45846</v>
      </c>
      <c r="C279" s="3"/>
      <c r="D279" s="3"/>
      <c r="F279" s="5">
        <f>_xlfn.XLOOKUP(A279,[3]!Table13456[No заказа],[3]!Table13456[Количество],"",0,1)</f>
        <v>1</v>
      </c>
      <c r="G279" s="5">
        <f>_xlfn.XLOOKUP(A279,[3]!Table13456[No заказа],[3]!Table13456[Цена],"",0,1)</f>
        <v>11990</v>
      </c>
      <c r="H279" s="2" t="str">
        <f>M01_SETTINGS!$F$2</f>
        <v>KASPI</v>
      </c>
    </row>
    <row r="280" spans="1:8" x14ac:dyDescent="0.35">
      <c r="A280" s="2">
        <v>585814222</v>
      </c>
      <c r="B280" s="3">
        <f>_xlfn.XLOOKUP(A280,[3]!Table13456[No заказа],[3]!Table13456[Дата
отправки],"",0,1)</f>
        <v>45846</v>
      </c>
      <c r="C280" s="3"/>
      <c r="D280" s="3"/>
      <c r="F280" s="5">
        <f>_xlfn.XLOOKUP(A280,[3]!Table13456[No заказа],[3]!Table13456[Количество],"",0,1)</f>
        <v>1</v>
      </c>
      <c r="G280" s="5">
        <f>_xlfn.XLOOKUP(A280,[3]!Table13456[No заказа],[3]!Table13456[Цена],"",0,1)</f>
        <v>19990</v>
      </c>
      <c r="H280" s="2" t="str">
        <f>M01_SETTINGS!$F$2</f>
        <v>KASPI</v>
      </c>
    </row>
    <row r="281" spans="1:8" x14ac:dyDescent="0.35">
      <c r="A281" s="2">
        <v>586351591</v>
      </c>
      <c r="B281" s="3">
        <f>_xlfn.XLOOKUP(A281,[3]!Table13456[No заказа],[3]!Table13456[Дата
отправки],"",0,1)</f>
        <v>45846</v>
      </c>
      <c r="C281" s="3"/>
      <c r="D281" s="3"/>
      <c r="F281" s="5">
        <f>_xlfn.XLOOKUP(A281,[3]!Table13456[No заказа],[3]!Table13456[Количество],"",0,1)</f>
        <v>1</v>
      </c>
      <c r="G281" s="5">
        <f>_xlfn.XLOOKUP(A281,[3]!Table13456[No заказа],[3]!Table13456[Цена],"",0,1)</f>
        <v>8479</v>
      </c>
      <c r="H281" s="2" t="str">
        <f>M01_SETTINGS!$F$2</f>
        <v>KASPI</v>
      </c>
    </row>
    <row r="282" spans="1:8" x14ac:dyDescent="0.35">
      <c r="A282" s="2">
        <v>585724867</v>
      </c>
      <c r="B282" s="3">
        <f>_xlfn.XLOOKUP(A282,[3]!Table13456[No заказа],[3]!Table13456[Дата
отправки],"",0,1)</f>
        <v>45846</v>
      </c>
      <c r="C282" s="3"/>
      <c r="D282" s="3"/>
      <c r="F282" s="5">
        <f>_xlfn.XLOOKUP(A282,[3]!Table13456[No заказа],[3]!Table13456[Количество],"",0,1)</f>
        <v>1</v>
      </c>
      <c r="G282" s="5">
        <f>_xlfn.XLOOKUP(A282,[3]!Table13456[No заказа],[3]!Table13456[Цена],"",0,1)</f>
        <v>8697</v>
      </c>
      <c r="H282" s="2" t="str">
        <f>M01_SETTINGS!$F$2</f>
        <v>KASPI</v>
      </c>
    </row>
    <row r="283" spans="1:8" x14ac:dyDescent="0.35">
      <c r="A283" s="2">
        <v>585446875</v>
      </c>
      <c r="B283" s="3">
        <f>_xlfn.XLOOKUP(A283,[3]!Table13456[No заказа],[3]!Table13456[Дата
отправки],"",0,1)</f>
        <v>45845</v>
      </c>
      <c r="C283" s="3"/>
      <c r="D283" s="3"/>
      <c r="F283" s="5">
        <f>_xlfn.XLOOKUP(A283,[3]!Table13456[No заказа],[3]!Table13456[Количество],"",0,1)</f>
        <v>1</v>
      </c>
      <c r="G283" s="5">
        <f>_xlfn.XLOOKUP(A283,[3]!Table13456[No заказа],[3]!Table13456[Цена],"",0,1)</f>
        <v>10990</v>
      </c>
      <c r="H283" s="2" t="str">
        <f>M01_SETTINGS!$F$2</f>
        <v>KASPI</v>
      </c>
    </row>
    <row r="284" spans="1:8" x14ac:dyDescent="0.35">
      <c r="A284" s="2">
        <v>585257682</v>
      </c>
      <c r="B284" s="3">
        <f>_xlfn.XLOOKUP(A284,[3]!Table13456[No заказа],[3]!Table13456[Дата
отправки],"",0,1)</f>
        <v>45845</v>
      </c>
      <c r="C284" s="3"/>
      <c r="D284" s="3"/>
      <c r="F284" s="5">
        <f>_xlfn.XLOOKUP(A284,[3]!Table13456[No заказа],[3]!Table13456[Количество],"",0,1)</f>
        <v>1</v>
      </c>
      <c r="G284" s="5">
        <f>_xlfn.XLOOKUP(A284,[3]!Table13456[No заказа],[3]!Table13456[Цена],"",0,1)</f>
        <v>11990</v>
      </c>
      <c r="H284" s="2" t="str">
        <f>M01_SETTINGS!$F$2</f>
        <v>KASPI</v>
      </c>
    </row>
    <row r="285" spans="1:8" x14ac:dyDescent="0.35">
      <c r="A285" s="2">
        <v>585111958</v>
      </c>
      <c r="B285" s="3">
        <f>_xlfn.XLOOKUP(A285,[3]!Table13456[No заказа],[3]!Table13456[Дата
отправки],"",0,1)</f>
        <v>45845</v>
      </c>
      <c r="C285" s="3"/>
      <c r="D285" s="3"/>
      <c r="F285" s="5">
        <f>_xlfn.XLOOKUP(A285,[3]!Table13456[No заказа],[3]!Table13456[Количество],"",0,1)</f>
        <v>1</v>
      </c>
      <c r="G285" s="5">
        <f>_xlfn.XLOOKUP(A285,[3]!Table13456[No заказа],[3]!Table13456[Цена],"",0,1)</f>
        <v>11990</v>
      </c>
      <c r="H285" s="2" t="str">
        <f>M01_SETTINGS!$F$2</f>
        <v>KASPI</v>
      </c>
    </row>
    <row r="286" spans="1:8" x14ac:dyDescent="0.35">
      <c r="A286" s="2">
        <v>585484727</v>
      </c>
      <c r="B286" s="3">
        <f>_xlfn.XLOOKUP(A286,[3]!Table13456[No заказа],[3]!Table13456[Дата
отправки],"",0,1)</f>
        <v>45845</v>
      </c>
      <c r="C286" s="3"/>
      <c r="D286" s="3"/>
      <c r="F286" s="5">
        <f>_xlfn.XLOOKUP(A286,[3]!Table13456[No заказа],[3]!Table13456[Количество],"",0,1)</f>
        <v>1</v>
      </c>
      <c r="G286" s="5">
        <f>_xlfn.XLOOKUP(A286,[3]!Table13456[No заказа],[3]!Table13456[Цена],"",0,1)</f>
        <v>19990</v>
      </c>
      <c r="H286" s="2" t="str">
        <f>M01_SETTINGS!$F$2</f>
        <v>KASPI</v>
      </c>
    </row>
    <row r="287" spans="1:8" x14ac:dyDescent="0.35">
      <c r="A287" s="2">
        <v>585488248</v>
      </c>
      <c r="B287" s="3">
        <f>_xlfn.XLOOKUP(A287,[3]!Table13456[No заказа],[3]!Table13456[Дата
отправки],"",0,1)</f>
        <v>45845</v>
      </c>
      <c r="C287" s="3"/>
      <c r="D287" s="3"/>
      <c r="F287" s="5">
        <f>_xlfn.XLOOKUP(A287,[3]!Table13456[No заказа],[3]!Table13456[Количество],"",0,1)</f>
        <v>1</v>
      </c>
      <c r="G287" s="5">
        <f>_xlfn.XLOOKUP(A287,[3]!Table13456[No заказа],[3]!Table13456[Цена],"",0,1)</f>
        <v>19990</v>
      </c>
      <c r="H287" s="2" t="str">
        <f>M01_SETTINGS!$F$2</f>
        <v>KASPI</v>
      </c>
    </row>
    <row r="288" spans="1:8" x14ac:dyDescent="0.35">
      <c r="A288" s="2">
        <v>585639389</v>
      </c>
      <c r="B288" s="3">
        <f>_xlfn.XLOOKUP(A288,[3]!Table13456[No заказа],[3]!Table13456[Дата
отправки],"",0,1)</f>
        <v>45845</v>
      </c>
      <c r="C288" s="3"/>
      <c r="D288" s="3"/>
      <c r="F288" s="5">
        <f>_xlfn.XLOOKUP(A288,[3]!Table13456[No заказа],[3]!Table13456[Количество],"",0,1)</f>
        <v>1</v>
      </c>
      <c r="G288" s="5">
        <f>_xlfn.XLOOKUP(A288,[3]!Table13456[No заказа],[3]!Table13456[Цена],"",0,1)</f>
        <v>19990</v>
      </c>
      <c r="H288" s="2" t="str">
        <f>M01_SETTINGS!$F$2</f>
        <v>KASPI</v>
      </c>
    </row>
    <row r="289" spans="1:8" x14ac:dyDescent="0.35">
      <c r="A289" s="2">
        <v>585479465</v>
      </c>
      <c r="B289" s="3">
        <f>_xlfn.XLOOKUP(A289,[3]!Table13456[No заказа],[3]!Table13456[Дата
отправки],"",0,1)</f>
        <v>45845</v>
      </c>
      <c r="C289" s="3"/>
      <c r="D289" s="3"/>
      <c r="F289" s="5">
        <f>_xlfn.XLOOKUP(A289,[3]!Table13456[No заказа],[3]!Table13456[Количество],"",0,1)</f>
        <v>1</v>
      </c>
      <c r="G289" s="5">
        <f>_xlfn.XLOOKUP(A289,[3]!Table13456[No заказа],[3]!Table13456[Цена],"",0,1)</f>
        <v>19990</v>
      </c>
      <c r="H289" s="2" t="str">
        <f>M01_SETTINGS!$F$2</f>
        <v>KASPI</v>
      </c>
    </row>
    <row r="290" spans="1:8" x14ac:dyDescent="0.35">
      <c r="A290" s="2">
        <v>585435719</v>
      </c>
      <c r="B290" s="3">
        <f>_xlfn.XLOOKUP(A290,[3]!Table13456[No заказа],[3]!Table13456[Дата
отправки],"",0,1)</f>
        <v>45845</v>
      </c>
      <c r="C290" s="3"/>
      <c r="D290" s="3"/>
      <c r="F290" s="5">
        <f>_xlfn.XLOOKUP(A290,[3]!Table13456[No заказа],[3]!Table13456[Количество],"",0,1)</f>
        <v>1</v>
      </c>
      <c r="G290" s="5">
        <f>_xlfn.XLOOKUP(A290,[3]!Table13456[No заказа],[3]!Table13456[Цена],"",0,1)</f>
        <v>8998</v>
      </c>
      <c r="H290" s="2" t="str">
        <f>M01_SETTINGS!$F$2</f>
        <v>KASPI</v>
      </c>
    </row>
    <row r="291" spans="1:8" x14ac:dyDescent="0.35">
      <c r="A291" s="2">
        <v>585724867</v>
      </c>
      <c r="B291" s="3">
        <f>_xlfn.XLOOKUP(A291,[3]!Table13456[No заказа],[3]!Table13456[Дата
отправки],"",0,1)</f>
        <v>45846</v>
      </c>
      <c r="C291" s="3"/>
      <c r="D291" s="3"/>
      <c r="F291" s="5">
        <f>_xlfn.XLOOKUP(A291,[3]!Table13456[No заказа],[3]!Table13456[Количество],"",0,1)</f>
        <v>1</v>
      </c>
      <c r="G291" s="5">
        <f>_xlfn.XLOOKUP(A291,[3]!Table13456[No заказа],[3]!Table13456[Цена],"",0,1)</f>
        <v>8697</v>
      </c>
      <c r="H291" s="2" t="str">
        <f>M01_SETTINGS!$F$2</f>
        <v>KASPI</v>
      </c>
    </row>
    <row r="292" spans="1:8" x14ac:dyDescent="0.35">
      <c r="A292" s="2">
        <v>585679601</v>
      </c>
      <c r="B292" s="3">
        <f>_xlfn.XLOOKUP(A292,[3]!Table13456[No заказа],[3]!Table13456[Дата
отправки],"",0,1)</f>
        <v>45845</v>
      </c>
      <c r="C292" s="3"/>
      <c r="D292" s="3"/>
      <c r="F292" s="5">
        <f>_xlfn.XLOOKUP(A292,[3]!Table13456[No заказа],[3]!Table13456[Количество],"",0,1)</f>
        <v>1</v>
      </c>
      <c r="G292" s="5">
        <f>_xlfn.XLOOKUP(A292,[3]!Table13456[No заказа],[3]!Table13456[Цена],"",0,1)</f>
        <v>8697</v>
      </c>
      <c r="H292" s="2" t="str">
        <f>M01_SETTINGS!$F$2</f>
        <v>KASPI</v>
      </c>
    </row>
    <row r="293" spans="1:8" x14ac:dyDescent="0.35">
      <c r="A293" s="2">
        <v>585618753</v>
      </c>
      <c r="B293" s="3">
        <f>_xlfn.XLOOKUP(A293,[3]!Table13456[No заказа],[3]!Table13456[Дата
отправки],"",0,1)</f>
        <v>45845</v>
      </c>
      <c r="C293" s="3"/>
      <c r="D293" s="3"/>
      <c r="F293" s="5">
        <f>_xlfn.XLOOKUP(A293,[3]!Table13456[No заказа],[3]!Table13456[Количество],"",0,1)</f>
        <v>1</v>
      </c>
      <c r="G293" s="5">
        <f>_xlfn.XLOOKUP(A293,[3]!Table13456[No заказа],[3]!Table13456[Цена],"",0,1)</f>
        <v>8697</v>
      </c>
      <c r="H293" s="2" t="str">
        <f>M01_SETTINGS!$F$2</f>
        <v>KASPI</v>
      </c>
    </row>
    <row r="294" spans="1:8" x14ac:dyDescent="0.35">
      <c r="A294" s="2">
        <v>584713909</v>
      </c>
      <c r="B294" s="3">
        <f>_xlfn.XLOOKUP(A294,[3]!Table13456[No заказа],[3]!Table13456[Дата
отправки],"",0,1)</f>
        <v>45844</v>
      </c>
      <c r="C294" s="3"/>
      <c r="D294" s="3"/>
      <c r="F294" s="5">
        <f>_xlfn.XLOOKUP(A294,[3]!Table13456[No заказа],[3]!Table13456[Количество],"",0,1)</f>
        <v>1</v>
      </c>
      <c r="G294" s="5">
        <f>_xlfn.XLOOKUP(A294,[3]!Table13456[No заказа],[3]!Table13456[Цена],"",0,1)</f>
        <v>19990</v>
      </c>
      <c r="H294" s="2" t="str">
        <f>M01_SETTINGS!$F$2</f>
        <v>KASPI</v>
      </c>
    </row>
    <row r="295" spans="1:8" x14ac:dyDescent="0.35">
      <c r="A295" s="2">
        <v>584820480</v>
      </c>
      <c r="B295" s="3">
        <f>_xlfn.XLOOKUP(A295,[3]!Table13456[No заказа],[3]!Table13456[Дата
отправки],"",0,1)</f>
        <v>45844</v>
      </c>
      <c r="C295" s="3"/>
      <c r="D295" s="3"/>
      <c r="F295" s="5">
        <f>_xlfn.XLOOKUP(A295,[3]!Table13456[No заказа],[3]!Table13456[Количество],"",0,1)</f>
        <v>1</v>
      </c>
      <c r="G295" s="5">
        <f>_xlfn.XLOOKUP(A295,[3]!Table13456[No заказа],[3]!Table13456[Цена],"",0,1)</f>
        <v>11990</v>
      </c>
      <c r="H295" s="2" t="str">
        <f>M01_SETTINGS!$F$2</f>
        <v>KASPI</v>
      </c>
    </row>
    <row r="296" spans="1:8" x14ac:dyDescent="0.35">
      <c r="A296" s="2">
        <v>584688843</v>
      </c>
      <c r="B296" s="3">
        <f>_xlfn.XLOOKUP(A296,[3]!Table13456[No заказа],[3]!Table13456[Дата
отправки],"",0,1)</f>
        <v>45844</v>
      </c>
      <c r="C296" s="3"/>
      <c r="D296" s="3"/>
      <c r="F296" s="5">
        <f>_xlfn.XLOOKUP(A296,[3]!Table13456[No заказа],[3]!Table13456[Количество],"",0,1)</f>
        <v>1</v>
      </c>
      <c r="G296" s="5">
        <f>_xlfn.XLOOKUP(A296,[3]!Table13456[No заказа],[3]!Table13456[Цена],"",0,1)</f>
        <v>11990</v>
      </c>
      <c r="H296" s="2" t="str">
        <f>M01_SETTINGS!$F$2</f>
        <v>KASPI</v>
      </c>
    </row>
    <row r="297" spans="1:8" x14ac:dyDescent="0.35">
      <c r="A297" s="2">
        <v>584840455</v>
      </c>
      <c r="B297" s="3">
        <f>_xlfn.XLOOKUP(A297,[3]!Table13456[No заказа],[3]!Table13456[Дата
отправки],"",0,1)</f>
        <v>45844</v>
      </c>
      <c r="C297" s="3"/>
      <c r="D297" s="3"/>
      <c r="F297" s="5">
        <f>_xlfn.XLOOKUP(A297,[3]!Table13456[No заказа],[3]!Table13456[Количество],"",0,1)</f>
        <v>1</v>
      </c>
      <c r="G297" s="5">
        <f>_xlfn.XLOOKUP(A297,[3]!Table13456[No заказа],[3]!Table13456[Цена],"",0,1)</f>
        <v>11990</v>
      </c>
      <c r="H297" s="2" t="str">
        <f>M01_SETTINGS!$F$2</f>
        <v>KASPI</v>
      </c>
    </row>
    <row r="298" spans="1:8" x14ac:dyDescent="0.35">
      <c r="A298" s="2">
        <v>584614591</v>
      </c>
      <c r="B298" s="3">
        <f>_xlfn.XLOOKUP(A298,[3]!Table13456[No заказа],[3]!Table13456[Дата
отправки],"",0,1)</f>
        <v>45844</v>
      </c>
      <c r="C298" s="3"/>
      <c r="D298" s="3"/>
      <c r="F298" s="5">
        <f>_xlfn.XLOOKUP(A298,[3]!Table13456[No заказа],[3]!Table13456[Количество],"",0,1)</f>
        <v>1</v>
      </c>
      <c r="G298" s="5">
        <f>_xlfn.XLOOKUP(A298,[3]!Table13456[No заказа],[3]!Table13456[Цена],"",0,1)</f>
        <v>19990</v>
      </c>
      <c r="H298" s="2" t="str">
        <f>M01_SETTINGS!$F$2</f>
        <v>KASPI</v>
      </c>
    </row>
    <row r="299" spans="1:8" x14ac:dyDescent="0.35">
      <c r="A299" s="2">
        <v>584976984</v>
      </c>
      <c r="B299" s="3">
        <f>_xlfn.XLOOKUP(A299,[3]!Table13456[No заказа],[3]!Table13456[Дата
отправки],"",0,1)</f>
        <v>45844</v>
      </c>
      <c r="C299" s="3"/>
      <c r="D299" s="3"/>
      <c r="F299" s="5">
        <f>_xlfn.XLOOKUP(A299,[3]!Table13456[No заказа],[3]!Table13456[Количество],"",0,1)</f>
        <v>1</v>
      </c>
      <c r="G299" s="5">
        <f>_xlfn.XLOOKUP(A299,[3]!Table13456[No заказа],[3]!Table13456[Цена],"",0,1)</f>
        <v>19990</v>
      </c>
      <c r="H299" s="2" t="str">
        <f>M01_SETTINGS!$F$2</f>
        <v>KASPI</v>
      </c>
    </row>
    <row r="300" spans="1:8" x14ac:dyDescent="0.35">
      <c r="A300" s="2">
        <v>584662283</v>
      </c>
      <c r="B300" s="3">
        <f>_xlfn.XLOOKUP(A300,[3]!Table13456[No заказа],[3]!Table13456[Дата
отправки],"",0,1)</f>
        <v>45844</v>
      </c>
      <c r="C300" s="3"/>
      <c r="D300" s="3"/>
      <c r="F300" s="5">
        <f>_xlfn.XLOOKUP(A300,[3]!Table13456[No заказа],[3]!Table13456[Количество],"",0,1)</f>
        <v>1</v>
      </c>
      <c r="G300" s="5">
        <f>_xlfn.XLOOKUP(A300,[3]!Table13456[No заказа],[3]!Table13456[Цена],"",0,1)</f>
        <v>19990</v>
      </c>
      <c r="H300" s="2" t="str">
        <f>M01_SETTINGS!$F$2</f>
        <v>KASPI</v>
      </c>
    </row>
    <row r="301" spans="1:8" x14ac:dyDescent="0.35">
      <c r="A301" s="2">
        <v>584710987</v>
      </c>
      <c r="B301" s="3">
        <f>_xlfn.XLOOKUP(A301,[3]!Table13456[No заказа],[3]!Table13456[Дата
отправки],"",0,1)</f>
        <v>45844</v>
      </c>
      <c r="C301" s="3"/>
      <c r="D301" s="3"/>
      <c r="F301" s="5">
        <f>_xlfn.XLOOKUP(A301,[3]!Table13456[No заказа],[3]!Table13456[Количество],"",0,1)</f>
        <v>1</v>
      </c>
      <c r="G301" s="5">
        <f>_xlfn.XLOOKUP(A301,[3]!Table13456[No заказа],[3]!Table13456[Цена],"",0,1)</f>
        <v>19990</v>
      </c>
      <c r="H301" s="2" t="str">
        <f>M01_SETTINGS!$F$2</f>
        <v>KASPI</v>
      </c>
    </row>
    <row r="302" spans="1:8" x14ac:dyDescent="0.35">
      <c r="A302" s="2">
        <v>584841684</v>
      </c>
      <c r="B302" s="3">
        <f>_xlfn.XLOOKUP(A302,[3]!Table13456[No заказа],[3]!Table13456[Дата
отправки],"",0,1)</f>
        <v>45844</v>
      </c>
      <c r="C302" s="3"/>
      <c r="D302" s="3"/>
      <c r="F302" s="5">
        <f>_xlfn.XLOOKUP(A302,[3]!Table13456[No заказа],[3]!Table13456[Количество],"",0,1)</f>
        <v>1</v>
      </c>
      <c r="G302" s="5">
        <f>_xlfn.XLOOKUP(A302,[3]!Table13456[No заказа],[3]!Table13456[Цена],"",0,1)</f>
        <v>19990</v>
      </c>
      <c r="H302" s="2" t="str">
        <f>M01_SETTINGS!$F$2</f>
        <v>KASPI</v>
      </c>
    </row>
    <row r="303" spans="1:8" x14ac:dyDescent="0.35">
      <c r="A303" s="2">
        <v>584377636</v>
      </c>
      <c r="B303" s="3">
        <f>_xlfn.XLOOKUP(A303,[3]!Table13456[No заказа],[3]!Table13456[Дата
отправки],"",0,1)</f>
        <v>45843</v>
      </c>
      <c r="C303" s="3"/>
      <c r="D303" s="3"/>
      <c r="F303" s="5">
        <f>_xlfn.XLOOKUP(A303,[3]!Table13456[No заказа],[3]!Table13456[Количество],"",0,1)</f>
        <v>1</v>
      </c>
      <c r="G303" s="5">
        <f>_xlfn.XLOOKUP(A303,[3]!Table13456[No заказа],[3]!Table13456[Цена],"",0,1)</f>
        <v>19990</v>
      </c>
      <c r="H303" s="2" t="str">
        <f>M01_SETTINGS!$F$2</f>
        <v>KASPI</v>
      </c>
    </row>
    <row r="304" spans="1:8" x14ac:dyDescent="0.35">
      <c r="A304" s="2">
        <v>583874347</v>
      </c>
      <c r="B304" s="3">
        <f>_xlfn.XLOOKUP(A304,[3]!Table13456[No заказа],[3]!Table13456[Дата
отправки],"",0,1)</f>
        <v>45843</v>
      </c>
      <c r="C304" s="3"/>
      <c r="D304" s="3"/>
      <c r="F304" s="5">
        <f>_xlfn.XLOOKUP(A304,[3]!Table13456[No заказа],[3]!Table13456[Количество],"",0,1)</f>
        <v>1</v>
      </c>
      <c r="G304" s="5">
        <f>_xlfn.XLOOKUP(A304,[3]!Table13456[No заказа],[3]!Table13456[Цена],"",0,1)</f>
        <v>14990</v>
      </c>
      <c r="H304" s="2" t="str">
        <f>M01_SETTINGS!$F$2</f>
        <v>KASPI</v>
      </c>
    </row>
    <row r="305" spans="1:8" x14ac:dyDescent="0.35">
      <c r="A305" s="2">
        <v>584020104</v>
      </c>
      <c r="B305" s="3">
        <f>_xlfn.XLOOKUP(A305,[3]!Table13456[No заказа],[3]!Table13456[Дата
отправки],"",0,1)</f>
        <v>45843</v>
      </c>
      <c r="C305" s="3"/>
      <c r="D305" s="3"/>
      <c r="F305" s="5">
        <f>_xlfn.XLOOKUP(A305,[3]!Table13456[No заказа],[3]!Table13456[Количество],"",0,1)</f>
        <v>1</v>
      </c>
      <c r="G305" s="5">
        <f>_xlfn.XLOOKUP(A305,[3]!Table13456[No заказа],[3]!Table13456[Цена],"",0,1)</f>
        <v>14990</v>
      </c>
      <c r="H305" s="2" t="str">
        <f>M01_SETTINGS!$F$2</f>
        <v>KASPI</v>
      </c>
    </row>
    <row r="306" spans="1:8" x14ac:dyDescent="0.35">
      <c r="A306" s="2">
        <v>584254338</v>
      </c>
      <c r="B306" s="3">
        <f>_xlfn.XLOOKUP(A306,[3]!Table13456[No заказа],[3]!Table13456[Дата
отправки],"",0,1)</f>
        <v>45843</v>
      </c>
      <c r="C306" s="3"/>
      <c r="D306" s="3"/>
      <c r="F306" s="5">
        <f>_xlfn.XLOOKUP(A306,[3]!Table13456[No заказа],[3]!Table13456[Количество],"",0,1)</f>
        <v>1</v>
      </c>
      <c r="G306" s="5">
        <f>_xlfn.XLOOKUP(A306,[3]!Table13456[No заказа],[3]!Table13456[Цена],"",0,1)</f>
        <v>19990</v>
      </c>
      <c r="H306" s="2" t="str">
        <f>M01_SETTINGS!$F$2</f>
        <v>KASPI</v>
      </c>
    </row>
    <row r="307" spans="1:8" x14ac:dyDescent="0.35">
      <c r="A307" s="2">
        <v>583831228</v>
      </c>
      <c r="B307" s="3">
        <f>_xlfn.XLOOKUP(A307,[3]!Table13456[No заказа],[3]!Table13456[Дата
отправки],"",0,1)</f>
        <v>45843</v>
      </c>
      <c r="C307" s="3"/>
      <c r="D307" s="3"/>
      <c r="F307" s="5">
        <f>_xlfn.XLOOKUP(A307,[3]!Table13456[No заказа],[3]!Table13456[Количество],"",0,1)</f>
        <v>1</v>
      </c>
      <c r="G307" s="5">
        <f>_xlfn.XLOOKUP(A307,[3]!Table13456[No заказа],[3]!Table13456[Цена],"",0,1)</f>
        <v>8480</v>
      </c>
      <c r="H307" s="2" t="str">
        <f>M01_SETTINGS!$F$2</f>
        <v>KASPI</v>
      </c>
    </row>
    <row r="308" spans="1:8" x14ac:dyDescent="0.35">
      <c r="A308" s="2">
        <v>583365902</v>
      </c>
      <c r="B308" s="3">
        <f>_xlfn.XLOOKUP(A308,[3]!Table13456[No заказа],[3]!Table13456[Дата
отправки],"",0,1)</f>
        <v>45842</v>
      </c>
      <c r="C308" s="3"/>
      <c r="D308" s="3"/>
      <c r="F308" s="5">
        <f>_xlfn.XLOOKUP(A308,[3]!Table13456[No заказа],[3]!Table13456[Количество],"",0,1)</f>
        <v>1</v>
      </c>
      <c r="G308" s="5">
        <f>_xlfn.XLOOKUP(A308,[3]!Table13456[No заказа],[3]!Table13456[Цена],"",0,1)</f>
        <v>5000</v>
      </c>
      <c r="H308" s="2" t="str">
        <f>M01_SETTINGS!$F$2</f>
        <v>KASPI</v>
      </c>
    </row>
    <row r="309" spans="1:8" x14ac:dyDescent="0.35">
      <c r="A309" s="2">
        <v>583795658</v>
      </c>
      <c r="B309" s="3">
        <f>_xlfn.XLOOKUP(A309,[3]!Table13456[No заказа],[3]!Table13456[Дата
отправки],"",0,1)</f>
        <v>45842</v>
      </c>
      <c r="C309" s="3"/>
      <c r="D309" s="3"/>
      <c r="F309" s="5">
        <f>_xlfn.XLOOKUP(A309,[3]!Table13456[No заказа],[3]!Table13456[Количество],"",0,1)</f>
        <v>1</v>
      </c>
      <c r="G309" s="5">
        <f>_xlfn.XLOOKUP(A309,[3]!Table13456[No заказа],[3]!Table13456[Цена],"",0,1)</f>
        <v>14990</v>
      </c>
      <c r="H309" s="2" t="str">
        <f>M01_SETTINGS!$F$2</f>
        <v>KASPI</v>
      </c>
    </row>
    <row r="310" spans="1:8" x14ac:dyDescent="0.35">
      <c r="A310" s="2">
        <v>583343076</v>
      </c>
      <c r="B310" s="3">
        <f>_xlfn.XLOOKUP(A310,[3]!Table13456[No заказа],[3]!Table13456[Дата
отправки],"",0,1)</f>
        <v>45842</v>
      </c>
      <c r="C310" s="3"/>
      <c r="D310" s="3"/>
      <c r="F310" s="5">
        <f>_xlfn.XLOOKUP(A310,[3]!Table13456[No заказа],[3]!Table13456[Количество],"",0,1)</f>
        <v>1</v>
      </c>
      <c r="G310" s="5">
        <f>_xlfn.XLOOKUP(A310,[3]!Table13456[No заказа],[3]!Table13456[Цена],"",0,1)</f>
        <v>14990</v>
      </c>
      <c r="H310" s="2" t="str">
        <f>M01_SETTINGS!$F$2</f>
        <v>KASPI</v>
      </c>
    </row>
    <row r="311" spans="1:8" x14ac:dyDescent="0.35">
      <c r="A311" s="2">
        <v>583467751</v>
      </c>
      <c r="B311" s="3">
        <f>_xlfn.XLOOKUP(A311,[3]!Table13456[No заказа],[3]!Table13456[Дата
отправки],"",0,1)</f>
        <v>45842</v>
      </c>
      <c r="C311" s="3"/>
      <c r="D311" s="3"/>
      <c r="F311" s="5">
        <f>_xlfn.XLOOKUP(A311,[3]!Table13456[No заказа],[3]!Table13456[Количество],"",0,1)</f>
        <v>1</v>
      </c>
      <c r="G311" s="5">
        <f>_xlfn.XLOOKUP(A311,[3]!Table13456[No заказа],[3]!Table13456[Цена],"",0,1)</f>
        <v>14990</v>
      </c>
      <c r="H311" s="2" t="str">
        <f>M01_SETTINGS!$F$2</f>
        <v>KASPI</v>
      </c>
    </row>
    <row r="312" spans="1:8" x14ac:dyDescent="0.35">
      <c r="A312" s="2">
        <v>583404373</v>
      </c>
      <c r="B312" s="3">
        <f>_xlfn.XLOOKUP(A312,[3]!Table13456[No заказа],[3]!Table13456[Дата
отправки],"",0,1)</f>
        <v>45842</v>
      </c>
      <c r="C312" s="3"/>
      <c r="D312" s="3"/>
      <c r="F312" s="5">
        <f>_xlfn.XLOOKUP(A312,[3]!Table13456[No заказа],[3]!Table13456[Количество],"",0,1)</f>
        <v>1</v>
      </c>
      <c r="G312" s="5">
        <f>_xlfn.XLOOKUP(A312,[3]!Table13456[No заказа],[3]!Table13456[Цена],"",0,1)</f>
        <v>14990</v>
      </c>
      <c r="H312" s="2" t="str">
        <f>M01_SETTINGS!$F$2</f>
        <v>KASPI</v>
      </c>
    </row>
    <row r="313" spans="1:8" x14ac:dyDescent="0.35">
      <c r="A313" s="2">
        <v>583183603</v>
      </c>
      <c r="B313" s="3">
        <f>_xlfn.XLOOKUP(A313,[3]!Table13456[No заказа],[3]!Table13456[Дата
отправки],"",0,1)</f>
        <v>45842</v>
      </c>
      <c r="C313" s="3"/>
      <c r="D313" s="3"/>
      <c r="F313" s="5">
        <f>_xlfn.XLOOKUP(A313,[3]!Table13456[No заказа],[3]!Table13456[Количество],"",0,1)</f>
        <v>1</v>
      </c>
      <c r="G313" s="5">
        <f>_xlfn.XLOOKUP(A313,[3]!Table13456[No заказа],[3]!Table13456[Цена],"",0,1)</f>
        <v>14990</v>
      </c>
      <c r="H313" s="2" t="str">
        <f>M01_SETTINGS!$F$2</f>
        <v>KASPI</v>
      </c>
    </row>
    <row r="314" spans="1:8" x14ac:dyDescent="0.35">
      <c r="A314" s="2">
        <v>583283225</v>
      </c>
      <c r="B314" s="3">
        <f>_xlfn.XLOOKUP(A314,[3]!Table13456[No заказа],[3]!Table13456[Дата
отправки],"",0,1)</f>
        <v>45842</v>
      </c>
      <c r="C314" s="3"/>
      <c r="D314" s="3"/>
      <c r="F314" s="5">
        <f>_xlfn.XLOOKUP(A314,[3]!Table13456[No заказа],[3]!Table13456[Количество],"",0,1)</f>
        <v>1</v>
      </c>
      <c r="G314" s="5">
        <f>_xlfn.XLOOKUP(A314,[3]!Table13456[No заказа],[3]!Table13456[Цена],"",0,1)</f>
        <v>14990</v>
      </c>
      <c r="H314" s="2" t="str">
        <f>M01_SETTINGS!$F$2</f>
        <v>KASPI</v>
      </c>
    </row>
    <row r="315" spans="1:8" x14ac:dyDescent="0.35">
      <c r="A315" s="2">
        <v>583523998</v>
      </c>
      <c r="B315" s="3">
        <f>_xlfn.XLOOKUP(A315,[3]!Table13456[No заказа],[3]!Table13456[Дата
отправки],"",0,1)</f>
        <v>45842</v>
      </c>
      <c r="C315" s="3"/>
      <c r="D315" s="3"/>
      <c r="F315" s="5">
        <f>_xlfn.XLOOKUP(A315,[3]!Table13456[No заказа],[3]!Table13456[Количество],"",0,1)</f>
        <v>1</v>
      </c>
      <c r="G315" s="5">
        <f>_xlfn.XLOOKUP(A315,[3]!Table13456[No заказа],[3]!Table13456[Цена],"",0,1)</f>
        <v>8479</v>
      </c>
      <c r="H315" s="2" t="str">
        <f>M01_SETTINGS!$F$2</f>
        <v>KASPI</v>
      </c>
    </row>
    <row r="316" spans="1:8" x14ac:dyDescent="0.35">
      <c r="A316" s="2">
        <v>583116535</v>
      </c>
      <c r="B316" s="3">
        <f>_xlfn.XLOOKUP(A316,[3]!Table13456[No заказа],[3]!Table13456[Дата
отправки],"",0,1)</f>
        <v>45842</v>
      </c>
      <c r="C316" s="3"/>
      <c r="D316" s="3"/>
      <c r="F316" s="5">
        <f>_xlfn.XLOOKUP(A316,[3]!Table13456[No заказа],[3]!Table13456[Количество],"",0,1)</f>
        <v>1</v>
      </c>
      <c r="G316" s="5">
        <f>_xlfn.XLOOKUP(A316,[3]!Table13456[No заказа],[3]!Table13456[Цена],"",0,1)</f>
        <v>79796</v>
      </c>
      <c r="H316" s="2" t="str">
        <f>M01_SETTINGS!$F$2</f>
        <v>KASPI</v>
      </c>
    </row>
    <row r="317" spans="1:8" x14ac:dyDescent="0.35">
      <c r="A317" s="2">
        <v>583000099</v>
      </c>
      <c r="B317" s="3">
        <f>_xlfn.XLOOKUP(A317,[3]!Table13456[No заказа],[3]!Table13456[Дата
отправки],"",0,1)</f>
        <v>45841</v>
      </c>
      <c r="C317" s="3"/>
      <c r="D317" s="3"/>
      <c r="F317" s="5">
        <f>_xlfn.XLOOKUP(A317,[3]!Table13456[No заказа],[3]!Table13456[Количество],"",0,1)</f>
        <v>1</v>
      </c>
      <c r="G317" s="5">
        <f>_xlfn.XLOOKUP(A317,[3]!Table13456[No заказа],[3]!Table13456[Цена],"",0,1)</f>
        <v>14990</v>
      </c>
      <c r="H317" s="2" t="str">
        <f>M01_SETTINGS!$F$2</f>
        <v>KASPI</v>
      </c>
    </row>
    <row r="318" spans="1:8" x14ac:dyDescent="0.35">
      <c r="A318" s="2">
        <v>582610137</v>
      </c>
      <c r="B318" s="3">
        <f>_xlfn.XLOOKUP(A318,[3]!Table13456[No заказа],[3]!Table13456[Дата
отправки],"",0,1)</f>
        <v>45841</v>
      </c>
      <c r="C318" s="3"/>
      <c r="D318" s="3"/>
      <c r="F318" s="5">
        <f>_xlfn.XLOOKUP(A318,[3]!Table13456[No заказа],[3]!Table13456[Количество],"",0,1)</f>
        <v>1</v>
      </c>
      <c r="G318" s="5">
        <f>_xlfn.XLOOKUP(A318,[3]!Table13456[No заказа],[3]!Table13456[Цена],"",0,1)</f>
        <v>14990</v>
      </c>
      <c r="H318" s="2" t="str">
        <f>M01_SETTINGS!$F$2</f>
        <v>KASPI</v>
      </c>
    </row>
    <row r="319" spans="1:8" x14ac:dyDescent="0.35">
      <c r="A319" s="2">
        <v>582588921</v>
      </c>
      <c r="B319" s="3">
        <f>_xlfn.XLOOKUP(A319,[3]!Table13456[No заказа],[3]!Table13456[Дата
отправки],"",0,1)</f>
        <v>45841</v>
      </c>
      <c r="C319" s="3"/>
      <c r="D319" s="3"/>
      <c r="F319" s="5">
        <f>_xlfn.XLOOKUP(A319,[3]!Table13456[No заказа],[3]!Table13456[Количество],"",0,1)</f>
        <v>1</v>
      </c>
      <c r="G319" s="5">
        <f>_xlfn.XLOOKUP(A319,[3]!Table13456[No заказа],[3]!Table13456[Цена],"",0,1)</f>
        <v>14990</v>
      </c>
      <c r="H319" s="2" t="str">
        <f>M01_SETTINGS!$F$2</f>
        <v>KASPI</v>
      </c>
    </row>
    <row r="320" spans="1:8" x14ac:dyDescent="0.35">
      <c r="A320" s="2">
        <v>582949133</v>
      </c>
      <c r="B320" s="3">
        <f>_xlfn.XLOOKUP(A320,[3]!Table13456[No заказа],[3]!Table13456[Дата
отправки],"",0,1)</f>
        <v>45841</v>
      </c>
      <c r="C320" s="3"/>
      <c r="D320" s="3"/>
      <c r="F320" s="5">
        <f>_xlfn.XLOOKUP(A320,[3]!Table13456[No заказа],[3]!Table13456[Количество],"",0,1)</f>
        <v>1</v>
      </c>
      <c r="G320" s="5">
        <f>_xlfn.XLOOKUP(A320,[3]!Table13456[No заказа],[3]!Table13456[Цена],"",0,1)</f>
        <v>14990</v>
      </c>
      <c r="H320" s="2" t="str">
        <f>M01_SETTINGS!$F$2</f>
        <v>KASPI</v>
      </c>
    </row>
    <row r="321" spans="1:8" x14ac:dyDescent="0.35">
      <c r="A321" s="2">
        <v>582711651</v>
      </c>
      <c r="B321" s="3">
        <f>_xlfn.XLOOKUP(A321,[3]!Table13456[No заказа],[3]!Table13456[Дата
отправки],"",0,1)</f>
        <v>45841</v>
      </c>
      <c r="C321" s="3"/>
      <c r="D321" s="3"/>
      <c r="F321" s="5">
        <f>_xlfn.XLOOKUP(A321,[3]!Table13456[No заказа],[3]!Table13456[Количество],"",0,1)</f>
        <v>1</v>
      </c>
      <c r="G321" s="5">
        <f>_xlfn.XLOOKUP(A321,[3]!Table13456[No заказа],[3]!Table13456[Цена],"",0,1)</f>
        <v>8699</v>
      </c>
      <c r="H321" s="2" t="str">
        <f>M01_SETTINGS!$F$2</f>
        <v>KASPI</v>
      </c>
    </row>
    <row r="322" spans="1:8" x14ac:dyDescent="0.35">
      <c r="A322" s="2">
        <v>582046942</v>
      </c>
      <c r="B322" s="3">
        <f>_xlfn.XLOOKUP(A322,[3]!Table13456[No заказа],[3]!Table13456[Дата
отправки],"",0,1)</f>
        <v>45840</v>
      </c>
      <c r="C322" s="3"/>
      <c r="D322" s="3"/>
      <c r="F322" s="5">
        <f>_xlfn.XLOOKUP(A322,[3]!Table13456[No заказа],[3]!Table13456[Количество],"",0,1)</f>
        <v>1</v>
      </c>
      <c r="G322" s="5">
        <f>_xlfn.XLOOKUP(A322,[3]!Table13456[No заказа],[3]!Table13456[Цена],"",0,1)</f>
        <v>14990</v>
      </c>
      <c r="H322" s="2" t="str">
        <f>M01_SETTINGS!$F$2</f>
        <v>KASPI</v>
      </c>
    </row>
    <row r="323" spans="1:8" x14ac:dyDescent="0.35">
      <c r="A323" s="2">
        <v>582122853</v>
      </c>
      <c r="B323" s="3">
        <f>_xlfn.XLOOKUP(A323,[3]!Table13456[No заказа],[3]!Table13456[Дата
отправки],"",0,1)</f>
        <v>45840</v>
      </c>
      <c r="C323" s="3"/>
      <c r="D323" s="3"/>
      <c r="F323" s="5">
        <f>_xlfn.XLOOKUP(A323,[3]!Table13456[No заказа],[3]!Table13456[Количество],"",0,1)</f>
        <v>1</v>
      </c>
      <c r="G323" s="5">
        <f>_xlfn.XLOOKUP(A323,[3]!Table13456[No заказа],[3]!Table13456[Цена],"",0,1)</f>
        <v>14990</v>
      </c>
      <c r="H323" s="2" t="str">
        <f>M01_SETTINGS!$F$2</f>
        <v>KASPI</v>
      </c>
    </row>
    <row r="324" spans="1:8" x14ac:dyDescent="0.35">
      <c r="A324" s="2">
        <v>582019022</v>
      </c>
      <c r="B324" s="3">
        <f>_xlfn.XLOOKUP(A324,[3]!Table13456[No заказа],[3]!Table13456[Дата
отправки],"",0,1)</f>
        <v>45840</v>
      </c>
      <c r="C324" s="3"/>
      <c r="D324" s="3"/>
      <c r="F324" s="5">
        <f>_xlfn.XLOOKUP(A324,[3]!Table13456[No заказа],[3]!Table13456[Количество],"",0,1)</f>
        <v>1</v>
      </c>
      <c r="G324" s="5">
        <f>_xlfn.XLOOKUP(A324,[3]!Table13456[No заказа],[3]!Table13456[Цена],"",0,1)</f>
        <v>14990</v>
      </c>
      <c r="H324" s="2" t="str">
        <f>M01_SETTINGS!$F$2</f>
        <v>KASPI</v>
      </c>
    </row>
    <row r="325" spans="1:8" x14ac:dyDescent="0.35">
      <c r="A325" s="2">
        <v>581805718</v>
      </c>
      <c r="B325" s="3">
        <f>_xlfn.XLOOKUP(A325,[3]!Table13456[No заказа],[3]!Table13456[Дата
отправки],"",0,1)</f>
        <v>45840</v>
      </c>
      <c r="C325" s="3"/>
      <c r="D325" s="3"/>
      <c r="F325" s="5">
        <f>_xlfn.XLOOKUP(A325,[3]!Table13456[No заказа],[3]!Table13456[Количество],"",0,1)</f>
        <v>1</v>
      </c>
      <c r="G325" s="5">
        <f>_xlfn.XLOOKUP(A325,[3]!Table13456[No заказа],[3]!Table13456[Цена],"",0,1)</f>
        <v>14990</v>
      </c>
      <c r="H325" s="2" t="str">
        <f>M01_SETTINGS!$F$2</f>
        <v>KASPI</v>
      </c>
    </row>
    <row r="326" spans="1:8" x14ac:dyDescent="0.35">
      <c r="A326" s="2">
        <v>581653247</v>
      </c>
      <c r="B326" s="3">
        <f>_xlfn.XLOOKUP(A326,[3]!Table13456[No заказа],[3]!Table13456[Дата
отправки],"",0,1)</f>
        <v>45840</v>
      </c>
      <c r="C326" s="3"/>
      <c r="D326" s="3"/>
      <c r="F326" s="5">
        <f>_xlfn.XLOOKUP(A326,[3]!Table13456[No заказа],[3]!Table13456[Количество],"",0,1)</f>
        <v>1</v>
      </c>
      <c r="G326" s="5">
        <f>_xlfn.XLOOKUP(A326,[3]!Table13456[No заказа],[3]!Table13456[Цена],"",0,1)</f>
        <v>14990</v>
      </c>
      <c r="H326" s="2" t="str">
        <f>M01_SETTINGS!$F$2</f>
        <v>KASPI</v>
      </c>
    </row>
    <row r="327" spans="1:8" x14ac:dyDescent="0.35">
      <c r="A327" s="2">
        <v>582223889</v>
      </c>
      <c r="B327" s="3">
        <f>_xlfn.XLOOKUP(A327,[3]!Table13456[No заказа],[3]!Table13456[Дата
отправки],"",0,1)</f>
        <v>45840</v>
      </c>
      <c r="C327" s="3"/>
      <c r="D327" s="3"/>
      <c r="F327" s="5">
        <f>_xlfn.XLOOKUP(A327,[3]!Table13456[No заказа],[3]!Table13456[Количество],"",0,1)</f>
        <v>1</v>
      </c>
      <c r="G327" s="5">
        <f>_xlfn.XLOOKUP(A327,[3]!Table13456[No заказа],[3]!Table13456[Цена],"",0,1)</f>
        <v>14990</v>
      </c>
      <c r="H327" s="2" t="str">
        <f>M01_SETTINGS!$F$2</f>
        <v>KASPI</v>
      </c>
    </row>
    <row r="328" spans="1:8" x14ac:dyDescent="0.35">
      <c r="A328" s="2">
        <v>582074598</v>
      </c>
      <c r="B328" s="3">
        <f>_xlfn.XLOOKUP(A328,[3]!Table13456[No заказа],[3]!Table13456[Дата
отправки],"",0,1)</f>
        <v>45840</v>
      </c>
      <c r="C328" s="3"/>
      <c r="D328" s="3"/>
      <c r="F328" s="5">
        <f>_xlfn.XLOOKUP(A328,[3]!Table13456[No заказа],[3]!Table13456[Количество],"",0,1)</f>
        <v>1</v>
      </c>
      <c r="G328" s="5">
        <f>_xlfn.XLOOKUP(A328,[3]!Table13456[No заказа],[3]!Table13456[Цена],"",0,1)</f>
        <v>14990</v>
      </c>
      <c r="H328" s="2" t="str">
        <f>M01_SETTINGS!$F$2</f>
        <v>KASPI</v>
      </c>
    </row>
    <row r="329" spans="1:8" x14ac:dyDescent="0.35">
      <c r="A329" s="2">
        <v>581955087</v>
      </c>
      <c r="B329" s="3">
        <f>_xlfn.XLOOKUP(A329,[3]!Table13456[No заказа],[3]!Table13456[Дата
отправки],"",0,1)</f>
        <v>45840</v>
      </c>
      <c r="C329" s="3"/>
      <c r="D329" s="3"/>
      <c r="F329" s="5">
        <f>_xlfn.XLOOKUP(A329,[3]!Table13456[No заказа],[3]!Table13456[Количество],"",0,1)</f>
        <v>1</v>
      </c>
      <c r="G329" s="5">
        <f>_xlfn.XLOOKUP(A329,[3]!Table13456[No заказа],[3]!Table13456[Цена],"",0,1)</f>
        <v>14990</v>
      </c>
      <c r="H329" s="2" t="str">
        <f>M01_SETTINGS!$F$2</f>
        <v>KASPI</v>
      </c>
    </row>
    <row r="330" spans="1:8" x14ac:dyDescent="0.35">
      <c r="A330" s="2">
        <v>581583485</v>
      </c>
      <c r="B330" s="3">
        <f>_xlfn.XLOOKUP(A330,[3]!Table13456[No заказа],[3]!Table13456[Дата
отправки],"",0,1)</f>
        <v>45840</v>
      </c>
      <c r="C330" s="3"/>
      <c r="D330" s="3"/>
      <c r="F330" s="5">
        <f>_xlfn.XLOOKUP(A330,[3]!Table13456[No заказа],[3]!Table13456[Количество],"",0,1)</f>
        <v>1</v>
      </c>
      <c r="G330" s="5">
        <f>_xlfn.XLOOKUP(A330,[3]!Table13456[No заказа],[3]!Table13456[Цена],"",0,1)</f>
        <v>14990</v>
      </c>
      <c r="H330" s="2" t="str">
        <f>M01_SETTINGS!$F$2</f>
        <v>KASPI</v>
      </c>
    </row>
    <row r="331" spans="1:8" x14ac:dyDescent="0.35">
      <c r="A331" s="2">
        <v>581605245</v>
      </c>
      <c r="B331" s="3">
        <f>_xlfn.XLOOKUP(A331,[3]!Table13456[No заказа],[3]!Table13456[Дата
отправки],"",0,1)</f>
        <v>45840</v>
      </c>
      <c r="C331" s="3"/>
      <c r="D331" s="3"/>
      <c r="F331" s="5">
        <f>_xlfn.XLOOKUP(A331,[3]!Table13456[No заказа],[3]!Table13456[Количество],"",0,1)</f>
        <v>1</v>
      </c>
      <c r="G331" s="5">
        <f>_xlfn.XLOOKUP(A331,[3]!Table13456[No заказа],[3]!Table13456[Цена],"",0,1)</f>
        <v>14990</v>
      </c>
      <c r="H331" s="2" t="str">
        <f>M01_SETTINGS!$F$2</f>
        <v>KASPI</v>
      </c>
    </row>
    <row r="332" spans="1:8" x14ac:dyDescent="0.35">
      <c r="A332" s="2">
        <v>581573507</v>
      </c>
      <c r="B332" s="3">
        <f>_xlfn.XLOOKUP(A332,[3]!Table13456[No заказа],[3]!Table13456[Дата
отправки],"",0,1)</f>
        <v>45840</v>
      </c>
      <c r="C332" s="3"/>
      <c r="D332" s="3"/>
      <c r="F332" s="5">
        <f>_xlfn.XLOOKUP(A332,[3]!Table13456[No заказа],[3]!Table13456[Количество],"",0,1)</f>
        <v>1</v>
      </c>
      <c r="G332" s="5">
        <f>_xlfn.XLOOKUP(A332,[3]!Table13456[No заказа],[3]!Table13456[Цена],"",0,1)</f>
        <v>80245</v>
      </c>
      <c r="H332" s="2" t="str">
        <f>M01_SETTINGS!$F$2</f>
        <v>KASPI</v>
      </c>
    </row>
    <row r="333" spans="1:8" x14ac:dyDescent="0.35">
      <c r="A333" s="2">
        <v>581165046</v>
      </c>
      <c r="B333" s="3">
        <f>_xlfn.XLOOKUP(A333,[3]!Table13456[No заказа],[3]!Table13456[Дата
отправки],"",0,1)</f>
        <v>45839</v>
      </c>
      <c r="C333" s="3"/>
      <c r="D333" s="3"/>
      <c r="F333" s="5">
        <f>_xlfn.XLOOKUP(A333,[3]!Table13456[No заказа],[3]!Table13456[Количество],"",0,1)</f>
        <v>1</v>
      </c>
      <c r="G333" s="5">
        <f>_xlfn.XLOOKUP(A333,[3]!Table13456[No заказа],[3]!Table13456[Цена],"",0,1)</f>
        <v>14990</v>
      </c>
      <c r="H333" s="2" t="str">
        <f>M01_SETTINGS!$F$2</f>
        <v>KASPI</v>
      </c>
    </row>
    <row r="334" spans="1:8" x14ac:dyDescent="0.35">
      <c r="A334" s="2">
        <v>581497401</v>
      </c>
      <c r="B334" s="3">
        <f>_xlfn.XLOOKUP(A334,[3]!Table13456[No заказа],[3]!Table13456[Дата
отправки],"",0,1)</f>
        <v>45839</v>
      </c>
      <c r="C334" s="3"/>
      <c r="D334" s="3"/>
      <c r="F334" s="5">
        <f>_xlfn.XLOOKUP(A334,[3]!Table13456[No заказа],[3]!Table13456[Количество],"",0,1)</f>
        <v>1</v>
      </c>
      <c r="G334" s="5">
        <f>_xlfn.XLOOKUP(A334,[3]!Table13456[No заказа],[3]!Table13456[Цена],"",0,1)</f>
        <v>14990</v>
      </c>
      <c r="H334" s="2" t="str">
        <f>M01_SETTINGS!$F$2</f>
        <v>KASPI</v>
      </c>
    </row>
    <row r="335" spans="1:8" x14ac:dyDescent="0.35">
      <c r="A335" s="2">
        <v>581463140</v>
      </c>
      <c r="B335" s="3">
        <f>_xlfn.XLOOKUP(A335,[3]!Table13456[No заказа],[3]!Table13456[Дата
отправки],"",0,1)</f>
        <v>45839</v>
      </c>
      <c r="C335" s="3"/>
      <c r="D335" s="3"/>
      <c r="F335" s="5">
        <f>_xlfn.XLOOKUP(A335,[3]!Table13456[No заказа],[3]!Table13456[Количество],"",0,1)</f>
        <v>1</v>
      </c>
      <c r="G335" s="5">
        <f>_xlfn.XLOOKUP(A335,[3]!Table13456[No заказа],[3]!Table13456[Цена],"",0,1)</f>
        <v>14990</v>
      </c>
      <c r="H335" s="2" t="str">
        <f>M01_SETTINGS!$F$2</f>
        <v>KASPI</v>
      </c>
    </row>
    <row r="336" spans="1:8" x14ac:dyDescent="0.35">
      <c r="A336" s="2">
        <v>581529926</v>
      </c>
      <c r="B336" s="3">
        <f>_xlfn.XLOOKUP(A336,[3]!Table13456[No заказа],[3]!Table13456[Дата
отправки],"",0,1)</f>
        <v>45839</v>
      </c>
      <c r="C336" s="3"/>
      <c r="D336" s="3"/>
      <c r="F336" s="5">
        <f>_xlfn.XLOOKUP(A336,[3]!Table13456[No заказа],[3]!Table13456[Количество],"",0,1)</f>
        <v>1</v>
      </c>
      <c r="G336" s="5">
        <f>_xlfn.XLOOKUP(A336,[3]!Table13456[No заказа],[3]!Table13456[Цена],"",0,1)</f>
        <v>14990</v>
      </c>
      <c r="H336" s="2" t="str">
        <f>M01_SETTINGS!$F$2</f>
        <v>KASPI</v>
      </c>
    </row>
    <row r="337" spans="1:8" x14ac:dyDescent="0.35">
      <c r="A337" s="2">
        <v>580660720</v>
      </c>
      <c r="B337" s="3">
        <f>_xlfn.XLOOKUP(A337,[3]!Table13456[No заказа],[3]!Table13456[Дата
отправки],"",0,1)</f>
        <v>45839</v>
      </c>
      <c r="C337" s="3"/>
      <c r="D337" s="3"/>
      <c r="F337" s="5">
        <f>_xlfn.XLOOKUP(A337,[3]!Table13456[No заказа],[3]!Table13456[Количество],"",0,1)</f>
        <v>1</v>
      </c>
      <c r="G337" s="5">
        <f>_xlfn.XLOOKUP(A337,[3]!Table13456[No заказа],[3]!Table13456[Цена],"",0,1)</f>
        <v>14990</v>
      </c>
      <c r="H337" s="2" t="str">
        <f>M01_SETTINGS!$F$2</f>
        <v>KASPI</v>
      </c>
    </row>
    <row r="338" spans="1:8" x14ac:dyDescent="0.35">
      <c r="A338" s="2">
        <v>581382214</v>
      </c>
      <c r="B338" s="3">
        <f>_xlfn.XLOOKUP(A338,[3]!Table13456[No заказа],[3]!Table13456[Дата
отправки],"",0,1)</f>
        <v>45839</v>
      </c>
      <c r="C338" s="3"/>
      <c r="D338" s="3"/>
      <c r="F338" s="5">
        <f>_xlfn.XLOOKUP(A338,[3]!Table13456[No заказа],[3]!Table13456[Количество],"",0,1)</f>
        <v>1</v>
      </c>
      <c r="G338" s="5">
        <f>_xlfn.XLOOKUP(A338,[3]!Table13456[No заказа],[3]!Table13456[Цена],"",0,1)</f>
        <v>14990</v>
      </c>
      <c r="H338" s="2" t="str">
        <f>M01_SETTINGS!$F$2</f>
        <v>KASPI</v>
      </c>
    </row>
    <row r="339" spans="1:8" x14ac:dyDescent="0.35">
      <c r="A339" s="2">
        <v>581414864</v>
      </c>
      <c r="B339" s="3">
        <f>_xlfn.XLOOKUP(A339,[3]!Table13456[No заказа],[3]!Table13456[Дата
отправки],"",0,1)</f>
        <v>45839</v>
      </c>
      <c r="C339" s="3"/>
      <c r="D339" s="3"/>
      <c r="F339" s="5">
        <f>_xlfn.XLOOKUP(A339,[3]!Table13456[No заказа],[3]!Table13456[Количество],"",0,1)</f>
        <v>1</v>
      </c>
      <c r="G339" s="5">
        <f>_xlfn.XLOOKUP(A339,[3]!Table13456[No заказа],[3]!Table13456[Цена],"",0,1)</f>
        <v>14990</v>
      </c>
      <c r="H339" s="2" t="str">
        <f>M01_SETTINGS!$F$2</f>
        <v>KASPI</v>
      </c>
    </row>
    <row r="340" spans="1:8" x14ac:dyDescent="0.35">
      <c r="A340" s="2">
        <v>581354864</v>
      </c>
      <c r="B340" s="3">
        <f>_xlfn.XLOOKUP(A340,[3]!Table13456[No заказа],[3]!Table13456[Дата
отправки],"",0,1)</f>
        <v>45839</v>
      </c>
      <c r="C340" s="3"/>
      <c r="D340" s="3"/>
      <c r="F340" s="5">
        <f>_xlfn.XLOOKUP(A340,[3]!Table13456[No заказа],[3]!Table13456[Количество],"",0,1)</f>
        <v>1</v>
      </c>
      <c r="G340" s="5">
        <f>_xlfn.XLOOKUP(A340,[3]!Table13456[No заказа],[3]!Table13456[Цена],"",0,1)</f>
        <v>164994</v>
      </c>
      <c r="H340" s="2" t="str">
        <f>M01_SETTINGS!$F$2</f>
        <v>KASPI</v>
      </c>
    </row>
    <row r="341" spans="1:8" x14ac:dyDescent="0.35">
      <c r="A341" s="2">
        <v>581454349</v>
      </c>
      <c r="B341" s="3">
        <f>_xlfn.XLOOKUP(A341,[3]!Table13456[No заказа],[3]!Table13456[Дата
отправки],"",0,1)</f>
        <v>45839</v>
      </c>
      <c r="C341" s="3"/>
      <c r="D341" s="3"/>
      <c r="F341" s="5">
        <f>_xlfn.XLOOKUP(A341,[3]!Table13456[No заказа],[3]!Table13456[Количество],"",0,1)</f>
        <v>1</v>
      </c>
      <c r="G341" s="5">
        <f>_xlfn.XLOOKUP(A341,[3]!Table13456[No заказа],[3]!Table13456[Цена],"",0,1)</f>
        <v>80268</v>
      </c>
      <c r="H341" s="2" t="str">
        <f>M01_SETTINGS!$F$2</f>
        <v>KASPI</v>
      </c>
    </row>
    <row r="342" spans="1:8" x14ac:dyDescent="0.35">
      <c r="A342" s="2">
        <v>581030908</v>
      </c>
      <c r="B342" s="3">
        <f>_xlfn.XLOOKUP(A342,[3]!Table13456[No заказа],[3]!Table13456[Дата
отправки],"",0,1)</f>
        <v>45839</v>
      </c>
      <c r="C342" s="3"/>
      <c r="D342" s="3"/>
      <c r="F342" s="5">
        <f>_xlfn.XLOOKUP(A342,[3]!Table13456[No заказа],[3]!Table13456[Количество],"",0,1)</f>
        <v>1</v>
      </c>
      <c r="G342" s="5">
        <f>_xlfn.XLOOKUP(A342,[3]!Table13456[No заказа],[3]!Table13456[Цена],"",0,1)</f>
        <v>80421</v>
      </c>
      <c r="H342" s="2" t="str">
        <f>M01_SETTINGS!$F$2</f>
        <v>KASPI</v>
      </c>
    </row>
    <row r="343" spans="1:8" x14ac:dyDescent="0.35">
      <c r="A343" s="2">
        <v>580992368</v>
      </c>
      <c r="B343" s="3">
        <f>_xlfn.XLOOKUP(A343,[3]!Table13456[No заказа],[3]!Table13456[Дата
отправки],"",0,1)</f>
        <v>45838</v>
      </c>
      <c r="C343" s="3"/>
      <c r="D343" s="3"/>
      <c r="F343" s="5">
        <f>_xlfn.XLOOKUP(A343,[3]!Table13456[No заказа],[3]!Table13456[Количество],"",0,1)</f>
        <v>1</v>
      </c>
      <c r="G343" s="5">
        <f>_xlfn.XLOOKUP(A343,[3]!Table13456[No заказа],[3]!Table13456[Цена],"",0,1)</f>
        <v>14990</v>
      </c>
      <c r="H343" s="2" t="str">
        <f>M01_SETTINGS!$F$2</f>
        <v>KASPI</v>
      </c>
    </row>
    <row r="344" spans="1:8" x14ac:dyDescent="0.35">
      <c r="A344" s="2">
        <v>580871952</v>
      </c>
      <c r="B344" s="3">
        <f>_xlfn.XLOOKUP(A344,[3]!Table13456[No заказа],[3]!Table13456[Дата
отправки],"",0,1)</f>
        <v>45838</v>
      </c>
      <c r="C344" s="3"/>
      <c r="D344" s="3"/>
      <c r="F344" s="5">
        <f>_xlfn.XLOOKUP(A344,[3]!Table13456[No заказа],[3]!Table13456[Количество],"",0,1)</f>
        <v>1</v>
      </c>
      <c r="G344" s="5">
        <f>_xlfn.XLOOKUP(A344,[3]!Table13456[No заказа],[3]!Table13456[Цена],"",0,1)</f>
        <v>14990</v>
      </c>
      <c r="H344" s="2" t="str">
        <f>M01_SETTINGS!$F$2</f>
        <v>KASPI</v>
      </c>
    </row>
    <row r="345" spans="1:8" x14ac:dyDescent="0.35">
      <c r="A345" s="2">
        <v>580821791</v>
      </c>
      <c r="B345" s="3">
        <f>_xlfn.XLOOKUP(A345,[3]!Table13456[No заказа],[3]!Table13456[Дата
отправки],"",0,1)</f>
        <v>45838</v>
      </c>
      <c r="C345" s="3"/>
      <c r="D345" s="3"/>
      <c r="F345" s="5">
        <f>_xlfn.XLOOKUP(A345,[3]!Table13456[No заказа],[3]!Table13456[Количество],"",0,1)</f>
        <v>1</v>
      </c>
      <c r="G345" s="5">
        <f>_xlfn.XLOOKUP(A345,[3]!Table13456[No заказа],[3]!Table13456[Цена],"",0,1)</f>
        <v>14990</v>
      </c>
      <c r="H345" s="2" t="str">
        <f>M01_SETTINGS!$F$2</f>
        <v>KASPI</v>
      </c>
    </row>
    <row r="346" spans="1:8" x14ac:dyDescent="0.35">
      <c r="A346" s="2">
        <v>580618691</v>
      </c>
      <c r="B346" s="3">
        <f>_xlfn.XLOOKUP(A346,[3]!Table13456[No заказа],[3]!Table13456[Дата
отправки],"",0,1)</f>
        <v>45838</v>
      </c>
      <c r="C346" s="3"/>
      <c r="D346" s="3"/>
      <c r="F346" s="5">
        <f>_xlfn.XLOOKUP(A346,[3]!Table13456[No заказа],[3]!Table13456[Количество],"",0,1)</f>
        <v>1</v>
      </c>
      <c r="G346" s="5">
        <f>_xlfn.XLOOKUP(A346,[3]!Table13456[No заказа],[3]!Table13456[Цена],"",0,1)</f>
        <v>14990</v>
      </c>
      <c r="H346" s="2" t="str">
        <f>M01_SETTINGS!$F$2</f>
        <v>KASPI</v>
      </c>
    </row>
    <row r="347" spans="1:8" x14ac:dyDescent="0.35">
      <c r="A347" s="2">
        <v>580451522</v>
      </c>
      <c r="B347" s="3">
        <f>_xlfn.XLOOKUP(A347,[3]!Table13456[No заказа],[3]!Table13456[Дата
отправки],"",0,1)</f>
        <v>45838</v>
      </c>
      <c r="C347" s="3"/>
      <c r="D347" s="3"/>
      <c r="F347" s="5">
        <f>_xlfn.XLOOKUP(A347,[3]!Table13456[No заказа],[3]!Table13456[Количество],"",0,1)</f>
        <v>1</v>
      </c>
      <c r="G347" s="5">
        <f>_xlfn.XLOOKUP(A347,[3]!Table13456[No заказа],[3]!Table13456[Цена],"",0,1)</f>
        <v>14990</v>
      </c>
      <c r="H347" s="2" t="str">
        <f>M01_SETTINGS!$F$2</f>
        <v>KASPI</v>
      </c>
    </row>
    <row r="348" spans="1:8" x14ac:dyDescent="0.35">
      <c r="A348" s="2">
        <v>580930910</v>
      </c>
      <c r="B348" s="3">
        <f>_xlfn.XLOOKUP(A348,[3]!Table13456[No заказа],[3]!Table13456[Дата
отправки],"",0,1)</f>
        <v>45838</v>
      </c>
      <c r="C348" s="3"/>
      <c r="D348" s="3"/>
      <c r="F348" s="5">
        <f>_xlfn.XLOOKUP(A348,[3]!Table13456[No заказа],[3]!Table13456[Количество],"",0,1)</f>
        <v>1</v>
      </c>
      <c r="G348" s="5">
        <f>_xlfn.XLOOKUP(A348,[3]!Table13456[No заказа],[3]!Table13456[Цена],"",0,1)</f>
        <v>8578</v>
      </c>
      <c r="H348" s="2" t="str">
        <f>M01_SETTINGS!$F$2</f>
        <v>KASPI</v>
      </c>
    </row>
    <row r="349" spans="1:8" x14ac:dyDescent="0.35">
      <c r="A349" s="2">
        <v>580857145</v>
      </c>
      <c r="B349" s="3">
        <f>_xlfn.XLOOKUP(A349,[3]!Table13456[No заказа],[3]!Table13456[Дата
отправки],"",0,1)</f>
        <v>45838</v>
      </c>
      <c r="C349" s="3"/>
      <c r="D349" s="3"/>
      <c r="F349" s="5">
        <f>_xlfn.XLOOKUP(A349,[3]!Table13456[No заказа],[3]!Table13456[Количество],"",0,1)</f>
        <v>1</v>
      </c>
      <c r="G349" s="5">
        <f>_xlfn.XLOOKUP(A349,[3]!Table13456[No заказа],[3]!Table13456[Цена],"",0,1)</f>
        <v>8479</v>
      </c>
      <c r="H349" s="2" t="str">
        <f>M01_SETTINGS!$F$2</f>
        <v>KASPI</v>
      </c>
    </row>
    <row r="350" spans="1:8" x14ac:dyDescent="0.35">
      <c r="A350" s="2">
        <v>580882700</v>
      </c>
      <c r="B350" s="3">
        <f>_xlfn.XLOOKUP(A350,[3]!Table13456[No заказа],[3]!Table13456[Дата
отправки],"",0,1)</f>
        <v>45838</v>
      </c>
      <c r="C350" s="3"/>
      <c r="D350" s="3"/>
      <c r="F350" s="5">
        <f>_xlfn.XLOOKUP(A350,[3]!Table13456[No заказа],[3]!Table13456[Количество],"",0,1)</f>
        <v>1</v>
      </c>
      <c r="G350" s="5">
        <f>_xlfn.XLOOKUP(A350,[3]!Table13456[No заказа],[3]!Table13456[Цена],"",0,1)</f>
        <v>80453</v>
      </c>
      <c r="H350" s="2" t="str">
        <f>M01_SETTINGS!$F$2</f>
        <v>KASPI</v>
      </c>
    </row>
    <row r="351" spans="1:8" x14ac:dyDescent="0.35">
      <c r="A351" s="2">
        <v>580739161</v>
      </c>
      <c r="B351" s="3">
        <f>_xlfn.XLOOKUP(A351,[3]!Table13456[No заказа],[3]!Table13456[Дата
отправки],"",0,1)</f>
        <v>45838</v>
      </c>
      <c r="C351" s="3"/>
      <c r="D351" s="3"/>
      <c r="F351" s="5">
        <f>_xlfn.XLOOKUP(A351,[3]!Table13456[No заказа],[3]!Table13456[Количество],"",0,1)</f>
        <v>1</v>
      </c>
      <c r="G351" s="5">
        <f>_xlfn.XLOOKUP(A351,[3]!Table13456[No заказа],[3]!Table13456[Цена],"",0,1)</f>
        <v>9000</v>
      </c>
      <c r="H351" s="2" t="str">
        <f>M01_SETTINGS!$F$2</f>
        <v>KASPI</v>
      </c>
    </row>
    <row r="352" spans="1:8" x14ac:dyDescent="0.35">
      <c r="A352" s="2">
        <v>580020779</v>
      </c>
      <c r="B352" s="3">
        <f>_xlfn.XLOOKUP(A352,[3]!Table13456[No заказа],[3]!Table13456[Дата
отправки],"",0,1)</f>
        <v>45837</v>
      </c>
      <c r="C352" s="3"/>
      <c r="D352" s="3"/>
      <c r="F352" s="5">
        <f>_xlfn.XLOOKUP(A352,[3]!Table13456[No заказа],[3]!Table13456[Количество],"",0,1)</f>
        <v>1</v>
      </c>
      <c r="G352" s="5">
        <f>_xlfn.XLOOKUP(A352,[3]!Table13456[No заказа],[3]!Table13456[Цена],"",0,1)</f>
        <v>14990</v>
      </c>
      <c r="H352" s="2" t="str">
        <f>M01_SETTINGS!$F$2</f>
        <v>KASPI</v>
      </c>
    </row>
    <row r="353" spans="1:8" x14ac:dyDescent="0.35">
      <c r="A353" s="2">
        <v>580224775</v>
      </c>
      <c r="B353" s="3">
        <f>_xlfn.XLOOKUP(A353,[3]!Table13456[No заказа],[3]!Table13456[Дата
отправки],"",0,1)</f>
        <v>45837</v>
      </c>
      <c r="C353" s="3"/>
      <c r="D353" s="3"/>
      <c r="F353" s="5">
        <f>_xlfn.XLOOKUP(A353,[3]!Table13456[No заказа],[3]!Table13456[Количество],"",0,1)</f>
        <v>1</v>
      </c>
      <c r="G353" s="5">
        <f>_xlfn.XLOOKUP(A353,[3]!Table13456[No заказа],[3]!Table13456[Цена],"",0,1)</f>
        <v>14990</v>
      </c>
      <c r="H353" s="2" t="str">
        <f>M01_SETTINGS!$F$2</f>
        <v>KASPI</v>
      </c>
    </row>
    <row r="354" spans="1:8" x14ac:dyDescent="0.35">
      <c r="A354" s="2">
        <v>580029041</v>
      </c>
      <c r="B354" s="3">
        <f>_xlfn.XLOOKUP(A354,[3]!Table13456[No заказа],[3]!Table13456[Дата
отправки],"",0,1)</f>
        <v>45837</v>
      </c>
      <c r="C354" s="3"/>
      <c r="D354" s="3"/>
      <c r="F354" s="5">
        <f>_xlfn.XLOOKUP(A354,[3]!Table13456[No заказа],[3]!Table13456[Количество],"",0,1)</f>
        <v>1</v>
      </c>
      <c r="G354" s="5">
        <f>_xlfn.XLOOKUP(A354,[3]!Table13456[No заказа],[3]!Table13456[Цена],"",0,1)</f>
        <v>14990</v>
      </c>
      <c r="H354" s="2" t="str">
        <f>M01_SETTINGS!$F$2</f>
        <v>KASPI</v>
      </c>
    </row>
    <row r="355" spans="1:8" x14ac:dyDescent="0.35">
      <c r="A355" s="2">
        <v>580069405</v>
      </c>
      <c r="B355" s="3">
        <f>_xlfn.XLOOKUP(A355,[3]!Table13456[No заказа],[3]!Table13456[Дата
отправки],"",0,1)</f>
        <v>45837</v>
      </c>
      <c r="C355" s="3"/>
      <c r="D355" s="3"/>
      <c r="F355" s="5">
        <f>_xlfn.XLOOKUP(A355,[3]!Table13456[No заказа],[3]!Table13456[Количество],"",0,1)</f>
        <v>1</v>
      </c>
      <c r="G355" s="5">
        <f>_xlfn.XLOOKUP(A355,[3]!Table13456[No заказа],[3]!Table13456[Цена],"",0,1)</f>
        <v>14990</v>
      </c>
      <c r="H355" s="2" t="str">
        <f>M01_SETTINGS!$F$2</f>
        <v>KASPI</v>
      </c>
    </row>
    <row r="356" spans="1:8" x14ac:dyDescent="0.35">
      <c r="A356" s="2">
        <v>580158357</v>
      </c>
      <c r="B356" s="3">
        <f>_xlfn.XLOOKUP(A356,[3]!Table13456[No заказа],[3]!Table13456[Дата
отправки],"",0,1)</f>
        <v>45837</v>
      </c>
      <c r="C356" s="3"/>
      <c r="D356" s="3"/>
      <c r="F356" s="5">
        <f>_xlfn.XLOOKUP(A356,[3]!Table13456[No заказа],[3]!Table13456[Количество],"",0,1)</f>
        <v>1</v>
      </c>
      <c r="G356" s="5">
        <f>_xlfn.XLOOKUP(A356,[3]!Table13456[No заказа],[3]!Table13456[Цена],"",0,1)</f>
        <v>14990</v>
      </c>
      <c r="H356" s="2" t="str">
        <f>M01_SETTINGS!$F$2</f>
        <v>KASPI</v>
      </c>
    </row>
    <row r="357" spans="1:8" x14ac:dyDescent="0.35">
      <c r="A357" s="2">
        <v>580010895</v>
      </c>
      <c r="B357" s="3">
        <f>_xlfn.XLOOKUP(A357,[3]!Table13456[No заказа],[3]!Table13456[Дата
отправки],"",0,1)</f>
        <v>45837</v>
      </c>
      <c r="C357" s="3"/>
      <c r="D357" s="3"/>
      <c r="F357" s="5">
        <f>_xlfn.XLOOKUP(A357,[3]!Table13456[No заказа],[3]!Table13456[Количество],"",0,1)</f>
        <v>1</v>
      </c>
      <c r="G357" s="5">
        <f>_xlfn.XLOOKUP(A357,[3]!Table13456[No заказа],[3]!Table13456[Цена],"",0,1)</f>
        <v>14990</v>
      </c>
      <c r="H357" s="2" t="str">
        <f>M01_SETTINGS!$F$2</f>
        <v>KASPI</v>
      </c>
    </row>
    <row r="358" spans="1:8" x14ac:dyDescent="0.35">
      <c r="A358" s="2">
        <v>580123061</v>
      </c>
      <c r="B358" s="3">
        <f>_xlfn.XLOOKUP(A358,[3]!Table13456[No заказа],[3]!Table13456[Дата
отправки],"",0,1)</f>
        <v>45837</v>
      </c>
      <c r="C358" s="3"/>
      <c r="D358" s="3"/>
      <c r="F358" s="5">
        <f>_xlfn.XLOOKUP(A358,[3]!Table13456[No заказа],[3]!Table13456[Количество],"",0,1)</f>
        <v>1</v>
      </c>
      <c r="G358" s="5">
        <f>_xlfn.XLOOKUP(A358,[3]!Table13456[No заказа],[3]!Table13456[Цена],"",0,1)</f>
        <v>299990</v>
      </c>
      <c r="H358" s="2" t="str">
        <f>M01_SETTINGS!$F$2</f>
        <v>KASPI</v>
      </c>
    </row>
    <row r="359" spans="1:8" x14ac:dyDescent="0.35">
      <c r="A359" s="2">
        <v>579764164</v>
      </c>
      <c r="B359" s="3">
        <f>_xlfn.XLOOKUP(A359,[3]!Table13456[No заказа],[3]!Table13456[Дата
отправки],"",0,1)</f>
        <v>45836</v>
      </c>
      <c r="C359" s="3"/>
      <c r="D359" s="3"/>
      <c r="F359" s="5">
        <f>_xlfn.XLOOKUP(A359,[3]!Table13456[No заказа],[3]!Table13456[Количество],"",0,1)</f>
        <v>1</v>
      </c>
      <c r="G359" s="5">
        <f>_xlfn.XLOOKUP(A359,[3]!Table13456[No заказа],[3]!Table13456[Цена],"",0,1)</f>
        <v>14990</v>
      </c>
      <c r="H359" s="2" t="str">
        <f>M01_SETTINGS!$F$2</f>
        <v>KASPI</v>
      </c>
    </row>
    <row r="360" spans="1:8" x14ac:dyDescent="0.35">
      <c r="A360" s="2">
        <v>579604492</v>
      </c>
      <c r="B360" s="3">
        <f>_xlfn.XLOOKUP(A360,[3]!Table13456[No заказа],[3]!Table13456[Дата
отправки],"",0,1)</f>
        <v>45836</v>
      </c>
      <c r="C360" s="3"/>
      <c r="D360" s="3"/>
      <c r="F360" s="5">
        <f>_xlfn.XLOOKUP(A360,[3]!Table13456[No заказа],[3]!Table13456[Количество],"",0,1)</f>
        <v>1</v>
      </c>
      <c r="G360" s="5">
        <f>_xlfn.XLOOKUP(A360,[3]!Table13456[No заказа],[3]!Table13456[Цена],"",0,1)</f>
        <v>14990</v>
      </c>
      <c r="H360" s="2" t="str">
        <f>M01_SETTINGS!$F$2</f>
        <v>KASPI</v>
      </c>
    </row>
    <row r="361" spans="1:8" x14ac:dyDescent="0.35">
      <c r="A361" s="2">
        <v>579290672</v>
      </c>
      <c r="B361" s="3">
        <f>_xlfn.XLOOKUP(A361,[3]!Table13456[No заказа],[3]!Table13456[Дата
отправки],"",0,1)</f>
        <v>45836</v>
      </c>
      <c r="C361" s="3"/>
      <c r="D361" s="3"/>
      <c r="F361" s="5">
        <f>_xlfn.XLOOKUP(A361,[3]!Table13456[No заказа],[3]!Table13456[Количество],"",0,1)</f>
        <v>1</v>
      </c>
      <c r="G361" s="5">
        <f>_xlfn.XLOOKUP(A361,[3]!Table13456[No заказа],[3]!Table13456[Цена],"",0,1)</f>
        <v>14990</v>
      </c>
      <c r="H361" s="2" t="str">
        <f>M01_SETTINGS!$F$2</f>
        <v>KASPI</v>
      </c>
    </row>
    <row r="362" spans="1:8" x14ac:dyDescent="0.35">
      <c r="A362" s="2">
        <v>579300056</v>
      </c>
      <c r="B362" s="3">
        <f>_xlfn.XLOOKUP(A362,[3]!Table13456[No заказа],[3]!Table13456[Дата
отправки],"",0,1)</f>
        <v>45836</v>
      </c>
      <c r="C362" s="3"/>
      <c r="D362" s="3"/>
      <c r="F362" s="5">
        <f>_xlfn.XLOOKUP(A362,[3]!Table13456[No заказа],[3]!Table13456[Количество],"",0,1)</f>
        <v>1</v>
      </c>
      <c r="G362" s="5">
        <f>_xlfn.XLOOKUP(A362,[3]!Table13456[No заказа],[3]!Table13456[Цена],"",0,1)</f>
        <v>14990</v>
      </c>
      <c r="H362" s="2" t="str">
        <f>M01_SETTINGS!$F$2</f>
        <v>KASPI</v>
      </c>
    </row>
    <row r="363" spans="1:8" x14ac:dyDescent="0.35">
      <c r="A363" s="2">
        <v>579359124</v>
      </c>
      <c r="B363" s="3">
        <f>_xlfn.XLOOKUP(A363,[3]!Table13456[No заказа],[3]!Table13456[Дата
отправки],"",0,1)</f>
        <v>45836</v>
      </c>
      <c r="C363" s="3"/>
      <c r="D363" s="3"/>
      <c r="F363" s="5">
        <f>_xlfn.XLOOKUP(A363,[3]!Table13456[No заказа],[3]!Table13456[Количество],"",0,1)</f>
        <v>1</v>
      </c>
      <c r="G363" s="5">
        <f>_xlfn.XLOOKUP(A363,[3]!Table13456[No заказа],[3]!Table13456[Цена],"",0,1)</f>
        <v>8781</v>
      </c>
      <c r="H363" s="2" t="str">
        <f>M01_SETTINGS!$F$2</f>
        <v>KASPI</v>
      </c>
    </row>
    <row r="364" spans="1:8" x14ac:dyDescent="0.35">
      <c r="A364" s="2">
        <v>579630913</v>
      </c>
      <c r="B364" s="3">
        <f>_xlfn.XLOOKUP(A364,[3]!Table13456[No заказа],[3]!Table13456[Дата
отправки],"",0,1)</f>
        <v>45836</v>
      </c>
      <c r="C364" s="3"/>
      <c r="D364" s="3"/>
      <c r="F364" s="5">
        <f>_xlfn.XLOOKUP(A364,[3]!Table13456[No заказа],[3]!Table13456[Количество],"",0,1)</f>
        <v>1</v>
      </c>
      <c r="G364" s="5">
        <f>_xlfn.XLOOKUP(A364,[3]!Table13456[No заказа],[3]!Table13456[Цена],"",0,1)</f>
        <v>8729</v>
      </c>
      <c r="H364" s="2" t="str">
        <f>M01_SETTINGS!$F$2</f>
        <v>KASPI</v>
      </c>
    </row>
    <row r="365" spans="1:8" x14ac:dyDescent="0.35">
      <c r="A365" s="2">
        <v>579407479</v>
      </c>
      <c r="B365" s="3">
        <f>_xlfn.XLOOKUP(A365,[3]!Table13456[No заказа],[3]!Table13456[Дата
отправки],"",0,1)</f>
        <v>45836</v>
      </c>
      <c r="C365" s="3"/>
      <c r="D365" s="3"/>
      <c r="F365" s="5">
        <f>_xlfn.XLOOKUP(A365,[3]!Table13456[No заказа],[3]!Table13456[Количество],"",0,1)</f>
        <v>1</v>
      </c>
      <c r="G365" s="5">
        <f>_xlfn.XLOOKUP(A365,[3]!Table13456[No заказа],[3]!Table13456[Цена],"",0,1)</f>
        <v>81107</v>
      </c>
      <c r="H365" s="2" t="str">
        <f>M01_SETTINGS!$F$2</f>
        <v>KASPI</v>
      </c>
    </row>
    <row r="366" spans="1:8" x14ac:dyDescent="0.35">
      <c r="A366" s="2">
        <v>579015105</v>
      </c>
      <c r="B366" s="3">
        <f>_xlfn.XLOOKUP(A366,[3]!Table13456[No заказа],[3]!Table13456[Дата
отправки],"",0,1)</f>
        <v>45835</v>
      </c>
      <c r="C366" s="3"/>
      <c r="D366" s="3"/>
      <c r="F366" s="5">
        <f>_xlfn.XLOOKUP(A366,[3]!Table13456[No заказа],[3]!Table13456[Количество],"",0,1)</f>
        <v>1</v>
      </c>
      <c r="G366" s="5">
        <f>_xlfn.XLOOKUP(A366,[3]!Table13456[No заказа],[3]!Table13456[Цена],"",0,1)</f>
        <v>14990</v>
      </c>
      <c r="H366" s="2" t="str">
        <f>M01_SETTINGS!$F$2</f>
        <v>KASPI</v>
      </c>
    </row>
    <row r="367" spans="1:8" x14ac:dyDescent="0.35">
      <c r="A367" s="2">
        <v>579184909</v>
      </c>
      <c r="B367" s="3">
        <f>_xlfn.XLOOKUP(A367,[3]!Table13456[No заказа],[3]!Table13456[Дата
отправки],"",0,1)</f>
        <v>45835</v>
      </c>
      <c r="C367" s="3"/>
      <c r="D367" s="3"/>
      <c r="F367" s="5">
        <f>_xlfn.XLOOKUP(A367,[3]!Table13456[No заказа],[3]!Table13456[Количество],"",0,1)</f>
        <v>1</v>
      </c>
      <c r="G367" s="5">
        <f>_xlfn.XLOOKUP(A367,[3]!Table13456[No заказа],[3]!Table13456[Цена],"",0,1)</f>
        <v>14990</v>
      </c>
      <c r="H367" s="2" t="str">
        <f>M01_SETTINGS!$F$2</f>
        <v>KASPI</v>
      </c>
    </row>
    <row r="368" spans="1:8" x14ac:dyDescent="0.35">
      <c r="A368" s="2">
        <v>579103187</v>
      </c>
      <c r="B368" s="3">
        <f>_xlfn.XLOOKUP(A368,[3]!Table13456[No заказа],[3]!Table13456[Дата
отправки],"",0,1)</f>
        <v>45835</v>
      </c>
      <c r="C368" s="3"/>
      <c r="D368" s="3"/>
      <c r="F368" s="5">
        <f>_xlfn.XLOOKUP(A368,[3]!Table13456[No заказа],[3]!Table13456[Количество],"",0,1)</f>
        <v>1</v>
      </c>
      <c r="G368" s="5">
        <f>_xlfn.XLOOKUP(A368,[3]!Table13456[No заказа],[3]!Table13456[Цена],"",0,1)</f>
        <v>14990</v>
      </c>
      <c r="H368" s="2" t="str">
        <f>M01_SETTINGS!$F$2</f>
        <v>KASPI</v>
      </c>
    </row>
    <row r="369" spans="1:8" x14ac:dyDescent="0.35">
      <c r="A369" s="2">
        <v>578650356</v>
      </c>
      <c r="B369" s="3">
        <f>_xlfn.XLOOKUP(A369,[3]!Table13456[No заказа],[3]!Table13456[Дата
отправки],"",0,1)</f>
        <v>45835</v>
      </c>
      <c r="C369" s="3"/>
      <c r="D369" s="3"/>
      <c r="F369" s="5">
        <f>_xlfn.XLOOKUP(A369,[3]!Table13456[No заказа],[3]!Table13456[Количество],"",0,1)</f>
        <v>1</v>
      </c>
      <c r="G369" s="5">
        <f>_xlfn.XLOOKUP(A369,[3]!Table13456[No заказа],[3]!Table13456[Цена],"",0,1)</f>
        <v>14990</v>
      </c>
      <c r="H369" s="2" t="str">
        <f>M01_SETTINGS!$F$2</f>
        <v>KASPI</v>
      </c>
    </row>
    <row r="370" spans="1:8" x14ac:dyDescent="0.35">
      <c r="A370" s="2">
        <v>579152881</v>
      </c>
      <c r="B370" s="3">
        <f>_xlfn.XLOOKUP(A370,[3]!Table13456[No заказа],[3]!Table13456[Дата
отправки],"",0,1)</f>
        <v>45835</v>
      </c>
      <c r="C370" s="3"/>
      <c r="D370" s="3"/>
      <c r="F370" s="5">
        <f>_xlfn.XLOOKUP(A370,[3]!Table13456[No заказа],[3]!Table13456[Количество],"",0,1)</f>
        <v>1</v>
      </c>
      <c r="G370" s="5">
        <f>_xlfn.XLOOKUP(A370,[3]!Table13456[No заказа],[3]!Table13456[Цена],"",0,1)</f>
        <v>8877</v>
      </c>
      <c r="H370" s="2" t="str">
        <f>M01_SETTINGS!$F$2</f>
        <v>KASPI</v>
      </c>
    </row>
    <row r="371" spans="1:8" x14ac:dyDescent="0.35">
      <c r="A371" s="2">
        <v>578613047</v>
      </c>
      <c r="B371" s="3">
        <f>_xlfn.XLOOKUP(A371,[3]!Table13456[No заказа],[3]!Table13456[Дата
отправки],"",0,1)</f>
        <v>45835</v>
      </c>
      <c r="C371" s="3"/>
      <c r="D371" s="3"/>
      <c r="F371" s="5">
        <f>_xlfn.XLOOKUP(A371,[3]!Table13456[No заказа],[3]!Table13456[Количество],"",0,1)</f>
        <v>1</v>
      </c>
      <c r="G371" s="5">
        <f>_xlfn.XLOOKUP(A371,[3]!Table13456[No заказа],[3]!Table13456[Цена],"",0,1)</f>
        <v>8877</v>
      </c>
      <c r="H371" s="2" t="str">
        <f>M01_SETTINGS!$F$2</f>
        <v>KASPI</v>
      </c>
    </row>
    <row r="372" spans="1:8" x14ac:dyDescent="0.35">
      <c r="A372" s="2">
        <v>578663899</v>
      </c>
      <c r="B372" s="3">
        <f>_xlfn.XLOOKUP(A372,[3]!Table13456[No заказа],[3]!Table13456[Дата
отправки],"",0,1)</f>
        <v>45835</v>
      </c>
      <c r="C372" s="3"/>
      <c r="D372" s="3"/>
      <c r="F372" s="5">
        <f>_xlfn.XLOOKUP(A372,[3]!Table13456[No заказа],[3]!Table13456[Количество],"",0,1)</f>
        <v>1</v>
      </c>
      <c r="G372" s="5">
        <f>_xlfn.XLOOKUP(A372,[3]!Table13456[No заказа],[3]!Table13456[Цена],"",0,1)</f>
        <v>123984</v>
      </c>
      <c r="H372" s="2" t="str">
        <f>M01_SETTINGS!$F$2</f>
        <v>KASPI</v>
      </c>
    </row>
    <row r="373" spans="1:8" x14ac:dyDescent="0.35">
      <c r="A373" s="2">
        <v>578659135</v>
      </c>
      <c r="B373" s="3">
        <f>_xlfn.XLOOKUP(A373,[3]!Table13456[No заказа],[3]!Table13456[Дата
отправки],"",0,1)</f>
        <v>45835</v>
      </c>
      <c r="C373" s="3"/>
      <c r="D373" s="3"/>
      <c r="F373" s="5">
        <f>_xlfn.XLOOKUP(A373,[3]!Table13456[No заказа],[3]!Table13456[Количество],"",0,1)</f>
        <v>1</v>
      </c>
      <c r="G373" s="5">
        <f>_xlfn.XLOOKUP(A373,[3]!Table13456[No заказа],[3]!Table13456[Цена],"",0,1)</f>
        <v>81072</v>
      </c>
      <c r="H373" s="2" t="str">
        <f>M01_SETTINGS!$F$2</f>
        <v>KASPI</v>
      </c>
    </row>
    <row r="374" spans="1:8" x14ac:dyDescent="0.35">
      <c r="A374" s="2">
        <v>578018569</v>
      </c>
      <c r="B374" s="3">
        <f>_xlfn.XLOOKUP(A374,[3]!Table13456[No заказа],[3]!Table13456[Дата
отправки],"",0,1)</f>
        <v>45834</v>
      </c>
      <c r="C374" s="3"/>
      <c r="D374" s="3"/>
      <c r="F374" s="5">
        <f>_xlfn.XLOOKUP(A374,[3]!Table13456[No заказа],[3]!Table13456[Количество],"",0,1)</f>
        <v>1</v>
      </c>
      <c r="G374" s="5">
        <f>_xlfn.XLOOKUP(A374,[3]!Table13456[No заказа],[3]!Table13456[Цена],"",0,1)</f>
        <v>14990</v>
      </c>
      <c r="H374" s="2" t="str">
        <f>M01_SETTINGS!$F$2</f>
        <v>KASPI</v>
      </c>
    </row>
    <row r="375" spans="1:8" x14ac:dyDescent="0.35">
      <c r="A375" s="2">
        <v>578430900</v>
      </c>
      <c r="B375" s="3">
        <f>_xlfn.XLOOKUP(A375,[3]!Table13456[No заказа],[3]!Table13456[Дата
отправки],"",0,1)</f>
        <v>45834</v>
      </c>
      <c r="C375" s="3"/>
      <c r="D375" s="3"/>
      <c r="F375" s="5">
        <f>_xlfn.XLOOKUP(A375,[3]!Table13456[No заказа],[3]!Table13456[Количество],"",0,1)</f>
        <v>1</v>
      </c>
      <c r="G375" s="5">
        <f>_xlfn.XLOOKUP(A375,[3]!Table13456[No заказа],[3]!Table13456[Цена],"",0,1)</f>
        <v>14990</v>
      </c>
      <c r="H375" s="2" t="str">
        <f>M01_SETTINGS!$F$2</f>
        <v>KASPI</v>
      </c>
    </row>
    <row r="376" spans="1:8" x14ac:dyDescent="0.35">
      <c r="A376" s="2">
        <v>578386742</v>
      </c>
      <c r="B376" s="3">
        <f>_xlfn.XLOOKUP(A376,[3]!Table13456[No заказа],[3]!Table13456[Дата
отправки],"",0,1)</f>
        <v>45834</v>
      </c>
      <c r="C376" s="3"/>
      <c r="D376" s="3"/>
      <c r="F376" s="5">
        <f>_xlfn.XLOOKUP(A376,[3]!Table13456[No заказа],[3]!Table13456[Количество],"",0,1)</f>
        <v>1</v>
      </c>
      <c r="G376" s="5">
        <f>_xlfn.XLOOKUP(A376,[3]!Table13456[No заказа],[3]!Table13456[Цена],"",0,1)</f>
        <v>14990</v>
      </c>
      <c r="H376" s="2" t="str">
        <f>M01_SETTINGS!$F$2</f>
        <v>KASPI</v>
      </c>
    </row>
    <row r="377" spans="1:8" x14ac:dyDescent="0.35">
      <c r="A377" s="2">
        <v>578233636</v>
      </c>
      <c r="B377" s="3">
        <f>_xlfn.XLOOKUP(A377,[3]!Table13456[No заказа],[3]!Table13456[Дата
отправки],"",0,1)</f>
        <v>45834</v>
      </c>
      <c r="C377" s="3"/>
      <c r="D377" s="3"/>
      <c r="F377" s="5">
        <f>_xlfn.XLOOKUP(A377,[3]!Table13456[No заказа],[3]!Table13456[Количество],"",0,1)</f>
        <v>1</v>
      </c>
      <c r="G377" s="5">
        <f>_xlfn.XLOOKUP(A377,[3]!Table13456[No заказа],[3]!Table13456[Цена],"",0,1)</f>
        <v>14990</v>
      </c>
      <c r="H377" s="2" t="str">
        <f>M01_SETTINGS!$F$2</f>
        <v>KASPI</v>
      </c>
    </row>
    <row r="378" spans="1:8" x14ac:dyDescent="0.35">
      <c r="A378" s="2">
        <v>578565498</v>
      </c>
      <c r="B378" s="3">
        <f>_xlfn.XLOOKUP(A378,[3]!Table13456[No заказа],[3]!Table13456[Дата
отправки],"",0,1)</f>
        <v>45834</v>
      </c>
      <c r="C378" s="3"/>
      <c r="D378" s="3"/>
      <c r="F378" s="5">
        <f>_xlfn.XLOOKUP(A378,[3]!Table13456[No заказа],[3]!Table13456[Количество],"",0,1)</f>
        <v>1</v>
      </c>
      <c r="G378" s="5">
        <f>_xlfn.XLOOKUP(A378,[3]!Table13456[No заказа],[3]!Table13456[Цена],"",0,1)</f>
        <v>14990</v>
      </c>
      <c r="H378" s="2" t="str">
        <f>M01_SETTINGS!$F$2</f>
        <v>KASPI</v>
      </c>
    </row>
    <row r="379" spans="1:8" x14ac:dyDescent="0.35">
      <c r="A379" s="2">
        <v>578185688</v>
      </c>
      <c r="B379" s="3">
        <f>_xlfn.XLOOKUP(A379,[3]!Table13456[No заказа],[3]!Table13456[Дата
отправки],"",0,1)</f>
        <v>45834</v>
      </c>
      <c r="C379" s="3"/>
      <c r="D379" s="3"/>
      <c r="F379" s="5">
        <f>_xlfn.XLOOKUP(A379,[3]!Table13456[No заказа],[3]!Table13456[Количество],"",0,1)</f>
        <v>1</v>
      </c>
      <c r="G379" s="5">
        <f>_xlfn.XLOOKUP(A379,[3]!Table13456[No заказа],[3]!Table13456[Цена],"",0,1)</f>
        <v>14990</v>
      </c>
      <c r="H379" s="2" t="str">
        <f>M01_SETTINGS!$F$2</f>
        <v>KASPI</v>
      </c>
    </row>
    <row r="380" spans="1:8" x14ac:dyDescent="0.35">
      <c r="A380" s="2">
        <v>578120753</v>
      </c>
      <c r="B380" s="3">
        <f>_xlfn.XLOOKUP(A380,[3]!Table13456[No заказа],[3]!Table13456[Дата
отправки],"",0,1)</f>
        <v>45834</v>
      </c>
      <c r="C380" s="3"/>
      <c r="D380" s="3"/>
      <c r="F380" s="5">
        <f>_xlfn.XLOOKUP(A380,[3]!Table13456[No заказа],[3]!Table13456[Количество],"",0,1)</f>
        <v>1</v>
      </c>
      <c r="G380" s="5">
        <f>_xlfn.XLOOKUP(A380,[3]!Table13456[No заказа],[3]!Table13456[Цена],"",0,1)</f>
        <v>14990</v>
      </c>
      <c r="H380" s="2" t="str">
        <f>M01_SETTINGS!$F$2</f>
        <v>KASPI</v>
      </c>
    </row>
    <row r="381" spans="1:8" x14ac:dyDescent="0.35">
      <c r="A381" s="2">
        <v>578303890</v>
      </c>
      <c r="B381" s="3">
        <f>_xlfn.XLOOKUP(A381,[3]!Table13456[No заказа],[3]!Table13456[Дата
отправки],"",0,1)</f>
        <v>45834</v>
      </c>
      <c r="C381" s="3"/>
      <c r="D381" s="3"/>
      <c r="F381" s="5">
        <f>_xlfn.XLOOKUP(A381,[3]!Table13456[No заказа],[3]!Table13456[Количество],"",0,1)</f>
        <v>1</v>
      </c>
      <c r="G381" s="5">
        <f>_xlfn.XLOOKUP(A381,[3]!Table13456[No заказа],[3]!Table13456[Цена],"",0,1)</f>
        <v>8877</v>
      </c>
      <c r="H381" s="2" t="str">
        <f>M01_SETTINGS!$F$2</f>
        <v>KASPI</v>
      </c>
    </row>
    <row r="382" spans="1:8" x14ac:dyDescent="0.35">
      <c r="A382" s="2">
        <v>578045876</v>
      </c>
      <c r="B382" s="3">
        <f>_xlfn.XLOOKUP(A382,[3]!Table13456[No заказа],[3]!Table13456[Дата
отправки],"",0,1)</f>
        <v>45834</v>
      </c>
      <c r="C382" s="3"/>
      <c r="D382" s="3"/>
      <c r="F382" s="5">
        <f>_xlfn.XLOOKUP(A382,[3]!Table13456[No заказа],[3]!Table13456[Количество],"",0,1)</f>
        <v>1</v>
      </c>
      <c r="G382" s="5">
        <f>_xlfn.XLOOKUP(A382,[3]!Table13456[No заказа],[3]!Table13456[Цена],"",0,1)</f>
        <v>8877</v>
      </c>
      <c r="H382" s="2" t="str">
        <f>M01_SETTINGS!$F$2</f>
        <v>KASPI</v>
      </c>
    </row>
    <row r="383" spans="1:8" x14ac:dyDescent="0.35">
      <c r="A383" s="2">
        <v>578007893</v>
      </c>
      <c r="B383" s="3">
        <f>_xlfn.XLOOKUP(A383,[3]!Table13456[No заказа],[3]!Table13456[Дата
отправки],"",0,1)</f>
        <v>45834</v>
      </c>
      <c r="C383" s="3"/>
      <c r="D383" s="3"/>
      <c r="F383" s="5">
        <f>_xlfn.XLOOKUP(A383,[3]!Table13456[No заказа],[3]!Table13456[Количество],"",0,1)</f>
        <v>1</v>
      </c>
      <c r="G383" s="5">
        <f>_xlfn.XLOOKUP(A383,[3]!Table13456[No заказа],[3]!Table13456[Цена],"",0,1)</f>
        <v>8877</v>
      </c>
      <c r="H383" s="2" t="str">
        <f>M01_SETTINGS!$F$2</f>
        <v>KASPI</v>
      </c>
    </row>
    <row r="384" spans="1:8" x14ac:dyDescent="0.35">
      <c r="A384" s="2">
        <v>577993331</v>
      </c>
      <c r="B384" s="3">
        <f>_xlfn.XLOOKUP(A384,[3]!Table13456[No заказа],[3]!Table13456[Дата
отправки],"",0,1)</f>
        <v>45834</v>
      </c>
      <c r="C384" s="3"/>
      <c r="D384" s="3"/>
      <c r="F384" s="5">
        <f>_xlfn.XLOOKUP(A384,[3]!Table13456[No заказа],[3]!Table13456[Количество],"",0,1)</f>
        <v>1</v>
      </c>
      <c r="G384" s="5">
        <f>_xlfn.XLOOKUP(A384,[3]!Table13456[No заказа],[3]!Table13456[Цена],"",0,1)</f>
        <v>8877</v>
      </c>
      <c r="H384" s="2" t="str">
        <f>M01_SETTINGS!$F$2</f>
        <v>KASPI</v>
      </c>
    </row>
    <row r="385" spans="1:8" x14ac:dyDescent="0.35">
      <c r="A385" s="2">
        <v>578108142</v>
      </c>
      <c r="B385" s="3">
        <f>_xlfn.XLOOKUP(A385,[3]!Table13456[No заказа],[3]!Table13456[Дата
отправки],"",0,1)</f>
        <v>45834</v>
      </c>
      <c r="C385" s="3"/>
      <c r="D385" s="3"/>
      <c r="F385" s="5">
        <f>_xlfn.XLOOKUP(A385,[3]!Table13456[No заказа],[3]!Table13456[Количество],"",0,1)</f>
        <v>1</v>
      </c>
      <c r="G385" s="5">
        <f>_xlfn.XLOOKUP(A385,[3]!Table13456[No заказа],[3]!Table13456[Цена],"",0,1)</f>
        <v>8900</v>
      </c>
      <c r="H385" s="2" t="str">
        <f>M01_SETTINGS!$F$2</f>
        <v>KASPI</v>
      </c>
    </row>
    <row r="386" spans="1:8" x14ac:dyDescent="0.35">
      <c r="A386" s="2">
        <v>577333667</v>
      </c>
      <c r="B386" s="3">
        <f>_xlfn.XLOOKUP(A386,[3]!Table13456[No заказа],[3]!Table13456[Дата
отправки],"",0,1)</f>
        <v>45833</v>
      </c>
      <c r="C386" s="3"/>
      <c r="D386" s="3"/>
      <c r="F386" s="5">
        <f>_xlfn.XLOOKUP(A386,[3]!Table13456[No заказа],[3]!Table13456[Количество],"",0,1)</f>
        <v>1</v>
      </c>
      <c r="G386" s="5">
        <f>_xlfn.XLOOKUP(A386,[3]!Table13456[No заказа],[3]!Table13456[Цена],"",0,1)</f>
        <v>14990</v>
      </c>
      <c r="H386" s="2" t="str">
        <f>M01_SETTINGS!$F$2</f>
        <v>KASPI</v>
      </c>
    </row>
    <row r="387" spans="1:8" x14ac:dyDescent="0.35">
      <c r="A387" s="2">
        <v>577524628</v>
      </c>
      <c r="B387" s="3">
        <f>_xlfn.XLOOKUP(A387,[3]!Table13456[No заказа],[3]!Table13456[Дата
отправки],"",0,1)</f>
        <v>45833</v>
      </c>
      <c r="C387" s="3"/>
      <c r="D387" s="3"/>
      <c r="F387" s="5">
        <f>_xlfn.XLOOKUP(A387,[3]!Table13456[No заказа],[3]!Table13456[Количество],"",0,1)</f>
        <v>1</v>
      </c>
      <c r="G387" s="5">
        <f>_xlfn.XLOOKUP(A387,[3]!Table13456[No заказа],[3]!Table13456[Цена],"",0,1)</f>
        <v>11990</v>
      </c>
      <c r="H387" s="2" t="str">
        <f>M01_SETTINGS!$F$2</f>
        <v>KASPI</v>
      </c>
    </row>
    <row r="388" spans="1:8" x14ac:dyDescent="0.35">
      <c r="A388" s="2">
        <v>577310905</v>
      </c>
      <c r="B388" s="3">
        <f>_xlfn.XLOOKUP(A388,[3]!Table13456[No заказа],[3]!Table13456[Дата
отправки],"",0,1)</f>
        <v>45833</v>
      </c>
      <c r="C388" s="3"/>
      <c r="D388" s="3"/>
      <c r="F388" s="5">
        <f>_xlfn.XLOOKUP(A388,[3]!Table13456[No заказа],[3]!Table13456[Количество],"",0,1)</f>
        <v>1</v>
      </c>
      <c r="G388" s="5">
        <f>_xlfn.XLOOKUP(A388,[3]!Table13456[No заказа],[3]!Table13456[Цена],"",0,1)</f>
        <v>14990</v>
      </c>
      <c r="H388" s="2" t="str">
        <f>M01_SETTINGS!$F$2</f>
        <v>KASPI</v>
      </c>
    </row>
    <row r="389" spans="1:8" x14ac:dyDescent="0.35">
      <c r="A389" s="2">
        <v>577306534</v>
      </c>
      <c r="B389" s="3">
        <f>_xlfn.XLOOKUP(A389,[3]!Table13456[No заказа],[3]!Table13456[Дата
отправки],"",0,1)</f>
        <v>45833</v>
      </c>
      <c r="C389" s="3"/>
      <c r="D389" s="3"/>
      <c r="F389" s="5">
        <f>_xlfn.XLOOKUP(A389,[3]!Table13456[No заказа],[3]!Table13456[Количество],"",0,1)</f>
        <v>1</v>
      </c>
      <c r="G389" s="5">
        <f>_xlfn.XLOOKUP(A389,[3]!Table13456[No заказа],[3]!Table13456[Цена],"",0,1)</f>
        <v>14990</v>
      </c>
      <c r="H389" s="2" t="str">
        <f>M01_SETTINGS!$F$2</f>
        <v>KASPI</v>
      </c>
    </row>
    <row r="390" spans="1:8" x14ac:dyDescent="0.35">
      <c r="A390" s="2">
        <v>577452313</v>
      </c>
      <c r="B390" s="3">
        <f>_xlfn.XLOOKUP(A390,[3]!Table13456[No заказа],[3]!Table13456[Дата
отправки],"",0,1)</f>
        <v>45833</v>
      </c>
      <c r="C390" s="3"/>
      <c r="D390" s="3"/>
      <c r="F390" s="5">
        <f>_xlfn.XLOOKUP(A390,[3]!Table13456[No заказа],[3]!Table13456[Количество],"",0,1)</f>
        <v>1</v>
      </c>
      <c r="G390" s="5">
        <f>_xlfn.XLOOKUP(A390,[3]!Table13456[No заказа],[3]!Table13456[Цена],"",0,1)</f>
        <v>8877</v>
      </c>
      <c r="H390" s="2" t="str">
        <f>M01_SETTINGS!$F$2</f>
        <v>KASPI</v>
      </c>
    </row>
    <row r="391" spans="1:8" x14ac:dyDescent="0.35">
      <c r="A391" s="2">
        <v>577327730</v>
      </c>
      <c r="B391" s="3">
        <f>_xlfn.XLOOKUP(A391,[3]!Table13456[No заказа],[3]!Table13456[Дата
отправки],"",0,1)</f>
        <v>45833</v>
      </c>
      <c r="C391" s="3"/>
      <c r="D391" s="3"/>
      <c r="F391" s="5">
        <f>_xlfn.XLOOKUP(A391,[3]!Table13456[No заказа],[3]!Table13456[Количество],"",0,1)</f>
        <v>1</v>
      </c>
      <c r="G391" s="5">
        <f>_xlfn.XLOOKUP(A391,[3]!Table13456[No заказа],[3]!Table13456[Цена],"",0,1)</f>
        <v>8791</v>
      </c>
      <c r="H391" s="2" t="str">
        <f>M01_SETTINGS!$F$2</f>
        <v>KASPI</v>
      </c>
    </row>
    <row r="392" spans="1:8" x14ac:dyDescent="0.35">
      <c r="A392" s="2">
        <v>576802643</v>
      </c>
      <c r="B392" s="3">
        <f>_xlfn.XLOOKUP(A392,[3]!Table13456[No заказа],[3]!Table13456[Дата
отправки],"",0,1)</f>
        <v>45832</v>
      </c>
      <c r="C392" s="3"/>
      <c r="D392" s="3"/>
      <c r="F392" s="5">
        <f>_xlfn.XLOOKUP(A392,[3]!Table13456[No заказа],[3]!Table13456[Количество],"",0,1)</f>
        <v>1</v>
      </c>
      <c r="G392" s="5">
        <f>_xlfn.XLOOKUP(A392,[3]!Table13456[No заказа],[3]!Table13456[Цена],"",0,1)</f>
        <v>9000</v>
      </c>
      <c r="H392" s="2" t="str">
        <f>M01_SETTINGS!$F$2</f>
        <v>KASPI</v>
      </c>
    </row>
    <row r="393" spans="1:8" x14ac:dyDescent="0.35">
      <c r="A393" s="2">
        <v>576686026</v>
      </c>
      <c r="B393" s="3">
        <f>_xlfn.XLOOKUP(A393,[3]!Table13456[No заказа],[3]!Table13456[Дата
отправки],"",0,1)</f>
        <v>45832</v>
      </c>
      <c r="C393" s="3"/>
      <c r="D393" s="3"/>
      <c r="F393" s="5">
        <f>_xlfn.XLOOKUP(A393,[3]!Table13456[No заказа],[3]!Table13456[Количество],"",0,1)</f>
        <v>1</v>
      </c>
      <c r="G393" s="5">
        <f>_xlfn.XLOOKUP(A393,[3]!Table13456[No заказа],[3]!Table13456[Цена],"",0,1)</f>
        <v>3029</v>
      </c>
      <c r="H393" s="2" t="str">
        <f>M01_SETTINGS!$F$2</f>
        <v>KASPI</v>
      </c>
    </row>
    <row r="394" spans="1:8" x14ac:dyDescent="0.35">
      <c r="A394" s="2">
        <v>577096390</v>
      </c>
      <c r="B394" s="3">
        <f>_xlfn.XLOOKUP(A394,[3]!Table13456[No заказа],[3]!Table13456[Дата
отправки],"",0,1)</f>
        <v>45832</v>
      </c>
      <c r="C394" s="3"/>
      <c r="D394" s="3"/>
      <c r="F394" s="5">
        <f>_xlfn.XLOOKUP(A394,[3]!Table13456[No заказа],[3]!Table13456[Количество],"",0,1)</f>
        <v>1</v>
      </c>
      <c r="G394" s="5">
        <f>_xlfn.XLOOKUP(A394,[3]!Table13456[No заказа],[3]!Table13456[Цена],"",0,1)</f>
        <v>4182</v>
      </c>
      <c r="H394" s="2" t="str">
        <f>M01_SETTINGS!$F$2</f>
        <v>KASPI</v>
      </c>
    </row>
    <row r="395" spans="1:8" x14ac:dyDescent="0.35">
      <c r="A395" s="2">
        <v>576798059</v>
      </c>
      <c r="B395" s="3">
        <f>_xlfn.XLOOKUP(A395,[3]!Table13456[No заказа],[3]!Table13456[Дата
отправки],"",0,1)</f>
        <v>45832</v>
      </c>
      <c r="C395" s="3"/>
      <c r="D395" s="3"/>
      <c r="F395" s="5">
        <f>_xlfn.XLOOKUP(A395,[3]!Table13456[No заказа],[3]!Table13456[Количество],"",0,1)</f>
        <v>1</v>
      </c>
      <c r="G395" s="5">
        <f>_xlfn.XLOOKUP(A395,[3]!Table13456[No заказа],[3]!Table13456[Цена],"",0,1)</f>
        <v>9000</v>
      </c>
      <c r="H395" s="2" t="str">
        <f>M01_SETTINGS!$F$2</f>
        <v>KASPI</v>
      </c>
    </row>
    <row r="396" spans="1:8" x14ac:dyDescent="0.35">
      <c r="A396" s="2">
        <v>577182792</v>
      </c>
      <c r="B396" s="3">
        <f>_xlfn.XLOOKUP(A396,[3]!Table13456[No заказа],[3]!Table13456[Дата
отправки],"",0,1)</f>
        <v>45832</v>
      </c>
      <c r="C396" s="3"/>
      <c r="D396" s="3"/>
      <c r="F396" s="5">
        <f>_xlfn.XLOOKUP(A396,[3]!Table13456[No заказа],[3]!Table13456[Количество],"",0,1)</f>
        <v>1</v>
      </c>
      <c r="G396" s="5">
        <f>_xlfn.XLOOKUP(A396,[3]!Table13456[No заказа],[3]!Table13456[Цена],"",0,1)</f>
        <v>8877</v>
      </c>
      <c r="H396" s="2" t="str">
        <f>M01_SETTINGS!$F$2</f>
        <v>KASPI</v>
      </c>
    </row>
    <row r="397" spans="1:8" x14ac:dyDescent="0.35">
      <c r="A397" s="2">
        <v>576812101</v>
      </c>
      <c r="B397" s="3">
        <f>_xlfn.XLOOKUP(A397,[3]!Table13456[No заказа],[3]!Table13456[Дата
отправки],"",0,1)</f>
        <v>45832</v>
      </c>
      <c r="C397" s="3"/>
      <c r="D397" s="3"/>
      <c r="F397" s="5">
        <f>_xlfn.XLOOKUP(A397,[3]!Table13456[No заказа],[3]!Table13456[Количество],"",0,1)</f>
        <v>1</v>
      </c>
      <c r="G397" s="5">
        <f>_xlfn.XLOOKUP(A397,[3]!Table13456[No заказа],[3]!Table13456[Цена],"",0,1)</f>
        <v>4498</v>
      </c>
      <c r="H397" s="2" t="str">
        <f>M01_SETTINGS!$F$2</f>
        <v>KASPI</v>
      </c>
    </row>
    <row r="398" spans="1:8" x14ac:dyDescent="0.35">
      <c r="A398" s="2">
        <v>576747491</v>
      </c>
      <c r="B398" s="3">
        <f>_xlfn.XLOOKUP(A398,[3]!Table13456[No заказа],[3]!Table13456[Дата
отправки],"",0,1)</f>
        <v>45832</v>
      </c>
      <c r="C398" s="3"/>
      <c r="D398" s="3"/>
      <c r="F398" s="5">
        <f>_xlfn.XLOOKUP(A398,[3]!Table13456[No заказа],[3]!Table13456[Количество],"",0,1)</f>
        <v>1</v>
      </c>
      <c r="G398" s="5">
        <f>_xlfn.XLOOKUP(A398,[3]!Table13456[No заказа],[3]!Table13456[Цена],"",0,1)</f>
        <v>9000</v>
      </c>
      <c r="H398" s="2" t="str">
        <f>M01_SETTINGS!$F$2</f>
        <v>KASPI</v>
      </c>
    </row>
    <row r="399" spans="1:8" x14ac:dyDescent="0.35">
      <c r="A399" s="2">
        <v>576695652</v>
      </c>
      <c r="B399" s="3">
        <f>_xlfn.XLOOKUP(A399,[3]!Table13456[No заказа],[3]!Table13456[Дата
отправки],"",0,1)</f>
        <v>45832</v>
      </c>
      <c r="C399" s="3"/>
      <c r="D399" s="3"/>
      <c r="F399" s="5">
        <f>_xlfn.XLOOKUP(A399,[3]!Table13456[No заказа],[3]!Table13456[Количество],"",0,1)</f>
        <v>1</v>
      </c>
      <c r="G399" s="5">
        <f>_xlfn.XLOOKUP(A399,[3]!Table13456[No заказа],[3]!Table13456[Цена],"",0,1)</f>
        <v>14990</v>
      </c>
      <c r="H399" s="2" t="str">
        <f>M01_SETTINGS!$F$2</f>
        <v>KASPI</v>
      </c>
    </row>
    <row r="400" spans="1:8" x14ac:dyDescent="0.35">
      <c r="A400" s="2">
        <v>576867456</v>
      </c>
      <c r="B400" s="3">
        <f>_xlfn.XLOOKUP(A400,[3]!Table13456[No заказа],[3]!Table13456[Дата
отправки],"",0,1)</f>
        <v>45832</v>
      </c>
      <c r="C400" s="3"/>
      <c r="D400" s="3"/>
      <c r="F400" s="5">
        <f>_xlfn.XLOOKUP(A400,[3]!Table13456[No заказа],[3]!Table13456[Количество],"",0,1)</f>
        <v>1</v>
      </c>
      <c r="G400" s="5">
        <f>_xlfn.XLOOKUP(A400,[3]!Table13456[No заказа],[3]!Table13456[Цена],"",0,1)</f>
        <v>14990</v>
      </c>
      <c r="H400" s="2" t="str">
        <f>M01_SETTINGS!$F$2</f>
        <v>KASPI</v>
      </c>
    </row>
    <row r="401" spans="1:8" x14ac:dyDescent="0.35">
      <c r="A401" s="2">
        <v>577117660</v>
      </c>
      <c r="B401" s="3">
        <f>_xlfn.XLOOKUP(A401,[3]!Table13456[No заказа],[3]!Table13456[Дата
отправки],"",0,1)</f>
        <v>45832</v>
      </c>
      <c r="C401" s="3"/>
      <c r="D401" s="3"/>
      <c r="F401" s="5">
        <f>_xlfn.XLOOKUP(A401,[3]!Table13456[No заказа],[3]!Table13456[Количество],"",0,1)</f>
        <v>1</v>
      </c>
      <c r="G401" s="5">
        <f>_xlfn.XLOOKUP(A401,[3]!Table13456[No заказа],[3]!Table13456[Цена],"",0,1)</f>
        <v>14990</v>
      </c>
      <c r="H401" s="2" t="str">
        <f>M01_SETTINGS!$F$2</f>
        <v>KASPI</v>
      </c>
    </row>
    <row r="402" spans="1:8" x14ac:dyDescent="0.35">
      <c r="A402" s="2">
        <v>576798909</v>
      </c>
      <c r="B402" s="3">
        <f>_xlfn.XLOOKUP(A402,[3]!Table13456[No заказа],[3]!Table13456[Дата
отправки],"",0,1)</f>
        <v>45832</v>
      </c>
      <c r="C402" s="3"/>
      <c r="D402" s="3"/>
      <c r="F402" s="5">
        <f>_xlfn.XLOOKUP(A402,[3]!Table13456[No заказа],[3]!Table13456[Количество],"",0,1)</f>
        <v>1</v>
      </c>
      <c r="G402" s="5">
        <f>_xlfn.XLOOKUP(A402,[3]!Table13456[No заказа],[3]!Table13456[Цена],"",0,1)</f>
        <v>14990</v>
      </c>
      <c r="H402" s="2" t="str">
        <f>M01_SETTINGS!$F$2</f>
        <v>KASPI</v>
      </c>
    </row>
    <row r="403" spans="1:8" x14ac:dyDescent="0.35">
      <c r="A403" s="2">
        <v>576429347</v>
      </c>
      <c r="B403" s="3">
        <f>_xlfn.XLOOKUP(A403,[3]!Table13456[No заказа],[3]!Table13456[Дата
отправки],"",0,1)</f>
        <v>45831</v>
      </c>
      <c r="C403" s="3"/>
      <c r="D403" s="3"/>
      <c r="F403" s="5">
        <f>_xlfn.XLOOKUP(A403,[3]!Table13456[No заказа],[3]!Table13456[Количество],"",0,1)</f>
        <v>1</v>
      </c>
      <c r="G403" s="5">
        <f>_xlfn.XLOOKUP(A403,[3]!Table13456[No заказа],[3]!Table13456[Цена],"",0,1)</f>
        <v>3066</v>
      </c>
      <c r="H403" s="2" t="str">
        <f>M01_SETTINGS!$F$2</f>
        <v>KASPI</v>
      </c>
    </row>
    <row r="404" spans="1:8" x14ac:dyDescent="0.35">
      <c r="A404" s="2">
        <v>576131689</v>
      </c>
      <c r="B404" s="3">
        <f>_xlfn.XLOOKUP(A404,[3]!Table13456[No заказа],[3]!Table13456[Дата
отправки],"",0,1)</f>
        <v>45831</v>
      </c>
      <c r="C404" s="3"/>
      <c r="D404" s="3"/>
      <c r="F404" s="5">
        <f>_xlfn.XLOOKUP(A404,[3]!Table13456[No заказа],[3]!Table13456[Количество],"",0,1)</f>
        <v>1</v>
      </c>
      <c r="G404" s="5">
        <f>_xlfn.XLOOKUP(A404,[3]!Table13456[No заказа],[3]!Table13456[Цена],"",0,1)</f>
        <v>6296</v>
      </c>
      <c r="H404" s="2" t="str">
        <f>M01_SETTINGS!$F$2</f>
        <v>KASPI</v>
      </c>
    </row>
    <row r="405" spans="1:8" x14ac:dyDescent="0.35">
      <c r="A405" s="2">
        <v>576507060</v>
      </c>
      <c r="B405" s="3">
        <f>_xlfn.XLOOKUP(A405,[3]!Table13456[No заказа],[3]!Table13456[Дата
отправки],"",0,1)</f>
        <v>45831</v>
      </c>
      <c r="C405" s="3"/>
      <c r="D405" s="3"/>
      <c r="F405" s="5">
        <f>_xlfn.XLOOKUP(A405,[3]!Table13456[No заказа],[3]!Table13456[Количество],"",0,1)</f>
        <v>1</v>
      </c>
      <c r="G405" s="5">
        <f>_xlfn.XLOOKUP(A405,[3]!Table13456[No заказа],[3]!Table13456[Цена],"",0,1)</f>
        <v>12990</v>
      </c>
      <c r="H405" s="2" t="str">
        <f>M01_SETTINGS!$F$2</f>
        <v>KASPI</v>
      </c>
    </row>
    <row r="406" spans="1:8" x14ac:dyDescent="0.35">
      <c r="A406" s="2">
        <v>576496978</v>
      </c>
      <c r="B406" s="3">
        <f>_xlfn.XLOOKUP(A406,[3]!Table13456[No заказа],[3]!Table13456[Дата
отправки],"",0,1)</f>
        <v>45831</v>
      </c>
      <c r="C406" s="3"/>
      <c r="D406" s="3"/>
      <c r="F406" s="5">
        <f>_xlfn.XLOOKUP(A406,[3]!Table13456[No заказа],[3]!Table13456[Количество],"",0,1)</f>
        <v>1</v>
      </c>
      <c r="G406" s="5">
        <f>_xlfn.XLOOKUP(A406,[3]!Table13456[No заказа],[3]!Table13456[Цена],"",0,1)</f>
        <v>12990</v>
      </c>
      <c r="H406" s="2" t="str">
        <f>M01_SETTINGS!$F$2</f>
        <v>KASPI</v>
      </c>
    </row>
    <row r="407" spans="1:8" x14ac:dyDescent="0.35">
      <c r="A407" s="2">
        <v>576015577</v>
      </c>
      <c r="B407" s="3">
        <f>_xlfn.XLOOKUP(A407,[3]!Table13456[No заказа],[3]!Table13456[Дата
отправки],"",0,1)</f>
        <v>45831</v>
      </c>
      <c r="C407" s="3"/>
      <c r="D407" s="3"/>
      <c r="F407" s="5">
        <f>_xlfn.XLOOKUP(A407,[3]!Table13456[No заказа],[3]!Table13456[Количество],"",0,1)</f>
        <v>1</v>
      </c>
      <c r="G407" s="5">
        <f>_xlfn.XLOOKUP(A407,[3]!Table13456[No заказа],[3]!Table13456[Цена],"",0,1)</f>
        <v>12990</v>
      </c>
      <c r="H407" s="2" t="str">
        <f>M01_SETTINGS!$F$2</f>
        <v>KASPI</v>
      </c>
    </row>
    <row r="408" spans="1:8" x14ac:dyDescent="0.35">
      <c r="A408" s="2">
        <v>576563240</v>
      </c>
      <c r="B408" s="3">
        <f>_xlfn.XLOOKUP(A408,[3]!Table13456[No заказа],[3]!Table13456[Дата
отправки],"",0,1)</f>
        <v>45831</v>
      </c>
      <c r="C408" s="3"/>
      <c r="D408" s="3"/>
      <c r="F408" s="5">
        <f>_xlfn.XLOOKUP(A408,[3]!Table13456[No заказа],[3]!Table13456[Количество],"",0,1)</f>
        <v>1</v>
      </c>
      <c r="G408" s="5">
        <f>_xlfn.XLOOKUP(A408,[3]!Table13456[No заказа],[3]!Table13456[Цена],"",0,1)</f>
        <v>12990</v>
      </c>
      <c r="H408" s="2" t="str">
        <f>M01_SETTINGS!$F$2</f>
        <v>KASPI</v>
      </c>
    </row>
    <row r="409" spans="1:8" x14ac:dyDescent="0.35">
      <c r="A409" s="2">
        <v>576153736</v>
      </c>
      <c r="B409" s="3">
        <f>_xlfn.XLOOKUP(A409,[3]!Table13456[No заказа],[3]!Table13456[Дата
отправки],"",0,1)</f>
        <v>45831</v>
      </c>
      <c r="C409" s="3"/>
      <c r="D409" s="3"/>
      <c r="F409" s="5">
        <f>_xlfn.XLOOKUP(A409,[3]!Table13456[No заказа],[3]!Table13456[Количество],"",0,1)</f>
        <v>1</v>
      </c>
      <c r="G409" s="5">
        <f>_xlfn.XLOOKUP(A409,[3]!Table13456[No заказа],[3]!Table13456[Цена],"",0,1)</f>
        <v>12990</v>
      </c>
      <c r="H409" s="2" t="str">
        <f>M01_SETTINGS!$F$2</f>
        <v>KASPI</v>
      </c>
    </row>
    <row r="410" spans="1:8" x14ac:dyDescent="0.35">
      <c r="A410" s="2">
        <v>576139764</v>
      </c>
      <c r="B410" s="3">
        <f>_xlfn.XLOOKUP(A410,[3]!Table13456[No заказа],[3]!Table13456[Дата
отправки],"",0,1)</f>
        <v>45831</v>
      </c>
      <c r="C410" s="3"/>
      <c r="D410" s="3"/>
      <c r="F410" s="5">
        <f>_xlfn.XLOOKUP(A410,[3]!Table13456[No заказа],[3]!Table13456[Количество],"",0,1)</f>
        <v>1</v>
      </c>
      <c r="G410" s="5">
        <f>_xlfn.XLOOKUP(A410,[3]!Table13456[No заказа],[3]!Table13456[Цена],"",0,1)</f>
        <v>12990</v>
      </c>
      <c r="H410" s="2" t="str">
        <f>M01_SETTINGS!$F$2</f>
        <v>KASPI</v>
      </c>
    </row>
    <row r="411" spans="1:8" x14ac:dyDescent="0.35">
      <c r="A411" s="2">
        <v>576086366</v>
      </c>
      <c r="B411" s="3">
        <f>_xlfn.XLOOKUP(A411,[3]!Table13456[No заказа],[3]!Table13456[Дата
отправки],"",0,1)</f>
        <v>45831</v>
      </c>
      <c r="C411" s="3"/>
      <c r="D411" s="3"/>
      <c r="F411" s="5">
        <f>_xlfn.XLOOKUP(A411,[3]!Table13456[No заказа],[3]!Table13456[Количество],"",0,1)</f>
        <v>1</v>
      </c>
      <c r="G411" s="5">
        <f>_xlfn.XLOOKUP(A411,[3]!Table13456[No заказа],[3]!Table13456[Цена],"",0,1)</f>
        <v>12990</v>
      </c>
      <c r="H411" s="2" t="str">
        <f>M01_SETTINGS!$F$2</f>
        <v>KASPI</v>
      </c>
    </row>
    <row r="412" spans="1:8" x14ac:dyDescent="0.35">
      <c r="A412" s="2">
        <v>575924574</v>
      </c>
      <c r="B412" s="3">
        <f>_xlfn.XLOOKUP(A412,[3]!Table13456[No заказа],[3]!Table13456[Дата
отправки],"",0,1)</f>
        <v>45831</v>
      </c>
      <c r="C412" s="3"/>
      <c r="D412" s="3"/>
      <c r="F412" s="5">
        <f>_xlfn.XLOOKUP(A412,[3]!Table13456[No заказа],[3]!Table13456[Количество],"",0,1)</f>
        <v>1</v>
      </c>
      <c r="G412" s="5">
        <f>_xlfn.XLOOKUP(A412,[3]!Table13456[No заказа],[3]!Table13456[Цена],"",0,1)</f>
        <v>12990</v>
      </c>
      <c r="H412" s="2" t="str">
        <f>M01_SETTINGS!$F$2</f>
        <v>KASPI</v>
      </c>
    </row>
    <row r="413" spans="1:8" x14ac:dyDescent="0.35">
      <c r="A413" s="2">
        <v>575882469</v>
      </c>
      <c r="B413" s="3">
        <f>_xlfn.XLOOKUP(A413,[3]!Table13456[No заказа],[3]!Table13456[Дата
отправки],"",0,1)</f>
        <v>45831</v>
      </c>
      <c r="C413" s="3"/>
      <c r="D413" s="3"/>
      <c r="F413" s="5">
        <f>_xlfn.XLOOKUP(A413,[3]!Table13456[No заказа],[3]!Table13456[Количество],"",0,1)</f>
        <v>1</v>
      </c>
      <c r="G413" s="5">
        <f>_xlfn.XLOOKUP(A413,[3]!Table13456[No заказа],[3]!Table13456[Цена],"",0,1)</f>
        <v>12990</v>
      </c>
      <c r="H413" s="2" t="str">
        <f>M01_SETTINGS!$F$2</f>
        <v>KASPI</v>
      </c>
    </row>
    <row r="414" spans="1:8" x14ac:dyDescent="0.35">
      <c r="A414" s="2">
        <v>575739114</v>
      </c>
      <c r="B414" s="3">
        <f>_xlfn.XLOOKUP(A414,[3]!Table13456[No заказа],[3]!Table13456[Дата
отправки],"",0,1)</f>
        <v>45831</v>
      </c>
      <c r="C414" s="3"/>
      <c r="D414" s="3"/>
      <c r="F414" s="5">
        <f>_xlfn.XLOOKUP(A414,[3]!Table13456[No заказа],[3]!Table13456[Количество],"",0,1)</f>
        <v>1</v>
      </c>
      <c r="G414" s="5">
        <f>_xlfn.XLOOKUP(A414,[3]!Table13456[No заказа],[3]!Table13456[Цена],"",0,1)</f>
        <v>12990</v>
      </c>
      <c r="H414" s="2" t="str">
        <f>M01_SETTINGS!$F$2</f>
        <v>KASPI</v>
      </c>
    </row>
    <row r="415" spans="1:8" x14ac:dyDescent="0.35">
      <c r="A415" s="2">
        <v>576003814</v>
      </c>
      <c r="B415" s="3">
        <f>_xlfn.XLOOKUP(A415,[3]!Table13456[No заказа],[3]!Table13456[Дата
отправки],"",0,1)</f>
        <v>45831</v>
      </c>
      <c r="C415" s="3"/>
      <c r="D415" s="3"/>
      <c r="F415" s="5">
        <f>_xlfn.XLOOKUP(A415,[3]!Table13456[No заказа],[3]!Table13456[Количество],"",0,1)</f>
        <v>1</v>
      </c>
      <c r="G415" s="5">
        <f>_xlfn.XLOOKUP(A415,[3]!Table13456[No заказа],[3]!Table13456[Цена],"",0,1)</f>
        <v>11990</v>
      </c>
      <c r="H415" s="2" t="str">
        <f>M01_SETTINGS!$F$2</f>
        <v>KASPI</v>
      </c>
    </row>
    <row r="416" spans="1:8" x14ac:dyDescent="0.35">
      <c r="A416" s="2">
        <v>575635762</v>
      </c>
      <c r="B416" s="3">
        <f>_xlfn.XLOOKUP(A416,[3]!Table13456[No заказа],[3]!Table13456[Дата
отправки],"",0,1)</f>
        <v>45831</v>
      </c>
      <c r="C416" s="3"/>
      <c r="D416" s="3"/>
      <c r="F416" s="5">
        <f>_xlfn.XLOOKUP(A416,[3]!Table13456[No заказа],[3]!Table13456[Количество],"",0,1)</f>
        <v>1</v>
      </c>
      <c r="G416" s="5">
        <f>_xlfn.XLOOKUP(A416,[3]!Table13456[No заказа],[3]!Table13456[Цена],"",0,1)</f>
        <v>11990</v>
      </c>
      <c r="H416" s="2" t="str">
        <f>M01_SETTINGS!$F$2</f>
        <v>KASPI</v>
      </c>
    </row>
    <row r="417" spans="1:8" x14ac:dyDescent="0.35">
      <c r="A417" s="2">
        <v>575964418</v>
      </c>
      <c r="B417" s="3">
        <f>_xlfn.XLOOKUP(A417,[3]!Table13456[No заказа],[3]!Table13456[Дата
отправки],"",0,1)</f>
        <v>45831</v>
      </c>
      <c r="C417" s="3"/>
      <c r="D417" s="3"/>
      <c r="F417" s="5">
        <f>_xlfn.XLOOKUP(A417,[3]!Table13456[No заказа],[3]!Table13456[Количество],"",0,1)</f>
        <v>1</v>
      </c>
      <c r="G417" s="5">
        <f>_xlfn.XLOOKUP(A417,[3]!Table13456[No заказа],[3]!Table13456[Цена],"",0,1)</f>
        <v>8877</v>
      </c>
      <c r="H417" s="2" t="str">
        <f>M01_SETTINGS!$F$2</f>
        <v>KASPI</v>
      </c>
    </row>
    <row r="418" spans="1:8" x14ac:dyDescent="0.35">
      <c r="A418" s="2">
        <v>575855928</v>
      </c>
      <c r="B418" s="3">
        <f>_xlfn.XLOOKUP(A418,[3]!Table13456[No заказа],[3]!Table13456[Дата
отправки],"",0,1)</f>
        <v>45831</v>
      </c>
      <c r="C418" s="3"/>
      <c r="D418" s="3"/>
      <c r="F418" s="5">
        <f>_xlfn.XLOOKUP(A418,[3]!Table13456[No заказа],[3]!Table13456[Количество],"",0,1)</f>
        <v>1</v>
      </c>
      <c r="G418" s="5">
        <f>_xlfn.XLOOKUP(A418,[3]!Table13456[No заказа],[3]!Table13456[Цена],"",0,1)</f>
        <v>8877</v>
      </c>
      <c r="H418" s="2" t="str">
        <f>M01_SETTINGS!$F$2</f>
        <v>KASPI</v>
      </c>
    </row>
    <row r="419" spans="1:8" x14ac:dyDescent="0.35">
      <c r="A419" s="2">
        <v>576095279</v>
      </c>
      <c r="B419" s="3">
        <f>_xlfn.XLOOKUP(A419,[3]!Table13456[No заказа],[3]!Table13456[Дата
отправки],"",0,1)</f>
        <v>45831</v>
      </c>
      <c r="C419" s="3"/>
      <c r="D419" s="3"/>
      <c r="F419" s="5">
        <f>_xlfn.XLOOKUP(A419,[3]!Table13456[No заказа],[3]!Table13456[Количество],"",0,1)</f>
        <v>1</v>
      </c>
      <c r="G419" s="5">
        <f>_xlfn.XLOOKUP(A419,[3]!Table13456[No заказа],[3]!Table13456[Цена],"",0,1)</f>
        <v>8479</v>
      </c>
      <c r="H419" s="2" t="str">
        <f>M01_SETTINGS!$F$2</f>
        <v>KASPI</v>
      </c>
    </row>
    <row r="420" spans="1:8" x14ac:dyDescent="0.35">
      <c r="A420" s="2">
        <v>575885008</v>
      </c>
      <c r="B420" s="3">
        <f>_xlfn.XLOOKUP(A420,[3]!Table13456[No заказа],[3]!Table13456[Дата
отправки],"",0,1)</f>
        <v>45831</v>
      </c>
      <c r="C420" s="3"/>
      <c r="D420" s="3"/>
      <c r="F420" s="5">
        <f>_xlfn.XLOOKUP(A420,[3]!Table13456[No заказа],[3]!Table13456[Количество],"",0,1)</f>
        <v>1</v>
      </c>
      <c r="G420" s="5">
        <f>_xlfn.XLOOKUP(A420,[3]!Table13456[No заказа],[3]!Table13456[Цена],"",0,1)</f>
        <v>9590</v>
      </c>
      <c r="H420" s="2" t="str">
        <f>M01_SETTINGS!$F$2</f>
        <v>KASPI</v>
      </c>
    </row>
    <row r="421" spans="1:8" x14ac:dyDescent="0.35">
      <c r="A421" s="2">
        <v>576305695</v>
      </c>
      <c r="B421" s="3">
        <f>_xlfn.XLOOKUP(A421,[3]!Table13456[No заказа],[3]!Table13456[Дата
отправки],"",0,1)</f>
        <v>45831</v>
      </c>
      <c r="C421" s="3"/>
      <c r="D421" s="3"/>
      <c r="F421" s="5">
        <f>_xlfn.XLOOKUP(A421,[3]!Table13456[No заказа],[3]!Table13456[Количество],"",0,1)</f>
        <v>1</v>
      </c>
      <c r="G421" s="5">
        <f>_xlfn.XLOOKUP(A421,[3]!Table13456[No заказа],[3]!Table13456[Цена],"",0,1)</f>
        <v>7960</v>
      </c>
      <c r="H421" s="2" t="str">
        <f>M01_SETTINGS!$F$2</f>
        <v>KASPI</v>
      </c>
    </row>
    <row r="422" spans="1:8" x14ac:dyDescent="0.35">
      <c r="A422" s="2">
        <v>575317527</v>
      </c>
      <c r="B422" s="3">
        <f>_xlfn.XLOOKUP(A422,[3]!Table13456[No заказа],[3]!Table13456[Дата
отправки],"",0,1)</f>
        <v>45830</v>
      </c>
      <c r="C422" s="3"/>
      <c r="D422" s="3"/>
      <c r="F422" s="5">
        <f>_xlfn.XLOOKUP(A422,[3]!Table13456[No заказа],[3]!Table13456[Количество],"",0,1)</f>
        <v>1</v>
      </c>
      <c r="G422" s="5">
        <f>_xlfn.XLOOKUP(A422,[3]!Table13456[No заказа],[3]!Table13456[Цена],"",0,1)</f>
        <v>3300</v>
      </c>
      <c r="H422" s="2" t="str">
        <f>M01_SETTINGS!$F$2</f>
        <v>KASPI</v>
      </c>
    </row>
    <row r="423" spans="1:8" x14ac:dyDescent="0.35">
      <c r="A423" s="2">
        <v>574851916</v>
      </c>
      <c r="B423" s="3">
        <f>_xlfn.XLOOKUP(A423,[3]!Table13456[No заказа],[3]!Table13456[Дата
отправки],"",0,1)</f>
        <v>45830</v>
      </c>
      <c r="C423" s="3"/>
      <c r="D423" s="3"/>
      <c r="F423" s="5">
        <f>_xlfn.XLOOKUP(A423,[3]!Table13456[No заказа],[3]!Table13456[Количество],"",0,1)</f>
        <v>1</v>
      </c>
      <c r="G423" s="5">
        <f>_xlfn.XLOOKUP(A423,[3]!Table13456[No заказа],[3]!Table13456[Цена],"",0,1)</f>
        <v>3484</v>
      </c>
      <c r="H423" s="2" t="str">
        <f>M01_SETTINGS!$F$2</f>
        <v>KASPI</v>
      </c>
    </row>
    <row r="424" spans="1:8" x14ac:dyDescent="0.35">
      <c r="A424" s="2">
        <v>575364017</v>
      </c>
      <c r="B424" s="3">
        <f>_xlfn.XLOOKUP(A424,[3]!Table13456[No заказа],[3]!Table13456[Дата
отправки],"",0,1)</f>
        <v>45830</v>
      </c>
      <c r="C424" s="3"/>
      <c r="D424" s="3"/>
      <c r="F424" s="5">
        <f>_xlfn.XLOOKUP(A424,[3]!Table13456[No заказа],[3]!Table13456[Количество],"",0,1)</f>
        <v>1</v>
      </c>
      <c r="G424" s="5">
        <f>_xlfn.XLOOKUP(A424,[3]!Table13456[No заказа],[3]!Table13456[Цена],"",0,1)</f>
        <v>8877</v>
      </c>
      <c r="H424" s="2" t="str">
        <f>M01_SETTINGS!$F$2</f>
        <v>KASPI</v>
      </c>
    </row>
    <row r="425" spans="1:8" x14ac:dyDescent="0.35">
      <c r="A425" s="2">
        <v>575576374</v>
      </c>
      <c r="B425" s="3">
        <f>_xlfn.XLOOKUP(A425,[3]!Table13456[No заказа],[3]!Table13456[Дата
отправки],"",0,1)</f>
        <v>45830</v>
      </c>
      <c r="C425" s="3"/>
      <c r="D425" s="3"/>
      <c r="F425" s="5">
        <f>_xlfn.XLOOKUP(A425,[3]!Table13456[No заказа],[3]!Table13456[Количество],"",0,1)</f>
        <v>1</v>
      </c>
      <c r="G425" s="5">
        <f>_xlfn.XLOOKUP(A425,[3]!Table13456[No заказа],[3]!Table13456[Цена],"",0,1)</f>
        <v>12990</v>
      </c>
      <c r="H425" s="2" t="str">
        <f>M01_SETTINGS!$F$2</f>
        <v>KASPI</v>
      </c>
    </row>
    <row r="426" spans="1:8" x14ac:dyDescent="0.35">
      <c r="A426" s="2">
        <v>575270536</v>
      </c>
      <c r="B426" s="3">
        <f>_xlfn.XLOOKUP(A426,[3]!Table13456[No заказа],[3]!Table13456[Дата
отправки],"",0,1)</f>
        <v>45830</v>
      </c>
      <c r="C426" s="3"/>
      <c r="D426" s="3"/>
      <c r="F426" s="5">
        <f>_xlfn.XLOOKUP(A426,[3]!Table13456[No заказа],[3]!Table13456[Количество],"",0,1)</f>
        <v>1</v>
      </c>
      <c r="G426" s="5">
        <f>_xlfn.XLOOKUP(A426,[3]!Table13456[No заказа],[3]!Table13456[Цена],"",0,1)</f>
        <v>12990</v>
      </c>
      <c r="H426" s="2" t="str">
        <f>M01_SETTINGS!$F$2</f>
        <v>KASPI</v>
      </c>
    </row>
    <row r="427" spans="1:8" x14ac:dyDescent="0.35">
      <c r="A427" s="2">
        <v>574671729</v>
      </c>
      <c r="B427" s="3">
        <f>_xlfn.XLOOKUP(A427,[3]!Table13456[No заказа],[3]!Table13456[Дата
отправки],"",0,1)</f>
        <v>45830</v>
      </c>
      <c r="C427" s="3"/>
      <c r="D427" s="3"/>
      <c r="F427" s="5">
        <f>_xlfn.XLOOKUP(A427,[3]!Table13456[No заказа],[3]!Table13456[Количество],"",0,1)</f>
        <v>1</v>
      </c>
      <c r="G427" s="5">
        <f>_xlfn.XLOOKUP(A427,[3]!Table13456[No заказа],[3]!Table13456[Цена],"",0,1)</f>
        <v>12990</v>
      </c>
      <c r="H427" s="2" t="str">
        <f>M01_SETTINGS!$F$2</f>
        <v>KASPI</v>
      </c>
    </row>
    <row r="428" spans="1:8" x14ac:dyDescent="0.35">
      <c r="A428" s="2">
        <v>575414520</v>
      </c>
      <c r="B428" s="3">
        <f>_xlfn.XLOOKUP(A428,[3]!Table13456[No заказа],[3]!Table13456[Дата
отправки],"",0,1)</f>
        <v>45830</v>
      </c>
      <c r="C428" s="3"/>
      <c r="D428" s="3"/>
      <c r="F428" s="5">
        <f>_xlfn.XLOOKUP(A428,[3]!Table13456[No заказа],[3]!Table13456[Количество],"",0,1)</f>
        <v>1</v>
      </c>
      <c r="G428" s="5">
        <f>_xlfn.XLOOKUP(A428,[3]!Table13456[No заказа],[3]!Table13456[Цена],"",0,1)</f>
        <v>12990</v>
      </c>
      <c r="H428" s="2" t="str">
        <f>M01_SETTINGS!$F$2</f>
        <v>KASPI</v>
      </c>
    </row>
    <row r="429" spans="1:8" x14ac:dyDescent="0.35">
      <c r="A429" s="2">
        <v>575274986</v>
      </c>
      <c r="B429" s="3">
        <f>_xlfn.XLOOKUP(A429,[3]!Table13456[No заказа],[3]!Table13456[Дата
отправки],"",0,1)</f>
        <v>45830</v>
      </c>
      <c r="C429" s="3"/>
      <c r="D429" s="3"/>
      <c r="F429" s="5">
        <f>_xlfn.XLOOKUP(A429,[3]!Table13456[No заказа],[3]!Table13456[Количество],"",0,1)</f>
        <v>1</v>
      </c>
      <c r="G429" s="5">
        <f>_xlfn.XLOOKUP(A429,[3]!Table13456[No заказа],[3]!Table13456[Цена],"",0,1)</f>
        <v>12990</v>
      </c>
      <c r="H429" s="2" t="str">
        <f>M01_SETTINGS!$F$2</f>
        <v>KASPI</v>
      </c>
    </row>
    <row r="430" spans="1:8" x14ac:dyDescent="0.35">
      <c r="A430" s="2">
        <v>575239795</v>
      </c>
      <c r="B430" s="3">
        <f>_xlfn.XLOOKUP(A430,[3]!Table13456[No заказа],[3]!Table13456[Дата
отправки],"",0,1)</f>
        <v>45830</v>
      </c>
      <c r="C430" s="3"/>
      <c r="D430" s="3"/>
      <c r="F430" s="5">
        <f>_xlfn.XLOOKUP(A430,[3]!Table13456[No заказа],[3]!Table13456[Количество],"",0,1)</f>
        <v>1</v>
      </c>
      <c r="G430" s="5">
        <f>_xlfn.XLOOKUP(A430,[3]!Table13456[No заказа],[3]!Table13456[Цена],"",0,1)</f>
        <v>12990</v>
      </c>
      <c r="H430" s="2" t="str">
        <f>M01_SETTINGS!$F$2</f>
        <v>KASPI</v>
      </c>
    </row>
    <row r="431" spans="1:8" x14ac:dyDescent="0.35">
      <c r="A431" s="2">
        <v>574957069</v>
      </c>
      <c r="B431" s="3">
        <f>_xlfn.XLOOKUP(A431,[3]!Table13456[No заказа],[3]!Table13456[Дата
отправки],"",0,1)</f>
        <v>45830</v>
      </c>
      <c r="C431" s="3"/>
      <c r="D431" s="3"/>
      <c r="F431" s="5">
        <f>_xlfn.XLOOKUP(A431,[3]!Table13456[No заказа],[3]!Table13456[Количество],"",0,1)</f>
        <v>1</v>
      </c>
      <c r="G431" s="5">
        <f>_xlfn.XLOOKUP(A431,[3]!Table13456[No заказа],[3]!Table13456[Цена],"",0,1)</f>
        <v>12990</v>
      </c>
      <c r="H431" s="2" t="str">
        <f>M01_SETTINGS!$F$2</f>
        <v>KASPI</v>
      </c>
    </row>
    <row r="432" spans="1:8" x14ac:dyDescent="0.35">
      <c r="A432" s="2">
        <v>575450386</v>
      </c>
      <c r="B432" s="3">
        <f>_xlfn.XLOOKUP(A432,[3]!Table13456[No заказа],[3]!Table13456[Дата
отправки],"",0,1)</f>
        <v>45830</v>
      </c>
      <c r="C432" s="3"/>
      <c r="D432" s="3"/>
      <c r="F432" s="5">
        <f>_xlfn.XLOOKUP(A432,[3]!Table13456[No заказа],[3]!Table13456[Количество],"",0,1)</f>
        <v>1</v>
      </c>
      <c r="G432" s="5">
        <f>_xlfn.XLOOKUP(A432,[3]!Table13456[No заказа],[3]!Table13456[Цена],"",0,1)</f>
        <v>8999</v>
      </c>
      <c r="H432" s="2" t="str">
        <f>M01_SETTINGS!$F$2</f>
        <v>KASPI</v>
      </c>
    </row>
    <row r="433" spans="1:8" x14ac:dyDescent="0.35">
      <c r="A433" s="2">
        <v>575512360</v>
      </c>
      <c r="B433" s="3">
        <f>_xlfn.XLOOKUP(A433,[3]!Table13456[No заказа],[3]!Table13456[Дата
отправки],"",0,1)</f>
        <v>45830</v>
      </c>
      <c r="C433" s="3"/>
      <c r="D433" s="3"/>
      <c r="F433" s="5">
        <f>_xlfn.XLOOKUP(A433,[3]!Table13456[No заказа],[3]!Table13456[Количество],"",0,1)</f>
        <v>1</v>
      </c>
      <c r="G433" s="5">
        <f>_xlfn.XLOOKUP(A433,[3]!Table13456[No заказа],[3]!Table13456[Цена],"",0,1)</f>
        <v>8479</v>
      </c>
      <c r="H433" s="2" t="str">
        <f>M01_SETTINGS!$F$2</f>
        <v>KASPI</v>
      </c>
    </row>
    <row r="434" spans="1:8" x14ac:dyDescent="0.35">
      <c r="A434" s="2">
        <v>574714194</v>
      </c>
      <c r="B434" s="3">
        <f>_xlfn.XLOOKUP(A434,[3]!Table13456[No заказа],[3]!Table13456[Дата
отправки],"",0,1)</f>
        <v>45830</v>
      </c>
      <c r="C434" s="3"/>
      <c r="D434" s="3"/>
      <c r="F434" s="5">
        <f>_xlfn.XLOOKUP(A434,[3]!Table13456[No заказа],[3]!Table13456[Количество],"",0,1)</f>
        <v>1</v>
      </c>
      <c r="G434" s="5">
        <f>_xlfn.XLOOKUP(A434,[3]!Table13456[No заказа],[3]!Table13456[Цена],"",0,1)</f>
        <v>8479</v>
      </c>
      <c r="H434" s="2" t="str">
        <f>M01_SETTINGS!$F$2</f>
        <v>KASPI</v>
      </c>
    </row>
    <row r="435" spans="1:8" x14ac:dyDescent="0.35">
      <c r="A435" s="2">
        <v>574646946</v>
      </c>
      <c r="B435" s="3">
        <f>_xlfn.XLOOKUP(A435,[3]!Table13456[No заказа],[3]!Table13456[Дата
отправки],"",0,1)</f>
        <v>45830</v>
      </c>
      <c r="C435" s="3"/>
      <c r="D435" s="3"/>
      <c r="F435" s="5">
        <f>_xlfn.XLOOKUP(A435,[3]!Table13456[No заказа],[3]!Table13456[Количество],"",0,1)</f>
        <v>1</v>
      </c>
      <c r="G435" s="5">
        <f>_xlfn.XLOOKUP(A435,[3]!Table13456[No заказа],[3]!Table13456[Цена],"",0,1)</f>
        <v>8479</v>
      </c>
      <c r="H435" s="2" t="str">
        <f>M01_SETTINGS!$F$2</f>
        <v>KASPI</v>
      </c>
    </row>
    <row r="436" spans="1:8" x14ac:dyDescent="0.35">
      <c r="A436" s="2">
        <v>574645285</v>
      </c>
      <c r="B436" s="3">
        <f>_xlfn.XLOOKUP(A436,[3]!Table13456[No заказа],[3]!Table13456[Дата
отправки],"",0,1)</f>
        <v>45830</v>
      </c>
      <c r="C436" s="3"/>
      <c r="D436" s="3"/>
      <c r="F436" s="5">
        <f>_xlfn.XLOOKUP(A436,[3]!Table13456[No заказа],[3]!Table13456[Количество],"",0,1)</f>
        <v>1</v>
      </c>
      <c r="G436" s="5">
        <f>_xlfn.XLOOKUP(A436,[3]!Table13456[No заказа],[3]!Table13456[Цена],"",0,1)</f>
        <v>8479</v>
      </c>
      <c r="H436" s="2" t="str">
        <f>M01_SETTINGS!$F$2</f>
        <v>KASPI</v>
      </c>
    </row>
    <row r="437" spans="1:8" x14ac:dyDescent="0.35">
      <c r="A437" s="2">
        <v>573748984</v>
      </c>
      <c r="B437" s="3">
        <f>_xlfn.XLOOKUP(A437,[3]!Table13456[No заказа],[3]!Table13456[Дата
отправки],"",0,1)</f>
        <v>45829</v>
      </c>
      <c r="C437" s="3"/>
      <c r="D437" s="3"/>
      <c r="F437" s="5">
        <f>_xlfn.XLOOKUP(A437,[3]!Table13456[No заказа],[3]!Table13456[Количество],"",0,1)</f>
        <v>1</v>
      </c>
      <c r="G437" s="5">
        <f>_xlfn.XLOOKUP(A437,[3]!Table13456[No заказа],[3]!Table13456[Цена],"",0,1)</f>
        <v>12990</v>
      </c>
      <c r="H437" s="2" t="str">
        <f>M01_SETTINGS!$F$2</f>
        <v>KASPI</v>
      </c>
    </row>
    <row r="438" spans="1:8" x14ac:dyDescent="0.35">
      <c r="A438" s="2">
        <v>573780727</v>
      </c>
      <c r="B438" s="3">
        <f>_xlfn.XLOOKUP(A438,[3]!Table13456[No заказа],[3]!Table13456[Дата
отправки],"",0,1)</f>
        <v>45829</v>
      </c>
      <c r="C438" s="3"/>
      <c r="D438" s="3"/>
      <c r="F438" s="5">
        <f>_xlfn.XLOOKUP(A438,[3]!Table13456[No заказа],[3]!Table13456[Количество],"",0,1)</f>
        <v>1</v>
      </c>
      <c r="G438" s="5">
        <f>_xlfn.XLOOKUP(A438,[3]!Table13456[No заказа],[3]!Table13456[Цена],"",0,1)</f>
        <v>11990</v>
      </c>
      <c r="H438" s="2" t="str">
        <f>M01_SETTINGS!$F$2</f>
        <v>KASPI</v>
      </c>
    </row>
    <row r="439" spans="1:8" x14ac:dyDescent="0.35">
      <c r="A439" s="2">
        <v>574292775</v>
      </c>
      <c r="B439" s="3">
        <f>_xlfn.XLOOKUP(A439,[3]!Table13456[No заказа],[3]!Table13456[Дата
отправки],"",0,1)</f>
        <v>45829</v>
      </c>
      <c r="C439" s="3"/>
      <c r="D439" s="3"/>
      <c r="F439" s="5">
        <f>_xlfn.XLOOKUP(A439,[3]!Table13456[No заказа],[3]!Table13456[Количество],"",0,1)</f>
        <v>1</v>
      </c>
      <c r="G439" s="5">
        <f>_xlfn.XLOOKUP(A439,[3]!Table13456[No заказа],[3]!Table13456[Цена],"",0,1)</f>
        <v>11990</v>
      </c>
      <c r="H439" s="2" t="str">
        <f>M01_SETTINGS!$F$2</f>
        <v>KASPI</v>
      </c>
    </row>
    <row r="440" spans="1:8" x14ac:dyDescent="0.35">
      <c r="A440" s="2">
        <v>574418916</v>
      </c>
      <c r="B440" s="3">
        <f>_xlfn.XLOOKUP(A440,[3]!Table13456[No заказа],[3]!Table13456[Дата
отправки],"",0,1)</f>
        <v>45829</v>
      </c>
      <c r="C440" s="3"/>
      <c r="D440" s="3"/>
      <c r="F440" s="5">
        <f>_xlfn.XLOOKUP(A440,[3]!Table13456[No заказа],[3]!Table13456[Количество],"",0,1)</f>
        <v>1</v>
      </c>
      <c r="G440" s="5">
        <f>_xlfn.XLOOKUP(A440,[3]!Table13456[No заказа],[3]!Table13456[Цена],"",0,1)</f>
        <v>13990</v>
      </c>
      <c r="H440" s="2" t="str">
        <f>M01_SETTINGS!$F$2</f>
        <v>KASPI</v>
      </c>
    </row>
    <row r="441" spans="1:8" x14ac:dyDescent="0.35">
      <c r="A441" s="2">
        <v>573748920</v>
      </c>
      <c r="B441" s="3">
        <f>_xlfn.XLOOKUP(A441,[3]!Table13456[No заказа],[3]!Table13456[Дата
отправки],"",0,1)</f>
        <v>45829</v>
      </c>
      <c r="C441" s="3"/>
      <c r="D441" s="3"/>
      <c r="F441" s="5">
        <f>_xlfn.XLOOKUP(A441,[3]!Table13456[No заказа],[3]!Table13456[Количество],"",0,1)</f>
        <v>1</v>
      </c>
      <c r="G441" s="5">
        <f>_xlfn.XLOOKUP(A441,[3]!Table13456[No заказа],[3]!Table13456[Цена],"",0,1)</f>
        <v>12990</v>
      </c>
      <c r="H441" s="2" t="str">
        <f>M01_SETTINGS!$F$2</f>
        <v>KASPI</v>
      </c>
    </row>
    <row r="442" spans="1:8" x14ac:dyDescent="0.35">
      <c r="A442" s="2">
        <v>573990168</v>
      </c>
      <c r="B442" s="3">
        <f>_xlfn.XLOOKUP(A442,[3]!Table13456[No заказа],[3]!Table13456[Дата
отправки],"",0,1)</f>
        <v>45829</v>
      </c>
      <c r="C442" s="3"/>
      <c r="D442" s="3"/>
      <c r="F442" s="5">
        <f>_xlfn.XLOOKUP(A442,[3]!Table13456[No заказа],[3]!Table13456[Количество],"",0,1)</f>
        <v>1</v>
      </c>
      <c r="G442" s="5">
        <f>_xlfn.XLOOKUP(A442,[3]!Table13456[No заказа],[3]!Table13456[Цена],"",0,1)</f>
        <v>12990</v>
      </c>
      <c r="H442" s="2" t="str">
        <f>M01_SETTINGS!$F$2</f>
        <v>KASPI</v>
      </c>
    </row>
    <row r="443" spans="1:8" x14ac:dyDescent="0.35">
      <c r="A443" s="2">
        <v>573762109</v>
      </c>
      <c r="B443" s="3">
        <f>_xlfn.XLOOKUP(A443,[3]!Table13456[No заказа],[3]!Table13456[Дата
отправки],"",0,1)</f>
        <v>45829</v>
      </c>
      <c r="C443" s="3"/>
      <c r="D443" s="3"/>
      <c r="F443" s="5">
        <f>_xlfn.XLOOKUP(A443,[3]!Table13456[No заказа],[3]!Table13456[Количество],"",0,1)</f>
        <v>1</v>
      </c>
      <c r="G443" s="5">
        <f>_xlfn.XLOOKUP(A443,[3]!Table13456[No заказа],[3]!Table13456[Цена],"",0,1)</f>
        <v>12990</v>
      </c>
      <c r="H443" s="2" t="str">
        <f>M01_SETTINGS!$F$2</f>
        <v>KASPI</v>
      </c>
    </row>
    <row r="444" spans="1:8" x14ac:dyDescent="0.35">
      <c r="A444" s="2">
        <v>573886839</v>
      </c>
      <c r="B444" s="3">
        <f>_xlfn.XLOOKUP(A444,[3]!Table13456[No заказа],[3]!Table13456[Дата
отправки],"",0,1)</f>
        <v>45829</v>
      </c>
      <c r="C444" s="3"/>
      <c r="D444" s="3"/>
      <c r="F444" s="5">
        <f>_xlfn.XLOOKUP(A444,[3]!Table13456[No заказа],[3]!Table13456[Количество],"",0,1)</f>
        <v>1</v>
      </c>
      <c r="G444" s="5">
        <f>_xlfn.XLOOKUP(A444,[3]!Table13456[No заказа],[3]!Table13456[Цена],"",0,1)</f>
        <v>11990</v>
      </c>
      <c r="H444" s="2" t="str">
        <f>M01_SETTINGS!$F$2</f>
        <v>KASPI</v>
      </c>
    </row>
    <row r="445" spans="1:8" x14ac:dyDescent="0.35">
      <c r="A445" s="2">
        <v>573869354</v>
      </c>
      <c r="B445" s="3">
        <f>_xlfn.XLOOKUP(A445,[3]!Table13456[No заказа],[3]!Table13456[Дата
отправки],"",0,1)</f>
        <v>45829</v>
      </c>
      <c r="C445" s="3"/>
      <c r="D445" s="3"/>
      <c r="F445" s="5">
        <f>_xlfn.XLOOKUP(A445,[3]!Table13456[No заказа],[3]!Table13456[Количество],"",0,1)</f>
        <v>1</v>
      </c>
      <c r="G445" s="5">
        <f>_xlfn.XLOOKUP(A445,[3]!Table13456[No заказа],[3]!Table13456[Цена],"",0,1)</f>
        <v>8877</v>
      </c>
      <c r="H445" s="2" t="str">
        <f>M01_SETTINGS!$F$2</f>
        <v>KASPI</v>
      </c>
    </row>
    <row r="446" spans="1:8" x14ac:dyDescent="0.35">
      <c r="A446" s="2">
        <v>573589225</v>
      </c>
      <c r="B446" s="3">
        <f>_xlfn.XLOOKUP(A446,[3]!Table13456[No заказа],[3]!Table13456[Дата
отправки],"",0,1)</f>
        <v>45829</v>
      </c>
      <c r="C446" s="3"/>
      <c r="D446" s="3"/>
      <c r="F446" s="5">
        <f>_xlfn.XLOOKUP(A446,[3]!Table13456[No заказа],[3]!Table13456[Количество],"",0,1)</f>
        <v>1</v>
      </c>
      <c r="G446" s="5">
        <f>_xlfn.XLOOKUP(A446,[3]!Table13456[No заказа],[3]!Table13456[Цена],"",0,1)</f>
        <v>8877</v>
      </c>
      <c r="H446" s="2" t="str">
        <f>M01_SETTINGS!$F$2</f>
        <v>KASPI</v>
      </c>
    </row>
    <row r="447" spans="1:8" x14ac:dyDescent="0.35">
      <c r="A447" s="2">
        <v>573593554</v>
      </c>
      <c r="B447" s="3">
        <f>_xlfn.XLOOKUP(A447,[3]!Table13456[No заказа],[3]!Table13456[Дата
отправки],"",0,1)</f>
        <v>45829</v>
      </c>
      <c r="C447" s="3"/>
      <c r="D447" s="3"/>
      <c r="F447" s="5">
        <f>_xlfn.XLOOKUP(A447,[3]!Table13456[No заказа],[3]!Table13456[Количество],"",0,1)</f>
        <v>1</v>
      </c>
      <c r="G447" s="5">
        <f>_xlfn.XLOOKUP(A447,[3]!Table13456[No заказа],[3]!Table13456[Цена],"",0,1)</f>
        <v>8479</v>
      </c>
      <c r="H447" s="2" t="str">
        <f>M01_SETTINGS!$F$2</f>
        <v>KASPI</v>
      </c>
    </row>
    <row r="448" spans="1:8" x14ac:dyDescent="0.35">
      <c r="A448" s="2">
        <v>573672966</v>
      </c>
      <c r="B448" s="3">
        <f>_xlfn.XLOOKUP(A448,[3]!Table13456[No заказа],[3]!Table13456[Дата
отправки],"",0,1)</f>
        <v>45829</v>
      </c>
      <c r="C448" s="3"/>
      <c r="D448" s="3"/>
      <c r="F448" s="5">
        <f>_xlfn.XLOOKUP(A448,[3]!Table13456[No заказа],[3]!Table13456[Количество],"",0,1)</f>
        <v>1</v>
      </c>
      <c r="G448" s="5">
        <f>_xlfn.XLOOKUP(A448,[3]!Table13456[No заказа],[3]!Table13456[Цена],"",0,1)</f>
        <v>8900</v>
      </c>
      <c r="H448" s="2" t="str">
        <f>M01_SETTINGS!$F$2</f>
        <v>KASPI</v>
      </c>
    </row>
    <row r="449" spans="1:8" x14ac:dyDescent="0.35">
      <c r="A449" s="2">
        <v>573109277</v>
      </c>
      <c r="B449" s="3">
        <f>_xlfn.XLOOKUP(A449,[3]!Table13456[No заказа],[3]!Table13456[Дата
отправки],"",0,1)</f>
        <v>45828</v>
      </c>
      <c r="C449" s="3"/>
      <c r="D449" s="3"/>
      <c r="F449" s="5">
        <f>_xlfn.XLOOKUP(A449,[3]!Table13456[No заказа],[3]!Table13456[Количество],"",0,1)</f>
        <v>1</v>
      </c>
      <c r="G449" s="5">
        <f>_xlfn.XLOOKUP(A449,[3]!Table13456[No заказа],[3]!Table13456[Цена],"",0,1)</f>
        <v>3870</v>
      </c>
      <c r="H449" s="2" t="str">
        <f>M01_SETTINGS!$F$2</f>
        <v>KASPI</v>
      </c>
    </row>
    <row r="450" spans="1:8" x14ac:dyDescent="0.35">
      <c r="A450" s="2">
        <v>572646170</v>
      </c>
      <c r="B450" s="3">
        <f>_xlfn.XLOOKUP(A450,[3]!Table13456[No заказа],[3]!Table13456[Дата
отправки],"",0,1)</f>
        <v>45828</v>
      </c>
      <c r="C450" s="3"/>
      <c r="D450" s="3"/>
      <c r="F450" s="5">
        <f>_xlfn.XLOOKUP(A450,[3]!Table13456[No заказа],[3]!Table13456[Количество],"",0,1)</f>
        <v>1</v>
      </c>
      <c r="G450" s="5">
        <f>_xlfn.XLOOKUP(A450,[3]!Table13456[No заказа],[3]!Table13456[Цена],"",0,1)</f>
        <v>10988</v>
      </c>
      <c r="H450" s="2" t="str">
        <f>M01_SETTINGS!$F$2</f>
        <v>KASPI</v>
      </c>
    </row>
    <row r="451" spans="1:8" x14ac:dyDescent="0.35">
      <c r="A451" s="2">
        <v>572670898</v>
      </c>
      <c r="B451" s="3">
        <f>_xlfn.XLOOKUP(A451,[3]!Table13456[No заказа],[3]!Table13456[Дата
отправки],"",0,1)</f>
        <v>45828</v>
      </c>
      <c r="C451" s="3"/>
      <c r="D451" s="3"/>
      <c r="F451" s="5">
        <f>_xlfn.XLOOKUP(A451,[3]!Table13456[No заказа],[3]!Table13456[Количество],"",0,1)</f>
        <v>1</v>
      </c>
      <c r="G451" s="5">
        <f>_xlfn.XLOOKUP(A451,[3]!Table13456[No заказа],[3]!Table13456[Цена],"",0,1)</f>
        <v>13990</v>
      </c>
      <c r="H451" s="2" t="str">
        <f>M01_SETTINGS!$F$2</f>
        <v>KASPI</v>
      </c>
    </row>
    <row r="452" spans="1:8" x14ac:dyDescent="0.35">
      <c r="A452" s="2">
        <v>572977571</v>
      </c>
      <c r="B452" s="3">
        <f>_xlfn.XLOOKUP(A452,[3]!Table13456[No заказа],[3]!Table13456[Дата
отправки],"",0,1)</f>
        <v>45828</v>
      </c>
      <c r="C452" s="3"/>
      <c r="D452" s="3"/>
      <c r="F452" s="5">
        <f>_xlfn.XLOOKUP(A452,[3]!Table13456[No заказа],[3]!Table13456[Количество],"",0,1)</f>
        <v>1</v>
      </c>
      <c r="G452" s="5">
        <f>_xlfn.XLOOKUP(A452,[3]!Table13456[No заказа],[3]!Table13456[Цена],"",0,1)</f>
        <v>13990</v>
      </c>
      <c r="H452" s="2" t="str">
        <f>M01_SETTINGS!$F$2</f>
        <v>KASPI</v>
      </c>
    </row>
    <row r="453" spans="1:8" x14ac:dyDescent="0.35">
      <c r="A453" s="2">
        <v>572608860</v>
      </c>
      <c r="B453" s="3">
        <f>_xlfn.XLOOKUP(A453,[3]!Table13456[No заказа],[3]!Table13456[Дата
отправки],"",0,1)</f>
        <v>45828</v>
      </c>
      <c r="C453" s="3"/>
      <c r="D453" s="3"/>
      <c r="F453" s="5">
        <f>_xlfn.XLOOKUP(A453,[3]!Table13456[No заказа],[3]!Table13456[Количество],"",0,1)</f>
        <v>1</v>
      </c>
      <c r="G453" s="5">
        <f>_xlfn.XLOOKUP(A453,[3]!Table13456[No заказа],[3]!Table13456[Цена],"",0,1)</f>
        <v>13990</v>
      </c>
      <c r="H453" s="2" t="str">
        <f>M01_SETTINGS!$F$2</f>
        <v>KASPI</v>
      </c>
    </row>
    <row r="454" spans="1:8" x14ac:dyDescent="0.35">
      <c r="A454" s="2">
        <v>572916915</v>
      </c>
      <c r="B454" s="3">
        <f>_xlfn.XLOOKUP(A454,[3]!Table13456[No заказа],[3]!Table13456[Дата
отправки],"",0,1)</f>
        <v>45828</v>
      </c>
      <c r="C454" s="3"/>
      <c r="D454" s="3"/>
      <c r="F454" s="5">
        <f>_xlfn.XLOOKUP(A454,[3]!Table13456[No заказа],[3]!Table13456[Количество],"",0,1)</f>
        <v>1</v>
      </c>
      <c r="G454" s="5">
        <f>_xlfn.XLOOKUP(A454,[3]!Table13456[No заказа],[3]!Table13456[Цена],"",0,1)</f>
        <v>11990</v>
      </c>
      <c r="H454" s="2" t="str">
        <f>M01_SETTINGS!$F$2</f>
        <v>KASPI</v>
      </c>
    </row>
    <row r="455" spans="1:8" x14ac:dyDescent="0.35">
      <c r="A455" s="2">
        <v>572977320</v>
      </c>
      <c r="B455" s="3">
        <f>_xlfn.XLOOKUP(A455,[3]!Table13456[No заказа],[3]!Table13456[Дата
отправки],"",0,1)</f>
        <v>45828</v>
      </c>
      <c r="C455" s="3"/>
      <c r="D455" s="3"/>
      <c r="F455" s="5">
        <f>_xlfn.XLOOKUP(A455,[3]!Table13456[No заказа],[3]!Table13456[Количество],"",0,1)</f>
        <v>1</v>
      </c>
      <c r="G455" s="5">
        <f>_xlfn.XLOOKUP(A455,[3]!Table13456[No заказа],[3]!Table13456[Цена],"",0,1)</f>
        <v>13990</v>
      </c>
      <c r="H455" s="2" t="str">
        <f>M01_SETTINGS!$F$2</f>
        <v>KASPI</v>
      </c>
    </row>
    <row r="456" spans="1:8" x14ac:dyDescent="0.35">
      <c r="A456" s="2">
        <v>573295876</v>
      </c>
      <c r="B456" s="3">
        <f>_xlfn.XLOOKUP(A456,[3]!Table13456[No заказа],[3]!Table13456[Дата
отправки],"",0,1)</f>
        <v>45828</v>
      </c>
      <c r="C456" s="3"/>
      <c r="D456" s="3"/>
      <c r="F456" s="5">
        <f>_xlfn.XLOOKUP(A456,[3]!Table13456[No заказа],[3]!Table13456[Количество],"",0,1)</f>
        <v>1</v>
      </c>
      <c r="G456" s="5">
        <f>_xlfn.XLOOKUP(A456,[3]!Table13456[No заказа],[3]!Table13456[Цена],"",0,1)</f>
        <v>11990</v>
      </c>
      <c r="H456" s="2" t="str">
        <f>M01_SETTINGS!$F$2</f>
        <v>KASPI</v>
      </c>
    </row>
    <row r="457" spans="1:8" x14ac:dyDescent="0.35">
      <c r="A457" s="2">
        <v>573065985</v>
      </c>
      <c r="B457" s="3">
        <f>_xlfn.XLOOKUP(A457,[3]!Table13456[No заказа],[3]!Table13456[Дата
отправки],"",0,1)</f>
        <v>45828</v>
      </c>
      <c r="C457" s="3"/>
      <c r="D457" s="3"/>
      <c r="F457" s="5">
        <f>_xlfn.XLOOKUP(A457,[3]!Table13456[No заказа],[3]!Table13456[Количество],"",0,1)</f>
        <v>1</v>
      </c>
      <c r="G457" s="5">
        <f>_xlfn.XLOOKUP(A457,[3]!Table13456[No заказа],[3]!Table13456[Цена],"",0,1)</f>
        <v>12990</v>
      </c>
      <c r="H457" s="2" t="str">
        <f>M01_SETTINGS!$F$2</f>
        <v>KASPI</v>
      </c>
    </row>
    <row r="458" spans="1:8" x14ac:dyDescent="0.35">
      <c r="A458" s="2">
        <v>572930310</v>
      </c>
      <c r="B458" s="3">
        <f>_xlfn.XLOOKUP(A458,[3]!Table13456[No заказа],[3]!Table13456[Дата
отправки],"",0,1)</f>
        <v>45828</v>
      </c>
      <c r="C458" s="3"/>
      <c r="D458" s="3"/>
      <c r="F458" s="5">
        <f>_xlfn.XLOOKUP(A458,[3]!Table13456[No заказа],[3]!Table13456[Количество],"",0,1)</f>
        <v>1</v>
      </c>
      <c r="G458" s="5">
        <f>_xlfn.XLOOKUP(A458,[3]!Table13456[No заказа],[3]!Table13456[Цена],"",0,1)</f>
        <v>13990</v>
      </c>
      <c r="H458" s="2" t="str">
        <f>M01_SETTINGS!$F$2</f>
        <v>KASPI</v>
      </c>
    </row>
    <row r="459" spans="1:8" x14ac:dyDescent="0.35">
      <c r="A459" s="2">
        <v>573381115</v>
      </c>
      <c r="B459" s="3">
        <f>_xlfn.XLOOKUP(A459,[3]!Table13456[No заказа],[3]!Table13456[Дата
отправки],"",0,1)</f>
        <v>45828</v>
      </c>
      <c r="C459" s="3"/>
      <c r="D459" s="3"/>
      <c r="F459" s="5">
        <f>_xlfn.XLOOKUP(A459,[3]!Table13456[No заказа],[3]!Table13456[Количество],"",0,1)</f>
        <v>1</v>
      </c>
      <c r="G459" s="5">
        <f>_xlfn.XLOOKUP(A459,[3]!Table13456[No заказа],[3]!Table13456[Цена],"",0,1)</f>
        <v>12990</v>
      </c>
      <c r="H459" s="2" t="str">
        <f>M01_SETTINGS!$F$2</f>
        <v>KASPI</v>
      </c>
    </row>
    <row r="460" spans="1:8" x14ac:dyDescent="0.35">
      <c r="A460" s="2">
        <v>572552642</v>
      </c>
      <c r="B460" s="3">
        <f>_xlfn.XLOOKUP(A460,[3]!Table13456[No заказа],[3]!Table13456[Дата
отправки],"",0,1)</f>
        <v>45828</v>
      </c>
      <c r="C460" s="3"/>
      <c r="D460" s="3"/>
      <c r="F460" s="5">
        <f>_xlfn.XLOOKUP(A460,[3]!Table13456[No заказа],[3]!Table13456[Количество],"",0,1)</f>
        <v>1</v>
      </c>
      <c r="G460" s="5">
        <f>_xlfn.XLOOKUP(A460,[3]!Table13456[No заказа],[3]!Table13456[Цена],"",0,1)</f>
        <v>13990</v>
      </c>
      <c r="H460" s="2" t="str">
        <f>M01_SETTINGS!$F$2</f>
        <v>KASPI</v>
      </c>
    </row>
    <row r="461" spans="1:8" x14ac:dyDescent="0.35">
      <c r="A461" s="2">
        <v>572402335</v>
      </c>
      <c r="B461" s="3">
        <f>_xlfn.XLOOKUP(A461,[3]!Table13456[No заказа],[3]!Table13456[Дата
отправки],"",0,1)</f>
        <v>45827</v>
      </c>
      <c r="C461" s="3"/>
      <c r="D461" s="3"/>
      <c r="F461" s="5">
        <f>_xlfn.XLOOKUP(A461,[3]!Table13456[No заказа],[3]!Table13456[Количество],"",0,1)</f>
        <v>1</v>
      </c>
      <c r="G461" s="5">
        <f>_xlfn.XLOOKUP(A461,[3]!Table13456[No заказа],[3]!Table13456[Цена],"",0,1)</f>
        <v>3990</v>
      </c>
      <c r="H461" s="2" t="str">
        <f>M01_SETTINGS!$F$2</f>
        <v>KASPI</v>
      </c>
    </row>
    <row r="462" spans="1:8" x14ac:dyDescent="0.35">
      <c r="A462" s="2">
        <v>572449202</v>
      </c>
      <c r="B462" s="3">
        <f>_xlfn.XLOOKUP(A462,[3]!Table13456[No заказа],[3]!Table13456[Дата
отправки],"",0,1)</f>
        <v>45827</v>
      </c>
      <c r="C462" s="3"/>
      <c r="D462" s="3"/>
      <c r="F462" s="5">
        <f>_xlfn.XLOOKUP(A462,[3]!Table13456[No заказа],[3]!Table13456[Количество],"",0,1)</f>
        <v>1</v>
      </c>
      <c r="G462" s="5">
        <f>_xlfn.XLOOKUP(A462,[3]!Table13456[No заказа],[3]!Table13456[Цена],"",0,1)</f>
        <v>13990</v>
      </c>
      <c r="H462" s="2" t="str">
        <f>M01_SETTINGS!$F$2</f>
        <v>KASPI</v>
      </c>
    </row>
    <row r="463" spans="1:8" x14ac:dyDescent="0.35">
      <c r="A463" s="2">
        <v>572427253</v>
      </c>
      <c r="B463" s="3">
        <f>_xlfn.XLOOKUP(A463,[3]!Table13456[No заказа],[3]!Table13456[Дата
отправки],"",0,1)</f>
        <v>45827</v>
      </c>
      <c r="C463" s="3"/>
      <c r="D463" s="3"/>
      <c r="F463" s="5">
        <f>_xlfn.XLOOKUP(A463,[3]!Table13456[No заказа],[3]!Table13456[Количество],"",0,1)</f>
        <v>1</v>
      </c>
      <c r="G463" s="5">
        <f>_xlfn.XLOOKUP(A463,[3]!Table13456[No заказа],[3]!Table13456[Цена],"",0,1)</f>
        <v>13990</v>
      </c>
      <c r="H463" s="2" t="str">
        <f>M01_SETTINGS!$F$2</f>
        <v>KASPI</v>
      </c>
    </row>
    <row r="464" spans="1:8" x14ac:dyDescent="0.35">
      <c r="A464" s="2">
        <v>572334923</v>
      </c>
      <c r="B464" s="3">
        <f>_xlfn.XLOOKUP(A464,[3]!Table13456[No заказа],[3]!Table13456[Дата
отправки],"",0,1)</f>
        <v>45827</v>
      </c>
      <c r="C464" s="3"/>
      <c r="D464" s="3"/>
      <c r="F464" s="5">
        <f>_xlfn.XLOOKUP(A464,[3]!Table13456[No заказа],[3]!Table13456[Количество],"",0,1)</f>
        <v>1</v>
      </c>
      <c r="G464" s="5">
        <f>_xlfn.XLOOKUP(A464,[3]!Table13456[No заказа],[3]!Table13456[Цена],"",0,1)</f>
        <v>13990</v>
      </c>
      <c r="H464" s="2" t="str">
        <f>M01_SETTINGS!$F$2</f>
        <v>KASPI</v>
      </c>
    </row>
    <row r="465" spans="1:8" x14ac:dyDescent="0.35">
      <c r="A465" s="2">
        <v>572233085</v>
      </c>
      <c r="B465" s="3">
        <f>_xlfn.XLOOKUP(A465,[3]!Table13456[No заказа],[3]!Table13456[Дата
отправки],"",0,1)</f>
        <v>45827</v>
      </c>
      <c r="C465" s="3"/>
      <c r="D465" s="3"/>
      <c r="F465" s="5">
        <f>_xlfn.XLOOKUP(A465,[3]!Table13456[No заказа],[3]!Table13456[Количество],"",0,1)</f>
        <v>1</v>
      </c>
      <c r="G465" s="5">
        <f>_xlfn.XLOOKUP(A465,[3]!Table13456[No заказа],[3]!Table13456[Цена],"",0,1)</f>
        <v>13990</v>
      </c>
      <c r="H465" s="2" t="str">
        <f>M01_SETTINGS!$F$2</f>
        <v>KASPI</v>
      </c>
    </row>
    <row r="466" spans="1:8" x14ac:dyDescent="0.35">
      <c r="A466" s="2">
        <v>572032160</v>
      </c>
      <c r="B466" s="3">
        <f>_xlfn.XLOOKUP(A466,[3]!Table13456[No заказа],[3]!Table13456[Дата
отправки],"",0,1)</f>
        <v>45827</v>
      </c>
      <c r="C466" s="3"/>
      <c r="D466" s="3"/>
      <c r="F466" s="5">
        <f>_xlfn.XLOOKUP(A466,[3]!Table13456[No заказа],[3]!Table13456[Количество],"",0,1)</f>
        <v>1</v>
      </c>
      <c r="G466" s="5">
        <f>_xlfn.XLOOKUP(A466,[3]!Table13456[No заказа],[3]!Table13456[Цена],"",0,1)</f>
        <v>13990</v>
      </c>
      <c r="H466" s="2" t="str">
        <f>M01_SETTINGS!$F$2</f>
        <v>KASPI</v>
      </c>
    </row>
    <row r="467" spans="1:8" x14ac:dyDescent="0.35">
      <c r="A467" s="2">
        <v>572262519</v>
      </c>
      <c r="B467" s="3">
        <f>_xlfn.XLOOKUP(A467,[3]!Table13456[No заказа],[3]!Table13456[Дата
отправки],"",0,1)</f>
        <v>45827</v>
      </c>
      <c r="C467" s="3"/>
      <c r="D467" s="3"/>
      <c r="F467" s="5">
        <f>_xlfn.XLOOKUP(A467,[3]!Table13456[No заказа],[3]!Table13456[Количество],"",0,1)</f>
        <v>1</v>
      </c>
      <c r="G467" s="5">
        <f>_xlfn.XLOOKUP(A467,[3]!Table13456[No заказа],[3]!Table13456[Цена],"",0,1)</f>
        <v>13990</v>
      </c>
      <c r="H467" s="2" t="str">
        <f>M01_SETTINGS!$F$2</f>
        <v>KASPI</v>
      </c>
    </row>
    <row r="468" spans="1:8" x14ac:dyDescent="0.35">
      <c r="A468" s="2">
        <v>571944367</v>
      </c>
      <c r="B468" s="3">
        <f>_xlfn.XLOOKUP(A468,[3]!Table13456[No заказа],[3]!Table13456[Дата
отправки],"",0,1)</f>
        <v>45827</v>
      </c>
      <c r="C468" s="3"/>
      <c r="D468" s="3"/>
      <c r="F468" s="5">
        <f>_xlfn.XLOOKUP(A468,[3]!Table13456[No заказа],[3]!Table13456[Количество],"",0,1)</f>
        <v>1</v>
      </c>
      <c r="G468" s="5">
        <f>_xlfn.XLOOKUP(A468,[3]!Table13456[No заказа],[3]!Table13456[Цена],"",0,1)</f>
        <v>13990</v>
      </c>
      <c r="H468" s="2" t="str">
        <f>M01_SETTINGS!$F$2</f>
        <v>KASPI</v>
      </c>
    </row>
    <row r="469" spans="1:8" x14ac:dyDescent="0.35">
      <c r="A469" s="2">
        <v>572312241</v>
      </c>
      <c r="B469" s="3">
        <f>_xlfn.XLOOKUP(A469,[3]!Table13456[No заказа],[3]!Table13456[Дата
отправки],"",0,1)</f>
        <v>45827</v>
      </c>
      <c r="C469" s="3"/>
      <c r="D469" s="3"/>
      <c r="F469" s="5">
        <f>_xlfn.XLOOKUP(A469,[3]!Table13456[No заказа],[3]!Table13456[Количество],"",0,1)</f>
        <v>1</v>
      </c>
      <c r="G469" s="5">
        <f>_xlfn.XLOOKUP(A469,[3]!Table13456[No заказа],[3]!Table13456[Цена],"",0,1)</f>
        <v>13990</v>
      </c>
      <c r="H469" s="2" t="str">
        <f>M01_SETTINGS!$F$2</f>
        <v>KASPI</v>
      </c>
    </row>
    <row r="470" spans="1:8" x14ac:dyDescent="0.35">
      <c r="A470" s="2">
        <v>572164746</v>
      </c>
      <c r="B470" s="3">
        <f>_xlfn.XLOOKUP(A470,[3]!Table13456[No заказа],[3]!Table13456[Дата
отправки],"",0,1)</f>
        <v>45827</v>
      </c>
      <c r="C470" s="3"/>
      <c r="D470" s="3"/>
      <c r="F470" s="5">
        <f>_xlfn.XLOOKUP(A470,[3]!Table13456[No заказа],[3]!Table13456[Количество],"",0,1)</f>
        <v>1</v>
      </c>
      <c r="G470" s="5">
        <f>_xlfn.XLOOKUP(A470,[3]!Table13456[No заказа],[3]!Table13456[Цена],"",0,1)</f>
        <v>8879</v>
      </c>
      <c r="H470" s="2" t="str">
        <f>M01_SETTINGS!$F$2</f>
        <v>KASPI</v>
      </c>
    </row>
    <row r="471" spans="1:8" x14ac:dyDescent="0.35">
      <c r="A471" s="2">
        <v>572382707</v>
      </c>
      <c r="B471" s="3">
        <f>_xlfn.XLOOKUP(A471,[3]!Table13456[No заказа],[3]!Table13456[Дата
отправки],"",0,1)</f>
        <v>45827</v>
      </c>
      <c r="C471" s="3"/>
      <c r="D471" s="3"/>
      <c r="F471" s="5">
        <f>_xlfn.XLOOKUP(A471,[3]!Table13456[No заказа],[3]!Table13456[Количество],"",0,1)</f>
        <v>1</v>
      </c>
      <c r="G471" s="5">
        <f>_xlfn.XLOOKUP(A471,[3]!Table13456[No заказа],[3]!Table13456[Цена],"",0,1)</f>
        <v>8879</v>
      </c>
      <c r="H471" s="2" t="str">
        <f>M01_SETTINGS!$F$2</f>
        <v>KASPI</v>
      </c>
    </row>
    <row r="472" spans="1:8" x14ac:dyDescent="0.35">
      <c r="A472" s="2">
        <v>571806715</v>
      </c>
      <c r="B472" s="3">
        <f>_xlfn.XLOOKUP(A472,[3]!Table13456[No заказа],[3]!Table13456[Дата
отправки],"",0,1)</f>
        <v>45826</v>
      </c>
      <c r="C472" s="3"/>
      <c r="D472" s="3"/>
      <c r="F472" s="5">
        <f>_xlfn.XLOOKUP(A472,[3]!Table13456[No заказа],[3]!Table13456[Количество],"",0,1)</f>
        <v>1</v>
      </c>
      <c r="G472" s="5">
        <f>_xlfn.XLOOKUP(A472,[3]!Table13456[No заказа],[3]!Table13456[Цена],"",0,1)</f>
        <v>8900</v>
      </c>
      <c r="H472" s="2" t="str">
        <f>M01_SETTINGS!$F$2</f>
        <v>KASPI</v>
      </c>
    </row>
    <row r="473" spans="1:8" x14ac:dyDescent="0.35">
      <c r="A473" s="2">
        <v>571251318</v>
      </c>
      <c r="B473" s="3">
        <f>_xlfn.XLOOKUP(A473,[3]!Table13456[No заказа],[3]!Table13456[Дата
отправки],"",0,1)</f>
        <v>45826</v>
      </c>
      <c r="C473" s="3"/>
      <c r="D473" s="3"/>
      <c r="F473" s="5">
        <f>_xlfn.XLOOKUP(A473,[3]!Table13456[No заказа],[3]!Table13456[Количество],"",0,1)</f>
        <v>1</v>
      </c>
      <c r="G473" s="5">
        <f>_xlfn.XLOOKUP(A473,[3]!Table13456[No заказа],[3]!Table13456[Цена],"",0,1)</f>
        <v>1499</v>
      </c>
      <c r="H473" s="2" t="str">
        <f>M01_SETTINGS!$F$2</f>
        <v>KASPI</v>
      </c>
    </row>
    <row r="474" spans="1:8" x14ac:dyDescent="0.35">
      <c r="A474" s="2">
        <v>571349145</v>
      </c>
      <c r="B474" s="3">
        <f>_xlfn.XLOOKUP(A474,[3]!Table13456[No заказа],[3]!Table13456[Дата
отправки],"",0,1)</f>
        <v>45826</v>
      </c>
      <c r="C474" s="3"/>
      <c r="D474" s="3"/>
      <c r="F474" s="5">
        <f>_xlfn.XLOOKUP(A474,[3]!Table13456[No заказа],[3]!Table13456[Количество],"",0,1)</f>
        <v>1</v>
      </c>
      <c r="G474" s="5">
        <f>_xlfn.XLOOKUP(A474,[3]!Table13456[No заказа],[3]!Table13456[Цена],"",0,1)</f>
        <v>1499</v>
      </c>
      <c r="H474" s="2" t="str">
        <f>M01_SETTINGS!$F$2</f>
        <v>KASPI</v>
      </c>
    </row>
    <row r="475" spans="1:8" x14ac:dyDescent="0.35">
      <c r="A475" s="2">
        <v>571402153</v>
      </c>
      <c r="B475" s="3">
        <f>_xlfn.XLOOKUP(A475,[3]!Table13456[No заказа],[3]!Table13456[Дата
отправки],"",0,1)</f>
        <v>45826</v>
      </c>
      <c r="C475" s="3"/>
      <c r="D475" s="3"/>
      <c r="F475" s="5">
        <f>_xlfn.XLOOKUP(A475,[3]!Table13456[No заказа],[3]!Table13456[Количество],"",0,1)</f>
        <v>1</v>
      </c>
      <c r="G475" s="5">
        <f>_xlfn.XLOOKUP(A475,[3]!Table13456[No заказа],[3]!Table13456[Цена],"",0,1)</f>
        <v>1494</v>
      </c>
      <c r="H475" s="2" t="str">
        <f>M01_SETTINGS!$F$2</f>
        <v>KASPI</v>
      </c>
    </row>
    <row r="476" spans="1:8" x14ac:dyDescent="0.35">
      <c r="A476" s="2">
        <v>571377419</v>
      </c>
      <c r="B476" s="3">
        <f>_xlfn.XLOOKUP(A476,[3]!Table13456[No заказа],[3]!Table13456[Дата
отправки],"",0,1)</f>
        <v>45826</v>
      </c>
      <c r="C476" s="3"/>
      <c r="D476" s="3"/>
      <c r="F476" s="5">
        <f>_xlfn.XLOOKUP(A476,[3]!Table13456[No заказа],[3]!Table13456[Количество],"",0,1)</f>
        <v>1</v>
      </c>
      <c r="G476" s="5">
        <f>_xlfn.XLOOKUP(A476,[3]!Table13456[No заказа],[3]!Table13456[Цена],"",0,1)</f>
        <v>4998</v>
      </c>
      <c r="H476" s="2" t="str">
        <f>M01_SETTINGS!$F$2</f>
        <v>KASPI</v>
      </c>
    </row>
    <row r="477" spans="1:8" x14ac:dyDescent="0.35">
      <c r="A477" s="2">
        <v>571364951</v>
      </c>
      <c r="B477" s="3">
        <f>_xlfn.XLOOKUP(A477,[3]!Table13456[No заказа],[3]!Table13456[Дата
отправки],"",0,1)</f>
        <v>45826</v>
      </c>
      <c r="C477" s="3"/>
      <c r="D477" s="3"/>
      <c r="F477" s="5">
        <f>_xlfn.XLOOKUP(A477,[3]!Table13456[No заказа],[3]!Table13456[Количество],"",0,1)</f>
        <v>1</v>
      </c>
      <c r="G477" s="5">
        <f>_xlfn.XLOOKUP(A477,[3]!Table13456[No заказа],[3]!Table13456[Цена],"",0,1)</f>
        <v>1500</v>
      </c>
      <c r="H477" s="2" t="str">
        <f>M01_SETTINGS!$F$2</f>
        <v>KASPI</v>
      </c>
    </row>
    <row r="478" spans="1:8" x14ac:dyDescent="0.35">
      <c r="A478" s="2">
        <v>571635565</v>
      </c>
      <c r="B478" s="3">
        <f>_xlfn.XLOOKUP(A478,[3]!Table13456[No заказа],[3]!Table13456[Дата
отправки],"",0,1)</f>
        <v>45826</v>
      </c>
      <c r="C478" s="3"/>
      <c r="D478" s="3"/>
      <c r="F478" s="5">
        <f>_xlfn.XLOOKUP(A478,[3]!Table13456[No заказа],[3]!Table13456[Количество],"",0,1)</f>
        <v>1</v>
      </c>
      <c r="G478" s="5">
        <f>_xlfn.XLOOKUP(A478,[3]!Table13456[No заказа],[3]!Table13456[Цена],"",0,1)</f>
        <v>13990</v>
      </c>
      <c r="H478" s="2" t="str">
        <f>M01_SETTINGS!$F$2</f>
        <v>KASPI</v>
      </c>
    </row>
    <row r="479" spans="1:8" x14ac:dyDescent="0.35">
      <c r="A479" s="2">
        <v>571380255</v>
      </c>
      <c r="B479" s="3">
        <f>_xlfn.XLOOKUP(A479,[3]!Table13456[No заказа],[3]!Table13456[Дата
отправки],"",0,1)</f>
        <v>45826</v>
      </c>
      <c r="C479" s="3"/>
      <c r="D479" s="3"/>
      <c r="F479" s="5">
        <f>_xlfn.XLOOKUP(A479,[3]!Table13456[No заказа],[3]!Table13456[Количество],"",0,1)</f>
        <v>1</v>
      </c>
      <c r="G479" s="5">
        <f>_xlfn.XLOOKUP(A479,[3]!Table13456[No заказа],[3]!Table13456[Цена],"",0,1)</f>
        <v>13990</v>
      </c>
      <c r="H479" s="2" t="str">
        <f>M01_SETTINGS!$F$2</f>
        <v>KASPI</v>
      </c>
    </row>
    <row r="480" spans="1:8" x14ac:dyDescent="0.35">
      <c r="A480" s="2">
        <v>571207734</v>
      </c>
      <c r="B480" s="3">
        <f>_xlfn.XLOOKUP(A480,[3]!Table13456[No заказа],[3]!Table13456[Дата
отправки],"",0,1)</f>
        <v>45826</v>
      </c>
      <c r="C480" s="3"/>
      <c r="D480" s="3"/>
      <c r="F480" s="5">
        <f>_xlfn.XLOOKUP(A480,[3]!Table13456[No заказа],[3]!Table13456[Количество],"",0,1)</f>
        <v>1</v>
      </c>
      <c r="G480" s="5">
        <f>_xlfn.XLOOKUP(A480,[3]!Table13456[No заказа],[3]!Table13456[Цена],"",0,1)</f>
        <v>13990</v>
      </c>
      <c r="H480" s="2" t="str">
        <f>M01_SETTINGS!$F$2</f>
        <v>KASPI</v>
      </c>
    </row>
    <row r="481" spans="1:8" x14ac:dyDescent="0.35">
      <c r="A481" s="2">
        <v>571699842</v>
      </c>
      <c r="B481" s="3">
        <f>_xlfn.XLOOKUP(A481,[3]!Table13456[No заказа],[3]!Table13456[Дата
отправки],"",0,1)</f>
        <v>45826</v>
      </c>
      <c r="C481" s="3"/>
      <c r="D481" s="3"/>
      <c r="F481" s="5">
        <f>_xlfn.XLOOKUP(A481,[3]!Table13456[No заказа],[3]!Table13456[Количество],"",0,1)</f>
        <v>1</v>
      </c>
      <c r="G481" s="5">
        <f>_xlfn.XLOOKUP(A481,[3]!Table13456[No заказа],[3]!Table13456[Цена],"",0,1)</f>
        <v>13990</v>
      </c>
      <c r="H481" s="2" t="str">
        <f>M01_SETTINGS!$F$2</f>
        <v>KASPI</v>
      </c>
    </row>
    <row r="482" spans="1:8" x14ac:dyDescent="0.35">
      <c r="A482" s="2">
        <v>571210525</v>
      </c>
      <c r="B482" s="3">
        <f>_xlfn.XLOOKUP(A482,[3]!Table13456[No заказа],[3]!Table13456[Дата
отправки],"",0,1)</f>
        <v>45826</v>
      </c>
      <c r="C482" s="3"/>
      <c r="D482" s="3"/>
      <c r="F482" s="5">
        <f>_xlfn.XLOOKUP(A482,[3]!Table13456[No заказа],[3]!Table13456[Количество],"",0,1)</f>
        <v>1</v>
      </c>
      <c r="G482" s="5">
        <f>_xlfn.XLOOKUP(A482,[3]!Table13456[No заказа],[3]!Table13456[Цена],"",0,1)</f>
        <v>11990</v>
      </c>
      <c r="H482" s="2" t="str">
        <f>M01_SETTINGS!$F$2</f>
        <v>KASPI</v>
      </c>
    </row>
    <row r="483" spans="1:8" x14ac:dyDescent="0.35">
      <c r="A483" s="2">
        <v>571436645</v>
      </c>
      <c r="B483" s="3">
        <f>_xlfn.XLOOKUP(A483,[3]!Table13456[No заказа],[3]!Table13456[Дата
отправки],"",0,1)</f>
        <v>45826</v>
      </c>
      <c r="C483" s="3"/>
      <c r="D483" s="3"/>
      <c r="F483" s="5">
        <f>_xlfn.XLOOKUP(A483,[3]!Table13456[No заказа],[3]!Table13456[Количество],"",0,1)</f>
        <v>1</v>
      </c>
      <c r="G483" s="5">
        <f>_xlfn.XLOOKUP(A483,[3]!Table13456[No заказа],[3]!Table13456[Цена],"",0,1)</f>
        <v>11990</v>
      </c>
      <c r="H483" s="2" t="str">
        <f>M01_SETTINGS!$F$2</f>
        <v>KASPI</v>
      </c>
    </row>
    <row r="484" spans="1:8" x14ac:dyDescent="0.35">
      <c r="A484" s="2">
        <v>571812070</v>
      </c>
      <c r="B484" s="3">
        <f>_xlfn.XLOOKUP(A484,[3]!Table13456[No заказа],[3]!Table13456[Дата
отправки],"",0,1)</f>
        <v>45826</v>
      </c>
      <c r="C484" s="3"/>
      <c r="D484" s="3"/>
      <c r="F484" s="5">
        <f>_xlfn.XLOOKUP(A484,[3]!Table13456[No заказа],[3]!Table13456[Количество],"",0,1)</f>
        <v>1</v>
      </c>
      <c r="G484" s="5">
        <f>_xlfn.XLOOKUP(A484,[3]!Table13456[No заказа],[3]!Table13456[Цена],"",0,1)</f>
        <v>13990</v>
      </c>
      <c r="H484" s="2" t="str">
        <f>M01_SETTINGS!$F$2</f>
        <v>KASPI</v>
      </c>
    </row>
    <row r="485" spans="1:8" x14ac:dyDescent="0.35">
      <c r="A485" s="2">
        <v>571725220</v>
      </c>
      <c r="B485" s="3">
        <f>_xlfn.XLOOKUP(A485,[3]!Table13456[No заказа],[3]!Table13456[Дата
отправки],"",0,1)</f>
        <v>45826</v>
      </c>
      <c r="C485" s="3"/>
      <c r="D485" s="3"/>
      <c r="F485" s="5">
        <f>_xlfn.XLOOKUP(A485,[3]!Table13456[No заказа],[3]!Table13456[Количество],"",0,1)</f>
        <v>1</v>
      </c>
      <c r="G485" s="5">
        <f>_xlfn.XLOOKUP(A485,[3]!Table13456[No заказа],[3]!Table13456[Цена],"",0,1)</f>
        <v>13990</v>
      </c>
      <c r="H485" s="2" t="str">
        <f>M01_SETTINGS!$F$2</f>
        <v>KASPI</v>
      </c>
    </row>
    <row r="486" spans="1:8" x14ac:dyDescent="0.35">
      <c r="A486" s="2">
        <v>571458789</v>
      </c>
      <c r="B486" s="3">
        <f>_xlfn.XLOOKUP(A486,[3]!Table13456[No заказа],[3]!Table13456[Дата
отправки],"",0,1)</f>
        <v>45826</v>
      </c>
      <c r="C486" s="3"/>
      <c r="D486" s="3"/>
      <c r="F486" s="5">
        <f>_xlfn.XLOOKUP(A486,[3]!Table13456[No заказа],[3]!Table13456[Количество],"",0,1)</f>
        <v>1</v>
      </c>
      <c r="G486" s="5">
        <f>_xlfn.XLOOKUP(A486,[3]!Table13456[No заказа],[3]!Table13456[Цена],"",0,1)</f>
        <v>8480</v>
      </c>
      <c r="H486" s="2" t="str">
        <f>M01_SETTINGS!$F$2</f>
        <v>KASPI</v>
      </c>
    </row>
    <row r="487" spans="1:8" x14ac:dyDescent="0.35">
      <c r="A487" s="2">
        <v>571451053</v>
      </c>
      <c r="B487" s="3">
        <f>_xlfn.XLOOKUP(A487,[3]!Table13456[No заказа],[3]!Table13456[Дата
отправки],"",0,1)</f>
        <v>45826</v>
      </c>
      <c r="C487" s="3"/>
      <c r="D487" s="3"/>
      <c r="F487" s="5">
        <f>_xlfn.XLOOKUP(A487,[3]!Table13456[No заказа],[3]!Table13456[Количество],"",0,1)</f>
        <v>1</v>
      </c>
      <c r="G487" s="5">
        <f>_xlfn.XLOOKUP(A487,[3]!Table13456[No заказа],[3]!Table13456[Цена],"",0,1)</f>
        <v>8877</v>
      </c>
      <c r="H487" s="2" t="str">
        <f>M01_SETTINGS!$F$2</f>
        <v>KASPI</v>
      </c>
    </row>
    <row r="488" spans="1:8" x14ac:dyDescent="0.35">
      <c r="A488" s="2">
        <v>571358962</v>
      </c>
      <c r="B488" s="3">
        <f>_xlfn.XLOOKUP(A488,[3]!Table13456[No заказа],[3]!Table13456[Дата
отправки],"",0,1)</f>
        <v>45826</v>
      </c>
      <c r="C488" s="3"/>
      <c r="D488" s="3"/>
      <c r="F488" s="5">
        <f>_xlfn.XLOOKUP(A488,[3]!Table13456[No заказа],[3]!Table13456[Количество],"",0,1)</f>
        <v>1</v>
      </c>
      <c r="G488" s="5">
        <f>_xlfn.XLOOKUP(A488,[3]!Table13456[No заказа],[3]!Table13456[Цена],"",0,1)</f>
        <v>8877</v>
      </c>
      <c r="H488" s="2" t="str">
        <f>M01_SETTINGS!$F$2</f>
        <v>KASPI</v>
      </c>
    </row>
    <row r="489" spans="1:8" x14ac:dyDescent="0.35">
      <c r="A489" s="2">
        <v>571612385</v>
      </c>
      <c r="B489" s="3">
        <f>_xlfn.XLOOKUP(A489,[3]!Table13456[No заказа],[3]!Table13456[Дата
отправки],"",0,1)</f>
        <v>45826</v>
      </c>
      <c r="C489" s="3"/>
      <c r="D489" s="3"/>
      <c r="F489" s="5">
        <f>_xlfn.XLOOKUP(A489,[3]!Table13456[No заказа],[3]!Table13456[Количество],"",0,1)</f>
        <v>1</v>
      </c>
      <c r="G489" s="5">
        <f>_xlfn.XLOOKUP(A489,[3]!Table13456[No заказа],[3]!Table13456[Цена],"",0,1)</f>
        <v>32979</v>
      </c>
      <c r="H489" s="2" t="str">
        <f>M01_SETTINGS!$F$2</f>
        <v>KASPI</v>
      </c>
    </row>
    <row r="490" spans="1:8" x14ac:dyDescent="0.35">
      <c r="A490" s="2">
        <v>570653145</v>
      </c>
      <c r="B490" s="3">
        <f>_xlfn.XLOOKUP(A490,[3]!Table13456[No заказа],[3]!Table13456[Дата
отправки],"",0,1)</f>
        <v>45825</v>
      </c>
      <c r="C490" s="3"/>
      <c r="D490" s="3"/>
      <c r="F490" s="5">
        <f>_xlfn.XLOOKUP(A490,[3]!Table13456[No заказа],[3]!Table13456[Количество],"",0,1)</f>
        <v>1</v>
      </c>
      <c r="G490" s="5">
        <f>_xlfn.XLOOKUP(A490,[3]!Table13456[No заказа],[3]!Table13456[Цена],"",0,1)</f>
        <v>10989</v>
      </c>
      <c r="H490" s="2" t="str">
        <f>M01_SETTINGS!$F$2</f>
        <v>KASPI</v>
      </c>
    </row>
    <row r="491" spans="1:8" x14ac:dyDescent="0.35">
      <c r="A491" s="2">
        <v>571158975</v>
      </c>
      <c r="B491" s="3">
        <f>_xlfn.XLOOKUP(A491,[3]!Table13456[No заказа],[3]!Table13456[Дата
отправки],"",0,1)</f>
        <v>45825</v>
      </c>
      <c r="C491" s="3"/>
      <c r="D491" s="3"/>
      <c r="F491" s="5">
        <f>_xlfn.XLOOKUP(A491,[3]!Table13456[No заказа],[3]!Table13456[Количество],"",0,1)</f>
        <v>1</v>
      </c>
      <c r="G491" s="5">
        <f>_xlfn.XLOOKUP(A491,[3]!Table13456[No заказа],[3]!Table13456[Цена],"",0,1)</f>
        <v>4456</v>
      </c>
      <c r="H491" s="2" t="str">
        <f>M01_SETTINGS!$F$2</f>
        <v>KASPI</v>
      </c>
    </row>
    <row r="492" spans="1:8" x14ac:dyDescent="0.35">
      <c r="A492" s="2">
        <v>570519310</v>
      </c>
      <c r="B492" s="3">
        <f>_xlfn.XLOOKUP(A492,[3]!Table13456[No заказа],[3]!Table13456[Дата
отправки],"",0,1)</f>
        <v>45825</v>
      </c>
      <c r="C492" s="3"/>
      <c r="D492" s="3"/>
      <c r="F492" s="5">
        <f>_xlfn.XLOOKUP(A492,[3]!Table13456[No заказа],[3]!Table13456[Количество],"",0,1)</f>
        <v>1</v>
      </c>
      <c r="G492" s="5">
        <f>_xlfn.XLOOKUP(A492,[3]!Table13456[No заказа],[3]!Table13456[Цена],"",0,1)</f>
        <v>3000</v>
      </c>
      <c r="H492" s="2" t="str">
        <f>M01_SETTINGS!$F$2</f>
        <v>KASPI</v>
      </c>
    </row>
    <row r="493" spans="1:8" x14ac:dyDescent="0.35">
      <c r="A493" s="2">
        <v>570637018</v>
      </c>
      <c r="B493" s="3">
        <f>_xlfn.XLOOKUP(A493,[3]!Table13456[No заказа],[3]!Table13456[Дата
отправки],"",0,1)</f>
        <v>45825</v>
      </c>
      <c r="C493" s="3"/>
      <c r="D493" s="3"/>
      <c r="F493" s="5">
        <f>_xlfn.XLOOKUP(A493,[3]!Table13456[No заказа],[3]!Table13456[Количество],"",0,1)</f>
        <v>1</v>
      </c>
      <c r="G493" s="5">
        <f>_xlfn.XLOOKUP(A493,[3]!Table13456[No заказа],[3]!Table13456[Цена],"",0,1)</f>
        <v>1500</v>
      </c>
      <c r="H493" s="2" t="str">
        <f>M01_SETTINGS!$F$2</f>
        <v>KASPI</v>
      </c>
    </row>
    <row r="494" spans="1:8" x14ac:dyDescent="0.35">
      <c r="A494" s="2">
        <v>571025419</v>
      </c>
      <c r="B494" s="3">
        <f>_xlfn.XLOOKUP(A494,[3]!Table13456[No заказа],[3]!Table13456[Дата
отправки],"",0,1)</f>
        <v>45825</v>
      </c>
      <c r="C494" s="3"/>
      <c r="D494" s="3"/>
      <c r="F494" s="5">
        <f>_xlfn.XLOOKUP(A494,[3]!Table13456[No заказа],[3]!Table13456[Количество],"",0,1)</f>
        <v>1</v>
      </c>
      <c r="G494" s="5">
        <f>_xlfn.XLOOKUP(A494,[3]!Table13456[No заказа],[3]!Table13456[Цена],"",0,1)</f>
        <v>1499</v>
      </c>
      <c r="H494" s="2" t="str">
        <f>M01_SETTINGS!$F$2</f>
        <v>KASPI</v>
      </c>
    </row>
    <row r="495" spans="1:8" x14ac:dyDescent="0.35">
      <c r="A495" s="2">
        <v>570623143</v>
      </c>
      <c r="B495" s="3">
        <f>_xlfn.XLOOKUP(A495,[3]!Table13456[No заказа],[3]!Table13456[Дата
отправки],"",0,1)</f>
        <v>45825</v>
      </c>
      <c r="C495" s="3"/>
      <c r="D495" s="3"/>
      <c r="F495" s="5">
        <f>_xlfn.XLOOKUP(A495,[3]!Table13456[No заказа],[3]!Table13456[Количество],"",0,1)</f>
        <v>1</v>
      </c>
      <c r="G495" s="5">
        <f>_xlfn.XLOOKUP(A495,[3]!Table13456[No заказа],[3]!Table13456[Цена],"",0,1)</f>
        <v>1500</v>
      </c>
      <c r="H495" s="2" t="str">
        <f>M01_SETTINGS!$F$2</f>
        <v>KASPI</v>
      </c>
    </row>
    <row r="496" spans="1:8" x14ac:dyDescent="0.35">
      <c r="A496" s="2">
        <v>570956135</v>
      </c>
      <c r="B496" s="3">
        <f>_xlfn.XLOOKUP(A496,[3]!Table13456[No заказа],[3]!Table13456[Дата
отправки],"",0,1)</f>
        <v>45825</v>
      </c>
      <c r="C496" s="3"/>
      <c r="D496" s="3"/>
      <c r="F496" s="5">
        <f>_xlfn.XLOOKUP(A496,[3]!Table13456[No заказа],[3]!Table13456[Количество],"",0,1)</f>
        <v>1</v>
      </c>
      <c r="G496" s="5">
        <f>_xlfn.XLOOKUP(A496,[3]!Table13456[No заказа],[3]!Table13456[Цена],"",0,1)</f>
        <v>1998</v>
      </c>
      <c r="H496" s="2" t="str">
        <f>M01_SETTINGS!$F$2</f>
        <v>KASPI</v>
      </c>
    </row>
    <row r="497" spans="1:8" x14ac:dyDescent="0.35">
      <c r="A497" s="2">
        <v>571047412</v>
      </c>
      <c r="B497" s="3">
        <f>_xlfn.XLOOKUP(A497,[3]!Table13456[No заказа],[3]!Table13456[Дата
отправки],"",0,1)</f>
        <v>45825</v>
      </c>
      <c r="C497" s="3"/>
      <c r="D497" s="3"/>
      <c r="F497" s="5">
        <f>_xlfn.XLOOKUP(A497,[3]!Table13456[No заказа],[3]!Table13456[Количество],"",0,1)</f>
        <v>1</v>
      </c>
      <c r="G497" s="5">
        <f>_xlfn.XLOOKUP(A497,[3]!Table13456[No заказа],[3]!Table13456[Цена],"",0,1)</f>
        <v>1500</v>
      </c>
      <c r="H497" s="2" t="str">
        <f>M01_SETTINGS!$F$2</f>
        <v>KASPI</v>
      </c>
    </row>
    <row r="498" spans="1:8" x14ac:dyDescent="0.35">
      <c r="A498" s="2">
        <v>571021950</v>
      </c>
      <c r="B498" s="3">
        <f>_xlfn.XLOOKUP(A498,[3]!Table13456[No заказа],[3]!Table13456[Дата
отправки],"",0,1)</f>
        <v>45825</v>
      </c>
      <c r="C498" s="3"/>
      <c r="D498" s="3"/>
      <c r="F498" s="5">
        <f>_xlfn.XLOOKUP(A498,[3]!Table13456[No заказа],[3]!Table13456[Количество],"",0,1)</f>
        <v>1</v>
      </c>
      <c r="G498" s="5">
        <f>_xlfn.XLOOKUP(A498,[3]!Table13456[No заказа],[3]!Table13456[Цена],"",0,1)</f>
        <v>1500</v>
      </c>
      <c r="H498" s="2" t="str">
        <f>M01_SETTINGS!$F$2</f>
        <v>KASPI</v>
      </c>
    </row>
    <row r="499" spans="1:8" x14ac:dyDescent="0.35">
      <c r="A499" s="2">
        <v>570519310</v>
      </c>
      <c r="B499" s="3">
        <f>_xlfn.XLOOKUP(A499,[3]!Table13456[No заказа],[3]!Table13456[Дата
отправки],"",0,1)</f>
        <v>45825</v>
      </c>
      <c r="C499" s="3"/>
      <c r="D499" s="3"/>
      <c r="F499" s="5">
        <f>_xlfn.XLOOKUP(A499,[3]!Table13456[No заказа],[3]!Table13456[Количество],"",0,1)</f>
        <v>1</v>
      </c>
      <c r="G499" s="5">
        <f>_xlfn.XLOOKUP(A499,[3]!Table13456[No заказа],[3]!Table13456[Цена],"",0,1)</f>
        <v>3000</v>
      </c>
      <c r="H499" s="2" t="str">
        <f>M01_SETTINGS!$F$2</f>
        <v>KASPI</v>
      </c>
    </row>
    <row r="500" spans="1:8" x14ac:dyDescent="0.35">
      <c r="A500" s="2">
        <v>570501396</v>
      </c>
      <c r="B500" s="3">
        <f>_xlfn.XLOOKUP(A500,[3]!Table13456[No заказа],[3]!Table13456[Дата
отправки],"",0,1)</f>
        <v>45825</v>
      </c>
      <c r="C500" s="3"/>
      <c r="D500" s="3"/>
      <c r="F500" s="5">
        <f>_xlfn.XLOOKUP(A500,[3]!Table13456[No заказа],[3]!Table13456[Количество],"",0,1)</f>
        <v>1</v>
      </c>
      <c r="G500" s="5">
        <f>_xlfn.XLOOKUP(A500,[3]!Table13456[No заказа],[3]!Table13456[Цена],"",0,1)</f>
        <v>1666</v>
      </c>
      <c r="H500" s="2" t="str">
        <f>M01_SETTINGS!$F$2</f>
        <v>KASPI</v>
      </c>
    </row>
    <row r="501" spans="1:8" x14ac:dyDescent="0.35">
      <c r="A501" s="2">
        <v>571026475</v>
      </c>
      <c r="B501" s="3">
        <f>_xlfn.XLOOKUP(A501,[3]!Table13456[No заказа],[3]!Table13456[Дата
отправки],"",0,1)</f>
        <v>45825</v>
      </c>
      <c r="C501" s="3"/>
      <c r="D501" s="3"/>
      <c r="F501" s="5">
        <f>_xlfn.XLOOKUP(A501,[3]!Table13456[No заказа],[3]!Table13456[Количество],"",0,1)</f>
        <v>1</v>
      </c>
      <c r="G501" s="5">
        <f>_xlfn.XLOOKUP(A501,[3]!Table13456[No заказа],[3]!Table13456[Цена],"",0,1)</f>
        <v>10990</v>
      </c>
      <c r="H501" s="2" t="str">
        <f>M01_SETTINGS!$F$2</f>
        <v>KASPI</v>
      </c>
    </row>
    <row r="502" spans="1:8" x14ac:dyDescent="0.35">
      <c r="A502" s="2">
        <v>570832973</v>
      </c>
      <c r="B502" s="3">
        <f>_xlfn.XLOOKUP(A502,[3]!Table13456[No заказа],[3]!Table13456[Дата
отправки],"",0,1)</f>
        <v>45825</v>
      </c>
      <c r="C502" s="3"/>
      <c r="D502" s="3"/>
      <c r="F502" s="5">
        <f>_xlfn.XLOOKUP(A502,[3]!Table13456[No заказа],[3]!Table13456[Количество],"",0,1)</f>
        <v>1</v>
      </c>
      <c r="G502" s="5">
        <f>_xlfn.XLOOKUP(A502,[3]!Table13456[No заказа],[3]!Table13456[Цена],"",0,1)</f>
        <v>12990</v>
      </c>
      <c r="H502" s="2" t="str">
        <f>M01_SETTINGS!$F$2</f>
        <v>KASPI</v>
      </c>
    </row>
    <row r="503" spans="1:8" x14ac:dyDescent="0.35">
      <c r="A503" s="2">
        <v>570661332</v>
      </c>
      <c r="B503" s="3">
        <f>_xlfn.XLOOKUP(A503,[3]!Table13456[No заказа],[3]!Table13456[Дата
отправки],"",0,1)</f>
        <v>45825</v>
      </c>
      <c r="C503" s="3"/>
      <c r="D503" s="3"/>
      <c r="F503" s="5">
        <f>_xlfn.XLOOKUP(A503,[3]!Table13456[No заказа],[3]!Table13456[Количество],"",0,1)</f>
        <v>1</v>
      </c>
      <c r="G503" s="5">
        <f>_xlfn.XLOOKUP(A503,[3]!Table13456[No заказа],[3]!Table13456[Цена],"",0,1)</f>
        <v>12990</v>
      </c>
      <c r="H503" s="2" t="str">
        <f>M01_SETTINGS!$F$2</f>
        <v>KASPI</v>
      </c>
    </row>
    <row r="504" spans="1:8" x14ac:dyDescent="0.35">
      <c r="A504" s="2">
        <v>570640793</v>
      </c>
      <c r="B504" s="3">
        <f>_xlfn.XLOOKUP(A504,[3]!Table13456[No заказа],[3]!Table13456[Дата
отправки],"",0,1)</f>
        <v>45825</v>
      </c>
      <c r="C504" s="3"/>
      <c r="D504" s="3"/>
      <c r="F504" s="5">
        <f>_xlfn.XLOOKUP(A504,[3]!Table13456[No заказа],[3]!Table13456[Количество],"",0,1)</f>
        <v>1</v>
      </c>
      <c r="G504" s="5">
        <f>_xlfn.XLOOKUP(A504,[3]!Table13456[No заказа],[3]!Table13456[Цена],"",0,1)</f>
        <v>12990</v>
      </c>
      <c r="H504" s="2" t="str">
        <f>M01_SETTINGS!$F$2</f>
        <v>KASPI</v>
      </c>
    </row>
    <row r="505" spans="1:8" x14ac:dyDescent="0.35">
      <c r="A505" s="2">
        <v>570543716</v>
      </c>
      <c r="B505" s="3">
        <f>_xlfn.XLOOKUP(A505,[3]!Table13456[No заказа],[3]!Table13456[Дата
отправки],"",0,1)</f>
        <v>45825</v>
      </c>
      <c r="C505" s="3"/>
      <c r="D505" s="3"/>
      <c r="F505" s="5">
        <f>_xlfn.XLOOKUP(A505,[3]!Table13456[No заказа],[3]!Table13456[Количество],"",0,1)</f>
        <v>1</v>
      </c>
      <c r="G505" s="5">
        <f>_xlfn.XLOOKUP(A505,[3]!Table13456[No заказа],[3]!Table13456[Цена],"",0,1)</f>
        <v>12990</v>
      </c>
      <c r="H505" s="2" t="str">
        <f>M01_SETTINGS!$F$2</f>
        <v>KASPI</v>
      </c>
    </row>
    <row r="506" spans="1:8" x14ac:dyDescent="0.35">
      <c r="A506" s="2">
        <v>570684620</v>
      </c>
      <c r="B506" s="3">
        <f>_xlfn.XLOOKUP(A506,[3]!Table13456[No заказа],[3]!Table13456[Дата
отправки],"",0,1)</f>
        <v>45825</v>
      </c>
      <c r="C506" s="3"/>
      <c r="D506" s="3"/>
      <c r="F506" s="5">
        <f>_xlfn.XLOOKUP(A506,[3]!Table13456[No заказа],[3]!Table13456[Количество],"",0,1)</f>
        <v>1</v>
      </c>
      <c r="G506" s="5">
        <f>_xlfn.XLOOKUP(A506,[3]!Table13456[No заказа],[3]!Table13456[Цена],"",0,1)</f>
        <v>12990</v>
      </c>
      <c r="H506" s="2" t="str">
        <f>M01_SETTINGS!$F$2</f>
        <v>KASPI</v>
      </c>
    </row>
    <row r="507" spans="1:8" x14ac:dyDescent="0.35">
      <c r="A507" s="2">
        <v>570921317</v>
      </c>
      <c r="B507" s="3">
        <f>_xlfn.XLOOKUP(A507,[3]!Table13456[No заказа],[3]!Table13456[Дата
отправки],"",0,1)</f>
        <v>45825</v>
      </c>
      <c r="C507" s="3"/>
      <c r="D507" s="3"/>
      <c r="F507" s="5">
        <f>_xlfn.XLOOKUP(A507,[3]!Table13456[No заказа],[3]!Table13456[Количество],"",0,1)</f>
        <v>1</v>
      </c>
      <c r="G507" s="5">
        <f>_xlfn.XLOOKUP(A507,[3]!Table13456[No заказа],[3]!Table13456[Цена],"",0,1)</f>
        <v>11990</v>
      </c>
      <c r="H507" s="2" t="str">
        <f>M01_SETTINGS!$F$2</f>
        <v>KASPI</v>
      </c>
    </row>
    <row r="508" spans="1:8" x14ac:dyDescent="0.35">
      <c r="A508" s="2">
        <v>571161215</v>
      </c>
      <c r="B508" s="3">
        <f>_xlfn.XLOOKUP(A508,[3]!Table13456[No заказа],[3]!Table13456[Дата
отправки],"",0,1)</f>
        <v>45825</v>
      </c>
      <c r="C508" s="3"/>
      <c r="D508" s="3"/>
      <c r="F508" s="5">
        <f>_xlfn.XLOOKUP(A508,[3]!Table13456[No заказа],[3]!Table13456[Количество],"",0,1)</f>
        <v>1</v>
      </c>
      <c r="G508" s="5">
        <f>_xlfn.XLOOKUP(A508,[3]!Table13456[No заказа],[3]!Table13456[Цена],"",0,1)</f>
        <v>13990</v>
      </c>
      <c r="H508" s="2" t="str">
        <f>M01_SETTINGS!$F$2</f>
        <v>KASPI</v>
      </c>
    </row>
    <row r="509" spans="1:8" x14ac:dyDescent="0.35">
      <c r="A509" s="2">
        <v>570796314</v>
      </c>
      <c r="B509" s="3">
        <f>_xlfn.XLOOKUP(A509,[3]!Table13456[No заказа],[3]!Table13456[Дата
отправки],"",0,1)</f>
        <v>45825</v>
      </c>
      <c r="C509" s="3"/>
      <c r="D509" s="3"/>
      <c r="F509" s="5">
        <f>_xlfn.XLOOKUP(A509,[3]!Table13456[No заказа],[3]!Table13456[Количество],"",0,1)</f>
        <v>1</v>
      </c>
      <c r="G509" s="5">
        <f>_xlfn.XLOOKUP(A509,[3]!Table13456[No заказа],[3]!Table13456[Цена],"",0,1)</f>
        <v>11990</v>
      </c>
      <c r="H509" s="2" t="str">
        <f>M01_SETTINGS!$F$2</f>
        <v>KASPI</v>
      </c>
    </row>
    <row r="510" spans="1:8" x14ac:dyDescent="0.35">
      <c r="A510" s="2">
        <v>570729083</v>
      </c>
      <c r="B510" s="3">
        <f>_xlfn.XLOOKUP(A510,[3]!Table13456[No заказа],[3]!Table13456[Дата
отправки],"",0,1)</f>
        <v>45825</v>
      </c>
      <c r="C510" s="3"/>
      <c r="D510" s="3"/>
      <c r="F510" s="5">
        <f>_xlfn.XLOOKUP(A510,[3]!Table13456[No заказа],[3]!Table13456[Количество],"",0,1)</f>
        <v>1</v>
      </c>
      <c r="G510" s="5">
        <f>_xlfn.XLOOKUP(A510,[3]!Table13456[No заказа],[3]!Table13456[Цена],"",0,1)</f>
        <v>11990</v>
      </c>
      <c r="H510" s="2" t="str">
        <f>M01_SETTINGS!$F$2</f>
        <v>KASPI</v>
      </c>
    </row>
    <row r="511" spans="1:8" x14ac:dyDescent="0.35">
      <c r="A511" s="2">
        <v>570808660</v>
      </c>
      <c r="B511" s="3">
        <f>_xlfn.XLOOKUP(A511,[3]!Table13456[No заказа],[3]!Table13456[Дата
отправки],"",0,1)</f>
        <v>45825</v>
      </c>
      <c r="C511" s="3"/>
      <c r="D511" s="3"/>
      <c r="F511" s="5">
        <f>_xlfn.XLOOKUP(A511,[3]!Table13456[No заказа],[3]!Table13456[Количество],"",0,1)</f>
        <v>1</v>
      </c>
      <c r="G511" s="5">
        <f>_xlfn.XLOOKUP(A511,[3]!Table13456[No заказа],[3]!Table13456[Цена],"",0,1)</f>
        <v>12990</v>
      </c>
      <c r="H511" s="2" t="str">
        <f>M01_SETTINGS!$F$2</f>
        <v>KASPI</v>
      </c>
    </row>
    <row r="512" spans="1:8" x14ac:dyDescent="0.35">
      <c r="A512" s="2">
        <v>571106591</v>
      </c>
      <c r="B512" s="3">
        <f>_xlfn.XLOOKUP(A512,[3]!Table13456[No заказа],[3]!Table13456[Дата
отправки],"",0,1)</f>
        <v>45825</v>
      </c>
      <c r="C512" s="3"/>
      <c r="D512" s="3"/>
      <c r="F512" s="5">
        <f>_xlfn.XLOOKUP(A512,[3]!Table13456[No заказа],[3]!Table13456[Количество],"",0,1)</f>
        <v>1</v>
      </c>
      <c r="G512" s="5">
        <f>_xlfn.XLOOKUP(A512,[3]!Table13456[No заказа],[3]!Table13456[Цена],"",0,1)</f>
        <v>13990</v>
      </c>
      <c r="H512" s="2" t="str">
        <f>M01_SETTINGS!$F$2</f>
        <v>KASPI</v>
      </c>
    </row>
    <row r="513" spans="1:8" x14ac:dyDescent="0.35">
      <c r="A513" s="2">
        <v>570885132</v>
      </c>
      <c r="B513" s="3">
        <f>_xlfn.XLOOKUP(A513,[3]!Table13456[No заказа],[3]!Table13456[Дата
отправки],"",0,1)</f>
        <v>45825</v>
      </c>
      <c r="C513" s="3"/>
      <c r="D513" s="3"/>
      <c r="F513" s="5">
        <f>_xlfn.XLOOKUP(A513,[3]!Table13456[No заказа],[3]!Table13456[Количество],"",0,1)</f>
        <v>1</v>
      </c>
      <c r="G513" s="5">
        <f>_xlfn.XLOOKUP(A513,[3]!Table13456[No заказа],[3]!Table13456[Цена],"",0,1)</f>
        <v>12990</v>
      </c>
      <c r="H513" s="2" t="str">
        <f>M01_SETTINGS!$F$2</f>
        <v>KASPI</v>
      </c>
    </row>
    <row r="514" spans="1:8" x14ac:dyDescent="0.35">
      <c r="A514" s="2">
        <v>570861546</v>
      </c>
      <c r="B514" s="3">
        <f>_xlfn.XLOOKUP(A514,[3]!Table13456[No заказа],[3]!Table13456[Дата
отправки],"",0,1)</f>
        <v>45825</v>
      </c>
      <c r="C514" s="3"/>
      <c r="D514" s="3"/>
      <c r="F514" s="5">
        <f>_xlfn.XLOOKUP(A514,[3]!Table13456[No заказа],[3]!Table13456[Количество],"",0,1)</f>
        <v>1</v>
      </c>
      <c r="G514" s="5">
        <f>_xlfn.XLOOKUP(A514,[3]!Table13456[No заказа],[3]!Table13456[Цена],"",0,1)</f>
        <v>8480</v>
      </c>
      <c r="H514" s="2" t="str">
        <f>M01_SETTINGS!$F$2</f>
        <v>KASPI</v>
      </c>
    </row>
    <row r="515" spans="1:8" x14ac:dyDescent="0.35">
      <c r="A515" s="2">
        <v>570856049</v>
      </c>
      <c r="B515" s="3">
        <f>_xlfn.XLOOKUP(A515,[3]!Table13456[No заказа],[3]!Table13456[Дата
отправки],"",0,1)</f>
        <v>45825</v>
      </c>
      <c r="C515" s="3"/>
      <c r="D515" s="3"/>
      <c r="F515" s="5">
        <f>_xlfn.XLOOKUP(A515,[3]!Table13456[No заказа],[3]!Table13456[Количество],"",0,1)</f>
        <v>1</v>
      </c>
      <c r="G515" s="5">
        <f>_xlfn.XLOOKUP(A515,[3]!Table13456[No заказа],[3]!Table13456[Цена],"",0,1)</f>
        <v>9000</v>
      </c>
      <c r="H515" s="2" t="str">
        <f>M01_SETTINGS!$F$2</f>
        <v>KASPI</v>
      </c>
    </row>
    <row r="516" spans="1:8" x14ac:dyDescent="0.35">
      <c r="A516" s="2">
        <v>570882144</v>
      </c>
      <c r="B516" s="3">
        <f>_xlfn.XLOOKUP(A516,[3]!Table13456[No заказа],[3]!Table13456[Дата
отправки],"",0,1)</f>
        <v>45825</v>
      </c>
      <c r="C516" s="3"/>
      <c r="D516" s="3"/>
      <c r="F516" s="5">
        <f>_xlfn.XLOOKUP(A516,[3]!Table13456[No заказа],[3]!Table13456[Количество],"",0,1)</f>
        <v>1</v>
      </c>
      <c r="G516" s="5">
        <f>_xlfn.XLOOKUP(A516,[3]!Table13456[No заказа],[3]!Table13456[Цена],"",0,1)</f>
        <v>8877</v>
      </c>
      <c r="H516" s="2" t="str">
        <f>M01_SETTINGS!$F$2</f>
        <v>KASPI</v>
      </c>
    </row>
    <row r="517" spans="1:8" x14ac:dyDescent="0.35">
      <c r="A517" s="2">
        <v>570827112</v>
      </c>
      <c r="B517" s="3">
        <f>_xlfn.XLOOKUP(A517,[3]!Table13456[No заказа],[3]!Table13456[Дата
отправки],"",0,1)</f>
        <v>45825</v>
      </c>
      <c r="C517" s="3"/>
      <c r="D517" s="3"/>
      <c r="F517" s="5">
        <f>_xlfn.XLOOKUP(A517,[3]!Table13456[No заказа],[3]!Table13456[Количество],"",0,1)</f>
        <v>1</v>
      </c>
      <c r="G517" s="5">
        <f>_xlfn.XLOOKUP(A517,[3]!Table13456[No заказа],[3]!Table13456[Цена],"",0,1)</f>
        <v>8791</v>
      </c>
      <c r="H517" s="2" t="str">
        <f>M01_SETTINGS!$F$2</f>
        <v>KASPI</v>
      </c>
    </row>
    <row r="518" spans="1:8" x14ac:dyDescent="0.35">
      <c r="A518" s="2">
        <v>569973279</v>
      </c>
      <c r="B518" s="3">
        <f>_xlfn.XLOOKUP(A518,[3]!Table13456[No заказа],[3]!Table13456[Дата
отправки],"",0,1)</f>
        <v>45824</v>
      </c>
      <c r="C518" s="3"/>
      <c r="D518" s="3"/>
      <c r="F518" s="5">
        <f>_xlfn.XLOOKUP(A518,[3]!Table13456[No заказа],[3]!Table13456[Количество],"",0,1)</f>
        <v>1</v>
      </c>
      <c r="G518" s="5">
        <f>_xlfn.XLOOKUP(A518,[3]!Table13456[No заказа],[3]!Table13456[Цена],"",0,1)</f>
        <v>4053</v>
      </c>
      <c r="H518" s="2" t="str">
        <f>M01_SETTINGS!$F$2</f>
        <v>KASPI</v>
      </c>
    </row>
    <row r="519" spans="1:8" x14ac:dyDescent="0.35">
      <c r="A519" s="2">
        <v>569125842</v>
      </c>
      <c r="B519" s="3">
        <f>_xlfn.XLOOKUP(A519,[3]!Table13456[No заказа],[3]!Table13456[Дата
отправки],"",0,1)</f>
        <v>45824</v>
      </c>
      <c r="C519" s="3"/>
      <c r="D519" s="3"/>
      <c r="F519" s="5">
        <f>_xlfn.XLOOKUP(A519,[3]!Table13456[No заказа],[3]!Table13456[Количество],"",0,1)</f>
        <v>1</v>
      </c>
      <c r="G519" s="5">
        <f>_xlfn.XLOOKUP(A519,[3]!Table13456[No заказа],[3]!Table13456[Цена],"",0,1)</f>
        <v>3538</v>
      </c>
      <c r="H519" s="2" t="str">
        <f>M01_SETTINGS!$F$2</f>
        <v>KASPI</v>
      </c>
    </row>
    <row r="520" spans="1:8" x14ac:dyDescent="0.35">
      <c r="A520" s="2">
        <v>570148880</v>
      </c>
      <c r="B520" s="3">
        <f>_xlfn.XLOOKUP(A520,[3]!Table13456[No заказа],[3]!Table13456[Дата
отправки],"",0,1)</f>
        <v>45824</v>
      </c>
      <c r="C520" s="3"/>
      <c r="D520" s="3"/>
      <c r="F520" s="5">
        <f>_xlfn.XLOOKUP(A520,[3]!Table13456[No заказа],[3]!Table13456[Количество],"",0,1)</f>
        <v>1</v>
      </c>
      <c r="G520" s="5">
        <f>_xlfn.XLOOKUP(A520,[3]!Table13456[No заказа],[3]!Table13456[Цена],"",0,1)</f>
        <v>1500</v>
      </c>
      <c r="H520" s="2" t="str">
        <f>M01_SETTINGS!$F$2</f>
        <v>KASPI</v>
      </c>
    </row>
    <row r="521" spans="1:8" x14ac:dyDescent="0.35">
      <c r="A521" s="2">
        <v>569971123</v>
      </c>
      <c r="B521" s="3">
        <f>_xlfn.XLOOKUP(A521,[3]!Table13456[No заказа],[3]!Table13456[Дата
отправки],"",0,1)</f>
        <v>45824</v>
      </c>
      <c r="C521" s="3"/>
      <c r="D521" s="3"/>
      <c r="F521" s="5">
        <f>_xlfn.XLOOKUP(A521,[3]!Table13456[No заказа],[3]!Table13456[Количество],"",0,1)</f>
        <v>1</v>
      </c>
      <c r="G521" s="5">
        <f>_xlfn.XLOOKUP(A521,[3]!Table13456[No заказа],[3]!Table13456[Цена],"",0,1)</f>
        <v>1499</v>
      </c>
      <c r="H521" s="2" t="str">
        <f>M01_SETTINGS!$F$2</f>
        <v>KASPI</v>
      </c>
    </row>
    <row r="522" spans="1:8" x14ac:dyDescent="0.35">
      <c r="A522" s="2">
        <v>569940802</v>
      </c>
      <c r="B522" s="3">
        <f>_xlfn.XLOOKUP(A522,[3]!Table13456[No заказа],[3]!Table13456[Дата
отправки],"",0,1)</f>
        <v>45824</v>
      </c>
      <c r="C522" s="3"/>
      <c r="D522" s="3"/>
      <c r="F522" s="5">
        <f>_xlfn.XLOOKUP(A522,[3]!Table13456[No заказа],[3]!Table13456[Количество],"",0,1)</f>
        <v>1</v>
      </c>
      <c r="G522" s="5">
        <f>_xlfn.XLOOKUP(A522,[3]!Table13456[No заказа],[3]!Table13456[Цена],"",0,1)</f>
        <v>1499</v>
      </c>
      <c r="H522" s="2" t="str">
        <f>M01_SETTINGS!$F$2</f>
        <v>KASPI</v>
      </c>
    </row>
    <row r="523" spans="1:8" x14ac:dyDescent="0.35">
      <c r="A523" s="2">
        <v>569872217</v>
      </c>
      <c r="B523" s="3">
        <f>_xlfn.XLOOKUP(A523,[3]!Table13456[No заказа],[3]!Table13456[Дата
отправки],"",0,1)</f>
        <v>45824</v>
      </c>
      <c r="C523" s="3"/>
      <c r="D523" s="3"/>
      <c r="F523" s="5">
        <f>_xlfn.XLOOKUP(A523,[3]!Table13456[No заказа],[3]!Table13456[Количество],"",0,1)</f>
        <v>1</v>
      </c>
      <c r="G523" s="5">
        <f>_xlfn.XLOOKUP(A523,[3]!Table13456[No заказа],[3]!Table13456[Цена],"",0,1)</f>
        <v>3000</v>
      </c>
      <c r="H523" s="2" t="str">
        <f>M01_SETTINGS!$F$2</f>
        <v>KASPI</v>
      </c>
    </row>
    <row r="524" spans="1:8" x14ac:dyDescent="0.35">
      <c r="A524" s="2">
        <v>570064405</v>
      </c>
      <c r="B524" s="3">
        <f>_xlfn.XLOOKUP(A524,[3]!Table13456[No заказа],[3]!Table13456[Дата
отправки],"",0,1)</f>
        <v>45824</v>
      </c>
      <c r="C524" s="3"/>
      <c r="D524" s="3"/>
      <c r="F524" s="5">
        <f>_xlfn.XLOOKUP(A524,[3]!Table13456[No заказа],[3]!Table13456[Количество],"",0,1)</f>
        <v>1</v>
      </c>
      <c r="G524" s="5">
        <f>_xlfn.XLOOKUP(A524,[3]!Table13456[No заказа],[3]!Table13456[Цена],"",0,1)</f>
        <v>1500</v>
      </c>
      <c r="H524" s="2" t="str">
        <f>M01_SETTINGS!$F$2</f>
        <v>KASPI</v>
      </c>
    </row>
    <row r="525" spans="1:8" x14ac:dyDescent="0.35">
      <c r="A525" s="2">
        <v>569125842</v>
      </c>
      <c r="B525" s="3">
        <f>_xlfn.XLOOKUP(A525,[3]!Table13456[No заказа],[3]!Table13456[Дата
отправки],"",0,1)</f>
        <v>45824</v>
      </c>
      <c r="C525" s="3"/>
      <c r="D525" s="3"/>
      <c r="F525" s="5">
        <f>_xlfn.XLOOKUP(A525,[3]!Table13456[No заказа],[3]!Table13456[Количество],"",0,1)</f>
        <v>1</v>
      </c>
      <c r="G525" s="5">
        <f>_xlfn.XLOOKUP(A525,[3]!Table13456[No заказа],[3]!Table13456[Цена],"",0,1)</f>
        <v>3538</v>
      </c>
      <c r="H525" s="2" t="str">
        <f>M01_SETTINGS!$F$2</f>
        <v>KASPI</v>
      </c>
    </row>
    <row r="526" spans="1:8" x14ac:dyDescent="0.35">
      <c r="A526" s="2">
        <v>570275910</v>
      </c>
      <c r="B526" s="3">
        <f>_xlfn.XLOOKUP(A526,[3]!Table13456[No заказа],[3]!Table13456[Дата
отправки],"",0,1)</f>
        <v>45824</v>
      </c>
      <c r="C526" s="3"/>
      <c r="D526" s="3"/>
      <c r="F526" s="5">
        <f>_xlfn.XLOOKUP(A526,[3]!Table13456[No заказа],[3]!Table13456[Количество],"",0,1)</f>
        <v>1</v>
      </c>
      <c r="G526" s="5">
        <f>_xlfn.XLOOKUP(A526,[3]!Table13456[No заказа],[3]!Table13456[Цена],"",0,1)</f>
        <v>1492</v>
      </c>
      <c r="H526" s="2" t="str">
        <f>M01_SETTINGS!$F$2</f>
        <v>KASPI</v>
      </c>
    </row>
    <row r="527" spans="1:8" x14ac:dyDescent="0.35">
      <c r="A527" s="2">
        <v>570277612</v>
      </c>
      <c r="B527" s="3">
        <f>_xlfn.XLOOKUP(A527,[3]!Table13456[No заказа],[3]!Table13456[Дата
отправки],"",0,1)</f>
        <v>45824</v>
      </c>
      <c r="C527" s="3"/>
      <c r="D527" s="3"/>
      <c r="F527" s="5">
        <f>_xlfn.XLOOKUP(A527,[3]!Table13456[No заказа],[3]!Table13456[Количество],"",0,1)</f>
        <v>1</v>
      </c>
      <c r="G527" s="5">
        <f>_xlfn.XLOOKUP(A527,[3]!Table13456[No заказа],[3]!Table13456[Цена],"",0,1)</f>
        <v>1500</v>
      </c>
      <c r="H527" s="2" t="str">
        <f>M01_SETTINGS!$F$2</f>
        <v>KASPI</v>
      </c>
    </row>
    <row r="528" spans="1:8" x14ac:dyDescent="0.35">
      <c r="A528" s="2">
        <v>569872217</v>
      </c>
      <c r="B528" s="3">
        <f>_xlfn.XLOOKUP(A528,[3]!Table13456[No заказа],[3]!Table13456[Дата
отправки],"",0,1)</f>
        <v>45824</v>
      </c>
      <c r="C528" s="3"/>
      <c r="D528" s="3"/>
      <c r="F528" s="5">
        <f>_xlfn.XLOOKUP(A528,[3]!Table13456[No заказа],[3]!Table13456[Количество],"",0,1)</f>
        <v>1</v>
      </c>
      <c r="G528" s="5">
        <f>_xlfn.XLOOKUP(A528,[3]!Table13456[No заказа],[3]!Table13456[Цена],"",0,1)</f>
        <v>3000</v>
      </c>
      <c r="H528" s="2" t="str">
        <f>M01_SETTINGS!$F$2</f>
        <v>KASPI</v>
      </c>
    </row>
    <row r="529" spans="1:8" x14ac:dyDescent="0.35">
      <c r="A529" s="2">
        <v>570001590</v>
      </c>
      <c r="B529" s="3">
        <f>_xlfn.XLOOKUP(A529,[3]!Table13456[No заказа],[3]!Table13456[Дата
отправки],"",0,1)</f>
        <v>45824</v>
      </c>
      <c r="C529" s="3"/>
      <c r="D529" s="3"/>
      <c r="F529" s="5">
        <f>_xlfn.XLOOKUP(A529,[3]!Table13456[No заказа],[3]!Table13456[Количество],"",0,1)</f>
        <v>1</v>
      </c>
      <c r="G529" s="5">
        <f>_xlfn.XLOOKUP(A529,[3]!Table13456[No заказа],[3]!Table13456[Цена],"",0,1)</f>
        <v>11990</v>
      </c>
      <c r="H529" s="2" t="str">
        <f>M01_SETTINGS!$F$2</f>
        <v>KASPI</v>
      </c>
    </row>
    <row r="530" spans="1:8" x14ac:dyDescent="0.35">
      <c r="A530" s="2">
        <v>569868649</v>
      </c>
      <c r="B530" s="3">
        <f>_xlfn.XLOOKUP(A530,[3]!Table13456[No заказа],[3]!Table13456[Дата
отправки],"",0,1)</f>
        <v>45824</v>
      </c>
      <c r="C530" s="3"/>
      <c r="D530" s="3"/>
      <c r="F530" s="5">
        <f>_xlfn.XLOOKUP(A530,[3]!Table13456[No заказа],[3]!Table13456[Количество],"",0,1)</f>
        <v>1</v>
      </c>
      <c r="G530" s="5">
        <f>_xlfn.XLOOKUP(A530,[3]!Table13456[No заказа],[3]!Table13456[Цена],"",0,1)</f>
        <v>11990</v>
      </c>
      <c r="H530" s="2" t="str">
        <f>M01_SETTINGS!$F$2</f>
        <v>KASPI</v>
      </c>
    </row>
    <row r="531" spans="1:8" x14ac:dyDescent="0.35">
      <c r="A531" s="2">
        <v>569983395</v>
      </c>
      <c r="B531" s="3">
        <f>_xlfn.XLOOKUP(A531,[3]!Table13456[No заказа],[3]!Table13456[Дата
отправки],"",0,1)</f>
        <v>45824</v>
      </c>
      <c r="C531" s="3"/>
      <c r="D531" s="3"/>
      <c r="F531" s="5">
        <f>_xlfn.XLOOKUP(A531,[3]!Table13456[No заказа],[3]!Table13456[Количество],"",0,1)</f>
        <v>1</v>
      </c>
      <c r="G531" s="5">
        <f>_xlfn.XLOOKUP(A531,[3]!Table13456[No заказа],[3]!Table13456[Цена],"",0,1)</f>
        <v>11990</v>
      </c>
      <c r="H531" s="2" t="str">
        <f>M01_SETTINGS!$F$2</f>
        <v>KASPI</v>
      </c>
    </row>
    <row r="532" spans="1:8" x14ac:dyDescent="0.35">
      <c r="A532" s="2">
        <v>570044574</v>
      </c>
      <c r="B532" s="3">
        <f>_xlfn.XLOOKUP(A532,[3]!Table13456[No заказа],[3]!Table13456[Дата
отправки],"",0,1)</f>
        <v>45824</v>
      </c>
      <c r="C532" s="3"/>
      <c r="D532" s="3"/>
      <c r="F532" s="5">
        <f>_xlfn.XLOOKUP(A532,[3]!Table13456[No заказа],[3]!Table13456[Количество],"",0,1)</f>
        <v>1</v>
      </c>
      <c r="G532" s="5">
        <f>_xlfn.XLOOKUP(A532,[3]!Table13456[No заказа],[3]!Table13456[Цена],"",0,1)</f>
        <v>11990</v>
      </c>
      <c r="H532" s="2" t="str">
        <f>M01_SETTINGS!$F$2</f>
        <v>KASPI</v>
      </c>
    </row>
    <row r="533" spans="1:8" x14ac:dyDescent="0.35">
      <c r="A533" s="2">
        <v>570130918</v>
      </c>
      <c r="B533" s="3">
        <f>_xlfn.XLOOKUP(A533,[3]!Table13456[No заказа],[3]!Table13456[Дата
отправки],"",0,1)</f>
        <v>45824</v>
      </c>
      <c r="C533" s="3"/>
      <c r="D533" s="3"/>
      <c r="F533" s="5">
        <f>_xlfn.XLOOKUP(A533,[3]!Table13456[No заказа],[3]!Table13456[Количество],"",0,1)</f>
        <v>1</v>
      </c>
      <c r="G533" s="5">
        <f>_xlfn.XLOOKUP(A533,[3]!Table13456[No заказа],[3]!Table13456[Цена],"",0,1)</f>
        <v>11990</v>
      </c>
      <c r="H533" s="2" t="str">
        <f>M01_SETTINGS!$F$2</f>
        <v>KASPI</v>
      </c>
    </row>
    <row r="534" spans="1:8" x14ac:dyDescent="0.35">
      <c r="A534" s="2">
        <v>569908485</v>
      </c>
      <c r="B534" s="3">
        <f>_xlfn.XLOOKUP(A534,[3]!Table13456[No заказа],[3]!Table13456[Дата
отправки],"",0,1)</f>
        <v>45824</v>
      </c>
      <c r="C534" s="3"/>
      <c r="D534" s="3"/>
      <c r="F534" s="5">
        <f>_xlfn.XLOOKUP(A534,[3]!Table13456[No заказа],[3]!Table13456[Количество],"",0,1)</f>
        <v>1</v>
      </c>
      <c r="G534" s="5">
        <f>_xlfn.XLOOKUP(A534,[3]!Table13456[No заказа],[3]!Table13456[Цена],"",0,1)</f>
        <v>12490</v>
      </c>
      <c r="H534" s="2" t="str">
        <f>M01_SETTINGS!$F$2</f>
        <v>KASPI</v>
      </c>
    </row>
    <row r="535" spans="1:8" x14ac:dyDescent="0.35">
      <c r="A535" s="2">
        <v>569833453</v>
      </c>
      <c r="B535" s="3">
        <f>_xlfn.XLOOKUP(A535,[3]!Table13456[No заказа],[3]!Table13456[Дата
отправки],"",0,1)</f>
        <v>45824</v>
      </c>
      <c r="C535" s="3"/>
      <c r="D535" s="3"/>
      <c r="F535" s="5">
        <f>_xlfn.XLOOKUP(A535,[3]!Table13456[No заказа],[3]!Table13456[Количество],"",0,1)</f>
        <v>1</v>
      </c>
      <c r="G535" s="5">
        <f>_xlfn.XLOOKUP(A535,[3]!Table13456[No заказа],[3]!Table13456[Цена],"",0,1)</f>
        <v>11990</v>
      </c>
      <c r="H535" s="2" t="str">
        <f>M01_SETTINGS!$F$2</f>
        <v>KASPI</v>
      </c>
    </row>
    <row r="536" spans="1:8" x14ac:dyDescent="0.35">
      <c r="A536" s="2">
        <v>570257843</v>
      </c>
      <c r="B536" s="3">
        <f>_xlfn.XLOOKUP(A536,[3]!Table13456[No заказа],[3]!Table13456[Дата
отправки],"",0,1)</f>
        <v>45824</v>
      </c>
      <c r="C536" s="3"/>
      <c r="D536" s="3"/>
      <c r="F536" s="5">
        <f>_xlfn.XLOOKUP(A536,[3]!Table13456[No заказа],[3]!Table13456[Количество],"",0,1)</f>
        <v>1</v>
      </c>
      <c r="G536" s="5">
        <f>_xlfn.XLOOKUP(A536,[3]!Table13456[No заказа],[3]!Table13456[Цена],"",0,1)</f>
        <v>12490</v>
      </c>
      <c r="H536" s="2" t="str">
        <f>M01_SETTINGS!$F$2</f>
        <v>KASPI</v>
      </c>
    </row>
    <row r="537" spans="1:8" x14ac:dyDescent="0.35">
      <c r="A537" s="2">
        <v>570241994</v>
      </c>
      <c r="B537" s="3">
        <f>_xlfn.XLOOKUP(A537,[3]!Table13456[No заказа],[3]!Table13456[Дата
отправки],"",0,1)</f>
        <v>45824</v>
      </c>
      <c r="C537" s="3"/>
      <c r="D537" s="3"/>
      <c r="F537" s="5">
        <f>_xlfn.XLOOKUP(A537,[3]!Table13456[No заказа],[3]!Table13456[Количество],"",0,1)</f>
        <v>1</v>
      </c>
      <c r="G537" s="5">
        <f>_xlfn.XLOOKUP(A537,[3]!Table13456[No заказа],[3]!Table13456[Цена],"",0,1)</f>
        <v>12490</v>
      </c>
      <c r="H537" s="2" t="str">
        <f>M01_SETTINGS!$F$2</f>
        <v>KASPI</v>
      </c>
    </row>
    <row r="538" spans="1:8" x14ac:dyDescent="0.35">
      <c r="A538" s="2">
        <v>569874441</v>
      </c>
      <c r="B538" s="3">
        <f>_xlfn.XLOOKUP(A538,[3]!Table13456[No заказа],[3]!Table13456[Дата
отправки],"",0,1)</f>
        <v>45824</v>
      </c>
      <c r="C538" s="3"/>
      <c r="D538" s="3"/>
      <c r="F538" s="5">
        <f>_xlfn.XLOOKUP(A538,[3]!Table13456[No заказа],[3]!Table13456[Количество],"",0,1)</f>
        <v>1</v>
      </c>
      <c r="G538" s="5">
        <f>_xlfn.XLOOKUP(A538,[3]!Table13456[No заказа],[3]!Table13456[Цена],"",0,1)</f>
        <v>12490</v>
      </c>
      <c r="H538" s="2" t="str">
        <f>M01_SETTINGS!$F$2</f>
        <v>KASPI</v>
      </c>
    </row>
    <row r="539" spans="1:8" x14ac:dyDescent="0.35">
      <c r="A539" s="2">
        <v>569959349</v>
      </c>
      <c r="B539" s="3">
        <f>_xlfn.XLOOKUP(A539,[3]!Table13456[No заказа],[3]!Table13456[Дата
отправки],"",0,1)</f>
        <v>45824</v>
      </c>
      <c r="C539" s="3"/>
      <c r="D539" s="3"/>
      <c r="F539" s="5">
        <f>_xlfn.XLOOKUP(A539,[3]!Table13456[No заказа],[3]!Table13456[Количество],"",0,1)</f>
        <v>1</v>
      </c>
      <c r="G539" s="5">
        <f>_xlfn.XLOOKUP(A539,[3]!Table13456[No заказа],[3]!Table13456[Цена],"",0,1)</f>
        <v>8480</v>
      </c>
      <c r="H539" s="2" t="str">
        <f>M01_SETTINGS!$F$2</f>
        <v>KASPI</v>
      </c>
    </row>
    <row r="540" spans="1:8" x14ac:dyDescent="0.35">
      <c r="A540" s="2">
        <v>569986717</v>
      </c>
      <c r="B540" s="3">
        <f>_xlfn.XLOOKUP(A540,[3]!Table13456[No заказа],[3]!Table13456[Дата
отправки],"",0,1)</f>
        <v>45824</v>
      </c>
      <c r="C540" s="3"/>
      <c r="D540" s="3"/>
      <c r="F540" s="5">
        <f>_xlfn.XLOOKUP(A540,[3]!Table13456[No заказа],[3]!Table13456[Количество],"",0,1)</f>
        <v>1</v>
      </c>
      <c r="G540" s="5">
        <f>_xlfn.XLOOKUP(A540,[3]!Table13456[No заказа],[3]!Table13456[Цена],"",0,1)</f>
        <v>8877</v>
      </c>
      <c r="H540" s="2" t="str">
        <f>M01_SETTINGS!$F$2</f>
        <v>KASPI</v>
      </c>
    </row>
    <row r="541" spans="1:8" x14ac:dyDescent="0.35">
      <c r="A541" s="2">
        <v>569966447</v>
      </c>
      <c r="B541" s="3">
        <f>_xlfn.XLOOKUP(A541,[3]!Table13456[No заказа],[3]!Table13456[Дата
отправки],"",0,1)</f>
        <v>45824</v>
      </c>
      <c r="C541" s="3"/>
      <c r="D541" s="3"/>
      <c r="F541" s="5">
        <f>_xlfn.XLOOKUP(A541,[3]!Table13456[No заказа],[3]!Table13456[Количество],"",0,1)</f>
        <v>1</v>
      </c>
      <c r="G541" s="5">
        <f>_xlfn.XLOOKUP(A541,[3]!Table13456[No заказа],[3]!Table13456[Цена],"",0,1)</f>
        <v>8877</v>
      </c>
      <c r="H541" s="2" t="str">
        <f>M01_SETTINGS!$F$2</f>
        <v>KASPI</v>
      </c>
    </row>
    <row r="542" spans="1:8" x14ac:dyDescent="0.35">
      <c r="A542" s="2">
        <v>569886907</v>
      </c>
      <c r="B542" s="3">
        <f>_xlfn.XLOOKUP(A542,[3]!Table13456[No заказа],[3]!Table13456[Дата
отправки],"",0,1)</f>
        <v>45824</v>
      </c>
      <c r="C542" s="3"/>
      <c r="D542" s="3"/>
      <c r="F542" s="5">
        <f>_xlfn.XLOOKUP(A542,[3]!Table13456[No заказа],[3]!Table13456[Количество],"",0,1)</f>
        <v>1</v>
      </c>
      <c r="G542" s="5">
        <f>_xlfn.XLOOKUP(A542,[3]!Table13456[No заказа],[3]!Table13456[Цена],"",0,1)</f>
        <v>10895</v>
      </c>
      <c r="H542" s="2" t="str">
        <f>M01_SETTINGS!$F$2</f>
        <v>KASPI</v>
      </c>
    </row>
    <row r="543" spans="1:8" x14ac:dyDescent="0.35">
      <c r="A543" s="2">
        <v>569595334</v>
      </c>
      <c r="B543" s="3">
        <f>_xlfn.XLOOKUP(A543,[3]!Table13456[No заказа],[3]!Table13456[Дата
отправки],"",0,1)</f>
        <v>45823</v>
      </c>
      <c r="C543" s="3"/>
      <c r="D543" s="3"/>
      <c r="F543" s="5">
        <f>_xlfn.XLOOKUP(A543,[3]!Table13456[No заказа],[3]!Table13456[Количество],"",0,1)</f>
        <v>1</v>
      </c>
      <c r="G543" s="5">
        <f>_xlfn.XLOOKUP(A543,[3]!Table13456[No заказа],[3]!Table13456[Цена],"",0,1)</f>
        <v>4998</v>
      </c>
      <c r="H543" s="2" t="str">
        <f>M01_SETTINGS!$F$2</f>
        <v>KASPI</v>
      </c>
    </row>
    <row r="544" spans="1:8" x14ac:dyDescent="0.35">
      <c r="A544" s="2">
        <v>569325786</v>
      </c>
      <c r="B544" s="3">
        <f>_xlfn.XLOOKUP(A544,[3]!Table13456[No заказа],[3]!Table13456[Дата
отправки],"",0,1)</f>
        <v>45823</v>
      </c>
      <c r="C544" s="3"/>
      <c r="D544" s="3"/>
      <c r="F544" s="5">
        <f>_xlfn.XLOOKUP(A544,[3]!Table13456[No заказа],[3]!Table13456[Количество],"",0,1)</f>
        <v>1</v>
      </c>
      <c r="G544" s="5">
        <f>_xlfn.XLOOKUP(A544,[3]!Table13456[No заказа],[3]!Table13456[Цена],"",0,1)</f>
        <v>6988</v>
      </c>
      <c r="H544" s="2" t="str">
        <f>M01_SETTINGS!$F$2</f>
        <v>KASPI</v>
      </c>
    </row>
    <row r="545" spans="1:8" x14ac:dyDescent="0.35">
      <c r="A545" s="2">
        <v>569299165</v>
      </c>
      <c r="B545" s="3">
        <f>_xlfn.XLOOKUP(A545,[3]!Table13456[No заказа],[3]!Table13456[Дата
отправки],"",0,1)</f>
        <v>45823</v>
      </c>
      <c r="C545" s="3"/>
      <c r="D545" s="3"/>
      <c r="F545" s="5">
        <f>_xlfn.XLOOKUP(A545,[3]!Table13456[No заказа],[3]!Table13456[Количество],"",0,1)</f>
        <v>1</v>
      </c>
      <c r="G545" s="5">
        <f>_xlfn.XLOOKUP(A545,[3]!Table13456[No заказа],[3]!Table13456[Цена],"",0,1)</f>
        <v>1499</v>
      </c>
      <c r="H545" s="2" t="str">
        <f>M01_SETTINGS!$F$2</f>
        <v>KASPI</v>
      </c>
    </row>
    <row r="546" spans="1:8" x14ac:dyDescent="0.35">
      <c r="A546" s="2">
        <v>569335712</v>
      </c>
      <c r="B546" s="3">
        <f>_xlfn.XLOOKUP(A546,[3]!Table13456[No заказа],[3]!Table13456[Дата
отправки],"",0,1)</f>
        <v>45823</v>
      </c>
      <c r="C546" s="3"/>
      <c r="D546" s="3"/>
      <c r="F546" s="5">
        <f>_xlfn.XLOOKUP(A546,[3]!Table13456[No заказа],[3]!Table13456[Количество],"",0,1)</f>
        <v>1</v>
      </c>
      <c r="G546" s="5">
        <f>_xlfn.XLOOKUP(A546,[3]!Table13456[No заказа],[3]!Table13456[Цена],"",0,1)</f>
        <v>1499</v>
      </c>
      <c r="H546" s="2" t="str">
        <f>M01_SETTINGS!$F$2</f>
        <v>KASPI</v>
      </c>
    </row>
    <row r="547" spans="1:8" x14ac:dyDescent="0.35">
      <c r="A547" s="2">
        <v>569558950</v>
      </c>
      <c r="B547" s="3">
        <f>_xlfn.XLOOKUP(A547,[3]!Table13456[No заказа],[3]!Table13456[Дата
отправки],"",0,1)</f>
        <v>45823</v>
      </c>
      <c r="C547" s="3"/>
      <c r="D547" s="3"/>
      <c r="F547" s="5">
        <f>_xlfn.XLOOKUP(A547,[3]!Table13456[No заказа],[3]!Table13456[Количество],"",0,1)</f>
        <v>1</v>
      </c>
      <c r="G547" s="5">
        <f>_xlfn.XLOOKUP(A547,[3]!Table13456[No заказа],[3]!Table13456[Цена],"",0,1)</f>
        <v>11990</v>
      </c>
      <c r="H547" s="2" t="str">
        <f>M01_SETTINGS!$F$2</f>
        <v>KASPI</v>
      </c>
    </row>
    <row r="548" spans="1:8" x14ac:dyDescent="0.35">
      <c r="A548" s="2">
        <v>569242966</v>
      </c>
      <c r="B548" s="3">
        <f>_xlfn.XLOOKUP(A548,[3]!Table13456[No заказа],[3]!Table13456[Дата
отправки],"",0,1)</f>
        <v>45823</v>
      </c>
      <c r="C548" s="3"/>
      <c r="D548" s="3"/>
      <c r="F548" s="5">
        <f>_xlfn.XLOOKUP(A548,[3]!Table13456[No заказа],[3]!Table13456[Количество],"",0,1)</f>
        <v>1</v>
      </c>
      <c r="G548" s="5">
        <f>_xlfn.XLOOKUP(A548,[3]!Table13456[No заказа],[3]!Table13456[Цена],"",0,1)</f>
        <v>11990</v>
      </c>
      <c r="H548" s="2" t="str">
        <f>M01_SETTINGS!$F$2</f>
        <v>KASPI</v>
      </c>
    </row>
    <row r="549" spans="1:8" x14ac:dyDescent="0.35">
      <c r="A549" s="2">
        <v>569261439</v>
      </c>
      <c r="B549" s="3">
        <f>_xlfn.XLOOKUP(A549,[3]!Table13456[No заказа],[3]!Table13456[Дата
отправки],"",0,1)</f>
        <v>45823</v>
      </c>
      <c r="C549" s="3"/>
      <c r="D549" s="3"/>
      <c r="F549" s="5">
        <f>_xlfn.XLOOKUP(A549,[3]!Table13456[No заказа],[3]!Table13456[Количество],"",0,1)</f>
        <v>1</v>
      </c>
      <c r="G549" s="5">
        <f>_xlfn.XLOOKUP(A549,[3]!Table13456[No заказа],[3]!Table13456[Цена],"",0,1)</f>
        <v>12490</v>
      </c>
      <c r="H549" s="2" t="str">
        <f>M01_SETTINGS!$F$2</f>
        <v>KASPI</v>
      </c>
    </row>
    <row r="550" spans="1:8" x14ac:dyDescent="0.35">
      <c r="A550" s="2">
        <v>569538741</v>
      </c>
      <c r="B550" s="3">
        <f>_xlfn.XLOOKUP(A550,[3]!Table13456[No заказа],[3]!Table13456[Дата
отправки],"",0,1)</f>
        <v>45823</v>
      </c>
      <c r="C550" s="3"/>
      <c r="D550" s="3"/>
      <c r="F550" s="5">
        <f>_xlfn.XLOOKUP(A550,[3]!Table13456[No заказа],[3]!Table13456[Количество],"",0,1)</f>
        <v>1</v>
      </c>
      <c r="G550" s="5">
        <f>_xlfn.XLOOKUP(A550,[3]!Table13456[No заказа],[3]!Table13456[Цена],"",0,1)</f>
        <v>11990</v>
      </c>
      <c r="H550" s="2" t="str">
        <f>M01_SETTINGS!$F$2</f>
        <v>KASPI</v>
      </c>
    </row>
    <row r="551" spans="1:8" x14ac:dyDescent="0.35">
      <c r="A551" s="2">
        <v>569369746</v>
      </c>
      <c r="B551" s="3">
        <f>_xlfn.XLOOKUP(A551,[3]!Table13456[No заказа],[3]!Table13456[Дата
отправки],"",0,1)</f>
        <v>45823</v>
      </c>
      <c r="C551" s="3"/>
      <c r="D551" s="3"/>
      <c r="F551" s="5">
        <f>_xlfn.XLOOKUP(A551,[3]!Table13456[No заказа],[3]!Table13456[Количество],"",0,1)</f>
        <v>1</v>
      </c>
      <c r="G551" s="5">
        <f>_xlfn.XLOOKUP(A551,[3]!Table13456[No заказа],[3]!Table13456[Цена],"",0,1)</f>
        <v>11990</v>
      </c>
      <c r="H551" s="2" t="str">
        <f>M01_SETTINGS!$F$2</f>
        <v>KASPI</v>
      </c>
    </row>
    <row r="552" spans="1:8" x14ac:dyDescent="0.35">
      <c r="A552" s="2">
        <v>569193887</v>
      </c>
      <c r="B552" s="3">
        <f>_xlfn.XLOOKUP(A552,[3]!Table13456[No заказа],[3]!Table13456[Дата
отправки],"",0,1)</f>
        <v>45823</v>
      </c>
      <c r="C552" s="3"/>
      <c r="D552" s="3"/>
      <c r="F552" s="5">
        <f>_xlfn.XLOOKUP(A552,[3]!Table13456[No заказа],[3]!Table13456[Количество],"",0,1)</f>
        <v>1</v>
      </c>
      <c r="G552" s="5">
        <f>_xlfn.XLOOKUP(A552,[3]!Table13456[No заказа],[3]!Table13456[Цена],"",0,1)</f>
        <v>11990</v>
      </c>
      <c r="H552" s="2" t="str">
        <f>M01_SETTINGS!$F$2</f>
        <v>KASPI</v>
      </c>
    </row>
    <row r="553" spans="1:8" x14ac:dyDescent="0.35">
      <c r="A553" s="2">
        <v>569635370</v>
      </c>
      <c r="B553" s="3">
        <f>_xlfn.XLOOKUP(A553,[3]!Table13456[No заказа],[3]!Table13456[Дата
отправки],"",0,1)</f>
        <v>45823</v>
      </c>
      <c r="C553" s="3"/>
      <c r="D553" s="3"/>
      <c r="F553" s="5">
        <f>_xlfn.XLOOKUP(A553,[3]!Table13456[No заказа],[3]!Table13456[Количество],"",0,1)</f>
        <v>1</v>
      </c>
      <c r="G553" s="5">
        <f>_xlfn.XLOOKUP(A553,[3]!Table13456[No заказа],[3]!Table13456[Цена],"",0,1)</f>
        <v>11990</v>
      </c>
      <c r="H553" s="2" t="str">
        <f>M01_SETTINGS!$F$2</f>
        <v>KASPI</v>
      </c>
    </row>
    <row r="554" spans="1:8" x14ac:dyDescent="0.35">
      <c r="A554" s="2">
        <v>569300437</v>
      </c>
      <c r="B554" s="3">
        <f>_xlfn.XLOOKUP(A554,[3]!Table13456[No заказа],[3]!Table13456[Дата
отправки],"",0,1)</f>
        <v>45823</v>
      </c>
      <c r="C554" s="3"/>
      <c r="D554" s="3"/>
      <c r="F554" s="5">
        <f>_xlfn.XLOOKUP(A554,[3]!Table13456[No заказа],[3]!Table13456[Количество],"",0,1)</f>
        <v>1</v>
      </c>
      <c r="G554" s="5">
        <f>_xlfn.XLOOKUP(A554,[3]!Table13456[No заказа],[3]!Table13456[Цена],"",0,1)</f>
        <v>11990</v>
      </c>
      <c r="H554" s="2" t="str">
        <f>M01_SETTINGS!$F$2</f>
        <v>KASPI</v>
      </c>
    </row>
    <row r="555" spans="1:8" x14ac:dyDescent="0.35">
      <c r="A555" s="2">
        <v>569254067</v>
      </c>
      <c r="B555" s="3">
        <f>_xlfn.XLOOKUP(A555,[3]!Table13456[No заказа],[3]!Table13456[Дата
отправки],"",0,1)</f>
        <v>45823</v>
      </c>
      <c r="C555" s="3"/>
      <c r="D555" s="3"/>
      <c r="F555" s="5">
        <f>_xlfn.XLOOKUP(A555,[3]!Table13456[No заказа],[3]!Table13456[Количество],"",0,1)</f>
        <v>1</v>
      </c>
      <c r="G555" s="5">
        <f>_xlfn.XLOOKUP(A555,[3]!Table13456[No заказа],[3]!Table13456[Цена],"",0,1)</f>
        <v>8479</v>
      </c>
      <c r="H555" s="2" t="str">
        <f>M01_SETTINGS!$F$2</f>
        <v>KASPI</v>
      </c>
    </row>
    <row r="556" spans="1:8" x14ac:dyDescent="0.35">
      <c r="A556" s="2">
        <v>569421182</v>
      </c>
      <c r="B556" s="3">
        <f>_xlfn.XLOOKUP(A556,[3]!Table13456[No заказа],[3]!Table13456[Дата
отправки],"",0,1)</f>
        <v>45823</v>
      </c>
      <c r="C556" s="3"/>
      <c r="D556" s="3"/>
      <c r="F556" s="5">
        <f>_xlfn.XLOOKUP(A556,[3]!Table13456[No заказа],[3]!Table13456[Количество],"",0,1)</f>
        <v>1</v>
      </c>
      <c r="G556" s="5">
        <f>_xlfn.XLOOKUP(A556,[3]!Table13456[No заказа],[3]!Table13456[Цена],"",0,1)</f>
        <v>21899</v>
      </c>
      <c r="H556" s="2" t="str">
        <f>M01_SETTINGS!$F$2</f>
        <v>KASPI</v>
      </c>
    </row>
    <row r="557" spans="1:8" x14ac:dyDescent="0.35">
      <c r="A557" s="2">
        <v>569421182</v>
      </c>
      <c r="B557" s="3">
        <f>_xlfn.XLOOKUP(A557,[3]!Table13456[No заказа],[3]!Table13456[Дата
отправки],"",0,1)</f>
        <v>45823</v>
      </c>
      <c r="C557" s="3"/>
      <c r="D557" s="3"/>
      <c r="F557" s="5">
        <f>_xlfn.XLOOKUP(A557,[3]!Table13456[No заказа],[3]!Table13456[Количество],"",0,1)</f>
        <v>1</v>
      </c>
      <c r="G557" s="5">
        <f>_xlfn.XLOOKUP(A557,[3]!Table13456[No заказа],[3]!Table13456[Цена],"",0,1)</f>
        <v>21899</v>
      </c>
      <c r="H557" s="2" t="str">
        <f>M01_SETTINGS!$F$2</f>
        <v>KASPI</v>
      </c>
    </row>
    <row r="558" spans="1:8" x14ac:dyDescent="0.35">
      <c r="A558" s="2">
        <v>568705654</v>
      </c>
      <c r="B558" s="3">
        <f>_xlfn.XLOOKUP(A558,[3]!Table13456[No заказа],[3]!Table13456[Дата
отправки],"",0,1)</f>
        <v>45822</v>
      </c>
      <c r="C558" s="3"/>
      <c r="D558" s="3"/>
      <c r="F558" s="5">
        <f>_xlfn.XLOOKUP(A558,[3]!Table13456[No заказа],[3]!Table13456[Количество],"",0,1)</f>
        <v>1</v>
      </c>
      <c r="G558" s="5">
        <f>_xlfn.XLOOKUP(A558,[3]!Table13456[No заказа],[3]!Table13456[Цена],"",0,1)</f>
        <v>1499</v>
      </c>
      <c r="H558" s="2" t="str">
        <f>M01_SETTINGS!$F$2</f>
        <v>KASPI</v>
      </c>
    </row>
    <row r="559" spans="1:8" x14ac:dyDescent="0.35">
      <c r="A559" s="2">
        <v>568815483</v>
      </c>
      <c r="B559" s="3">
        <f>_xlfn.XLOOKUP(A559,[3]!Table13456[No заказа],[3]!Table13456[Дата
отправки],"",0,1)</f>
        <v>45822</v>
      </c>
      <c r="C559" s="3"/>
      <c r="D559" s="3"/>
      <c r="F559" s="5">
        <f>_xlfn.XLOOKUP(A559,[3]!Table13456[No заказа],[3]!Table13456[Количество],"",0,1)</f>
        <v>1</v>
      </c>
      <c r="G559" s="5">
        <f>_xlfn.XLOOKUP(A559,[3]!Table13456[No заказа],[3]!Table13456[Цена],"",0,1)</f>
        <v>1499</v>
      </c>
      <c r="H559" s="2" t="str">
        <f>M01_SETTINGS!$F$2</f>
        <v>KASPI</v>
      </c>
    </row>
    <row r="560" spans="1:8" x14ac:dyDescent="0.35">
      <c r="A560" s="2">
        <v>568986648</v>
      </c>
      <c r="B560" s="3">
        <f>_xlfn.XLOOKUP(A560,[3]!Table13456[No заказа],[3]!Table13456[Дата
отправки],"",0,1)</f>
        <v>45822</v>
      </c>
      <c r="C560" s="3"/>
      <c r="D560" s="3"/>
      <c r="F560" s="5">
        <f>_xlfn.XLOOKUP(A560,[3]!Table13456[No заказа],[3]!Table13456[Количество],"",0,1)</f>
        <v>1</v>
      </c>
      <c r="G560" s="5">
        <f>_xlfn.XLOOKUP(A560,[3]!Table13456[No заказа],[3]!Table13456[Цена],"",0,1)</f>
        <v>1499</v>
      </c>
      <c r="H560" s="2" t="str">
        <f>M01_SETTINGS!$F$2</f>
        <v>KASPI</v>
      </c>
    </row>
    <row r="561" spans="1:8" x14ac:dyDescent="0.35">
      <c r="A561" s="2">
        <v>568626592</v>
      </c>
      <c r="B561" s="3">
        <f>_xlfn.XLOOKUP(A561,[3]!Table13456[No заказа],[3]!Table13456[Дата
отправки],"",0,1)</f>
        <v>45822</v>
      </c>
      <c r="C561" s="3"/>
      <c r="D561" s="3"/>
      <c r="F561" s="5">
        <f>_xlfn.XLOOKUP(A561,[3]!Table13456[No заказа],[3]!Table13456[Количество],"",0,1)</f>
        <v>1</v>
      </c>
      <c r="G561" s="5">
        <f>_xlfn.XLOOKUP(A561,[3]!Table13456[No заказа],[3]!Table13456[Цена],"",0,1)</f>
        <v>1499</v>
      </c>
      <c r="H561" s="2" t="str">
        <f>M01_SETTINGS!$F$2</f>
        <v>KASPI</v>
      </c>
    </row>
    <row r="562" spans="1:8" x14ac:dyDescent="0.35">
      <c r="A562" s="2">
        <v>568645012</v>
      </c>
      <c r="B562" s="3">
        <f>_xlfn.XLOOKUP(A562,[3]!Table13456[No заказа],[3]!Table13456[Дата
отправки],"",0,1)</f>
        <v>45822</v>
      </c>
      <c r="C562" s="3"/>
      <c r="D562" s="3"/>
      <c r="F562" s="5">
        <f>_xlfn.XLOOKUP(A562,[3]!Table13456[No заказа],[3]!Table13456[Количество],"",0,1)</f>
        <v>1</v>
      </c>
      <c r="G562" s="5">
        <f>_xlfn.XLOOKUP(A562,[3]!Table13456[No заказа],[3]!Table13456[Цена],"",0,1)</f>
        <v>11990</v>
      </c>
      <c r="H562" s="2" t="str">
        <f>M01_SETTINGS!$F$2</f>
        <v>KASPI</v>
      </c>
    </row>
    <row r="563" spans="1:8" x14ac:dyDescent="0.35">
      <c r="A563" s="2">
        <v>568916266</v>
      </c>
      <c r="B563" s="3">
        <f>_xlfn.XLOOKUP(A563,[3]!Table13456[No заказа],[3]!Table13456[Дата
отправки],"",0,1)</f>
        <v>45822</v>
      </c>
      <c r="C563" s="3"/>
      <c r="D563" s="3"/>
      <c r="F563" s="5">
        <f>_xlfn.XLOOKUP(A563,[3]!Table13456[No заказа],[3]!Table13456[Количество],"",0,1)</f>
        <v>1</v>
      </c>
      <c r="G563" s="5">
        <f>_xlfn.XLOOKUP(A563,[3]!Table13456[No заказа],[3]!Table13456[Цена],"",0,1)</f>
        <v>11990</v>
      </c>
      <c r="H563" s="2" t="str">
        <f>M01_SETTINGS!$F$2</f>
        <v>KASPI</v>
      </c>
    </row>
    <row r="564" spans="1:8" x14ac:dyDescent="0.35">
      <c r="A564" s="2">
        <v>569000694</v>
      </c>
      <c r="B564" s="3">
        <f>_xlfn.XLOOKUP(A564,[3]!Table13456[No заказа],[3]!Table13456[Дата
отправки],"",0,1)</f>
        <v>45822</v>
      </c>
      <c r="C564" s="3"/>
      <c r="D564" s="3"/>
      <c r="F564" s="5">
        <f>_xlfn.XLOOKUP(A564,[3]!Table13456[No заказа],[3]!Table13456[Количество],"",0,1)</f>
        <v>1</v>
      </c>
      <c r="G564" s="5">
        <f>_xlfn.XLOOKUP(A564,[3]!Table13456[No заказа],[3]!Table13456[Цена],"",0,1)</f>
        <v>11990</v>
      </c>
      <c r="H564" s="2" t="str">
        <f>M01_SETTINGS!$F$2</f>
        <v>KASPI</v>
      </c>
    </row>
    <row r="565" spans="1:8" x14ac:dyDescent="0.35">
      <c r="A565" s="2">
        <v>569101354</v>
      </c>
      <c r="B565" s="3">
        <f>_xlfn.XLOOKUP(A565,[3]!Table13456[No заказа],[3]!Table13456[Дата
отправки],"",0,1)</f>
        <v>45822</v>
      </c>
      <c r="C565" s="3"/>
      <c r="D565" s="3"/>
      <c r="F565" s="5">
        <f>_xlfn.XLOOKUP(A565,[3]!Table13456[No заказа],[3]!Table13456[Количество],"",0,1)</f>
        <v>1</v>
      </c>
      <c r="G565" s="5">
        <f>_xlfn.XLOOKUP(A565,[3]!Table13456[No заказа],[3]!Table13456[Цена],"",0,1)</f>
        <v>11990</v>
      </c>
      <c r="H565" s="2" t="str">
        <f>M01_SETTINGS!$F$2</f>
        <v>KASPI</v>
      </c>
    </row>
    <row r="566" spans="1:8" x14ac:dyDescent="0.35">
      <c r="A566" s="2">
        <v>568889040</v>
      </c>
      <c r="B566" s="3">
        <f>_xlfn.XLOOKUP(A566,[3]!Table13456[No заказа],[3]!Table13456[Дата
отправки],"",0,1)</f>
        <v>45822</v>
      </c>
      <c r="C566" s="3"/>
      <c r="D566" s="3"/>
      <c r="F566" s="5">
        <f>_xlfn.XLOOKUP(A566,[3]!Table13456[No заказа],[3]!Table13456[Количество],"",0,1)</f>
        <v>1</v>
      </c>
      <c r="G566" s="5">
        <f>_xlfn.XLOOKUP(A566,[3]!Table13456[No заказа],[3]!Table13456[Цена],"",0,1)</f>
        <v>11990</v>
      </c>
      <c r="H566" s="2" t="str">
        <f>M01_SETTINGS!$F$2</f>
        <v>KASPI</v>
      </c>
    </row>
    <row r="567" spans="1:8" x14ac:dyDescent="0.35">
      <c r="A567" s="2">
        <v>568724755</v>
      </c>
      <c r="B567" s="3">
        <f>_xlfn.XLOOKUP(A567,[3]!Table13456[No заказа],[3]!Table13456[Дата
отправки],"",0,1)</f>
        <v>45822</v>
      </c>
      <c r="C567" s="3"/>
      <c r="D567" s="3"/>
      <c r="F567" s="5">
        <f>_xlfn.XLOOKUP(A567,[3]!Table13456[No заказа],[3]!Table13456[Количество],"",0,1)</f>
        <v>1</v>
      </c>
      <c r="G567" s="5">
        <f>_xlfn.XLOOKUP(A567,[3]!Table13456[No заказа],[3]!Table13456[Цена],"",0,1)</f>
        <v>12990</v>
      </c>
      <c r="H567" s="2" t="str">
        <f>M01_SETTINGS!$F$2</f>
        <v>KASPI</v>
      </c>
    </row>
    <row r="568" spans="1:8" x14ac:dyDescent="0.35">
      <c r="A568" s="2">
        <v>569074943</v>
      </c>
      <c r="B568" s="3">
        <f>_xlfn.XLOOKUP(A568,[3]!Table13456[No заказа],[3]!Table13456[Дата
отправки],"",0,1)</f>
        <v>45822</v>
      </c>
      <c r="C568" s="3"/>
      <c r="D568" s="3"/>
      <c r="F568" s="5">
        <f>_xlfn.XLOOKUP(A568,[3]!Table13456[No заказа],[3]!Table13456[Количество],"",0,1)</f>
        <v>1</v>
      </c>
      <c r="G568" s="5">
        <f>_xlfn.XLOOKUP(A568,[3]!Table13456[No заказа],[3]!Table13456[Цена],"",0,1)</f>
        <v>8480</v>
      </c>
      <c r="H568" s="2" t="str">
        <f>M01_SETTINGS!$F$2</f>
        <v>KASPI</v>
      </c>
    </row>
    <row r="569" spans="1:8" x14ac:dyDescent="0.35">
      <c r="A569" s="2">
        <v>568674190</v>
      </c>
      <c r="B569" s="3">
        <f>_xlfn.XLOOKUP(A569,[3]!Table13456[No заказа],[3]!Table13456[Дата
отправки],"",0,1)</f>
        <v>45822</v>
      </c>
      <c r="C569" s="3"/>
      <c r="D569" s="3"/>
      <c r="F569" s="5">
        <f>_xlfn.XLOOKUP(A569,[3]!Table13456[No заказа],[3]!Table13456[Количество],"",0,1)</f>
        <v>1</v>
      </c>
      <c r="G569" s="5">
        <f>_xlfn.XLOOKUP(A569,[3]!Table13456[No заказа],[3]!Table13456[Цена],"",0,1)</f>
        <v>8479</v>
      </c>
      <c r="H569" s="2" t="str">
        <f>M01_SETTINGS!$F$2</f>
        <v>KASPI</v>
      </c>
    </row>
    <row r="570" spans="1:8" x14ac:dyDescent="0.35">
      <c r="A570" s="2">
        <v>569059190</v>
      </c>
      <c r="B570" s="3">
        <f>_xlfn.XLOOKUP(A570,[3]!Table13456[No заказа],[3]!Table13456[Дата
отправки],"",0,1)</f>
        <v>45822</v>
      </c>
      <c r="C570" s="3"/>
      <c r="D570" s="3"/>
      <c r="F570" s="5">
        <f>_xlfn.XLOOKUP(A570,[3]!Table13456[No заказа],[3]!Table13456[Количество],"",0,1)</f>
        <v>1</v>
      </c>
      <c r="G570" s="5">
        <f>_xlfn.XLOOKUP(A570,[3]!Table13456[No заказа],[3]!Table13456[Цена],"",0,1)</f>
        <v>8791</v>
      </c>
      <c r="H570" s="2" t="str">
        <f>M01_SETTINGS!$F$2</f>
        <v>KASPI</v>
      </c>
    </row>
    <row r="571" spans="1:8" x14ac:dyDescent="0.35">
      <c r="A571" s="2">
        <v>568732916</v>
      </c>
      <c r="B571" s="3">
        <f>_xlfn.XLOOKUP(A571,[3]!Table13456[No заказа],[3]!Table13456[Дата
отправки],"",0,1)</f>
        <v>45822</v>
      </c>
      <c r="C571" s="3"/>
      <c r="D571" s="3"/>
      <c r="F571" s="5">
        <f>_xlfn.XLOOKUP(A571,[3]!Table13456[No заказа],[3]!Table13456[Количество],"",0,1)</f>
        <v>1</v>
      </c>
      <c r="G571" s="5">
        <f>_xlfn.XLOOKUP(A571,[3]!Table13456[No заказа],[3]!Table13456[Цена],"",0,1)</f>
        <v>21000</v>
      </c>
      <c r="H571" s="2" t="str">
        <f>M01_SETTINGS!$F$2</f>
        <v>KASPI</v>
      </c>
    </row>
    <row r="572" spans="1:8" x14ac:dyDescent="0.35">
      <c r="A572" s="2">
        <v>568698361</v>
      </c>
      <c r="B572" s="3">
        <f>_xlfn.XLOOKUP(A572,[3]!Table13456[No заказа],[3]!Table13456[Дата
отправки],"",0,1)</f>
        <v>45822</v>
      </c>
      <c r="C572" s="3"/>
      <c r="D572" s="3"/>
      <c r="F572" s="5">
        <f>_xlfn.XLOOKUP(A572,[3]!Table13456[No заказа],[3]!Table13456[Количество],"",0,1)</f>
        <v>1</v>
      </c>
      <c r="G572" s="5">
        <f>_xlfn.XLOOKUP(A572,[3]!Table13456[No заказа],[3]!Table13456[Цена],"",0,1)</f>
        <v>21000</v>
      </c>
      <c r="H572" s="2" t="str">
        <f>M01_SETTINGS!$F$2</f>
        <v>KASPI</v>
      </c>
    </row>
    <row r="573" spans="1:8" x14ac:dyDescent="0.35">
      <c r="A573" s="2">
        <v>568669037</v>
      </c>
      <c r="B573" s="3">
        <f>_xlfn.XLOOKUP(A573,[3]!Table13456[No заказа],[3]!Table13456[Дата
отправки],"",0,1)</f>
        <v>45822</v>
      </c>
      <c r="C573" s="3"/>
      <c r="D573" s="3"/>
      <c r="F573" s="5">
        <f>_xlfn.XLOOKUP(A573,[3]!Table13456[No заказа],[3]!Table13456[Количество],"",0,1)</f>
        <v>1</v>
      </c>
      <c r="G573" s="5">
        <f>_xlfn.XLOOKUP(A573,[3]!Table13456[No заказа],[3]!Table13456[Цена],"",0,1)</f>
        <v>21000</v>
      </c>
      <c r="H573" s="2" t="str">
        <f>M01_SETTINGS!$F$2</f>
        <v>KASPI</v>
      </c>
    </row>
    <row r="574" spans="1:8" x14ac:dyDescent="0.35">
      <c r="A574" s="2">
        <v>568695789</v>
      </c>
      <c r="B574" s="3">
        <f>_xlfn.XLOOKUP(A574,[3]!Table13456[No заказа],[3]!Table13456[Дата
отправки],"",0,1)</f>
        <v>45822</v>
      </c>
      <c r="C574" s="3"/>
      <c r="D574" s="3"/>
      <c r="F574" s="5">
        <f>_xlfn.XLOOKUP(A574,[3]!Table13456[No заказа],[3]!Table13456[Количество],"",0,1)</f>
        <v>1</v>
      </c>
      <c r="G574" s="5">
        <f>_xlfn.XLOOKUP(A574,[3]!Table13456[No заказа],[3]!Table13456[Цена],"",0,1)</f>
        <v>20878</v>
      </c>
      <c r="H574" s="2" t="str">
        <f>M01_SETTINGS!$F$2</f>
        <v>KASPI</v>
      </c>
    </row>
    <row r="575" spans="1:8" x14ac:dyDescent="0.35">
      <c r="A575" s="2">
        <v>568292970</v>
      </c>
      <c r="B575" s="3">
        <f>_xlfn.XLOOKUP(A575,[3]!Table13456[No заказа],[3]!Table13456[Дата
отправки],"",0,1)</f>
        <v>45821</v>
      </c>
      <c r="C575" s="3"/>
      <c r="D575" s="3"/>
      <c r="F575" s="5">
        <f>_xlfn.XLOOKUP(A575,[3]!Table13456[No заказа],[3]!Table13456[Количество],"",0,1)</f>
        <v>1</v>
      </c>
      <c r="G575" s="5">
        <f>_xlfn.XLOOKUP(A575,[3]!Table13456[No заказа],[3]!Table13456[Цена],"",0,1)</f>
        <v>1499</v>
      </c>
      <c r="H575" s="2" t="str">
        <f>M01_SETTINGS!$F$2</f>
        <v>KASPI</v>
      </c>
    </row>
    <row r="576" spans="1:8" x14ac:dyDescent="0.35">
      <c r="A576" s="2" t="str">
        <v>568234959-1</v>
      </c>
      <c r="B576" s="3">
        <f>_xlfn.XLOOKUP(A576,[3]!Table13456[No заказа],[3]!Table13456[Дата
отправки],"",0,1)</f>
        <v>45821</v>
      </c>
      <c r="C576" s="3"/>
      <c r="D576" s="3"/>
      <c r="F576" s="5">
        <f>_xlfn.XLOOKUP(A576,[3]!Table13456[No заказа],[3]!Table13456[Количество],"",0,1)</f>
        <v>1</v>
      </c>
      <c r="G576" s="5">
        <f>_xlfn.XLOOKUP(A576,[3]!Table13456[No заказа],[3]!Table13456[Цена],"",0,1)</f>
        <v>1499</v>
      </c>
      <c r="H576" s="2" t="str">
        <f>M01_SETTINGS!$F$2</f>
        <v>KASPI</v>
      </c>
    </row>
    <row r="577" spans="1:8" x14ac:dyDescent="0.35">
      <c r="A577" s="2" t="str">
        <v>568234959-2</v>
      </c>
      <c r="B577" s="3">
        <f>_xlfn.XLOOKUP(A577,[3]!Table13456[No заказа],[3]!Table13456[Дата
отправки],"",0,1)</f>
        <v>45821</v>
      </c>
      <c r="C577" s="3"/>
      <c r="D577" s="3"/>
      <c r="F577" s="5">
        <f>_xlfn.XLOOKUP(A577,[3]!Table13456[No заказа],[3]!Table13456[Количество],"",0,1)</f>
        <v>1</v>
      </c>
      <c r="G577" s="5">
        <f>_xlfn.XLOOKUP(A577,[3]!Table13456[No заказа],[3]!Table13456[Цена],"",0,1)</f>
        <v>1499</v>
      </c>
      <c r="H577" s="2" t="str">
        <f>M01_SETTINGS!$F$2</f>
        <v>KASPI</v>
      </c>
    </row>
    <row r="578" spans="1:8" x14ac:dyDescent="0.35">
      <c r="A578" s="2">
        <v>568573221</v>
      </c>
      <c r="B578" s="3">
        <f>_xlfn.XLOOKUP(A578,[3]!Table13456[No заказа],[3]!Table13456[Дата
отправки],"",0,1)</f>
        <v>45821</v>
      </c>
      <c r="C578" s="3"/>
      <c r="D578" s="3"/>
      <c r="F578" s="5">
        <f>_xlfn.XLOOKUP(A578,[3]!Table13456[No заказа],[3]!Table13456[Количество],"",0,1)</f>
        <v>1</v>
      </c>
      <c r="G578" s="5">
        <f>_xlfn.XLOOKUP(A578,[3]!Table13456[No заказа],[3]!Table13456[Цена],"",0,1)</f>
        <v>12490</v>
      </c>
      <c r="H578" s="2" t="str">
        <f>M01_SETTINGS!$F$2</f>
        <v>KASPI</v>
      </c>
    </row>
    <row r="579" spans="1:8" x14ac:dyDescent="0.35">
      <c r="A579" s="2">
        <v>568294962</v>
      </c>
      <c r="B579" s="3">
        <f>_xlfn.XLOOKUP(A579,[3]!Table13456[No заказа],[3]!Table13456[Дата
отправки],"",0,1)</f>
        <v>45821</v>
      </c>
      <c r="C579" s="3"/>
      <c r="D579" s="3"/>
      <c r="F579" s="5">
        <f>_xlfn.XLOOKUP(A579,[3]!Table13456[No заказа],[3]!Table13456[Количество],"",0,1)</f>
        <v>1</v>
      </c>
      <c r="G579" s="5">
        <f>_xlfn.XLOOKUP(A579,[3]!Table13456[No заказа],[3]!Table13456[Цена],"",0,1)</f>
        <v>12490</v>
      </c>
      <c r="H579" s="2" t="str">
        <f>M01_SETTINGS!$F$2</f>
        <v>KASPI</v>
      </c>
    </row>
    <row r="580" spans="1:8" x14ac:dyDescent="0.35">
      <c r="A580" s="2">
        <v>568031198</v>
      </c>
      <c r="B580" s="3">
        <f>_xlfn.XLOOKUP(A580,[3]!Table13456[No заказа],[3]!Table13456[Дата
отправки],"",0,1)</f>
        <v>45821</v>
      </c>
      <c r="C580" s="3"/>
      <c r="D580" s="3"/>
      <c r="F580" s="5">
        <f>_xlfn.XLOOKUP(A580,[3]!Table13456[No заказа],[3]!Table13456[Количество],"",0,1)</f>
        <v>1</v>
      </c>
      <c r="G580" s="5">
        <f>_xlfn.XLOOKUP(A580,[3]!Table13456[No заказа],[3]!Table13456[Цена],"",0,1)</f>
        <v>12490</v>
      </c>
      <c r="H580" s="2" t="str">
        <f>M01_SETTINGS!$F$2</f>
        <v>KASPI</v>
      </c>
    </row>
    <row r="581" spans="1:8" x14ac:dyDescent="0.35">
      <c r="A581" s="2">
        <v>568425005</v>
      </c>
      <c r="B581" s="3">
        <f>_xlfn.XLOOKUP(A581,[3]!Table13456[No заказа],[3]!Table13456[Дата
отправки],"",0,1)</f>
        <v>45821</v>
      </c>
      <c r="C581" s="3"/>
      <c r="D581" s="3"/>
      <c r="F581" s="5">
        <f>_xlfn.XLOOKUP(A581,[3]!Table13456[No заказа],[3]!Table13456[Количество],"",0,1)</f>
        <v>1</v>
      </c>
      <c r="G581" s="5">
        <f>_xlfn.XLOOKUP(A581,[3]!Table13456[No заказа],[3]!Table13456[Цена],"",0,1)</f>
        <v>11990</v>
      </c>
      <c r="H581" s="2" t="str">
        <f>M01_SETTINGS!$F$2</f>
        <v>KASPI</v>
      </c>
    </row>
    <row r="582" spans="1:8" x14ac:dyDescent="0.35">
      <c r="A582" s="2">
        <v>568083743</v>
      </c>
      <c r="B582" s="3">
        <f>_xlfn.XLOOKUP(A582,[3]!Table13456[No заказа],[3]!Table13456[Дата
отправки],"",0,1)</f>
        <v>45821</v>
      </c>
      <c r="C582" s="3"/>
      <c r="D582" s="3"/>
      <c r="F582" s="5">
        <f>_xlfn.XLOOKUP(A582,[3]!Table13456[No заказа],[3]!Table13456[Количество],"",0,1)</f>
        <v>1</v>
      </c>
      <c r="G582" s="5">
        <f>_xlfn.XLOOKUP(A582,[3]!Table13456[No заказа],[3]!Table13456[Цена],"",0,1)</f>
        <v>11990</v>
      </c>
      <c r="H582" s="2" t="str">
        <f>M01_SETTINGS!$F$2</f>
        <v>KASPI</v>
      </c>
    </row>
    <row r="583" spans="1:8" x14ac:dyDescent="0.35">
      <c r="A583" s="2">
        <v>568109591</v>
      </c>
      <c r="B583" s="3">
        <f>_xlfn.XLOOKUP(A583,[3]!Table13456[No заказа],[3]!Table13456[Дата
отправки],"",0,1)</f>
        <v>45821</v>
      </c>
      <c r="C583" s="3"/>
      <c r="D583" s="3"/>
      <c r="F583" s="5">
        <f>_xlfn.XLOOKUP(A583,[3]!Table13456[No заказа],[3]!Table13456[Количество],"",0,1)</f>
        <v>1</v>
      </c>
      <c r="G583" s="5">
        <f>_xlfn.XLOOKUP(A583,[3]!Table13456[No заказа],[3]!Table13456[Цена],"",0,1)</f>
        <v>11990</v>
      </c>
      <c r="H583" s="2" t="str">
        <f>M01_SETTINGS!$F$2</f>
        <v>KASPI</v>
      </c>
    </row>
    <row r="584" spans="1:8" x14ac:dyDescent="0.35">
      <c r="A584" s="2">
        <v>568218376</v>
      </c>
      <c r="B584" s="3">
        <f>_xlfn.XLOOKUP(A584,[3]!Table13456[No заказа],[3]!Table13456[Дата
отправки],"",0,1)</f>
        <v>45821</v>
      </c>
      <c r="C584" s="3"/>
      <c r="D584" s="3"/>
      <c r="F584" s="5">
        <f>_xlfn.XLOOKUP(A584,[3]!Table13456[No заказа],[3]!Table13456[Количество],"",0,1)</f>
        <v>1</v>
      </c>
      <c r="G584" s="5">
        <f>_xlfn.XLOOKUP(A584,[3]!Table13456[No заказа],[3]!Table13456[Цена],"",0,1)</f>
        <v>13490</v>
      </c>
      <c r="H584" s="2" t="str">
        <f>M01_SETTINGS!$F$2</f>
        <v>KASPI</v>
      </c>
    </row>
    <row r="585" spans="1:8" x14ac:dyDescent="0.35">
      <c r="A585" s="2">
        <v>568525811</v>
      </c>
      <c r="B585" s="3">
        <f>_xlfn.XLOOKUP(A585,[3]!Table13456[No заказа],[3]!Table13456[Дата
отправки],"",0,1)</f>
        <v>45821</v>
      </c>
      <c r="C585" s="3"/>
      <c r="D585" s="3"/>
      <c r="F585" s="5">
        <f>_xlfn.XLOOKUP(A585,[3]!Table13456[No заказа],[3]!Table13456[Количество],"",0,1)</f>
        <v>1</v>
      </c>
      <c r="G585" s="5">
        <f>_xlfn.XLOOKUP(A585,[3]!Table13456[No заказа],[3]!Table13456[Цена],"",0,1)</f>
        <v>12490</v>
      </c>
      <c r="H585" s="2" t="str">
        <f>M01_SETTINGS!$F$2</f>
        <v>KASPI</v>
      </c>
    </row>
    <row r="586" spans="1:8" x14ac:dyDescent="0.35">
      <c r="A586" s="2">
        <v>568445752</v>
      </c>
      <c r="B586" s="3">
        <f>_xlfn.XLOOKUP(A586,[3]!Table13456[No заказа],[3]!Table13456[Дата
отправки],"",0,1)</f>
        <v>45821</v>
      </c>
      <c r="C586" s="3"/>
      <c r="D586" s="3"/>
      <c r="F586" s="5">
        <f>_xlfn.XLOOKUP(A586,[3]!Table13456[No заказа],[3]!Table13456[Количество],"",0,1)</f>
        <v>1</v>
      </c>
      <c r="G586" s="5">
        <f>_xlfn.XLOOKUP(A586,[3]!Table13456[No заказа],[3]!Table13456[Цена],"",0,1)</f>
        <v>13490</v>
      </c>
      <c r="H586" s="2" t="str">
        <f>M01_SETTINGS!$F$2</f>
        <v>KASPI</v>
      </c>
    </row>
    <row r="587" spans="1:8" x14ac:dyDescent="0.35">
      <c r="A587" s="2">
        <v>568086941</v>
      </c>
      <c r="B587" s="3">
        <f>_xlfn.XLOOKUP(A587,[3]!Table13456[No заказа],[3]!Table13456[Дата
отправки],"",0,1)</f>
        <v>45821</v>
      </c>
      <c r="C587" s="3"/>
      <c r="D587" s="3"/>
      <c r="F587" s="5">
        <f>_xlfn.XLOOKUP(A587,[3]!Table13456[No заказа],[3]!Table13456[Количество],"",0,1)</f>
        <v>1</v>
      </c>
      <c r="G587" s="5">
        <f>_xlfn.XLOOKUP(A587,[3]!Table13456[No заказа],[3]!Table13456[Цена],"",0,1)</f>
        <v>13490</v>
      </c>
      <c r="H587" s="2" t="str">
        <f>M01_SETTINGS!$F$2</f>
        <v>KASPI</v>
      </c>
    </row>
    <row r="588" spans="1:8" x14ac:dyDescent="0.35">
      <c r="A588" s="2">
        <v>567984215</v>
      </c>
      <c r="B588" s="3">
        <f>_xlfn.XLOOKUP(A588,[3]!Table13456[No заказа],[3]!Table13456[Дата
отправки],"",0,1)</f>
        <v>45821</v>
      </c>
      <c r="C588" s="3"/>
      <c r="D588" s="3"/>
      <c r="F588" s="5">
        <f>_xlfn.XLOOKUP(A588,[3]!Table13456[No заказа],[3]!Table13456[Количество],"",0,1)</f>
        <v>1</v>
      </c>
      <c r="G588" s="5">
        <f>_xlfn.XLOOKUP(A588,[3]!Table13456[No заказа],[3]!Table13456[Цена],"",0,1)</f>
        <v>13490</v>
      </c>
      <c r="H588" s="2" t="str">
        <f>M01_SETTINGS!$F$2</f>
        <v>KASPI</v>
      </c>
    </row>
    <row r="589" spans="1:8" x14ac:dyDescent="0.35">
      <c r="A589" s="2">
        <v>568406068</v>
      </c>
      <c r="B589" s="3">
        <f>_xlfn.XLOOKUP(A589,[3]!Table13456[No заказа],[3]!Table13456[Дата
отправки],"",0,1)</f>
        <v>45821</v>
      </c>
      <c r="C589" s="3"/>
      <c r="D589" s="3"/>
      <c r="F589" s="5">
        <f>_xlfn.XLOOKUP(A589,[3]!Table13456[No заказа],[3]!Table13456[Количество],"",0,1)</f>
        <v>1</v>
      </c>
      <c r="G589" s="5">
        <f>_xlfn.XLOOKUP(A589,[3]!Table13456[No заказа],[3]!Table13456[Цена],"",0,1)</f>
        <v>12490</v>
      </c>
      <c r="H589" s="2" t="str">
        <f>M01_SETTINGS!$F$2</f>
        <v>KASPI</v>
      </c>
    </row>
    <row r="590" spans="1:8" x14ac:dyDescent="0.35">
      <c r="A590" s="2" t="str">
        <v>568421033-1</v>
      </c>
      <c r="B590" s="3">
        <f>_xlfn.XLOOKUP(A590,[3]!Table13456[No заказа],[3]!Table13456[Дата
отправки],"",0,1)</f>
        <v>45821</v>
      </c>
      <c r="C590" s="3"/>
      <c r="D590" s="3"/>
      <c r="F590" s="5">
        <f>_xlfn.XLOOKUP(A590,[3]!Table13456[No заказа],[3]!Table13456[Количество],"",0,1)</f>
        <v>1</v>
      </c>
      <c r="G590" s="5">
        <f>_xlfn.XLOOKUP(A590,[3]!Table13456[No заказа],[3]!Table13456[Цена],"",0,1)</f>
        <v>20000</v>
      </c>
      <c r="H590" s="2" t="str">
        <f>M01_SETTINGS!$F$2</f>
        <v>KASPI</v>
      </c>
    </row>
    <row r="591" spans="1:8" x14ac:dyDescent="0.35">
      <c r="A591" s="2" t="str">
        <v>568421033-2</v>
      </c>
      <c r="B591" s="3">
        <f>_xlfn.XLOOKUP(A591,[3]!Table13456[No заказа],[3]!Table13456[Дата
отправки],"",0,1)</f>
        <v>45821</v>
      </c>
      <c r="C591" s="3"/>
      <c r="D591" s="3"/>
      <c r="F591" s="5">
        <f>_xlfn.XLOOKUP(A591,[3]!Table13456[No заказа],[3]!Table13456[Количество],"",0,1)</f>
        <v>1</v>
      </c>
      <c r="G591" s="5">
        <f>_xlfn.XLOOKUP(A591,[3]!Table13456[No заказа],[3]!Table13456[Цена],"",0,1)</f>
        <v>20000</v>
      </c>
      <c r="H591" s="2" t="str">
        <f>M01_SETTINGS!$F$2</f>
        <v>KASPI</v>
      </c>
    </row>
    <row r="592" spans="1:8" x14ac:dyDescent="0.35">
      <c r="A592" s="2">
        <v>568375285</v>
      </c>
      <c r="B592" s="3">
        <f>_xlfn.XLOOKUP(A592,[3]!Table13456[No заказа],[3]!Table13456[Дата
отправки],"",0,1)</f>
        <v>45821</v>
      </c>
      <c r="C592" s="3"/>
      <c r="D592" s="3"/>
      <c r="F592" s="5">
        <f>_xlfn.XLOOKUP(A592,[3]!Table13456[No заказа],[3]!Table13456[Количество],"",0,1)</f>
        <v>1</v>
      </c>
      <c r="G592" s="5">
        <f>_xlfn.XLOOKUP(A592,[3]!Table13456[No заказа],[3]!Table13456[Цена],"",0,1)</f>
        <v>20000</v>
      </c>
      <c r="H592" s="2" t="str">
        <f>M01_SETTINGS!$F$2</f>
        <v>KASPI</v>
      </c>
    </row>
    <row r="593" spans="1:8" x14ac:dyDescent="0.35">
      <c r="A593" s="2">
        <v>568362044</v>
      </c>
      <c r="B593" s="3">
        <f>_xlfn.XLOOKUP(A593,[3]!Table13456[No заказа],[3]!Table13456[Дата
отправки],"",0,1)</f>
        <v>45821</v>
      </c>
      <c r="C593" s="3"/>
      <c r="D593" s="3"/>
      <c r="F593" s="5">
        <f>_xlfn.XLOOKUP(A593,[3]!Table13456[No заказа],[3]!Table13456[Количество],"",0,1)</f>
        <v>1</v>
      </c>
      <c r="G593" s="5">
        <f>_xlfn.XLOOKUP(A593,[3]!Table13456[No заказа],[3]!Table13456[Цена],"",0,1)</f>
        <v>20000</v>
      </c>
      <c r="H593" s="2" t="str">
        <f>M01_SETTINGS!$F$2</f>
        <v>KASPI</v>
      </c>
    </row>
    <row r="594" spans="1:8" x14ac:dyDescent="0.35">
      <c r="A594" s="2">
        <v>568311205</v>
      </c>
      <c r="B594" s="3">
        <f>_xlfn.XLOOKUP(A594,[3]!Table13456[No заказа],[3]!Table13456[Дата
отправки],"",0,1)</f>
        <v>45821</v>
      </c>
      <c r="C594" s="3"/>
      <c r="D594" s="3"/>
      <c r="F594" s="5">
        <f>_xlfn.XLOOKUP(A594,[3]!Table13456[No заказа],[3]!Table13456[Количество],"",0,1)</f>
        <v>1</v>
      </c>
      <c r="G594" s="5">
        <f>_xlfn.XLOOKUP(A594,[3]!Table13456[No заказа],[3]!Table13456[Цена],"",0,1)</f>
        <v>20000</v>
      </c>
      <c r="H594" s="2" t="str">
        <f>M01_SETTINGS!$F$2</f>
        <v>KASPI</v>
      </c>
    </row>
    <row r="595" spans="1:8" x14ac:dyDescent="0.35">
      <c r="A595" s="2">
        <v>568271228</v>
      </c>
      <c r="B595" s="3">
        <f>_xlfn.XLOOKUP(A595,[3]!Table13456[No заказа],[3]!Table13456[Дата
отправки],"",0,1)</f>
        <v>45821</v>
      </c>
      <c r="C595" s="3"/>
      <c r="D595" s="3"/>
      <c r="F595" s="5">
        <f>_xlfn.XLOOKUP(A595,[3]!Table13456[No заказа],[3]!Table13456[Количество],"",0,1)</f>
        <v>1</v>
      </c>
      <c r="G595" s="5">
        <f>_xlfn.XLOOKUP(A595,[3]!Table13456[No заказа],[3]!Table13456[Цена],"",0,1)</f>
        <v>20152</v>
      </c>
      <c r="H595" s="2" t="str">
        <f>M01_SETTINGS!$F$2</f>
        <v>KASPI</v>
      </c>
    </row>
    <row r="596" spans="1:8" x14ac:dyDescent="0.35">
      <c r="A596" s="2">
        <v>568062741</v>
      </c>
      <c r="B596" s="3">
        <f>_xlfn.XLOOKUP(A596,[3]!Table13456[No заказа],[3]!Table13456[Дата
отправки],"",0,1)</f>
        <v>45821</v>
      </c>
      <c r="C596" s="3"/>
      <c r="D596" s="3"/>
      <c r="F596" s="5">
        <f>_xlfn.XLOOKUP(A596,[3]!Table13456[No заказа],[3]!Table13456[Количество],"",0,1)</f>
        <v>1</v>
      </c>
      <c r="G596" s="5">
        <f>_xlfn.XLOOKUP(A596,[3]!Table13456[No заказа],[3]!Table13456[Цена],"",0,1)</f>
        <v>20753</v>
      </c>
      <c r="H596" s="2" t="str">
        <f>M01_SETTINGS!$F$2</f>
        <v>KASPI</v>
      </c>
    </row>
    <row r="597" spans="1:8" x14ac:dyDescent="0.35">
      <c r="A597" s="2">
        <v>568049255</v>
      </c>
      <c r="B597" s="3">
        <f>_xlfn.XLOOKUP(A597,[3]!Table13456[No заказа],[3]!Table13456[Дата
отправки],"",0,1)</f>
        <v>45821</v>
      </c>
      <c r="C597" s="3"/>
      <c r="D597" s="3"/>
      <c r="F597" s="5">
        <f>_xlfn.XLOOKUP(A597,[3]!Table13456[No заказа],[3]!Table13456[Количество],"",0,1)</f>
        <v>1</v>
      </c>
      <c r="G597" s="5">
        <f>_xlfn.XLOOKUP(A597,[3]!Table13456[No заказа],[3]!Table13456[Цена],"",0,1)</f>
        <v>20957</v>
      </c>
      <c r="H597" s="2" t="str">
        <f>M01_SETTINGS!$F$2</f>
        <v>KASPI</v>
      </c>
    </row>
    <row r="598" spans="1:8" x14ac:dyDescent="0.35">
      <c r="A598" s="2">
        <v>568028741</v>
      </c>
      <c r="B598" s="3">
        <f>_xlfn.XLOOKUP(A598,[3]!Table13456[No заказа],[3]!Table13456[Дата
отправки],"",0,1)</f>
        <v>45821</v>
      </c>
      <c r="C598" s="3"/>
      <c r="D598" s="3"/>
      <c r="F598" s="5">
        <f>_xlfn.XLOOKUP(A598,[3]!Table13456[No заказа],[3]!Table13456[Количество],"",0,1)</f>
        <v>1</v>
      </c>
      <c r="G598" s="5">
        <f>_xlfn.XLOOKUP(A598,[3]!Table13456[No заказа],[3]!Table13456[Цена],"",0,1)</f>
        <v>20973</v>
      </c>
      <c r="H598" s="2" t="str">
        <f>M01_SETTINGS!$F$2</f>
        <v>KASPI</v>
      </c>
    </row>
    <row r="599" spans="1:8" x14ac:dyDescent="0.35">
      <c r="A599" s="2">
        <v>568019130</v>
      </c>
      <c r="B599" s="3">
        <f>_xlfn.XLOOKUP(A599,[3]!Table13456[No заказа],[3]!Table13456[Дата
отправки],"",0,1)</f>
        <v>45821</v>
      </c>
      <c r="C599" s="3"/>
      <c r="D599" s="3"/>
      <c r="F599" s="5">
        <f>_xlfn.XLOOKUP(A599,[3]!Table13456[No заказа],[3]!Table13456[Количество],"",0,1)</f>
        <v>1</v>
      </c>
      <c r="G599" s="5">
        <f>_xlfn.XLOOKUP(A599,[3]!Table13456[No заказа],[3]!Table13456[Цена],"",0,1)</f>
        <v>20974</v>
      </c>
      <c r="H599" s="2" t="str">
        <f>M01_SETTINGS!$F$2</f>
        <v>KASPI</v>
      </c>
    </row>
    <row r="600" spans="1:8" x14ac:dyDescent="0.35">
      <c r="A600" s="2">
        <v>568237755</v>
      </c>
      <c r="B600" s="3">
        <f>_xlfn.XLOOKUP(A600,[3]!Table13456[No заказа],[3]!Table13456[Дата
отправки],"",0,1)</f>
        <v>45821</v>
      </c>
      <c r="C600" s="3"/>
      <c r="D600" s="3"/>
      <c r="F600" s="5">
        <f>_xlfn.XLOOKUP(A600,[3]!Table13456[No заказа],[3]!Table13456[Количество],"",0,1)</f>
        <v>1</v>
      </c>
      <c r="G600" s="5">
        <f>_xlfn.XLOOKUP(A600,[3]!Table13456[No заказа],[3]!Table13456[Цена],"",0,1)</f>
        <v>20133</v>
      </c>
      <c r="H600" s="2" t="str">
        <f>M01_SETTINGS!$F$2</f>
        <v>KASPI</v>
      </c>
    </row>
    <row r="601" spans="1:8" x14ac:dyDescent="0.35">
      <c r="A601" s="2">
        <v>568187899</v>
      </c>
      <c r="B601" s="3">
        <f>_xlfn.XLOOKUP(A601,[3]!Table13456[No заказа],[3]!Table13456[Дата
отправки],"",0,1)</f>
        <v>45821</v>
      </c>
      <c r="C601" s="3"/>
      <c r="D601" s="3"/>
      <c r="F601" s="5">
        <f>_xlfn.XLOOKUP(A601,[3]!Table13456[No заказа],[3]!Table13456[Количество],"",0,1)</f>
        <v>1</v>
      </c>
      <c r="G601" s="5">
        <f>_xlfn.XLOOKUP(A601,[3]!Table13456[No заказа],[3]!Table13456[Цена],"",0,1)</f>
        <v>20312</v>
      </c>
      <c r="H601" s="2" t="str">
        <f>M01_SETTINGS!$F$2</f>
        <v>KASPI</v>
      </c>
    </row>
    <row r="602" spans="1:8" x14ac:dyDescent="0.35">
      <c r="A602" s="2">
        <v>568018988</v>
      </c>
      <c r="B602" s="3">
        <f>_xlfn.XLOOKUP(A602,[3]!Table13456[No заказа],[3]!Table13456[Дата
отправки],"",0,1)</f>
        <v>45821</v>
      </c>
      <c r="C602" s="3"/>
      <c r="D602" s="3"/>
      <c r="F602" s="5">
        <f>_xlfn.XLOOKUP(A602,[3]!Table13456[No заказа],[3]!Table13456[Количество],"",0,1)</f>
        <v>1</v>
      </c>
      <c r="G602" s="5">
        <f>_xlfn.XLOOKUP(A602,[3]!Table13456[No заказа],[3]!Table13456[Цена],"",0,1)</f>
        <v>20852</v>
      </c>
      <c r="H602" s="2" t="str">
        <f>M01_SETTINGS!$F$2</f>
        <v>KASPI</v>
      </c>
    </row>
    <row r="603" spans="1:8" x14ac:dyDescent="0.35">
      <c r="A603" s="2">
        <v>567655030</v>
      </c>
      <c r="B603" s="3">
        <f>_xlfn.XLOOKUP(A603,[3]!Table13456[No заказа],[3]!Table13456[Дата
отправки],"",0,1)</f>
        <v>45820</v>
      </c>
      <c r="C603" s="3"/>
      <c r="D603" s="3"/>
      <c r="F603" s="5">
        <f>_xlfn.XLOOKUP(A603,[3]!Table13456[No заказа],[3]!Table13456[Количество],"",0,1)</f>
        <v>1</v>
      </c>
      <c r="G603" s="5">
        <f>_xlfn.XLOOKUP(A603,[3]!Table13456[No заказа],[3]!Table13456[Цена],"",0,1)</f>
        <v>1209</v>
      </c>
      <c r="H603" s="2" t="str">
        <f>M01_SETTINGS!$F$2</f>
        <v>KASPI</v>
      </c>
    </row>
    <row r="604" spans="1:8" x14ac:dyDescent="0.35">
      <c r="A604" s="2">
        <v>567341741</v>
      </c>
      <c r="B604" s="3">
        <f>_xlfn.XLOOKUP(A604,[3]!Table13456[No заказа],[3]!Table13456[Дата
отправки],"",0,1)</f>
        <v>45820</v>
      </c>
      <c r="C604" s="3"/>
      <c r="D604" s="3"/>
      <c r="F604" s="5">
        <f>_xlfn.XLOOKUP(A604,[3]!Table13456[No заказа],[3]!Table13456[Количество],"",0,1)</f>
        <v>1</v>
      </c>
      <c r="G604" s="5">
        <f>_xlfn.XLOOKUP(A604,[3]!Table13456[No заказа],[3]!Table13456[Цена],"",0,1)</f>
        <v>1397</v>
      </c>
      <c r="H604" s="2" t="str">
        <f>M01_SETTINGS!$F$2</f>
        <v>KASPI</v>
      </c>
    </row>
    <row r="605" spans="1:8" x14ac:dyDescent="0.35">
      <c r="A605" s="2">
        <v>567792878</v>
      </c>
      <c r="B605" s="3">
        <f>_xlfn.XLOOKUP(A605,[3]!Table13456[No заказа],[3]!Table13456[Дата
отправки],"",0,1)</f>
        <v>45820</v>
      </c>
      <c r="C605" s="3"/>
      <c r="D605" s="3"/>
      <c r="F605" s="5">
        <f>_xlfn.XLOOKUP(A605,[3]!Table13456[No заказа],[3]!Table13456[Количество],"",0,1)</f>
        <v>2</v>
      </c>
      <c r="G605" s="5">
        <f>_xlfn.XLOOKUP(A605,[3]!Table13456[No заказа],[3]!Table13456[Цена],"",0,1)</f>
        <v>3000</v>
      </c>
      <c r="H605" s="2" t="str">
        <f>M01_SETTINGS!$F$2</f>
        <v>KASPI</v>
      </c>
    </row>
    <row r="606" spans="1:8" x14ac:dyDescent="0.35">
      <c r="A606" s="2">
        <v>567960583</v>
      </c>
      <c r="B606" s="3">
        <f>_xlfn.XLOOKUP(A606,[3]!Table13456[No заказа],[3]!Table13456[Дата
отправки],"",0,1)</f>
        <v>45820</v>
      </c>
      <c r="C606" s="3"/>
      <c r="D606" s="3"/>
      <c r="F606" s="5">
        <f>_xlfn.XLOOKUP(A606,[3]!Table13456[No заказа],[3]!Table13456[Количество],"",0,1)</f>
        <v>1</v>
      </c>
      <c r="G606" s="5">
        <f>_xlfn.XLOOKUP(A606,[3]!Table13456[No заказа],[3]!Table13456[Цена],"",0,1)</f>
        <v>1399</v>
      </c>
      <c r="H606" s="2" t="str">
        <f>M01_SETTINGS!$F$2</f>
        <v>KASPI</v>
      </c>
    </row>
    <row r="607" spans="1:8" x14ac:dyDescent="0.35">
      <c r="A607" s="2">
        <v>567952054</v>
      </c>
      <c r="B607" s="3">
        <f>_xlfn.XLOOKUP(A607,[3]!Table13456[No заказа],[3]!Table13456[Дата
отправки],"",0,1)</f>
        <v>45820</v>
      </c>
      <c r="C607" s="3"/>
      <c r="D607" s="3"/>
      <c r="F607" s="5">
        <f>_xlfn.XLOOKUP(A607,[3]!Table13456[No заказа],[3]!Table13456[Количество],"",0,1)</f>
        <v>1</v>
      </c>
      <c r="G607" s="5">
        <f>_xlfn.XLOOKUP(A607,[3]!Table13456[No заказа],[3]!Table13456[Цена],"",0,1)</f>
        <v>8480</v>
      </c>
      <c r="H607" s="2" t="str">
        <f>M01_SETTINGS!$F$2</f>
        <v>KASPI</v>
      </c>
    </row>
    <row r="608" spans="1:8" x14ac:dyDescent="0.35">
      <c r="A608" s="2">
        <v>567707874</v>
      </c>
      <c r="B608" s="3">
        <f>_xlfn.XLOOKUP(A608,[3]!Table13456[No заказа],[3]!Table13456[Дата
отправки],"",0,1)</f>
        <v>45820</v>
      </c>
      <c r="C608" s="3"/>
      <c r="D608" s="3"/>
      <c r="F608" s="5">
        <f>_xlfn.XLOOKUP(A608,[3]!Table13456[No заказа],[3]!Table13456[Количество],"",0,1)</f>
        <v>1</v>
      </c>
      <c r="G608" s="5">
        <f>_xlfn.XLOOKUP(A608,[3]!Table13456[No заказа],[3]!Table13456[Цена],"",0,1)</f>
        <v>1499</v>
      </c>
      <c r="H608" s="2" t="str">
        <f>M01_SETTINGS!$F$2</f>
        <v>KASPI</v>
      </c>
    </row>
    <row r="609" spans="1:8" x14ac:dyDescent="0.35">
      <c r="A609" s="2">
        <v>567892053</v>
      </c>
      <c r="B609" s="3">
        <f>_xlfn.XLOOKUP(A609,[3]!Table13456[No заказа],[3]!Table13456[Дата
отправки],"",0,1)</f>
        <v>45820</v>
      </c>
      <c r="C609" s="3"/>
      <c r="D609" s="3"/>
      <c r="F609" s="5">
        <f>_xlfn.XLOOKUP(A609,[3]!Table13456[No заказа],[3]!Table13456[Количество],"",0,1)</f>
        <v>1</v>
      </c>
      <c r="G609" s="5">
        <f>_xlfn.XLOOKUP(A609,[3]!Table13456[No заказа],[3]!Table13456[Цена],"",0,1)</f>
        <v>1499</v>
      </c>
      <c r="H609" s="2" t="str">
        <f>M01_SETTINGS!$F$2</f>
        <v>KASPI</v>
      </c>
    </row>
    <row r="610" spans="1:8" x14ac:dyDescent="0.35">
      <c r="A610" s="2">
        <v>567811214</v>
      </c>
      <c r="B610" s="3">
        <f>_xlfn.XLOOKUP(A610,[3]!Table13456[No заказа],[3]!Table13456[Дата
отправки],"",0,1)</f>
        <v>45820</v>
      </c>
      <c r="C610" s="3"/>
      <c r="D610" s="3"/>
      <c r="F610" s="5">
        <f>_xlfn.XLOOKUP(A610,[3]!Table13456[No заказа],[3]!Table13456[Количество],"",0,1)</f>
        <v>1</v>
      </c>
      <c r="G610" s="5">
        <f>_xlfn.XLOOKUP(A610,[3]!Table13456[No заказа],[3]!Table13456[Цена],"",0,1)</f>
        <v>1772</v>
      </c>
      <c r="H610" s="2" t="str">
        <f>M01_SETTINGS!$F$2</f>
        <v>KASPI</v>
      </c>
    </row>
    <row r="611" spans="1:8" x14ac:dyDescent="0.35">
      <c r="A611" s="2">
        <v>567366618</v>
      </c>
      <c r="B611" s="3">
        <f>_xlfn.XLOOKUP(A611,[3]!Table13456[No заказа],[3]!Table13456[Дата
отправки],"",0,1)</f>
        <v>45820</v>
      </c>
      <c r="C611" s="3"/>
      <c r="D611" s="3"/>
      <c r="F611" s="5">
        <f>_xlfn.XLOOKUP(A611,[3]!Table13456[No заказа],[3]!Table13456[Количество],"",0,1)</f>
        <v>1</v>
      </c>
      <c r="G611" s="5">
        <f>_xlfn.XLOOKUP(A611,[3]!Table13456[No заказа],[3]!Table13456[Цена],"",0,1)</f>
        <v>1998</v>
      </c>
      <c r="H611" s="2" t="str">
        <f>M01_SETTINGS!$F$2</f>
        <v>KASPI</v>
      </c>
    </row>
    <row r="612" spans="1:8" x14ac:dyDescent="0.35">
      <c r="A612" s="2">
        <v>567574885</v>
      </c>
      <c r="B612" s="3">
        <f>_xlfn.XLOOKUP(A612,[3]!Table13456[No заказа],[3]!Table13456[Дата
отправки],"",0,1)</f>
        <v>45820</v>
      </c>
      <c r="C612" s="3"/>
      <c r="D612" s="3"/>
      <c r="F612" s="5">
        <f>_xlfn.XLOOKUP(A612,[3]!Table13456[No заказа],[3]!Table13456[Количество],"",0,1)</f>
        <v>1</v>
      </c>
      <c r="G612" s="5">
        <f>_xlfn.XLOOKUP(A612,[3]!Table13456[No заказа],[3]!Table13456[Цена],"",0,1)</f>
        <v>1498</v>
      </c>
      <c r="H612" s="2" t="str">
        <f>M01_SETTINGS!$F$2</f>
        <v>KASPI</v>
      </c>
    </row>
    <row r="613" spans="1:8" x14ac:dyDescent="0.35">
      <c r="A613" s="2">
        <v>567325453</v>
      </c>
      <c r="B613" s="3">
        <f>_xlfn.XLOOKUP(A613,[3]!Table13456[No заказа],[3]!Table13456[Дата
отправки],"",0,1)</f>
        <v>45820</v>
      </c>
      <c r="C613" s="3"/>
      <c r="D613" s="3"/>
      <c r="F613" s="5">
        <f>_xlfn.XLOOKUP(A613,[3]!Table13456[No заказа],[3]!Table13456[Количество],"",0,1)</f>
        <v>1</v>
      </c>
      <c r="G613" s="5">
        <f>_xlfn.XLOOKUP(A613,[3]!Table13456[No заказа],[3]!Table13456[Цена],"",0,1)</f>
        <v>11990</v>
      </c>
      <c r="H613" s="2" t="str">
        <f>M01_SETTINGS!$F$2</f>
        <v>KASPI</v>
      </c>
    </row>
    <row r="614" spans="1:8" x14ac:dyDescent="0.35">
      <c r="A614" s="2">
        <v>567905893</v>
      </c>
      <c r="B614" s="3">
        <f>_xlfn.XLOOKUP(A614,[3]!Table13456[No заказа],[3]!Table13456[Дата
отправки],"",0,1)</f>
        <v>45820</v>
      </c>
      <c r="C614" s="3"/>
      <c r="D614" s="3"/>
      <c r="F614" s="5">
        <f>_xlfn.XLOOKUP(A614,[3]!Table13456[No заказа],[3]!Table13456[Количество],"",0,1)</f>
        <v>1</v>
      </c>
      <c r="G614" s="5">
        <f>_xlfn.XLOOKUP(A614,[3]!Table13456[No заказа],[3]!Table13456[Цена],"",0,1)</f>
        <v>11990</v>
      </c>
      <c r="H614" s="2" t="str">
        <f>M01_SETTINGS!$F$2</f>
        <v>KASPI</v>
      </c>
    </row>
    <row r="615" spans="1:8" x14ac:dyDescent="0.35">
      <c r="A615" s="2">
        <v>567832058</v>
      </c>
      <c r="B615" s="3">
        <f>_xlfn.XLOOKUP(A615,[3]!Table13456[No заказа],[3]!Table13456[Дата
отправки],"",0,1)</f>
        <v>45820</v>
      </c>
      <c r="C615" s="3"/>
      <c r="D615" s="3"/>
      <c r="F615" s="5">
        <f>_xlfn.XLOOKUP(A615,[3]!Table13456[No заказа],[3]!Table13456[Количество],"",0,1)</f>
        <v>1</v>
      </c>
      <c r="G615" s="5">
        <f>_xlfn.XLOOKUP(A615,[3]!Table13456[No заказа],[3]!Table13456[Цена],"",0,1)</f>
        <v>11990</v>
      </c>
      <c r="H615" s="2" t="str">
        <f>M01_SETTINGS!$F$2</f>
        <v>KASPI</v>
      </c>
    </row>
    <row r="616" spans="1:8" x14ac:dyDescent="0.35">
      <c r="A616" s="2">
        <v>567453046</v>
      </c>
      <c r="B616" s="3">
        <f>_xlfn.XLOOKUP(A616,[3]!Table13456[No заказа],[3]!Table13456[Дата
отправки],"",0,1)</f>
        <v>45820</v>
      </c>
      <c r="C616" s="3"/>
      <c r="D616" s="3"/>
      <c r="F616" s="5">
        <f>_xlfn.XLOOKUP(A616,[3]!Table13456[No заказа],[3]!Table13456[Количество],"",0,1)</f>
        <v>1</v>
      </c>
      <c r="G616" s="5">
        <f>_xlfn.XLOOKUP(A616,[3]!Table13456[No заказа],[3]!Table13456[Цена],"",0,1)</f>
        <v>13990</v>
      </c>
      <c r="H616" s="2" t="str">
        <f>M01_SETTINGS!$F$2</f>
        <v>KASPI</v>
      </c>
    </row>
    <row r="617" spans="1:8" x14ac:dyDescent="0.35">
      <c r="A617" s="2">
        <v>567784221</v>
      </c>
      <c r="B617" s="3">
        <f>_xlfn.XLOOKUP(A617,[3]!Table13456[No заказа],[3]!Table13456[Дата
отправки],"",0,1)</f>
        <v>45820</v>
      </c>
      <c r="C617" s="3"/>
      <c r="D617" s="3"/>
      <c r="F617" s="5">
        <f>_xlfn.XLOOKUP(A617,[3]!Table13456[No заказа],[3]!Table13456[Количество],"",0,1)</f>
        <v>1</v>
      </c>
      <c r="G617" s="5">
        <f>_xlfn.XLOOKUP(A617,[3]!Table13456[No заказа],[3]!Table13456[Цена],"",0,1)</f>
        <v>8480</v>
      </c>
      <c r="H617" s="2" t="str">
        <f>M01_SETTINGS!$F$2</f>
        <v>KASPI</v>
      </c>
    </row>
    <row r="618" spans="1:8" x14ac:dyDescent="0.35">
      <c r="A618" s="2">
        <v>567794933</v>
      </c>
      <c r="B618" s="3">
        <f>_xlfn.XLOOKUP(A618,[3]!Table13456[No заказа],[3]!Table13456[Дата
отправки],"",0,1)</f>
        <v>45820</v>
      </c>
      <c r="C618" s="3"/>
      <c r="D618" s="3"/>
      <c r="F618" s="5">
        <f>_xlfn.XLOOKUP(A618,[3]!Table13456[No заказа],[3]!Table13456[Количество],"",0,1)</f>
        <v>1</v>
      </c>
      <c r="G618" s="5">
        <f>_xlfn.XLOOKUP(A618,[3]!Table13456[No заказа],[3]!Table13456[Цена],"",0,1)</f>
        <v>8480</v>
      </c>
      <c r="H618" s="2" t="str">
        <f>M01_SETTINGS!$F$2</f>
        <v>KASPI</v>
      </c>
    </row>
    <row r="619" spans="1:8" x14ac:dyDescent="0.35">
      <c r="A619" s="2">
        <v>567404957</v>
      </c>
      <c r="B619" s="3">
        <f>_xlfn.XLOOKUP(A619,[3]!Table13456[No заказа],[3]!Table13456[Дата
отправки],"",0,1)</f>
        <v>45820</v>
      </c>
      <c r="C619" s="3"/>
      <c r="D619" s="3"/>
      <c r="F619" s="5">
        <f>_xlfn.XLOOKUP(A619,[3]!Table13456[No заказа],[3]!Table13456[Количество],"",0,1)</f>
        <v>1</v>
      </c>
      <c r="G619" s="5">
        <f>_xlfn.XLOOKUP(A619,[3]!Table13456[No заказа],[3]!Table13456[Цена],"",0,1)</f>
        <v>8479</v>
      </c>
      <c r="H619" s="2" t="str">
        <f>M01_SETTINGS!$F$2</f>
        <v>KASPI</v>
      </c>
    </row>
    <row r="620" spans="1:8" x14ac:dyDescent="0.35">
      <c r="A620" s="2">
        <v>567279678</v>
      </c>
      <c r="B620" s="3">
        <f>_xlfn.XLOOKUP(A620,[3]!Table13456[No заказа],[3]!Table13456[Дата
отправки],"",0,1)</f>
        <v>45819</v>
      </c>
      <c r="C620" s="3"/>
      <c r="D620" s="3"/>
      <c r="F620" s="5">
        <f>_xlfn.XLOOKUP(A620,[3]!Table13456[No заказа],[3]!Table13456[Количество],"",0,1)</f>
        <v>1</v>
      </c>
      <c r="G620" s="5">
        <f>_xlfn.XLOOKUP(A620,[3]!Table13456[No заказа],[3]!Table13456[Цена],"",0,1)</f>
        <v>3000</v>
      </c>
      <c r="H620" s="2" t="str">
        <f>M01_SETTINGS!$F$2</f>
        <v>KASPI</v>
      </c>
    </row>
    <row r="621" spans="1:8" x14ac:dyDescent="0.35">
      <c r="A621" s="2">
        <v>566938156</v>
      </c>
      <c r="B621" s="3">
        <f>_xlfn.XLOOKUP(A621,[3]!Table13456[No заказа],[3]!Table13456[Дата
отправки],"",0,1)</f>
        <v>45819</v>
      </c>
      <c r="C621" s="3"/>
      <c r="D621" s="3"/>
      <c r="F621" s="5">
        <f>_xlfn.XLOOKUP(A621,[3]!Table13456[No заказа],[3]!Table13456[Количество],"",0,1)</f>
        <v>1</v>
      </c>
      <c r="G621" s="5">
        <f>_xlfn.XLOOKUP(A621,[3]!Table13456[No заказа],[3]!Table13456[Цена],"",0,1)</f>
        <v>3000</v>
      </c>
      <c r="H621" s="2" t="str">
        <f>M01_SETTINGS!$F$2</f>
        <v>KASPI</v>
      </c>
    </row>
    <row r="622" spans="1:8" x14ac:dyDescent="0.35">
      <c r="A622" s="2">
        <v>566634633</v>
      </c>
      <c r="B622" s="3">
        <f>_xlfn.XLOOKUP(A622,[3]!Table13456[No заказа],[3]!Table13456[Дата
отправки],"",0,1)</f>
        <v>45819</v>
      </c>
      <c r="C622" s="3"/>
      <c r="D622" s="3"/>
      <c r="F622" s="5">
        <f>_xlfn.XLOOKUP(A622,[3]!Table13456[No заказа],[3]!Table13456[Количество],"",0,1)</f>
        <v>1</v>
      </c>
      <c r="G622" s="5">
        <f>_xlfn.XLOOKUP(A622,[3]!Table13456[No заказа],[3]!Table13456[Цена],"",0,1)</f>
        <v>3000</v>
      </c>
      <c r="H622" s="2" t="str">
        <f>M01_SETTINGS!$F$2</f>
        <v>KASPI</v>
      </c>
    </row>
    <row r="623" spans="1:8" x14ac:dyDescent="0.35">
      <c r="A623" s="2">
        <v>566968846</v>
      </c>
      <c r="B623" s="3">
        <f>_xlfn.XLOOKUP(A623,[3]!Table13456[No заказа],[3]!Table13456[Дата
отправки],"",0,1)</f>
        <v>45819</v>
      </c>
      <c r="C623" s="3"/>
      <c r="D623" s="3"/>
      <c r="F623" s="5">
        <f>_xlfn.XLOOKUP(A623,[3]!Table13456[No заказа],[3]!Table13456[Количество],"",0,1)</f>
        <v>1</v>
      </c>
      <c r="G623" s="5">
        <f>_xlfn.XLOOKUP(A623,[3]!Table13456[No заказа],[3]!Table13456[Цена],"",0,1)</f>
        <v>1209</v>
      </c>
      <c r="H623" s="2" t="str">
        <f>M01_SETTINGS!$F$2</f>
        <v>KASPI</v>
      </c>
    </row>
    <row r="624" spans="1:8" x14ac:dyDescent="0.35">
      <c r="A624" s="2">
        <v>566772654</v>
      </c>
      <c r="B624" s="3">
        <f>_xlfn.XLOOKUP(A624,[3]!Table13456[No заказа],[3]!Table13456[Дата
отправки],"",0,1)</f>
        <v>45819</v>
      </c>
      <c r="C624" s="3"/>
      <c r="D624" s="3"/>
      <c r="F624" s="5">
        <f>_xlfn.XLOOKUP(A624,[3]!Table13456[No заказа],[3]!Table13456[Количество],"",0,1)</f>
        <v>1</v>
      </c>
      <c r="G624" s="5">
        <f>_xlfn.XLOOKUP(A624,[3]!Table13456[No заказа],[3]!Table13456[Цена],"",0,1)</f>
        <v>3697</v>
      </c>
      <c r="H624" s="2" t="str">
        <f>M01_SETTINGS!$F$2</f>
        <v>KASPI</v>
      </c>
    </row>
    <row r="625" spans="1:8" x14ac:dyDescent="0.35">
      <c r="A625" s="2">
        <v>566623184</v>
      </c>
      <c r="B625" s="3">
        <f>_xlfn.XLOOKUP(A625,[3]!Table13456[No заказа],[3]!Table13456[Дата
отправки],"",0,1)</f>
        <v>45819</v>
      </c>
      <c r="C625" s="3"/>
      <c r="D625" s="3"/>
      <c r="F625" s="5">
        <f>_xlfn.XLOOKUP(A625,[3]!Table13456[No заказа],[3]!Table13456[Количество],"",0,1)</f>
        <v>1</v>
      </c>
      <c r="G625" s="5">
        <f>_xlfn.XLOOKUP(A625,[3]!Table13456[No заказа],[3]!Table13456[Цена],"",0,1)</f>
        <v>3697</v>
      </c>
      <c r="H625" s="2" t="str">
        <f>M01_SETTINGS!$F$2</f>
        <v>KASPI</v>
      </c>
    </row>
    <row r="626" spans="1:8" x14ac:dyDescent="0.35">
      <c r="A626" s="2">
        <v>566947388</v>
      </c>
      <c r="B626" s="3">
        <f>_xlfn.XLOOKUP(A626,[3]!Table13456[No заказа],[3]!Table13456[Дата
отправки],"",0,1)</f>
        <v>45819</v>
      </c>
      <c r="C626" s="3"/>
      <c r="D626" s="3"/>
      <c r="F626" s="5">
        <f>_xlfn.XLOOKUP(A626,[3]!Table13456[No заказа],[3]!Table13456[Количество],"",0,1)</f>
        <v>1</v>
      </c>
      <c r="G626" s="5">
        <f>_xlfn.XLOOKUP(A626,[3]!Table13456[No заказа],[3]!Table13456[Цена],"",0,1)</f>
        <v>1499</v>
      </c>
      <c r="H626" s="2" t="str">
        <f>M01_SETTINGS!$F$2</f>
        <v>KASPI</v>
      </c>
    </row>
    <row r="627" spans="1:8" x14ac:dyDescent="0.35">
      <c r="A627" s="2">
        <v>566884071</v>
      </c>
      <c r="B627" s="3">
        <f>_xlfn.XLOOKUP(A627,[3]!Table13456[No заказа],[3]!Table13456[Дата
отправки],"",0,1)</f>
        <v>45819</v>
      </c>
      <c r="C627" s="3"/>
      <c r="D627" s="3"/>
      <c r="F627" s="5">
        <f>_xlfn.XLOOKUP(A627,[3]!Table13456[No заказа],[3]!Table13456[Количество],"",0,1)</f>
        <v>1</v>
      </c>
      <c r="G627" s="5">
        <f>_xlfn.XLOOKUP(A627,[3]!Table13456[No заказа],[3]!Table13456[Цена],"",0,1)</f>
        <v>1499</v>
      </c>
      <c r="H627" s="2" t="str">
        <f>M01_SETTINGS!$F$2</f>
        <v>KASPI</v>
      </c>
    </row>
    <row r="628" spans="1:8" x14ac:dyDescent="0.35">
      <c r="A628" s="2">
        <v>566753010</v>
      </c>
      <c r="B628" s="3">
        <f>_xlfn.XLOOKUP(A628,[3]!Table13456[No заказа],[3]!Table13456[Дата
отправки],"",0,1)</f>
        <v>45819</v>
      </c>
      <c r="C628" s="3"/>
      <c r="D628" s="3"/>
      <c r="F628" s="5">
        <f>_xlfn.XLOOKUP(A628,[3]!Table13456[No заказа],[3]!Table13456[Количество],"",0,1)</f>
        <v>1</v>
      </c>
      <c r="G628" s="5">
        <f>_xlfn.XLOOKUP(A628,[3]!Table13456[No заказа],[3]!Table13456[Цена],"",0,1)</f>
        <v>1499</v>
      </c>
      <c r="H628" s="2" t="str">
        <f>M01_SETTINGS!$F$2</f>
        <v>KASPI</v>
      </c>
    </row>
    <row r="629" spans="1:8" x14ac:dyDescent="0.35">
      <c r="A629" s="2">
        <v>567062471</v>
      </c>
      <c r="B629" s="3">
        <f>_xlfn.XLOOKUP(A629,[3]!Table13456[No заказа],[3]!Table13456[Дата
отправки],"",0,1)</f>
        <v>45819</v>
      </c>
      <c r="C629" s="3"/>
      <c r="D629" s="3"/>
      <c r="F629" s="5">
        <f>_xlfn.XLOOKUP(A629,[3]!Table13456[No заказа],[3]!Table13456[Количество],"",0,1)</f>
        <v>1</v>
      </c>
      <c r="G629" s="5">
        <f>_xlfn.XLOOKUP(A629,[3]!Table13456[No заказа],[3]!Table13456[Цена],"",0,1)</f>
        <v>1772</v>
      </c>
      <c r="H629" s="2" t="str">
        <f>M01_SETTINGS!$F$2</f>
        <v>KASPI</v>
      </c>
    </row>
    <row r="630" spans="1:8" x14ac:dyDescent="0.35">
      <c r="A630" s="2">
        <v>566557268</v>
      </c>
      <c r="B630" s="3">
        <f>_xlfn.XLOOKUP(A630,[3]!Table13456[No заказа],[3]!Table13456[Дата
отправки],"",0,1)</f>
        <v>45819</v>
      </c>
      <c r="C630" s="3"/>
      <c r="D630" s="3"/>
      <c r="F630" s="5">
        <f>_xlfn.XLOOKUP(A630,[3]!Table13456[No заказа],[3]!Table13456[Количество],"",0,1)</f>
        <v>1</v>
      </c>
      <c r="G630" s="5">
        <f>_xlfn.XLOOKUP(A630,[3]!Table13456[No заказа],[3]!Table13456[Цена],"",0,1)</f>
        <v>1498</v>
      </c>
      <c r="H630" s="2" t="str">
        <f>M01_SETTINGS!$F$2</f>
        <v>KASPI</v>
      </c>
    </row>
    <row r="631" spans="1:8" x14ac:dyDescent="0.35">
      <c r="A631" s="2">
        <v>567295629</v>
      </c>
      <c r="B631" s="3">
        <f>_xlfn.XLOOKUP(A631,[3]!Table13456[No заказа],[3]!Table13456[Дата
отправки],"",0,1)</f>
        <v>45819</v>
      </c>
      <c r="C631" s="3"/>
      <c r="D631" s="3"/>
      <c r="F631" s="5">
        <f>_xlfn.XLOOKUP(A631,[3]!Table13456[No заказа],[3]!Table13456[Количество],"",0,1)</f>
        <v>1</v>
      </c>
      <c r="G631" s="5">
        <f>_xlfn.XLOOKUP(A631,[3]!Table13456[No заказа],[3]!Table13456[Цена],"",0,1)</f>
        <v>1500</v>
      </c>
      <c r="H631" s="2" t="str">
        <f>M01_SETTINGS!$F$2</f>
        <v>KASPI</v>
      </c>
    </row>
    <row r="632" spans="1:8" x14ac:dyDescent="0.35">
      <c r="A632" s="2">
        <v>567185755</v>
      </c>
      <c r="B632" s="3">
        <f>_xlfn.XLOOKUP(A632,[3]!Table13456[No заказа],[3]!Table13456[Дата
отправки],"",0,1)</f>
        <v>45819</v>
      </c>
      <c r="C632" s="3"/>
      <c r="D632" s="3"/>
      <c r="F632" s="5">
        <f>_xlfn.XLOOKUP(A632,[3]!Table13456[No заказа],[3]!Table13456[Количество],"",0,1)</f>
        <v>5</v>
      </c>
      <c r="G632" s="5">
        <f>_xlfn.XLOOKUP(A632,[3]!Table13456[No заказа],[3]!Table13456[Цена],"",0,1)</f>
        <v>1799</v>
      </c>
      <c r="H632" s="2" t="str">
        <f>M01_SETTINGS!$F$2</f>
        <v>KASPI</v>
      </c>
    </row>
    <row r="633" spans="1:8" x14ac:dyDescent="0.35">
      <c r="A633" s="2">
        <v>566918877</v>
      </c>
      <c r="B633" s="3">
        <f>_xlfn.XLOOKUP(A633,[3]!Table13456[No заказа],[3]!Table13456[Дата
отправки],"",0,1)</f>
        <v>45819</v>
      </c>
      <c r="C633" s="3"/>
      <c r="D633" s="3"/>
      <c r="F633" s="5">
        <f>_xlfn.XLOOKUP(A633,[3]!Table13456[No заказа],[3]!Table13456[Количество],"",0,1)</f>
        <v>1</v>
      </c>
      <c r="G633" s="5">
        <f>_xlfn.XLOOKUP(A633,[3]!Table13456[No заказа],[3]!Table13456[Цена],"",0,1)</f>
        <v>13990</v>
      </c>
      <c r="H633" s="2" t="str">
        <f>M01_SETTINGS!$F$2</f>
        <v>KASPI</v>
      </c>
    </row>
    <row r="634" spans="1:8" x14ac:dyDescent="0.35">
      <c r="A634" s="2">
        <v>566839028</v>
      </c>
      <c r="B634" s="3">
        <f>_xlfn.XLOOKUP(A634,[3]!Table13456[No заказа],[3]!Table13456[Дата
отправки],"",0,1)</f>
        <v>45819</v>
      </c>
      <c r="C634" s="3"/>
      <c r="D634" s="3"/>
      <c r="F634" s="5">
        <f>_xlfn.XLOOKUP(A634,[3]!Table13456[No заказа],[3]!Table13456[Количество],"",0,1)</f>
        <v>1</v>
      </c>
      <c r="G634" s="5">
        <f>_xlfn.XLOOKUP(A634,[3]!Table13456[No заказа],[3]!Table13456[Цена],"",0,1)</f>
        <v>12990</v>
      </c>
      <c r="H634" s="2" t="str">
        <f>M01_SETTINGS!$F$2</f>
        <v>KASPI</v>
      </c>
    </row>
    <row r="635" spans="1:8" x14ac:dyDescent="0.35">
      <c r="A635" s="2">
        <v>567098683</v>
      </c>
      <c r="B635" s="3">
        <f>_xlfn.XLOOKUP(A635,[3]!Table13456[No заказа],[3]!Table13456[Дата
отправки],"",0,1)</f>
        <v>45819</v>
      </c>
      <c r="C635" s="3"/>
      <c r="D635" s="3"/>
      <c r="F635" s="5">
        <f>_xlfn.XLOOKUP(A635,[3]!Table13456[No заказа],[3]!Table13456[Количество],"",0,1)</f>
        <v>1</v>
      </c>
      <c r="G635" s="5">
        <f>_xlfn.XLOOKUP(A635,[3]!Table13456[No заказа],[3]!Table13456[Цена],"",0,1)</f>
        <v>11990</v>
      </c>
      <c r="H635" s="2" t="str">
        <f>M01_SETTINGS!$F$2</f>
        <v>KASPI</v>
      </c>
    </row>
    <row r="636" spans="1:8" x14ac:dyDescent="0.35">
      <c r="A636" s="2">
        <v>566865462</v>
      </c>
      <c r="B636" s="3">
        <f>_xlfn.XLOOKUP(A636,[3]!Table13456[No заказа],[3]!Table13456[Дата
отправки],"",0,1)</f>
        <v>45819</v>
      </c>
      <c r="C636" s="3"/>
      <c r="D636" s="3"/>
      <c r="F636" s="5">
        <f>_xlfn.XLOOKUP(A636,[3]!Table13456[No заказа],[3]!Table13456[Количество],"",0,1)</f>
        <v>1</v>
      </c>
      <c r="G636" s="5">
        <f>_xlfn.XLOOKUP(A636,[3]!Table13456[No заказа],[3]!Table13456[Цена],"",0,1)</f>
        <v>11990</v>
      </c>
      <c r="H636" s="2" t="str">
        <f>M01_SETTINGS!$F$2</f>
        <v>KASPI</v>
      </c>
    </row>
    <row r="637" spans="1:8" x14ac:dyDescent="0.35">
      <c r="A637" s="2">
        <v>566767193</v>
      </c>
      <c r="B637" s="3">
        <f>_xlfn.XLOOKUP(A637,[3]!Table13456[No заказа],[3]!Table13456[Дата
отправки],"",0,1)</f>
        <v>45819</v>
      </c>
      <c r="C637" s="3"/>
      <c r="D637" s="3"/>
      <c r="F637" s="5">
        <f>_xlfn.XLOOKUP(A637,[3]!Table13456[No заказа],[3]!Table13456[Количество],"",0,1)</f>
        <v>1</v>
      </c>
      <c r="G637" s="5">
        <f>_xlfn.XLOOKUP(A637,[3]!Table13456[No заказа],[3]!Table13456[Цена],"",0,1)</f>
        <v>11990</v>
      </c>
      <c r="H637" s="2" t="str">
        <f>M01_SETTINGS!$F$2</f>
        <v>KASPI</v>
      </c>
    </row>
    <row r="638" spans="1:8" x14ac:dyDescent="0.35">
      <c r="A638" s="2">
        <v>567103862</v>
      </c>
      <c r="B638" s="3">
        <f>_xlfn.XLOOKUP(A638,[3]!Table13456[No заказа],[3]!Table13456[Дата
отправки],"",0,1)</f>
        <v>45819</v>
      </c>
      <c r="C638" s="3"/>
      <c r="D638" s="3"/>
      <c r="F638" s="5">
        <f>_xlfn.XLOOKUP(A638,[3]!Table13456[No заказа],[3]!Table13456[Количество],"",0,1)</f>
        <v>1</v>
      </c>
      <c r="G638" s="5">
        <f>_xlfn.XLOOKUP(A638,[3]!Table13456[No заказа],[3]!Table13456[Цена],"",0,1)</f>
        <v>14990</v>
      </c>
      <c r="H638" s="2" t="str">
        <f>M01_SETTINGS!$F$2</f>
        <v>KASPI</v>
      </c>
    </row>
    <row r="639" spans="1:8" x14ac:dyDescent="0.35">
      <c r="A639" s="2">
        <v>566642525</v>
      </c>
      <c r="B639" s="3">
        <f>_xlfn.XLOOKUP(A639,[3]!Table13456[No заказа],[3]!Table13456[Дата
отправки],"",0,1)</f>
        <v>45819</v>
      </c>
      <c r="C639" s="3"/>
      <c r="D639" s="3"/>
      <c r="F639" s="5">
        <f>_xlfn.XLOOKUP(A639,[3]!Table13456[No заказа],[3]!Table13456[Количество],"",0,1)</f>
        <v>1</v>
      </c>
      <c r="G639" s="5">
        <f>_xlfn.XLOOKUP(A639,[3]!Table13456[No заказа],[3]!Table13456[Цена],"",0,1)</f>
        <v>8480</v>
      </c>
      <c r="H639" s="2" t="str">
        <f>M01_SETTINGS!$F$2</f>
        <v>KASPI</v>
      </c>
    </row>
    <row r="640" spans="1:8" x14ac:dyDescent="0.35">
      <c r="A640" s="2">
        <v>567227551</v>
      </c>
      <c r="B640" s="3">
        <f>_xlfn.XLOOKUP(A640,[3]!Table13456[No заказа],[3]!Table13456[Дата
отправки],"",0,1)</f>
        <v>45819</v>
      </c>
      <c r="C640" s="3"/>
      <c r="D640" s="3"/>
      <c r="F640" s="5">
        <f>_xlfn.XLOOKUP(A640,[3]!Table13456[No заказа],[3]!Table13456[Количество],"",0,1)</f>
        <v>1</v>
      </c>
      <c r="G640" s="5">
        <f>_xlfn.XLOOKUP(A640,[3]!Table13456[No заказа],[3]!Table13456[Цена],"",0,1)</f>
        <v>8479</v>
      </c>
      <c r="H640" s="2" t="str">
        <f>M01_SETTINGS!$F$2</f>
        <v>KASPI</v>
      </c>
    </row>
    <row r="641" spans="1:8" x14ac:dyDescent="0.35">
      <c r="A641" s="2">
        <v>566232542</v>
      </c>
      <c r="B641" s="3">
        <f>_xlfn.XLOOKUP(A641,[3]!Table13456[No заказа],[3]!Table13456[Дата
отправки],"",0,1)</f>
        <v>45818</v>
      </c>
      <c r="C641" s="3"/>
      <c r="D641" s="3"/>
      <c r="F641" s="5">
        <f>_xlfn.XLOOKUP(A641,[3]!Table13456[No заказа],[3]!Table13456[Количество],"",0,1)</f>
        <v>1</v>
      </c>
      <c r="G641" s="5">
        <f>_xlfn.XLOOKUP(A641,[3]!Table13456[No заказа],[3]!Table13456[Цена],"",0,1)</f>
        <v>8480</v>
      </c>
      <c r="H641" s="2" t="str">
        <f>M01_SETTINGS!$F$2</f>
        <v>KASPI</v>
      </c>
    </row>
    <row r="642" spans="1:8" x14ac:dyDescent="0.35">
      <c r="A642" s="2">
        <v>566430955</v>
      </c>
      <c r="B642" s="3">
        <f>_xlfn.XLOOKUP(A642,[3]!Table13456[No заказа],[3]!Table13456[Дата
отправки],"",0,1)</f>
        <v>45818</v>
      </c>
      <c r="C642" s="3"/>
      <c r="D642" s="3"/>
      <c r="F642" s="5">
        <f>_xlfn.XLOOKUP(A642,[3]!Table13456[No заказа],[3]!Table13456[Количество],"",0,1)</f>
        <v>1</v>
      </c>
      <c r="G642" s="5">
        <f>_xlfn.XLOOKUP(A642,[3]!Table13456[No заказа],[3]!Table13456[Цена],"",0,1)</f>
        <v>13990</v>
      </c>
      <c r="H642" s="2" t="str">
        <f>M01_SETTINGS!$F$2</f>
        <v>KASPI</v>
      </c>
    </row>
    <row r="643" spans="1:8" x14ac:dyDescent="0.35">
      <c r="A643" s="2">
        <v>565964883</v>
      </c>
      <c r="B643" s="3">
        <f>_xlfn.XLOOKUP(A643,[3]!Table13456[No заказа],[3]!Table13456[Дата
отправки],"",0,1)</f>
        <v>45818</v>
      </c>
      <c r="C643" s="3"/>
      <c r="D643" s="3"/>
      <c r="F643" s="5">
        <f>_xlfn.XLOOKUP(A643,[3]!Table13456[No заказа],[3]!Table13456[Количество],"",0,1)</f>
        <v>1</v>
      </c>
      <c r="G643" s="5">
        <f>_xlfn.XLOOKUP(A643,[3]!Table13456[No заказа],[3]!Table13456[Цена],"",0,1)</f>
        <v>12990</v>
      </c>
      <c r="H643" s="2" t="str">
        <f>M01_SETTINGS!$F$2</f>
        <v>KASPI</v>
      </c>
    </row>
    <row r="644" spans="1:8" x14ac:dyDescent="0.35">
      <c r="A644" s="2">
        <v>566233428</v>
      </c>
      <c r="B644" s="3">
        <f>_xlfn.XLOOKUP(A644,[3]!Table13456[No заказа],[3]!Table13456[Дата
отправки],"",0,1)</f>
        <v>45818</v>
      </c>
      <c r="C644" s="3"/>
      <c r="D644" s="3"/>
      <c r="F644" s="5">
        <f>_xlfn.XLOOKUP(A644,[3]!Table13456[No заказа],[3]!Table13456[Количество],"",0,1)</f>
        <v>1</v>
      </c>
      <c r="G644" s="5">
        <f>_xlfn.XLOOKUP(A644,[3]!Table13456[No заказа],[3]!Table13456[Цена],"",0,1)</f>
        <v>11990</v>
      </c>
      <c r="H644" s="2" t="str">
        <f>M01_SETTINGS!$F$2</f>
        <v>KASPI</v>
      </c>
    </row>
    <row r="645" spans="1:8" x14ac:dyDescent="0.35">
      <c r="A645" s="2">
        <v>566095085</v>
      </c>
      <c r="B645" s="3">
        <f>_xlfn.XLOOKUP(A645,[3]!Table13456[No заказа],[3]!Table13456[Дата
отправки],"",0,1)</f>
        <v>45818</v>
      </c>
      <c r="C645" s="3"/>
      <c r="D645" s="3"/>
      <c r="F645" s="5">
        <f>_xlfn.XLOOKUP(A645,[3]!Table13456[No заказа],[3]!Table13456[Количество],"",0,1)</f>
        <v>1</v>
      </c>
      <c r="G645" s="5">
        <f>_xlfn.XLOOKUP(A645,[3]!Table13456[No заказа],[3]!Table13456[Цена],"",0,1)</f>
        <v>14990</v>
      </c>
      <c r="H645" s="2" t="str">
        <f>M01_SETTINGS!$F$2</f>
        <v>KASPI</v>
      </c>
    </row>
    <row r="646" spans="1:8" x14ac:dyDescent="0.35">
      <c r="A646" s="2">
        <v>566427436</v>
      </c>
      <c r="B646" s="3">
        <f>_xlfn.XLOOKUP(A646,[3]!Table13456[No заказа],[3]!Table13456[Дата
отправки],"",0,1)</f>
        <v>45818</v>
      </c>
      <c r="C646" s="3"/>
      <c r="D646" s="3"/>
      <c r="F646" s="5">
        <f>_xlfn.XLOOKUP(A646,[3]!Table13456[No заказа],[3]!Table13456[Количество],"",0,1)</f>
        <v>1</v>
      </c>
      <c r="G646" s="5">
        <f>_xlfn.XLOOKUP(A646,[3]!Table13456[No заказа],[3]!Table13456[Цена],"",0,1)</f>
        <v>14990</v>
      </c>
      <c r="H646" s="2" t="str">
        <f>M01_SETTINGS!$F$2</f>
        <v>KASPI</v>
      </c>
    </row>
    <row r="647" spans="1:8" x14ac:dyDescent="0.35">
      <c r="A647" s="2">
        <v>566145128</v>
      </c>
      <c r="B647" s="3">
        <f>_xlfn.XLOOKUP(A647,[3]!Table13456[No заказа],[3]!Table13456[Дата
отправки],"",0,1)</f>
        <v>45818</v>
      </c>
      <c r="C647" s="3"/>
      <c r="D647" s="3"/>
      <c r="F647" s="5">
        <f>_xlfn.XLOOKUP(A647,[3]!Table13456[No заказа],[3]!Table13456[Количество],"",0,1)</f>
        <v>1</v>
      </c>
      <c r="G647" s="5">
        <f>_xlfn.XLOOKUP(A647,[3]!Table13456[No заказа],[3]!Table13456[Цена],"",0,1)</f>
        <v>14990</v>
      </c>
      <c r="H647" s="2" t="str">
        <f>M01_SETTINGS!$F$2</f>
        <v>KASPI</v>
      </c>
    </row>
    <row r="648" spans="1:8" x14ac:dyDescent="0.35">
      <c r="A648" s="2">
        <v>566412801</v>
      </c>
      <c r="B648" s="3">
        <f>_xlfn.XLOOKUP(A648,[3]!Table13456[No заказа],[3]!Table13456[Дата
отправки],"",0,1)</f>
        <v>45818</v>
      </c>
      <c r="C648" s="3"/>
      <c r="D648" s="3"/>
      <c r="F648" s="5">
        <f>_xlfn.XLOOKUP(A648,[3]!Table13456[No заказа],[3]!Table13456[Количество],"",0,1)</f>
        <v>1</v>
      </c>
      <c r="G648" s="5">
        <f>_xlfn.XLOOKUP(A648,[3]!Table13456[No заказа],[3]!Table13456[Цена],"",0,1)</f>
        <v>14990</v>
      </c>
      <c r="H648" s="2" t="str">
        <f>M01_SETTINGS!$F$2</f>
        <v>KASPI</v>
      </c>
    </row>
    <row r="649" spans="1:8" x14ac:dyDescent="0.35">
      <c r="A649" s="2">
        <v>566428669</v>
      </c>
      <c r="B649" s="3">
        <f>_xlfn.XLOOKUP(A649,[3]!Table13456[No заказа],[3]!Table13456[Дата
отправки],"",0,1)</f>
        <v>45818</v>
      </c>
      <c r="C649" s="3"/>
      <c r="D649" s="3"/>
      <c r="F649" s="5">
        <f>_xlfn.XLOOKUP(A649,[3]!Table13456[No заказа],[3]!Table13456[Количество],"",0,1)</f>
        <v>1</v>
      </c>
      <c r="G649" s="5">
        <f>_xlfn.XLOOKUP(A649,[3]!Table13456[No заказа],[3]!Table13456[Цена],"",0,1)</f>
        <v>14990</v>
      </c>
      <c r="H649" s="2" t="str">
        <f>M01_SETTINGS!$F$2</f>
        <v>KASPI</v>
      </c>
    </row>
    <row r="650" spans="1:8" x14ac:dyDescent="0.35">
      <c r="A650" s="2">
        <v>566078803</v>
      </c>
      <c r="B650" s="3">
        <f>_xlfn.XLOOKUP(A650,[3]!Table13456[No заказа],[3]!Table13456[Дата
отправки],"",0,1)</f>
        <v>45818</v>
      </c>
      <c r="C650" s="3"/>
      <c r="D650" s="3"/>
      <c r="F650" s="5">
        <f>_xlfn.XLOOKUP(A650,[3]!Table13456[No заказа],[3]!Table13456[Количество],"",0,1)</f>
        <v>1</v>
      </c>
      <c r="G650" s="5">
        <f>_xlfn.XLOOKUP(A650,[3]!Table13456[No заказа],[3]!Table13456[Цена],"",0,1)</f>
        <v>14990</v>
      </c>
      <c r="H650" s="2" t="str">
        <f>M01_SETTINGS!$F$2</f>
        <v>KASPI</v>
      </c>
    </row>
    <row r="651" spans="1:8" x14ac:dyDescent="0.35">
      <c r="A651" s="2">
        <v>566048529</v>
      </c>
      <c r="B651" s="3">
        <f>_xlfn.XLOOKUP(A651,[3]!Table13456[No заказа],[3]!Table13456[Дата
отправки],"",0,1)</f>
        <v>45818</v>
      </c>
      <c r="C651" s="3"/>
      <c r="D651" s="3"/>
      <c r="F651" s="5">
        <f>_xlfn.XLOOKUP(A651,[3]!Table13456[No заказа],[3]!Table13456[Количество],"",0,1)</f>
        <v>1</v>
      </c>
      <c r="G651" s="5">
        <f>_xlfn.XLOOKUP(A651,[3]!Table13456[No заказа],[3]!Table13456[Цена],"",0,1)</f>
        <v>14990</v>
      </c>
      <c r="H651" s="2" t="str">
        <f>M01_SETTINGS!$F$2</f>
        <v>KASPI</v>
      </c>
    </row>
    <row r="652" spans="1:8" x14ac:dyDescent="0.35">
      <c r="A652" s="2">
        <v>565923725</v>
      </c>
      <c r="B652" s="3">
        <f>_xlfn.XLOOKUP(A652,[3]!Table13456[No заказа],[3]!Table13456[Дата
отправки],"",0,1)</f>
        <v>45818</v>
      </c>
      <c r="C652" s="3"/>
      <c r="D652" s="3"/>
      <c r="F652" s="5">
        <f>_xlfn.XLOOKUP(A652,[3]!Table13456[No заказа],[3]!Table13456[Количество],"",0,1)</f>
        <v>1</v>
      </c>
      <c r="G652" s="5">
        <f>_xlfn.XLOOKUP(A652,[3]!Table13456[No заказа],[3]!Table13456[Цена],"",0,1)</f>
        <v>14990</v>
      </c>
      <c r="H652" s="2" t="str">
        <f>M01_SETTINGS!$F$2</f>
        <v>KASPI</v>
      </c>
    </row>
    <row r="653" spans="1:8" x14ac:dyDescent="0.35">
      <c r="A653" s="2">
        <v>566123448</v>
      </c>
      <c r="B653" s="3">
        <f>_xlfn.XLOOKUP(A653,[3]!Table13456[No заказа],[3]!Table13456[Дата
отправки],"",0,1)</f>
        <v>45818</v>
      </c>
      <c r="C653" s="3"/>
      <c r="D653" s="3"/>
      <c r="F653" s="5">
        <f>_xlfn.XLOOKUP(A653,[3]!Table13456[No заказа],[3]!Table13456[Количество],"",0,1)</f>
        <v>1</v>
      </c>
      <c r="G653" s="5">
        <f>_xlfn.XLOOKUP(A653,[3]!Table13456[No заказа],[3]!Table13456[Цена],"",0,1)</f>
        <v>8479</v>
      </c>
      <c r="H653" s="2" t="str">
        <f>M01_SETTINGS!$F$2</f>
        <v>KASPI</v>
      </c>
    </row>
    <row r="654" spans="1:8" x14ac:dyDescent="0.35">
      <c r="A654" s="2">
        <v>566134022</v>
      </c>
      <c r="B654" s="3">
        <f>_xlfn.XLOOKUP(A654,[3]!Table13456[No заказа],[3]!Table13456[Дата
отправки],"",0,1)</f>
        <v>45818</v>
      </c>
      <c r="C654" s="3"/>
      <c r="D654" s="3"/>
      <c r="F654" s="5">
        <f>_xlfn.XLOOKUP(A654,[3]!Table13456[No заказа],[3]!Table13456[Количество],"",0,1)</f>
        <v>1</v>
      </c>
      <c r="G654" s="5">
        <f>_xlfn.XLOOKUP(A654,[3]!Table13456[No заказа],[3]!Table13456[Цена],"",0,1)</f>
        <v>10895</v>
      </c>
      <c r="H654" s="2" t="str">
        <f>M01_SETTINGS!$F$2</f>
        <v>KASPI</v>
      </c>
    </row>
    <row r="655" spans="1:8" x14ac:dyDescent="0.35">
      <c r="A655" s="2">
        <v>565299185</v>
      </c>
      <c r="B655" s="3">
        <f>_xlfn.XLOOKUP(A655,[3]!Table13456[No заказа],[3]!Table13456[Дата
отправки],"",0,1)</f>
        <v>45817</v>
      </c>
      <c r="C655" s="3"/>
      <c r="D655" s="3"/>
      <c r="F655" s="5">
        <f>_xlfn.XLOOKUP(A655,[3]!Table13456[No заказа],[3]!Table13456[Количество],"",0,1)</f>
        <v>1</v>
      </c>
      <c r="G655" s="5">
        <f>_xlfn.XLOOKUP(A655,[3]!Table13456[No заказа],[3]!Table13456[Цена],"",0,1)</f>
        <v>15490</v>
      </c>
      <c r="H655" s="2" t="str">
        <f>M01_SETTINGS!$F$2</f>
        <v>KASPI</v>
      </c>
    </row>
    <row r="656" spans="1:8" x14ac:dyDescent="0.35">
      <c r="A656" s="2">
        <v>565824105</v>
      </c>
      <c r="B656" s="3">
        <f>_xlfn.XLOOKUP(A656,[3]!Table13456[No заказа],[3]!Table13456[Дата
отправки],"",0,1)</f>
        <v>45817</v>
      </c>
      <c r="C656" s="3"/>
      <c r="D656" s="3"/>
      <c r="F656" s="5">
        <f>_xlfn.XLOOKUP(A656,[3]!Table13456[No заказа],[3]!Table13456[Количество],"",0,1)</f>
        <v>1</v>
      </c>
      <c r="G656" s="5">
        <f>_xlfn.XLOOKUP(A656,[3]!Table13456[No заказа],[3]!Table13456[Цена],"",0,1)</f>
        <v>15490</v>
      </c>
      <c r="H656" s="2" t="str">
        <f>M01_SETTINGS!$F$2</f>
        <v>KASPI</v>
      </c>
    </row>
    <row r="657" spans="1:8" x14ac:dyDescent="0.35">
      <c r="A657" s="2">
        <v>565240120</v>
      </c>
      <c r="B657" s="3">
        <f>_xlfn.XLOOKUP(A657,[3]!Table13456[No заказа],[3]!Table13456[Дата
отправки],"",0,1)</f>
        <v>45817</v>
      </c>
      <c r="C657" s="3"/>
      <c r="D657" s="3"/>
      <c r="F657" s="5">
        <f>_xlfn.XLOOKUP(A657,[3]!Table13456[No заказа],[3]!Table13456[Количество],"",0,1)</f>
        <v>1</v>
      </c>
      <c r="G657" s="5">
        <f>_xlfn.XLOOKUP(A657,[3]!Table13456[No заказа],[3]!Table13456[Цена],"",0,1)</f>
        <v>13990</v>
      </c>
      <c r="H657" s="2" t="str">
        <f>M01_SETTINGS!$F$2</f>
        <v>KASPI</v>
      </c>
    </row>
    <row r="658" spans="1:8" x14ac:dyDescent="0.35">
      <c r="A658" s="2">
        <v>565845530</v>
      </c>
      <c r="B658" s="3">
        <f>_xlfn.XLOOKUP(A658,[3]!Table13456[No заказа],[3]!Table13456[Дата
отправки],"",0,1)</f>
        <v>45817</v>
      </c>
      <c r="C658" s="3"/>
      <c r="D658" s="3"/>
      <c r="F658" s="5">
        <f>_xlfn.XLOOKUP(A658,[3]!Table13456[No заказа],[3]!Table13456[Количество],"",0,1)</f>
        <v>1</v>
      </c>
      <c r="G658" s="5">
        <f>_xlfn.XLOOKUP(A658,[3]!Table13456[No заказа],[3]!Table13456[Цена],"",0,1)</f>
        <v>24990</v>
      </c>
      <c r="H658" s="2" t="str">
        <f>M01_SETTINGS!$F$2</f>
        <v>KASPI</v>
      </c>
    </row>
    <row r="659" spans="1:8" x14ac:dyDescent="0.35">
      <c r="A659" s="2">
        <v>565268863</v>
      </c>
      <c r="B659" s="3">
        <f>_xlfn.XLOOKUP(A659,[3]!Table13456[No заказа],[3]!Table13456[Дата
отправки],"",0,1)</f>
        <v>45817</v>
      </c>
      <c r="C659" s="3"/>
      <c r="D659" s="3"/>
      <c r="F659" s="5">
        <f>_xlfn.XLOOKUP(A659,[3]!Table13456[No заказа],[3]!Table13456[Количество],"",0,1)</f>
        <v>1</v>
      </c>
      <c r="G659" s="5">
        <f>_xlfn.XLOOKUP(A659,[3]!Table13456[No заказа],[3]!Table13456[Цена],"",0,1)</f>
        <v>15490</v>
      </c>
      <c r="H659" s="2" t="str">
        <f>M01_SETTINGS!$F$2</f>
        <v>KASPI</v>
      </c>
    </row>
    <row r="660" spans="1:8" x14ac:dyDescent="0.35">
      <c r="A660" s="2">
        <v>565420399</v>
      </c>
      <c r="B660" s="3">
        <f>_xlfn.XLOOKUP(A660,[3]!Table13456[No заказа],[3]!Table13456[Дата
отправки],"",0,1)</f>
        <v>45817</v>
      </c>
      <c r="C660" s="3"/>
      <c r="D660" s="3"/>
      <c r="F660" s="5">
        <f>_xlfn.XLOOKUP(A660,[3]!Table13456[No заказа],[3]!Table13456[Количество],"",0,1)</f>
        <v>1</v>
      </c>
      <c r="G660" s="5">
        <f>_xlfn.XLOOKUP(A660,[3]!Table13456[No заказа],[3]!Table13456[Цена],"",0,1)</f>
        <v>8479</v>
      </c>
      <c r="H660" s="2" t="str">
        <f>M01_SETTINGS!$F$2</f>
        <v>KASPI</v>
      </c>
    </row>
    <row r="661" spans="1:8" x14ac:dyDescent="0.35">
      <c r="A661" s="2">
        <v>565102242</v>
      </c>
      <c r="B661" s="3">
        <f>_xlfn.XLOOKUP(A661,[3]!Table13456[No заказа],[3]!Table13456[Дата
отправки],"",0,1)</f>
        <v>45816</v>
      </c>
      <c r="C661" s="3"/>
      <c r="D661" s="3"/>
      <c r="F661" s="5">
        <f>_xlfn.XLOOKUP(A661,[3]!Table13456[No заказа],[3]!Table13456[Количество],"",0,1)</f>
        <v>1</v>
      </c>
      <c r="G661" s="5">
        <f>_xlfn.XLOOKUP(A661,[3]!Table13456[No заказа],[3]!Table13456[Цена],"",0,1)</f>
        <v>8480</v>
      </c>
      <c r="H661" s="2" t="str">
        <f>M01_SETTINGS!$F$2</f>
        <v>KASPI</v>
      </c>
    </row>
    <row r="662" spans="1:8" x14ac:dyDescent="0.35">
      <c r="A662" s="2">
        <v>565062670</v>
      </c>
      <c r="B662" s="3">
        <f>_xlfn.XLOOKUP(A662,[3]!Table13456[No заказа],[3]!Table13456[Дата
отправки],"",0,1)</f>
        <v>45816</v>
      </c>
      <c r="C662" s="3"/>
      <c r="D662" s="3"/>
      <c r="F662" s="5">
        <f>_xlfn.XLOOKUP(A662,[3]!Table13456[No заказа],[3]!Table13456[Количество],"",0,1)</f>
        <v>1</v>
      </c>
      <c r="G662" s="5">
        <f>_xlfn.XLOOKUP(A662,[3]!Table13456[No заказа],[3]!Table13456[Цена],"",0,1)</f>
        <v>8480</v>
      </c>
      <c r="H662" s="2" t="str">
        <f>M01_SETTINGS!$F$2</f>
        <v>KASPI</v>
      </c>
    </row>
    <row r="663" spans="1:8" x14ac:dyDescent="0.35">
      <c r="A663" s="2">
        <v>565151103</v>
      </c>
      <c r="B663" s="3">
        <f>_xlfn.XLOOKUP(A663,[3]!Table13456[No заказа],[3]!Table13456[Дата
отправки],"",0,1)</f>
        <v>45816</v>
      </c>
      <c r="C663" s="3"/>
      <c r="D663" s="3"/>
      <c r="F663" s="5">
        <f>_xlfn.XLOOKUP(A663,[3]!Table13456[No заказа],[3]!Table13456[Количество],"",0,1)</f>
        <v>1</v>
      </c>
      <c r="G663" s="5">
        <f>_xlfn.XLOOKUP(A663,[3]!Table13456[No заказа],[3]!Table13456[Цена],"",0,1)</f>
        <v>8479</v>
      </c>
      <c r="H663" s="2" t="str">
        <f>M01_SETTINGS!$F$2</f>
        <v>KASPI</v>
      </c>
    </row>
    <row r="664" spans="1:8" x14ac:dyDescent="0.35">
      <c r="A664" s="2">
        <v>564644007</v>
      </c>
      <c r="B664" s="3">
        <f>_xlfn.XLOOKUP(A664,[3]!Table13456[No заказа],[3]!Table13456[Дата
отправки],"",0,1)</f>
        <v>45816</v>
      </c>
      <c r="C664" s="3"/>
      <c r="D664" s="3"/>
      <c r="F664" s="5">
        <f>_xlfn.XLOOKUP(A664,[3]!Table13456[No заказа],[3]!Table13456[Количество],"",0,1)</f>
        <v>1</v>
      </c>
      <c r="G664" s="5">
        <f>_xlfn.XLOOKUP(A664,[3]!Table13456[No заказа],[3]!Table13456[Цена],"",0,1)</f>
        <v>316780</v>
      </c>
      <c r="H664" s="2" t="str">
        <f>M01_SETTINGS!$F$2</f>
        <v>KASPI</v>
      </c>
    </row>
    <row r="665" spans="1:8" x14ac:dyDescent="0.35">
      <c r="A665" s="2">
        <v>564220824</v>
      </c>
      <c r="B665" s="3">
        <f>_xlfn.XLOOKUP(A665,[3]!Table13456[No заказа],[3]!Table13456[Дата
отправки],"",0,1)</f>
        <v>45815</v>
      </c>
      <c r="C665" s="3"/>
      <c r="D665" s="3"/>
      <c r="F665" s="5">
        <f>_xlfn.XLOOKUP(A665,[3]!Table13456[No заказа],[3]!Table13456[Количество],"",0,1)</f>
        <v>1</v>
      </c>
      <c r="G665" s="5">
        <f>_xlfn.XLOOKUP(A665,[3]!Table13456[No заказа],[3]!Table13456[Цена],"",0,1)</f>
        <v>13990</v>
      </c>
      <c r="H665" s="2" t="str">
        <f>M01_SETTINGS!$F$2</f>
        <v>KASPI</v>
      </c>
    </row>
    <row r="666" spans="1:8" x14ac:dyDescent="0.35">
      <c r="A666" s="2">
        <v>564183999</v>
      </c>
      <c r="B666" s="3">
        <f>_xlfn.XLOOKUP(A666,[3]!Table13456[No заказа],[3]!Table13456[Дата
отправки],"",0,1)</f>
        <v>45815</v>
      </c>
      <c r="C666" s="3"/>
      <c r="D666" s="3"/>
      <c r="F666" s="5">
        <f>_xlfn.XLOOKUP(A666,[3]!Table13456[No заказа],[3]!Table13456[Количество],"",0,1)</f>
        <v>1</v>
      </c>
      <c r="G666" s="5">
        <f>_xlfn.XLOOKUP(A666,[3]!Table13456[No заказа],[3]!Table13456[Цена],"",0,1)</f>
        <v>13990</v>
      </c>
      <c r="H666" s="2" t="str">
        <f>M01_SETTINGS!$F$2</f>
        <v>KASPI</v>
      </c>
    </row>
    <row r="667" spans="1:8" x14ac:dyDescent="0.35">
      <c r="A667" s="2">
        <v>564159530</v>
      </c>
      <c r="B667" s="3">
        <f>_xlfn.XLOOKUP(A667,[3]!Table13456[No заказа],[3]!Table13456[Дата
отправки],"",0,1)</f>
        <v>45815</v>
      </c>
      <c r="C667" s="3"/>
      <c r="D667" s="3"/>
      <c r="F667" s="5">
        <f>_xlfn.XLOOKUP(A667,[3]!Table13456[No заказа],[3]!Table13456[Количество],"",0,1)</f>
        <v>1</v>
      </c>
      <c r="G667" s="5">
        <f>_xlfn.XLOOKUP(A667,[3]!Table13456[No заказа],[3]!Table13456[Цена],"",0,1)</f>
        <v>13990</v>
      </c>
      <c r="H667" s="2" t="str">
        <f>M01_SETTINGS!$F$2</f>
        <v>KASPI</v>
      </c>
    </row>
    <row r="668" spans="1:8" x14ac:dyDescent="0.35">
      <c r="A668" s="2">
        <v>564250750</v>
      </c>
      <c r="B668" s="3">
        <f>_xlfn.XLOOKUP(A668,[3]!Table13456[No заказа],[3]!Table13456[Дата
отправки],"",0,1)</f>
        <v>45815</v>
      </c>
      <c r="C668" s="3"/>
      <c r="D668" s="3"/>
      <c r="F668" s="5">
        <f>_xlfn.XLOOKUP(A668,[3]!Table13456[No заказа],[3]!Table13456[Количество],"",0,1)</f>
        <v>1</v>
      </c>
      <c r="G668" s="5">
        <f>_xlfn.XLOOKUP(A668,[3]!Table13456[No заказа],[3]!Table13456[Цена],"",0,1)</f>
        <v>15990</v>
      </c>
      <c r="H668" s="2" t="str">
        <f>M01_SETTINGS!$F$2</f>
        <v>KASPI</v>
      </c>
    </row>
    <row r="669" spans="1:8" x14ac:dyDescent="0.35">
      <c r="A669" s="2">
        <v>564605551</v>
      </c>
      <c r="B669" s="3">
        <f>_xlfn.XLOOKUP(A669,[3]!Table13456[No заказа],[3]!Table13456[Дата
отправки],"",0,1)</f>
        <v>45815</v>
      </c>
      <c r="C669" s="3"/>
      <c r="D669" s="3"/>
      <c r="F669" s="5">
        <f>_xlfn.XLOOKUP(A669,[3]!Table13456[No заказа],[3]!Table13456[Количество],"",0,1)</f>
        <v>1</v>
      </c>
      <c r="G669" s="5">
        <f>_xlfn.XLOOKUP(A669,[3]!Table13456[No заказа],[3]!Table13456[Цена],"",0,1)</f>
        <v>8479</v>
      </c>
      <c r="H669" s="2" t="str">
        <f>M01_SETTINGS!$F$2</f>
        <v>KASPI</v>
      </c>
    </row>
    <row r="670" spans="1:8" x14ac:dyDescent="0.35">
      <c r="A670" s="2">
        <v>562349093</v>
      </c>
      <c r="B670" s="3">
        <f>_xlfn.XLOOKUP(A670,[3]!Table13456[No заказа],[3]!Table13456[Дата
отправки],"",0,1)</f>
        <v>45814</v>
      </c>
      <c r="C670" s="3"/>
      <c r="D670" s="3"/>
      <c r="F670" s="5">
        <f>_xlfn.XLOOKUP(A670,[3]!Table13456[No заказа],[3]!Table13456[Количество],"",0,1)</f>
        <v>1</v>
      </c>
      <c r="G670" s="5">
        <f>_xlfn.XLOOKUP(A670,[3]!Table13456[No заказа],[3]!Table13456[Цена],"",0,1)</f>
        <v>8480</v>
      </c>
      <c r="H670" s="2" t="str">
        <f>M01_SETTINGS!$F$2</f>
        <v>KASPI</v>
      </c>
    </row>
    <row r="671" spans="1:8" x14ac:dyDescent="0.35">
      <c r="A671" s="2">
        <v>563161639</v>
      </c>
      <c r="B671" s="3">
        <f>_xlfn.XLOOKUP(A671,[3]!Table13456[No заказа],[3]!Table13456[Дата
отправки],"",0,1)</f>
        <v>45814</v>
      </c>
      <c r="C671" s="3"/>
      <c r="D671" s="3"/>
      <c r="F671" s="5">
        <f>_xlfn.XLOOKUP(A671,[3]!Table13456[No заказа],[3]!Table13456[Количество],"",0,1)</f>
        <v>1</v>
      </c>
      <c r="G671" s="5">
        <f>_xlfn.XLOOKUP(A671,[3]!Table13456[No заказа],[3]!Table13456[Цена],"",0,1)</f>
        <v>8599</v>
      </c>
      <c r="H671" s="2" t="str">
        <f>M01_SETTINGS!$F$2</f>
        <v>KASPI</v>
      </c>
    </row>
    <row r="672" spans="1:8" x14ac:dyDescent="0.35">
      <c r="A672" s="2">
        <v>563491379</v>
      </c>
      <c r="B672" s="3">
        <f>_xlfn.XLOOKUP(A672,[3]!Table13456[No заказа],[3]!Table13456[Дата
отправки],"",0,1)</f>
        <v>45814</v>
      </c>
      <c r="C672" s="3"/>
      <c r="D672" s="3"/>
      <c r="F672" s="5">
        <f>_xlfn.XLOOKUP(A672,[3]!Table13456[No заказа],[3]!Table13456[Количество],"",0,1)</f>
        <v>1</v>
      </c>
      <c r="G672" s="5">
        <f>_xlfn.XLOOKUP(A672,[3]!Table13456[No заказа],[3]!Table13456[Цена],"",0,1)</f>
        <v>9000</v>
      </c>
      <c r="H672" s="2" t="str">
        <f>M01_SETTINGS!$F$2</f>
        <v>KASPI</v>
      </c>
    </row>
    <row r="673" spans="1:8" x14ac:dyDescent="0.35">
      <c r="A673" s="2">
        <v>563060348</v>
      </c>
      <c r="B673" s="3">
        <f>_xlfn.XLOOKUP(A673,[3]!Table13456[No заказа],[3]!Table13456[Дата
отправки],"",0,1)</f>
        <v>45814</v>
      </c>
      <c r="C673" s="3"/>
      <c r="D673" s="3"/>
      <c r="F673" s="5">
        <f>_xlfn.XLOOKUP(A673,[3]!Table13456[No заказа],[3]!Table13456[Количество],"",0,1)</f>
        <v>1</v>
      </c>
      <c r="G673" s="5">
        <f>_xlfn.XLOOKUP(A673,[3]!Table13456[No заказа],[3]!Table13456[Цена],"",0,1)</f>
        <v>16990</v>
      </c>
      <c r="H673" s="2" t="str">
        <f>M01_SETTINGS!$F$2</f>
        <v>KASPI</v>
      </c>
    </row>
    <row r="674" spans="1:8" x14ac:dyDescent="0.35">
      <c r="A674" s="2">
        <v>562687328</v>
      </c>
      <c r="B674" s="3">
        <f>_xlfn.XLOOKUP(A674,[3]!Table13456[No заказа],[3]!Table13456[Дата
отправки],"",0,1)</f>
        <v>45814</v>
      </c>
      <c r="C674" s="3"/>
      <c r="D674" s="3"/>
      <c r="F674" s="5">
        <f>_xlfn.XLOOKUP(A674,[3]!Table13456[No заказа],[3]!Table13456[Количество],"",0,1)</f>
        <v>1</v>
      </c>
      <c r="G674" s="5">
        <f>_xlfn.XLOOKUP(A674,[3]!Table13456[No заказа],[3]!Table13456[Цена],"",0,1)</f>
        <v>16990</v>
      </c>
      <c r="H674" s="2" t="str">
        <f>M01_SETTINGS!$F$2</f>
        <v>KASPI</v>
      </c>
    </row>
    <row r="675" spans="1:8" x14ac:dyDescent="0.35">
      <c r="A675" s="2">
        <v>562796932</v>
      </c>
      <c r="B675" s="3">
        <f>_xlfn.XLOOKUP(A675,[3]!Table13456[No заказа],[3]!Table13456[Дата
отправки],"",0,1)</f>
        <v>45814</v>
      </c>
      <c r="C675" s="3"/>
      <c r="D675" s="3"/>
      <c r="F675" s="5">
        <f>_xlfn.XLOOKUP(A675,[3]!Table13456[No заказа],[3]!Table13456[Количество],"",0,1)</f>
        <v>1</v>
      </c>
      <c r="G675" s="5">
        <f>_xlfn.XLOOKUP(A675,[3]!Table13456[No заказа],[3]!Table13456[Цена],"",0,1)</f>
        <v>16990</v>
      </c>
      <c r="H675" s="2" t="str">
        <f>M01_SETTINGS!$F$2</f>
        <v>KASPI</v>
      </c>
    </row>
    <row r="676" spans="1:8" x14ac:dyDescent="0.35">
      <c r="A676" s="2">
        <v>561589663</v>
      </c>
      <c r="B676" s="3">
        <f>_xlfn.XLOOKUP(A676,[3]!Table13456[No заказа],[3]!Table13456[Дата
отправки],"",0,1)</f>
        <v>45814</v>
      </c>
      <c r="C676" s="3"/>
      <c r="D676" s="3"/>
      <c r="F676" s="5">
        <f>_xlfn.XLOOKUP(A676,[3]!Table13456[No заказа],[3]!Table13456[Количество],"",0,1)</f>
        <v>1</v>
      </c>
      <c r="G676" s="5">
        <f>_xlfn.XLOOKUP(A676,[3]!Table13456[No заказа],[3]!Table13456[Цена],"",0,1)</f>
        <v>16990</v>
      </c>
      <c r="H676" s="2" t="str">
        <f>M01_SETTINGS!$F$2</f>
        <v>KASPI</v>
      </c>
    </row>
    <row r="677" spans="1:8" x14ac:dyDescent="0.35">
      <c r="A677" s="2">
        <v>563936123</v>
      </c>
      <c r="B677" s="3">
        <f>_xlfn.XLOOKUP(A677,[3]!Table13456[No заказа],[3]!Table13456[Дата
отправки],"",0,1)</f>
        <v>45814</v>
      </c>
      <c r="C677" s="3"/>
      <c r="D677" s="3"/>
      <c r="F677" s="5">
        <f>_xlfn.XLOOKUP(A677,[3]!Table13456[No заказа],[3]!Table13456[Количество],"",0,1)</f>
        <v>1</v>
      </c>
      <c r="G677" s="5">
        <f>_xlfn.XLOOKUP(A677,[3]!Table13456[No заказа],[3]!Table13456[Цена],"",0,1)</f>
        <v>13990</v>
      </c>
      <c r="H677" s="2" t="str">
        <f>M01_SETTINGS!$F$2</f>
        <v>KASPI</v>
      </c>
    </row>
    <row r="678" spans="1:8" x14ac:dyDescent="0.35">
      <c r="A678" s="2">
        <v>563004069</v>
      </c>
      <c r="B678" s="3">
        <f>_xlfn.XLOOKUP(A678,[3]!Table13456[No заказа],[3]!Table13456[Дата
отправки],"",0,1)</f>
        <v>45814</v>
      </c>
      <c r="C678" s="3"/>
      <c r="D678" s="3"/>
      <c r="F678" s="5">
        <f>_xlfn.XLOOKUP(A678,[3]!Table13456[No заказа],[3]!Table13456[Количество],"",0,1)</f>
        <v>1</v>
      </c>
      <c r="G678" s="5">
        <f>_xlfn.XLOOKUP(A678,[3]!Table13456[No заказа],[3]!Table13456[Цена],"",0,1)</f>
        <v>13990</v>
      </c>
      <c r="H678" s="2" t="str">
        <f>M01_SETTINGS!$F$2</f>
        <v>KASPI</v>
      </c>
    </row>
    <row r="679" spans="1:8" x14ac:dyDescent="0.35">
      <c r="A679" s="2">
        <v>562579692</v>
      </c>
      <c r="B679" s="3">
        <f>_xlfn.XLOOKUP(A679,[3]!Table13456[No заказа],[3]!Table13456[Дата
отправки],"",0,1)</f>
        <v>45814</v>
      </c>
      <c r="C679" s="3"/>
      <c r="D679" s="3"/>
      <c r="F679" s="5">
        <f>_xlfn.XLOOKUP(A679,[3]!Table13456[No заказа],[3]!Table13456[Количество],"",0,1)</f>
        <v>1</v>
      </c>
      <c r="G679" s="5">
        <f>_xlfn.XLOOKUP(A679,[3]!Table13456[No заказа],[3]!Table13456[Цена],"",0,1)</f>
        <v>13990</v>
      </c>
      <c r="H679" s="2" t="str">
        <f>M01_SETTINGS!$F$2</f>
        <v>KASPI</v>
      </c>
    </row>
    <row r="680" spans="1:8" x14ac:dyDescent="0.35">
      <c r="A680" s="2">
        <v>562209197</v>
      </c>
      <c r="B680" s="3">
        <f>_xlfn.XLOOKUP(A680,[3]!Table13456[No заказа],[3]!Table13456[Дата
отправки],"",0,1)</f>
        <v>45814</v>
      </c>
      <c r="C680" s="3"/>
      <c r="D680" s="3"/>
      <c r="F680" s="5">
        <f>_xlfn.XLOOKUP(A680,[3]!Table13456[No заказа],[3]!Table13456[Количество],"",0,1)</f>
        <v>1</v>
      </c>
      <c r="G680" s="5">
        <f>_xlfn.XLOOKUP(A680,[3]!Table13456[No заказа],[3]!Table13456[Цена],"",0,1)</f>
        <v>13990</v>
      </c>
      <c r="H680" s="2" t="str">
        <f>M01_SETTINGS!$F$2</f>
        <v>KASPI</v>
      </c>
    </row>
    <row r="681" spans="1:8" x14ac:dyDescent="0.35">
      <c r="A681" s="2">
        <v>563352803</v>
      </c>
      <c r="B681" s="3">
        <f>_xlfn.XLOOKUP(A681,[3]!Table13456[No заказа],[3]!Table13456[Дата
отправки],"",0,1)</f>
        <v>45814</v>
      </c>
      <c r="C681" s="3"/>
      <c r="D681" s="3"/>
      <c r="F681" s="5">
        <f>_xlfn.XLOOKUP(A681,[3]!Table13456[No заказа],[3]!Table13456[Количество],"",0,1)</f>
        <v>1</v>
      </c>
      <c r="G681" s="5">
        <f>_xlfn.XLOOKUP(A681,[3]!Table13456[No заказа],[3]!Table13456[Цена],"",0,1)</f>
        <v>15990</v>
      </c>
      <c r="H681" s="2" t="str">
        <f>M01_SETTINGS!$F$2</f>
        <v>KASPI</v>
      </c>
    </row>
    <row r="682" spans="1:8" x14ac:dyDescent="0.35">
      <c r="A682" s="2">
        <v>563081078</v>
      </c>
      <c r="B682" s="3">
        <f>_xlfn.XLOOKUP(A682,[3]!Table13456[No заказа],[3]!Table13456[Дата
отправки],"",0,1)</f>
        <v>45814</v>
      </c>
      <c r="C682" s="3"/>
      <c r="D682" s="3"/>
      <c r="F682" s="5">
        <f>_xlfn.XLOOKUP(A682,[3]!Table13456[No заказа],[3]!Table13456[Количество],"",0,1)</f>
        <v>1</v>
      </c>
      <c r="G682" s="5">
        <f>_xlfn.XLOOKUP(A682,[3]!Table13456[No заказа],[3]!Table13456[Цена],"",0,1)</f>
        <v>15990</v>
      </c>
      <c r="H682" s="2" t="str">
        <f>M01_SETTINGS!$F$2</f>
        <v>KASPI</v>
      </c>
    </row>
    <row r="683" spans="1:8" x14ac:dyDescent="0.35">
      <c r="A683" s="2">
        <v>561675596</v>
      </c>
      <c r="B683" s="3">
        <f>_xlfn.XLOOKUP(A683,[3]!Table13456[No заказа],[3]!Table13456[Дата
отправки],"",0,1)</f>
        <v>45814</v>
      </c>
      <c r="C683" s="3"/>
      <c r="D683" s="3"/>
      <c r="F683" s="5">
        <f>_xlfn.XLOOKUP(A683,[3]!Table13456[No заказа],[3]!Table13456[Количество],"",0,1)</f>
        <v>1</v>
      </c>
      <c r="G683" s="5">
        <f>_xlfn.XLOOKUP(A683,[3]!Table13456[No заказа],[3]!Table13456[Цена],"",0,1)</f>
        <v>8480</v>
      </c>
      <c r="H683" s="2" t="str">
        <f>M01_SETTINGS!$F$2</f>
        <v>KASPI</v>
      </c>
    </row>
    <row r="684" spans="1:8" x14ac:dyDescent="0.35">
      <c r="A684" s="2">
        <v>563471630</v>
      </c>
      <c r="B684" s="3">
        <f>_xlfn.XLOOKUP(A684,[3]!Table13456[No заказа],[3]!Table13456[Дата
отправки],"",0,1)</f>
        <v>45814</v>
      </c>
      <c r="C684" s="3"/>
      <c r="D684" s="3"/>
      <c r="F684" s="5">
        <f>_xlfn.XLOOKUP(A684,[3]!Table13456[No заказа],[3]!Table13456[Количество],"",0,1)</f>
        <v>1</v>
      </c>
      <c r="G684" s="5">
        <f>_xlfn.XLOOKUP(A684,[3]!Table13456[No заказа],[3]!Table13456[Цена],"",0,1)</f>
        <v>8480</v>
      </c>
      <c r="H684" s="2" t="str">
        <f>M01_SETTINGS!$F$2</f>
        <v>KASPI</v>
      </c>
    </row>
    <row r="685" spans="1:8" x14ac:dyDescent="0.35">
      <c r="A685" s="2">
        <v>563617956</v>
      </c>
      <c r="B685" s="3">
        <f>_xlfn.XLOOKUP(A685,[3]!Table13456[No заказа],[3]!Table13456[Дата
отправки],"",0,1)</f>
        <v>45814</v>
      </c>
      <c r="C685" s="3"/>
      <c r="D685" s="3"/>
      <c r="F685" s="5">
        <f>_xlfn.XLOOKUP(A685,[3]!Table13456[No заказа],[3]!Table13456[Количество],"",0,1)</f>
        <v>1</v>
      </c>
      <c r="G685" s="5">
        <f>_xlfn.XLOOKUP(A685,[3]!Table13456[No заказа],[3]!Table13456[Цена],"",0,1)</f>
        <v>17990</v>
      </c>
      <c r="H685" s="2" t="str">
        <f>M01_SETTINGS!$F$2</f>
        <v>KASPI</v>
      </c>
    </row>
    <row r="686" spans="1:8" x14ac:dyDescent="0.35">
      <c r="A686" s="2">
        <v>563963623</v>
      </c>
      <c r="B686" s="3">
        <f>_xlfn.XLOOKUP(A686,[3]!Table13456[No заказа],[3]!Table13456[Дата
отправки],"",0,1)</f>
        <v>45814</v>
      </c>
      <c r="C686" s="3"/>
      <c r="D686" s="3"/>
      <c r="F686" s="5">
        <f>_xlfn.XLOOKUP(A686,[3]!Table13456[No заказа],[3]!Table13456[Количество],"",0,1)</f>
        <v>1</v>
      </c>
      <c r="G686" s="5">
        <f>_xlfn.XLOOKUP(A686,[3]!Table13456[No заказа],[3]!Table13456[Цена],"",0,1)</f>
        <v>80000</v>
      </c>
      <c r="H686" s="2" t="str">
        <f>M01_SETTINGS!$F$2</f>
        <v>KASPI</v>
      </c>
    </row>
    <row r="687" spans="1:8" x14ac:dyDescent="0.35">
      <c r="A687" s="2">
        <v>563430304</v>
      </c>
      <c r="B687" s="3">
        <f>_xlfn.XLOOKUP(A687,[3]!Table13456[No заказа],[3]!Table13456[Дата
отправки],"",0,1)</f>
        <v>45814</v>
      </c>
      <c r="C687" s="3"/>
      <c r="D687" s="3"/>
      <c r="F687" s="5">
        <f>_xlfn.XLOOKUP(A687,[3]!Table13456[No заказа],[3]!Table13456[Количество],"",0,1)</f>
        <v>1</v>
      </c>
      <c r="G687" s="5">
        <f>_xlfn.XLOOKUP(A687,[3]!Table13456[No заказа],[3]!Table13456[Цена],"",0,1)</f>
        <v>80000</v>
      </c>
      <c r="H687" s="2" t="str">
        <f>M01_SETTINGS!$F$2</f>
        <v>KASPI</v>
      </c>
    </row>
    <row r="688" spans="1:8" x14ac:dyDescent="0.35">
      <c r="A688" s="2">
        <v>563379967</v>
      </c>
      <c r="B688" s="3">
        <f>_xlfn.XLOOKUP(A688,[3]!Table13456[No заказа],[3]!Table13456[Дата
отправки],"",0,1)</f>
        <v>45814</v>
      </c>
      <c r="C688" s="3"/>
      <c r="D688" s="3"/>
      <c r="F688" s="5">
        <f>_xlfn.XLOOKUP(A688,[3]!Table13456[No заказа],[3]!Table13456[Количество],"",0,1)</f>
        <v>1</v>
      </c>
      <c r="G688" s="5">
        <f>_xlfn.XLOOKUP(A688,[3]!Table13456[No заказа],[3]!Table13456[Цена],"",0,1)</f>
        <v>80008</v>
      </c>
      <c r="H688" s="2" t="str">
        <f>M01_SETTINGS!$F$2</f>
        <v>KASPI</v>
      </c>
    </row>
    <row r="689" spans="1:8" x14ac:dyDescent="0.35">
      <c r="A689" s="2">
        <v>563285041</v>
      </c>
      <c r="B689" s="3">
        <f>_xlfn.XLOOKUP(A689,[3]!Table13456[No заказа],[3]!Table13456[Дата
отправки],"",0,1)</f>
        <v>45814</v>
      </c>
      <c r="C689" s="3"/>
      <c r="D689" s="3"/>
      <c r="F689" s="5">
        <f>_xlfn.XLOOKUP(A689,[3]!Table13456[No заказа],[3]!Table13456[Количество],"",0,1)</f>
        <v>1</v>
      </c>
      <c r="G689" s="5">
        <f>_xlfn.XLOOKUP(A689,[3]!Table13456[No заказа],[3]!Table13456[Цена],"",0,1)</f>
        <v>80663</v>
      </c>
      <c r="H689" s="2" t="str">
        <f>M01_SETTINGS!$F$2</f>
        <v>KASPI</v>
      </c>
    </row>
    <row r="690" spans="1:8" x14ac:dyDescent="0.35">
      <c r="A690" s="2">
        <v>562428145</v>
      </c>
      <c r="B690" s="3">
        <f>_xlfn.XLOOKUP(A690,[3]!Table13456[No заказа],[3]!Table13456[Дата
отправки],"",0,1)</f>
        <v>45814</v>
      </c>
      <c r="C690" s="3"/>
      <c r="D690" s="3"/>
      <c r="F690" s="5">
        <f>_xlfn.XLOOKUP(A690,[3]!Table13456[No заказа],[3]!Table13456[Количество],"",0,1)</f>
        <v>1</v>
      </c>
      <c r="G690" s="5">
        <f>_xlfn.XLOOKUP(A690,[3]!Table13456[No заказа],[3]!Table13456[Цена],"",0,1)</f>
        <v>98996</v>
      </c>
      <c r="H690" s="2" t="str">
        <f>M01_SETTINGS!$F$2</f>
        <v>KASPI</v>
      </c>
    </row>
    <row r="691" spans="1:8" x14ac:dyDescent="0.35">
      <c r="A691" s="2">
        <v>561967506</v>
      </c>
      <c r="B691" s="3">
        <f>_xlfn.XLOOKUP(A691,[3]!Table13456[No заказа],[3]!Table13456[Дата
отправки],"",0,1)</f>
        <v>45814</v>
      </c>
      <c r="C691" s="3"/>
      <c r="D691" s="3"/>
      <c r="F691" s="5">
        <f>_xlfn.XLOOKUP(A691,[3]!Table13456[No заказа],[3]!Table13456[Количество],"",0,1)</f>
        <v>1</v>
      </c>
      <c r="G691" s="5">
        <f>_xlfn.XLOOKUP(A691,[3]!Table13456[No заказа],[3]!Table13456[Цена],"",0,1)</f>
        <v>324990</v>
      </c>
      <c r="H691" s="2" t="str">
        <f>M01_SETTINGS!$F$2</f>
        <v>KASPI</v>
      </c>
    </row>
    <row r="692" spans="1:8" x14ac:dyDescent="0.35">
      <c r="A692" s="2">
        <v>562857803</v>
      </c>
      <c r="B692" s="3">
        <f>_xlfn.XLOOKUP(A692,[3]!Table13456[No заказа],[3]!Table13456[Дата
отправки],"",0,1)</f>
        <v>45814</v>
      </c>
      <c r="C692" s="3"/>
      <c r="D692" s="3"/>
      <c r="F692" s="5">
        <f>_xlfn.XLOOKUP(A692,[3]!Table13456[No заказа],[3]!Table13456[Количество],"",0,1)</f>
        <v>1</v>
      </c>
      <c r="G692" s="5">
        <f>_xlfn.XLOOKUP(A692,[3]!Table13456[No заказа],[3]!Table13456[Цена],"",0,1)</f>
        <v>21000</v>
      </c>
      <c r="H692" s="2" t="str">
        <f>M01_SETTINGS!$F$2</f>
        <v>KASPI</v>
      </c>
    </row>
    <row r="693" spans="1:8" x14ac:dyDescent="0.35">
      <c r="A693" s="2">
        <v>562853709</v>
      </c>
      <c r="B693" s="3">
        <f>_xlfn.XLOOKUP(A693,[3]!Table13456[No заказа],[3]!Table13456[Дата
отправки],"",0,1)</f>
        <v>45814</v>
      </c>
      <c r="C693" s="3"/>
      <c r="D693" s="3"/>
      <c r="F693" s="5">
        <f>_xlfn.XLOOKUP(A693,[3]!Table13456[No заказа],[3]!Table13456[Количество],"",0,1)</f>
        <v>1</v>
      </c>
      <c r="G693" s="5">
        <f>_xlfn.XLOOKUP(A693,[3]!Table13456[No заказа],[3]!Table13456[Цена],"",0,1)</f>
        <v>21000</v>
      </c>
      <c r="H693" s="2" t="str">
        <f>M01_SETTINGS!$F$2</f>
        <v>KASPI</v>
      </c>
    </row>
    <row r="694" spans="1:8" x14ac:dyDescent="0.35">
      <c r="A694" s="2">
        <v>562610324</v>
      </c>
      <c r="B694" s="3">
        <f>_xlfn.XLOOKUP(A694,[3]!Table13456[No заказа],[3]!Table13456[Дата
отправки],"",0,1)</f>
        <v>45814</v>
      </c>
      <c r="C694" s="3"/>
      <c r="D694" s="3"/>
      <c r="F694" s="5">
        <f>_xlfn.XLOOKUP(A694,[3]!Table13456[No заказа],[3]!Table13456[Количество],"",0,1)</f>
        <v>1</v>
      </c>
      <c r="G694" s="5">
        <f>_xlfn.XLOOKUP(A694,[3]!Table13456[No заказа],[3]!Table13456[Цена],"",0,1)</f>
        <v>21579</v>
      </c>
      <c r="H694" s="2" t="str">
        <f>M01_SETTINGS!$F$2</f>
        <v>KASPI</v>
      </c>
    </row>
    <row r="695" spans="1:8" x14ac:dyDescent="0.35">
      <c r="A695" s="2">
        <v>562607529</v>
      </c>
      <c r="B695" s="3">
        <f>_xlfn.XLOOKUP(A695,[3]!Table13456[No заказа],[3]!Table13456[Дата
отправки],"",0,1)</f>
        <v>45814</v>
      </c>
      <c r="C695" s="3"/>
      <c r="D695" s="3"/>
      <c r="F695" s="5">
        <f>_xlfn.XLOOKUP(A695,[3]!Table13456[No заказа],[3]!Table13456[Количество],"",0,1)</f>
        <v>1</v>
      </c>
      <c r="G695" s="5">
        <f>_xlfn.XLOOKUP(A695,[3]!Table13456[No заказа],[3]!Table13456[Цена],"",0,1)</f>
        <v>21601</v>
      </c>
      <c r="H695" s="2" t="str">
        <f>M01_SETTINGS!$F$2</f>
        <v>KASPI</v>
      </c>
    </row>
    <row r="696" spans="1:8" x14ac:dyDescent="0.35">
      <c r="A696" s="2">
        <v>561318928</v>
      </c>
      <c r="B696" s="3">
        <f>_xlfn.XLOOKUP(A696,[3]!Table13456[No заказа],[3]!Table13456[Дата
отправки],"",0,1)</f>
        <v>45810</v>
      </c>
      <c r="C696" s="3"/>
      <c r="D696" s="3"/>
      <c r="F696" s="5">
        <f>_xlfn.XLOOKUP(A696,[3]!Table13456[No заказа],[3]!Table13456[Количество],"",0,1)</f>
        <v>1</v>
      </c>
      <c r="G696" s="5">
        <f>_xlfn.XLOOKUP(A696,[3]!Table13456[No заказа],[3]!Table13456[Цена],"",0,1)</f>
        <v>9000</v>
      </c>
      <c r="H696" s="2" t="str">
        <f>M01_SETTINGS!$F$2</f>
        <v>KASPI</v>
      </c>
    </row>
    <row r="697" spans="1:8" x14ac:dyDescent="0.35">
      <c r="A697" s="2">
        <v>561423489</v>
      </c>
      <c r="B697" s="3">
        <f>_xlfn.XLOOKUP(A697,[3]!Table13456[No заказа],[3]!Table13456[Дата
отправки],"",0,1)</f>
        <v>45810</v>
      </c>
      <c r="C697" s="3"/>
      <c r="D697" s="3"/>
      <c r="F697" s="5">
        <f>_xlfn.XLOOKUP(A697,[3]!Table13456[No заказа],[3]!Table13456[Количество],"",0,1)</f>
        <v>1</v>
      </c>
      <c r="G697" s="5">
        <f>_xlfn.XLOOKUP(A697,[3]!Table13456[No заказа],[3]!Table13456[Цена],"",0,1)</f>
        <v>11990</v>
      </c>
      <c r="H697" s="2" t="str">
        <f>M01_SETTINGS!$F$2</f>
        <v>KASPI</v>
      </c>
    </row>
    <row r="698" spans="1:8" x14ac:dyDescent="0.35">
      <c r="A698" s="2">
        <v>561218452</v>
      </c>
      <c r="B698" s="3">
        <f>_xlfn.XLOOKUP(A698,[3]!Table13456[No заказа],[3]!Table13456[Дата
отправки],"",0,1)</f>
        <v>45810</v>
      </c>
      <c r="C698" s="3"/>
      <c r="D698" s="3"/>
      <c r="F698" s="5">
        <f>_xlfn.XLOOKUP(A698,[3]!Table13456[No заказа],[3]!Table13456[Количество],"",0,1)</f>
        <v>1</v>
      </c>
      <c r="G698" s="5">
        <f>_xlfn.XLOOKUP(A698,[3]!Table13456[No заказа],[3]!Table13456[Цена],"",0,1)</f>
        <v>11990</v>
      </c>
      <c r="H698" s="2" t="str">
        <f>M01_SETTINGS!$F$2</f>
        <v>KASPI</v>
      </c>
    </row>
    <row r="699" spans="1:8" x14ac:dyDescent="0.35">
      <c r="A699" s="2">
        <v>560990763</v>
      </c>
      <c r="B699" s="3">
        <f>_xlfn.XLOOKUP(A699,[3]!Table13456[No заказа],[3]!Table13456[Дата
отправки],"",0,1)</f>
        <v>45810</v>
      </c>
      <c r="C699" s="3"/>
      <c r="D699" s="3"/>
      <c r="F699" s="5">
        <f>_xlfn.XLOOKUP(A699,[3]!Table13456[No заказа],[3]!Table13456[Количество],"",0,1)</f>
        <v>1</v>
      </c>
      <c r="G699" s="5">
        <f>_xlfn.XLOOKUP(A699,[3]!Table13456[No заказа],[3]!Table13456[Цена],"",0,1)</f>
        <v>8479</v>
      </c>
      <c r="H699" s="2" t="str">
        <f>M01_SETTINGS!$F$2</f>
        <v>KASPI</v>
      </c>
    </row>
    <row r="700" spans="1:8" x14ac:dyDescent="0.35">
      <c r="A700" s="2">
        <v>561045820</v>
      </c>
      <c r="B700" s="3">
        <f>_xlfn.XLOOKUP(A700,[3]!Table13456[No заказа],[3]!Table13456[Дата
отправки],"",0,1)</f>
        <v>45810</v>
      </c>
      <c r="C700" s="3"/>
      <c r="D700" s="3"/>
      <c r="F700" s="5">
        <f>_xlfn.XLOOKUP(A700,[3]!Table13456[No заказа],[3]!Table13456[Количество],"",0,1)</f>
        <v>1</v>
      </c>
      <c r="G700" s="5">
        <f>_xlfn.XLOOKUP(A700,[3]!Table13456[No заказа],[3]!Table13456[Цена],"",0,1)</f>
        <v>85722</v>
      </c>
      <c r="H700" s="2" t="str">
        <f>M01_SETTINGS!$F$2</f>
        <v>KASPI</v>
      </c>
    </row>
    <row r="701" spans="1:8" x14ac:dyDescent="0.35">
      <c r="A701" s="2">
        <v>560561636</v>
      </c>
      <c r="B701" s="3">
        <f>_xlfn.XLOOKUP(A701,[3]!Table13456[No заказа],[3]!Table13456[Дата
отправки],"",0,1)</f>
        <v>45809</v>
      </c>
      <c r="C701" s="3"/>
      <c r="D701" s="3"/>
      <c r="F701" s="5">
        <f>_xlfn.XLOOKUP(A701,[3]!Table13456[No заказа],[3]!Table13456[Количество],"",0,1)</f>
        <v>1</v>
      </c>
      <c r="G701" s="5">
        <f>_xlfn.XLOOKUP(A701,[3]!Table13456[No заказа],[3]!Table13456[Цена],"",0,1)</f>
        <v>17990</v>
      </c>
      <c r="H701" s="2" t="str">
        <f>M01_SETTINGS!$F$2</f>
        <v>KASPI</v>
      </c>
    </row>
    <row r="702" spans="1:8" x14ac:dyDescent="0.35">
      <c r="A702" s="2">
        <v>560485863</v>
      </c>
      <c r="B702" s="3">
        <f>_xlfn.XLOOKUP(A702,[3]!Table13456[No заказа],[3]!Table13456[Дата
отправки],"",0,1)</f>
        <v>45809</v>
      </c>
      <c r="C702" s="3"/>
      <c r="D702" s="3"/>
      <c r="F702" s="5">
        <f>_xlfn.XLOOKUP(A702,[3]!Table13456[No заказа],[3]!Table13456[Количество],"",0,1)</f>
        <v>1</v>
      </c>
      <c r="G702" s="5">
        <f>_xlfn.XLOOKUP(A702,[3]!Table13456[No заказа],[3]!Table13456[Цена],"",0,1)</f>
        <v>11990</v>
      </c>
      <c r="H702" s="2" t="str">
        <f>M01_SETTINGS!$F$2</f>
        <v>KASPI</v>
      </c>
    </row>
    <row r="703" spans="1:8" x14ac:dyDescent="0.35">
      <c r="A703" s="2">
        <v>560363088</v>
      </c>
      <c r="B703" s="3">
        <f>_xlfn.XLOOKUP(A703,[3]!Table13456[No заказа],[3]!Table13456[Дата
отправки],"",0,1)</f>
        <v>45809</v>
      </c>
      <c r="C703" s="3"/>
      <c r="D703" s="3"/>
      <c r="F703" s="5">
        <f>_xlfn.XLOOKUP(A703,[3]!Table13456[No заказа],[3]!Table13456[Количество],"",0,1)</f>
        <v>1</v>
      </c>
      <c r="G703" s="5">
        <f>_xlfn.XLOOKUP(A703,[3]!Table13456[No заказа],[3]!Table13456[Цена],"",0,1)</f>
        <v>11990</v>
      </c>
      <c r="H703" s="2" t="str">
        <f>M01_SETTINGS!$F$2</f>
        <v>KASPI</v>
      </c>
    </row>
    <row r="704" spans="1:8" x14ac:dyDescent="0.35">
      <c r="A704" s="2">
        <v>560437540</v>
      </c>
      <c r="B704" s="3">
        <f>_xlfn.XLOOKUP(A704,[3]!Table13456[No заказа],[3]!Table13456[Дата
отправки],"",0,1)</f>
        <v>45809</v>
      </c>
      <c r="C704" s="3"/>
      <c r="D704" s="3"/>
      <c r="F704" s="5">
        <f>_xlfn.XLOOKUP(A704,[3]!Table13456[No заказа],[3]!Table13456[Количество],"",0,1)</f>
        <v>1</v>
      </c>
      <c r="G704" s="5">
        <f>_xlfn.XLOOKUP(A704,[3]!Table13456[No заказа],[3]!Table13456[Цена],"",0,1)</f>
        <v>17990</v>
      </c>
      <c r="H704" s="2" t="str">
        <f>M01_SETTINGS!$F$2</f>
        <v>KASPI</v>
      </c>
    </row>
    <row r="705" spans="1:8" x14ac:dyDescent="0.35">
      <c r="A705" s="2">
        <v>560340609</v>
      </c>
      <c r="B705" s="3">
        <f>_xlfn.XLOOKUP(A705,[3]!Table13456[No заказа],[3]!Table13456[Дата
отправки],"",0,1)</f>
        <v>45809</v>
      </c>
      <c r="C705" s="3"/>
      <c r="D705" s="3"/>
      <c r="F705" s="5">
        <f>_xlfn.XLOOKUP(A705,[3]!Table13456[No заказа],[3]!Table13456[Количество],"",0,1)</f>
        <v>1</v>
      </c>
      <c r="G705" s="5">
        <f>_xlfn.XLOOKUP(A705,[3]!Table13456[No заказа],[3]!Table13456[Цена],"",0,1)</f>
        <v>97896</v>
      </c>
      <c r="H705" s="2" t="str">
        <f>M01_SETTINGS!$F$2</f>
        <v>KASPI</v>
      </c>
    </row>
    <row r="706" spans="1:8" x14ac:dyDescent="0.35">
      <c r="A706" s="2">
        <v>560679373</v>
      </c>
      <c r="B706" s="3">
        <f>_xlfn.XLOOKUP(A706,[3]!Table13456[No заказа],[3]!Table13456[Дата
отправки],"",0,1)</f>
        <v>45809</v>
      </c>
      <c r="C706" s="3"/>
      <c r="D706" s="3"/>
      <c r="F706" s="5">
        <f>_xlfn.XLOOKUP(A706,[3]!Table13456[No заказа],[3]!Table13456[Количество],"",0,1)</f>
        <v>1</v>
      </c>
      <c r="G706" s="5">
        <f>_xlfn.XLOOKUP(A706,[3]!Table13456[No заказа],[3]!Table13456[Цена],"",0,1)</f>
        <v>87655</v>
      </c>
      <c r="H706" s="2" t="str">
        <f>M01_SETTINGS!$F$2</f>
        <v>KASPI</v>
      </c>
    </row>
    <row r="707" spans="1:8" x14ac:dyDescent="0.35">
      <c r="A707" s="2">
        <v>560600916</v>
      </c>
      <c r="B707" s="3">
        <f>_xlfn.XLOOKUP(A707,[3]!Table13456[No заказа],[3]!Table13456[Дата
отправки],"",0,1)</f>
        <v>45809</v>
      </c>
      <c r="C707" s="3"/>
      <c r="D707" s="3"/>
      <c r="F707" s="5">
        <f>_xlfn.XLOOKUP(A707,[3]!Table13456[No заказа],[3]!Table13456[Количество],"",0,1)</f>
        <v>1</v>
      </c>
      <c r="G707" s="5">
        <f>_xlfn.XLOOKUP(A707,[3]!Table13456[No заказа],[3]!Table13456[Цена],"",0,1)</f>
        <v>88073</v>
      </c>
      <c r="H707" s="2" t="str">
        <f>M01_SETTINGS!$F$2</f>
        <v>KASPI</v>
      </c>
    </row>
    <row r="708" spans="1:8" x14ac:dyDescent="0.35">
      <c r="A708" s="2">
        <v>560691756</v>
      </c>
      <c r="B708" s="3">
        <f>_xlfn.XLOOKUP(A708,[3]!Table13456[No заказа],[3]!Table13456[Дата
отправки],"",0,1)</f>
        <v>45809</v>
      </c>
      <c r="C708" s="3"/>
      <c r="D708" s="3"/>
      <c r="F708" s="5">
        <f>_xlfn.XLOOKUP(A708,[3]!Table13456[No заказа],[3]!Table13456[Количество],"",0,1)</f>
        <v>1</v>
      </c>
      <c r="G708" s="5">
        <f>_xlfn.XLOOKUP(A708,[3]!Table13456[No заказа],[3]!Table13456[Цена],"",0,1)</f>
        <v>81456</v>
      </c>
      <c r="H708" s="2" t="str">
        <f>M01_SETTINGS!$F$2</f>
        <v>KASPI</v>
      </c>
    </row>
    <row r="709" spans="1:8" x14ac:dyDescent="0.35">
      <c r="A709" s="2">
        <v>560157552</v>
      </c>
      <c r="B709" s="3">
        <f>_xlfn.XLOOKUP(A709,[3]!Table13456[No заказа],[3]!Table13456[Дата
отправки],"",0,1)</f>
        <v>45808</v>
      </c>
      <c r="C709" s="3"/>
      <c r="D709" s="3"/>
      <c r="F709" s="5">
        <f>_xlfn.XLOOKUP(A709,[3]!Table13456[No заказа],[3]!Table13456[Количество],"",0,1)</f>
        <v>1</v>
      </c>
      <c r="G709" s="5">
        <f>_xlfn.XLOOKUP(A709,[3]!Table13456[No заказа],[3]!Table13456[Цена],"",0,1)</f>
        <v>17990</v>
      </c>
      <c r="H709" s="2" t="str">
        <f>M01_SETTINGS!$F$2</f>
        <v>KASPI</v>
      </c>
    </row>
    <row r="710" spans="1:8" x14ac:dyDescent="0.35">
      <c r="A710" s="2">
        <v>559836680</v>
      </c>
      <c r="B710" s="3">
        <f>_xlfn.XLOOKUP(A710,[3]!Table13456[No заказа],[3]!Table13456[Дата
отправки],"",0,1)</f>
        <v>45808</v>
      </c>
      <c r="C710" s="3"/>
      <c r="D710" s="3"/>
      <c r="F710" s="5">
        <f>_xlfn.XLOOKUP(A710,[3]!Table13456[No заказа],[3]!Table13456[Количество],"",0,1)</f>
        <v>1</v>
      </c>
      <c r="G710" s="5">
        <f>_xlfn.XLOOKUP(A710,[3]!Table13456[No заказа],[3]!Table13456[Цена],"",0,1)</f>
        <v>11990</v>
      </c>
      <c r="H710" s="2" t="str">
        <f>M01_SETTINGS!$F$2</f>
        <v>KASPI</v>
      </c>
    </row>
    <row r="711" spans="1:8" x14ac:dyDescent="0.35">
      <c r="A711" s="2">
        <v>559825964</v>
      </c>
      <c r="B711" s="3">
        <f>_xlfn.XLOOKUP(A711,[3]!Table13456[No заказа],[3]!Table13456[Дата
отправки],"",0,1)</f>
        <v>45808</v>
      </c>
      <c r="C711" s="3"/>
      <c r="D711" s="3"/>
      <c r="F711" s="5">
        <f>_xlfn.XLOOKUP(A711,[3]!Table13456[No заказа],[3]!Table13456[Количество],"",0,1)</f>
        <v>1</v>
      </c>
      <c r="G711" s="5">
        <f>_xlfn.XLOOKUP(A711,[3]!Table13456[No заказа],[3]!Table13456[Цена],"",0,1)</f>
        <v>11990</v>
      </c>
      <c r="H711" s="2" t="str">
        <f>M01_SETTINGS!$F$2</f>
        <v>KASPI</v>
      </c>
    </row>
    <row r="712" spans="1:8" x14ac:dyDescent="0.35">
      <c r="A712" s="2">
        <v>560187314</v>
      </c>
      <c r="B712" s="3">
        <f>_xlfn.XLOOKUP(A712,[3]!Table13456[No заказа],[3]!Table13456[Дата
отправки],"",0,1)</f>
        <v>45808</v>
      </c>
      <c r="C712" s="3"/>
      <c r="D712" s="3"/>
      <c r="F712" s="5">
        <f>_xlfn.XLOOKUP(A712,[3]!Table13456[No заказа],[3]!Table13456[Количество],"",0,1)</f>
        <v>1</v>
      </c>
      <c r="G712" s="5">
        <f>_xlfn.XLOOKUP(A712,[3]!Table13456[No заказа],[3]!Table13456[Цена],"",0,1)</f>
        <v>11990</v>
      </c>
      <c r="H712" s="2" t="str">
        <f>M01_SETTINGS!$F$2</f>
        <v>KASPI</v>
      </c>
    </row>
    <row r="713" spans="1:8" x14ac:dyDescent="0.35">
      <c r="A713" s="2">
        <v>559881637</v>
      </c>
      <c r="B713" s="3">
        <f>_xlfn.XLOOKUP(A713,[3]!Table13456[No заказа],[3]!Table13456[Дата
отправки],"",0,1)</f>
        <v>45808</v>
      </c>
      <c r="C713" s="3"/>
      <c r="D713" s="3"/>
      <c r="F713" s="5">
        <f>_xlfn.XLOOKUP(A713,[3]!Table13456[No заказа],[3]!Table13456[Количество],"",0,1)</f>
        <v>1</v>
      </c>
      <c r="G713" s="5">
        <f>_xlfn.XLOOKUP(A713,[3]!Table13456[No заказа],[3]!Table13456[Цена],"",0,1)</f>
        <v>17990</v>
      </c>
      <c r="H713" s="2" t="str">
        <f>M01_SETTINGS!$F$2</f>
        <v>KASPI</v>
      </c>
    </row>
    <row r="714" spans="1:8" x14ac:dyDescent="0.35">
      <c r="A714" s="2">
        <v>559395095</v>
      </c>
      <c r="B714" s="3">
        <f>_xlfn.XLOOKUP(A714,[3]!Table13456[No заказа],[3]!Table13456[Дата
отправки],"",0,1)</f>
        <v>45807</v>
      </c>
      <c r="C714" s="3"/>
      <c r="D714" s="3"/>
      <c r="F714" s="5">
        <f>_xlfn.XLOOKUP(A714,[3]!Table13456[No заказа],[3]!Table13456[Количество],"",0,1)</f>
        <v>1</v>
      </c>
      <c r="G714" s="5">
        <f>_xlfn.XLOOKUP(A714,[3]!Table13456[No заказа],[3]!Table13456[Цена],"",0,1)</f>
        <v>11990</v>
      </c>
      <c r="H714" s="2" t="str">
        <f>M01_SETTINGS!$F$2</f>
        <v>KASPI</v>
      </c>
    </row>
    <row r="715" spans="1:8" x14ac:dyDescent="0.35">
      <c r="A715" s="2">
        <v>559395099</v>
      </c>
      <c r="B715" s="3">
        <f>_xlfn.XLOOKUP(A715,[3]!Table13456[No заказа],[3]!Table13456[Дата
отправки],"",0,1)</f>
        <v>45807</v>
      </c>
      <c r="C715" s="3"/>
      <c r="D715" s="3"/>
      <c r="F715" s="5">
        <f>_xlfn.XLOOKUP(A715,[3]!Table13456[No заказа],[3]!Table13456[Количество],"",0,1)</f>
        <v>1</v>
      </c>
      <c r="G715" s="5">
        <f>_xlfn.XLOOKUP(A715,[3]!Table13456[No заказа],[3]!Table13456[Цена],"",0,1)</f>
        <v>17990</v>
      </c>
      <c r="H715" s="2" t="str">
        <f>M01_SETTINGS!$F$2</f>
        <v>KASPI</v>
      </c>
    </row>
    <row r="716" spans="1:8" x14ac:dyDescent="0.35">
      <c r="A716" s="2">
        <v>559395100</v>
      </c>
      <c r="B716" s="3">
        <f>_xlfn.XLOOKUP(A716,[3]!Table13456[No заказа],[3]!Table13456[Дата
отправки],"",0,1)</f>
        <v>45807</v>
      </c>
      <c r="C716" s="3"/>
      <c r="D716" s="3"/>
      <c r="F716" s="5">
        <f>_xlfn.XLOOKUP(A716,[3]!Table13456[No заказа],[3]!Table13456[Количество],"",0,1)</f>
        <v>1</v>
      </c>
      <c r="G716" s="5">
        <f>_xlfn.XLOOKUP(A716,[3]!Table13456[No заказа],[3]!Table13456[Цена],"",0,1)</f>
        <v>81456</v>
      </c>
      <c r="H716" s="2" t="str">
        <f>M01_SETTINGS!$F$2</f>
        <v>KASPI</v>
      </c>
    </row>
    <row r="717" spans="1:8" x14ac:dyDescent="0.35">
      <c r="A717" s="2" t="str">
        <v>OUR DLV AST</v>
      </c>
      <c r="B717" s="3">
        <f>_xlfn.XLOOKUP(A717,[3]!Table13456[No заказа],[3]!Table13456[Дата
отправки],"",0,1)</f>
        <v>45807</v>
      </c>
      <c r="C717" s="3"/>
      <c r="D717" s="3"/>
      <c r="F717" s="5">
        <f>_xlfn.XLOOKUP(A717,[3]!Table13456[No заказа],[3]!Table13456[Количество],"",0,1)</f>
        <v>1</v>
      </c>
      <c r="G717" s="5">
        <f>_xlfn.XLOOKUP(A717,[3]!Table13456[No заказа],[3]!Table13456[Цена],"",0,1)</f>
        <v>14990</v>
      </c>
      <c r="H717" s="2" t="str">
        <f>M01_SETTINGS!$F$2</f>
        <v>KASPI</v>
      </c>
    </row>
    <row r="718" spans="1:8" x14ac:dyDescent="0.35">
      <c r="A718" s="2" t="str">
        <v>OUR DLV AST</v>
      </c>
      <c r="B718" s="3">
        <f>_xlfn.XLOOKUP(A718,[3]!Table13456[No заказа],[3]!Table13456[Дата
отправки],"",0,1)</f>
        <v>45807</v>
      </c>
      <c r="C718" s="3"/>
      <c r="D718" s="3"/>
      <c r="F718" s="5">
        <f>_xlfn.XLOOKUP(A718,[3]!Table13456[No заказа],[3]!Table13456[Количество],"",0,1)</f>
        <v>1</v>
      </c>
      <c r="G718" s="5">
        <f>_xlfn.XLOOKUP(A718,[3]!Table13456[No заказа],[3]!Table13456[Цена],"",0,1)</f>
        <v>14990</v>
      </c>
      <c r="H718" s="2" t="str">
        <f>M01_SETTINGS!$F$2</f>
        <v>KASPI</v>
      </c>
    </row>
    <row r="719" spans="1:8" x14ac:dyDescent="0.35">
      <c r="A719" s="2" t="str">
        <v>OUR DLV AST</v>
      </c>
      <c r="B719" s="3">
        <f>_xlfn.XLOOKUP(A719,[3]!Table13456[No заказа],[3]!Table13456[Дата
отправки],"",0,1)</f>
        <v>45807</v>
      </c>
      <c r="C719" s="3"/>
      <c r="D719" s="3"/>
      <c r="F719" s="5">
        <f>_xlfn.XLOOKUP(A719,[3]!Table13456[No заказа],[3]!Table13456[Количество],"",0,1)</f>
        <v>1</v>
      </c>
      <c r="G719" s="5">
        <f>_xlfn.XLOOKUP(A719,[3]!Table13456[No заказа],[3]!Table13456[Цена],"",0,1)</f>
        <v>14990</v>
      </c>
      <c r="H719" s="2" t="str">
        <f>M01_SETTINGS!$F$2</f>
        <v>KASPI</v>
      </c>
    </row>
    <row r="720" spans="1:8" x14ac:dyDescent="0.35">
      <c r="A720" s="2" t="str">
        <v>OUR DLV AST</v>
      </c>
      <c r="B720" s="3">
        <f>_xlfn.XLOOKUP(A720,[3]!Table13456[No заказа],[3]!Table13456[Дата
отправки],"",0,1)</f>
        <v>45807</v>
      </c>
      <c r="C720" s="3"/>
      <c r="D720" s="3"/>
      <c r="F720" s="5">
        <f>_xlfn.XLOOKUP(A720,[3]!Table13456[No заказа],[3]!Table13456[Количество],"",0,1)</f>
        <v>1</v>
      </c>
      <c r="G720" s="5">
        <f>_xlfn.XLOOKUP(A720,[3]!Table13456[No заказа],[3]!Table13456[Цена],"",0,1)</f>
        <v>14990</v>
      </c>
      <c r="H720" s="2" t="str">
        <f>M01_SETTINGS!$F$2</f>
        <v>KASPI</v>
      </c>
    </row>
    <row r="721" spans="1:8" x14ac:dyDescent="0.35">
      <c r="A721" s="2" t="str">
        <v>OUR DLV AST</v>
      </c>
      <c r="B721" s="3">
        <f>_xlfn.XLOOKUP(A721,[3]!Table13456[No заказа],[3]!Table13456[Дата
отправки],"",0,1)</f>
        <v>45807</v>
      </c>
      <c r="C721" s="3"/>
      <c r="D721" s="3"/>
      <c r="F721" s="5">
        <f>_xlfn.XLOOKUP(A721,[3]!Table13456[No заказа],[3]!Table13456[Количество],"",0,1)</f>
        <v>1</v>
      </c>
      <c r="G721" s="5">
        <f>_xlfn.XLOOKUP(A721,[3]!Table13456[No заказа],[3]!Table13456[Цена],"",0,1)</f>
        <v>14990</v>
      </c>
      <c r="H721" s="2" t="str">
        <f>M01_SETTINGS!$F$2</f>
        <v>KASPI</v>
      </c>
    </row>
    <row r="722" spans="1:8" x14ac:dyDescent="0.35">
      <c r="A722" s="2" t="str">
        <v>OUR DLV AST</v>
      </c>
      <c r="B722" s="3">
        <f>_xlfn.XLOOKUP(A722,[3]!Table13456[No заказа],[3]!Table13456[Дата
отправки],"",0,1)</f>
        <v>45807</v>
      </c>
      <c r="C722" s="3"/>
      <c r="D722" s="3"/>
      <c r="F722" s="5">
        <f>_xlfn.XLOOKUP(A722,[3]!Table13456[No заказа],[3]!Table13456[Количество],"",0,1)</f>
        <v>1</v>
      </c>
      <c r="G722" s="5">
        <f>_xlfn.XLOOKUP(A722,[3]!Table13456[No заказа],[3]!Table13456[Цена],"",0,1)</f>
        <v>14990</v>
      </c>
      <c r="H722" s="2" t="str">
        <f>M01_SETTINGS!$F$2</f>
        <v>KASPI</v>
      </c>
    </row>
    <row r="723" spans="1:8" x14ac:dyDescent="0.35">
      <c r="A723" s="2" t="str">
        <v>OUR DLV AST</v>
      </c>
      <c r="B723" s="3">
        <f>_xlfn.XLOOKUP(A723,[3]!Table13456[No заказа],[3]!Table13456[Дата
отправки],"",0,1)</f>
        <v>45807</v>
      </c>
      <c r="C723" s="3"/>
      <c r="D723" s="3"/>
      <c r="F723" s="5">
        <f>_xlfn.XLOOKUP(A723,[3]!Table13456[No заказа],[3]!Table13456[Количество],"",0,1)</f>
        <v>1</v>
      </c>
      <c r="G723" s="5">
        <f>_xlfn.XLOOKUP(A723,[3]!Table13456[No заказа],[3]!Table13456[Цена],"",0,1)</f>
        <v>14990</v>
      </c>
      <c r="H723" s="2" t="str">
        <f>M01_SETTINGS!$F$2</f>
        <v>KASPI</v>
      </c>
    </row>
    <row r="724" spans="1:8" x14ac:dyDescent="0.35">
      <c r="A724" s="2" t="str">
        <v>OUR DLV AST</v>
      </c>
      <c r="B724" s="3">
        <f>_xlfn.XLOOKUP(A724,[3]!Table13456[No заказа],[3]!Table13456[Дата
отправки],"",0,1)</f>
        <v>45807</v>
      </c>
      <c r="C724" s="3"/>
      <c r="D724" s="3"/>
      <c r="F724" s="5">
        <f>_xlfn.XLOOKUP(A724,[3]!Table13456[No заказа],[3]!Table13456[Количество],"",0,1)</f>
        <v>1</v>
      </c>
      <c r="G724" s="5">
        <f>_xlfn.XLOOKUP(A724,[3]!Table13456[No заказа],[3]!Table13456[Цена],"",0,1)</f>
        <v>14990</v>
      </c>
      <c r="H724" s="2" t="str">
        <f>M01_SETTINGS!$F$2</f>
        <v>KASPI</v>
      </c>
    </row>
    <row r="725" spans="1:8" x14ac:dyDescent="0.35">
      <c r="A725" s="2">
        <v>559137982</v>
      </c>
      <c r="B725" s="3">
        <f>_xlfn.XLOOKUP(A725,[3]!Table13456[No заказа],[3]!Table13456[Дата
отправки],"",0,1)</f>
        <v>45806</v>
      </c>
      <c r="C725" s="3"/>
      <c r="D725" s="3"/>
      <c r="F725" s="5">
        <f>_xlfn.XLOOKUP(A725,[3]!Table13456[No заказа],[3]!Table13456[Количество],"",0,1)</f>
        <v>1</v>
      </c>
      <c r="G725" s="5">
        <f>_xlfn.XLOOKUP(A725,[3]!Table13456[No заказа],[3]!Table13456[Цена],"",0,1)</f>
        <v>5000</v>
      </c>
      <c r="H725" s="2" t="str">
        <f>M01_SETTINGS!$F$2</f>
        <v>KASPI</v>
      </c>
    </row>
    <row r="726" spans="1:8" x14ac:dyDescent="0.35">
      <c r="A726" s="2">
        <v>559138021</v>
      </c>
      <c r="B726" s="3">
        <f>_xlfn.XLOOKUP(A726,[3]!Table13456[No заказа],[3]!Table13456[Дата
отправки],"",0,1)</f>
        <v>45806</v>
      </c>
      <c r="C726" s="3"/>
      <c r="D726" s="3"/>
      <c r="F726" s="5">
        <f>_xlfn.XLOOKUP(A726,[3]!Table13456[No заказа],[3]!Table13456[Количество],"",0,1)</f>
        <v>1</v>
      </c>
      <c r="G726" s="5">
        <f>_xlfn.XLOOKUP(A726,[3]!Table13456[No заказа],[3]!Table13456[Цена],"",0,1)</f>
        <v>18990</v>
      </c>
      <c r="H726" s="2" t="str">
        <f>M01_SETTINGS!$F$2</f>
        <v>KASPI</v>
      </c>
    </row>
    <row r="727" spans="1:8" x14ac:dyDescent="0.35">
      <c r="A727" s="2">
        <v>559115560</v>
      </c>
      <c r="B727" s="3">
        <f>_xlfn.XLOOKUP(A727,[3]!Table13456[No заказа],[3]!Table13456[Дата
отправки],"",0,1)</f>
        <v>45806</v>
      </c>
      <c r="C727" s="3"/>
      <c r="D727" s="3"/>
      <c r="F727" s="5">
        <f>_xlfn.XLOOKUP(A727,[3]!Table13456[No заказа],[3]!Table13456[Количество],"",0,1)</f>
        <v>1</v>
      </c>
      <c r="G727" s="5">
        <f>_xlfn.XLOOKUP(A727,[3]!Table13456[No заказа],[3]!Table13456[Цена],"",0,1)</f>
        <v>9000</v>
      </c>
      <c r="H727" s="2" t="str">
        <f>M01_SETTINGS!$F$2</f>
        <v>KASPI</v>
      </c>
    </row>
    <row r="728" spans="1:8" x14ac:dyDescent="0.35">
      <c r="A728" s="2">
        <v>558363623</v>
      </c>
      <c r="B728" s="3">
        <f>_xlfn.XLOOKUP(A728,[3]!Table13456[No заказа],[3]!Table13456[Дата
отправки],"",0,1)</f>
        <v>45805</v>
      </c>
      <c r="C728" s="3"/>
      <c r="D728" s="3"/>
      <c r="F728" s="5">
        <f>_xlfn.XLOOKUP(A728,[3]!Table13456[No заказа],[3]!Table13456[Количество],"",0,1)</f>
        <v>1</v>
      </c>
      <c r="G728" s="5">
        <f>_xlfn.XLOOKUP(A728,[3]!Table13456[No заказа],[3]!Table13456[Цена],"",0,1)</f>
        <v>5000</v>
      </c>
      <c r="H728" s="2" t="str">
        <f>M01_SETTINGS!$F$2</f>
        <v>KASPI</v>
      </c>
    </row>
    <row r="729" spans="1:8" x14ac:dyDescent="0.35">
      <c r="A729" s="2">
        <v>558034179</v>
      </c>
      <c r="B729" s="3">
        <f>_xlfn.XLOOKUP(A729,[3]!Table13456[No заказа],[3]!Table13456[Дата
отправки],"",0,1)</f>
        <v>45805</v>
      </c>
      <c r="C729" s="3"/>
      <c r="D729" s="3"/>
      <c r="F729" s="5">
        <f>_xlfn.XLOOKUP(A729,[3]!Table13456[No заказа],[3]!Table13456[Количество],"",0,1)</f>
        <v>1</v>
      </c>
      <c r="G729" s="5">
        <f>_xlfn.XLOOKUP(A729,[3]!Table13456[No заказа],[3]!Table13456[Цена],"",0,1)</f>
        <v>18990</v>
      </c>
      <c r="H729" s="2" t="str">
        <f>M01_SETTINGS!$F$2</f>
        <v>KASPI</v>
      </c>
    </row>
    <row r="730" spans="1:8" x14ac:dyDescent="0.35">
      <c r="A730" s="2">
        <v>558363248</v>
      </c>
      <c r="B730" s="3">
        <f>_xlfn.XLOOKUP(A730,[3]!Table13456[No заказа],[3]!Table13456[Дата
отправки],"",0,1)</f>
        <v>45805</v>
      </c>
      <c r="C730" s="3"/>
      <c r="D730" s="3"/>
      <c r="F730" s="5">
        <f>_xlfn.XLOOKUP(A730,[3]!Table13456[No заказа],[3]!Table13456[Количество],"",0,1)</f>
        <v>1</v>
      </c>
      <c r="G730" s="5">
        <f>_xlfn.XLOOKUP(A730,[3]!Table13456[No заказа],[3]!Table13456[Цена],"",0,1)</f>
        <v>11990</v>
      </c>
      <c r="H730" s="2" t="str">
        <f>M01_SETTINGS!$F$2</f>
        <v>KASPI</v>
      </c>
    </row>
    <row r="731" spans="1:8" x14ac:dyDescent="0.35">
      <c r="A731" s="2">
        <v>558215224</v>
      </c>
      <c r="B731" s="3">
        <f>_xlfn.XLOOKUP(A731,[3]!Table13456[No заказа],[3]!Table13456[Дата
отправки],"",0,1)</f>
        <v>45805</v>
      </c>
      <c r="C731" s="3"/>
      <c r="D731" s="3"/>
      <c r="F731" s="5">
        <f>_xlfn.XLOOKUP(A731,[3]!Table13456[No заказа],[3]!Table13456[Количество],"",0,1)</f>
        <v>1</v>
      </c>
      <c r="G731" s="5">
        <f>_xlfn.XLOOKUP(A731,[3]!Table13456[No заказа],[3]!Table13456[Цена],"",0,1)</f>
        <v>8480</v>
      </c>
      <c r="H731" s="2" t="str">
        <f>M01_SETTINGS!$F$2</f>
        <v>KASPI</v>
      </c>
    </row>
    <row r="732" spans="1:8" x14ac:dyDescent="0.35">
      <c r="A732" s="2">
        <v>557930848</v>
      </c>
      <c r="B732" s="3">
        <f>_xlfn.XLOOKUP(A732,[3]!Table13456[No заказа],[3]!Table13456[Дата
отправки],"",0,1)</f>
        <v>45805</v>
      </c>
      <c r="C732" s="3"/>
      <c r="D732" s="3"/>
      <c r="F732" s="5">
        <f>_xlfn.XLOOKUP(A732,[3]!Table13456[No заказа],[3]!Table13456[Количество],"",0,1)</f>
        <v>1</v>
      </c>
      <c r="G732" s="5">
        <f>_xlfn.XLOOKUP(A732,[3]!Table13456[No заказа],[3]!Table13456[Цена],"",0,1)</f>
        <v>8479</v>
      </c>
      <c r="H732" s="2" t="str">
        <f>M01_SETTINGS!$F$2</f>
        <v>KASPI</v>
      </c>
    </row>
    <row r="733" spans="1:8" x14ac:dyDescent="0.35">
      <c r="A733" s="2">
        <v>557981894</v>
      </c>
      <c r="B733" s="3">
        <f>_xlfn.XLOOKUP(A733,[3]!Table13456[No заказа],[3]!Table13456[Дата
отправки],"",0,1)</f>
        <v>45805</v>
      </c>
      <c r="C733" s="3"/>
      <c r="D733" s="3"/>
      <c r="F733" s="5">
        <f>_xlfn.XLOOKUP(A733,[3]!Table13456[No заказа],[3]!Table13456[Количество],"",0,1)</f>
        <v>1</v>
      </c>
      <c r="G733" s="5">
        <f>_xlfn.XLOOKUP(A733,[3]!Table13456[No заказа],[3]!Table13456[Цена],"",0,1)</f>
        <v>8479</v>
      </c>
      <c r="H733" s="2" t="str">
        <f>M01_SETTINGS!$F$2</f>
        <v>KASPI</v>
      </c>
    </row>
    <row r="734" spans="1:8" x14ac:dyDescent="0.35">
      <c r="A734" s="2">
        <v>558411440</v>
      </c>
      <c r="B734" s="3">
        <f>_xlfn.XLOOKUP(A734,[3]!Table13456[No заказа],[3]!Table13456[Дата
отправки],"",0,1)</f>
        <v>45805</v>
      </c>
      <c r="C734" s="3"/>
      <c r="D734" s="3"/>
      <c r="F734" s="5">
        <f>_xlfn.XLOOKUP(A734,[3]!Table13456[No заказа],[3]!Table13456[Количество],"",0,1)</f>
        <v>1</v>
      </c>
      <c r="G734" s="5">
        <f>_xlfn.XLOOKUP(A734,[3]!Table13456[No заказа],[3]!Table13456[Цена],"",0,1)</f>
        <v>8489</v>
      </c>
      <c r="H734" s="2" t="str">
        <f>M01_SETTINGS!$F$2</f>
        <v>KASPI</v>
      </c>
    </row>
    <row r="735" spans="1:8" x14ac:dyDescent="0.35">
      <c r="A735" s="2">
        <v>558057102</v>
      </c>
      <c r="B735" s="3">
        <f>_xlfn.XLOOKUP(A735,[3]!Table13456[No заказа],[3]!Table13456[Дата
отправки],"",0,1)</f>
        <v>45805</v>
      </c>
      <c r="C735" s="3"/>
      <c r="D735" s="3"/>
      <c r="F735" s="5">
        <f>_xlfn.XLOOKUP(A735,[3]!Table13456[No заказа],[3]!Table13456[Количество],"",0,1)</f>
        <v>1</v>
      </c>
      <c r="G735" s="5">
        <f>_xlfn.XLOOKUP(A735,[3]!Table13456[No заказа],[3]!Table13456[Цена],"",0,1)</f>
        <v>10890</v>
      </c>
      <c r="H735" s="2" t="str">
        <f>M01_SETTINGS!$F$2</f>
        <v>KASPI</v>
      </c>
    </row>
    <row r="736" spans="1:8" x14ac:dyDescent="0.35">
      <c r="A736" s="2">
        <v>557537560</v>
      </c>
      <c r="B736" s="3">
        <f>_xlfn.XLOOKUP(A736,[3]!Table13456[No заказа],[3]!Table13456[Дата
отправки],"",0,1)</f>
        <v>45804</v>
      </c>
      <c r="C736" s="3"/>
      <c r="D736" s="3"/>
      <c r="F736" s="5">
        <f>_xlfn.XLOOKUP(A736,[3]!Table13456[No заказа],[3]!Table13456[Количество],"",0,1)</f>
        <v>1</v>
      </c>
      <c r="G736" s="5">
        <f>_xlfn.XLOOKUP(A736,[3]!Table13456[No заказа],[3]!Table13456[Цена],"",0,1)</f>
        <v>8606</v>
      </c>
      <c r="H736" s="2" t="str">
        <f>M01_SETTINGS!$F$2</f>
        <v>KASPI</v>
      </c>
    </row>
    <row r="737" spans="1:8" x14ac:dyDescent="0.35">
      <c r="A737" s="2">
        <v>557832260</v>
      </c>
      <c r="B737" s="3">
        <f>_xlfn.XLOOKUP(A737,[3]!Table13456[No заказа],[3]!Table13456[Дата
отправки],"",0,1)</f>
        <v>45804</v>
      </c>
      <c r="C737" s="3"/>
      <c r="D737" s="3"/>
      <c r="F737" s="5">
        <f>_xlfn.XLOOKUP(A737,[3]!Table13456[No заказа],[3]!Table13456[Количество],"",0,1)</f>
        <v>1</v>
      </c>
      <c r="G737" s="5">
        <f>_xlfn.XLOOKUP(A737,[3]!Table13456[No заказа],[3]!Table13456[Цена],"",0,1)</f>
        <v>8480</v>
      </c>
      <c r="H737" s="2" t="str">
        <f>M01_SETTINGS!$F$2</f>
        <v>KASPI</v>
      </c>
    </row>
    <row r="738" spans="1:8" x14ac:dyDescent="0.35">
      <c r="A738" s="2">
        <v>557519184</v>
      </c>
      <c r="B738" s="3">
        <f>_xlfn.XLOOKUP(A738,[3]!Table13456[No заказа],[3]!Table13456[Дата
отправки],"",0,1)</f>
        <v>45804</v>
      </c>
      <c r="C738" s="3"/>
      <c r="D738" s="3"/>
      <c r="F738" s="5">
        <f>_xlfn.XLOOKUP(A738,[3]!Table13456[No заказа],[3]!Table13456[Количество],"",0,1)</f>
        <v>1</v>
      </c>
      <c r="G738" s="5">
        <f>_xlfn.XLOOKUP(A738,[3]!Table13456[No заказа],[3]!Table13456[Цена],"",0,1)</f>
        <v>11990</v>
      </c>
      <c r="H738" s="2" t="str">
        <f>M01_SETTINGS!$F$2</f>
        <v>KASPI</v>
      </c>
    </row>
    <row r="739" spans="1:8" x14ac:dyDescent="0.35">
      <c r="A739" s="2">
        <v>557567982</v>
      </c>
      <c r="B739" s="3">
        <f>_xlfn.XLOOKUP(A739,[3]!Table13456[No заказа],[3]!Table13456[Дата
отправки],"",0,1)</f>
        <v>45804</v>
      </c>
      <c r="C739" s="3"/>
      <c r="D739" s="3"/>
      <c r="F739" s="5">
        <f>_xlfn.XLOOKUP(A739,[3]!Table13456[No заказа],[3]!Table13456[Количество],"",0,1)</f>
        <v>1</v>
      </c>
      <c r="G739" s="5">
        <f>_xlfn.XLOOKUP(A739,[3]!Table13456[No заказа],[3]!Table13456[Цена],"",0,1)</f>
        <v>11990</v>
      </c>
      <c r="H739" s="2" t="str">
        <f>M01_SETTINGS!$F$2</f>
        <v>KASPI</v>
      </c>
    </row>
    <row r="740" spans="1:8" x14ac:dyDescent="0.35">
      <c r="A740" s="2">
        <v>557446492</v>
      </c>
      <c r="B740" s="3">
        <f>_xlfn.XLOOKUP(A740,[3]!Table13456[No заказа],[3]!Table13456[Дата
отправки],"",0,1)</f>
        <v>45804</v>
      </c>
      <c r="C740" s="3"/>
      <c r="D740" s="3"/>
      <c r="F740" s="5">
        <f>_xlfn.XLOOKUP(A740,[3]!Table13456[No заказа],[3]!Table13456[Количество],"",0,1)</f>
        <v>1</v>
      </c>
      <c r="G740" s="5">
        <f>_xlfn.XLOOKUP(A740,[3]!Table13456[No заказа],[3]!Table13456[Цена],"",0,1)</f>
        <v>8494</v>
      </c>
      <c r="H740" s="2" t="str">
        <f>M01_SETTINGS!$F$2</f>
        <v>KASPI</v>
      </c>
    </row>
    <row r="741" spans="1:8" x14ac:dyDescent="0.35">
      <c r="A741" s="2">
        <v>557889614</v>
      </c>
      <c r="B741" s="3">
        <f>_xlfn.XLOOKUP(A741,[3]!Table13456[No заказа],[3]!Table13456[Дата
отправки],"",0,1)</f>
        <v>45804</v>
      </c>
      <c r="C741" s="3"/>
      <c r="D741" s="3"/>
      <c r="F741" s="5">
        <f>_xlfn.XLOOKUP(A741,[3]!Table13456[No заказа],[3]!Table13456[Количество],"",0,1)</f>
        <v>1</v>
      </c>
      <c r="G741" s="5">
        <f>_xlfn.XLOOKUP(A741,[3]!Table13456[No заказа],[3]!Table13456[Цена],"",0,1)</f>
        <v>94990</v>
      </c>
      <c r="H741" s="2" t="str">
        <f>M01_SETTINGS!$F$2</f>
        <v>KASPI</v>
      </c>
    </row>
    <row r="742" spans="1:8" x14ac:dyDescent="0.35">
      <c r="A742" s="2">
        <v>557081500</v>
      </c>
      <c r="B742" s="3">
        <f>_xlfn.XLOOKUP(A742,[3]!Table13456[No заказа],[3]!Table13456[Дата
отправки],"",0,1)</f>
        <v>45803</v>
      </c>
      <c r="C742" s="3"/>
      <c r="D742" s="3"/>
      <c r="F742" s="5">
        <f>_xlfn.XLOOKUP(A742,[3]!Table13456[No заказа],[3]!Table13456[Количество],"",0,1)</f>
        <v>1</v>
      </c>
      <c r="G742" s="5">
        <f>_xlfn.XLOOKUP(A742,[3]!Table13456[No заказа],[3]!Table13456[Цена],"",0,1)</f>
        <v>9000</v>
      </c>
      <c r="H742" s="2" t="str">
        <f>M01_SETTINGS!$F$2</f>
        <v>KASPI</v>
      </c>
    </row>
    <row r="743" spans="1:8" x14ac:dyDescent="0.35">
      <c r="A743" s="2">
        <v>556823194</v>
      </c>
      <c r="B743" s="3">
        <f>_xlfn.XLOOKUP(A743,[3]!Table13456[No заказа],[3]!Table13456[Дата
отправки],"",0,1)</f>
        <v>45803</v>
      </c>
      <c r="C743" s="3"/>
      <c r="D743" s="3"/>
      <c r="F743" s="5">
        <f>_xlfn.XLOOKUP(A743,[3]!Table13456[No заказа],[3]!Table13456[Количество],"",0,1)</f>
        <v>1</v>
      </c>
      <c r="G743" s="5">
        <f>_xlfn.XLOOKUP(A743,[3]!Table13456[No заказа],[3]!Table13456[Цена],"",0,1)</f>
        <v>5000</v>
      </c>
      <c r="H743" s="2" t="str">
        <f>M01_SETTINGS!$F$2</f>
        <v>KASPI</v>
      </c>
    </row>
    <row r="744" spans="1:8" x14ac:dyDescent="0.35">
      <c r="A744" s="2">
        <v>557131683</v>
      </c>
      <c r="B744" s="3">
        <f>_xlfn.XLOOKUP(A744,[3]!Table13456[No заказа],[3]!Table13456[Дата
отправки],"",0,1)</f>
        <v>45803</v>
      </c>
      <c r="C744" s="3"/>
      <c r="D744" s="3"/>
      <c r="F744" s="5">
        <f>_xlfn.XLOOKUP(A744,[3]!Table13456[No заказа],[3]!Table13456[Количество],"",0,1)</f>
        <v>1</v>
      </c>
      <c r="G744" s="5">
        <f>_xlfn.XLOOKUP(A744,[3]!Table13456[No заказа],[3]!Table13456[Цена],"",0,1)</f>
        <v>18990</v>
      </c>
      <c r="H744" s="2" t="str">
        <f>M01_SETTINGS!$F$2</f>
        <v>KASPI</v>
      </c>
    </row>
    <row r="745" spans="1:8" x14ac:dyDescent="0.35">
      <c r="A745" s="2">
        <v>556901171</v>
      </c>
      <c r="B745" s="3">
        <f>_xlfn.XLOOKUP(A745,[3]!Table13456[No заказа],[3]!Table13456[Дата
отправки],"",0,1)</f>
        <v>45803</v>
      </c>
      <c r="C745" s="3"/>
      <c r="D745" s="3"/>
      <c r="F745" s="5">
        <f>_xlfn.XLOOKUP(A745,[3]!Table13456[No заказа],[3]!Table13456[Количество],"",0,1)</f>
        <v>1</v>
      </c>
      <c r="G745" s="5">
        <f>_xlfn.XLOOKUP(A745,[3]!Table13456[No заказа],[3]!Table13456[Цена],"",0,1)</f>
        <v>20990</v>
      </c>
      <c r="H745" s="2" t="str">
        <f>M01_SETTINGS!$F$2</f>
        <v>KASPI</v>
      </c>
    </row>
    <row r="746" spans="1:8" x14ac:dyDescent="0.35">
      <c r="A746" s="2">
        <v>556924549</v>
      </c>
      <c r="B746" s="3">
        <f>_xlfn.XLOOKUP(A746,[3]!Table13456[No заказа],[3]!Table13456[Дата
отправки],"",0,1)</f>
        <v>45803</v>
      </c>
      <c r="C746" s="3"/>
      <c r="D746" s="3"/>
      <c r="F746" s="5">
        <f>_xlfn.XLOOKUP(A746,[3]!Table13456[No заказа],[3]!Table13456[Количество],"",0,1)</f>
        <v>1</v>
      </c>
      <c r="G746" s="5">
        <f>_xlfn.XLOOKUP(A746,[3]!Table13456[No заказа],[3]!Table13456[Цена],"",0,1)</f>
        <v>11990</v>
      </c>
      <c r="H746" s="2" t="str">
        <f>M01_SETTINGS!$F$2</f>
        <v>KASPI</v>
      </c>
    </row>
    <row r="747" spans="1:8" x14ac:dyDescent="0.35">
      <c r="A747" s="2">
        <v>556960340</v>
      </c>
      <c r="B747" s="3">
        <f>_xlfn.XLOOKUP(A747,[3]!Table13456[No заказа],[3]!Table13456[Дата
отправки],"",0,1)</f>
        <v>45803</v>
      </c>
      <c r="C747" s="3"/>
      <c r="D747" s="3"/>
      <c r="F747" s="5">
        <f>_xlfn.XLOOKUP(A747,[3]!Table13456[No заказа],[3]!Table13456[Количество],"",0,1)</f>
        <v>1</v>
      </c>
      <c r="G747" s="5">
        <f>_xlfn.XLOOKUP(A747,[3]!Table13456[No заказа],[3]!Table13456[Цена],"",0,1)</f>
        <v>11990</v>
      </c>
      <c r="H747" s="2" t="str">
        <f>M01_SETTINGS!$F$2</f>
        <v>KASPI</v>
      </c>
    </row>
    <row r="748" spans="1:8" x14ac:dyDescent="0.35">
      <c r="A748" s="2">
        <v>557359197</v>
      </c>
      <c r="B748" s="3">
        <f>_xlfn.XLOOKUP(A748,[3]!Table13456[No заказа],[3]!Table13456[Дата
отправки],"",0,1)</f>
        <v>45803</v>
      </c>
      <c r="C748" s="3"/>
      <c r="D748" s="3"/>
      <c r="F748" s="5">
        <f>_xlfn.XLOOKUP(A748,[3]!Table13456[No заказа],[3]!Table13456[Количество],"",0,1)</f>
        <v>1</v>
      </c>
      <c r="G748" s="5">
        <f>_xlfn.XLOOKUP(A748,[3]!Table13456[No заказа],[3]!Table13456[Цена],"",0,1)</f>
        <v>24990</v>
      </c>
      <c r="H748" s="2" t="str">
        <f>M01_SETTINGS!$F$2</f>
        <v>KASPI</v>
      </c>
    </row>
    <row r="749" spans="1:8" x14ac:dyDescent="0.35">
      <c r="A749" s="2">
        <v>557265964</v>
      </c>
      <c r="B749" s="3">
        <f>_xlfn.XLOOKUP(A749,[3]!Table13456[No заказа],[3]!Table13456[Дата
отправки],"",0,1)</f>
        <v>45803</v>
      </c>
      <c r="C749" s="3"/>
      <c r="D749" s="3"/>
      <c r="F749" s="5">
        <f>_xlfn.XLOOKUP(A749,[3]!Table13456[No заказа],[3]!Table13456[Количество],"",0,1)</f>
        <v>1</v>
      </c>
      <c r="G749" s="5">
        <f>_xlfn.XLOOKUP(A749,[3]!Table13456[No заказа],[3]!Table13456[Цена],"",0,1)</f>
        <v>8479</v>
      </c>
      <c r="H749" s="2" t="str">
        <f>M01_SETTINGS!$F$2</f>
        <v>KASPI</v>
      </c>
    </row>
    <row r="750" spans="1:8" x14ac:dyDescent="0.35">
      <c r="A750" s="2">
        <v>556840734</v>
      </c>
      <c r="B750" s="3">
        <f>_xlfn.XLOOKUP(A750,[3]!Table13456[No заказа],[3]!Table13456[Дата
отправки],"",0,1)</f>
        <v>45803</v>
      </c>
      <c r="C750" s="3"/>
      <c r="D750" s="3"/>
      <c r="F750" s="5">
        <f>_xlfn.XLOOKUP(A750,[3]!Table13456[No заказа],[3]!Table13456[Количество],"",0,1)</f>
        <v>1</v>
      </c>
      <c r="G750" s="5">
        <f>_xlfn.XLOOKUP(A750,[3]!Table13456[No заказа],[3]!Table13456[Цена],"",0,1)</f>
        <v>8998</v>
      </c>
      <c r="H750" s="2" t="str">
        <f>M01_SETTINGS!$F$2</f>
        <v>KASPI</v>
      </c>
    </row>
    <row r="751" spans="1:8" x14ac:dyDescent="0.35">
      <c r="A751" s="2">
        <v>556729485</v>
      </c>
      <c r="B751" s="3">
        <f>_xlfn.XLOOKUP(A751,[3]!Table13456[No заказа],[3]!Table13456[Дата
отправки],"",0,1)</f>
        <v>45802</v>
      </c>
      <c r="C751" s="3"/>
      <c r="D751" s="3"/>
      <c r="F751" s="5">
        <f>_xlfn.XLOOKUP(A751,[3]!Table13456[No заказа],[3]!Table13456[Количество],"",0,1)</f>
        <v>1</v>
      </c>
      <c r="G751" s="5">
        <f>_xlfn.XLOOKUP(A751,[3]!Table13456[No заказа],[3]!Table13456[Цена],"",0,1)</f>
        <v>18990</v>
      </c>
      <c r="H751" s="2" t="str">
        <f>M01_SETTINGS!$F$2</f>
        <v>KASPI</v>
      </c>
    </row>
    <row r="752" spans="1:8" x14ac:dyDescent="0.35">
      <c r="A752" s="2">
        <v>556471602</v>
      </c>
      <c r="B752" s="3">
        <f>_xlfn.XLOOKUP(A752,[3]!Table13456[No заказа],[3]!Table13456[Дата
отправки],"",0,1)</f>
        <v>45802</v>
      </c>
      <c r="C752" s="3"/>
      <c r="D752" s="3"/>
      <c r="F752" s="5">
        <f>_xlfn.XLOOKUP(A752,[3]!Table13456[No заказа],[3]!Table13456[Количество],"",0,1)</f>
        <v>1</v>
      </c>
      <c r="G752" s="5">
        <f>_xlfn.XLOOKUP(A752,[3]!Table13456[No заказа],[3]!Table13456[Цена],"",0,1)</f>
        <v>11990</v>
      </c>
      <c r="H752" s="2" t="str">
        <f>M01_SETTINGS!$F$2</f>
        <v>KASPI</v>
      </c>
    </row>
    <row r="753" spans="1:8" x14ac:dyDescent="0.35">
      <c r="A753" s="2">
        <v>556452425</v>
      </c>
      <c r="B753" s="3">
        <f>_xlfn.XLOOKUP(A753,[3]!Table13456[No заказа],[3]!Table13456[Дата
отправки],"",0,1)</f>
        <v>45802</v>
      </c>
      <c r="C753" s="3"/>
      <c r="D753" s="3"/>
      <c r="F753" s="5">
        <f>_xlfn.XLOOKUP(A753,[3]!Table13456[No заказа],[3]!Table13456[Количество],"",0,1)</f>
        <v>1</v>
      </c>
      <c r="G753" s="5">
        <f>_xlfn.XLOOKUP(A753,[3]!Table13456[No заказа],[3]!Table13456[Цена],"",0,1)</f>
        <v>8900</v>
      </c>
      <c r="H753" s="2" t="str">
        <f>M01_SETTINGS!$F$2</f>
        <v>KASPI</v>
      </c>
    </row>
    <row r="754" spans="1:8" x14ac:dyDescent="0.35">
      <c r="A754" s="2">
        <v>556402680</v>
      </c>
      <c r="B754" s="3">
        <f>_xlfn.XLOOKUP(A754,[3]!Table13456[No заказа],[3]!Table13456[Дата
отправки],"",0,1)</f>
        <v>45802</v>
      </c>
      <c r="C754" s="3"/>
      <c r="D754" s="3"/>
      <c r="F754" s="5">
        <f>_xlfn.XLOOKUP(A754,[3]!Table13456[No заказа],[3]!Table13456[Количество],"",0,1)</f>
        <v>1</v>
      </c>
      <c r="G754" s="5">
        <f>_xlfn.XLOOKUP(A754,[3]!Table13456[No заказа],[3]!Table13456[Цена],"",0,1)</f>
        <v>8894</v>
      </c>
      <c r="H754" s="2" t="str">
        <f>M01_SETTINGS!$F$2</f>
        <v>KASPI</v>
      </c>
    </row>
    <row r="755" spans="1:8" x14ac:dyDescent="0.35">
      <c r="A755" s="2">
        <v>556428912</v>
      </c>
      <c r="B755" s="3">
        <f>_xlfn.XLOOKUP(A755,[3]!Table13456[No заказа],[3]!Table13456[Дата
отправки],"",0,1)</f>
        <v>45802</v>
      </c>
      <c r="C755" s="3"/>
      <c r="D755" s="3"/>
      <c r="F755" s="5">
        <f>_xlfn.XLOOKUP(A755,[3]!Table13456[No заказа],[3]!Table13456[Количество],"",0,1)</f>
        <v>1</v>
      </c>
      <c r="G755" s="5">
        <f>_xlfn.XLOOKUP(A755,[3]!Table13456[No заказа],[3]!Table13456[Цена],"",0,1)</f>
        <v>8479</v>
      </c>
      <c r="H755" s="2" t="str">
        <f>M01_SETTINGS!$F$2</f>
        <v>KASPI</v>
      </c>
    </row>
    <row r="756" spans="1:8" x14ac:dyDescent="0.35">
      <c r="A756" s="2">
        <v>556248973</v>
      </c>
      <c r="B756" s="3">
        <f>_xlfn.XLOOKUP(A756,[3]!Table13456[No заказа],[3]!Table13456[Дата
отправки],"",0,1)</f>
        <v>45802</v>
      </c>
      <c r="C756" s="3"/>
      <c r="D756" s="3"/>
      <c r="F756" s="5">
        <f>_xlfn.XLOOKUP(A756,[3]!Table13456[No заказа],[3]!Table13456[Количество],"",0,1)</f>
        <v>1</v>
      </c>
      <c r="G756" s="5">
        <f>_xlfn.XLOOKUP(A756,[3]!Table13456[No заказа],[3]!Table13456[Цена],"",0,1)</f>
        <v>8479</v>
      </c>
      <c r="H756" s="2" t="str">
        <f>M01_SETTINGS!$F$2</f>
        <v>KASPI</v>
      </c>
    </row>
    <row r="757" spans="1:8" x14ac:dyDescent="0.35">
      <c r="A757" s="2">
        <v>556699470</v>
      </c>
      <c r="B757" s="3">
        <f>_xlfn.XLOOKUP(A757,[3]!Table13456[No заказа],[3]!Table13456[Дата
отправки],"",0,1)</f>
        <v>45802</v>
      </c>
      <c r="C757" s="3"/>
      <c r="D757" s="3"/>
      <c r="F757" s="5">
        <f>_xlfn.XLOOKUP(A757,[3]!Table13456[No заказа],[3]!Table13456[Количество],"",0,1)</f>
        <v>1</v>
      </c>
      <c r="G757" s="5">
        <f>_xlfn.XLOOKUP(A757,[3]!Table13456[No заказа],[3]!Table13456[Цена],"",0,1)</f>
        <v>8998</v>
      </c>
      <c r="H757" s="2" t="str">
        <f>M01_SETTINGS!$F$2</f>
        <v>KASPI</v>
      </c>
    </row>
    <row r="758" spans="1:8" x14ac:dyDescent="0.35">
      <c r="A758" s="2">
        <v>556506508</v>
      </c>
      <c r="B758" s="3">
        <f>_xlfn.XLOOKUP(A758,[3]!Table13456[No заказа],[3]!Table13456[Дата
отправки],"",0,1)</f>
        <v>45802</v>
      </c>
      <c r="C758" s="3"/>
      <c r="D758" s="3"/>
      <c r="F758" s="5">
        <f>_xlfn.XLOOKUP(A758,[3]!Table13456[No заказа],[3]!Table13456[Количество],"",0,1)</f>
        <v>1</v>
      </c>
      <c r="G758" s="5">
        <f>_xlfn.XLOOKUP(A758,[3]!Table13456[No заказа],[3]!Table13456[Цена],"",0,1)</f>
        <v>8998</v>
      </c>
      <c r="H758" s="2" t="str">
        <f>M01_SETTINGS!$F$2</f>
        <v>KASPI</v>
      </c>
    </row>
    <row r="759" spans="1:8" x14ac:dyDescent="0.35">
      <c r="A759" s="2">
        <v>556420808</v>
      </c>
      <c r="B759" s="3">
        <f>_xlfn.XLOOKUP(A759,[3]!Table13456[No заказа],[3]!Table13456[Дата
отправки],"",0,1)</f>
        <v>45802</v>
      </c>
      <c r="C759" s="3"/>
      <c r="D759" s="3"/>
      <c r="F759" s="5">
        <f>_xlfn.XLOOKUP(A759,[3]!Table13456[No заказа],[3]!Table13456[Количество],"",0,1)</f>
        <v>1</v>
      </c>
      <c r="G759" s="5">
        <f>_xlfn.XLOOKUP(A759,[3]!Table13456[No заказа],[3]!Table13456[Цена],"",0,1)</f>
        <v>94990</v>
      </c>
      <c r="H759" s="2" t="str">
        <f>M01_SETTINGS!$F$2</f>
        <v>KASPI</v>
      </c>
    </row>
    <row r="760" spans="1:8" x14ac:dyDescent="0.35">
      <c r="A760" s="2">
        <v>555870888</v>
      </c>
      <c r="B760" s="3">
        <f>_xlfn.XLOOKUP(A760,[3]!Table13456[No заказа],[3]!Table13456[Дата
отправки],"",0,1)</f>
        <v>45801</v>
      </c>
      <c r="C760" s="3"/>
      <c r="D760" s="3"/>
      <c r="F760" s="5">
        <f>_xlfn.XLOOKUP(A760,[3]!Table13456[No заказа],[3]!Table13456[Количество],"",0,1)</f>
        <v>1</v>
      </c>
      <c r="G760" s="5">
        <f>_xlfn.XLOOKUP(A760,[3]!Table13456[No заказа],[3]!Table13456[Цена],"",0,1)</f>
        <v>11990</v>
      </c>
      <c r="H760" s="2" t="str">
        <f>M01_SETTINGS!$F$2</f>
        <v>KASPI</v>
      </c>
    </row>
    <row r="761" spans="1:8" x14ac:dyDescent="0.35">
      <c r="A761" s="2">
        <v>555853337</v>
      </c>
      <c r="B761" s="3">
        <f>_xlfn.XLOOKUP(A761,[3]!Table13456[No заказа],[3]!Table13456[Дата
отправки],"",0,1)</f>
        <v>45801</v>
      </c>
      <c r="C761" s="3"/>
      <c r="D761" s="3"/>
      <c r="F761" s="5">
        <f>_xlfn.XLOOKUP(A761,[3]!Table13456[No заказа],[3]!Table13456[Количество],"",0,1)</f>
        <v>1</v>
      </c>
      <c r="G761" s="5">
        <f>_xlfn.XLOOKUP(A761,[3]!Table13456[No заказа],[3]!Table13456[Цена],"",0,1)</f>
        <v>11990</v>
      </c>
      <c r="H761" s="2" t="str">
        <f>M01_SETTINGS!$F$2</f>
        <v>KASPI</v>
      </c>
    </row>
    <row r="762" spans="1:8" x14ac:dyDescent="0.35">
      <c r="A762" s="2">
        <v>556115757</v>
      </c>
      <c r="B762" s="3">
        <f>_xlfn.XLOOKUP(A762,[3]!Table13456[No заказа],[3]!Table13456[Дата
отправки],"",0,1)</f>
        <v>45801</v>
      </c>
      <c r="C762" s="3"/>
      <c r="D762" s="3"/>
      <c r="F762" s="5">
        <f>_xlfn.XLOOKUP(A762,[3]!Table13456[No заказа],[3]!Table13456[Количество],"",0,1)</f>
        <v>1</v>
      </c>
      <c r="G762" s="5">
        <f>_xlfn.XLOOKUP(A762,[3]!Table13456[No заказа],[3]!Table13456[Цена],"",0,1)</f>
        <v>11990</v>
      </c>
      <c r="H762" s="2" t="str">
        <f>M01_SETTINGS!$F$2</f>
        <v>KASPI</v>
      </c>
    </row>
    <row r="763" spans="1:8" x14ac:dyDescent="0.35">
      <c r="A763" s="2">
        <v>555986672</v>
      </c>
      <c r="B763" s="3">
        <f>_xlfn.XLOOKUP(A763,[3]!Table13456[No заказа],[3]!Table13456[Дата
отправки],"",0,1)</f>
        <v>45801</v>
      </c>
      <c r="C763" s="3"/>
      <c r="D763" s="3"/>
      <c r="F763" s="5">
        <f>_xlfn.XLOOKUP(A763,[3]!Table13456[No заказа],[3]!Table13456[Количество],"",0,1)</f>
        <v>1</v>
      </c>
      <c r="G763" s="5">
        <f>_xlfn.XLOOKUP(A763,[3]!Table13456[No заказа],[3]!Table13456[Цена],"",0,1)</f>
        <v>11990</v>
      </c>
      <c r="H763" s="2" t="str">
        <f>M01_SETTINGS!$F$2</f>
        <v>KASPI</v>
      </c>
    </row>
    <row r="764" spans="1:8" x14ac:dyDescent="0.35">
      <c r="A764" s="2">
        <v>1</v>
      </c>
      <c r="B764" s="3">
        <f>_xlfn.XLOOKUP(A764,[3]!Table13456[No заказа],[3]!Table13456[Дата
отправки],"",0,1)</f>
        <v>45801</v>
      </c>
      <c r="C764" s="3"/>
      <c r="D764" s="3"/>
      <c r="F764" s="5">
        <f>_xlfn.XLOOKUP(A764,[3]!Table13456[No заказа],[3]!Table13456[Количество],"",0,1)</f>
        <v>1</v>
      </c>
      <c r="G764" s="5">
        <f>_xlfn.XLOOKUP(A764,[3]!Table13456[No заказа],[3]!Table13456[Цена],"",0,1)</f>
        <v>372117.64705882355</v>
      </c>
      <c r="H764" s="2" t="str">
        <f>M01_SETTINGS!$F$2</f>
        <v>KASPI</v>
      </c>
    </row>
    <row r="765" spans="1:8" x14ac:dyDescent="0.35">
      <c r="A765" s="2">
        <v>556117231</v>
      </c>
      <c r="B765" s="3">
        <f>_xlfn.XLOOKUP(A765,[3]!Table13456[No заказа],[3]!Table13456[Дата
отправки],"",0,1)</f>
        <v>45801</v>
      </c>
      <c r="C765" s="3"/>
      <c r="D765" s="3"/>
      <c r="F765" s="5">
        <f>_xlfn.XLOOKUP(A765,[3]!Table13456[No заказа],[3]!Table13456[Количество],"",0,1)</f>
        <v>1</v>
      </c>
      <c r="G765" s="5">
        <f>_xlfn.XLOOKUP(A765,[3]!Table13456[No заказа],[3]!Table13456[Цена],"",0,1)</f>
        <v>118410</v>
      </c>
      <c r="H765" s="2" t="str">
        <f>M01_SETTINGS!$F$2</f>
        <v>KASPI</v>
      </c>
    </row>
    <row r="766" spans="1:8" x14ac:dyDescent="0.35">
      <c r="A766" s="2">
        <v>555387752</v>
      </c>
      <c r="B766" s="3">
        <f>_xlfn.XLOOKUP(A766,[3]!Table13456[No заказа],[3]!Table13456[Дата
отправки],"",0,1)</f>
        <v>45800</v>
      </c>
      <c r="C766" s="3"/>
      <c r="D766" s="3"/>
      <c r="F766" s="5">
        <f>_xlfn.XLOOKUP(A766,[3]!Table13456[No заказа],[3]!Table13456[Количество],"",0,1)</f>
        <v>1</v>
      </c>
      <c r="G766" s="5">
        <f>_xlfn.XLOOKUP(A766,[3]!Table13456[No заказа],[3]!Table13456[Цена],"",0,1)</f>
        <v>20990</v>
      </c>
      <c r="H766" s="2" t="str">
        <f>M01_SETTINGS!$F$2</f>
        <v>KASPI</v>
      </c>
    </row>
    <row r="767" spans="1:8" x14ac:dyDescent="0.35">
      <c r="A767" s="2">
        <v>555216167</v>
      </c>
      <c r="B767" s="3">
        <f>_xlfn.XLOOKUP(A767,[3]!Table13456[No заказа],[3]!Table13456[Дата
отправки],"",0,1)</f>
        <v>45800</v>
      </c>
      <c r="C767" s="3"/>
      <c r="D767" s="3"/>
      <c r="F767" s="5">
        <f>_xlfn.XLOOKUP(A767,[3]!Table13456[No заказа],[3]!Table13456[Количество],"",0,1)</f>
        <v>1</v>
      </c>
      <c r="G767" s="5">
        <f>_xlfn.XLOOKUP(A767,[3]!Table13456[No заказа],[3]!Table13456[Цена],"",0,1)</f>
        <v>20990</v>
      </c>
      <c r="H767" s="2" t="str">
        <f>M01_SETTINGS!$F$2</f>
        <v>KASPI</v>
      </c>
    </row>
    <row r="768" spans="1:8" x14ac:dyDescent="0.35">
      <c r="A768" s="2">
        <v>555424851</v>
      </c>
      <c r="B768" s="3">
        <f>_xlfn.XLOOKUP(A768,[3]!Table13456[No заказа],[3]!Table13456[Дата
отправки],"",0,1)</f>
        <v>45800</v>
      </c>
      <c r="C768" s="3"/>
      <c r="D768" s="3"/>
      <c r="F768" s="5">
        <f>_xlfn.XLOOKUP(A768,[3]!Table13456[No заказа],[3]!Table13456[Количество],"",0,1)</f>
        <v>1</v>
      </c>
      <c r="G768" s="5">
        <f>_xlfn.XLOOKUP(A768,[3]!Table13456[No заказа],[3]!Table13456[Цена],"",0,1)</f>
        <v>17990</v>
      </c>
      <c r="H768" s="2" t="str">
        <f>M01_SETTINGS!$F$2</f>
        <v>KASPI</v>
      </c>
    </row>
    <row r="769" spans="1:8" x14ac:dyDescent="0.35">
      <c r="A769" s="2">
        <v>555215304</v>
      </c>
      <c r="B769" s="3">
        <f>_xlfn.XLOOKUP(A769,[3]!Table13456[No заказа],[3]!Table13456[Дата
отправки],"",0,1)</f>
        <v>45800</v>
      </c>
      <c r="C769" s="3"/>
      <c r="D769" s="3"/>
      <c r="F769" s="5">
        <f>_xlfn.XLOOKUP(A769,[3]!Table13456[No заказа],[3]!Table13456[Количество],"",0,1)</f>
        <v>1</v>
      </c>
      <c r="G769" s="5">
        <f>_xlfn.XLOOKUP(A769,[3]!Table13456[No заказа],[3]!Table13456[Цена],"",0,1)</f>
        <v>20990</v>
      </c>
      <c r="H769" s="2" t="str">
        <f>M01_SETTINGS!$F$2</f>
        <v>KASPI</v>
      </c>
    </row>
    <row r="770" spans="1:8" x14ac:dyDescent="0.35">
      <c r="A770" s="2">
        <v>555585076</v>
      </c>
      <c r="B770" s="3">
        <f>_xlfn.XLOOKUP(A770,[3]!Table13456[No заказа],[3]!Table13456[Дата
отправки],"",0,1)</f>
        <v>45800</v>
      </c>
      <c r="C770" s="3"/>
      <c r="D770" s="3"/>
      <c r="F770" s="5">
        <f>_xlfn.XLOOKUP(A770,[3]!Table13456[No заказа],[3]!Table13456[Количество],"",0,1)</f>
        <v>1</v>
      </c>
      <c r="G770" s="5">
        <f>_xlfn.XLOOKUP(A770,[3]!Table13456[No заказа],[3]!Table13456[Цена],"",0,1)</f>
        <v>11990</v>
      </c>
      <c r="H770" s="2" t="str">
        <f>M01_SETTINGS!$F$2</f>
        <v>KASPI</v>
      </c>
    </row>
    <row r="771" spans="1:8" x14ac:dyDescent="0.35">
      <c r="A771" s="2">
        <v>555535520</v>
      </c>
      <c r="B771" s="3">
        <f>_xlfn.XLOOKUP(A771,[3]!Table13456[No заказа],[3]!Table13456[Дата
отправки],"",0,1)</f>
        <v>45800</v>
      </c>
      <c r="C771" s="3"/>
      <c r="D771" s="3"/>
      <c r="F771" s="5">
        <f>_xlfn.XLOOKUP(A771,[3]!Table13456[No заказа],[3]!Table13456[Количество],"",0,1)</f>
        <v>1</v>
      </c>
      <c r="G771" s="5">
        <f>_xlfn.XLOOKUP(A771,[3]!Table13456[No заказа],[3]!Table13456[Цена],"",0,1)</f>
        <v>20990</v>
      </c>
      <c r="H771" s="2" t="str">
        <f>M01_SETTINGS!$F$2</f>
        <v>KASPI</v>
      </c>
    </row>
    <row r="772" spans="1:8" x14ac:dyDescent="0.35">
      <c r="A772" s="2">
        <v>555272336</v>
      </c>
      <c r="B772" s="3">
        <f>_xlfn.XLOOKUP(A772,[3]!Table13456[No заказа],[3]!Table13456[Дата
отправки],"",0,1)</f>
        <v>45800</v>
      </c>
      <c r="C772" s="3"/>
      <c r="D772" s="3"/>
      <c r="F772" s="5">
        <f>_xlfn.XLOOKUP(A772,[3]!Table13456[No заказа],[3]!Table13456[Количество],"",0,1)</f>
        <v>1</v>
      </c>
      <c r="G772" s="5">
        <f>_xlfn.XLOOKUP(A772,[3]!Table13456[No заказа],[3]!Table13456[Цена],"",0,1)</f>
        <v>15990</v>
      </c>
      <c r="H772" s="2" t="str">
        <f>M01_SETTINGS!$F$2</f>
        <v>KASPI</v>
      </c>
    </row>
    <row r="773" spans="1:8" x14ac:dyDescent="0.35">
      <c r="A773" s="2">
        <v>555280022</v>
      </c>
      <c r="B773" s="3">
        <f>_xlfn.XLOOKUP(A773,[3]!Table13456[No заказа],[3]!Table13456[Дата
отправки],"",0,1)</f>
        <v>45800</v>
      </c>
      <c r="C773" s="3"/>
      <c r="D773" s="3"/>
      <c r="F773" s="5">
        <f>_xlfn.XLOOKUP(A773,[3]!Table13456[No заказа],[3]!Table13456[Количество],"",0,1)</f>
        <v>1</v>
      </c>
      <c r="G773" s="5">
        <f>_xlfn.XLOOKUP(A773,[3]!Table13456[No заказа],[3]!Table13456[Цена],"",0,1)</f>
        <v>8500</v>
      </c>
      <c r="H773" s="2" t="str">
        <f>M01_SETTINGS!$F$2</f>
        <v>KASPI</v>
      </c>
    </row>
    <row r="774" spans="1:8" x14ac:dyDescent="0.35">
      <c r="A774" s="2">
        <v>555537176</v>
      </c>
      <c r="B774" s="3">
        <f>_xlfn.XLOOKUP(A774,[3]!Table13456[No заказа],[3]!Table13456[Дата
отправки],"",0,1)</f>
        <v>45800</v>
      </c>
      <c r="C774" s="3"/>
      <c r="D774" s="3"/>
      <c r="F774" s="5">
        <f>_xlfn.XLOOKUP(A774,[3]!Table13456[No заказа],[3]!Table13456[Количество],"",0,1)</f>
        <v>1</v>
      </c>
      <c r="G774" s="5">
        <f>_xlfn.XLOOKUP(A774,[3]!Table13456[No заказа],[3]!Table13456[Цена],"",0,1)</f>
        <v>8479</v>
      </c>
      <c r="H774" s="2" t="str">
        <f>M01_SETTINGS!$F$2</f>
        <v>KASPI</v>
      </c>
    </row>
    <row r="775" spans="1:8" x14ac:dyDescent="0.35">
      <c r="A775" s="2">
        <v>555539975</v>
      </c>
      <c r="B775" s="3">
        <f>_xlfn.XLOOKUP(A775,[3]!Table13456[No заказа],[3]!Table13456[Дата
отправки],"",0,1)</f>
        <v>45800</v>
      </c>
      <c r="C775" s="3"/>
      <c r="D775" s="3"/>
      <c r="F775" s="5">
        <f>_xlfn.XLOOKUP(A775,[3]!Table13456[No заказа],[3]!Table13456[Количество],"",0,1)</f>
        <v>1</v>
      </c>
      <c r="G775" s="5">
        <f>_xlfn.XLOOKUP(A775,[3]!Table13456[No заказа],[3]!Table13456[Цена],"",0,1)</f>
        <v>80000</v>
      </c>
      <c r="H775" s="2" t="str">
        <f>M01_SETTINGS!$F$2</f>
        <v>KASPI</v>
      </c>
    </row>
    <row r="776" spans="1:8" x14ac:dyDescent="0.35">
      <c r="A776" s="2">
        <v>554589615</v>
      </c>
      <c r="B776" s="3">
        <f>_xlfn.XLOOKUP(A776,[3]!Table13456[No заказа],[3]!Table13456[Дата
отправки],"",0,1)</f>
        <v>45799</v>
      </c>
      <c r="C776" s="3"/>
      <c r="D776" s="3"/>
      <c r="F776" s="5">
        <f>_xlfn.XLOOKUP(A776,[3]!Table13456[No заказа],[3]!Table13456[Количество],"",0,1)</f>
        <v>1</v>
      </c>
      <c r="G776" s="5">
        <f>_xlfn.XLOOKUP(A776,[3]!Table13456[No заказа],[3]!Table13456[Цена],"",0,1)</f>
        <v>11990</v>
      </c>
      <c r="H776" s="2" t="str">
        <f>M01_SETTINGS!$F$2</f>
        <v>KASPI</v>
      </c>
    </row>
    <row r="777" spans="1:8" x14ac:dyDescent="0.35">
      <c r="A777" s="2">
        <v>554588162</v>
      </c>
      <c r="B777" s="3">
        <f>_xlfn.XLOOKUP(A777,[3]!Table13456[No заказа],[3]!Table13456[Дата
отправки],"",0,1)</f>
        <v>45799</v>
      </c>
      <c r="C777" s="3"/>
      <c r="D777" s="3"/>
      <c r="F777" s="5">
        <f>_xlfn.XLOOKUP(A777,[3]!Table13456[No заказа],[3]!Table13456[Количество],"",0,1)</f>
        <v>1</v>
      </c>
      <c r="G777" s="5">
        <f>_xlfn.XLOOKUP(A777,[3]!Table13456[No заказа],[3]!Table13456[Цена],"",0,1)</f>
        <v>20990</v>
      </c>
      <c r="H777" s="2" t="str">
        <f>M01_SETTINGS!$F$2</f>
        <v>KASPI</v>
      </c>
    </row>
    <row r="778" spans="1:8" x14ac:dyDescent="0.35">
      <c r="A778" s="2">
        <v>554745896</v>
      </c>
      <c r="B778" s="3">
        <f>_xlfn.XLOOKUP(A778,[3]!Table13456[No заказа],[3]!Table13456[Дата
отправки],"",0,1)</f>
        <v>45799</v>
      </c>
      <c r="C778" s="3"/>
      <c r="D778" s="3"/>
      <c r="F778" s="5">
        <f>_xlfn.XLOOKUP(A778,[3]!Table13456[No заказа],[3]!Table13456[Количество],"",0,1)</f>
        <v>1</v>
      </c>
      <c r="G778" s="5">
        <f>_xlfn.XLOOKUP(A778,[3]!Table13456[No заказа],[3]!Table13456[Цена],"",0,1)</f>
        <v>20990</v>
      </c>
      <c r="H778" s="2" t="str">
        <f>M01_SETTINGS!$F$2</f>
        <v>KASPI</v>
      </c>
    </row>
    <row r="779" spans="1:8" x14ac:dyDescent="0.35">
      <c r="A779" s="2">
        <v>554694028</v>
      </c>
      <c r="B779" s="3">
        <f>_xlfn.XLOOKUP(A779,[3]!Table13456[No заказа],[3]!Table13456[Дата
отправки],"",0,1)</f>
        <v>45799</v>
      </c>
      <c r="C779" s="3"/>
      <c r="D779" s="3"/>
      <c r="F779" s="5">
        <f>_xlfn.XLOOKUP(A779,[3]!Table13456[No заказа],[3]!Table13456[Количество],"",0,1)</f>
        <v>1</v>
      </c>
      <c r="G779" s="5">
        <f>_xlfn.XLOOKUP(A779,[3]!Table13456[No заказа],[3]!Table13456[Цена],"",0,1)</f>
        <v>20990</v>
      </c>
      <c r="H779" s="2" t="str">
        <f>M01_SETTINGS!$F$2</f>
        <v>KASPI</v>
      </c>
    </row>
    <row r="780" spans="1:8" x14ac:dyDescent="0.35">
      <c r="A780" s="2">
        <v>554819957</v>
      </c>
      <c r="B780" s="3">
        <f>_xlfn.XLOOKUP(A780,[3]!Table13456[No заказа],[3]!Table13456[Дата
отправки],"",0,1)</f>
        <v>45799</v>
      </c>
      <c r="C780" s="3"/>
      <c r="D780" s="3"/>
      <c r="F780" s="5">
        <f>_xlfn.XLOOKUP(A780,[3]!Table13456[No заказа],[3]!Table13456[Количество],"",0,1)</f>
        <v>1</v>
      </c>
      <c r="G780" s="5">
        <f>_xlfn.XLOOKUP(A780,[3]!Table13456[No заказа],[3]!Table13456[Цена],"",0,1)</f>
        <v>15990</v>
      </c>
      <c r="H780" s="2" t="str">
        <f>M01_SETTINGS!$F$2</f>
        <v>KASPI</v>
      </c>
    </row>
    <row r="781" spans="1:8" x14ac:dyDescent="0.35">
      <c r="A781" s="2">
        <v>555049109</v>
      </c>
      <c r="B781" s="3">
        <f>_xlfn.XLOOKUP(A781,[3]!Table13456[No заказа],[3]!Table13456[Дата
отправки],"",0,1)</f>
        <v>45799</v>
      </c>
      <c r="C781" s="3"/>
      <c r="D781" s="3"/>
      <c r="F781" s="5">
        <f>_xlfn.XLOOKUP(A781,[3]!Table13456[No заказа],[3]!Table13456[Количество],"",0,1)</f>
        <v>1</v>
      </c>
      <c r="G781" s="5">
        <f>_xlfn.XLOOKUP(A781,[3]!Table13456[No заказа],[3]!Table13456[Цена],"",0,1)</f>
        <v>8480</v>
      </c>
      <c r="H781" s="2" t="str">
        <f>M01_SETTINGS!$F$2</f>
        <v>KASPI</v>
      </c>
    </row>
    <row r="782" spans="1:8" x14ac:dyDescent="0.35">
      <c r="A782" s="2">
        <v>554580212</v>
      </c>
      <c r="B782" s="3">
        <f>_xlfn.XLOOKUP(A782,[3]!Table13456[No заказа],[3]!Table13456[Дата
отправки],"",0,1)</f>
        <v>45799</v>
      </c>
      <c r="C782" s="3"/>
      <c r="D782" s="3"/>
      <c r="F782" s="5">
        <f>_xlfn.XLOOKUP(A782,[3]!Table13456[No заказа],[3]!Table13456[Количество],"",0,1)</f>
        <v>1</v>
      </c>
      <c r="G782" s="5">
        <f>_xlfn.XLOOKUP(A782,[3]!Table13456[No заказа],[3]!Table13456[Цена],"",0,1)</f>
        <v>8767</v>
      </c>
      <c r="H782" s="2" t="str">
        <f>M01_SETTINGS!$F$2</f>
        <v>KASPI</v>
      </c>
    </row>
    <row r="783" spans="1:8" x14ac:dyDescent="0.35">
      <c r="A783" s="2">
        <v>554980354</v>
      </c>
      <c r="B783" s="3">
        <f>_xlfn.XLOOKUP(A783,[3]!Table13456[No заказа],[3]!Table13456[Дата
отправки],"",0,1)</f>
        <v>45799</v>
      </c>
      <c r="C783" s="3"/>
      <c r="D783" s="3"/>
      <c r="F783" s="5">
        <f>_xlfn.XLOOKUP(A783,[3]!Table13456[No заказа],[3]!Table13456[Количество],"",0,1)</f>
        <v>1</v>
      </c>
      <c r="G783" s="5">
        <f>_xlfn.XLOOKUP(A783,[3]!Table13456[No заказа],[3]!Table13456[Цена],"",0,1)</f>
        <v>8998</v>
      </c>
      <c r="H783" s="2" t="str">
        <f>M01_SETTINGS!$F$2</f>
        <v>KASPI</v>
      </c>
    </row>
    <row r="784" spans="1:8" x14ac:dyDescent="0.35">
      <c r="A784" s="2">
        <v>554865292</v>
      </c>
      <c r="B784" s="3">
        <f>_xlfn.XLOOKUP(A784,[3]!Table13456[No заказа],[3]!Table13456[Дата
отправки],"",0,1)</f>
        <v>45799</v>
      </c>
      <c r="C784" s="3"/>
      <c r="D784" s="3"/>
      <c r="F784" s="5">
        <f>_xlfn.XLOOKUP(A784,[3]!Table13456[No заказа],[3]!Table13456[Количество],"",0,1)</f>
        <v>1</v>
      </c>
      <c r="G784" s="5">
        <f>_xlfn.XLOOKUP(A784,[3]!Table13456[No заказа],[3]!Table13456[Цена],"",0,1)</f>
        <v>8479</v>
      </c>
      <c r="H784" s="2" t="str">
        <f>M01_SETTINGS!$F$2</f>
        <v>KASPI</v>
      </c>
    </row>
    <row r="785" spans="1:8" x14ac:dyDescent="0.35">
      <c r="A785" s="2">
        <v>554635930</v>
      </c>
      <c r="B785" s="3">
        <f>_xlfn.XLOOKUP(A785,[3]!Table13456[No заказа],[3]!Table13456[Дата
отправки],"",0,1)</f>
        <v>45799</v>
      </c>
      <c r="C785" s="3"/>
      <c r="D785" s="3"/>
      <c r="F785" s="5">
        <f>_xlfn.XLOOKUP(A785,[3]!Table13456[No заказа],[3]!Table13456[Количество],"",0,1)</f>
        <v>1</v>
      </c>
      <c r="G785" s="5">
        <f>_xlfn.XLOOKUP(A785,[3]!Table13456[No заказа],[3]!Table13456[Цена],"",0,1)</f>
        <v>8479</v>
      </c>
      <c r="H785" s="2" t="str">
        <f>M01_SETTINGS!$F$2</f>
        <v>KASPI</v>
      </c>
    </row>
    <row r="786" spans="1:8" x14ac:dyDescent="0.35">
      <c r="A786" s="2">
        <v>554598113</v>
      </c>
      <c r="B786" s="3">
        <f>_xlfn.XLOOKUP(A786,[3]!Table13456[No заказа],[3]!Table13456[Дата
отправки],"",0,1)</f>
        <v>45799</v>
      </c>
      <c r="C786" s="3"/>
      <c r="D786" s="3"/>
      <c r="F786" s="5">
        <f>_xlfn.XLOOKUP(A786,[3]!Table13456[No заказа],[3]!Table13456[Количество],"",0,1)</f>
        <v>1</v>
      </c>
      <c r="G786" s="5">
        <f>_xlfn.XLOOKUP(A786,[3]!Table13456[No заказа],[3]!Table13456[Цена],"",0,1)</f>
        <v>80916</v>
      </c>
      <c r="H786" s="2" t="str">
        <f>M01_SETTINGS!$F$2</f>
        <v>KASPI</v>
      </c>
    </row>
    <row r="787" spans="1:8" x14ac:dyDescent="0.35">
      <c r="A787" s="2">
        <v>554541566</v>
      </c>
      <c r="B787" s="3">
        <f>_xlfn.XLOOKUP(A787,[3]!Table13456[No заказа],[3]!Table13456[Дата
отправки],"",0,1)</f>
        <v>45799</v>
      </c>
      <c r="C787" s="3"/>
      <c r="D787" s="3"/>
      <c r="F787" s="5">
        <f>_xlfn.XLOOKUP(A787,[3]!Table13456[No заказа],[3]!Table13456[Количество],"",0,1)</f>
        <v>1</v>
      </c>
      <c r="G787" s="5">
        <f>_xlfn.XLOOKUP(A787,[3]!Table13456[No заказа],[3]!Table13456[Цена],"",0,1)</f>
        <v>81035</v>
      </c>
      <c r="H787" s="2" t="str">
        <f>M01_SETTINGS!$F$2</f>
        <v>KASPI</v>
      </c>
    </row>
    <row r="788" spans="1:8" x14ac:dyDescent="0.35">
      <c r="A788" s="2">
        <v>554979675</v>
      </c>
      <c r="B788" s="3">
        <f>_xlfn.XLOOKUP(A788,[3]!Table13456[No заказа],[3]!Table13456[Дата
отправки],"",0,1)</f>
        <v>45799</v>
      </c>
      <c r="C788" s="3"/>
      <c r="D788" s="3"/>
      <c r="F788" s="5">
        <f>_xlfn.XLOOKUP(A788,[3]!Table13456[No заказа],[3]!Table13456[Количество],"",0,1)</f>
        <v>1</v>
      </c>
      <c r="G788" s="5">
        <f>_xlfn.XLOOKUP(A788,[3]!Table13456[No заказа],[3]!Table13456[Цена],"",0,1)</f>
        <v>84639</v>
      </c>
      <c r="H788" s="2" t="str">
        <f>M01_SETTINGS!$F$2</f>
        <v>KASPI</v>
      </c>
    </row>
    <row r="789" spans="1:8" x14ac:dyDescent="0.35">
      <c r="A789" s="2">
        <v>555089788</v>
      </c>
      <c r="B789" s="3">
        <f>_xlfn.XLOOKUP(A789,[3]!Table13456[No заказа],[3]!Table13456[Дата
отправки],"",0,1)</f>
        <v>45799</v>
      </c>
      <c r="C789" s="3"/>
      <c r="D789" s="3"/>
      <c r="F789" s="5">
        <f>_xlfn.XLOOKUP(A789,[3]!Table13456[No заказа],[3]!Table13456[Количество],"",0,1)</f>
        <v>1</v>
      </c>
      <c r="G789" s="5">
        <f>_xlfn.XLOOKUP(A789,[3]!Table13456[No заказа],[3]!Table13456[Цена],"",0,1)</f>
        <v>90000</v>
      </c>
      <c r="H789" s="2" t="str">
        <f>M01_SETTINGS!$F$2</f>
        <v>KASPI</v>
      </c>
    </row>
    <row r="790" spans="1:8" x14ac:dyDescent="0.35">
      <c r="A790" s="2">
        <v>554043451</v>
      </c>
      <c r="B790" s="3">
        <f>_xlfn.XLOOKUP(A790,[3]!Table13456[No заказа],[3]!Table13456[Дата
отправки],"",0,1)</f>
        <v>45798</v>
      </c>
      <c r="C790" s="3"/>
      <c r="D790" s="3"/>
      <c r="F790" s="5">
        <f>_xlfn.XLOOKUP(A790,[3]!Table13456[No заказа],[3]!Table13456[Количество],"",0,1)</f>
        <v>1</v>
      </c>
      <c r="G790" s="5">
        <f>_xlfn.XLOOKUP(A790,[3]!Table13456[No заказа],[3]!Table13456[Цена],"",0,1)</f>
        <v>8574</v>
      </c>
      <c r="H790" s="2" t="str">
        <f>M01_SETTINGS!$F$2</f>
        <v>KASPI</v>
      </c>
    </row>
    <row r="791" spans="1:8" x14ac:dyDescent="0.35">
      <c r="A791" s="2">
        <v>554085204</v>
      </c>
      <c r="B791" s="3">
        <f>_xlfn.XLOOKUP(A791,[3]!Table13456[No заказа],[3]!Table13456[Дата
отправки],"",0,1)</f>
        <v>45798</v>
      </c>
      <c r="C791" s="3"/>
      <c r="D791" s="3"/>
      <c r="F791" s="5">
        <f>_xlfn.XLOOKUP(A791,[3]!Table13456[No заказа],[3]!Table13456[Количество],"",0,1)</f>
        <v>1</v>
      </c>
      <c r="G791" s="5">
        <f>_xlfn.XLOOKUP(A791,[3]!Table13456[No заказа],[3]!Table13456[Цена],"",0,1)</f>
        <v>11990</v>
      </c>
      <c r="H791" s="2" t="str">
        <f>M01_SETTINGS!$F$2</f>
        <v>KASPI</v>
      </c>
    </row>
    <row r="792" spans="1:8" x14ac:dyDescent="0.35">
      <c r="A792" s="2">
        <v>554204866</v>
      </c>
      <c r="B792" s="3">
        <f>_xlfn.XLOOKUP(A792,[3]!Table13456[No заказа],[3]!Table13456[Дата
отправки],"",0,1)</f>
        <v>45798</v>
      </c>
      <c r="C792" s="3"/>
      <c r="D792" s="3"/>
      <c r="F792" s="5">
        <f>_xlfn.XLOOKUP(A792,[3]!Table13456[No заказа],[3]!Table13456[Количество],"",0,1)</f>
        <v>1</v>
      </c>
      <c r="G792" s="5">
        <f>_xlfn.XLOOKUP(A792,[3]!Table13456[No заказа],[3]!Table13456[Цена],"",0,1)</f>
        <v>20990</v>
      </c>
      <c r="H792" s="2" t="str">
        <f>M01_SETTINGS!$F$2</f>
        <v>KASPI</v>
      </c>
    </row>
    <row r="793" spans="1:8" x14ac:dyDescent="0.35">
      <c r="A793" s="2">
        <v>554408301</v>
      </c>
      <c r="B793" s="3">
        <f>_xlfn.XLOOKUP(A793,[3]!Table13456[No заказа],[3]!Table13456[Дата
отправки],"",0,1)</f>
        <v>45798</v>
      </c>
      <c r="C793" s="3"/>
      <c r="D793" s="3"/>
      <c r="F793" s="5">
        <f>_xlfn.XLOOKUP(A793,[3]!Table13456[No заказа],[3]!Table13456[Количество],"",0,1)</f>
        <v>1</v>
      </c>
      <c r="G793" s="5">
        <f>_xlfn.XLOOKUP(A793,[3]!Table13456[No заказа],[3]!Table13456[Цена],"",0,1)</f>
        <v>15990</v>
      </c>
      <c r="H793" s="2" t="str">
        <f>M01_SETTINGS!$F$2</f>
        <v>KASPI</v>
      </c>
    </row>
    <row r="794" spans="1:8" x14ac:dyDescent="0.35">
      <c r="A794" s="2">
        <v>554455924</v>
      </c>
      <c r="B794" s="3">
        <f>_xlfn.XLOOKUP(A794,[3]!Table13456[No заказа],[3]!Table13456[Дата
отправки],"",0,1)</f>
        <v>45798</v>
      </c>
      <c r="C794" s="3"/>
      <c r="D794" s="3"/>
      <c r="F794" s="5">
        <f>_xlfn.XLOOKUP(A794,[3]!Table13456[No заказа],[3]!Table13456[Количество],"",0,1)</f>
        <v>1</v>
      </c>
      <c r="G794" s="5">
        <f>_xlfn.XLOOKUP(A794,[3]!Table13456[No заказа],[3]!Table13456[Цена],"",0,1)</f>
        <v>8480</v>
      </c>
      <c r="H794" s="2" t="str">
        <f>M01_SETTINGS!$F$2</f>
        <v>KASPI</v>
      </c>
    </row>
    <row r="795" spans="1:8" x14ac:dyDescent="0.35">
      <c r="A795" s="2">
        <v>553938526</v>
      </c>
      <c r="B795" s="3">
        <f>_xlfn.XLOOKUP(A795,[3]!Table13456[No заказа],[3]!Table13456[Дата
отправки],"",0,1)</f>
        <v>45798</v>
      </c>
      <c r="C795" s="3"/>
      <c r="D795" s="3"/>
      <c r="F795" s="5">
        <f>_xlfn.XLOOKUP(A795,[3]!Table13456[No заказа],[3]!Table13456[Количество],"",0,1)</f>
        <v>1</v>
      </c>
      <c r="G795" s="5">
        <f>_xlfn.XLOOKUP(A795,[3]!Table13456[No заказа],[3]!Table13456[Цена],"",0,1)</f>
        <v>8479</v>
      </c>
      <c r="H795" s="2" t="str">
        <f>M01_SETTINGS!$F$2</f>
        <v>KASPI</v>
      </c>
    </row>
    <row r="796" spans="1:8" x14ac:dyDescent="0.35">
      <c r="A796" s="2">
        <v>554045052</v>
      </c>
      <c r="B796" s="3">
        <f>_xlfn.XLOOKUP(A796,[3]!Table13456[No заказа],[3]!Table13456[Дата
отправки],"",0,1)</f>
        <v>45798</v>
      </c>
      <c r="C796" s="3"/>
      <c r="D796" s="3"/>
      <c r="F796" s="5">
        <f>_xlfn.XLOOKUP(A796,[3]!Table13456[No заказа],[3]!Table13456[Количество],"",0,1)</f>
        <v>1</v>
      </c>
      <c r="G796" s="5">
        <f>_xlfn.XLOOKUP(A796,[3]!Table13456[No заказа],[3]!Table13456[Цена],"",0,1)</f>
        <v>17990</v>
      </c>
      <c r="H796" s="2" t="str">
        <f>M01_SETTINGS!$F$2</f>
        <v>KASPI</v>
      </c>
    </row>
    <row r="797" spans="1:8" x14ac:dyDescent="0.35">
      <c r="A797" s="2">
        <v>554256335</v>
      </c>
      <c r="B797" s="3">
        <f>_xlfn.XLOOKUP(A797,[3]!Table13456[No заказа],[3]!Table13456[Дата
отправки],"",0,1)</f>
        <v>45798</v>
      </c>
      <c r="C797" s="3"/>
      <c r="D797" s="3"/>
      <c r="F797" s="5">
        <f>_xlfn.XLOOKUP(A797,[3]!Table13456[No заказа],[3]!Table13456[Количество],"",0,1)</f>
        <v>1</v>
      </c>
      <c r="G797" s="5">
        <f>_xlfn.XLOOKUP(A797,[3]!Table13456[No заказа],[3]!Table13456[Цена],"",0,1)</f>
        <v>81880</v>
      </c>
      <c r="H797" s="2" t="str">
        <f>M01_SETTINGS!$F$2</f>
        <v>KASPI</v>
      </c>
    </row>
    <row r="798" spans="1:8" x14ac:dyDescent="0.35">
      <c r="A798" s="2">
        <v>554220425</v>
      </c>
      <c r="B798" s="3">
        <f>_xlfn.XLOOKUP(A798,[3]!Table13456[No заказа],[3]!Table13456[Дата
отправки],"",0,1)</f>
        <v>45798</v>
      </c>
      <c r="C798" s="3"/>
      <c r="D798" s="3"/>
      <c r="F798" s="5">
        <f>_xlfn.XLOOKUP(A798,[3]!Table13456[No заказа],[3]!Table13456[Количество],"",0,1)</f>
        <v>1</v>
      </c>
      <c r="G798" s="5">
        <f>_xlfn.XLOOKUP(A798,[3]!Table13456[No заказа],[3]!Table13456[Цена],"",0,1)</f>
        <v>87315</v>
      </c>
      <c r="H798" s="2" t="str">
        <f>M01_SETTINGS!$F$2</f>
        <v>KASPI</v>
      </c>
    </row>
    <row r="799" spans="1:8" x14ac:dyDescent="0.35">
      <c r="A799" s="2">
        <v>554300153</v>
      </c>
      <c r="B799" s="3">
        <f>_xlfn.XLOOKUP(A799,[3]!Table13456[No заказа],[3]!Table13456[Дата
отправки],"",0,1)</f>
        <v>45798</v>
      </c>
      <c r="C799" s="3"/>
      <c r="D799" s="3"/>
      <c r="F799" s="5">
        <f>_xlfn.XLOOKUP(A799,[3]!Table13456[No заказа],[3]!Table13456[Количество],"",0,1)</f>
        <v>1</v>
      </c>
      <c r="G799" s="5">
        <f>_xlfn.XLOOKUP(A799,[3]!Table13456[No заказа],[3]!Table13456[Цена],"",0,1)</f>
        <v>86711</v>
      </c>
      <c r="H799" s="2" t="str">
        <f>M01_SETTINGS!$F$2</f>
        <v>KASPI</v>
      </c>
    </row>
    <row r="800" spans="1:8" x14ac:dyDescent="0.35">
      <c r="A800" s="2">
        <v>554109242</v>
      </c>
      <c r="B800" s="3">
        <f>_xlfn.XLOOKUP(A800,[3]!Table13456[No заказа],[3]!Table13456[Дата
отправки],"",0,1)</f>
        <v>45798</v>
      </c>
      <c r="C800" s="3"/>
      <c r="D800" s="3"/>
      <c r="F800" s="5">
        <f>_xlfn.XLOOKUP(A800,[3]!Table13456[No заказа],[3]!Table13456[Количество],"",0,1)</f>
        <v>1</v>
      </c>
      <c r="G800" s="5">
        <f>_xlfn.XLOOKUP(A800,[3]!Table13456[No заказа],[3]!Table13456[Цена],"",0,1)</f>
        <v>100026</v>
      </c>
      <c r="H800" s="2" t="str">
        <f>M01_SETTINGS!$F$2</f>
        <v>KASPI</v>
      </c>
    </row>
    <row r="801" spans="1:8" x14ac:dyDescent="0.35">
      <c r="A801" s="2">
        <v>554050597</v>
      </c>
      <c r="B801" s="3">
        <f>_xlfn.XLOOKUP(A801,[3]!Table13456[No заказа],[3]!Table13456[Дата
отправки],"",0,1)</f>
        <v>45798</v>
      </c>
      <c r="C801" s="3"/>
      <c r="D801" s="3"/>
      <c r="F801" s="5">
        <f>_xlfn.XLOOKUP(A801,[3]!Table13456[No заказа],[3]!Table13456[Количество],"",0,1)</f>
        <v>1</v>
      </c>
      <c r="G801" s="5">
        <f>_xlfn.XLOOKUP(A801,[3]!Table13456[No заказа],[3]!Table13456[Цена],"",0,1)</f>
        <v>96165</v>
      </c>
      <c r="H801" s="2" t="str">
        <f>M01_SETTINGS!$F$2</f>
        <v>KASPI</v>
      </c>
    </row>
    <row r="802" spans="1:8" x14ac:dyDescent="0.35">
      <c r="A802" s="2">
        <v>553438099</v>
      </c>
      <c r="B802" s="3">
        <f>_xlfn.XLOOKUP(A802,[3]!Table13456[No заказа],[3]!Table13456[Дата
отправки],"",0,1)</f>
        <v>45797</v>
      </c>
      <c r="C802" s="3"/>
      <c r="D802" s="3"/>
      <c r="F802" s="5">
        <f>_xlfn.XLOOKUP(A802,[3]!Table13456[No заказа],[3]!Table13456[Количество],"",0,1)</f>
        <v>1</v>
      </c>
      <c r="G802" s="5">
        <f>_xlfn.XLOOKUP(A802,[3]!Table13456[No заказа],[3]!Table13456[Цена],"",0,1)</f>
        <v>17990</v>
      </c>
      <c r="H802" s="2" t="str">
        <f>M01_SETTINGS!$F$2</f>
        <v>KASPI</v>
      </c>
    </row>
    <row r="803" spans="1:8" x14ac:dyDescent="0.35">
      <c r="A803" s="2">
        <v>553364710</v>
      </c>
      <c r="B803" s="3">
        <f>_xlfn.XLOOKUP(A803,[3]!Table13456[No заказа],[3]!Table13456[Дата
отправки],"",0,1)</f>
        <v>45797</v>
      </c>
      <c r="C803" s="3"/>
      <c r="D803" s="3"/>
      <c r="F803" s="5">
        <f>_xlfn.XLOOKUP(A803,[3]!Table13456[No заказа],[3]!Table13456[Количество],"",0,1)</f>
        <v>1</v>
      </c>
      <c r="G803" s="5">
        <f>_xlfn.XLOOKUP(A803,[3]!Table13456[No заказа],[3]!Table13456[Цена],"",0,1)</f>
        <v>10990</v>
      </c>
      <c r="H803" s="2" t="str">
        <f>M01_SETTINGS!$F$2</f>
        <v>KASPI</v>
      </c>
    </row>
    <row r="804" spans="1:8" x14ac:dyDescent="0.35">
      <c r="A804" s="2">
        <v>553838371</v>
      </c>
      <c r="B804" s="3">
        <f>_xlfn.XLOOKUP(A804,[3]!Table13456[No заказа],[3]!Table13456[Дата
отправки],"",0,1)</f>
        <v>45797</v>
      </c>
      <c r="C804" s="3"/>
      <c r="D804" s="3"/>
      <c r="F804" s="5">
        <f>_xlfn.XLOOKUP(A804,[3]!Table13456[No заказа],[3]!Table13456[Количество],"",0,1)</f>
        <v>1</v>
      </c>
      <c r="G804" s="5">
        <f>_xlfn.XLOOKUP(A804,[3]!Table13456[No заказа],[3]!Table13456[Цена],"",0,1)</f>
        <v>8574</v>
      </c>
      <c r="H804" s="2" t="str">
        <f>M01_SETTINGS!$F$2</f>
        <v>KASPI</v>
      </c>
    </row>
    <row r="805" spans="1:8" x14ac:dyDescent="0.35">
      <c r="A805" s="2">
        <v>553423917</v>
      </c>
      <c r="B805" s="3">
        <f>_xlfn.XLOOKUP(A805,[3]!Table13456[No заказа],[3]!Table13456[Дата
отправки],"",0,1)</f>
        <v>45797</v>
      </c>
      <c r="C805" s="3"/>
      <c r="D805" s="3"/>
      <c r="F805" s="5">
        <f>_xlfn.XLOOKUP(A805,[3]!Table13456[No заказа],[3]!Table13456[Количество],"",0,1)</f>
        <v>1</v>
      </c>
      <c r="G805" s="5">
        <f>_xlfn.XLOOKUP(A805,[3]!Table13456[No заказа],[3]!Table13456[Цена],"",0,1)</f>
        <v>8480</v>
      </c>
      <c r="H805" s="2" t="str">
        <f>M01_SETTINGS!$F$2</f>
        <v>KASPI</v>
      </c>
    </row>
    <row r="806" spans="1:8" x14ac:dyDescent="0.35">
      <c r="A806" s="2">
        <v>553483907</v>
      </c>
      <c r="B806" s="3">
        <f>_xlfn.XLOOKUP(A806,[3]!Table13456[No заказа],[3]!Table13456[Дата
отправки],"",0,1)</f>
        <v>45797</v>
      </c>
      <c r="C806" s="3"/>
      <c r="D806" s="3"/>
      <c r="F806" s="5">
        <f>_xlfn.XLOOKUP(A806,[3]!Table13456[No заказа],[3]!Table13456[Количество],"",0,1)</f>
        <v>1</v>
      </c>
      <c r="G806" s="5">
        <f>_xlfn.XLOOKUP(A806,[3]!Table13456[No заказа],[3]!Table13456[Цена],"",0,1)</f>
        <v>8480</v>
      </c>
      <c r="H806" s="2" t="str">
        <f>M01_SETTINGS!$F$2</f>
        <v>KASPI</v>
      </c>
    </row>
    <row r="807" spans="1:8" x14ac:dyDescent="0.35">
      <c r="A807" s="2">
        <v>553736609</v>
      </c>
      <c r="B807" s="3">
        <f>_xlfn.XLOOKUP(A807,[3]!Table13456[No заказа],[3]!Table13456[Дата
отправки],"",0,1)</f>
        <v>45797</v>
      </c>
      <c r="C807" s="3"/>
      <c r="D807" s="3"/>
      <c r="F807" s="5">
        <f>_xlfn.XLOOKUP(A807,[3]!Table13456[No заказа],[3]!Table13456[Количество],"",0,1)</f>
        <v>1</v>
      </c>
      <c r="G807" s="5">
        <f>_xlfn.XLOOKUP(A807,[3]!Table13456[No заказа],[3]!Table13456[Цена],"",0,1)</f>
        <v>107990</v>
      </c>
      <c r="H807" s="2" t="str">
        <f>M01_SETTINGS!$F$2</f>
        <v>KASPI</v>
      </c>
    </row>
    <row r="808" spans="1:8" x14ac:dyDescent="0.35">
      <c r="A808" s="2">
        <v>553703234</v>
      </c>
      <c r="B808" s="3">
        <f>_xlfn.XLOOKUP(A808,[3]!Table13456[No заказа],[3]!Table13456[Дата
отправки],"",0,1)</f>
        <v>45797</v>
      </c>
      <c r="C808" s="3"/>
      <c r="D808" s="3"/>
      <c r="F808" s="5">
        <f>_xlfn.XLOOKUP(A808,[3]!Table13456[No заказа],[3]!Table13456[Количество],"",0,1)</f>
        <v>1</v>
      </c>
      <c r="G808" s="5">
        <f>_xlfn.XLOOKUP(A808,[3]!Table13456[No заказа],[3]!Table13456[Цена],"",0,1)</f>
        <v>87984</v>
      </c>
      <c r="H808" s="2" t="str">
        <f>M01_SETTINGS!$F$2</f>
        <v>KASPI</v>
      </c>
    </row>
    <row r="809" spans="1:8" x14ac:dyDescent="0.35">
      <c r="A809" s="2">
        <v>553275721</v>
      </c>
      <c r="B809" s="3">
        <f>_xlfn.XLOOKUP(A809,[3]!Table13456[No заказа],[3]!Table13456[Дата
отправки],"",0,1)</f>
        <v>45796</v>
      </c>
      <c r="C809" s="3"/>
      <c r="D809" s="3"/>
      <c r="F809" s="5">
        <f>_xlfn.XLOOKUP(A809,[3]!Table13456[No заказа],[3]!Table13456[Количество],"",0,1)</f>
        <v>1</v>
      </c>
      <c r="G809" s="5">
        <f>_xlfn.XLOOKUP(A809,[3]!Table13456[No заказа],[3]!Table13456[Цена],"",0,1)</f>
        <v>6000</v>
      </c>
      <c r="H809" s="2" t="str">
        <f>M01_SETTINGS!$F$2</f>
        <v>KASPI</v>
      </c>
    </row>
    <row r="810" spans="1:8" x14ac:dyDescent="0.35">
      <c r="A810" s="2">
        <v>552847381</v>
      </c>
      <c r="B810" s="3">
        <f>_xlfn.XLOOKUP(A810,[3]!Table13456[No заказа],[3]!Table13456[Дата
отправки],"",0,1)</f>
        <v>45796</v>
      </c>
      <c r="C810" s="3"/>
      <c r="D810" s="3"/>
      <c r="F810" s="5">
        <f>_xlfn.XLOOKUP(A810,[3]!Table13456[No заказа],[3]!Table13456[Количество],"",0,1)</f>
        <v>1</v>
      </c>
      <c r="G810" s="5">
        <f>_xlfn.XLOOKUP(A810,[3]!Table13456[No заказа],[3]!Table13456[Цена],"",0,1)</f>
        <v>8480</v>
      </c>
      <c r="H810" s="2" t="str">
        <f>M01_SETTINGS!$F$2</f>
        <v>KASPI</v>
      </c>
    </row>
    <row r="811" spans="1:8" x14ac:dyDescent="0.35">
      <c r="A811" s="2">
        <v>553044668</v>
      </c>
      <c r="B811" s="3">
        <f>_xlfn.XLOOKUP(A811,[3]!Table13456[No заказа],[3]!Table13456[Дата
отправки],"",0,1)</f>
        <v>45796</v>
      </c>
      <c r="C811" s="3"/>
      <c r="D811" s="3"/>
      <c r="F811" s="5">
        <f>_xlfn.XLOOKUP(A811,[3]!Table13456[No заказа],[3]!Table13456[Количество],"",0,1)</f>
        <v>1</v>
      </c>
      <c r="G811" s="5">
        <f>_xlfn.XLOOKUP(A811,[3]!Table13456[No заказа],[3]!Table13456[Цена],"",0,1)</f>
        <v>20990</v>
      </c>
      <c r="H811" s="2" t="str">
        <f>M01_SETTINGS!$F$2</f>
        <v>KASPI</v>
      </c>
    </row>
    <row r="812" spans="1:8" x14ac:dyDescent="0.35">
      <c r="A812" s="2">
        <v>553025538</v>
      </c>
      <c r="B812" s="3">
        <f>_xlfn.XLOOKUP(A812,[3]!Table13456[No заказа],[3]!Table13456[Дата
отправки],"",0,1)</f>
        <v>45796</v>
      </c>
      <c r="C812" s="3"/>
      <c r="D812" s="3"/>
      <c r="F812" s="5">
        <f>_xlfn.XLOOKUP(A812,[3]!Table13456[No заказа],[3]!Table13456[Количество],"",0,1)</f>
        <v>1</v>
      </c>
      <c r="G812" s="5">
        <f>_xlfn.XLOOKUP(A812,[3]!Table13456[No заказа],[3]!Table13456[Цена],"",0,1)</f>
        <v>20990</v>
      </c>
      <c r="H812" s="2" t="str">
        <f>M01_SETTINGS!$F$2</f>
        <v>KASPI</v>
      </c>
    </row>
    <row r="813" spans="1:8" x14ac:dyDescent="0.35">
      <c r="A813" s="2">
        <v>553190103</v>
      </c>
      <c r="B813" s="3">
        <f>_xlfn.XLOOKUP(A813,[3]!Table13456[No заказа],[3]!Table13456[Дата
отправки],"",0,1)</f>
        <v>45796</v>
      </c>
      <c r="C813" s="3"/>
      <c r="D813" s="3"/>
      <c r="F813" s="5">
        <f>_xlfn.XLOOKUP(A813,[3]!Table13456[No заказа],[3]!Table13456[Количество],"",0,1)</f>
        <v>1</v>
      </c>
      <c r="G813" s="5">
        <f>_xlfn.XLOOKUP(A813,[3]!Table13456[No заказа],[3]!Table13456[Цена],"",0,1)</f>
        <v>10990</v>
      </c>
      <c r="H813" s="2" t="str">
        <f>M01_SETTINGS!$F$2</f>
        <v>KASPI</v>
      </c>
    </row>
    <row r="814" spans="1:8" x14ac:dyDescent="0.35">
      <c r="A814" s="2">
        <v>553105206</v>
      </c>
      <c r="B814" s="3">
        <f>_xlfn.XLOOKUP(A814,[3]!Table13456[No заказа],[3]!Table13456[Дата
отправки],"",0,1)</f>
        <v>45796</v>
      </c>
      <c r="C814" s="3"/>
      <c r="D814" s="3"/>
      <c r="F814" s="5">
        <f>_xlfn.XLOOKUP(A814,[3]!Table13456[No заказа],[3]!Table13456[Количество],"",0,1)</f>
        <v>1</v>
      </c>
      <c r="G814" s="5">
        <f>_xlfn.XLOOKUP(A814,[3]!Table13456[No заказа],[3]!Table13456[Цена],"",0,1)</f>
        <v>11990</v>
      </c>
      <c r="H814" s="2" t="str">
        <f>M01_SETTINGS!$F$2</f>
        <v>KASPI</v>
      </c>
    </row>
    <row r="815" spans="1:8" x14ac:dyDescent="0.35">
      <c r="A815" s="2">
        <v>552974150</v>
      </c>
      <c r="B815" s="3">
        <f>_xlfn.XLOOKUP(A815,[3]!Table13456[No заказа],[3]!Table13456[Дата
отправки],"",0,1)</f>
        <v>45796</v>
      </c>
      <c r="C815" s="3"/>
      <c r="D815" s="3"/>
      <c r="F815" s="5">
        <f>_xlfn.XLOOKUP(A815,[3]!Table13456[No заказа],[3]!Table13456[Количество],"",0,1)</f>
        <v>1</v>
      </c>
      <c r="G815" s="5">
        <f>_xlfn.XLOOKUP(A815,[3]!Table13456[No заказа],[3]!Table13456[Цена],"",0,1)</f>
        <v>11990</v>
      </c>
      <c r="H815" s="2" t="str">
        <f>M01_SETTINGS!$F$2</f>
        <v>KASPI</v>
      </c>
    </row>
    <row r="816" spans="1:8" x14ac:dyDescent="0.35">
      <c r="A816" s="2">
        <v>553222734</v>
      </c>
      <c r="B816" s="3">
        <f>_xlfn.XLOOKUP(A816,[3]!Table13456[No заказа],[3]!Table13456[Дата
отправки],"",0,1)</f>
        <v>45796</v>
      </c>
      <c r="C816" s="3"/>
      <c r="D816" s="3"/>
      <c r="F816" s="5">
        <f>_xlfn.XLOOKUP(A816,[3]!Table13456[No заказа],[3]!Table13456[Количество],"",0,1)</f>
        <v>1</v>
      </c>
      <c r="G816" s="5">
        <f>_xlfn.XLOOKUP(A816,[3]!Table13456[No заказа],[3]!Table13456[Цена],"",0,1)</f>
        <v>11990</v>
      </c>
      <c r="H816" s="2" t="str">
        <f>M01_SETTINGS!$F$2</f>
        <v>KASPI</v>
      </c>
    </row>
    <row r="817" spans="1:8" x14ac:dyDescent="0.35">
      <c r="A817" s="2">
        <v>553020506</v>
      </c>
      <c r="B817" s="3">
        <f>_xlfn.XLOOKUP(A817,[3]!Table13456[No заказа],[3]!Table13456[Дата
отправки],"",0,1)</f>
        <v>45796</v>
      </c>
      <c r="C817" s="3"/>
      <c r="D817" s="3"/>
      <c r="F817" s="5">
        <f>_xlfn.XLOOKUP(A817,[3]!Table13456[No заказа],[3]!Table13456[Количество],"",0,1)</f>
        <v>1</v>
      </c>
      <c r="G817" s="5">
        <f>_xlfn.XLOOKUP(A817,[3]!Table13456[No заказа],[3]!Table13456[Цена],"",0,1)</f>
        <v>11990</v>
      </c>
      <c r="H817" s="2" t="str">
        <f>M01_SETTINGS!$F$2</f>
        <v>KASPI</v>
      </c>
    </row>
    <row r="818" spans="1:8" x14ac:dyDescent="0.35">
      <c r="A818" s="2">
        <v>553373503</v>
      </c>
      <c r="B818" s="3">
        <f>_xlfn.XLOOKUP(A818,[3]!Table13456[No заказа],[3]!Table13456[Дата
отправки],"",0,1)</f>
        <v>45796</v>
      </c>
      <c r="C818" s="3"/>
      <c r="D818" s="3"/>
      <c r="F818" s="5">
        <f>_xlfn.XLOOKUP(A818,[3]!Table13456[No заказа],[3]!Table13456[Количество],"",0,1)</f>
        <v>1</v>
      </c>
      <c r="G818" s="5">
        <f>_xlfn.XLOOKUP(A818,[3]!Table13456[No заказа],[3]!Table13456[Цена],"",0,1)</f>
        <v>20990</v>
      </c>
      <c r="H818" s="2" t="str">
        <f>M01_SETTINGS!$F$2</f>
        <v>KASPI</v>
      </c>
    </row>
    <row r="819" spans="1:8" x14ac:dyDescent="0.35">
      <c r="A819" s="2">
        <v>553252340</v>
      </c>
      <c r="B819" s="3">
        <f>_xlfn.XLOOKUP(A819,[3]!Table13456[No заказа],[3]!Table13456[Дата
отправки],"",0,1)</f>
        <v>45796</v>
      </c>
      <c r="C819" s="3"/>
      <c r="D819" s="3"/>
      <c r="F819" s="5">
        <f>_xlfn.XLOOKUP(A819,[3]!Table13456[No заказа],[3]!Table13456[Количество],"",0,1)</f>
        <v>1</v>
      </c>
      <c r="G819" s="5">
        <f>_xlfn.XLOOKUP(A819,[3]!Table13456[No заказа],[3]!Table13456[Цена],"",0,1)</f>
        <v>20990</v>
      </c>
      <c r="H819" s="2" t="str">
        <f>M01_SETTINGS!$F$2</f>
        <v>KASPI</v>
      </c>
    </row>
    <row r="820" spans="1:8" x14ac:dyDescent="0.35">
      <c r="A820" s="2">
        <v>553044888</v>
      </c>
      <c r="B820" s="3">
        <f>_xlfn.XLOOKUP(A820,[3]!Table13456[No заказа],[3]!Table13456[Дата
отправки],"",0,1)</f>
        <v>45796</v>
      </c>
      <c r="C820" s="3"/>
      <c r="D820" s="3"/>
      <c r="F820" s="5">
        <f>_xlfn.XLOOKUP(A820,[3]!Table13456[No заказа],[3]!Table13456[Количество],"",0,1)</f>
        <v>1</v>
      </c>
      <c r="G820" s="5">
        <f>_xlfn.XLOOKUP(A820,[3]!Table13456[No заказа],[3]!Table13456[Цена],"",0,1)</f>
        <v>8298</v>
      </c>
      <c r="H820" s="2" t="str">
        <f>M01_SETTINGS!$F$2</f>
        <v>KASPI</v>
      </c>
    </row>
    <row r="821" spans="1:8" x14ac:dyDescent="0.35">
      <c r="A821" s="2">
        <v>553039229</v>
      </c>
      <c r="B821" s="3">
        <f>_xlfn.XLOOKUP(A821,[3]!Table13456[No заказа],[3]!Table13456[Дата
отправки],"",0,1)</f>
        <v>45796</v>
      </c>
      <c r="C821" s="3"/>
      <c r="D821" s="3"/>
      <c r="F821" s="5">
        <f>_xlfn.XLOOKUP(A821,[3]!Table13456[No заказа],[3]!Table13456[Количество],"",0,1)</f>
        <v>1</v>
      </c>
      <c r="G821" s="5">
        <f>_xlfn.XLOOKUP(A821,[3]!Table13456[No заказа],[3]!Table13456[Цена],"",0,1)</f>
        <v>8298</v>
      </c>
      <c r="H821" s="2" t="str">
        <f>M01_SETTINGS!$F$2</f>
        <v>KASPI</v>
      </c>
    </row>
    <row r="822" spans="1:8" x14ac:dyDescent="0.35">
      <c r="A822" s="2">
        <v>552839469</v>
      </c>
      <c r="B822" s="3">
        <f>_xlfn.XLOOKUP(A822,[3]!Table13456[No заказа],[3]!Table13456[Дата
отправки],"",0,1)</f>
        <v>45796</v>
      </c>
      <c r="C822" s="3"/>
      <c r="D822" s="3"/>
      <c r="F822" s="5">
        <f>_xlfn.XLOOKUP(A822,[3]!Table13456[No заказа],[3]!Table13456[Количество],"",0,1)</f>
        <v>1</v>
      </c>
      <c r="G822" s="5">
        <f>_xlfn.XLOOKUP(A822,[3]!Table13456[No заказа],[3]!Table13456[Цена],"",0,1)</f>
        <v>8998</v>
      </c>
      <c r="H822" s="2" t="str">
        <f>M01_SETTINGS!$F$2</f>
        <v>KASPI</v>
      </c>
    </row>
    <row r="823" spans="1:8" x14ac:dyDescent="0.35">
      <c r="A823" s="2">
        <v>552786009</v>
      </c>
      <c r="B823" s="3">
        <f>_xlfn.XLOOKUP(A823,[3]!Table13456[No заказа],[3]!Table13456[Дата
отправки],"",0,1)</f>
        <v>45796</v>
      </c>
      <c r="C823" s="3"/>
      <c r="D823" s="3"/>
      <c r="F823" s="5">
        <f>_xlfn.XLOOKUP(A823,[3]!Table13456[No заказа],[3]!Table13456[Количество],"",0,1)</f>
        <v>1</v>
      </c>
      <c r="G823" s="5">
        <f>_xlfn.XLOOKUP(A823,[3]!Table13456[No заказа],[3]!Table13456[Цена],"",0,1)</f>
        <v>8477</v>
      </c>
      <c r="H823" s="2" t="str">
        <f>M01_SETTINGS!$F$2</f>
        <v>KASPI</v>
      </c>
    </row>
    <row r="824" spans="1:8" x14ac:dyDescent="0.35">
      <c r="A824" s="2">
        <v>552925188</v>
      </c>
      <c r="B824" s="3">
        <f>_xlfn.XLOOKUP(A824,[3]!Table13456[No заказа],[3]!Table13456[Дата
отправки],"",0,1)</f>
        <v>45796</v>
      </c>
      <c r="C824" s="3"/>
      <c r="D824" s="3"/>
      <c r="F824" s="5">
        <f>_xlfn.XLOOKUP(A824,[3]!Table13456[No заказа],[3]!Table13456[Количество],"",0,1)</f>
        <v>1</v>
      </c>
      <c r="G824" s="5">
        <f>_xlfn.XLOOKUP(A824,[3]!Table13456[No заказа],[3]!Table13456[Цена],"",0,1)</f>
        <v>388679</v>
      </c>
      <c r="H824" s="2" t="str">
        <f>M01_SETTINGS!$F$2</f>
        <v>KASPI</v>
      </c>
    </row>
    <row r="825" spans="1:8" x14ac:dyDescent="0.35">
      <c r="A825" s="2">
        <v>553083092</v>
      </c>
      <c r="B825" s="3">
        <f>_xlfn.XLOOKUP(A825,[3]!Table13456[No заказа],[3]!Table13456[Дата
отправки],"",0,1)</f>
        <v>45796</v>
      </c>
      <c r="C825" s="3"/>
      <c r="D825" s="3"/>
      <c r="F825" s="5">
        <f>_xlfn.XLOOKUP(A825,[3]!Table13456[No заказа],[3]!Table13456[Количество],"",0,1)</f>
        <v>1</v>
      </c>
      <c r="G825" s="5">
        <f>_xlfn.XLOOKUP(A825,[3]!Table13456[No заказа],[3]!Table13456[Цена],"",0,1)</f>
        <v>103208</v>
      </c>
      <c r="H825" s="2" t="str">
        <f>M01_SETTINGS!$F$2</f>
        <v>KASPI</v>
      </c>
    </row>
    <row r="826" spans="1:8" x14ac:dyDescent="0.35">
      <c r="A826" s="2">
        <v>553392094</v>
      </c>
      <c r="B826" s="3">
        <f>_xlfn.XLOOKUP(A826,[3]!Table13456[No заказа],[3]!Table13456[Дата
отправки],"",0,1)</f>
        <v>45796</v>
      </c>
      <c r="C826" s="3"/>
      <c r="D826" s="3"/>
      <c r="F826" s="5">
        <f>_xlfn.XLOOKUP(A826,[3]!Table13456[No заказа],[3]!Table13456[Количество],"",0,1)</f>
        <v>1</v>
      </c>
      <c r="G826" s="5">
        <f>_xlfn.XLOOKUP(A826,[3]!Table13456[No заказа],[3]!Table13456[Цена],"",0,1)</f>
        <v>97861</v>
      </c>
      <c r="H826" s="2" t="str">
        <f>M01_SETTINGS!$F$2</f>
        <v>KASPI</v>
      </c>
    </row>
    <row r="827" spans="1:8" x14ac:dyDescent="0.35">
      <c r="A827" s="2">
        <v>553229080</v>
      </c>
      <c r="B827" s="3">
        <f>_xlfn.XLOOKUP(A827,[3]!Table13456[No заказа],[3]!Table13456[Дата
отправки],"",0,1)</f>
        <v>45796</v>
      </c>
      <c r="C827" s="3"/>
      <c r="D827" s="3"/>
      <c r="F827" s="5">
        <f>_xlfn.XLOOKUP(A827,[3]!Table13456[No заказа],[3]!Table13456[Количество],"",0,1)</f>
        <v>1</v>
      </c>
      <c r="G827" s="5">
        <f>_xlfn.XLOOKUP(A827,[3]!Table13456[No заказа],[3]!Table13456[Цена],"",0,1)</f>
        <v>98064</v>
      </c>
      <c r="H827" s="2" t="str">
        <f>M01_SETTINGS!$F$2</f>
        <v>KASPI</v>
      </c>
    </row>
    <row r="828" spans="1:8" x14ac:dyDescent="0.35">
      <c r="A828" s="2">
        <v>553331328</v>
      </c>
      <c r="B828" s="3">
        <f>_xlfn.XLOOKUP(A828,[3]!Table13456[No заказа],[3]!Table13456[Дата
отправки],"",0,1)</f>
        <v>45796</v>
      </c>
      <c r="C828" s="3"/>
      <c r="D828" s="3"/>
      <c r="F828" s="5">
        <f>_xlfn.XLOOKUP(A828,[3]!Table13456[No заказа],[3]!Table13456[Количество],"",0,1)</f>
        <v>1</v>
      </c>
      <c r="G828" s="5">
        <f>_xlfn.XLOOKUP(A828,[3]!Table13456[No заказа],[3]!Table13456[Цена],"",0,1)</f>
        <v>83996</v>
      </c>
      <c r="H828" s="2" t="str">
        <f>M01_SETTINGS!$F$2</f>
        <v>KASPI</v>
      </c>
    </row>
    <row r="829" spans="1:8" x14ac:dyDescent="0.35">
      <c r="A829" s="2">
        <v>553288714</v>
      </c>
      <c r="B829" s="3">
        <f>_xlfn.XLOOKUP(A829,[3]!Table13456[No заказа],[3]!Table13456[Дата
отправки],"",0,1)</f>
        <v>45796</v>
      </c>
      <c r="C829" s="3"/>
      <c r="D829" s="3"/>
      <c r="F829" s="5">
        <f>_xlfn.XLOOKUP(A829,[3]!Table13456[No заказа],[3]!Table13456[Количество],"",0,1)</f>
        <v>1</v>
      </c>
      <c r="G829" s="5">
        <f>_xlfn.XLOOKUP(A829,[3]!Table13456[No заказа],[3]!Table13456[Цена],"",0,1)</f>
        <v>83996</v>
      </c>
      <c r="H829" s="2" t="str">
        <f>M01_SETTINGS!$F$2</f>
        <v>KASPI</v>
      </c>
    </row>
    <row r="830" spans="1:8" x14ac:dyDescent="0.35">
      <c r="A830" s="2">
        <v>553215020</v>
      </c>
      <c r="B830" s="3">
        <f>_xlfn.XLOOKUP(A830,[3]!Table13456[No заказа],[3]!Table13456[Дата
отправки],"",0,1)</f>
        <v>45796</v>
      </c>
      <c r="C830" s="3"/>
      <c r="D830" s="3"/>
      <c r="F830" s="5">
        <f>_xlfn.XLOOKUP(A830,[3]!Table13456[No заказа],[3]!Table13456[Количество],"",0,1)</f>
        <v>1</v>
      </c>
      <c r="G830" s="5">
        <f>_xlfn.XLOOKUP(A830,[3]!Table13456[No заказа],[3]!Table13456[Цена],"",0,1)</f>
        <v>8791</v>
      </c>
      <c r="H830" s="2" t="str">
        <f>M01_SETTINGS!$F$2</f>
        <v>KASPI</v>
      </c>
    </row>
    <row r="831" spans="1:8" x14ac:dyDescent="0.35">
      <c r="A831" s="2">
        <v>552313898</v>
      </c>
      <c r="B831" s="3">
        <f>_xlfn.XLOOKUP(A831,[3]!Table13456[No заказа],[3]!Table13456[Дата
отправки],"",0,1)</f>
        <v>45795</v>
      </c>
      <c r="C831" s="3"/>
      <c r="D831" s="3"/>
      <c r="F831" s="5">
        <f>_xlfn.XLOOKUP(A831,[3]!Table13456[No заказа],[3]!Table13456[Количество],"",0,1)</f>
        <v>1</v>
      </c>
      <c r="G831" s="5">
        <f>_xlfn.XLOOKUP(A831,[3]!Table13456[No заказа],[3]!Table13456[Цена],"",0,1)</f>
        <v>9000</v>
      </c>
      <c r="H831" s="2" t="str">
        <f>M01_SETTINGS!$F$2</f>
        <v>KASPI</v>
      </c>
    </row>
    <row r="832" spans="1:8" x14ac:dyDescent="0.35">
      <c r="A832" s="2">
        <v>552673511</v>
      </c>
      <c r="B832" s="3">
        <f>_xlfn.XLOOKUP(A832,[3]!Table13456[No заказа],[3]!Table13456[Дата
отправки],"",0,1)</f>
        <v>45795</v>
      </c>
      <c r="C832" s="3"/>
      <c r="D832" s="3"/>
      <c r="F832" s="5">
        <f>_xlfn.XLOOKUP(A832,[3]!Table13456[No заказа],[3]!Table13456[Количество],"",0,1)</f>
        <v>1</v>
      </c>
      <c r="G832" s="5">
        <f>_xlfn.XLOOKUP(A832,[3]!Table13456[No заказа],[3]!Table13456[Цена],"",0,1)</f>
        <v>8480</v>
      </c>
      <c r="H832" s="2" t="str">
        <f>M01_SETTINGS!$F$2</f>
        <v>KASPI</v>
      </c>
    </row>
    <row r="833" spans="1:8" x14ac:dyDescent="0.35">
      <c r="A833" s="2">
        <v>552630909</v>
      </c>
      <c r="B833" s="3">
        <f>_xlfn.XLOOKUP(A833,[3]!Table13456[No заказа],[3]!Table13456[Дата
отправки],"",0,1)</f>
        <v>45795</v>
      </c>
      <c r="C833" s="3"/>
      <c r="D833" s="3"/>
      <c r="F833" s="5">
        <f>_xlfn.XLOOKUP(A833,[3]!Table13456[No заказа],[3]!Table13456[Количество],"",0,1)</f>
        <v>1</v>
      </c>
      <c r="G833" s="5">
        <f>_xlfn.XLOOKUP(A833,[3]!Table13456[No заказа],[3]!Table13456[Цена],"",0,1)</f>
        <v>9000</v>
      </c>
      <c r="H833" s="2" t="str">
        <f>M01_SETTINGS!$F$2</f>
        <v>KASPI</v>
      </c>
    </row>
    <row r="834" spans="1:8" x14ac:dyDescent="0.35">
      <c r="A834" s="2">
        <v>552393731</v>
      </c>
      <c r="B834" s="3">
        <f>_xlfn.XLOOKUP(A834,[3]!Table13456[No заказа],[3]!Table13456[Дата
отправки],"",0,1)</f>
        <v>45795</v>
      </c>
      <c r="C834" s="3"/>
      <c r="D834" s="3"/>
      <c r="F834" s="5">
        <f>_xlfn.XLOOKUP(A834,[3]!Table13456[No заказа],[3]!Table13456[Количество],"",0,1)</f>
        <v>1</v>
      </c>
      <c r="G834" s="5">
        <f>_xlfn.XLOOKUP(A834,[3]!Table13456[No заказа],[3]!Table13456[Цена],"",0,1)</f>
        <v>8480</v>
      </c>
      <c r="H834" s="2" t="str">
        <f>M01_SETTINGS!$F$2</f>
        <v>KASPI</v>
      </c>
    </row>
    <row r="835" spans="1:8" x14ac:dyDescent="0.35">
      <c r="A835" s="2">
        <v>552210526</v>
      </c>
      <c r="B835" s="3">
        <f>_xlfn.XLOOKUP(A835,[3]!Table13456[No заказа],[3]!Table13456[Дата
отправки],"",0,1)</f>
        <v>45795</v>
      </c>
      <c r="C835" s="3"/>
      <c r="D835" s="3"/>
      <c r="F835" s="5">
        <f>_xlfn.XLOOKUP(A835,[3]!Table13456[No заказа],[3]!Table13456[Количество],"",0,1)</f>
        <v>1</v>
      </c>
      <c r="G835" s="5">
        <f>_xlfn.XLOOKUP(A835,[3]!Table13456[No заказа],[3]!Table13456[Цена],"",0,1)</f>
        <v>5000</v>
      </c>
      <c r="H835" s="2" t="str">
        <f>M01_SETTINGS!$F$2</f>
        <v>KASPI</v>
      </c>
    </row>
    <row r="836" spans="1:8" x14ac:dyDescent="0.35">
      <c r="A836" s="2">
        <v>552578415</v>
      </c>
      <c r="B836" s="3">
        <f>_xlfn.XLOOKUP(A836,[3]!Table13456[No заказа],[3]!Table13456[Дата
отправки],"",0,1)</f>
        <v>45795</v>
      </c>
      <c r="C836" s="3"/>
      <c r="D836" s="3"/>
      <c r="F836" s="5">
        <f>_xlfn.XLOOKUP(A836,[3]!Table13456[No заказа],[3]!Table13456[Количество],"",0,1)</f>
        <v>1</v>
      </c>
      <c r="G836" s="5">
        <f>_xlfn.XLOOKUP(A836,[3]!Table13456[No заказа],[3]!Table13456[Цена],"",0,1)</f>
        <v>20990</v>
      </c>
      <c r="H836" s="2" t="str">
        <f>M01_SETTINGS!$F$2</f>
        <v>KASPI</v>
      </c>
    </row>
    <row r="837" spans="1:8" x14ac:dyDescent="0.35">
      <c r="A837" s="2">
        <v>552544500</v>
      </c>
      <c r="B837" s="3">
        <f>_xlfn.XLOOKUP(A837,[3]!Table13456[No заказа],[3]!Table13456[Дата
отправки],"",0,1)</f>
        <v>45795</v>
      </c>
      <c r="C837" s="3"/>
      <c r="D837" s="3"/>
      <c r="F837" s="5">
        <f>_xlfn.XLOOKUP(A837,[3]!Table13456[No заказа],[3]!Table13456[Количество],"",0,1)</f>
        <v>1</v>
      </c>
      <c r="G837" s="5">
        <f>_xlfn.XLOOKUP(A837,[3]!Table13456[No заказа],[3]!Table13456[Цена],"",0,1)</f>
        <v>20990</v>
      </c>
      <c r="H837" s="2" t="str">
        <f>M01_SETTINGS!$F$2</f>
        <v>KASPI</v>
      </c>
    </row>
    <row r="838" spans="1:8" x14ac:dyDescent="0.35">
      <c r="A838" s="2">
        <v>552678320</v>
      </c>
      <c r="B838" s="3">
        <f>_xlfn.XLOOKUP(A838,[3]!Table13456[No заказа],[3]!Table13456[Дата
отправки],"",0,1)</f>
        <v>45795</v>
      </c>
      <c r="C838" s="3"/>
      <c r="D838" s="3"/>
      <c r="F838" s="5">
        <f>_xlfn.XLOOKUP(A838,[3]!Table13456[No заказа],[3]!Table13456[Количество],"",0,1)</f>
        <v>1</v>
      </c>
      <c r="G838" s="5">
        <f>_xlfn.XLOOKUP(A838,[3]!Table13456[No заказа],[3]!Table13456[Цена],"",0,1)</f>
        <v>98723</v>
      </c>
      <c r="H838" s="2" t="str">
        <f>M01_SETTINGS!$F$2</f>
        <v>KASPI</v>
      </c>
    </row>
    <row r="839" spans="1:8" x14ac:dyDescent="0.35">
      <c r="A839" s="2">
        <v>552536616</v>
      </c>
      <c r="B839" s="3">
        <f>_xlfn.XLOOKUP(A839,[3]!Table13456[No заказа],[3]!Table13456[Дата
отправки],"",0,1)</f>
        <v>45795</v>
      </c>
      <c r="C839" s="3"/>
      <c r="D839" s="3"/>
      <c r="F839" s="5">
        <f>_xlfn.XLOOKUP(A839,[3]!Table13456[No заказа],[3]!Table13456[Количество],"",0,1)</f>
        <v>1</v>
      </c>
      <c r="G839" s="5">
        <f>_xlfn.XLOOKUP(A839,[3]!Table13456[No заказа],[3]!Table13456[Цена],"",0,1)</f>
        <v>98835</v>
      </c>
      <c r="H839" s="2" t="str">
        <f>M01_SETTINGS!$F$2</f>
        <v>KASPI</v>
      </c>
    </row>
    <row r="840" spans="1:8" x14ac:dyDescent="0.35">
      <c r="A840" s="2">
        <v>551757327</v>
      </c>
      <c r="B840" s="3">
        <f>_xlfn.XLOOKUP(A840,[3]!Table13456[No заказа],[3]!Table13456[Дата
отправки],"",0,1)</f>
        <v>45794</v>
      </c>
      <c r="C840" s="3"/>
      <c r="D840" s="3"/>
      <c r="F840" s="5">
        <f>_xlfn.XLOOKUP(A840,[3]!Table13456[No заказа],[3]!Table13456[Количество],"",0,1)</f>
        <v>1</v>
      </c>
      <c r="G840" s="5">
        <f>_xlfn.XLOOKUP(A840,[3]!Table13456[No заказа],[3]!Table13456[Цена],"",0,1)</f>
        <v>8480</v>
      </c>
      <c r="H840" s="2" t="str">
        <f>M01_SETTINGS!$F$2</f>
        <v>KASPI</v>
      </c>
    </row>
    <row r="841" spans="1:8" x14ac:dyDescent="0.35">
      <c r="A841" s="2">
        <v>551729304</v>
      </c>
      <c r="B841" s="3">
        <f>_xlfn.XLOOKUP(A841,[3]!Table13456[No заказа],[3]!Table13456[Дата
отправки],"",0,1)</f>
        <v>45794</v>
      </c>
      <c r="C841" s="3"/>
      <c r="D841" s="3"/>
      <c r="F841" s="5">
        <f>_xlfn.XLOOKUP(A841,[3]!Table13456[No заказа],[3]!Table13456[Количество],"",0,1)</f>
        <v>1</v>
      </c>
      <c r="G841" s="5">
        <f>_xlfn.XLOOKUP(A841,[3]!Table13456[No заказа],[3]!Table13456[Цена],"",0,1)</f>
        <v>11990</v>
      </c>
      <c r="H841" s="2" t="str">
        <f>M01_SETTINGS!$F$2</f>
        <v>KASPI</v>
      </c>
    </row>
    <row r="842" spans="1:8" x14ac:dyDescent="0.35">
      <c r="A842" s="2">
        <v>551966600</v>
      </c>
      <c r="B842" s="3">
        <f>_xlfn.XLOOKUP(A842,[3]!Table13456[No заказа],[3]!Table13456[Дата
отправки],"",0,1)</f>
        <v>45794</v>
      </c>
      <c r="C842" s="3"/>
      <c r="D842" s="3"/>
      <c r="F842" s="5">
        <f>_xlfn.XLOOKUP(A842,[3]!Table13456[No заказа],[3]!Table13456[Количество],"",0,1)</f>
        <v>1</v>
      </c>
      <c r="G842" s="5">
        <f>_xlfn.XLOOKUP(A842,[3]!Table13456[No заказа],[3]!Table13456[Цена],"",0,1)</f>
        <v>11990</v>
      </c>
      <c r="H842" s="2" t="str">
        <f>M01_SETTINGS!$F$2</f>
        <v>KASPI</v>
      </c>
    </row>
    <row r="843" spans="1:8" x14ac:dyDescent="0.35">
      <c r="A843" s="2">
        <v>551703783</v>
      </c>
      <c r="B843" s="3">
        <f>_xlfn.XLOOKUP(A843,[3]!Table13456[No заказа],[3]!Table13456[Дата
отправки],"",0,1)</f>
        <v>45794</v>
      </c>
      <c r="C843" s="3"/>
      <c r="D843" s="3"/>
      <c r="F843" s="5">
        <f>_xlfn.XLOOKUP(A843,[3]!Table13456[No заказа],[3]!Table13456[Количество],"",0,1)</f>
        <v>1</v>
      </c>
      <c r="G843" s="5">
        <f>_xlfn.XLOOKUP(A843,[3]!Table13456[No заказа],[3]!Table13456[Цена],"",0,1)</f>
        <v>11990</v>
      </c>
      <c r="H843" s="2" t="str">
        <f>M01_SETTINGS!$F$2</f>
        <v>KASPI</v>
      </c>
    </row>
    <row r="844" spans="1:8" x14ac:dyDescent="0.35">
      <c r="A844" s="2">
        <v>552110144</v>
      </c>
      <c r="B844" s="3">
        <f>_xlfn.XLOOKUP(A844,[3]!Table13456[No заказа],[3]!Table13456[Дата
отправки],"",0,1)</f>
        <v>45794</v>
      </c>
      <c r="C844" s="3"/>
      <c r="D844" s="3"/>
      <c r="F844" s="5">
        <f>_xlfn.XLOOKUP(A844,[3]!Table13456[No заказа],[3]!Table13456[Количество],"",0,1)</f>
        <v>1</v>
      </c>
      <c r="G844" s="5">
        <f>_xlfn.XLOOKUP(A844,[3]!Table13456[No заказа],[3]!Table13456[Цена],"",0,1)</f>
        <v>20990</v>
      </c>
      <c r="H844" s="2" t="str">
        <f>M01_SETTINGS!$F$2</f>
        <v>KASPI</v>
      </c>
    </row>
    <row r="845" spans="1:8" x14ac:dyDescent="0.35">
      <c r="A845" s="2">
        <v>552079189</v>
      </c>
      <c r="B845" s="3">
        <f>_xlfn.XLOOKUP(A845,[3]!Table13456[No заказа],[3]!Table13456[Дата
отправки],"",0,1)</f>
        <v>45794</v>
      </c>
      <c r="C845" s="3"/>
      <c r="D845" s="3"/>
      <c r="F845" s="5">
        <f>_xlfn.XLOOKUP(A845,[3]!Table13456[No заказа],[3]!Table13456[Количество],"",0,1)</f>
        <v>1</v>
      </c>
      <c r="G845" s="5">
        <f>_xlfn.XLOOKUP(A845,[3]!Table13456[No заказа],[3]!Table13456[Цена],"",0,1)</f>
        <v>20990</v>
      </c>
      <c r="H845" s="2" t="str">
        <f>M01_SETTINGS!$F$2</f>
        <v>KASPI</v>
      </c>
    </row>
    <row r="846" spans="1:8" x14ac:dyDescent="0.35">
      <c r="A846" s="2">
        <v>552106863</v>
      </c>
      <c r="B846" s="3">
        <f>_xlfn.XLOOKUP(A846,[3]!Table13456[No заказа],[3]!Table13456[Дата
отправки],"",0,1)</f>
        <v>45794</v>
      </c>
      <c r="C846" s="3"/>
      <c r="D846" s="3"/>
      <c r="F846" s="5">
        <f>_xlfn.XLOOKUP(A846,[3]!Table13456[No заказа],[3]!Table13456[Количество],"",0,1)</f>
        <v>1</v>
      </c>
      <c r="G846" s="5">
        <f>_xlfn.XLOOKUP(A846,[3]!Table13456[No заказа],[3]!Table13456[Цена],"",0,1)</f>
        <v>20990</v>
      </c>
      <c r="H846" s="2" t="str">
        <f>M01_SETTINGS!$F$2</f>
        <v>KASPI</v>
      </c>
    </row>
    <row r="847" spans="1:8" x14ac:dyDescent="0.35">
      <c r="A847" s="2">
        <v>552175513</v>
      </c>
      <c r="B847" s="3">
        <f>_xlfn.XLOOKUP(A847,[3]!Table13456[No заказа],[3]!Table13456[Дата
отправки],"",0,1)</f>
        <v>45794</v>
      </c>
      <c r="C847" s="3"/>
      <c r="D847" s="3"/>
      <c r="F847" s="5">
        <f>_xlfn.XLOOKUP(A847,[3]!Table13456[No заказа],[3]!Table13456[Количество],"",0,1)</f>
        <v>1</v>
      </c>
      <c r="G847" s="5">
        <f>_xlfn.XLOOKUP(A847,[3]!Table13456[No заказа],[3]!Table13456[Цена],"",0,1)</f>
        <v>99340</v>
      </c>
      <c r="H847" s="2" t="str">
        <f>M01_SETTINGS!$F$2</f>
        <v>KASPI</v>
      </c>
    </row>
    <row r="848" spans="1:8" x14ac:dyDescent="0.35">
      <c r="A848" s="2">
        <v>551053584</v>
      </c>
      <c r="B848" s="3">
        <f>_xlfn.XLOOKUP(A848,[3]!Table13456[No заказа],[3]!Table13456[Дата
отправки],"",0,1)</f>
        <v>45793</v>
      </c>
      <c r="C848" s="3"/>
      <c r="D848" s="3"/>
      <c r="F848" s="5">
        <f>_xlfn.XLOOKUP(A848,[3]!Table13456[No заказа],[3]!Table13456[Количество],"",0,1)</f>
        <v>1</v>
      </c>
      <c r="G848" s="5">
        <f>_xlfn.XLOOKUP(A848,[3]!Table13456[No заказа],[3]!Table13456[Цена],"",0,1)</f>
        <v>8480</v>
      </c>
      <c r="H848" s="2" t="str">
        <f>M01_SETTINGS!$F$2</f>
        <v>KASPI</v>
      </c>
    </row>
    <row r="849" spans="1:8" x14ac:dyDescent="0.35">
      <c r="A849" s="2">
        <v>550978768</v>
      </c>
      <c r="B849" s="3">
        <f>_xlfn.XLOOKUP(A849,[3]!Table13456[No заказа],[3]!Table13456[Дата
отправки],"",0,1)</f>
        <v>45793</v>
      </c>
      <c r="C849" s="3"/>
      <c r="D849" s="3"/>
      <c r="F849" s="5">
        <f>_xlfn.XLOOKUP(A849,[3]!Table13456[No заказа],[3]!Table13456[Количество],"",0,1)</f>
        <v>1</v>
      </c>
      <c r="G849" s="5">
        <f>_xlfn.XLOOKUP(A849,[3]!Table13456[No заказа],[3]!Table13456[Цена],"",0,1)</f>
        <v>11990</v>
      </c>
      <c r="H849" s="2" t="str">
        <f>M01_SETTINGS!$F$2</f>
        <v>KASPI</v>
      </c>
    </row>
    <row r="850" spans="1:8" x14ac:dyDescent="0.35">
      <c r="A850" s="2">
        <v>550955932</v>
      </c>
      <c r="B850" s="3">
        <f>_xlfn.XLOOKUP(A850,[3]!Table13456[No заказа],[3]!Table13456[Дата
отправки],"",0,1)</f>
        <v>45793</v>
      </c>
      <c r="C850" s="3"/>
      <c r="D850" s="3"/>
      <c r="F850" s="5">
        <f>_xlfn.XLOOKUP(A850,[3]!Table13456[No заказа],[3]!Table13456[Количество],"",0,1)</f>
        <v>1</v>
      </c>
      <c r="G850" s="5">
        <f>_xlfn.XLOOKUP(A850,[3]!Table13456[No заказа],[3]!Table13456[Цена],"",0,1)</f>
        <v>11990</v>
      </c>
      <c r="H850" s="2" t="str">
        <f>M01_SETTINGS!$F$2</f>
        <v>KASPI</v>
      </c>
    </row>
    <row r="851" spans="1:8" x14ac:dyDescent="0.35">
      <c r="A851" s="2">
        <v>551608632</v>
      </c>
      <c r="B851" s="3">
        <f>_xlfn.XLOOKUP(A851,[3]!Table13456[No заказа],[3]!Table13456[Дата
отправки],"",0,1)</f>
        <v>45793</v>
      </c>
      <c r="C851" s="3"/>
      <c r="D851" s="3"/>
      <c r="F851" s="5">
        <f>_xlfn.XLOOKUP(A851,[3]!Table13456[No заказа],[3]!Table13456[Количество],"",0,1)</f>
        <v>1</v>
      </c>
      <c r="G851" s="5">
        <f>_xlfn.XLOOKUP(A851,[3]!Table13456[No заказа],[3]!Table13456[Цена],"",0,1)</f>
        <v>11990</v>
      </c>
      <c r="H851" s="2" t="str">
        <f>M01_SETTINGS!$F$2</f>
        <v>KASPI</v>
      </c>
    </row>
    <row r="852" spans="1:8" x14ac:dyDescent="0.35">
      <c r="A852" s="2">
        <v>551229193</v>
      </c>
      <c r="B852" s="3">
        <f>_xlfn.XLOOKUP(A852,[3]!Table13456[No заказа],[3]!Table13456[Дата
отправки],"",0,1)</f>
        <v>45793</v>
      </c>
      <c r="C852" s="3"/>
      <c r="D852" s="3"/>
      <c r="F852" s="5">
        <f>_xlfn.XLOOKUP(A852,[3]!Table13456[No заказа],[3]!Table13456[Количество],"",0,1)</f>
        <v>1</v>
      </c>
      <c r="G852" s="5">
        <f>_xlfn.XLOOKUP(A852,[3]!Table13456[No заказа],[3]!Table13456[Цена],"",0,1)</f>
        <v>11990</v>
      </c>
      <c r="H852" s="2" t="str">
        <f>M01_SETTINGS!$F$2</f>
        <v>KASPI</v>
      </c>
    </row>
    <row r="853" spans="1:8" x14ac:dyDescent="0.35">
      <c r="A853" s="2">
        <v>551419678</v>
      </c>
      <c r="B853" s="3">
        <f>_xlfn.XLOOKUP(A853,[3]!Table13456[No заказа],[3]!Table13456[Дата
отправки],"",0,1)</f>
        <v>45793</v>
      </c>
      <c r="C853" s="3"/>
      <c r="D853" s="3"/>
      <c r="F853" s="5">
        <f>_xlfn.XLOOKUP(A853,[3]!Table13456[No заказа],[3]!Table13456[Количество],"",0,1)</f>
        <v>1</v>
      </c>
      <c r="G853" s="5">
        <f>_xlfn.XLOOKUP(A853,[3]!Table13456[No заказа],[3]!Table13456[Цена],"",0,1)</f>
        <v>15990</v>
      </c>
      <c r="H853" s="2" t="str">
        <f>M01_SETTINGS!$F$2</f>
        <v>KASPI</v>
      </c>
    </row>
    <row r="854" spans="1:8" x14ac:dyDescent="0.35">
      <c r="A854" s="2">
        <v>551124449</v>
      </c>
      <c r="B854" s="3">
        <f>_xlfn.XLOOKUP(A854,[3]!Table13456[No заказа],[3]!Table13456[Дата
отправки],"",0,1)</f>
        <v>45793</v>
      </c>
      <c r="C854" s="3"/>
      <c r="D854" s="3"/>
      <c r="F854" s="5">
        <f>_xlfn.XLOOKUP(A854,[3]!Table13456[No заказа],[3]!Table13456[Количество],"",0,1)</f>
        <v>1</v>
      </c>
      <c r="G854" s="5">
        <f>_xlfn.XLOOKUP(A854,[3]!Table13456[No заказа],[3]!Table13456[Цена],"",0,1)</f>
        <v>15990</v>
      </c>
      <c r="H854" s="2" t="str">
        <f>M01_SETTINGS!$F$2</f>
        <v>KASPI</v>
      </c>
    </row>
    <row r="855" spans="1:8" x14ac:dyDescent="0.35">
      <c r="A855" s="2">
        <v>551073080</v>
      </c>
      <c r="B855" s="3">
        <f>_xlfn.XLOOKUP(A855,[3]!Table13456[No заказа],[3]!Table13456[Дата
отправки],"",0,1)</f>
        <v>45793</v>
      </c>
      <c r="C855" s="3"/>
      <c r="D855" s="3"/>
      <c r="F855" s="5">
        <f>_xlfn.XLOOKUP(A855,[3]!Table13456[No заказа],[3]!Table13456[Количество],"",0,1)</f>
        <v>1</v>
      </c>
      <c r="G855" s="5">
        <f>_xlfn.XLOOKUP(A855,[3]!Table13456[No заказа],[3]!Table13456[Цена],"",0,1)</f>
        <v>15990</v>
      </c>
      <c r="H855" s="2" t="str">
        <f>M01_SETTINGS!$F$2</f>
        <v>KASPI</v>
      </c>
    </row>
    <row r="856" spans="1:8" x14ac:dyDescent="0.35">
      <c r="A856" s="2">
        <v>551414333</v>
      </c>
      <c r="B856" s="3">
        <f>_xlfn.XLOOKUP(A856,[3]!Table13456[No заказа],[3]!Table13456[Дата
отправки],"",0,1)</f>
        <v>45793</v>
      </c>
      <c r="C856" s="3"/>
      <c r="D856" s="3"/>
      <c r="F856" s="5">
        <f>_xlfn.XLOOKUP(A856,[3]!Table13456[No заказа],[3]!Table13456[Количество],"",0,1)</f>
        <v>1</v>
      </c>
      <c r="G856" s="5">
        <f>_xlfn.XLOOKUP(A856,[3]!Table13456[No заказа],[3]!Table13456[Цена],"",0,1)</f>
        <v>99897</v>
      </c>
      <c r="H856" s="2" t="str">
        <f>M01_SETTINGS!$F$2</f>
        <v>KASPI</v>
      </c>
    </row>
    <row r="857" spans="1:8" x14ac:dyDescent="0.35">
      <c r="A857" s="2">
        <v>551284152</v>
      </c>
      <c r="B857" s="3">
        <f>_xlfn.XLOOKUP(A857,[3]!Table13456[No заказа],[3]!Table13456[Дата
отправки],"",0,1)</f>
        <v>45793</v>
      </c>
      <c r="C857" s="3"/>
      <c r="D857" s="3"/>
      <c r="F857" s="5">
        <f>_xlfn.XLOOKUP(A857,[3]!Table13456[No заказа],[3]!Table13456[Количество],"",0,1)</f>
        <v>1</v>
      </c>
      <c r="G857" s="5">
        <f>_xlfn.XLOOKUP(A857,[3]!Table13456[No заказа],[3]!Table13456[Цена],"",0,1)</f>
        <v>9298</v>
      </c>
      <c r="H857" s="2" t="str">
        <f>M01_SETTINGS!$F$2</f>
        <v>KASPI</v>
      </c>
    </row>
    <row r="858" spans="1:8" x14ac:dyDescent="0.35">
      <c r="A858" s="2">
        <v>551356606</v>
      </c>
      <c r="B858" s="3">
        <f>_xlfn.XLOOKUP(A858,[3]!Table13456[No заказа],[3]!Table13456[Дата
отправки],"",0,1)</f>
        <v>45793</v>
      </c>
      <c r="C858" s="3"/>
      <c r="D858" s="3"/>
      <c r="F858" s="5">
        <f>_xlfn.XLOOKUP(A858,[3]!Table13456[No заказа],[3]!Table13456[Количество],"",0,1)</f>
        <v>1</v>
      </c>
      <c r="G858" s="5">
        <f>_xlfn.XLOOKUP(A858,[3]!Table13456[No заказа],[3]!Table13456[Цена],"",0,1)</f>
        <v>8998</v>
      </c>
      <c r="H858" s="2" t="str">
        <f>M01_SETTINGS!$F$2</f>
        <v>KASPI</v>
      </c>
    </row>
    <row r="859" spans="1:8" x14ac:dyDescent="0.35">
      <c r="A859" s="2">
        <v>550529688</v>
      </c>
      <c r="B859" s="3">
        <f>_xlfn.XLOOKUP(A859,[3]!Table13456[No заказа],[3]!Table13456[Дата
отправки],"",0,1)</f>
        <v>45792</v>
      </c>
      <c r="C859" s="3"/>
      <c r="D859" s="3"/>
      <c r="F859" s="5">
        <f>_xlfn.XLOOKUP(A859,[3]!Table13456[No заказа],[3]!Table13456[Количество],"",0,1)</f>
        <v>1</v>
      </c>
      <c r="G859" s="5">
        <f>_xlfn.XLOOKUP(A859,[3]!Table13456[No заказа],[3]!Table13456[Цена],"",0,1)</f>
        <v>8480</v>
      </c>
      <c r="H859" s="2" t="str">
        <f>M01_SETTINGS!$F$2</f>
        <v>KASPI</v>
      </c>
    </row>
    <row r="860" spans="1:8" x14ac:dyDescent="0.35">
      <c r="A860" s="2">
        <v>550479635</v>
      </c>
      <c r="B860" s="3">
        <f>_xlfn.XLOOKUP(A860,[3]!Table13456[No заказа],[3]!Table13456[Дата
отправки],"",0,1)</f>
        <v>45792</v>
      </c>
      <c r="C860" s="3"/>
      <c r="D860" s="3"/>
      <c r="F860" s="5">
        <f>_xlfn.XLOOKUP(A860,[3]!Table13456[No заказа],[3]!Table13456[Количество],"",0,1)</f>
        <v>1</v>
      </c>
      <c r="G860" s="5">
        <f>_xlfn.XLOOKUP(A860,[3]!Table13456[No заказа],[3]!Table13456[Цена],"",0,1)</f>
        <v>8774</v>
      </c>
      <c r="H860" s="2" t="str">
        <f>M01_SETTINGS!$F$2</f>
        <v>KASPI</v>
      </c>
    </row>
    <row r="861" spans="1:8" x14ac:dyDescent="0.35">
      <c r="A861" s="2">
        <v>550425683</v>
      </c>
      <c r="B861" s="3">
        <f>_xlfn.XLOOKUP(A861,[3]!Table13456[No заказа],[3]!Table13456[Дата
отправки],"",0,1)</f>
        <v>45792</v>
      </c>
      <c r="C861" s="3"/>
      <c r="D861" s="3"/>
      <c r="F861" s="5">
        <f>_xlfn.XLOOKUP(A861,[3]!Table13456[No заказа],[3]!Table13456[Количество],"",0,1)</f>
        <v>1</v>
      </c>
      <c r="G861" s="5">
        <f>_xlfn.XLOOKUP(A861,[3]!Table13456[No заказа],[3]!Table13456[Цена],"",0,1)</f>
        <v>11990</v>
      </c>
      <c r="H861" s="2" t="str">
        <f>M01_SETTINGS!$F$2</f>
        <v>KASPI</v>
      </c>
    </row>
    <row r="862" spans="1:8" x14ac:dyDescent="0.35">
      <c r="A862" s="2">
        <v>550483704</v>
      </c>
      <c r="B862" s="3">
        <f>_xlfn.XLOOKUP(A862,[3]!Table13456[No заказа],[3]!Table13456[Дата
отправки],"",0,1)</f>
        <v>45792</v>
      </c>
      <c r="C862" s="3"/>
      <c r="D862" s="3"/>
      <c r="F862" s="5">
        <f>_xlfn.XLOOKUP(A862,[3]!Table13456[No заказа],[3]!Table13456[Количество],"",0,1)</f>
        <v>1</v>
      </c>
      <c r="G862" s="5">
        <f>_xlfn.XLOOKUP(A862,[3]!Table13456[No заказа],[3]!Table13456[Цена],"",0,1)</f>
        <v>11990</v>
      </c>
      <c r="H862" s="2" t="str">
        <f>M01_SETTINGS!$F$2</f>
        <v>KASPI</v>
      </c>
    </row>
    <row r="863" spans="1:8" x14ac:dyDescent="0.35">
      <c r="A863" s="2">
        <v>550489311</v>
      </c>
      <c r="B863" s="3">
        <f>_xlfn.XLOOKUP(A863,[3]!Table13456[No заказа],[3]!Table13456[Дата
отправки],"",0,1)</f>
        <v>45792</v>
      </c>
      <c r="C863" s="3"/>
      <c r="D863" s="3"/>
      <c r="F863" s="5">
        <f>_xlfn.XLOOKUP(A863,[3]!Table13456[No заказа],[3]!Table13456[Количество],"",0,1)</f>
        <v>1</v>
      </c>
      <c r="G863" s="5">
        <f>_xlfn.XLOOKUP(A863,[3]!Table13456[No заказа],[3]!Table13456[Цена],"",0,1)</f>
        <v>20990</v>
      </c>
      <c r="H863" s="2" t="str">
        <f>M01_SETTINGS!$F$2</f>
        <v>KASPI</v>
      </c>
    </row>
    <row r="864" spans="1:8" x14ac:dyDescent="0.35">
      <c r="A864" s="2">
        <v>550601213</v>
      </c>
      <c r="B864" s="3">
        <f>_xlfn.XLOOKUP(A864,[3]!Table13456[No заказа],[3]!Table13456[Дата
отправки],"",0,1)</f>
        <v>45792</v>
      </c>
      <c r="C864" s="3"/>
      <c r="D864" s="3"/>
      <c r="F864" s="5">
        <f>_xlfn.XLOOKUP(A864,[3]!Table13456[No заказа],[3]!Table13456[Количество],"",0,1)</f>
        <v>1</v>
      </c>
      <c r="G864" s="5">
        <f>_xlfn.XLOOKUP(A864,[3]!Table13456[No заказа],[3]!Table13456[Цена],"",0,1)</f>
        <v>20990</v>
      </c>
      <c r="H864" s="2" t="str">
        <f>M01_SETTINGS!$F$2</f>
        <v>KASPI</v>
      </c>
    </row>
    <row r="865" spans="1:8" x14ac:dyDescent="0.35">
      <c r="A865" s="2">
        <v>550868727</v>
      </c>
      <c r="B865" s="3">
        <f>_xlfn.XLOOKUP(A865,[3]!Table13456[No заказа],[3]!Table13456[Дата
отправки],"",0,1)</f>
        <v>45792</v>
      </c>
      <c r="C865" s="3"/>
      <c r="D865" s="3"/>
      <c r="F865" s="5">
        <f>_xlfn.XLOOKUP(A865,[3]!Table13456[No заказа],[3]!Table13456[Количество],"",0,1)</f>
        <v>1</v>
      </c>
      <c r="G865" s="5">
        <f>_xlfn.XLOOKUP(A865,[3]!Table13456[No заказа],[3]!Table13456[Цена],"",0,1)</f>
        <v>15990</v>
      </c>
      <c r="H865" s="2" t="str">
        <f>M01_SETTINGS!$F$2</f>
        <v>KASPI</v>
      </c>
    </row>
    <row r="866" spans="1:8" x14ac:dyDescent="0.35">
      <c r="A866" s="2">
        <v>550839180</v>
      </c>
      <c r="B866" s="3">
        <f>_xlfn.XLOOKUP(A866,[3]!Table13456[No заказа],[3]!Table13456[Дата
отправки],"",0,1)</f>
        <v>45792</v>
      </c>
      <c r="C866" s="3"/>
      <c r="D866" s="3"/>
      <c r="F866" s="5">
        <f>_xlfn.XLOOKUP(A866,[3]!Table13456[No заказа],[3]!Table13456[Количество],"",0,1)</f>
        <v>1</v>
      </c>
      <c r="G866" s="5">
        <f>_xlfn.XLOOKUP(A866,[3]!Table13456[No заказа],[3]!Table13456[Цена],"",0,1)</f>
        <v>15990</v>
      </c>
      <c r="H866" s="2" t="str">
        <f>M01_SETTINGS!$F$2</f>
        <v>KASPI</v>
      </c>
    </row>
    <row r="867" spans="1:8" x14ac:dyDescent="0.35">
      <c r="A867" s="2">
        <v>550566515</v>
      </c>
      <c r="B867" s="3">
        <f>_xlfn.XLOOKUP(A867,[3]!Table13456[No заказа],[3]!Table13456[Дата
отправки],"",0,1)</f>
        <v>45792</v>
      </c>
      <c r="C867" s="3"/>
      <c r="D867" s="3"/>
      <c r="F867" s="5">
        <f>_xlfn.XLOOKUP(A867,[3]!Table13456[No заказа],[3]!Table13456[Количество],"",0,1)</f>
        <v>1</v>
      </c>
      <c r="G867" s="5">
        <f>_xlfn.XLOOKUP(A867,[3]!Table13456[No заказа],[3]!Table13456[Цена],"",0,1)</f>
        <v>15990</v>
      </c>
      <c r="H867" s="2" t="str">
        <f>M01_SETTINGS!$F$2</f>
        <v>KASPI</v>
      </c>
    </row>
    <row r="868" spans="1:8" x14ac:dyDescent="0.35">
      <c r="A868" s="2">
        <v>550528722</v>
      </c>
      <c r="B868" s="3">
        <f>_xlfn.XLOOKUP(A868,[3]!Table13456[No заказа],[3]!Table13456[Дата
отправки],"",0,1)</f>
        <v>45792</v>
      </c>
      <c r="C868" s="3"/>
      <c r="D868" s="3"/>
      <c r="F868" s="5">
        <f>_xlfn.XLOOKUP(A868,[3]!Table13456[No заказа],[3]!Table13456[Количество],"",0,1)</f>
        <v>1</v>
      </c>
      <c r="G868" s="5">
        <f>_xlfn.XLOOKUP(A868,[3]!Table13456[No заказа],[3]!Table13456[Цена],"",0,1)</f>
        <v>17990</v>
      </c>
      <c r="H868" s="2" t="str">
        <f>M01_SETTINGS!$F$2</f>
        <v>KASPI</v>
      </c>
    </row>
    <row r="869" spans="1:8" x14ac:dyDescent="0.35">
      <c r="A869" s="2">
        <v>550652427</v>
      </c>
      <c r="B869" s="3">
        <f>_xlfn.XLOOKUP(A869,[3]!Table13456[No заказа],[3]!Table13456[Дата
отправки],"",0,1)</f>
        <v>45792</v>
      </c>
      <c r="C869" s="3"/>
      <c r="D869" s="3"/>
      <c r="F869" s="5">
        <f>_xlfn.XLOOKUP(A869,[3]!Table13456[No заказа],[3]!Table13456[Количество],"",0,1)</f>
        <v>1</v>
      </c>
      <c r="G869" s="5">
        <f>_xlfn.XLOOKUP(A869,[3]!Table13456[No заказа],[3]!Table13456[Цена],"",0,1)</f>
        <v>8498</v>
      </c>
      <c r="H869" s="2" t="str">
        <f>M01_SETTINGS!$F$2</f>
        <v>KASPI</v>
      </c>
    </row>
    <row r="870" spans="1:8" x14ac:dyDescent="0.35">
      <c r="A870" s="2">
        <v>550644536</v>
      </c>
      <c r="B870" s="3">
        <f>_xlfn.XLOOKUP(A870,[3]!Table13456[No заказа],[3]!Table13456[Дата
отправки],"",0,1)</f>
        <v>45792</v>
      </c>
      <c r="C870" s="3"/>
      <c r="D870" s="3"/>
      <c r="F870" s="5">
        <f>_xlfn.XLOOKUP(A870,[3]!Table13456[No заказа],[3]!Table13456[Количество],"",0,1)</f>
        <v>1</v>
      </c>
      <c r="G870" s="5">
        <f>_xlfn.XLOOKUP(A870,[3]!Table13456[No заказа],[3]!Table13456[Цена],"",0,1)</f>
        <v>8480</v>
      </c>
      <c r="H870" s="2" t="str">
        <f>M01_SETTINGS!$F$2</f>
        <v>KASPI</v>
      </c>
    </row>
    <row r="871" spans="1:8" x14ac:dyDescent="0.35">
      <c r="A871" s="2">
        <v>550894916</v>
      </c>
      <c r="B871" s="3">
        <f>_xlfn.XLOOKUP(A871,[3]!Table13456[No заказа],[3]!Table13456[Дата
отправки],"",0,1)</f>
        <v>45792</v>
      </c>
      <c r="C871" s="3"/>
      <c r="D871" s="3"/>
      <c r="F871" s="5">
        <f>_xlfn.XLOOKUP(A871,[3]!Table13456[No заказа],[3]!Table13456[Количество],"",0,1)</f>
        <v>1</v>
      </c>
      <c r="G871" s="5">
        <f>_xlfn.XLOOKUP(A871,[3]!Table13456[No заказа],[3]!Table13456[Цена],"",0,1)</f>
        <v>8380</v>
      </c>
      <c r="H871" s="2" t="str">
        <f>M01_SETTINGS!$F$2</f>
        <v>KASPI</v>
      </c>
    </row>
    <row r="872" spans="1:8" x14ac:dyDescent="0.35">
      <c r="A872" s="2">
        <v>550847642</v>
      </c>
      <c r="B872" s="3">
        <f>_xlfn.XLOOKUP(A872,[3]!Table13456[No заказа],[3]!Table13456[Дата
отправки],"",0,1)</f>
        <v>45792</v>
      </c>
      <c r="C872" s="3"/>
      <c r="D872" s="3"/>
      <c r="F872" s="5">
        <f>_xlfn.XLOOKUP(A872,[3]!Table13456[No заказа],[3]!Table13456[Количество],"",0,1)</f>
        <v>1</v>
      </c>
      <c r="G872" s="5">
        <f>_xlfn.XLOOKUP(A872,[3]!Table13456[No заказа],[3]!Table13456[Цена],"",0,1)</f>
        <v>8380</v>
      </c>
      <c r="H872" s="2" t="str">
        <f>M01_SETTINGS!$F$2</f>
        <v>KASPI</v>
      </c>
    </row>
    <row r="873" spans="1:8" x14ac:dyDescent="0.35">
      <c r="A873" s="2">
        <v>550179122</v>
      </c>
      <c r="B873" s="3">
        <f>_xlfn.XLOOKUP(A873,[3]!Table13456[No заказа],[3]!Table13456[Дата
отправки],"",0,1)</f>
        <v>45791</v>
      </c>
      <c r="C873" s="3"/>
      <c r="D873" s="3"/>
      <c r="F873" s="5">
        <f>_xlfn.XLOOKUP(A873,[3]!Table13456[No заказа],[3]!Table13456[Количество],"",0,1)</f>
        <v>1</v>
      </c>
      <c r="G873" s="5">
        <f>_xlfn.XLOOKUP(A873,[3]!Table13456[No заказа],[3]!Table13456[Цена],"",0,1)</f>
        <v>10990</v>
      </c>
      <c r="H873" s="2" t="str">
        <f>M01_SETTINGS!$F$2</f>
        <v>KASPI</v>
      </c>
    </row>
    <row r="874" spans="1:8" x14ac:dyDescent="0.35">
      <c r="A874" s="2">
        <v>549974041</v>
      </c>
      <c r="B874" s="3">
        <f>_xlfn.XLOOKUP(A874,[3]!Table13456[No заказа],[3]!Table13456[Дата
отправки],"",0,1)</f>
        <v>45791</v>
      </c>
      <c r="C874" s="3"/>
      <c r="D874" s="3"/>
      <c r="F874" s="5">
        <f>_xlfn.XLOOKUP(A874,[3]!Table13456[No заказа],[3]!Table13456[Количество],"",0,1)</f>
        <v>1</v>
      </c>
      <c r="G874" s="5">
        <f>_xlfn.XLOOKUP(A874,[3]!Table13456[No заказа],[3]!Table13456[Цена],"",0,1)</f>
        <v>11990</v>
      </c>
      <c r="H874" s="2" t="str">
        <f>M01_SETTINGS!$F$2</f>
        <v>KASPI</v>
      </c>
    </row>
    <row r="875" spans="1:8" x14ac:dyDescent="0.35">
      <c r="A875" s="2">
        <v>550050256</v>
      </c>
      <c r="B875" s="3">
        <f>_xlfn.XLOOKUP(A875,[3]!Table13456[No заказа],[3]!Table13456[Дата
отправки],"",0,1)</f>
        <v>45791</v>
      </c>
      <c r="C875" s="3"/>
      <c r="D875" s="3"/>
      <c r="F875" s="5">
        <f>_xlfn.XLOOKUP(A875,[3]!Table13456[No заказа],[3]!Table13456[Количество],"",0,1)</f>
        <v>1</v>
      </c>
      <c r="G875" s="5">
        <f>_xlfn.XLOOKUP(A875,[3]!Table13456[No заказа],[3]!Table13456[Цена],"",0,1)</f>
        <v>11990</v>
      </c>
      <c r="H875" s="2" t="str">
        <f>M01_SETTINGS!$F$2</f>
        <v>KASPI</v>
      </c>
    </row>
    <row r="876" spans="1:8" x14ac:dyDescent="0.35">
      <c r="A876" s="2">
        <v>549976706</v>
      </c>
      <c r="B876" s="3">
        <f>_xlfn.XLOOKUP(A876,[3]!Table13456[No заказа],[3]!Table13456[Дата
отправки],"",0,1)</f>
        <v>45791</v>
      </c>
      <c r="C876" s="3"/>
      <c r="D876" s="3"/>
      <c r="F876" s="5">
        <f>_xlfn.XLOOKUP(A876,[3]!Table13456[No заказа],[3]!Table13456[Количество],"",0,1)</f>
        <v>1</v>
      </c>
      <c r="G876" s="5">
        <f>_xlfn.XLOOKUP(A876,[3]!Table13456[No заказа],[3]!Table13456[Цена],"",0,1)</f>
        <v>11990</v>
      </c>
      <c r="H876" s="2" t="str">
        <f>M01_SETTINGS!$F$2</f>
        <v>KASPI</v>
      </c>
    </row>
    <row r="877" spans="1:8" x14ac:dyDescent="0.35">
      <c r="A877" s="2">
        <v>550399907</v>
      </c>
      <c r="B877" s="3">
        <f>_xlfn.XLOOKUP(A877,[3]!Table13456[No заказа],[3]!Table13456[Дата
отправки],"",0,1)</f>
        <v>45791</v>
      </c>
      <c r="C877" s="3"/>
      <c r="D877" s="3"/>
      <c r="F877" s="5">
        <f>_xlfn.XLOOKUP(A877,[3]!Table13456[No заказа],[3]!Table13456[Количество],"",0,1)</f>
        <v>1</v>
      </c>
      <c r="G877" s="5">
        <f>_xlfn.XLOOKUP(A877,[3]!Table13456[No заказа],[3]!Table13456[Цена],"",0,1)</f>
        <v>11990</v>
      </c>
      <c r="H877" s="2" t="str">
        <f>M01_SETTINGS!$F$2</f>
        <v>KASPI</v>
      </c>
    </row>
    <row r="878" spans="1:8" x14ac:dyDescent="0.35">
      <c r="A878" s="2">
        <v>550070863</v>
      </c>
      <c r="B878" s="3">
        <f>_xlfn.XLOOKUP(A878,[3]!Table13456[No заказа],[3]!Table13456[Дата
отправки],"",0,1)</f>
        <v>45791</v>
      </c>
      <c r="C878" s="3"/>
      <c r="D878" s="3"/>
      <c r="F878" s="5">
        <f>_xlfn.XLOOKUP(A878,[3]!Table13456[No заказа],[3]!Table13456[Количество],"",0,1)</f>
        <v>1</v>
      </c>
      <c r="G878" s="5">
        <f>_xlfn.XLOOKUP(A878,[3]!Table13456[No заказа],[3]!Table13456[Цена],"",0,1)</f>
        <v>20990</v>
      </c>
      <c r="H878" s="2" t="str">
        <f>M01_SETTINGS!$F$2</f>
        <v>KASPI</v>
      </c>
    </row>
    <row r="879" spans="1:8" x14ac:dyDescent="0.35">
      <c r="A879" s="2">
        <v>549961179</v>
      </c>
      <c r="B879" s="3">
        <f>_xlfn.XLOOKUP(A879,[3]!Table13456[No заказа],[3]!Table13456[Дата
отправки],"",0,1)</f>
        <v>45791</v>
      </c>
      <c r="C879" s="3"/>
      <c r="D879" s="3"/>
      <c r="F879" s="5">
        <f>_xlfn.XLOOKUP(A879,[3]!Table13456[No заказа],[3]!Table13456[Количество],"",0,1)</f>
        <v>1</v>
      </c>
      <c r="G879" s="5">
        <f>_xlfn.XLOOKUP(A879,[3]!Table13456[No заказа],[3]!Table13456[Цена],"",0,1)</f>
        <v>15990</v>
      </c>
      <c r="H879" s="2" t="str">
        <f>M01_SETTINGS!$F$2</f>
        <v>KASPI</v>
      </c>
    </row>
    <row r="880" spans="1:8" x14ac:dyDescent="0.35">
      <c r="A880" s="2">
        <v>549861188</v>
      </c>
      <c r="B880" s="3">
        <f>_xlfn.XLOOKUP(A880,[3]!Table13456[No заказа],[3]!Table13456[Дата
отправки],"",0,1)</f>
        <v>45791</v>
      </c>
      <c r="C880" s="3"/>
      <c r="D880" s="3"/>
      <c r="F880" s="5">
        <f>_xlfn.XLOOKUP(A880,[3]!Table13456[No заказа],[3]!Table13456[Количество],"",0,1)</f>
        <v>1</v>
      </c>
      <c r="G880" s="5">
        <f>_xlfn.XLOOKUP(A880,[3]!Table13456[No заказа],[3]!Table13456[Цена],"",0,1)</f>
        <v>8511</v>
      </c>
      <c r="H880" s="2" t="str">
        <f>M01_SETTINGS!$F$2</f>
        <v>KASPI</v>
      </c>
    </row>
    <row r="881" spans="1:8" x14ac:dyDescent="0.35">
      <c r="A881" s="2">
        <v>549800294</v>
      </c>
      <c r="B881" s="3">
        <f>_xlfn.XLOOKUP(A881,[3]!Table13456[No заказа],[3]!Table13456[Дата
отправки],"",0,1)</f>
        <v>45791</v>
      </c>
      <c r="C881" s="3"/>
      <c r="D881" s="3"/>
      <c r="F881" s="5">
        <f>_xlfn.XLOOKUP(A881,[3]!Table13456[No заказа],[3]!Table13456[Количество],"",0,1)</f>
        <v>1</v>
      </c>
      <c r="G881" s="5">
        <f>_xlfn.XLOOKUP(A881,[3]!Table13456[No заказа],[3]!Table13456[Цена],"",0,1)</f>
        <v>8537</v>
      </c>
      <c r="H881" s="2" t="str">
        <f>M01_SETTINGS!$F$2</f>
        <v>KASPI</v>
      </c>
    </row>
    <row r="882" spans="1:8" x14ac:dyDescent="0.35">
      <c r="A882" s="2">
        <v>549868377</v>
      </c>
      <c r="B882" s="3">
        <f>_xlfn.XLOOKUP(A882,[3]!Table13456[No заказа],[3]!Table13456[Дата
отправки],"",0,1)</f>
        <v>45791</v>
      </c>
      <c r="C882" s="3"/>
      <c r="D882" s="3"/>
      <c r="F882" s="5">
        <f>_xlfn.XLOOKUP(A882,[3]!Table13456[No заказа],[3]!Table13456[Количество],"",0,1)</f>
        <v>1</v>
      </c>
      <c r="G882" s="5">
        <f>_xlfn.XLOOKUP(A882,[3]!Table13456[No заказа],[3]!Table13456[Цена],"",0,1)</f>
        <v>8998</v>
      </c>
      <c r="H882" s="2" t="str">
        <f>M01_SETTINGS!$F$2</f>
        <v>KASPI</v>
      </c>
    </row>
    <row r="883" spans="1:8" x14ac:dyDescent="0.35">
      <c r="A883" s="2">
        <v>549843445</v>
      </c>
      <c r="B883" s="3">
        <f>_xlfn.XLOOKUP(A883,[3]!Table13456[No заказа],[3]!Table13456[Дата
отправки],"",0,1)</f>
        <v>45791</v>
      </c>
      <c r="C883" s="3"/>
      <c r="D883" s="3"/>
      <c r="F883" s="5">
        <f>_xlfn.XLOOKUP(A883,[3]!Table13456[No заказа],[3]!Table13456[Количество],"",0,1)</f>
        <v>1</v>
      </c>
      <c r="G883" s="5">
        <f>_xlfn.XLOOKUP(A883,[3]!Table13456[No заказа],[3]!Table13456[Цена],"",0,1)</f>
        <v>8517</v>
      </c>
      <c r="H883" s="2" t="str">
        <f>M01_SETTINGS!$F$2</f>
        <v>KASPI</v>
      </c>
    </row>
    <row r="884" spans="1:8" x14ac:dyDescent="0.35">
      <c r="A884" s="2">
        <v>549752284</v>
      </c>
      <c r="B884" s="3">
        <f>_xlfn.XLOOKUP(A884,[3]!Table13456[No заказа],[3]!Table13456[Дата
отправки],"",0,1)</f>
        <v>45791</v>
      </c>
      <c r="C884" s="3"/>
      <c r="D884" s="3"/>
      <c r="F884" s="5">
        <f>_xlfn.XLOOKUP(A884,[3]!Table13456[No заказа],[3]!Table13456[Количество],"",0,1)</f>
        <v>1</v>
      </c>
      <c r="G884" s="5">
        <f>_xlfn.XLOOKUP(A884,[3]!Table13456[No заказа],[3]!Table13456[Цена],"",0,1)</f>
        <v>8380</v>
      </c>
      <c r="H884" s="2" t="str">
        <f>M01_SETTINGS!$F$2</f>
        <v>KASPI</v>
      </c>
    </row>
    <row r="885" spans="1:8" x14ac:dyDescent="0.35">
      <c r="A885" s="2">
        <v>549871207</v>
      </c>
      <c r="B885" s="3">
        <f>_xlfn.XLOOKUP(A885,[3]!Table13456[No заказа],[3]!Table13456[Дата
отправки],"",0,1)</f>
        <v>45791</v>
      </c>
      <c r="C885" s="3"/>
      <c r="D885" s="3"/>
      <c r="F885" s="5">
        <f>_xlfn.XLOOKUP(A885,[3]!Table13456[No заказа],[3]!Table13456[Количество],"",0,1)</f>
        <v>1</v>
      </c>
      <c r="G885" s="5">
        <f>_xlfn.XLOOKUP(A885,[3]!Table13456[No заказа],[3]!Table13456[Цена],"",0,1)</f>
        <v>8380</v>
      </c>
      <c r="H885" s="2" t="str">
        <f>M01_SETTINGS!$F$2</f>
        <v>KASPI</v>
      </c>
    </row>
    <row r="886" spans="1:8" x14ac:dyDescent="0.35">
      <c r="A886" s="2">
        <v>549655190</v>
      </c>
      <c r="B886" s="3">
        <f>_xlfn.XLOOKUP(A886,[3]!Table13456[No заказа],[3]!Table13456[Дата
отправки],"",0,1)</f>
        <v>45791</v>
      </c>
      <c r="C886" s="3"/>
      <c r="D886" s="3"/>
      <c r="F886" s="5">
        <f>_xlfn.XLOOKUP(A886,[3]!Table13456[No заказа],[3]!Table13456[Количество],"",0,1)</f>
        <v>1</v>
      </c>
      <c r="G886" s="5">
        <f>_xlfn.XLOOKUP(A886,[3]!Table13456[No заказа],[3]!Table13456[Цена],"",0,1)</f>
        <v>8380</v>
      </c>
      <c r="H886" s="2" t="str">
        <f>M01_SETTINGS!$F$2</f>
        <v>KASPI</v>
      </c>
    </row>
    <row r="887" spans="1:8" x14ac:dyDescent="0.35">
      <c r="A887" s="2">
        <v>549876318</v>
      </c>
      <c r="B887" s="3">
        <f>_xlfn.XLOOKUP(A887,[3]!Table13456[No заказа],[3]!Table13456[Дата
отправки],"",0,1)</f>
        <v>45791</v>
      </c>
      <c r="C887" s="3"/>
      <c r="D887" s="3"/>
      <c r="F887" s="5">
        <f>_xlfn.XLOOKUP(A887,[3]!Table13456[No заказа],[3]!Table13456[Количество],"",0,1)</f>
        <v>1</v>
      </c>
      <c r="G887" s="5">
        <f>_xlfn.XLOOKUP(A887,[3]!Table13456[No заказа],[3]!Table13456[Цена],"",0,1)</f>
        <v>8380</v>
      </c>
      <c r="H887" s="2" t="str">
        <f>M01_SETTINGS!$F$2</f>
        <v>KASPI</v>
      </c>
    </row>
    <row r="888" spans="1:8" x14ac:dyDescent="0.35">
      <c r="A888" s="2">
        <v>550277347</v>
      </c>
      <c r="B888" s="3">
        <f>_xlfn.XLOOKUP(A888,[3]!Table13456[No заказа],[3]!Table13456[Дата
отправки],"",0,1)</f>
        <v>45791</v>
      </c>
      <c r="C888" s="3"/>
      <c r="D888" s="3"/>
      <c r="F888" s="5">
        <f>_xlfn.XLOOKUP(A888,[3]!Table13456[No заказа],[3]!Table13456[Количество],"",0,1)</f>
        <v>1</v>
      </c>
      <c r="G888" s="5">
        <f>_xlfn.XLOOKUP(A888,[3]!Table13456[No заказа],[3]!Table13456[Цена],"",0,1)</f>
        <v>8998</v>
      </c>
      <c r="H888" s="2" t="str">
        <f>M01_SETTINGS!$F$2</f>
        <v>KASPI</v>
      </c>
    </row>
    <row r="889" spans="1:8" x14ac:dyDescent="0.35">
      <c r="A889" s="2">
        <v>549371238</v>
      </c>
      <c r="B889" s="3">
        <f>_xlfn.XLOOKUP(A889,[3]!Table13456[No заказа],[3]!Table13456[Дата
отправки],"",0,1)</f>
        <v>45790</v>
      </c>
      <c r="C889" s="3"/>
      <c r="D889" s="3"/>
      <c r="F889" s="5">
        <f>_xlfn.XLOOKUP(A889,[3]!Table13456[No заказа],[3]!Table13456[Количество],"",0,1)</f>
        <v>1</v>
      </c>
      <c r="G889" s="5">
        <f>_xlfn.XLOOKUP(A889,[3]!Table13456[No заказа],[3]!Table13456[Цена],"",0,1)</f>
        <v>8579</v>
      </c>
      <c r="H889" s="2" t="str">
        <f>M01_SETTINGS!$F$2</f>
        <v>KASPI</v>
      </c>
    </row>
    <row r="890" spans="1:8" x14ac:dyDescent="0.35">
      <c r="A890" s="2">
        <v>549162777</v>
      </c>
      <c r="B890" s="3">
        <f>_xlfn.XLOOKUP(A890,[3]!Table13456[No заказа],[3]!Table13456[Дата
отправки],"",0,1)</f>
        <v>45790</v>
      </c>
      <c r="C890" s="3"/>
      <c r="D890" s="3"/>
      <c r="F890" s="5">
        <f>_xlfn.XLOOKUP(A890,[3]!Table13456[No заказа],[3]!Table13456[Количество],"",0,1)</f>
        <v>1</v>
      </c>
      <c r="G890" s="5">
        <f>_xlfn.XLOOKUP(A890,[3]!Table13456[No заказа],[3]!Table13456[Цена],"",0,1)</f>
        <v>8579</v>
      </c>
      <c r="H890" s="2" t="str">
        <f>M01_SETTINGS!$F$2</f>
        <v>KASPI</v>
      </c>
    </row>
    <row r="891" spans="1:8" x14ac:dyDescent="0.35">
      <c r="A891" s="2">
        <v>549308505</v>
      </c>
      <c r="B891" s="3">
        <f>_xlfn.XLOOKUP(A891,[3]!Table13456[No заказа],[3]!Table13456[Дата
отправки],"",0,1)</f>
        <v>45790</v>
      </c>
      <c r="C891" s="3"/>
      <c r="D891" s="3"/>
      <c r="F891" s="5">
        <f>_xlfn.XLOOKUP(A891,[3]!Table13456[No заказа],[3]!Table13456[Количество],"",0,1)</f>
        <v>1</v>
      </c>
      <c r="G891" s="5">
        <f>_xlfn.XLOOKUP(A891,[3]!Table13456[No заказа],[3]!Table13456[Цена],"",0,1)</f>
        <v>8480</v>
      </c>
      <c r="H891" s="2" t="str">
        <f>M01_SETTINGS!$F$2</f>
        <v>KASPI</v>
      </c>
    </row>
    <row r="892" spans="1:8" x14ac:dyDescent="0.35">
      <c r="A892" s="2">
        <v>549687322</v>
      </c>
      <c r="B892" s="3">
        <f>_xlfn.XLOOKUP(A892,[3]!Table13456[No заказа],[3]!Table13456[Дата
отправки],"",0,1)</f>
        <v>45790</v>
      </c>
      <c r="C892" s="3"/>
      <c r="D892" s="3"/>
      <c r="F892" s="5">
        <f>_xlfn.XLOOKUP(A892,[3]!Table13456[No заказа],[3]!Table13456[Количество],"",0,1)</f>
        <v>1</v>
      </c>
      <c r="G892" s="5">
        <f>_xlfn.XLOOKUP(A892,[3]!Table13456[No заказа],[3]!Table13456[Цена],"",0,1)</f>
        <v>20990</v>
      </c>
      <c r="H892" s="2" t="str">
        <f>M01_SETTINGS!$F$2</f>
        <v>KASPI</v>
      </c>
    </row>
    <row r="893" spans="1:8" x14ac:dyDescent="0.35">
      <c r="A893" s="2">
        <v>549230861</v>
      </c>
      <c r="B893" s="3">
        <f>_xlfn.XLOOKUP(A893,[3]!Table13456[No заказа],[3]!Table13456[Дата
отправки],"",0,1)</f>
        <v>45790</v>
      </c>
      <c r="C893" s="3"/>
      <c r="D893" s="3"/>
      <c r="F893" s="5">
        <f>_xlfn.XLOOKUP(A893,[3]!Table13456[No заказа],[3]!Table13456[Количество],"",0,1)</f>
        <v>1</v>
      </c>
      <c r="G893" s="5">
        <f>_xlfn.XLOOKUP(A893,[3]!Table13456[No заказа],[3]!Table13456[Цена],"",0,1)</f>
        <v>20990</v>
      </c>
      <c r="H893" s="2" t="str">
        <f>M01_SETTINGS!$F$2</f>
        <v>KASPI</v>
      </c>
    </row>
    <row r="894" spans="1:8" x14ac:dyDescent="0.35">
      <c r="A894" s="2">
        <v>549171439</v>
      </c>
      <c r="B894" s="3">
        <f>_xlfn.XLOOKUP(A894,[3]!Table13456[No заказа],[3]!Table13456[Дата
отправки],"",0,1)</f>
        <v>45790</v>
      </c>
      <c r="C894" s="3"/>
      <c r="D894" s="3"/>
      <c r="F894" s="5">
        <f>_xlfn.XLOOKUP(A894,[3]!Table13456[No заказа],[3]!Table13456[Количество],"",0,1)</f>
        <v>1</v>
      </c>
      <c r="G894" s="5">
        <f>_xlfn.XLOOKUP(A894,[3]!Table13456[No заказа],[3]!Table13456[Цена],"",0,1)</f>
        <v>11990</v>
      </c>
      <c r="H894" s="2" t="str">
        <f>M01_SETTINGS!$F$2</f>
        <v>KASPI</v>
      </c>
    </row>
    <row r="895" spans="1:8" x14ac:dyDescent="0.35">
      <c r="A895" s="2">
        <v>549604031</v>
      </c>
      <c r="B895" s="3">
        <f>_xlfn.XLOOKUP(A895,[3]!Table13456[No заказа],[3]!Table13456[Дата
отправки],"",0,1)</f>
        <v>45790</v>
      </c>
      <c r="C895" s="3"/>
      <c r="D895" s="3"/>
      <c r="F895" s="5">
        <f>_xlfn.XLOOKUP(A895,[3]!Table13456[No заказа],[3]!Table13456[Количество],"",0,1)</f>
        <v>1</v>
      </c>
      <c r="G895" s="5">
        <f>_xlfn.XLOOKUP(A895,[3]!Table13456[No заказа],[3]!Table13456[Цена],"",0,1)</f>
        <v>11990</v>
      </c>
      <c r="H895" s="2" t="str">
        <f>M01_SETTINGS!$F$2</f>
        <v>KASPI</v>
      </c>
    </row>
    <row r="896" spans="1:8" x14ac:dyDescent="0.35">
      <c r="A896" s="2">
        <v>549314476</v>
      </c>
      <c r="B896" s="3">
        <f>_xlfn.XLOOKUP(A896,[3]!Table13456[No заказа],[3]!Table13456[Дата
отправки],"",0,1)</f>
        <v>45790</v>
      </c>
      <c r="C896" s="3"/>
      <c r="D896" s="3"/>
      <c r="F896" s="5">
        <f>_xlfn.XLOOKUP(A896,[3]!Table13456[No заказа],[3]!Table13456[Количество],"",0,1)</f>
        <v>1</v>
      </c>
      <c r="G896" s="5">
        <f>_xlfn.XLOOKUP(A896,[3]!Table13456[No заказа],[3]!Table13456[Цена],"",0,1)</f>
        <v>20990</v>
      </c>
      <c r="H896" s="2" t="str">
        <f>M01_SETTINGS!$F$2</f>
        <v>KASPI</v>
      </c>
    </row>
    <row r="897" spans="1:8" x14ac:dyDescent="0.35">
      <c r="A897" s="2">
        <v>549332363</v>
      </c>
      <c r="B897" s="3">
        <f>_xlfn.XLOOKUP(A897,[3]!Table13456[No заказа],[3]!Table13456[Дата
отправки],"",0,1)</f>
        <v>45790</v>
      </c>
      <c r="C897" s="3"/>
      <c r="D897" s="3"/>
      <c r="F897" s="5">
        <f>_xlfn.XLOOKUP(A897,[3]!Table13456[No заказа],[3]!Table13456[Количество],"",0,1)</f>
        <v>1</v>
      </c>
      <c r="G897" s="5">
        <f>_xlfn.XLOOKUP(A897,[3]!Table13456[No заказа],[3]!Table13456[Цена],"",0,1)</f>
        <v>20990</v>
      </c>
      <c r="H897" s="2" t="str">
        <f>M01_SETTINGS!$F$2</f>
        <v>KASPI</v>
      </c>
    </row>
    <row r="898" spans="1:8" x14ac:dyDescent="0.35">
      <c r="A898" s="2">
        <v>549323406</v>
      </c>
      <c r="B898" s="3">
        <f>_xlfn.XLOOKUP(A898,[3]!Table13456[No заказа],[3]!Table13456[Дата
отправки],"",0,1)</f>
        <v>45790</v>
      </c>
      <c r="C898" s="3"/>
      <c r="D898" s="3"/>
      <c r="F898" s="5">
        <f>_xlfn.XLOOKUP(A898,[3]!Table13456[No заказа],[3]!Table13456[Количество],"",0,1)</f>
        <v>1</v>
      </c>
      <c r="G898" s="5">
        <f>_xlfn.XLOOKUP(A898,[3]!Table13456[No заказа],[3]!Table13456[Цена],"",0,1)</f>
        <v>20990</v>
      </c>
      <c r="H898" s="2" t="str">
        <f>M01_SETTINGS!$F$2</f>
        <v>KASPI</v>
      </c>
    </row>
    <row r="899" spans="1:8" x14ac:dyDescent="0.35">
      <c r="A899" s="2">
        <v>549690795</v>
      </c>
      <c r="B899" s="3">
        <f>_xlfn.XLOOKUP(A899,[3]!Table13456[No заказа],[3]!Table13456[Дата
отправки],"",0,1)</f>
        <v>45790</v>
      </c>
      <c r="C899" s="3"/>
      <c r="D899" s="3"/>
      <c r="F899" s="5">
        <f>_xlfn.XLOOKUP(A899,[3]!Table13456[No заказа],[3]!Table13456[Количество],"",0,1)</f>
        <v>1</v>
      </c>
      <c r="G899" s="5">
        <f>_xlfn.XLOOKUP(A899,[3]!Table13456[No заказа],[3]!Table13456[Цена],"",0,1)</f>
        <v>20990</v>
      </c>
      <c r="H899" s="2" t="str">
        <f>M01_SETTINGS!$F$2</f>
        <v>KASPI</v>
      </c>
    </row>
    <row r="900" spans="1:8" x14ac:dyDescent="0.35">
      <c r="A900" s="2">
        <v>549679418</v>
      </c>
      <c r="B900" s="3">
        <f>_xlfn.XLOOKUP(A900,[3]!Table13456[No заказа],[3]!Table13456[Дата
отправки],"",0,1)</f>
        <v>45790</v>
      </c>
      <c r="C900" s="3"/>
      <c r="D900" s="3"/>
      <c r="F900" s="5">
        <f>_xlfn.XLOOKUP(A900,[3]!Table13456[No заказа],[3]!Table13456[Количество],"",0,1)</f>
        <v>1</v>
      </c>
      <c r="G900" s="5">
        <f>_xlfn.XLOOKUP(A900,[3]!Table13456[No заказа],[3]!Table13456[Цена],"",0,1)</f>
        <v>8998</v>
      </c>
      <c r="H900" s="2" t="str">
        <f>M01_SETTINGS!$F$2</f>
        <v>KASPI</v>
      </c>
    </row>
    <row r="901" spans="1:8" x14ac:dyDescent="0.35">
      <c r="A901" s="2">
        <v>549409803</v>
      </c>
      <c r="B901" s="3">
        <f>_xlfn.XLOOKUP(A901,[3]!Table13456[No заказа],[3]!Table13456[Дата
отправки],"",0,1)</f>
        <v>45790</v>
      </c>
      <c r="C901" s="3"/>
      <c r="D901" s="3"/>
      <c r="F901" s="5">
        <f>_xlfn.XLOOKUP(A901,[3]!Table13456[No заказа],[3]!Table13456[Количество],"",0,1)</f>
        <v>1</v>
      </c>
      <c r="G901" s="5">
        <f>_xlfn.XLOOKUP(A901,[3]!Table13456[No заказа],[3]!Table13456[Цена],"",0,1)</f>
        <v>8579</v>
      </c>
      <c r="H901" s="2" t="str">
        <f>M01_SETTINGS!$F$2</f>
        <v>KASPI</v>
      </c>
    </row>
    <row r="902" spans="1:8" x14ac:dyDescent="0.35">
      <c r="A902" s="2">
        <v>549285775</v>
      </c>
      <c r="B902" s="3">
        <f>_xlfn.XLOOKUP(A902,[3]!Table13456[No заказа],[3]!Table13456[Дата
отправки],"",0,1)</f>
        <v>45790</v>
      </c>
      <c r="C902" s="3"/>
      <c r="D902" s="3"/>
      <c r="F902" s="5">
        <f>_xlfn.XLOOKUP(A902,[3]!Table13456[No заказа],[3]!Table13456[Количество],"",0,1)</f>
        <v>1</v>
      </c>
      <c r="G902" s="5">
        <f>_xlfn.XLOOKUP(A902,[3]!Table13456[No заказа],[3]!Table13456[Цена],"",0,1)</f>
        <v>8380</v>
      </c>
      <c r="H902" s="2" t="str">
        <f>M01_SETTINGS!$F$2</f>
        <v>KASPI</v>
      </c>
    </row>
    <row r="903" spans="1:8" x14ac:dyDescent="0.35">
      <c r="A903" s="2">
        <v>549579515</v>
      </c>
      <c r="B903" s="3">
        <f>_xlfn.XLOOKUP(A903,[3]!Table13456[No заказа],[3]!Table13456[Дата
отправки],"",0,1)</f>
        <v>45790</v>
      </c>
      <c r="C903" s="3"/>
      <c r="D903" s="3"/>
      <c r="F903" s="5">
        <f>_xlfn.XLOOKUP(A903,[3]!Table13456[No заказа],[3]!Table13456[Количество],"",0,1)</f>
        <v>1</v>
      </c>
      <c r="G903" s="5">
        <f>_xlfn.XLOOKUP(A903,[3]!Table13456[No заказа],[3]!Table13456[Цена],"",0,1)</f>
        <v>8380</v>
      </c>
      <c r="H903" s="2" t="str">
        <f>M01_SETTINGS!$F$2</f>
        <v>KASPI</v>
      </c>
    </row>
    <row r="904" spans="1:8" x14ac:dyDescent="0.35">
      <c r="A904" s="2">
        <v>549214145</v>
      </c>
      <c r="B904" s="3">
        <f>_xlfn.XLOOKUP(A904,[3]!Table13456[No заказа],[3]!Table13456[Дата
отправки],"",0,1)</f>
        <v>45790</v>
      </c>
      <c r="C904" s="3"/>
      <c r="D904" s="3"/>
      <c r="F904" s="5">
        <f>_xlfn.XLOOKUP(A904,[3]!Table13456[No заказа],[3]!Table13456[Количество],"",0,1)</f>
        <v>1</v>
      </c>
      <c r="G904" s="5">
        <f>_xlfn.XLOOKUP(A904,[3]!Table13456[No заказа],[3]!Table13456[Цена],"",0,1)</f>
        <v>9298</v>
      </c>
      <c r="H904" s="2" t="str">
        <f>M01_SETTINGS!$F$2</f>
        <v>KASPI</v>
      </c>
    </row>
    <row r="905" spans="1:8" x14ac:dyDescent="0.35">
      <c r="A905" s="2">
        <v>548509311</v>
      </c>
      <c r="B905" s="3">
        <f>_xlfn.XLOOKUP(A905,[3]!Table13456[No заказа],[3]!Table13456[Дата
отправки],"",0,1)</f>
        <v>45789</v>
      </c>
      <c r="C905" s="3"/>
      <c r="D905" s="3"/>
      <c r="F905" s="5">
        <f>_xlfn.XLOOKUP(A905,[3]!Table13456[No заказа],[3]!Table13456[Количество],"",0,1)</f>
        <v>1</v>
      </c>
      <c r="G905" s="5">
        <f>_xlfn.XLOOKUP(A905,[3]!Table13456[No заказа],[3]!Table13456[Цена],"",0,1)</f>
        <v>20990</v>
      </c>
      <c r="H905" s="2" t="str">
        <f>M01_SETTINGS!$F$2</f>
        <v>KASPI</v>
      </c>
    </row>
    <row r="906" spans="1:8" x14ac:dyDescent="0.35">
      <c r="A906" s="2">
        <v>549012644</v>
      </c>
      <c r="B906" s="3">
        <f>_xlfn.XLOOKUP(A906,[3]!Table13456[No заказа],[3]!Table13456[Дата
отправки],"",0,1)</f>
        <v>45789</v>
      </c>
      <c r="C906" s="3"/>
      <c r="D906" s="3"/>
      <c r="F906" s="5">
        <f>_xlfn.XLOOKUP(A906,[3]!Table13456[No заказа],[3]!Table13456[Количество],"",0,1)</f>
        <v>1</v>
      </c>
      <c r="G906" s="5">
        <f>_xlfn.XLOOKUP(A906,[3]!Table13456[No заказа],[3]!Table13456[Цена],"",0,1)</f>
        <v>11990</v>
      </c>
      <c r="H906" s="2" t="str">
        <f>M01_SETTINGS!$F$2</f>
        <v>KASPI</v>
      </c>
    </row>
    <row r="907" spans="1:8" x14ac:dyDescent="0.35">
      <c r="A907" s="2">
        <v>548756817</v>
      </c>
      <c r="B907" s="3">
        <f>_xlfn.XLOOKUP(A907,[3]!Table13456[No заказа],[3]!Table13456[Дата
отправки],"",0,1)</f>
        <v>45789</v>
      </c>
      <c r="C907" s="3"/>
      <c r="D907" s="3"/>
      <c r="F907" s="5">
        <f>_xlfn.XLOOKUP(A907,[3]!Table13456[No заказа],[3]!Table13456[Количество],"",0,1)</f>
        <v>1</v>
      </c>
      <c r="G907" s="5">
        <f>_xlfn.XLOOKUP(A907,[3]!Table13456[No заказа],[3]!Table13456[Цена],"",0,1)</f>
        <v>11990</v>
      </c>
      <c r="H907" s="2" t="str">
        <f>M01_SETTINGS!$F$2</f>
        <v>KASPI</v>
      </c>
    </row>
    <row r="908" spans="1:8" x14ac:dyDescent="0.35">
      <c r="A908" s="2">
        <v>548722620</v>
      </c>
      <c r="B908" s="3">
        <f>_xlfn.XLOOKUP(A908,[3]!Table13456[No заказа],[3]!Table13456[Дата
отправки],"",0,1)</f>
        <v>45789</v>
      </c>
      <c r="C908" s="3"/>
      <c r="D908" s="3"/>
      <c r="F908" s="5">
        <f>_xlfn.XLOOKUP(A908,[3]!Table13456[No заказа],[3]!Table13456[Количество],"",0,1)</f>
        <v>1</v>
      </c>
      <c r="G908" s="5">
        <f>_xlfn.XLOOKUP(A908,[3]!Table13456[No заказа],[3]!Table13456[Цена],"",0,1)</f>
        <v>11990</v>
      </c>
      <c r="H908" s="2" t="str">
        <f>M01_SETTINGS!$F$2</f>
        <v>KASPI</v>
      </c>
    </row>
    <row r="909" spans="1:8" x14ac:dyDescent="0.35">
      <c r="A909" s="2">
        <v>549044336</v>
      </c>
      <c r="B909" s="3">
        <f>_xlfn.XLOOKUP(A909,[3]!Table13456[No заказа],[3]!Table13456[Дата
отправки],"",0,1)</f>
        <v>45789</v>
      </c>
      <c r="C909" s="3"/>
      <c r="D909" s="3"/>
      <c r="F909" s="5">
        <f>_xlfn.XLOOKUP(A909,[3]!Table13456[No заказа],[3]!Table13456[Количество],"",0,1)</f>
        <v>1</v>
      </c>
      <c r="G909" s="5">
        <f>_xlfn.XLOOKUP(A909,[3]!Table13456[No заказа],[3]!Table13456[Цена],"",0,1)</f>
        <v>20990</v>
      </c>
      <c r="H909" s="2" t="str">
        <f>M01_SETTINGS!$F$2</f>
        <v>KASPI</v>
      </c>
    </row>
    <row r="910" spans="1:8" x14ac:dyDescent="0.35">
      <c r="A910" s="2">
        <v>548817539</v>
      </c>
      <c r="B910" s="3">
        <f>_xlfn.XLOOKUP(A910,[3]!Table13456[No заказа],[3]!Table13456[Дата
отправки],"",0,1)</f>
        <v>45789</v>
      </c>
      <c r="C910" s="3"/>
      <c r="D910" s="3"/>
      <c r="F910" s="5">
        <f>_xlfn.XLOOKUP(A910,[3]!Table13456[No заказа],[3]!Table13456[Количество],"",0,1)</f>
        <v>1</v>
      </c>
      <c r="G910" s="5">
        <f>_xlfn.XLOOKUP(A910,[3]!Table13456[No заказа],[3]!Table13456[Цена],"",0,1)</f>
        <v>15990</v>
      </c>
      <c r="H910" s="2" t="str">
        <f>M01_SETTINGS!$F$2</f>
        <v>KASPI</v>
      </c>
    </row>
    <row r="911" spans="1:8" x14ac:dyDescent="0.35">
      <c r="A911" s="2">
        <v>548777290</v>
      </c>
      <c r="B911" s="3">
        <f>_xlfn.XLOOKUP(A911,[3]!Table13456[No заказа],[3]!Table13456[Дата
отправки],"",0,1)</f>
        <v>45789</v>
      </c>
      <c r="C911" s="3"/>
      <c r="D911" s="3"/>
      <c r="F911" s="5">
        <f>_xlfn.XLOOKUP(A911,[3]!Table13456[No заказа],[3]!Table13456[Количество],"",0,1)</f>
        <v>1</v>
      </c>
      <c r="G911" s="5">
        <f>_xlfn.XLOOKUP(A911,[3]!Table13456[No заказа],[3]!Table13456[Цена],"",0,1)</f>
        <v>15990</v>
      </c>
      <c r="H911" s="2" t="str">
        <f>M01_SETTINGS!$F$2</f>
        <v>KASPI</v>
      </c>
    </row>
    <row r="912" spans="1:8" x14ac:dyDescent="0.35">
      <c r="A912" s="2">
        <v>548650016</v>
      </c>
      <c r="B912" s="3">
        <f>_xlfn.XLOOKUP(A912,[3]!Table13456[No заказа],[3]!Table13456[Дата
отправки],"",0,1)</f>
        <v>45789</v>
      </c>
      <c r="C912" s="3"/>
      <c r="D912" s="3"/>
      <c r="F912" s="5">
        <f>_xlfn.XLOOKUP(A912,[3]!Table13456[No заказа],[3]!Table13456[Количество],"",0,1)</f>
        <v>1</v>
      </c>
      <c r="G912" s="5">
        <f>_xlfn.XLOOKUP(A912,[3]!Table13456[No заказа],[3]!Table13456[Цена],"",0,1)</f>
        <v>8789</v>
      </c>
      <c r="H912" s="2" t="str">
        <f>M01_SETTINGS!$F$2</f>
        <v>KASPI</v>
      </c>
    </row>
    <row r="913" spans="1:8" x14ac:dyDescent="0.35">
      <c r="A913" s="2">
        <v>549049278</v>
      </c>
      <c r="B913" s="3">
        <f>_xlfn.XLOOKUP(A913,[3]!Table13456[No заказа],[3]!Table13456[Дата
отправки],"",0,1)</f>
        <v>45789</v>
      </c>
      <c r="C913" s="3"/>
      <c r="D913" s="3"/>
      <c r="F913" s="5">
        <f>_xlfn.XLOOKUP(A913,[3]!Table13456[No заказа],[3]!Table13456[Количество],"",0,1)</f>
        <v>1</v>
      </c>
      <c r="G913" s="5">
        <f>_xlfn.XLOOKUP(A913,[3]!Table13456[No заказа],[3]!Table13456[Цена],"",0,1)</f>
        <v>10895</v>
      </c>
      <c r="H913" s="2" t="str">
        <f>M01_SETTINGS!$F$2</f>
        <v>KASPI</v>
      </c>
    </row>
    <row r="914" spans="1:8" x14ac:dyDescent="0.35">
      <c r="A914" s="2">
        <v>548538066</v>
      </c>
      <c r="B914" s="3">
        <f>_xlfn.XLOOKUP(A914,[3]!Table13456[No заказа],[3]!Table13456[Дата
отправки],"",0,1)</f>
        <v>45789</v>
      </c>
      <c r="C914" s="3"/>
      <c r="D914" s="3"/>
      <c r="F914" s="5">
        <f>_xlfn.XLOOKUP(A914,[3]!Table13456[No заказа],[3]!Table13456[Количество],"",0,1)</f>
        <v>1</v>
      </c>
      <c r="G914" s="5">
        <f>_xlfn.XLOOKUP(A914,[3]!Table13456[No заказа],[3]!Table13456[Цена],"",0,1)</f>
        <v>8498</v>
      </c>
      <c r="H914" s="2" t="str">
        <f>M01_SETTINGS!$F$2</f>
        <v>KASPI</v>
      </c>
    </row>
    <row r="915" spans="1:8" x14ac:dyDescent="0.35">
      <c r="A915" s="2">
        <v>547931075</v>
      </c>
      <c r="B915" s="3">
        <f>_xlfn.XLOOKUP(A915,[3]!Table13456[No заказа],[3]!Table13456[Дата
отправки],"",0,1)</f>
        <v>45788</v>
      </c>
      <c r="C915" s="3"/>
      <c r="D915" s="3"/>
      <c r="F915" s="5">
        <f>_xlfn.XLOOKUP(A915,[3]!Table13456[No заказа],[3]!Table13456[Количество],"",0,1)</f>
        <v>1</v>
      </c>
      <c r="G915" s="5">
        <f>_xlfn.XLOOKUP(A915,[3]!Table13456[No заказа],[3]!Table13456[Цена],"",0,1)</f>
        <v>8790</v>
      </c>
      <c r="H915" s="2" t="str">
        <f>M01_SETTINGS!$F$2</f>
        <v>KASPI</v>
      </c>
    </row>
    <row r="916" spans="1:8" x14ac:dyDescent="0.35">
      <c r="A916" s="2">
        <v>547918931</v>
      </c>
      <c r="B916" s="3">
        <f>_xlfn.XLOOKUP(A916,[3]!Table13456[No заказа],[3]!Table13456[Дата
отправки],"",0,1)</f>
        <v>45788</v>
      </c>
      <c r="C916" s="3"/>
      <c r="D916" s="3"/>
      <c r="F916" s="5">
        <f>_xlfn.XLOOKUP(A916,[3]!Table13456[No заказа],[3]!Table13456[Количество],"",0,1)</f>
        <v>1</v>
      </c>
      <c r="G916" s="5">
        <f>_xlfn.XLOOKUP(A916,[3]!Table13456[No заказа],[3]!Table13456[Цена],"",0,1)</f>
        <v>11990</v>
      </c>
      <c r="H916" s="2" t="str">
        <f>M01_SETTINGS!$F$2</f>
        <v>KASPI</v>
      </c>
    </row>
    <row r="917" spans="1:8" x14ac:dyDescent="0.35">
      <c r="A917" s="2">
        <v>547799297</v>
      </c>
      <c r="B917" s="3">
        <f>_xlfn.XLOOKUP(A917,[3]!Table13456[No заказа],[3]!Table13456[Дата
отправки],"",0,1)</f>
        <v>45788</v>
      </c>
      <c r="C917" s="3"/>
      <c r="D917" s="3"/>
      <c r="F917" s="5">
        <f>_xlfn.XLOOKUP(A917,[3]!Table13456[No заказа],[3]!Table13456[Количество],"",0,1)</f>
        <v>1</v>
      </c>
      <c r="G917" s="5">
        <f>_xlfn.XLOOKUP(A917,[3]!Table13456[No заказа],[3]!Table13456[Цена],"",0,1)</f>
        <v>11990</v>
      </c>
      <c r="H917" s="2" t="str">
        <f>M01_SETTINGS!$F$2</f>
        <v>KASPI</v>
      </c>
    </row>
    <row r="918" spans="1:8" x14ac:dyDescent="0.35">
      <c r="A918" s="2">
        <v>548289061</v>
      </c>
      <c r="B918" s="3">
        <f>_xlfn.XLOOKUP(A918,[3]!Table13456[No заказа],[3]!Table13456[Дата
отправки],"",0,1)</f>
        <v>45788</v>
      </c>
      <c r="C918" s="3"/>
      <c r="D918" s="3"/>
      <c r="F918" s="5">
        <f>_xlfn.XLOOKUP(A918,[3]!Table13456[No заказа],[3]!Table13456[Количество],"",0,1)</f>
        <v>1</v>
      </c>
      <c r="G918" s="5">
        <f>_xlfn.XLOOKUP(A918,[3]!Table13456[No заказа],[3]!Table13456[Цена],"",0,1)</f>
        <v>10990</v>
      </c>
      <c r="H918" s="2" t="str">
        <f>M01_SETTINGS!$F$2</f>
        <v>KASPI</v>
      </c>
    </row>
    <row r="919" spans="1:8" x14ac:dyDescent="0.35">
      <c r="A919" s="2">
        <v>548016483</v>
      </c>
      <c r="B919" s="3">
        <f>_xlfn.XLOOKUP(A919,[3]!Table13456[No заказа],[3]!Table13456[Дата
отправки],"",0,1)</f>
        <v>45788</v>
      </c>
      <c r="C919" s="3"/>
      <c r="D919" s="3"/>
      <c r="F919" s="5">
        <f>_xlfn.XLOOKUP(A919,[3]!Table13456[No заказа],[3]!Table13456[Количество],"",0,1)</f>
        <v>1</v>
      </c>
      <c r="G919" s="5">
        <f>_xlfn.XLOOKUP(A919,[3]!Table13456[No заказа],[3]!Table13456[Цена],"",0,1)</f>
        <v>20990</v>
      </c>
      <c r="H919" s="2" t="str">
        <f>M01_SETTINGS!$F$2</f>
        <v>KASPI</v>
      </c>
    </row>
    <row r="920" spans="1:8" x14ac:dyDescent="0.35">
      <c r="A920" s="2">
        <v>547814571</v>
      </c>
      <c r="B920" s="3">
        <f>_xlfn.XLOOKUP(A920,[3]!Table13456[No заказа],[3]!Table13456[Дата
отправки],"",0,1)</f>
        <v>45788</v>
      </c>
      <c r="C920" s="3"/>
      <c r="D920" s="3"/>
      <c r="F920" s="5">
        <f>_xlfn.XLOOKUP(A920,[3]!Table13456[No заказа],[3]!Table13456[Количество],"",0,1)</f>
        <v>1</v>
      </c>
      <c r="G920" s="5">
        <f>_xlfn.XLOOKUP(A920,[3]!Table13456[No заказа],[3]!Table13456[Цена],"",0,1)</f>
        <v>20990</v>
      </c>
      <c r="H920" s="2" t="str">
        <f>M01_SETTINGS!$F$2</f>
        <v>KASPI</v>
      </c>
    </row>
    <row r="921" spans="1:8" x14ac:dyDescent="0.35">
      <c r="A921" s="2">
        <v>548097193</v>
      </c>
      <c r="B921" s="3">
        <f>_xlfn.XLOOKUP(A921,[3]!Table13456[No заказа],[3]!Table13456[Дата
отправки],"",0,1)</f>
        <v>45788</v>
      </c>
      <c r="C921" s="3"/>
      <c r="D921" s="3"/>
      <c r="F921" s="5">
        <f>_xlfn.XLOOKUP(A921,[3]!Table13456[No заказа],[3]!Table13456[Количество],"",0,1)</f>
        <v>1</v>
      </c>
      <c r="G921" s="5">
        <f>_xlfn.XLOOKUP(A921,[3]!Table13456[No заказа],[3]!Table13456[Цена],"",0,1)</f>
        <v>15990</v>
      </c>
      <c r="H921" s="2" t="str">
        <f>M01_SETTINGS!$F$2</f>
        <v>KASPI</v>
      </c>
    </row>
    <row r="922" spans="1:8" x14ac:dyDescent="0.35">
      <c r="A922" s="2">
        <v>547873809</v>
      </c>
      <c r="B922" s="3">
        <f>_xlfn.XLOOKUP(A922,[3]!Table13456[No заказа],[3]!Table13456[Дата
отправки],"",0,1)</f>
        <v>45788</v>
      </c>
      <c r="C922" s="3"/>
      <c r="D922" s="3"/>
      <c r="F922" s="5">
        <f>_xlfn.XLOOKUP(A922,[3]!Table13456[No заказа],[3]!Table13456[Количество],"",0,1)</f>
        <v>1</v>
      </c>
      <c r="G922" s="5">
        <f>_xlfn.XLOOKUP(A922,[3]!Table13456[No заказа],[3]!Table13456[Цена],"",0,1)</f>
        <v>15990</v>
      </c>
      <c r="H922" s="2" t="str">
        <f>M01_SETTINGS!$F$2</f>
        <v>KASPI</v>
      </c>
    </row>
    <row r="923" spans="1:8" x14ac:dyDescent="0.35">
      <c r="A923" s="2">
        <v>547911609</v>
      </c>
      <c r="B923" s="3">
        <f>_xlfn.XLOOKUP(A923,[3]!Table13456[No заказа],[3]!Table13456[Дата
отправки],"",0,1)</f>
        <v>45788</v>
      </c>
      <c r="C923" s="3"/>
      <c r="D923" s="3"/>
      <c r="F923" s="5">
        <f>_xlfn.XLOOKUP(A923,[3]!Table13456[No заказа],[3]!Table13456[Количество],"",0,1)</f>
        <v>1</v>
      </c>
      <c r="G923" s="5">
        <f>_xlfn.XLOOKUP(A923,[3]!Table13456[No заказа],[3]!Table13456[Цена],"",0,1)</f>
        <v>8988</v>
      </c>
      <c r="H923" s="2" t="str">
        <f>M01_SETTINGS!$F$2</f>
        <v>KASPI</v>
      </c>
    </row>
    <row r="924" spans="1:8" x14ac:dyDescent="0.35">
      <c r="A924" s="2">
        <v>548250548</v>
      </c>
      <c r="B924" s="3">
        <f>_xlfn.XLOOKUP(A924,[3]!Table13456[No заказа],[3]!Table13456[Дата
отправки],"",0,1)</f>
        <v>45788</v>
      </c>
      <c r="C924" s="3"/>
      <c r="D924" s="3"/>
      <c r="F924" s="5">
        <f>_xlfn.XLOOKUP(A924,[3]!Table13456[No заказа],[3]!Table13456[Количество],"",0,1)</f>
        <v>1</v>
      </c>
      <c r="G924" s="5">
        <f>_xlfn.XLOOKUP(A924,[3]!Table13456[No заказа],[3]!Table13456[Цена],"",0,1)</f>
        <v>8789</v>
      </c>
      <c r="H924" s="2" t="str">
        <f>M01_SETTINGS!$F$2</f>
        <v>KASPI</v>
      </c>
    </row>
    <row r="925" spans="1:8" x14ac:dyDescent="0.35">
      <c r="A925" s="2">
        <v>547911670</v>
      </c>
      <c r="B925" s="3">
        <f>_xlfn.XLOOKUP(A925,[3]!Table13456[No заказа],[3]!Table13456[Дата
отправки],"",0,1)</f>
        <v>45788</v>
      </c>
      <c r="C925" s="3"/>
      <c r="D925" s="3"/>
      <c r="F925" s="5">
        <f>_xlfn.XLOOKUP(A925,[3]!Table13456[No заказа],[3]!Table13456[Количество],"",0,1)</f>
        <v>1</v>
      </c>
      <c r="G925" s="5">
        <f>_xlfn.XLOOKUP(A925,[3]!Table13456[No заказа],[3]!Table13456[Цена],"",0,1)</f>
        <v>8988</v>
      </c>
      <c r="H925" s="2" t="str">
        <f>M01_SETTINGS!$F$2</f>
        <v>KASPI</v>
      </c>
    </row>
    <row r="926" spans="1:8" x14ac:dyDescent="0.35">
      <c r="A926" s="2">
        <v>547786761</v>
      </c>
      <c r="B926" s="3">
        <f>_xlfn.XLOOKUP(A926,[3]!Table13456[No заказа],[3]!Table13456[Дата
отправки],"",0,1)</f>
        <v>45788</v>
      </c>
      <c r="C926" s="3"/>
      <c r="D926" s="3"/>
      <c r="F926" s="5">
        <f>_xlfn.XLOOKUP(A926,[3]!Table13456[No заказа],[3]!Table13456[Количество],"",0,1)</f>
        <v>1</v>
      </c>
      <c r="G926" s="5">
        <f>_xlfn.XLOOKUP(A926,[3]!Table13456[No заказа],[3]!Table13456[Цена],"",0,1)</f>
        <v>8780</v>
      </c>
      <c r="H926" s="2" t="str">
        <f>M01_SETTINGS!$F$2</f>
        <v>KASPI</v>
      </c>
    </row>
    <row r="927" spans="1:8" x14ac:dyDescent="0.35">
      <c r="A927" s="2">
        <v>548296963</v>
      </c>
      <c r="B927" s="3">
        <f>_xlfn.XLOOKUP(A927,[3]!Table13456[No заказа],[3]!Table13456[Дата
отправки],"",0,1)</f>
        <v>45788</v>
      </c>
      <c r="C927" s="3"/>
      <c r="D927" s="3"/>
      <c r="F927" s="5">
        <f>_xlfn.XLOOKUP(A927,[3]!Table13456[No заказа],[3]!Table13456[Количество],"",0,1)</f>
        <v>1</v>
      </c>
      <c r="G927" s="5">
        <f>_xlfn.XLOOKUP(A927,[3]!Table13456[No заказа],[3]!Table13456[Цена],"",0,1)</f>
        <v>8908</v>
      </c>
      <c r="H927" s="2" t="str">
        <f>M01_SETTINGS!$F$2</f>
        <v>KASPI</v>
      </c>
    </row>
    <row r="928" spans="1:8" x14ac:dyDescent="0.35">
      <c r="A928" s="2">
        <v>548178041</v>
      </c>
      <c r="B928" s="3">
        <f>_xlfn.XLOOKUP(A928,[3]!Table13456[No заказа],[3]!Table13456[Дата
отправки],"",0,1)</f>
        <v>45788</v>
      </c>
      <c r="C928" s="3"/>
      <c r="D928" s="3"/>
      <c r="F928" s="5">
        <f>_xlfn.XLOOKUP(A928,[3]!Table13456[No заказа],[3]!Table13456[Количество],"",0,1)</f>
        <v>1</v>
      </c>
      <c r="G928" s="5">
        <f>_xlfn.XLOOKUP(A928,[3]!Table13456[No заказа],[3]!Table13456[Цена],"",0,1)</f>
        <v>8998</v>
      </c>
      <c r="H928" s="2" t="str">
        <f>M01_SETTINGS!$F$2</f>
        <v>KASPI</v>
      </c>
    </row>
    <row r="929" spans="1:8" x14ac:dyDescent="0.35">
      <c r="A929" s="2">
        <v>547867980</v>
      </c>
      <c r="B929" s="3">
        <f>_xlfn.XLOOKUP(A929,[3]!Table13456[No заказа],[3]!Table13456[Дата
отправки],"",0,1)</f>
        <v>45788</v>
      </c>
      <c r="C929" s="3"/>
      <c r="D929" s="3"/>
      <c r="F929" s="5">
        <f>_xlfn.XLOOKUP(A929,[3]!Table13456[No заказа],[3]!Table13456[Количество],"",0,1)</f>
        <v>1</v>
      </c>
      <c r="G929" s="5">
        <f>_xlfn.XLOOKUP(A929,[3]!Table13456[No заказа],[3]!Table13456[Цена],"",0,1)</f>
        <v>8998</v>
      </c>
      <c r="H929" s="2" t="str">
        <f>M01_SETTINGS!$F$2</f>
        <v>KASPI</v>
      </c>
    </row>
    <row r="930" spans="1:8" x14ac:dyDescent="0.35">
      <c r="A930" s="2">
        <v>547255623</v>
      </c>
      <c r="B930" s="3">
        <f>_xlfn.XLOOKUP(A930,[3]!Table13456[No заказа],[3]!Table13456[Дата
отправки],"",0,1)</f>
        <v>45787</v>
      </c>
      <c r="C930" s="3"/>
      <c r="D930" s="3"/>
      <c r="F930" s="5">
        <f>_xlfn.XLOOKUP(A930,[3]!Table13456[No заказа],[3]!Table13456[Количество],"",0,1)</f>
        <v>1</v>
      </c>
      <c r="G930" s="5">
        <f>_xlfn.XLOOKUP(A930,[3]!Table13456[No заказа],[3]!Table13456[Цена],"",0,1)</f>
        <v>20990</v>
      </c>
      <c r="H930" s="2" t="str">
        <f>M01_SETTINGS!$F$2</f>
        <v>KASPI</v>
      </c>
    </row>
    <row r="931" spans="1:8" x14ac:dyDescent="0.35">
      <c r="A931" s="2">
        <v>547437913</v>
      </c>
      <c r="B931" s="3">
        <f>_xlfn.XLOOKUP(A931,[3]!Table13456[No заказа],[3]!Table13456[Дата
отправки],"",0,1)</f>
        <v>45787</v>
      </c>
      <c r="C931" s="3"/>
      <c r="D931" s="3"/>
      <c r="F931" s="5">
        <f>_xlfn.XLOOKUP(A931,[3]!Table13456[No заказа],[3]!Table13456[Количество],"",0,1)</f>
        <v>1</v>
      </c>
      <c r="G931" s="5">
        <f>_xlfn.XLOOKUP(A931,[3]!Table13456[No заказа],[3]!Table13456[Цена],"",0,1)</f>
        <v>20990</v>
      </c>
      <c r="H931" s="2" t="str">
        <f>M01_SETTINGS!$F$2</f>
        <v>KASPI</v>
      </c>
    </row>
    <row r="932" spans="1:8" x14ac:dyDescent="0.35">
      <c r="A932" s="2">
        <v>547425502</v>
      </c>
      <c r="B932" s="3">
        <f>_xlfn.XLOOKUP(A932,[3]!Table13456[No заказа],[3]!Table13456[Дата
отправки],"",0,1)</f>
        <v>45787</v>
      </c>
      <c r="C932" s="3"/>
      <c r="D932" s="3"/>
      <c r="F932" s="5">
        <f>_xlfn.XLOOKUP(A932,[3]!Table13456[No заказа],[3]!Table13456[Количество],"",0,1)</f>
        <v>1</v>
      </c>
      <c r="G932" s="5">
        <f>_xlfn.XLOOKUP(A932,[3]!Table13456[No заказа],[3]!Table13456[Цена],"",0,1)</f>
        <v>11990</v>
      </c>
      <c r="H932" s="2" t="str">
        <f>M01_SETTINGS!$F$2</f>
        <v>KASPI</v>
      </c>
    </row>
    <row r="933" spans="1:8" x14ac:dyDescent="0.35">
      <c r="A933" s="2">
        <v>547768245</v>
      </c>
      <c r="B933" s="3">
        <f>_xlfn.XLOOKUP(A933,[3]!Table13456[No заказа],[3]!Table13456[Дата
отправки],"",0,1)</f>
        <v>45787</v>
      </c>
      <c r="C933" s="3"/>
      <c r="D933" s="3"/>
      <c r="F933" s="5">
        <f>_xlfn.XLOOKUP(A933,[3]!Table13456[No заказа],[3]!Table13456[Количество],"",0,1)</f>
        <v>1</v>
      </c>
      <c r="G933" s="5">
        <f>_xlfn.XLOOKUP(A933,[3]!Table13456[No заказа],[3]!Table13456[Цена],"",0,1)</f>
        <v>11990</v>
      </c>
      <c r="H933" s="2" t="str">
        <f>M01_SETTINGS!$F$2</f>
        <v>KASPI</v>
      </c>
    </row>
    <row r="934" spans="1:8" x14ac:dyDescent="0.35">
      <c r="A934" s="2">
        <v>547282966</v>
      </c>
      <c r="B934" s="3">
        <f>_xlfn.XLOOKUP(A934,[3]!Table13456[No заказа],[3]!Table13456[Дата
отправки],"",0,1)</f>
        <v>45787</v>
      </c>
      <c r="C934" s="3"/>
      <c r="D934" s="3"/>
      <c r="F934" s="5">
        <f>_xlfn.XLOOKUP(A934,[3]!Table13456[No заказа],[3]!Table13456[Количество],"",0,1)</f>
        <v>1</v>
      </c>
      <c r="G934" s="5">
        <f>_xlfn.XLOOKUP(A934,[3]!Table13456[No заказа],[3]!Table13456[Цена],"",0,1)</f>
        <v>17990</v>
      </c>
      <c r="H934" s="2" t="str">
        <f>M01_SETTINGS!$F$2</f>
        <v>KASPI</v>
      </c>
    </row>
    <row r="935" spans="1:8" x14ac:dyDescent="0.35">
      <c r="A935" s="2">
        <v>547650493</v>
      </c>
      <c r="B935" s="3">
        <f>_xlfn.XLOOKUP(A935,[3]!Table13456[No заказа],[3]!Table13456[Дата
отправки],"",0,1)</f>
        <v>45787</v>
      </c>
      <c r="C935" s="3"/>
      <c r="D935" s="3"/>
      <c r="F935" s="5">
        <f>_xlfn.XLOOKUP(A935,[3]!Table13456[No заказа],[3]!Table13456[Количество],"",0,1)</f>
        <v>1</v>
      </c>
      <c r="G935" s="5">
        <f>_xlfn.XLOOKUP(A935,[3]!Table13456[No заказа],[3]!Table13456[Цена],"",0,1)</f>
        <v>20990</v>
      </c>
      <c r="H935" s="2" t="str">
        <f>M01_SETTINGS!$F$2</f>
        <v>KASPI</v>
      </c>
    </row>
    <row r="936" spans="1:8" x14ac:dyDescent="0.35">
      <c r="A936" s="2">
        <v>547653521</v>
      </c>
      <c r="B936" s="3">
        <f>_xlfn.XLOOKUP(A936,[3]!Table13456[No заказа],[3]!Table13456[Дата
отправки],"",0,1)</f>
        <v>45787</v>
      </c>
      <c r="C936" s="3"/>
      <c r="D936" s="3"/>
      <c r="F936" s="5">
        <f>_xlfn.XLOOKUP(A936,[3]!Table13456[No заказа],[3]!Table13456[Количество],"",0,1)</f>
        <v>1</v>
      </c>
      <c r="G936" s="5">
        <f>_xlfn.XLOOKUP(A936,[3]!Table13456[No заказа],[3]!Table13456[Цена],"",0,1)</f>
        <v>15990</v>
      </c>
      <c r="H936" s="2" t="str">
        <f>M01_SETTINGS!$F$2</f>
        <v>KASPI</v>
      </c>
    </row>
    <row r="937" spans="1:8" x14ac:dyDescent="0.35">
      <c r="A937" s="2">
        <v>547454934</v>
      </c>
      <c r="B937" s="3">
        <f>_xlfn.XLOOKUP(A937,[3]!Table13456[No заказа],[3]!Table13456[Дата
отправки],"",0,1)</f>
        <v>45787</v>
      </c>
      <c r="C937" s="3"/>
      <c r="D937" s="3"/>
      <c r="F937" s="5">
        <f>_xlfn.XLOOKUP(A937,[3]!Table13456[No заказа],[3]!Table13456[Количество],"",0,1)</f>
        <v>1</v>
      </c>
      <c r="G937" s="5">
        <f>_xlfn.XLOOKUP(A937,[3]!Table13456[No заказа],[3]!Table13456[Цена],"",0,1)</f>
        <v>15990</v>
      </c>
      <c r="H937" s="2" t="str">
        <f>M01_SETTINGS!$F$2</f>
        <v>KASPI</v>
      </c>
    </row>
    <row r="938" spans="1:8" x14ac:dyDescent="0.35">
      <c r="A938" s="2">
        <v>547574967</v>
      </c>
      <c r="B938" s="3">
        <f>_xlfn.XLOOKUP(A938,[3]!Table13456[No заказа],[3]!Table13456[Дата
отправки],"",0,1)</f>
        <v>45787</v>
      </c>
      <c r="C938" s="3"/>
      <c r="D938" s="3"/>
      <c r="F938" s="5">
        <f>_xlfn.XLOOKUP(A938,[3]!Table13456[No заказа],[3]!Table13456[Количество],"",0,1)</f>
        <v>1</v>
      </c>
      <c r="G938" s="5">
        <f>_xlfn.XLOOKUP(A938,[3]!Table13456[No заказа],[3]!Table13456[Цена],"",0,1)</f>
        <v>8789</v>
      </c>
      <c r="H938" s="2" t="str">
        <f>M01_SETTINGS!$F$2</f>
        <v>KASPI</v>
      </c>
    </row>
    <row r="939" spans="1:8" x14ac:dyDescent="0.35">
      <c r="A939" s="2">
        <v>547552610</v>
      </c>
      <c r="B939" s="3">
        <f>_xlfn.XLOOKUP(A939,[3]!Table13456[No заказа],[3]!Table13456[Дата
отправки],"",0,1)</f>
        <v>45787</v>
      </c>
      <c r="C939" s="3"/>
      <c r="D939" s="3"/>
      <c r="F939" s="5">
        <f>_xlfn.XLOOKUP(A939,[3]!Table13456[No заказа],[3]!Table13456[Количество],"",0,1)</f>
        <v>1</v>
      </c>
      <c r="G939" s="5">
        <f>_xlfn.XLOOKUP(A939,[3]!Table13456[No заказа],[3]!Table13456[Цена],"",0,1)</f>
        <v>8789</v>
      </c>
      <c r="H939" s="2" t="str">
        <f>M01_SETTINGS!$F$2</f>
        <v>KASPI</v>
      </c>
    </row>
    <row r="940" spans="1:8" x14ac:dyDescent="0.35">
      <c r="A940" s="2">
        <v>547612165</v>
      </c>
      <c r="B940" s="3">
        <f>_xlfn.XLOOKUP(A940,[3]!Table13456[No заказа],[3]!Table13456[Дата
отправки],"",0,1)</f>
        <v>45787</v>
      </c>
      <c r="C940" s="3"/>
      <c r="D940" s="3"/>
      <c r="F940" s="5">
        <f>_xlfn.XLOOKUP(A940,[3]!Table13456[No заказа],[3]!Table13456[Количество],"",0,1)</f>
        <v>1</v>
      </c>
      <c r="G940" s="5">
        <f>_xlfn.XLOOKUP(A940,[3]!Table13456[No заказа],[3]!Table13456[Цена],"",0,1)</f>
        <v>8789</v>
      </c>
      <c r="H940" s="2" t="str">
        <f>M01_SETTINGS!$F$2</f>
        <v>KASPI</v>
      </c>
    </row>
    <row r="941" spans="1:8" x14ac:dyDescent="0.35">
      <c r="A941" s="2">
        <v>547569981</v>
      </c>
      <c r="B941" s="3">
        <f>_xlfn.XLOOKUP(A941,[3]!Table13456[No заказа],[3]!Table13456[Дата
отправки],"",0,1)</f>
        <v>45787</v>
      </c>
      <c r="C941" s="3"/>
      <c r="D941" s="3"/>
      <c r="F941" s="5">
        <f>_xlfn.XLOOKUP(A941,[3]!Table13456[No заказа],[3]!Table13456[Количество],"",0,1)</f>
        <v>1</v>
      </c>
      <c r="G941" s="5">
        <f>_xlfn.XLOOKUP(A941,[3]!Table13456[No заказа],[3]!Table13456[Цена],"",0,1)</f>
        <v>8990</v>
      </c>
      <c r="H941" s="2" t="str">
        <f>M01_SETTINGS!$F$2</f>
        <v>KASPI</v>
      </c>
    </row>
    <row r="942" spans="1:8" x14ac:dyDescent="0.35">
      <c r="A942" s="2">
        <v>547643614</v>
      </c>
      <c r="B942" s="3">
        <f>_xlfn.XLOOKUP(A942,[3]!Table13456[No заказа],[3]!Table13456[Дата
отправки],"",0,1)</f>
        <v>45787</v>
      </c>
      <c r="C942" s="3"/>
      <c r="D942" s="3"/>
      <c r="F942" s="5">
        <f>_xlfn.XLOOKUP(A942,[3]!Table13456[No заказа],[3]!Table13456[Количество],"",0,1)</f>
        <v>1</v>
      </c>
      <c r="G942" s="5">
        <f>_xlfn.XLOOKUP(A942,[3]!Table13456[No заказа],[3]!Table13456[Цена],"",0,1)</f>
        <v>8789</v>
      </c>
      <c r="H942" s="2" t="str">
        <f>M01_SETTINGS!$F$2</f>
        <v>KASPI</v>
      </c>
    </row>
    <row r="943" spans="1:8" x14ac:dyDescent="0.35">
      <c r="A943" s="2">
        <v>547717578</v>
      </c>
      <c r="B943" s="3">
        <f>_xlfn.XLOOKUP(A943,[3]!Table13456[No заказа],[3]!Table13456[Дата
отправки],"",0,1)</f>
        <v>45787</v>
      </c>
      <c r="C943" s="3"/>
      <c r="D943" s="3"/>
      <c r="F943" s="5">
        <f>_xlfn.XLOOKUP(A943,[3]!Table13456[No заказа],[3]!Table13456[Количество],"",0,1)</f>
        <v>1</v>
      </c>
      <c r="G943" s="5">
        <f>_xlfn.XLOOKUP(A943,[3]!Table13456[No заказа],[3]!Table13456[Цена],"",0,1)</f>
        <v>8877</v>
      </c>
      <c r="H943" s="2" t="str">
        <f>M01_SETTINGS!$F$2</f>
        <v>KASPI</v>
      </c>
    </row>
    <row r="944" spans="1:8" x14ac:dyDescent="0.35">
      <c r="A944" s="2">
        <v>547636741</v>
      </c>
      <c r="B944" s="3">
        <f>_xlfn.XLOOKUP(A944,[3]!Table13456[No заказа],[3]!Table13456[Дата
отправки],"",0,1)</f>
        <v>45787</v>
      </c>
      <c r="C944" s="3"/>
      <c r="D944" s="3"/>
      <c r="F944" s="5">
        <f>_xlfn.XLOOKUP(A944,[3]!Table13456[No заказа],[3]!Table13456[Количество],"",0,1)</f>
        <v>1</v>
      </c>
      <c r="G944" s="5">
        <f>_xlfn.XLOOKUP(A944,[3]!Table13456[No заказа],[3]!Table13456[Цена],"",0,1)</f>
        <v>8988</v>
      </c>
      <c r="H944" s="2" t="str">
        <f>M01_SETTINGS!$F$2</f>
        <v>KASPI</v>
      </c>
    </row>
    <row r="945" spans="1:8" x14ac:dyDescent="0.35">
      <c r="A945" s="2">
        <v>547362574</v>
      </c>
      <c r="B945" s="3">
        <f>_xlfn.XLOOKUP(A945,[3]!Table13456[No заказа],[3]!Table13456[Дата
отправки],"",0,1)</f>
        <v>45787</v>
      </c>
      <c r="C945" s="3"/>
      <c r="D945" s="3"/>
      <c r="F945" s="5">
        <f>_xlfn.XLOOKUP(A945,[3]!Table13456[No заказа],[3]!Table13456[Количество],"",0,1)</f>
        <v>1</v>
      </c>
      <c r="G945" s="5">
        <f>_xlfn.XLOOKUP(A945,[3]!Table13456[No заказа],[3]!Table13456[Цена],"",0,1)</f>
        <v>8789</v>
      </c>
      <c r="H945" s="2" t="str">
        <f>M01_SETTINGS!$F$2</f>
        <v>KASPI</v>
      </c>
    </row>
    <row r="946" spans="1:8" x14ac:dyDescent="0.35">
      <c r="A946" s="2">
        <v>547660938</v>
      </c>
      <c r="B946" s="3">
        <f>_xlfn.XLOOKUP(A946,[3]!Table13456[No заказа],[3]!Table13456[Дата
отправки],"",0,1)</f>
        <v>45787</v>
      </c>
      <c r="C946" s="3"/>
      <c r="D946" s="3"/>
      <c r="F946" s="5">
        <f>_xlfn.XLOOKUP(A946,[3]!Table13456[No заказа],[3]!Table13456[Количество],"",0,1)</f>
        <v>1</v>
      </c>
      <c r="G946" s="5">
        <f>_xlfn.XLOOKUP(A946,[3]!Table13456[No заказа],[3]!Table13456[Цена],"",0,1)</f>
        <v>8787</v>
      </c>
      <c r="H946" s="2" t="str">
        <f>M01_SETTINGS!$F$2</f>
        <v>KASPI</v>
      </c>
    </row>
    <row r="947" spans="1:8" x14ac:dyDescent="0.35">
      <c r="A947" s="2">
        <v>547354473</v>
      </c>
      <c r="B947" s="3">
        <f>_xlfn.XLOOKUP(A947,[3]!Table13456[No заказа],[3]!Table13456[Дата
отправки],"",0,1)</f>
        <v>45787</v>
      </c>
      <c r="C947" s="3"/>
      <c r="D947" s="3"/>
      <c r="F947" s="5">
        <f>_xlfn.XLOOKUP(A947,[3]!Table13456[No заказа],[3]!Table13456[Количество],"",0,1)</f>
        <v>1</v>
      </c>
      <c r="G947" s="5">
        <f>_xlfn.XLOOKUP(A947,[3]!Table13456[No заказа],[3]!Table13456[Цена],"",0,1)</f>
        <v>8898</v>
      </c>
      <c r="H947" s="2" t="str">
        <f>M01_SETTINGS!$F$2</f>
        <v>KASPI</v>
      </c>
    </row>
    <row r="948" spans="1:8" x14ac:dyDescent="0.35">
      <c r="A948" s="2">
        <v>547533478</v>
      </c>
      <c r="B948" s="3">
        <f>_xlfn.XLOOKUP(A948,[3]!Table13456[No заказа],[3]!Table13456[Дата
отправки],"",0,1)</f>
        <v>45787</v>
      </c>
      <c r="C948" s="3"/>
      <c r="D948" s="3"/>
      <c r="F948" s="5">
        <f>_xlfn.XLOOKUP(A948,[3]!Table13456[No заказа],[3]!Table13456[Количество],"",0,1)</f>
        <v>1</v>
      </c>
      <c r="G948" s="5">
        <f>_xlfn.XLOOKUP(A948,[3]!Table13456[No заказа],[3]!Table13456[Цена],"",0,1)</f>
        <v>8998</v>
      </c>
      <c r="H948" s="2" t="str">
        <f>M01_SETTINGS!$F$2</f>
        <v>KASPI</v>
      </c>
    </row>
    <row r="949" spans="1:8" x14ac:dyDescent="0.35">
      <c r="A949" s="2">
        <v>546911237</v>
      </c>
      <c r="B949" s="3">
        <f>_xlfn.XLOOKUP(A949,[3]!Table13456[No заказа],[3]!Table13456[Дата
отправки],"",0,1)</f>
        <v>45786</v>
      </c>
      <c r="C949" s="3"/>
      <c r="D949" s="3"/>
      <c r="F949" s="5">
        <f>_xlfn.XLOOKUP(A949,[3]!Table13456[No заказа],[3]!Table13456[Количество],"",0,1)</f>
        <v>1</v>
      </c>
      <c r="G949" s="5">
        <f>_xlfn.XLOOKUP(A949,[3]!Table13456[No заказа],[3]!Table13456[Цена],"",0,1)</f>
        <v>8589</v>
      </c>
      <c r="H949" s="2" t="str">
        <f>M01_SETTINGS!$F$2</f>
        <v>KASPI</v>
      </c>
    </row>
    <row r="950" spans="1:8" x14ac:dyDescent="0.35">
      <c r="A950" s="2">
        <v>547089718</v>
      </c>
      <c r="B950" s="3">
        <f>_xlfn.XLOOKUP(A950,[3]!Table13456[No заказа],[3]!Table13456[Дата
отправки],"",0,1)</f>
        <v>45786</v>
      </c>
      <c r="C950" s="3"/>
      <c r="D950" s="3"/>
      <c r="F950" s="5">
        <f>_xlfn.XLOOKUP(A950,[3]!Table13456[No заказа],[3]!Table13456[Количество],"",0,1)</f>
        <v>1</v>
      </c>
      <c r="G950" s="5">
        <f>_xlfn.XLOOKUP(A950,[3]!Table13456[No заказа],[3]!Table13456[Цена],"",0,1)</f>
        <v>11990</v>
      </c>
      <c r="H950" s="2" t="str">
        <f>M01_SETTINGS!$F$2</f>
        <v>KASPI</v>
      </c>
    </row>
    <row r="951" spans="1:8" x14ac:dyDescent="0.35">
      <c r="A951" s="2">
        <v>547115927</v>
      </c>
      <c r="B951" s="3">
        <f>_xlfn.XLOOKUP(A951,[3]!Table13456[No заказа],[3]!Table13456[Дата
отправки],"",0,1)</f>
        <v>45786</v>
      </c>
      <c r="C951" s="3"/>
      <c r="D951" s="3"/>
      <c r="F951" s="5">
        <f>_xlfn.XLOOKUP(A951,[3]!Table13456[No заказа],[3]!Table13456[Количество],"",0,1)</f>
        <v>1</v>
      </c>
      <c r="G951" s="5">
        <f>_xlfn.XLOOKUP(A951,[3]!Table13456[No заказа],[3]!Table13456[Цена],"",0,1)</f>
        <v>11990</v>
      </c>
      <c r="H951" s="2" t="str">
        <f>M01_SETTINGS!$F$2</f>
        <v>KASPI</v>
      </c>
    </row>
    <row r="952" spans="1:8" x14ac:dyDescent="0.35">
      <c r="A952" s="2">
        <v>547254206</v>
      </c>
      <c r="B952" s="3">
        <f>_xlfn.XLOOKUP(A952,[3]!Table13456[No заказа],[3]!Table13456[Дата
отправки],"",0,1)</f>
        <v>45786</v>
      </c>
      <c r="C952" s="3"/>
      <c r="D952" s="3"/>
      <c r="F952" s="5">
        <f>_xlfn.XLOOKUP(A952,[3]!Table13456[No заказа],[3]!Table13456[Количество],"",0,1)</f>
        <v>1</v>
      </c>
      <c r="G952" s="5">
        <f>_xlfn.XLOOKUP(A952,[3]!Table13456[No заказа],[3]!Table13456[Цена],"",0,1)</f>
        <v>8789</v>
      </c>
      <c r="H952" s="2" t="str">
        <f>M01_SETTINGS!$F$2</f>
        <v>KASPI</v>
      </c>
    </row>
    <row r="953" spans="1:8" x14ac:dyDescent="0.35">
      <c r="A953" s="2">
        <v>547005230</v>
      </c>
      <c r="B953" s="3">
        <f>_xlfn.XLOOKUP(A953,[3]!Table13456[No заказа],[3]!Table13456[Дата
отправки],"",0,1)</f>
        <v>45786</v>
      </c>
      <c r="C953" s="3"/>
      <c r="D953" s="3"/>
      <c r="F953" s="5">
        <f>_xlfn.XLOOKUP(A953,[3]!Table13456[No заказа],[3]!Table13456[Количество],"",0,1)</f>
        <v>1</v>
      </c>
      <c r="G953" s="5">
        <f>_xlfn.XLOOKUP(A953,[3]!Table13456[No заказа],[3]!Table13456[Цена],"",0,1)</f>
        <v>8589</v>
      </c>
      <c r="H953" s="2" t="str">
        <f>M01_SETTINGS!$F$2</f>
        <v>KASPI</v>
      </c>
    </row>
    <row r="954" spans="1:8" x14ac:dyDescent="0.35">
      <c r="A954" s="2">
        <v>546988154</v>
      </c>
      <c r="B954" s="3">
        <f>_xlfn.XLOOKUP(A954,[3]!Table13456[No заказа],[3]!Table13456[Дата
отправки],"",0,1)</f>
        <v>45786</v>
      </c>
      <c r="C954" s="3"/>
      <c r="D954" s="3"/>
      <c r="F954" s="5">
        <f>_xlfn.XLOOKUP(A954,[3]!Table13456[No заказа],[3]!Table13456[Количество],"",0,1)</f>
        <v>1</v>
      </c>
      <c r="G954" s="5">
        <f>_xlfn.XLOOKUP(A954,[3]!Table13456[No заказа],[3]!Table13456[Цена],"",0,1)</f>
        <v>8588</v>
      </c>
      <c r="H954" s="2" t="str">
        <f>M01_SETTINGS!$F$2</f>
        <v>KASPI</v>
      </c>
    </row>
    <row r="955" spans="1:8" x14ac:dyDescent="0.35">
      <c r="A955" s="2">
        <v>546780081</v>
      </c>
      <c r="B955" s="3">
        <f>_xlfn.XLOOKUP(A955,[3]!Table13456[No заказа],[3]!Table13456[Дата
отправки],"",0,1)</f>
        <v>45786</v>
      </c>
      <c r="C955" s="3"/>
      <c r="D955" s="3"/>
      <c r="F955" s="5">
        <f>_xlfn.XLOOKUP(A955,[3]!Table13456[No заказа],[3]!Table13456[Количество],"",0,1)</f>
        <v>1</v>
      </c>
      <c r="G955" s="5">
        <f>_xlfn.XLOOKUP(A955,[3]!Table13456[No заказа],[3]!Table13456[Цена],"",0,1)</f>
        <v>8588</v>
      </c>
      <c r="H955" s="2" t="str">
        <f>M01_SETTINGS!$F$2</f>
        <v>KASPI</v>
      </c>
    </row>
    <row r="956" spans="1:8" x14ac:dyDescent="0.35">
      <c r="A956" s="2">
        <v>546712880</v>
      </c>
      <c r="B956" s="3">
        <f>_xlfn.XLOOKUP(A956,[3]!Table13456[No заказа],[3]!Table13456[Дата
отправки],"",0,1)</f>
        <v>45786</v>
      </c>
      <c r="C956" s="3"/>
      <c r="D956" s="3"/>
      <c r="F956" s="5">
        <f>_xlfn.XLOOKUP(A956,[3]!Table13456[No заказа],[3]!Table13456[Количество],"",0,1)</f>
        <v>1</v>
      </c>
      <c r="G956" s="5">
        <f>_xlfn.XLOOKUP(A956,[3]!Table13456[No заказа],[3]!Table13456[Цена],"",0,1)</f>
        <v>8588</v>
      </c>
      <c r="H956" s="2" t="str">
        <f>M01_SETTINGS!$F$2</f>
        <v>KASPI</v>
      </c>
    </row>
    <row r="957" spans="1:8" x14ac:dyDescent="0.35">
      <c r="A957" s="2">
        <v>546682098</v>
      </c>
      <c r="B957" s="3">
        <f>_xlfn.XLOOKUP(A957,[3]!Table13456[No заказа],[3]!Table13456[Дата
отправки],"",0,1)</f>
        <v>45786</v>
      </c>
      <c r="C957" s="3"/>
      <c r="D957" s="3"/>
      <c r="F957" s="5">
        <f>_xlfn.XLOOKUP(A957,[3]!Table13456[No заказа],[3]!Table13456[Количество],"",0,1)</f>
        <v>1</v>
      </c>
      <c r="G957" s="5">
        <f>_xlfn.XLOOKUP(A957,[3]!Table13456[No заказа],[3]!Table13456[Цена],"",0,1)</f>
        <v>8588</v>
      </c>
      <c r="H957" s="2" t="str">
        <f>M01_SETTINGS!$F$2</f>
        <v>KASPI</v>
      </c>
    </row>
    <row r="958" spans="1:8" x14ac:dyDescent="0.35">
      <c r="A958" s="2">
        <v>546892074</v>
      </c>
      <c r="B958" s="3">
        <f>_xlfn.XLOOKUP(A958,[3]!Table13456[No заказа],[3]!Table13456[Дата
отправки],"",0,1)</f>
        <v>45786</v>
      </c>
      <c r="C958" s="3"/>
      <c r="D958" s="3"/>
      <c r="F958" s="5">
        <f>_xlfn.XLOOKUP(A958,[3]!Table13456[No заказа],[3]!Table13456[Количество],"",0,1)</f>
        <v>1</v>
      </c>
      <c r="G958" s="5">
        <f>_xlfn.XLOOKUP(A958,[3]!Table13456[No заказа],[3]!Table13456[Цена],"",0,1)</f>
        <v>8588</v>
      </c>
      <c r="H958" s="2" t="str">
        <f>M01_SETTINGS!$F$2</f>
        <v>KASPI</v>
      </c>
    </row>
    <row r="959" spans="1:8" x14ac:dyDescent="0.35">
      <c r="A959" s="2">
        <v>546836015</v>
      </c>
      <c r="B959" s="3">
        <f>_xlfn.XLOOKUP(A959,[3]!Table13456[No заказа],[3]!Table13456[Дата
отправки],"",0,1)</f>
        <v>45786</v>
      </c>
      <c r="C959" s="3"/>
      <c r="D959" s="3"/>
      <c r="F959" s="5">
        <f>_xlfn.XLOOKUP(A959,[3]!Table13456[No заказа],[3]!Table13456[Количество],"",0,1)</f>
        <v>1</v>
      </c>
      <c r="G959" s="5">
        <f>_xlfn.XLOOKUP(A959,[3]!Table13456[No заказа],[3]!Table13456[Цена],"",0,1)</f>
        <v>8773</v>
      </c>
      <c r="H959" s="2" t="str">
        <f>M01_SETTINGS!$F$2</f>
        <v>KASPI</v>
      </c>
    </row>
    <row r="960" spans="1:8" x14ac:dyDescent="0.35">
      <c r="A960" s="2">
        <v>546994955</v>
      </c>
      <c r="B960" s="3">
        <f>_xlfn.XLOOKUP(A960,[3]!Table13456[No заказа],[3]!Table13456[Дата
отправки],"",0,1)</f>
        <v>45786</v>
      </c>
      <c r="C960" s="3"/>
      <c r="D960" s="3"/>
      <c r="F960" s="5">
        <f>_xlfn.XLOOKUP(A960,[3]!Table13456[No заказа],[3]!Table13456[Количество],"",0,1)</f>
        <v>1</v>
      </c>
      <c r="G960" s="5">
        <f>_xlfn.XLOOKUP(A960,[3]!Table13456[No заказа],[3]!Table13456[Цена],"",0,1)</f>
        <v>8989</v>
      </c>
      <c r="H960" s="2" t="str">
        <f>M01_SETTINGS!$F$2</f>
        <v>KASPI</v>
      </c>
    </row>
    <row r="961" spans="1:8" x14ac:dyDescent="0.35">
      <c r="A961" s="2">
        <v>547005233</v>
      </c>
      <c r="B961" s="3">
        <f>_xlfn.XLOOKUP(A961,[3]!Table13456[No заказа],[3]!Table13456[Дата
отправки],"",0,1)</f>
        <v>45786</v>
      </c>
      <c r="C961" s="3"/>
      <c r="D961" s="3"/>
      <c r="F961" s="5">
        <f>_xlfn.XLOOKUP(A961,[3]!Table13456[No заказа],[3]!Table13456[Количество],"",0,1)</f>
        <v>1</v>
      </c>
      <c r="G961" s="5">
        <f>_xlfn.XLOOKUP(A961,[3]!Table13456[No заказа],[3]!Table13456[Цена],"",0,1)</f>
        <v>8588</v>
      </c>
      <c r="H961" s="2" t="str">
        <f>M01_SETTINGS!$F$2</f>
        <v>KASPI</v>
      </c>
    </row>
    <row r="962" spans="1:8" x14ac:dyDescent="0.35">
      <c r="A962" s="2">
        <v>546768085</v>
      </c>
      <c r="B962" s="3">
        <f>_xlfn.XLOOKUP(A962,[3]!Table13456[No заказа],[3]!Table13456[Дата
отправки],"",0,1)</f>
        <v>45786</v>
      </c>
      <c r="C962" s="3"/>
      <c r="D962" s="3"/>
      <c r="F962" s="5">
        <f>_xlfn.XLOOKUP(A962,[3]!Table13456[No заказа],[3]!Table13456[Количество],"",0,1)</f>
        <v>1</v>
      </c>
      <c r="G962" s="5">
        <f>_xlfn.XLOOKUP(A962,[3]!Table13456[No заказа],[3]!Table13456[Цена],"",0,1)</f>
        <v>8588</v>
      </c>
      <c r="H962" s="2" t="str">
        <f>M01_SETTINGS!$F$2</f>
        <v>KASPI</v>
      </c>
    </row>
    <row r="963" spans="1:8" x14ac:dyDescent="0.35">
      <c r="A963" s="2">
        <v>547143137</v>
      </c>
      <c r="B963" s="3">
        <f>_xlfn.XLOOKUP(A963,[3]!Table13456[No заказа],[3]!Table13456[Дата
отправки],"",0,1)</f>
        <v>45786</v>
      </c>
      <c r="C963" s="3"/>
      <c r="D963" s="3"/>
      <c r="F963" s="5">
        <f>_xlfn.XLOOKUP(A963,[3]!Table13456[No заказа],[3]!Table13456[Количество],"",0,1)</f>
        <v>1</v>
      </c>
      <c r="G963" s="5">
        <f>_xlfn.XLOOKUP(A963,[3]!Table13456[No заказа],[3]!Table13456[Цена],"",0,1)</f>
        <v>8988</v>
      </c>
      <c r="H963" s="2" t="str">
        <f>M01_SETTINGS!$F$2</f>
        <v>KASPI</v>
      </c>
    </row>
    <row r="964" spans="1:8" x14ac:dyDescent="0.35">
      <c r="A964" s="2">
        <v>547314200</v>
      </c>
      <c r="B964" s="3">
        <f>_xlfn.XLOOKUP(A964,[3]!Table13456[No заказа],[3]!Table13456[Дата
отправки],"",0,1)</f>
        <v>45786</v>
      </c>
      <c r="C964" s="3"/>
      <c r="D964" s="3"/>
      <c r="F964" s="5">
        <f>_xlfn.XLOOKUP(A964,[3]!Table13456[No заказа],[3]!Table13456[Количество],"",0,1)</f>
        <v>1</v>
      </c>
      <c r="G964" s="5">
        <f>_xlfn.XLOOKUP(A964,[3]!Table13456[No заказа],[3]!Table13456[Цена],"",0,1)</f>
        <v>8780</v>
      </c>
      <c r="H964" s="2" t="str">
        <f>M01_SETTINGS!$F$2</f>
        <v>KASPI</v>
      </c>
    </row>
    <row r="965" spans="1:8" x14ac:dyDescent="0.35">
      <c r="A965" s="2">
        <v>546987964</v>
      </c>
      <c r="B965" s="3">
        <f>_xlfn.XLOOKUP(A965,[3]!Table13456[No заказа],[3]!Table13456[Дата
отправки],"",0,1)</f>
        <v>45786</v>
      </c>
      <c r="C965" s="3"/>
      <c r="D965" s="3"/>
      <c r="F965" s="5">
        <f>_xlfn.XLOOKUP(A965,[3]!Table13456[No заказа],[3]!Table13456[Количество],"",0,1)</f>
        <v>1</v>
      </c>
      <c r="G965" s="5">
        <f>_xlfn.XLOOKUP(A965,[3]!Table13456[No заказа],[3]!Table13456[Цена],"",0,1)</f>
        <v>8585</v>
      </c>
      <c r="H965" s="2" t="str">
        <f>M01_SETTINGS!$F$2</f>
        <v>KASPI</v>
      </c>
    </row>
    <row r="966" spans="1:8" x14ac:dyDescent="0.35">
      <c r="A966" s="2">
        <v>546622929</v>
      </c>
      <c r="B966" s="3">
        <f>_xlfn.XLOOKUP(A966,[3]!Table13456[No заказа],[3]!Table13456[Дата
отправки],"",0,1)</f>
        <v>45785</v>
      </c>
      <c r="C966" s="3"/>
      <c r="D966" s="3"/>
      <c r="F966" s="5">
        <f>_xlfn.XLOOKUP(A966,[3]!Table13456[No заказа],[3]!Table13456[Количество],"",0,1)</f>
        <v>1</v>
      </c>
      <c r="G966" s="5">
        <f>_xlfn.XLOOKUP(A966,[3]!Table13456[No заказа],[3]!Table13456[Цена],"",0,1)</f>
        <v>8589</v>
      </c>
      <c r="H966" s="2" t="str">
        <f>M01_SETTINGS!$F$2</f>
        <v>KASPI</v>
      </c>
    </row>
    <row r="967" spans="1:8" x14ac:dyDescent="0.35">
      <c r="A967" s="2">
        <v>546651556</v>
      </c>
      <c r="B967" s="3">
        <f>_xlfn.XLOOKUP(A967,[3]!Table13456[No заказа],[3]!Table13456[Дата
отправки],"",0,1)</f>
        <v>45785</v>
      </c>
      <c r="C967" s="3"/>
      <c r="D967" s="3"/>
      <c r="F967" s="5">
        <f>_xlfn.XLOOKUP(A967,[3]!Table13456[No заказа],[3]!Table13456[Количество],"",0,1)</f>
        <v>1</v>
      </c>
      <c r="G967" s="5">
        <f>_xlfn.XLOOKUP(A967,[3]!Table13456[No заказа],[3]!Table13456[Цена],"",0,1)</f>
        <v>8589</v>
      </c>
      <c r="H967" s="2" t="str">
        <f>M01_SETTINGS!$F$2</f>
        <v>KASPI</v>
      </c>
    </row>
    <row r="968" spans="1:8" x14ac:dyDescent="0.35">
      <c r="A968" s="2">
        <v>546228943</v>
      </c>
      <c r="B968" s="3">
        <f>_xlfn.XLOOKUP(A968,[3]!Table13456[No заказа],[3]!Table13456[Дата
отправки],"",0,1)</f>
        <v>45785</v>
      </c>
      <c r="C968" s="3"/>
      <c r="D968" s="3"/>
      <c r="F968" s="5">
        <f>_xlfn.XLOOKUP(A968,[3]!Table13456[No заказа],[3]!Table13456[Количество],"",0,1)</f>
        <v>1</v>
      </c>
      <c r="G968" s="5">
        <f>_xlfn.XLOOKUP(A968,[3]!Table13456[No заказа],[3]!Table13456[Цена],"",0,1)</f>
        <v>8589</v>
      </c>
      <c r="H968" s="2" t="str">
        <f>M01_SETTINGS!$F$2</f>
        <v>KASPI</v>
      </c>
    </row>
    <row r="969" spans="1:8" x14ac:dyDescent="0.35">
      <c r="A969" s="2">
        <v>546619188</v>
      </c>
      <c r="B969" s="3">
        <f>_xlfn.XLOOKUP(A969,[3]!Table13456[No заказа],[3]!Table13456[Дата
отправки],"",0,1)</f>
        <v>45785</v>
      </c>
      <c r="C969" s="3"/>
      <c r="D969" s="3"/>
      <c r="F969" s="5">
        <f>_xlfn.XLOOKUP(A969,[3]!Table13456[No заказа],[3]!Table13456[Количество],"",0,1)</f>
        <v>1</v>
      </c>
      <c r="G969" s="5">
        <f>_xlfn.XLOOKUP(A969,[3]!Table13456[No заказа],[3]!Table13456[Цена],"",0,1)</f>
        <v>10990</v>
      </c>
      <c r="H969" s="2" t="str">
        <f>M01_SETTINGS!$F$2</f>
        <v>KASPI</v>
      </c>
    </row>
    <row r="970" spans="1:8" x14ac:dyDescent="0.35">
      <c r="A970" s="2">
        <v>546168855</v>
      </c>
      <c r="B970" s="3">
        <f>_xlfn.XLOOKUP(A970,[3]!Table13456[No заказа],[3]!Table13456[Дата
отправки],"",0,1)</f>
        <v>45785</v>
      </c>
      <c r="C970" s="3"/>
      <c r="D970" s="3"/>
      <c r="F970" s="5">
        <f>_xlfn.XLOOKUP(A970,[3]!Table13456[No заказа],[3]!Table13456[Количество],"",0,1)</f>
        <v>1</v>
      </c>
      <c r="G970" s="5">
        <f>_xlfn.XLOOKUP(A970,[3]!Table13456[No заказа],[3]!Table13456[Цена],"",0,1)</f>
        <v>11990</v>
      </c>
      <c r="H970" s="2" t="str">
        <f>M01_SETTINGS!$F$2</f>
        <v>KASPI</v>
      </c>
    </row>
    <row r="971" spans="1:8" x14ac:dyDescent="0.35">
      <c r="A971" s="2">
        <v>546152524</v>
      </c>
      <c r="B971" s="3">
        <f>_xlfn.XLOOKUP(A971,[3]!Table13456[No заказа],[3]!Table13456[Дата
отправки],"",0,1)</f>
        <v>45785</v>
      </c>
      <c r="C971" s="3"/>
      <c r="D971" s="3"/>
      <c r="F971" s="5">
        <f>_xlfn.XLOOKUP(A971,[3]!Table13456[No заказа],[3]!Table13456[Количество],"",0,1)</f>
        <v>1</v>
      </c>
      <c r="G971" s="5">
        <f>_xlfn.XLOOKUP(A971,[3]!Table13456[No заказа],[3]!Table13456[Цена],"",0,1)</f>
        <v>11990</v>
      </c>
      <c r="H971" s="2" t="str">
        <f>M01_SETTINGS!$F$2</f>
        <v>KASPI</v>
      </c>
    </row>
    <row r="972" spans="1:8" x14ac:dyDescent="0.35">
      <c r="A972" s="2">
        <v>546536054</v>
      </c>
      <c r="B972" s="3">
        <f>_xlfn.XLOOKUP(A972,[3]!Table13456[No заказа],[3]!Table13456[Дата
отправки],"",0,1)</f>
        <v>45785</v>
      </c>
      <c r="C972" s="3"/>
      <c r="D972" s="3"/>
      <c r="F972" s="5">
        <f>_xlfn.XLOOKUP(A972,[3]!Table13456[No заказа],[3]!Table13456[Количество],"",0,1)</f>
        <v>1</v>
      </c>
      <c r="G972" s="5">
        <f>_xlfn.XLOOKUP(A972,[3]!Table13456[No заказа],[3]!Table13456[Цена],"",0,1)</f>
        <v>11990</v>
      </c>
      <c r="H972" s="2" t="str">
        <f>M01_SETTINGS!$F$2</f>
        <v>KASPI</v>
      </c>
    </row>
    <row r="973" spans="1:8" x14ac:dyDescent="0.35">
      <c r="A973" s="2">
        <v>546746719</v>
      </c>
      <c r="B973" s="3">
        <f>_xlfn.XLOOKUP(A973,[3]!Table13456[No заказа],[3]!Table13456[Дата
отправки],"",0,1)</f>
        <v>45785</v>
      </c>
      <c r="C973" s="3"/>
      <c r="D973" s="3"/>
      <c r="F973" s="5">
        <f>_xlfn.XLOOKUP(A973,[3]!Table13456[No заказа],[3]!Table13456[Количество],"",0,1)</f>
        <v>1</v>
      </c>
      <c r="G973" s="5">
        <f>_xlfn.XLOOKUP(A973,[3]!Table13456[No заказа],[3]!Table13456[Цена],"",0,1)</f>
        <v>20990</v>
      </c>
      <c r="H973" s="2" t="str">
        <f>M01_SETTINGS!$F$2</f>
        <v>KASPI</v>
      </c>
    </row>
    <row r="974" spans="1:8" x14ac:dyDescent="0.35">
      <c r="A974" s="2">
        <v>546492857</v>
      </c>
      <c r="B974" s="3">
        <f>_xlfn.XLOOKUP(A974,[3]!Table13456[No заказа],[3]!Table13456[Дата
отправки],"",0,1)</f>
        <v>45785</v>
      </c>
      <c r="C974" s="3"/>
      <c r="D974" s="3"/>
      <c r="F974" s="5">
        <f>_xlfn.XLOOKUP(A974,[3]!Table13456[No заказа],[3]!Table13456[Количество],"",0,1)</f>
        <v>1</v>
      </c>
      <c r="G974" s="5">
        <f>_xlfn.XLOOKUP(A974,[3]!Table13456[No заказа],[3]!Table13456[Цена],"",0,1)</f>
        <v>15990</v>
      </c>
      <c r="H974" s="2" t="str">
        <f>M01_SETTINGS!$F$2</f>
        <v>KASPI</v>
      </c>
    </row>
    <row r="975" spans="1:8" x14ac:dyDescent="0.35">
      <c r="A975" s="2">
        <v>546387718</v>
      </c>
      <c r="B975" s="3">
        <f>_xlfn.XLOOKUP(A975,[3]!Table13456[No заказа],[3]!Table13456[Дата
отправки],"",0,1)</f>
        <v>45785</v>
      </c>
      <c r="C975" s="3"/>
      <c r="D975" s="3"/>
      <c r="F975" s="5">
        <f>_xlfn.XLOOKUP(A975,[3]!Table13456[No заказа],[3]!Table13456[Количество],"",0,1)</f>
        <v>1</v>
      </c>
      <c r="G975" s="5">
        <f>_xlfn.XLOOKUP(A975,[3]!Table13456[No заказа],[3]!Table13456[Цена],"",0,1)</f>
        <v>15990</v>
      </c>
      <c r="H975" s="2" t="str">
        <f>M01_SETTINGS!$F$2</f>
        <v>KASPI</v>
      </c>
    </row>
    <row r="976" spans="1:8" x14ac:dyDescent="0.35">
      <c r="A976" s="2">
        <v>546557198</v>
      </c>
      <c r="B976" s="3">
        <f>_xlfn.XLOOKUP(A976,[3]!Table13456[No заказа],[3]!Table13456[Дата
отправки],"",0,1)</f>
        <v>45785</v>
      </c>
      <c r="C976" s="3"/>
      <c r="D976" s="3"/>
      <c r="F976" s="5">
        <f>_xlfn.XLOOKUP(A976,[3]!Table13456[No заказа],[3]!Table13456[Количество],"",0,1)</f>
        <v>1</v>
      </c>
      <c r="G976" s="5">
        <f>_xlfn.XLOOKUP(A976,[3]!Table13456[No заказа],[3]!Table13456[Цена],"",0,1)</f>
        <v>17990</v>
      </c>
      <c r="H976" s="2" t="str">
        <f>M01_SETTINGS!$F$2</f>
        <v>KASPI</v>
      </c>
    </row>
    <row r="977" spans="1:8" x14ac:dyDescent="0.35">
      <c r="A977" s="2">
        <v>546343645</v>
      </c>
      <c r="B977" s="3">
        <f>_xlfn.XLOOKUP(A977,[3]!Table13456[No заказа],[3]!Table13456[Дата
отправки],"",0,1)</f>
        <v>45785</v>
      </c>
      <c r="C977" s="3"/>
      <c r="D977" s="3"/>
      <c r="F977" s="5">
        <f>_xlfn.XLOOKUP(A977,[3]!Table13456[No заказа],[3]!Table13456[Количество],"",0,1)</f>
        <v>1</v>
      </c>
      <c r="G977" s="5">
        <f>_xlfn.XLOOKUP(A977,[3]!Table13456[No заказа],[3]!Table13456[Цена],"",0,1)</f>
        <v>9000</v>
      </c>
      <c r="H977" s="2" t="str">
        <f>M01_SETTINGS!$F$2</f>
        <v>KASPI</v>
      </c>
    </row>
    <row r="978" spans="1:8" x14ac:dyDescent="0.35">
      <c r="A978" s="2">
        <v>546187013</v>
      </c>
      <c r="B978" s="3">
        <f>_xlfn.XLOOKUP(A978,[3]!Table13456[No заказа],[3]!Table13456[Дата
отправки],"",0,1)</f>
        <v>45785</v>
      </c>
      <c r="C978" s="3"/>
      <c r="D978" s="3"/>
      <c r="F978" s="5">
        <f>_xlfn.XLOOKUP(A978,[3]!Table13456[No заказа],[3]!Table13456[Количество],"",0,1)</f>
        <v>1</v>
      </c>
      <c r="G978" s="5">
        <f>_xlfn.XLOOKUP(A978,[3]!Table13456[No заказа],[3]!Table13456[Цена],"",0,1)</f>
        <v>8589</v>
      </c>
      <c r="H978" s="2" t="str">
        <f>M01_SETTINGS!$F$2</f>
        <v>KASPI</v>
      </c>
    </row>
    <row r="979" spans="1:8" x14ac:dyDescent="0.35">
      <c r="A979" s="2">
        <v>546214350</v>
      </c>
      <c r="B979" s="3">
        <f>_xlfn.XLOOKUP(A979,[3]!Table13456[No заказа],[3]!Table13456[Дата
отправки],"",0,1)</f>
        <v>45785</v>
      </c>
      <c r="C979" s="3"/>
      <c r="D979" s="3"/>
      <c r="F979" s="5">
        <f>_xlfn.XLOOKUP(A979,[3]!Table13456[No заказа],[3]!Table13456[Количество],"",0,1)</f>
        <v>1</v>
      </c>
      <c r="G979" s="5">
        <f>_xlfn.XLOOKUP(A979,[3]!Table13456[No заказа],[3]!Table13456[Цена],"",0,1)</f>
        <v>8588</v>
      </c>
      <c r="H979" s="2" t="str">
        <f>M01_SETTINGS!$F$2</f>
        <v>KASPI</v>
      </c>
    </row>
    <row r="980" spans="1:8" x14ac:dyDescent="0.35">
      <c r="A980" s="2">
        <v>546264225</v>
      </c>
      <c r="B980" s="3">
        <f>_xlfn.XLOOKUP(A980,[3]!Table13456[No заказа],[3]!Table13456[Дата
отправки],"",0,1)</f>
        <v>45785</v>
      </c>
      <c r="C980" s="3"/>
      <c r="D980" s="3"/>
      <c r="F980" s="5">
        <f>_xlfn.XLOOKUP(A980,[3]!Table13456[No заказа],[3]!Table13456[Количество],"",0,1)</f>
        <v>1</v>
      </c>
      <c r="G980" s="5">
        <f>_xlfn.XLOOKUP(A980,[3]!Table13456[No заказа],[3]!Table13456[Цена],"",0,1)</f>
        <v>8588</v>
      </c>
      <c r="H980" s="2" t="str">
        <f>M01_SETTINGS!$F$2</f>
        <v>KASPI</v>
      </c>
    </row>
    <row r="981" spans="1:8" x14ac:dyDescent="0.35">
      <c r="A981" s="2">
        <v>546229359</v>
      </c>
      <c r="B981" s="3">
        <f>_xlfn.XLOOKUP(A981,[3]!Table13456[No заказа],[3]!Table13456[Дата
отправки],"",0,1)</f>
        <v>45785</v>
      </c>
      <c r="C981" s="3"/>
      <c r="D981" s="3"/>
      <c r="F981" s="5">
        <f>_xlfn.XLOOKUP(A981,[3]!Table13456[No заказа],[3]!Table13456[Количество],"",0,1)</f>
        <v>1</v>
      </c>
      <c r="G981" s="5">
        <f>_xlfn.XLOOKUP(A981,[3]!Table13456[No заказа],[3]!Table13456[Цена],"",0,1)</f>
        <v>8588</v>
      </c>
      <c r="H981" s="2" t="str">
        <f>M01_SETTINGS!$F$2</f>
        <v>KASPI</v>
      </c>
    </row>
    <row r="982" spans="1:8" x14ac:dyDescent="0.35">
      <c r="A982" s="2">
        <v>546287365</v>
      </c>
      <c r="B982" s="3">
        <f>_xlfn.XLOOKUP(A982,[3]!Table13456[No заказа],[3]!Table13456[Дата
отправки],"",0,1)</f>
        <v>45785</v>
      </c>
      <c r="C982" s="3"/>
      <c r="D982" s="3"/>
      <c r="F982" s="5">
        <f>_xlfn.XLOOKUP(A982,[3]!Table13456[No заказа],[3]!Table13456[Количество],"",0,1)</f>
        <v>1</v>
      </c>
      <c r="G982" s="5">
        <f>_xlfn.XLOOKUP(A982,[3]!Table13456[No заказа],[3]!Table13456[Цена],"",0,1)</f>
        <v>8588</v>
      </c>
      <c r="H982" s="2" t="str">
        <f>M01_SETTINGS!$F$2</f>
        <v>KASPI</v>
      </c>
    </row>
    <row r="983" spans="1:8" x14ac:dyDescent="0.35">
      <c r="A983" s="2">
        <v>546576620</v>
      </c>
      <c r="B983" s="3">
        <f>_xlfn.XLOOKUP(A983,[3]!Table13456[No заказа],[3]!Table13456[Дата
отправки],"",0,1)</f>
        <v>45785</v>
      </c>
      <c r="C983" s="3"/>
      <c r="D983" s="3"/>
      <c r="F983" s="5">
        <f>_xlfn.XLOOKUP(A983,[3]!Table13456[No заказа],[3]!Table13456[Количество],"",0,1)</f>
        <v>1</v>
      </c>
      <c r="G983" s="5">
        <f>_xlfn.XLOOKUP(A983,[3]!Table13456[No заказа],[3]!Table13456[Цена],"",0,1)</f>
        <v>8588</v>
      </c>
      <c r="H983" s="2" t="str">
        <f>M01_SETTINGS!$F$2</f>
        <v>KASPI</v>
      </c>
    </row>
    <row r="984" spans="1:8" x14ac:dyDescent="0.35">
      <c r="A984" s="2">
        <v>546481380</v>
      </c>
      <c r="B984" s="3">
        <f>_xlfn.XLOOKUP(A984,[3]!Table13456[No заказа],[3]!Table13456[Дата
отправки],"",0,1)</f>
        <v>45785</v>
      </c>
      <c r="C984" s="3"/>
      <c r="D984" s="3"/>
      <c r="F984" s="5">
        <f>_xlfn.XLOOKUP(A984,[3]!Table13456[No заказа],[3]!Table13456[Количество],"",0,1)</f>
        <v>1</v>
      </c>
      <c r="G984" s="5">
        <f>_xlfn.XLOOKUP(A984,[3]!Table13456[No заказа],[3]!Table13456[Цена],"",0,1)</f>
        <v>8588</v>
      </c>
      <c r="H984" s="2" t="str">
        <f>M01_SETTINGS!$F$2</f>
        <v>KASPI</v>
      </c>
    </row>
    <row r="985" spans="1:8" x14ac:dyDescent="0.35">
      <c r="A985" s="2">
        <v>546431411</v>
      </c>
      <c r="B985" s="3">
        <f>_xlfn.XLOOKUP(A985,[3]!Table13456[No заказа],[3]!Table13456[Дата
отправки],"",0,1)</f>
        <v>45785</v>
      </c>
      <c r="C985" s="3"/>
      <c r="D985" s="3"/>
      <c r="F985" s="5">
        <f>_xlfn.XLOOKUP(A985,[3]!Table13456[No заказа],[3]!Table13456[Количество],"",0,1)</f>
        <v>1</v>
      </c>
      <c r="G985" s="5">
        <f>_xlfn.XLOOKUP(A985,[3]!Table13456[No заказа],[3]!Table13456[Цена],"",0,1)</f>
        <v>8588</v>
      </c>
      <c r="H985" s="2" t="str">
        <f>M01_SETTINGS!$F$2</f>
        <v>KASPI</v>
      </c>
    </row>
    <row r="986" spans="1:8" x14ac:dyDescent="0.35">
      <c r="A986" s="2">
        <v>546138922</v>
      </c>
      <c r="B986" s="3">
        <f>_xlfn.XLOOKUP(A986,[3]!Table13456[No заказа],[3]!Table13456[Дата
отправки],"",0,1)</f>
        <v>45785</v>
      </c>
      <c r="C986" s="3"/>
      <c r="D986" s="3"/>
      <c r="F986" s="5">
        <f>_xlfn.XLOOKUP(A986,[3]!Table13456[No заказа],[3]!Table13456[Количество],"",0,1)</f>
        <v>1</v>
      </c>
      <c r="G986" s="5">
        <f>_xlfn.XLOOKUP(A986,[3]!Table13456[No заказа],[3]!Table13456[Цена],"",0,1)</f>
        <v>8588</v>
      </c>
      <c r="H986" s="2" t="str">
        <f>M01_SETTINGS!$F$2</f>
        <v>KASPI</v>
      </c>
    </row>
    <row r="987" spans="1:8" x14ac:dyDescent="0.35">
      <c r="A987" s="2">
        <v>546137376</v>
      </c>
      <c r="B987" s="3">
        <f>_xlfn.XLOOKUP(A987,[3]!Table13456[No заказа],[3]!Table13456[Дата
отправки],"",0,1)</f>
        <v>45785</v>
      </c>
      <c r="C987" s="3"/>
      <c r="D987" s="3"/>
      <c r="F987" s="5">
        <f>_xlfn.XLOOKUP(A987,[3]!Table13456[No заказа],[3]!Table13456[Количество],"",0,1)</f>
        <v>1</v>
      </c>
      <c r="G987" s="5">
        <f>_xlfn.XLOOKUP(A987,[3]!Table13456[No заказа],[3]!Table13456[Цена],"",0,1)</f>
        <v>8588</v>
      </c>
      <c r="H987" s="2" t="str">
        <f>M01_SETTINGS!$F$2</f>
        <v>KASPI</v>
      </c>
    </row>
    <row r="988" spans="1:8" x14ac:dyDescent="0.35">
      <c r="A988" s="2">
        <v>546281005</v>
      </c>
      <c r="B988" s="3">
        <f>_xlfn.XLOOKUP(A988,[3]!Table13456[No заказа],[3]!Table13456[Дата
отправки],"",0,1)</f>
        <v>45785</v>
      </c>
      <c r="C988" s="3"/>
      <c r="D988" s="3"/>
      <c r="F988" s="5">
        <f>_xlfn.XLOOKUP(A988,[3]!Table13456[No заказа],[3]!Table13456[Количество],"",0,1)</f>
        <v>1</v>
      </c>
      <c r="G988" s="5">
        <f>_xlfn.XLOOKUP(A988,[3]!Table13456[No заказа],[3]!Table13456[Цена],"",0,1)</f>
        <v>8877</v>
      </c>
      <c r="H988" s="2" t="str">
        <f>M01_SETTINGS!$F$2</f>
        <v>KASPI</v>
      </c>
    </row>
    <row r="989" spans="1:8" x14ac:dyDescent="0.35">
      <c r="A989" s="2">
        <v>546144839</v>
      </c>
      <c r="B989" s="3">
        <f>_xlfn.XLOOKUP(A989,[3]!Table13456[No заказа],[3]!Table13456[Дата
отправки],"",0,1)</f>
        <v>45785</v>
      </c>
      <c r="C989" s="3"/>
      <c r="D989" s="3"/>
      <c r="F989" s="5">
        <f>_xlfn.XLOOKUP(A989,[3]!Table13456[No заказа],[3]!Table13456[Количество],"",0,1)</f>
        <v>1</v>
      </c>
      <c r="G989" s="5">
        <f>_xlfn.XLOOKUP(A989,[3]!Table13456[No заказа],[3]!Table13456[Цена],"",0,1)</f>
        <v>8877</v>
      </c>
      <c r="H989" s="2" t="str">
        <f>M01_SETTINGS!$F$2</f>
        <v>KASPI</v>
      </c>
    </row>
    <row r="990" spans="1:8" x14ac:dyDescent="0.35">
      <c r="A990" s="2">
        <v>546499010</v>
      </c>
      <c r="B990" s="3">
        <f>_xlfn.XLOOKUP(A990,[3]!Table13456[No заказа],[3]!Table13456[Дата
отправки],"",0,1)</f>
        <v>45785</v>
      </c>
      <c r="C990" s="3"/>
      <c r="D990" s="3"/>
      <c r="F990" s="5">
        <f>_xlfn.XLOOKUP(A990,[3]!Table13456[No заказа],[3]!Table13456[Количество],"",0,1)</f>
        <v>1</v>
      </c>
      <c r="G990" s="5">
        <f>_xlfn.XLOOKUP(A990,[3]!Table13456[No заказа],[3]!Table13456[Цена],"",0,1)</f>
        <v>8588</v>
      </c>
      <c r="H990" s="2" t="str">
        <f>M01_SETTINGS!$F$2</f>
        <v>KASPI</v>
      </c>
    </row>
    <row r="991" spans="1:8" x14ac:dyDescent="0.35">
      <c r="A991" s="2">
        <v>546384696</v>
      </c>
      <c r="B991" s="3">
        <f>_xlfn.XLOOKUP(A991,[3]!Table13456[No заказа],[3]!Table13456[Дата
отправки],"",0,1)</f>
        <v>45785</v>
      </c>
      <c r="C991" s="3"/>
      <c r="D991" s="3"/>
      <c r="F991" s="5">
        <f>_xlfn.XLOOKUP(A991,[3]!Table13456[No заказа],[3]!Table13456[Количество],"",0,1)</f>
        <v>1</v>
      </c>
      <c r="G991" s="5">
        <f>_xlfn.XLOOKUP(A991,[3]!Table13456[No заказа],[3]!Table13456[Цена],"",0,1)</f>
        <v>8588</v>
      </c>
      <c r="H991" s="2" t="str">
        <f>M01_SETTINGS!$F$2</f>
        <v>KASPI</v>
      </c>
    </row>
    <row r="992" spans="1:8" x14ac:dyDescent="0.35">
      <c r="A992" s="2">
        <v>546267681</v>
      </c>
      <c r="B992" s="3">
        <f>_xlfn.XLOOKUP(A992,[3]!Table13456[No заказа],[3]!Table13456[Дата
отправки],"",0,1)</f>
        <v>45785</v>
      </c>
      <c r="C992" s="3"/>
      <c r="D992" s="3"/>
      <c r="F992" s="5">
        <f>_xlfn.XLOOKUP(A992,[3]!Table13456[No заказа],[3]!Table13456[Количество],"",0,1)</f>
        <v>1</v>
      </c>
      <c r="G992" s="5">
        <f>_xlfn.XLOOKUP(A992,[3]!Table13456[No заказа],[3]!Table13456[Цена],"",0,1)</f>
        <v>8588</v>
      </c>
      <c r="H992" s="2" t="str">
        <f>M01_SETTINGS!$F$2</f>
        <v>KASPI</v>
      </c>
    </row>
    <row r="993" spans="1:8" x14ac:dyDescent="0.35">
      <c r="A993" s="2">
        <v>545553689</v>
      </c>
      <c r="B993" s="3">
        <f>_xlfn.XLOOKUP(A993,[3]!Table13456[No заказа],[3]!Table13456[Дата
отправки],"",0,1)</f>
        <v>45784</v>
      </c>
      <c r="C993" s="3"/>
      <c r="D993" s="3"/>
      <c r="F993" s="5">
        <f>_xlfn.XLOOKUP(A993,[3]!Table13456[No заказа],[3]!Table13456[Количество],"",0,1)</f>
        <v>1</v>
      </c>
      <c r="G993" s="5">
        <f>_xlfn.XLOOKUP(A993,[3]!Table13456[No заказа],[3]!Table13456[Цена],"",0,1)</f>
        <v>8990</v>
      </c>
      <c r="H993" s="2" t="str">
        <f>M01_SETTINGS!$F$2</f>
        <v>KASPI</v>
      </c>
    </row>
    <row r="994" spans="1:8" x14ac:dyDescent="0.35">
      <c r="A994" s="2">
        <v>545941326</v>
      </c>
      <c r="B994" s="3">
        <f>_xlfn.XLOOKUP(A994,[3]!Table13456[No заказа],[3]!Table13456[Дата
отправки],"",0,1)</f>
        <v>45784</v>
      </c>
      <c r="C994" s="3"/>
      <c r="D994" s="3"/>
      <c r="F994" s="5">
        <f>_xlfn.XLOOKUP(A994,[3]!Table13456[No заказа],[3]!Table13456[Количество],"",0,1)</f>
        <v>1</v>
      </c>
      <c r="G994" s="5">
        <f>_xlfn.XLOOKUP(A994,[3]!Table13456[No заказа],[3]!Table13456[Цена],"",0,1)</f>
        <v>8589</v>
      </c>
      <c r="H994" s="2" t="str">
        <f>M01_SETTINGS!$F$2</f>
        <v>KASPI</v>
      </c>
    </row>
    <row r="995" spans="1:8" x14ac:dyDescent="0.35">
      <c r="A995" s="2">
        <v>545479532</v>
      </c>
      <c r="B995" s="3">
        <f>_xlfn.XLOOKUP(A995,[3]!Table13456[No заказа],[3]!Table13456[Дата
отправки],"",0,1)</f>
        <v>45784</v>
      </c>
      <c r="C995" s="3"/>
      <c r="D995" s="3"/>
      <c r="F995" s="5">
        <f>_xlfn.XLOOKUP(A995,[3]!Table13456[No заказа],[3]!Table13456[Количество],"",0,1)</f>
        <v>1</v>
      </c>
      <c r="G995" s="5">
        <f>_xlfn.XLOOKUP(A995,[3]!Table13456[No заказа],[3]!Table13456[Цена],"",0,1)</f>
        <v>8990</v>
      </c>
      <c r="H995" s="2" t="str">
        <f>M01_SETTINGS!$F$2</f>
        <v>KASPI</v>
      </c>
    </row>
    <row r="996" spans="1:8" x14ac:dyDescent="0.35">
      <c r="A996" s="2">
        <v>545942798</v>
      </c>
      <c r="B996" s="3">
        <f>_xlfn.XLOOKUP(A996,[3]!Table13456[No заказа],[3]!Table13456[Дата
отправки],"",0,1)</f>
        <v>45784</v>
      </c>
      <c r="C996" s="3"/>
      <c r="D996" s="3"/>
      <c r="F996" s="5">
        <f>_xlfn.XLOOKUP(A996,[3]!Table13456[No заказа],[3]!Table13456[Количество],"",0,1)</f>
        <v>1</v>
      </c>
      <c r="G996" s="5">
        <f>_xlfn.XLOOKUP(A996,[3]!Table13456[No заказа],[3]!Table13456[Цена],"",0,1)</f>
        <v>17990</v>
      </c>
      <c r="H996" s="2" t="str">
        <f>M01_SETTINGS!$F$2</f>
        <v>KASPI</v>
      </c>
    </row>
    <row r="997" spans="1:8" x14ac:dyDescent="0.35">
      <c r="A997" s="2">
        <v>545493408</v>
      </c>
      <c r="B997" s="3">
        <f>_xlfn.XLOOKUP(A997,[3]!Table13456[No заказа],[3]!Table13456[Дата
отправки],"",0,1)</f>
        <v>45784</v>
      </c>
      <c r="C997" s="3"/>
      <c r="D997" s="3"/>
      <c r="F997" s="5">
        <f>_xlfn.XLOOKUP(A997,[3]!Table13456[No заказа],[3]!Table13456[Количество],"",0,1)</f>
        <v>1</v>
      </c>
      <c r="G997" s="5">
        <f>_xlfn.XLOOKUP(A997,[3]!Table13456[No заказа],[3]!Table13456[Цена],"",0,1)</f>
        <v>12990</v>
      </c>
      <c r="H997" s="2" t="str">
        <f>M01_SETTINGS!$F$2</f>
        <v>KASPI</v>
      </c>
    </row>
    <row r="998" spans="1:8" x14ac:dyDescent="0.35">
      <c r="A998" s="2">
        <v>545989733</v>
      </c>
      <c r="B998" s="3">
        <f>_xlfn.XLOOKUP(A998,[3]!Table13456[No заказа],[3]!Table13456[Дата
отправки],"",0,1)</f>
        <v>45784</v>
      </c>
      <c r="C998" s="3"/>
      <c r="D998" s="3"/>
      <c r="F998" s="5">
        <f>_xlfn.XLOOKUP(A998,[3]!Table13456[No заказа],[3]!Table13456[Количество],"",0,1)</f>
        <v>1</v>
      </c>
      <c r="G998" s="5">
        <f>_xlfn.XLOOKUP(A998,[3]!Table13456[No заказа],[3]!Table13456[Цена],"",0,1)</f>
        <v>11990</v>
      </c>
      <c r="H998" s="2" t="str">
        <f>M01_SETTINGS!$F$2</f>
        <v>KASPI</v>
      </c>
    </row>
    <row r="999" spans="1:8" x14ac:dyDescent="0.35">
      <c r="A999" s="2">
        <v>545902973</v>
      </c>
      <c r="B999" s="3">
        <f>_xlfn.XLOOKUP(A999,[3]!Table13456[No заказа],[3]!Table13456[Дата
отправки],"",0,1)</f>
        <v>45784</v>
      </c>
      <c r="C999" s="3"/>
      <c r="D999" s="3"/>
      <c r="F999" s="5">
        <f>_xlfn.XLOOKUP(A999,[3]!Table13456[No заказа],[3]!Table13456[Количество],"",0,1)</f>
        <v>1</v>
      </c>
      <c r="G999" s="5">
        <f>_xlfn.XLOOKUP(A999,[3]!Table13456[No заказа],[3]!Table13456[Цена],"",0,1)</f>
        <v>11990</v>
      </c>
      <c r="H999" s="2" t="str">
        <f>M01_SETTINGS!$F$2</f>
        <v>KASPI</v>
      </c>
    </row>
    <row r="1000" spans="1:8" x14ac:dyDescent="0.35">
      <c r="A1000" s="2">
        <v>545616305</v>
      </c>
      <c r="B1000" s="3">
        <f>_xlfn.XLOOKUP(A1000,[3]!Table13456[No заказа],[3]!Table13456[Дата
отправки],"",0,1)</f>
        <v>45784</v>
      </c>
      <c r="C1000" s="3"/>
      <c r="D1000" s="3"/>
      <c r="F1000" s="5">
        <f>_xlfn.XLOOKUP(A1000,[3]!Table13456[No заказа],[3]!Table13456[Количество],"",0,1)</f>
        <v>1</v>
      </c>
      <c r="G1000" s="5">
        <f>_xlfn.XLOOKUP(A1000,[3]!Table13456[No заказа],[3]!Table13456[Цена],"",0,1)</f>
        <v>20990</v>
      </c>
      <c r="H1000" s="2" t="str">
        <f>M01_SETTINGS!$F$2</f>
        <v>KASPI</v>
      </c>
    </row>
    <row r="1001" spans="1:8" x14ac:dyDescent="0.35">
      <c r="A1001" s="2">
        <v>545487371</v>
      </c>
      <c r="B1001" s="3">
        <f>_xlfn.XLOOKUP(A1001,[3]!Table13456[No заказа],[3]!Table13456[Дата
отправки],"",0,1)</f>
        <v>45784</v>
      </c>
      <c r="C1001" s="3"/>
      <c r="D1001" s="3"/>
      <c r="F1001" s="5">
        <f>_xlfn.XLOOKUP(A1001,[3]!Table13456[No заказа],[3]!Table13456[Количество],"",0,1)</f>
        <v>1</v>
      </c>
      <c r="G1001" s="5">
        <f>_xlfn.XLOOKUP(A1001,[3]!Table13456[No заказа],[3]!Table13456[Цена],"",0,1)</f>
        <v>17990</v>
      </c>
      <c r="H1001" s="2" t="str">
        <f>M01_SETTINGS!$F$2</f>
        <v>KASPI</v>
      </c>
    </row>
    <row r="1002" spans="1:8" x14ac:dyDescent="0.35">
      <c r="A1002" s="2">
        <v>545588502</v>
      </c>
      <c r="B1002" s="3">
        <f>_xlfn.XLOOKUP(A1002,[3]!Table13456[No заказа],[3]!Table13456[Дата
отправки],"",0,1)</f>
        <v>45784</v>
      </c>
      <c r="C1002" s="3"/>
      <c r="D1002" s="3"/>
      <c r="F1002" s="5">
        <f>_xlfn.XLOOKUP(A1002,[3]!Table13456[No заказа],[3]!Table13456[Количество],"",0,1)</f>
        <v>2</v>
      </c>
      <c r="G1002" s="5">
        <f>_xlfn.XLOOKUP(A1002,[3]!Table13456[No заказа],[3]!Table13456[Цена],"",0,1)</f>
        <v>8993</v>
      </c>
      <c r="H1002" s="2" t="str">
        <f>M01_SETTINGS!$F$2</f>
        <v>KASPI</v>
      </c>
    </row>
    <row r="1003" spans="1:8" x14ac:dyDescent="0.35">
      <c r="A1003" s="2">
        <v>546032520</v>
      </c>
      <c r="B1003" s="3">
        <f>_xlfn.XLOOKUP(A1003,[3]!Table13456[No заказа],[3]!Table13456[Дата
отправки],"",0,1)</f>
        <v>45784</v>
      </c>
      <c r="C1003" s="3"/>
      <c r="D1003" s="3"/>
      <c r="F1003" s="5">
        <f>_xlfn.XLOOKUP(A1003,[3]!Table13456[No заказа],[3]!Table13456[Количество],"",0,1)</f>
        <v>1</v>
      </c>
      <c r="G1003" s="5">
        <f>_xlfn.XLOOKUP(A1003,[3]!Table13456[No заказа],[3]!Table13456[Цена],"",0,1)</f>
        <v>8589</v>
      </c>
      <c r="H1003" s="2" t="str">
        <f>M01_SETTINGS!$F$2</f>
        <v>KASPI</v>
      </c>
    </row>
    <row r="1004" spans="1:8" x14ac:dyDescent="0.35">
      <c r="A1004" s="2">
        <v>545610659</v>
      </c>
      <c r="B1004" s="3">
        <f>_xlfn.XLOOKUP(A1004,[3]!Table13456[No заказа],[3]!Table13456[Дата
отправки],"",0,1)</f>
        <v>45784</v>
      </c>
      <c r="C1004" s="3"/>
      <c r="D1004" s="3"/>
      <c r="F1004" s="5">
        <f>_xlfn.XLOOKUP(A1004,[3]!Table13456[No заказа],[3]!Table13456[Количество],"",0,1)</f>
        <v>1</v>
      </c>
      <c r="G1004" s="5">
        <f>_xlfn.XLOOKUP(A1004,[3]!Table13456[No заказа],[3]!Table13456[Цена],"",0,1)</f>
        <v>8789</v>
      </c>
      <c r="H1004" s="2" t="str">
        <f>M01_SETTINGS!$F$2</f>
        <v>KASPI</v>
      </c>
    </row>
    <row r="1005" spans="1:8" x14ac:dyDescent="0.35">
      <c r="A1005" s="2">
        <v>545566444</v>
      </c>
      <c r="B1005" s="3">
        <f>_xlfn.XLOOKUP(A1005,[3]!Table13456[No заказа],[3]!Table13456[Дата
отправки],"",0,1)</f>
        <v>45784</v>
      </c>
      <c r="C1005" s="3"/>
      <c r="D1005" s="3"/>
      <c r="F1005" s="5">
        <f>_xlfn.XLOOKUP(A1005,[3]!Table13456[No заказа],[3]!Table13456[Количество],"",0,1)</f>
        <v>1</v>
      </c>
      <c r="G1005" s="5">
        <f>_xlfn.XLOOKUP(A1005,[3]!Table13456[No заказа],[3]!Table13456[Цена],"",0,1)</f>
        <v>8794</v>
      </c>
      <c r="H1005" s="2" t="str">
        <f>M01_SETTINGS!$F$2</f>
        <v>KASPI</v>
      </c>
    </row>
    <row r="1006" spans="1:8" x14ac:dyDescent="0.35">
      <c r="A1006" s="2">
        <v>545807915</v>
      </c>
      <c r="B1006" s="3">
        <f>_xlfn.XLOOKUP(A1006,[3]!Table13456[No заказа],[3]!Table13456[Дата
отправки],"",0,1)</f>
        <v>45784</v>
      </c>
      <c r="C1006" s="3"/>
      <c r="D1006" s="3"/>
      <c r="F1006" s="5">
        <f>_xlfn.XLOOKUP(A1006,[3]!Table13456[No заказа],[3]!Table13456[Количество],"",0,1)</f>
        <v>1</v>
      </c>
      <c r="G1006" s="5">
        <f>_xlfn.XLOOKUP(A1006,[3]!Table13456[No заказа],[3]!Table13456[Цена],"",0,1)</f>
        <v>8993</v>
      </c>
      <c r="H1006" s="2" t="str">
        <f>M01_SETTINGS!$F$2</f>
        <v>KASPI</v>
      </c>
    </row>
    <row r="1007" spans="1:8" x14ac:dyDescent="0.35">
      <c r="A1007" s="2">
        <v>545730647</v>
      </c>
      <c r="B1007" s="3">
        <f>_xlfn.XLOOKUP(A1007,[3]!Table13456[No заказа],[3]!Table13456[Дата
отправки],"",0,1)</f>
        <v>45784</v>
      </c>
      <c r="C1007" s="3"/>
      <c r="D1007" s="3"/>
      <c r="F1007" s="5">
        <f>_xlfn.XLOOKUP(A1007,[3]!Table13456[No заказа],[3]!Table13456[Количество],"",0,1)</f>
        <v>1</v>
      </c>
      <c r="G1007" s="5">
        <f>_xlfn.XLOOKUP(A1007,[3]!Table13456[No заказа],[3]!Table13456[Цена],"",0,1)</f>
        <v>8993</v>
      </c>
      <c r="H1007" s="2" t="str">
        <f>M01_SETTINGS!$F$2</f>
        <v>KASPI</v>
      </c>
    </row>
    <row r="1008" spans="1:8" x14ac:dyDescent="0.35">
      <c r="A1008" s="2">
        <v>545588502</v>
      </c>
      <c r="B1008" s="3">
        <f>_xlfn.XLOOKUP(A1008,[3]!Table13456[No заказа],[3]!Table13456[Дата
отправки],"",0,1)</f>
        <v>45784</v>
      </c>
      <c r="C1008" s="3"/>
      <c r="D1008" s="3"/>
      <c r="F1008" s="5">
        <f>_xlfn.XLOOKUP(A1008,[3]!Table13456[No заказа],[3]!Table13456[Количество],"",0,1)</f>
        <v>2</v>
      </c>
      <c r="G1008" s="5">
        <f>_xlfn.XLOOKUP(A1008,[3]!Table13456[No заказа],[3]!Table13456[Цена],"",0,1)</f>
        <v>8993</v>
      </c>
      <c r="H1008" s="2" t="str">
        <f>M01_SETTINGS!$F$2</f>
        <v>KASPI</v>
      </c>
    </row>
    <row r="1009" spans="1:8" x14ac:dyDescent="0.35">
      <c r="A1009" s="2">
        <v>545711328</v>
      </c>
      <c r="B1009" s="3">
        <f>_xlfn.XLOOKUP(A1009,[3]!Table13456[No заказа],[3]!Table13456[Дата
отправки],"",0,1)</f>
        <v>45784</v>
      </c>
      <c r="C1009" s="3"/>
      <c r="D1009" s="3"/>
      <c r="F1009" s="5">
        <f>_xlfn.XLOOKUP(A1009,[3]!Table13456[No заказа],[3]!Table13456[Количество],"",0,1)</f>
        <v>1</v>
      </c>
      <c r="G1009" s="5">
        <f>_xlfn.XLOOKUP(A1009,[3]!Table13456[No заказа],[3]!Table13456[Цена],"",0,1)</f>
        <v>8990</v>
      </c>
      <c r="H1009" s="2" t="str">
        <f>M01_SETTINGS!$F$2</f>
        <v>KASPI</v>
      </c>
    </row>
    <row r="1010" spans="1:8" x14ac:dyDescent="0.35">
      <c r="A1010" s="2">
        <v>545696721</v>
      </c>
      <c r="B1010" s="3">
        <f>_xlfn.XLOOKUP(A1010,[3]!Table13456[No заказа],[3]!Table13456[Дата
отправки],"",0,1)</f>
        <v>45784</v>
      </c>
      <c r="C1010" s="3"/>
      <c r="D1010" s="3"/>
      <c r="F1010" s="5">
        <f>_xlfn.XLOOKUP(A1010,[3]!Table13456[No заказа],[3]!Table13456[Количество],"",0,1)</f>
        <v>1</v>
      </c>
      <c r="G1010" s="5">
        <f>_xlfn.XLOOKUP(A1010,[3]!Table13456[No заказа],[3]!Table13456[Цена],"",0,1)</f>
        <v>8588</v>
      </c>
      <c r="H1010" s="2" t="str">
        <f>M01_SETTINGS!$F$2</f>
        <v>KASPI</v>
      </c>
    </row>
    <row r="1011" spans="1:8" x14ac:dyDescent="0.35">
      <c r="A1011" s="2">
        <v>545935415</v>
      </c>
      <c r="B1011" s="3">
        <f>_xlfn.XLOOKUP(A1011,[3]!Table13456[No заказа],[3]!Table13456[Дата
отправки],"",0,1)</f>
        <v>45784</v>
      </c>
      <c r="C1011" s="3"/>
      <c r="D1011" s="3"/>
      <c r="F1011" s="5">
        <f>_xlfn.XLOOKUP(A1011,[3]!Table13456[No заказа],[3]!Table13456[Количество],"",0,1)</f>
        <v>1</v>
      </c>
      <c r="G1011" s="5">
        <f>_xlfn.XLOOKUP(A1011,[3]!Table13456[No заказа],[3]!Table13456[Цена],"",0,1)</f>
        <v>8877</v>
      </c>
      <c r="H1011" s="2" t="str">
        <f>M01_SETTINGS!$F$2</f>
        <v>KASPI</v>
      </c>
    </row>
    <row r="1012" spans="1:8" x14ac:dyDescent="0.35">
      <c r="A1012" s="2">
        <v>546047044</v>
      </c>
      <c r="B1012" s="3">
        <f>_xlfn.XLOOKUP(A1012,[3]!Table13456[No заказа],[3]!Table13456[Дата
отправки],"",0,1)</f>
        <v>45784</v>
      </c>
      <c r="C1012" s="3"/>
      <c r="D1012" s="3"/>
      <c r="F1012" s="5">
        <f>_xlfn.XLOOKUP(A1012,[3]!Table13456[No заказа],[3]!Table13456[Количество],"",0,1)</f>
        <v>1</v>
      </c>
      <c r="G1012" s="5">
        <f>_xlfn.XLOOKUP(A1012,[3]!Table13456[No заказа],[3]!Table13456[Цена],"",0,1)</f>
        <v>8778</v>
      </c>
      <c r="H1012" s="2" t="str">
        <f>M01_SETTINGS!$F$2</f>
        <v>KASPI</v>
      </c>
    </row>
    <row r="1013" spans="1:8" x14ac:dyDescent="0.35">
      <c r="A1013" s="2">
        <v>545982822</v>
      </c>
      <c r="B1013" s="3">
        <f>_xlfn.XLOOKUP(A1013,[3]!Table13456[No заказа],[3]!Table13456[Дата
отправки],"",0,1)</f>
        <v>45784</v>
      </c>
      <c r="C1013" s="3"/>
      <c r="D1013" s="3"/>
      <c r="F1013" s="5">
        <f>_xlfn.XLOOKUP(A1013,[3]!Table13456[No заказа],[3]!Table13456[Количество],"",0,1)</f>
        <v>1</v>
      </c>
      <c r="G1013" s="5">
        <f>_xlfn.XLOOKUP(A1013,[3]!Table13456[No заказа],[3]!Table13456[Цена],"",0,1)</f>
        <v>8588</v>
      </c>
      <c r="H1013" s="2" t="str">
        <f>M01_SETTINGS!$F$2</f>
        <v>KASPI</v>
      </c>
    </row>
    <row r="1014" spans="1:8" x14ac:dyDescent="0.35">
      <c r="A1014" s="2">
        <v>545925449</v>
      </c>
      <c r="B1014" s="3">
        <f>_xlfn.XLOOKUP(A1014,[3]!Table13456[No заказа],[3]!Table13456[Дата
отправки],"",0,1)</f>
        <v>45784</v>
      </c>
      <c r="C1014" s="3"/>
      <c r="D1014" s="3"/>
      <c r="F1014" s="5">
        <f>_xlfn.XLOOKUP(A1014,[3]!Table13456[No заказа],[3]!Table13456[Количество],"",0,1)</f>
        <v>1</v>
      </c>
      <c r="G1014" s="5">
        <f>_xlfn.XLOOKUP(A1014,[3]!Table13456[No заказа],[3]!Table13456[Цена],"",0,1)</f>
        <v>8588</v>
      </c>
      <c r="H1014" s="2" t="str">
        <f>M01_SETTINGS!$F$2</f>
        <v>KASPI</v>
      </c>
    </row>
    <row r="1015" spans="1:8" x14ac:dyDescent="0.35">
      <c r="A1015" s="2">
        <v>545865439</v>
      </c>
      <c r="B1015" s="3">
        <f>_xlfn.XLOOKUP(A1015,[3]!Table13456[No заказа],[3]!Table13456[Дата
отправки],"",0,1)</f>
        <v>45784</v>
      </c>
      <c r="C1015" s="3"/>
      <c r="D1015" s="3"/>
      <c r="F1015" s="5">
        <f>_xlfn.XLOOKUP(A1015,[3]!Table13456[No заказа],[3]!Table13456[Количество],"",0,1)</f>
        <v>1</v>
      </c>
      <c r="G1015" s="5">
        <f>_xlfn.XLOOKUP(A1015,[3]!Table13456[No заказа],[3]!Table13456[Цена],"",0,1)</f>
        <v>8588</v>
      </c>
      <c r="H1015" s="2" t="str">
        <f>M01_SETTINGS!$F$2</f>
        <v>KASPI</v>
      </c>
    </row>
    <row r="1016" spans="1:8" x14ac:dyDescent="0.35">
      <c r="A1016" s="2">
        <v>545334737</v>
      </c>
      <c r="B1016" s="3">
        <f>_xlfn.XLOOKUP(A1016,[3]!Table13456[No заказа],[3]!Table13456[Дата
отправки],"",0,1)</f>
        <v>45783</v>
      </c>
      <c r="C1016" s="3"/>
      <c r="D1016" s="3"/>
      <c r="F1016" s="5">
        <f>_xlfn.XLOOKUP(A1016,[3]!Table13456[No заказа],[3]!Table13456[Количество],"",0,1)</f>
        <v>1</v>
      </c>
      <c r="G1016" s="5">
        <f>_xlfn.XLOOKUP(A1016,[3]!Table13456[No заказа],[3]!Table13456[Цена],"",0,1)</f>
        <v>8589</v>
      </c>
      <c r="H1016" s="2" t="str">
        <f>M01_SETTINGS!$F$2</f>
        <v>KASPI</v>
      </c>
    </row>
    <row r="1017" spans="1:8" x14ac:dyDescent="0.35">
      <c r="A1017" s="2">
        <v>544801299</v>
      </c>
      <c r="B1017" s="3">
        <f>_xlfn.XLOOKUP(A1017,[3]!Table13456[No заказа],[3]!Table13456[Дата
отправки],"",0,1)</f>
        <v>45783</v>
      </c>
      <c r="C1017" s="3"/>
      <c r="D1017" s="3"/>
      <c r="F1017" s="5">
        <f>_xlfn.XLOOKUP(A1017,[3]!Table13456[No заказа],[3]!Table13456[Количество],"",0,1)</f>
        <v>1</v>
      </c>
      <c r="G1017" s="5">
        <f>_xlfn.XLOOKUP(A1017,[3]!Table13456[No заказа],[3]!Table13456[Цена],"",0,1)</f>
        <v>8644</v>
      </c>
      <c r="H1017" s="2" t="str">
        <f>M01_SETTINGS!$F$2</f>
        <v>KASPI</v>
      </c>
    </row>
    <row r="1018" spans="1:8" x14ac:dyDescent="0.35">
      <c r="A1018" s="2">
        <v>545168207</v>
      </c>
      <c r="B1018" s="3">
        <f>_xlfn.XLOOKUP(A1018,[3]!Table13456[No заказа],[3]!Table13456[Дата
отправки],"",0,1)</f>
        <v>45783</v>
      </c>
      <c r="C1018" s="3"/>
      <c r="D1018" s="3"/>
      <c r="F1018" s="5">
        <f>_xlfn.XLOOKUP(A1018,[3]!Table13456[No заказа],[3]!Table13456[Количество],"",0,1)</f>
        <v>1</v>
      </c>
      <c r="G1018" s="5">
        <f>_xlfn.XLOOKUP(A1018,[3]!Table13456[No заказа],[3]!Table13456[Цена],"",0,1)</f>
        <v>8589</v>
      </c>
      <c r="H1018" s="2" t="str">
        <f>M01_SETTINGS!$F$2</f>
        <v>KASPI</v>
      </c>
    </row>
    <row r="1019" spans="1:8" x14ac:dyDescent="0.35">
      <c r="A1019" s="2">
        <v>545366054</v>
      </c>
      <c r="B1019" s="3">
        <f>_xlfn.XLOOKUP(A1019,[3]!Table13456[No заказа],[3]!Table13456[Дата
отправки],"",0,1)</f>
        <v>45783</v>
      </c>
      <c r="C1019" s="3"/>
      <c r="D1019" s="3"/>
      <c r="F1019" s="5">
        <f>_xlfn.XLOOKUP(A1019,[3]!Table13456[No заказа],[3]!Table13456[Количество],"",0,1)</f>
        <v>1</v>
      </c>
      <c r="G1019" s="5">
        <f>_xlfn.XLOOKUP(A1019,[3]!Table13456[No заказа],[3]!Table13456[Цена],"",0,1)</f>
        <v>8998</v>
      </c>
      <c r="H1019" s="2" t="str">
        <f>M01_SETTINGS!$F$2</f>
        <v>KASPI</v>
      </c>
    </row>
    <row r="1020" spans="1:8" x14ac:dyDescent="0.35">
      <c r="A1020" s="2">
        <v>545315183</v>
      </c>
      <c r="B1020" s="3">
        <f>_xlfn.XLOOKUP(A1020,[3]!Table13456[No заказа],[3]!Table13456[Дата
отправки],"",0,1)</f>
        <v>45783</v>
      </c>
      <c r="C1020" s="3"/>
      <c r="D1020" s="3"/>
      <c r="F1020" s="5">
        <f>_xlfn.XLOOKUP(A1020,[3]!Table13456[No заказа],[3]!Table13456[Количество],"",0,1)</f>
        <v>1</v>
      </c>
      <c r="G1020" s="5">
        <f>_xlfn.XLOOKUP(A1020,[3]!Table13456[No заказа],[3]!Table13456[Цена],"",0,1)</f>
        <v>17990</v>
      </c>
      <c r="H1020" s="2" t="str">
        <f>M01_SETTINGS!$F$2</f>
        <v>KASPI</v>
      </c>
    </row>
    <row r="1021" spans="1:8" x14ac:dyDescent="0.35">
      <c r="A1021" s="2">
        <v>545125754</v>
      </c>
      <c r="B1021" s="3">
        <f>_xlfn.XLOOKUP(A1021,[3]!Table13456[No заказа],[3]!Table13456[Дата
отправки],"",0,1)</f>
        <v>45783</v>
      </c>
      <c r="C1021" s="3"/>
      <c r="D1021" s="3"/>
      <c r="F1021" s="5">
        <f>_xlfn.XLOOKUP(A1021,[3]!Table13456[No заказа],[3]!Table13456[Количество],"",0,1)</f>
        <v>1</v>
      </c>
      <c r="G1021" s="5">
        <f>_xlfn.XLOOKUP(A1021,[3]!Table13456[No заказа],[3]!Table13456[Цена],"",0,1)</f>
        <v>15490</v>
      </c>
      <c r="H1021" s="2" t="str">
        <f>M01_SETTINGS!$F$2</f>
        <v>KASPI</v>
      </c>
    </row>
    <row r="1022" spans="1:8" x14ac:dyDescent="0.35">
      <c r="A1022" s="2">
        <v>545022272</v>
      </c>
      <c r="B1022" s="3">
        <f>_xlfn.XLOOKUP(A1022,[3]!Table13456[No заказа],[3]!Table13456[Дата
отправки],"",0,1)</f>
        <v>45783</v>
      </c>
      <c r="C1022" s="3"/>
      <c r="D1022" s="3"/>
      <c r="F1022" s="5">
        <f>_xlfn.XLOOKUP(A1022,[3]!Table13456[No заказа],[3]!Table13456[Количество],"",0,1)</f>
        <v>1</v>
      </c>
      <c r="G1022" s="5">
        <f>_xlfn.XLOOKUP(A1022,[3]!Table13456[No заказа],[3]!Table13456[Цена],"",0,1)</f>
        <v>15490</v>
      </c>
      <c r="H1022" s="2" t="str">
        <f>M01_SETTINGS!$F$2</f>
        <v>KASPI</v>
      </c>
    </row>
    <row r="1023" spans="1:8" x14ac:dyDescent="0.35">
      <c r="A1023" s="2">
        <v>545141675</v>
      </c>
      <c r="B1023" s="3">
        <f>_xlfn.XLOOKUP(A1023,[3]!Table13456[No заказа],[3]!Table13456[Дата
отправки],"",0,1)</f>
        <v>45783</v>
      </c>
      <c r="C1023" s="3"/>
      <c r="D1023" s="3"/>
      <c r="F1023" s="5">
        <f>_xlfn.XLOOKUP(A1023,[3]!Table13456[No заказа],[3]!Table13456[Количество],"",0,1)</f>
        <v>1</v>
      </c>
      <c r="G1023" s="5">
        <f>_xlfn.XLOOKUP(A1023,[3]!Table13456[No заказа],[3]!Table13456[Цена],"",0,1)</f>
        <v>14990</v>
      </c>
      <c r="H1023" s="2" t="str">
        <f>M01_SETTINGS!$F$2</f>
        <v>KASPI</v>
      </c>
    </row>
    <row r="1024" spans="1:8" x14ac:dyDescent="0.35">
      <c r="A1024" s="2">
        <v>545033418</v>
      </c>
      <c r="B1024" s="3">
        <f>_xlfn.XLOOKUP(A1024,[3]!Table13456[No заказа],[3]!Table13456[Дата
отправки],"",0,1)</f>
        <v>45783</v>
      </c>
      <c r="C1024" s="3"/>
      <c r="D1024" s="3"/>
      <c r="F1024" s="5">
        <f>_xlfn.XLOOKUP(A1024,[3]!Table13456[No заказа],[3]!Table13456[Количество],"",0,1)</f>
        <v>1</v>
      </c>
      <c r="G1024" s="5">
        <f>_xlfn.XLOOKUP(A1024,[3]!Table13456[No заказа],[3]!Table13456[Цена],"",0,1)</f>
        <v>14990</v>
      </c>
      <c r="H1024" s="2" t="str">
        <f>M01_SETTINGS!$F$2</f>
        <v>KASPI</v>
      </c>
    </row>
    <row r="1025" spans="1:8" x14ac:dyDescent="0.35">
      <c r="A1025" s="2">
        <v>545297881</v>
      </c>
      <c r="B1025" s="3">
        <f>_xlfn.XLOOKUP(A1025,[3]!Table13456[No заказа],[3]!Table13456[Дата
отправки],"",0,1)</f>
        <v>45783</v>
      </c>
      <c r="C1025" s="3"/>
      <c r="D1025" s="3"/>
      <c r="F1025" s="5">
        <f>_xlfn.XLOOKUP(A1025,[3]!Table13456[No заказа],[3]!Table13456[Количество],"",0,1)</f>
        <v>1</v>
      </c>
      <c r="G1025" s="5">
        <f>_xlfn.XLOOKUP(A1025,[3]!Table13456[No заказа],[3]!Table13456[Цена],"",0,1)</f>
        <v>11990</v>
      </c>
      <c r="H1025" s="2" t="str">
        <f>M01_SETTINGS!$F$2</f>
        <v>KASPI</v>
      </c>
    </row>
    <row r="1026" spans="1:8" x14ac:dyDescent="0.35">
      <c r="A1026" s="2">
        <v>545286653</v>
      </c>
      <c r="B1026" s="3">
        <f>_xlfn.XLOOKUP(A1026,[3]!Table13456[No заказа],[3]!Table13456[Дата
отправки],"",0,1)</f>
        <v>45783</v>
      </c>
      <c r="C1026" s="3"/>
      <c r="D1026" s="3"/>
      <c r="F1026" s="5">
        <f>_xlfn.XLOOKUP(A1026,[3]!Table13456[No заказа],[3]!Table13456[Количество],"",0,1)</f>
        <v>1</v>
      </c>
      <c r="G1026" s="5">
        <f>_xlfn.XLOOKUP(A1026,[3]!Table13456[No заказа],[3]!Table13456[Цена],"",0,1)</f>
        <v>11990</v>
      </c>
      <c r="H1026" s="2" t="str">
        <f>M01_SETTINGS!$F$2</f>
        <v>KASPI</v>
      </c>
    </row>
    <row r="1027" spans="1:8" x14ac:dyDescent="0.35">
      <c r="A1027" s="2">
        <v>544949710</v>
      </c>
      <c r="B1027" s="3">
        <f>_xlfn.XLOOKUP(A1027,[3]!Table13456[No заказа],[3]!Table13456[Дата
отправки],"",0,1)</f>
        <v>45783</v>
      </c>
      <c r="C1027" s="3"/>
      <c r="D1027" s="3"/>
      <c r="F1027" s="5">
        <f>_xlfn.XLOOKUP(A1027,[3]!Table13456[No заказа],[3]!Table13456[Количество],"",0,1)</f>
        <v>1</v>
      </c>
      <c r="G1027" s="5">
        <f>_xlfn.XLOOKUP(A1027,[3]!Table13456[No заказа],[3]!Table13456[Цена],"",0,1)</f>
        <v>17990</v>
      </c>
      <c r="H1027" s="2" t="str">
        <f>M01_SETTINGS!$F$2</f>
        <v>KASPI</v>
      </c>
    </row>
    <row r="1028" spans="1:8" x14ac:dyDescent="0.35">
      <c r="A1028" s="2">
        <v>544897693</v>
      </c>
      <c r="B1028" s="3">
        <f>_xlfn.XLOOKUP(A1028,[3]!Table13456[No заказа],[3]!Table13456[Дата
отправки],"",0,1)</f>
        <v>45783</v>
      </c>
      <c r="C1028" s="3"/>
      <c r="D1028" s="3"/>
      <c r="F1028" s="5">
        <f>_xlfn.XLOOKUP(A1028,[3]!Table13456[No заказа],[3]!Table13456[Количество],"",0,1)</f>
        <v>1</v>
      </c>
      <c r="G1028" s="5">
        <f>_xlfn.XLOOKUP(A1028,[3]!Table13456[No заказа],[3]!Table13456[Цена],"",0,1)</f>
        <v>17990</v>
      </c>
      <c r="H1028" s="2" t="str">
        <f>M01_SETTINGS!$F$2</f>
        <v>KASPI</v>
      </c>
    </row>
    <row r="1029" spans="1:8" x14ac:dyDescent="0.35">
      <c r="A1029" s="2">
        <v>545432085</v>
      </c>
      <c r="B1029" s="3">
        <f>_xlfn.XLOOKUP(A1029,[3]!Table13456[No заказа],[3]!Table13456[Дата
отправки],"",0,1)</f>
        <v>45783</v>
      </c>
      <c r="C1029" s="3"/>
      <c r="D1029" s="3"/>
      <c r="F1029" s="5">
        <f>_xlfn.XLOOKUP(A1029,[3]!Table13456[No заказа],[3]!Table13456[Количество],"",0,1)</f>
        <v>1</v>
      </c>
      <c r="G1029" s="5">
        <f>_xlfn.XLOOKUP(A1029,[3]!Table13456[No заказа],[3]!Table13456[Цена],"",0,1)</f>
        <v>20990</v>
      </c>
      <c r="H1029" s="2" t="str">
        <f>M01_SETTINGS!$F$2</f>
        <v>KASPI</v>
      </c>
    </row>
    <row r="1030" spans="1:8" x14ac:dyDescent="0.35">
      <c r="A1030" s="2">
        <v>545365632</v>
      </c>
      <c r="B1030" s="3">
        <f>_xlfn.XLOOKUP(A1030,[3]!Table13456[No заказа],[3]!Table13456[Дата
отправки],"",0,1)</f>
        <v>45783</v>
      </c>
      <c r="C1030" s="3"/>
      <c r="D1030" s="3"/>
      <c r="F1030" s="5">
        <f>_xlfn.XLOOKUP(A1030,[3]!Table13456[No заказа],[3]!Table13456[Количество],"",0,1)</f>
        <v>1</v>
      </c>
      <c r="G1030" s="5">
        <f>_xlfn.XLOOKUP(A1030,[3]!Table13456[No заказа],[3]!Table13456[Цена],"",0,1)</f>
        <v>17990</v>
      </c>
      <c r="H1030" s="2" t="str">
        <f>M01_SETTINGS!$F$2</f>
        <v>KASPI</v>
      </c>
    </row>
    <row r="1031" spans="1:8" x14ac:dyDescent="0.35">
      <c r="A1031" s="2">
        <v>544942587</v>
      </c>
      <c r="B1031" s="3">
        <f>_xlfn.XLOOKUP(A1031,[3]!Table13456[No заказа],[3]!Table13456[Дата
отправки],"",0,1)</f>
        <v>45783</v>
      </c>
      <c r="C1031" s="3"/>
      <c r="D1031" s="3"/>
      <c r="F1031" s="5">
        <f>_xlfn.XLOOKUP(A1031,[3]!Table13456[No заказа],[3]!Table13456[Количество],"",0,1)</f>
        <v>1</v>
      </c>
      <c r="G1031" s="5">
        <f>_xlfn.XLOOKUP(A1031,[3]!Table13456[No заказа],[3]!Table13456[Цена],"",0,1)</f>
        <v>16990</v>
      </c>
      <c r="H1031" s="2" t="str">
        <f>M01_SETTINGS!$F$2</f>
        <v>KASPI</v>
      </c>
    </row>
    <row r="1032" spans="1:8" x14ac:dyDescent="0.35">
      <c r="A1032" s="2">
        <v>544926659</v>
      </c>
      <c r="B1032" s="3">
        <f>_xlfn.XLOOKUP(A1032,[3]!Table13456[No заказа],[3]!Table13456[Дата
отправки],"",0,1)</f>
        <v>45783</v>
      </c>
      <c r="C1032" s="3"/>
      <c r="D1032" s="3"/>
      <c r="F1032" s="5">
        <f>_xlfn.XLOOKUP(A1032,[3]!Table13456[No заказа],[3]!Table13456[Количество],"",0,1)</f>
        <v>1</v>
      </c>
      <c r="G1032" s="5">
        <f>_xlfn.XLOOKUP(A1032,[3]!Table13456[No заказа],[3]!Table13456[Цена],"",0,1)</f>
        <v>14990</v>
      </c>
      <c r="H1032" s="2" t="str">
        <f>M01_SETTINGS!$F$2</f>
        <v>KASPI</v>
      </c>
    </row>
    <row r="1033" spans="1:8" x14ac:dyDescent="0.35">
      <c r="A1033" s="2">
        <v>544902955</v>
      </c>
      <c r="B1033" s="3">
        <f>_xlfn.XLOOKUP(A1033,[3]!Table13456[No заказа],[3]!Table13456[Дата
отправки],"",0,1)</f>
        <v>45783</v>
      </c>
      <c r="C1033" s="3"/>
      <c r="D1033" s="3"/>
      <c r="F1033" s="5">
        <f>_xlfn.XLOOKUP(A1033,[3]!Table13456[No заказа],[3]!Table13456[Количество],"",0,1)</f>
        <v>1</v>
      </c>
      <c r="G1033" s="5">
        <f>_xlfn.XLOOKUP(A1033,[3]!Table13456[No заказа],[3]!Table13456[Цена],"",0,1)</f>
        <v>8994</v>
      </c>
      <c r="H1033" s="2" t="str">
        <f>M01_SETTINGS!$F$2</f>
        <v>KASPI</v>
      </c>
    </row>
    <row r="1034" spans="1:8" x14ac:dyDescent="0.35">
      <c r="A1034" s="2">
        <v>545273759</v>
      </c>
      <c r="B1034" s="3">
        <f>_xlfn.XLOOKUP(A1034,[3]!Table13456[No заказа],[3]!Table13456[Дата
отправки],"",0,1)</f>
        <v>45783</v>
      </c>
      <c r="C1034" s="3"/>
      <c r="D1034" s="3"/>
      <c r="F1034" s="5">
        <f>_xlfn.XLOOKUP(A1034,[3]!Table13456[No заказа],[3]!Table13456[Количество],"",0,1)</f>
        <v>1</v>
      </c>
      <c r="G1034" s="5">
        <f>_xlfn.XLOOKUP(A1034,[3]!Table13456[No заказа],[3]!Table13456[Цена],"",0,1)</f>
        <v>8912</v>
      </c>
      <c r="H1034" s="2" t="str">
        <f>M01_SETTINGS!$F$2</f>
        <v>KASPI</v>
      </c>
    </row>
    <row r="1035" spans="1:8" x14ac:dyDescent="0.35">
      <c r="A1035" s="2">
        <v>545321952</v>
      </c>
      <c r="B1035" s="3">
        <f>_xlfn.XLOOKUP(A1035,[3]!Table13456[No заказа],[3]!Table13456[Дата
отправки],"",0,1)</f>
        <v>45783</v>
      </c>
      <c r="C1035" s="3"/>
      <c r="D1035" s="3"/>
      <c r="F1035" s="5">
        <f>_xlfn.XLOOKUP(A1035,[3]!Table13456[No заказа],[3]!Table13456[Количество],"",0,1)</f>
        <v>1</v>
      </c>
      <c r="G1035" s="5">
        <f>_xlfn.XLOOKUP(A1035,[3]!Table13456[No заказа],[3]!Table13456[Цена],"",0,1)</f>
        <v>8994</v>
      </c>
      <c r="H1035" s="2" t="str">
        <f>M01_SETTINGS!$F$2</f>
        <v>KASPI</v>
      </c>
    </row>
    <row r="1036" spans="1:8" x14ac:dyDescent="0.35">
      <c r="A1036" s="2">
        <v>544875541</v>
      </c>
      <c r="B1036" s="3">
        <f>_xlfn.XLOOKUP(A1036,[3]!Table13456[No заказа],[3]!Table13456[Дата
отправки],"",0,1)</f>
        <v>45783</v>
      </c>
      <c r="C1036" s="3"/>
      <c r="D1036" s="3"/>
      <c r="F1036" s="5">
        <f>_xlfn.XLOOKUP(A1036,[3]!Table13456[No заказа],[3]!Table13456[Количество],"",0,1)</f>
        <v>1</v>
      </c>
      <c r="G1036" s="5">
        <f>_xlfn.XLOOKUP(A1036,[3]!Table13456[No заказа],[3]!Table13456[Цена],"",0,1)</f>
        <v>8994</v>
      </c>
      <c r="H1036" s="2" t="str">
        <f>M01_SETTINGS!$F$2</f>
        <v>KASPI</v>
      </c>
    </row>
    <row r="1037" spans="1:8" x14ac:dyDescent="0.35">
      <c r="A1037" s="2">
        <v>544767416</v>
      </c>
      <c r="B1037" s="3">
        <f>_xlfn.XLOOKUP(A1037,[3]!Table13456[No заказа],[3]!Table13456[Дата
отправки],"",0,1)</f>
        <v>45783</v>
      </c>
      <c r="C1037" s="3"/>
      <c r="D1037" s="3"/>
      <c r="F1037" s="5">
        <f>_xlfn.XLOOKUP(A1037,[3]!Table13456[No заказа],[3]!Table13456[Количество],"",0,1)</f>
        <v>1</v>
      </c>
      <c r="G1037" s="5">
        <f>_xlfn.XLOOKUP(A1037,[3]!Table13456[No заказа],[3]!Table13456[Цена],"",0,1)</f>
        <v>8913</v>
      </c>
      <c r="H1037" s="2" t="str">
        <f>M01_SETTINGS!$F$2</f>
        <v>KASPI</v>
      </c>
    </row>
    <row r="1038" spans="1:8" x14ac:dyDescent="0.35">
      <c r="A1038" s="2">
        <v>544823214</v>
      </c>
      <c r="B1038" s="3">
        <f>_xlfn.XLOOKUP(A1038,[3]!Table13456[No заказа],[3]!Table13456[Дата
отправки],"",0,1)</f>
        <v>45783</v>
      </c>
      <c r="C1038" s="3"/>
      <c r="D1038" s="3"/>
      <c r="F1038" s="5">
        <f>_xlfn.XLOOKUP(A1038,[3]!Table13456[No заказа],[3]!Table13456[Количество],"",0,1)</f>
        <v>1</v>
      </c>
      <c r="G1038" s="5">
        <f>_xlfn.XLOOKUP(A1038,[3]!Table13456[No заказа],[3]!Table13456[Цена],"",0,1)</f>
        <v>8869</v>
      </c>
      <c r="H1038" s="2" t="str">
        <f>M01_SETTINGS!$F$2</f>
        <v>KASPI</v>
      </c>
    </row>
    <row r="1039" spans="1:8" x14ac:dyDescent="0.35">
      <c r="A1039" s="2">
        <v>544750351</v>
      </c>
      <c r="B1039" s="3">
        <f>_xlfn.XLOOKUP(A1039,[3]!Table13456[No заказа],[3]!Table13456[Дата
отправки],"",0,1)</f>
        <v>45783</v>
      </c>
      <c r="C1039" s="3"/>
      <c r="D1039" s="3"/>
      <c r="F1039" s="5">
        <f>_xlfn.XLOOKUP(A1039,[3]!Table13456[No заказа],[3]!Table13456[Количество],"",0,1)</f>
        <v>1</v>
      </c>
      <c r="G1039" s="5">
        <f>_xlfn.XLOOKUP(A1039,[3]!Table13456[No заказа],[3]!Table13456[Цена],"",0,1)</f>
        <v>8588</v>
      </c>
      <c r="H1039" s="2" t="str">
        <f>M01_SETTINGS!$F$2</f>
        <v>KASPI</v>
      </c>
    </row>
    <row r="1040" spans="1:8" x14ac:dyDescent="0.35">
      <c r="A1040" s="2">
        <v>544933667</v>
      </c>
      <c r="B1040" s="3">
        <f>_xlfn.XLOOKUP(A1040,[3]!Table13456[No заказа],[3]!Table13456[Дата
отправки],"",0,1)</f>
        <v>45783</v>
      </c>
      <c r="C1040" s="3"/>
      <c r="D1040" s="3"/>
      <c r="F1040" s="5">
        <f>_xlfn.XLOOKUP(A1040,[3]!Table13456[No заказа],[3]!Table13456[Количество],"",0,1)</f>
        <v>1</v>
      </c>
      <c r="G1040" s="5">
        <f>_xlfn.XLOOKUP(A1040,[3]!Table13456[No заказа],[3]!Table13456[Цена],"",0,1)</f>
        <v>8589</v>
      </c>
      <c r="H1040" s="2" t="str">
        <f>M01_SETTINGS!$F$2</f>
        <v>KASPI</v>
      </c>
    </row>
    <row r="1041" spans="1:8" x14ac:dyDescent="0.35">
      <c r="A1041" s="2">
        <v>544769560</v>
      </c>
      <c r="B1041" s="3">
        <f>_xlfn.XLOOKUP(A1041,[3]!Table13456[No заказа],[3]!Table13456[Дата
отправки],"",0,1)</f>
        <v>45783</v>
      </c>
      <c r="C1041" s="3"/>
      <c r="D1041" s="3"/>
      <c r="F1041" s="5">
        <f>_xlfn.XLOOKUP(A1041,[3]!Table13456[No заказа],[3]!Table13456[Количество],"",0,1)</f>
        <v>1</v>
      </c>
      <c r="G1041" s="5">
        <f>_xlfn.XLOOKUP(A1041,[3]!Table13456[No заказа],[3]!Table13456[Цена],"",0,1)</f>
        <v>8988</v>
      </c>
      <c r="H1041" s="2" t="str">
        <f>M01_SETTINGS!$F$2</f>
        <v>KASPI</v>
      </c>
    </row>
    <row r="1042" spans="1:8" x14ac:dyDescent="0.35">
      <c r="A1042" s="2">
        <v>545200651</v>
      </c>
      <c r="B1042" s="3">
        <f>_xlfn.XLOOKUP(A1042,[3]!Table13456[No заказа],[3]!Table13456[Дата
отправки],"",0,1)</f>
        <v>45783</v>
      </c>
      <c r="C1042" s="3"/>
      <c r="D1042" s="3"/>
      <c r="F1042" s="5">
        <f>_xlfn.XLOOKUP(A1042,[3]!Table13456[No заказа],[3]!Table13456[Количество],"",0,1)</f>
        <v>1</v>
      </c>
      <c r="G1042" s="5">
        <f>_xlfn.XLOOKUP(A1042,[3]!Table13456[No заказа],[3]!Table13456[Цена],"",0,1)</f>
        <v>8782</v>
      </c>
      <c r="H1042" s="2" t="str">
        <f>M01_SETTINGS!$F$2</f>
        <v>KASPI</v>
      </c>
    </row>
    <row r="1043" spans="1:8" x14ac:dyDescent="0.35">
      <c r="A1043" s="2">
        <v>545474448</v>
      </c>
      <c r="B1043" s="3">
        <f>_xlfn.XLOOKUP(A1043,[3]!Table13456[No заказа],[3]!Table13456[Дата
отправки],"",0,1)</f>
        <v>45783</v>
      </c>
      <c r="C1043" s="3"/>
      <c r="D1043" s="3"/>
      <c r="F1043" s="5">
        <f>_xlfn.XLOOKUP(A1043,[3]!Table13456[No заказа],[3]!Table13456[Количество],"",0,1)</f>
        <v>1</v>
      </c>
      <c r="G1043" s="5">
        <f>_xlfn.XLOOKUP(A1043,[3]!Table13456[No заказа],[3]!Table13456[Цена],"",0,1)</f>
        <v>8588</v>
      </c>
      <c r="H1043" s="2" t="str">
        <f>M01_SETTINGS!$F$2</f>
        <v>KASPI</v>
      </c>
    </row>
    <row r="1044" spans="1:8" x14ac:dyDescent="0.35">
      <c r="A1044" s="2">
        <v>544804352</v>
      </c>
      <c r="B1044" s="3">
        <f>_xlfn.XLOOKUP(A1044,[3]!Table13456[No заказа],[3]!Table13456[Дата
отправки],"",0,1)</f>
        <v>45783</v>
      </c>
      <c r="C1044" s="3"/>
      <c r="D1044" s="3"/>
      <c r="F1044" s="5">
        <f>_xlfn.XLOOKUP(A1044,[3]!Table13456[No заказа],[3]!Table13456[Количество],"",0,1)</f>
        <v>1</v>
      </c>
      <c r="G1044" s="5">
        <f>_xlfn.XLOOKUP(A1044,[3]!Table13456[No заказа],[3]!Table13456[Цена],"",0,1)</f>
        <v>8869</v>
      </c>
      <c r="H1044" s="2" t="str">
        <f>M01_SETTINGS!$F$2</f>
        <v>KASPI</v>
      </c>
    </row>
    <row r="1045" spans="1:8" x14ac:dyDescent="0.35">
      <c r="A1045" s="2">
        <v>545313715</v>
      </c>
      <c r="B1045" s="3">
        <f>_xlfn.XLOOKUP(A1045,[3]!Table13456[No заказа],[3]!Table13456[Дата
отправки],"",0,1)</f>
        <v>45783</v>
      </c>
      <c r="C1045" s="3"/>
      <c r="D1045" s="3"/>
      <c r="F1045" s="5">
        <f>_xlfn.XLOOKUP(A1045,[3]!Table13456[No заказа],[3]!Table13456[Количество],"",0,1)</f>
        <v>1</v>
      </c>
      <c r="G1045" s="5">
        <f>_xlfn.XLOOKUP(A1045,[3]!Table13456[No заказа],[3]!Table13456[Цена],"",0,1)</f>
        <v>8590</v>
      </c>
      <c r="H1045" s="2" t="str">
        <f>M01_SETTINGS!$F$2</f>
        <v>KASPI</v>
      </c>
    </row>
    <row r="1046" spans="1:8" x14ac:dyDescent="0.35">
      <c r="A1046" s="2">
        <v>544401380</v>
      </c>
      <c r="B1046" s="3">
        <f>_xlfn.XLOOKUP(A1046,[3]!Table13456[No заказа],[3]!Table13456[Дата
отправки],"",0,1)</f>
        <v>45782</v>
      </c>
      <c r="C1046" s="3"/>
      <c r="D1046" s="3"/>
      <c r="F1046" s="5">
        <f>_xlfn.XLOOKUP(A1046,[3]!Table13456[No заказа],[3]!Table13456[Количество],"",0,1)</f>
        <v>1</v>
      </c>
      <c r="G1046" s="5">
        <f>_xlfn.XLOOKUP(A1046,[3]!Table13456[No заказа],[3]!Table13456[Цена],"",0,1)</f>
        <v>8589</v>
      </c>
      <c r="H1046" s="2" t="str">
        <f>M01_SETTINGS!$F$2</f>
        <v>KASPI</v>
      </c>
    </row>
    <row r="1047" spans="1:8" x14ac:dyDescent="0.35">
      <c r="A1047" s="2">
        <v>544519257</v>
      </c>
      <c r="B1047" s="3">
        <f>_xlfn.XLOOKUP(A1047,[3]!Table13456[No заказа],[3]!Table13456[Дата
отправки],"",0,1)</f>
        <v>45782</v>
      </c>
      <c r="C1047" s="3"/>
      <c r="D1047" s="3"/>
      <c r="F1047" s="5">
        <f>_xlfn.XLOOKUP(A1047,[3]!Table13456[No заказа],[3]!Table13456[Количество],"",0,1)</f>
        <v>1</v>
      </c>
      <c r="G1047" s="5">
        <f>_xlfn.XLOOKUP(A1047,[3]!Table13456[No заказа],[3]!Table13456[Цена],"",0,1)</f>
        <v>8784</v>
      </c>
      <c r="H1047" s="2" t="str">
        <f>M01_SETTINGS!$F$2</f>
        <v>KASPI</v>
      </c>
    </row>
    <row r="1048" spans="1:8" x14ac:dyDescent="0.35">
      <c r="A1048" s="2">
        <v>544285035</v>
      </c>
      <c r="B1048" s="3">
        <f>_xlfn.XLOOKUP(A1048,[3]!Table13456[No заказа],[3]!Table13456[Дата
отправки],"",0,1)</f>
        <v>45782</v>
      </c>
      <c r="C1048" s="3"/>
      <c r="D1048" s="3"/>
      <c r="F1048" s="5">
        <f>_xlfn.XLOOKUP(A1048,[3]!Table13456[No заказа],[3]!Table13456[Количество],"",0,1)</f>
        <v>1</v>
      </c>
      <c r="G1048" s="5">
        <f>_xlfn.XLOOKUP(A1048,[3]!Table13456[No заказа],[3]!Table13456[Цена],"",0,1)</f>
        <v>8929</v>
      </c>
      <c r="H1048" s="2" t="str">
        <f>M01_SETTINGS!$F$2</f>
        <v>KASPI</v>
      </c>
    </row>
    <row r="1049" spans="1:8" x14ac:dyDescent="0.35">
      <c r="A1049" s="2">
        <v>544308361</v>
      </c>
      <c r="B1049" s="3">
        <f>_xlfn.XLOOKUP(A1049,[3]!Table13456[No заказа],[3]!Table13456[Дата
отправки],"",0,1)</f>
        <v>45782</v>
      </c>
      <c r="C1049" s="3"/>
      <c r="D1049" s="3"/>
      <c r="F1049" s="5">
        <f>_xlfn.XLOOKUP(A1049,[3]!Table13456[No заказа],[3]!Table13456[Количество],"",0,1)</f>
        <v>1</v>
      </c>
      <c r="G1049" s="5">
        <f>_xlfn.XLOOKUP(A1049,[3]!Table13456[No заказа],[3]!Table13456[Цена],"",0,1)</f>
        <v>8589</v>
      </c>
      <c r="H1049" s="2" t="str">
        <f>M01_SETTINGS!$F$2</f>
        <v>KASPI</v>
      </c>
    </row>
    <row r="1050" spans="1:8" x14ac:dyDescent="0.35">
      <c r="A1050" s="2">
        <v>544770379</v>
      </c>
      <c r="B1050" s="3">
        <f>_xlfn.XLOOKUP(A1050,[3]!Table13456[No заказа],[3]!Table13456[Дата
отправки],"",0,1)</f>
        <v>45782</v>
      </c>
      <c r="C1050" s="3"/>
      <c r="D1050" s="3"/>
      <c r="F1050" s="5">
        <f>_xlfn.XLOOKUP(A1050,[3]!Table13456[No заказа],[3]!Table13456[Количество],"",0,1)</f>
        <v>1</v>
      </c>
      <c r="G1050" s="5">
        <f>_xlfn.XLOOKUP(A1050,[3]!Table13456[No заказа],[3]!Table13456[Цена],"",0,1)</f>
        <v>8869</v>
      </c>
      <c r="H1050" s="2" t="str">
        <f>M01_SETTINGS!$F$2</f>
        <v>KASPI</v>
      </c>
    </row>
    <row r="1051" spans="1:8" x14ac:dyDescent="0.35">
      <c r="A1051" s="2">
        <v>544369527</v>
      </c>
      <c r="B1051" s="3">
        <f>_xlfn.XLOOKUP(A1051,[3]!Table13456[No заказа],[3]!Table13456[Дата
отправки],"",0,1)</f>
        <v>45782</v>
      </c>
      <c r="C1051" s="3"/>
      <c r="D1051" s="3"/>
      <c r="F1051" s="5">
        <f>_xlfn.XLOOKUP(A1051,[3]!Table13456[No заказа],[3]!Table13456[Количество],"",0,1)</f>
        <v>1</v>
      </c>
      <c r="G1051" s="5">
        <f>_xlfn.XLOOKUP(A1051,[3]!Table13456[No заказа],[3]!Table13456[Цена],"",0,1)</f>
        <v>8919</v>
      </c>
      <c r="H1051" s="2" t="str">
        <f>M01_SETTINGS!$F$2</f>
        <v>KASPI</v>
      </c>
    </row>
    <row r="1052" spans="1:8" x14ac:dyDescent="0.35">
      <c r="A1052" s="2">
        <v>544552108</v>
      </c>
      <c r="B1052" s="3">
        <f>_xlfn.XLOOKUP(A1052,[3]!Table13456[No заказа],[3]!Table13456[Дата
отправки],"",0,1)</f>
        <v>45782</v>
      </c>
      <c r="C1052" s="3"/>
      <c r="D1052" s="3"/>
      <c r="F1052" s="5">
        <f>_xlfn.XLOOKUP(A1052,[3]!Table13456[No заказа],[3]!Table13456[Количество],"",0,1)</f>
        <v>1</v>
      </c>
      <c r="G1052" s="5">
        <f>_xlfn.XLOOKUP(A1052,[3]!Table13456[No заказа],[3]!Table13456[Цена],"",0,1)</f>
        <v>15490</v>
      </c>
      <c r="H1052" s="2" t="str">
        <f>M01_SETTINGS!$F$2</f>
        <v>KASPI</v>
      </c>
    </row>
    <row r="1053" spans="1:8" x14ac:dyDescent="0.35">
      <c r="A1053" s="2">
        <v>544446409</v>
      </c>
      <c r="B1053" s="3">
        <f>_xlfn.XLOOKUP(A1053,[3]!Table13456[No заказа],[3]!Table13456[Дата
отправки],"",0,1)</f>
        <v>45782</v>
      </c>
      <c r="C1053" s="3"/>
      <c r="D1053" s="3"/>
      <c r="F1053" s="5">
        <f>_xlfn.XLOOKUP(A1053,[3]!Table13456[No заказа],[3]!Table13456[Количество],"",0,1)</f>
        <v>1</v>
      </c>
      <c r="G1053" s="5">
        <f>_xlfn.XLOOKUP(A1053,[3]!Table13456[No заказа],[3]!Table13456[Цена],"",0,1)</f>
        <v>15490</v>
      </c>
      <c r="H1053" s="2" t="str">
        <f>M01_SETTINGS!$F$2</f>
        <v>KASPI</v>
      </c>
    </row>
    <row r="1054" spans="1:8" x14ac:dyDescent="0.35">
      <c r="A1054" s="2">
        <v>544393805</v>
      </c>
      <c r="B1054" s="3">
        <f>_xlfn.XLOOKUP(A1054,[3]!Table13456[No заказа],[3]!Table13456[Дата
отправки],"",0,1)</f>
        <v>45782</v>
      </c>
      <c r="C1054" s="3"/>
      <c r="D1054" s="3"/>
      <c r="F1054" s="5">
        <f>_xlfn.XLOOKUP(A1054,[3]!Table13456[No заказа],[3]!Table13456[Количество],"",0,1)</f>
        <v>1</v>
      </c>
      <c r="G1054" s="5">
        <f>_xlfn.XLOOKUP(A1054,[3]!Table13456[No заказа],[3]!Table13456[Цена],"",0,1)</f>
        <v>15490</v>
      </c>
      <c r="H1054" s="2" t="str">
        <f>M01_SETTINGS!$F$2</f>
        <v>KASPI</v>
      </c>
    </row>
    <row r="1055" spans="1:8" x14ac:dyDescent="0.35">
      <c r="A1055" s="2">
        <v>544232428</v>
      </c>
      <c r="B1055" s="3">
        <f>_xlfn.XLOOKUP(A1055,[3]!Table13456[No заказа],[3]!Table13456[Дата
отправки],"",0,1)</f>
        <v>45782</v>
      </c>
      <c r="C1055" s="3"/>
      <c r="D1055" s="3"/>
      <c r="F1055" s="5">
        <f>_xlfn.XLOOKUP(A1055,[3]!Table13456[No заказа],[3]!Table13456[Количество],"",0,1)</f>
        <v>1</v>
      </c>
      <c r="G1055" s="5">
        <f>_xlfn.XLOOKUP(A1055,[3]!Table13456[No заказа],[3]!Table13456[Цена],"",0,1)</f>
        <v>13990</v>
      </c>
      <c r="H1055" s="2" t="str">
        <f>M01_SETTINGS!$F$2</f>
        <v>KASPI</v>
      </c>
    </row>
    <row r="1056" spans="1:8" x14ac:dyDescent="0.35">
      <c r="A1056" s="2">
        <v>544665580</v>
      </c>
      <c r="B1056" s="3">
        <f>_xlfn.XLOOKUP(A1056,[3]!Table13456[No заказа],[3]!Table13456[Дата
отправки],"",0,1)</f>
        <v>45782</v>
      </c>
      <c r="C1056" s="3"/>
      <c r="D1056" s="3"/>
      <c r="F1056" s="5">
        <f>_xlfn.XLOOKUP(A1056,[3]!Table13456[No заказа],[3]!Table13456[Количество],"",0,1)</f>
        <v>1</v>
      </c>
      <c r="G1056" s="5">
        <f>_xlfn.XLOOKUP(A1056,[3]!Table13456[No заказа],[3]!Table13456[Цена],"",0,1)</f>
        <v>14990</v>
      </c>
      <c r="H1056" s="2" t="str">
        <f>M01_SETTINGS!$F$2</f>
        <v>KASPI</v>
      </c>
    </row>
    <row r="1057" spans="1:8" x14ac:dyDescent="0.35">
      <c r="A1057" s="2">
        <v>544365189</v>
      </c>
      <c r="B1057" s="3">
        <f>_xlfn.XLOOKUP(A1057,[3]!Table13456[No заказа],[3]!Table13456[Дата
отправки],"",0,1)</f>
        <v>45782</v>
      </c>
      <c r="C1057" s="3"/>
      <c r="D1057" s="3"/>
      <c r="F1057" s="5">
        <f>_xlfn.XLOOKUP(A1057,[3]!Table13456[No заказа],[3]!Table13456[Количество],"",0,1)</f>
        <v>1</v>
      </c>
      <c r="G1057" s="5">
        <f>_xlfn.XLOOKUP(A1057,[3]!Table13456[No заказа],[3]!Table13456[Цена],"",0,1)</f>
        <v>13990</v>
      </c>
      <c r="H1057" s="2" t="str">
        <f>M01_SETTINGS!$F$2</f>
        <v>KASPI</v>
      </c>
    </row>
    <row r="1058" spans="1:8" x14ac:dyDescent="0.35">
      <c r="A1058" s="2">
        <v>544783871</v>
      </c>
      <c r="B1058" s="3">
        <f>_xlfn.XLOOKUP(A1058,[3]!Table13456[No заказа],[3]!Table13456[Дата
отправки],"",0,1)</f>
        <v>45782</v>
      </c>
      <c r="C1058" s="3"/>
      <c r="D1058" s="3"/>
      <c r="F1058" s="5">
        <f>_xlfn.XLOOKUP(A1058,[3]!Table13456[No заказа],[3]!Table13456[Количество],"",0,1)</f>
        <v>1</v>
      </c>
      <c r="G1058" s="5">
        <f>_xlfn.XLOOKUP(A1058,[3]!Table13456[No заказа],[3]!Table13456[Цена],"",0,1)</f>
        <v>15490</v>
      </c>
      <c r="H1058" s="2" t="str">
        <f>M01_SETTINGS!$F$2</f>
        <v>KASPI</v>
      </c>
    </row>
    <row r="1059" spans="1:8" x14ac:dyDescent="0.35">
      <c r="A1059" s="2">
        <v>544453815</v>
      </c>
      <c r="B1059" s="3">
        <f>_xlfn.XLOOKUP(A1059,[3]!Table13456[No заказа],[3]!Table13456[Дата
отправки],"",0,1)</f>
        <v>45782</v>
      </c>
      <c r="C1059" s="3"/>
      <c r="D1059" s="3"/>
      <c r="F1059" s="5">
        <f>_xlfn.XLOOKUP(A1059,[3]!Table13456[No заказа],[3]!Table13456[Количество],"",0,1)</f>
        <v>1</v>
      </c>
      <c r="G1059" s="5">
        <f>_xlfn.XLOOKUP(A1059,[3]!Table13456[No заказа],[3]!Table13456[Цена],"",0,1)</f>
        <v>13990</v>
      </c>
      <c r="H1059" s="2" t="str">
        <f>M01_SETTINGS!$F$2</f>
        <v>KASPI</v>
      </c>
    </row>
    <row r="1060" spans="1:8" x14ac:dyDescent="0.35">
      <c r="A1060" s="2">
        <v>544779456</v>
      </c>
      <c r="B1060" s="3">
        <f>_xlfn.XLOOKUP(A1060,[3]!Table13456[No заказа],[3]!Table13456[Дата
отправки],"",0,1)</f>
        <v>45782</v>
      </c>
      <c r="C1060" s="3"/>
      <c r="D1060" s="3"/>
      <c r="F1060" s="5">
        <f>_xlfn.XLOOKUP(A1060,[3]!Table13456[No заказа],[3]!Table13456[Количество],"",0,1)</f>
        <v>1</v>
      </c>
      <c r="G1060" s="5">
        <f>_xlfn.XLOOKUP(A1060,[3]!Table13456[No заказа],[3]!Table13456[Цена],"",0,1)</f>
        <v>17990</v>
      </c>
      <c r="H1060" s="2" t="str">
        <f>M01_SETTINGS!$F$2</f>
        <v>KASPI</v>
      </c>
    </row>
    <row r="1061" spans="1:8" x14ac:dyDescent="0.35">
      <c r="A1061" s="2">
        <v>544748832</v>
      </c>
      <c r="B1061" s="3">
        <f>_xlfn.XLOOKUP(A1061,[3]!Table13456[No заказа],[3]!Table13456[Дата
отправки],"",0,1)</f>
        <v>45782</v>
      </c>
      <c r="C1061" s="3"/>
      <c r="D1061" s="3"/>
      <c r="F1061" s="5">
        <f>_xlfn.XLOOKUP(A1061,[3]!Table13456[No заказа],[3]!Table13456[Количество],"",0,1)</f>
        <v>1</v>
      </c>
      <c r="G1061" s="5">
        <f>_xlfn.XLOOKUP(A1061,[3]!Table13456[No заказа],[3]!Table13456[Цена],"",0,1)</f>
        <v>17990</v>
      </c>
      <c r="H1061" s="2" t="str">
        <f>M01_SETTINGS!$F$2</f>
        <v>KASPI</v>
      </c>
    </row>
    <row r="1062" spans="1:8" x14ac:dyDescent="0.35">
      <c r="A1062" s="2">
        <v>544650370</v>
      </c>
      <c r="B1062" s="3">
        <f>_xlfn.XLOOKUP(A1062,[3]!Table13456[No заказа],[3]!Table13456[Дата
отправки],"",0,1)</f>
        <v>45782</v>
      </c>
      <c r="C1062" s="3"/>
      <c r="D1062" s="3"/>
      <c r="F1062" s="5">
        <f>_xlfn.XLOOKUP(A1062,[3]!Table13456[No заказа],[3]!Table13456[Количество],"",0,1)</f>
        <v>1</v>
      </c>
      <c r="G1062" s="5">
        <f>_xlfn.XLOOKUP(A1062,[3]!Table13456[No заказа],[3]!Table13456[Цена],"",0,1)</f>
        <v>17990</v>
      </c>
      <c r="H1062" s="2" t="str">
        <f>M01_SETTINGS!$F$2</f>
        <v>KASPI</v>
      </c>
    </row>
    <row r="1063" spans="1:8" x14ac:dyDescent="0.35">
      <c r="A1063" s="2">
        <v>544269548</v>
      </c>
      <c r="B1063" s="3">
        <f>_xlfn.XLOOKUP(A1063,[3]!Table13456[No заказа],[3]!Table13456[Дата
отправки],"",0,1)</f>
        <v>45782</v>
      </c>
      <c r="C1063" s="3"/>
      <c r="D1063" s="3"/>
      <c r="F1063" s="5">
        <f>_xlfn.XLOOKUP(A1063,[3]!Table13456[No заказа],[3]!Table13456[Количество],"",0,1)</f>
        <v>1</v>
      </c>
      <c r="G1063" s="5">
        <f>_xlfn.XLOOKUP(A1063,[3]!Table13456[No заказа],[3]!Table13456[Цена],"",0,1)</f>
        <v>17990</v>
      </c>
      <c r="H1063" s="2" t="str">
        <f>M01_SETTINGS!$F$2</f>
        <v>KASPI</v>
      </c>
    </row>
    <row r="1064" spans="1:8" x14ac:dyDescent="0.35">
      <c r="A1064" s="2">
        <v>544574543</v>
      </c>
      <c r="B1064" s="3">
        <f>_xlfn.XLOOKUP(A1064,[3]!Table13456[No заказа],[3]!Table13456[Дата
отправки],"",0,1)</f>
        <v>45782</v>
      </c>
      <c r="C1064" s="3"/>
      <c r="D1064" s="3"/>
      <c r="F1064" s="5">
        <f>_xlfn.XLOOKUP(A1064,[3]!Table13456[No заказа],[3]!Table13456[Количество],"",0,1)</f>
        <v>1</v>
      </c>
      <c r="G1064" s="5">
        <f>_xlfn.XLOOKUP(A1064,[3]!Table13456[No заказа],[3]!Table13456[Цена],"",0,1)</f>
        <v>17990</v>
      </c>
      <c r="H1064" s="2" t="str">
        <f>M01_SETTINGS!$F$2</f>
        <v>KASPI</v>
      </c>
    </row>
    <row r="1065" spans="1:8" x14ac:dyDescent="0.35">
      <c r="A1065" s="2">
        <v>544193874</v>
      </c>
      <c r="B1065" s="3">
        <f>_xlfn.XLOOKUP(A1065,[3]!Table13456[No заказа],[3]!Table13456[Дата
отправки],"",0,1)</f>
        <v>45782</v>
      </c>
      <c r="C1065" s="3"/>
      <c r="D1065" s="3"/>
      <c r="F1065" s="5">
        <f>_xlfn.XLOOKUP(A1065,[3]!Table13456[No заказа],[3]!Table13456[Количество],"",0,1)</f>
        <v>1</v>
      </c>
      <c r="G1065" s="5">
        <f>_xlfn.XLOOKUP(A1065,[3]!Table13456[No заказа],[3]!Table13456[Цена],"",0,1)</f>
        <v>14990</v>
      </c>
      <c r="H1065" s="2" t="str">
        <f>M01_SETTINGS!$F$2</f>
        <v>KASPI</v>
      </c>
    </row>
    <row r="1066" spans="1:8" x14ac:dyDescent="0.35">
      <c r="A1066" s="2">
        <v>544672381</v>
      </c>
      <c r="B1066" s="3">
        <f>_xlfn.XLOOKUP(A1066,[3]!Table13456[No заказа],[3]!Table13456[Дата
отправки],"",0,1)</f>
        <v>45782</v>
      </c>
      <c r="C1066" s="3"/>
      <c r="D1066" s="3"/>
      <c r="F1066" s="5">
        <f>_xlfn.XLOOKUP(A1066,[3]!Table13456[No заказа],[3]!Table13456[Количество],"",0,1)</f>
        <v>1</v>
      </c>
      <c r="G1066" s="5">
        <f>_xlfn.XLOOKUP(A1066,[3]!Table13456[No заказа],[3]!Table13456[Цена],"",0,1)</f>
        <v>8589</v>
      </c>
      <c r="H1066" s="2" t="str">
        <f>M01_SETTINGS!$F$2</f>
        <v>KASPI</v>
      </c>
    </row>
    <row r="1067" spans="1:8" x14ac:dyDescent="0.35">
      <c r="A1067" s="2">
        <v>544486602</v>
      </c>
      <c r="B1067" s="3">
        <f>_xlfn.XLOOKUP(A1067,[3]!Table13456[No заказа],[3]!Table13456[Дата
отправки],"",0,1)</f>
        <v>45782</v>
      </c>
      <c r="C1067" s="3"/>
      <c r="D1067" s="3"/>
      <c r="F1067" s="5">
        <f>_xlfn.XLOOKUP(A1067,[3]!Table13456[No заказа],[3]!Table13456[Количество],"",0,1)</f>
        <v>1</v>
      </c>
      <c r="G1067" s="5">
        <f>_xlfn.XLOOKUP(A1067,[3]!Table13456[No заказа],[3]!Table13456[Цена],"",0,1)</f>
        <v>8588</v>
      </c>
      <c r="H1067" s="2" t="str">
        <f>M01_SETTINGS!$F$2</f>
        <v>KASPI</v>
      </c>
    </row>
    <row r="1068" spans="1:8" x14ac:dyDescent="0.35">
      <c r="A1068" s="2">
        <v>544226621</v>
      </c>
      <c r="B1068" s="3">
        <f>_xlfn.XLOOKUP(A1068,[3]!Table13456[No заказа],[3]!Table13456[Дата
отправки],"",0,1)</f>
        <v>45782</v>
      </c>
      <c r="C1068" s="3"/>
      <c r="D1068" s="3"/>
      <c r="F1068" s="5">
        <f>_xlfn.XLOOKUP(A1068,[3]!Table13456[No заказа],[3]!Table13456[Количество],"",0,1)</f>
        <v>1</v>
      </c>
      <c r="G1068" s="5">
        <f>_xlfn.XLOOKUP(A1068,[3]!Table13456[No заказа],[3]!Table13456[Цена],"",0,1)</f>
        <v>8988</v>
      </c>
      <c r="H1068" s="2" t="str">
        <f>M01_SETTINGS!$F$2</f>
        <v>KASPI</v>
      </c>
    </row>
    <row r="1069" spans="1:8" x14ac:dyDescent="0.35">
      <c r="A1069" s="2">
        <v>543619282</v>
      </c>
      <c r="B1069" s="3">
        <f>_xlfn.XLOOKUP(A1069,[3]!Table13456[No заказа],[3]!Table13456[Дата
отправки],"",0,1)</f>
        <v>45781</v>
      </c>
      <c r="C1069" s="3"/>
      <c r="D1069" s="3"/>
      <c r="F1069" s="5">
        <f>_xlfn.XLOOKUP(A1069,[3]!Table13456[No заказа],[3]!Table13456[Количество],"",0,1)</f>
        <v>1</v>
      </c>
      <c r="G1069" s="5">
        <f>_xlfn.XLOOKUP(A1069,[3]!Table13456[No заказа],[3]!Table13456[Цена],"",0,1)</f>
        <v>8990</v>
      </c>
      <c r="H1069" s="2" t="str">
        <f>M01_SETTINGS!$F$2</f>
        <v>KASPI</v>
      </c>
    </row>
    <row r="1070" spans="1:8" x14ac:dyDescent="0.35">
      <c r="A1070" s="2">
        <v>543606620</v>
      </c>
      <c r="B1070" s="3">
        <f>_xlfn.XLOOKUP(A1070,[3]!Table13456[No заказа],[3]!Table13456[Дата
отправки],"",0,1)</f>
        <v>45781</v>
      </c>
      <c r="C1070" s="3"/>
      <c r="D1070" s="3"/>
      <c r="F1070" s="5">
        <f>_xlfn.XLOOKUP(A1070,[3]!Table13456[No заказа],[3]!Table13456[Количество],"",0,1)</f>
        <v>1</v>
      </c>
      <c r="G1070" s="5">
        <f>_xlfn.XLOOKUP(A1070,[3]!Table13456[No заказа],[3]!Table13456[Цена],"",0,1)</f>
        <v>8589</v>
      </c>
      <c r="H1070" s="2" t="str">
        <f>M01_SETTINGS!$F$2</f>
        <v>KASPI</v>
      </c>
    </row>
    <row r="1071" spans="1:8" x14ac:dyDescent="0.35">
      <c r="A1071" s="2">
        <v>544101181</v>
      </c>
      <c r="B1071" s="3">
        <f>_xlfn.XLOOKUP(A1071,[3]!Table13456[No заказа],[3]!Table13456[Дата
отправки],"",0,1)</f>
        <v>45781</v>
      </c>
      <c r="C1071" s="3"/>
      <c r="D1071" s="3"/>
      <c r="F1071" s="5">
        <f>_xlfn.XLOOKUP(A1071,[3]!Table13456[No заказа],[3]!Table13456[Количество],"",0,1)</f>
        <v>1</v>
      </c>
      <c r="G1071" s="5">
        <f>_xlfn.XLOOKUP(A1071,[3]!Table13456[No заказа],[3]!Table13456[Цена],"",0,1)</f>
        <v>15490</v>
      </c>
      <c r="H1071" s="2" t="str">
        <f>M01_SETTINGS!$F$2</f>
        <v>KASPI</v>
      </c>
    </row>
    <row r="1072" spans="1:8" x14ac:dyDescent="0.35">
      <c r="A1072" s="2">
        <v>543724833</v>
      </c>
      <c r="B1072" s="3">
        <f>_xlfn.XLOOKUP(A1072,[3]!Table13456[No заказа],[3]!Table13456[Дата
отправки],"",0,1)</f>
        <v>45781</v>
      </c>
      <c r="C1072" s="3"/>
      <c r="D1072" s="3"/>
      <c r="F1072" s="5">
        <f>_xlfn.XLOOKUP(A1072,[3]!Table13456[No заказа],[3]!Table13456[Количество],"",0,1)</f>
        <v>1</v>
      </c>
      <c r="G1072" s="5">
        <f>_xlfn.XLOOKUP(A1072,[3]!Table13456[No заказа],[3]!Table13456[Цена],"",0,1)</f>
        <v>15490</v>
      </c>
      <c r="H1072" s="2" t="str">
        <f>M01_SETTINGS!$F$2</f>
        <v>KASPI</v>
      </c>
    </row>
    <row r="1073" spans="1:8" x14ac:dyDescent="0.35">
      <c r="A1073" s="2">
        <v>543673542</v>
      </c>
      <c r="B1073" s="3">
        <f>_xlfn.XLOOKUP(A1073,[3]!Table13456[No заказа],[3]!Table13456[Дата
отправки],"",0,1)</f>
        <v>45781</v>
      </c>
      <c r="C1073" s="3"/>
      <c r="D1073" s="3"/>
      <c r="F1073" s="5">
        <f>_xlfn.XLOOKUP(A1073,[3]!Table13456[No заказа],[3]!Table13456[Количество],"",0,1)</f>
        <v>1</v>
      </c>
      <c r="G1073" s="5">
        <f>_xlfn.XLOOKUP(A1073,[3]!Table13456[No заказа],[3]!Table13456[Цена],"",0,1)</f>
        <v>15490</v>
      </c>
      <c r="H1073" s="2" t="str">
        <f>M01_SETTINGS!$F$2</f>
        <v>KASPI</v>
      </c>
    </row>
    <row r="1074" spans="1:8" x14ac:dyDescent="0.35">
      <c r="A1074" s="2">
        <v>543782269</v>
      </c>
      <c r="B1074" s="3">
        <f>_xlfn.XLOOKUP(A1074,[3]!Table13456[No заказа],[3]!Table13456[Дата
отправки],"",0,1)</f>
        <v>45781</v>
      </c>
      <c r="C1074" s="3"/>
      <c r="D1074" s="3"/>
      <c r="F1074" s="5">
        <f>_xlfn.XLOOKUP(A1074,[3]!Table13456[No заказа],[3]!Table13456[Количество],"",0,1)</f>
        <v>1</v>
      </c>
      <c r="G1074" s="5">
        <f>_xlfn.XLOOKUP(A1074,[3]!Table13456[No заказа],[3]!Table13456[Цена],"",0,1)</f>
        <v>13990</v>
      </c>
      <c r="H1074" s="2" t="str">
        <f>M01_SETTINGS!$F$2</f>
        <v>KASPI</v>
      </c>
    </row>
    <row r="1075" spans="1:8" x14ac:dyDescent="0.35">
      <c r="A1075" s="2">
        <v>543976553</v>
      </c>
      <c r="B1075" s="3">
        <f>_xlfn.XLOOKUP(A1075,[3]!Table13456[No заказа],[3]!Table13456[Дата
отправки],"",0,1)</f>
        <v>45781</v>
      </c>
      <c r="C1075" s="3"/>
      <c r="D1075" s="3"/>
      <c r="F1075" s="5">
        <f>_xlfn.XLOOKUP(A1075,[3]!Table13456[No заказа],[3]!Table13456[Количество],"",0,1)</f>
        <v>1</v>
      </c>
      <c r="G1075" s="5">
        <f>_xlfn.XLOOKUP(A1075,[3]!Table13456[No заказа],[3]!Table13456[Цена],"",0,1)</f>
        <v>17990</v>
      </c>
      <c r="H1075" s="2" t="str">
        <f>M01_SETTINGS!$F$2</f>
        <v>KASPI</v>
      </c>
    </row>
    <row r="1076" spans="1:8" x14ac:dyDescent="0.35">
      <c r="A1076" s="2">
        <v>543588114</v>
      </c>
      <c r="B1076" s="3">
        <f>_xlfn.XLOOKUP(A1076,[3]!Table13456[No заказа],[3]!Table13456[Дата
отправки],"",0,1)</f>
        <v>45781</v>
      </c>
      <c r="C1076" s="3"/>
      <c r="D1076" s="3"/>
      <c r="F1076" s="5">
        <f>_xlfn.XLOOKUP(A1076,[3]!Table13456[No заказа],[3]!Table13456[Количество],"",0,1)</f>
        <v>1</v>
      </c>
      <c r="G1076" s="5">
        <f>_xlfn.XLOOKUP(A1076,[3]!Table13456[No заказа],[3]!Table13456[Цена],"",0,1)</f>
        <v>17990</v>
      </c>
      <c r="H1076" s="2" t="str">
        <f>M01_SETTINGS!$F$2</f>
        <v>KASPI</v>
      </c>
    </row>
    <row r="1077" spans="1:8" x14ac:dyDescent="0.35">
      <c r="A1077" s="2">
        <v>543879239</v>
      </c>
      <c r="B1077" s="3">
        <f>_xlfn.XLOOKUP(A1077,[3]!Table13456[No заказа],[3]!Table13456[Дата
отправки],"",0,1)</f>
        <v>45781</v>
      </c>
      <c r="C1077" s="3"/>
      <c r="D1077" s="3"/>
      <c r="F1077" s="5">
        <f>_xlfn.XLOOKUP(A1077,[3]!Table13456[No заказа],[3]!Table13456[Количество],"",0,1)</f>
        <v>1</v>
      </c>
      <c r="G1077" s="5">
        <f>_xlfn.XLOOKUP(A1077,[3]!Table13456[No заказа],[3]!Table13456[Цена],"",0,1)</f>
        <v>16990</v>
      </c>
      <c r="H1077" s="2" t="str">
        <f>M01_SETTINGS!$F$2</f>
        <v>KASPI</v>
      </c>
    </row>
    <row r="1078" spans="1:8" x14ac:dyDescent="0.35">
      <c r="A1078" s="2">
        <v>544127588</v>
      </c>
      <c r="B1078" s="3">
        <f>_xlfn.XLOOKUP(A1078,[3]!Table13456[No заказа],[3]!Table13456[Дата
отправки],"",0,1)</f>
        <v>45781</v>
      </c>
      <c r="C1078" s="3"/>
      <c r="D1078" s="3"/>
      <c r="F1078" s="5">
        <f>_xlfn.XLOOKUP(A1078,[3]!Table13456[No заказа],[3]!Table13456[Количество],"",0,1)</f>
        <v>1</v>
      </c>
      <c r="G1078" s="5">
        <f>_xlfn.XLOOKUP(A1078,[3]!Table13456[No заказа],[3]!Table13456[Цена],"",0,1)</f>
        <v>8900</v>
      </c>
      <c r="H1078" s="2" t="str">
        <f>M01_SETTINGS!$F$2</f>
        <v>KASPI</v>
      </c>
    </row>
    <row r="1079" spans="1:8" x14ac:dyDescent="0.35">
      <c r="A1079" s="2">
        <v>544002141</v>
      </c>
      <c r="B1079" s="3">
        <f>_xlfn.XLOOKUP(A1079,[3]!Table13456[No заказа],[3]!Table13456[Дата
отправки],"",0,1)</f>
        <v>45781</v>
      </c>
      <c r="C1079" s="3"/>
      <c r="D1079" s="3"/>
      <c r="F1079" s="5">
        <f>_xlfn.XLOOKUP(A1079,[3]!Table13456[No заказа],[3]!Table13456[Количество],"",0,1)</f>
        <v>1</v>
      </c>
      <c r="G1079" s="5">
        <f>_xlfn.XLOOKUP(A1079,[3]!Table13456[No заказа],[3]!Table13456[Цена],"",0,1)</f>
        <v>8589</v>
      </c>
      <c r="H1079" s="2" t="str">
        <f>M01_SETTINGS!$F$2</f>
        <v>KASPI</v>
      </c>
    </row>
    <row r="1080" spans="1:8" x14ac:dyDescent="0.35">
      <c r="A1080" s="2">
        <v>543777107</v>
      </c>
      <c r="B1080" s="3">
        <f>_xlfn.XLOOKUP(A1080,[3]!Table13456[No заказа],[3]!Table13456[Дата
отправки],"",0,1)</f>
        <v>45781</v>
      </c>
      <c r="C1080" s="3"/>
      <c r="D1080" s="3"/>
      <c r="F1080" s="5">
        <f>_xlfn.XLOOKUP(A1080,[3]!Table13456[No заказа],[3]!Table13456[Количество],"",0,1)</f>
        <v>1</v>
      </c>
      <c r="G1080" s="5">
        <f>_xlfn.XLOOKUP(A1080,[3]!Table13456[No заказа],[3]!Table13456[Цена],"",0,1)</f>
        <v>8589</v>
      </c>
      <c r="H1080" s="2" t="str">
        <f>M01_SETTINGS!$F$2</f>
        <v>KASPI</v>
      </c>
    </row>
    <row r="1081" spans="1:8" x14ac:dyDescent="0.35">
      <c r="A1081" s="2">
        <v>543603047</v>
      </c>
      <c r="B1081" s="3">
        <f>_xlfn.XLOOKUP(A1081,[3]!Table13456[No заказа],[3]!Table13456[Дата
отправки],"",0,1)</f>
        <v>45781</v>
      </c>
      <c r="C1081" s="3"/>
      <c r="D1081" s="3"/>
      <c r="F1081" s="5">
        <f>_xlfn.XLOOKUP(A1081,[3]!Table13456[No заказа],[3]!Table13456[Количество],"",0,1)</f>
        <v>1</v>
      </c>
      <c r="G1081" s="5">
        <f>_xlfn.XLOOKUP(A1081,[3]!Table13456[No заказа],[3]!Table13456[Цена],"",0,1)</f>
        <v>8996</v>
      </c>
      <c r="H1081" s="2" t="str">
        <f>M01_SETTINGS!$F$2</f>
        <v>KASPI</v>
      </c>
    </row>
    <row r="1082" spans="1:8" x14ac:dyDescent="0.35">
      <c r="A1082" s="2">
        <v>543794312</v>
      </c>
      <c r="B1082" s="3">
        <f>_xlfn.XLOOKUP(A1082,[3]!Table13456[No заказа],[3]!Table13456[Дата
отправки],"",0,1)</f>
        <v>45781</v>
      </c>
      <c r="C1082" s="3"/>
      <c r="D1082" s="3"/>
      <c r="F1082" s="5">
        <f>_xlfn.XLOOKUP(A1082,[3]!Table13456[No заказа],[3]!Table13456[Количество],"",0,1)</f>
        <v>1</v>
      </c>
      <c r="G1082" s="5">
        <f>_xlfn.XLOOKUP(A1082,[3]!Table13456[No заказа],[3]!Table13456[Цена],"",0,1)</f>
        <v>8998</v>
      </c>
      <c r="H1082" s="2" t="str">
        <f>M01_SETTINGS!$F$2</f>
        <v>KASPI</v>
      </c>
    </row>
    <row r="1083" spans="1:8" x14ac:dyDescent="0.35">
      <c r="A1083" s="2">
        <v>544184237</v>
      </c>
      <c r="B1083" s="3">
        <f>_xlfn.XLOOKUP(A1083,[3]!Table13456[No заказа],[3]!Table13456[Дата
отправки],"",0,1)</f>
        <v>45781</v>
      </c>
      <c r="C1083" s="3"/>
      <c r="D1083" s="3"/>
      <c r="F1083" s="5">
        <f>_xlfn.XLOOKUP(A1083,[3]!Table13456[No заказа],[3]!Table13456[Количество],"",0,1)</f>
        <v>1</v>
      </c>
      <c r="G1083" s="5">
        <f>_xlfn.XLOOKUP(A1083,[3]!Table13456[No заказа],[3]!Table13456[Цена],"",0,1)</f>
        <v>8588</v>
      </c>
      <c r="H1083" s="2" t="str">
        <f>M01_SETTINGS!$F$2</f>
        <v>KASPI</v>
      </c>
    </row>
    <row r="1084" spans="1:8" x14ac:dyDescent="0.35">
      <c r="A1084" s="2">
        <v>544110878</v>
      </c>
      <c r="B1084" s="3">
        <f>_xlfn.XLOOKUP(A1084,[3]!Table13456[No заказа],[3]!Table13456[Дата
отправки],"",0,1)</f>
        <v>45781</v>
      </c>
      <c r="C1084" s="3"/>
      <c r="D1084" s="3"/>
      <c r="F1084" s="5">
        <f>_xlfn.XLOOKUP(A1084,[3]!Table13456[No заказа],[3]!Table13456[Количество],"",0,1)</f>
        <v>1</v>
      </c>
      <c r="G1084" s="5">
        <f>_xlfn.XLOOKUP(A1084,[3]!Table13456[No заказа],[3]!Table13456[Цена],"",0,1)</f>
        <v>8988</v>
      </c>
      <c r="H1084" s="2" t="str">
        <f>M01_SETTINGS!$F$2</f>
        <v>KASPI</v>
      </c>
    </row>
    <row r="1085" spans="1:8" x14ac:dyDescent="0.35">
      <c r="A1085" s="2">
        <v>544167834</v>
      </c>
      <c r="B1085" s="3">
        <f>_xlfn.XLOOKUP(A1085,[3]!Table13456[No заказа],[3]!Table13456[Дата
отправки],"",0,1)</f>
        <v>45781</v>
      </c>
      <c r="C1085" s="3"/>
      <c r="D1085" s="3"/>
      <c r="F1085" s="5">
        <f>_xlfn.XLOOKUP(A1085,[3]!Table13456[No заказа],[3]!Table13456[Количество],"",0,1)</f>
        <v>1</v>
      </c>
      <c r="G1085" s="5">
        <f>_xlfn.XLOOKUP(A1085,[3]!Table13456[No заказа],[3]!Table13456[Цена],"",0,1)</f>
        <v>8998</v>
      </c>
      <c r="H1085" s="2" t="str">
        <f>M01_SETTINGS!$F$2</f>
        <v>KASPI</v>
      </c>
    </row>
    <row r="1086" spans="1:8" x14ac:dyDescent="0.35">
      <c r="A1086" s="2">
        <v>543088326</v>
      </c>
      <c r="B1086" s="3">
        <f>_xlfn.XLOOKUP(A1086,[3]!Table13456[No заказа],[3]!Table13456[Дата
отправки],"",0,1)</f>
        <v>45780</v>
      </c>
      <c r="C1086" s="3"/>
      <c r="D1086" s="3"/>
      <c r="F1086" s="5">
        <f>_xlfn.XLOOKUP(A1086,[3]!Table13456[No заказа],[3]!Table13456[Количество],"",0,1)</f>
        <v>1</v>
      </c>
      <c r="G1086" s="5">
        <f>_xlfn.XLOOKUP(A1086,[3]!Table13456[No заказа],[3]!Table13456[Цена],"",0,1)</f>
        <v>8589</v>
      </c>
      <c r="H1086" s="2" t="str">
        <f>M01_SETTINGS!$F$2</f>
        <v>KASPI</v>
      </c>
    </row>
    <row r="1087" spans="1:8" x14ac:dyDescent="0.35">
      <c r="A1087" s="2">
        <v>543306565</v>
      </c>
      <c r="B1087" s="3">
        <f>_xlfn.XLOOKUP(A1087,[3]!Table13456[No заказа],[3]!Table13456[Дата
отправки],"",0,1)</f>
        <v>45780</v>
      </c>
      <c r="C1087" s="3"/>
      <c r="D1087" s="3"/>
      <c r="F1087" s="5">
        <f>_xlfn.XLOOKUP(A1087,[3]!Table13456[No заказа],[3]!Table13456[Количество],"",0,1)</f>
        <v>1</v>
      </c>
      <c r="G1087" s="5">
        <f>_xlfn.XLOOKUP(A1087,[3]!Table13456[No заказа],[3]!Table13456[Цена],"",0,1)</f>
        <v>8589</v>
      </c>
      <c r="H1087" s="2" t="str">
        <f>M01_SETTINGS!$F$2</f>
        <v>KASPI</v>
      </c>
    </row>
    <row r="1088" spans="1:8" x14ac:dyDescent="0.35">
      <c r="A1088" s="2">
        <v>543303878</v>
      </c>
      <c r="B1088" s="3">
        <f>_xlfn.XLOOKUP(A1088,[3]!Table13456[No заказа],[3]!Table13456[Дата
отправки],"",0,1)</f>
        <v>45780</v>
      </c>
      <c r="C1088" s="3"/>
      <c r="D1088" s="3"/>
      <c r="F1088" s="5">
        <f>_xlfn.XLOOKUP(A1088,[3]!Table13456[No заказа],[3]!Table13456[Количество],"",0,1)</f>
        <v>1</v>
      </c>
      <c r="G1088" s="5">
        <f>_xlfn.XLOOKUP(A1088,[3]!Table13456[No заказа],[3]!Table13456[Цена],"",0,1)</f>
        <v>8589</v>
      </c>
      <c r="H1088" s="2" t="str">
        <f>M01_SETTINGS!$F$2</f>
        <v>KASPI</v>
      </c>
    </row>
    <row r="1089" spans="1:8" x14ac:dyDescent="0.35">
      <c r="A1089" s="2">
        <v>543066175</v>
      </c>
      <c r="B1089" s="3">
        <f>_xlfn.XLOOKUP(A1089,[3]!Table13456[No заказа],[3]!Table13456[Дата
отправки],"",0,1)</f>
        <v>45780</v>
      </c>
      <c r="C1089" s="3"/>
      <c r="D1089" s="3"/>
      <c r="F1089" s="5">
        <f>_xlfn.XLOOKUP(A1089,[3]!Table13456[No заказа],[3]!Table13456[Количество],"",0,1)</f>
        <v>1</v>
      </c>
      <c r="G1089" s="5">
        <f>_xlfn.XLOOKUP(A1089,[3]!Table13456[No заказа],[3]!Table13456[Цена],"",0,1)</f>
        <v>8589</v>
      </c>
      <c r="H1089" s="2" t="str">
        <f>M01_SETTINGS!$F$2</f>
        <v>KASPI</v>
      </c>
    </row>
    <row r="1090" spans="1:8" x14ac:dyDescent="0.35">
      <c r="A1090" s="2">
        <v>543497749</v>
      </c>
      <c r="B1090" s="3">
        <f>_xlfn.XLOOKUP(A1090,[3]!Table13456[No заказа],[3]!Table13456[Дата
отправки],"",0,1)</f>
        <v>45780</v>
      </c>
      <c r="C1090" s="3"/>
      <c r="D1090" s="3"/>
      <c r="F1090" s="5">
        <f>_xlfn.XLOOKUP(A1090,[3]!Table13456[No заказа],[3]!Table13456[Количество],"",0,1)</f>
        <v>1</v>
      </c>
      <c r="G1090" s="5">
        <f>_xlfn.XLOOKUP(A1090,[3]!Table13456[No заказа],[3]!Table13456[Цена],"",0,1)</f>
        <v>8589</v>
      </c>
      <c r="H1090" s="2" t="str">
        <f>M01_SETTINGS!$F$2</f>
        <v>KASPI</v>
      </c>
    </row>
    <row r="1091" spans="1:8" x14ac:dyDescent="0.35">
      <c r="A1091" s="2">
        <v>543464051</v>
      </c>
      <c r="B1091" s="3">
        <f>_xlfn.XLOOKUP(A1091,[3]!Table13456[No заказа],[3]!Table13456[Дата
отправки],"",0,1)</f>
        <v>45780</v>
      </c>
      <c r="C1091" s="3"/>
      <c r="D1091" s="3"/>
      <c r="F1091" s="5">
        <f>_xlfn.XLOOKUP(A1091,[3]!Table13456[No заказа],[3]!Table13456[Количество],"",0,1)</f>
        <v>1</v>
      </c>
      <c r="G1091" s="5">
        <f>_xlfn.XLOOKUP(A1091,[3]!Table13456[No заказа],[3]!Table13456[Цена],"",0,1)</f>
        <v>8990</v>
      </c>
      <c r="H1091" s="2" t="str">
        <f>M01_SETTINGS!$F$2</f>
        <v>KASPI</v>
      </c>
    </row>
    <row r="1092" spans="1:8" x14ac:dyDescent="0.35">
      <c r="A1092" s="2">
        <v>543026222</v>
      </c>
      <c r="B1092" s="3">
        <f>_xlfn.XLOOKUP(A1092,[3]!Table13456[No заказа],[3]!Table13456[Дата
отправки],"",0,1)</f>
        <v>45780</v>
      </c>
      <c r="C1092" s="3"/>
      <c r="D1092" s="3"/>
      <c r="F1092" s="5">
        <f>_xlfn.XLOOKUP(A1092,[3]!Table13456[No заказа],[3]!Table13456[Количество],"",0,1)</f>
        <v>1</v>
      </c>
      <c r="G1092" s="5">
        <f>_xlfn.XLOOKUP(A1092,[3]!Table13456[No заказа],[3]!Table13456[Цена],"",0,1)</f>
        <v>8640</v>
      </c>
      <c r="H1092" s="2" t="str">
        <f>M01_SETTINGS!$F$2</f>
        <v>KASPI</v>
      </c>
    </row>
    <row r="1093" spans="1:8" x14ac:dyDescent="0.35">
      <c r="A1093" s="2">
        <v>543333283</v>
      </c>
      <c r="B1093" s="3">
        <f>_xlfn.XLOOKUP(A1093,[3]!Table13456[No заказа],[3]!Table13456[Дата
отправки],"",0,1)</f>
        <v>45780</v>
      </c>
      <c r="C1093" s="3"/>
      <c r="D1093" s="3"/>
      <c r="F1093" s="5">
        <f>_xlfn.XLOOKUP(A1093,[3]!Table13456[No заказа],[3]!Table13456[Количество],"",0,1)</f>
        <v>1</v>
      </c>
      <c r="G1093" s="5">
        <f>_xlfn.XLOOKUP(A1093,[3]!Table13456[No заказа],[3]!Table13456[Цена],"",0,1)</f>
        <v>15490</v>
      </c>
      <c r="H1093" s="2" t="str">
        <f>M01_SETTINGS!$F$2</f>
        <v>KASPI</v>
      </c>
    </row>
    <row r="1094" spans="1:8" x14ac:dyDescent="0.35">
      <c r="A1094" s="2">
        <v>543450921</v>
      </c>
      <c r="B1094" s="3">
        <f>_xlfn.XLOOKUP(A1094,[3]!Table13456[No заказа],[3]!Table13456[Дата
отправки],"",0,1)</f>
        <v>45780</v>
      </c>
      <c r="C1094" s="3"/>
      <c r="D1094" s="3"/>
      <c r="F1094" s="5">
        <f>_xlfn.XLOOKUP(A1094,[3]!Table13456[No заказа],[3]!Table13456[Количество],"",0,1)</f>
        <v>1</v>
      </c>
      <c r="G1094" s="5">
        <f>_xlfn.XLOOKUP(A1094,[3]!Table13456[No заказа],[3]!Table13456[Цена],"",0,1)</f>
        <v>13990</v>
      </c>
      <c r="H1094" s="2" t="str">
        <f>M01_SETTINGS!$F$2</f>
        <v>KASPI</v>
      </c>
    </row>
    <row r="1095" spans="1:8" x14ac:dyDescent="0.35">
      <c r="A1095" s="2">
        <v>543129446</v>
      </c>
      <c r="B1095" s="3">
        <f>_xlfn.XLOOKUP(A1095,[3]!Table13456[No заказа],[3]!Table13456[Дата
отправки],"",0,1)</f>
        <v>45780</v>
      </c>
      <c r="C1095" s="3"/>
      <c r="D1095" s="3"/>
      <c r="F1095" s="5">
        <f>_xlfn.XLOOKUP(A1095,[3]!Table13456[No заказа],[3]!Table13456[Количество],"",0,1)</f>
        <v>1</v>
      </c>
      <c r="G1095" s="5">
        <f>_xlfn.XLOOKUP(A1095,[3]!Table13456[No заказа],[3]!Table13456[Цена],"",0,1)</f>
        <v>13990</v>
      </c>
      <c r="H1095" s="2" t="str">
        <f>M01_SETTINGS!$F$2</f>
        <v>KASPI</v>
      </c>
    </row>
    <row r="1096" spans="1:8" x14ac:dyDescent="0.35">
      <c r="A1096" s="2">
        <v>543405947</v>
      </c>
      <c r="B1096" s="3">
        <f>_xlfn.XLOOKUP(A1096,[3]!Table13456[No заказа],[3]!Table13456[Дата
отправки],"",0,1)</f>
        <v>45780</v>
      </c>
      <c r="C1096" s="3"/>
      <c r="D1096" s="3"/>
      <c r="F1096" s="5">
        <f>_xlfn.XLOOKUP(A1096,[3]!Table13456[No заказа],[3]!Table13456[Количество],"",0,1)</f>
        <v>1</v>
      </c>
      <c r="G1096" s="5">
        <f>_xlfn.XLOOKUP(A1096,[3]!Table13456[No заказа],[3]!Table13456[Цена],"",0,1)</f>
        <v>17990</v>
      </c>
      <c r="H1096" s="2" t="str">
        <f>M01_SETTINGS!$F$2</f>
        <v>KASPI</v>
      </c>
    </row>
    <row r="1097" spans="1:8" x14ac:dyDescent="0.35">
      <c r="A1097" s="2">
        <v>543336094</v>
      </c>
      <c r="B1097" s="3">
        <f>_xlfn.XLOOKUP(A1097,[3]!Table13456[No заказа],[3]!Table13456[Дата
отправки],"",0,1)</f>
        <v>45780</v>
      </c>
      <c r="C1097" s="3"/>
      <c r="D1097" s="3"/>
      <c r="F1097" s="5">
        <f>_xlfn.XLOOKUP(A1097,[3]!Table13456[No заказа],[3]!Table13456[Количество],"",0,1)</f>
        <v>1</v>
      </c>
      <c r="G1097" s="5">
        <f>_xlfn.XLOOKUP(A1097,[3]!Table13456[No заказа],[3]!Table13456[Цена],"",0,1)</f>
        <v>15490</v>
      </c>
      <c r="H1097" s="2" t="str">
        <f>M01_SETTINGS!$F$2</f>
        <v>KASPI</v>
      </c>
    </row>
    <row r="1098" spans="1:8" x14ac:dyDescent="0.35">
      <c r="A1098" s="2">
        <v>543036028</v>
      </c>
      <c r="B1098" s="3">
        <f>_xlfn.XLOOKUP(A1098,[3]!Table13456[No заказа],[3]!Table13456[Дата
отправки],"",0,1)</f>
        <v>45780</v>
      </c>
      <c r="C1098" s="3"/>
      <c r="D1098" s="3"/>
      <c r="F1098" s="5">
        <f>_xlfn.XLOOKUP(A1098,[3]!Table13456[No заказа],[3]!Table13456[Количество],"",0,1)</f>
        <v>1</v>
      </c>
      <c r="G1098" s="5">
        <f>_xlfn.XLOOKUP(A1098,[3]!Table13456[No заказа],[3]!Table13456[Цена],"",0,1)</f>
        <v>16990</v>
      </c>
      <c r="H1098" s="2" t="str">
        <f>M01_SETTINGS!$F$2</f>
        <v>KASPI</v>
      </c>
    </row>
    <row r="1099" spans="1:8" x14ac:dyDescent="0.35">
      <c r="A1099" s="2">
        <v>543482827</v>
      </c>
      <c r="B1099" s="3">
        <f>_xlfn.XLOOKUP(A1099,[3]!Table13456[No заказа],[3]!Table13456[Дата
отправки],"",0,1)</f>
        <v>45780</v>
      </c>
      <c r="C1099" s="3"/>
      <c r="D1099" s="3"/>
      <c r="F1099" s="5">
        <f>_xlfn.XLOOKUP(A1099,[3]!Table13456[No заказа],[3]!Table13456[Количество],"",0,1)</f>
        <v>1</v>
      </c>
      <c r="G1099" s="5">
        <f>_xlfn.XLOOKUP(A1099,[3]!Table13456[No заказа],[3]!Table13456[Цена],"",0,1)</f>
        <v>14990</v>
      </c>
      <c r="H1099" s="2" t="str">
        <f>M01_SETTINGS!$F$2</f>
        <v>KASPI</v>
      </c>
    </row>
    <row r="1100" spans="1:8" x14ac:dyDescent="0.35">
      <c r="A1100" s="2">
        <v>543277248</v>
      </c>
      <c r="B1100" s="3">
        <f>_xlfn.XLOOKUP(A1100,[3]!Table13456[No заказа],[3]!Table13456[Дата
отправки],"",0,1)</f>
        <v>45780</v>
      </c>
      <c r="C1100" s="3"/>
      <c r="D1100" s="3"/>
      <c r="F1100" s="5">
        <f>_xlfn.XLOOKUP(A1100,[3]!Table13456[No заказа],[3]!Table13456[Количество],"",0,1)</f>
        <v>1</v>
      </c>
      <c r="G1100" s="5">
        <f>_xlfn.XLOOKUP(A1100,[3]!Table13456[No заказа],[3]!Table13456[Цена],"",0,1)</f>
        <v>8595</v>
      </c>
      <c r="H1100" s="2" t="str">
        <f>M01_SETTINGS!$F$2</f>
        <v>KASPI</v>
      </c>
    </row>
    <row r="1101" spans="1:8" x14ac:dyDescent="0.35">
      <c r="A1101" s="2">
        <v>543121655</v>
      </c>
      <c r="B1101" s="3">
        <f>_xlfn.XLOOKUP(A1101,[3]!Table13456[No заказа],[3]!Table13456[Дата
отправки],"",0,1)</f>
        <v>45780</v>
      </c>
      <c r="C1101" s="3"/>
      <c r="D1101" s="3"/>
      <c r="F1101" s="5">
        <f>_xlfn.XLOOKUP(A1101,[3]!Table13456[No заказа],[3]!Table13456[Количество],"",0,1)</f>
        <v>1</v>
      </c>
      <c r="G1101" s="5">
        <f>_xlfn.XLOOKUP(A1101,[3]!Table13456[No заказа],[3]!Table13456[Цена],"",0,1)</f>
        <v>8995</v>
      </c>
      <c r="H1101" s="2" t="str">
        <f>M01_SETTINGS!$F$2</f>
        <v>KASPI</v>
      </c>
    </row>
    <row r="1102" spans="1:8" x14ac:dyDescent="0.35">
      <c r="A1102" s="2">
        <v>543055962</v>
      </c>
      <c r="B1102" s="3">
        <f>_xlfn.XLOOKUP(A1102,[3]!Table13456[No заказа],[3]!Table13456[Дата
отправки],"",0,1)</f>
        <v>45780</v>
      </c>
      <c r="C1102" s="3"/>
      <c r="D1102" s="3"/>
      <c r="F1102" s="5">
        <f>_xlfn.XLOOKUP(A1102,[3]!Table13456[No заказа],[3]!Table13456[Количество],"",0,1)</f>
        <v>1</v>
      </c>
      <c r="G1102" s="5">
        <f>_xlfn.XLOOKUP(A1102,[3]!Table13456[No заказа],[3]!Table13456[Цена],"",0,1)</f>
        <v>8987</v>
      </c>
      <c r="H1102" s="2" t="str">
        <f>M01_SETTINGS!$F$2</f>
        <v>KASPI</v>
      </c>
    </row>
    <row r="1103" spans="1:8" x14ac:dyDescent="0.35">
      <c r="A1103" s="2">
        <v>543444801</v>
      </c>
      <c r="B1103" s="3">
        <f>_xlfn.XLOOKUP(A1103,[3]!Table13456[No заказа],[3]!Table13456[Дата
отправки],"",0,1)</f>
        <v>45780</v>
      </c>
      <c r="C1103" s="3"/>
      <c r="D1103" s="3"/>
      <c r="F1103" s="5">
        <f>_xlfn.XLOOKUP(A1103,[3]!Table13456[No заказа],[3]!Table13456[Количество],"",0,1)</f>
        <v>1</v>
      </c>
      <c r="G1103" s="5">
        <f>_xlfn.XLOOKUP(A1103,[3]!Table13456[No заказа],[3]!Table13456[Цена],"",0,1)</f>
        <v>8588</v>
      </c>
      <c r="H1103" s="2" t="str">
        <f>M01_SETTINGS!$F$2</f>
        <v>KASPI</v>
      </c>
    </row>
    <row r="1104" spans="1:8" x14ac:dyDescent="0.35">
      <c r="A1104" s="2">
        <v>543077733</v>
      </c>
      <c r="B1104" s="3">
        <f>_xlfn.XLOOKUP(A1104,[3]!Table13456[No заказа],[3]!Table13456[Дата
отправки],"",0,1)</f>
        <v>45780</v>
      </c>
      <c r="C1104" s="3"/>
      <c r="D1104" s="3"/>
      <c r="F1104" s="5">
        <f>_xlfn.XLOOKUP(A1104,[3]!Table13456[No заказа],[3]!Table13456[Количество],"",0,1)</f>
        <v>1</v>
      </c>
      <c r="G1104" s="5">
        <f>_xlfn.XLOOKUP(A1104,[3]!Table13456[No заказа],[3]!Table13456[Цена],"",0,1)</f>
        <v>8588</v>
      </c>
      <c r="H1104" s="2" t="str">
        <f>M01_SETTINGS!$F$2</f>
        <v>KASPI</v>
      </c>
    </row>
    <row r="1105" spans="1:8" x14ac:dyDescent="0.35">
      <c r="A1105" s="2">
        <v>543457954</v>
      </c>
      <c r="B1105" s="3">
        <f>_xlfn.XLOOKUP(A1105,[3]!Table13456[No заказа],[3]!Table13456[Дата
отправки],"",0,1)</f>
        <v>45780</v>
      </c>
      <c r="C1105" s="3"/>
      <c r="D1105" s="3"/>
      <c r="F1105" s="5">
        <f>_xlfn.XLOOKUP(A1105,[3]!Table13456[No заказа],[3]!Table13456[Количество],"",0,1)</f>
        <v>1</v>
      </c>
      <c r="G1105" s="5">
        <f>_xlfn.XLOOKUP(A1105,[3]!Table13456[No заказа],[3]!Table13456[Цена],"",0,1)</f>
        <v>8998</v>
      </c>
      <c r="H1105" s="2" t="str">
        <f>M01_SETTINGS!$F$2</f>
        <v>KASPI</v>
      </c>
    </row>
    <row r="1106" spans="1:8" x14ac:dyDescent="0.35">
      <c r="A1106" s="2">
        <v>543259445</v>
      </c>
      <c r="B1106" s="3">
        <f>_xlfn.XLOOKUP(A1106,[3]!Table13456[No заказа],[3]!Table13456[Дата
отправки],"",0,1)</f>
        <v>45780</v>
      </c>
      <c r="C1106" s="3"/>
      <c r="D1106" s="3"/>
      <c r="F1106" s="5">
        <f>_xlfn.XLOOKUP(A1106,[3]!Table13456[No заказа],[3]!Table13456[Количество],"",0,1)</f>
        <v>1</v>
      </c>
      <c r="G1106" s="5">
        <f>_xlfn.XLOOKUP(A1106,[3]!Table13456[No заказа],[3]!Table13456[Цена],"",0,1)</f>
        <v>8998</v>
      </c>
      <c r="H1106" s="2" t="str">
        <f>M01_SETTINGS!$F$2</f>
        <v>KASPI</v>
      </c>
    </row>
    <row r="1107" spans="1:8" x14ac:dyDescent="0.35">
      <c r="A1107" s="2">
        <v>543209053</v>
      </c>
      <c r="B1107" s="3">
        <f>_xlfn.XLOOKUP(A1107,[3]!Table13456[No заказа],[3]!Table13456[Дата
отправки],"",0,1)</f>
        <v>45780</v>
      </c>
      <c r="C1107" s="3"/>
      <c r="D1107" s="3"/>
      <c r="F1107" s="5">
        <f>_xlfn.XLOOKUP(A1107,[3]!Table13456[No заказа],[3]!Table13456[Количество],"",0,1)</f>
        <v>1</v>
      </c>
      <c r="G1107" s="5">
        <f>_xlfn.XLOOKUP(A1107,[3]!Table13456[No заказа],[3]!Table13456[Цена],"",0,1)</f>
        <v>8998</v>
      </c>
      <c r="H1107" s="2" t="str">
        <f>M01_SETTINGS!$F$2</f>
        <v>KASPI</v>
      </c>
    </row>
    <row r="1108" spans="1:8" x14ac:dyDescent="0.35">
      <c r="A1108" s="2">
        <v>542912734</v>
      </c>
      <c r="B1108" s="3">
        <f>_xlfn.XLOOKUP(A1108,[3]!Table13456[No заказа],[3]!Table13456[Дата
отправки],"",0,1)</f>
        <v>45779</v>
      </c>
      <c r="C1108" s="3"/>
      <c r="D1108" s="3"/>
      <c r="F1108" s="5">
        <f>_xlfn.XLOOKUP(A1108,[3]!Table13456[No заказа],[3]!Table13456[Количество],"",0,1)</f>
        <v>1</v>
      </c>
      <c r="G1108" s="5">
        <f>_xlfn.XLOOKUP(A1108,[3]!Table13456[No заказа],[3]!Table13456[Цена],"",0,1)</f>
        <v>8998</v>
      </c>
      <c r="H1108" s="2" t="str">
        <f>M01_SETTINGS!$F$2</f>
        <v>KASPI</v>
      </c>
    </row>
    <row r="1109" spans="1:8" x14ac:dyDescent="0.35">
      <c r="A1109" s="2">
        <v>542704668</v>
      </c>
      <c r="B1109" s="3">
        <f>_xlfn.XLOOKUP(A1109,[3]!Table13456[No заказа],[3]!Table13456[Дата
отправки],"",0,1)</f>
        <v>45779</v>
      </c>
      <c r="C1109" s="3"/>
      <c r="D1109" s="3"/>
      <c r="F1109" s="5">
        <f>_xlfn.XLOOKUP(A1109,[3]!Table13456[No заказа],[3]!Table13456[Количество],"",0,1)</f>
        <v>1</v>
      </c>
      <c r="G1109" s="5">
        <f>_xlfn.XLOOKUP(A1109,[3]!Table13456[No заказа],[3]!Table13456[Цена],"",0,1)</f>
        <v>8998</v>
      </c>
      <c r="H1109" s="2" t="str">
        <f>M01_SETTINGS!$F$2</f>
        <v>KASPI</v>
      </c>
    </row>
    <row r="1110" spans="1:8" x14ac:dyDescent="0.35">
      <c r="A1110" s="2">
        <v>542713053</v>
      </c>
      <c r="B1110" s="3">
        <f>_xlfn.XLOOKUP(A1110,[3]!Table13456[No заказа],[3]!Table13456[Дата
отправки],"",0,1)</f>
        <v>45779</v>
      </c>
      <c r="C1110" s="3"/>
      <c r="D1110" s="3"/>
      <c r="F1110" s="5">
        <f>_xlfn.XLOOKUP(A1110,[3]!Table13456[No заказа],[3]!Table13456[Количество],"",0,1)</f>
        <v>1</v>
      </c>
      <c r="G1110" s="5">
        <f>_xlfn.XLOOKUP(A1110,[3]!Table13456[No заказа],[3]!Table13456[Цена],"",0,1)</f>
        <v>8589</v>
      </c>
      <c r="H1110" s="2" t="str">
        <f>M01_SETTINGS!$F$2</f>
        <v>KASPI</v>
      </c>
    </row>
    <row r="1111" spans="1:8" x14ac:dyDescent="0.35">
      <c r="A1111" s="2">
        <v>542615358</v>
      </c>
      <c r="B1111" s="3">
        <f>_xlfn.XLOOKUP(A1111,[3]!Table13456[No заказа],[3]!Table13456[Дата
отправки],"",0,1)</f>
        <v>45779</v>
      </c>
      <c r="C1111" s="3"/>
      <c r="D1111" s="3"/>
      <c r="F1111" s="5">
        <f>_xlfn.XLOOKUP(A1111,[3]!Table13456[No заказа],[3]!Table13456[Количество],"",0,1)</f>
        <v>1</v>
      </c>
      <c r="G1111" s="5">
        <f>_xlfn.XLOOKUP(A1111,[3]!Table13456[No заказа],[3]!Table13456[Цена],"",0,1)</f>
        <v>8589</v>
      </c>
      <c r="H1111" s="2" t="str">
        <f>M01_SETTINGS!$F$2</f>
        <v>KASPI</v>
      </c>
    </row>
    <row r="1112" spans="1:8" x14ac:dyDescent="0.35">
      <c r="A1112" s="2">
        <v>542640401</v>
      </c>
      <c r="B1112" s="3">
        <f>_xlfn.XLOOKUP(A1112,[3]!Table13456[No заказа],[3]!Table13456[Дата
отправки],"",0,1)</f>
        <v>45779</v>
      </c>
      <c r="C1112" s="3"/>
      <c r="D1112" s="3"/>
      <c r="F1112" s="5">
        <f>_xlfn.XLOOKUP(A1112,[3]!Table13456[No заказа],[3]!Table13456[Количество],"",0,1)</f>
        <v>1</v>
      </c>
      <c r="G1112" s="5">
        <f>_xlfn.XLOOKUP(A1112,[3]!Table13456[No заказа],[3]!Table13456[Цена],"",0,1)</f>
        <v>8990</v>
      </c>
      <c r="H1112" s="2" t="str">
        <f>M01_SETTINGS!$F$2</f>
        <v>KASPI</v>
      </c>
    </row>
    <row r="1113" spans="1:8" x14ac:dyDescent="0.35">
      <c r="A1113" s="2">
        <v>542516588</v>
      </c>
      <c r="B1113" s="3">
        <f>_xlfn.XLOOKUP(A1113,[3]!Table13456[No заказа],[3]!Table13456[Дата
отправки],"",0,1)</f>
        <v>45779</v>
      </c>
      <c r="C1113" s="3"/>
      <c r="D1113" s="3"/>
      <c r="F1113" s="5">
        <f>_xlfn.XLOOKUP(A1113,[3]!Table13456[No заказа],[3]!Table13456[Количество],"",0,1)</f>
        <v>1</v>
      </c>
      <c r="G1113" s="5">
        <f>_xlfn.XLOOKUP(A1113,[3]!Table13456[No заказа],[3]!Table13456[Цена],"",0,1)</f>
        <v>8589</v>
      </c>
      <c r="H1113" s="2" t="str">
        <f>M01_SETTINGS!$F$2</f>
        <v>KASPI</v>
      </c>
    </row>
    <row r="1114" spans="1:8" x14ac:dyDescent="0.35">
      <c r="A1114" s="2">
        <v>542991368</v>
      </c>
      <c r="B1114" s="3">
        <f>_xlfn.XLOOKUP(A1114,[3]!Table13456[No заказа],[3]!Table13456[Дата
отправки],"",0,1)</f>
        <v>45779</v>
      </c>
      <c r="C1114" s="3"/>
      <c r="D1114" s="3"/>
      <c r="F1114" s="5">
        <f>_xlfn.XLOOKUP(A1114,[3]!Table13456[No заказа],[3]!Table13456[Количество],"",0,1)</f>
        <v>1</v>
      </c>
      <c r="G1114" s="5">
        <f>_xlfn.XLOOKUP(A1114,[3]!Table13456[No заказа],[3]!Table13456[Цена],"",0,1)</f>
        <v>8589</v>
      </c>
      <c r="H1114" s="2" t="str">
        <f>M01_SETTINGS!$F$2</f>
        <v>KASPI</v>
      </c>
    </row>
    <row r="1115" spans="1:8" x14ac:dyDescent="0.35">
      <c r="A1115" s="2">
        <v>542708716</v>
      </c>
      <c r="B1115" s="3">
        <f>_xlfn.XLOOKUP(A1115,[3]!Table13456[No заказа],[3]!Table13456[Дата
отправки],"",0,1)</f>
        <v>45779</v>
      </c>
      <c r="C1115" s="3"/>
      <c r="D1115" s="3"/>
      <c r="F1115" s="5">
        <f>_xlfn.XLOOKUP(A1115,[3]!Table13456[No заказа],[3]!Table13456[Количество],"",0,1)</f>
        <v>1</v>
      </c>
      <c r="G1115" s="5">
        <f>_xlfn.XLOOKUP(A1115,[3]!Table13456[No заказа],[3]!Table13456[Цена],"",0,1)</f>
        <v>8589</v>
      </c>
      <c r="H1115" s="2" t="str">
        <f>M01_SETTINGS!$F$2</f>
        <v>KASPI</v>
      </c>
    </row>
    <row r="1116" spans="1:8" x14ac:dyDescent="0.35">
      <c r="A1116" s="2">
        <v>542602170</v>
      </c>
      <c r="B1116" s="3">
        <f>_xlfn.XLOOKUP(A1116,[3]!Table13456[No заказа],[3]!Table13456[Дата
отправки],"",0,1)</f>
        <v>45779</v>
      </c>
      <c r="C1116" s="3"/>
      <c r="D1116" s="3"/>
      <c r="F1116" s="5">
        <f>_xlfn.XLOOKUP(A1116,[3]!Table13456[No заказа],[3]!Table13456[Количество],"",0,1)</f>
        <v>1</v>
      </c>
      <c r="G1116" s="5">
        <f>_xlfn.XLOOKUP(A1116,[3]!Table13456[No заказа],[3]!Table13456[Цена],"",0,1)</f>
        <v>8589</v>
      </c>
      <c r="H1116" s="2" t="str">
        <f>M01_SETTINGS!$F$2</f>
        <v>KASPI</v>
      </c>
    </row>
    <row r="1117" spans="1:8" x14ac:dyDescent="0.35">
      <c r="A1117" s="2">
        <v>542957181</v>
      </c>
      <c r="B1117" s="3">
        <f>_xlfn.XLOOKUP(A1117,[3]!Table13456[No заказа],[3]!Table13456[Дата
отправки],"",0,1)</f>
        <v>45779</v>
      </c>
      <c r="C1117" s="3"/>
      <c r="D1117" s="3"/>
      <c r="F1117" s="5">
        <f>_xlfn.XLOOKUP(A1117,[3]!Table13456[No заказа],[3]!Table13456[Количество],"",0,1)</f>
        <v>1</v>
      </c>
      <c r="G1117" s="5">
        <f>_xlfn.XLOOKUP(A1117,[3]!Table13456[No заказа],[3]!Table13456[Цена],"",0,1)</f>
        <v>8990</v>
      </c>
      <c r="H1117" s="2" t="str">
        <f>M01_SETTINGS!$F$2</f>
        <v>KASPI</v>
      </c>
    </row>
    <row r="1118" spans="1:8" x14ac:dyDescent="0.35">
      <c r="A1118" s="2">
        <v>542995490</v>
      </c>
      <c r="B1118" s="3">
        <f>_xlfn.XLOOKUP(A1118,[3]!Table13456[No заказа],[3]!Table13456[Дата
отправки],"",0,1)</f>
        <v>45779</v>
      </c>
      <c r="C1118" s="3"/>
      <c r="D1118" s="3"/>
      <c r="F1118" s="5">
        <f>_xlfn.XLOOKUP(A1118,[3]!Table13456[No заказа],[3]!Table13456[Количество],"",0,1)</f>
        <v>1</v>
      </c>
      <c r="G1118" s="5">
        <f>_xlfn.XLOOKUP(A1118,[3]!Table13456[No заказа],[3]!Table13456[Цена],"",0,1)</f>
        <v>14490</v>
      </c>
      <c r="H1118" s="2" t="str">
        <f>M01_SETTINGS!$F$2</f>
        <v>KASPI</v>
      </c>
    </row>
    <row r="1119" spans="1:8" x14ac:dyDescent="0.35">
      <c r="A1119" s="2">
        <v>543017710</v>
      </c>
      <c r="B1119" s="3">
        <f>_xlfn.XLOOKUP(A1119,[3]!Table13456[No заказа],[3]!Table13456[Дата
отправки],"",0,1)</f>
        <v>45779</v>
      </c>
      <c r="C1119" s="3"/>
      <c r="D1119" s="3"/>
      <c r="F1119" s="5">
        <f>_xlfn.XLOOKUP(A1119,[3]!Table13456[No заказа],[3]!Table13456[Количество],"",0,1)</f>
        <v>1</v>
      </c>
      <c r="G1119" s="5">
        <f>_xlfn.XLOOKUP(A1119,[3]!Table13456[No заказа],[3]!Table13456[Цена],"",0,1)</f>
        <v>14490</v>
      </c>
      <c r="H1119" s="2" t="str">
        <f>M01_SETTINGS!$F$2</f>
        <v>KASPI</v>
      </c>
    </row>
    <row r="1120" spans="1:8" x14ac:dyDescent="0.35">
      <c r="A1120" s="2">
        <v>542843327</v>
      </c>
      <c r="B1120" s="3">
        <f>_xlfn.XLOOKUP(A1120,[3]!Table13456[No заказа],[3]!Table13456[Дата
отправки],"",0,1)</f>
        <v>45779</v>
      </c>
      <c r="C1120" s="3"/>
      <c r="D1120" s="3"/>
      <c r="F1120" s="5">
        <f>_xlfn.XLOOKUP(A1120,[3]!Table13456[No заказа],[3]!Table13456[Количество],"",0,1)</f>
        <v>1</v>
      </c>
      <c r="G1120" s="5">
        <f>_xlfn.XLOOKUP(A1120,[3]!Table13456[No заказа],[3]!Table13456[Цена],"",0,1)</f>
        <v>14490</v>
      </c>
      <c r="H1120" s="2" t="str">
        <f>M01_SETTINGS!$F$2</f>
        <v>KASPI</v>
      </c>
    </row>
    <row r="1121" spans="1:8" x14ac:dyDescent="0.35">
      <c r="A1121" s="2">
        <v>542762646</v>
      </c>
      <c r="B1121" s="3">
        <f>_xlfn.XLOOKUP(A1121,[3]!Table13456[No заказа],[3]!Table13456[Дата
отправки],"",0,1)</f>
        <v>45779</v>
      </c>
      <c r="C1121" s="3"/>
      <c r="D1121" s="3"/>
      <c r="F1121" s="5">
        <f>_xlfn.XLOOKUP(A1121,[3]!Table13456[No заказа],[3]!Table13456[Количество],"",0,1)</f>
        <v>1</v>
      </c>
      <c r="G1121" s="5">
        <f>_xlfn.XLOOKUP(A1121,[3]!Table13456[No заказа],[3]!Table13456[Цена],"",0,1)</f>
        <v>14490</v>
      </c>
      <c r="H1121" s="2" t="str">
        <f>M01_SETTINGS!$F$2</f>
        <v>KASPI</v>
      </c>
    </row>
    <row r="1122" spans="1:8" x14ac:dyDescent="0.35">
      <c r="A1122" s="2">
        <v>542845395</v>
      </c>
      <c r="B1122" s="3">
        <f>_xlfn.XLOOKUP(A1122,[3]!Table13456[No заказа],[3]!Table13456[Дата
отправки],"",0,1)</f>
        <v>45779</v>
      </c>
      <c r="C1122" s="3"/>
      <c r="D1122" s="3"/>
      <c r="F1122" s="5">
        <f>_xlfn.XLOOKUP(A1122,[3]!Table13456[No заказа],[3]!Table13456[Количество],"",0,1)</f>
        <v>1</v>
      </c>
      <c r="G1122" s="5">
        <f>_xlfn.XLOOKUP(A1122,[3]!Table13456[No заказа],[3]!Table13456[Цена],"",0,1)</f>
        <v>13490</v>
      </c>
      <c r="H1122" s="2" t="str">
        <f>M01_SETTINGS!$F$2</f>
        <v>KASPI</v>
      </c>
    </row>
    <row r="1123" spans="1:8" x14ac:dyDescent="0.35">
      <c r="A1123" s="2">
        <v>542643756</v>
      </c>
      <c r="B1123" s="3">
        <f>_xlfn.XLOOKUP(A1123,[3]!Table13456[No заказа],[3]!Table13456[Дата
отправки],"",0,1)</f>
        <v>45779</v>
      </c>
      <c r="C1123" s="3"/>
      <c r="D1123" s="3"/>
      <c r="F1123" s="5">
        <f>_xlfn.XLOOKUP(A1123,[3]!Table13456[No заказа],[3]!Table13456[Количество],"",0,1)</f>
        <v>1</v>
      </c>
      <c r="G1123" s="5">
        <f>_xlfn.XLOOKUP(A1123,[3]!Table13456[No заказа],[3]!Table13456[Цена],"",0,1)</f>
        <v>13490</v>
      </c>
      <c r="H1123" s="2" t="str">
        <f>M01_SETTINGS!$F$2</f>
        <v>KASPI</v>
      </c>
    </row>
    <row r="1124" spans="1:8" x14ac:dyDescent="0.35">
      <c r="A1124" s="2">
        <v>542960335</v>
      </c>
      <c r="B1124" s="3">
        <f>_xlfn.XLOOKUP(A1124,[3]!Table13456[No заказа],[3]!Table13456[Дата
отправки],"",0,1)</f>
        <v>45779</v>
      </c>
      <c r="C1124" s="3"/>
      <c r="D1124" s="3"/>
      <c r="F1124" s="5">
        <f>_xlfn.XLOOKUP(A1124,[3]!Table13456[No заказа],[3]!Table13456[Количество],"",0,1)</f>
        <v>1</v>
      </c>
      <c r="G1124" s="5">
        <f>_xlfn.XLOOKUP(A1124,[3]!Table13456[No заказа],[3]!Table13456[Цена],"",0,1)</f>
        <v>14990</v>
      </c>
      <c r="H1124" s="2" t="str">
        <f>M01_SETTINGS!$F$2</f>
        <v>KASPI</v>
      </c>
    </row>
    <row r="1125" spans="1:8" x14ac:dyDescent="0.35">
      <c r="A1125" s="2">
        <v>542502288</v>
      </c>
      <c r="B1125" s="3">
        <f>_xlfn.XLOOKUP(A1125,[3]!Table13456[No заказа],[3]!Table13456[Дата
отправки],"",0,1)</f>
        <v>45779</v>
      </c>
      <c r="C1125" s="3"/>
      <c r="D1125" s="3"/>
      <c r="F1125" s="5">
        <f>_xlfn.XLOOKUP(A1125,[3]!Table13456[No заказа],[3]!Table13456[Количество],"",0,1)</f>
        <v>1</v>
      </c>
      <c r="G1125" s="5">
        <f>_xlfn.XLOOKUP(A1125,[3]!Table13456[No заказа],[3]!Table13456[Цена],"",0,1)</f>
        <v>14990</v>
      </c>
      <c r="H1125" s="2" t="str">
        <f>M01_SETTINGS!$F$2</f>
        <v>KASPI</v>
      </c>
    </row>
    <row r="1126" spans="1:8" x14ac:dyDescent="0.35">
      <c r="A1126" s="2">
        <v>542783303</v>
      </c>
      <c r="B1126" s="3">
        <f>_xlfn.XLOOKUP(A1126,[3]!Table13456[No заказа],[3]!Table13456[Дата
отправки],"",0,1)</f>
        <v>45779</v>
      </c>
      <c r="C1126" s="3"/>
      <c r="D1126" s="3"/>
      <c r="F1126" s="5">
        <f>_xlfn.XLOOKUP(A1126,[3]!Table13456[No заказа],[3]!Table13456[Количество],"",0,1)</f>
        <v>1</v>
      </c>
      <c r="G1126" s="5">
        <f>_xlfn.XLOOKUP(A1126,[3]!Table13456[No заказа],[3]!Table13456[Цена],"",0,1)</f>
        <v>17990</v>
      </c>
      <c r="H1126" s="2" t="str">
        <f>M01_SETTINGS!$F$2</f>
        <v>KASPI</v>
      </c>
    </row>
    <row r="1127" spans="1:8" x14ac:dyDescent="0.35">
      <c r="A1127" s="2">
        <v>542412194</v>
      </c>
      <c r="B1127" s="3">
        <f>_xlfn.XLOOKUP(A1127,[3]!Table13456[No заказа],[3]!Table13456[Дата
отправки],"",0,1)</f>
        <v>45779</v>
      </c>
      <c r="C1127" s="3"/>
      <c r="D1127" s="3"/>
      <c r="F1127" s="5">
        <f>_xlfn.XLOOKUP(A1127,[3]!Table13456[No заказа],[3]!Table13456[Количество],"",0,1)</f>
        <v>1</v>
      </c>
      <c r="G1127" s="5">
        <f>_xlfn.XLOOKUP(A1127,[3]!Table13456[No заказа],[3]!Table13456[Цена],"",0,1)</f>
        <v>17990</v>
      </c>
      <c r="H1127" s="2" t="str">
        <f>M01_SETTINGS!$F$2</f>
        <v>KASPI</v>
      </c>
    </row>
    <row r="1128" spans="1:8" x14ac:dyDescent="0.35">
      <c r="A1128" s="2">
        <v>542988394</v>
      </c>
      <c r="B1128" s="3">
        <f>_xlfn.XLOOKUP(A1128,[3]!Table13456[No заказа],[3]!Table13456[Дата
отправки],"",0,1)</f>
        <v>45779</v>
      </c>
      <c r="C1128" s="3"/>
      <c r="D1128" s="3"/>
      <c r="F1128" s="5">
        <f>_xlfn.XLOOKUP(A1128,[3]!Table13456[No заказа],[3]!Table13456[Количество],"",0,1)</f>
        <v>1</v>
      </c>
      <c r="G1128" s="5">
        <f>_xlfn.XLOOKUP(A1128,[3]!Table13456[No заказа],[3]!Table13456[Цена],"",0,1)</f>
        <v>14490</v>
      </c>
      <c r="H1128" s="2" t="str">
        <f>M01_SETTINGS!$F$2</f>
        <v>KASPI</v>
      </c>
    </row>
    <row r="1129" spans="1:8" x14ac:dyDescent="0.35">
      <c r="A1129" s="2">
        <v>542546491</v>
      </c>
      <c r="B1129" s="3">
        <f>_xlfn.XLOOKUP(A1129,[3]!Table13456[No заказа],[3]!Table13456[Дата
отправки],"",0,1)</f>
        <v>45779</v>
      </c>
      <c r="C1129" s="3"/>
      <c r="D1129" s="3"/>
      <c r="F1129" s="5">
        <f>_xlfn.XLOOKUP(A1129,[3]!Table13456[No заказа],[3]!Table13456[Количество],"",0,1)</f>
        <v>1</v>
      </c>
      <c r="G1129" s="5">
        <f>_xlfn.XLOOKUP(A1129,[3]!Table13456[No заказа],[3]!Table13456[Цена],"",0,1)</f>
        <v>14490</v>
      </c>
      <c r="H1129" s="2" t="str">
        <f>M01_SETTINGS!$F$2</f>
        <v>KASPI</v>
      </c>
    </row>
    <row r="1130" spans="1:8" x14ac:dyDescent="0.35">
      <c r="A1130" s="2">
        <v>542955478</v>
      </c>
      <c r="B1130" s="3">
        <f>_xlfn.XLOOKUP(A1130,[3]!Table13456[No заказа],[3]!Table13456[Дата
отправки],"",0,1)</f>
        <v>45779</v>
      </c>
      <c r="C1130" s="3"/>
      <c r="D1130" s="3"/>
      <c r="F1130" s="5">
        <f>_xlfn.XLOOKUP(A1130,[3]!Table13456[No заказа],[3]!Table13456[Количество],"",0,1)</f>
        <v>1</v>
      </c>
      <c r="G1130" s="5">
        <f>_xlfn.XLOOKUP(A1130,[3]!Table13456[No заказа],[3]!Table13456[Цена],"",0,1)</f>
        <v>8589</v>
      </c>
      <c r="H1130" s="2" t="str">
        <f>M01_SETTINGS!$F$2</f>
        <v>KASPI</v>
      </c>
    </row>
    <row r="1131" spans="1:8" x14ac:dyDescent="0.35">
      <c r="A1131" s="2">
        <v>542794558</v>
      </c>
      <c r="B1131" s="3">
        <f>_xlfn.XLOOKUP(A1131,[3]!Table13456[No заказа],[3]!Table13456[Дата
отправки],"",0,1)</f>
        <v>45779</v>
      </c>
      <c r="C1131" s="3"/>
      <c r="D1131" s="3"/>
      <c r="F1131" s="5">
        <f>_xlfn.XLOOKUP(A1131,[3]!Table13456[No заказа],[3]!Table13456[Количество],"",0,1)</f>
        <v>1</v>
      </c>
      <c r="G1131" s="5">
        <f>_xlfn.XLOOKUP(A1131,[3]!Table13456[No заказа],[3]!Table13456[Цена],"",0,1)</f>
        <v>8589</v>
      </c>
      <c r="H1131" s="2" t="str">
        <f>M01_SETTINGS!$F$2</f>
        <v>KASPI</v>
      </c>
    </row>
    <row r="1132" spans="1:8" x14ac:dyDescent="0.35">
      <c r="A1132" s="2">
        <v>542730622</v>
      </c>
      <c r="B1132" s="3">
        <f>_xlfn.XLOOKUP(A1132,[3]!Table13456[No заказа],[3]!Table13456[Дата
отправки],"",0,1)</f>
        <v>45779</v>
      </c>
      <c r="C1132" s="3"/>
      <c r="D1132" s="3"/>
      <c r="F1132" s="5">
        <f>_xlfn.XLOOKUP(A1132,[3]!Table13456[No заказа],[3]!Table13456[Количество],"",0,1)</f>
        <v>1</v>
      </c>
      <c r="G1132" s="5">
        <f>_xlfn.XLOOKUP(A1132,[3]!Table13456[No заказа],[3]!Table13456[Цена],"",0,1)</f>
        <v>8995</v>
      </c>
      <c r="H1132" s="2" t="str">
        <f>M01_SETTINGS!$F$2</f>
        <v>KASPI</v>
      </c>
    </row>
    <row r="1133" spans="1:8" x14ac:dyDescent="0.35">
      <c r="A1133" s="2">
        <v>542698816</v>
      </c>
      <c r="B1133" s="3">
        <f>_xlfn.XLOOKUP(A1133,[3]!Table13456[No заказа],[3]!Table13456[Дата
отправки],"",0,1)</f>
        <v>45779</v>
      </c>
      <c r="C1133" s="3"/>
      <c r="D1133" s="3"/>
      <c r="F1133" s="5">
        <f>_xlfn.XLOOKUP(A1133,[3]!Table13456[No заказа],[3]!Table13456[Количество],"",0,1)</f>
        <v>1</v>
      </c>
      <c r="G1133" s="5">
        <f>_xlfn.XLOOKUP(A1133,[3]!Table13456[No заказа],[3]!Table13456[Цена],"",0,1)</f>
        <v>8588</v>
      </c>
      <c r="H1133" s="2" t="str">
        <f>M01_SETTINGS!$F$2</f>
        <v>KASPI</v>
      </c>
    </row>
    <row r="1134" spans="1:8" x14ac:dyDescent="0.35">
      <c r="A1134" s="2">
        <v>542553515</v>
      </c>
      <c r="B1134" s="3">
        <f>_xlfn.XLOOKUP(A1134,[3]!Table13456[No заказа],[3]!Table13456[Дата
отправки],"",0,1)</f>
        <v>45779</v>
      </c>
      <c r="C1134" s="3"/>
      <c r="D1134" s="3"/>
      <c r="F1134" s="5">
        <f>_xlfn.XLOOKUP(A1134,[3]!Table13456[No заказа],[3]!Table13456[Количество],"",0,1)</f>
        <v>1</v>
      </c>
      <c r="G1134" s="5">
        <f>_xlfn.XLOOKUP(A1134,[3]!Table13456[No заказа],[3]!Table13456[Цена],"",0,1)</f>
        <v>8588</v>
      </c>
      <c r="H1134" s="2" t="str">
        <f>M01_SETTINGS!$F$2</f>
        <v>KASPI</v>
      </c>
    </row>
    <row r="1135" spans="1:8" x14ac:dyDescent="0.35">
      <c r="A1135" s="2">
        <v>542515093</v>
      </c>
      <c r="B1135" s="3">
        <f>_xlfn.XLOOKUP(A1135,[3]!Table13456[No заказа],[3]!Table13456[Дата
отправки],"",0,1)</f>
        <v>45779</v>
      </c>
      <c r="C1135" s="3"/>
      <c r="D1135" s="3"/>
      <c r="F1135" s="5">
        <f>_xlfn.XLOOKUP(A1135,[3]!Table13456[No заказа],[3]!Table13456[Количество],"",0,1)</f>
        <v>1</v>
      </c>
      <c r="G1135" s="5">
        <f>_xlfn.XLOOKUP(A1135,[3]!Table13456[No заказа],[3]!Table13456[Цена],"",0,1)</f>
        <v>8588</v>
      </c>
      <c r="H1135" s="2" t="str">
        <f>M01_SETTINGS!$F$2</f>
        <v>KASPI</v>
      </c>
    </row>
    <row r="1136" spans="1:8" x14ac:dyDescent="0.35">
      <c r="A1136" s="2">
        <v>542465624</v>
      </c>
      <c r="B1136" s="3">
        <f>_xlfn.XLOOKUP(A1136,[3]!Table13456[No заказа],[3]!Table13456[Дата
отправки],"",0,1)</f>
        <v>45779</v>
      </c>
      <c r="C1136" s="3"/>
      <c r="D1136" s="3"/>
      <c r="F1136" s="5">
        <f>_xlfn.XLOOKUP(A1136,[3]!Table13456[No заказа],[3]!Table13456[Количество],"",0,1)</f>
        <v>1</v>
      </c>
      <c r="G1136" s="5">
        <f>_xlfn.XLOOKUP(A1136,[3]!Table13456[No заказа],[3]!Table13456[Цена],"",0,1)</f>
        <v>8588</v>
      </c>
      <c r="H1136" s="2" t="str">
        <f>M01_SETTINGS!$F$2</f>
        <v>KASPI</v>
      </c>
    </row>
    <row r="1137" spans="1:8" x14ac:dyDescent="0.35">
      <c r="A1137" s="2">
        <v>543002965</v>
      </c>
      <c r="B1137" s="3">
        <f>_xlfn.XLOOKUP(A1137,[3]!Table13456[No заказа],[3]!Table13456[Дата
отправки],"",0,1)</f>
        <v>45779</v>
      </c>
      <c r="C1137" s="3"/>
      <c r="D1137" s="3"/>
      <c r="F1137" s="5">
        <f>_xlfn.XLOOKUP(A1137,[3]!Table13456[No заказа],[3]!Table13456[Количество],"",0,1)</f>
        <v>1</v>
      </c>
      <c r="G1137" s="5">
        <f>_xlfn.XLOOKUP(A1137,[3]!Table13456[No заказа],[3]!Table13456[Цена],"",0,1)</f>
        <v>8588</v>
      </c>
      <c r="H1137" s="2" t="str">
        <f>M01_SETTINGS!$F$2</f>
        <v>KASPI</v>
      </c>
    </row>
    <row r="1138" spans="1:8" x14ac:dyDescent="0.35">
      <c r="A1138" s="2">
        <v>542614530</v>
      </c>
      <c r="B1138" s="3">
        <f>_xlfn.XLOOKUP(A1138,[3]!Table13456[No заказа],[3]!Table13456[Дата
отправки],"",0,1)</f>
        <v>45779</v>
      </c>
      <c r="C1138" s="3"/>
      <c r="D1138" s="3"/>
      <c r="F1138" s="5">
        <f>_xlfn.XLOOKUP(A1138,[3]!Table13456[No заказа],[3]!Table13456[Количество],"",0,1)</f>
        <v>1</v>
      </c>
      <c r="G1138" s="5">
        <f>_xlfn.XLOOKUP(A1138,[3]!Table13456[No заказа],[3]!Table13456[Цена],"",0,1)</f>
        <v>8588</v>
      </c>
      <c r="H1138" s="2" t="str">
        <f>M01_SETTINGS!$F$2</f>
        <v>KASPI</v>
      </c>
    </row>
    <row r="1139" spans="1:8" x14ac:dyDescent="0.35">
      <c r="A1139" s="2">
        <v>542948367</v>
      </c>
      <c r="B1139" s="3">
        <f>_xlfn.XLOOKUP(A1139,[3]!Table13456[No заказа],[3]!Table13456[Дата
отправки],"",0,1)</f>
        <v>45779</v>
      </c>
      <c r="C1139" s="3"/>
      <c r="D1139" s="3"/>
      <c r="F1139" s="5">
        <f>_xlfn.XLOOKUP(A1139,[3]!Table13456[No заказа],[3]!Table13456[Количество],"",0,1)</f>
        <v>1</v>
      </c>
      <c r="G1139" s="5">
        <f>_xlfn.XLOOKUP(A1139,[3]!Table13456[No заказа],[3]!Table13456[Цена],"",0,1)</f>
        <v>8588</v>
      </c>
      <c r="H1139" s="2" t="str">
        <f>M01_SETTINGS!$F$2</f>
        <v>KASPI</v>
      </c>
    </row>
    <row r="1140" spans="1:8" x14ac:dyDescent="0.35">
      <c r="A1140" s="2">
        <v>542855192</v>
      </c>
      <c r="B1140" s="3">
        <f>_xlfn.XLOOKUP(A1140,[3]!Table13456[No заказа],[3]!Table13456[Дата
отправки],"",0,1)</f>
        <v>45779</v>
      </c>
      <c r="C1140" s="3"/>
      <c r="D1140" s="3"/>
      <c r="F1140" s="5">
        <f>_xlfn.XLOOKUP(A1140,[3]!Table13456[No заказа],[3]!Table13456[Количество],"",0,1)</f>
        <v>1</v>
      </c>
      <c r="G1140" s="5">
        <f>_xlfn.XLOOKUP(A1140,[3]!Table13456[No заказа],[3]!Table13456[Цена],"",0,1)</f>
        <v>8588</v>
      </c>
      <c r="H1140" s="2" t="str">
        <f>M01_SETTINGS!$F$2</f>
        <v>KASPI</v>
      </c>
    </row>
    <row r="1141" spans="1:8" x14ac:dyDescent="0.35">
      <c r="A1141" s="2">
        <v>542769306</v>
      </c>
      <c r="B1141" s="3">
        <f>_xlfn.XLOOKUP(A1141,[3]!Table13456[No заказа],[3]!Table13456[Дата
отправки],"",0,1)</f>
        <v>45779</v>
      </c>
      <c r="C1141" s="3"/>
      <c r="D1141" s="3"/>
      <c r="F1141" s="5">
        <f>_xlfn.XLOOKUP(A1141,[3]!Table13456[No заказа],[3]!Table13456[Количество],"",0,1)</f>
        <v>1</v>
      </c>
      <c r="G1141" s="5">
        <f>_xlfn.XLOOKUP(A1141,[3]!Table13456[No заказа],[3]!Table13456[Цена],"",0,1)</f>
        <v>8588</v>
      </c>
      <c r="H1141" s="2" t="str">
        <f>M01_SETTINGS!$F$2</f>
        <v>KASPI</v>
      </c>
    </row>
    <row r="1142" spans="1:8" x14ac:dyDescent="0.35">
      <c r="A1142" s="2">
        <v>543007161</v>
      </c>
      <c r="B1142" s="3">
        <f>_xlfn.XLOOKUP(A1142,[3]!Table13456[No заказа],[3]!Table13456[Дата
отправки],"",0,1)</f>
        <v>45779</v>
      </c>
      <c r="C1142" s="3"/>
      <c r="D1142" s="3"/>
      <c r="F1142" s="5">
        <f>_xlfn.XLOOKUP(A1142,[3]!Table13456[No заказа],[3]!Table13456[Количество],"",0,1)</f>
        <v>1</v>
      </c>
      <c r="G1142" s="5">
        <f>_xlfn.XLOOKUP(A1142,[3]!Table13456[No заказа],[3]!Table13456[Цена],"",0,1)</f>
        <v>8914</v>
      </c>
      <c r="H1142" s="2" t="str">
        <f>M01_SETTINGS!$F$2</f>
        <v>KASPI</v>
      </c>
    </row>
    <row r="1143" spans="1:8" x14ac:dyDescent="0.35">
      <c r="A1143" s="2">
        <v>542170373</v>
      </c>
      <c r="B1143" s="3">
        <f>_xlfn.XLOOKUP(A1143,[3]!Table13456[No заказа],[3]!Table13456[Дата
отправки],"",0,1)</f>
        <v>45778</v>
      </c>
      <c r="C1143" s="3"/>
      <c r="D1143" s="3"/>
      <c r="F1143" s="5">
        <f>_xlfn.XLOOKUP(A1143,[3]!Table13456[No заказа],[3]!Table13456[Количество],"",0,1)</f>
        <v>1</v>
      </c>
      <c r="G1143" s="5">
        <f>_xlfn.XLOOKUP(A1143,[3]!Table13456[No заказа],[3]!Table13456[Цена],"",0,1)</f>
        <v>8728</v>
      </c>
      <c r="H1143" s="2" t="str">
        <f>M01_SETTINGS!$F$2</f>
        <v>KASPI</v>
      </c>
    </row>
    <row r="1144" spans="1:8" x14ac:dyDescent="0.35">
      <c r="A1144" s="2">
        <v>541886733</v>
      </c>
      <c r="B1144" s="3">
        <f>_xlfn.XLOOKUP(A1144,[3]!Table13456[No заказа],[3]!Table13456[Дата
отправки],"",0,1)</f>
        <v>45778</v>
      </c>
      <c r="C1144" s="3"/>
      <c r="D1144" s="3"/>
      <c r="F1144" s="5">
        <f>_xlfn.XLOOKUP(A1144,[3]!Table13456[No заказа],[3]!Table13456[Количество],"",0,1)</f>
        <v>1</v>
      </c>
      <c r="G1144" s="5">
        <f>_xlfn.XLOOKUP(A1144,[3]!Table13456[No заказа],[3]!Table13456[Цена],"",0,1)</f>
        <v>8289</v>
      </c>
      <c r="H1144" s="2" t="str">
        <f>M01_SETTINGS!$F$2</f>
        <v>KASPI</v>
      </c>
    </row>
    <row r="1145" spans="1:8" x14ac:dyDescent="0.35">
      <c r="A1145" s="2">
        <v>541868732</v>
      </c>
      <c r="B1145" s="3">
        <f>_xlfn.XLOOKUP(A1145,[3]!Table13456[No заказа],[3]!Table13456[Дата
отправки],"",0,1)</f>
        <v>45778</v>
      </c>
      <c r="C1145" s="3"/>
      <c r="D1145" s="3"/>
      <c r="F1145" s="5">
        <f>_xlfn.XLOOKUP(A1145,[3]!Table13456[No заказа],[3]!Table13456[Количество],"",0,1)</f>
        <v>1</v>
      </c>
      <c r="G1145" s="5">
        <f>_xlfn.XLOOKUP(A1145,[3]!Table13456[No заказа],[3]!Table13456[Цена],"",0,1)</f>
        <v>8289</v>
      </c>
      <c r="H1145" s="2" t="str">
        <f>M01_SETTINGS!$F$2</f>
        <v>KASPI</v>
      </c>
    </row>
    <row r="1146" spans="1:8" x14ac:dyDescent="0.35">
      <c r="A1146" s="2">
        <v>541844982</v>
      </c>
      <c r="B1146" s="3">
        <f>_xlfn.XLOOKUP(A1146,[3]!Table13456[No заказа],[3]!Table13456[Дата
отправки],"",0,1)</f>
        <v>45778</v>
      </c>
      <c r="C1146" s="3"/>
      <c r="D1146" s="3"/>
      <c r="F1146" s="5">
        <f>_xlfn.XLOOKUP(A1146,[3]!Table13456[No заказа],[3]!Table13456[Количество],"",0,1)</f>
        <v>1</v>
      </c>
      <c r="G1146" s="5">
        <f>_xlfn.XLOOKUP(A1146,[3]!Table13456[No заказа],[3]!Table13456[Цена],"",0,1)</f>
        <v>8289</v>
      </c>
      <c r="H1146" s="2" t="str">
        <f>M01_SETTINGS!$F$2</f>
        <v>KASPI</v>
      </c>
    </row>
    <row r="1147" spans="1:8" x14ac:dyDescent="0.35">
      <c r="A1147" s="2">
        <v>541857974</v>
      </c>
      <c r="B1147" s="3">
        <f>_xlfn.XLOOKUP(A1147,[3]!Table13456[No заказа],[3]!Table13456[Дата
отправки],"",0,1)</f>
        <v>45778</v>
      </c>
      <c r="C1147" s="3"/>
      <c r="D1147" s="3"/>
      <c r="F1147" s="5">
        <f>_xlfn.XLOOKUP(A1147,[3]!Table13456[No заказа],[3]!Table13456[Количество],"",0,1)</f>
        <v>1</v>
      </c>
      <c r="G1147" s="5">
        <f>_xlfn.XLOOKUP(A1147,[3]!Table13456[No заказа],[3]!Table13456[Цена],"",0,1)</f>
        <v>8289</v>
      </c>
      <c r="H1147" s="2" t="str">
        <f>M01_SETTINGS!$F$2</f>
        <v>KASPI</v>
      </c>
    </row>
    <row r="1148" spans="1:8" x14ac:dyDescent="0.35">
      <c r="A1148" s="2">
        <v>541827793</v>
      </c>
      <c r="B1148" s="3">
        <f>_xlfn.XLOOKUP(A1148,[3]!Table13456[No заказа],[3]!Table13456[Дата
отправки],"",0,1)</f>
        <v>45778</v>
      </c>
      <c r="C1148" s="3"/>
      <c r="D1148" s="3"/>
      <c r="F1148" s="5">
        <f>_xlfn.XLOOKUP(A1148,[3]!Table13456[No заказа],[3]!Table13456[Количество],"",0,1)</f>
        <v>1</v>
      </c>
      <c r="G1148" s="5">
        <f>_xlfn.XLOOKUP(A1148,[3]!Table13456[No заказа],[3]!Table13456[Цена],"",0,1)</f>
        <v>8345</v>
      </c>
      <c r="H1148" s="2" t="str">
        <f>M01_SETTINGS!$F$2</f>
        <v>KASPI</v>
      </c>
    </row>
    <row r="1149" spans="1:8" x14ac:dyDescent="0.35">
      <c r="A1149" s="2">
        <v>542127711</v>
      </c>
      <c r="B1149" s="3">
        <f>_xlfn.XLOOKUP(A1149,[3]!Table13456[No заказа],[3]!Table13456[Дата
отправки],"",0,1)</f>
        <v>45778</v>
      </c>
      <c r="C1149" s="3"/>
      <c r="D1149" s="3"/>
      <c r="F1149" s="5">
        <f>_xlfn.XLOOKUP(A1149,[3]!Table13456[No заказа],[3]!Table13456[Количество],"",0,1)</f>
        <v>1</v>
      </c>
      <c r="G1149" s="5">
        <f>_xlfn.XLOOKUP(A1149,[3]!Table13456[No заказа],[3]!Table13456[Цена],"",0,1)</f>
        <v>14490</v>
      </c>
      <c r="H1149" s="2" t="str">
        <f>M01_SETTINGS!$F$2</f>
        <v>KASPI</v>
      </c>
    </row>
    <row r="1150" spans="1:8" x14ac:dyDescent="0.35">
      <c r="A1150" s="2">
        <v>542040239</v>
      </c>
      <c r="B1150" s="3">
        <f>_xlfn.XLOOKUP(A1150,[3]!Table13456[No заказа],[3]!Table13456[Дата
отправки],"",0,1)</f>
        <v>45778</v>
      </c>
      <c r="C1150" s="3"/>
      <c r="D1150" s="3"/>
      <c r="F1150" s="5">
        <f>_xlfn.XLOOKUP(A1150,[3]!Table13456[No заказа],[3]!Table13456[Количество],"",0,1)</f>
        <v>1</v>
      </c>
      <c r="G1150" s="5">
        <f>_xlfn.XLOOKUP(A1150,[3]!Table13456[No заказа],[3]!Table13456[Цена],"",0,1)</f>
        <v>14490</v>
      </c>
      <c r="H1150" s="2" t="str">
        <f>M01_SETTINGS!$F$2</f>
        <v>KASPI</v>
      </c>
    </row>
    <row r="1151" spans="1:8" x14ac:dyDescent="0.35">
      <c r="A1151" s="2">
        <v>541793489</v>
      </c>
      <c r="B1151" s="3">
        <f>_xlfn.XLOOKUP(A1151,[3]!Table13456[No заказа],[3]!Table13456[Дата
отправки],"",0,1)</f>
        <v>45778</v>
      </c>
      <c r="C1151" s="3"/>
      <c r="D1151" s="3"/>
      <c r="F1151" s="5">
        <f>_xlfn.XLOOKUP(A1151,[3]!Table13456[No заказа],[3]!Table13456[Количество],"",0,1)</f>
        <v>1</v>
      </c>
      <c r="G1151" s="5">
        <f>_xlfn.XLOOKUP(A1151,[3]!Table13456[No заказа],[3]!Table13456[Цена],"",0,1)</f>
        <v>14490</v>
      </c>
      <c r="H1151" s="2" t="str">
        <f>M01_SETTINGS!$F$2</f>
        <v>KASPI</v>
      </c>
    </row>
    <row r="1152" spans="1:8" x14ac:dyDescent="0.35">
      <c r="A1152" s="2">
        <v>542202610</v>
      </c>
      <c r="B1152" s="3">
        <f>_xlfn.XLOOKUP(A1152,[3]!Table13456[No заказа],[3]!Table13456[Дата
отправки],"",0,1)</f>
        <v>45778</v>
      </c>
      <c r="C1152" s="3"/>
      <c r="D1152" s="3"/>
      <c r="F1152" s="5">
        <f>_xlfn.XLOOKUP(A1152,[3]!Table13456[No заказа],[3]!Table13456[Количество],"",0,1)</f>
        <v>1</v>
      </c>
      <c r="G1152" s="5">
        <f>_xlfn.XLOOKUP(A1152,[3]!Table13456[No заказа],[3]!Table13456[Цена],"",0,1)</f>
        <v>14490</v>
      </c>
      <c r="H1152" s="2" t="str">
        <f>M01_SETTINGS!$F$2</f>
        <v>KASPI</v>
      </c>
    </row>
    <row r="1153" spans="1:8" x14ac:dyDescent="0.35">
      <c r="A1153" s="2">
        <v>542192888</v>
      </c>
      <c r="B1153" s="3">
        <f>_xlfn.XLOOKUP(A1153,[3]!Table13456[No заказа],[3]!Table13456[Дата
отправки],"",0,1)</f>
        <v>45778</v>
      </c>
      <c r="C1153" s="3"/>
      <c r="D1153" s="3"/>
      <c r="F1153" s="5">
        <f>_xlfn.XLOOKUP(A1153,[3]!Table13456[No заказа],[3]!Table13456[Количество],"",0,1)</f>
        <v>1</v>
      </c>
      <c r="G1153" s="5">
        <f>_xlfn.XLOOKUP(A1153,[3]!Table13456[No заказа],[3]!Table13456[Цена],"",0,1)</f>
        <v>13990</v>
      </c>
      <c r="H1153" s="2" t="str">
        <f>M01_SETTINGS!$F$2</f>
        <v>KASPI</v>
      </c>
    </row>
    <row r="1154" spans="1:8" x14ac:dyDescent="0.35">
      <c r="A1154" s="2">
        <v>542062320</v>
      </c>
      <c r="B1154" s="3">
        <f>_xlfn.XLOOKUP(A1154,[3]!Table13456[No заказа],[3]!Table13456[Дата
отправки],"",0,1)</f>
        <v>45778</v>
      </c>
      <c r="C1154" s="3"/>
      <c r="D1154" s="3"/>
      <c r="F1154" s="5">
        <f>_xlfn.XLOOKUP(A1154,[3]!Table13456[No заказа],[3]!Table13456[Количество],"",0,1)</f>
        <v>1</v>
      </c>
      <c r="G1154" s="5">
        <f>_xlfn.XLOOKUP(A1154,[3]!Table13456[No заказа],[3]!Table13456[Цена],"",0,1)</f>
        <v>13990</v>
      </c>
      <c r="H1154" s="2" t="str">
        <f>M01_SETTINGS!$F$2</f>
        <v>KASPI</v>
      </c>
    </row>
    <row r="1155" spans="1:8" x14ac:dyDescent="0.35">
      <c r="A1155" s="2">
        <v>541848970</v>
      </c>
      <c r="B1155" s="3">
        <f>_xlfn.XLOOKUP(A1155,[3]!Table13456[No заказа],[3]!Table13456[Дата
отправки],"",0,1)</f>
        <v>45778</v>
      </c>
      <c r="C1155" s="3"/>
      <c r="D1155" s="3"/>
      <c r="F1155" s="5">
        <f>_xlfn.XLOOKUP(A1155,[3]!Table13456[No заказа],[3]!Table13456[Количество],"",0,1)</f>
        <v>1</v>
      </c>
      <c r="G1155" s="5">
        <f>_xlfn.XLOOKUP(A1155,[3]!Table13456[No заказа],[3]!Table13456[Цена],"",0,1)</f>
        <v>17990</v>
      </c>
      <c r="H1155" s="2" t="str">
        <f>M01_SETTINGS!$F$2</f>
        <v>KASPI</v>
      </c>
    </row>
    <row r="1156" spans="1:8" x14ac:dyDescent="0.35">
      <c r="A1156" s="2">
        <v>542198215</v>
      </c>
      <c r="B1156" s="3">
        <f>_xlfn.XLOOKUP(A1156,[3]!Table13456[No заказа],[3]!Table13456[Дата
отправки],"",0,1)</f>
        <v>45778</v>
      </c>
      <c r="C1156" s="3"/>
      <c r="D1156" s="3"/>
      <c r="F1156" s="5">
        <f>_xlfn.XLOOKUP(A1156,[3]!Table13456[No заказа],[3]!Table13456[Количество],"",0,1)</f>
        <v>1</v>
      </c>
      <c r="G1156" s="5">
        <f>_xlfn.XLOOKUP(A1156,[3]!Table13456[No заказа],[3]!Table13456[Цена],"",0,1)</f>
        <v>17990</v>
      </c>
      <c r="H1156" s="2" t="str">
        <f>M01_SETTINGS!$F$2</f>
        <v>KASPI</v>
      </c>
    </row>
    <row r="1157" spans="1:8" x14ac:dyDescent="0.35">
      <c r="A1157" s="2">
        <v>542346340</v>
      </c>
      <c r="B1157" s="3">
        <f>_xlfn.XLOOKUP(A1157,[3]!Table13456[No заказа],[3]!Table13456[Дата
отправки],"",0,1)</f>
        <v>45778</v>
      </c>
      <c r="C1157" s="3"/>
      <c r="D1157" s="3"/>
      <c r="F1157" s="5">
        <f>_xlfn.XLOOKUP(A1157,[3]!Table13456[No заказа],[3]!Table13456[Количество],"",0,1)</f>
        <v>1</v>
      </c>
      <c r="G1157" s="5">
        <f>_xlfn.XLOOKUP(A1157,[3]!Table13456[No заказа],[3]!Table13456[Цена],"",0,1)</f>
        <v>14490</v>
      </c>
      <c r="H1157" s="2" t="str">
        <f>M01_SETTINGS!$F$2</f>
        <v>KASPI</v>
      </c>
    </row>
    <row r="1158" spans="1:8" x14ac:dyDescent="0.35">
      <c r="A1158" s="2">
        <v>542105944</v>
      </c>
      <c r="B1158" s="3">
        <f>_xlfn.XLOOKUP(A1158,[3]!Table13456[No заказа],[3]!Table13456[Дата
отправки],"",0,1)</f>
        <v>45778</v>
      </c>
      <c r="C1158" s="3"/>
      <c r="D1158" s="3"/>
      <c r="F1158" s="5">
        <f>_xlfn.XLOOKUP(A1158,[3]!Table13456[No заказа],[3]!Table13456[Количество],"",0,1)</f>
        <v>1</v>
      </c>
      <c r="G1158" s="5">
        <f>_xlfn.XLOOKUP(A1158,[3]!Table13456[No заказа],[3]!Table13456[Цена],"",0,1)</f>
        <v>14490</v>
      </c>
      <c r="H1158" s="2" t="str">
        <f>M01_SETTINGS!$F$2</f>
        <v>KASPI</v>
      </c>
    </row>
    <row r="1159" spans="1:8" x14ac:dyDescent="0.35">
      <c r="A1159" s="2">
        <v>541829455</v>
      </c>
      <c r="B1159" s="3">
        <f>_xlfn.XLOOKUP(A1159,[3]!Table13456[No заказа],[3]!Table13456[Дата
отправки],"",0,1)</f>
        <v>45778</v>
      </c>
      <c r="C1159" s="3"/>
      <c r="D1159" s="3"/>
      <c r="F1159" s="5">
        <f>_xlfn.XLOOKUP(A1159,[3]!Table13456[No заказа],[3]!Table13456[Количество],"",0,1)</f>
        <v>1</v>
      </c>
      <c r="G1159" s="5">
        <f>_xlfn.XLOOKUP(A1159,[3]!Table13456[No заказа],[3]!Table13456[Цена],"",0,1)</f>
        <v>13490</v>
      </c>
      <c r="H1159" s="2" t="str">
        <f>M01_SETTINGS!$F$2</f>
        <v>KASPI</v>
      </c>
    </row>
    <row r="1160" spans="1:8" x14ac:dyDescent="0.35">
      <c r="A1160" s="2">
        <v>542000653</v>
      </c>
      <c r="B1160" s="3">
        <f>_xlfn.XLOOKUP(A1160,[3]!Table13456[No заказа],[3]!Table13456[Дата
отправки],"",0,1)</f>
        <v>45778</v>
      </c>
      <c r="C1160" s="3"/>
      <c r="D1160" s="3"/>
      <c r="F1160" s="5">
        <f>_xlfn.XLOOKUP(A1160,[3]!Table13456[No заказа],[3]!Table13456[Количество],"",0,1)</f>
        <v>1</v>
      </c>
      <c r="G1160" s="5">
        <f>_xlfn.XLOOKUP(A1160,[3]!Table13456[No заказа],[3]!Table13456[Цена],"",0,1)</f>
        <v>8342</v>
      </c>
      <c r="H1160" s="2" t="str">
        <f>M01_SETTINGS!$F$2</f>
        <v>KASPI</v>
      </c>
    </row>
    <row r="1161" spans="1:8" x14ac:dyDescent="0.35">
      <c r="A1161" s="2">
        <v>541915239</v>
      </c>
      <c r="B1161" s="3">
        <f>_xlfn.XLOOKUP(A1161,[3]!Table13456[No заказа],[3]!Table13456[Дата
отправки],"",0,1)</f>
        <v>45778</v>
      </c>
      <c r="C1161" s="3"/>
      <c r="D1161" s="3"/>
      <c r="F1161" s="5">
        <f>_xlfn.XLOOKUP(A1161,[3]!Table13456[No заказа],[3]!Table13456[Количество],"",0,1)</f>
        <v>1</v>
      </c>
      <c r="G1161" s="5">
        <f>_xlfn.XLOOKUP(A1161,[3]!Table13456[No заказа],[3]!Table13456[Цена],"",0,1)</f>
        <v>8346</v>
      </c>
      <c r="H1161" s="2" t="str">
        <f>M01_SETTINGS!$F$2</f>
        <v>KASPI</v>
      </c>
    </row>
    <row r="1162" spans="1:8" x14ac:dyDescent="0.35">
      <c r="A1162" s="2">
        <v>542001059</v>
      </c>
      <c r="B1162" s="3">
        <f>_xlfn.XLOOKUP(A1162,[3]!Table13456[No заказа],[3]!Table13456[Дата
отправки],"",0,1)</f>
        <v>45778</v>
      </c>
      <c r="C1162" s="3"/>
      <c r="D1162" s="3"/>
      <c r="F1162" s="5">
        <f>_xlfn.XLOOKUP(A1162,[3]!Table13456[No заказа],[3]!Table13456[Количество],"",0,1)</f>
        <v>1</v>
      </c>
      <c r="G1162" s="5">
        <f>_xlfn.XLOOKUP(A1162,[3]!Table13456[No заказа],[3]!Table13456[Цена],"",0,1)</f>
        <v>8289</v>
      </c>
      <c r="H1162" s="2" t="str">
        <f>M01_SETTINGS!$F$2</f>
        <v>KASPI</v>
      </c>
    </row>
    <row r="1163" spans="1:8" x14ac:dyDescent="0.35">
      <c r="A1163" s="2">
        <v>542255684</v>
      </c>
      <c r="B1163" s="3">
        <f>_xlfn.XLOOKUP(A1163,[3]!Table13456[No заказа],[3]!Table13456[Дата
отправки],"",0,1)</f>
        <v>45778</v>
      </c>
      <c r="C1163" s="3"/>
      <c r="D1163" s="3"/>
      <c r="F1163" s="5">
        <f>_xlfn.XLOOKUP(A1163,[3]!Table13456[No заказа],[3]!Table13456[Количество],"",0,1)</f>
        <v>1</v>
      </c>
      <c r="G1163" s="5">
        <f>_xlfn.XLOOKUP(A1163,[3]!Table13456[No заказа],[3]!Table13456[Цена],"",0,1)</f>
        <v>8289</v>
      </c>
      <c r="H1163" s="2" t="str">
        <f>M01_SETTINGS!$F$2</f>
        <v>KASPI</v>
      </c>
    </row>
    <row r="1164" spans="1:8" x14ac:dyDescent="0.35">
      <c r="A1164" s="2">
        <v>542302547</v>
      </c>
      <c r="B1164" s="3">
        <f>_xlfn.XLOOKUP(A1164,[3]!Table13456[No заказа],[3]!Table13456[Дата
отправки],"",0,1)</f>
        <v>45778</v>
      </c>
      <c r="C1164" s="3"/>
      <c r="D1164" s="3"/>
      <c r="F1164" s="5">
        <f>_xlfn.XLOOKUP(A1164,[3]!Table13456[No заказа],[3]!Table13456[Количество],"",0,1)</f>
        <v>1</v>
      </c>
      <c r="G1164" s="5">
        <f>_xlfn.XLOOKUP(A1164,[3]!Table13456[No заказа],[3]!Table13456[Цена],"",0,1)</f>
        <v>8500</v>
      </c>
      <c r="H1164" s="2" t="str">
        <f>M01_SETTINGS!$F$2</f>
        <v>KASPI</v>
      </c>
    </row>
    <row r="1165" spans="1:8" x14ac:dyDescent="0.35">
      <c r="A1165" s="2">
        <v>541954363</v>
      </c>
      <c r="B1165" s="3">
        <f>_xlfn.XLOOKUP(A1165,[3]!Table13456[No заказа],[3]!Table13456[Дата
отправки],"",0,1)</f>
        <v>45778</v>
      </c>
      <c r="C1165" s="3"/>
      <c r="D1165" s="3"/>
      <c r="F1165" s="5">
        <f>_xlfn.XLOOKUP(A1165,[3]!Table13456[No заказа],[3]!Table13456[Количество],"",0,1)</f>
        <v>1</v>
      </c>
      <c r="G1165" s="5">
        <f>_xlfn.XLOOKUP(A1165,[3]!Table13456[No заказа],[3]!Table13456[Цена],"",0,1)</f>
        <v>8289</v>
      </c>
      <c r="H1165" s="2" t="str">
        <f>M01_SETTINGS!$F$2</f>
        <v>KASPI</v>
      </c>
    </row>
    <row r="1166" spans="1:8" x14ac:dyDescent="0.35">
      <c r="A1166" s="2">
        <v>542323274</v>
      </c>
      <c r="B1166" s="3">
        <f>_xlfn.XLOOKUP(A1166,[3]!Table13456[No заказа],[3]!Table13456[Дата
отправки],"",0,1)</f>
        <v>45778</v>
      </c>
      <c r="C1166" s="3"/>
      <c r="D1166" s="3"/>
      <c r="F1166" s="5">
        <f>_xlfn.XLOOKUP(A1166,[3]!Table13456[No заказа],[3]!Table13456[Количество],"",0,1)</f>
        <v>1</v>
      </c>
      <c r="G1166" s="5">
        <f>_xlfn.XLOOKUP(A1166,[3]!Table13456[No заказа],[3]!Table13456[Цена],"",0,1)</f>
        <v>8995</v>
      </c>
      <c r="H1166" s="2" t="str">
        <f>M01_SETTINGS!$F$2</f>
        <v>KASPI</v>
      </c>
    </row>
    <row r="1167" spans="1:8" x14ac:dyDescent="0.35">
      <c r="A1167" s="2">
        <v>542337866</v>
      </c>
      <c r="B1167" s="3">
        <f>_xlfn.XLOOKUP(A1167,[3]!Table13456[No заказа],[3]!Table13456[Дата
отправки],"",0,1)</f>
        <v>45778</v>
      </c>
      <c r="C1167" s="3"/>
      <c r="D1167" s="3"/>
      <c r="F1167" s="5">
        <f>_xlfn.XLOOKUP(A1167,[3]!Table13456[No заказа],[3]!Table13456[Количество],"",0,1)</f>
        <v>1</v>
      </c>
      <c r="G1167" s="5">
        <f>_xlfn.XLOOKUP(A1167,[3]!Table13456[No заказа],[3]!Table13456[Цена],"",0,1)</f>
        <v>8588</v>
      </c>
      <c r="H1167" s="2" t="str">
        <f>M01_SETTINGS!$F$2</f>
        <v>KASPI</v>
      </c>
    </row>
    <row r="1168" spans="1:8" x14ac:dyDescent="0.35">
      <c r="A1168" s="2">
        <v>542273637</v>
      </c>
      <c r="B1168" s="3">
        <f>_xlfn.XLOOKUP(A1168,[3]!Table13456[No заказа],[3]!Table13456[Дата
отправки],"",0,1)</f>
        <v>45778</v>
      </c>
      <c r="C1168" s="3"/>
      <c r="D1168" s="3"/>
      <c r="F1168" s="5">
        <f>_xlfn.XLOOKUP(A1168,[3]!Table13456[No заказа],[3]!Table13456[Количество],"",0,1)</f>
        <v>1</v>
      </c>
      <c r="G1168" s="5">
        <f>_xlfn.XLOOKUP(A1168,[3]!Table13456[No заказа],[3]!Table13456[Цена],"",0,1)</f>
        <v>8588</v>
      </c>
      <c r="H1168" s="2" t="str">
        <f>M01_SETTINGS!$F$2</f>
        <v>KASPI</v>
      </c>
    </row>
    <row r="1169" spans="1:8" x14ac:dyDescent="0.35">
      <c r="A1169" s="2">
        <v>541883226</v>
      </c>
      <c r="B1169" s="3">
        <f>_xlfn.XLOOKUP(A1169,[3]!Table13456[No заказа],[3]!Table13456[Дата
отправки],"",0,1)</f>
        <v>45778</v>
      </c>
      <c r="C1169" s="3"/>
      <c r="D1169" s="3"/>
      <c r="F1169" s="5">
        <f>_xlfn.XLOOKUP(A1169,[3]!Table13456[No заказа],[3]!Table13456[Количество],"",0,1)</f>
        <v>1</v>
      </c>
      <c r="G1169" s="5">
        <f>_xlfn.XLOOKUP(A1169,[3]!Table13456[No заказа],[3]!Table13456[Цена],"",0,1)</f>
        <v>8321</v>
      </c>
      <c r="H1169" s="2" t="str">
        <f>M01_SETTINGS!$F$2</f>
        <v>KASPI</v>
      </c>
    </row>
    <row r="1170" spans="1:8" x14ac:dyDescent="0.35">
      <c r="A1170" s="2">
        <v>542201609</v>
      </c>
      <c r="B1170" s="3">
        <f>_xlfn.XLOOKUP(A1170,[3]!Table13456[No заказа],[3]!Table13456[Дата
отправки],"",0,1)</f>
        <v>45778</v>
      </c>
      <c r="C1170" s="3"/>
      <c r="D1170" s="3"/>
      <c r="F1170" s="5">
        <f>_xlfn.XLOOKUP(A1170,[3]!Table13456[No заказа],[3]!Table13456[Количество],"",0,1)</f>
        <v>1</v>
      </c>
      <c r="G1170" s="5">
        <f>_xlfn.XLOOKUP(A1170,[3]!Table13456[No заказа],[3]!Table13456[Цена],"",0,1)</f>
        <v>8998</v>
      </c>
      <c r="H1170" s="2" t="str">
        <f>M01_SETTINGS!$F$2</f>
        <v>KASPI</v>
      </c>
    </row>
    <row r="1171" spans="1:8" x14ac:dyDescent="0.35">
      <c r="A1171" s="2">
        <v>541276929</v>
      </c>
      <c r="B1171" s="3">
        <f>_xlfn.XLOOKUP(A1171,[3]!Table13456[No заказа],[3]!Table13456[Дата
отправки],"",0,1)</f>
        <v>45777</v>
      </c>
      <c r="C1171" s="3"/>
      <c r="D1171" s="3"/>
      <c r="F1171" s="5">
        <f>_xlfn.XLOOKUP(A1171,[3]!Table13456[No заказа],[3]!Table13456[Количество],"",0,1)</f>
        <v>1</v>
      </c>
      <c r="G1171" s="5">
        <f>_xlfn.XLOOKUP(A1171,[3]!Table13456[No заказа],[3]!Table13456[Цена],"",0,1)</f>
        <v>8449</v>
      </c>
      <c r="H1171" s="2" t="str">
        <f>M01_SETTINGS!$F$2</f>
        <v>KASPI</v>
      </c>
    </row>
    <row r="1172" spans="1:8" x14ac:dyDescent="0.35">
      <c r="A1172" s="2">
        <v>541408653</v>
      </c>
      <c r="B1172" s="3">
        <f>_xlfn.XLOOKUP(A1172,[3]!Table13456[No заказа],[3]!Table13456[Дата
отправки],"",0,1)</f>
        <v>45777</v>
      </c>
      <c r="C1172" s="3"/>
      <c r="D1172" s="3"/>
      <c r="F1172" s="5">
        <f>_xlfn.XLOOKUP(A1172,[3]!Table13456[No заказа],[3]!Table13456[Количество],"",0,1)</f>
        <v>1</v>
      </c>
      <c r="G1172" s="5">
        <f>_xlfn.XLOOKUP(A1172,[3]!Table13456[No заказа],[3]!Table13456[Цена],"",0,1)</f>
        <v>8289</v>
      </c>
      <c r="H1172" s="2" t="str">
        <f>M01_SETTINGS!$F$2</f>
        <v>KASPI</v>
      </c>
    </row>
    <row r="1173" spans="1:8" x14ac:dyDescent="0.35">
      <c r="A1173" s="2">
        <v>541749244</v>
      </c>
      <c r="B1173" s="3">
        <f>_xlfn.XLOOKUP(A1173,[3]!Table13456[No заказа],[3]!Table13456[Дата
отправки],"",0,1)</f>
        <v>45777</v>
      </c>
      <c r="C1173" s="3"/>
      <c r="D1173" s="3"/>
      <c r="F1173" s="5">
        <f>_xlfn.XLOOKUP(A1173,[3]!Table13456[No заказа],[3]!Table13456[Количество],"",0,1)</f>
        <v>1</v>
      </c>
      <c r="G1173" s="5">
        <f>_xlfn.XLOOKUP(A1173,[3]!Table13456[No заказа],[3]!Table13456[Цена],"",0,1)</f>
        <v>8342</v>
      </c>
      <c r="H1173" s="2" t="str">
        <f>M01_SETTINGS!$F$2</f>
        <v>KASPI</v>
      </c>
    </row>
    <row r="1174" spans="1:8" x14ac:dyDescent="0.35">
      <c r="A1174" s="2">
        <v>541269741</v>
      </c>
      <c r="B1174" s="3">
        <f>_xlfn.XLOOKUP(A1174,[3]!Table13456[No заказа],[3]!Table13456[Дата
отправки],"",0,1)</f>
        <v>45777</v>
      </c>
      <c r="C1174" s="3"/>
      <c r="D1174" s="3"/>
      <c r="F1174" s="5">
        <f>_xlfn.XLOOKUP(A1174,[3]!Table13456[No заказа],[3]!Table13456[Количество],"",0,1)</f>
        <v>1</v>
      </c>
      <c r="G1174" s="5">
        <f>_xlfn.XLOOKUP(A1174,[3]!Table13456[No заказа],[3]!Table13456[Цена],"",0,1)</f>
        <v>8346</v>
      </c>
      <c r="H1174" s="2" t="str">
        <f>M01_SETTINGS!$F$2</f>
        <v>KASPI</v>
      </c>
    </row>
    <row r="1175" spans="1:8" x14ac:dyDescent="0.35">
      <c r="A1175" s="2">
        <v>541656754</v>
      </c>
      <c r="B1175" s="3">
        <f>_xlfn.XLOOKUP(A1175,[3]!Table13456[No заказа],[3]!Table13456[Дата
отправки],"",0,1)</f>
        <v>45777</v>
      </c>
      <c r="C1175" s="3"/>
      <c r="D1175" s="3"/>
      <c r="F1175" s="5">
        <f>_xlfn.XLOOKUP(A1175,[3]!Table13456[No заказа],[3]!Table13456[Количество],"",0,1)</f>
        <v>1</v>
      </c>
      <c r="G1175" s="5">
        <f>_xlfn.XLOOKUP(A1175,[3]!Table13456[No заказа],[3]!Table13456[Цена],"",0,1)</f>
        <v>8289</v>
      </c>
      <c r="H1175" s="2" t="str">
        <f>M01_SETTINGS!$F$2</f>
        <v>KASPI</v>
      </c>
    </row>
    <row r="1176" spans="1:8" x14ac:dyDescent="0.35">
      <c r="A1176" s="2">
        <v>541265479</v>
      </c>
      <c r="B1176" s="3">
        <f>_xlfn.XLOOKUP(A1176,[3]!Table13456[No заказа],[3]!Table13456[Дата
отправки],"",0,1)</f>
        <v>45777</v>
      </c>
      <c r="C1176" s="3"/>
      <c r="D1176" s="3"/>
      <c r="F1176" s="5">
        <f>_xlfn.XLOOKUP(A1176,[3]!Table13456[No заказа],[3]!Table13456[Количество],"",0,1)</f>
        <v>1</v>
      </c>
      <c r="G1176" s="5">
        <f>_xlfn.XLOOKUP(A1176,[3]!Table13456[No заказа],[3]!Table13456[Цена],"",0,1)</f>
        <v>8289</v>
      </c>
      <c r="H1176" s="2" t="str">
        <f>M01_SETTINGS!$F$2</f>
        <v>KASPI</v>
      </c>
    </row>
    <row r="1177" spans="1:8" x14ac:dyDescent="0.35">
      <c r="A1177" s="2">
        <v>541570715</v>
      </c>
      <c r="B1177" s="3">
        <f>_xlfn.XLOOKUP(A1177,[3]!Table13456[No заказа],[3]!Table13456[Дата
отправки],"",0,1)</f>
        <v>45777</v>
      </c>
      <c r="C1177" s="3"/>
      <c r="D1177" s="3"/>
      <c r="F1177" s="5">
        <f>_xlfn.XLOOKUP(A1177,[3]!Table13456[No заказа],[3]!Table13456[Количество],"",0,1)</f>
        <v>1</v>
      </c>
      <c r="G1177" s="5">
        <f>_xlfn.XLOOKUP(A1177,[3]!Table13456[No заказа],[3]!Table13456[Цена],"",0,1)</f>
        <v>8289</v>
      </c>
      <c r="H1177" s="2" t="str">
        <f>M01_SETTINGS!$F$2</f>
        <v>KASPI</v>
      </c>
    </row>
    <row r="1178" spans="1:8" x14ac:dyDescent="0.35">
      <c r="A1178" s="2">
        <v>541697246</v>
      </c>
      <c r="B1178" s="3">
        <f>_xlfn.XLOOKUP(A1178,[3]!Table13456[No заказа],[3]!Table13456[Дата
отправки],"",0,1)</f>
        <v>45777</v>
      </c>
      <c r="C1178" s="3"/>
      <c r="D1178" s="3"/>
      <c r="F1178" s="5">
        <f>_xlfn.XLOOKUP(A1178,[3]!Table13456[No заказа],[3]!Table13456[Количество],"",0,1)</f>
        <v>1</v>
      </c>
      <c r="G1178" s="5">
        <f>_xlfn.XLOOKUP(A1178,[3]!Table13456[No заказа],[3]!Table13456[Цена],"",0,1)</f>
        <v>8347</v>
      </c>
      <c r="H1178" s="2" t="str">
        <f>M01_SETTINGS!$F$2</f>
        <v>KASPI</v>
      </c>
    </row>
    <row r="1179" spans="1:8" x14ac:dyDescent="0.35">
      <c r="A1179" s="2">
        <v>541383448</v>
      </c>
      <c r="B1179" s="3">
        <f>_xlfn.XLOOKUP(A1179,[3]!Table13456[No заказа],[3]!Table13456[Дата
отправки],"",0,1)</f>
        <v>45777</v>
      </c>
      <c r="C1179" s="3"/>
      <c r="D1179" s="3"/>
      <c r="F1179" s="5">
        <f>_xlfn.XLOOKUP(A1179,[3]!Table13456[No заказа],[3]!Table13456[Количество],"",0,1)</f>
        <v>1</v>
      </c>
      <c r="G1179" s="5">
        <f>_xlfn.XLOOKUP(A1179,[3]!Table13456[No заказа],[3]!Table13456[Цена],"",0,1)</f>
        <v>8289</v>
      </c>
      <c r="H1179" s="2" t="str">
        <f>M01_SETTINGS!$F$2</f>
        <v>KASPI</v>
      </c>
    </row>
    <row r="1180" spans="1:8" x14ac:dyDescent="0.35">
      <c r="A1180" s="2">
        <v>541381865</v>
      </c>
      <c r="B1180" s="3">
        <f>_xlfn.XLOOKUP(A1180,[3]!Table13456[No заказа],[3]!Table13456[Дата
отправки],"",0,1)</f>
        <v>45777</v>
      </c>
      <c r="C1180" s="3"/>
      <c r="D1180" s="3"/>
      <c r="F1180" s="5">
        <f>_xlfn.XLOOKUP(A1180,[3]!Table13456[No заказа],[3]!Table13456[Количество],"",0,1)</f>
        <v>1</v>
      </c>
      <c r="G1180" s="5">
        <f>_xlfn.XLOOKUP(A1180,[3]!Table13456[No заказа],[3]!Table13456[Цена],"",0,1)</f>
        <v>8499</v>
      </c>
      <c r="H1180" s="2" t="str">
        <f>M01_SETTINGS!$F$2</f>
        <v>KASPI</v>
      </c>
    </row>
    <row r="1181" spans="1:8" x14ac:dyDescent="0.35">
      <c r="A1181" s="2">
        <v>541526692</v>
      </c>
      <c r="B1181" s="3">
        <f>_xlfn.XLOOKUP(A1181,[3]!Table13456[No заказа],[3]!Table13456[Дата
отправки],"",0,1)</f>
        <v>45777</v>
      </c>
      <c r="C1181" s="3"/>
      <c r="D1181" s="3"/>
      <c r="F1181" s="5">
        <f>_xlfn.XLOOKUP(A1181,[3]!Table13456[No заказа],[3]!Table13456[Количество],"",0,1)</f>
        <v>1</v>
      </c>
      <c r="G1181" s="5">
        <f>_xlfn.XLOOKUP(A1181,[3]!Table13456[No заказа],[3]!Table13456[Цена],"",0,1)</f>
        <v>8289</v>
      </c>
      <c r="H1181" s="2" t="str">
        <f>M01_SETTINGS!$F$2</f>
        <v>KASPI</v>
      </c>
    </row>
    <row r="1182" spans="1:8" x14ac:dyDescent="0.35">
      <c r="A1182" s="2">
        <v>541729197</v>
      </c>
      <c r="B1182" s="3">
        <f>_xlfn.XLOOKUP(A1182,[3]!Table13456[No заказа],[3]!Table13456[Дата
отправки],"",0,1)</f>
        <v>45777</v>
      </c>
      <c r="C1182" s="3"/>
      <c r="D1182" s="3"/>
      <c r="F1182" s="5">
        <f>_xlfn.XLOOKUP(A1182,[3]!Table13456[No заказа],[3]!Table13456[Количество],"",0,1)</f>
        <v>1</v>
      </c>
      <c r="G1182" s="5">
        <f>_xlfn.XLOOKUP(A1182,[3]!Table13456[No заказа],[3]!Table13456[Цена],"",0,1)</f>
        <v>8289</v>
      </c>
      <c r="H1182" s="2" t="str">
        <f>M01_SETTINGS!$F$2</f>
        <v>KASPI</v>
      </c>
    </row>
    <row r="1183" spans="1:8" x14ac:dyDescent="0.35">
      <c r="A1183" s="2">
        <v>541643197</v>
      </c>
      <c r="B1183" s="3">
        <f>_xlfn.XLOOKUP(A1183,[3]!Table13456[No заказа],[3]!Table13456[Дата
отправки],"",0,1)</f>
        <v>45777</v>
      </c>
      <c r="C1183" s="3"/>
      <c r="D1183" s="3"/>
      <c r="F1183" s="5">
        <f>_xlfn.XLOOKUP(A1183,[3]!Table13456[No заказа],[3]!Table13456[Количество],"",0,1)</f>
        <v>1</v>
      </c>
      <c r="G1183" s="5">
        <f>_xlfn.XLOOKUP(A1183,[3]!Table13456[No заказа],[3]!Table13456[Цена],"",0,1)</f>
        <v>14490</v>
      </c>
      <c r="H1183" s="2" t="str">
        <f>M01_SETTINGS!$F$2</f>
        <v>KASPI</v>
      </c>
    </row>
    <row r="1184" spans="1:8" x14ac:dyDescent="0.35">
      <c r="A1184" s="2">
        <v>541443108</v>
      </c>
      <c r="B1184" s="3">
        <f>_xlfn.XLOOKUP(A1184,[3]!Table13456[No заказа],[3]!Table13456[Дата
отправки],"",0,1)</f>
        <v>45777</v>
      </c>
      <c r="C1184" s="3"/>
      <c r="D1184" s="3"/>
      <c r="F1184" s="5">
        <f>_xlfn.XLOOKUP(A1184,[3]!Table13456[No заказа],[3]!Table13456[Количество],"",0,1)</f>
        <v>1</v>
      </c>
      <c r="G1184" s="5">
        <f>_xlfn.XLOOKUP(A1184,[3]!Table13456[No заказа],[3]!Table13456[Цена],"",0,1)</f>
        <v>14990</v>
      </c>
      <c r="H1184" s="2" t="str">
        <f>M01_SETTINGS!$F$2</f>
        <v>KASPI</v>
      </c>
    </row>
    <row r="1185" spans="1:8" x14ac:dyDescent="0.35">
      <c r="A1185" s="2">
        <v>541503233</v>
      </c>
      <c r="B1185" s="3">
        <f>_xlfn.XLOOKUP(A1185,[3]!Table13456[No заказа],[3]!Table13456[Дата
отправки],"",0,1)</f>
        <v>45777</v>
      </c>
      <c r="C1185" s="3"/>
      <c r="D1185" s="3"/>
      <c r="F1185" s="5">
        <f>_xlfn.XLOOKUP(A1185,[3]!Table13456[No заказа],[3]!Table13456[Количество],"",0,1)</f>
        <v>1</v>
      </c>
      <c r="G1185" s="5">
        <f>_xlfn.XLOOKUP(A1185,[3]!Table13456[No заказа],[3]!Table13456[Цена],"",0,1)</f>
        <v>14990</v>
      </c>
      <c r="H1185" s="2" t="str">
        <f>M01_SETTINGS!$F$2</f>
        <v>KASPI</v>
      </c>
    </row>
    <row r="1186" spans="1:8" x14ac:dyDescent="0.35">
      <c r="A1186" s="2">
        <v>541218539</v>
      </c>
      <c r="B1186" s="3">
        <f>_xlfn.XLOOKUP(A1186,[3]!Table13456[No заказа],[3]!Table13456[Дата
отправки],"",0,1)</f>
        <v>45777</v>
      </c>
      <c r="C1186" s="3"/>
      <c r="D1186" s="3"/>
      <c r="F1186" s="5">
        <f>_xlfn.XLOOKUP(A1186,[3]!Table13456[No заказа],[3]!Table13456[Количество],"",0,1)</f>
        <v>1</v>
      </c>
      <c r="G1186" s="5">
        <f>_xlfn.XLOOKUP(A1186,[3]!Table13456[No заказа],[3]!Table13456[Цена],"",0,1)</f>
        <v>14990</v>
      </c>
      <c r="H1186" s="2" t="str">
        <f>M01_SETTINGS!$F$2</f>
        <v>KASPI</v>
      </c>
    </row>
    <row r="1187" spans="1:8" x14ac:dyDescent="0.35">
      <c r="A1187" s="2">
        <v>541554073</v>
      </c>
      <c r="B1187" s="3">
        <f>_xlfn.XLOOKUP(A1187,[3]!Table13456[No заказа],[3]!Table13456[Дата
отправки],"",0,1)</f>
        <v>45777</v>
      </c>
      <c r="C1187" s="3"/>
      <c r="D1187" s="3"/>
      <c r="F1187" s="5">
        <f>_xlfn.XLOOKUP(A1187,[3]!Table13456[No заказа],[3]!Table13456[Количество],"",0,1)</f>
        <v>1</v>
      </c>
      <c r="G1187" s="5">
        <f>_xlfn.XLOOKUP(A1187,[3]!Table13456[No заказа],[3]!Table13456[Цена],"",0,1)</f>
        <v>14990</v>
      </c>
      <c r="H1187" s="2" t="str">
        <f>M01_SETTINGS!$F$2</f>
        <v>KASPI</v>
      </c>
    </row>
    <row r="1188" spans="1:8" x14ac:dyDescent="0.35">
      <c r="A1188" s="2">
        <v>541262779</v>
      </c>
      <c r="B1188" s="3">
        <f>_xlfn.XLOOKUP(A1188,[3]!Table13456[No заказа],[3]!Table13456[Дата
отправки],"",0,1)</f>
        <v>45777</v>
      </c>
      <c r="C1188" s="3"/>
      <c r="D1188" s="3"/>
      <c r="F1188" s="5">
        <f>_xlfn.XLOOKUP(A1188,[3]!Table13456[No заказа],[3]!Table13456[Количество],"",0,1)</f>
        <v>1</v>
      </c>
      <c r="G1188" s="5">
        <f>_xlfn.XLOOKUP(A1188,[3]!Table13456[No заказа],[3]!Table13456[Цена],"",0,1)</f>
        <v>14990</v>
      </c>
      <c r="H1188" s="2" t="str">
        <f>M01_SETTINGS!$F$2</f>
        <v>KASPI</v>
      </c>
    </row>
    <row r="1189" spans="1:8" x14ac:dyDescent="0.35">
      <c r="A1189" s="2">
        <v>541413121</v>
      </c>
      <c r="B1189" s="3">
        <f>_xlfn.XLOOKUP(A1189,[3]!Table13456[No заказа],[3]!Table13456[Дата
отправки],"",0,1)</f>
        <v>45777</v>
      </c>
      <c r="C1189" s="3"/>
      <c r="D1189" s="3"/>
      <c r="F1189" s="5">
        <f>_xlfn.XLOOKUP(A1189,[3]!Table13456[No заказа],[3]!Table13456[Количество],"",0,1)</f>
        <v>1</v>
      </c>
      <c r="G1189" s="5">
        <f>_xlfn.XLOOKUP(A1189,[3]!Table13456[No заказа],[3]!Table13456[Цена],"",0,1)</f>
        <v>8343</v>
      </c>
      <c r="H1189" s="2" t="str">
        <f>M01_SETTINGS!$F$2</f>
        <v>KASPI</v>
      </c>
    </row>
    <row r="1190" spans="1:8" x14ac:dyDescent="0.35">
      <c r="A1190" s="2">
        <v>541668469</v>
      </c>
      <c r="B1190" s="3">
        <f>_xlfn.XLOOKUP(A1190,[3]!Table13456[No заказа],[3]!Table13456[Дата
отправки],"",0,1)</f>
        <v>45777</v>
      </c>
      <c r="C1190" s="3"/>
      <c r="D1190" s="3"/>
      <c r="F1190" s="5">
        <f>_xlfn.XLOOKUP(A1190,[3]!Table13456[No заказа],[3]!Table13456[Количество],"",0,1)</f>
        <v>1</v>
      </c>
      <c r="G1190" s="5">
        <f>_xlfn.XLOOKUP(A1190,[3]!Table13456[No заказа],[3]!Table13456[Цена],"",0,1)</f>
        <v>8289</v>
      </c>
      <c r="H1190" s="2" t="str">
        <f>M01_SETTINGS!$F$2</f>
        <v>KASPI</v>
      </c>
    </row>
    <row r="1191" spans="1:8" x14ac:dyDescent="0.35">
      <c r="A1191" s="2">
        <v>541444417</v>
      </c>
      <c r="B1191" s="3">
        <f>_xlfn.XLOOKUP(A1191,[3]!Table13456[No заказа],[3]!Table13456[Дата
отправки],"",0,1)</f>
        <v>45777</v>
      </c>
      <c r="C1191" s="3"/>
      <c r="D1191" s="3"/>
      <c r="F1191" s="5">
        <f>_xlfn.XLOOKUP(A1191,[3]!Table13456[No заказа],[3]!Table13456[Количество],"",0,1)</f>
        <v>1</v>
      </c>
      <c r="G1191" s="5">
        <f>_xlfn.XLOOKUP(A1191,[3]!Table13456[No заказа],[3]!Table13456[Цена],"",0,1)</f>
        <v>8343</v>
      </c>
      <c r="H1191" s="2" t="str">
        <f>M01_SETTINGS!$F$2</f>
        <v>KASPI</v>
      </c>
    </row>
    <row r="1192" spans="1:8" x14ac:dyDescent="0.35">
      <c r="A1192" s="2">
        <v>541730253</v>
      </c>
      <c r="B1192" s="3">
        <f>_xlfn.XLOOKUP(A1192,[3]!Table13456[No заказа],[3]!Table13456[Дата
отправки],"",0,1)</f>
        <v>45777</v>
      </c>
      <c r="C1192" s="3"/>
      <c r="D1192" s="3"/>
      <c r="F1192" s="5">
        <f>_xlfn.XLOOKUP(A1192,[3]!Table13456[No заказа],[3]!Table13456[Количество],"",0,1)</f>
        <v>1</v>
      </c>
      <c r="G1192" s="5">
        <f>_xlfn.XLOOKUP(A1192,[3]!Table13456[No заказа],[3]!Table13456[Цена],"",0,1)</f>
        <v>8289</v>
      </c>
      <c r="H1192" s="2" t="str">
        <f>M01_SETTINGS!$F$2</f>
        <v>KASPI</v>
      </c>
    </row>
    <row r="1193" spans="1:8" x14ac:dyDescent="0.35">
      <c r="A1193" s="2">
        <v>541727174</v>
      </c>
      <c r="B1193" s="3">
        <f>_xlfn.XLOOKUP(A1193,[3]!Table13456[No заказа],[3]!Table13456[Дата
отправки],"",0,1)</f>
        <v>45777</v>
      </c>
      <c r="C1193" s="3"/>
      <c r="D1193" s="3"/>
      <c r="F1193" s="5">
        <f>_xlfn.XLOOKUP(A1193,[3]!Table13456[No заказа],[3]!Table13456[Количество],"",0,1)</f>
        <v>1</v>
      </c>
      <c r="G1193" s="5">
        <f>_xlfn.XLOOKUP(A1193,[3]!Table13456[No заказа],[3]!Table13456[Цена],"",0,1)</f>
        <v>8995</v>
      </c>
      <c r="H1193" s="2" t="str">
        <f>M01_SETTINGS!$F$2</f>
        <v>KASPI</v>
      </c>
    </row>
    <row r="1194" spans="1:8" x14ac:dyDescent="0.35">
      <c r="A1194" s="2">
        <v>541342815</v>
      </c>
      <c r="B1194" s="3">
        <f>_xlfn.XLOOKUP(A1194,[3]!Table13456[No заказа],[3]!Table13456[Дата
отправки],"",0,1)</f>
        <v>45777</v>
      </c>
      <c r="C1194" s="3"/>
      <c r="D1194" s="3"/>
      <c r="F1194" s="5">
        <f>_xlfn.XLOOKUP(A1194,[3]!Table13456[No заказа],[3]!Table13456[Количество],"",0,1)</f>
        <v>1</v>
      </c>
      <c r="G1194" s="5">
        <f>_xlfn.XLOOKUP(A1194,[3]!Table13456[No заказа],[3]!Table13456[Цена],"",0,1)</f>
        <v>8289</v>
      </c>
      <c r="H1194" s="2" t="str">
        <f>M01_SETTINGS!$F$2</f>
        <v>KASPI</v>
      </c>
    </row>
    <row r="1195" spans="1:8" x14ac:dyDescent="0.35">
      <c r="A1195" s="2">
        <v>541443604</v>
      </c>
      <c r="B1195" s="3">
        <f>_xlfn.XLOOKUP(A1195,[3]!Table13456[No заказа],[3]!Table13456[Дата
отправки],"",0,1)</f>
        <v>45777</v>
      </c>
      <c r="C1195" s="3"/>
      <c r="D1195" s="3"/>
      <c r="F1195" s="5">
        <f>_xlfn.XLOOKUP(A1195,[3]!Table13456[No заказа],[3]!Table13456[Количество],"",0,1)</f>
        <v>1</v>
      </c>
      <c r="G1195" s="5">
        <f>_xlfn.XLOOKUP(A1195,[3]!Table13456[No заказа],[3]!Table13456[Цена],"",0,1)</f>
        <v>8289</v>
      </c>
      <c r="H1195" s="2" t="str">
        <f>M01_SETTINGS!$F$2</f>
        <v>KASPI</v>
      </c>
    </row>
    <row r="1196" spans="1:8" x14ac:dyDescent="0.35">
      <c r="A1196" s="2">
        <v>541636633</v>
      </c>
      <c r="B1196" s="3">
        <f>_xlfn.XLOOKUP(A1196,[3]!Table13456[No заказа],[3]!Table13456[Дата
отправки],"",0,1)</f>
        <v>45777</v>
      </c>
      <c r="C1196" s="3"/>
      <c r="D1196" s="3"/>
      <c r="F1196" s="5">
        <f>_xlfn.XLOOKUP(A1196,[3]!Table13456[No заказа],[3]!Table13456[Количество],"",0,1)</f>
        <v>1</v>
      </c>
      <c r="G1196" s="5">
        <f>_xlfn.XLOOKUP(A1196,[3]!Table13456[No заказа],[3]!Table13456[Цена],"",0,1)</f>
        <v>8995</v>
      </c>
      <c r="H1196" s="2" t="str">
        <f>M01_SETTINGS!$F$2</f>
        <v>KASPI</v>
      </c>
    </row>
    <row r="1197" spans="1:8" x14ac:dyDescent="0.35">
      <c r="A1197" s="2">
        <v>541773439</v>
      </c>
      <c r="B1197" s="3">
        <f>_xlfn.XLOOKUP(A1197,[3]!Table13456[No заказа],[3]!Table13456[Дата
отправки],"",0,1)</f>
        <v>45777</v>
      </c>
      <c r="C1197" s="3"/>
      <c r="D1197" s="3"/>
      <c r="F1197" s="5">
        <f>_xlfn.XLOOKUP(A1197,[3]!Table13456[No заказа],[3]!Table13456[Количество],"",0,1)</f>
        <v>1</v>
      </c>
      <c r="G1197" s="5">
        <f>_xlfn.XLOOKUP(A1197,[3]!Table13456[No заказа],[3]!Table13456[Цена],"",0,1)</f>
        <v>8341</v>
      </c>
      <c r="H1197" s="2" t="str">
        <f>M01_SETTINGS!$F$2</f>
        <v>KASPI</v>
      </c>
    </row>
    <row r="1198" spans="1:8" x14ac:dyDescent="0.35">
      <c r="A1198" s="2">
        <v>541444520</v>
      </c>
      <c r="B1198" s="3">
        <f>_xlfn.XLOOKUP(A1198,[3]!Table13456[No заказа],[3]!Table13456[Дата
отправки],"",0,1)</f>
        <v>45777</v>
      </c>
      <c r="C1198" s="3"/>
      <c r="D1198" s="3"/>
      <c r="F1198" s="5">
        <f>_xlfn.XLOOKUP(A1198,[3]!Table13456[No заказа],[3]!Table13456[Количество],"",0,1)</f>
        <v>1</v>
      </c>
      <c r="G1198" s="5">
        <f>_xlfn.XLOOKUP(A1198,[3]!Table13456[No заказа],[3]!Table13456[Цена],"",0,1)</f>
        <v>8341</v>
      </c>
      <c r="H1198" s="2" t="str">
        <f>M01_SETTINGS!$F$2</f>
        <v>KASPI</v>
      </c>
    </row>
    <row r="1199" spans="1:8" x14ac:dyDescent="0.35">
      <c r="A1199" s="2">
        <v>541423919</v>
      </c>
      <c r="B1199" s="3">
        <f>_xlfn.XLOOKUP(A1199,[3]!Table13456[No заказа],[3]!Table13456[Дата
отправки],"",0,1)</f>
        <v>45777</v>
      </c>
      <c r="C1199" s="3"/>
      <c r="D1199" s="3"/>
      <c r="F1199" s="5">
        <f>_xlfn.XLOOKUP(A1199,[3]!Table13456[No заказа],[3]!Table13456[Количество],"",0,1)</f>
        <v>1</v>
      </c>
      <c r="G1199" s="5">
        <f>_xlfn.XLOOKUP(A1199,[3]!Table13456[No заказа],[3]!Table13456[Цена],"",0,1)</f>
        <v>8341</v>
      </c>
      <c r="H1199" s="2" t="str">
        <f>M01_SETTINGS!$F$2</f>
        <v>KASPI</v>
      </c>
    </row>
    <row r="1200" spans="1:8" x14ac:dyDescent="0.35">
      <c r="A1200" s="2">
        <v>541389063</v>
      </c>
      <c r="B1200" s="3">
        <f>_xlfn.XLOOKUP(A1200,[3]!Table13456[No заказа],[3]!Table13456[Дата
отправки],"",0,1)</f>
        <v>45777</v>
      </c>
      <c r="C1200" s="3"/>
      <c r="D1200" s="3"/>
      <c r="F1200" s="5">
        <f>_xlfn.XLOOKUP(A1200,[3]!Table13456[No заказа],[3]!Table13456[Количество],"",0,1)</f>
        <v>1</v>
      </c>
      <c r="G1200" s="5">
        <f>_xlfn.XLOOKUP(A1200,[3]!Table13456[No заказа],[3]!Table13456[Цена],"",0,1)</f>
        <v>8341</v>
      </c>
      <c r="H1200" s="2" t="str">
        <f>M01_SETTINGS!$F$2</f>
        <v>KASPI</v>
      </c>
    </row>
    <row r="1201" spans="1:8" x14ac:dyDescent="0.35">
      <c r="A1201" s="2">
        <v>541843589</v>
      </c>
      <c r="B1201" s="3">
        <f>_xlfn.XLOOKUP(A1201,[3]!Table13456[No заказа],[3]!Table13456[Дата
отправки],"",0,1)</f>
        <v>45777</v>
      </c>
      <c r="C1201" s="3"/>
      <c r="D1201" s="3"/>
      <c r="F1201" s="5">
        <f>_xlfn.XLOOKUP(A1201,[3]!Table13456[No заказа],[3]!Table13456[Количество],"",0,1)</f>
        <v>1</v>
      </c>
      <c r="G1201" s="5">
        <f>_xlfn.XLOOKUP(A1201,[3]!Table13456[No заказа],[3]!Table13456[Цена],"",0,1)</f>
        <v>8328</v>
      </c>
      <c r="H1201" s="2" t="str">
        <f>M01_SETTINGS!$F$2</f>
        <v>KASPI</v>
      </c>
    </row>
    <row r="1202" spans="1:8" x14ac:dyDescent="0.35">
      <c r="A1202" s="2">
        <v>541316802</v>
      </c>
      <c r="B1202" s="3">
        <f>_xlfn.XLOOKUP(A1202,[3]!Table13456[No заказа],[3]!Table13456[Дата
отправки],"",0,1)</f>
        <v>45777</v>
      </c>
      <c r="C1202" s="3"/>
      <c r="D1202" s="3"/>
      <c r="F1202" s="5">
        <f>_xlfn.XLOOKUP(A1202,[3]!Table13456[No заказа],[3]!Table13456[Количество],"",0,1)</f>
        <v>1</v>
      </c>
      <c r="G1202" s="5">
        <f>_xlfn.XLOOKUP(A1202,[3]!Table13456[No заказа],[3]!Table13456[Цена],"",0,1)</f>
        <v>8342</v>
      </c>
      <c r="H1202" s="2" t="str">
        <f>M01_SETTINGS!$F$2</f>
        <v>KASPI</v>
      </c>
    </row>
    <row r="1203" spans="1:8" x14ac:dyDescent="0.35">
      <c r="A1203" s="2">
        <v>541400991</v>
      </c>
      <c r="B1203" s="3">
        <f>_xlfn.XLOOKUP(A1203,[3]!Table13456[No заказа],[3]!Table13456[Дата
отправки],"",0,1)</f>
        <v>45777</v>
      </c>
      <c r="C1203" s="3"/>
      <c r="D1203" s="3"/>
      <c r="F1203" s="5">
        <f>_xlfn.XLOOKUP(A1203,[3]!Table13456[No заказа],[3]!Table13456[Количество],"",0,1)</f>
        <v>1</v>
      </c>
      <c r="G1203" s="5">
        <f>_xlfn.XLOOKUP(A1203,[3]!Table13456[No заказа],[3]!Table13456[Цена],"",0,1)</f>
        <v>8998</v>
      </c>
      <c r="H1203" s="2" t="str">
        <f>M01_SETTINGS!$F$2</f>
        <v>KASPI</v>
      </c>
    </row>
    <row r="1204" spans="1:8" x14ac:dyDescent="0.35">
      <c r="A1204" s="2">
        <v>541580631</v>
      </c>
      <c r="B1204" s="3">
        <f>_xlfn.XLOOKUP(A1204,[3]!Table13456[No заказа],[3]!Table13456[Дата
отправки],"",0,1)</f>
        <v>45777</v>
      </c>
      <c r="C1204" s="3"/>
      <c r="D1204" s="3"/>
      <c r="F1204" s="5">
        <f>_xlfn.XLOOKUP(A1204,[3]!Table13456[No заказа],[3]!Table13456[Количество],"",0,1)</f>
        <v>1</v>
      </c>
      <c r="G1204" s="5">
        <f>_xlfn.XLOOKUP(A1204,[3]!Table13456[No заказа],[3]!Table13456[Цена],"",0,1)</f>
        <v>8345</v>
      </c>
      <c r="H1204" s="2" t="str">
        <f>M01_SETTINGS!$F$2</f>
        <v>KASPI</v>
      </c>
    </row>
    <row r="1205" spans="1:8" x14ac:dyDescent="0.35">
      <c r="A1205" s="2">
        <v>541418451</v>
      </c>
      <c r="B1205" s="3">
        <f>_xlfn.XLOOKUP(A1205,[3]!Table13456[No заказа],[3]!Table13456[Дата
отправки],"",0,1)</f>
        <v>45777</v>
      </c>
      <c r="C1205" s="3"/>
      <c r="D1205" s="3"/>
      <c r="F1205" s="5">
        <f>_xlfn.XLOOKUP(A1205,[3]!Table13456[No заказа],[3]!Table13456[Количество],"",0,1)</f>
        <v>1</v>
      </c>
      <c r="G1205" s="5">
        <f>_xlfn.XLOOKUP(A1205,[3]!Table13456[No заказа],[3]!Table13456[Цена],"",0,1)</f>
        <v>8345</v>
      </c>
      <c r="H1205" s="2" t="str">
        <f>M01_SETTINGS!$F$2</f>
        <v>KASPI</v>
      </c>
    </row>
    <row r="1206" spans="1:8" x14ac:dyDescent="0.35">
      <c r="A1206" s="2">
        <v>540819899</v>
      </c>
      <c r="B1206" s="3">
        <f>_xlfn.XLOOKUP(A1206,[3]!Table13456[No заказа],[3]!Table13456[Дата
отправки],"",0,1)</f>
        <v>45776</v>
      </c>
      <c r="C1206" s="3"/>
      <c r="D1206" s="3"/>
      <c r="F1206" s="5">
        <f>_xlfn.XLOOKUP(A1206,[3]!Table13456[No заказа],[3]!Table13456[Количество],"",0,1)</f>
        <v>1</v>
      </c>
      <c r="G1206" s="5">
        <f>_xlfn.XLOOKUP(A1206,[3]!Table13456[No заказа],[3]!Table13456[Цена],"",0,1)</f>
        <v>8449</v>
      </c>
      <c r="H1206" s="2" t="str">
        <f>M01_SETTINGS!$F$2</f>
        <v>KASPI</v>
      </c>
    </row>
    <row r="1207" spans="1:8" x14ac:dyDescent="0.35">
      <c r="A1207" s="2">
        <v>541253922</v>
      </c>
      <c r="B1207" s="3">
        <f>_xlfn.XLOOKUP(A1207,[3]!Table13456[No заказа],[3]!Table13456[Дата
отправки],"",0,1)</f>
        <v>45776</v>
      </c>
      <c r="C1207" s="3"/>
      <c r="D1207" s="3"/>
      <c r="F1207" s="5">
        <f>_xlfn.XLOOKUP(A1207,[3]!Table13456[No заказа],[3]!Table13456[Количество],"",0,1)</f>
        <v>1</v>
      </c>
      <c r="G1207" s="5">
        <f>_xlfn.XLOOKUP(A1207,[3]!Table13456[No заказа],[3]!Table13456[Цена],"",0,1)</f>
        <v>8289</v>
      </c>
      <c r="H1207" s="2" t="str">
        <f>M01_SETTINGS!$F$2</f>
        <v>KASPI</v>
      </c>
    </row>
    <row r="1208" spans="1:8" x14ac:dyDescent="0.35">
      <c r="A1208" s="2">
        <v>540880391</v>
      </c>
      <c r="B1208" s="3">
        <f>_xlfn.XLOOKUP(A1208,[3]!Table13456[No заказа],[3]!Table13456[Дата
отправки],"",0,1)</f>
        <v>45776</v>
      </c>
      <c r="C1208" s="3"/>
      <c r="D1208" s="3"/>
      <c r="F1208" s="5">
        <f>_xlfn.XLOOKUP(A1208,[3]!Table13456[No заказа],[3]!Table13456[Количество],"",0,1)</f>
        <v>1</v>
      </c>
      <c r="G1208" s="5">
        <f>_xlfn.XLOOKUP(A1208,[3]!Table13456[No заказа],[3]!Table13456[Цена],"",0,1)</f>
        <v>8289</v>
      </c>
      <c r="H1208" s="2" t="str">
        <f>M01_SETTINGS!$F$2</f>
        <v>KASPI</v>
      </c>
    </row>
    <row r="1209" spans="1:8" x14ac:dyDescent="0.35">
      <c r="A1209" s="2">
        <v>541068933</v>
      </c>
      <c r="B1209" s="3">
        <f>_xlfn.XLOOKUP(A1209,[3]!Table13456[No заказа],[3]!Table13456[Дата
отправки],"",0,1)</f>
        <v>45776</v>
      </c>
      <c r="C1209" s="3"/>
      <c r="D1209" s="3"/>
      <c r="F1209" s="5">
        <f>_xlfn.XLOOKUP(A1209,[3]!Table13456[No заказа],[3]!Table13456[Количество],"",0,1)</f>
        <v>1</v>
      </c>
      <c r="G1209" s="5">
        <f>_xlfn.XLOOKUP(A1209,[3]!Table13456[No заказа],[3]!Table13456[Цена],"",0,1)</f>
        <v>8289</v>
      </c>
      <c r="H1209" s="2" t="str">
        <f>M01_SETTINGS!$F$2</f>
        <v>KASPI</v>
      </c>
    </row>
    <row r="1210" spans="1:8" x14ac:dyDescent="0.35">
      <c r="A1210" s="2">
        <v>540819778</v>
      </c>
      <c r="B1210" s="3">
        <f>_xlfn.XLOOKUP(A1210,[3]!Table13456[No заказа],[3]!Table13456[Дата
отправки],"",0,1)</f>
        <v>45776</v>
      </c>
      <c r="C1210" s="3"/>
      <c r="D1210" s="3"/>
      <c r="F1210" s="5">
        <f>_xlfn.XLOOKUP(A1210,[3]!Table13456[No заказа],[3]!Table13456[Количество],"",0,1)</f>
        <v>1</v>
      </c>
      <c r="G1210" s="5">
        <f>_xlfn.XLOOKUP(A1210,[3]!Table13456[No заказа],[3]!Table13456[Цена],"",0,1)</f>
        <v>8289</v>
      </c>
      <c r="H1210" s="2" t="str">
        <f>M01_SETTINGS!$F$2</f>
        <v>KASPI</v>
      </c>
    </row>
    <row r="1211" spans="1:8" x14ac:dyDescent="0.35">
      <c r="A1211" s="2">
        <v>541004255</v>
      </c>
      <c r="B1211" s="3">
        <f>_xlfn.XLOOKUP(A1211,[3]!Table13456[No заказа],[3]!Table13456[Дата
отправки],"",0,1)</f>
        <v>45776</v>
      </c>
      <c r="C1211" s="3"/>
      <c r="D1211" s="3"/>
      <c r="F1211" s="5">
        <f>_xlfn.XLOOKUP(A1211,[3]!Table13456[No заказа],[3]!Table13456[Количество],"",0,1)</f>
        <v>1</v>
      </c>
      <c r="G1211" s="5">
        <f>_xlfn.XLOOKUP(A1211,[3]!Table13456[No заказа],[3]!Table13456[Цена],"",0,1)</f>
        <v>8449</v>
      </c>
      <c r="H1211" s="2" t="str">
        <f>M01_SETTINGS!$F$2</f>
        <v>KASPI</v>
      </c>
    </row>
    <row r="1212" spans="1:8" x14ac:dyDescent="0.35">
      <c r="A1212" s="2">
        <v>540806994</v>
      </c>
      <c r="B1212" s="3">
        <f>_xlfn.XLOOKUP(A1212,[3]!Table13456[No заказа],[3]!Table13456[Дата
отправки],"",0,1)</f>
        <v>45776</v>
      </c>
      <c r="C1212" s="3"/>
      <c r="D1212" s="3"/>
      <c r="F1212" s="5">
        <f>_xlfn.XLOOKUP(A1212,[3]!Table13456[No заказа],[3]!Table13456[Количество],"",0,1)</f>
        <v>1</v>
      </c>
      <c r="G1212" s="5">
        <f>_xlfn.XLOOKUP(A1212,[3]!Table13456[No заказа],[3]!Table13456[Цена],"",0,1)</f>
        <v>8289</v>
      </c>
      <c r="H1212" s="2" t="str">
        <f>M01_SETTINGS!$F$2</f>
        <v>KASPI</v>
      </c>
    </row>
    <row r="1213" spans="1:8" x14ac:dyDescent="0.35">
      <c r="A1213" s="2">
        <v>541001743</v>
      </c>
      <c r="B1213" s="3">
        <f>_xlfn.XLOOKUP(A1213,[3]!Table13456[No заказа],[3]!Table13456[Дата
отправки],"",0,1)</f>
        <v>45776</v>
      </c>
      <c r="C1213" s="3"/>
      <c r="D1213" s="3"/>
      <c r="F1213" s="5">
        <f>_xlfn.XLOOKUP(A1213,[3]!Table13456[No заказа],[3]!Table13456[Количество],"",0,1)</f>
        <v>1</v>
      </c>
      <c r="G1213" s="5">
        <f>_xlfn.XLOOKUP(A1213,[3]!Table13456[No заказа],[3]!Table13456[Цена],"",0,1)</f>
        <v>8347</v>
      </c>
      <c r="H1213" s="2" t="str">
        <f>M01_SETTINGS!$F$2</f>
        <v>KASPI</v>
      </c>
    </row>
    <row r="1214" spans="1:8" x14ac:dyDescent="0.35">
      <c r="A1214" s="2">
        <v>541217725</v>
      </c>
      <c r="B1214" s="3">
        <f>_xlfn.XLOOKUP(A1214,[3]!Table13456[No заказа],[3]!Table13456[Дата
отправки],"",0,1)</f>
        <v>45776</v>
      </c>
      <c r="C1214" s="3"/>
      <c r="D1214" s="3"/>
      <c r="F1214" s="5">
        <f>_xlfn.XLOOKUP(A1214,[3]!Table13456[No заказа],[3]!Table13456[Количество],"",0,1)</f>
        <v>1</v>
      </c>
      <c r="G1214" s="5">
        <f>_xlfn.XLOOKUP(A1214,[3]!Table13456[No заказа],[3]!Table13456[Цена],"",0,1)</f>
        <v>8500</v>
      </c>
      <c r="H1214" s="2" t="str">
        <f>M01_SETTINGS!$F$2</f>
        <v>KASPI</v>
      </c>
    </row>
    <row r="1215" spans="1:8" x14ac:dyDescent="0.35">
      <c r="A1215" s="2">
        <v>540906569</v>
      </c>
      <c r="B1215" s="3">
        <f>_xlfn.XLOOKUP(A1215,[3]!Table13456[No заказа],[3]!Table13456[Дата
отправки],"",0,1)</f>
        <v>45776</v>
      </c>
      <c r="C1215" s="3"/>
      <c r="D1215" s="3"/>
      <c r="F1215" s="5">
        <f>_xlfn.XLOOKUP(A1215,[3]!Table13456[No заказа],[3]!Table13456[Количество],"",0,1)</f>
        <v>1</v>
      </c>
      <c r="G1215" s="5">
        <f>_xlfn.XLOOKUP(A1215,[3]!Table13456[No заказа],[3]!Table13456[Цена],"",0,1)</f>
        <v>8289</v>
      </c>
      <c r="H1215" s="2" t="str">
        <f>M01_SETTINGS!$F$2</f>
        <v>KASPI</v>
      </c>
    </row>
    <row r="1216" spans="1:8" x14ac:dyDescent="0.35">
      <c r="A1216" s="2">
        <v>540809431</v>
      </c>
      <c r="B1216" s="3">
        <f>_xlfn.XLOOKUP(A1216,[3]!Table13456[No заказа],[3]!Table13456[Дата
отправки],"",0,1)</f>
        <v>45776</v>
      </c>
      <c r="C1216" s="3"/>
      <c r="D1216" s="3"/>
      <c r="F1216" s="5">
        <f>_xlfn.XLOOKUP(A1216,[3]!Table13456[No заказа],[3]!Table13456[Количество],"",0,1)</f>
        <v>1</v>
      </c>
      <c r="G1216" s="5">
        <f>_xlfn.XLOOKUP(A1216,[3]!Table13456[No заказа],[3]!Table13456[Цена],"",0,1)</f>
        <v>8289</v>
      </c>
      <c r="H1216" s="2" t="str">
        <f>M01_SETTINGS!$F$2</f>
        <v>KASPI</v>
      </c>
    </row>
    <row r="1217" spans="1:8" x14ac:dyDescent="0.35">
      <c r="A1217" s="2">
        <v>540863746</v>
      </c>
      <c r="B1217" s="3">
        <f>_xlfn.XLOOKUP(A1217,[3]!Table13456[No заказа],[3]!Table13456[Дата
отправки],"",0,1)</f>
        <v>45776</v>
      </c>
      <c r="C1217" s="3"/>
      <c r="D1217" s="3"/>
      <c r="F1217" s="5">
        <f>_xlfn.XLOOKUP(A1217,[3]!Table13456[No заказа],[3]!Table13456[Количество],"",0,1)</f>
        <v>1</v>
      </c>
      <c r="G1217" s="5">
        <f>_xlfn.XLOOKUP(A1217,[3]!Table13456[No заказа],[3]!Table13456[Цена],"",0,1)</f>
        <v>8289</v>
      </c>
      <c r="H1217" s="2" t="str">
        <f>M01_SETTINGS!$F$2</f>
        <v>KASPI</v>
      </c>
    </row>
    <row r="1218" spans="1:8" x14ac:dyDescent="0.35">
      <c r="A1218" s="2">
        <v>540805239</v>
      </c>
      <c r="B1218" s="3">
        <f>_xlfn.XLOOKUP(A1218,[3]!Table13456[No заказа],[3]!Table13456[Дата
отправки],"",0,1)</f>
        <v>45776</v>
      </c>
      <c r="C1218" s="3"/>
      <c r="D1218" s="3"/>
      <c r="F1218" s="5">
        <f>_xlfn.XLOOKUP(A1218,[3]!Table13456[No заказа],[3]!Table13456[Количество],"",0,1)</f>
        <v>1</v>
      </c>
      <c r="G1218" s="5">
        <f>_xlfn.XLOOKUP(A1218,[3]!Table13456[No заказа],[3]!Table13456[Цена],"",0,1)</f>
        <v>8497</v>
      </c>
      <c r="H1218" s="2" t="str">
        <f>M01_SETTINGS!$F$2</f>
        <v>KASPI</v>
      </c>
    </row>
    <row r="1219" spans="1:8" x14ac:dyDescent="0.35">
      <c r="A1219" s="2">
        <v>540775467</v>
      </c>
      <c r="B1219" s="3">
        <f>_xlfn.XLOOKUP(A1219,[3]!Table13456[No заказа],[3]!Table13456[Дата
отправки],"",0,1)</f>
        <v>45776</v>
      </c>
      <c r="C1219" s="3"/>
      <c r="D1219" s="3"/>
      <c r="F1219" s="5">
        <f>_xlfn.XLOOKUP(A1219,[3]!Table13456[No заказа],[3]!Table13456[Количество],"",0,1)</f>
        <v>1</v>
      </c>
      <c r="G1219" s="5">
        <f>_xlfn.XLOOKUP(A1219,[3]!Table13456[No заказа],[3]!Table13456[Цена],"",0,1)</f>
        <v>9000</v>
      </c>
      <c r="H1219" s="2" t="str">
        <f>M01_SETTINGS!$F$2</f>
        <v>KASPI</v>
      </c>
    </row>
    <row r="1220" spans="1:8" x14ac:dyDescent="0.35">
      <c r="A1220" s="2">
        <v>541057960</v>
      </c>
      <c r="B1220" s="3">
        <f>_xlfn.XLOOKUP(A1220,[3]!Table13456[No заказа],[3]!Table13456[Дата
отправки],"",0,1)</f>
        <v>45776</v>
      </c>
      <c r="C1220" s="3"/>
      <c r="D1220" s="3"/>
      <c r="F1220" s="5">
        <f>_xlfn.XLOOKUP(A1220,[3]!Table13456[No заказа],[3]!Table13456[Количество],"",0,1)</f>
        <v>1</v>
      </c>
      <c r="G1220" s="5">
        <f>_xlfn.XLOOKUP(A1220,[3]!Table13456[No заказа],[3]!Table13456[Цена],"",0,1)</f>
        <v>8289</v>
      </c>
      <c r="H1220" s="2" t="str">
        <f>M01_SETTINGS!$F$2</f>
        <v>KASPI</v>
      </c>
    </row>
    <row r="1221" spans="1:8" x14ac:dyDescent="0.35">
      <c r="A1221" s="2">
        <v>541008659</v>
      </c>
      <c r="B1221" s="3">
        <f>_xlfn.XLOOKUP(A1221,[3]!Table13456[No заказа],[3]!Table13456[Дата
отправки],"",0,1)</f>
        <v>45776</v>
      </c>
      <c r="C1221" s="3"/>
      <c r="D1221" s="3"/>
      <c r="F1221" s="5">
        <f>_xlfn.XLOOKUP(A1221,[3]!Table13456[No заказа],[3]!Table13456[Количество],"",0,1)</f>
        <v>1</v>
      </c>
      <c r="G1221" s="5">
        <f>_xlfn.XLOOKUP(A1221,[3]!Table13456[No заказа],[3]!Table13456[Цена],"",0,1)</f>
        <v>8289</v>
      </c>
      <c r="H1221" s="2" t="str">
        <f>M01_SETTINGS!$F$2</f>
        <v>KASPI</v>
      </c>
    </row>
    <row r="1222" spans="1:8" x14ac:dyDescent="0.35">
      <c r="A1222" s="2">
        <v>540835307</v>
      </c>
      <c r="B1222" s="3">
        <f>_xlfn.XLOOKUP(A1222,[3]!Table13456[No заказа],[3]!Table13456[Дата
отправки],"",0,1)</f>
        <v>45776</v>
      </c>
      <c r="C1222" s="3"/>
      <c r="D1222" s="3"/>
      <c r="F1222" s="5">
        <f>_xlfn.XLOOKUP(A1222,[3]!Table13456[No заказа],[3]!Table13456[Количество],"",0,1)</f>
        <v>1</v>
      </c>
      <c r="G1222" s="5">
        <f>_xlfn.XLOOKUP(A1222,[3]!Table13456[No заказа],[3]!Table13456[Цена],"",0,1)</f>
        <v>8289</v>
      </c>
      <c r="H1222" s="2" t="str">
        <f>M01_SETTINGS!$F$2</f>
        <v>KASPI</v>
      </c>
    </row>
    <row r="1223" spans="1:8" x14ac:dyDescent="0.35">
      <c r="A1223" s="2">
        <v>541033782</v>
      </c>
      <c r="B1223" s="3">
        <f>_xlfn.XLOOKUP(A1223,[3]!Table13456[No заказа],[3]!Table13456[Дата
отправки],"",0,1)</f>
        <v>45776</v>
      </c>
      <c r="C1223" s="3"/>
      <c r="D1223" s="3"/>
      <c r="F1223" s="5">
        <f>_xlfn.XLOOKUP(A1223,[3]!Table13456[No заказа],[3]!Table13456[Количество],"",0,1)</f>
        <v>1</v>
      </c>
      <c r="G1223" s="5">
        <f>_xlfn.XLOOKUP(A1223,[3]!Table13456[No заказа],[3]!Table13456[Цена],"",0,1)</f>
        <v>14990</v>
      </c>
      <c r="H1223" s="2" t="str">
        <f>M01_SETTINGS!$F$2</f>
        <v>KASPI</v>
      </c>
    </row>
    <row r="1224" spans="1:8" x14ac:dyDescent="0.35">
      <c r="A1224" s="2">
        <v>541173844</v>
      </c>
      <c r="B1224" s="3">
        <f>_xlfn.XLOOKUP(A1224,[3]!Table13456[No заказа],[3]!Table13456[Дата
отправки],"",0,1)</f>
        <v>45776</v>
      </c>
      <c r="C1224" s="3"/>
      <c r="D1224" s="3"/>
      <c r="F1224" s="5">
        <f>_xlfn.XLOOKUP(A1224,[3]!Table13456[No заказа],[3]!Table13456[Количество],"",0,1)</f>
        <v>1</v>
      </c>
      <c r="G1224" s="5">
        <f>_xlfn.XLOOKUP(A1224,[3]!Table13456[No заказа],[3]!Table13456[Цена],"",0,1)</f>
        <v>14990</v>
      </c>
      <c r="H1224" s="2" t="str">
        <f>M01_SETTINGS!$F$2</f>
        <v>KASPI</v>
      </c>
    </row>
    <row r="1225" spans="1:8" x14ac:dyDescent="0.35">
      <c r="A1225" s="2">
        <v>540847655</v>
      </c>
      <c r="B1225" s="3">
        <f>_xlfn.XLOOKUP(A1225,[3]!Table13456[No заказа],[3]!Table13456[Дата
отправки],"",0,1)</f>
        <v>45776</v>
      </c>
      <c r="C1225" s="3"/>
      <c r="D1225" s="3"/>
      <c r="F1225" s="5">
        <f>_xlfn.XLOOKUP(A1225,[3]!Table13456[No заказа],[3]!Table13456[Количество],"",0,1)</f>
        <v>1</v>
      </c>
      <c r="G1225" s="5">
        <f>_xlfn.XLOOKUP(A1225,[3]!Table13456[No заказа],[3]!Table13456[Цена],"",0,1)</f>
        <v>14990</v>
      </c>
      <c r="H1225" s="2" t="str">
        <f>M01_SETTINGS!$F$2</f>
        <v>KASPI</v>
      </c>
    </row>
    <row r="1226" spans="1:8" x14ac:dyDescent="0.35">
      <c r="A1226" s="2">
        <v>540931918</v>
      </c>
      <c r="B1226" s="3">
        <f>_xlfn.XLOOKUP(A1226,[3]!Table13456[No заказа],[3]!Table13456[Дата
отправки],"",0,1)</f>
        <v>45776</v>
      </c>
      <c r="C1226" s="3"/>
      <c r="D1226" s="3"/>
      <c r="F1226" s="5">
        <f>_xlfn.XLOOKUP(A1226,[3]!Table13456[No заказа],[3]!Table13456[Количество],"",0,1)</f>
        <v>1</v>
      </c>
      <c r="G1226" s="5">
        <f>_xlfn.XLOOKUP(A1226,[3]!Table13456[No заказа],[3]!Table13456[Цена],"",0,1)</f>
        <v>8289</v>
      </c>
      <c r="H1226" s="2" t="str">
        <f>M01_SETTINGS!$F$2</f>
        <v>KASPI</v>
      </c>
    </row>
    <row r="1227" spans="1:8" x14ac:dyDescent="0.35">
      <c r="A1227" s="2">
        <v>540753071</v>
      </c>
      <c r="B1227" s="3">
        <f>_xlfn.XLOOKUP(A1227,[3]!Table13456[No заказа],[3]!Table13456[Дата
отправки],"",0,1)</f>
        <v>45776</v>
      </c>
      <c r="C1227" s="3"/>
      <c r="D1227" s="3"/>
      <c r="F1227" s="5">
        <f>_xlfn.XLOOKUP(A1227,[3]!Table13456[No заказа],[3]!Table13456[Количество],"",0,1)</f>
        <v>1</v>
      </c>
      <c r="G1227" s="5">
        <f>_xlfn.XLOOKUP(A1227,[3]!Table13456[No заказа],[3]!Table13456[Цена],"",0,1)</f>
        <v>8997</v>
      </c>
      <c r="H1227" s="2" t="str">
        <f>M01_SETTINGS!$F$2</f>
        <v>KASPI</v>
      </c>
    </row>
    <row r="1228" spans="1:8" x14ac:dyDescent="0.35">
      <c r="A1228" s="2">
        <v>541008234</v>
      </c>
      <c r="B1228" s="3">
        <f>_xlfn.XLOOKUP(A1228,[3]!Table13456[No заказа],[3]!Table13456[Дата
отправки],"",0,1)</f>
        <v>45776</v>
      </c>
      <c r="C1228" s="3"/>
      <c r="D1228" s="3"/>
      <c r="F1228" s="5">
        <f>_xlfn.XLOOKUP(A1228,[3]!Table13456[No заказа],[3]!Table13456[Количество],"",0,1)</f>
        <v>1</v>
      </c>
      <c r="G1228" s="5">
        <f>_xlfn.XLOOKUP(A1228,[3]!Table13456[No заказа],[3]!Table13456[Цена],"",0,1)</f>
        <v>8343</v>
      </c>
      <c r="H1228" s="2" t="str">
        <f>M01_SETTINGS!$F$2</f>
        <v>KASPI</v>
      </c>
    </row>
    <row r="1229" spans="1:8" x14ac:dyDescent="0.35">
      <c r="A1229" s="2">
        <v>540903820</v>
      </c>
      <c r="B1229" s="3">
        <f>_xlfn.XLOOKUP(A1229,[3]!Table13456[No заказа],[3]!Table13456[Дата
отправки],"",0,1)</f>
        <v>45776</v>
      </c>
      <c r="C1229" s="3"/>
      <c r="D1229" s="3"/>
      <c r="F1229" s="5">
        <f>_xlfn.XLOOKUP(A1229,[3]!Table13456[No заказа],[3]!Table13456[Количество],"",0,1)</f>
        <v>1</v>
      </c>
      <c r="G1229" s="5">
        <f>_xlfn.XLOOKUP(A1229,[3]!Table13456[No заказа],[3]!Table13456[Цена],"",0,1)</f>
        <v>8340</v>
      </c>
      <c r="H1229" s="2" t="str">
        <f>M01_SETTINGS!$F$2</f>
        <v>KASPI</v>
      </c>
    </row>
    <row r="1230" spans="1:8" x14ac:dyDescent="0.35">
      <c r="A1230" s="2">
        <v>540797660</v>
      </c>
      <c r="B1230" s="3">
        <f>_xlfn.XLOOKUP(A1230,[3]!Table13456[No заказа],[3]!Table13456[Дата
отправки],"",0,1)</f>
        <v>45776</v>
      </c>
      <c r="C1230" s="3"/>
      <c r="D1230" s="3"/>
      <c r="F1230" s="5">
        <f>_xlfn.XLOOKUP(A1230,[3]!Table13456[No заказа],[3]!Table13456[Количество],"",0,1)</f>
        <v>1</v>
      </c>
      <c r="G1230" s="5">
        <f>_xlfn.XLOOKUP(A1230,[3]!Table13456[No заказа],[3]!Table13456[Цена],"",0,1)</f>
        <v>8290</v>
      </c>
      <c r="H1230" s="2" t="str">
        <f>M01_SETTINGS!$F$2</f>
        <v>KASPI</v>
      </c>
    </row>
    <row r="1231" spans="1:8" x14ac:dyDescent="0.35">
      <c r="A1231" s="2">
        <v>540920929</v>
      </c>
      <c r="B1231" s="3">
        <f>_xlfn.XLOOKUP(A1231,[3]!Table13456[No заказа],[3]!Table13456[Дата
отправки],"",0,1)</f>
        <v>45776</v>
      </c>
      <c r="C1231" s="3"/>
      <c r="D1231" s="3"/>
      <c r="F1231" s="5">
        <f>_xlfn.XLOOKUP(A1231,[3]!Table13456[No заказа],[3]!Table13456[Количество],"",0,1)</f>
        <v>1</v>
      </c>
      <c r="G1231" s="5">
        <f>_xlfn.XLOOKUP(A1231,[3]!Table13456[No заказа],[3]!Table13456[Цена],"",0,1)</f>
        <v>8798</v>
      </c>
      <c r="H1231" s="2" t="str">
        <f>M01_SETTINGS!$F$2</f>
        <v>KASPI</v>
      </c>
    </row>
    <row r="1232" spans="1:8" x14ac:dyDescent="0.35">
      <c r="A1232" s="2">
        <v>540861095</v>
      </c>
      <c r="B1232" s="3">
        <f>_xlfn.XLOOKUP(A1232,[3]!Table13456[No заказа],[3]!Table13456[Дата
отправки],"",0,1)</f>
        <v>45776</v>
      </c>
      <c r="C1232" s="3"/>
      <c r="D1232" s="3"/>
      <c r="F1232" s="5">
        <f>_xlfn.XLOOKUP(A1232,[3]!Table13456[No заказа],[3]!Table13456[Количество],"",0,1)</f>
        <v>1</v>
      </c>
      <c r="G1232" s="5">
        <f>_xlfn.XLOOKUP(A1232,[3]!Table13456[No заказа],[3]!Table13456[Цена],"",0,1)</f>
        <v>8345</v>
      </c>
      <c r="H1232" s="2" t="str">
        <f>M01_SETTINGS!$F$2</f>
        <v>KASPI</v>
      </c>
    </row>
    <row r="1233" spans="1:8" x14ac:dyDescent="0.35">
      <c r="A1233" s="2">
        <v>541126303</v>
      </c>
      <c r="B1233" s="3">
        <f>_xlfn.XLOOKUP(A1233,[3]!Table13456[No заказа],[3]!Table13456[Дата
отправки],"",0,1)</f>
        <v>45776</v>
      </c>
      <c r="C1233" s="3"/>
      <c r="D1233" s="3"/>
      <c r="F1233" s="5">
        <f>_xlfn.XLOOKUP(A1233,[3]!Table13456[No заказа],[3]!Table13456[Количество],"",0,1)</f>
        <v>1</v>
      </c>
      <c r="G1233" s="5">
        <f>_xlfn.XLOOKUP(A1233,[3]!Table13456[No заказа],[3]!Table13456[Цена],"",0,1)</f>
        <v>8289</v>
      </c>
      <c r="H1233" s="2" t="str">
        <f>M01_SETTINGS!$F$2</f>
        <v>KASPI</v>
      </c>
    </row>
    <row r="1234" spans="1:8" x14ac:dyDescent="0.35">
      <c r="A1234" s="2">
        <v>540830027</v>
      </c>
      <c r="B1234" s="3">
        <f>_xlfn.XLOOKUP(A1234,[3]!Table13456[No заказа],[3]!Table13456[Дата
отправки],"",0,1)</f>
        <v>45776</v>
      </c>
      <c r="C1234" s="3"/>
      <c r="D1234" s="3"/>
      <c r="F1234" s="5">
        <f>_xlfn.XLOOKUP(A1234,[3]!Table13456[No заказа],[3]!Table13456[Количество],"",0,1)</f>
        <v>1</v>
      </c>
      <c r="G1234" s="5">
        <f>_xlfn.XLOOKUP(A1234,[3]!Table13456[No заказа],[3]!Table13456[Цена],"",0,1)</f>
        <v>8289</v>
      </c>
      <c r="H1234" s="2" t="str">
        <f>M01_SETTINGS!$F$2</f>
        <v>KASPI</v>
      </c>
    </row>
    <row r="1235" spans="1:8" x14ac:dyDescent="0.35">
      <c r="A1235" s="2">
        <v>541031763</v>
      </c>
      <c r="B1235" s="3">
        <f>_xlfn.XLOOKUP(A1235,[3]!Table13456[No заказа],[3]!Table13456[Дата
отправки],"",0,1)</f>
        <v>45776</v>
      </c>
      <c r="C1235" s="3"/>
      <c r="D1235" s="3"/>
      <c r="F1235" s="5">
        <f>_xlfn.XLOOKUP(A1235,[3]!Table13456[No заказа],[3]!Table13456[Количество],"",0,1)</f>
        <v>1</v>
      </c>
      <c r="G1235" s="5">
        <f>_xlfn.XLOOKUP(A1235,[3]!Table13456[No заказа],[3]!Table13456[Цена],"",0,1)</f>
        <v>8289</v>
      </c>
      <c r="H1235" s="2" t="str">
        <f>M01_SETTINGS!$F$2</f>
        <v>KASPI</v>
      </c>
    </row>
    <row r="1236" spans="1:8" x14ac:dyDescent="0.35">
      <c r="A1236" s="2">
        <v>541179629</v>
      </c>
      <c r="B1236" s="3">
        <f>_xlfn.XLOOKUP(A1236,[3]!Table13456[No заказа],[3]!Table13456[Дата
отправки],"",0,1)</f>
        <v>45776</v>
      </c>
      <c r="C1236" s="3"/>
      <c r="D1236" s="3"/>
      <c r="F1236" s="5">
        <f>_xlfn.XLOOKUP(A1236,[3]!Table13456[No заказа],[3]!Table13456[Количество],"",0,1)</f>
        <v>1</v>
      </c>
      <c r="G1236" s="5">
        <f>_xlfn.XLOOKUP(A1236,[3]!Table13456[No заказа],[3]!Table13456[Цена],"",0,1)</f>
        <v>8341</v>
      </c>
      <c r="H1236" s="2" t="str">
        <f>M01_SETTINGS!$F$2</f>
        <v>KASPI</v>
      </c>
    </row>
    <row r="1237" spans="1:8" x14ac:dyDescent="0.35">
      <c r="A1237" s="2">
        <v>541125958</v>
      </c>
      <c r="B1237" s="3">
        <f>_xlfn.XLOOKUP(A1237,[3]!Table13456[No заказа],[3]!Table13456[Дата
отправки],"",0,1)</f>
        <v>45776</v>
      </c>
      <c r="C1237" s="3"/>
      <c r="D1237" s="3"/>
      <c r="F1237" s="5">
        <f>_xlfn.XLOOKUP(A1237,[3]!Table13456[No заказа],[3]!Table13456[Количество],"",0,1)</f>
        <v>1</v>
      </c>
      <c r="G1237" s="5">
        <f>_xlfn.XLOOKUP(A1237,[3]!Table13456[No заказа],[3]!Table13456[Цена],"",0,1)</f>
        <v>8321</v>
      </c>
      <c r="H1237" s="2" t="str">
        <f>M01_SETTINGS!$F$2</f>
        <v>KASPI</v>
      </c>
    </row>
    <row r="1238" spans="1:8" x14ac:dyDescent="0.35">
      <c r="A1238" s="2">
        <v>541259042</v>
      </c>
      <c r="B1238" s="3">
        <f>_xlfn.XLOOKUP(A1238,[3]!Table13456[No заказа],[3]!Table13456[Дата
отправки],"",0,1)</f>
        <v>45776</v>
      </c>
      <c r="C1238" s="3"/>
      <c r="D1238" s="3"/>
      <c r="F1238" s="5">
        <f>_xlfn.XLOOKUP(A1238,[3]!Table13456[No заказа],[3]!Table13456[Количество],"",0,1)</f>
        <v>1</v>
      </c>
      <c r="G1238" s="5">
        <f>_xlfn.XLOOKUP(A1238,[3]!Table13456[No заказа],[3]!Table13456[Цена],"",0,1)</f>
        <v>11994</v>
      </c>
      <c r="H1238" s="2" t="str">
        <f>M01_SETTINGS!$F$2</f>
        <v>KASPI</v>
      </c>
    </row>
    <row r="1239" spans="1:8" x14ac:dyDescent="0.35">
      <c r="A1239" s="2">
        <v>540925716</v>
      </c>
      <c r="B1239" s="3">
        <f>_xlfn.XLOOKUP(A1239,[3]!Table13456[No заказа],[3]!Table13456[Дата
отправки],"",0,1)</f>
        <v>45776</v>
      </c>
      <c r="C1239" s="3"/>
      <c r="D1239" s="3"/>
      <c r="F1239" s="5">
        <f>_xlfn.XLOOKUP(A1239,[3]!Table13456[No заказа],[3]!Table13456[Количество],"",0,1)</f>
        <v>1</v>
      </c>
      <c r="G1239" s="5">
        <f>_xlfn.XLOOKUP(A1239,[3]!Table13456[No заказа],[3]!Table13456[Цена],"",0,1)</f>
        <v>8345</v>
      </c>
      <c r="H1239" s="2" t="str">
        <f>M01_SETTINGS!$F$2</f>
        <v>KASPI</v>
      </c>
    </row>
    <row r="1240" spans="1:8" x14ac:dyDescent="0.35">
      <c r="A1240" s="2">
        <v>540851368</v>
      </c>
      <c r="B1240" s="3">
        <f>_xlfn.XLOOKUP(A1240,[3]!Table13456[No заказа],[3]!Table13456[Дата
отправки],"",0,1)</f>
        <v>45776</v>
      </c>
      <c r="C1240" s="3"/>
      <c r="D1240" s="3"/>
      <c r="F1240" s="5">
        <f>_xlfn.XLOOKUP(A1240,[3]!Table13456[No заказа],[3]!Table13456[Количество],"",0,1)</f>
        <v>1</v>
      </c>
      <c r="G1240" s="5">
        <f>_xlfn.XLOOKUP(A1240,[3]!Table13456[No заказа],[3]!Table13456[Цена],"",0,1)</f>
        <v>8345</v>
      </c>
      <c r="H1240" s="2" t="str">
        <f>M01_SETTINGS!$F$2</f>
        <v>KASPI</v>
      </c>
    </row>
    <row r="1241" spans="1:8" x14ac:dyDescent="0.35">
      <c r="A1241" s="2">
        <v>540460901</v>
      </c>
      <c r="B1241" s="3">
        <f>_xlfn.XLOOKUP(A1241,[3]!Table13456[No заказа],[3]!Table13456[Дата
отправки],"",0,1)</f>
        <v>45775</v>
      </c>
      <c r="C1241" s="3"/>
      <c r="D1241" s="3"/>
      <c r="F1241" s="5">
        <f>_xlfn.XLOOKUP(A1241,[3]!Table13456[No заказа],[3]!Table13456[Количество],"",0,1)</f>
        <v>1</v>
      </c>
      <c r="G1241" s="5">
        <f>_xlfn.XLOOKUP(A1241,[3]!Table13456[No заказа],[3]!Table13456[Цена],"",0,1)</f>
        <v>8342</v>
      </c>
      <c r="H1241" s="2" t="str">
        <f>M01_SETTINGS!$F$2</f>
        <v>KASPI</v>
      </c>
    </row>
    <row r="1242" spans="1:8" x14ac:dyDescent="0.35">
      <c r="A1242" s="2">
        <v>540718620</v>
      </c>
      <c r="B1242" s="3">
        <f>_xlfn.XLOOKUP(A1242,[3]!Table13456[No заказа],[3]!Table13456[Дата
отправки],"",0,1)</f>
        <v>45775</v>
      </c>
      <c r="C1242" s="3"/>
      <c r="D1242" s="3"/>
      <c r="F1242" s="5">
        <f>_xlfn.XLOOKUP(A1242,[3]!Table13456[No заказа],[3]!Table13456[Количество],"",0,1)</f>
        <v>1</v>
      </c>
      <c r="G1242" s="5">
        <f>_xlfn.XLOOKUP(A1242,[3]!Table13456[No заказа],[3]!Table13456[Цена],"",0,1)</f>
        <v>8289</v>
      </c>
      <c r="H1242" s="2" t="str">
        <f>M01_SETTINGS!$F$2</f>
        <v>KASPI</v>
      </c>
    </row>
    <row r="1243" spans="1:8" x14ac:dyDescent="0.35">
      <c r="A1243" s="2">
        <v>540633023</v>
      </c>
      <c r="B1243" s="3">
        <f>_xlfn.XLOOKUP(A1243,[3]!Table13456[No заказа],[3]!Table13456[Дата
отправки],"",0,1)</f>
        <v>45775</v>
      </c>
      <c r="C1243" s="3"/>
      <c r="D1243" s="3"/>
      <c r="F1243" s="5">
        <f>_xlfn.XLOOKUP(A1243,[3]!Table13456[No заказа],[3]!Table13456[Количество],"",0,1)</f>
        <v>1</v>
      </c>
      <c r="G1243" s="5">
        <f>_xlfn.XLOOKUP(A1243,[3]!Table13456[No заказа],[3]!Table13456[Цена],"",0,1)</f>
        <v>8289</v>
      </c>
      <c r="H1243" s="2" t="str">
        <f>M01_SETTINGS!$F$2</f>
        <v>KASPI</v>
      </c>
    </row>
    <row r="1244" spans="1:8" x14ac:dyDescent="0.35">
      <c r="A1244" s="2">
        <v>540349921</v>
      </c>
      <c r="B1244" s="3">
        <f>_xlfn.XLOOKUP(A1244,[3]!Table13456[No заказа],[3]!Table13456[Дата
отправки],"",0,1)</f>
        <v>45775</v>
      </c>
      <c r="C1244" s="3"/>
      <c r="D1244" s="3"/>
      <c r="F1244" s="5">
        <f>_xlfn.XLOOKUP(A1244,[3]!Table13456[No заказа],[3]!Table13456[Количество],"",0,1)</f>
        <v>1</v>
      </c>
      <c r="G1244" s="5">
        <f>_xlfn.XLOOKUP(A1244,[3]!Table13456[No заказа],[3]!Table13456[Цена],"",0,1)</f>
        <v>9000</v>
      </c>
      <c r="H1244" s="2" t="str">
        <f>M01_SETTINGS!$F$2</f>
        <v>KASPI</v>
      </c>
    </row>
    <row r="1245" spans="1:8" x14ac:dyDescent="0.35">
      <c r="A1245" s="2">
        <v>540089977</v>
      </c>
      <c r="B1245" s="3">
        <f>_xlfn.XLOOKUP(A1245,[3]!Table13456[No заказа],[3]!Table13456[Дата
отправки],"",0,1)</f>
        <v>45775</v>
      </c>
      <c r="C1245" s="3"/>
      <c r="D1245" s="3"/>
      <c r="F1245" s="5">
        <f>_xlfn.XLOOKUP(A1245,[3]!Table13456[No заказа],[3]!Table13456[Количество],"",0,1)</f>
        <v>1</v>
      </c>
      <c r="G1245" s="5">
        <f>_xlfn.XLOOKUP(A1245,[3]!Table13456[No заказа],[3]!Table13456[Цена],"",0,1)</f>
        <v>8289</v>
      </c>
      <c r="H1245" s="2" t="str">
        <f>M01_SETTINGS!$F$2</f>
        <v>KASPI</v>
      </c>
    </row>
    <row r="1246" spans="1:8" x14ac:dyDescent="0.35">
      <c r="A1246" s="2">
        <v>539983977</v>
      </c>
      <c r="B1246" s="3">
        <f>_xlfn.XLOOKUP(A1246,[3]!Table13456[No заказа],[3]!Table13456[Дата
отправки],"",0,1)</f>
        <v>45775</v>
      </c>
      <c r="C1246" s="3"/>
      <c r="D1246" s="3"/>
      <c r="F1246" s="5">
        <f>_xlfn.XLOOKUP(A1246,[3]!Table13456[No заказа],[3]!Table13456[Количество],"",0,1)</f>
        <v>1</v>
      </c>
      <c r="G1246" s="5">
        <f>_xlfn.XLOOKUP(A1246,[3]!Table13456[No заказа],[3]!Table13456[Цена],"",0,1)</f>
        <v>9000</v>
      </c>
      <c r="H1246" s="2" t="str">
        <f>M01_SETTINGS!$F$2</f>
        <v>KASPI</v>
      </c>
    </row>
    <row r="1247" spans="1:8" x14ac:dyDescent="0.35">
      <c r="A1247" s="2">
        <v>540329313</v>
      </c>
      <c r="B1247" s="3">
        <f>_xlfn.XLOOKUP(A1247,[3]!Table13456[No заказа],[3]!Table13456[Дата
отправки],"",0,1)</f>
        <v>45775</v>
      </c>
      <c r="C1247" s="3"/>
      <c r="D1247" s="3"/>
      <c r="F1247" s="5">
        <f>_xlfn.XLOOKUP(A1247,[3]!Table13456[No заказа],[3]!Table13456[Количество],"",0,1)</f>
        <v>1</v>
      </c>
      <c r="G1247" s="5">
        <f>_xlfn.XLOOKUP(A1247,[3]!Table13456[No заказа],[3]!Table13456[Цена],"",0,1)</f>
        <v>8289</v>
      </c>
      <c r="H1247" s="2" t="str">
        <f>M01_SETTINGS!$F$2</f>
        <v>KASPI</v>
      </c>
    </row>
    <row r="1248" spans="1:8" x14ac:dyDescent="0.35">
      <c r="A1248" s="2">
        <v>540373038</v>
      </c>
      <c r="B1248" s="3">
        <f>_xlfn.XLOOKUP(A1248,[3]!Table13456[No заказа],[3]!Table13456[Дата
отправки],"",0,1)</f>
        <v>45775</v>
      </c>
      <c r="C1248" s="3"/>
      <c r="D1248" s="3"/>
      <c r="F1248" s="5">
        <f>_xlfn.XLOOKUP(A1248,[3]!Table13456[No заказа],[3]!Table13456[Количество],"",0,1)</f>
        <v>1</v>
      </c>
      <c r="G1248" s="5">
        <f>_xlfn.XLOOKUP(A1248,[3]!Table13456[No заказа],[3]!Table13456[Цена],"",0,1)</f>
        <v>8342</v>
      </c>
      <c r="H1248" s="2" t="str">
        <f>M01_SETTINGS!$F$2</f>
        <v>KASPI</v>
      </c>
    </row>
    <row r="1249" spans="1:8" x14ac:dyDescent="0.35">
      <c r="A1249" s="2">
        <v>540259637</v>
      </c>
      <c r="B1249" s="3">
        <f>_xlfn.XLOOKUP(A1249,[3]!Table13456[No заказа],[3]!Table13456[Дата
отправки],"",0,1)</f>
        <v>45775</v>
      </c>
      <c r="C1249" s="3"/>
      <c r="D1249" s="3"/>
      <c r="F1249" s="5">
        <f>_xlfn.XLOOKUP(A1249,[3]!Table13456[No заказа],[3]!Table13456[Количество],"",0,1)</f>
        <v>1</v>
      </c>
      <c r="G1249" s="5">
        <f>_xlfn.XLOOKUP(A1249,[3]!Table13456[No заказа],[3]!Table13456[Цена],"",0,1)</f>
        <v>8999</v>
      </c>
      <c r="H1249" s="2" t="str">
        <f>M01_SETTINGS!$F$2</f>
        <v>KASPI</v>
      </c>
    </row>
    <row r="1250" spans="1:8" x14ac:dyDescent="0.35">
      <c r="A1250" s="2">
        <v>540213395</v>
      </c>
      <c r="B1250" s="3">
        <f>_xlfn.XLOOKUP(A1250,[3]!Table13456[No заказа],[3]!Table13456[Дата
отправки],"",0,1)</f>
        <v>45775</v>
      </c>
      <c r="C1250" s="3"/>
      <c r="D1250" s="3"/>
      <c r="F1250" s="5">
        <f>_xlfn.XLOOKUP(A1250,[3]!Table13456[No заказа],[3]!Table13456[Количество],"",0,1)</f>
        <v>1</v>
      </c>
      <c r="G1250" s="5">
        <f>_xlfn.XLOOKUP(A1250,[3]!Table13456[No заказа],[3]!Table13456[Цена],"",0,1)</f>
        <v>8500</v>
      </c>
      <c r="H1250" s="2" t="str">
        <f>M01_SETTINGS!$F$2</f>
        <v>KASPI</v>
      </c>
    </row>
    <row r="1251" spans="1:8" x14ac:dyDescent="0.35">
      <c r="A1251" s="2">
        <v>540150179</v>
      </c>
      <c r="B1251" s="3">
        <f>_xlfn.XLOOKUP(A1251,[3]!Table13456[No заказа],[3]!Table13456[Дата
отправки],"",0,1)</f>
        <v>45775</v>
      </c>
      <c r="C1251" s="3"/>
      <c r="D1251" s="3"/>
      <c r="F1251" s="5">
        <f>_xlfn.XLOOKUP(A1251,[3]!Table13456[No заказа],[3]!Table13456[Количество],"",0,1)</f>
        <v>1</v>
      </c>
      <c r="G1251" s="5">
        <f>_xlfn.XLOOKUP(A1251,[3]!Table13456[No заказа],[3]!Table13456[Цена],"",0,1)</f>
        <v>8292</v>
      </c>
      <c r="H1251" s="2" t="str">
        <f>M01_SETTINGS!$F$2</f>
        <v>KASPI</v>
      </c>
    </row>
    <row r="1252" spans="1:8" x14ac:dyDescent="0.35">
      <c r="A1252" s="2">
        <v>540017326</v>
      </c>
      <c r="B1252" s="3">
        <f>_xlfn.XLOOKUP(A1252,[3]!Table13456[No заказа],[3]!Table13456[Дата
отправки],"",0,1)</f>
        <v>45775</v>
      </c>
      <c r="C1252" s="3"/>
      <c r="D1252" s="3"/>
      <c r="F1252" s="5">
        <f>_xlfn.XLOOKUP(A1252,[3]!Table13456[No заказа],[3]!Table13456[Количество],"",0,1)</f>
        <v>1</v>
      </c>
      <c r="G1252" s="5">
        <f>_xlfn.XLOOKUP(A1252,[3]!Table13456[No заказа],[3]!Table13456[Цена],"",0,1)</f>
        <v>8292</v>
      </c>
      <c r="H1252" s="2" t="str">
        <f>M01_SETTINGS!$F$2</f>
        <v>KASPI</v>
      </c>
    </row>
    <row r="1253" spans="1:8" x14ac:dyDescent="0.35">
      <c r="A1253" s="2">
        <v>540204945</v>
      </c>
      <c r="B1253" s="3">
        <f>_xlfn.XLOOKUP(A1253,[3]!Table13456[No заказа],[3]!Table13456[Дата
отправки],"",0,1)</f>
        <v>45775</v>
      </c>
      <c r="C1253" s="3"/>
      <c r="D1253" s="3"/>
      <c r="F1253" s="5">
        <f>_xlfn.XLOOKUP(A1253,[3]!Table13456[No заказа],[3]!Table13456[Количество],"",0,1)</f>
        <v>1</v>
      </c>
      <c r="G1253" s="5">
        <f>_xlfn.XLOOKUP(A1253,[3]!Table13456[No заказа],[3]!Table13456[Цена],"",0,1)</f>
        <v>9000</v>
      </c>
      <c r="H1253" s="2" t="str">
        <f>M01_SETTINGS!$F$2</f>
        <v>KASPI</v>
      </c>
    </row>
    <row r="1254" spans="1:8" x14ac:dyDescent="0.35">
      <c r="A1254" s="2">
        <v>540691343</v>
      </c>
      <c r="B1254" s="3">
        <f>_xlfn.XLOOKUP(A1254,[3]!Table13456[No заказа],[3]!Table13456[Дата
отправки],"",0,1)</f>
        <v>45775</v>
      </c>
      <c r="C1254" s="3"/>
      <c r="D1254" s="3"/>
      <c r="F1254" s="5">
        <f>_xlfn.XLOOKUP(A1254,[3]!Table13456[No заказа],[3]!Table13456[Количество],"",0,1)</f>
        <v>1</v>
      </c>
      <c r="G1254" s="5">
        <f>_xlfn.XLOOKUP(A1254,[3]!Table13456[No заказа],[3]!Table13456[Цена],"",0,1)</f>
        <v>8289</v>
      </c>
      <c r="H1254" s="2" t="str">
        <f>M01_SETTINGS!$F$2</f>
        <v>KASPI</v>
      </c>
    </row>
    <row r="1255" spans="1:8" x14ac:dyDescent="0.35">
      <c r="A1255" s="2">
        <v>540289157</v>
      </c>
      <c r="B1255" s="3">
        <f>_xlfn.XLOOKUP(A1255,[3]!Table13456[No заказа],[3]!Table13456[Дата
отправки],"",0,1)</f>
        <v>45775</v>
      </c>
      <c r="C1255" s="3"/>
      <c r="D1255" s="3"/>
      <c r="F1255" s="5">
        <f>_xlfn.XLOOKUP(A1255,[3]!Table13456[No заказа],[3]!Table13456[Количество],"",0,1)</f>
        <v>1</v>
      </c>
      <c r="G1255" s="5">
        <f>_xlfn.XLOOKUP(A1255,[3]!Table13456[No заказа],[3]!Table13456[Цена],"",0,1)</f>
        <v>8289</v>
      </c>
      <c r="H1255" s="2" t="str">
        <f>M01_SETTINGS!$F$2</f>
        <v>KASPI</v>
      </c>
    </row>
    <row r="1256" spans="1:8" x14ac:dyDescent="0.35">
      <c r="A1256" s="2">
        <v>540061017</v>
      </c>
      <c r="B1256" s="3">
        <f>_xlfn.XLOOKUP(A1256,[3]!Table13456[No заказа],[3]!Table13456[Дата
отправки],"",0,1)</f>
        <v>45775</v>
      </c>
      <c r="C1256" s="3"/>
      <c r="D1256" s="3"/>
      <c r="F1256" s="5">
        <f>_xlfn.XLOOKUP(A1256,[3]!Table13456[No заказа],[3]!Table13456[Количество],"",0,1)</f>
        <v>1</v>
      </c>
      <c r="G1256" s="5">
        <f>_xlfn.XLOOKUP(A1256,[3]!Table13456[No заказа],[3]!Table13456[Цена],"",0,1)</f>
        <v>8346</v>
      </c>
      <c r="H1256" s="2" t="str">
        <f>M01_SETTINGS!$F$2</f>
        <v>KASPI</v>
      </c>
    </row>
    <row r="1257" spans="1:8" x14ac:dyDescent="0.35">
      <c r="A1257" s="2">
        <v>540217017</v>
      </c>
      <c r="B1257" s="3">
        <f>_xlfn.XLOOKUP(A1257,[3]!Table13456[No заказа],[3]!Table13456[Дата
отправки],"",0,1)</f>
        <v>45775</v>
      </c>
      <c r="C1257" s="3"/>
      <c r="D1257" s="3"/>
      <c r="F1257" s="5">
        <f>_xlfn.XLOOKUP(A1257,[3]!Table13456[No заказа],[3]!Table13456[Количество],"",0,1)</f>
        <v>1</v>
      </c>
      <c r="G1257" s="5">
        <f>_xlfn.XLOOKUP(A1257,[3]!Table13456[No заказа],[3]!Table13456[Цена],"",0,1)</f>
        <v>15490</v>
      </c>
      <c r="H1257" s="2" t="str">
        <f>M01_SETTINGS!$F$2</f>
        <v>KASPI</v>
      </c>
    </row>
    <row r="1258" spans="1:8" x14ac:dyDescent="0.35">
      <c r="A1258" s="2">
        <v>540157676</v>
      </c>
      <c r="B1258" s="3">
        <f>_xlfn.XLOOKUP(A1258,[3]!Table13456[No заказа],[3]!Table13456[Дата
отправки],"",0,1)</f>
        <v>45775</v>
      </c>
      <c r="C1258" s="3"/>
      <c r="D1258" s="3"/>
      <c r="F1258" s="5">
        <f>_xlfn.XLOOKUP(A1258,[3]!Table13456[No заказа],[3]!Table13456[Количество],"",0,1)</f>
        <v>1</v>
      </c>
      <c r="G1258" s="5">
        <f>_xlfn.XLOOKUP(A1258,[3]!Table13456[No заказа],[3]!Table13456[Цена],"",0,1)</f>
        <v>15490</v>
      </c>
      <c r="H1258" s="2" t="str">
        <f>M01_SETTINGS!$F$2</f>
        <v>KASPI</v>
      </c>
    </row>
    <row r="1259" spans="1:8" x14ac:dyDescent="0.35">
      <c r="A1259" s="2">
        <v>540201405</v>
      </c>
      <c r="B1259" s="3">
        <f>_xlfn.XLOOKUP(A1259,[3]!Table13456[No заказа],[3]!Table13456[Дата
отправки],"",0,1)</f>
        <v>45775</v>
      </c>
      <c r="C1259" s="3"/>
      <c r="D1259" s="3"/>
      <c r="F1259" s="5">
        <f>_xlfn.XLOOKUP(A1259,[3]!Table13456[No заказа],[3]!Table13456[Количество],"",0,1)</f>
        <v>1</v>
      </c>
      <c r="G1259" s="5">
        <f>_xlfn.XLOOKUP(A1259,[3]!Table13456[No заказа],[3]!Table13456[Цена],"",0,1)</f>
        <v>15490</v>
      </c>
      <c r="H1259" s="2" t="str">
        <f>M01_SETTINGS!$F$2</f>
        <v>KASPI</v>
      </c>
    </row>
    <row r="1260" spans="1:8" x14ac:dyDescent="0.35">
      <c r="A1260" s="2">
        <v>540616519</v>
      </c>
      <c r="B1260" s="3">
        <f>_xlfn.XLOOKUP(A1260,[3]!Table13456[No заказа],[3]!Table13456[Дата
отправки],"",0,1)</f>
        <v>45775</v>
      </c>
      <c r="C1260" s="3"/>
      <c r="D1260" s="3"/>
      <c r="F1260" s="5">
        <f>_xlfn.XLOOKUP(A1260,[3]!Table13456[No заказа],[3]!Table13456[Количество],"",0,1)</f>
        <v>1</v>
      </c>
      <c r="G1260" s="5">
        <f>_xlfn.XLOOKUP(A1260,[3]!Table13456[No заказа],[3]!Table13456[Цена],"",0,1)</f>
        <v>14990</v>
      </c>
      <c r="H1260" s="2" t="str">
        <f>M01_SETTINGS!$F$2</f>
        <v>KASPI</v>
      </c>
    </row>
    <row r="1261" spans="1:8" x14ac:dyDescent="0.35">
      <c r="A1261" s="2">
        <v>540504411</v>
      </c>
      <c r="B1261" s="3">
        <f>_xlfn.XLOOKUP(A1261,[3]!Table13456[No заказа],[3]!Table13456[Дата
отправки],"",0,1)</f>
        <v>45775</v>
      </c>
      <c r="C1261" s="3"/>
      <c r="D1261" s="3"/>
      <c r="F1261" s="5">
        <f>_xlfn.XLOOKUP(A1261,[3]!Table13456[No заказа],[3]!Table13456[Количество],"",0,1)</f>
        <v>1</v>
      </c>
      <c r="G1261" s="5">
        <f>_xlfn.XLOOKUP(A1261,[3]!Table13456[No заказа],[3]!Table13456[Цена],"",0,1)</f>
        <v>10898</v>
      </c>
      <c r="H1261" s="2" t="str">
        <f>M01_SETTINGS!$F$2</f>
        <v>KASPI</v>
      </c>
    </row>
    <row r="1262" spans="1:8" x14ac:dyDescent="0.35">
      <c r="A1262" s="2">
        <v>540480610</v>
      </c>
      <c r="B1262" s="3">
        <f>_xlfn.XLOOKUP(A1262,[3]!Table13456[No заказа],[3]!Table13456[Дата
отправки],"",0,1)</f>
        <v>45775</v>
      </c>
      <c r="C1262" s="3"/>
      <c r="D1262" s="3"/>
      <c r="F1262" s="5">
        <f>_xlfn.XLOOKUP(A1262,[3]!Table13456[No заказа],[3]!Table13456[Количество],"",0,1)</f>
        <v>1</v>
      </c>
      <c r="G1262" s="5">
        <f>_xlfn.XLOOKUP(A1262,[3]!Table13456[No заказа],[3]!Table13456[Цена],"",0,1)</f>
        <v>8345</v>
      </c>
      <c r="H1262" s="2" t="str">
        <f>M01_SETTINGS!$F$2</f>
        <v>KASPI</v>
      </c>
    </row>
    <row r="1263" spans="1:8" x14ac:dyDescent="0.35">
      <c r="A1263" s="2">
        <v>540609354</v>
      </c>
      <c r="B1263" s="3">
        <f>_xlfn.XLOOKUP(A1263,[3]!Table13456[No заказа],[3]!Table13456[Дата
отправки],"",0,1)</f>
        <v>45775</v>
      </c>
      <c r="C1263" s="3"/>
      <c r="D1263" s="3"/>
      <c r="F1263" s="5">
        <f>_xlfn.XLOOKUP(A1263,[3]!Table13456[No заказа],[3]!Table13456[Количество],"",0,1)</f>
        <v>1</v>
      </c>
      <c r="G1263" s="5">
        <f>_xlfn.XLOOKUP(A1263,[3]!Table13456[No заказа],[3]!Table13456[Цена],"",0,1)</f>
        <v>8344</v>
      </c>
      <c r="H1263" s="2" t="str">
        <f>M01_SETTINGS!$F$2</f>
        <v>KASPI</v>
      </c>
    </row>
    <row r="1264" spans="1:8" x14ac:dyDescent="0.35">
      <c r="A1264" s="2">
        <v>540663330</v>
      </c>
      <c r="B1264" s="3">
        <f>_xlfn.XLOOKUP(A1264,[3]!Table13456[No заказа],[3]!Table13456[Дата
отправки],"",0,1)</f>
        <v>45775</v>
      </c>
      <c r="C1264" s="3"/>
      <c r="D1264" s="3"/>
      <c r="F1264" s="5">
        <f>_xlfn.XLOOKUP(A1264,[3]!Table13456[No заказа],[3]!Table13456[Количество],"",0,1)</f>
        <v>1</v>
      </c>
      <c r="G1264" s="5">
        <f>_xlfn.XLOOKUP(A1264,[3]!Table13456[No заказа],[3]!Table13456[Цена],"",0,1)</f>
        <v>8341</v>
      </c>
      <c r="H1264" s="2" t="str">
        <f>M01_SETTINGS!$F$2</f>
        <v>KASPI</v>
      </c>
    </row>
    <row r="1265" spans="1:8" x14ac:dyDescent="0.35">
      <c r="A1265" s="2">
        <v>540540687</v>
      </c>
      <c r="B1265" s="3">
        <f>_xlfn.XLOOKUP(A1265,[3]!Table13456[No заказа],[3]!Table13456[Дата
отправки],"",0,1)</f>
        <v>45775</v>
      </c>
      <c r="C1265" s="3"/>
      <c r="D1265" s="3"/>
      <c r="F1265" s="5">
        <f>_xlfn.XLOOKUP(A1265,[3]!Table13456[No заказа],[3]!Table13456[Количество],"",0,1)</f>
        <v>1</v>
      </c>
      <c r="G1265" s="5">
        <f>_xlfn.XLOOKUP(A1265,[3]!Table13456[No заказа],[3]!Table13456[Цена],"",0,1)</f>
        <v>8341</v>
      </c>
      <c r="H1265" s="2" t="str">
        <f>M01_SETTINGS!$F$2</f>
        <v>KASPI</v>
      </c>
    </row>
    <row r="1266" spans="1:8" x14ac:dyDescent="0.35">
      <c r="A1266" s="2">
        <v>540321911</v>
      </c>
      <c r="B1266" s="3">
        <f>_xlfn.XLOOKUP(A1266,[3]!Table13456[No заказа],[3]!Table13456[Дата
отправки],"",0,1)</f>
        <v>45775</v>
      </c>
      <c r="C1266" s="3"/>
      <c r="D1266" s="3"/>
      <c r="F1266" s="5">
        <f>_xlfn.XLOOKUP(A1266,[3]!Table13456[No заказа],[3]!Table13456[Количество],"",0,1)</f>
        <v>1</v>
      </c>
      <c r="G1266" s="5">
        <f>_xlfn.XLOOKUP(A1266,[3]!Table13456[No заказа],[3]!Table13456[Цена],"",0,1)</f>
        <v>8999</v>
      </c>
      <c r="H1266" s="2" t="str">
        <f>M01_SETTINGS!$F$2</f>
        <v>KASPI</v>
      </c>
    </row>
    <row r="1267" spans="1:8" x14ac:dyDescent="0.35">
      <c r="A1267" s="2">
        <v>540626986</v>
      </c>
      <c r="B1267" s="3">
        <f>_xlfn.XLOOKUP(A1267,[3]!Table13456[No заказа],[3]!Table13456[Дата
отправки],"",0,1)</f>
        <v>45775</v>
      </c>
      <c r="C1267" s="3"/>
      <c r="D1267" s="3"/>
      <c r="F1267" s="5">
        <f>_xlfn.XLOOKUP(A1267,[3]!Table13456[No заказа],[3]!Table13456[Количество],"",0,1)</f>
        <v>1</v>
      </c>
      <c r="G1267" s="5">
        <f>_xlfn.XLOOKUP(A1267,[3]!Table13456[No заказа],[3]!Table13456[Цена],"",0,1)</f>
        <v>8999</v>
      </c>
      <c r="H1267" s="2" t="str">
        <f>M01_SETTINGS!$F$2</f>
        <v>KASPI</v>
      </c>
    </row>
    <row r="1268" spans="1:8" x14ac:dyDescent="0.35">
      <c r="A1268" s="2">
        <v>540118659</v>
      </c>
      <c r="B1268" s="3">
        <f>_xlfn.XLOOKUP(A1268,[3]!Table13456[No заказа],[3]!Table13456[Дата
отправки],"",0,1)</f>
        <v>45775</v>
      </c>
      <c r="C1268" s="3"/>
      <c r="D1268" s="3"/>
      <c r="F1268" s="5">
        <f>_xlfn.XLOOKUP(A1268,[3]!Table13456[No заказа],[3]!Table13456[Количество],"",0,1)</f>
        <v>1</v>
      </c>
      <c r="G1268" s="5">
        <f>_xlfn.XLOOKUP(A1268,[3]!Table13456[No заказа],[3]!Table13456[Цена],"",0,1)</f>
        <v>8999</v>
      </c>
      <c r="H1268" s="2" t="str">
        <f>M01_SETTINGS!$F$2</f>
        <v>KASPI</v>
      </c>
    </row>
    <row r="1269" spans="1:8" x14ac:dyDescent="0.35">
      <c r="A1269" s="2">
        <v>539932196</v>
      </c>
      <c r="B1269" s="3">
        <f>_xlfn.XLOOKUP(A1269,[3]!Table13456[No заказа],[3]!Table13456[Дата
отправки],"",0,1)</f>
        <v>45774</v>
      </c>
      <c r="C1269" s="3"/>
      <c r="D1269" s="3"/>
      <c r="F1269" s="5">
        <f>_xlfn.XLOOKUP(A1269,[3]!Table13456[No заказа],[3]!Table13456[Количество],"",0,1)</f>
        <v>1</v>
      </c>
      <c r="G1269" s="5">
        <f>_xlfn.XLOOKUP(A1269,[3]!Table13456[No заказа],[3]!Table13456[Цена],"",0,1)</f>
        <v>8999</v>
      </c>
      <c r="H1269" s="2" t="str">
        <f>M01_SETTINGS!$F$2</f>
        <v>KASPI</v>
      </c>
    </row>
    <row r="1270" spans="1:8" x14ac:dyDescent="0.35">
      <c r="A1270" s="2">
        <v>539932196</v>
      </c>
      <c r="B1270" s="3">
        <f>_xlfn.XLOOKUP(A1270,[3]!Table13456[No заказа],[3]!Table13456[Дата
отправки],"",0,1)</f>
        <v>45774</v>
      </c>
      <c r="C1270" s="3"/>
      <c r="D1270" s="3"/>
      <c r="F1270" s="5">
        <f>_xlfn.XLOOKUP(A1270,[3]!Table13456[No заказа],[3]!Table13456[Количество],"",0,1)</f>
        <v>1</v>
      </c>
      <c r="G1270" s="5">
        <f>_xlfn.XLOOKUP(A1270,[3]!Table13456[No заказа],[3]!Table13456[Цена],"",0,1)</f>
        <v>8999</v>
      </c>
      <c r="H1270" s="2" t="str">
        <f>M01_SETTINGS!$F$2</f>
        <v>KASPI</v>
      </c>
    </row>
    <row r="1271" spans="1:8" x14ac:dyDescent="0.35">
      <c r="A1271" s="2">
        <v>539759265</v>
      </c>
      <c r="B1271" s="3">
        <f>_xlfn.XLOOKUP(A1271,[3]!Table13456[No заказа],[3]!Table13456[Дата
отправки],"",0,1)</f>
        <v>45774</v>
      </c>
      <c r="C1271" s="3"/>
      <c r="D1271" s="3"/>
      <c r="F1271" s="5">
        <f>_xlfn.XLOOKUP(A1271,[3]!Table13456[No заказа],[3]!Table13456[Количество],"",0,1)</f>
        <v>1</v>
      </c>
      <c r="G1271" s="5">
        <f>_xlfn.XLOOKUP(A1271,[3]!Table13456[No заказа],[3]!Table13456[Цена],"",0,1)</f>
        <v>8999</v>
      </c>
      <c r="H1271" s="2" t="str">
        <f>M01_SETTINGS!$F$2</f>
        <v>KASPI</v>
      </c>
    </row>
    <row r="1272" spans="1:8" x14ac:dyDescent="0.35">
      <c r="A1272" s="2">
        <v>539799166</v>
      </c>
      <c r="B1272" s="3">
        <f>_xlfn.XLOOKUP(A1272,[3]!Table13456[No заказа],[3]!Table13456[Дата
отправки],"",0,1)</f>
        <v>45774</v>
      </c>
      <c r="C1272" s="3"/>
      <c r="D1272" s="3"/>
      <c r="F1272" s="5">
        <f>_xlfn.XLOOKUP(A1272,[3]!Table13456[No заказа],[3]!Table13456[Количество],"",0,1)</f>
        <v>1</v>
      </c>
      <c r="G1272" s="5">
        <f>_xlfn.XLOOKUP(A1272,[3]!Table13456[No заказа],[3]!Table13456[Цена],"",0,1)</f>
        <v>8346</v>
      </c>
      <c r="H1272" s="2" t="str">
        <f>M01_SETTINGS!$F$2</f>
        <v>KASPI</v>
      </c>
    </row>
    <row r="1273" spans="1:8" x14ac:dyDescent="0.35">
      <c r="A1273" s="2">
        <v>539735347</v>
      </c>
      <c r="B1273" s="3">
        <f>_xlfn.XLOOKUP(A1273,[3]!Table13456[No заказа],[3]!Table13456[Дата
отправки],"",0,1)</f>
        <v>45774</v>
      </c>
      <c r="C1273" s="3"/>
      <c r="D1273" s="3"/>
      <c r="F1273" s="5">
        <f>_xlfn.XLOOKUP(A1273,[3]!Table13456[No заказа],[3]!Table13456[Количество],"",0,1)</f>
        <v>1</v>
      </c>
      <c r="G1273" s="5">
        <f>_xlfn.XLOOKUP(A1273,[3]!Table13456[No заказа],[3]!Table13456[Цена],"",0,1)</f>
        <v>8345</v>
      </c>
      <c r="H1273" s="2" t="str">
        <f>M01_SETTINGS!$F$2</f>
        <v>KASPI</v>
      </c>
    </row>
    <row r="1274" spans="1:8" x14ac:dyDescent="0.35">
      <c r="A1274" s="2">
        <v>539781455</v>
      </c>
      <c r="B1274" s="3">
        <f>_xlfn.XLOOKUP(A1274,[3]!Table13456[No заказа],[3]!Table13456[Дата
отправки],"",0,1)</f>
        <v>45774</v>
      </c>
      <c r="C1274" s="3"/>
      <c r="D1274" s="3"/>
      <c r="F1274" s="5">
        <f>_xlfn.XLOOKUP(A1274,[3]!Table13456[No заказа],[3]!Table13456[Количество],"",0,1)</f>
        <v>1</v>
      </c>
      <c r="G1274" s="5">
        <f>_xlfn.XLOOKUP(A1274,[3]!Table13456[No заказа],[3]!Table13456[Цена],"",0,1)</f>
        <v>8289</v>
      </c>
      <c r="H1274" s="2" t="str">
        <f>M01_SETTINGS!$F$2</f>
        <v>KASPI</v>
      </c>
    </row>
    <row r="1275" spans="1:8" x14ac:dyDescent="0.35">
      <c r="A1275" s="2">
        <v>539659195</v>
      </c>
      <c r="B1275" s="3">
        <f>_xlfn.XLOOKUP(A1275,[3]!Table13456[No заказа],[3]!Table13456[Дата
отправки],"",0,1)</f>
        <v>45774</v>
      </c>
      <c r="C1275" s="3"/>
      <c r="D1275" s="3"/>
      <c r="F1275" s="5">
        <f>_xlfn.XLOOKUP(A1275,[3]!Table13456[No заказа],[3]!Table13456[Количество],"",0,1)</f>
        <v>1</v>
      </c>
      <c r="G1275" s="5">
        <f>_xlfn.XLOOKUP(A1275,[3]!Table13456[No заказа],[3]!Table13456[Цена],"",0,1)</f>
        <v>8345</v>
      </c>
      <c r="H1275" s="2" t="str">
        <f>M01_SETTINGS!$F$2</f>
        <v>KASPI</v>
      </c>
    </row>
    <row r="1276" spans="1:8" x14ac:dyDescent="0.35">
      <c r="A1276" s="2">
        <v>539716795</v>
      </c>
      <c r="B1276" s="3">
        <f>_xlfn.XLOOKUP(A1276,[3]!Table13456[No заказа],[3]!Table13456[Дата
отправки],"",0,1)</f>
        <v>45774</v>
      </c>
      <c r="C1276" s="3"/>
      <c r="D1276" s="3"/>
      <c r="F1276" s="5">
        <f>_xlfn.XLOOKUP(A1276,[3]!Table13456[No заказа],[3]!Table13456[Количество],"",0,1)</f>
        <v>1</v>
      </c>
      <c r="G1276" s="5">
        <f>_xlfn.XLOOKUP(A1276,[3]!Table13456[No заказа],[3]!Table13456[Цена],"",0,1)</f>
        <v>8289</v>
      </c>
      <c r="H1276" s="2" t="str">
        <f>M01_SETTINGS!$F$2</f>
        <v>KASPI</v>
      </c>
    </row>
    <row r="1277" spans="1:8" x14ac:dyDescent="0.35">
      <c r="A1277" s="2">
        <v>539911100</v>
      </c>
      <c r="B1277" s="3">
        <f>_xlfn.XLOOKUP(A1277,[3]!Table13456[No заказа],[3]!Table13456[Дата
отправки],"",0,1)</f>
        <v>45774</v>
      </c>
      <c r="C1277" s="3"/>
      <c r="D1277" s="3"/>
      <c r="F1277" s="5">
        <f>_xlfn.XLOOKUP(A1277,[3]!Table13456[No заказа],[3]!Table13456[Количество],"",0,1)</f>
        <v>1</v>
      </c>
      <c r="G1277" s="5">
        <f>_xlfn.XLOOKUP(A1277,[3]!Table13456[No заказа],[3]!Table13456[Цена],"",0,1)</f>
        <v>8289</v>
      </c>
      <c r="H1277" s="2" t="str">
        <f>M01_SETTINGS!$F$2</f>
        <v>KASPI</v>
      </c>
    </row>
    <row r="1278" spans="1:8" x14ac:dyDescent="0.35">
      <c r="A1278" s="2">
        <v>539687871</v>
      </c>
      <c r="B1278" s="3">
        <f>_xlfn.XLOOKUP(A1278,[3]!Table13456[No заказа],[3]!Table13456[Дата
отправки],"",0,1)</f>
        <v>45774</v>
      </c>
      <c r="C1278" s="3"/>
      <c r="D1278" s="3"/>
      <c r="F1278" s="5">
        <f>_xlfn.XLOOKUP(A1278,[3]!Table13456[No заказа],[3]!Table13456[Количество],"",0,1)</f>
        <v>1</v>
      </c>
      <c r="G1278" s="5">
        <f>_xlfn.XLOOKUP(A1278,[3]!Table13456[No заказа],[3]!Table13456[Цена],"",0,1)</f>
        <v>9000</v>
      </c>
      <c r="H1278" s="2" t="str">
        <f>M01_SETTINGS!$F$2</f>
        <v>KASPI</v>
      </c>
    </row>
    <row r="1279" spans="1:8" x14ac:dyDescent="0.35">
      <c r="A1279" s="2">
        <v>539953709</v>
      </c>
      <c r="B1279" s="3">
        <f>_xlfn.XLOOKUP(A1279,[3]!Table13456[No заказа],[3]!Table13456[Дата
отправки],"",0,1)</f>
        <v>45774</v>
      </c>
      <c r="C1279" s="3"/>
      <c r="D1279" s="3"/>
      <c r="F1279" s="5">
        <f>_xlfn.XLOOKUP(A1279,[3]!Table13456[No заказа],[3]!Table13456[Количество],"",0,1)</f>
        <v>1</v>
      </c>
      <c r="G1279" s="5">
        <f>_xlfn.XLOOKUP(A1279,[3]!Table13456[No заказа],[3]!Table13456[Цена],"",0,1)</f>
        <v>8289</v>
      </c>
      <c r="H1279" s="2" t="str">
        <f>M01_SETTINGS!$F$2</f>
        <v>KASPI</v>
      </c>
    </row>
    <row r="1280" spans="1:8" x14ac:dyDescent="0.35">
      <c r="A1280" s="2">
        <v>539952750</v>
      </c>
      <c r="B1280" s="3">
        <f>_xlfn.XLOOKUP(A1280,[3]!Table13456[No заказа],[3]!Table13456[Дата
отправки],"",0,1)</f>
        <v>45774</v>
      </c>
      <c r="C1280" s="3"/>
      <c r="D1280" s="3"/>
      <c r="F1280" s="5">
        <f>_xlfn.XLOOKUP(A1280,[3]!Table13456[No заказа],[3]!Table13456[Количество],"",0,1)</f>
        <v>1</v>
      </c>
      <c r="G1280" s="5">
        <f>_xlfn.XLOOKUP(A1280,[3]!Table13456[No заказа],[3]!Table13456[Цена],"",0,1)</f>
        <v>8289</v>
      </c>
      <c r="H1280" s="2" t="str">
        <f>M01_SETTINGS!$F$2</f>
        <v>KASPI</v>
      </c>
    </row>
    <row r="1281" spans="1:8" x14ac:dyDescent="0.35">
      <c r="A1281" s="2">
        <v>539765827</v>
      </c>
      <c r="B1281" s="3">
        <f>_xlfn.XLOOKUP(A1281,[3]!Table13456[No заказа],[3]!Table13456[Дата
отправки],"",0,1)</f>
        <v>45774</v>
      </c>
      <c r="C1281" s="3"/>
      <c r="D1281" s="3"/>
      <c r="F1281" s="5">
        <f>_xlfn.XLOOKUP(A1281,[3]!Table13456[No заказа],[3]!Table13456[Количество],"",0,1)</f>
        <v>1</v>
      </c>
      <c r="G1281" s="5">
        <f>_xlfn.XLOOKUP(A1281,[3]!Table13456[No заказа],[3]!Table13456[Цена],"",0,1)</f>
        <v>9000</v>
      </c>
      <c r="H1281" s="2" t="str">
        <f>M01_SETTINGS!$F$2</f>
        <v>KASPI</v>
      </c>
    </row>
    <row r="1282" spans="1:8" x14ac:dyDescent="0.35">
      <c r="A1282" s="2">
        <v>539860960</v>
      </c>
      <c r="B1282" s="3">
        <f>_xlfn.XLOOKUP(A1282,[3]!Table13456[No заказа],[3]!Table13456[Дата
отправки],"",0,1)</f>
        <v>45774</v>
      </c>
      <c r="C1282" s="3"/>
      <c r="D1282" s="3"/>
      <c r="F1282" s="5">
        <f>_xlfn.XLOOKUP(A1282,[3]!Table13456[No заказа],[3]!Table13456[Количество],"",0,1)</f>
        <v>1</v>
      </c>
      <c r="G1282" s="5">
        <f>_xlfn.XLOOKUP(A1282,[3]!Table13456[No заказа],[3]!Table13456[Цена],"",0,1)</f>
        <v>8289</v>
      </c>
      <c r="H1282" s="2" t="str">
        <f>M01_SETTINGS!$F$2</f>
        <v>KASPI</v>
      </c>
    </row>
    <row r="1283" spans="1:8" x14ac:dyDescent="0.35">
      <c r="A1283" s="2">
        <v>539918803</v>
      </c>
      <c r="B1283" s="3">
        <f>_xlfn.XLOOKUP(A1283,[3]!Table13456[No заказа],[3]!Table13456[Дата
отправки],"",0,1)</f>
        <v>45774</v>
      </c>
      <c r="C1283" s="3"/>
      <c r="D1283" s="3"/>
      <c r="F1283" s="5">
        <f>_xlfn.XLOOKUP(A1283,[3]!Table13456[No заказа],[3]!Table13456[Количество],"",0,1)</f>
        <v>1</v>
      </c>
      <c r="G1283" s="5">
        <f>_xlfn.XLOOKUP(A1283,[3]!Table13456[No заказа],[3]!Table13456[Цена],"",0,1)</f>
        <v>8289</v>
      </c>
      <c r="H1283" s="2" t="str">
        <f>M01_SETTINGS!$F$2</f>
        <v>KASPI</v>
      </c>
    </row>
    <row r="1284" spans="1:8" x14ac:dyDescent="0.35">
      <c r="A1284" s="2">
        <v>539654841</v>
      </c>
      <c r="B1284" s="3">
        <f>_xlfn.XLOOKUP(A1284,[3]!Table13456[No заказа],[3]!Table13456[Дата
отправки],"",0,1)</f>
        <v>45774</v>
      </c>
      <c r="C1284" s="3"/>
      <c r="D1284" s="3"/>
      <c r="F1284" s="5">
        <f>_xlfn.XLOOKUP(A1284,[3]!Table13456[No заказа],[3]!Table13456[Количество],"",0,1)</f>
        <v>1</v>
      </c>
      <c r="G1284" s="5">
        <f>_xlfn.XLOOKUP(A1284,[3]!Table13456[No заказа],[3]!Table13456[Цена],"",0,1)</f>
        <v>8347</v>
      </c>
      <c r="H1284" s="2" t="str">
        <f>M01_SETTINGS!$F$2</f>
        <v>KASPI</v>
      </c>
    </row>
    <row r="1285" spans="1:8" x14ac:dyDescent="0.35">
      <c r="A1285" s="2">
        <v>539851154</v>
      </c>
      <c r="B1285" s="3">
        <f>_xlfn.XLOOKUP(A1285,[3]!Table13456[No заказа],[3]!Table13456[Дата
отправки],"",0,1)</f>
        <v>45774</v>
      </c>
      <c r="C1285" s="3"/>
      <c r="D1285" s="3"/>
      <c r="F1285" s="5">
        <f>_xlfn.XLOOKUP(A1285,[3]!Table13456[No заказа],[3]!Table13456[Количество],"",0,1)</f>
        <v>1</v>
      </c>
      <c r="G1285" s="5">
        <f>_xlfn.XLOOKUP(A1285,[3]!Table13456[No заказа],[3]!Table13456[Цена],"",0,1)</f>
        <v>9000</v>
      </c>
      <c r="H1285" s="2" t="str">
        <f>M01_SETTINGS!$F$2</f>
        <v>KASPI</v>
      </c>
    </row>
    <row r="1286" spans="1:8" x14ac:dyDescent="0.35">
      <c r="A1286" s="2">
        <v>539810504</v>
      </c>
      <c r="B1286" s="3">
        <f>_xlfn.XLOOKUP(A1286,[3]!Table13456[No заказа],[3]!Table13456[Дата
отправки],"",0,1)</f>
        <v>45774</v>
      </c>
      <c r="C1286" s="3"/>
      <c r="D1286" s="3"/>
      <c r="F1286" s="5">
        <f>_xlfn.XLOOKUP(A1286,[3]!Table13456[No заказа],[3]!Table13456[Количество],"",0,1)</f>
        <v>1</v>
      </c>
      <c r="G1286" s="5">
        <f>_xlfn.XLOOKUP(A1286,[3]!Table13456[No заказа],[3]!Table13456[Цена],"",0,1)</f>
        <v>9000</v>
      </c>
      <c r="H1286" s="2" t="str">
        <f>M01_SETTINGS!$F$2</f>
        <v>KASPI</v>
      </c>
    </row>
    <row r="1287" spans="1:8" x14ac:dyDescent="0.35">
      <c r="A1287" s="2">
        <v>539744168</v>
      </c>
      <c r="B1287" s="3">
        <f>_xlfn.XLOOKUP(A1287,[3]!Table13456[No заказа],[3]!Table13456[Дата
отправки],"",0,1)</f>
        <v>45774</v>
      </c>
      <c r="C1287" s="3"/>
      <c r="D1287" s="3"/>
      <c r="F1287" s="5">
        <f>_xlfn.XLOOKUP(A1287,[3]!Table13456[No заказа],[3]!Table13456[Количество],"",0,1)</f>
        <v>1</v>
      </c>
      <c r="G1287" s="5">
        <f>_xlfn.XLOOKUP(A1287,[3]!Table13456[No заказа],[3]!Table13456[Цена],"",0,1)</f>
        <v>8289</v>
      </c>
      <c r="H1287" s="2" t="str">
        <f>M01_SETTINGS!$F$2</f>
        <v>KASPI</v>
      </c>
    </row>
    <row r="1288" spans="1:8" x14ac:dyDescent="0.35">
      <c r="A1288" s="2">
        <v>539963318</v>
      </c>
      <c r="B1288" s="3">
        <f>_xlfn.XLOOKUP(A1288,[3]!Table13456[No заказа],[3]!Table13456[Дата
отправки],"",0,1)</f>
        <v>45774</v>
      </c>
      <c r="C1288" s="3"/>
      <c r="D1288" s="3"/>
      <c r="F1288" s="5">
        <f>_xlfn.XLOOKUP(A1288,[3]!Table13456[No заказа],[3]!Table13456[Количество],"",0,1)</f>
        <v>1</v>
      </c>
      <c r="G1288" s="5">
        <f>_xlfn.XLOOKUP(A1288,[3]!Table13456[No заказа],[3]!Table13456[Цена],"",0,1)</f>
        <v>8990</v>
      </c>
      <c r="H1288" s="2" t="str">
        <f>M01_SETTINGS!$F$2</f>
        <v>KASPI</v>
      </c>
    </row>
    <row r="1289" spans="1:8" x14ac:dyDescent="0.35">
      <c r="A1289" s="2">
        <v>539913842</v>
      </c>
      <c r="B1289" s="3">
        <f>_xlfn.XLOOKUP(A1289,[3]!Table13456[No заказа],[3]!Table13456[Дата
отправки],"",0,1)</f>
        <v>45774</v>
      </c>
      <c r="C1289" s="3"/>
      <c r="D1289" s="3"/>
      <c r="F1289" s="5">
        <f>_xlfn.XLOOKUP(A1289,[3]!Table13456[No заказа],[3]!Table13456[Количество],"",0,1)</f>
        <v>1</v>
      </c>
      <c r="G1289" s="5">
        <f>_xlfn.XLOOKUP(A1289,[3]!Table13456[No заказа],[3]!Table13456[Цена],"",0,1)</f>
        <v>8289</v>
      </c>
      <c r="H1289" s="2" t="str">
        <f>M01_SETTINGS!$F$2</f>
        <v>KASPI</v>
      </c>
    </row>
    <row r="1290" spans="1:8" x14ac:dyDescent="0.35">
      <c r="A1290" s="2">
        <v>539755517</v>
      </c>
      <c r="B1290" s="3">
        <f>_xlfn.XLOOKUP(A1290,[3]!Table13456[No заказа],[3]!Table13456[Дата
отправки],"",0,1)</f>
        <v>45774</v>
      </c>
      <c r="C1290" s="3"/>
      <c r="D1290" s="3"/>
      <c r="F1290" s="5">
        <f>_xlfn.XLOOKUP(A1290,[3]!Table13456[No заказа],[3]!Table13456[Количество],"",0,1)</f>
        <v>1</v>
      </c>
      <c r="G1290" s="5">
        <f>_xlfn.XLOOKUP(A1290,[3]!Table13456[No заказа],[3]!Table13456[Цена],"",0,1)</f>
        <v>8289</v>
      </c>
      <c r="H1290" s="2" t="str">
        <f>M01_SETTINGS!$F$2</f>
        <v>KASPI</v>
      </c>
    </row>
    <row r="1291" spans="1:8" x14ac:dyDescent="0.35">
      <c r="A1291" s="2">
        <v>539914238</v>
      </c>
      <c r="B1291" s="3">
        <f>_xlfn.XLOOKUP(A1291,[3]!Table13456[No заказа],[3]!Table13456[Дата
отправки],"",0,1)</f>
        <v>45774</v>
      </c>
      <c r="C1291" s="3"/>
      <c r="D1291" s="3"/>
      <c r="F1291" s="5">
        <f>_xlfn.XLOOKUP(A1291,[3]!Table13456[No заказа],[3]!Table13456[Количество],"",0,1)</f>
        <v>1</v>
      </c>
      <c r="G1291" s="5">
        <f>_xlfn.XLOOKUP(A1291,[3]!Table13456[No заказа],[3]!Table13456[Цена],"",0,1)</f>
        <v>15490</v>
      </c>
      <c r="H1291" s="2" t="str">
        <f>M01_SETTINGS!$F$2</f>
        <v>KASPI</v>
      </c>
    </row>
    <row r="1292" spans="1:8" x14ac:dyDescent="0.35">
      <c r="A1292" s="2">
        <v>539862200</v>
      </c>
      <c r="B1292" s="3">
        <f>_xlfn.XLOOKUP(A1292,[3]!Table13456[No заказа],[3]!Table13456[Дата
отправки],"",0,1)</f>
        <v>45774</v>
      </c>
      <c r="C1292" s="3"/>
      <c r="D1292" s="3"/>
      <c r="F1292" s="5">
        <f>_xlfn.XLOOKUP(A1292,[3]!Table13456[No заказа],[3]!Table13456[Количество],"",0,1)</f>
        <v>1</v>
      </c>
      <c r="G1292" s="5">
        <f>_xlfn.XLOOKUP(A1292,[3]!Table13456[No заказа],[3]!Table13456[Цена],"",0,1)</f>
        <v>15490</v>
      </c>
      <c r="H1292" s="2" t="str">
        <f>M01_SETTINGS!$F$2</f>
        <v>KASPI</v>
      </c>
    </row>
    <row r="1293" spans="1:8" x14ac:dyDescent="0.35">
      <c r="A1293" s="2">
        <v>539790906</v>
      </c>
      <c r="B1293" s="3">
        <f>_xlfn.XLOOKUP(A1293,[3]!Table13456[No заказа],[3]!Table13456[Дата
отправки],"",0,1)</f>
        <v>45774</v>
      </c>
      <c r="C1293" s="3"/>
      <c r="D1293" s="3"/>
      <c r="F1293" s="5">
        <f>_xlfn.XLOOKUP(A1293,[3]!Table13456[No заказа],[3]!Table13456[Количество],"",0,1)</f>
        <v>1</v>
      </c>
      <c r="G1293" s="5">
        <f>_xlfn.XLOOKUP(A1293,[3]!Table13456[No заказа],[3]!Table13456[Цена],"",0,1)</f>
        <v>8289</v>
      </c>
      <c r="H1293" s="2" t="str">
        <f>M01_SETTINGS!$F$2</f>
        <v>KASPI</v>
      </c>
    </row>
    <row r="1294" spans="1:8" x14ac:dyDescent="0.35">
      <c r="A1294" s="2">
        <v>539972685</v>
      </c>
      <c r="B1294" s="3">
        <f>_xlfn.XLOOKUP(A1294,[3]!Table13456[No заказа],[3]!Table13456[Дата
отправки],"",0,1)</f>
        <v>45774</v>
      </c>
      <c r="C1294" s="3"/>
      <c r="D1294" s="3"/>
      <c r="F1294" s="5">
        <f>_xlfn.XLOOKUP(A1294,[3]!Table13456[No заказа],[3]!Table13456[Количество],"",0,1)</f>
        <v>1</v>
      </c>
      <c r="G1294" s="5">
        <f>_xlfn.XLOOKUP(A1294,[3]!Table13456[No заказа],[3]!Table13456[Цена],"",0,1)</f>
        <v>8289</v>
      </c>
      <c r="H1294" s="2" t="str">
        <f>M01_SETTINGS!$F$2</f>
        <v>KASPI</v>
      </c>
    </row>
    <row r="1295" spans="1:8" x14ac:dyDescent="0.35">
      <c r="A1295" s="2">
        <v>539710298</v>
      </c>
      <c r="B1295" s="3">
        <f>_xlfn.XLOOKUP(A1295,[3]!Table13456[No заказа],[3]!Table13456[Дата
отправки],"",0,1)</f>
        <v>45774</v>
      </c>
      <c r="C1295" s="3"/>
      <c r="D1295" s="3"/>
      <c r="F1295" s="5">
        <f>_xlfn.XLOOKUP(A1295,[3]!Table13456[No заказа],[3]!Table13456[Количество],"",0,1)</f>
        <v>1</v>
      </c>
      <c r="G1295" s="5">
        <f>_xlfn.XLOOKUP(A1295,[3]!Table13456[No заказа],[3]!Table13456[Цена],"",0,1)</f>
        <v>8341</v>
      </c>
      <c r="H1295" s="2" t="str">
        <f>M01_SETTINGS!$F$2</f>
        <v>KASPI</v>
      </c>
    </row>
    <row r="1296" spans="1:8" x14ac:dyDescent="0.35">
      <c r="A1296" s="2">
        <v>539722960</v>
      </c>
      <c r="B1296" s="3">
        <f>_xlfn.XLOOKUP(A1296,[3]!Table13456[No заказа],[3]!Table13456[Дата
отправки],"",0,1)</f>
        <v>45774</v>
      </c>
      <c r="C1296" s="3"/>
      <c r="D1296" s="3"/>
      <c r="F1296" s="5">
        <f>_xlfn.XLOOKUP(A1296,[3]!Table13456[No заказа],[3]!Table13456[Количество],"",0,1)</f>
        <v>1</v>
      </c>
      <c r="G1296" s="5">
        <f>_xlfn.XLOOKUP(A1296,[3]!Table13456[No заказа],[3]!Table13456[Цена],"",0,1)</f>
        <v>8341</v>
      </c>
      <c r="H1296" s="2" t="str">
        <f>M01_SETTINGS!$F$2</f>
        <v>KASPI</v>
      </c>
    </row>
    <row r="1297" spans="1:8" x14ac:dyDescent="0.35">
      <c r="A1297" s="2">
        <v>539522234</v>
      </c>
      <c r="B1297" s="3">
        <f>_xlfn.XLOOKUP(A1297,[3]!Table13456[No заказа],[3]!Table13456[Дата
отправки],"",0,1)</f>
        <v>45773</v>
      </c>
      <c r="C1297" s="3"/>
      <c r="D1297" s="3"/>
      <c r="F1297" s="5">
        <f>_xlfn.XLOOKUP(A1297,[3]!Table13456[No заказа],[3]!Table13456[Количество],"",0,1)</f>
        <v>1</v>
      </c>
      <c r="G1297" s="5">
        <f>_xlfn.XLOOKUP(A1297,[3]!Table13456[No заказа],[3]!Table13456[Цена],"",0,1)</f>
        <v>8999</v>
      </c>
      <c r="H1297" s="2" t="str">
        <f>M01_SETTINGS!$F$2</f>
        <v>KASPI</v>
      </c>
    </row>
    <row r="1298" spans="1:8" x14ac:dyDescent="0.35">
      <c r="A1298" s="2">
        <v>539428135</v>
      </c>
      <c r="B1298" s="3">
        <f>_xlfn.XLOOKUP(A1298,[3]!Table13456[No заказа],[3]!Table13456[Дата
отправки],"",0,1)</f>
        <v>45773</v>
      </c>
      <c r="C1298" s="3"/>
      <c r="D1298" s="3"/>
      <c r="F1298" s="5">
        <f>_xlfn.XLOOKUP(A1298,[3]!Table13456[No заказа],[3]!Table13456[Количество],"",0,1)</f>
        <v>1</v>
      </c>
      <c r="G1298" s="5">
        <f>_xlfn.XLOOKUP(A1298,[3]!Table13456[No заказа],[3]!Table13456[Цена],"",0,1)</f>
        <v>8999</v>
      </c>
      <c r="H1298" s="2" t="str">
        <f>M01_SETTINGS!$F$2</f>
        <v>KASPI</v>
      </c>
    </row>
    <row r="1299" spans="1:8" x14ac:dyDescent="0.35">
      <c r="A1299" s="2">
        <v>539332084</v>
      </c>
      <c r="B1299" s="3">
        <f>_xlfn.XLOOKUP(A1299,[3]!Table13456[No заказа],[3]!Table13456[Дата
отправки],"",0,1)</f>
        <v>45773</v>
      </c>
      <c r="C1299" s="3"/>
      <c r="D1299" s="3"/>
      <c r="F1299" s="5">
        <f>_xlfn.XLOOKUP(A1299,[3]!Table13456[No заказа],[3]!Table13456[Количество],"",0,1)</f>
        <v>1</v>
      </c>
      <c r="G1299" s="5">
        <f>_xlfn.XLOOKUP(A1299,[3]!Table13456[No заказа],[3]!Table13456[Цена],"",0,1)</f>
        <v>8999</v>
      </c>
      <c r="H1299" s="2" t="str">
        <f>M01_SETTINGS!$F$2</f>
        <v>KASPI</v>
      </c>
    </row>
    <row r="1300" spans="1:8" x14ac:dyDescent="0.35">
      <c r="A1300" s="2">
        <v>539255628</v>
      </c>
      <c r="B1300" s="3">
        <f>_xlfn.XLOOKUP(A1300,[3]!Table13456[No заказа],[3]!Table13456[Дата
отправки],"",0,1)</f>
        <v>45773</v>
      </c>
      <c r="C1300" s="3"/>
      <c r="D1300" s="3"/>
      <c r="F1300" s="5">
        <f>_xlfn.XLOOKUP(A1300,[3]!Table13456[No заказа],[3]!Table13456[Количество],"",0,1)</f>
        <v>1</v>
      </c>
      <c r="G1300" s="5">
        <f>_xlfn.XLOOKUP(A1300,[3]!Table13456[No заказа],[3]!Table13456[Цена],"",0,1)</f>
        <v>8999</v>
      </c>
      <c r="H1300" s="2" t="str">
        <f>M01_SETTINGS!$F$2</f>
        <v>KASPI</v>
      </c>
    </row>
    <row r="1301" spans="1:8" x14ac:dyDescent="0.35">
      <c r="A1301" s="2">
        <v>539198302</v>
      </c>
      <c r="B1301" s="3">
        <f>_xlfn.XLOOKUP(A1301,[3]!Table13456[No заказа],[3]!Table13456[Дата
отправки],"",0,1)</f>
        <v>45773</v>
      </c>
      <c r="C1301" s="3"/>
      <c r="D1301" s="3"/>
      <c r="F1301" s="5">
        <f>_xlfn.XLOOKUP(A1301,[3]!Table13456[No заказа],[3]!Table13456[Количество],"",0,1)</f>
        <v>1</v>
      </c>
      <c r="G1301" s="5">
        <f>_xlfn.XLOOKUP(A1301,[3]!Table13456[No заказа],[3]!Table13456[Цена],"",0,1)</f>
        <v>8999</v>
      </c>
      <c r="H1301" s="2" t="str">
        <f>M01_SETTINGS!$F$2</f>
        <v>KASPI</v>
      </c>
    </row>
    <row r="1302" spans="1:8" x14ac:dyDescent="0.35">
      <c r="A1302" s="2">
        <v>539169201</v>
      </c>
      <c r="B1302" s="3">
        <f>_xlfn.XLOOKUP(A1302,[3]!Table13456[No заказа],[3]!Table13456[Дата
отправки],"",0,1)</f>
        <v>45773</v>
      </c>
      <c r="C1302" s="3"/>
      <c r="D1302" s="3"/>
      <c r="F1302" s="5">
        <f>_xlfn.XLOOKUP(A1302,[3]!Table13456[No заказа],[3]!Table13456[Количество],"",0,1)</f>
        <v>1</v>
      </c>
      <c r="G1302" s="5">
        <f>_xlfn.XLOOKUP(A1302,[3]!Table13456[No заказа],[3]!Table13456[Цена],"",0,1)</f>
        <v>8999</v>
      </c>
      <c r="H1302" s="2" t="str">
        <f>M01_SETTINGS!$F$2</f>
        <v>KASPI</v>
      </c>
    </row>
    <row r="1303" spans="1:8" x14ac:dyDescent="0.35">
      <c r="A1303" s="2">
        <v>539379842</v>
      </c>
      <c r="B1303" s="3">
        <f>_xlfn.XLOOKUP(A1303,[3]!Table13456[No заказа],[3]!Table13456[Дата
отправки],"",0,1)</f>
        <v>45773</v>
      </c>
      <c r="C1303" s="3"/>
      <c r="D1303" s="3"/>
      <c r="F1303" s="5">
        <f>_xlfn.XLOOKUP(A1303,[3]!Table13456[No заказа],[3]!Table13456[Количество],"",0,1)</f>
        <v>1</v>
      </c>
      <c r="G1303" s="5">
        <f>_xlfn.XLOOKUP(A1303,[3]!Table13456[No заказа],[3]!Table13456[Цена],"",0,1)</f>
        <v>8324</v>
      </c>
      <c r="H1303" s="2" t="str">
        <f>M01_SETTINGS!$F$2</f>
        <v>KASPI</v>
      </c>
    </row>
    <row r="1304" spans="1:8" x14ac:dyDescent="0.35">
      <c r="A1304" s="2">
        <v>539156269</v>
      </c>
      <c r="B1304" s="3">
        <f>_xlfn.XLOOKUP(A1304,[3]!Table13456[No заказа],[3]!Table13456[Дата
отправки],"",0,1)</f>
        <v>45773</v>
      </c>
      <c r="C1304" s="3"/>
      <c r="D1304" s="3"/>
      <c r="F1304" s="5">
        <f>_xlfn.XLOOKUP(A1304,[3]!Table13456[No заказа],[3]!Table13456[Количество],"",0,1)</f>
        <v>1</v>
      </c>
      <c r="G1304" s="5">
        <f>_xlfn.XLOOKUP(A1304,[3]!Table13456[No заказа],[3]!Table13456[Цена],"",0,1)</f>
        <v>9000</v>
      </c>
      <c r="H1304" s="2" t="str">
        <f>M01_SETTINGS!$F$2</f>
        <v>KASPI</v>
      </c>
    </row>
    <row r="1305" spans="1:8" x14ac:dyDescent="0.35">
      <c r="A1305" s="2">
        <v>539164382</v>
      </c>
      <c r="B1305" s="3">
        <f>_xlfn.XLOOKUP(A1305,[3]!Table13456[No заказа],[3]!Table13456[Дата
отправки],"",0,1)</f>
        <v>45773</v>
      </c>
      <c r="C1305" s="3"/>
      <c r="D1305" s="3"/>
      <c r="F1305" s="5">
        <f>_xlfn.XLOOKUP(A1305,[3]!Table13456[No заказа],[3]!Table13456[Количество],"",0,1)</f>
        <v>1</v>
      </c>
      <c r="G1305" s="5">
        <f>_xlfn.XLOOKUP(A1305,[3]!Table13456[No заказа],[3]!Table13456[Цена],"",0,1)</f>
        <v>8900</v>
      </c>
      <c r="H1305" s="2" t="str">
        <f>M01_SETTINGS!$F$2</f>
        <v>KASPI</v>
      </c>
    </row>
    <row r="1306" spans="1:8" x14ac:dyDescent="0.35">
      <c r="A1306" s="2">
        <v>539336649</v>
      </c>
      <c r="B1306" s="3">
        <f>_xlfn.XLOOKUP(A1306,[3]!Table13456[No заказа],[3]!Table13456[Дата
отправки],"",0,1)</f>
        <v>45773</v>
      </c>
      <c r="C1306" s="3"/>
      <c r="D1306" s="3"/>
      <c r="F1306" s="5">
        <f>_xlfn.XLOOKUP(A1306,[3]!Table13456[No заказа],[3]!Table13456[Количество],"",0,1)</f>
        <v>1</v>
      </c>
      <c r="G1306" s="5">
        <f>_xlfn.XLOOKUP(A1306,[3]!Table13456[No заказа],[3]!Table13456[Цена],"",0,1)</f>
        <v>8289</v>
      </c>
      <c r="H1306" s="2" t="str">
        <f>M01_SETTINGS!$F$2</f>
        <v>KASPI</v>
      </c>
    </row>
    <row r="1307" spans="1:8" x14ac:dyDescent="0.35">
      <c r="A1307" s="2">
        <v>539279956</v>
      </c>
      <c r="B1307" s="3">
        <f>_xlfn.XLOOKUP(A1307,[3]!Table13456[No заказа],[3]!Table13456[Дата
отправки],"",0,1)</f>
        <v>45773</v>
      </c>
      <c r="C1307" s="3"/>
      <c r="D1307" s="3"/>
      <c r="F1307" s="5">
        <f>_xlfn.XLOOKUP(A1307,[3]!Table13456[No заказа],[3]!Table13456[Количество],"",0,1)</f>
        <v>1</v>
      </c>
      <c r="G1307" s="5">
        <f>_xlfn.XLOOKUP(A1307,[3]!Table13456[No заказа],[3]!Table13456[Цена],"",0,1)</f>
        <v>8289</v>
      </c>
      <c r="H1307" s="2" t="str">
        <f>M01_SETTINGS!$F$2</f>
        <v>KASPI</v>
      </c>
    </row>
    <row r="1308" spans="1:8" x14ac:dyDescent="0.35">
      <c r="A1308" s="2">
        <v>539281055</v>
      </c>
      <c r="B1308" s="3">
        <f>_xlfn.XLOOKUP(A1308,[3]!Table13456[No заказа],[3]!Table13456[Дата
отправки],"",0,1)</f>
        <v>45773</v>
      </c>
      <c r="C1308" s="3"/>
      <c r="D1308" s="3"/>
      <c r="F1308" s="5">
        <f>_xlfn.XLOOKUP(A1308,[3]!Table13456[No заказа],[3]!Table13456[Количество],"",0,1)</f>
        <v>1</v>
      </c>
      <c r="G1308" s="5">
        <f>_xlfn.XLOOKUP(A1308,[3]!Table13456[No заказа],[3]!Table13456[Цена],"",0,1)</f>
        <v>8289</v>
      </c>
      <c r="H1308" s="2" t="str">
        <f>M01_SETTINGS!$F$2</f>
        <v>KASPI</v>
      </c>
    </row>
    <row r="1309" spans="1:8" x14ac:dyDescent="0.35">
      <c r="A1309" s="2">
        <v>539471049</v>
      </c>
      <c r="B1309" s="3">
        <f>_xlfn.XLOOKUP(A1309,[3]!Table13456[No заказа],[3]!Table13456[Дата
отправки],"",0,1)</f>
        <v>45773</v>
      </c>
      <c r="C1309" s="3"/>
      <c r="D1309" s="3"/>
      <c r="F1309" s="5">
        <f>_xlfn.XLOOKUP(A1309,[3]!Table13456[No заказа],[3]!Table13456[Количество],"",0,1)</f>
        <v>1</v>
      </c>
      <c r="G1309" s="5">
        <f>_xlfn.XLOOKUP(A1309,[3]!Table13456[No заказа],[3]!Table13456[Цена],"",0,1)</f>
        <v>8289</v>
      </c>
      <c r="H1309" s="2" t="str">
        <f>M01_SETTINGS!$F$2</f>
        <v>KASPI</v>
      </c>
    </row>
    <row r="1310" spans="1:8" x14ac:dyDescent="0.35">
      <c r="A1310" s="2">
        <v>539602097</v>
      </c>
      <c r="B1310" s="3">
        <f>_xlfn.XLOOKUP(A1310,[3]!Table13456[No заказа],[3]!Table13456[Дата
отправки],"",0,1)</f>
        <v>45773</v>
      </c>
      <c r="C1310" s="3"/>
      <c r="D1310" s="3"/>
      <c r="F1310" s="5">
        <f>_xlfn.XLOOKUP(A1310,[3]!Table13456[No заказа],[3]!Table13456[Количество],"",0,1)</f>
        <v>1</v>
      </c>
      <c r="G1310" s="5">
        <f>_xlfn.XLOOKUP(A1310,[3]!Table13456[No заказа],[3]!Table13456[Цена],"",0,1)</f>
        <v>9000</v>
      </c>
      <c r="H1310" s="2" t="str">
        <f>M01_SETTINGS!$F$2</f>
        <v>KASPI</v>
      </c>
    </row>
    <row r="1311" spans="1:8" x14ac:dyDescent="0.35">
      <c r="A1311" s="2">
        <v>539547218</v>
      </c>
      <c r="B1311" s="3">
        <f>_xlfn.XLOOKUP(A1311,[3]!Table13456[No заказа],[3]!Table13456[Дата
отправки],"",0,1)</f>
        <v>45773</v>
      </c>
      <c r="C1311" s="3"/>
      <c r="D1311" s="3"/>
      <c r="F1311" s="5">
        <f>_xlfn.XLOOKUP(A1311,[3]!Table13456[No заказа],[3]!Table13456[Количество],"",0,1)</f>
        <v>1</v>
      </c>
      <c r="G1311" s="5">
        <f>_xlfn.XLOOKUP(A1311,[3]!Table13456[No заказа],[3]!Table13456[Цена],"",0,1)</f>
        <v>8999</v>
      </c>
      <c r="H1311" s="2" t="str">
        <f>M01_SETTINGS!$F$2</f>
        <v>KASPI</v>
      </c>
    </row>
    <row r="1312" spans="1:8" x14ac:dyDescent="0.35">
      <c r="A1312" s="2">
        <v>539193183</v>
      </c>
      <c r="B1312" s="3">
        <f>_xlfn.XLOOKUP(A1312,[3]!Table13456[No заказа],[3]!Table13456[Дата
отправки],"",0,1)</f>
        <v>45773</v>
      </c>
      <c r="C1312" s="3"/>
      <c r="D1312" s="3"/>
      <c r="F1312" s="5">
        <f>_xlfn.XLOOKUP(A1312,[3]!Table13456[No заказа],[3]!Table13456[Количество],"",0,1)</f>
        <v>1</v>
      </c>
      <c r="G1312" s="5">
        <f>_xlfn.XLOOKUP(A1312,[3]!Table13456[No заказа],[3]!Table13456[Цена],"",0,1)</f>
        <v>8346</v>
      </c>
      <c r="H1312" s="2" t="str">
        <f>M01_SETTINGS!$F$2</f>
        <v>KASPI</v>
      </c>
    </row>
    <row r="1313" spans="1:8" x14ac:dyDescent="0.35">
      <c r="A1313" s="2">
        <v>539594691</v>
      </c>
      <c r="B1313" s="3">
        <f>_xlfn.XLOOKUP(A1313,[3]!Table13456[No заказа],[3]!Table13456[Дата
отправки],"",0,1)</f>
        <v>45773</v>
      </c>
      <c r="C1313" s="3"/>
      <c r="D1313" s="3"/>
      <c r="F1313" s="5">
        <f>_xlfn.XLOOKUP(A1313,[3]!Table13456[No заказа],[3]!Table13456[Количество],"",0,1)</f>
        <v>1</v>
      </c>
      <c r="G1313" s="5">
        <f>_xlfn.XLOOKUP(A1313,[3]!Table13456[No заказа],[3]!Table13456[Цена],"",0,1)</f>
        <v>8342</v>
      </c>
      <c r="H1313" s="2" t="str">
        <f>M01_SETTINGS!$F$2</f>
        <v>KASPI</v>
      </c>
    </row>
    <row r="1314" spans="1:8" x14ac:dyDescent="0.35">
      <c r="A1314" s="2">
        <v>539522341</v>
      </c>
      <c r="B1314" s="3">
        <f>_xlfn.XLOOKUP(A1314,[3]!Table13456[No заказа],[3]!Table13456[Дата
отправки],"",0,1)</f>
        <v>45773</v>
      </c>
      <c r="C1314" s="3"/>
      <c r="D1314" s="3"/>
      <c r="F1314" s="5">
        <f>_xlfn.XLOOKUP(A1314,[3]!Table13456[No заказа],[3]!Table13456[Количество],"",0,1)</f>
        <v>1</v>
      </c>
      <c r="G1314" s="5">
        <f>_xlfn.XLOOKUP(A1314,[3]!Table13456[No заказа],[3]!Table13456[Цена],"",0,1)</f>
        <v>8342</v>
      </c>
      <c r="H1314" s="2" t="str">
        <f>M01_SETTINGS!$F$2</f>
        <v>KASPI</v>
      </c>
    </row>
    <row r="1315" spans="1:8" x14ac:dyDescent="0.35">
      <c r="A1315" s="2">
        <v>539361039</v>
      </c>
      <c r="B1315" s="3">
        <f>_xlfn.XLOOKUP(A1315,[3]!Table13456[No заказа],[3]!Table13456[Дата
отправки],"",0,1)</f>
        <v>45773</v>
      </c>
      <c r="C1315" s="3"/>
      <c r="D1315" s="3"/>
      <c r="F1315" s="5">
        <f>_xlfn.XLOOKUP(A1315,[3]!Table13456[No заказа],[3]!Table13456[Количество],"",0,1)</f>
        <v>1</v>
      </c>
      <c r="G1315" s="5">
        <f>_xlfn.XLOOKUP(A1315,[3]!Table13456[No заказа],[3]!Table13456[Цена],"",0,1)</f>
        <v>8342</v>
      </c>
      <c r="H1315" s="2" t="str">
        <f>M01_SETTINGS!$F$2</f>
        <v>KASPI</v>
      </c>
    </row>
    <row r="1316" spans="1:8" x14ac:dyDescent="0.35">
      <c r="A1316" s="2">
        <v>539161866</v>
      </c>
      <c r="B1316" s="3">
        <f>_xlfn.XLOOKUP(A1316,[3]!Table13456[No заказа],[3]!Table13456[Дата
отправки],"",0,1)</f>
        <v>45773</v>
      </c>
      <c r="C1316" s="3"/>
      <c r="D1316" s="3"/>
      <c r="F1316" s="5">
        <f>_xlfn.XLOOKUP(A1316,[3]!Table13456[No заказа],[3]!Table13456[Количество],"",0,1)</f>
        <v>1</v>
      </c>
      <c r="G1316" s="5">
        <f>_xlfn.XLOOKUP(A1316,[3]!Table13456[No заказа],[3]!Table13456[Цена],"",0,1)</f>
        <v>8346</v>
      </c>
      <c r="H1316" s="2" t="str">
        <f>M01_SETTINGS!$F$2</f>
        <v>KASPI</v>
      </c>
    </row>
    <row r="1317" spans="1:8" x14ac:dyDescent="0.35">
      <c r="A1317" s="2">
        <v>539502310</v>
      </c>
      <c r="B1317" s="3">
        <f>_xlfn.XLOOKUP(A1317,[3]!Table13456[No заказа],[3]!Table13456[Дата
отправки],"",0,1)</f>
        <v>45773</v>
      </c>
      <c r="C1317" s="3"/>
      <c r="D1317" s="3"/>
      <c r="F1317" s="5">
        <f>_xlfn.XLOOKUP(A1317,[3]!Table13456[No заказа],[3]!Table13456[Количество],"",0,1)</f>
        <v>1</v>
      </c>
      <c r="G1317" s="5">
        <f>_xlfn.XLOOKUP(A1317,[3]!Table13456[No заказа],[3]!Table13456[Цена],"",0,1)</f>
        <v>15490</v>
      </c>
      <c r="H1317" s="2" t="str">
        <f>M01_SETTINGS!$F$2</f>
        <v>KASPI</v>
      </c>
    </row>
    <row r="1318" spans="1:8" x14ac:dyDescent="0.35">
      <c r="A1318" s="2">
        <v>539499784</v>
      </c>
      <c r="B1318" s="3">
        <f>_xlfn.XLOOKUP(A1318,[3]!Table13456[No заказа],[3]!Table13456[Дата
отправки],"",0,1)</f>
        <v>45773</v>
      </c>
      <c r="C1318" s="3"/>
      <c r="D1318" s="3"/>
      <c r="F1318" s="5">
        <f>_xlfn.XLOOKUP(A1318,[3]!Table13456[No заказа],[3]!Table13456[Количество],"",0,1)</f>
        <v>1</v>
      </c>
      <c r="G1318" s="5">
        <f>_xlfn.XLOOKUP(A1318,[3]!Table13456[No заказа],[3]!Table13456[Цена],"",0,1)</f>
        <v>15490</v>
      </c>
      <c r="H1318" s="2" t="str">
        <f>M01_SETTINGS!$F$2</f>
        <v>KASPI</v>
      </c>
    </row>
    <row r="1319" spans="1:8" x14ac:dyDescent="0.35">
      <c r="A1319" s="2">
        <v>539489293</v>
      </c>
      <c r="B1319" s="3">
        <f>_xlfn.XLOOKUP(A1319,[3]!Table13456[No заказа],[3]!Table13456[Дата
отправки],"",0,1)</f>
        <v>45773</v>
      </c>
      <c r="C1319" s="3"/>
      <c r="D1319" s="3"/>
      <c r="F1319" s="5">
        <f>_xlfn.XLOOKUP(A1319,[3]!Table13456[No заказа],[3]!Table13456[Количество],"",0,1)</f>
        <v>1</v>
      </c>
      <c r="G1319" s="5">
        <f>_xlfn.XLOOKUP(A1319,[3]!Table13456[No заказа],[3]!Table13456[Цена],"",0,1)</f>
        <v>15490</v>
      </c>
      <c r="H1319" s="2" t="str">
        <f>M01_SETTINGS!$F$2</f>
        <v>KASPI</v>
      </c>
    </row>
    <row r="1320" spans="1:8" x14ac:dyDescent="0.35">
      <c r="A1320" s="2">
        <v>539484607</v>
      </c>
      <c r="B1320" s="3">
        <f>_xlfn.XLOOKUP(A1320,[3]!Table13456[No заказа],[3]!Table13456[Дата
отправки],"",0,1)</f>
        <v>45773</v>
      </c>
      <c r="C1320" s="3"/>
      <c r="D1320" s="3"/>
      <c r="F1320" s="5">
        <f>_xlfn.XLOOKUP(A1320,[3]!Table13456[No заказа],[3]!Table13456[Количество],"",0,1)</f>
        <v>1</v>
      </c>
      <c r="G1320" s="5">
        <f>_xlfn.XLOOKUP(A1320,[3]!Table13456[No заказа],[3]!Table13456[Цена],"",0,1)</f>
        <v>15490</v>
      </c>
      <c r="H1320" s="2" t="str">
        <f>M01_SETTINGS!$F$2</f>
        <v>KASPI</v>
      </c>
    </row>
    <row r="1321" spans="1:8" x14ac:dyDescent="0.35">
      <c r="A1321" s="2">
        <v>539450586</v>
      </c>
      <c r="B1321" s="3">
        <f>_xlfn.XLOOKUP(A1321,[3]!Table13456[No заказа],[3]!Table13456[Дата
отправки],"",0,1)</f>
        <v>45773</v>
      </c>
      <c r="C1321" s="3"/>
      <c r="D1321" s="3"/>
      <c r="F1321" s="5">
        <f>_xlfn.XLOOKUP(A1321,[3]!Table13456[No заказа],[3]!Table13456[Количество],"",0,1)</f>
        <v>1</v>
      </c>
      <c r="G1321" s="5">
        <f>_xlfn.XLOOKUP(A1321,[3]!Table13456[No заказа],[3]!Table13456[Цена],"",0,1)</f>
        <v>15990</v>
      </c>
      <c r="H1321" s="2" t="str">
        <f>M01_SETTINGS!$F$2</f>
        <v>KASPI</v>
      </c>
    </row>
    <row r="1322" spans="1:8" x14ac:dyDescent="0.35">
      <c r="A1322" s="2">
        <v>539627825</v>
      </c>
      <c r="B1322" s="3">
        <f>_xlfn.XLOOKUP(A1322,[3]!Table13456[No заказа],[3]!Table13456[Дата
отправки],"",0,1)</f>
        <v>45773</v>
      </c>
      <c r="C1322" s="3"/>
      <c r="D1322" s="3"/>
      <c r="F1322" s="5">
        <f>_xlfn.XLOOKUP(A1322,[3]!Table13456[No заказа],[3]!Table13456[Количество],"",0,1)</f>
        <v>1</v>
      </c>
      <c r="G1322" s="5">
        <f>_xlfn.XLOOKUP(A1322,[3]!Table13456[No заказа],[3]!Table13456[Цена],"",0,1)</f>
        <v>8342</v>
      </c>
      <c r="H1322" s="2" t="str">
        <f>M01_SETTINGS!$F$2</f>
        <v>KASPI</v>
      </c>
    </row>
    <row r="1323" spans="1:8" x14ac:dyDescent="0.35">
      <c r="A1323" s="2">
        <v>539227647</v>
      </c>
      <c r="B1323" s="3">
        <f>_xlfn.XLOOKUP(A1323,[3]!Table13456[No заказа],[3]!Table13456[Дата
отправки],"",0,1)</f>
        <v>45773</v>
      </c>
      <c r="C1323" s="3"/>
      <c r="D1323" s="3"/>
      <c r="F1323" s="5">
        <f>_xlfn.XLOOKUP(A1323,[3]!Table13456[No заказа],[3]!Table13456[Количество],"",0,1)</f>
        <v>1</v>
      </c>
      <c r="G1323" s="5">
        <f>_xlfn.XLOOKUP(A1323,[3]!Table13456[No заказа],[3]!Table13456[Цена],"",0,1)</f>
        <v>8289</v>
      </c>
      <c r="H1323" s="2" t="str">
        <f>M01_SETTINGS!$F$2</f>
        <v>KASPI</v>
      </c>
    </row>
    <row r="1324" spans="1:8" x14ac:dyDescent="0.35">
      <c r="A1324" s="2">
        <v>539210744</v>
      </c>
      <c r="B1324" s="3">
        <f>_xlfn.XLOOKUP(A1324,[3]!Table13456[No заказа],[3]!Table13456[Дата
отправки],"",0,1)</f>
        <v>45773</v>
      </c>
      <c r="C1324" s="3"/>
      <c r="D1324" s="3"/>
      <c r="F1324" s="5">
        <f>_xlfn.XLOOKUP(A1324,[3]!Table13456[No заказа],[3]!Table13456[Количество],"",0,1)</f>
        <v>1</v>
      </c>
      <c r="G1324" s="5">
        <f>_xlfn.XLOOKUP(A1324,[3]!Table13456[No заказа],[3]!Table13456[Цена],"",0,1)</f>
        <v>10898</v>
      </c>
      <c r="H1324" s="2" t="str">
        <f>M01_SETTINGS!$F$2</f>
        <v>KASPI</v>
      </c>
    </row>
    <row r="1325" spans="1:8" x14ac:dyDescent="0.35">
      <c r="A1325" s="2">
        <v>539208566</v>
      </c>
      <c r="B1325" s="3">
        <f>_xlfn.XLOOKUP(A1325,[3]!Table13456[No заказа],[3]!Table13456[Дата
отправки],"",0,1)</f>
        <v>45773</v>
      </c>
      <c r="C1325" s="3"/>
      <c r="D1325" s="3"/>
      <c r="F1325" s="5">
        <f>_xlfn.XLOOKUP(A1325,[3]!Table13456[No заказа],[3]!Table13456[Количество],"",0,1)</f>
        <v>1</v>
      </c>
      <c r="G1325" s="5">
        <f>_xlfn.XLOOKUP(A1325,[3]!Table13456[No заказа],[3]!Table13456[Цена],"",0,1)</f>
        <v>8289</v>
      </c>
      <c r="H1325" s="2" t="str">
        <f>M01_SETTINGS!$F$2</f>
        <v>KASPI</v>
      </c>
    </row>
    <row r="1326" spans="1:8" x14ac:dyDescent="0.35">
      <c r="A1326" s="2">
        <v>539591283</v>
      </c>
      <c r="B1326" s="3">
        <f>_xlfn.XLOOKUP(A1326,[3]!Table13456[No заказа],[3]!Table13456[Дата
отправки],"",0,1)</f>
        <v>45773</v>
      </c>
      <c r="C1326" s="3"/>
      <c r="D1326" s="3"/>
      <c r="F1326" s="5">
        <f>_xlfn.XLOOKUP(A1326,[3]!Table13456[No заказа],[3]!Table13456[Количество],"",0,1)</f>
        <v>1</v>
      </c>
      <c r="G1326" s="5">
        <f>_xlfn.XLOOKUP(A1326,[3]!Table13456[No заказа],[3]!Table13456[Цена],"",0,1)</f>
        <v>8289</v>
      </c>
      <c r="H1326" s="2" t="str">
        <f>M01_SETTINGS!$F$2</f>
        <v>KASPI</v>
      </c>
    </row>
    <row r="1327" spans="1:8" x14ac:dyDescent="0.35">
      <c r="A1327" s="2">
        <v>539413245</v>
      </c>
      <c r="B1327" s="3">
        <f>_xlfn.XLOOKUP(A1327,[3]!Table13456[No заказа],[3]!Table13456[Дата
отправки],"",0,1)</f>
        <v>45773</v>
      </c>
      <c r="C1327" s="3"/>
      <c r="D1327" s="3"/>
      <c r="F1327" s="5">
        <f>_xlfn.XLOOKUP(A1327,[3]!Table13456[No заказа],[3]!Table13456[Количество],"",0,1)</f>
        <v>1</v>
      </c>
      <c r="G1327" s="5">
        <f>_xlfn.XLOOKUP(A1327,[3]!Table13456[No заказа],[3]!Table13456[Цена],"",0,1)</f>
        <v>8344</v>
      </c>
      <c r="H1327" s="2" t="str">
        <f>M01_SETTINGS!$F$2</f>
        <v>KASPI</v>
      </c>
    </row>
    <row r="1328" spans="1:8" x14ac:dyDescent="0.35">
      <c r="A1328" s="2">
        <v>539473115</v>
      </c>
      <c r="B1328" s="3">
        <f>_xlfn.XLOOKUP(A1328,[3]!Table13456[No заказа],[3]!Table13456[Дата
отправки],"",0,1)</f>
        <v>45773</v>
      </c>
      <c r="C1328" s="3"/>
      <c r="D1328" s="3"/>
      <c r="F1328" s="5">
        <f>_xlfn.XLOOKUP(A1328,[3]!Table13456[No заказа],[3]!Table13456[Количество],"",0,1)</f>
        <v>1</v>
      </c>
      <c r="G1328" s="5">
        <f>_xlfn.XLOOKUP(A1328,[3]!Table13456[No заказа],[3]!Table13456[Цена],"",0,1)</f>
        <v>8344</v>
      </c>
      <c r="H1328" s="2" t="str">
        <f>M01_SETTINGS!$F$2</f>
        <v>KASPI</v>
      </c>
    </row>
    <row r="1329" spans="1:8" x14ac:dyDescent="0.35">
      <c r="A1329" s="2">
        <v>539141694</v>
      </c>
      <c r="B1329" s="3">
        <f>_xlfn.XLOOKUP(A1329,[3]!Table13456[No заказа],[3]!Table13456[Дата
отправки],"",0,1)</f>
        <v>45773</v>
      </c>
      <c r="C1329" s="3"/>
      <c r="D1329" s="3"/>
      <c r="F1329" s="5">
        <f>_xlfn.XLOOKUP(A1329,[3]!Table13456[No заказа],[3]!Table13456[Количество],"",0,1)</f>
        <v>1</v>
      </c>
      <c r="G1329" s="5">
        <f>_xlfn.XLOOKUP(A1329,[3]!Table13456[No заказа],[3]!Table13456[Цена],"",0,1)</f>
        <v>8344</v>
      </c>
      <c r="H1329" s="2" t="str">
        <f>M01_SETTINGS!$F$2</f>
        <v>KASPI</v>
      </c>
    </row>
    <row r="1330" spans="1:8" x14ac:dyDescent="0.35">
      <c r="A1330" s="2">
        <v>539307425</v>
      </c>
      <c r="B1330" s="3">
        <f>_xlfn.XLOOKUP(A1330,[3]!Table13456[No заказа],[3]!Table13456[Дата
отправки],"",0,1)</f>
        <v>45773</v>
      </c>
      <c r="C1330" s="3"/>
      <c r="D1330" s="3"/>
      <c r="F1330" s="5">
        <f>_xlfn.XLOOKUP(A1330,[3]!Table13456[No заказа],[3]!Table13456[Количество],"",0,1)</f>
        <v>1</v>
      </c>
      <c r="G1330" s="5">
        <f>_xlfn.XLOOKUP(A1330,[3]!Table13456[No заказа],[3]!Table13456[Цена],"",0,1)</f>
        <v>8341</v>
      </c>
      <c r="H1330" s="2" t="str">
        <f>M01_SETTINGS!$F$2</f>
        <v>KASPI</v>
      </c>
    </row>
    <row r="1331" spans="1:8" x14ac:dyDescent="0.35">
      <c r="A1331" s="2">
        <v>539302827</v>
      </c>
      <c r="B1331" s="3">
        <f>_xlfn.XLOOKUP(A1331,[3]!Table13456[No заказа],[3]!Table13456[Дата
отправки],"",0,1)</f>
        <v>45773</v>
      </c>
      <c r="C1331" s="3"/>
      <c r="D1331" s="3"/>
      <c r="F1331" s="5">
        <f>_xlfn.XLOOKUP(A1331,[3]!Table13456[No заказа],[3]!Table13456[Количество],"",0,1)</f>
        <v>1</v>
      </c>
      <c r="G1331" s="5">
        <f>_xlfn.XLOOKUP(A1331,[3]!Table13456[No заказа],[3]!Table13456[Цена],"",0,1)</f>
        <v>8341</v>
      </c>
      <c r="H1331" s="2" t="str">
        <f>M01_SETTINGS!$F$2</f>
        <v>KASPI</v>
      </c>
    </row>
    <row r="1332" spans="1:8" x14ac:dyDescent="0.35">
      <c r="A1332" s="2">
        <v>539146075</v>
      </c>
      <c r="B1332" s="3">
        <f>_xlfn.XLOOKUP(A1332,[3]!Table13456[No заказа],[3]!Table13456[Дата
отправки],"",0,1)</f>
        <v>45773</v>
      </c>
      <c r="C1332" s="3"/>
      <c r="D1332" s="3"/>
      <c r="F1332" s="5">
        <f>_xlfn.XLOOKUP(A1332,[3]!Table13456[No заказа],[3]!Table13456[Количество],"",0,1)</f>
        <v>1</v>
      </c>
      <c r="G1332" s="5">
        <f>_xlfn.XLOOKUP(A1332,[3]!Table13456[No заказа],[3]!Table13456[Цена],"",0,1)</f>
        <v>8346</v>
      </c>
      <c r="H1332" s="2" t="str">
        <f>M01_SETTINGS!$F$2</f>
        <v>KASPI</v>
      </c>
    </row>
    <row r="1333" spans="1:8" x14ac:dyDescent="0.35">
      <c r="A1333" s="2">
        <v>539625136</v>
      </c>
      <c r="B1333" s="3">
        <f>_xlfn.XLOOKUP(A1333,[3]!Table13456[No заказа],[3]!Table13456[Дата
отправки],"",0,1)</f>
        <v>45773</v>
      </c>
      <c r="C1333" s="3"/>
      <c r="D1333" s="3"/>
      <c r="F1333" s="5">
        <f>_xlfn.XLOOKUP(A1333,[3]!Table13456[No заказа],[3]!Table13456[Количество],"",0,1)</f>
        <v>1</v>
      </c>
      <c r="G1333" s="5">
        <f>_xlfn.XLOOKUP(A1333,[3]!Table13456[No заказа],[3]!Table13456[Цена],"",0,1)</f>
        <v>8289</v>
      </c>
      <c r="H1333" s="2" t="str">
        <f>M01_SETTINGS!$F$2</f>
        <v>KASPI</v>
      </c>
    </row>
    <row r="1334" spans="1:8" x14ac:dyDescent="0.35">
      <c r="A1334" s="2">
        <v>538898471</v>
      </c>
      <c r="B1334" s="3">
        <f>_xlfn.XLOOKUP(A1334,[3]!Table13456[No заказа],[3]!Table13456[Дата
отправки],"",0,1)</f>
        <v>45772</v>
      </c>
      <c r="C1334" s="3"/>
      <c r="D1334" s="3"/>
      <c r="F1334" s="5">
        <f>_xlfn.XLOOKUP(A1334,[3]!Table13456[No заказа],[3]!Table13456[Количество],"",0,1)</f>
        <v>1</v>
      </c>
      <c r="G1334" s="5">
        <f>_xlfn.XLOOKUP(A1334,[3]!Table13456[No заказа],[3]!Table13456[Цена],"",0,1)</f>
        <v>8289</v>
      </c>
      <c r="H1334" s="2" t="str">
        <f>M01_SETTINGS!$F$2</f>
        <v>KASPI</v>
      </c>
    </row>
    <row r="1335" spans="1:8" x14ac:dyDescent="0.35">
      <c r="A1335" s="2">
        <v>538675454</v>
      </c>
      <c r="B1335" s="3">
        <f>_xlfn.XLOOKUP(A1335,[3]!Table13456[No заказа],[3]!Table13456[Дата
отправки],"",0,1)</f>
        <v>45772</v>
      </c>
      <c r="C1335" s="3"/>
      <c r="D1335" s="3"/>
      <c r="F1335" s="5">
        <f>_xlfn.XLOOKUP(A1335,[3]!Table13456[No заказа],[3]!Table13456[Количество],"",0,1)</f>
        <v>1</v>
      </c>
      <c r="G1335" s="5">
        <f>_xlfn.XLOOKUP(A1335,[3]!Table13456[No заказа],[3]!Table13456[Цена],"",0,1)</f>
        <v>8340</v>
      </c>
      <c r="H1335" s="2" t="str">
        <f>M01_SETTINGS!$F$2</f>
        <v>KASPI</v>
      </c>
    </row>
    <row r="1336" spans="1:8" x14ac:dyDescent="0.35">
      <c r="A1336" s="2">
        <v>538733881</v>
      </c>
      <c r="B1336" s="3">
        <f>_xlfn.XLOOKUP(A1336,[3]!Table13456[No заказа],[3]!Table13456[Дата
отправки],"",0,1)</f>
        <v>45772</v>
      </c>
      <c r="C1336" s="3"/>
      <c r="D1336" s="3"/>
      <c r="F1336" s="5">
        <f>_xlfn.XLOOKUP(A1336,[3]!Table13456[No заказа],[3]!Table13456[Количество],"",0,1)</f>
        <v>1</v>
      </c>
      <c r="G1336" s="5">
        <f>_xlfn.XLOOKUP(A1336,[3]!Table13456[No заказа],[3]!Table13456[Цена],"",0,1)</f>
        <v>8289</v>
      </c>
      <c r="H1336" s="2" t="str">
        <f>M01_SETTINGS!$F$2</f>
        <v>KASPI</v>
      </c>
    </row>
    <row r="1337" spans="1:8" x14ac:dyDescent="0.35">
      <c r="A1337" s="2">
        <v>538718320</v>
      </c>
      <c r="B1337" s="3">
        <f>_xlfn.XLOOKUP(A1337,[3]!Table13456[No заказа],[3]!Table13456[Дата
отправки],"",0,1)</f>
        <v>45772</v>
      </c>
      <c r="C1337" s="3"/>
      <c r="D1337" s="3"/>
      <c r="F1337" s="5">
        <f>_xlfn.XLOOKUP(A1337,[3]!Table13456[No заказа],[3]!Table13456[Количество],"",0,1)</f>
        <v>2</v>
      </c>
      <c r="G1337" s="5">
        <f>_xlfn.XLOOKUP(A1337,[3]!Table13456[No заказа],[3]!Table13456[Цена],"",0,1)</f>
        <v>16578</v>
      </c>
      <c r="H1337" s="2" t="str">
        <f>M01_SETTINGS!$F$2</f>
        <v>KASPI</v>
      </c>
    </row>
    <row r="1338" spans="1:8" x14ac:dyDescent="0.35">
      <c r="A1338" s="2">
        <v>539038348</v>
      </c>
      <c r="B1338" s="3">
        <f>_xlfn.XLOOKUP(A1338,[3]!Table13456[No заказа],[3]!Table13456[Дата
отправки],"",0,1)</f>
        <v>45772</v>
      </c>
      <c r="C1338" s="3"/>
      <c r="D1338" s="3"/>
      <c r="F1338" s="5">
        <f>_xlfn.XLOOKUP(A1338,[3]!Table13456[No заказа],[3]!Table13456[Количество],"",0,1)</f>
        <v>1</v>
      </c>
      <c r="G1338" s="5">
        <f>_xlfn.XLOOKUP(A1338,[3]!Table13456[No заказа],[3]!Table13456[Цена],"",0,1)</f>
        <v>8346</v>
      </c>
      <c r="H1338" s="2" t="str">
        <f>M01_SETTINGS!$F$2</f>
        <v>KASPI</v>
      </c>
    </row>
    <row r="1339" spans="1:8" x14ac:dyDescent="0.35">
      <c r="A1339" s="2">
        <v>538964942</v>
      </c>
      <c r="B1339" s="3">
        <f>_xlfn.XLOOKUP(A1339,[3]!Table13456[No заказа],[3]!Table13456[Дата
отправки],"",0,1)</f>
        <v>45772</v>
      </c>
      <c r="C1339" s="3"/>
      <c r="D1339" s="3"/>
      <c r="F1339" s="5">
        <f>_xlfn.XLOOKUP(A1339,[3]!Table13456[No заказа],[3]!Table13456[Количество],"",0,1)</f>
        <v>1</v>
      </c>
      <c r="G1339" s="5">
        <f>_xlfn.XLOOKUP(A1339,[3]!Table13456[No заказа],[3]!Table13456[Цена],"",0,1)</f>
        <v>8346</v>
      </c>
      <c r="H1339" s="2" t="str">
        <f>M01_SETTINGS!$F$2</f>
        <v>KASPI</v>
      </c>
    </row>
    <row r="1340" spans="1:8" x14ac:dyDescent="0.35">
      <c r="A1340" s="2">
        <v>539025348</v>
      </c>
      <c r="B1340" s="3">
        <f>_xlfn.XLOOKUP(A1340,[3]!Table13456[No заказа],[3]!Table13456[Дата
отправки],"",0,1)</f>
        <v>45772</v>
      </c>
      <c r="C1340" s="3"/>
      <c r="D1340" s="3"/>
      <c r="F1340" s="5">
        <f>_xlfn.XLOOKUP(A1340,[3]!Table13456[No заказа],[3]!Table13456[Количество],"",0,1)</f>
        <v>1</v>
      </c>
      <c r="G1340" s="5">
        <f>_xlfn.XLOOKUP(A1340,[3]!Table13456[No заказа],[3]!Table13456[Цена],"",0,1)</f>
        <v>8999</v>
      </c>
      <c r="H1340" s="2" t="str">
        <f>M01_SETTINGS!$F$2</f>
        <v>KASPI</v>
      </c>
    </row>
    <row r="1341" spans="1:8" x14ac:dyDescent="0.35">
      <c r="A1341" s="2">
        <v>539014479</v>
      </c>
      <c r="B1341" s="3">
        <f>_xlfn.XLOOKUP(A1341,[3]!Table13456[No заказа],[3]!Table13456[Дата
отправки],"",0,1)</f>
        <v>45772</v>
      </c>
      <c r="C1341" s="3"/>
      <c r="D1341" s="3"/>
      <c r="F1341" s="5">
        <f>_xlfn.XLOOKUP(A1341,[3]!Table13456[No заказа],[3]!Table13456[Количество],"",0,1)</f>
        <v>1</v>
      </c>
      <c r="G1341" s="5">
        <f>_xlfn.XLOOKUP(A1341,[3]!Table13456[No заказа],[3]!Table13456[Цена],"",0,1)</f>
        <v>8999</v>
      </c>
      <c r="H1341" s="2" t="str">
        <f>M01_SETTINGS!$F$2</f>
        <v>KASPI</v>
      </c>
    </row>
    <row r="1342" spans="1:8" x14ac:dyDescent="0.35">
      <c r="A1342" s="2">
        <v>538980540</v>
      </c>
      <c r="B1342" s="3">
        <f>_xlfn.XLOOKUP(A1342,[3]!Table13456[No заказа],[3]!Table13456[Дата
отправки],"",0,1)</f>
        <v>45772</v>
      </c>
      <c r="C1342" s="3"/>
      <c r="D1342" s="3"/>
      <c r="F1342" s="5">
        <f>_xlfn.XLOOKUP(A1342,[3]!Table13456[No заказа],[3]!Table13456[Количество],"",0,1)</f>
        <v>1</v>
      </c>
      <c r="G1342" s="5">
        <f>_xlfn.XLOOKUP(A1342,[3]!Table13456[No заказа],[3]!Table13456[Цена],"",0,1)</f>
        <v>8999</v>
      </c>
      <c r="H1342" s="2" t="str">
        <f>M01_SETTINGS!$F$2</f>
        <v>KASPI</v>
      </c>
    </row>
    <row r="1343" spans="1:8" x14ac:dyDescent="0.35">
      <c r="A1343" s="2">
        <v>538752092</v>
      </c>
      <c r="B1343" s="3">
        <f>_xlfn.XLOOKUP(A1343,[3]!Table13456[No заказа],[3]!Table13456[Дата
отправки],"",0,1)</f>
        <v>45772</v>
      </c>
      <c r="C1343" s="3"/>
      <c r="D1343" s="3"/>
      <c r="F1343" s="5">
        <f>_xlfn.XLOOKUP(A1343,[3]!Table13456[No заказа],[3]!Table13456[Количество],"",0,1)</f>
        <v>1</v>
      </c>
      <c r="G1343" s="5">
        <f>_xlfn.XLOOKUP(A1343,[3]!Table13456[No заказа],[3]!Table13456[Цена],"",0,1)</f>
        <v>8340</v>
      </c>
      <c r="H1343" s="2" t="str">
        <f>M01_SETTINGS!$F$2</f>
        <v>KASPI</v>
      </c>
    </row>
    <row r="1344" spans="1:8" x14ac:dyDescent="0.35">
      <c r="A1344" s="2">
        <v>539082875</v>
      </c>
      <c r="B1344" s="3">
        <f>_xlfn.XLOOKUP(A1344,[3]!Table13456[No заказа],[3]!Table13456[Дата
отправки],"",0,1)</f>
        <v>45772</v>
      </c>
      <c r="C1344" s="3"/>
      <c r="D1344" s="3"/>
      <c r="F1344" s="5">
        <f>_xlfn.XLOOKUP(A1344,[3]!Table13456[No заказа],[3]!Table13456[Количество],"",0,1)</f>
        <v>1</v>
      </c>
      <c r="G1344" s="5">
        <f>_xlfn.XLOOKUP(A1344,[3]!Table13456[No заказа],[3]!Table13456[Цена],"",0,1)</f>
        <v>8345</v>
      </c>
      <c r="H1344" s="2" t="str">
        <f>M01_SETTINGS!$F$2</f>
        <v>KASPI</v>
      </c>
    </row>
    <row r="1345" spans="1:8" x14ac:dyDescent="0.35">
      <c r="A1345" s="2">
        <v>539022286</v>
      </c>
      <c r="B1345" s="3">
        <f>_xlfn.XLOOKUP(A1345,[3]!Table13456[No заказа],[3]!Table13456[Дата
отправки],"",0,1)</f>
        <v>45772</v>
      </c>
      <c r="C1345" s="3"/>
      <c r="D1345" s="3"/>
      <c r="F1345" s="5">
        <f>_xlfn.XLOOKUP(A1345,[3]!Table13456[No заказа],[3]!Table13456[Количество],"",0,1)</f>
        <v>1</v>
      </c>
      <c r="G1345" s="5">
        <f>_xlfn.XLOOKUP(A1345,[3]!Table13456[No заказа],[3]!Table13456[Цена],"",0,1)</f>
        <v>8999</v>
      </c>
      <c r="H1345" s="2" t="str">
        <f>M01_SETTINGS!$F$2</f>
        <v>KASPI</v>
      </c>
    </row>
    <row r="1346" spans="1:8" x14ac:dyDescent="0.35">
      <c r="A1346" s="2">
        <v>538672527</v>
      </c>
      <c r="B1346" s="3">
        <f>_xlfn.XLOOKUP(A1346,[3]!Table13456[No заказа],[3]!Table13456[Дата
отправки],"",0,1)</f>
        <v>45772</v>
      </c>
      <c r="C1346" s="3"/>
      <c r="D1346" s="3"/>
      <c r="F1346" s="5">
        <f>_xlfn.XLOOKUP(A1346,[3]!Table13456[No заказа],[3]!Table13456[Количество],"",0,1)</f>
        <v>1</v>
      </c>
      <c r="G1346" s="5">
        <f>_xlfn.XLOOKUP(A1346,[3]!Table13456[No заказа],[3]!Table13456[Цена],"",0,1)</f>
        <v>8289</v>
      </c>
      <c r="H1346" s="2" t="str">
        <f>M01_SETTINGS!$F$2</f>
        <v>KASPI</v>
      </c>
    </row>
    <row r="1347" spans="1:8" x14ac:dyDescent="0.35">
      <c r="A1347" s="2">
        <v>538903807</v>
      </c>
      <c r="B1347" s="3">
        <f>_xlfn.XLOOKUP(A1347,[3]!Table13456[No заказа],[3]!Table13456[Дата
отправки],"",0,1)</f>
        <v>45772</v>
      </c>
      <c r="C1347" s="3"/>
      <c r="D1347" s="3"/>
      <c r="F1347" s="5">
        <f>_xlfn.XLOOKUP(A1347,[3]!Table13456[No заказа],[3]!Table13456[Количество],"",0,1)</f>
        <v>1</v>
      </c>
      <c r="G1347" s="5">
        <f>_xlfn.XLOOKUP(A1347,[3]!Table13456[No заказа],[3]!Table13456[Цена],"",0,1)</f>
        <v>9000</v>
      </c>
      <c r="H1347" s="2" t="str">
        <f>M01_SETTINGS!$F$2</f>
        <v>KASPI</v>
      </c>
    </row>
    <row r="1348" spans="1:8" x14ac:dyDescent="0.35">
      <c r="A1348" s="2">
        <v>538682443</v>
      </c>
      <c r="B1348" s="3">
        <f>_xlfn.XLOOKUP(A1348,[3]!Table13456[No заказа],[3]!Table13456[Дата
отправки],"",0,1)</f>
        <v>45772</v>
      </c>
      <c r="C1348" s="3"/>
      <c r="D1348" s="3"/>
      <c r="F1348" s="5">
        <f>_xlfn.XLOOKUP(A1348,[3]!Table13456[No заказа],[3]!Table13456[Количество],"",0,1)</f>
        <v>1</v>
      </c>
      <c r="G1348" s="5">
        <f>_xlfn.XLOOKUP(A1348,[3]!Table13456[No заказа],[3]!Table13456[Цена],"",0,1)</f>
        <v>8900</v>
      </c>
      <c r="H1348" s="2" t="str">
        <f>M01_SETTINGS!$F$2</f>
        <v>KASPI</v>
      </c>
    </row>
    <row r="1349" spans="1:8" x14ac:dyDescent="0.35">
      <c r="A1349" s="2">
        <v>539044361</v>
      </c>
      <c r="B1349" s="3">
        <f>_xlfn.XLOOKUP(A1349,[3]!Table13456[No заказа],[3]!Table13456[Дата
отправки],"",0,1)</f>
        <v>45772</v>
      </c>
      <c r="C1349" s="3"/>
      <c r="D1349" s="3"/>
      <c r="F1349" s="5">
        <f>_xlfn.XLOOKUP(A1349,[3]!Table13456[No заказа],[3]!Table13456[Количество],"",0,1)</f>
        <v>1</v>
      </c>
      <c r="G1349" s="5">
        <f>_xlfn.XLOOKUP(A1349,[3]!Table13456[No заказа],[3]!Table13456[Цена],"",0,1)</f>
        <v>14990</v>
      </c>
      <c r="H1349" s="2" t="str">
        <f>M01_SETTINGS!$F$2</f>
        <v>KASPI</v>
      </c>
    </row>
    <row r="1350" spans="1:8" x14ac:dyDescent="0.35">
      <c r="A1350" s="2">
        <v>539078455</v>
      </c>
      <c r="B1350" s="3">
        <f>_xlfn.XLOOKUP(A1350,[3]!Table13456[No заказа],[3]!Table13456[Дата
отправки],"",0,1)</f>
        <v>45772</v>
      </c>
      <c r="C1350" s="3"/>
      <c r="D1350" s="3"/>
      <c r="F1350" s="5">
        <f>_xlfn.XLOOKUP(A1350,[3]!Table13456[No заказа],[3]!Table13456[Количество],"",0,1)</f>
        <v>1</v>
      </c>
      <c r="G1350" s="5">
        <f>_xlfn.XLOOKUP(A1350,[3]!Table13456[No заказа],[3]!Table13456[Цена],"",0,1)</f>
        <v>15990</v>
      </c>
      <c r="H1350" s="2" t="str">
        <f>M01_SETTINGS!$F$2</f>
        <v>KASPI</v>
      </c>
    </row>
    <row r="1351" spans="1:8" x14ac:dyDescent="0.35">
      <c r="A1351" s="2">
        <v>538939588</v>
      </c>
      <c r="B1351" s="3">
        <f>_xlfn.XLOOKUP(A1351,[3]!Table13456[No заказа],[3]!Table13456[Дата
отправки],"",0,1)</f>
        <v>45772</v>
      </c>
      <c r="C1351" s="3"/>
      <c r="D1351" s="3"/>
      <c r="F1351" s="5">
        <f>_xlfn.XLOOKUP(A1351,[3]!Table13456[No заказа],[3]!Table13456[Количество],"",0,1)</f>
        <v>1</v>
      </c>
      <c r="G1351" s="5">
        <f>_xlfn.XLOOKUP(A1351,[3]!Table13456[No заказа],[3]!Table13456[Цена],"",0,1)</f>
        <v>14990</v>
      </c>
      <c r="H1351" s="2" t="str">
        <f>M01_SETTINGS!$F$2</f>
        <v>KASPI</v>
      </c>
    </row>
    <row r="1352" spans="1:8" x14ac:dyDescent="0.35">
      <c r="A1352" s="2">
        <v>538726203</v>
      </c>
      <c r="B1352" s="3">
        <f>_xlfn.XLOOKUP(A1352,[3]!Table13456[No заказа],[3]!Table13456[Дата
отправки],"",0,1)</f>
        <v>45772</v>
      </c>
      <c r="C1352" s="3"/>
      <c r="D1352" s="3"/>
      <c r="F1352" s="5">
        <f>_xlfn.XLOOKUP(A1352,[3]!Table13456[No заказа],[3]!Table13456[Количество],"",0,1)</f>
        <v>1</v>
      </c>
      <c r="G1352" s="5">
        <f>_xlfn.XLOOKUP(A1352,[3]!Table13456[No заказа],[3]!Table13456[Цена],"",0,1)</f>
        <v>14990</v>
      </c>
      <c r="H1352" s="2" t="str">
        <f>M01_SETTINGS!$F$2</f>
        <v>KASPI</v>
      </c>
    </row>
    <row r="1353" spans="1:8" x14ac:dyDescent="0.35">
      <c r="A1353" s="2">
        <v>538753107</v>
      </c>
      <c r="B1353" s="3">
        <f>_xlfn.XLOOKUP(A1353,[3]!Table13456[No заказа],[3]!Table13456[Дата
отправки],"",0,1)</f>
        <v>45772</v>
      </c>
      <c r="C1353" s="3"/>
      <c r="D1353" s="3"/>
      <c r="F1353" s="5">
        <f>_xlfn.XLOOKUP(A1353,[3]!Table13456[No заказа],[3]!Table13456[Количество],"",0,1)</f>
        <v>1</v>
      </c>
      <c r="G1353" s="5">
        <f>_xlfn.XLOOKUP(A1353,[3]!Table13456[No заказа],[3]!Table13456[Цена],"",0,1)</f>
        <v>8344</v>
      </c>
      <c r="H1353" s="2" t="str">
        <f>M01_SETTINGS!$F$2</f>
        <v>KASPI</v>
      </c>
    </row>
    <row r="1354" spans="1:8" x14ac:dyDescent="0.35">
      <c r="A1354" s="2">
        <v>538614946</v>
      </c>
      <c r="B1354" s="3">
        <f>_xlfn.XLOOKUP(A1354,[3]!Table13456[No заказа],[3]!Table13456[Дата
отправки],"",0,1)</f>
        <v>45772</v>
      </c>
      <c r="C1354" s="3"/>
      <c r="D1354" s="3"/>
      <c r="F1354" s="5">
        <f>_xlfn.XLOOKUP(A1354,[3]!Table13456[No заказа],[3]!Table13456[Количество],"",0,1)</f>
        <v>1</v>
      </c>
      <c r="G1354" s="5">
        <f>_xlfn.XLOOKUP(A1354,[3]!Table13456[No заказа],[3]!Table13456[Цена],"",0,1)</f>
        <v>8289</v>
      </c>
      <c r="H1354" s="2" t="str">
        <f>M01_SETTINGS!$F$2</f>
        <v>KASPI</v>
      </c>
    </row>
    <row r="1355" spans="1:8" x14ac:dyDescent="0.35">
      <c r="A1355" s="2">
        <v>538804608</v>
      </c>
      <c r="B1355" s="3">
        <f>_xlfn.XLOOKUP(A1355,[3]!Table13456[No заказа],[3]!Table13456[Дата
отправки],"",0,1)</f>
        <v>45772</v>
      </c>
      <c r="C1355" s="3"/>
      <c r="D1355" s="3"/>
      <c r="F1355" s="5">
        <f>_xlfn.XLOOKUP(A1355,[3]!Table13456[No заказа],[3]!Table13456[Количество],"",0,1)</f>
        <v>1</v>
      </c>
      <c r="G1355" s="5">
        <f>_xlfn.XLOOKUP(A1355,[3]!Table13456[No заказа],[3]!Table13456[Цена],"",0,1)</f>
        <v>8344</v>
      </c>
      <c r="H1355" s="2" t="str">
        <f>M01_SETTINGS!$F$2</f>
        <v>KASPI</v>
      </c>
    </row>
    <row r="1356" spans="1:8" x14ac:dyDescent="0.35">
      <c r="A1356" s="2">
        <v>538720011</v>
      </c>
      <c r="B1356" s="3">
        <f>_xlfn.XLOOKUP(A1356,[3]!Table13456[No заказа],[3]!Table13456[Дата
отправки],"",0,1)</f>
        <v>45772</v>
      </c>
      <c r="C1356" s="3"/>
      <c r="D1356" s="3"/>
      <c r="F1356" s="5">
        <f>_xlfn.XLOOKUP(A1356,[3]!Table13456[No заказа],[3]!Table13456[Количество],"",0,1)</f>
        <v>1</v>
      </c>
      <c r="G1356" s="5">
        <f>_xlfn.XLOOKUP(A1356,[3]!Table13456[No заказа],[3]!Table13456[Цена],"",0,1)</f>
        <v>8339</v>
      </c>
      <c r="H1356" s="2" t="str">
        <f>M01_SETTINGS!$F$2</f>
        <v>KASPI</v>
      </c>
    </row>
    <row r="1357" spans="1:8" x14ac:dyDescent="0.35">
      <c r="A1357" s="2">
        <v>538675571</v>
      </c>
      <c r="B1357" s="3">
        <f>_xlfn.XLOOKUP(A1357,[3]!Table13456[No заказа],[3]!Table13456[Дата
отправки],"",0,1)</f>
        <v>45772</v>
      </c>
      <c r="C1357" s="3"/>
      <c r="D1357" s="3"/>
      <c r="F1357" s="5">
        <f>_xlfn.XLOOKUP(A1357,[3]!Table13456[No заказа],[3]!Table13456[Количество],"",0,1)</f>
        <v>1</v>
      </c>
      <c r="G1357" s="5">
        <f>_xlfn.XLOOKUP(A1357,[3]!Table13456[No заказа],[3]!Table13456[Цена],"",0,1)</f>
        <v>8339</v>
      </c>
      <c r="H1357" s="2" t="str">
        <f>M01_SETTINGS!$F$2</f>
        <v>KASPI</v>
      </c>
    </row>
    <row r="1358" spans="1:8" x14ac:dyDescent="0.35">
      <c r="A1358" s="2">
        <v>539054479</v>
      </c>
      <c r="B1358" s="3">
        <f>_xlfn.XLOOKUP(A1358,[3]!Table13456[No заказа],[3]!Table13456[Дата
отправки],"",0,1)</f>
        <v>45772</v>
      </c>
      <c r="C1358" s="3"/>
      <c r="D1358" s="3"/>
      <c r="F1358" s="5">
        <f>_xlfn.XLOOKUP(A1358,[3]!Table13456[No заказа],[3]!Table13456[Количество],"",0,1)</f>
        <v>1</v>
      </c>
      <c r="G1358" s="5">
        <f>_xlfn.XLOOKUP(A1358,[3]!Table13456[No заказа],[3]!Table13456[Цена],"",0,1)</f>
        <v>8999</v>
      </c>
      <c r="H1358" s="2" t="str">
        <f>M01_SETTINGS!$F$2</f>
        <v>KASPI</v>
      </c>
    </row>
    <row r="1359" spans="1:8" x14ac:dyDescent="0.35">
      <c r="A1359" s="2">
        <v>538810239</v>
      </c>
      <c r="B1359" s="3">
        <f>_xlfn.XLOOKUP(A1359,[3]!Table13456[No заказа],[3]!Table13456[Дата
отправки],"",0,1)</f>
        <v>45772</v>
      </c>
      <c r="C1359" s="3"/>
      <c r="D1359" s="3"/>
      <c r="F1359" s="5">
        <f>_xlfn.XLOOKUP(A1359,[3]!Table13456[No заказа],[3]!Table13456[Количество],"",0,1)</f>
        <v>1</v>
      </c>
      <c r="G1359" s="5">
        <f>_xlfn.XLOOKUP(A1359,[3]!Table13456[No заказа],[3]!Table13456[Цена],"",0,1)</f>
        <v>8999</v>
      </c>
      <c r="H1359" s="2" t="str">
        <f>M01_SETTINGS!$F$2</f>
        <v>KASPI</v>
      </c>
    </row>
    <row r="1360" spans="1:8" x14ac:dyDescent="0.35">
      <c r="A1360" s="2">
        <v>538550271</v>
      </c>
      <c r="B1360" s="3">
        <f>_xlfn.XLOOKUP(A1360,[3]!Table13456[No заказа],[3]!Table13456[Дата
отправки],"",0,1)</f>
        <v>45771</v>
      </c>
      <c r="C1360" s="3"/>
      <c r="D1360" s="3"/>
      <c r="F1360" s="5">
        <f>_xlfn.XLOOKUP(A1360,[3]!Table13456[No заказа],[3]!Table13456[Количество],"",0,1)</f>
        <v>1</v>
      </c>
      <c r="G1360" s="5">
        <f>_xlfn.XLOOKUP(A1360,[3]!Table13456[No заказа],[3]!Table13456[Цена],"",0,1)</f>
        <v>9000</v>
      </c>
      <c r="H1360" s="2" t="str">
        <f>M01_SETTINGS!$F$2</f>
        <v>KASPI</v>
      </c>
    </row>
    <row r="1361" spans="1:8" x14ac:dyDescent="0.35">
      <c r="A1361" s="2">
        <v>538540054</v>
      </c>
      <c r="B1361" s="3">
        <f>_xlfn.XLOOKUP(A1361,[3]!Table13456[No заказа],[3]!Table13456[Дата
отправки],"",0,1)</f>
        <v>45771</v>
      </c>
      <c r="C1361" s="3"/>
      <c r="D1361" s="3"/>
      <c r="F1361" s="5">
        <f>_xlfn.XLOOKUP(A1361,[3]!Table13456[No заказа],[3]!Table13456[Количество],"",0,1)</f>
        <v>1</v>
      </c>
      <c r="G1361" s="5">
        <f>_xlfn.XLOOKUP(A1361,[3]!Table13456[No заказа],[3]!Table13456[Цена],"",0,1)</f>
        <v>8289</v>
      </c>
      <c r="H1361" s="2" t="str">
        <f>M01_SETTINGS!$F$2</f>
        <v>KASPI</v>
      </c>
    </row>
    <row r="1362" spans="1:8" x14ac:dyDescent="0.35">
      <c r="A1362" s="2">
        <v>538314923</v>
      </c>
      <c r="B1362" s="3">
        <f>_xlfn.XLOOKUP(A1362,[3]!Table13456[No заказа],[3]!Table13456[Дата
отправки],"",0,1)</f>
        <v>45771</v>
      </c>
      <c r="C1362" s="3"/>
      <c r="D1362" s="3"/>
      <c r="F1362" s="5">
        <f>_xlfn.XLOOKUP(A1362,[3]!Table13456[No заказа],[3]!Table13456[Количество],"",0,1)</f>
        <v>1</v>
      </c>
      <c r="G1362" s="5">
        <f>_xlfn.XLOOKUP(A1362,[3]!Table13456[No заказа],[3]!Table13456[Цена],"",0,1)</f>
        <v>8340</v>
      </c>
      <c r="H1362" s="2" t="str">
        <f>M01_SETTINGS!$F$2</f>
        <v>KASPI</v>
      </c>
    </row>
    <row r="1363" spans="1:8" x14ac:dyDescent="0.35">
      <c r="A1363" s="2">
        <v>538055857</v>
      </c>
      <c r="B1363" s="3">
        <f>_xlfn.XLOOKUP(A1363,[3]!Table13456[No заказа],[3]!Table13456[Дата
отправки],"",0,1)</f>
        <v>45771</v>
      </c>
      <c r="C1363" s="3"/>
      <c r="D1363" s="3"/>
      <c r="F1363" s="5">
        <f>_xlfn.XLOOKUP(A1363,[3]!Table13456[No заказа],[3]!Table13456[Количество],"",0,1)</f>
        <v>1</v>
      </c>
      <c r="G1363" s="5">
        <f>_xlfn.XLOOKUP(A1363,[3]!Table13456[No заказа],[3]!Table13456[Цена],"",0,1)</f>
        <v>8348</v>
      </c>
      <c r="H1363" s="2" t="str">
        <f>M01_SETTINGS!$F$2</f>
        <v>KASPI</v>
      </c>
    </row>
    <row r="1364" spans="1:8" x14ac:dyDescent="0.35">
      <c r="A1364" s="2">
        <v>538538789</v>
      </c>
      <c r="B1364" s="3">
        <f>_xlfn.XLOOKUP(A1364,[3]!Table13456[No заказа],[3]!Table13456[Дата
отправки],"",0,1)</f>
        <v>45771</v>
      </c>
      <c r="C1364" s="3"/>
      <c r="D1364" s="3"/>
      <c r="F1364" s="5">
        <f>_xlfn.XLOOKUP(A1364,[3]!Table13456[No заказа],[3]!Table13456[Количество],"",0,1)</f>
        <v>1</v>
      </c>
      <c r="G1364" s="5">
        <f>_xlfn.XLOOKUP(A1364,[3]!Table13456[No заказа],[3]!Table13456[Цена],"",0,1)</f>
        <v>8900</v>
      </c>
      <c r="H1364" s="2" t="str">
        <f>M01_SETTINGS!$F$2</f>
        <v>KASPI</v>
      </c>
    </row>
    <row r="1365" spans="1:8" x14ac:dyDescent="0.35">
      <c r="A1365" s="2">
        <v>538314360</v>
      </c>
      <c r="B1365" s="3">
        <f>_xlfn.XLOOKUP(A1365,[3]!Table13456[No заказа],[3]!Table13456[Дата
отправки],"",0,1)</f>
        <v>45771</v>
      </c>
      <c r="C1365" s="3"/>
      <c r="D1365" s="3"/>
      <c r="F1365" s="5">
        <f>_xlfn.XLOOKUP(A1365,[3]!Table13456[No заказа],[3]!Table13456[Количество],"",0,1)</f>
        <v>1</v>
      </c>
      <c r="G1365" s="5">
        <f>_xlfn.XLOOKUP(A1365,[3]!Table13456[No заказа],[3]!Table13456[Цена],"",0,1)</f>
        <v>8289</v>
      </c>
      <c r="H1365" s="2" t="str">
        <f>M01_SETTINGS!$F$2</f>
        <v>KASPI</v>
      </c>
    </row>
    <row r="1366" spans="1:8" x14ac:dyDescent="0.35">
      <c r="A1366" s="2">
        <v>538447134</v>
      </c>
      <c r="B1366" s="3">
        <f>_xlfn.XLOOKUP(A1366,[3]!Table13456[No заказа],[3]!Table13456[Дата
отправки],"",0,1)</f>
        <v>45771</v>
      </c>
      <c r="C1366" s="3"/>
      <c r="D1366" s="3"/>
      <c r="F1366" s="5">
        <f>_xlfn.XLOOKUP(A1366,[3]!Table13456[No заказа],[3]!Table13456[Количество],"",0,1)</f>
        <v>1</v>
      </c>
      <c r="G1366" s="5">
        <f>_xlfn.XLOOKUP(A1366,[3]!Table13456[No заказа],[3]!Table13456[Цена],"",0,1)</f>
        <v>8340</v>
      </c>
      <c r="H1366" s="2" t="str">
        <f>M01_SETTINGS!$F$2</f>
        <v>KASPI</v>
      </c>
    </row>
    <row r="1367" spans="1:8" x14ac:dyDescent="0.35">
      <c r="A1367" s="2">
        <v>538255193</v>
      </c>
      <c r="B1367" s="3">
        <f>_xlfn.XLOOKUP(A1367,[3]!Table13456[No заказа],[3]!Table13456[Дата
отправки],"",0,1)</f>
        <v>45771</v>
      </c>
      <c r="C1367" s="3"/>
      <c r="D1367" s="3"/>
      <c r="F1367" s="5">
        <f>_xlfn.XLOOKUP(A1367,[3]!Table13456[No заказа],[3]!Table13456[Количество],"",0,1)</f>
        <v>1</v>
      </c>
      <c r="G1367" s="5">
        <f>_xlfn.XLOOKUP(A1367,[3]!Table13456[No заказа],[3]!Table13456[Цена],"",0,1)</f>
        <v>8340</v>
      </c>
      <c r="H1367" s="2" t="str">
        <f>M01_SETTINGS!$F$2</f>
        <v>KASPI</v>
      </c>
    </row>
    <row r="1368" spans="1:8" x14ac:dyDescent="0.35">
      <c r="A1368" s="2">
        <v>538495351</v>
      </c>
      <c r="B1368" s="3">
        <f>_xlfn.XLOOKUP(A1368,[3]!Table13456[No заказа],[3]!Table13456[Дата
отправки],"",0,1)</f>
        <v>45771</v>
      </c>
      <c r="C1368" s="3"/>
      <c r="D1368" s="3"/>
      <c r="F1368" s="5">
        <f>_xlfn.XLOOKUP(A1368,[3]!Table13456[No заказа],[3]!Table13456[Количество],"",0,1)</f>
        <v>1</v>
      </c>
      <c r="G1368" s="5">
        <f>_xlfn.XLOOKUP(A1368,[3]!Table13456[No заказа],[3]!Table13456[Цена],"",0,1)</f>
        <v>8289</v>
      </c>
      <c r="H1368" s="2" t="str">
        <f>M01_SETTINGS!$F$2</f>
        <v>KASPI</v>
      </c>
    </row>
    <row r="1369" spans="1:8" x14ac:dyDescent="0.35">
      <c r="A1369" s="2">
        <v>538362977</v>
      </c>
      <c r="B1369" s="3">
        <f>_xlfn.XLOOKUP(A1369,[3]!Table13456[No заказа],[3]!Table13456[Дата
отправки],"",0,1)</f>
        <v>45771</v>
      </c>
      <c r="C1369" s="3"/>
      <c r="D1369" s="3"/>
      <c r="F1369" s="5">
        <f>_xlfn.XLOOKUP(A1369,[3]!Table13456[No заказа],[3]!Table13456[Количество],"",0,1)</f>
        <v>1</v>
      </c>
      <c r="G1369" s="5">
        <f>_xlfn.XLOOKUP(A1369,[3]!Table13456[No заказа],[3]!Table13456[Цена],"",0,1)</f>
        <v>8289</v>
      </c>
      <c r="H1369" s="2" t="str">
        <f>M01_SETTINGS!$F$2</f>
        <v>KASPI</v>
      </c>
    </row>
    <row r="1370" spans="1:8" x14ac:dyDescent="0.35">
      <c r="A1370" s="2">
        <v>538392638</v>
      </c>
      <c r="B1370" s="3">
        <f>_xlfn.XLOOKUP(A1370,[3]!Table13456[No заказа],[3]!Table13456[Дата
отправки],"",0,1)</f>
        <v>45771</v>
      </c>
      <c r="C1370" s="3"/>
      <c r="D1370" s="3"/>
      <c r="F1370" s="5">
        <f>_xlfn.XLOOKUP(A1370,[3]!Table13456[No заказа],[3]!Table13456[Количество],"",0,1)</f>
        <v>1</v>
      </c>
      <c r="G1370" s="5">
        <f>_xlfn.XLOOKUP(A1370,[3]!Table13456[No заказа],[3]!Table13456[Цена],"",0,1)</f>
        <v>8340</v>
      </c>
      <c r="H1370" s="2" t="str">
        <f>M01_SETTINGS!$F$2</f>
        <v>KASPI</v>
      </c>
    </row>
    <row r="1371" spans="1:8" x14ac:dyDescent="0.35">
      <c r="A1371" s="2">
        <v>538343537</v>
      </c>
      <c r="B1371" s="3">
        <f>_xlfn.XLOOKUP(A1371,[3]!Table13456[No заказа],[3]!Table13456[Дата
отправки],"",0,1)</f>
        <v>45771</v>
      </c>
      <c r="C1371" s="3"/>
      <c r="D1371" s="3"/>
      <c r="F1371" s="5">
        <f>_xlfn.XLOOKUP(A1371,[3]!Table13456[No заказа],[3]!Table13456[Количество],"",0,1)</f>
        <v>1</v>
      </c>
      <c r="G1371" s="5">
        <f>_xlfn.XLOOKUP(A1371,[3]!Table13456[No заказа],[3]!Table13456[Цена],"",0,1)</f>
        <v>8341</v>
      </c>
      <c r="H1371" s="2" t="str">
        <f>M01_SETTINGS!$F$2</f>
        <v>KASPI</v>
      </c>
    </row>
    <row r="1372" spans="1:8" x14ac:dyDescent="0.35">
      <c r="A1372" s="2">
        <v>538509411</v>
      </c>
      <c r="B1372" s="3">
        <f>_xlfn.XLOOKUP(A1372,[3]!Table13456[No заказа],[3]!Table13456[Дата
отправки],"",0,1)</f>
        <v>45771</v>
      </c>
      <c r="C1372" s="3"/>
      <c r="D1372" s="3"/>
      <c r="F1372" s="5">
        <f>_xlfn.XLOOKUP(A1372,[3]!Table13456[No заказа],[3]!Table13456[Количество],"",0,1)</f>
        <v>1</v>
      </c>
      <c r="G1372" s="5">
        <f>_xlfn.XLOOKUP(A1372,[3]!Table13456[No заказа],[3]!Table13456[Цена],"",0,1)</f>
        <v>8899</v>
      </c>
      <c r="H1372" s="2" t="str">
        <f>M01_SETTINGS!$F$2</f>
        <v>KASPI</v>
      </c>
    </row>
    <row r="1373" spans="1:8" x14ac:dyDescent="0.35">
      <c r="A1373" s="2">
        <v>538031733</v>
      </c>
      <c r="B1373" s="3">
        <f>_xlfn.XLOOKUP(A1373,[3]!Table13456[No заказа],[3]!Table13456[Дата
отправки],"",0,1)</f>
        <v>45771</v>
      </c>
      <c r="C1373" s="3"/>
      <c r="D1373" s="3"/>
      <c r="F1373" s="5">
        <f>_xlfn.XLOOKUP(A1373,[3]!Table13456[No заказа],[3]!Table13456[Количество],"",0,1)</f>
        <v>1</v>
      </c>
      <c r="G1373" s="5">
        <f>_xlfn.XLOOKUP(A1373,[3]!Table13456[No заказа],[3]!Table13456[Цена],"",0,1)</f>
        <v>8289</v>
      </c>
      <c r="H1373" s="2" t="str">
        <f>M01_SETTINGS!$F$2</f>
        <v>KASPI</v>
      </c>
    </row>
    <row r="1374" spans="1:8" x14ac:dyDescent="0.35">
      <c r="A1374" s="2">
        <v>538369128</v>
      </c>
      <c r="B1374" s="3">
        <f>_xlfn.XLOOKUP(A1374,[3]!Table13456[No заказа],[3]!Table13456[Дата
отправки],"",0,1)</f>
        <v>45771</v>
      </c>
      <c r="C1374" s="3"/>
      <c r="D1374" s="3"/>
      <c r="F1374" s="5">
        <f>_xlfn.XLOOKUP(A1374,[3]!Table13456[No заказа],[3]!Table13456[Количество],"",0,1)</f>
        <v>1</v>
      </c>
      <c r="G1374" s="5">
        <f>_xlfn.XLOOKUP(A1374,[3]!Table13456[No заказа],[3]!Table13456[Цена],"",0,1)</f>
        <v>8289</v>
      </c>
      <c r="H1374" s="2" t="str">
        <f>M01_SETTINGS!$F$2</f>
        <v>KASPI</v>
      </c>
    </row>
    <row r="1375" spans="1:8" x14ac:dyDescent="0.35">
      <c r="A1375" s="2">
        <v>538515147</v>
      </c>
      <c r="B1375" s="3">
        <f>_xlfn.XLOOKUP(A1375,[3]!Table13456[No заказа],[3]!Table13456[Дата
отправки],"",0,1)</f>
        <v>45771</v>
      </c>
      <c r="C1375" s="3"/>
      <c r="D1375" s="3"/>
      <c r="F1375" s="5">
        <f>_xlfn.XLOOKUP(A1375,[3]!Table13456[No заказа],[3]!Table13456[Количество],"",0,1)</f>
        <v>1</v>
      </c>
      <c r="G1375" s="5">
        <f>_xlfn.XLOOKUP(A1375,[3]!Table13456[No заказа],[3]!Table13456[Цена],"",0,1)</f>
        <v>15990</v>
      </c>
      <c r="H1375" s="2" t="str">
        <f>M01_SETTINGS!$F$2</f>
        <v>KASPI</v>
      </c>
    </row>
    <row r="1376" spans="1:8" x14ac:dyDescent="0.35">
      <c r="A1376" s="2">
        <v>538573677</v>
      </c>
      <c r="B1376" s="3">
        <f>_xlfn.XLOOKUP(A1376,[3]!Table13456[No заказа],[3]!Table13456[Дата
отправки],"",0,1)</f>
        <v>45771</v>
      </c>
      <c r="C1376" s="3"/>
      <c r="D1376" s="3"/>
      <c r="F1376" s="5">
        <f>_xlfn.XLOOKUP(A1376,[3]!Table13456[No заказа],[3]!Table13456[Количество],"",0,1)</f>
        <v>1</v>
      </c>
      <c r="G1376" s="5">
        <f>_xlfn.XLOOKUP(A1376,[3]!Table13456[No заказа],[3]!Table13456[Цена],"",0,1)</f>
        <v>15990</v>
      </c>
      <c r="H1376" s="2" t="str">
        <f>M01_SETTINGS!$F$2</f>
        <v>KASPI</v>
      </c>
    </row>
    <row r="1377" spans="1:8" x14ac:dyDescent="0.35">
      <c r="A1377" s="2">
        <v>538380483</v>
      </c>
      <c r="B1377" s="3">
        <f>_xlfn.XLOOKUP(A1377,[3]!Table13456[No заказа],[3]!Table13456[Дата
отправки],"",0,1)</f>
        <v>45771</v>
      </c>
      <c r="C1377" s="3"/>
      <c r="D1377" s="3"/>
      <c r="F1377" s="5">
        <f>_xlfn.XLOOKUP(A1377,[3]!Table13456[No заказа],[3]!Table13456[Количество],"",0,1)</f>
        <v>1</v>
      </c>
      <c r="G1377" s="5">
        <f>_xlfn.XLOOKUP(A1377,[3]!Table13456[No заказа],[3]!Table13456[Цена],"",0,1)</f>
        <v>15990</v>
      </c>
      <c r="H1377" s="2" t="str">
        <f>M01_SETTINGS!$F$2</f>
        <v>KASPI</v>
      </c>
    </row>
    <row r="1378" spans="1:8" x14ac:dyDescent="0.35">
      <c r="A1378" s="2">
        <v>538208540</v>
      </c>
      <c r="B1378" s="3">
        <f>_xlfn.XLOOKUP(A1378,[3]!Table13456[No заказа],[3]!Table13456[Дата
отправки],"",0,1)</f>
        <v>45771</v>
      </c>
      <c r="C1378" s="3"/>
      <c r="D1378" s="3"/>
      <c r="F1378" s="5">
        <f>_xlfn.XLOOKUP(A1378,[3]!Table13456[No заказа],[3]!Table13456[Количество],"",0,1)</f>
        <v>1</v>
      </c>
      <c r="G1378" s="5">
        <f>_xlfn.XLOOKUP(A1378,[3]!Table13456[No заказа],[3]!Table13456[Цена],"",0,1)</f>
        <v>15990</v>
      </c>
      <c r="H1378" s="2" t="str">
        <f>M01_SETTINGS!$F$2</f>
        <v>KASPI</v>
      </c>
    </row>
    <row r="1379" spans="1:8" x14ac:dyDescent="0.35">
      <c r="A1379" s="2">
        <v>538399169</v>
      </c>
      <c r="B1379" s="3">
        <f>_xlfn.XLOOKUP(A1379,[3]!Table13456[No заказа],[3]!Table13456[Дата
отправки],"",0,1)</f>
        <v>45771</v>
      </c>
      <c r="C1379" s="3"/>
      <c r="D1379" s="3"/>
      <c r="F1379" s="5">
        <f>_xlfn.XLOOKUP(A1379,[3]!Table13456[No заказа],[3]!Table13456[Количество],"",0,1)</f>
        <v>1</v>
      </c>
      <c r="G1379" s="5">
        <f>_xlfn.XLOOKUP(A1379,[3]!Table13456[No заказа],[3]!Table13456[Цена],"",0,1)</f>
        <v>15990</v>
      </c>
      <c r="H1379" s="2" t="str">
        <f>M01_SETTINGS!$F$2</f>
        <v>KASPI</v>
      </c>
    </row>
    <row r="1380" spans="1:8" x14ac:dyDescent="0.35">
      <c r="A1380" s="2">
        <v>538314852</v>
      </c>
      <c r="B1380" s="3">
        <f>_xlfn.XLOOKUP(A1380,[3]!Table13456[No заказа],[3]!Table13456[Дата
отправки],"",0,1)</f>
        <v>45771</v>
      </c>
      <c r="C1380" s="3"/>
      <c r="D1380" s="3"/>
      <c r="F1380" s="5">
        <f>_xlfn.XLOOKUP(A1380,[3]!Table13456[No заказа],[3]!Table13456[Количество],"",0,1)</f>
        <v>1</v>
      </c>
      <c r="G1380" s="5">
        <f>_xlfn.XLOOKUP(A1380,[3]!Table13456[No заказа],[3]!Table13456[Цена],"",0,1)</f>
        <v>8289</v>
      </c>
      <c r="H1380" s="2" t="str">
        <f>M01_SETTINGS!$F$2</f>
        <v>KASPI</v>
      </c>
    </row>
    <row r="1381" spans="1:8" x14ac:dyDescent="0.35">
      <c r="A1381" s="2">
        <v>538037035</v>
      </c>
      <c r="B1381" s="3">
        <f>_xlfn.XLOOKUP(A1381,[3]!Table13456[No заказа],[3]!Table13456[Дата
отправки],"",0,1)</f>
        <v>45771</v>
      </c>
      <c r="C1381" s="3"/>
      <c r="D1381" s="3"/>
      <c r="F1381" s="5">
        <f>_xlfn.XLOOKUP(A1381,[3]!Table13456[No заказа],[3]!Table13456[Количество],"",0,1)</f>
        <v>1</v>
      </c>
      <c r="G1381" s="5">
        <f>_xlfn.XLOOKUP(A1381,[3]!Table13456[No заказа],[3]!Table13456[Цена],"",0,1)</f>
        <v>8984</v>
      </c>
      <c r="H1381" s="2" t="str">
        <f>M01_SETTINGS!$F$2</f>
        <v>KASPI</v>
      </c>
    </row>
    <row r="1382" spans="1:8" x14ac:dyDescent="0.35">
      <c r="A1382" s="2">
        <v>537950758</v>
      </c>
      <c r="B1382" s="3">
        <f>_xlfn.XLOOKUP(A1382,[3]!Table13456[No заказа],[3]!Table13456[Дата
отправки],"",0,1)</f>
        <v>45771</v>
      </c>
      <c r="C1382" s="3"/>
      <c r="D1382" s="3"/>
      <c r="F1382" s="5">
        <f>_xlfn.XLOOKUP(A1382,[3]!Table13456[No заказа],[3]!Table13456[Количество],"",0,1)</f>
        <v>1</v>
      </c>
      <c r="G1382" s="5">
        <f>_xlfn.XLOOKUP(A1382,[3]!Table13456[No заказа],[3]!Table13456[Цена],"",0,1)</f>
        <v>8984</v>
      </c>
      <c r="H1382" s="2" t="str">
        <f>M01_SETTINGS!$F$2</f>
        <v>KASPI</v>
      </c>
    </row>
    <row r="1383" spans="1:8" x14ac:dyDescent="0.35">
      <c r="A1383" s="2">
        <v>538111638</v>
      </c>
      <c r="B1383" s="3">
        <f>_xlfn.XLOOKUP(A1383,[3]!Table13456[No заказа],[3]!Table13456[Дата
отправки],"",0,1)</f>
        <v>45771</v>
      </c>
      <c r="C1383" s="3"/>
      <c r="D1383" s="3"/>
      <c r="F1383" s="5">
        <f>_xlfn.XLOOKUP(A1383,[3]!Table13456[No заказа],[3]!Table13456[Количество],"",0,1)</f>
        <v>1</v>
      </c>
      <c r="G1383" s="5">
        <f>_xlfn.XLOOKUP(A1383,[3]!Table13456[No заказа],[3]!Table13456[Цена],"",0,1)</f>
        <v>8488</v>
      </c>
      <c r="H1383" s="2" t="str">
        <f>M01_SETTINGS!$F$2</f>
        <v>KASPI</v>
      </c>
    </row>
    <row r="1384" spans="1:8" x14ac:dyDescent="0.35">
      <c r="A1384" s="2">
        <v>538144124</v>
      </c>
      <c r="B1384" s="3">
        <f>_xlfn.XLOOKUP(A1384,[3]!Table13456[No заказа],[3]!Table13456[Дата
отправки],"",0,1)</f>
        <v>45771</v>
      </c>
      <c r="C1384" s="3"/>
      <c r="D1384" s="3"/>
      <c r="F1384" s="5">
        <f>_xlfn.XLOOKUP(A1384,[3]!Table13456[No заказа],[3]!Table13456[Количество],"",0,1)</f>
        <v>1</v>
      </c>
      <c r="G1384" s="5">
        <f>_xlfn.XLOOKUP(A1384,[3]!Table13456[No заказа],[3]!Table13456[Цена],"",0,1)</f>
        <v>8289</v>
      </c>
      <c r="H1384" s="2" t="str">
        <f>M01_SETTINGS!$F$2</f>
        <v>KASPI</v>
      </c>
    </row>
    <row r="1385" spans="1:8" x14ac:dyDescent="0.35">
      <c r="A1385" s="2">
        <v>537962280</v>
      </c>
      <c r="B1385" s="3">
        <f>_xlfn.XLOOKUP(A1385,[3]!Table13456[No заказа],[3]!Table13456[Дата
отправки],"",0,1)</f>
        <v>45771</v>
      </c>
      <c r="C1385" s="3"/>
      <c r="D1385" s="3"/>
      <c r="F1385" s="5">
        <f>_xlfn.XLOOKUP(A1385,[3]!Table13456[No заказа],[3]!Table13456[Количество],"",0,1)</f>
        <v>1</v>
      </c>
      <c r="G1385" s="5">
        <f>_xlfn.XLOOKUP(A1385,[3]!Table13456[No заказа],[3]!Table13456[Цена],"",0,1)</f>
        <v>8344</v>
      </c>
      <c r="H1385" s="2" t="str">
        <f>M01_SETTINGS!$F$2</f>
        <v>KASPI</v>
      </c>
    </row>
    <row r="1386" spans="1:8" x14ac:dyDescent="0.35">
      <c r="A1386" s="2">
        <v>538120216</v>
      </c>
      <c r="B1386" s="3">
        <f>_xlfn.XLOOKUP(A1386,[3]!Table13456[No заказа],[3]!Table13456[Дата
отправки],"",0,1)</f>
        <v>45771</v>
      </c>
      <c r="C1386" s="3"/>
      <c r="D1386" s="3"/>
      <c r="F1386" s="5">
        <f>_xlfn.XLOOKUP(A1386,[3]!Table13456[No заказа],[3]!Table13456[Количество],"",0,1)</f>
        <v>1</v>
      </c>
      <c r="G1386" s="5">
        <f>_xlfn.XLOOKUP(A1386,[3]!Table13456[No заказа],[3]!Table13456[Цена],"",0,1)</f>
        <v>11994</v>
      </c>
      <c r="H1386" s="2" t="str">
        <f>M01_SETTINGS!$F$2</f>
        <v>KASPI</v>
      </c>
    </row>
    <row r="1387" spans="1:8" x14ac:dyDescent="0.35">
      <c r="A1387" s="2">
        <v>538114941</v>
      </c>
      <c r="B1387" s="3">
        <f>_xlfn.XLOOKUP(A1387,[3]!Table13456[No заказа],[3]!Table13456[Дата
отправки],"",0,1)</f>
        <v>45771</v>
      </c>
      <c r="C1387" s="3"/>
      <c r="D1387" s="3"/>
      <c r="F1387" s="5">
        <f>_xlfn.XLOOKUP(A1387,[3]!Table13456[No заказа],[3]!Table13456[Количество],"",0,1)</f>
        <v>1</v>
      </c>
      <c r="G1387" s="5">
        <f>_xlfn.XLOOKUP(A1387,[3]!Table13456[No заказа],[3]!Table13456[Цена],"",0,1)</f>
        <v>8999</v>
      </c>
      <c r="H1387" s="2" t="str">
        <f>M01_SETTINGS!$F$2</f>
        <v>KASPI</v>
      </c>
    </row>
    <row r="1388" spans="1:8" x14ac:dyDescent="0.35">
      <c r="A1388" s="2">
        <v>537513237</v>
      </c>
      <c r="B1388" s="3">
        <f>_xlfn.XLOOKUP(A1388,[3]!Table13456[No заказа],[3]!Table13456[Дата
отправки],"",0,1)</f>
        <v>45770</v>
      </c>
      <c r="C1388" s="3"/>
      <c r="D1388" s="3"/>
      <c r="F1388" s="5">
        <f>_xlfn.XLOOKUP(A1388,[3]!Table13456[No заказа],[3]!Table13456[Количество],"",0,1)</f>
        <v>1</v>
      </c>
      <c r="G1388" s="5">
        <f>_xlfn.XLOOKUP(A1388,[3]!Table13456[No заказа],[3]!Table13456[Цена],"",0,1)</f>
        <v>9000</v>
      </c>
      <c r="H1388" s="2" t="str">
        <f>M01_SETTINGS!$F$2</f>
        <v>KASPI</v>
      </c>
    </row>
    <row r="1389" spans="1:8" x14ac:dyDescent="0.35">
      <c r="A1389" s="2">
        <v>537878164</v>
      </c>
      <c r="B1389" s="3">
        <f>_xlfn.XLOOKUP(A1389,[3]!Table13456[No заказа],[3]!Table13456[Дата
отправки],"",0,1)</f>
        <v>45770</v>
      </c>
      <c r="C1389" s="3"/>
      <c r="D1389" s="3"/>
      <c r="F1389" s="5">
        <f>_xlfn.XLOOKUP(A1389,[3]!Table13456[No заказа],[3]!Table13456[Количество],"",0,1)</f>
        <v>1</v>
      </c>
      <c r="G1389" s="5">
        <f>_xlfn.XLOOKUP(A1389,[3]!Table13456[No заказа],[3]!Table13456[Цена],"",0,1)</f>
        <v>8500</v>
      </c>
      <c r="H1389" s="2" t="str">
        <f>M01_SETTINGS!$F$2</f>
        <v>KASPI</v>
      </c>
    </row>
    <row r="1390" spans="1:8" x14ac:dyDescent="0.35">
      <c r="A1390" s="2">
        <v>537883197</v>
      </c>
      <c r="B1390" s="3">
        <f>_xlfn.XLOOKUP(A1390,[3]!Table13456[No заказа],[3]!Table13456[Дата
отправки],"",0,1)</f>
        <v>45770</v>
      </c>
      <c r="C1390" s="3"/>
      <c r="D1390" s="3"/>
      <c r="F1390" s="5">
        <f>_xlfn.XLOOKUP(A1390,[3]!Table13456[No заказа],[3]!Table13456[Количество],"",0,1)</f>
        <v>1</v>
      </c>
      <c r="G1390" s="5">
        <f>_xlfn.XLOOKUP(A1390,[3]!Table13456[No заказа],[3]!Table13456[Цена],"",0,1)</f>
        <v>8289</v>
      </c>
      <c r="H1390" s="2" t="str">
        <f>M01_SETTINGS!$F$2</f>
        <v>KASPI</v>
      </c>
    </row>
    <row r="1391" spans="1:8" x14ac:dyDescent="0.35">
      <c r="A1391" s="2">
        <v>537649094</v>
      </c>
      <c r="B1391" s="3">
        <f>_xlfn.XLOOKUP(A1391,[3]!Table13456[No заказа],[3]!Table13456[Дата
отправки],"",0,1)</f>
        <v>45770</v>
      </c>
      <c r="C1391" s="3"/>
      <c r="D1391" s="3"/>
      <c r="F1391" s="5">
        <f>_xlfn.XLOOKUP(A1391,[3]!Table13456[No заказа],[3]!Table13456[Количество],"",0,1)</f>
        <v>1</v>
      </c>
      <c r="G1391" s="5">
        <f>_xlfn.XLOOKUP(A1391,[3]!Table13456[No заказа],[3]!Table13456[Цена],"",0,1)</f>
        <v>8289</v>
      </c>
      <c r="H1391" s="2" t="str">
        <f>M01_SETTINGS!$F$2</f>
        <v>KASPI</v>
      </c>
    </row>
    <row r="1392" spans="1:8" x14ac:dyDescent="0.35">
      <c r="A1392" s="2">
        <v>537905250</v>
      </c>
      <c r="B1392" s="3">
        <f>_xlfn.XLOOKUP(A1392,[3]!Table13456[No заказа],[3]!Table13456[Дата
отправки],"",0,1)</f>
        <v>45770</v>
      </c>
      <c r="C1392" s="3"/>
      <c r="D1392" s="3"/>
      <c r="F1392" s="5">
        <f>_xlfn.XLOOKUP(A1392,[3]!Table13456[No заказа],[3]!Table13456[Количество],"",0,1)</f>
        <v>1</v>
      </c>
      <c r="G1392" s="5">
        <f>_xlfn.XLOOKUP(A1392,[3]!Table13456[No заказа],[3]!Table13456[Цена],"",0,1)</f>
        <v>8340</v>
      </c>
      <c r="H1392" s="2" t="str">
        <f>M01_SETTINGS!$F$2</f>
        <v>KASPI</v>
      </c>
    </row>
    <row r="1393" spans="1:8" x14ac:dyDescent="0.35">
      <c r="A1393" s="2">
        <v>537947595</v>
      </c>
      <c r="B1393" s="3">
        <f>_xlfn.XLOOKUP(A1393,[3]!Table13456[No заказа],[3]!Table13456[Дата
отправки],"",0,1)</f>
        <v>45770</v>
      </c>
      <c r="C1393" s="3"/>
      <c r="D1393" s="3"/>
      <c r="F1393" s="5">
        <f>_xlfn.XLOOKUP(A1393,[3]!Table13456[No заказа],[3]!Table13456[Количество],"",0,1)</f>
        <v>1</v>
      </c>
      <c r="G1393" s="5">
        <f>_xlfn.XLOOKUP(A1393,[3]!Table13456[No заказа],[3]!Table13456[Цена],"",0,1)</f>
        <v>8500</v>
      </c>
      <c r="H1393" s="2" t="str">
        <f>M01_SETTINGS!$F$2</f>
        <v>KASPI</v>
      </c>
    </row>
    <row r="1394" spans="1:8" x14ac:dyDescent="0.35">
      <c r="A1394" s="2">
        <v>537417928</v>
      </c>
      <c r="B1394" s="3">
        <f>_xlfn.XLOOKUP(A1394,[3]!Table13456[No заказа],[3]!Table13456[Дата
отправки],"",0,1)</f>
        <v>45770</v>
      </c>
      <c r="C1394" s="3"/>
      <c r="D1394" s="3"/>
      <c r="F1394" s="5">
        <f>_xlfn.XLOOKUP(A1394,[3]!Table13456[No заказа],[3]!Table13456[Количество],"",0,1)</f>
        <v>1</v>
      </c>
      <c r="G1394" s="5">
        <f>_xlfn.XLOOKUP(A1394,[3]!Table13456[No заказа],[3]!Table13456[Цена],"",0,1)</f>
        <v>8888</v>
      </c>
      <c r="H1394" s="2" t="str">
        <f>M01_SETTINGS!$F$2</f>
        <v>KASPI</v>
      </c>
    </row>
    <row r="1395" spans="1:8" x14ac:dyDescent="0.35">
      <c r="A1395" s="2">
        <v>537685071</v>
      </c>
      <c r="B1395" s="3">
        <f>_xlfn.XLOOKUP(A1395,[3]!Table13456[No заказа],[3]!Table13456[Дата
отправки],"",0,1)</f>
        <v>45770</v>
      </c>
      <c r="C1395" s="3"/>
      <c r="D1395" s="3"/>
      <c r="F1395" s="5">
        <f>_xlfn.XLOOKUP(A1395,[3]!Table13456[No заказа],[3]!Table13456[Количество],"",0,1)</f>
        <v>1</v>
      </c>
      <c r="G1395" s="5">
        <f>_xlfn.XLOOKUP(A1395,[3]!Table13456[No заказа],[3]!Table13456[Цена],"",0,1)</f>
        <v>8500</v>
      </c>
      <c r="H1395" s="2" t="str">
        <f>M01_SETTINGS!$F$2</f>
        <v>KASPI</v>
      </c>
    </row>
    <row r="1396" spans="1:8" x14ac:dyDescent="0.35">
      <c r="A1396" s="2">
        <v>537797698</v>
      </c>
      <c r="B1396" s="3">
        <f>_xlfn.XLOOKUP(A1396,[3]!Table13456[No заказа],[3]!Table13456[Дата
отправки],"",0,1)</f>
        <v>45770</v>
      </c>
      <c r="C1396" s="3"/>
      <c r="D1396" s="3"/>
      <c r="F1396" s="5">
        <f>_xlfn.XLOOKUP(A1396,[3]!Table13456[No заказа],[3]!Table13456[Количество],"",0,1)</f>
        <v>1</v>
      </c>
      <c r="G1396" s="5">
        <f>_xlfn.XLOOKUP(A1396,[3]!Table13456[No заказа],[3]!Table13456[Цена],"",0,1)</f>
        <v>15990</v>
      </c>
      <c r="H1396" s="2" t="str">
        <f>M01_SETTINGS!$F$2</f>
        <v>KASPI</v>
      </c>
    </row>
    <row r="1397" spans="1:8" x14ac:dyDescent="0.35">
      <c r="A1397" s="2">
        <v>537569984</v>
      </c>
      <c r="B1397" s="3">
        <f>_xlfn.XLOOKUP(A1397,[3]!Table13456[No заказа],[3]!Table13456[Дата
отправки],"",0,1)</f>
        <v>45770</v>
      </c>
      <c r="C1397" s="3"/>
      <c r="D1397" s="3"/>
      <c r="F1397" s="5">
        <f>_xlfn.XLOOKUP(A1397,[3]!Table13456[No заказа],[3]!Table13456[Количество],"",0,1)</f>
        <v>1</v>
      </c>
      <c r="G1397" s="5">
        <f>_xlfn.XLOOKUP(A1397,[3]!Table13456[No заказа],[3]!Table13456[Цена],"",0,1)</f>
        <v>15990</v>
      </c>
      <c r="H1397" s="2" t="str">
        <f>M01_SETTINGS!$F$2</f>
        <v>KASPI</v>
      </c>
    </row>
    <row r="1398" spans="1:8" x14ac:dyDescent="0.35">
      <c r="A1398" s="2">
        <v>537713612</v>
      </c>
      <c r="B1398" s="3">
        <f>_xlfn.XLOOKUP(A1398,[3]!Table13456[No заказа],[3]!Table13456[Дата
отправки],"",0,1)</f>
        <v>45770</v>
      </c>
      <c r="C1398" s="3"/>
      <c r="D1398" s="3"/>
      <c r="F1398" s="5">
        <f>_xlfn.XLOOKUP(A1398,[3]!Table13456[No заказа],[3]!Table13456[Количество],"",0,1)</f>
        <v>1</v>
      </c>
      <c r="G1398" s="5">
        <f>_xlfn.XLOOKUP(A1398,[3]!Table13456[No заказа],[3]!Table13456[Цена],"",0,1)</f>
        <v>8340</v>
      </c>
      <c r="H1398" s="2" t="str">
        <f>M01_SETTINGS!$F$2</f>
        <v>KASPI</v>
      </c>
    </row>
    <row r="1399" spans="1:8" x14ac:dyDescent="0.35">
      <c r="A1399" s="2">
        <v>537668369</v>
      </c>
      <c r="B1399" s="3">
        <f>_xlfn.XLOOKUP(A1399,[3]!Table13456[No заказа],[3]!Table13456[Дата
отправки],"",0,1)</f>
        <v>45770</v>
      </c>
      <c r="C1399" s="3"/>
      <c r="D1399" s="3"/>
      <c r="F1399" s="5">
        <f>_xlfn.XLOOKUP(A1399,[3]!Table13456[No заказа],[3]!Table13456[Количество],"",0,1)</f>
        <v>1</v>
      </c>
      <c r="G1399" s="5">
        <f>_xlfn.XLOOKUP(A1399,[3]!Table13456[No заказа],[3]!Table13456[Цена],"",0,1)</f>
        <v>11998</v>
      </c>
      <c r="H1399" s="2" t="str">
        <f>M01_SETTINGS!$F$2</f>
        <v>KASPI</v>
      </c>
    </row>
    <row r="1400" spans="1:8" x14ac:dyDescent="0.35">
      <c r="A1400" s="2">
        <v>537431792</v>
      </c>
      <c r="B1400" s="3">
        <f>_xlfn.XLOOKUP(A1400,[3]!Table13456[No заказа],[3]!Table13456[Дата
отправки],"",0,1)</f>
        <v>45770</v>
      </c>
      <c r="C1400" s="3"/>
      <c r="D1400" s="3"/>
      <c r="F1400" s="5">
        <f>_xlfn.XLOOKUP(A1400,[3]!Table13456[No заказа],[3]!Table13456[Количество],"",0,1)</f>
        <v>1</v>
      </c>
      <c r="G1400" s="5">
        <f>_xlfn.XLOOKUP(A1400,[3]!Table13456[No заказа],[3]!Table13456[Цена],"",0,1)</f>
        <v>9000</v>
      </c>
      <c r="H1400" s="2" t="str">
        <f>M01_SETTINGS!$F$2</f>
        <v>KASPI</v>
      </c>
    </row>
    <row r="1401" spans="1:8" x14ac:dyDescent="0.35">
      <c r="A1401" s="2">
        <v>537442012</v>
      </c>
      <c r="B1401" s="3">
        <f>_xlfn.XLOOKUP(A1401,[3]!Table13456[No заказа],[3]!Table13456[Дата
отправки],"",0,1)</f>
        <v>45770</v>
      </c>
      <c r="C1401" s="3"/>
      <c r="D1401" s="3"/>
      <c r="F1401" s="5">
        <f>_xlfn.XLOOKUP(A1401,[3]!Table13456[No заказа],[3]!Table13456[Количество],"",0,1)</f>
        <v>1</v>
      </c>
      <c r="G1401" s="5">
        <f>_xlfn.XLOOKUP(A1401,[3]!Table13456[No заказа],[3]!Table13456[Цена],"",0,1)</f>
        <v>8289</v>
      </c>
      <c r="H1401" s="2" t="str">
        <f>M01_SETTINGS!$F$2</f>
        <v>KASPI</v>
      </c>
    </row>
    <row r="1402" spans="1:8" x14ac:dyDescent="0.35">
      <c r="A1402" s="2">
        <v>537922210</v>
      </c>
      <c r="B1402" s="3">
        <f>_xlfn.XLOOKUP(A1402,[3]!Table13456[No заказа],[3]!Table13456[Дата
отправки],"",0,1)</f>
        <v>45770</v>
      </c>
      <c r="C1402" s="3"/>
      <c r="D1402" s="3"/>
      <c r="F1402" s="5">
        <f>_xlfn.XLOOKUP(A1402,[3]!Table13456[No заказа],[3]!Table13456[Количество],"",0,1)</f>
        <v>1</v>
      </c>
      <c r="G1402" s="5">
        <f>_xlfn.XLOOKUP(A1402,[3]!Table13456[No заказа],[3]!Table13456[Цена],"",0,1)</f>
        <v>8289</v>
      </c>
      <c r="H1402" s="2" t="str">
        <f>M01_SETTINGS!$F$2</f>
        <v>KASPI</v>
      </c>
    </row>
    <row r="1403" spans="1:8" x14ac:dyDescent="0.35">
      <c r="A1403" s="2">
        <v>537486856</v>
      </c>
      <c r="B1403" s="3">
        <f>_xlfn.XLOOKUP(A1403,[3]!Table13456[No заказа],[3]!Table13456[Дата
отправки],"",0,1)</f>
        <v>45770</v>
      </c>
      <c r="C1403" s="3"/>
      <c r="D1403" s="3"/>
      <c r="F1403" s="5">
        <f>_xlfn.XLOOKUP(A1403,[3]!Table13456[No заказа],[3]!Table13456[Количество],"",0,1)</f>
        <v>1</v>
      </c>
      <c r="G1403" s="5">
        <f>_xlfn.XLOOKUP(A1403,[3]!Table13456[No заказа],[3]!Table13456[Цена],"",0,1)</f>
        <v>9000</v>
      </c>
      <c r="H1403" s="2" t="str">
        <f>M01_SETTINGS!$F$2</f>
        <v>KASPI</v>
      </c>
    </row>
    <row r="1404" spans="1:8" x14ac:dyDescent="0.35">
      <c r="A1404" s="2">
        <v>537612647</v>
      </c>
      <c r="B1404" s="3">
        <f>_xlfn.XLOOKUP(A1404,[3]!Table13456[No заказа],[3]!Table13456[Дата
отправки],"",0,1)</f>
        <v>45770</v>
      </c>
      <c r="C1404" s="3"/>
      <c r="D1404" s="3"/>
      <c r="F1404" s="5">
        <f>_xlfn.XLOOKUP(A1404,[3]!Table13456[No заказа],[3]!Table13456[Количество],"",0,1)</f>
        <v>1</v>
      </c>
      <c r="G1404" s="5">
        <f>_xlfn.XLOOKUP(A1404,[3]!Table13456[No заказа],[3]!Table13456[Цена],"",0,1)</f>
        <v>8987</v>
      </c>
      <c r="H1404" s="2" t="str">
        <f>M01_SETTINGS!$F$2</f>
        <v>KASPI</v>
      </c>
    </row>
    <row r="1405" spans="1:8" x14ac:dyDescent="0.35">
      <c r="A1405" s="2">
        <v>537879919</v>
      </c>
      <c r="B1405" s="3">
        <f>_xlfn.XLOOKUP(A1405,[3]!Table13456[No заказа],[3]!Table13456[Дата
отправки],"",0,1)</f>
        <v>45770</v>
      </c>
      <c r="C1405" s="3"/>
      <c r="D1405" s="3"/>
      <c r="F1405" s="5">
        <f>_xlfn.XLOOKUP(A1405,[3]!Table13456[No заказа],[3]!Table13456[Количество],"",0,1)</f>
        <v>1</v>
      </c>
      <c r="G1405" s="5">
        <f>_xlfn.XLOOKUP(A1405,[3]!Table13456[No заказа],[3]!Table13456[Цена],"",0,1)</f>
        <v>8346</v>
      </c>
      <c r="H1405" s="2" t="str">
        <f>M01_SETTINGS!$F$2</f>
        <v>KASPI</v>
      </c>
    </row>
    <row r="1406" spans="1:8" x14ac:dyDescent="0.35">
      <c r="A1406" s="2">
        <v>537871032</v>
      </c>
      <c r="B1406" s="3">
        <f>_xlfn.XLOOKUP(A1406,[3]!Table13456[No заказа],[3]!Table13456[Дата
отправки],"",0,1)</f>
        <v>45770</v>
      </c>
      <c r="C1406" s="3"/>
      <c r="D1406" s="3"/>
      <c r="F1406" s="5">
        <f>_xlfn.XLOOKUP(A1406,[3]!Table13456[No заказа],[3]!Table13456[Количество],"",0,1)</f>
        <v>1</v>
      </c>
      <c r="G1406" s="5">
        <f>_xlfn.XLOOKUP(A1406,[3]!Table13456[No заказа],[3]!Table13456[Цена],"",0,1)</f>
        <v>8289</v>
      </c>
      <c r="H1406" s="2" t="str">
        <f>M01_SETTINGS!$F$2</f>
        <v>KASPI</v>
      </c>
    </row>
    <row r="1407" spans="1:8" x14ac:dyDescent="0.35">
      <c r="A1407" s="2">
        <v>537630810</v>
      </c>
      <c r="B1407" s="3">
        <f>_xlfn.XLOOKUP(A1407,[3]!Table13456[No заказа],[3]!Table13456[Дата
отправки],"",0,1)</f>
        <v>45770</v>
      </c>
      <c r="C1407" s="3"/>
      <c r="D1407" s="3"/>
      <c r="F1407" s="5">
        <f>_xlfn.XLOOKUP(A1407,[3]!Table13456[No заказа],[3]!Table13456[Количество],"",0,1)</f>
        <v>1</v>
      </c>
      <c r="G1407" s="5">
        <f>_xlfn.XLOOKUP(A1407,[3]!Table13456[No заказа],[3]!Table13456[Цена],"",0,1)</f>
        <v>8998</v>
      </c>
      <c r="H1407" s="2" t="str">
        <f>M01_SETTINGS!$F$2</f>
        <v>KASPI</v>
      </c>
    </row>
    <row r="1408" spans="1:8" x14ac:dyDescent="0.35">
      <c r="A1408" s="2">
        <v>537611853</v>
      </c>
      <c r="B1408" s="3">
        <f>_xlfn.XLOOKUP(A1408,[3]!Table13456[No заказа],[3]!Table13456[Дата
отправки],"",0,1)</f>
        <v>45770</v>
      </c>
      <c r="C1408" s="3"/>
      <c r="D1408" s="3"/>
      <c r="F1408" s="5">
        <f>_xlfn.XLOOKUP(A1408,[3]!Table13456[No заказа],[3]!Table13456[Количество],"",0,1)</f>
        <v>1</v>
      </c>
      <c r="G1408" s="5">
        <f>_xlfn.XLOOKUP(A1408,[3]!Table13456[No заказа],[3]!Table13456[Цена],"",0,1)</f>
        <v>8339</v>
      </c>
      <c r="H1408" s="2" t="str">
        <f>M01_SETTINGS!$F$2</f>
        <v>KASPI</v>
      </c>
    </row>
    <row r="1409" spans="1:8" x14ac:dyDescent="0.35">
      <c r="A1409" s="2">
        <v>537813352</v>
      </c>
      <c r="B1409" s="3">
        <f>_xlfn.XLOOKUP(A1409,[3]!Table13456[No заказа],[3]!Table13456[Дата
отправки],"",0,1)</f>
        <v>45770</v>
      </c>
      <c r="C1409" s="3"/>
      <c r="D1409" s="3"/>
      <c r="F1409" s="5">
        <f>_xlfn.XLOOKUP(A1409,[3]!Table13456[No заказа],[3]!Table13456[Количество],"",0,1)</f>
        <v>1</v>
      </c>
      <c r="G1409" s="5">
        <f>_xlfn.XLOOKUP(A1409,[3]!Table13456[No заказа],[3]!Table13456[Цена],"",0,1)</f>
        <v>8999</v>
      </c>
      <c r="H1409" s="2" t="str">
        <f>M01_SETTINGS!$F$2</f>
        <v>KASPI</v>
      </c>
    </row>
    <row r="1410" spans="1:8" x14ac:dyDescent="0.35">
      <c r="A1410" s="2">
        <v>536931504</v>
      </c>
      <c r="B1410" s="3">
        <f>_xlfn.XLOOKUP(A1410,[3]!Table13456[No заказа],[3]!Table13456[Дата
отправки],"",0,1)</f>
        <v>45769</v>
      </c>
      <c r="C1410" s="3"/>
      <c r="D1410" s="3"/>
      <c r="F1410" s="5">
        <f>_xlfn.XLOOKUP(A1410,[3]!Table13456[No заказа],[3]!Table13456[Количество],"",0,1)</f>
        <v>1</v>
      </c>
      <c r="G1410" s="5">
        <f>_xlfn.XLOOKUP(A1410,[3]!Table13456[No заказа],[3]!Table13456[Цена],"",0,1)</f>
        <v>8346</v>
      </c>
      <c r="H1410" s="2" t="str">
        <f>M01_SETTINGS!$F$2</f>
        <v>KASPI</v>
      </c>
    </row>
    <row r="1411" spans="1:8" x14ac:dyDescent="0.35">
      <c r="A1411" s="2">
        <v>537403089</v>
      </c>
      <c r="B1411" s="3">
        <f>_xlfn.XLOOKUP(A1411,[3]!Table13456[No заказа],[3]!Table13456[Дата
отправки],"",0,1)</f>
        <v>45769</v>
      </c>
      <c r="C1411" s="3"/>
      <c r="D1411" s="3"/>
      <c r="F1411" s="5">
        <f>_xlfn.XLOOKUP(A1411,[3]!Table13456[No заказа],[3]!Table13456[Количество],"",0,1)</f>
        <v>1</v>
      </c>
      <c r="G1411" s="5">
        <f>_xlfn.XLOOKUP(A1411,[3]!Table13456[No заказа],[3]!Table13456[Цена],"",0,1)</f>
        <v>8340</v>
      </c>
      <c r="H1411" s="2" t="str">
        <f>M01_SETTINGS!$F$2</f>
        <v>KASPI</v>
      </c>
    </row>
    <row r="1412" spans="1:8" x14ac:dyDescent="0.35">
      <c r="A1412" s="2">
        <v>537054578</v>
      </c>
      <c r="B1412" s="3">
        <f>_xlfn.XLOOKUP(A1412,[3]!Table13456[No заказа],[3]!Table13456[Дата
отправки],"",0,1)</f>
        <v>45769</v>
      </c>
      <c r="C1412" s="3"/>
      <c r="D1412" s="3"/>
      <c r="F1412" s="5">
        <f>_xlfn.XLOOKUP(A1412,[3]!Table13456[No заказа],[3]!Table13456[Количество],"",0,1)</f>
        <v>1</v>
      </c>
      <c r="G1412" s="5">
        <f>_xlfn.XLOOKUP(A1412,[3]!Table13456[No заказа],[3]!Table13456[Цена],"",0,1)</f>
        <v>8289</v>
      </c>
      <c r="H1412" s="2" t="str">
        <f>M01_SETTINGS!$F$2</f>
        <v>KASPI</v>
      </c>
    </row>
    <row r="1413" spans="1:8" x14ac:dyDescent="0.35">
      <c r="A1413" s="2">
        <v>537335775</v>
      </c>
      <c r="B1413" s="3">
        <f>_xlfn.XLOOKUP(A1413,[3]!Table13456[No заказа],[3]!Table13456[Дата
отправки],"",0,1)</f>
        <v>45769</v>
      </c>
      <c r="C1413" s="3"/>
      <c r="D1413" s="3"/>
      <c r="F1413" s="5">
        <f>_xlfn.XLOOKUP(A1413,[3]!Table13456[No заказа],[3]!Table13456[Количество],"",0,1)</f>
        <v>1</v>
      </c>
      <c r="G1413" s="5">
        <f>_xlfn.XLOOKUP(A1413,[3]!Table13456[No заказа],[3]!Table13456[Цена],"",0,1)</f>
        <v>8289</v>
      </c>
      <c r="H1413" s="2" t="str">
        <f>M01_SETTINGS!$F$2</f>
        <v>KASPI</v>
      </c>
    </row>
    <row r="1414" spans="1:8" x14ac:dyDescent="0.35">
      <c r="A1414" s="2">
        <v>537053363</v>
      </c>
      <c r="B1414" s="3">
        <f>_xlfn.XLOOKUP(A1414,[3]!Table13456[No заказа],[3]!Table13456[Дата
отправки],"",0,1)</f>
        <v>45769</v>
      </c>
      <c r="C1414" s="3"/>
      <c r="D1414" s="3"/>
      <c r="F1414" s="5">
        <f>_xlfn.XLOOKUP(A1414,[3]!Table13456[No заказа],[3]!Table13456[Количество],"",0,1)</f>
        <v>1</v>
      </c>
      <c r="G1414" s="5">
        <f>_xlfn.XLOOKUP(A1414,[3]!Table13456[No заказа],[3]!Table13456[Цена],"",0,1)</f>
        <v>8344</v>
      </c>
      <c r="H1414" s="2" t="str">
        <f>M01_SETTINGS!$F$2</f>
        <v>KASPI</v>
      </c>
    </row>
    <row r="1415" spans="1:8" x14ac:dyDescent="0.35">
      <c r="A1415" s="2">
        <v>537212456</v>
      </c>
      <c r="B1415" s="3">
        <f>_xlfn.XLOOKUP(A1415,[3]!Table13456[No заказа],[3]!Table13456[Дата
отправки],"",0,1)</f>
        <v>45769</v>
      </c>
      <c r="C1415" s="3"/>
      <c r="D1415" s="3"/>
      <c r="F1415" s="5">
        <f>_xlfn.XLOOKUP(A1415,[3]!Table13456[No заказа],[3]!Table13456[Количество],"",0,1)</f>
        <v>1</v>
      </c>
      <c r="G1415" s="5">
        <f>_xlfn.XLOOKUP(A1415,[3]!Table13456[No заказа],[3]!Table13456[Цена],"",0,1)</f>
        <v>8340</v>
      </c>
      <c r="H1415" s="2" t="str">
        <f>M01_SETTINGS!$F$2</f>
        <v>KASPI</v>
      </c>
    </row>
    <row r="1416" spans="1:8" x14ac:dyDescent="0.35">
      <c r="A1416" s="2">
        <v>537075243</v>
      </c>
      <c r="B1416" s="3">
        <f>_xlfn.XLOOKUP(A1416,[3]!Table13456[No заказа],[3]!Table13456[Дата
отправки],"",0,1)</f>
        <v>45769</v>
      </c>
      <c r="C1416" s="3"/>
      <c r="D1416" s="3"/>
      <c r="F1416" s="5">
        <f>_xlfn.XLOOKUP(A1416,[3]!Table13456[No заказа],[3]!Table13456[Количество],"",0,1)</f>
        <v>1</v>
      </c>
      <c r="G1416" s="5">
        <f>_xlfn.XLOOKUP(A1416,[3]!Table13456[No заказа],[3]!Table13456[Цена],"",0,1)</f>
        <v>8344</v>
      </c>
      <c r="H1416" s="2" t="str">
        <f>M01_SETTINGS!$F$2</f>
        <v>KASPI</v>
      </c>
    </row>
    <row r="1417" spans="1:8" x14ac:dyDescent="0.35">
      <c r="A1417" s="2">
        <v>537317354</v>
      </c>
      <c r="B1417" s="3">
        <f>_xlfn.XLOOKUP(A1417,[3]!Table13456[No заказа],[3]!Table13456[Дата
отправки],"",0,1)</f>
        <v>45769</v>
      </c>
      <c r="C1417" s="3"/>
      <c r="D1417" s="3"/>
      <c r="F1417" s="5">
        <f>_xlfn.XLOOKUP(A1417,[3]!Table13456[No заказа],[3]!Table13456[Количество],"",0,1)</f>
        <v>1</v>
      </c>
      <c r="G1417" s="5">
        <f>_xlfn.XLOOKUP(A1417,[3]!Table13456[No заказа],[3]!Table13456[Цена],"",0,1)</f>
        <v>9000</v>
      </c>
      <c r="H1417" s="2" t="str">
        <f>M01_SETTINGS!$F$2</f>
        <v>KASPI</v>
      </c>
    </row>
    <row r="1418" spans="1:8" x14ac:dyDescent="0.35">
      <c r="A1418" s="2">
        <v>537346839</v>
      </c>
      <c r="B1418" s="3">
        <f>_xlfn.XLOOKUP(A1418,[3]!Table13456[No заказа],[3]!Table13456[Дата
отправки],"",0,1)</f>
        <v>45769</v>
      </c>
      <c r="C1418" s="3"/>
      <c r="D1418" s="3"/>
      <c r="F1418" s="5">
        <f>_xlfn.XLOOKUP(A1418,[3]!Table13456[No заказа],[3]!Table13456[Количество],"",0,1)</f>
        <v>1</v>
      </c>
      <c r="G1418" s="5">
        <f>_xlfn.XLOOKUP(A1418,[3]!Table13456[No заказа],[3]!Table13456[Цена],"",0,1)</f>
        <v>8500</v>
      </c>
      <c r="H1418" s="2" t="str">
        <f>M01_SETTINGS!$F$2</f>
        <v>KASPI</v>
      </c>
    </row>
    <row r="1419" spans="1:8" x14ac:dyDescent="0.35">
      <c r="A1419" s="2">
        <v>537309362</v>
      </c>
      <c r="B1419" s="3">
        <f>_xlfn.XLOOKUP(A1419,[3]!Table13456[No заказа],[3]!Table13456[Дата
отправки],"",0,1)</f>
        <v>45769</v>
      </c>
      <c r="C1419" s="3"/>
      <c r="D1419" s="3"/>
      <c r="F1419" s="5">
        <f>_xlfn.XLOOKUP(A1419,[3]!Table13456[No заказа],[3]!Table13456[Количество],"",0,1)</f>
        <v>1</v>
      </c>
      <c r="G1419" s="5">
        <f>_xlfn.XLOOKUP(A1419,[3]!Table13456[No заказа],[3]!Table13456[Цена],"",0,1)</f>
        <v>9000</v>
      </c>
      <c r="H1419" s="2" t="str">
        <f>M01_SETTINGS!$F$2</f>
        <v>KASPI</v>
      </c>
    </row>
    <row r="1420" spans="1:8" x14ac:dyDescent="0.35">
      <c r="A1420" s="2">
        <v>537097286</v>
      </c>
      <c r="B1420" s="3">
        <f>_xlfn.XLOOKUP(A1420,[3]!Table13456[No заказа],[3]!Table13456[Дата
отправки],"",0,1)</f>
        <v>45769</v>
      </c>
      <c r="C1420" s="3"/>
      <c r="D1420" s="3"/>
      <c r="F1420" s="5">
        <f>_xlfn.XLOOKUP(A1420,[3]!Table13456[No заказа],[3]!Table13456[Количество],"",0,1)</f>
        <v>1</v>
      </c>
      <c r="G1420" s="5">
        <f>_xlfn.XLOOKUP(A1420,[3]!Table13456[No заказа],[3]!Table13456[Цена],"",0,1)</f>
        <v>8289</v>
      </c>
      <c r="H1420" s="2" t="str">
        <f>M01_SETTINGS!$F$2</f>
        <v>KASPI</v>
      </c>
    </row>
    <row r="1421" spans="1:8" x14ac:dyDescent="0.35">
      <c r="A1421" s="2">
        <v>536926856</v>
      </c>
      <c r="B1421" s="3">
        <f>_xlfn.XLOOKUP(A1421,[3]!Table13456[No заказа],[3]!Table13456[Дата
отправки],"",0,1)</f>
        <v>45769</v>
      </c>
      <c r="C1421" s="3"/>
      <c r="D1421" s="3"/>
      <c r="F1421" s="5">
        <f>_xlfn.XLOOKUP(A1421,[3]!Table13456[No заказа],[3]!Table13456[Количество],"",0,1)</f>
        <v>1</v>
      </c>
      <c r="G1421" s="5">
        <f>_xlfn.XLOOKUP(A1421,[3]!Table13456[No заказа],[3]!Table13456[Цена],"",0,1)</f>
        <v>8899</v>
      </c>
      <c r="H1421" s="2" t="str">
        <f>M01_SETTINGS!$F$2</f>
        <v>KASPI</v>
      </c>
    </row>
    <row r="1422" spans="1:8" x14ac:dyDescent="0.35">
      <c r="A1422" s="2">
        <v>537201091</v>
      </c>
      <c r="B1422" s="3">
        <f>_xlfn.XLOOKUP(A1422,[3]!Table13456[No заказа],[3]!Table13456[Дата
отправки],"",0,1)</f>
        <v>45769</v>
      </c>
      <c r="C1422" s="3"/>
      <c r="D1422" s="3"/>
      <c r="F1422" s="5">
        <f>_xlfn.XLOOKUP(A1422,[3]!Table13456[No заказа],[3]!Table13456[Количество],"",0,1)</f>
        <v>1</v>
      </c>
      <c r="G1422" s="5">
        <f>_xlfn.XLOOKUP(A1422,[3]!Table13456[No заказа],[3]!Table13456[Цена],"",0,1)</f>
        <v>15990</v>
      </c>
      <c r="H1422" s="2" t="str">
        <f>M01_SETTINGS!$F$2</f>
        <v>KASPI</v>
      </c>
    </row>
    <row r="1423" spans="1:8" x14ac:dyDescent="0.35">
      <c r="A1423" s="2">
        <v>537201091</v>
      </c>
      <c r="B1423" s="3">
        <f>_xlfn.XLOOKUP(A1423,[3]!Table13456[No заказа],[3]!Table13456[Дата
отправки],"",0,1)</f>
        <v>45769</v>
      </c>
      <c r="C1423" s="3"/>
      <c r="D1423" s="3"/>
      <c r="F1423" s="5">
        <f>_xlfn.XLOOKUP(A1423,[3]!Table13456[No заказа],[3]!Table13456[Количество],"",0,1)</f>
        <v>1</v>
      </c>
      <c r="G1423" s="5">
        <f>_xlfn.XLOOKUP(A1423,[3]!Table13456[No заказа],[3]!Table13456[Цена],"",0,1)</f>
        <v>15990</v>
      </c>
      <c r="H1423" s="2" t="str">
        <f>M01_SETTINGS!$F$2</f>
        <v>KASPI</v>
      </c>
    </row>
    <row r="1424" spans="1:8" x14ac:dyDescent="0.35">
      <c r="A1424" s="2">
        <v>537392853</v>
      </c>
      <c r="B1424" s="3">
        <f>_xlfn.XLOOKUP(A1424,[3]!Table13456[No заказа],[3]!Table13456[Дата
отправки],"",0,1)</f>
        <v>45769</v>
      </c>
      <c r="C1424" s="3"/>
      <c r="D1424" s="3"/>
      <c r="F1424" s="5">
        <f>_xlfn.XLOOKUP(A1424,[3]!Table13456[No заказа],[3]!Table13456[Количество],"",0,1)</f>
        <v>1</v>
      </c>
      <c r="G1424" s="5">
        <f>_xlfn.XLOOKUP(A1424,[3]!Table13456[No заказа],[3]!Table13456[Цена],"",0,1)</f>
        <v>8344</v>
      </c>
      <c r="H1424" s="2" t="str">
        <f>M01_SETTINGS!$F$2</f>
        <v>KASPI</v>
      </c>
    </row>
    <row r="1425" spans="1:8" x14ac:dyDescent="0.35">
      <c r="A1425" s="2">
        <v>537124427</v>
      </c>
      <c r="B1425" s="3">
        <f>_xlfn.XLOOKUP(A1425,[3]!Table13456[No заказа],[3]!Table13456[Дата
отправки],"",0,1)</f>
        <v>45769</v>
      </c>
      <c r="C1425" s="3"/>
      <c r="D1425" s="3"/>
      <c r="F1425" s="5">
        <f>_xlfn.XLOOKUP(A1425,[3]!Table13456[No заказа],[3]!Table13456[Количество],"",0,1)</f>
        <v>1</v>
      </c>
      <c r="G1425" s="5">
        <f>_xlfn.XLOOKUP(A1425,[3]!Table13456[No заказа],[3]!Table13456[Цена],"",0,1)</f>
        <v>8344</v>
      </c>
      <c r="H1425" s="2" t="str">
        <f>M01_SETTINGS!$F$2</f>
        <v>KASPI</v>
      </c>
    </row>
    <row r="1426" spans="1:8" x14ac:dyDescent="0.35">
      <c r="A1426" s="2">
        <v>537006851</v>
      </c>
      <c r="B1426" s="3">
        <f>_xlfn.XLOOKUP(A1426,[3]!Table13456[No заказа],[3]!Table13456[Дата
отправки],"",0,1)</f>
        <v>45769</v>
      </c>
      <c r="C1426" s="3"/>
      <c r="D1426" s="3"/>
      <c r="F1426" s="5">
        <f>_xlfn.XLOOKUP(A1426,[3]!Table13456[No заказа],[3]!Table13456[Количество],"",0,1)</f>
        <v>1</v>
      </c>
      <c r="G1426" s="5">
        <f>_xlfn.XLOOKUP(A1426,[3]!Table13456[No заказа],[3]!Table13456[Цена],"",0,1)</f>
        <v>8347</v>
      </c>
      <c r="H1426" s="2" t="str">
        <f>M01_SETTINGS!$F$2</f>
        <v>KASPI</v>
      </c>
    </row>
    <row r="1427" spans="1:8" x14ac:dyDescent="0.35">
      <c r="A1427" s="2">
        <v>537160894</v>
      </c>
      <c r="B1427" s="3">
        <f>_xlfn.XLOOKUP(A1427,[3]!Table13456[No заказа],[3]!Table13456[Дата
отправки],"",0,1)</f>
        <v>45769</v>
      </c>
      <c r="C1427" s="3"/>
      <c r="D1427" s="3"/>
      <c r="F1427" s="5">
        <f>_xlfn.XLOOKUP(A1427,[3]!Table13456[No заказа],[3]!Table13456[Количество],"",0,1)</f>
        <v>1</v>
      </c>
      <c r="G1427" s="5">
        <f>_xlfn.XLOOKUP(A1427,[3]!Table13456[No заказа],[3]!Table13456[Цена],"",0,1)</f>
        <v>8289</v>
      </c>
      <c r="H1427" s="2" t="str">
        <f>M01_SETTINGS!$F$2</f>
        <v>KASPI</v>
      </c>
    </row>
    <row r="1428" spans="1:8" x14ac:dyDescent="0.35">
      <c r="A1428" s="2">
        <v>537110068</v>
      </c>
      <c r="B1428" s="3">
        <f>_xlfn.XLOOKUP(A1428,[3]!Table13456[No заказа],[3]!Table13456[Дата
отправки],"",0,1)</f>
        <v>45769</v>
      </c>
      <c r="C1428" s="3"/>
      <c r="D1428" s="3"/>
      <c r="F1428" s="5">
        <f>_xlfn.XLOOKUP(A1428,[3]!Table13456[No заказа],[3]!Table13456[Количество],"",0,1)</f>
        <v>1</v>
      </c>
      <c r="G1428" s="5">
        <f>_xlfn.XLOOKUP(A1428,[3]!Table13456[No заказа],[3]!Table13456[Цена],"",0,1)</f>
        <v>8289</v>
      </c>
      <c r="H1428" s="2" t="str">
        <f>M01_SETTINGS!$F$2</f>
        <v>KASPI</v>
      </c>
    </row>
    <row r="1429" spans="1:8" x14ac:dyDescent="0.35">
      <c r="A1429" s="2">
        <v>536969691</v>
      </c>
      <c r="B1429" s="3">
        <f>_xlfn.XLOOKUP(A1429,[3]!Table13456[No заказа],[3]!Table13456[Дата
отправки],"",0,1)</f>
        <v>45769</v>
      </c>
      <c r="C1429" s="3"/>
      <c r="D1429" s="3"/>
      <c r="F1429" s="5">
        <f>_xlfn.XLOOKUP(A1429,[3]!Table13456[No заказа],[3]!Table13456[Количество],"",0,1)</f>
        <v>1</v>
      </c>
      <c r="G1429" s="5">
        <f>_xlfn.XLOOKUP(A1429,[3]!Table13456[No заказа],[3]!Table13456[Цена],"",0,1)</f>
        <v>8340</v>
      </c>
      <c r="H1429" s="2" t="str">
        <f>M01_SETTINGS!$F$2</f>
        <v>KASPI</v>
      </c>
    </row>
    <row r="1430" spans="1:8" x14ac:dyDescent="0.35">
      <c r="A1430" s="2">
        <v>537085563</v>
      </c>
      <c r="B1430" s="3">
        <f>_xlfn.XLOOKUP(A1430,[3]!Table13456[No заказа],[3]!Table13456[Дата
отправки],"",0,1)</f>
        <v>45769</v>
      </c>
      <c r="C1430" s="3"/>
      <c r="D1430" s="3"/>
      <c r="F1430" s="5">
        <f>_xlfn.XLOOKUP(A1430,[3]!Table13456[No заказа],[3]!Table13456[Количество],"",0,1)</f>
        <v>1</v>
      </c>
      <c r="G1430" s="5">
        <f>_xlfn.XLOOKUP(A1430,[3]!Table13456[No заказа],[3]!Table13456[Цена],"",0,1)</f>
        <v>8330</v>
      </c>
      <c r="H1430" s="2" t="str">
        <f>M01_SETTINGS!$F$2</f>
        <v>KASPI</v>
      </c>
    </row>
    <row r="1431" spans="1:8" x14ac:dyDescent="0.35">
      <c r="A1431" s="2">
        <v>536729828</v>
      </c>
      <c r="B1431" s="3">
        <f>_xlfn.XLOOKUP(A1431,[3]!Table13456[No заказа],[3]!Table13456[Дата
отправки],"",0,1)</f>
        <v>45769</v>
      </c>
      <c r="C1431" s="3"/>
      <c r="D1431" s="3"/>
      <c r="F1431" s="5">
        <f>_xlfn.XLOOKUP(A1431,[3]!Table13456[No заказа],[3]!Table13456[Количество],"",0,1)</f>
        <v>1</v>
      </c>
      <c r="G1431" s="5">
        <f>_xlfn.XLOOKUP(A1431,[3]!Table13456[No заказа],[3]!Table13456[Цена],"",0,1)</f>
        <v>8289</v>
      </c>
      <c r="H1431" s="2" t="str">
        <f>M01_SETTINGS!$F$2</f>
        <v>KASPI</v>
      </c>
    </row>
    <row r="1432" spans="1:8" x14ac:dyDescent="0.35">
      <c r="A1432" s="2">
        <v>536998091</v>
      </c>
      <c r="B1432" s="3">
        <f>_xlfn.XLOOKUP(A1432,[3]!Table13456[No заказа],[3]!Table13456[Дата
отправки],"",0,1)</f>
        <v>45769</v>
      </c>
      <c r="C1432" s="3"/>
      <c r="D1432" s="3"/>
      <c r="F1432" s="5">
        <f>_xlfn.XLOOKUP(A1432,[3]!Table13456[No заказа],[3]!Table13456[Количество],"",0,1)</f>
        <v>1</v>
      </c>
      <c r="G1432" s="5">
        <f>_xlfn.XLOOKUP(A1432,[3]!Table13456[No заказа],[3]!Table13456[Цена],"",0,1)</f>
        <v>8339</v>
      </c>
      <c r="H1432" s="2" t="str">
        <f>M01_SETTINGS!$F$2</f>
        <v>KASPI</v>
      </c>
    </row>
    <row r="1433" spans="1:8" x14ac:dyDescent="0.35">
      <c r="A1433" s="2">
        <v>537324923</v>
      </c>
      <c r="B1433" s="3">
        <f>_xlfn.XLOOKUP(A1433,[3]!Table13456[No заказа],[3]!Table13456[Дата
отправки],"",0,1)</f>
        <v>45769</v>
      </c>
      <c r="C1433" s="3"/>
      <c r="D1433" s="3"/>
      <c r="F1433" s="5">
        <f>_xlfn.XLOOKUP(A1433,[3]!Table13456[No заказа],[3]!Table13456[Количество],"",0,1)</f>
        <v>1</v>
      </c>
      <c r="G1433" s="5">
        <f>_xlfn.XLOOKUP(A1433,[3]!Table13456[No заказа],[3]!Table13456[Цена],"",0,1)</f>
        <v>8327</v>
      </c>
      <c r="H1433" s="2" t="str">
        <f>M01_SETTINGS!$F$2</f>
        <v>KASPI</v>
      </c>
    </row>
    <row r="1434" spans="1:8" x14ac:dyDescent="0.35">
      <c r="A1434" s="2">
        <v>537081760</v>
      </c>
      <c r="B1434" s="3">
        <f>_xlfn.XLOOKUP(A1434,[3]!Table13456[No заказа],[3]!Table13456[Дата
отправки],"",0,1)</f>
        <v>45769</v>
      </c>
      <c r="C1434" s="3"/>
      <c r="D1434" s="3"/>
      <c r="F1434" s="5">
        <f>_xlfn.XLOOKUP(A1434,[3]!Table13456[No заказа],[3]!Table13456[Количество],"",0,1)</f>
        <v>1</v>
      </c>
      <c r="G1434" s="5">
        <f>_xlfn.XLOOKUP(A1434,[3]!Table13456[No заказа],[3]!Table13456[Цена],"",0,1)</f>
        <v>8346</v>
      </c>
      <c r="H1434" s="2" t="str">
        <f>M01_SETTINGS!$F$2</f>
        <v>KASPI</v>
      </c>
    </row>
    <row r="1435" spans="1:8" x14ac:dyDescent="0.35">
      <c r="A1435" s="2">
        <v>536690577</v>
      </c>
      <c r="B1435" s="3">
        <f>_xlfn.XLOOKUP(A1435,[3]!Table13456[No заказа],[3]!Table13456[Дата
отправки],"",0,1)</f>
        <v>45769</v>
      </c>
      <c r="C1435" s="3"/>
      <c r="D1435" s="3"/>
      <c r="F1435" s="5">
        <f>_xlfn.XLOOKUP(A1435,[3]!Table13456[No заказа],[3]!Table13456[Количество],"",0,1)</f>
        <v>1</v>
      </c>
      <c r="G1435" s="5">
        <f>_xlfn.XLOOKUP(A1435,[3]!Table13456[No заказа],[3]!Table13456[Цена],"",0,1)</f>
        <v>8339</v>
      </c>
      <c r="H1435" s="2" t="str">
        <f>M01_SETTINGS!$F$2</f>
        <v>KASPI</v>
      </c>
    </row>
    <row r="1436" spans="1:8" x14ac:dyDescent="0.35">
      <c r="A1436" s="2">
        <v>537090182</v>
      </c>
      <c r="B1436" s="3">
        <f>_xlfn.XLOOKUP(A1436,[3]!Table13456[No заказа],[3]!Table13456[Дата
отправки],"",0,1)</f>
        <v>45769</v>
      </c>
      <c r="C1436" s="3"/>
      <c r="D1436" s="3"/>
      <c r="F1436" s="5">
        <f>_xlfn.XLOOKUP(A1436,[3]!Table13456[No заказа],[3]!Table13456[Количество],"",0,1)</f>
        <v>1</v>
      </c>
      <c r="G1436" s="5">
        <f>_xlfn.XLOOKUP(A1436,[3]!Table13456[No заказа],[3]!Table13456[Цена],"",0,1)</f>
        <v>8339</v>
      </c>
      <c r="H1436" s="2" t="str">
        <f>M01_SETTINGS!$F$2</f>
        <v>KASPI</v>
      </c>
    </row>
    <row r="1437" spans="1:8" x14ac:dyDescent="0.35">
      <c r="A1437" s="2">
        <v>536963543</v>
      </c>
      <c r="B1437" s="3">
        <f>_xlfn.XLOOKUP(A1437,[3]!Table13456[No заказа],[3]!Table13456[Дата
отправки],"",0,1)</f>
        <v>45769</v>
      </c>
      <c r="C1437" s="3"/>
      <c r="D1437" s="3"/>
      <c r="F1437" s="5">
        <f>_xlfn.XLOOKUP(A1437,[3]!Table13456[No заказа],[3]!Table13456[Количество],"",0,1)</f>
        <v>1</v>
      </c>
      <c r="G1437" s="5">
        <f>_xlfn.XLOOKUP(A1437,[3]!Table13456[No заказа],[3]!Table13456[Цена],"",0,1)</f>
        <v>8886</v>
      </c>
      <c r="H1437" s="2" t="str">
        <f>M01_SETTINGS!$F$2</f>
        <v>KASPI</v>
      </c>
    </row>
    <row r="1438" spans="1:8" x14ac:dyDescent="0.35">
      <c r="A1438" s="2">
        <v>536726283</v>
      </c>
      <c r="B1438" s="3">
        <f>_xlfn.XLOOKUP(A1438,[3]!Table13456[No заказа],[3]!Table13456[Дата
отправки],"",0,1)</f>
        <v>45769</v>
      </c>
      <c r="C1438" s="3"/>
      <c r="D1438" s="3"/>
      <c r="F1438" s="5">
        <f>_xlfn.XLOOKUP(A1438,[3]!Table13456[No заказа],[3]!Table13456[Количество],"",0,1)</f>
        <v>1</v>
      </c>
      <c r="G1438" s="5">
        <f>_xlfn.XLOOKUP(A1438,[3]!Table13456[No заказа],[3]!Table13456[Цена],"",0,1)</f>
        <v>8347</v>
      </c>
      <c r="H1438" s="2" t="str">
        <f>M01_SETTINGS!$F$2</f>
        <v>KASPI</v>
      </c>
    </row>
    <row r="1439" spans="1:8" x14ac:dyDescent="0.35">
      <c r="A1439" s="2">
        <v>536682464</v>
      </c>
      <c r="B1439" s="3">
        <f>_xlfn.XLOOKUP(A1439,[3]!Table13456[No заказа],[3]!Table13456[Дата
отправки],"",0,1)</f>
        <v>45768</v>
      </c>
      <c r="C1439" s="3"/>
      <c r="D1439" s="3"/>
      <c r="F1439" s="5">
        <f>_xlfn.XLOOKUP(A1439,[3]!Table13456[No заказа],[3]!Table13456[Количество],"",0,1)</f>
        <v>1</v>
      </c>
      <c r="G1439" s="5">
        <f>_xlfn.XLOOKUP(A1439,[3]!Table13456[No заказа],[3]!Table13456[Цена],"",0,1)</f>
        <v>8289</v>
      </c>
      <c r="H1439" s="2" t="str">
        <f>M01_SETTINGS!$F$2</f>
        <v>KASPI</v>
      </c>
    </row>
    <row r="1440" spans="1:8" x14ac:dyDescent="0.35">
      <c r="A1440" s="2">
        <v>536622891</v>
      </c>
      <c r="B1440" s="3">
        <f>_xlfn.XLOOKUP(A1440,[3]!Table13456[No заказа],[3]!Table13456[Дата
отправки],"",0,1)</f>
        <v>45768</v>
      </c>
      <c r="C1440" s="3"/>
      <c r="D1440" s="3"/>
      <c r="F1440" s="5">
        <f>_xlfn.XLOOKUP(A1440,[3]!Table13456[No заказа],[3]!Table13456[Количество],"",0,1)</f>
        <v>1</v>
      </c>
      <c r="G1440" s="5">
        <f>_xlfn.XLOOKUP(A1440,[3]!Table13456[No заказа],[3]!Table13456[Цена],"",0,1)</f>
        <v>8289</v>
      </c>
      <c r="H1440" s="2" t="str">
        <f>M01_SETTINGS!$F$2</f>
        <v>KASPI</v>
      </c>
    </row>
    <row r="1441" spans="1:8" x14ac:dyDescent="0.35">
      <c r="A1441" s="2">
        <v>536714948</v>
      </c>
      <c r="B1441" s="3">
        <f>_xlfn.XLOOKUP(A1441,[3]!Table13456[No заказа],[3]!Table13456[Дата
отправки],"",0,1)</f>
        <v>45768</v>
      </c>
      <c r="C1441" s="3"/>
      <c r="D1441" s="3"/>
      <c r="F1441" s="5">
        <f>_xlfn.XLOOKUP(A1441,[3]!Table13456[No заказа],[3]!Table13456[Количество],"",0,1)</f>
        <v>1</v>
      </c>
      <c r="G1441" s="5">
        <f>_xlfn.XLOOKUP(A1441,[3]!Table13456[No заказа],[3]!Table13456[Цена],"",0,1)</f>
        <v>9000</v>
      </c>
      <c r="H1441" s="2" t="str">
        <f>M01_SETTINGS!$F$2</f>
        <v>KASPI</v>
      </c>
    </row>
    <row r="1442" spans="1:8" x14ac:dyDescent="0.35">
      <c r="A1442" s="2">
        <v>536487871</v>
      </c>
      <c r="B1442" s="3">
        <f>_xlfn.XLOOKUP(A1442,[3]!Table13456[No заказа],[3]!Table13456[Дата
отправки],"",0,1)</f>
        <v>45768</v>
      </c>
      <c r="C1442" s="3"/>
      <c r="D1442" s="3"/>
      <c r="F1442" s="5">
        <f>_xlfn.XLOOKUP(A1442,[3]!Table13456[No заказа],[3]!Table13456[Количество],"",0,1)</f>
        <v>1</v>
      </c>
      <c r="G1442" s="5">
        <f>_xlfn.XLOOKUP(A1442,[3]!Table13456[No заказа],[3]!Table13456[Цена],"",0,1)</f>
        <v>18990</v>
      </c>
      <c r="H1442" s="2" t="str">
        <f>M01_SETTINGS!$F$2</f>
        <v>KASPI</v>
      </c>
    </row>
    <row r="1443" spans="1:8" x14ac:dyDescent="0.35">
      <c r="A1443" s="2">
        <v>536671795</v>
      </c>
      <c r="B1443" s="3">
        <f>_xlfn.XLOOKUP(A1443,[3]!Table13456[No заказа],[3]!Table13456[Дата
отправки],"",0,1)</f>
        <v>45768</v>
      </c>
      <c r="C1443" s="3"/>
      <c r="D1443" s="3"/>
      <c r="F1443" s="5">
        <f>_xlfn.XLOOKUP(A1443,[3]!Table13456[No заказа],[3]!Table13456[Количество],"",0,1)</f>
        <v>1</v>
      </c>
      <c r="G1443" s="5">
        <f>_xlfn.XLOOKUP(A1443,[3]!Table13456[No заказа],[3]!Table13456[Цена],"",0,1)</f>
        <v>8340</v>
      </c>
      <c r="H1443" s="2" t="str">
        <f>M01_SETTINGS!$F$2</f>
        <v>KASPI</v>
      </c>
    </row>
    <row r="1444" spans="1:8" x14ac:dyDescent="0.35">
      <c r="A1444" s="2">
        <v>536605382</v>
      </c>
      <c r="B1444" s="3">
        <f>_xlfn.XLOOKUP(A1444,[3]!Table13456[No заказа],[3]!Table13456[Дата
отправки],"",0,1)</f>
        <v>45768</v>
      </c>
      <c r="C1444" s="3"/>
      <c r="D1444" s="3"/>
      <c r="F1444" s="5">
        <f>_xlfn.XLOOKUP(A1444,[3]!Table13456[No заказа],[3]!Table13456[Количество],"",0,1)</f>
        <v>1</v>
      </c>
      <c r="G1444" s="5">
        <f>_xlfn.XLOOKUP(A1444,[3]!Table13456[No заказа],[3]!Table13456[Цена],"",0,1)</f>
        <v>8289</v>
      </c>
      <c r="H1444" s="2" t="str">
        <f>M01_SETTINGS!$F$2</f>
        <v>KASPI</v>
      </c>
    </row>
    <row r="1445" spans="1:8" x14ac:dyDescent="0.35">
      <c r="A1445" s="2">
        <v>536611103</v>
      </c>
      <c r="B1445" s="3">
        <f>_xlfn.XLOOKUP(A1445,[3]!Table13456[No заказа],[3]!Table13456[Дата
отправки],"",0,1)</f>
        <v>45768</v>
      </c>
      <c r="C1445" s="3"/>
      <c r="D1445" s="3"/>
      <c r="F1445" s="5">
        <f>_xlfn.XLOOKUP(A1445,[3]!Table13456[No заказа],[3]!Table13456[Количество],"",0,1)</f>
        <v>1</v>
      </c>
      <c r="G1445" s="5">
        <f>_xlfn.XLOOKUP(A1445,[3]!Table13456[No заказа],[3]!Table13456[Цена],"",0,1)</f>
        <v>8343</v>
      </c>
      <c r="H1445" s="2" t="str">
        <f>M01_SETTINGS!$F$2</f>
        <v>KASPI</v>
      </c>
    </row>
    <row r="1446" spans="1:8" x14ac:dyDescent="0.35">
      <c r="A1446" s="2">
        <v>536729829</v>
      </c>
      <c r="B1446" s="3">
        <f>_xlfn.XLOOKUP(A1446,[3]!Table13456[No заказа],[3]!Table13456[Дата
отправки],"",0,1)</f>
        <v>45768</v>
      </c>
      <c r="C1446" s="3"/>
      <c r="D1446" s="3"/>
      <c r="F1446" s="5">
        <f>_xlfn.XLOOKUP(A1446,[3]!Table13456[No заказа],[3]!Table13456[Количество],"",0,1)</f>
        <v>1</v>
      </c>
      <c r="G1446" s="5">
        <f>_xlfn.XLOOKUP(A1446,[3]!Table13456[No заказа],[3]!Table13456[Цена],"",0,1)</f>
        <v>8799</v>
      </c>
      <c r="H1446" s="2" t="str">
        <f>M01_SETTINGS!$F$2</f>
        <v>KASPI</v>
      </c>
    </row>
    <row r="1447" spans="1:8" x14ac:dyDescent="0.35">
      <c r="A1447" s="2">
        <v>536449892</v>
      </c>
      <c r="B1447" s="3">
        <f>_xlfn.XLOOKUP(A1447,[3]!Table13456[No заказа],[3]!Table13456[Дата
отправки],"",0,1)</f>
        <v>45768</v>
      </c>
      <c r="C1447" s="3"/>
      <c r="D1447" s="3"/>
      <c r="F1447" s="5">
        <f>_xlfn.XLOOKUP(A1447,[3]!Table13456[No заказа],[3]!Table13456[Количество],"",0,1)</f>
        <v>1</v>
      </c>
      <c r="G1447" s="5">
        <f>_xlfn.XLOOKUP(A1447,[3]!Table13456[No заказа],[3]!Table13456[Цена],"",0,1)</f>
        <v>8500</v>
      </c>
      <c r="H1447" s="2" t="str">
        <f>M01_SETTINGS!$F$2</f>
        <v>KASPI</v>
      </c>
    </row>
    <row r="1448" spans="1:8" x14ac:dyDescent="0.35">
      <c r="A1448" s="2">
        <v>536444674</v>
      </c>
      <c r="B1448" s="3">
        <f>_xlfn.XLOOKUP(A1448,[3]!Table13456[No заказа],[3]!Table13456[Дата
отправки],"",0,1)</f>
        <v>45768</v>
      </c>
      <c r="C1448" s="3"/>
      <c r="D1448" s="3"/>
      <c r="F1448" s="5">
        <f>_xlfn.XLOOKUP(A1448,[3]!Table13456[No заказа],[3]!Table13456[Количество],"",0,1)</f>
        <v>1</v>
      </c>
      <c r="G1448" s="5">
        <f>_xlfn.XLOOKUP(A1448,[3]!Table13456[No заказа],[3]!Table13456[Цена],"",0,1)</f>
        <v>8340</v>
      </c>
      <c r="H1448" s="2" t="str">
        <f>M01_SETTINGS!$F$2</f>
        <v>KASPI</v>
      </c>
    </row>
    <row r="1449" spans="1:8" x14ac:dyDescent="0.35">
      <c r="A1449" s="2">
        <v>536543266</v>
      </c>
      <c r="B1449" s="3">
        <f>_xlfn.XLOOKUP(A1449,[3]!Table13456[No заказа],[3]!Table13456[Дата
отправки],"",0,1)</f>
        <v>45768</v>
      </c>
      <c r="C1449" s="3"/>
      <c r="D1449" s="3"/>
      <c r="F1449" s="5">
        <f>_xlfn.XLOOKUP(A1449,[3]!Table13456[No заказа],[3]!Table13456[Количество],"",0,1)</f>
        <v>1</v>
      </c>
      <c r="G1449" s="5">
        <f>_xlfn.XLOOKUP(A1449,[3]!Table13456[No заказа],[3]!Table13456[Цена],"",0,1)</f>
        <v>8337</v>
      </c>
      <c r="H1449" s="2" t="str">
        <f>M01_SETTINGS!$F$2</f>
        <v>KASPI</v>
      </c>
    </row>
    <row r="1450" spans="1:8" x14ac:dyDescent="0.35">
      <c r="A1450" s="2">
        <v>536274274</v>
      </c>
      <c r="B1450" s="3">
        <f>_xlfn.XLOOKUP(A1450,[3]!Table13456[No заказа],[3]!Table13456[Дата
отправки],"",0,1)</f>
        <v>45768</v>
      </c>
      <c r="C1450" s="3"/>
      <c r="D1450" s="3"/>
      <c r="F1450" s="5">
        <f>_xlfn.XLOOKUP(A1450,[3]!Table13456[No заказа],[3]!Table13456[Количество],"",0,1)</f>
        <v>1</v>
      </c>
      <c r="G1450" s="5">
        <f>_xlfn.XLOOKUP(A1450,[3]!Table13456[No заказа],[3]!Table13456[Цена],"",0,1)</f>
        <v>8289</v>
      </c>
      <c r="H1450" s="2" t="str">
        <f>M01_SETTINGS!$F$2</f>
        <v>KASPI</v>
      </c>
    </row>
    <row r="1451" spans="1:8" x14ac:dyDescent="0.35">
      <c r="A1451" s="2">
        <v>536298732</v>
      </c>
      <c r="B1451" s="3">
        <f>_xlfn.XLOOKUP(A1451,[3]!Table13456[No заказа],[3]!Table13456[Дата
отправки],"",0,1)</f>
        <v>45768</v>
      </c>
      <c r="C1451" s="3"/>
      <c r="D1451" s="3"/>
      <c r="F1451" s="5">
        <f>_xlfn.XLOOKUP(A1451,[3]!Table13456[No заказа],[3]!Table13456[Количество],"",0,1)</f>
        <v>1</v>
      </c>
      <c r="G1451" s="5">
        <f>_xlfn.XLOOKUP(A1451,[3]!Table13456[No заказа],[3]!Table13456[Цена],"",0,1)</f>
        <v>8985</v>
      </c>
      <c r="H1451" s="2" t="str">
        <f>M01_SETTINGS!$F$2</f>
        <v>KASPI</v>
      </c>
    </row>
    <row r="1452" spans="1:8" x14ac:dyDescent="0.35">
      <c r="A1452" s="2">
        <v>536322997</v>
      </c>
      <c r="B1452" s="3">
        <f>_xlfn.XLOOKUP(A1452,[3]!Table13456[No заказа],[3]!Table13456[Дата
отправки],"",0,1)</f>
        <v>45768</v>
      </c>
      <c r="C1452" s="3"/>
      <c r="D1452" s="3"/>
      <c r="F1452" s="5">
        <f>_xlfn.XLOOKUP(A1452,[3]!Table13456[No заказа],[3]!Table13456[Количество],"",0,1)</f>
        <v>1</v>
      </c>
      <c r="G1452" s="5">
        <f>_xlfn.XLOOKUP(A1452,[3]!Table13456[No заказа],[3]!Table13456[Цена],"",0,1)</f>
        <v>8289</v>
      </c>
      <c r="H1452" s="2" t="str">
        <f>M01_SETTINGS!$F$2</f>
        <v>KASPI</v>
      </c>
    </row>
    <row r="1453" spans="1:8" x14ac:dyDescent="0.35">
      <c r="A1453" s="2">
        <v>536559499</v>
      </c>
      <c r="B1453" s="3">
        <f>_xlfn.XLOOKUP(A1453,[3]!Table13456[No заказа],[3]!Table13456[Дата
отправки],"",0,1)</f>
        <v>45768</v>
      </c>
      <c r="C1453" s="3"/>
      <c r="D1453" s="3"/>
      <c r="F1453" s="5">
        <f>_xlfn.XLOOKUP(A1453,[3]!Table13456[No заказа],[3]!Table13456[Количество],"",0,1)</f>
        <v>1</v>
      </c>
      <c r="G1453" s="5">
        <f>_xlfn.XLOOKUP(A1453,[3]!Table13456[No заказа],[3]!Table13456[Цена],"",0,1)</f>
        <v>8340</v>
      </c>
      <c r="H1453" s="2" t="str">
        <f>M01_SETTINGS!$F$2</f>
        <v>KASPI</v>
      </c>
    </row>
    <row r="1454" spans="1:8" x14ac:dyDescent="0.35">
      <c r="A1454" s="2">
        <v>536423793</v>
      </c>
      <c r="B1454" s="3">
        <f>_xlfn.XLOOKUP(A1454,[3]!Table13456[No заказа],[3]!Table13456[Дата
отправки],"",0,1)</f>
        <v>45768</v>
      </c>
      <c r="C1454" s="3"/>
      <c r="D1454" s="3"/>
      <c r="F1454" s="5">
        <f>_xlfn.XLOOKUP(A1454,[3]!Table13456[No заказа],[3]!Table13456[Количество],"",0,1)</f>
        <v>1</v>
      </c>
      <c r="G1454" s="5">
        <f>_xlfn.XLOOKUP(A1454,[3]!Table13456[No заказа],[3]!Table13456[Цена],"",0,1)</f>
        <v>8290</v>
      </c>
      <c r="H1454" s="2" t="str">
        <f>M01_SETTINGS!$F$2</f>
        <v>KASPI</v>
      </c>
    </row>
    <row r="1455" spans="1:8" x14ac:dyDescent="0.35">
      <c r="A1455" s="2">
        <v>536394310</v>
      </c>
      <c r="B1455" s="3">
        <f>_xlfn.XLOOKUP(A1455,[3]!Table13456[No заказа],[3]!Table13456[Дата
отправки],"",0,1)</f>
        <v>45768</v>
      </c>
      <c r="C1455" s="3"/>
      <c r="D1455" s="3"/>
      <c r="F1455" s="5">
        <f>_xlfn.XLOOKUP(A1455,[3]!Table13456[No заказа],[3]!Table13456[Количество],"",0,1)</f>
        <v>1</v>
      </c>
      <c r="G1455" s="5">
        <f>_xlfn.XLOOKUP(A1455,[3]!Table13456[No заказа],[3]!Table13456[Цена],"",0,1)</f>
        <v>8347</v>
      </c>
      <c r="H1455" s="2" t="str">
        <f>M01_SETTINGS!$F$2</f>
        <v>KASPI</v>
      </c>
    </row>
    <row r="1456" spans="1:8" x14ac:dyDescent="0.35">
      <c r="A1456" s="2">
        <v>536733978</v>
      </c>
      <c r="B1456" s="3">
        <f>_xlfn.XLOOKUP(A1456,[3]!Table13456[No заказа],[3]!Table13456[Дата
отправки],"",0,1)</f>
        <v>45768</v>
      </c>
      <c r="C1456" s="3"/>
      <c r="D1456" s="3"/>
      <c r="F1456" s="5">
        <f>_xlfn.XLOOKUP(A1456,[3]!Table13456[No заказа],[3]!Table13456[Количество],"",0,1)</f>
        <v>1</v>
      </c>
      <c r="G1456" s="5">
        <f>_xlfn.XLOOKUP(A1456,[3]!Table13456[No заказа],[3]!Table13456[Цена],"",0,1)</f>
        <v>8800</v>
      </c>
      <c r="H1456" s="2" t="str">
        <f>M01_SETTINGS!$F$2</f>
        <v>KASPI</v>
      </c>
    </row>
    <row r="1457" spans="1:8" x14ac:dyDescent="0.35">
      <c r="A1457" s="2">
        <v>536719378</v>
      </c>
      <c r="B1457" s="3">
        <f>_xlfn.XLOOKUP(A1457,[3]!Table13456[No заказа],[3]!Table13456[Дата
отправки],"",0,1)</f>
        <v>45768</v>
      </c>
      <c r="C1457" s="3"/>
      <c r="D1457" s="3"/>
      <c r="F1457" s="5">
        <f>_xlfn.XLOOKUP(A1457,[3]!Table13456[No заказа],[3]!Table13456[Количество],"",0,1)</f>
        <v>1</v>
      </c>
      <c r="G1457" s="5">
        <f>_xlfn.XLOOKUP(A1457,[3]!Table13456[No заказа],[3]!Table13456[Цена],"",0,1)</f>
        <v>14990</v>
      </c>
      <c r="H1457" s="2" t="str">
        <f>M01_SETTINGS!$F$2</f>
        <v>KASPI</v>
      </c>
    </row>
    <row r="1458" spans="1:8" x14ac:dyDescent="0.35">
      <c r="A1458" s="2">
        <v>536638776</v>
      </c>
      <c r="B1458" s="3">
        <f>_xlfn.XLOOKUP(A1458,[3]!Table13456[No заказа],[3]!Table13456[Дата
отправки],"",0,1)</f>
        <v>45768</v>
      </c>
      <c r="C1458" s="3"/>
      <c r="D1458" s="3"/>
      <c r="F1458" s="5">
        <f>_xlfn.XLOOKUP(A1458,[3]!Table13456[No заказа],[3]!Table13456[Количество],"",0,1)</f>
        <v>1</v>
      </c>
      <c r="G1458" s="5">
        <f>_xlfn.XLOOKUP(A1458,[3]!Table13456[No заказа],[3]!Table13456[Цена],"",0,1)</f>
        <v>14990</v>
      </c>
      <c r="H1458" s="2" t="str">
        <f>M01_SETTINGS!$F$2</f>
        <v>KASPI</v>
      </c>
    </row>
    <row r="1459" spans="1:8" x14ac:dyDescent="0.35">
      <c r="A1459" s="2">
        <v>536074973</v>
      </c>
      <c r="B1459" s="3">
        <f>_xlfn.XLOOKUP(A1459,[3]!Table13456[No заказа],[3]!Table13456[Дата
отправки],"",0,1)</f>
        <v>45767</v>
      </c>
      <c r="C1459" s="3"/>
      <c r="D1459" s="3"/>
      <c r="F1459" s="5">
        <f>_xlfn.XLOOKUP(A1459,[3]!Table13456[No заказа],[3]!Table13456[Количество],"",0,1)</f>
        <v>1</v>
      </c>
      <c r="G1459" s="5">
        <f>_xlfn.XLOOKUP(A1459,[3]!Table13456[No заказа],[3]!Table13456[Цена],"",0,1)</f>
        <v>11998</v>
      </c>
      <c r="H1459" s="2" t="str">
        <f>M01_SETTINGS!$F$2</f>
        <v>KASPI</v>
      </c>
    </row>
    <row r="1460" spans="1:8" x14ac:dyDescent="0.35">
      <c r="A1460" s="2">
        <v>536174176</v>
      </c>
      <c r="B1460" s="3">
        <f>_xlfn.XLOOKUP(A1460,[3]!Table13456[No заказа],[3]!Table13456[Дата
отправки],"",0,1)</f>
        <v>45767</v>
      </c>
      <c r="C1460" s="3"/>
      <c r="D1460" s="3"/>
      <c r="F1460" s="5">
        <f>_xlfn.XLOOKUP(A1460,[3]!Table13456[No заказа],[3]!Table13456[Количество],"",0,1)</f>
        <v>1</v>
      </c>
      <c r="G1460" s="5">
        <f>_xlfn.XLOOKUP(A1460,[3]!Table13456[No заказа],[3]!Table13456[Цена],"",0,1)</f>
        <v>18990</v>
      </c>
      <c r="H1460" s="2" t="str">
        <f>M01_SETTINGS!$F$2</f>
        <v>KASPI</v>
      </c>
    </row>
    <row r="1461" spans="1:8" x14ac:dyDescent="0.35">
      <c r="A1461" s="2">
        <v>535955263</v>
      </c>
      <c r="B1461" s="3">
        <f>_xlfn.XLOOKUP(A1461,[3]!Table13456[No заказа],[3]!Table13456[Дата
отправки],"",0,1)</f>
        <v>45767</v>
      </c>
      <c r="C1461" s="3"/>
      <c r="D1461" s="3"/>
      <c r="F1461" s="5">
        <f>_xlfn.XLOOKUP(A1461,[3]!Table13456[No заказа],[3]!Table13456[Количество],"",0,1)</f>
        <v>1</v>
      </c>
      <c r="G1461" s="5">
        <f>_xlfn.XLOOKUP(A1461,[3]!Table13456[No заказа],[3]!Table13456[Цена],"",0,1)</f>
        <v>18990</v>
      </c>
      <c r="H1461" s="2" t="str">
        <f>M01_SETTINGS!$F$2</f>
        <v>KASPI</v>
      </c>
    </row>
    <row r="1462" spans="1:8" x14ac:dyDescent="0.35">
      <c r="A1462" s="2">
        <v>535806483</v>
      </c>
      <c r="B1462" s="3">
        <f>_xlfn.XLOOKUP(A1462,[3]!Table13456[No заказа],[3]!Table13456[Дата
отправки],"",0,1)</f>
        <v>45767</v>
      </c>
      <c r="C1462" s="3"/>
      <c r="D1462" s="3"/>
      <c r="F1462" s="5">
        <f>_xlfn.XLOOKUP(A1462,[3]!Table13456[No заказа],[3]!Table13456[Количество],"",0,1)</f>
        <v>1</v>
      </c>
      <c r="G1462" s="5">
        <f>_xlfn.XLOOKUP(A1462,[3]!Table13456[No заказа],[3]!Table13456[Цена],"",0,1)</f>
        <v>8340</v>
      </c>
      <c r="H1462" s="2" t="str">
        <f>M01_SETTINGS!$F$2</f>
        <v>KASPI</v>
      </c>
    </row>
    <row r="1463" spans="1:8" x14ac:dyDescent="0.35">
      <c r="A1463" s="2">
        <v>536148552</v>
      </c>
      <c r="B1463" s="3">
        <f>_xlfn.XLOOKUP(A1463,[3]!Table13456[No заказа],[3]!Table13456[Дата
отправки],"",0,1)</f>
        <v>45767</v>
      </c>
      <c r="C1463" s="3"/>
      <c r="D1463" s="3"/>
      <c r="F1463" s="5">
        <f>_xlfn.XLOOKUP(A1463,[3]!Table13456[No заказа],[3]!Table13456[Количество],"",0,1)</f>
        <v>1</v>
      </c>
      <c r="G1463" s="5">
        <f>_xlfn.XLOOKUP(A1463,[3]!Table13456[No заказа],[3]!Table13456[Цена],"",0,1)</f>
        <v>8996</v>
      </c>
      <c r="H1463" s="2" t="str">
        <f>M01_SETTINGS!$F$2</f>
        <v>KASPI</v>
      </c>
    </row>
    <row r="1464" spans="1:8" x14ac:dyDescent="0.35">
      <c r="A1464" s="2">
        <v>535914728</v>
      </c>
      <c r="B1464" s="3">
        <f>_xlfn.XLOOKUP(A1464,[3]!Table13456[No заказа],[3]!Table13456[Дата
отправки],"",0,1)</f>
        <v>45767</v>
      </c>
      <c r="C1464" s="3"/>
      <c r="D1464" s="3"/>
      <c r="F1464" s="5">
        <f>_xlfn.XLOOKUP(A1464,[3]!Table13456[No заказа],[3]!Table13456[Количество],"",0,1)</f>
        <v>1</v>
      </c>
      <c r="G1464" s="5">
        <f>_xlfn.XLOOKUP(A1464,[3]!Table13456[No заказа],[3]!Table13456[Цена],"",0,1)</f>
        <v>8996</v>
      </c>
      <c r="H1464" s="2" t="str">
        <f>M01_SETTINGS!$F$2</f>
        <v>KASPI</v>
      </c>
    </row>
    <row r="1465" spans="1:8" x14ac:dyDescent="0.35">
      <c r="A1465" s="2">
        <v>535974596</v>
      </c>
      <c r="B1465" s="3">
        <f>_xlfn.XLOOKUP(A1465,[3]!Table13456[No заказа],[3]!Table13456[Дата
отправки],"",0,1)</f>
        <v>45767</v>
      </c>
      <c r="C1465" s="3"/>
      <c r="D1465" s="3"/>
      <c r="F1465" s="5">
        <f>_xlfn.XLOOKUP(A1465,[3]!Table13456[No заказа],[3]!Table13456[Количество],"",0,1)</f>
        <v>1</v>
      </c>
      <c r="G1465" s="5">
        <f>_xlfn.XLOOKUP(A1465,[3]!Table13456[No заказа],[3]!Table13456[Цена],"",0,1)</f>
        <v>8340</v>
      </c>
      <c r="H1465" s="2" t="str">
        <f>M01_SETTINGS!$F$2</f>
        <v>KASPI</v>
      </c>
    </row>
    <row r="1466" spans="1:8" x14ac:dyDescent="0.35">
      <c r="A1466" s="2">
        <v>536240269</v>
      </c>
      <c r="B1466" s="3">
        <f>_xlfn.XLOOKUP(A1466,[3]!Table13456[No заказа],[3]!Table13456[Дата
отправки],"",0,1)</f>
        <v>45767</v>
      </c>
      <c r="C1466" s="3"/>
      <c r="D1466" s="3"/>
      <c r="F1466" s="5">
        <f>_xlfn.XLOOKUP(A1466,[3]!Table13456[No заказа],[3]!Table13456[Количество],"",0,1)</f>
        <v>1</v>
      </c>
      <c r="G1466" s="5">
        <f>_xlfn.XLOOKUP(A1466,[3]!Table13456[No заказа],[3]!Table13456[Цена],"",0,1)</f>
        <v>8333</v>
      </c>
      <c r="H1466" s="2" t="str">
        <f>M01_SETTINGS!$F$2</f>
        <v>KASPI</v>
      </c>
    </row>
    <row r="1467" spans="1:8" x14ac:dyDescent="0.35">
      <c r="A1467" s="2">
        <v>535937337</v>
      </c>
      <c r="B1467" s="3">
        <f>_xlfn.XLOOKUP(A1467,[3]!Table13456[No заказа],[3]!Table13456[Дата
отправки],"",0,1)</f>
        <v>45767</v>
      </c>
      <c r="C1467" s="3"/>
      <c r="D1467" s="3"/>
      <c r="F1467" s="5">
        <f>_xlfn.XLOOKUP(A1467,[3]!Table13456[No заказа],[3]!Table13456[Количество],"",0,1)</f>
        <v>1</v>
      </c>
      <c r="G1467" s="5">
        <f>_xlfn.XLOOKUP(A1467,[3]!Table13456[No заказа],[3]!Table13456[Цена],"",0,1)</f>
        <v>8333</v>
      </c>
      <c r="H1467" s="2" t="str">
        <f>M01_SETTINGS!$F$2</f>
        <v>KASPI</v>
      </c>
    </row>
    <row r="1468" spans="1:8" x14ac:dyDescent="0.35">
      <c r="A1468" s="2">
        <v>536019718</v>
      </c>
      <c r="B1468" s="3">
        <f>_xlfn.XLOOKUP(A1468,[3]!Table13456[No заказа],[3]!Table13456[Дата
отправки],"",0,1)</f>
        <v>45767</v>
      </c>
      <c r="C1468" s="3"/>
      <c r="D1468" s="3"/>
      <c r="F1468" s="5">
        <f>_xlfn.XLOOKUP(A1468,[3]!Table13456[No заказа],[3]!Table13456[Количество],"",0,1)</f>
        <v>1</v>
      </c>
      <c r="G1468" s="5">
        <f>_xlfn.XLOOKUP(A1468,[3]!Table13456[No заказа],[3]!Table13456[Цена],"",0,1)</f>
        <v>8289</v>
      </c>
      <c r="H1468" s="2" t="str">
        <f>M01_SETTINGS!$F$2</f>
        <v>KASPI</v>
      </c>
    </row>
    <row r="1469" spans="1:8" x14ac:dyDescent="0.35">
      <c r="A1469" s="2">
        <v>535946034</v>
      </c>
      <c r="B1469" s="3">
        <f>_xlfn.XLOOKUP(A1469,[3]!Table13456[No заказа],[3]!Table13456[Дата
отправки],"",0,1)</f>
        <v>45767</v>
      </c>
      <c r="C1469" s="3"/>
      <c r="D1469" s="3"/>
      <c r="F1469" s="5">
        <f>_xlfn.XLOOKUP(A1469,[3]!Table13456[No заказа],[3]!Table13456[Количество],"",0,1)</f>
        <v>1</v>
      </c>
      <c r="G1469" s="5">
        <f>_xlfn.XLOOKUP(A1469,[3]!Table13456[No заказа],[3]!Table13456[Цена],"",0,1)</f>
        <v>8985</v>
      </c>
      <c r="H1469" s="2" t="str">
        <f>M01_SETTINGS!$F$2</f>
        <v>KASPI</v>
      </c>
    </row>
    <row r="1470" spans="1:8" x14ac:dyDescent="0.35">
      <c r="A1470" s="2">
        <v>536001594</v>
      </c>
      <c r="B1470" s="3">
        <f>_xlfn.XLOOKUP(A1470,[3]!Table13456[No заказа],[3]!Table13456[Дата
отправки],"",0,1)</f>
        <v>45767</v>
      </c>
      <c r="C1470" s="3"/>
      <c r="D1470" s="3"/>
      <c r="F1470" s="5">
        <f>_xlfn.XLOOKUP(A1470,[3]!Table13456[No заказа],[3]!Table13456[Количество],"",0,1)</f>
        <v>1</v>
      </c>
      <c r="G1470" s="5">
        <f>_xlfn.XLOOKUP(A1470,[3]!Table13456[No заказа],[3]!Table13456[Цена],"",0,1)</f>
        <v>8289</v>
      </c>
      <c r="H1470" s="2" t="str">
        <f>M01_SETTINGS!$F$2</f>
        <v>KASPI</v>
      </c>
    </row>
    <row r="1471" spans="1:8" x14ac:dyDescent="0.35">
      <c r="A1471" s="2">
        <v>536120445</v>
      </c>
      <c r="B1471" s="3">
        <f>_xlfn.XLOOKUP(A1471,[3]!Table13456[No заказа],[3]!Table13456[Дата
отправки],"",0,1)</f>
        <v>45767</v>
      </c>
      <c r="C1471" s="3"/>
      <c r="D1471" s="3"/>
      <c r="F1471" s="5">
        <f>_xlfn.XLOOKUP(A1471,[3]!Table13456[No заказа],[3]!Table13456[Количество],"",0,1)</f>
        <v>1</v>
      </c>
      <c r="G1471" s="5">
        <f>_xlfn.XLOOKUP(A1471,[3]!Table13456[No заказа],[3]!Table13456[Цена],"",0,1)</f>
        <v>8340</v>
      </c>
      <c r="H1471" s="2" t="str">
        <f>M01_SETTINGS!$F$2</f>
        <v>KASPI</v>
      </c>
    </row>
    <row r="1472" spans="1:8" x14ac:dyDescent="0.35">
      <c r="A1472" s="2">
        <v>536176707</v>
      </c>
      <c r="B1472" s="3">
        <f>_xlfn.XLOOKUP(A1472,[3]!Table13456[No заказа],[3]!Table13456[Дата
отправки],"",0,1)</f>
        <v>45767</v>
      </c>
      <c r="C1472" s="3"/>
      <c r="D1472" s="3"/>
      <c r="F1472" s="5">
        <f>_xlfn.XLOOKUP(A1472,[3]!Table13456[No заказа],[3]!Table13456[Количество],"",0,1)</f>
        <v>1</v>
      </c>
      <c r="G1472" s="5">
        <f>_xlfn.XLOOKUP(A1472,[3]!Table13456[No заказа],[3]!Table13456[Цена],"",0,1)</f>
        <v>8347</v>
      </c>
      <c r="H1472" s="2" t="str">
        <f>M01_SETTINGS!$F$2</f>
        <v>KASPI</v>
      </c>
    </row>
    <row r="1473" spans="1:8" x14ac:dyDescent="0.35">
      <c r="A1473" s="2">
        <v>535809830</v>
      </c>
      <c r="B1473" s="3">
        <f>_xlfn.XLOOKUP(A1473,[3]!Table13456[No заказа],[3]!Table13456[Дата
отправки],"",0,1)</f>
        <v>45767</v>
      </c>
      <c r="C1473" s="3"/>
      <c r="D1473" s="3"/>
      <c r="F1473" s="5">
        <f>_xlfn.XLOOKUP(A1473,[3]!Table13456[No заказа],[3]!Table13456[Количество],"",0,1)</f>
        <v>1</v>
      </c>
      <c r="G1473" s="5">
        <f>_xlfn.XLOOKUP(A1473,[3]!Table13456[No заказа],[3]!Table13456[Цена],"",0,1)</f>
        <v>8290</v>
      </c>
      <c r="H1473" s="2" t="str">
        <f>M01_SETTINGS!$F$2</f>
        <v>KASPI</v>
      </c>
    </row>
    <row r="1474" spans="1:8" x14ac:dyDescent="0.35">
      <c r="A1474" s="2">
        <v>536151891</v>
      </c>
      <c r="B1474" s="3">
        <f>_xlfn.XLOOKUP(A1474,[3]!Table13456[No заказа],[3]!Table13456[Дата
отправки],"",0,1)</f>
        <v>45767</v>
      </c>
      <c r="C1474" s="3"/>
      <c r="D1474" s="3"/>
      <c r="F1474" s="5">
        <f>_xlfn.XLOOKUP(A1474,[3]!Table13456[No заказа],[3]!Table13456[Количество],"",0,1)</f>
        <v>1</v>
      </c>
      <c r="G1474" s="5">
        <f>_xlfn.XLOOKUP(A1474,[3]!Table13456[No заказа],[3]!Table13456[Цена],"",0,1)</f>
        <v>8289</v>
      </c>
      <c r="H1474" s="2" t="str">
        <f>M01_SETTINGS!$F$2</f>
        <v>KASPI</v>
      </c>
    </row>
    <row r="1475" spans="1:8" x14ac:dyDescent="0.35">
      <c r="A1475" s="2">
        <v>535910501</v>
      </c>
      <c r="B1475" s="3">
        <f>_xlfn.XLOOKUP(A1475,[3]!Table13456[No заказа],[3]!Table13456[Дата
отправки],"",0,1)</f>
        <v>45767</v>
      </c>
      <c r="C1475" s="3"/>
      <c r="D1475" s="3"/>
      <c r="F1475" s="5">
        <f>_xlfn.XLOOKUP(A1475,[3]!Table13456[No заказа],[3]!Table13456[Количество],"",0,1)</f>
        <v>1</v>
      </c>
      <c r="G1475" s="5">
        <f>_xlfn.XLOOKUP(A1475,[3]!Table13456[No заказа],[3]!Table13456[Цена],"",0,1)</f>
        <v>8289</v>
      </c>
      <c r="H1475" s="2" t="str">
        <f>M01_SETTINGS!$F$2</f>
        <v>KASPI</v>
      </c>
    </row>
    <row r="1476" spans="1:8" x14ac:dyDescent="0.35">
      <c r="A1476" s="2">
        <v>536039934</v>
      </c>
      <c r="B1476" s="3">
        <f>_xlfn.XLOOKUP(A1476,[3]!Table13456[No заказа],[3]!Table13456[Дата
отправки],"",0,1)</f>
        <v>45767</v>
      </c>
      <c r="C1476" s="3"/>
      <c r="D1476" s="3"/>
      <c r="F1476" s="5">
        <f>_xlfn.XLOOKUP(A1476,[3]!Table13456[No заказа],[3]!Table13456[Количество],"",0,1)</f>
        <v>1</v>
      </c>
      <c r="G1476" s="5">
        <f>_xlfn.XLOOKUP(A1476,[3]!Table13456[No заказа],[3]!Table13456[Цена],"",0,1)</f>
        <v>8996</v>
      </c>
      <c r="H1476" s="2" t="str">
        <f>M01_SETTINGS!$F$2</f>
        <v>KASPI</v>
      </c>
    </row>
    <row r="1477" spans="1:8" x14ac:dyDescent="0.35">
      <c r="A1477" s="2">
        <v>535487383</v>
      </c>
      <c r="B1477" s="3">
        <f>_xlfn.XLOOKUP(A1477,[3]!Table13456[No заказа],[3]!Table13456[Дата
отправки],"",0,1)</f>
        <v>45766</v>
      </c>
      <c r="C1477" s="3"/>
      <c r="D1477" s="3"/>
      <c r="F1477" s="5">
        <f>_xlfn.XLOOKUP(A1477,[3]!Table13456[No заказа],[3]!Table13456[Количество],"",0,1)</f>
        <v>1</v>
      </c>
      <c r="G1477" s="5">
        <f>_xlfn.XLOOKUP(A1477,[3]!Table13456[No заказа],[3]!Table13456[Цена],"",0,1)</f>
        <v>8340</v>
      </c>
      <c r="H1477" s="2" t="str">
        <f>M01_SETTINGS!$F$2</f>
        <v>KASPI</v>
      </c>
    </row>
    <row r="1478" spans="1:8" x14ac:dyDescent="0.35">
      <c r="A1478" s="2">
        <v>535731804</v>
      </c>
      <c r="B1478" s="3">
        <f>_xlfn.XLOOKUP(A1478,[3]!Table13456[No заказа],[3]!Table13456[Дата
отправки],"",0,1)</f>
        <v>45766</v>
      </c>
      <c r="C1478" s="3"/>
      <c r="D1478" s="3"/>
      <c r="F1478" s="5">
        <f>_xlfn.XLOOKUP(A1478,[3]!Table13456[No заказа],[3]!Table13456[Количество],"",0,1)</f>
        <v>1</v>
      </c>
      <c r="G1478" s="5">
        <f>_xlfn.XLOOKUP(A1478,[3]!Table13456[No заказа],[3]!Table13456[Цена],"",0,1)</f>
        <v>8562</v>
      </c>
      <c r="H1478" s="2" t="str">
        <f>M01_SETTINGS!$F$2</f>
        <v>KASPI</v>
      </c>
    </row>
    <row r="1479" spans="1:8" x14ac:dyDescent="0.35">
      <c r="A1479" s="2">
        <v>535255290</v>
      </c>
      <c r="B1479" s="3">
        <f>_xlfn.XLOOKUP(A1479,[3]!Table13456[No заказа],[3]!Table13456[Дата
отправки],"",0,1)</f>
        <v>45766</v>
      </c>
      <c r="C1479" s="3"/>
      <c r="D1479" s="3"/>
      <c r="F1479" s="5">
        <f>_xlfn.XLOOKUP(A1479,[3]!Table13456[No заказа],[3]!Table13456[Количество],"",0,1)</f>
        <v>1</v>
      </c>
      <c r="G1479" s="5">
        <f>_xlfn.XLOOKUP(A1479,[3]!Table13456[No заказа],[3]!Table13456[Цена],"",0,1)</f>
        <v>9000</v>
      </c>
      <c r="H1479" s="2" t="str">
        <f>M01_SETTINGS!$F$2</f>
        <v>KASPI</v>
      </c>
    </row>
    <row r="1480" spans="1:8" x14ac:dyDescent="0.35">
      <c r="A1480" s="2">
        <v>535431130</v>
      </c>
      <c r="B1480" s="3">
        <f>_xlfn.XLOOKUP(A1480,[3]!Table13456[No заказа],[3]!Table13456[Дата
отправки],"",0,1)</f>
        <v>45766</v>
      </c>
      <c r="C1480" s="3"/>
      <c r="D1480" s="3"/>
      <c r="F1480" s="5">
        <f>_xlfn.XLOOKUP(A1480,[3]!Table13456[No заказа],[3]!Table13456[Количество],"",0,1)</f>
        <v>1</v>
      </c>
      <c r="G1480" s="5">
        <f>_xlfn.XLOOKUP(A1480,[3]!Table13456[No заказа],[3]!Table13456[Цена],"",0,1)</f>
        <v>8289</v>
      </c>
      <c r="H1480" s="2" t="str">
        <f>M01_SETTINGS!$F$2</f>
        <v>KASPI</v>
      </c>
    </row>
    <row r="1481" spans="1:8" x14ac:dyDescent="0.35">
      <c r="A1481" s="2">
        <v>535627339</v>
      </c>
      <c r="B1481" s="3">
        <f>_xlfn.XLOOKUP(A1481,[3]!Table13456[No заказа],[3]!Table13456[Дата
отправки],"",0,1)</f>
        <v>45766</v>
      </c>
      <c r="C1481" s="3"/>
      <c r="D1481" s="3"/>
      <c r="F1481" s="5">
        <f>_xlfn.XLOOKUP(A1481,[3]!Table13456[No заказа],[3]!Table13456[Количество],"",0,1)</f>
        <v>1</v>
      </c>
      <c r="G1481" s="5">
        <f>_xlfn.XLOOKUP(A1481,[3]!Table13456[No заказа],[3]!Table13456[Цена],"",0,1)</f>
        <v>8340</v>
      </c>
      <c r="H1481" s="2" t="str">
        <f>M01_SETTINGS!$F$2</f>
        <v>KASPI</v>
      </c>
    </row>
    <row r="1482" spans="1:8" x14ac:dyDescent="0.35">
      <c r="A1482" s="2">
        <v>535525875</v>
      </c>
      <c r="B1482" s="3">
        <f>_xlfn.XLOOKUP(A1482,[3]!Table13456[No заказа],[3]!Table13456[Дата
отправки],"",0,1)</f>
        <v>45766</v>
      </c>
      <c r="C1482" s="3"/>
      <c r="D1482" s="3"/>
      <c r="F1482" s="5">
        <f>_xlfn.XLOOKUP(A1482,[3]!Table13456[No заказа],[3]!Table13456[Количество],"",0,1)</f>
        <v>1</v>
      </c>
      <c r="G1482" s="5">
        <f>_xlfn.XLOOKUP(A1482,[3]!Table13456[No заказа],[3]!Table13456[Цена],"",0,1)</f>
        <v>8348</v>
      </c>
      <c r="H1482" s="2" t="str">
        <f>M01_SETTINGS!$F$2</f>
        <v>KASPI</v>
      </c>
    </row>
    <row r="1483" spans="1:8" x14ac:dyDescent="0.35">
      <c r="A1483" s="2">
        <v>535528926</v>
      </c>
      <c r="B1483" s="3">
        <f>_xlfn.XLOOKUP(A1483,[3]!Table13456[No заказа],[3]!Table13456[Дата
отправки],"",0,1)</f>
        <v>45766</v>
      </c>
      <c r="C1483" s="3"/>
      <c r="D1483" s="3"/>
      <c r="F1483" s="5">
        <f>_xlfn.XLOOKUP(A1483,[3]!Table13456[No заказа],[3]!Table13456[Количество],"",0,1)</f>
        <v>1</v>
      </c>
      <c r="G1483" s="5">
        <f>_xlfn.XLOOKUP(A1483,[3]!Table13456[No заказа],[3]!Table13456[Цена],"",0,1)</f>
        <v>8800</v>
      </c>
      <c r="H1483" s="2" t="str">
        <f>M01_SETTINGS!$F$2</f>
        <v>KASPI</v>
      </c>
    </row>
    <row r="1484" spans="1:8" x14ac:dyDescent="0.35">
      <c r="A1484" s="2">
        <v>535387313</v>
      </c>
      <c r="B1484" s="3">
        <f>_xlfn.XLOOKUP(A1484,[3]!Table13456[No заказа],[3]!Table13456[Дата
отправки],"",0,1)</f>
        <v>45766</v>
      </c>
      <c r="C1484" s="3"/>
      <c r="D1484" s="3"/>
      <c r="F1484" s="5">
        <f>_xlfn.XLOOKUP(A1484,[3]!Table13456[No заказа],[3]!Table13456[Количество],"",0,1)</f>
        <v>1</v>
      </c>
      <c r="G1484" s="5">
        <f>_xlfn.XLOOKUP(A1484,[3]!Table13456[No заказа],[3]!Table13456[Цена],"",0,1)</f>
        <v>18990</v>
      </c>
      <c r="H1484" s="2" t="str">
        <f>M01_SETTINGS!$F$2</f>
        <v>KASPI</v>
      </c>
    </row>
    <row r="1485" spans="1:8" x14ac:dyDescent="0.35">
      <c r="A1485" s="2">
        <v>535613326</v>
      </c>
      <c r="B1485" s="3">
        <f>_xlfn.XLOOKUP(A1485,[3]!Table13456[No заказа],[3]!Table13456[Дата
отправки],"",0,1)</f>
        <v>45766</v>
      </c>
      <c r="C1485" s="3"/>
      <c r="D1485" s="3"/>
      <c r="F1485" s="5">
        <f>_xlfn.XLOOKUP(A1485,[3]!Table13456[No заказа],[3]!Table13456[Количество],"",0,1)</f>
        <v>1</v>
      </c>
      <c r="G1485" s="5">
        <f>_xlfn.XLOOKUP(A1485,[3]!Table13456[No заказа],[3]!Table13456[Цена],"",0,1)</f>
        <v>14990</v>
      </c>
      <c r="H1485" s="2" t="str">
        <f>M01_SETTINGS!$F$2</f>
        <v>KASPI</v>
      </c>
    </row>
    <row r="1486" spans="1:8" x14ac:dyDescent="0.35">
      <c r="A1486" s="2">
        <v>535397137</v>
      </c>
      <c r="B1486" s="3">
        <f>_xlfn.XLOOKUP(A1486,[3]!Table13456[No заказа],[3]!Table13456[Дата
отправки],"",0,1)</f>
        <v>45766</v>
      </c>
      <c r="C1486" s="3"/>
      <c r="D1486" s="3"/>
      <c r="F1486" s="5">
        <f>_xlfn.XLOOKUP(A1486,[3]!Table13456[No заказа],[3]!Table13456[Количество],"",0,1)</f>
        <v>1</v>
      </c>
      <c r="G1486" s="5">
        <f>_xlfn.XLOOKUP(A1486,[3]!Table13456[No заказа],[3]!Table13456[Цена],"",0,1)</f>
        <v>14990</v>
      </c>
      <c r="H1486" s="2" t="str">
        <f>M01_SETTINGS!$F$2</f>
        <v>KASPI</v>
      </c>
    </row>
    <row r="1487" spans="1:8" x14ac:dyDescent="0.35">
      <c r="A1487" s="2">
        <v>535565093</v>
      </c>
      <c r="B1487" s="3">
        <f>_xlfn.XLOOKUP(A1487,[3]!Table13456[No заказа],[3]!Table13456[Дата
отправки],"",0,1)</f>
        <v>45766</v>
      </c>
      <c r="C1487" s="3"/>
      <c r="D1487" s="3"/>
      <c r="F1487" s="5">
        <f>_xlfn.XLOOKUP(A1487,[3]!Table13456[No заказа],[3]!Table13456[Количество],"",0,1)</f>
        <v>1</v>
      </c>
      <c r="G1487" s="5">
        <f>_xlfn.XLOOKUP(A1487,[3]!Table13456[No заказа],[3]!Table13456[Цена],"",0,1)</f>
        <v>8340</v>
      </c>
      <c r="H1487" s="2" t="str">
        <f>M01_SETTINGS!$F$2</f>
        <v>KASPI</v>
      </c>
    </row>
    <row r="1488" spans="1:8" x14ac:dyDescent="0.35">
      <c r="A1488" s="2">
        <v>535410597</v>
      </c>
      <c r="B1488" s="3">
        <f>_xlfn.XLOOKUP(A1488,[3]!Table13456[No заказа],[3]!Table13456[Дата
отправки],"",0,1)</f>
        <v>45766</v>
      </c>
      <c r="C1488" s="3"/>
      <c r="D1488" s="3"/>
      <c r="F1488" s="5">
        <f>_xlfn.XLOOKUP(A1488,[3]!Table13456[No заказа],[3]!Table13456[Количество],"",0,1)</f>
        <v>1</v>
      </c>
      <c r="G1488" s="5">
        <f>_xlfn.XLOOKUP(A1488,[3]!Table13456[No заказа],[3]!Table13456[Цена],"",0,1)</f>
        <v>8340</v>
      </c>
      <c r="H1488" s="2" t="str">
        <f>M01_SETTINGS!$F$2</f>
        <v>KASPI</v>
      </c>
    </row>
    <row r="1489" spans="1:8" x14ac:dyDescent="0.35">
      <c r="A1489" s="2">
        <v>535254039</v>
      </c>
      <c r="B1489" s="3">
        <f>_xlfn.XLOOKUP(A1489,[3]!Table13456[No заказа],[3]!Table13456[Дата
отправки],"",0,1)</f>
        <v>45766</v>
      </c>
      <c r="C1489" s="3"/>
      <c r="D1489" s="3"/>
      <c r="F1489" s="5">
        <f>_xlfn.XLOOKUP(A1489,[3]!Table13456[No заказа],[3]!Table13456[Количество],"",0,1)</f>
        <v>1</v>
      </c>
      <c r="G1489" s="5">
        <f>_xlfn.XLOOKUP(A1489,[3]!Table13456[No заказа],[3]!Table13456[Цена],"",0,1)</f>
        <v>8340</v>
      </c>
      <c r="H1489" s="2" t="str">
        <f>M01_SETTINGS!$F$2</f>
        <v>KASPI</v>
      </c>
    </row>
    <row r="1490" spans="1:8" x14ac:dyDescent="0.35">
      <c r="A1490" s="2">
        <v>535705834</v>
      </c>
      <c r="B1490" s="3">
        <f>_xlfn.XLOOKUP(A1490,[3]!Table13456[No заказа],[3]!Table13456[Дата
отправки],"",0,1)</f>
        <v>45766</v>
      </c>
      <c r="C1490" s="3"/>
      <c r="D1490" s="3"/>
      <c r="F1490" s="5">
        <f>_xlfn.XLOOKUP(A1490,[3]!Table13456[No заказа],[3]!Table13456[Количество],"",0,1)</f>
        <v>1</v>
      </c>
      <c r="G1490" s="5">
        <f>_xlfn.XLOOKUP(A1490,[3]!Table13456[No заказа],[3]!Table13456[Цена],"",0,1)</f>
        <v>8289</v>
      </c>
      <c r="H1490" s="2" t="str">
        <f>M01_SETTINGS!$F$2</f>
        <v>KASPI</v>
      </c>
    </row>
    <row r="1491" spans="1:8" x14ac:dyDescent="0.35">
      <c r="A1491" s="2">
        <v>535595239</v>
      </c>
      <c r="B1491" s="3">
        <f>_xlfn.XLOOKUP(A1491,[3]!Table13456[No заказа],[3]!Table13456[Дата
отправки],"",0,1)</f>
        <v>45766</v>
      </c>
      <c r="C1491" s="3"/>
      <c r="D1491" s="3"/>
      <c r="F1491" s="5">
        <f>_xlfn.XLOOKUP(A1491,[3]!Table13456[No заказа],[3]!Table13456[Количество],"",0,1)</f>
        <v>1</v>
      </c>
      <c r="G1491" s="5">
        <f>_xlfn.XLOOKUP(A1491,[3]!Table13456[No заказа],[3]!Table13456[Цена],"",0,1)</f>
        <v>8289</v>
      </c>
      <c r="H1491" s="2" t="str">
        <f>M01_SETTINGS!$F$2</f>
        <v>KASPI</v>
      </c>
    </row>
    <row r="1492" spans="1:8" x14ac:dyDescent="0.35">
      <c r="A1492" s="2">
        <v>535685795</v>
      </c>
      <c r="B1492" s="3">
        <f>_xlfn.XLOOKUP(A1492,[3]!Table13456[No заказа],[3]!Table13456[Дата
отправки],"",0,1)</f>
        <v>45766</v>
      </c>
      <c r="C1492" s="3"/>
      <c r="D1492" s="3"/>
      <c r="F1492" s="5">
        <f>_xlfn.XLOOKUP(A1492,[3]!Table13456[No заказа],[3]!Table13456[Количество],"",0,1)</f>
        <v>1</v>
      </c>
      <c r="G1492" s="5">
        <f>_xlfn.XLOOKUP(A1492,[3]!Table13456[No заказа],[3]!Table13456[Цена],"",0,1)</f>
        <v>8290</v>
      </c>
      <c r="H1492" s="2" t="str">
        <f>M01_SETTINGS!$F$2</f>
        <v>KASPI</v>
      </c>
    </row>
    <row r="1493" spans="1:8" x14ac:dyDescent="0.35">
      <c r="A1493" s="2">
        <v>535694613</v>
      </c>
      <c r="B1493" s="3">
        <f>_xlfn.XLOOKUP(A1493,[3]!Table13456[No заказа],[3]!Table13456[Дата
отправки],"",0,1)</f>
        <v>45766</v>
      </c>
      <c r="C1493" s="3"/>
      <c r="D1493" s="3"/>
      <c r="F1493" s="5">
        <f>_xlfn.XLOOKUP(A1493,[3]!Table13456[No заказа],[3]!Table13456[Количество],"",0,1)</f>
        <v>1</v>
      </c>
      <c r="G1493" s="5">
        <f>_xlfn.XLOOKUP(A1493,[3]!Table13456[No заказа],[3]!Table13456[Цена],"",0,1)</f>
        <v>8289</v>
      </c>
      <c r="H1493" s="2" t="str">
        <f>M01_SETTINGS!$F$2</f>
        <v>KASPI</v>
      </c>
    </row>
    <row r="1494" spans="1:8" x14ac:dyDescent="0.35">
      <c r="A1494" s="2">
        <v>535629147</v>
      </c>
      <c r="B1494" s="3">
        <f>_xlfn.XLOOKUP(A1494,[3]!Table13456[No заказа],[3]!Table13456[Дата
отправки],"",0,1)</f>
        <v>45766</v>
      </c>
      <c r="C1494" s="3"/>
      <c r="D1494" s="3"/>
      <c r="F1494" s="5">
        <f>_xlfn.XLOOKUP(A1494,[3]!Table13456[No заказа],[3]!Table13456[Количество],"",0,1)</f>
        <v>1</v>
      </c>
      <c r="G1494" s="5">
        <f>_xlfn.XLOOKUP(A1494,[3]!Table13456[No заказа],[3]!Table13456[Цена],"",0,1)</f>
        <v>8289</v>
      </c>
      <c r="H1494" s="2" t="str">
        <f>M01_SETTINGS!$F$2</f>
        <v>KASPI</v>
      </c>
    </row>
    <row r="1495" spans="1:8" x14ac:dyDescent="0.35">
      <c r="A1495" s="2">
        <v>535342850</v>
      </c>
      <c r="B1495" s="3">
        <f>_xlfn.XLOOKUP(A1495,[3]!Table13456[No заказа],[3]!Table13456[Дата
отправки],"",0,1)</f>
        <v>45766</v>
      </c>
      <c r="C1495" s="3"/>
      <c r="D1495" s="3"/>
      <c r="F1495" s="5">
        <f>_xlfn.XLOOKUP(A1495,[3]!Table13456[No заказа],[3]!Table13456[Количество],"",0,1)</f>
        <v>1</v>
      </c>
      <c r="G1495" s="5">
        <f>_xlfn.XLOOKUP(A1495,[3]!Table13456[No заказа],[3]!Table13456[Цена],"",0,1)</f>
        <v>9000</v>
      </c>
      <c r="H1495" s="2" t="str">
        <f>M01_SETTINGS!$F$2</f>
        <v>KASPI</v>
      </c>
    </row>
    <row r="1496" spans="1:8" x14ac:dyDescent="0.35">
      <c r="A1496" s="2">
        <v>535458621</v>
      </c>
      <c r="B1496" s="3">
        <f>_xlfn.XLOOKUP(A1496,[3]!Table13456[No заказа],[3]!Table13456[Дата
отправки],"",0,1)</f>
        <v>45766</v>
      </c>
      <c r="C1496" s="3"/>
      <c r="D1496" s="3"/>
      <c r="F1496" s="5">
        <f>_xlfn.XLOOKUP(A1496,[3]!Table13456[No заказа],[3]!Table13456[Количество],"",0,1)</f>
        <v>1</v>
      </c>
      <c r="G1496" s="5">
        <f>_xlfn.XLOOKUP(A1496,[3]!Table13456[No заказа],[3]!Table13456[Цена],"",0,1)</f>
        <v>8289</v>
      </c>
      <c r="H1496" s="2" t="str">
        <f>M01_SETTINGS!$F$2</f>
        <v>KASPI</v>
      </c>
    </row>
    <row r="1497" spans="1:8" x14ac:dyDescent="0.35">
      <c r="A1497" s="2">
        <v>535694258</v>
      </c>
      <c r="B1497" s="3">
        <f>_xlfn.XLOOKUP(A1497,[3]!Table13456[No заказа],[3]!Table13456[Дата
отправки],"",0,1)</f>
        <v>45766</v>
      </c>
      <c r="C1497" s="3"/>
      <c r="D1497" s="3"/>
      <c r="F1497" s="5">
        <f>_xlfn.XLOOKUP(A1497,[3]!Table13456[No заказа],[3]!Table13456[Количество],"",0,1)</f>
        <v>1</v>
      </c>
      <c r="G1497" s="5">
        <f>_xlfn.XLOOKUP(A1497,[3]!Table13456[No заказа],[3]!Table13456[Цена],"",0,1)</f>
        <v>8490</v>
      </c>
      <c r="H1497" s="2" t="str">
        <f>M01_SETTINGS!$F$2</f>
        <v>KASPI</v>
      </c>
    </row>
    <row r="1498" spans="1:8" x14ac:dyDescent="0.35">
      <c r="A1498" s="2">
        <v>535530160</v>
      </c>
      <c r="B1498" s="3">
        <f>_xlfn.XLOOKUP(A1498,[3]!Table13456[No заказа],[3]!Table13456[Дата
отправки],"",0,1)</f>
        <v>45766</v>
      </c>
      <c r="C1498" s="3"/>
      <c r="D1498" s="3"/>
      <c r="F1498" s="5">
        <f>_xlfn.XLOOKUP(A1498,[3]!Table13456[No заказа],[3]!Table13456[Количество],"",0,1)</f>
        <v>1</v>
      </c>
      <c r="G1498" s="5">
        <f>_xlfn.XLOOKUP(A1498,[3]!Table13456[No заказа],[3]!Table13456[Цена],"",0,1)</f>
        <v>8289</v>
      </c>
      <c r="H1498" s="2" t="str">
        <f>M01_SETTINGS!$F$2</f>
        <v>KASPI</v>
      </c>
    </row>
    <row r="1499" spans="1:8" x14ac:dyDescent="0.35">
      <c r="A1499" s="2">
        <v>535527359</v>
      </c>
      <c r="B1499" s="3">
        <f>_xlfn.XLOOKUP(A1499,[3]!Table13456[No заказа],[3]!Table13456[Дата
отправки],"",0,1)</f>
        <v>45766</v>
      </c>
      <c r="C1499" s="3"/>
      <c r="D1499" s="3"/>
      <c r="F1499" s="5">
        <f>_xlfn.XLOOKUP(A1499,[3]!Table13456[No заказа],[3]!Table13456[Количество],"",0,1)</f>
        <v>1</v>
      </c>
      <c r="G1499" s="5">
        <f>_xlfn.XLOOKUP(A1499,[3]!Table13456[No заказа],[3]!Table13456[Цена],"",0,1)</f>
        <v>8289</v>
      </c>
      <c r="H1499" s="2" t="str">
        <f>M01_SETTINGS!$F$2</f>
        <v>KASPI</v>
      </c>
    </row>
    <row r="1500" spans="1:8" x14ac:dyDescent="0.35">
      <c r="A1500" s="2">
        <v>535456741</v>
      </c>
      <c r="B1500" s="3">
        <f>_xlfn.XLOOKUP(A1500,[3]!Table13456[No заказа],[3]!Table13456[Дата
отправки],"",0,1)</f>
        <v>45766</v>
      </c>
      <c r="C1500" s="3"/>
      <c r="D1500" s="3"/>
      <c r="F1500" s="5">
        <f>_xlfn.XLOOKUP(A1500,[3]!Table13456[No заказа],[3]!Table13456[Количество],"",0,1)</f>
        <v>1</v>
      </c>
      <c r="G1500" s="5">
        <f>_xlfn.XLOOKUP(A1500,[3]!Table13456[No заказа],[3]!Table13456[Цена],"",0,1)</f>
        <v>8349</v>
      </c>
      <c r="H1500" s="2" t="str">
        <f>M01_SETTINGS!$F$2</f>
        <v>KASPI</v>
      </c>
    </row>
    <row r="1501" spans="1:8" x14ac:dyDescent="0.35">
      <c r="A1501" s="2">
        <v>534857093</v>
      </c>
      <c r="B1501" s="3">
        <f>_xlfn.XLOOKUP(A1501,[3]!Table13456[No заказа],[3]!Table13456[Дата
отправки],"",0,1)</f>
        <v>45765</v>
      </c>
      <c r="C1501" s="3"/>
      <c r="D1501" s="3"/>
      <c r="F1501" s="5">
        <f>_xlfn.XLOOKUP(A1501,[3]!Table13456[No заказа],[3]!Table13456[Количество],"",0,1)</f>
        <v>1</v>
      </c>
      <c r="G1501" s="5">
        <f>_xlfn.XLOOKUP(A1501,[3]!Table13456[No заказа],[3]!Table13456[Цена],"",0,1)</f>
        <v>8289</v>
      </c>
      <c r="H1501" s="2" t="str">
        <f>M01_SETTINGS!$F$2</f>
        <v>KASPI</v>
      </c>
    </row>
    <row r="1502" spans="1:8" x14ac:dyDescent="0.35">
      <c r="A1502" s="2">
        <v>535129866</v>
      </c>
      <c r="B1502" s="3">
        <f>_xlfn.XLOOKUP(A1502,[3]!Table13456[No заказа],[3]!Table13456[Дата
отправки],"",0,1)</f>
        <v>45765</v>
      </c>
      <c r="C1502" s="3"/>
      <c r="D1502" s="3"/>
      <c r="F1502" s="5">
        <f>_xlfn.XLOOKUP(A1502,[3]!Table13456[No заказа],[3]!Table13456[Количество],"",0,1)</f>
        <v>1</v>
      </c>
      <c r="G1502" s="5">
        <f>_xlfn.XLOOKUP(A1502,[3]!Table13456[No заказа],[3]!Table13456[Цена],"",0,1)</f>
        <v>8347</v>
      </c>
      <c r="H1502" s="2" t="str">
        <f>M01_SETTINGS!$F$2</f>
        <v>KASPI</v>
      </c>
    </row>
    <row r="1503" spans="1:8" x14ac:dyDescent="0.35">
      <c r="A1503" s="2">
        <v>534873798</v>
      </c>
      <c r="B1503" s="3">
        <f>_xlfn.XLOOKUP(A1503,[3]!Table13456[No заказа],[3]!Table13456[Дата
отправки],"",0,1)</f>
        <v>45765</v>
      </c>
      <c r="C1503" s="3"/>
      <c r="D1503" s="3"/>
      <c r="F1503" s="5">
        <f>_xlfn.XLOOKUP(A1503,[3]!Table13456[No заказа],[3]!Table13456[Количество],"",0,1)</f>
        <v>1</v>
      </c>
      <c r="G1503" s="5">
        <f>_xlfn.XLOOKUP(A1503,[3]!Table13456[No заказа],[3]!Table13456[Цена],"",0,1)</f>
        <v>18990</v>
      </c>
      <c r="H1503" s="2" t="str">
        <f>M01_SETTINGS!$F$2</f>
        <v>KASPI</v>
      </c>
    </row>
    <row r="1504" spans="1:8" x14ac:dyDescent="0.35">
      <c r="A1504" s="2">
        <v>535123944</v>
      </c>
      <c r="B1504" s="3">
        <f>_xlfn.XLOOKUP(A1504,[3]!Table13456[No заказа],[3]!Table13456[Дата
отправки],"",0,1)</f>
        <v>45765</v>
      </c>
      <c r="C1504" s="3"/>
      <c r="D1504" s="3"/>
      <c r="F1504" s="5">
        <f>_xlfn.XLOOKUP(A1504,[3]!Table13456[No заказа],[3]!Table13456[Количество],"",0,1)</f>
        <v>1</v>
      </c>
      <c r="G1504" s="5">
        <f>_xlfn.XLOOKUP(A1504,[3]!Table13456[No заказа],[3]!Table13456[Цена],"",0,1)</f>
        <v>18990</v>
      </c>
      <c r="H1504" s="2" t="str">
        <f>M01_SETTINGS!$F$2</f>
        <v>KASPI</v>
      </c>
    </row>
    <row r="1505" spans="1:8" x14ac:dyDescent="0.35">
      <c r="A1505" s="2">
        <v>534764704</v>
      </c>
      <c r="B1505" s="3">
        <f>_xlfn.XLOOKUP(A1505,[3]!Table13456[No заказа],[3]!Table13456[Дата
отправки],"",0,1)</f>
        <v>45765</v>
      </c>
      <c r="C1505" s="3"/>
      <c r="D1505" s="3"/>
      <c r="F1505" s="5">
        <f>_xlfn.XLOOKUP(A1505,[3]!Table13456[No заказа],[3]!Table13456[Количество],"",0,1)</f>
        <v>1</v>
      </c>
      <c r="G1505" s="5">
        <f>_xlfn.XLOOKUP(A1505,[3]!Table13456[No заказа],[3]!Table13456[Цена],"",0,1)</f>
        <v>18990</v>
      </c>
      <c r="H1505" s="2" t="str">
        <f>M01_SETTINGS!$F$2</f>
        <v>KASPI</v>
      </c>
    </row>
    <row r="1506" spans="1:8" x14ac:dyDescent="0.35">
      <c r="A1506" s="2">
        <v>534782295</v>
      </c>
      <c r="B1506" s="3">
        <f>_xlfn.XLOOKUP(A1506,[3]!Table13456[No заказа],[3]!Table13456[Дата
отправки],"",0,1)</f>
        <v>45765</v>
      </c>
      <c r="C1506" s="3"/>
      <c r="D1506" s="3"/>
      <c r="F1506" s="5">
        <f>_xlfn.XLOOKUP(A1506,[3]!Table13456[No заказа],[3]!Table13456[Количество],"",0,1)</f>
        <v>1</v>
      </c>
      <c r="G1506" s="5">
        <f>_xlfn.XLOOKUP(A1506,[3]!Table13456[No заказа],[3]!Table13456[Цена],"",0,1)</f>
        <v>14990</v>
      </c>
      <c r="H1506" s="2" t="str">
        <f>M01_SETTINGS!$F$2</f>
        <v>KASPI</v>
      </c>
    </row>
    <row r="1507" spans="1:8" x14ac:dyDescent="0.35">
      <c r="A1507" s="2">
        <v>535121015</v>
      </c>
      <c r="B1507" s="3">
        <f>_xlfn.XLOOKUP(A1507,[3]!Table13456[No заказа],[3]!Table13456[Дата
отправки],"",0,1)</f>
        <v>45765</v>
      </c>
      <c r="C1507" s="3"/>
      <c r="D1507" s="3"/>
      <c r="F1507" s="5">
        <f>_xlfn.XLOOKUP(A1507,[3]!Table13456[No заказа],[3]!Table13456[Количество],"",0,1)</f>
        <v>1</v>
      </c>
      <c r="G1507" s="5">
        <f>_xlfn.XLOOKUP(A1507,[3]!Table13456[No заказа],[3]!Table13456[Цена],"",0,1)</f>
        <v>8289</v>
      </c>
      <c r="H1507" s="2" t="str">
        <f>M01_SETTINGS!$F$2</f>
        <v>KASPI</v>
      </c>
    </row>
    <row r="1508" spans="1:8" x14ac:dyDescent="0.35">
      <c r="A1508" s="2">
        <v>534703672</v>
      </c>
      <c r="B1508" s="3">
        <f>_xlfn.XLOOKUP(A1508,[3]!Table13456[No заказа],[3]!Table13456[Дата
отправки],"",0,1)</f>
        <v>45765</v>
      </c>
      <c r="C1508" s="3"/>
      <c r="D1508" s="3"/>
      <c r="F1508" s="5">
        <f>_xlfn.XLOOKUP(A1508,[3]!Table13456[No заказа],[3]!Table13456[Количество],"",0,1)</f>
        <v>1</v>
      </c>
      <c r="G1508" s="5">
        <f>_xlfn.XLOOKUP(A1508,[3]!Table13456[No заказа],[3]!Table13456[Цена],"",0,1)</f>
        <v>8311</v>
      </c>
      <c r="H1508" s="2" t="str">
        <f>M01_SETTINGS!$F$2</f>
        <v>KASPI</v>
      </c>
    </row>
    <row r="1509" spans="1:8" x14ac:dyDescent="0.35">
      <c r="A1509" s="2">
        <v>535074134</v>
      </c>
      <c r="B1509" s="3">
        <f>_xlfn.XLOOKUP(A1509,[3]!Table13456[No заказа],[3]!Table13456[Дата
отправки],"",0,1)</f>
        <v>45765</v>
      </c>
      <c r="C1509" s="3"/>
      <c r="D1509" s="3"/>
      <c r="F1509" s="5">
        <f>_xlfn.XLOOKUP(A1509,[3]!Table13456[No заказа],[3]!Table13456[Количество],"",0,1)</f>
        <v>1</v>
      </c>
      <c r="G1509" s="5">
        <f>_xlfn.XLOOKUP(A1509,[3]!Table13456[No заказа],[3]!Table13456[Цена],"",0,1)</f>
        <v>8342</v>
      </c>
      <c r="H1509" s="2" t="str">
        <f>M01_SETTINGS!$F$2</f>
        <v>KASPI</v>
      </c>
    </row>
    <row r="1510" spans="1:8" x14ac:dyDescent="0.35">
      <c r="A1510" s="2">
        <v>535189102</v>
      </c>
      <c r="B1510" s="3">
        <f>_xlfn.XLOOKUP(A1510,[3]!Table13456[No заказа],[3]!Table13456[Дата
отправки],"",0,1)</f>
        <v>45765</v>
      </c>
      <c r="C1510" s="3"/>
      <c r="D1510" s="3"/>
      <c r="F1510" s="5">
        <f>_xlfn.XLOOKUP(A1510,[3]!Table13456[No заказа],[3]!Table13456[Количество],"",0,1)</f>
        <v>1</v>
      </c>
      <c r="G1510" s="5">
        <f>_xlfn.XLOOKUP(A1510,[3]!Table13456[No заказа],[3]!Table13456[Цена],"",0,1)</f>
        <v>8340</v>
      </c>
      <c r="H1510" s="2" t="str">
        <f>M01_SETTINGS!$F$2</f>
        <v>KASPI</v>
      </c>
    </row>
    <row r="1511" spans="1:8" x14ac:dyDescent="0.35">
      <c r="A1511" s="2">
        <v>534980065</v>
      </c>
      <c r="B1511" s="3">
        <f>_xlfn.XLOOKUP(A1511,[3]!Table13456[No заказа],[3]!Table13456[Дата
отправки],"",0,1)</f>
        <v>45765</v>
      </c>
      <c r="C1511" s="3"/>
      <c r="D1511" s="3"/>
      <c r="F1511" s="5">
        <f>_xlfn.XLOOKUP(A1511,[3]!Table13456[No заказа],[3]!Table13456[Количество],"",0,1)</f>
        <v>1</v>
      </c>
      <c r="G1511" s="5">
        <f>_xlfn.XLOOKUP(A1511,[3]!Table13456[No заказа],[3]!Table13456[Цена],"",0,1)</f>
        <v>8340</v>
      </c>
      <c r="H1511" s="2" t="str">
        <f>M01_SETTINGS!$F$2</f>
        <v>KASPI</v>
      </c>
    </row>
    <row r="1512" spans="1:8" x14ac:dyDescent="0.35">
      <c r="A1512" s="2">
        <v>534797451</v>
      </c>
      <c r="B1512" s="3">
        <f>_xlfn.XLOOKUP(A1512,[3]!Table13456[No заказа],[3]!Table13456[Дата
отправки],"",0,1)</f>
        <v>45765</v>
      </c>
      <c r="C1512" s="3"/>
      <c r="D1512" s="3"/>
      <c r="F1512" s="5">
        <f>_xlfn.XLOOKUP(A1512,[3]!Table13456[No заказа],[3]!Table13456[Количество],"",0,1)</f>
        <v>1</v>
      </c>
      <c r="G1512" s="5">
        <f>_xlfn.XLOOKUP(A1512,[3]!Table13456[No заказа],[3]!Table13456[Цена],"",0,1)</f>
        <v>8340</v>
      </c>
      <c r="H1512" s="2" t="str">
        <f>M01_SETTINGS!$F$2</f>
        <v>KASPI</v>
      </c>
    </row>
    <row r="1513" spans="1:8" x14ac:dyDescent="0.35">
      <c r="A1513" s="2">
        <v>534762031</v>
      </c>
      <c r="B1513" s="3">
        <f>_xlfn.XLOOKUP(A1513,[3]!Table13456[No заказа],[3]!Table13456[Дата
отправки],"",0,1)</f>
        <v>45765</v>
      </c>
      <c r="C1513" s="3"/>
      <c r="D1513" s="3"/>
      <c r="F1513" s="5">
        <f>_xlfn.XLOOKUP(A1513,[3]!Table13456[No заказа],[3]!Table13456[Количество],"",0,1)</f>
        <v>1</v>
      </c>
      <c r="G1513" s="5">
        <f>_xlfn.XLOOKUP(A1513,[3]!Table13456[No заказа],[3]!Table13456[Цена],"",0,1)</f>
        <v>8340</v>
      </c>
      <c r="H1513" s="2" t="str">
        <f>M01_SETTINGS!$F$2</f>
        <v>KASPI</v>
      </c>
    </row>
    <row r="1514" spans="1:8" x14ac:dyDescent="0.35">
      <c r="A1514" s="2">
        <v>534837052</v>
      </c>
      <c r="B1514" s="3">
        <f>_xlfn.XLOOKUP(A1514,[3]!Table13456[No заказа],[3]!Table13456[Дата
отправки],"",0,1)</f>
        <v>45765</v>
      </c>
      <c r="C1514" s="3"/>
      <c r="D1514" s="3"/>
      <c r="F1514" s="5">
        <f>_xlfn.XLOOKUP(A1514,[3]!Table13456[No заказа],[3]!Table13456[Количество],"",0,1)</f>
        <v>1</v>
      </c>
      <c r="G1514" s="5">
        <f>_xlfn.XLOOKUP(A1514,[3]!Table13456[No заказа],[3]!Table13456[Цена],"",0,1)</f>
        <v>8968</v>
      </c>
      <c r="H1514" s="2" t="str">
        <f>M01_SETTINGS!$F$2</f>
        <v>KASPI</v>
      </c>
    </row>
    <row r="1515" spans="1:8" x14ac:dyDescent="0.35">
      <c r="A1515" s="2">
        <v>534957110</v>
      </c>
      <c r="B1515" s="3">
        <f>_xlfn.XLOOKUP(A1515,[3]!Table13456[No заказа],[3]!Table13456[Дата
отправки],"",0,1)</f>
        <v>45765</v>
      </c>
      <c r="C1515" s="3"/>
      <c r="D1515" s="3"/>
      <c r="F1515" s="5">
        <f>_xlfn.XLOOKUP(A1515,[3]!Table13456[No заказа],[3]!Table13456[Количество],"",0,1)</f>
        <v>1</v>
      </c>
      <c r="G1515" s="5">
        <f>_xlfn.XLOOKUP(A1515,[3]!Table13456[No заказа],[3]!Table13456[Цена],"",0,1)</f>
        <v>8564</v>
      </c>
      <c r="H1515" s="2" t="str">
        <f>M01_SETTINGS!$F$2</f>
        <v>KASPI</v>
      </c>
    </row>
    <row r="1516" spans="1:8" x14ac:dyDescent="0.35">
      <c r="A1516" s="2">
        <v>534711234</v>
      </c>
      <c r="B1516" s="3">
        <f>_xlfn.XLOOKUP(A1516,[3]!Table13456[No заказа],[3]!Table13456[Дата
отправки],"",0,1)</f>
        <v>45765</v>
      </c>
      <c r="C1516" s="3"/>
      <c r="D1516" s="3"/>
      <c r="F1516" s="5">
        <f>_xlfn.XLOOKUP(A1516,[3]!Table13456[No заказа],[3]!Table13456[Количество],"",0,1)</f>
        <v>1</v>
      </c>
      <c r="G1516" s="5">
        <f>_xlfn.XLOOKUP(A1516,[3]!Table13456[No заказа],[3]!Table13456[Цена],"",0,1)</f>
        <v>8936</v>
      </c>
      <c r="H1516" s="2" t="str">
        <f>M01_SETTINGS!$F$2</f>
        <v>KASPI</v>
      </c>
    </row>
    <row r="1517" spans="1:8" x14ac:dyDescent="0.35">
      <c r="A1517" s="2">
        <v>534825470</v>
      </c>
      <c r="B1517" s="3">
        <f>_xlfn.XLOOKUP(A1517,[3]!Table13456[No заказа],[3]!Table13456[Дата
отправки],"",0,1)</f>
        <v>45765</v>
      </c>
      <c r="C1517" s="3"/>
      <c r="D1517" s="3"/>
      <c r="F1517" s="5">
        <f>_xlfn.XLOOKUP(A1517,[3]!Table13456[No заказа],[3]!Table13456[Количество],"",0,1)</f>
        <v>1</v>
      </c>
      <c r="G1517" s="5">
        <f>_xlfn.XLOOKUP(A1517,[3]!Table13456[No заказа],[3]!Table13456[Цена],"",0,1)</f>
        <v>8985</v>
      </c>
      <c r="H1517" s="2" t="str">
        <f>M01_SETTINGS!$F$2</f>
        <v>KASPI</v>
      </c>
    </row>
    <row r="1518" spans="1:8" x14ac:dyDescent="0.35">
      <c r="A1518" s="2">
        <v>534818178</v>
      </c>
      <c r="B1518" s="3">
        <f>_xlfn.XLOOKUP(A1518,[3]!Table13456[No заказа],[3]!Table13456[Дата
отправки],"",0,1)</f>
        <v>45765</v>
      </c>
      <c r="C1518" s="3"/>
      <c r="D1518" s="3"/>
      <c r="F1518" s="5">
        <f>_xlfn.XLOOKUP(A1518,[3]!Table13456[No заказа],[3]!Table13456[Количество],"",0,1)</f>
        <v>1</v>
      </c>
      <c r="G1518" s="5">
        <f>_xlfn.XLOOKUP(A1518,[3]!Table13456[No заказа],[3]!Table13456[Цена],"",0,1)</f>
        <v>8985</v>
      </c>
      <c r="H1518" s="2" t="str">
        <f>M01_SETTINGS!$F$2</f>
        <v>KASPI</v>
      </c>
    </row>
    <row r="1519" spans="1:8" x14ac:dyDescent="0.35">
      <c r="A1519" s="2">
        <v>535074134</v>
      </c>
      <c r="B1519" s="3">
        <f>_xlfn.XLOOKUP(A1519,[3]!Table13456[No заказа],[3]!Table13456[Дата
отправки],"",0,1)</f>
        <v>45765</v>
      </c>
      <c r="C1519" s="3"/>
      <c r="D1519" s="3"/>
      <c r="F1519" s="5">
        <f>_xlfn.XLOOKUP(A1519,[3]!Table13456[No заказа],[3]!Table13456[Количество],"",0,1)</f>
        <v>1</v>
      </c>
      <c r="G1519" s="5">
        <f>_xlfn.XLOOKUP(A1519,[3]!Table13456[No заказа],[3]!Table13456[Цена],"",0,1)</f>
        <v>8342</v>
      </c>
      <c r="H1519" s="2" t="str">
        <f>M01_SETTINGS!$F$2</f>
        <v>KASPI</v>
      </c>
    </row>
    <row r="1520" spans="1:8" x14ac:dyDescent="0.35">
      <c r="A1520" s="2">
        <v>534980403</v>
      </c>
      <c r="B1520" s="3">
        <f>_xlfn.XLOOKUP(A1520,[3]!Table13456[No заказа],[3]!Table13456[Дата
отправки],"",0,1)</f>
        <v>45765</v>
      </c>
      <c r="C1520" s="3"/>
      <c r="D1520" s="3"/>
      <c r="F1520" s="5">
        <f>_xlfn.XLOOKUP(A1520,[3]!Table13456[No заказа],[3]!Table13456[Количество],"",0,1)</f>
        <v>1</v>
      </c>
      <c r="G1520" s="5">
        <f>_xlfn.XLOOKUP(A1520,[3]!Table13456[No заказа],[3]!Table13456[Цена],"",0,1)</f>
        <v>8888</v>
      </c>
      <c r="H1520" s="2" t="str">
        <f>M01_SETTINGS!$F$2</f>
        <v>KASPI</v>
      </c>
    </row>
    <row r="1521" spans="1:8" x14ac:dyDescent="0.35">
      <c r="A1521" s="2">
        <v>534883395</v>
      </c>
      <c r="B1521" s="3">
        <f>_xlfn.XLOOKUP(A1521,[3]!Table13456[No заказа],[3]!Table13456[Дата
отправки],"",0,1)</f>
        <v>45765</v>
      </c>
      <c r="C1521" s="3"/>
      <c r="D1521" s="3"/>
      <c r="F1521" s="5">
        <f>_xlfn.XLOOKUP(A1521,[3]!Table13456[No заказа],[3]!Table13456[Количество],"",0,1)</f>
        <v>1</v>
      </c>
      <c r="G1521" s="5">
        <f>_xlfn.XLOOKUP(A1521,[3]!Table13456[No заказа],[3]!Table13456[Цена],"",0,1)</f>
        <v>8790</v>
      </c>
      <c r="H1521" s="2" t="str">
        <f>M01_SETTINGS!$F$2</f>
        <v>KASPI</v>
      </c>
    </row>
    <row r="1522" spans="1:8" x14ac:dyDescent="0.35">
      <c r="A1522" s="2">
        <v>534699680</v>
      </c>
      <c r="B1522" s="3">
        <f>_xlfn.XLOOKUP(A1522,[3]!Table13456[No заказа],[3]!Table13456[Дата
отправки],"",0,1)</f>
        <v>45765</v>
      </c>
      <c r="C1522" s="3"/>
      <c r="D1522" s="3"/>
      <c r="F1522" s="5">
        <f>_xlfn.XLOOKUP(A1522,[3]!Table13456[No заказа],[3]!Table13456[Количество],"",0,1)</f>
        <v>1</v>
      </c>
      <c r="G1522" s="5">
        <f>_xlfn.XLOOKUP(A1522,[3]!Table13456[No заказа],[3]!Table13456[Цена],"",0,1)</f>
        <v>8289</v>
      </c>
      <c r="H1522" s="2" t="str">
        <f>M01_SETTINGS!$F$2</f>
        <v>KASPI</v>
      </c>
    </row>
    <row r="1523" spans="1:8" x14ac:dyDescent="0.35">
      <c r="A1523" s="2">
        <v>535085579</v>
      </c>
      <c r="B1523" s="3">
        <f>_xlfn.XLOOKUP(A1523,[3]!Table13456[No заказа],[3]!Table13456[Дата
отправки],"",0,1)</f>
        <v>45765</v>
      </c>
      <c r="C1523" s="3"/>
      <c r="D1523" s="3"/>
      <c r="F1523" s="5">
        <f>_xlfn.XLOOKUP(A1523,[3]!Table13456[No заказа],[3]!Table13456[Количество],"",0,1)</f>
        <v>1</v>
      </c>
      <c r="G1523" s="5">
        <f>_xlfn.XLOOKUP(A1523,[3]!Table13456[No заказа],[3]!Table13456[Цена],"",0,1)</f>
        <v>8800</v>
      </c>
      <c r="H1523" s="2" t="str">
        <f>M01_SETTINGS!$F$2</f>
        <v>KASPI</v>
      </c>
    </row>
    <row r="1524" spans="1:8" x14ac:dyDescent="0.35">
      <c r="A1524" s="2">
        <v>535152272</v>
      </c>
      <c r="B1524" s="3">
        <f>_xlfn.XLOOKUP(A1524,[3]!Table13456[No заказа],[3]!Table13456[Дата
отправки],"",0,1)</f>
        <v>45765</v>
      </c>
      <c r="C1524" s="3"/>
      <c r="D1524" s="3"/>
      <c r="F1524" s="5">
        <f>_xlfn.XLOOKUP(A1524,[3]!Table13456[No заказа],[3]!Table13456[Количество],"",0,1)</f>
        <v>1</v>
      </c>
      <c r="G1524" s="5">
        <f>_xlfn.XLOOKUP(A1524,[3]!Table13456[No заказа],[3]!Table13456[Цена],"",0,1)</f>
        <v>8289</v>
      </c>
      <c r="H1524" s="2" t="str">
        <f>M01_SETTINGS!$F$2</f>
        <v>KASPI</v>
      </c>
    </row>
    <row r="1525" spans="1:8" x14ac:dyDescent="0.35">
      <c r="A1525" s="2">
        <v>534977269</v>
      </c>
      <c r="B1525" s="3">
        <f>_xlfn.XLOOKUP(A1525,[3]!Table13456[No заказа],[3]!Table13456[Дата
отправки],"",0,1)</f>
        <v>45765</v>
      </c>
      <c r="C1525" s="3"/>
      <c r="D1525" s="3"/>
      <c r="F1525" s="5">
        <f>_xlfn.XLOOKUP(A1525,[3]!Table13456[No заказа],[3]!Table13456[Количество],"",0,1)</f>
        <v>1</v>
      </c>
      <c r="G1525" s="5">
        <f>_xlfn.XLOOKUP(A1525,[3]!Table13456[No заказа],[3]!Table13456[Цена],"",0,1)</f>
        <v>14990</v>
      </c>
      <c r="H1525" s="2" t="str">
        <f>M01_SETTINGS!$F$2</f>
        <v>KASPI</v>
      </c>
    </row>
    <row r="1526" spans="1:8" x14ac:dyDescent="0.35">
      <c r="A1526" s="2">
        <v>534514609</v>
      </c>
      <c r="B1526" s="3">
        <f>_xlfn.XLOOKUP(A1526,[3]!Table13456[No заказа],[3]!Table13456[Дата
отправки],"",0,1)</f>
        <v>45764</v>
      </c>
      <c r="C1526" s="3"/>
      <c r="D1526" s="3"/>
      <c r="F1526" s="5">
        <f>_xlfn.XLOOKUP(A1526,[3]!Table13456[No заказа],[3]!Table13456[Количество],"",0,1)</f>
        <v>1</v>
      </c>
      <c r="G1526" s="5">
        <f>_xlfn.XLOOKUP(A1526,[3]!Table13456[No заказа],[3]!Table13456[Цена],"",0,1)</f>
        <v>8377</v>
      </c>
      <c r="H1526" s="2" t="str">
        <f>M01_SETTINGS!$F$2</f>
        <v>KASPI</v>
      </c>
    </row>
    <row r="1527" spans="1:8" x14ac:dyDescent="0.35">
      <c r="A1527" s="2">
        <v>534411555</v>
      </c>
      <c r="B1527" s="3">
        <f>_xlfn.XLOOKUP(A1527,[3]!Table13456[No заказа],[3]!Table13456[Дата
отправки],"",0,1)</f>
        <v>45764</v>
      </c>
      <c r="C1527" s="3"/>
      <c r="D1527" s="3"/>
      <c r="F1527" s="5">
        <f>_xlfn.XLOOKUP(A1527,[3]!Table13456[No заказа],[3]!Table13456[Количество],"",0,1)</f>
        <v>1</v>
      </c>
      <c r="G1527" s="5">
        <f>_xlfn.XLOOKUP(A1527,[3]!Table13456[No заказа],[3]!Table13456[Цена],"",0,1)</f>
        <v>8289</v>
      </c>
      <c r="H1527" s="2" t="str">
        <f>M01_SETTINGS!$F$2</f>
        <v>KASPI</v>
      </c>
    </row>
    <row r="1528" spans="1:8" x14ac:dyDescent="0.35">
      <c r="A1528" s="2">
        <v>534365779</v>
      </c>
      <c r="B1528" s="3">
        <f>_xlfn.XLOOKUP(A1528,[3]!Table13456[No заказа],[3]!Table13456[Дата
отправки],"",0,1)</f>
        <v>45764</v>
      </c>
      <c r="C1528" s="3"/>
      <c r="D1528" s="3"/>
      <c r="F1528" s="5">
        <f>_xlfn.XLOOKUP(A1528,[3]!Table13456[No заказа],[3]!Table13456[Количество],"",0,1)</f>
        <v>1</v>
      </c>
      <c r="G1528" s="5">
        <f>_xlfn.XLOOKUP(A1528,[3]!Table13456[No заказа],[3]!Table13456[Цена],"",0,1)</f>
        <v>18990</v>
      </c>
      <c r="H1528" s="2" t="str">
        <f>M01_SETTINGS!$F$2</f>
        <v>KASPI</v>
      </c>
    </row>
    <row r="1529" spans="1:8" x14ac:dyDescent="0.35">
      <c r="A1529" s="2">
        <v>534494202</v>
      </c>
      <c r="B1529" s="3">
        <f>_xlfn.XLOOKUP(A1529,[3]!Table13456[No заказа],[3]!Table13456[Дата
отправки],"",0,1)</f>
        <v>45764</v>
      </c>
      <c r="C1529" s="3"/>
      <c r="D1529" s="3"/>
      <c r="F1529" s="5">
        <f>_xlfn.XLOOKUP(A1529,[3]!Table13456[No заказа],[3]!Table13456[Количество],"",0,1)</f>
        <v>1</v>
      </c>
      <c r="G1529" s="5">
        <f>_xlfn.XLOOKUP(A1529,[3]!Table13456[No заказа],[3]!Table13456[Цена],"",0,1)</f>
        <v>18990</v>
      </c>
      <c r="H1529" s="2" t="str">
        <f>M01_SETTINGS!$F$2</f>
        <v>KASPI</v>
      </c>
    </row>
    <row r="1530" spans="1:8" x14ac:dyDescent="0.35">
      <c r="A1530" s="2">
        <v>534192619</v>
      </c>
      <c r="B1530" s="3">
        <f>_xlfn.XLOOKUP(A1530,[3]!Table13456[No заказа],[3]!Table13456[Дата
отправки],"",0,1)</f>
        <v>45764</v>
      </c>
      <c r="C1530" s="3"/>
      <c r="D1530" s="3"/>
      <c r="F1530" s="5">
        <f>_xlfn.XLOOKUP(A1530,[3]!Table13456[No заказа],[3]!Table13456[Количество],"",0,1)</f>
        <v>1</v>
      </c>
      <c r="G1530" s="5">
        <f>_xlfn.XLOOKUP(A1530,[3]!Table13456[No заказа],[3]!Table13456[Цена],"",0,1)</f>
        <v>8340</v>
      </c>
      <c r="H1530" s="2" t="str">
        <f>M01_SETTINGS!$F$2</f>
        <v>KASPI</v>
      </c>
    </row>
    <row r="1531" spans="1:8" x14ac:dyDescent="0.35">
      <c r="A1531" s="2">
        <v>534247849</v>
      </c>
      <c r="B1531" s="3">
        <f>_xlfn.XLOOKUP(A1531,[3]!Table13456[No заказа],[3]!Table13456[Дата
отправки],"",0,1)</f>
        <v>45764</v>
      </c>
      <c r="C1531" s="3"/>
      <c r="D1531" s="3"/>
      <c r="F1531" s="5">
        <f>_xlfn.XLOOKUP(A1531,[3]!Table13456[No заказа],[3]!Table13456[Количество],"",0,1)</f>
        <v>1</v>
      </c>
      <c r="G1531" s="5">
        <f>_xlfn.XLOOKUP(A1531,[3]!Table13456[No заказа],[3]!Table13456[Цена],"",0,1)</f>
        <v>8996</v>
      </c>
      <c r="H1531" s="2" t="str">
        <f>M01_SETTINGS!$F$2</f>
        <v>KASPI</v>
      </c>
    </row>
    <row r="1532" spans="1:8" x14ac:dyDescent="0.35">
      <c r="A1532" s="2">
        <v>534495637</v>
      </c>
      <c r="B1532" s="3">
        <f>_xlfn.XLOOKUP(A1532,[3]!Table13456[No заказа],[3]!Table13456[Дата
отправки],"",0,1)</f>
        <v>45764</v>
      </c>
      <c r="C1532" s="3"/>
      <c r="D1532" s="3"/>
      <c r="F1532" s="5">
        <f>_xlfn.XLOOKUP(A1532,[3]!Table13456[No заказа],[3]!Table13456[Количество],"",0,1)</f>
        <v>1</v>
      </c>
      <c r="G1532" s="5">
        <f>_xlfn.XLOOKUP(A1532,[3]!Table13456[No заказа],[3]!Table13456[Цена],"",0,1)</f>
        <v>8328</v>
      </c>
      <c r="H1532" s="2" t="str">
        <f>M01_SETTINGS!$F$2</f>
        <v>KASPI</v>
      </c>
    </row>
    <row r="1533" spans="1:8" x14ac:dyDescent="0.35">
      <c r="A1533" s="2">
        <v>534260471</v>
      </c>
      <c r="B1533" s="3">
        <f>_xlfn.XLOOKUP(A1533,[3]!Table13456[No заказа],[3]!Table13456[Дата
отправки],"",0,1)</f>
        <v>45764</v>
      </c>
      <c r="C1533" s="3"/>
      <c r="D1533" s="3"/>
      <c r="F1533" s="5">
        <f>_xlfn.XLOOKUP(A1533,[3]!Table13456[No заказа],[3]!Table13456[Количество],"",0,1)</f>
        <v>1</v>
      </c>
      <c r="G1533" s="5">
        <f>_xlfn.XLOOKUP(A1533,[3]!Table13456[No заказа],[3]!Table13456[Цена],"",0,1)</f>
        <v>8328</v>
      </c>
      <c r="H1533" s="2" t="str">
        <f>M01_SETTINGS!$F$2</f>
        <v>KASPI</v>
      </c>
    </row>
    <row r="1534" spans="1:8" x14ac:dyDescent="0.35">
      <c r="A1534" s="2">
        <v>534249836</v>
      </c>
      <c r="B1534" s="3">
        <f>_xlfn.XLOOKUP(A1534,[3]!Table13456[No заказа],[3]!Table13456[Дата
отправки],"",0,1)</f>
        <v>45764</v>
      </c>
      <c r="C1534" s="3"/>
      <c r="D1534" s="3"/>
      <c r="F1534" s="5">
        <f>_xlfn.XLOOKUP(A1534,[3]!Table13456[No заказа],[3]!Table13456[Количество],"",0,1)</f>
        <v>1</v>
      </c>
      <c r="G1534" s="5">
        <f>_xlfn.XLOOKUP(A1534,[3]!Table13456[No заказа],[3]!Table13456[Цена],"",0,1)</f>
        <v>8340</v>
      </c>
      <c r="H1534" s="2" t="str">
        <f>M01_SETTINGS!$F$2</f>
        <v>KASPI</v>
      </c>
    </row>
    <row r="1535" spans="1:8" x14ac:dyDescent="0.35">
      <c r="A1535" s="2">
        <v>534373924</v>
      </c>
      <c r="B1535" s="3">
        <f>_xlfn.XLOOKUP(A1535,[3]!Table13456[No заказа],[3]!Table13456[Дата
отправки],"",0,1)</f>
        <v>45764</v>
      </c>
      <c r="C1535" s="3"/>
      <c r="D1535" s="3"/>
      <c r="F1535" s="5">
        <f>_xlfn.XLOOKUP(A1535,[3]!Table13456[No заказа],[3]!Table13456[Количество],"",0,1)</f>
        <v>1</v>
      </c>
      <c r="G1535" s="5">
        <f>_xlfn.XLOOKUP(A1535,[3]!Table13456[No заказа],[3]!Table13456[Цена],"",0,1)</f>
        <v>8968</v>
      </c>
      <c r="H1535" s="2" t="str">
        <f>M01_SETTINGS!$F$2</f>
        <v>KASPI</v>
      </c>
    </row>
    <row r="1536" spans="1:8" x14ac:dyDescent="0.35">
      <c r="A1536" s="2">
        <v>534251021</v>
      </c>
      <c r="B1536" s="3">
        <f>_xlfn.XLOOKUP(A1536,[3]!Table13456[No заказа],[3]!Table13456[Дата
отправки],"",0,1)</f>
        <v>45764</v>
      </c>
      <c r="C1536" s="3"/>
      <c r="D1536" s="3"/>
      <c r="F1536" s="5">
        <f>_xlfn.XLOOKUP(A1536,[3]!Table13456[No заказа],[3]!Table13456[Количество],"",0,1)</f>
        <v>1</v>
      </c>
      <c r="G1536" s="5">
        <f>_xlfn.XLOOKUP(A1536,[3]!Table13456[No заказа],[3]!Table13456[Цена],"",0,1)</f>
        <v>8342</v>
      </c>
      <c r="H1536" s="2" t="str">
        <f>M01_SETTINGS!$F$2</f>
        <v>KASPI</v>
      </c>
    </row>
    <row r="1537" spans="1:8" x14ac:dyDescent="0.35">
      <c r="A1537" s="2">
        <v>534213641</v>
      </c>
      <c r="B1537" s="3">
        <f>_xlfn.XLOOKUP(A1537,[3]!Table13456[No заказа],[3]!Table13456[Дата
отправки],"",0,1)</f>
        <v>45764</v>
      </c>
      <c r="C1537" s="3"/>
      <c r="D1537" s="3"/>
      <c r="F1537" s="5">
        <f>_xlfn.XLOOKUP(A1537,[3]!Table13456[No заказа],[3]!Table13456[Количество],"",0,1)</f>
        <v>1</v>
      </c>
      <c r="G1537" s="5">
        <f>_xlfn.XLOOKUP(A1537,[3]!Table13456[No заказа],[3]!Table13456[Цена],"",0,1)</f>
        <v>8289</v>
      </c>
      <c r="H1537" s="2" t="str">
        <f>M01_SETTINGS!$F$2</f>
        <v>KASPI</v>
      </c>
    </row>
    <row r="1538" spans="1:8" x14ac:dyDescent="0.35">
      <c r="A1538" s="2">
        <v>534121434</v>
      </c>
      <c r="B1538" s="3">
        <f>_xlfn.XLOOKUP(A1538,[3]!Table13456[No заказа],[3]!Table13456[Дата
отправки],"",0,1)</f>
        <v>45764</v>
      </c>
      <c r="C1538" s="3"/>
      <c r="D1538" s="3"/>
      <c r="F1538" s="5">
        <f>_xlfn.XLOOKUP(A1538,[3]!Table13456[No заказа],[3]!Table13456[Количество],"",0,1)</f>
        <v>1</v>
      </c>
      <c r="G1538" s="5">
        <f>_xlfn.XLOOKUP(A1538,[3]!Table13456[No заказа],[3]!Table13456[Цена],"",0,1)</f>
        <v>8495</v>
      </c>
      <c r="H1538" s="2" t="str">
        <f>M01_SETTINGS!$F$2</f>
        <v>KASPI</v>
      </c>
    </row>
    <row r="1539" spans="1:8" x14ac:dyDescent="0.35">
      <c r="A1539" s="2">
        <v>534182057</v>
      </c>
      <c r="B1539" s="3">
        <f>_xlfn.XLOOKUP(A1539,[3]!Table13456[No заказа],[3]!Table13456[Дата
отправки],"",0,1)</f>
        <v>45764</v>
      </c>
      <c r="C1539" s="3"/>
      <c r="D1539" s="3"/>
      <c r="F1539" s="5">
        <f>_xlfn.XLOOKUP(A1539,[3]!Table13456[No заказа],[3]!Table13456[Количество],"",0,1)</f>
        <v>1</v>
      </c>
      <c r="G1539" s="5">
        <f>_xlfn.XLOOKUP(A1539,[3]!Table13456[No заказа],[3]!Table13456[Цена],"",0,1)</f>
        <v>8500</v>
      </c>
      <c r="H1539" s="2" t="str">
        <f>M01_SETTINGS!$F$2</f>
        <v>KASPI</v>
      </c>
    </row>
    <row r="1540" spans="1:8" x14ac:dyDescent="0.35">
      <c r="A1540" s="2">
        <v>534585537</v>
      </c>
      <c r="B1540" s="3">
        <f>_xlfn.XLOOKUP(A1540,[3]!Table13456[No заказа],[3]!Table13456[Дата
отправки],"",0,1)</f>
        <v>45764</v>
      </c>
      <c r="C1540" s="3"/>
      <c r="D1540" s="3"/>
      <c r="F1540" s="5">
        <f>_xlfn.XLOOKUP(A1540,[3]!Table13456[No заказа],[3]!Table13456[Количество],"",0,1)</f>
        <v>1</v>
      </c>
      <c r="G1540" s="5">
        <f>_xlfn.XLOOKUP(A1540,[3]!Table13456[No заказа],[3]!Table13456[Цена],"",0,1)</f>
        <v>8347</v>
      </c>
      <c r="H1540" s="2" t="str">
        <f>M01_SETTINGS!$F$2</f>
        <v>KASPI</v>
      </c>
    </row>
    <row r="1541" spans="1:8" x14ac:dyDescent="0.35">
      <c r="A1541" s="2">
        <v>534302845</v>
      </c>
      <c r="B1541" s="3">
        <f>_xlfn.XLOOKUP(A1541,[3]!Table13456[No заказа],[3]!Table13456[Дата
отправки],"",0,1)</f>
        <v>45764</v>
      </c>
      <c r="C1541" s="3"/>
      <c r="D1541" s="3"/>
      <c r="F1541" s="5">
        <f>_xlfn.XLOOKUP(A1541,[3]!Table13456[No заказа],[3]!Table13456[Количество],"",0,1)</f>
        <v>1</v>
      </c>
      <c r="G1541" s="5">
        <f>_xlfn.XLOOKUP(A1541,[3]!Table13456[No заказа],[3]!Table13456[Цена],"",0,1)</f>
        <v>8289</v>
      </c>
      <c r="H1541" s="2" t="str">
        <f>M01_SETTINGS!$F$2</f>
        <v>KASPI</v>
      </c>
    </row>
    <row r="1542" spans="1:8" x14ac:dyDescent="0.35">
      <c r="A1542" s="2">
        <v>534565424</v>
      </c>
      <c r="B1542" s="3">
        <f>_xlfn.XLOOKUP(A1542,[3]!Table13456[No заказа],[3]!Table13456[Дата
отправки],"",0,1)</f>
        <v>45764</v>
      </c>
      <c r="C1542" s="3"/>
      <c r="D1542" s="3"/>
      <c r="F1542" s="5">
        <f>_xlfn.XLOOKUP(A1542,[3]!Table13456[No заказа],[3]!Table13456[Количество],"",0,1)</f>
        <v>1</v>
      </c>
      <c r="G1542" s="5">
        <f>_xlfn.XLOOKUP(A1542,[3]!Table13456[No заказа],[3]!Table13456[Цена],"",0,1)</f>
        <v>8289</v>
      </c>
      <c r="H1542" s="2" t="str">
        <f>M01_SETTINGS!$F$2</f>
        <v>KASPI</v>
      </c>
    </row>
    <row r="1543" spans="1:8" x14ac:dyDescent="0.35">
      <c r="A1543" s="2">
        <v>534266441</v>
      </c>
      <c r="B1543" s="3">
        <f>_xlfn.XLOOKUP(A1543,[3]!Table13456[No заказа],[3]!Table13456[Дата
отправки],"",0,1)</f>
        <v>45764</v>
      </c>
      <c r="C1543" s="3"/>
      <c r="D1543" s="3"/>
      <c r="F1543" s="5">
        <f>_xlfn.XLOOKUP(A1543,[3]!Table13456[No заказа],[3]!Table13456[Количество],"",0,1)</f>
        <v>1</v>
      </c>
      <c r="G1543" s="5">
        <f>_xlfn.XLOOKUP(A1543,[3]!Table13456[No заказа],[3]!Table13456[Цена],"",0,1)</f>
        <v>8344</v>
      </c>
      <c r="H1543" s="2" t="str">
        <f>M01_SETTINGS!$F$2</f>
        <v>KASPI</v>
      </c>
    </row>
    <row r="1544" spans="1:8" x14ac:dyDescent="0.35">
      <c r="A1544" s="2">
        <v>534514955</v>
      </c>
      <c r="B1544" s="3">
        <f>_xlfn.XLOOKUP(A1544,[3]!Table13456[No заказа],[3]!Table13456[Дата
отправки],"",0,1)</f>
        <v>45764</v>
      </c>
      <c r="C1544" s="3"/>
      <c r="D1544" s="3"/>
      <c r="F1544" s="5">
        <f>_xlfn.XLOOKUP(A1544,[3]!Table13456[No заказа],[3]!Table13456[Количество],"",0,1)</f>
        <v>1</v>
      </c>
      <c r="G1544" s="5">
        <f>_xlfn.XLOOKUP(A1544,[3]!Table13456[No заказа],[3]!Table13456[Цена],"",0,1)</f>
        <v>8289</v>
      </c>
      <c r="H1544" s="2" t="str">
        <f>M01_SETTINGS!$F$2</f>
        <v>KASPI</v>
      </c>
    </row>
    <row r="1545" spans="1:8" x14ac:dyDescent="0.35">
      <c r="A1545" s="2">
        <v>534160662</v>
      </c>
      <c r="B1545" s="3">
        <f>_xlfn.XLOOKUP(A1545,[3]!Table13456[No заказа],[3]!Table13456[Дата
отправки],"",0,1)</f>
        <v>45764</v>
      </c>
      <c r="C1545" s="3"/>
      <c r="D1545" s="3"/>
      <c r="F1545" s="5">
        <f>_xlfn.XLOOKUP(A1545,[3]!Table13456[No заказа],[3]!Table13456[Количество],"",0,1)</f>
        <v>1</v>
      </c>
      <c r="G1545" s="5">
        <f>_xlfn.XLOOKUP(A1545,[3]!Table13456[No заказа],[3]!Table13456[Цена],"",0,1)</f>
        <v>14990</v>
      </c>
      <c r="H1545" s="2" t="str">
        <f>M01_SETTINGS!$F$2</f>
        <v>KASPI</v>
      </c>
    </row>
    <row r="1546" spans="1:8" x14ac:dyDescent="0.35">
      <c r="A1546" s="2">
        <v>534165002</v>
      </c>
      <c r="B1546" s="3">
        <f>_xlfn.XLOOKUP(A1546,[3]!Table13456[No заказа],[3]!Table13456[Дата
отправки],"",0,1)</f>
        <v>45764</v>
      </c>
      <c r="C1546" s="3"/>
      <c r="D1546" s="3"/>
      <c r="F1546" s="5">
        <f>_xlfn.XLOOKUP(A1546,[3]!Table13456[No заказа],[3]!Table13456[Количество],"",0,1)</f>
        <v>1</v>
      </c>
      <c r="G1546" s="5">
        <f>_xlfn.XLOOKUP(A1546,[3]!Table13456[No заказа],[3]!Table13456[Цена],"",0,1)</f>
        <v>8378</v>
      </c>
      <c r="H1546" s="2" t="str">
        <f>M01_SETTINGS!$F$2</f>
        <v>KASPI</v>
      </c>
    </row>
    <row r="1547" spans="1:8" x14ac:dyDescent="0.35">
      <c r="A1547" s="2">
        <v>534443829</v>
      </c>
      <c r="B1547" s="3">
        <f>_xlfn.XLOOKUP(A1547,[3]!Table13456[No заказа],[3]!Table13456[Дата
отправки],"",0,1)</f>
        <v>45764</v>
      </c>
      <c r="C1547" s="3"/>
      <c r="D1547" s="3"/>
      <c r="F1547" s="5">
        <f>_xlfn.XLOOKUP(A1547,[3]!Table13456[No заказа],[3]!Table13456[Количество],"",0,1)</f>
        <v>1</v>
      </c>
      <c r="G1547" s="5">
        <f>_xlfn.XLOOKUP(A1547,[3]!Table13456[No заказа],[3]!Table13456[Цена],"",0,1)</f>
        <v>8432</v>
      </c>
      <c r="H1547" s="2" t="str">
        <f>M01_SETTINGS!$F$2</f>
        <v>KASPI</v>
      </c>
    </row>
    <row r="1548" spans="1:8" x14ac:dyDescent="0.35">
      <c r="A1548" s="2">
        <v>533681100</v>
      </c>
      <c r="B1548" s="3">
        <f>_xlfn.XLOOKUP(A1548,[3]!Table13456[No заказа],[3]!Table13456[Дата
отправки],"",0,1)</f>
        <v>45763</v>
      </c>
      <c r="C1548" s="3"/>
      <c r="D1548" s="3"/>
      <c r="F1548" s="5">
        <f>_xlfn.XLOOKUP(A1548,[3]!Table13456[No заказа],[3]!Table13456[Количество],"",0,1)</f>
        <v>1</v>
      </c>
      <c r="G1548" s="5">
        <f>_xlfn.XLOOKUP(A1548,[3]!Table13456[No заказа],[3]!Table13456[Цена],"",0,1)</f>
        <v>8495</v>
      </c>
      <c r="H1548" s="2" t="str">
        <f>M01_SETTINGS!$F$2</f>
        <v>KASPI</v>
      </c>
    </row>
    <row r="1549" spans="1:8" x14ac:dyDescent="0.35">
      <c r="A1549" s="2">
        <v>533876688</v>
      </c>
      <c r="B1549" s="3">
        <f>_xlfn.XLOOKUP(A1549,[3]!Table13456[No заказа],[3]!Table13456[Дата
отправки],"",0,1)</f>
        <v>45763</v>
      </c>
      <c r="C1549" s="3"/>
      <c r="D1549" s="3"/>
      <c r="F1549" s="5">
        <f>_xlfn.XLOOKUP(A1549,[3]!Table13456[No заказа],[3]!Table13456[Количество],"",0,1)</f>
        <v>1</v>
      </c>
      <c r="G1549" s="5">
        <f>_xlfn.XLOOKUP(A1549,[3]!Table13456[No заказа],[3]!Table13456[Цена],"",0,1)</f>
        <v>8990</v>
      </c>
      <c r="H1549" s="2" t="str">
        <f>M01_SETTINGS!$F$2</f>
        <v>KASPI</v>
      </c>
    </row>
    <row r="1550" spans="1:8" x14ac:dyDescent="0.35">
      <c r="A1550" s="2">
        <v>533902630</v>
      </c>
      <c r="B1550" s="3">
        <f>_xlfn.XLOOKUP(A1550,[3]!Table13456[No заказа],[3]!Table13456[Дата
отправки],"",0,1)</f>
        <v>45763</v>
      </c>
      <c r="C1550" s="3"/>
      <c r="D1550" s="3"/>
      <c r="F1550" s="5">
        <f>_xlfn.XLOOKUP(A1550,[3]!Table13456[No заказа],[3]!Table13456[Количество],"",0,1)</f>
        <v>1</v>
      </c>
      <c r="G1550" s="5">
        <f>_xlfn.XLOOKUP(A1550,[3]!Table13456[No заказа],[3]!Table13456[Цена],"",0,1)</f>
        <v>14990</v>
      </c>
      <c r="H1550" s="2" t="str">
        <f>M01_SETTINGS!$F$2</f>
        <v>KASPI</v>
      </c>
    </row>
    <row r="1551" spans="1:8" x14ac:dyDescent="0.35">
      <c r="A1551" s="2">
        <v>533531216</v>
      </c>
      <c r="B1551" s="3">
        <f>_xlfn.XLOOKUP(A1551,[3]!Table13456[No заказа],[3]!Table13456[Дата
отправки],"",0,1)</f>
        <v>45763</v>
      </c>
      <c r="C1551" s="3"/>
      <c r="D1551" s="3"/>
      <c r="F1551" s="5">
        <f>_xlfn.XLOOKUP(A1551,[3]!Table13456[No заказа],[3]!Table13456[Количество],"",0,1)</f>
        <v>1</v>
      </c>
      <c r="G1551" s="5">
        <f>_xlfn.XLOOKUP(A1551,[3]!Table13456[No заказа],[3]!Table13456[Цена],"",0,1)</f>
        <v>14990</v>
      </c>
      <c r="H1551" s="2" t="str">
        <f>M01_SETTINGS!$F$2</f>
        <v>KASPI</v>
      </c>
    </row>
    <row r="1552" spans="1:8" x14ac:dyDescent="0.35">
      <c r="A1552" s="2">
        <v>533610595</v>
      </c>
      <c r="B1552" s="3">
        <f>_xlfn.XLOOKUP(A1552,[3]!Table13456[No заказа],[3]!Table13456[Дата
отправки],"",0,1)</f>
        <v>45763</v>
      </c>
      <c r="C1552" s="3"/>
      <c r="D1552" s="3"/>
      <c r="F1552" s="5">
        <f>_xlfn.XLOOKUP(A1552,[3]!Table13456[No заказа],[3]!Table13456[Количество],"",0,1)</f>
        <v>1</v>
      </c>
      <c r="G1552" s="5">
        <f>_xlfn.XLOOKUP(A1552,[3]!Table13456[No заказа],[3]!Table13456[Цена],"",0,1)</f>
        <v>18990</v>
      </c>
      <c r="H1552" s="2" t="str">
        <f>M01_SETTINGS!$F$2</f>
        <v>KASPI</v>
      </c>
    </row>
    <row r="1553" spans="1:8" x14ac:dyDescent="0.35">
      <c r="A1553" s="2">
        <v>533893001</v>
      </c>
      <c r="B1553" s="3">
        <f>_xlfn.XLOOKUP(A1553,[3]!Table13456[No заказа],[3]!Table13456[Дата
отправки],"",0,1)</f>
        <v>45763</v>
      </c>
      <c r="C1553" s="3"/>
      <c r="D1553" s="3"/>
      <c r="F1553" s="5">
        <f>_xlfn.XLOOKUP(A1553,[3]!Table13456[No заказа],[3]!Table13456[Количество],"",0,1)</f>
        <v>1</v>
      </c>
      <c r="G1553" s="5">
        <f>_xlfn.XLOOKUP(A1553,[3]!Table13456[No заказа],[3]!Table13456[Цена],"",0,1)</f>
        <v>14990</v>
      </c>
      <c r="H1553" s="2" t="str">
        <f>M01_SETTINGS!$F$2</f>
        <v>KASPI</v>
      </c>
    </row>
    <row r="1554" spans="1:8" x14ac:dyDescent="0.35">
      <c r="A1554" s="2">
        <v>533810352</v>
      </c>
      <c r="B1554" s="3">
        <f>_xlfn.XLOOKUP(A1554,[3]!Table13456[No заказа],[3]!Table13456[Дата
отправки],"",0,1)</f>
        <v>45763</v>
      </c>
      <c r="C1554" s="3"/>
      <c r="D1554" s="3"/>
      <c r="F1554" s="5">
        <f>_xlfn.XLOOKUP(A1554,[3]!Table13456[No заказа],[3]!Table13456[Количество],"",0,1)</f>
        <v>1</v>
      </c>
      <c r="G1554" s="5">
        <f>_xlfn.XLOOKUP(A1554,[3]!Table13456[No заказа],[3]!Table13456[Цена],"",0,1)</f>
        <v>8495</v>
      </c>
      <c r="H1554" s="2" t="str">
        <f>M01_SETTINGS!$F$2</f>
        <v>KASPI</v>
      </c>
    </row>
    <row r="1555" spans="1:8" x14ac:dyDescent="0.35">
      <c r="A1555" s="2">
        <v>533678913</v>
      </c>
      <c r="B1555" s="3">
        <f>_xlfn.XLOOKUP(A1555,[3]!Table13456[No заказа],[3]!Table13456[Дата
отправки],"",0,1)</f>
        <v>45763</v>
      </c>
      <c r="C1555" s="3"/>
      <c r="D1555" s="3"/>
      <c r="F1555" s="5">
        <f>_xlfn.XLOOKUP(A1555,[3]!Table13456[No заказа],[3]!Table13456[Количество],"",0,1)</f>
        <v>1</v>
      </c>
      <c r="G1555" s="5">
        <f>_xlfn.XLOOKUP(A1555,[3]!Table13456[No заказа],[3]!Table13456[Цена],"",0,1)</f>
        <v>8996</v>
      </c>
      <c r="H1555" s="2" t="str">
        <f>M01_SETTINGS!$F$2</f>
        <v>KASPI</v>
      </c>
    </row>
    <row r="1556" spans="1:8" x14ac:dyDescent="0.35">
      <c r="A1556" s="2">
        <v>533633774</v>
      </c>
      <c r="B1556" s="3">
        <f>_xlfn.XLOOKUP(A1556,[3]!Table13456[No заказа],[3]!Table13456[Дата
отправки],"",0,1)</f>
        <v>45763</v>
      </c>
      <c r="C1556" s="3"/>
      <c r="D1556" s="3"/>
      <c r="F1556" s="5">
        <f>_xlfn.XLOOKUP(A1556,[3]!Table13456[No заказа],[3]!Table13456[Количество],"",0,1)</f>
        <v>1</v>
      </c>
      <c r="G1556" s="5">
        <f>_xlfn.XLOOKUP(A1556,[3]!Table13456[No заказа],[3]!Table13456[Цена],"",0,1)</f>
        <v>8495</v>
      </c>
      <c r="H1556" s="2" t="str">
        <f>M01_SETTINGS!$F$2</f>
        <v>KASPI</v>
      </c>
    </row>
    <row r="1557" spans="1:8" x14ac:dyDescent="0.35">
      <c r="A1557" s="2">
        <v>533693048</v>
      </c>
      <c r="B1557" s="3">
        <f>_xlfn.XLOOKUP(A1557,[3]!Table13456[No заказа],[3]!Table13456[Дата
отправки],"",0,1)</f>
        <v>45763</v>
      </c>
      <c r="C1557" s="3"/>
      <c r="D1557" s="3"/>
      <c r="F1557" s="5">
        <f>_xlfn.XLOOKUP(A1557,[3]!Table13456[No заказа],[3]!Table13456[Количество],"",0,1)</f>
        <v>1</v>
      </c>
      <c r="G1557" s="5">
        <f>_xlfn.XLOOKUP(A1557,[3]!Table13456[No заказа],[3]!Table13456[Цена],"",0,1)</f>
        <v>8495</v>
      </c>
      <c r="H1557" s="2" t="str">
        <f>M01_SETTINGS!$F$2</f>
        <v>KASPI</v>
      </c>
    </row>
    <row r="1558" spans="1:8" x14ac:dyDescent="0.35">
      <c r="A1558" s="2">
        <v>533609932</v>
      </c>
      <c r="B1558" s="3">
        <f>_xlfn.XLOOKUP(A1558,[3]!Table13456[No заказа],[3]!Table13456[Дата
отправки],"",0,1)</f>
        <v>45763</v>
      </c>
      <c r="C1558" s="3"/>
      <c r="D1558" s="3"/>
      <c r="F1558" s="5">
        <f>_xlfn.XLOOKUP(A1558,[3]!Table13456[No заказа],[3]!Table13456[Количество],"",0,1)</f>
        <v>1</v>
      </c>
      <c r="G1558" s="5">
        <f>_xlfn.XLOOKUP(A1558,[3]!Table13456[No заказа],[3]!Table13456[Цена],"",0,1)</f>
        <v>8888</v>
      </c>
      <c r="H1558" s="2" t="str">
        <f>M01_SETTINGS!$F$2</f>
        <v>KASPI</v>
      </c>
    </row>
    <row r="1559" spans="1:8" x14ac:dyDescent="0.35">
      <c r="A1559" s="2">
        <v>533885397</v>
      </c>
      <c r="B1559" s="3">
        <f>_xlfn.XLOOKUP(A1559,[3]!Table13456[No заказа],[3]!Table13456[Дата
отправки],"",0,1)</f>
        <v>45763</v>
      </c>
      <c r="C1559" s="3"/>
      <c r="D1559" s="3"/>
      <c r="F1559" s="5">
        <f>_xlfn.XLOOKUP(A1559,[3]!Table13456[No заказа],[3]!Table13456[Количество],"",0,1)</f>
        <v>1</v>
      </c>
      <c r="G1559" s="5">
        <f>_xlfn.XLOOKUP(A1559,[3]!Table13456[No заказа],[3]!Table13456[Цена],"",0,1)</f>
        <v>9000</v>
      </c>
      <c r="H1559" s="2" t="str">
        <f>M01_SETTINGS!$F$2</f>
        <v>KASPI</v>
      </c>
    </row>
    <row r="1560" spans="1:8" x14ac:dyDescent="0.35">
      <c r="A1560" s="2">
        <v>533037245</v>
      </c>
      <c r="B1560" s="3">
        <f>_xlfn.XLOOKUP(A1560,[3]!Table13456[No заказа],[3]!Table13456[Дата
отправки],"",0,1)</f>
        <v>45762</v>
      </c>
      <c r="C1560" s="3"/>
      <c r="D1560" s="3"/>
      <c r="F1560" s="5">
        <f>_xlfn.XLOOKUP(A1560,[3]!Table13456[No заказа],[3]!Table13456[Количество],"",0,1)</f>
        <v>1</v>
      </c>
      <c r="G1560" s="5">
        <f>_xlfn.XLOOKUP(A1560,[3]!Table13456[No заказа],[3]!Table13456[Цена],"",0,1)</f>
        <v>8495</v>
      </c>
      <c r="H1560" s="2" t="str">
        <f>M01_SETTINGS!$F$2</f>
        <v>KASPI</v>
      </c>
    </row>
    <row r="1561" spans="1:8" x14ac:dyDescent="0.35">
      <c r="A1561" s="2">
        <v>533420474</v>
      </c>
      <c r="B1561" s="3">
        <f>_xlfn.XLOOKUP(A1561,[3]!Table13456[No заказа],[3]!Table13456[Дата
отправки],"",0,1)</f>
        <v>45762</v>
      </c>
      <c r="C1561" s="3"/>
      <c r="D1561" s="3"/>
      <c r="F1561" s="5">
        <f>_xlfn.XLOOKUP(A1561,[3]!Table13456[No заказа],[3]!Table13456[Количество],"",0,1)</f>
        <v>1</v>
      </c>
      <c r="G1561" s="5">
        <f>_xlfn.XLOOKUP(A1561,[3]!Table13456[No заказа],[3]!Table13456[Цена],"",0,1)</f>
        <v>8495</v>
      </c>
      <c r="H1561" s="2" t="str">
        <f>M01_SETTINGS!$F$2</f>
        <v>KASPI</v>
      </c>
    </row>
    <row r="1562" spans="1:8" x14ac:dyDescent="0.35">
      <c r="A1562" s="2">
        <v>533385521</v>
      </c>
      <c r="B1562" s="3">
        <f>_xlfn.XLOOKUP(A1562,[3]!Table13456[No заказа],[3]!Table13456[Дата
отправки],"",0,1)</f>
        <v>45762</v>
      </c>
      <c r="C1562" s="3"/>
      <c r="D1562" s="3"/>
      <c r="F1562" s="5">
        <f>_xlfn.XLOOKUP(A1562,[3]!Table13456[No заказа],[3]!Table13456[Количество],"",0,1)</f>
        <v>1</v>
      </c>
      <c r="G1562" s="5">
        <f>_xlfn.XLOOKUP(A1562,[3]!Table13456[No заказа],[3]!Table13456[Цена],"",0,1)</f>
        <v>8566</v>
      </c>
      <c r="H1562" s="2" t="str">
        <f>M01_SETTINGS!$F$2</f>
        <v>KASPI</v>
      </c>
    </row>
    <row r="1563" spans="1:8" x14ac:dyDescent="0.35">
      <c r="A1563" s="2">
        <v>533230168</v>
      </c>
      <c r="B1563" s="3">
        <f>_xlfn.XLOOKUP(A1563,[3]!Table13456[No заказа],[3]!Table13456[Дата
отправки],"",0,1)</f>
        <v>45762</v>
      </c>
      <c r="C1563" s="3"/>
      <c r="D1563" s="3"/>
      <c r="F1563" s="5">
        <f>_xlfn.XLOOKUP(A1563,[3]!Table13456[No заказа],[3]!Table13456[Количество],"",0,1)</f>
        <v>1</v>
      </c>
      <c r="G1563" s="5">
        <f>_xlfn.XLOOKUP(A1563,[3]!Table13456[No заказа],[3]!Table13456[Цена],"",0,1)</f>
        <v>15990</v>
      </c>
      <c r="H1563" s="2" t="str">
        <f>M01_SETTINGS!$F$2</f>
        <v>KASPI</v>
      </c>
    </row>
    <row r="1564" spans="1:8" x14ac:dyDescent="0.35">
      <c r="A1564" s="2">
        <v>533428211</v>
      </c>
      <c r="B1564" s="3">
        <f>_xlfn.XLOOKUP(A1564,[3]!Table13456[No заказа],[3]!Table13456[Дата
отправки],"",0,1)</f>
        <v>45762</v>
      </c>
      <c r="C1564" s="3"/>
      <c r="D1564" s="3"/>
      <c r="F1564" s="5">
        <f>_xlfn.XLOOKUP(A1564,[3]!Table13456[No заказа],[3]!Table13456[Количество],"",0,1)</f>
        <v>1</v>
      </c>
      <c r="G1564" s="5">
        <f>_xlfn.XLOOKUP(A1564,[3]!Table13456[No заказа],[3]!Table13456[Цена],"",0,1)</f>
        <v>18990</v>
      </c>
      <c r="H1564" s="2" t="str">
        <f>M01_SETTINGS!$F$2</f>
        <v>KASPI</v>
      </c>
    </row>
    <row r="1565" spans="1:8" x14ac:dyDescent="0.35">
      <c r="A1565" s="2">
        <v>533288243</v>
      </c>
      <c r="B1565" s="3">
        <f>_xlfn.XLOOKUP(A1565,[3]!Table13456[No заказа],[3]!Table13456[Дата
отправки],"",0,1)</f>
        <v>45762</v>
      </c>
      <c r="C1565" s="3"/>
      <c r="D1565" s="3"/>
      <c r="F1565" s="5">
        <f>_xlfn.XLOOKUP(A1565,[3]!Table13456[No заказа],[3]!Table13456[Количество],"",0,1)</f>
        <v>1</v>
      </c>
      <c r="G1565" s="5">
        <f>_xlfn.XLOOKUP(A1565,[3]!Table13456[No заказа],[3]!Table13456[Цена],"",0,1)</f>
        <v>18990</v>
      </c>
      <c r="H1565" s="2" t="str">
        <f>M01_SETTINGS!$F$2</f>
        <v>KASPI</v>
      </c>
    </row>
    <row r="1566" spans="1:8" x14ac:dyDescent="0.35">
      <c r="A1566" s="2">
        <v>533114227</v>
      </c>
      <c r="B1566" s="3">
        <f>_xlfn.XLOOKUP(A1566,[3]!Table13456[No заказа],[3]!Table13456[Дата
отправки],"",0,1)</f>
        <v>45762</v>
      </c>
      <c r="C1566" s="3"/>
      <c r="D1566" s="3"/>
      <c r="F1566" s="5">
        <f>_xlfn.XLOOKUP(A1566,[3]!Table13456[No заказа],[3]!Table13456[Количество],"",0,1)</f>
        <v>1</v>
      </c>
      <c r="G1566" s="5">
        <f>_xlfn.XLOOKUP(A1566,[3]!Table13456[No заказа],[3]!Table13456[Цена],"",0,1)</f>
        <v>15990</v>
      </c>
      <c r="H1566" s="2" t="str">
        <f>M01_SETTINGS!$F$2</f>
        <v>KASPI</v>
      </c>
    </row>
    <row r="1567" spans="1:8" x14ac:dyDescent="0.35">
      <c r="A1567" s="2">
        <v>533343758</v>
      </c>
      <c r="B1567" s="3">
        <f>_xlfn.XLOOKUP(A1567,[3]!Table13456[No заказа],[3]!Table13456[Дата
отправки],"",0,1)</f>
        <v>45762</v>
      </c>
      <c r="C1567" s="3"/>
      <c r="D1567" s="3"/>
      <c r="F1567" s="5">
        <f>_xlfn.XLOOKUP(A1567,[3]!Table13456[No заказа],[3]!Table13456[Количество],"",0,1)</f>
        <v>1</v>
      </c>
      <c r="G1567" s="5">
        <f>_xlfn.XLOOKUP(A1567,[3]!Table13456[No заказа],[3]!Table13456[Цена],"",0,1)</f>
        <v>8495</v>
      </c>
      <c r="H1567" s="2" t="str">
        <f>M01_SETTINGS!$F$2</f>
        <v>KASPI</v>
      </c>
    </row>
    <row r="1568" spans="1:8" x14ac:dyDescent="0.35">
      <c r="A1568" s="2">
        <v>533245866</v>
      </c>
      <c r="B1568" s="3">
        <f>_xlfn.XLOOKUP(A1568,[3]!Table13456[No заказа],[3]!Table13456[Дата
отправки],"",0,1)</f>
        <v>45762</v>
      </c>
      <c r="C1568" s="3"/>
      <c r="D1568" s="3"/>
      <c r="F1568" s="5">
        <f>_xlfn.XLOOKUP(A1568,[3]!Table13456[No заказа],[3]!Table13456[Количество],"",0,1)</f>
        <v>1</v>
      </c>
      <c r="G1568" s="5">
        <f>_xlfn.XLOOKUP(A1568,[3]!Table13456[No заказа],[3]!Table13456[Цена],"",0,1)</f>
        <v>8996</v>
      </c>
      <c r="H1568" s="2" t="str">
        <f>M01_SETTINGS!$F$2</f>
        <v>KASPI</v>
      </c>
    </row>
    <row r="1569" spans="1:8" x14ac:dyDescent="0.35">
      <c r="A1569" s="2">
        <v>532893883</v>
      </c>
      <c r="B1569" s="3">
        <f>_xlfn.XLOOKUP(A1569,[3]!Table13456[No заказа],[3]!Table13456[Дата
отправки],"",0,1)</f>
        <v>45762</v>
      </c>
      <c r="C1569" s="3"/>
      <c r="D1569" s="3"/>
      <c r="F1569" s="5">
        <f>_xlfn.XLOOKUP(A1569,[3]!Table13456[No заказа],[3]!Table13456[Количество],"",0,1)</f>
        <v>1</v>
      </c>
      <c r="G1569" s="5">
        <f>_xlfn.XLOOKUP(A1569,[3]!Table13456[No заказа],[3]!Table13456[Цена],"",0,1)</f>
        <v>8400</v>
      </c>
      <c r="H1569" s="2" t="str">
        <f>M01_SETTINGS!$F$2</f>
        <v>KASPI</v>
      </c>
    </row>
    <row r="1570" spans="1:8" x14ac:dyDescent="0.35">
      <c r="A1570" s="2">
        <v>533237854</v>
      </c>
      <c r="B1570" s="3">
        <f>_xlfn.XLOOKUP(A1570,[3]!Table13456[No заказа],[3]!Table13456[Дата
отправки],"",0,1)</f>
        <v>45762</v>
      </c>
      <c r="C1570" s="3"/>
      <c r="D1570" s="3"/>
      <c r="F1570" s="5">
        <f>_xlfn.XLOOKUP(A1570,[3]!Table13456[No заказа],[3]!Table13456[Количество],"",0,1)</f>
        <v>1</v>
      </c>
      <c r="G1570" s="5">
        <f>_xlfn.XLOOKUP(A1570,[3]!Table13456[No заказа],[3]!Table13456[Цена],"",0,1)</f>
        <v>8500</v>
      </c>
      <c r="H1570" s="2" t="str">
        <f>M01_SETTINGS!$F$2</f>
        <v>KASPI</v>
      </c>
    </row>
    <row r="1571" spans="1:8" x14ac:dyDescent="0.35">
      <c r="A1571" s="2">
        <v>533286126</v>
      </c>
      <c r="B1571" s="3">
        <f>_xlfn.XLOOKUP(A1571,[3]!Table13456[No заказа],[3]!Table13456[Дата
отправки],"",0,1)</f>
        <v>45762</v>
      </c>
      <c r="C1571" s="3"/>
      <c r="D1571" s="3"/>
      <c r="F1571" s="5">
        <f>_xlfn.XLOOKUP(A1571,[3]!Table13456[No заказа],[3]!Table13456[Количество],"",0,1)</f>
        <v>1</v>
      </c>
      <c r="G1571" s="5">
        <f>_xlfn.XLOOKUP(A1571,[3]!Table13456[No заказа],[3]!Table13456[Цена],"",0,1)</f>
        <v>8495</v>
      </c>
      <c r="H1571" s="2" t="str">
        <f>M01_SETTINGS!$F$2</f>
        <v>KASPI</v>
      </c>
    </row>
    <row r="1572" spans="1:8" x14ac:dyDescent="0.35">
      <c r="A1572" s="2">
        <v>533112007</v>
      </c>
      <c r="B1572" s="3">
        <f>_xlfn.XLOOKUP(A1572,[3]!Table13456[No заказа],[3]!Table13456[Дата
отправки],"",0,1)</f>
        <v>45762</v>
      </c>
      <c r="C1572" s="3"/>
      <c r="D1572" s="3"/>
      <c r="F1572" s="5">
        <f>_xlfn.XLOOKUP(A1572,[3]!Table13456[No заказа],[3]!Table13456[Количество],"",0,1)</f>
        <v>1</v>
      </c>
      <c r="G1572" s="5">
        <f>_xlfn.XLOOKUP(A1572,[3]!Table13456[No заказа],[3]!Table13456[Цена],"",0,1)</f>
        <v>8999</v>
      </c>
      <c r="H1572" s="2" t="str">
        <f>M01_SETTINGS!$F$2</f>
        <v>KASPI</v>
      </c>
    </row>
    <row r="1573" spans="1:8" x14ac:dyDescent="0.35">
      <c r="A1573" s="2">
        <v>533424701</v>
      </c>
      <c r="B1573" s="3">
        <f>_xlfn.XLOOKUP(A1573,[3]!Table13456[No заказа],[3]!Table13456[Дата
отправки],"",0,1)</f>
        <v>45762</v>
      </c>
      <c r="C1573" s="3"/>
      <c r="D1573" s="3"/>
      <c r="F1573" s="5">
        <f>_xlfn.XLOOKUP(A1573,[3]!Table13456[No заказа],[3]!Table13456[Количество],"",0,1)</f>
        <v>1</v>
      </c>
      <c r="G1573" s="5">
        <f>_xlfn.XLOOKUP(A1573,[3]!Table13456[No заказа],[3]!Table13456[Цена],"",0,1)</f>
        <v>8500</v>
      </c>
      <c r="H1573" s="2" t="str">
        <f>M01_SETTINGS!$F$2</f>
        <v>KASPI</v>
      </c>
    </row>
    <row r="1574" spans="1:8" x14ac:dyDescent="0.35">
      <c r="A1574" s="2">
        <v>533409558</v>
      </c>
      <c r="B1574" s="3">
        <f>_xlfn.XLOOKUP(A1574,[3]!Table13456[No заказа],[3]!Table13456[Дата
отправки],"",0,1)</f>
        <v>45762</v>
      </c>
      <c r="C1574" s="3"/>
      <c r="D1574" s="3"/>
      <c r="F1574" s="5">
        <f>_xlfn.XLOOKUP(A1574,[3]!Table13456[No заказа],[3]!Table13456[Количество],"",0,1)</f>
        <v>1</v>
      </c>
      <c r="G1574" s="5">
        <f>_xlfn.XLOOKUP(A1574,[3]!Table13456[No заказа],[3]!Table13456[Цена],"",0,1)</f>
        <v>8495</v>
      </c>
      <c r="H1574" s="2" t="str">
        <f>M01_SETTINGS!$F$2</f>
        <v>KASPI</v>
      </c>
    </row>
    <row r="1575" spans="1:8" x14ac:dyDescent="0.35">
      <c r="A1575" s="2">
        <v>533009519</v>
      </c>
      <c r="B1575" s="3">
        <f>_xlfn.XLOOKUP(A1575,[3]!Table13456[No заказа],[3]!Table13456[Дата
отправки],"",0,1)</f>
        <v>45762</v>
      </c>
      <c r="C1575" s="3"/>
      <c r="D1575" s="3"/>
      <c r="F1575" s="5">
        <f>_xlfn.XLOOKUP(A1575,[3]!Table13456[No заказа],[3]!Table13456[Количество],"",0,1)</f>
        <v>1</v>
      </c>
      <c r="G1575" s="5">
        <f>_xlfn.XLOOKUP(A1575,[3]!Table13456[No заказа],[3]!Table13456[Цена],"",0,1)</f>
        <v>14990</v>
      </c>
      <c r="H1575" s="2" t="str">
        <f>M01_SETTINGS!$F$2</f>
        <v>KASPI</v>
      </c>
    </row>
    <row r="1576" spans="1:8" x14ac:dyDescent="0.35">
      <c r="A1576" s="2">
        <v>532597237</v>
      </c>
      <c r="B1576" s="3">
        <f>_xlfn.XLOOKUP(A1576,[3]!Table13456[No заказа],[3]!Table13456[Дата
отправки],"",0,1)</f>
        <v>45761</v>
      </c>
      <c r="C1576" s="3"/>
      <c r="D1576" s="3"/>
      <c r="F1576" s="5">
        <f>_xlfn.XLOOKUP(A1576,[3]!Table13456[No заказа],[3]!Table13456[Количество],"",0,1)</f>
        <v>1</v>
      </c>
      <c r="G1576" s="5">
        <f>_xlfn.XLOOKUP(A1576,[3]!Table13456[No заказа],[3]!Table13456[Цена],"",0,1)</f>
        <v>8349</v>
      </c>
      <c r="H1576" s="2" t="str">
        <f>M01_SETTINGS!$F$2</f>
        <v>KASPI</v>
      </c>
    </row>
    <row r="1577" spans="1:8" x14ac:dyDescent="0.35">
      <c r="A1577" s="2">
        <v>532540519</v>
      </c>
      <c r="B1577" s="3">
        <f>_xlfn.XLOOKUP(A1577,[3]!Table13456[No заказа],[3]!Table13456[Дата
отправки],"",0,1)</f>
        <v>45761</v>
      </c>
      <c r="C1577" s="3"/>
      <c r="D1577" s="3"/>
      <c r="F1577" s="5">
        <f>_xlfn.XLOOKUP(A1577,[3]!Table13456[No заказа],[3]!Table13456[Количество],"",0,1)</f>
        <v>1</v>
      </c>
      <c r="G1577" s="5">
        <f>_xlfn.XLOOKUP(A1577,[3]!Table13456[No заказа],[3]!Table13456[Цена],"",0,1)</f>
        <v>8349</v>
      </c>
      <c r="H1577" s="2" t="str">
        <f>M01_SETTINGS!$F$2</f>
        <v>KASPI</v>
      </c>
    </row>
    <row r="1578" spans="1:8" x14ac:dyDescent="0.35">
      <c r="A1578" s="2">
        <v>532384979</v>
      </c>
      <c r="B1578" s="3">
        <f>_xlfn.XLOOKUP(A1578,[3]!Table13456[No заказа],[3]!Table13456[Дата
отправки],"",0,1)</f>
        <v>45761</v>
      </c>
      <c r="C1578" s="3"/>
      <c r="D1578" s="3"/>
      <c r="F1578" s="5">
        <f>_xlfn.XLOOKUP(A1578,[3]!Table13456[No заказа],[3]!Table13456[Количество],"",0,1)</f>
        <v>1</v>
      </c>
      <c r="G1578" s="5">
        <f>_xlfn.XLOOKUP(A1578,[3]!Table13456[No заказа],[3]!Table13456[Цена],"",0,1)</f>
        <v>8349</v>
      </c>
      <c r="H1578" s="2" t="str">
        <f>M01_SETTINGS!$F$2</f>
        <v>KASPI</v>
      </c>
    </row>
    <row r="1579" spans="1:8" x14ac:dyDescent="0.35">
      <c r="A1579" s="2">
        <v>532793393</v>
      </c>
      <c r="B1579" s="3">
        <f>_xlfn.XLOOKUP(A1579,[3]!Table13456[No заказа],[3]!Table13456[Дата
отправки],"",0,1)</f>
        <v>45761</v>
      </c>
      <c r="C1579" s="3"/>
      <c r="D1579" s="3"/>
      <c r="F1579" s="5">
        <f>_xlfn.XLOOKUP(A1579,[3]!Table13456[No заказа],[3]!Table13456[Количество],"",0,1)</f>
        <v>1</v>
      </c>
      <c r="G1579" s="5">
        <f>_xlfn.XLOOKUP(A1579,[3]!Table13456[No заказа],[3]!Table13456[Цена],"",0,1)</f>
        <v>15990</v>
      </c>
      <c r="H1579" s="2" t="str">
        <f>M01_SETTINGS!$F$2</f>
        <v>KASPI</v>
      </c>
    </row>
    <row r="1580" spans="1:8" x14ac:dyDescent="0.35">
      <c r="A1580" s="2">
        <v>532621703</v>
      </c>
      <c r="B1580" s="3">
        <f>_xlfn.XLOOKUP(A1580,[3]!Table13456[No заказа],[3]!Table13456[Дата
отправки],"",0,1)</f>
        <v>45761</v>
      </c>
      <c r="C1580" s="3"/>
      <c r="D1580" s="3"/>
      <c r="F1580" s="5">
        <f>_xlfn.XLOOKUP(A1580,[3]!Table13456[No заказа],[3]!Table13456[Количество],"",0,1)</f>
        <v>1</v>
      </c>
      <c r="G1580" s="5">
        <f>_xlfn.XLOOKUP(A1580,[3]!Table13456[No заказа],[3]!Table13456[Цена],"",0,1)</f>
        <v>15990</v>
      </c>
      <c r="H1580" s="2" t="str">
        <f>M01_SETTINGS!$F$2</f>
        <v>KASPI</v>
      </c>
    </row>
    <row r="1581" spans="1:8" x14ac:dyDescent="0.35">
      <c r="A1581" s="2">
        <v>532522523</v>
      </c>
      <c r="B1581" s="3">
        <f>_xlfn.XLOOKUP(A1581,[3]!Table13456[No заказа],[3]!Table13456[Дата
отправки],"",0,1)</f>
        <v>45761</v>
      </c>
      <c r="C1581" s="3"/>
      <c r="D1581" s="3"/>
      <c r="F1581" s="5">
        <f>_xlfn.XLOOKUP(A1581,[3]!Table13456[No заказа],[3]!Table13456[Количество],"",0,1)</f>
        <v>1</v>
      </c>
      <c r="G1581" s="5">
        <f>_xlfn.XLOOKUP(A1581,[3]!Table13456[No заказа],[3]!Table13456[Цена],"",0,1)</f>
        <v>15990</v>
      </c>
      <c r="H1581" s="2" t="str">
        <f>M01_SETTINGS!$F$2</f>
        <v>KASPI</v>
      </c>
    </row>
    <row r="1582" spans="1:8" x14ac:dyDescent="0.35">
      <c r="A1582" s="2">
        <v>532694630</v>
      </c>
      <c r="B1582" s="3">
        <f>_xlfn.XLOOKUP(A1582,[3]!Table13456[No заказа],[3]!Table13456[Дата
отправки],"",0,1)</f>
        <v>45761</v>
      </c>
      <c r="C1582" s="3"/>
      <c r="D1582" s="3"/>
      <c r="F1582" s="5">
        <f>_xlfn.XLOOKUP(A1582,[3]!Table13456[No заказа],[3]!Table13456[Количество],"",0,1)</f>
        <v>1</v>
      </c>
      <c r="G1582" s="5">
        <f>_xlfn.XLOOKUP(A1582,[3]!Table13456[No заказа],[3]!Table13456[Цена],"",0,1)</f>
        <v>15990</v>
      </c>
      <c r="H1582" s="2" t="str">
        <f>M01_SETTINGS!$F$2</f>
        <v>KASPI</v>
      </c>
    </row>
    <row r="1583" spans="1:8" x14ac:dyDescent="0.35">
      <c r="A1583" s="2">
        <v>532900670</v>
      </c>
      <c r="B1583" s="3">
        <f>_xlfn.XLOOKUP(A1583,[3]!Table13456[No заказа],[3]!Table13456[Дата
отправки],"",0,1)</f>
        <v>45761</v>
      </c>
      <c r="C1583" s="3"/>
      <c r="D1583" s="3"/>
      <c r="F1583" s="5">
        <f>_xlfn.XLOOKUP(A1583,[3]!Table13456[No заказа],[3]!Table13456[Количество],"",0,1)</f>
        <v>1</v>
      </c>
      <c r="G1583" s="5">
        <f>_xlfn.XLOOKUP(A1583,[3]!Table13456[No заказа],[3]!Table13456[Цена],"",0,1)</f>
        <v>15990</v>
      </c>
      <c r="H1583" s="2" t="str">
        <f>M01_SETTINGS!$F$2</f>
        <v>KASPI</v>
      </c>
    </row>
    <row r="1584" spans="1:8" x14ac:dyDescent="0.35">
      <c r="A1584" s="2">
        <v>532510980</v>
      </c>
      <c r="B1584" s="3">
        <f>_xlfn.XLOOKUP(A1584,[3]!Table13456[No заказа],[3]!Table13456[Дата
отправки],"",0,1)</f>
        <v>45761</v>
      </c>
      <c r="C1584" s="3"/>
      <c r="D1584" s="3"/>
      <c r="F1584" s="5">
        <f>_xlfn.XLOOKUP(A1584,[3]!Table13456[No заказа],[3]!Table13456[Количество],"",0,1)</f>
        <v>1</v>
      </c>
      <c r="G1584" s="5">
        <f>_xlfn.XLOOKUP(A1584,[3]!Table13456[No заказа],[3]!Table13456[Цена],"",0,1)</f>
        <v>15990</v>
      </c>
      <c r="H1584" s="2" t="str">
        <f>M01_SETTINGS!$F$2</f>
        <v>KASPI</v>
      </c>
    </row>
    <row r="1585" spans="1:8" x14ac:dyDescent="0.35">
      <c r="A1585" s="2">
        <v>532096875</v>
      </c>
      <c r="B1585" s="3">
        <f>_xlfn.XLOOKUP(A1585,[3]!Table13456[No заказа],[3]!Table13456[Дата
отправки],"",0,1)</f>
        <v>45761</v>
      </c>
      <c r="C1585" s="3"/>
      <c r="D1585" s="3"/>
      <c r="F1585" s="5">
        <f>_xlfn.XLOOKUP(A1585,[3]!Table13456[No заказа],[3]!Table13456[Количество],"",0,1)</f>
        <v>1</v>
      </c>
      <c r="G1585" s="5">
        <f>_xlfn.XLOOKUP(A1585,[3]!Table13456[No заказа],[3]!Table13456[Цена],"",0,1)</f>
        <v>15990</v>
      </c>
      <c r="H1585" s="2" t="str">
        <f>M01_SETTINGS!$F$2</f>
        <v>KASPI</v>
      </c>
    </row>
    <row r="1586" spans="1:8" x14ac:dyDescent="0.35">
      <c r="A1586" s="2">
        <v>532044871</v>
      </c>
      <c r="B1586" s="3">
        <f>_xlfn.XLOOKUP(A1586,[3]!Table13456[No заказа],[3]!Table13456[Дата
отправки],"",0,1)</f>
        <v>45761</v>
      </c>
      <c r="C1586" s="3"/>
      <c r="D1586" s="3"/>
      <c r="F1586" s="5">
        <f>_xlfn.XLOOKUP(A1586,[3]!Table13456[No заказа],[3]!Table13456[Количество],"",0,1)</f>
        <v>1</v>
      </c>
      <c r="G1586" s="5">
        <f>_xlfn.XLOOKUP(A1586,[3]!Table13456[No заказа],[3]!Table13456[Цена],"",0,1)</f>
        <v>15990</v>
      </c>
      <c r="H1586" s="2" t="str">
        <f>M01_SETTINGS!$F$2</f>
        <v>KASPI</v>
      </c>
    </row>
    <row r="1587" spans="1:8" x14ac:dyDescent="0.35">
      <c r="A1587" s="2">
        <v>531925907</v>
      </c>
      <c r="B1587" s="3">
        <f>_xlfn.XLOOKUP(A1587,[3]!Table13456[No заказа],[3]!Table13456[Дата
отправки],"",0,1)</f>
        <v>45761</v>
      </c>
      <c r="C1587" s="3"/>
      <c r="D1587" s="3"/>
      <c r="F1587" s="5">
        <f>_xlfn.XLOOKUP(A1587,[3]!Table13456[No заказа],[3]!Table13456[Количество],"",0,1)</f>
        <v>1</v>
      </c>
      <c r="G1587" s="5">
        <f>_xlfn.XLOOKUP(A1587,[3]!Table13456[No заказа],[3]!Table13456[Цена],"",0,1)</f>
        <v>15990</v>
      </c>
      <c r="H1587" s="2" t="str">
        <f>M01_SETTINGS!$F$2</f>
        <v>KASPI</v>
      </c>
    </row>
    <row r="1588" spans="1:8" x14ac:dyDescent="0.35">
      <c r="A1588" s="2">
        <v>532766502</v>
      </c>
      <c r="B1588" s="3">
        <f>_xlfn.XLOOKUP(A1588,[3]!Table13456[No заказа],[3]!Table13456[Дата
отправки],"",0,1)</f>
        <v>45761</v>
      </c>
      <c r="C1588" s="3"/>
      <c r="D1588" s="3"/>
      <c r="F1588" s="5">
        <f>_xlfn.XLOOKUP(A1588,[3]!Table13456[No заказа],[3]!Table13456[Количество],"",0,1)</f>
        <v>1</v>
      </c>
      <c r="G1588" s="5">
        <f>_xlfn.XLOOKUP(A1588,[3]!Table13456[No заказа],[3]!Table13456[Цена],"",0,1)</f>
        <v>15990</v>
      </c>
      <c r="H1588" s="2" t="str">
        <f>M01_SETTINGS!$F$2</f>
        <v>KASPI</v>
      </c>
    </row>
    <row r="1589" spans="1:8" x14ac:dyDescent="0.35">
      <c r="A1589" s="2">
        <v>532585317</v>
      </c>
      <c r="B1589" s="3">
        <f>_xlfn.XLOOKUP(A1589,[3]!Table13456[No заказа],[3]!Table13456[Дата
отправки],"",0,1)</f>
        <v>45761</v>
      </c>
      <c r="C1589" s="3"/>
      <c r="D1589" s="3"/>
      <c r="F1589" s="5">
        <f>_xlfn.XLOOKUP(A1589,[3]!Table13456[No заказа],[3]!Table13456[Количество],"",0,1)</f>
        <v>1</v>
      </c>
      <c r="G1589" s="5">
        <f>_xlfn.XLOOKUP(A1589,[3]!Table13456[No заказа],[3]!Table13456[Цена],"",0,1)</f>
        <v>14990</v>
      </c>
      <c r="H1589" s="2" t="str">
        <f>M01_SETTINGS!$F$2</f>
        <v>KASPI</v>
      </c>
    </row>
    <row r="1590" spans="1:8" x14ac:dyDescent="0.35">
      <c r="A1590" s="2">
        <v>532940236</v>
      </c>
      <c r="B1590" s="3">
        <f>_xlfn.XLOOKUP(A1590,[3]!Table13456[No заказа],[3]!Table13456[Дата
отправки],"",0,1)</f>
        <v>45761</v>
      </c>
      <c r="C1590" s="3"/>
      <c r="D1590" s="3"/>
      <c r="F1590" s="5">
        <f>_xlfn.XLOOKUP(A1590,[3]!Table13456[No заказа],[3]!Table13456[Количество],"",0,1)</f>
        <v>1</v>
      </c>
      <c r="G1590" s="5">
        <f>_xlfn.XLOOKUP(A1590,[3]!Table13456[No заказа],[3]!Table13456[Цена],"",0,1)</f>
        <v>15990</v>
      </c>
      <c r="H1590" s="2" t="str">
        <f>M01_SETTINGS!$F$2</f>
        <v>KASPI</v>
      </c>
    </row>
    <row r="1591" spans="1:8" x14ac:dyDescent="0.35">
      <c r="A1591" s="2">
        <v>531971671</v>
      </c>
      <c r="B1591" s="3">
        <f>_xlfn.XLOOKUP(A1591,[3]!Table13456[No заказа],[3]!Table13456[Дата
отправки],"",0,1)</f>
        <v>45761</v>
      </c>
      <c r="C1591" s="3"/>
      <c r="D1591" s="3"/>
      <c r="F1591" s="5">
        <f>_xlfn.XLOOKUP(A1591,[3]!Table13456[No заказа],[3]!Table13456[Количество],"",0,1)</f>
        <v>1</v>
      </c>
      <c r="G1591" s="5">
        <f>_xlfn.XLOOKUP(A1591,[3]!Table13456[No заказа],[3]!Table13456[Цена],"",0,1)</f>
        <v>15990</v>
      </c>
      <c r="H1591" s="2" t="str">
        <f>M01_SETTINGS!$F$2</f>
        <v>KASPI</v>
      </c>
    </row>
    <row r="1592" spans="1:8" x14ac:dyDescent="0.35">
      <c r="A1592" s="2">
        <v>532937841</v>
      </c>
      <c r="B1592" s="3">
        <f>_xlfn.XLOOKUP(A1592,[3]!Table13456[No заказа],[3]!Table13456[Дата
отправки],"",0,1)</f>
        <v>45761</v>
      </c>
      <c r="C1592" s="3"/>
      <c r="D1592" s="3"/>
      <c r="F1592" s="5">
        <f>_xlfn.XLOOKUP(A1592,[3]!Table13456[No заказа],[3]!Table13456[Количество],"",0,1)</f>
        <v>2</v>
      </c>
      <c r="G1592" s="5">
        <f>_xlfn.XLOOKUP(A1592,[3]!Table13456[No заказа],[3]!Table13456[Цена],"",0,1)</f>
        <v>31980</v>
      </c>
      <c r="H1592" s="2" t="str">
        <f>M01_SETTINGS!$F$2</f>
        <v>KASPI</v>
      </c>
    </row>
    <row r="1593" spans="1:8" x14ac:dyDescent="0.35">
      <c r="A1593" s="2">
        <v>532803838</v>
      </c>
      <c r="B1593" s="3">
        <f>_xlfn.XLOOKUP(A1593,[3]!Table13456[No заказа],[3]!Table13456[Дата
отправки],"",0,1)</f>
        <v>45761</v>
      </c>
      <c r="C1593" s="3"/>
      <c r="D1593" s="3"/>
      <c r="F1593" s="5">
        <f>_xlfn.XLOOKUP(A1593,[3]!Table13456[No заказа],[3]!Table13456[Количество],"",0,1)</f>
        <v>1</v>
      </c>
      <c r="G1593" s="5">
        <f>_xlfn.XLOOKUP(A1593,[3]!Table13456[No заказа],[3]!Table13456[Цена],"",0,1)</f>
        <v>8349</v>
      </c>
      <c r="H1593" s="2" t="str">
        <f>M01_SETTINGS!$F$2</f>
        <v>KASPI</v>
      </c>
    </row>
    <row r="1594" spans="1:8" x14ac:dyDescent="0.35">
      <c r="A1594" s="2">
        <v>532733435</v>
      </c>
      <c r="B1594" s="3">
        <f>_xlfn.XLOOKUP(A1594,[3]!Table13456[No заказа],[3]!Table13456[Дата
отправки],"",0,1)</f>
        <v>45761</v>
      </c>
      <c r="C1594" s="3"/>
      <c r="D1594" s="3"/>
      <c r="F1594" s="5">
        <f>_xlfn.XLOOKUP(A1594,[3]!Table13456[No заказа],[3]!Table13456[Количество],"",0,1)</f>
        <v>1</v>
      </c>
      <c r="G1594" s="5">
        <f>_xlfn.XLOOKUP(A1594,[3]!Table13456[No заказа],[3]!Table13456[Цена],"",0,1)</f>
        <v>8349</v>
      </c>
      <c r="H1594" s="2" t="str">
        <f>M01_SETTINGS!$F$2</f>
        <v>KASPI</v>
      </c>
    </row>
    <row r="1595" spans="1:8" x14ac:dyDescent="0.35">
      <c r="A1595" s="2">
        <v>532731066</v>
      </c>
      <c r="B1595" s="3">
        <f>_xlfn.XLOOKUP(A1595,[3]!Table13456[No заказа],[3]!Table13456[Дата
отправки],"",0,1)</f>
        <v>45761</v>
      </c>
      <c r="C1595" s="3"/>
      <c r="D1595" s="3"/>
      <c r="F1595" s="5">
        <f>_xlfn.XLOOKUP(A1595,[3]!Table13456[No заказа],[3]!Table13456[Количество],"",0,1)</f>
        <v>1</v>
      </c>
      <c r="G1595" s="5">
        <f>_xlfn.XLOOKUP(A1595,[3]!Table13456[No заказа],[3]!Table13456[Цена],"",0,1)</f>
        <v>8999</v>
      </c>
      <c r="H1595" s="2" t="str">
        <f>M01_SETTINGS!$F$2</f>
        <v>KASPI</v>
      </c>
    </row>
    <row r="1596" spans="1:8" x14ac:dyDescent="0.35">
      <c r="A1596" s="2">
        <v>532317013</v>
      </c>
      <c r="B1596" s="3">
        <f>_xlfn.XLOOKUP(A1596,[3]!Table13456[No заказа],[3]!Table13456[Дата
отправки],"",0,1)</f>
        <v>45760</v>
      </c>
      <c r="C1596" s="3"/>
      <c r="D1596" s="3"/>
      <c r="F1596" s="5">
        <f>_xlfn.XLOOKUP(A1596,[3]!Table13456[No заказа],[3]!Table13456[Количество],"",0,1)</f>
        <v>1</v>
      </c>
      <c r="G1596" s="5">
        <f>_xlfn.XLOOKUP(A1596,[3]!Table13456[No заказа],[3]!Table13456[Цена],"",0,1)</f>
        <v>8349</v>
      </c>
      <c r="H1596" s="2" t="str">
        <f>M01_SETTINGS!$F$2</f>
        <v>KASPI</v>
      </c>
    </row>
    <row r="1597" spans="1:8" x14ac:dyDescent="0.35">
      <c r="A1597" s="2">
        <v>531954985</v>
      </c>
      <c r="B1597" s="3">
        <f>_xlfn.XLOOKUP(A1597,[3]!Table13456[No заказа],[3]!Table13456[Дата
отправки],"",0,1)</f>
        <v>45760</v>
      </c>
      <c r="C1597" s="3"/>
      <c r="D1597" s="3"/>
      <c r="F1597" s="5">
        <f>_xlfn.XLOOKUP(A1597,[3]!Table13456[No заказа],[3]!Table13456[Количество],"",0,1)</f>
        <v>1</v>
      </c>
      <c r="G1597" s="5">
        <f>_xlfn.XLOOKUP(A1597,[3]!Table13456[No заказа],[3]!Table13456[Цена],"",0,1)</f>
        <v>8400</v>
      </c>
      <c r="H1597" s="2" t="str">
        <f>M01_SETTINGS!$F$2</f>
        <v>KASPI</v>
      </c>
    </row>
    <row r="1598" spans="1:8" x14ac:dyDescent="0.35">
      <c r="A1598" s="2">
        <v>531965248</v>
      </c>
      <c r="B1598" s="3">
        <f>_xlfn.XLOOKUP(A1598,[3]!Table13456[No заказа],[3]!Table13456[Дата
отправки],"",0,1)</f>
        <v>45760</v>
      </c>
      <c r="C1598" s="3"/>
      <c r="D1598" s="3"/>
      <c r="F1598" s="5">
        <f>_xlfn.XLOOKUP(A1598,[3]!Table13456[No заказа],[3]!Table13456[Количество],"",0,1)</f>
        <v>1</v>
      </c>
      <c r="G1598" s="5">
        <f>_xlfn.XLOOKUP(A1598,[3]!Table13456[No заказа],[3]!Table13456[Цена],"",0,1)</f>
        <v>8349</v>
      </c>
      <c r="H1598" s="2" t="str">
        <f>M01_SETTINGS!$F$2</f>
        <v>KASPI</v>
      </c>
    </row>
    <row r="1599" spans="1:8" x14ac:dyDescent="0.35">
      <c r="A1599" s="2">
        <v>531804985</v>
      </c>
      <c r="B1599" s="3">
        <f>_xlfn.XLOOKUP(A1599,[3]!Table13456[No заказа],[3]!Table13456[Дата
отправки],"",0,1)</f>
        <v>45760</v>
      </c>
      <c r="C1599" s="3"/>
      <c r="D1599" s="3"/>
      <c r="F1599" s="5">
        <f>_xlfn.XLOOKUP(A1599,[3]!Table13456[No заказа],[3]!Table13456[Количество],"",0,1)</f>
        <v>1</v>
      </c>
      <c r="G1599" s="5">
        <f>_xlfn.XLOOKUP(A1599,[3]!Table13456[No заказа],[3]!Table13456[Цена],"",0,1)</f>
        <v>9000</v>
      </c>
      <c r="H1599" s="2" t="str">
        <f>M01_SETTINGS!$F$2</f>
        <v>KASPI</v>
      </c>
    </row>
    <row r="1600" spans="1:8" x14ac:dyDescent="0.35">
      <c r="A1600" s="2">
        <v>531803755</v>
      </c>
      <c r="B1600" s="3">
        <f>_xlfn.XLOOKUP(A1600,[3]!Table13456[No заказа],[3]!Table13456[Дата
отправки],"",0,1)</f>
        <v>45760</v>
      </c>
      <c r="C1600" s="3"/>
      <c r="D1600" s="3"/>
      <c r="F1600" s="5">
        <f>_xlfn.XLOOKUP(A1600,[3]!Table13456[No заказа],[3]!Table13456[Количество],"",0,1)</f>
        <v>1</v>
      </c>
      <c r="G1600" s="5">
        <f>_xlfn.XLOOKUP(A1600,[3]!Table13456[No заказа],[3]!Table13456[Цена],"",0,1)</f>
        <v>8385</v>
      </c>
      <c r="H1600" s="2" t="str">
        <f>M01_SETTINGS!$F$2</f>
        <v>KASPI</v>
      </c>
    </row>
    <row r="1601" spans="1:8" x14ac:dyDescent="0.35">
      <c r="A1601" s="2">
        <v>532095404</v>
      </c>
      <c r="B1601" s="3">
        <f>_xlfn.XLOOKUP(A1601,[3]!Table13456[No заказа],[3]!Table13456[Дата
отправки],"",0,1)</f>
        <v>45760</v>
      </c>
      <c r="C1601" s="3"/>
      <c r="D1601" s="3"/>
      <c r="F1601" s="5">
        <f>_xlfn.XLOOKUP(A1601,[3]!Table13456[No заказа],[3]!Table13456[Количество],"",0,1)</f>
        <v>1</v>
      </c>
      <c r="G1601" s="5">
        <f>_xlfn.XLOOKUP(A1601,[3]!Table13456[No заказа],[3]!Table13456[Цена],"",0,1)</f>
        <v>9172</v>
      </c>
      <c r="H1601" s="2" t="str">
        <f>M01_SETTINGS!$F$2</f>
        <v>KASPI</v>
      </c>
    </row>
    <row r="1602" spans="1:8" x14ac:dyDescent="0.35">
      <c r="A1602" s="2">
        <v>532053888</v>
      </c>
      <c r="B1602" s="3">
        <f>_xlfn.XLOOKUP(A1602,[3]!Table13456[No заказа],[3]!Table13456[Дата
отправки],"",0,1)</f>
        <v>45760</v>
      </c>
      <c r="C1602" s="3"/>
      <c r="D1602" s="3"/>
      <c r="F1602" s="5">
        <f>_xlfn.XLOOKUP(A1602,[3]!Table13456[No заказа],[3]!Table13456[Количество],"",0,1)</f>
        <v>1</v>
      </c>
      <c r="G1602" s="5">
        <f>_xlfn.XLOOKUP(A1602,[3]!Table13456[No заказа],[3]!Table13456[Цена],"",0,1)</f>
        <v>8349</v>
      </c>
      <c r="H1602" s="2" t="str">
        <f>M01_SETTINGS!$F$2</f>
        <v>KASPI</v>
      </c>
    </row>
    <row r="1603" spans="1:8" x14ac:dyDescent="0.35">
      <c r="A1603" s="2">
        <v>532187130</v>
      </c>
      <c r="B1603" s="3">
        <f>_xlfn.XLOOKUP(A1603,[3]!Table13456[No заказа],[3]!Table13456[Дата
отправки],"",0,1)</f>
        <v>45760</v>
      </c>
      <c r="C1603" s="3"/>
      <c r="D1603" s="3"/>
      <c r="F1603" s="5">
        <f>_xlfn.XLOOKUP(A1603,[3]!Table13456[No заказа],[3]!Table13456[Количество],"",0,1)</f>
        <v>1</v>
      </c>
      <c r="G1603" s="5">
        <f>_xlfn.XLOOKUP(A1603,[3]!Table13456[No заказа],[3]!Table13456[Цена],"",0,1)</f>
        <v>8984</v>
      </c>
      <c r="H1603" s="2" t="str">
        <f>M01_SETTINGS!$F$2</f>
        <v>KASPI</v>
      </c>
    </row>
    <row r="1604" spans="1:8" x14ac:dyDescent="0.35">
      <c r="A1604" s="2">
        <v>531749817</v>
      </c>
      <c r="B1604" s="3">
        <f>_xlfn.XLOOKUP(A1604,[3]!Table13456[No заказа],[3]!Table13456[Дата
отправки],"",0,1)</f>
        <v>45760</v>
      </c>
      <c r="C1604" s="3"/>
      <c r="D1604" s="3"/>
      <c r="F1604" s="5">
        <f>_xlfn.XLOOKUP(A1604,[3]!Table13456[No заказа],[3]!Table13456[Количество],"",0,1)</f>
        <v>1</v>
      </c>
      <c r="G1604" s="5">
        <f>_xlfn.XLOOKUP(A1604,[3]!Table13456[No заказа],[3]!Table13456[Цена],"",0,1)</f>
        <v>8349</v>
      </c>
      <c r="H1604" s="2" t="str">
        <f>M01_SETTINGS!$F$2</f>
        <v>KASPI</v>
      </c>
    </row>
    <row r="1605" spans="1:8" x14ac:dyDescent="0.35">
      <c r="A1605" s="2">
        <v>532031257</v>
      </c>
      <c r="B1605" s="3">
        <f>_xlfn.XLOOKUP(A1605,[3]!Table13456[No заказа],[3]!Table13456[Дата
отправки],"",0,1)</f>
        <v>45760</v>
      </c>
      <c r="C1605" s="3"/>
      <c r="D1605" s="3"/>
      <c r="F1605" s="5">
        <f>_xlfn.XLOOKUP(A1605,[3]!Table13456[No заказа],[3]!Table13456[Количество],"",0,1)</f>
        <v>1</v>
      </c>
      <c r="G1605" s="5">
        <f>_xlfn.XLOOKUP(A1605,[3]!Table13456[No заказа],[3]!Table13456[Цена],"",0,1)</f>
        <v>8994</v>
      </c>
      <c r="H1605" s="2" t="str">
        <f>M01_SETTINGS!$F$2</f>
        <v>KASPI</v>
      </c>
    </row>
    <row r="1606" spans="1:8" x14ac:dyDescent="0.35">
      <c r="A1606" s="2">
        <v>531504913</v>
      </c>
      <c r="B1606" s="3">
        <f>_xlfn.XLOOKUP(A1606,[3]!Table13456[No заказа],[3]!Table13456[Дата
отправки],"",0,1)</f>
        <v>45759</v>
      </c>
      <c r="C1606" s="3"/>
      <c r="D1606" s="3"/>
      <c r="F1606" s="5">
        <f>_xlfn.XLOOKUP(A1606,[3]!Table13456[No заказа],[3]!Table13456[Количество],"",0,1)</f>
        <v>1</v>
      </c>
      <c r="G1606" s="5">
        <f>_xlfn.XLOOKUP(A1606,[3]!Table13456[No заказа],[3]!Table13456[Цена],"",0,1)</f>
        <v>8349</v>
      </c>
      <c r="H1606" s="2" t="str">
        <f>M01_SETTINGS!$F$2</f>
        <v>KASPI</v>
      </c>
    </row>
    <row r="1607" spans="1:8" x14ac:dyDescent="0.35">
      <c r="A1607" s="2">
        <v>531481469</v>
      </c>
      <c r="B1607" s="3">
        <f>_xlfn.XLOOKUP(A1607,[3]!Table13456[No заказа],[3]!Table13456[Дата
отправки],"",0,1)</f>
        <v>45759</v>
      </c>
      <c r="C1607" s="3"/>
      <c r="D1607" s="3"/>
      <c r="F1607" s="5">
        <f>_xlfn.XLOOKUP(A1607,[3]!Table13456[No заказа],[3]!Table13456[Количество],"",0,1)</f>
        <v>1</v>
      </c>
      <c r="G1607" s="5">
        <f>_xlfn.XLOOKUP(A1607,[3]!Table13456[No заказа],[3]!Table13456[Цена],"",0,1)</f>
        <v>8349</v>
      </c>
      <c r="H1607" s="2" t="str">
        <f>M01_SETTINGS!$F$2</f>
        <v>KASPI</v>
      </c>
    </row>
    <row r="1608" spans="1:8" x14ac:dyDescent="0.35">
      <c r="A1608" s="2">
        <v>531301694</v>
      </c>
      <c r="B1608" s="3">
        <f>_xlfn.XLOOKUP(A1608,[3]!Table13456[No заказа],[3]!Table13456[Дата
отправки],"",0,1)</f>
        <v>45759</v>
      </c>
      <c r="C1608" s="3"/>
      <c r="D1608" s="3"/>
      <c r="F1608" s="5">
        <f>_xlfn.XLOOKUP(A1608,[3]!Table13456[No заказа],[3]!Table13456[Количество],"",0,1)</f>
        <v>1</v>
      </c>
      <c r="G1608" s="5">
        <f>_xlfn.XLOOKUP(A1608,[3]!Table13456[No заказа],[3]!Table13456[Цена],"",0,1)</f>
        <v>14970</v>
      </c>
      <c r="H1608" s="2" t="str">
        <f>M01_SETTINGS!$F$2</f>
        <v>KASPI</v>
      </c>
    </row>
    <row r="1609" spans="1:8" x14ac:dyDescent="0.35">
      <c r="A1609" s="2">
        <v>531305747</v>
      </c>
      <c r="B1609" s="3">
        <f>_xlfn.XLOOKUP(A1609,[3]!Table13456[No заказа],[3]!Table13456[Дата
отправки],"",0,1)</f>
        <v>45759</v>
      </c>
      <c r="C1609" s="3"/>
      <c r="D1609" s="3"/>
      <c r="F1609" s="5">
        <f>_xlfn.XLOOKUP(A1609,[3]!Table13456[No заказа],[3]!Table13456[Количество],"",0,1)</f>
        <v>1</v>
      </c>
      <c r="G1609" s="5">
        <f>_xlfn.XLOOKUP(A1609,[3]!Table13456[No заказа],[3]!Table13456[Цена],"",0,1)</f>
        <v>15990</v>
      </c>
      <c r="H1609" s="2" t="str">
        <f>M01_SETTINGS!$F$2</f>
        <v>KASPI</v>
      </c>
    </row>
    <row r="1610" spans="1:8" x14ac:dyDescent="0.35">
      <c r="A1610" s="2">
        <v>531464154</v>
      </c>
      <c r="B1610" s="3">
        <f>_xlfn.XLOOKUP(A1610,[3]!Table13456[No заказа],[3]!Table13456[Дата
отправки],"",0,1)</f>
        <v>45759</v>
      </c>
      <c r="C1610" s="3"/>
      <c r="D1610" s="3"/>
      <c r="F1610" s="5">
        <f>_xlfn.XLOOKUP(A1610,[3]!Table13456[No заказа],[3]!Table13456[Количество],"",0,1)</f>
        <v>1</v>
      </c>
      <c r="G1610" s="5">
        <f>_xlfn.XLOOKUP(A1610,[3]!Table13456[No заказа],[3]!Table13456[Цена],"",0,1)</f>
        <v>8349</v>
      </c>
      <c r="H1610" s="2" t="str">
        <f>M01_SETTINGS!$F$2</f>
        <v>KASPI</v>
      </c>
    </row>
    <row r="1611" spans="1:8" x14ac:dyDescent="0.35">
      <c r="A1611" s="2">
        <v>531295854</v>
      </c>
      <c r="B1611" s="3">
        <f>_xlfn.XLOOKUP(A1611,[3]!Table13456[No заказа],[3]!Table13456[Дата
отправки],"",0,1)</f>
        <v>45759</v>
      </c>
      <c r="C1611" s="3"/>
      <c r="D1611" s="3"/>
      <c r="F1611" s="5">
        <f>_xlfn.XLOOKUP(A1611,[3]!Table13456[No заказа],[3]!Table13456[Количество],"",0,1)</f>
        <v>1</v>
      </c>
      <c r="G1611" s="5">
        <f>_xlfn.XLOOKUP(A1611,[3]!Table13456[No заказа],[3]!Table13456[Цена],"",0,1)</f>
        <v>8791</v>
      </c>
      <c r="H1611" s="2" t="str">
        <f>M01_SETTINGS!$F$2</f>
        <v>KASPI</v>
      </c>
    </row>
    <row r="1612" spans="1:8" x14ac:dyDescent="0.35">
      <c r="A1612" s="2">
        <v>531680201</v>
      </c>
      <c r="B1612" s="3">
        <f>_xlfn.XLOOKUP(A1612,[3]!Table13456[No заказа],[3]!Table13456[Дата
отправки],"",0,1)</f>
        <v>45759</v>
      </c>
      <c r="C1612" s="3"/>
      <c r="D1612" s="3"/>
      <c r="F1612" s="5">
        <f>_xlfn.XLOOKUP(A1612,[3]!Table13456[No заказа],[3]!Table13456[Количество],"",0,1)</f>
        <v>1</v>
      </c>
      <c r="G1612" s="5">
        <f>_xlfn.XLOOKUP(A1612,[3]!Table13456[No заказа],[3]!Table13456[Цена],"",0,1)</f>
        <v>15990</v>
      </c>
      <c r="H1612" s="2" t="str">
        <f>M01_SETTINGS!$F$2</f>
        <v>KASPI</v>
      </c>
    </row>
    <row r="1613" spans="1:8" x14ac:dyDescent="0.35">
      <c r="A1613" s="2">
        <v>531479914</v>
      </c>
      <c r="B1613" s="3">
        <f>_xlfn.XLOOKUP(A1613,[3]!Table13456[No заказа],[3]!Table13456[Дата
отправки],"",0,1)</f>
        <v>45759</v>
      </c>
      <c r="C1613" s="3"/>
      <c r="D1613" s="3"/>
      <c r="F1613" s="5">
        <f>_xlfn.XLOOKUP(A1613,[3]!Table13456[No заказа],[3]!Table13456[Количество],"",0,1)</f>
        <v>1</v>
      </c>
      <c r="G1613" s="5">
        <f>_xlfn.XLOOKUP(A1613,[3]!Table13456[No заказа],[3]!Table13456[Цена],"",0,1)</f>
        <v>15990</v>
      </c>
      <c r="H1613" s="2" t="str">
        <f>M01_SETTINGS!$F$2</f>
        <v>KASPI</v>
      </c>
    </row>
    <row r="1614" spans="1:8" x14ac:dyDescent="0.35">
      <c r="A1614" s="2">
        <v>531616590</v>
      </c>
      <c r="B1614" s="3">
        <f>_xlfn.XLOOKUP(A1614,[3]!Table13456[No заказа],[3]!Table13456[Дата
отправки],"",0,1)</f>
        <v>45759</v>
      </c>
      <c r="C1614" s="3"/>
      <c r="D1614" s="3"/>
      <c r="F1614" s="5">
        <f>_xlfn.XLOOKUP(A1614,[3]!Table13456[No заказа],[3]!Table13456[Количество],"",0,1)</f>
        <v>1</v>
      </c>
      <c r="G1614" s="5">
        <f>_xlfn.XLOOKUP(A1614,[3]!Table13456[No заказа],[3]!Table13456[Цена],"",0,1)</f>
        <v>15990</v>
      </c>
      <c r="H1614" s="2" t="str">
        <f>M01_SETTINGS!$F$2</f>
        <v>KASPI</v>
      </c>
    </row>
    <row r="1615" spans="1:8" x14ac:dyDescent="0.35">
      <c r="A1615" s="2">
        <v>531615163</v>
      </c>
      <c r="B1615" s="3">
        <f>_xlfn.XLOOKUP(A1615,[3]!Table13456[No заказа],[3]!Table13456[Дата
отправки],"",0,1)</f>
        <v>45759</v>
      </c>
      <c r="C1615" s="3"/>
      <c r="D1615" s="3"/>
      <c r="F1615" s="5">
        <f>_xlfn.XLOOKUP(A1615,[3]!Table13456[No заказа],[3]!Table13456[Количество],"",0,1)</f>
        <v>1</v>
      </c>
      <c r="G1615" s="5">
        <f>_xlfn.XLOOKUP(A1615,[3]!Table13456[No заказа],[3]!Table13456[Цена],"",0,1)</f>
        <v>15990</v>
      </c>
      <c r="H1615" s="2" t="str">
        <f>M01_SETTINGS!$F$2</f>
        <v>KASPI</v>
      </c>
    </row>
    <row r="1616" spans="1:8" x14ac:dyDescent="0.35">
      <c r="A1616" s="2">
        <v>531668743</v>
      </c>
      <c r="B1616" s="3">
        <f>_xlfn.XLOOKUP(A1616,[3]!Table13456[No заказа],[3]!Table13456[Дата
отправки],"",0,1)</f>
        <v>45759</v>
      </c>
      <c r="C1616" s="3"/>
      <c r="D1616" s="3"/>
      <c r="F1616" s="5">
        <f>_xlfn.XLOOKUP(A1616,[3]!Table13456[No заказа],[3]!Table13456[Количество],"",0,1)</f>
        <v>1</v>
      </c>
      <c r="G1616" s="5">
        <f>_xlfn.XLOOKUP(A1616,[3]!Table13456[No заказа],[3]!Table13456[Цена],"",0,1)</f>
        <v>15990</v>
      </c>
      <c r="H1616" s="2" t="str">
        <f>M01_SETTINGS!$F$2</f>
        <v>KASPI</v>
      </c>
    </row>
    <row r="1617" spans="1:8" x14ac:dyDescent="0.35">
      <c r="A1617" s="2">
        <v>531694746</v>
      </c>
      <c r="B1617" s="3">
        <f>_xlfn.XLOOKUP(A1617,[3]!Table13456[No заказа],[3]!Table13456[Дата
отправки],"",0,1)</f>
        <v>45759</v>
      </c>
      <c r="C1617" s="3"/>
      <c r="D1617" s="3"/>
      <c r="F1617" s="5">
        <f>_xlfn.XLOOKUP(A1617,[3]!Table13456[No заказа],[3]!Table13456[Количество],"",0,1)</f>
        <v>1</v>
      </c>
      <c r="G1617" s="5">
        <f>_xlfn.XLOOKUP(A1617,[3]!Table13456[No заказа],[3]!Table13456[Цена],"",0,1)</f>
        <v>15990</v>
      </c>
      <c r="H1617" s="2" t="str">
        <f>M01_SETTINGS!$F$2</f>
        <v>KASPI</v>
      </c>
    </row>
    <row r="1618" spans="1:8" x14ac:dyDescent="0.35">
      <c r="A1618" s="2">
        <v>531431617</v>
      </c>
      <c r="B1618" s="3">
        <f>_xlfn.XLOOKUP(A1618,[3]!Table13456[No заказа],[3]!Table13456[Дата
отправки],"",0,1)</f>
        <v>45759</v>
      </c>
      <c r="C1618" s="3"/>
      <c r="D1618" s="3"/>
      <c r="F1618" s="5">
        <f>_xlfn.XLOOKUP(A1618,[3]!Table13456[No заказа],[3]!Table13456[Количество],"",0,1)</f>
        <v>1</v>
      </c>
      <c r="G1618" s="5">
        <f>_xlfn.XLOOKUP(A1618,[3]!Table13456[No заказа],[3]!Table13456[Цена],"",0,1)</f>
        <v>15990</v>
      </c>
      <c r="H1618" s="2" t="str">
        <f>M01_SETTINGS!$F$2</f>
        <v>KASPI</v>
      </c>
    </row>
    <row r="1619" spans="1:8" x14ac:dyDescent="0.35">
      <c r="A1619" s="2">
        <v>531575053</v>
      </c>
      <c r="B1619" s="3">
        <f>_xlfn.XLOOKUP(A1619,[3]!Table13456[No заказа],[3]!Table13456[Дата
отправки],"",0,1)</f>
        <v>45759</v>
      </c>
      <c r="C1619" s="3"/>
      <c r="D1619" s="3"/>
      <c r="F1619" s="5">
        <f>_xlfn.XLOOKUP(A1619,[3]!Table13456[No заказа],[3]!Table13456[Количество],"",0,1)</f>
        <v>1</v>
      </c>
      <c r="G1619" s="5">
        <f>_xlfn.XLOOKUP(A1619,[3]!Table13456[No заказа],[3]!Table13456[Цена],"",0,1)</f>
        <v>8349</v>
      </c>
      <c r="H1619" s="2" t="str">
        <f>M01_SETTINGS!$F$2</f>
        <v>KASPI</v>
      </c>
    </row>
    <row r="1620" spans="1:8" x14ac:dyDescent="0.35">
      <c r="A1620" s="2">
        <v>531309672</v>
      </c>
      <c r="B1620" s="3">
        <f>_xlfn.XLOOKUP(A1620,[3]!Table13456[No заказа],[3]!Table13456[Дата
отправки],"",0,1)</f>
        <v>45759</v>
      </c>
      <c r="C1620" s="3"/>
      <c r="D1620" s="3"/>
      <c r="F1620" s="5">
        <f>_xlfn.XLOOKUP(A1620,[3]!Table13456[No заказа],[3]!Table13456[Количество],"",0,1)</f>
        <v>1</v>
      </c>
      <c r="G1620" s="5">
        <f>_xlfn.XLOOKUP(A1620,[3]!Table13456[No заказа],[3]!Table13456[Цена],"",0,1)</f>
        <v>8377</v>
      </c>
      <c r="H1620" s="2" t="str">
        <f>M01_SETTINGS!$F$2</f>
        <v>KASPI</v>
      </c>
    </row>
    <row r="1621" spans="1:8" x14ac:dyDescent="0.35">
      <c r="A1621" s="2">
        <v>531421451</v>
      </c>
      <c r="B1621" s="3">
        <f>_xlfn.XLOOKUP(A1621,[3]!Table13456[No заказа],[3]!Table13456[Дата
отправки],"",0,1)</f>
        <v>45759</v>
      </c>
      <c r="C1621" s="3"/>
      <c r="D1621" s="3"/>
      <c r="F1621" s="5">
        <f>_xlfn.XLOOKUP(A1621,[3]!Table13456[No заказа],[3]!Table13456[Количество],"",0,1)</f>
        <v>1</v>
      </c>
      <c r="G1621" s="5">
        <f>_xlfn.XLOOKUP(A1621,[3]!Table13456[No заказа],[3]!Table13456[Цена],"",0,1)</f>
        <v>9998</v>
      </c>
      <c r="H1621" s="2" t="str">
        <f>M01_SETTINGS!$F$2</f>
        <v>KASPI</v>
      </c>
    </row>
    <row r="1622" spans="1:8" x14ac:dyDescent="0.35">
      <c r="A1622" s="2">
        <v>531686673</v>
      </c>
      <c r="B1622" s="3">
        <f>_xlfn.XLOOKUP(A1622,[3]!Table13456[No заказа],[3]!Table13456[Дата
отправки],"",0,1)</f>
        <v>45759</v>
      </c>
      <c r="C1622" s="3"/>
      <c r="D1622" s="3"/>
      <c r="F1622" s="5">
        <f>_xlfn.XLOOKUP(A1622,[3]!Table13456[No заказа],[3]!Table13456[Количество],"",0,1)</f>
        <v>1</v>
      </c>
      <c r="G1622" s="5">
        <f>_xlfn.XLOOKUP(A1622,[3]!Table13456[No заказа],[3]!Table13456[Цена],"",0,1)</f>
        <v>8349</v>
      </c>
      <c r="H1622" s="2" t="str">
        <f>M01_SETTINGS!$F$2</f>
        <v>KASPI</v>
      </c>
    </row>
    <row r="1623" spans="1:8" x14ac:dyDescent="0.35">
      <c r="A1623" s="2">
        <v>531593827</v>
      </c>
      <c r="B1623" s="3">
        <f>_xlfn.XLOOKUP(A1623,[3]!Table13456[No заказа],[3]!Table13456[Дата
отправки],"",0,1)</f>
        <v>45759</v>
      </c>
      <c r="C1623" s="3"/>
      <c r="D1623" s="3"/>
      <c r="F1623" s="5">
        <f>_xlfn.XLOOKUP(A1623,[3]!Table13456[No заказа],[3]!Table13456[Количество],"",0,1)</f>
        <v>1</v>
      </c>
      <c r="G1623" s="5">
        <f>_xlfn.XLOOKUP(A1623,[3]!Table13456[No заказа],[3]!Table13456[Цена],"",0,1)</f>
        <v>8349</v>
      </c>
      <c r="H1623" s="2" t="str">
        <f>M01_SETTINGS!$F$2</f>
        <v>KASPI</v>
      </c>
    </row>
    <row r="1624" spans="1:8" x14ac:dyDescent="0.35">
      <c r="A1624" s="2">
        <v>531289818</v>
      </c>
      <c r="B1624" s="3">
        <f>_xlfn.XLOOKUP(A1624,[3]!Table13456[No заказа],[3]!Table13456[Дата
отправки],"",0,1)</f>
        <v>45759</v>
      </c>
      <c r="C1624" s="3"/>
      <c r="D1624" s="3"/>
      <c r="F1624" s="5">
        <f>_xlfn.XLOOKUP(A1624,[3]!Table13456[No заказа],[3]!Table13456[Количество],"",0,1)</f>
        <v>1</v>
      </c>
      <c r="G1624" s="5">
        <f>_xlfn.XLOOKUP(A1624,[3]!Table13456[No заказа],[3]!Table13456[Цена],"",0,1)</f>
        <v>8377</v>
      </c>
      <c r="H1624" s="2" t="str">
        <f>M01_SETTINGS!$F$2</f>
        <v>KASPI</v>
      </c>
    </row>
    <row r="1625" spans="1:8" x14ac:dyDescent="0.35">
      <c r="A1625" s="2">
        <v>531412406</v>
      </c>
      <c r="B1625" s="3">
        <f>_xlfn.XLOOKUP(A1625,[3]!Table13456[No заказа],[3]!Table13456[Дата
отправки],"",0,1)</f>
        <v>45759</v>
      </c>
      <c r="C1625" s="3"/>
      <c r="D1625" s="3"/>
      <c r="F1625" s="5">
        <f>_xlfn.XLOOKUP(A1625,[3]!Table13456[No заказа],[3]!Table13456[Количество],"",0,1)</f>
        <v>1</v>
      </c>
      <c r="G1625" s="5">
        <f>_xlfn.XLOOKUP(A1625,[3]!Table13456[No заказа],[3]!Table13456[Цена],"",0,1)</f>
        <v>8349</v>
      </c>
      <c r="H1625" s="2" t="str">
        <f>M01_SETTINGS!$F$2</f>
        <v>KASPI</v>
      </c>
    </row>
    <row r="1626" spans="1:8" x14ac:dyDescent="0.35">
      <c r="A1626" s="2">
        <v>531710287</v>
      </c>
      <c r="B1626" s="3">
        <f>_xlfn.XLOOKUP(A1626,[3]!Table13456[No заказа],[3]!Table13456[Дата
отправки],"",0,1)</f>
        <v>45759</v>
      </c>
      <c r="C1626" s="3"/>
      <c r="D1626" s="3"/>
      <c r="F1626" s="5">
        <f>_xlfn.XLOOKUP(A1626,[3]!Table13456[No заказа],[3]!Table13456[Количество],"",0,1)</f>
        <v>1</v>
      </c>
      <c r="G1626" s="5">
        <f>_xlfn.XLOOKUP(A1626,[3]!Table13456[No заказа],[3]!Table13456[Цена],"",0,1)</f>
        <v>8794</v>
      </c>
      <c r="H1626" s="2" t="str">
        <f>M01_SETTINGS!$F$2</f>
        <v>KASPI</v>
      </c>
    </row>
    <row r="1627" spans="1:8" x14ac:dyDescent="0.35">
      <c r="A1627" s="2">
        <v>531687813</v>
      </c>
      <c r="B1627" s="3">
        <f>_xlfn.XLOOKUP(A1627,[3]!Table13456[No заказа],[3]!Table13456[Дата
отправки],"",0,1)</f>
        <v>45759</v>
      </c>
      <c r="C1627" s="3"/>
      <c r="D1627" s="3"/>
      <c r="F1627" s="5">
        <f>_xlfn.XLOOKUP(A1627,[3]!Table13456[No заказа],[3]!Table13456[Количество],"",0,1)</f>
        <v>1</v>
      </c>
      <c r="G1627" s="5">
        <f>_xlfn.XLOOKUP(A1627,[3]!Table13456[No заказа],[3]!Table13456[Цена],"",0,1)</f>
        <v>8349</v>
      </c>
      <c r="H1627" s="2" t="str">
        <f>M01_SETTINGS!$F$2</f>
        <v>KASPI</v>
      </c>
    </row>
    <row r="1628" spans="1:8" x14ac:dyDescent="0.35">
      <c r="A1628" s="2">
        <v>531316457</v>
      </c>
      <c r="B1628" s="3">
        <f>_xlfn.XLOOKUP(A1628,[3]!Table13456[No заказа],[3]!Table13456[Дата
отправки],"",0,1)</f>
        <v>45759</v>
      </c>
      <c r="C1628" s="3"/>
      <c r="D1628" s="3"/>
      <c r="F1628" s="5">
        <f>_xlfn.XLOOKUP(A1628,[3]!Table13456[No заказа],[3]!Table13456[Количество],"",0,1)</f>
        <v>1</v>
      </c>
      <c r="G1628" s="5">
        <f>_xlfn.XLOOKUP(A1628,[3]!Table13456[No заказа],[3]!Table13456[Цена],"",0,1)</f>
        <v>8800</v>
      </c>
      <c r="H1628" s="2" t="str">
        <f>M01_SETTINGS!$F$2</f>
        <v>KASPI</v>
      </c>
    </row>
    <row r="1629" spans="1:8" x14ac:dyDescent="0.35">
      <c r="A1629" s="2">
        <v>531683151</v>
      </c>
      <c r="B1629" s="3">
        <f>_xlfn.XLOOKUP(A1629,[3]!Table13456[No заказа],[3]!Table13456[Дата
отправки],"",0,1)</f>
        <v>45759</v>
      </c>
      <c r="C1629" s="3"/>
      <c r="D1629" s="3"/>
      <c r="F1629" s="5">
        <f>_xlfn.XLOOKUP(A1629,[3]!Table13456[No заказа],[3]!Table13456[Количество],"",0,1)</f>
        <v>1</v>
      </c>
      <c r="G1629" s="5">
        <f>_xlfn.XLOOKUP(A1629,[3]!Table13456[No заказа],[3]!Table13456[Цена],"",0,1)</f>
        <v>8460</v>
      </c>
      <c r="H1629" s="2" t="str">
        <f>M01_SETTINGS!$F$2</f>
        <v>KASPI</v>
      </c>
    </row>
    <row r="1630" spans="1:8" x14ac:dyDescent="0.35">
      <c r="A1630" s="2">
        <v>531445897</v>
      </c>
      <c r="B1630" s="3">
        <f>_xlfn.XLOOKUP(A1630,[3]!Table13456[No заказа],[3]!Table13456[Дата
отправки],"",0,1)</f>
        <v>45759</v>
      </c>
      <c r="C1630" s="3"/>
      <c r="D1630" s="3"/>
      <c r="F1630" s="5">
        <f>_xlfn.XLOOKUP(A1630,[3]!Table13456[No заказа],[3]!Table13456[Количество],"",0,1)</f>
        <v>1</v>
      </c>
      <c r="G1630" s="5">
        <f>_xlfn.XLOOKUP(A1630,[3]!Table13456[No заказа],[3]!Table13456[Цена],"",0,1)</f>
        <v>8377</v>
      </c>
      <c r="H1630" s="2" t="str">
        <f>M01_SETTINGS!$F$2</f>
        <v>KASPI</v>
      </c>
    </row>
    <row r="1631" spans="1:8" x14ac:dyDescent="0.35">
      <c r="A1631" s="2">
        <v>531268919</v>
      </c>
      <c r="B1631" s="3">
        <f>_xlfn.XLOOKUP(A1631,[3]!Table13456[No заказа],[3]!Table13456[Дата
отправки],"",0,1)</f>
        <v>45759</v>
      </c>
      <c r="C1631" s="3"/>
      <c r="D1631" s="3"/>
      <c r="F1631" s="5">
        <f>_xlfn.XLOOKUP(A1631,[3]!Table13456[No заказа],[3]!Table13456[Количество],"",0,1)</f>
        <v>1</v>
      </c>
      <c r="G1631" s="5">
        <f>_xlfn.XLOOKUP(A1631,[3]!Table13456[No заказа],[3]!Table13456[Цена],"",0,1)</f>
        <v>8377</v>
      </c>
      <c r="H1631" s="2" t="str">
        <f>M01_SETTINGS!$F$2</f>
        <v>KASPI</v>
      </c>
    </row>
    <row r="1632" spans="1:8" x14ac:dyDescent="0.35">
      <c r="A1632" s="2">
        <v>531610324</v>
      </c>
      <c r="B1632" s="3">
        <f>_xlfn.XLOOKUP(A1632,[3]!Table13456[No заказа],[3]!Table13456[Дата
отправки],"",0,1)</f>
        <v>45759</v>
      </c>
      <c r="C1632" s="3"/>
      <c r="D1632" s="3"/>
      <c r="F1632" s="5">
        <f>_xlfn.XLOOKUP(A1632,[3]!Table13456[No заказа],[3]!Table13456[Количество],"",0,1)</f>
        <v>1</v>
      </c>
      <c r="G1632" s="5">
        <f>_xlfn.XLOOKUP(A1632,[3]!Table13456[No заказа],[3]!Table13456[Цена],"",0,1)</f>
        <v>8789</v>
      </c>
      <c r="H1632" s="2" t="str">
        <f>M01_SETTINGS!$F$2</f>
        <v>KASPI</v>
      </c>
    </row>
    <row r="1633" spans="1:8" x14ac:dyDescent="0.35">
      <c r="A1633" s="2">
        <v>531395456</v>
      </c>
      <c r="B1633" s="3">
        <f>_xlfn.XLOOKUP(A1633,[3]!Table13456[No заказа],[3]!Table13456[Дата
отправки],"",0,1)</f>
        <v>45759</v>
      </c>
      <c r="C1633" s="3"/>
      <c r="D1633" s="3"/>
      <c r="F1633" s="5">
        <f>_xlfn.XLOOKUP(A1633,[3]!Table13456[No заказа],[3]!Table13456[Количество],"",0,1)</f>
        <v>1</v>
      </c>
      <c r="G1633" s="5">
        <f>_xlfn.XLOOKUP(A1633,[3]!Table13456[No заказа],[3]!Table13456[Цена],"",0,1)</f>
        <v>8349</v>
      </c>
      <c r="H1633" s="2" t="str">
        <f>M01_SETTINGS!$F$2</f>
        <v>KASPI</v>
      </c>
    </row>
    <row r="1634" spans="1:8" x14ac:dyDescent="0.35">
      <c r="A1634" s="2">
        <v>531424597</v>
      </c>
      <c r="B1634" s="3">
        <f>_xlfn.XLOOKUP(A1634,[3]!Table13456[No заказа],[3]!Table13456[Дата
отправки],"",0,1)</f>
        <v>45759</v>
      </c>
      <c r="C1634" s="3"/>
      <c r="D1634" s="3"/>
      <c r="F1634" s="5">
        <f>_xlfn.XLOOKUP(A1634,[3]!Table13456[No заказа],[3]!Table13456[Количество],"",0,1)</f>
        <v>1</v>
      </c>
      <c r="G1634" s="5">
        <f>_xlfn.XLOOKUP(A1634,[3]!Table13456[No заказа],[3]!Table13456[Цена],"",0,1)</f>
        <v>8388</v>
      </c>
      <c r="H1634" s="2" t="str">
        <f>M01_SETTINGS!$F$2</f>
        <v>KASPI</v>
      </c>
    </row>
    <row r="1635" spans="1:8" x14ac:dyDescent="0.35">
      <c r="A1635" s="2">
        <v>531627643</v>
      </c>
      <c r="B1635" s="3">
        <f>_xlfn.XLOOKUP(A1635,[3]!Table13456[No заказа],[3]!Table13456[Дата
отправки],"",0,1)</f>
        <v>45759</v>
      </c>
      <c r="C1635" s="3"/>
      <c r="D1635" s="3"/>
      <c r="F1635" s="5">
        <f>_xlfn.XLOOKUP(A1635,[3]!Table13456[No заказа],[3]!Table13456[Количество],"",0,1)</f>
        <v>1</v>
      </c>
      <c r="G1635" s="5">
        <f>_xlfn.XLOOKUP(A1635,[3]!Table13456[No заказа],[3]!Table13456[Цена],"",0,1)</f>
        <v>8994</v>
      </c>
      <c r="H1635" s="2" t="str">
        <f>M01_SETTINGS!$F$2</f>
        <v>KASPI</v>
      </c>
    </row>
    <row r="1636" spans="1:8" x14ac:dyDescent="0.35">
      <c r="A1636" s="2">
        <v>530791810</v>
      </c>
      <c r="B1636" s="3">
        <f>_xlfn.XLOOKUP(A1636,[3]!Table13456[No заказа],[3]!Table13456[Дата
отправки],"",0,1)</f>
        <v>45758</v>
      </c>
      <c r="C1636" s="3"/>
      <c r="D1636" s="3"/>
      <c r="F1636" s="5">
        <f>_xlfn.XLOOKUP(A1636,[3]!Table13456[No заказа],[3]!Table13456[Количество],"",0,1)</f>
        <v>1</v>
      </c>
      <c r="G1636" s="5">
        <f>_xlfn.XLOOKUP(A1636,[3]!Table13456[No заказа],[3]!Table13456[Цена],"",0,1)</f>
        <v>15990</v>
      </c>
      <c r="H1636" s="2" t="str">
        <f>M01_SETTINGS!$F$2</f>
        <v>KASPI</v>
      </c>
    </row>
    <row r="1637" spans="1:8" x14ac:dyDescent="0.35">
      <c r="A1637" s="2">
        <v>530715035</v>
      </c>
      <c r="B1637" s="3">
        <f>_xlfn.XLOOKUP(A1637,[3]!Table13456[No заказа],[3]!Table13456[Дата
отправки],"",0,1)</f>
        <v>45758</v>
      </c>
      <c r="C1637" s="3"/>
      <c r="D1637" s="3"/>
      <c r="F1637" s="5">
        <f>_xlfn.XLOOKUP(A1637,[3]!Table13456[No заказа],[3]!Table13456[Количество],"",0,1)</f>
        <v>1</v>
      </c>
      <c r="G1637" s="5">
        <f>_xlfn.XLOOKUP(A1637,[3]!Table13456[No заказа],[3]!Table13456[Цена],"",0,1)</f>
        <v>8349</v>
      </c>
      <c r="H1637" s="2" t="str">
        <f>M01_SETTINGS!$F$2</f>
        <v>KASPI</v>
      </c>
    </row>
    <row r="1638" spans="1:8" x14ac:dyDescent="0.35">
      <c r="A1638" s="2">
        <v>530725104</v>
      </c>
      <c r="B1638" s="3">
        <f>_xlfn.XLOOKUP(A1638,[3]!Table13456[No заказа],[3]!Table13456[Дата
отправки],"",0,1)</f>
        <v>45758</v>
      </c>
      <c r="C1638" s="3"/>
      <c r="D1638" s="3"/>
      <c r="F1638" s="5">
        <f>_xlfn.XLOOKUP(A1638,[3]!Table13456[No заказа],[3]!Table13456[Количество],"",0,1)</f>
        <v>1</v>
      </c>
      <c r="G1638" s="5">
        <f>_xlfn.XLOOKUP(A1638,[3]!Table13456[No заказа],[3]!Table13456[Цена],"",0,1)</f>
        <v>8377</v>
      </c>
      <c r="H1638" s="2" t="str">
        <f>M01_SETTINGS!$F$2</f>
        <v>KASPI</v>
      </c>
    </row>
    <row r="1639" spans="1:8" x14ac:dyDescent="0.35">
      <c r="A1639" s="2">
        <v>530686664</v>
      </c>
      <c r="B1639" s="3">
        <f>_xlfn.XLOOKUP(A1639,[3]!Table13456[No заказа],[3]!Table13456[Дата
отправки],"",0,1)</f>
        <v>45758</v>
      </c>
      <c r="C1639" s="3"/>
      <c r="D1639" s="3"/>
      <c r="F1639" s="5">
        <f>_xlfn.XLOOKUP(A1639,[3]!Table13456[No заказа],[3]!Table13456[Количество],"",0,1)</f>
        <v>1</v>
      </c>
      <c r="G1639" s="5">
        <f>_xlfn.XLOOKUP(A1639,[3]!Table13456[No заказа],[3]!Table13456[Цена],"",0,1)</f>
        <v>8377</v>
      </c>
      <c r="H1639" s="2" t="str">
        <f>M01_SETTINGS!$F$2</f>
        <v>KASPI</v>
      </c>
    </row>
    <row r="1640" spans="1:8" x14ac:dyDescent="0.35">
      <c r="A1640" s="2">
        <v>530839122</v>
      </c>
      <c r="B1640" s="3">
        <f>_xlfn.XLOOKUP(A1640,[3]!Table13456[No заказа],[3]!Table13456[Дата
отправки],"",0,1)</f>
        <v>45758</v>
      </c>
      <c r="C1640" s="3"/>
      <c r="D1640" s="3"/>
      <c r="F1640" s="5">
        <f>_xlfn.XLOOKUP(A1640,[3]!Table13456[No заказа],[3]!Table13456[Количество],"",0,1)</f>
        <v>1</v>
      </c>
      <c r="G1640" s="5">
        <f>_xlfn.XLOOKUP(A1640,[3]!Table13456[No заказа],[3]!Table13456[Цена],"",0,1)</f>
        <v>8377</v>
      </c>
      <c r="H1640" s="2" t="str">
        <f>M01_SETTINGS!$F$2</f>
        <v>KASPI</v>
      </c>
    </row>
    <row r="1641" spans="1:8" x14ac:dyDescent="0.35">
      <c r="A1641" s="2">
        <v>530706536</v>
      </c>
      <c r="B1641" s="3">
        <f>_xlfn.XLOOKUP(A1641,[3]!Table13456[No заказа],[3]!Table13456[Дата
отправки],"",0,1)</f>
        <v>45758</v>
      </c>
      <c r="C1641" s="3"/>
      <c r="D1641" s="3"/>
      <c r="F1641" s="5">
        <f>_xlfn.XLOOKUP(A1641,[3]!Table13456[No заказа],[3]!Table13456[Количество],"",0,1)</f>
        <v>1</v>
      </c>
      <c r="G1641" s="5">
        <f>_xlfn.XLOOKUP(A1641,[3]!Table13456[No заказа],[3]!Table13456[Цена],"",0,1)</f>
        <v>8377</v>
      </c>
      <c r="H1641" s="2" t="str">
        <f>M01_SETTINGS!$F$2</f>
        <v>KASPI</v>
      </c>
    </row>
    <row r="1642" spans="1:8" x14ac:dyDescent="0.35">
      <c r="A1642" s="2">
        <v>530815093</v>
      </c>
      <c r="B1642" s="3">
        <f>_xlfn.XLOOKUP(A1642,[3]!Table13456[No заказа],[3]!Table13456[Дата
отправки],"",0,1)</f>
        <v>45758</v>
      </c>
      <c r="C1642" s="3"/>
      <c r="D1642" s="3"/>
      <c r="F1642" s="5">
        <f>_xlfn.XLOOKUP(A1642,[3]!Table13456[No заказа],[3]!Table13456[Количество],"",0,1)</f>
        <v>1</v>
      </c>
      <c r="G1642" s="5">
        <f>_xlfn.XLOOKUP(A1642,[3]!Table13456[No заказа],[3]!Table13456[Цена],"",0,1)</f>
        <v>8500</v>
      </c>
      <c r="H1642" s="2" t="str">
        <f>M01_SETTINGS!$F$2</f>
        <v>KASPI</v>
      </c>
    </row>
    <row r="1643" spans="1:8" x14ac:dyDescent="0.35">
      <c r="A1643" s="2">
        <v>530802737</v>
      </c>
      <c r="B1643" s="3">
        <f>_xlfn.XLOOKUP(A1643,[3]!Table13456[No заказа],[3]!Table13456[Дата
отправки],"",0,1)</f>
        <v>45758</v>
      </c>
      <c r="C1643" s="3"/>
      <c r="D1643" s="3"/>
      <c r="F1643" s="5">
        <f>_xlfn.XLOOKUP(A1643,[3]!Table13456[No заказа],[3]!Table13456[Количество],"",0,1)</f>
        <v>1</v>
      </c>
      <c r="G1643" s="5">
        <f>_xlfn.XLOOKUP(A1643,[3]!Table13456[No заказа],[3]!Table13456[Цена],"",0,1)</f>
        <v>15988</v>
      </c>
      <c r="H1643" s="2" t="str">
        <f>M01_SETTINGS!$F$2</f>
        <v>KASPI</v>
      </c>
    </row>
    <row r="1644" spans="1:8" x14ac:dyDescent="0.35">
      <c r="A1644" s="2">
        <v>530875904</v>
      </c>
      <c r="B1644" s="3">
        <f>_xlfn.XLOOKUP(A1644,[3]!Table13456[No заказа],[3]!Table13456[Дата
отправки],"",0,1)</f>
        <v>45758</v>
      </c>
      <c r="C1644" s="3"/>
      <c r="D1644" s="3"/>
      <c r="F1644" s="5">
        <f>_xlfn.XLOOKUP(A1644,[3]!Table13456[No заказа],[3]!Table13456[Количество],"",0,1)</f>
        <v>1</v>
      </c>
      <c r="G1644" s="5">
        <f>_xlfn.XLOOKUP(A1644,[3]!Table13456[No заказа],[3]!Table13456[Цена],"",0,1)</f>
        <v>9000</v>
      </c>
      <c r="H1644" s="2" t="str">
        <f>M01_SETTINGS!$F$2</f>
        <v>KASPI</v>
      </c>
    </row>
    <row r="1645" spans="1:8" x14ac:dyDescent="0.35">
      <c r="A1645" s="2">
        <v>530761722</v>
      </c>
      <c r="B1645" s="3">
        <f>_xlfn.XLOOKUP(A1645,[3]!Table13456[No заказа],[3]!Table13456[Дата
отправки],"",0,1)</f>
        <v>45758</v>
      </c>
      <c r="C1645" s="3"/>
      <c r="D1645" s="3"/>
      <c r="F1645" s="5">
        <f>_xlfn.XLOOKUP(A1645,[3]!Table13456[No заказа],[3]!Table13456[Количество],"",0,1)</f>
        <v>1</v>
      </c>
      <c r="G1645" s="5">
        <f>_xlfn.XLOOKUP(A1645,[3]!Table13456[No заказа],[3]!Table13456[Цена],"",0,1)</f>
        <v>8460</v>
      </c>
      <c r="H1645" s="2" t="str">
        <f>M01_SETTINGS!$F$2</f>
        <v>KASPI</v>
      </c>
    </row>
    <row r="1646" spans="1:8" x14ac:dyDescent="0.35">
      <c r="A1646" s="2">
        <v>530863063</v>
      </c>
      <c r="B1646" s="3">
        <f>_xlfn.XLOOKUP(A1646,[3]!Table13456[No заказа],[3]!Table13456[Дата
отправки],"",0,1)</f>
        <v>45758</v>
      </c>
      <c r="C1646" s="3"/>
      <c r="D1646" s="3"/>
      <c r="F1646" s="5">
        <f>_xlfn.XLOOKUP(A1646,[3]!Table13456[No заказа],[3]!Table13456[Количество],"",0,1)</f>
        <v>1</v>
      </c>
      <c r="G1646" s="5">
        <f>_xlfn.XLOOKUP(A1646,[3]!Table13456[No заказа],[3]!Table13456[Цена],"",0,1)</f>
        <v>8500</v>
      </c>
      <c r="H1646" s="2" t="str">
        <f>M01_SETTINGS!$F$2</f>
        <v>KASPI</v>
      </c>
    </row>
    <row r="1647" spans="1:8" x14ac:dyDescent="0.35">
      <c r="A1647" s="2">
        <v>530945586</v>
      </c>
      <c r="B1647" s="3">
        <f>_xlfn.XLOOKUP(A1647,[3]!Table13456[No заказа],[3]!Table13456[Дата
отправки],"",0,1)</f>
        <v>45758</v>
      </c>
      <c r="C1647" s="3"/>
      <c r="D1647" s="3"/>
      <c r="F1647" s="5">
        <f>_xlfn.XLOOKUP(A1647,[3]!Table13456[No заказа],[3]!Table13456[Количество],"",0,1)</f>
        <v>1</v>
      </c>
      <c r="G1647" s="5">
        <f>_xlfn.XLOOKUP(A1647,[3]!Table13456[No заказа],[3]!Table13456[Цена],"",0,1)</f>
        <v>8795</v>
      </c>
      <c r="H1647" s="2" t="str">
        <f>M01_SETTINGS!$F$2</f>
        <v>KASPI</v>
      </c>
    </row>
    <row r="1648" spans="1:8" x14ac:dyDescent="0.35">
      <c r="A1648" s="2">
        <v>530626849</v>
      </c>
      <c r="B1648" s="3">
        <f>_xlfn.XLOOKUP(A1648,[3]!Table13456[No заказа],[3]!Table13456[Дата
отправки],"",0,1)</f>
        <v>45758</v>
      </c>
      <c r="C1648" s="3"/>
      <c r="D1648" s="3"/>
      <c r="F1648" s="5">
        <f>_xlfn.XLOOKUP(A1648,[3]!Table13456[No заказа],[3]!Table13456[Количество],"",0,1)</f>
        <v>1</v>
      </c>
      <c r="G1648" s="5">
        <f>_xlfn.XLOOKUP(A1648,[3]!Table13456[No заказа],[3]!Table13456[Цена],"",0,1)</f>
        <v>8796</v>
      </c>
      <c r="H1648" s="2" t="str">
        <f>M01_SETTINGS!$F$2</f>
        <v>KASPI</v>
      </c>
    </row>
    <row r="1649" spans="1:8" x14ac:dyDescent="0.35">
      <c r="A1649" s="2">
        <v>530751473</v>
      </c>
      <c r="B1649" s="3">
        <f>_xlfn.XLOOKUP(A1649,[3]!Table13456[No заказа],[3]!Table13456[Дата
отправки],"",0,1)</f>
        <v>45758</v>
      </c>
      <c r="C1649" s="3"/>
      <c r="D1649" s="3"/>
      <c r="F1649" s="5">
        <f>_xlfn.XLOOKUP(A1649,[3]!Table13456[No заказа],[3]!Table13456[Количество],"",0,1)</f>
        <v>1</v>
      </c>
      <c r="G1649" s="5">
        <f>_xlfn.XLOOKUP(A1649,[3]!Table13456[No заказа],[3]!Table13456[Цена],"",0,1)</f>
        <v>8800</v>
      </c>
      <c r="H1649" s="2" t="str">
        <f>M01_SETTINGS!$F$2</f>
        <v>KASPI</v>
      </c>
    </row>
    <row r="1650" spans="1:8" x14ac:dyDescent="0.35">
      <c r="A1650" s="2">
        <v>530696851</v>
      </c>
      <c r="B1650" s="3">
        <f>_xlfn.XLOOKUP(A1650,[3]!Table13456[No заказа],[3]!Table13456[Дата
отправки],"",0,1)</f>
        <v>45758</v>
      </c>
      <c r="C1650" s="3"/>
      <c r="D1650" s="3"/>
      <c r="F1650" s="5">
        <f>_xlfn.XLOOKUP(A1650,[3]!Table13456[No заказа],[3]!Table13456[Количество],"",0,1)</f>
        <v>1</v>
      </c>
      <c r="G1650" s="5">
        <f>_xlfn.XLOOKUP(A1650,[3]!Table13456[No заказа],[3]!Table13456[Цена],"",0,1)</f>
        <v>14990</v>
      </c>
      <c r="H1650" s="2" t="str">
        <f>M01_SETTINGS!$F$2</f>
        <v>KASPI</v>
      </c>
    </row>
    <row r="1651" spans="1:8" x14ac:dyDescent="0.35">
      <c r="A1651" s="2">
        <v>530697473</v>
      </c>
      <c r="B1651" s="3">
        <f>_xlfn.XLOOKUP(A1651,[3]!Table13456[No заказа],[3]!Table13456[Дата
отправки],"",0,1)</f>
        <v>45758</v>
      </c>
      <c r="C1651" s="3"/>
      <c r="D1651" s="3"/>
      <c r="F1651" s="5">
        <f>_xlfn.XLOOKUP(A1651,[3]!Table13456[No заказа],[3]!Table13456[Количество],"",0,1)</f>
        <v>1</v>
      </c>
      <c r="G1651" s="5">
        <f>_xlfn.XLOOKUP(A1651,[3]!Table13456[No заказа],[3]!Table13456[Цена],"",0,1)</f>
        <v>8994</v>
      </c>
      <c r="H1651" s="2" t="str">
        <f>M01_SETTINGS!$F$2</f>
        <v>KASPI</v>
      </c>
    </row>
    <row r="1652" spans="1:8" x14ac:dyDescent="0.35">
      <c r="A1652" s="2">
        <v>530191992</v>
      </c>
      <c r="B1652" s="3">
        <f>_xlfn.XLOOKUP(A1652,[3]!Table13456[No заказа],[3]!Table13456[Дата
отправки],"",0,1)</f>
        <v>45757</v>
      </c>
      <c r="C1652" s="3"/>
      <c r="D1652" s="3"/>
      <c r="F1652" s="5">
        <f>_xlfn.XLOOKUP(A1652,[3]!Table13456[No заказа],[3]!Table13456[Количество],"",0,1)</f>
        <v>1</v>
      </c>
      <c r="G1652" s="5">
        <f>_xlfn.XLOOKUP(A1652,[3]!Table13456[No заказа],[3]!Table13456[Цена],"",0,1)</f>
        <v>8349</v>
      </c>
      <c r="H1652" s="2" t="str">
        <f>M01_SETTINGS!$F$2</f>
        <v>KASPI</v>
      </c>
    </row>
    <row r="1653" spans="1:8" x14ac:dyDescent="0.35">
      <c r="A1653" s="2">
        <v>530075153</v>
      </c>
      <c r="B1653" s="3">
        <f>_xlfn.XLOOKUP(A1653,[3]!Table13456[No заказа],[3]!Table13456[Дата
отправки],"",0,1)</f>
        <v>45757</v>
      </c>
      <c r="C1653" s="3"/>
      <c r="D1653" s="3"/>
      <c r="F1653" s="5">
        <f>_xlfn.XLOOKUP(A1653,[3]!Table13456[No заказа],[3]!Table13456[Количество],"",0,1)</f>
        <v>1</v>
      </c>
      <c r="G1653" s="5">
        <f>_xlfn.XLOOKUP(A1653,[3]!Table13456[No заказа],[3]!Table13456[Цена],"",0,1)</f>
        <v>9000</v>
      </c>
      <c r="H1653" s="2" t="str">
        <f>M01_SETTINGS!$F$2</f>
        <v>KASPI</v>
      </c>
    </row>
    <row r="1654" spans="1:8" x14ac:dyDescent="0.35">
      <c r="A1654" s="2">
        <v>530023443</v>
      </c>
      <c r="B1654" s="3">
        <f>_xlfn.XLOOKUP(A1654,[3]!Table13456[No заказа],[3]!Table13456[Дата
отправки],"",0,1)</f>
        <v>45757</v>
      </c>
      <c r="C1654" s="3"/>
      <c r="D1654" s="3"/>
      <c r="F1654" s="5">
        <f>_xlfn.XLOOKUP(A1654,[3]!Table13456[No заказа],[3]!Table13456[Количество],"",0,1)</f>
        <v>1</v>
      </c>
      <c r="G1654" s="5">
        <f>_xlfn.XLOOKUP(A1654,[3]!Table13456[No заказа],[3]!Table13456[Цена],"",0,1)</f>
        <v>8793</v>
      </c>
      <c r="H1654" s="2" t="str">
        <f>M01_SETTINGS!$F$2</f>
        <v>KASPI</v>
      </c>
    </row>
    <row r="1655" spans="1:8" x14ac:dyDescent="0.35">
      <c r="A1655" s="2">
        <v>530198492</v>
      </c>
      <c r="B1655" s="3">
        <f>_xlfn.XLOOKUP(A1655,[3]!Table13456[No заказа],[3]!Table13456[Дата
отправки],"",0,1)</f>
        <v>45757</v>
      </c>
      <c r="C1655" s="3"/>
      <c r="D1655" s="3"/>
      <c r="F1655" s="5">
        <f>_xlfn.XLOOKUP(A1655,[3]!Table13456[No заказа],[3]!Table13456[Количество],"",0,1)</f>
        <v>1</v>
      </c>
      <c r="G1655" s="5">
        <f>_xlfn.XLOOKUP(A1655,[3]!Table13456[No заказа],[3]!Table13456[Цена],"",0,1)</f>
        <v>15990</v>
      </c>
      <c r="H1655" s="2" t="str">
        <f>M01_SETTINGS!$F$2</f>
        <v>KASPI</v>
      </c>
    </row>
    <row r="1656" spans="1:8" x14ac:dyDescent="0.35">
      <c r="A1656" s="2">
        <v>529983353</v>
      </c>
      <c r="B1656" s="3">
        <f>_xlfn.XLOOKUP(A1656,[3]!Table13456[No заказа],[3]!Table13456[Дата
отправки],"",0,1)</f>
        <v>45757</v>
      </c>
      <c r="C1656" s="3"/>
      <c r="D1656" s="3"/>
      <c r="F1656" s="5">
        <f>_xlfn.XLOOKUP(A1656,[3]!Table13456[No заказа],[3]!Table13456[Количество],"",0,1)</f>
        <v>1</v>
      </c>
      <c r="G1656" s="5">
        <f>_xlfn.XLOOKUP(A1656,[3]!Table13456[No заказа],[3]!Table13456[Цена],"",0,1)</f>
        <v>15990</v>
      </c>
      <c r="H1656" s="2" t="str">
        <f>M01_SETTINGS!$F$2</f>
        <v>KASPI</v>
      </c>
    </row>
    <row r="1657" spans="1:8" x14ac:dyDescent="0.35">
      <c r="A1657" s="2">
        <v>530304638</v>
      </c>
      <c r="B1657" s="3">
        <f>_xlfn.XLOOKUP(A1657,[3]!Table13456[No заказа],[3]!Table13456[Дата
отправки],"",0,1)</f>
        <v>45757</v>
      </c>
      <c r="C1657" s="3"/>
      <c r="D1657" s="3"/>
      <c r="F1657" s="5">
        <f>_xlfn.XLOOKUP(A1657,[3]!Table13456[No заказа],[3]!Table13456[Количество],"",0,1)</f>
        <v>1</v>
      </c>
      <c r="G1657" s="5">
        <f>_xlfn.XLOOKUP(A1657,[3]!Table13456[No заказа],[3]!Table13456[Цена],"",0,1)</f>
        <v>15990</v>
      </c>
      <c r="H1657" s="2" t="str">
        <f>M01_SETTINGS!$F$2</f>
        <v>KASPI</v>
      </c>
    </row>
    <row r="1658" spans="1:8" x14ac:dyDescent="0.35">
      <c r="A1658" s="2">
        <v>530542362</v>
      </c>
      <c r="B1658" s="3">
        <f>_xlfn.XLOOKUP(A1658,[3]!Table13456[No заказа],[3]!Table13456[Дата
отправки],"",0,1)</f>
        <v>45757</v>
      </c>
      <c r="C1658" s="3"/>
      <c r="D1658" s="3"/>
      <c r="F1658" s="5">
        <f>_xlfn.XLOOKUP(A1658,[3]!Table13456[No заказа],[3]!Table13456[Количество],"",0,1)</f>
        <v>1</v>
      </c>
      <c r="G1658" s="5">
        <f>_xlfn.XLOOKUP(A1658,[3]!Table13456[No заказа],[3]!Table13456[Цена],"",0,1)</f>
        <v>15990</v>
      </c>
      <c r="H1658" s="2" t="str">
        <f>M01_SETTINGS!$F$2</f>
        <v>KASPI</v>
      </c>
    </row>
    <row r="1659" spans="1:8" x14ac:dyDescent="0.35">
      <c r="A1659" s="2">
        <v>530515455</v>
      </c>
      <c r="B1659" s="3">
        <f>_xlfn.XLOOKUP(A1659,[3]!Table13456[No заказа],[3]!Table13456[Дата
отправки],"",0,1)</f>
        <v>45757</v>
      </c>
      <c r="C1659" s="3"/>
      <c r="D1659" s="3"/>
      <c r="F1659" s="5">
        <f>_xlfn.XLOOKUP(A1659,[3]!Table13456[No заказа],[3]!Table13456[Количество],"",0,1)</f>
        <v>1</v>
      </c>
      <c r="G1659" s="5">
        <f>_xlfn.XLOOKUP(A1659,[3]!Table13456[No заказа],[3]!Table13456[Цена],"",0,1)</f>
        <v>10812</v>
      </c>
      <c r="H1659" s="2" t="str">
        <f>M01_SETTINGS!$F$2</f>
        <v>KASPI</v>
      </c>
    </row>
    <row r="1660" spans="1:8" x14ac:dyDescent="0.35">
      <c r="A1660" s="2">
        <v>530003692</v>
      </c>
      <c r="B1660" s="3">
        <f>_xlfn.XLOOKUP(A1660,[3]!Table13456[No заказа],[3]!Table13456[Дата
отправки],"",0,1)</f>
        <v>45757</v>
      </c>
      <c r="C1660" s="3"/>
      <c r="D1660" s="3"/>
      <c r="F1660" s="5">
        <f>_xlfn.XLOOKUP(A1660,[3]!Table13456[No заказа],[3]!Table13456[Количество],"",0,1)</f>
        <v>1</v>
      </c>
      <c r="G1660" s="5">
        <f>_xlfn.XLOOKUP(A1660,[3]!Table13456[No заказа],[3]!Table13456[Цена],"",0,1)</f>
        <v>8349</v>
      </c>
      <c r="H1660" s="2" t="str">
        <f>M01_SETTINGS!$F$2</f>
        <v>KASPI</v>
      </c>
    </row>
    <row r="1661" spans="1:8" x14ac:dyDescent="0.35">
      <c r="A1661" s="2">
        <v>530472082</v>
      </c>
      <c r="B1661" s="3">
        <f>_xlfn.XLOOKUP(A1661,[3]!Table13456[No заказа],[3]!Table13456[Дата
отправки],"",0,1)</f>
        <v>45757</v>
      </c>
      <c r="C1661" s="3"/>
      <c r="D1661" s="3"/>
      <c r="F1661" s="5">
        <f>_xlfn.XLOOKUP(A1661,[3]!Table13456[No заказа],[3]!Table13456[Количество],"",0,1)</f>
        <v>1</v>
      </c>
      <c r="G1661" s="5">
        <f>_xlfn.XLOOKUP(A1661,[3]!Table13456[No заказа],[3]!Table13456[Цена],"",0,1)</f>
        <v>8947</v>
      </c>
      <c r="H1661" s="2" t="str">
        <f>M01_SETTINGS!$F$2</f>
        <v>KASPI</v>
      </c>
    </row>
    <row r="1662" spans="1:8" x14ac:dyDescent="0.35">
      <c r="A1662" s="2">
        <v>530575623</v>
      </c>
      <c r="B1662" s="3">
        <f>_xlfn.XLOOKUP(A1662,[3]!Table13456[No заказа],[3]!Table13456[Дата
отправки],"",0,1)</f>
        <v>45757</v>
      </c>
      <c r="C1662" s="3"/>
      <c r="D1662" s="3"/>
      <c r="F1662" s="5">
        <f>_xlfn.XLOOKUP(A1662,[3]!Table13456[No заказа],[3]!Table13456[Количество],"",0,1)</f>
        <v>1</v>
      </c>
      <c r="G1662" s="5">
        <f>_xlfn.XLOOKUP(A1662,[3]!Table13456[No заказа],[3]!Table13456[Цена],"",0,1)</f>
        <v>8800</v>
      </c>
      <c r="H1662" s="2" t="str">
        <f>M01_SETTINGS!$F$2</f>
        <v>KASPI</v>
      </c>
    </row>
    <row r="1663" spans="1:8" x14ac:dyDescent="0.35">
      <c r="A1663" s="2">
        <v>530526533</v>
      </c>
      <c r="B1663" s="3">
        <f>_xlfn.XLOOKUP(A1663,[3]!Table13456[No заказа],[3]!Table13456[Дата
отправки],"",0,1)</f>
        <v>45757</v>
      </c>
      <c r="C1663" s="3"/>
      <c r="D1663" s="3"/>
      <c r="F1663" s="5">
        <f>_xlfn.XLOOKUP(A1663,[3]!Table13456[No заказа],[3]!Table13456[Количество],"",0,1)</f>
        <v>1</v>
      </c>
      <c r="G1663" s="5">
        <f>_xlfn.XLOOKUP(A1663,[3]!Table13456[No заказа],[3]!Table13456[Цена],"",0,1)</f>
        <v>8349</v>
      </c>
      <c r="H1663" s="2" t="str">
        <f>M01_SETTINGS!$F$2</f>
        <v>KASPI</v>
      </c>
    </row>
    <row r="1664" spans="1:8" x14ac:dyDescent="0.35">
      <c r="A1664" s="2">
        <v>530017501</v>
      </c>
      <c r="B1664" s="3">
        <f>_xlfn.XLOOKUP(A1664,[3]!Table13456[No заказа],[3]!Table13456[Дата
отправки],"",0,1)</f>
        <v>45757</v>
      </c>
      <c r="C1664" s="3"/>
      <c r="D1664" s="3"/>
      <c r="F1664" s="5">
        <f>_xlfn.XLOOKUP(A1664,[3]!Table13456[No заказа],[3]!Table13456[Количество],"",0,1)</f>
        <v>1</v>
      </c>
      <c r="G1664" s="5">
        <f>_xlfn.XLOOKUP(A1664,[3]!Table13456[No заказа],[3]!Table13456[Цена],"",0,1)</f>
        <v>8570</v>
      </c>
      <c r="H1664" s="2" t="str">
        <f>M01_SETTINGS!$F$2</f>
        <v>KASPI</v>
      </c>
    </row>
    <row r="1665" spans="1:8" x14ac:dyDescent="0.35">
      <c r="A1665" s="2">
        <v>530082971</v>
      </c>
      <c r="B1665" s="3">
        <f>_xlfn.XLOOKUP(A1665,[3]!Table13456[No заказа],[3]!Table13456[Дата
отправки],"",0,1)</f>
        <v>45757</v>
      </c>
      <c r="C1665" s="3"/>
      <c r="D1665" s="3"/>
      <c r="F1665" s="5">
        <f>_xlfn.XLOOKUP(A1665,[3]!Table13456[No заказа],[3]!Table13456[Количество],"",0,1)</f>
        <v>1</v>
      </c>
      <c r="G1665" s="5">
        <f>_xlfn.XLOOKUP(A1665,[3]!Table13456[No заказа],[3]!Table13456[Цена],"",0,1)</f>
        <v>11996</v>
      </c>
      <c r="H1665" s="2" t="str">
        <f>M01_SETTINGS!$F$2</f>
        <v>KASPI</v>
      </c>
    </row>
    <row r="1666" spans="1:8" x14ac:dyDescent="0.35">
      <c r="A1666" s="2">
        <v>530467947</v>
      </c>
      <c r="B1666" s="3">
        <f>_xlfn.XLOOKUP(A1666,[3]!Table13456[No заказа],[3]!Table13456[Дата
отправки],"",0,1)</f>
        <v>45757</v>
      </c>
      <c r="C1666" s="3"/>
      <c r="D1666" s="3"/>
      <c r="F1666" s="5">
        <f>_xlfn.XLOOKUP(A1666,[3]!Table13456[No заказа],[3]!Table13456[Количество],"",0,1)</f>
        <v>1</v>
      </c>
      <c r="G1666" s="5">
        <f>_xlfn.XLOOKUP(A1666,[3]!Table13456[No заказа],[3]!Table13456[Цена],"",0,1)</f>
        <v>8349</v>
      </c>
      <c r="H1666" s="2" t="str">
        <f>M01_SETTINGS!$F$2</f>
        <v>KASPI</v>
      </c>
    </row>
    <row r="1667" spans="1:8" x14ac:dyDescent="0.35">
      <c r="A1667" s="2">
        <v>529987001</v>
      </c>
      <c r="B1667" s="3">
        <f>_xlfn.XLOOKUP(A1667,[3]!Table13456[No заказа],[3]!Table13456[Дата
отправки],"",0,1)</f>
        <v>45757</v>
      </c>
      <c r="C1667" s="3"/>
      <c r="D1667" s="3"/>
      <c r="F1667" s="5">
        <f>_xlfn.XLOOKUP(A1667,[3]!Table13456[No заказа],[3]!Table13456[Количество],"",0,1)</f>
        <v>1</v>
      </c>
      <c r="G1667" s="5">
        <f>_xlfn.XLOOKUP(A1667,[3]!Table13456[No заказа],[3]!Table13456[Цена],"",0,1)</f>
        <v>14990</v>
      </c>
      <c r="H1667" s="2" t="str">
        <f>M01_SETTINGS!$F$2</f>
        <v>KASPI</v>
      </c>
    </row>
    <row r="1668" spans="1:8" x14ac:dyDescent="0.35">
      <c r="A1668" s="2">
        <v>529966009</v>
      </c>
      <c r="B1668" s="3">
        <f>_xlfn.XLOOKUP(A1668,[3]!Table13456[No заказа],[3]!Table13456[Дата
отправки],"",0,1)</f>
        <v>45757</v>
      </c>
      <c r="C1668" s="3"/>
      <c r="D1668" s="3"/>
      <c r="F1668" s="5">
        <f>_xlfn.XLOOKUP(A1668,[3]!Table13456[No заказа],[3]!Table13456[Количество],"",0,1)</f>
        <v>1</v>
      </c>
      <c r="G1668" s="5">
        <f>_xlfn.XLOOKUP(A1668,[3]!Table13456[No заказа],[3]!Table13456[Цена],"",0,1)</f>
        <v>8994</v>
      </c>
      <c r="H1668" s="2" t="str">
        <f>M01_SETTINGS!$F$2</f>
        <v>KASPI</v>
      </c>
    </row>
    <row r="1669" spans="1:8" x14ac:dyDescent="0.35">
      <c r="A1669" s="2">
        <v>530051729</v>
      </c>
      <c r="B1669" s="3">
        <f>_xlfn.XLOOKUP(A1669,[3]!Table13456[No заказа],[3]!Table13456[Дата
отправки],"",0,1)</f>
        <v>45757</v>
      </c>
      <c r="C1669" s="3"/>
      <c r="D1669" s="3"/>
      <c r="F1669" s="5">
        <f>_xlfn.XLOOKUP(A1669,[3]!Table13456[No заказа],[3]!Table13456[Количество],"",0,1)</f>
        <v>1</v>
      </c>
      <c r="G1669" s="5">
        <f>_xlfn.XLOOKUP(A1669,[3]!Table13456[No заказа],[3]!Table13456[Цена],"",0,1)</f>
        <v>8390</v>
      </c>
      <c r="H1669" s="2" t="str">
        <f>M01_SETTINGS!$F$2</f>
        <v>KASPI</v>
      </c>
    </row>
    <row r="1670" spans="1:8" x14ac:dyDescent="0.35">
      <c r="A1670" s="2">
        <v>529456261</v>
      </c>
      <c r="B1670" s="3">
        <f>_xlfn.XLOOKUP(A1670,[3]!Table13456[No заказа],[3]!Table13456[Дата
отправки],"",0,1)</f>
        <v>45756</v>
      </c>
      <c r="C1670" s="3"/>
      <c r="D1670" s="3"/>
      <c r="F1670" s="5">
        <f>_xlfn.XLOOKUP(A1670,[3]!Table13456[No заказа],[3]!Table13456[Количество],"",0,1)</f>
        <v>1</v>
      </c>
      <c r="G1670" s="5">
        <f>_xlfn.XLOOKUP(A1670,[3]!Table13456[No заказа],[3]!Table13456[Цена],"",0,1)</f>
        <v>8349</v>
      </c>
      <c r="H1670" s="2" t="str">
        <f>M01_SETTINGS!$F$2</f>
        <v>KASPI</v>
      </c>
    </row>
    <row r="1671" spans="1:8" x14ac:dyDescent="0.35">
      <c r="A1671" s="2">
        <v>529445776</v>
      </c>
      <c r="B1671" s="3">
        <f>_xlfn.XLOOKUP(A1671,[3]!Table13456[No заказа],[3]!Table13456[Дата
отправки],"",0,1)</f>
        <v>45756</v>
      </c>
      <c r="C1671" s="3"/>
      <c r="D1671" s="3"/>
      <c r="F1671" s="5">
        <f>_xlfn.XLOOKUP(A1671,[3]!Table13456[No заказа],[3]!Table13456[Количество],"",0,1)</f>
        <v>1</v>
      </c>
      <c r="G1671" s="5">
        <f>_xlfn.XLOOKUP(A1671,[3]!Table13456[No заказа],[3]!Table13456[Цена],"",0,1)</f>
        <v>8460</v>
      </c>
      <c r="H1671" s="2" t="str">
        <f>M01_SETTINGS!$F$2</f>
        <v>KASPI</v>
      </c>
    </row>
    <row r="1672" spans="1:8" x14ac:dyDescent="0.35">
      <c r="A1672" s="2">
        <v>529448798</v>
      </c>
      <c r="B1672" s="3">
        <f>_xlfn.XLOOKUP(A1672,[3]!Table13456[No заказа],[3]!Table13456[Дата
отправки],"",0,1)</f>
        <v>45756</v>
      </c>
      <c r="C1672" s="3"/>
      <c r="D1672" s="3"/>
      <c r="F1672" s="5">
        <f>_xlfn.XLOOKUP(A1672,[3]!Table13456[No заказа],[3]!Table13456[Количество],"",0,1)</f>
        <v>1</v>
      </c>
      <c r="G1672" s="5">
        <f>_xlfn.XLOOKUP(A1672,[3]!Table13456[No заказа],[3]!Table13456[Цена],"",0,1)</f>
        <v>8349</v>
      </c>
      <c r="H1672" s="2" t="str">
        <f>M01_SETTINGS!$F$2</f>
        <v>KASPI</v>
      </c>
    </row>
    <row r="1673" spans="1:8" x14ac:dyDescent="0.35">
      <c r="A1673" s="2">
        <v>529762009</v>
      </c>
      <c r="B1673" s="3">
        <f>_xlfn.XLOOKUP(A1673,[3]!Table13456[No заказа],[3]!Table13456[Дата
отправки],"",0,1)</f>
        <v>45756</v>
      </c>
      <c r="C1673" s="3"/>
      <c r="D1673" s="3"/>
      <c r="F1673" s="5">
        <f>_xlfn.XLOOKUP(A1673,[3]!Table13456[No заказа],[3]!Table13456[Количество],"",0,1)</f>
        <v>1</v>
      </c>
      <c r="G1673" s="5">
        <f>_xlfn.XLOOKUP(A1673,[3]!Table13456[No заказа],[3]!Table13456[Цена],"",0,1)</f>
        <v>15990</v>
      </c>
      <c r="H1673" s="2" t="str">
        <f>M01_SETTINGS!$F$2</f>
        <v>KASPI</v>
      </c>
    </row>
    <row r="1674" spans="1:8" x14ac:dyDescent="0.35">
      <c r="A1674" s="2">
        <v>529749926</v>
      </c>
      <c r="B1674" s="3">
        <f>_xlfn.XLOOKUP(A1674,[3]!Table13456[No заказа],[3]!Table13456[Дата
отправки],"",0,1)</f>
        <v>45756</v>
      </c>
      <c r="C1674" s="3"/>
      <c r="D1674" s="3"/>
      <c r="F1674" s="5">
        <f>_xlfn.XLOOKUP(A1674,[3]!Table13456[No заказа],[3]!Table13456[Количество],"",0,1)</f>
        <v>1</v>
      </c>
      <c r="G1674" s="5">
        <f>_xlfn.XLOOKUP(A1674,[3]!Table13456[No заказа],[3]!Table13456[Цена],"",0,1)</f>
        <v>15990</v>
      </c>
      <c r="H1674" s="2" t="str">
        <f>M01_SETTINGS!$F$2</f>
        <v>KASPI</v>
      </c>
    </row>
    <row r="1675" spans="1:8" x14ac:dyDescent="0.35">
      <c r="A1675" s="2">
        <v>529668165</v>
      </c>
      <c r="B1675" s="3">
        <f>_xlfn.XLOOKUP(A1675,[3]!Table13456[No заказа],[3]!Table13456[Дата
отправки],"",0,1)</f>
        <v>45756</v>
      </c>
      <c r="C1675" s="3"/>
      <c r="D1675" s="3"/>
      <c r="F1675" s="5">
        <f>_xlfn.XLOOKUP(A1675,[3]!Table13456[No заказа],[3]!Table13456[Количество],"",0,1)</f>
        <v>1</v>
      </c>
      <c r="G1675" s="5">
        <f>_xlfn.XLOOKUP(A1675,[3]!Table13456[No заказа],[3]!Table13456[Цена],"",0,1)</f>
        <v>8349</v>
      </c>
      <c r="H1675" s="2" t="str">
        <f>M01_SETTINGS!$F$2</f>
        <v>KASPI</v>
      </c>
    </row>
    <row r="1676" spans="1:8" x14ac:dyDescent="0.35">
      <c r="A1676" s="2">
        <v>529583081</v>
      </c>
      <c r="B1676" s="3">
        <f>_xlfn.XLOOKUP(A1676,[3]!Table13456[No заказа],[3]!Table13456[Дата
отправки],"",0,1)</f>
        <v>45756</v>
      </c>
      <c r="C1676" s="3"/>
      <c r="D1676" s="3"/>
      <c r="F1676" s="5">
        <f>_xlfn.XLOOKUP(A1676,[3]!Table13456[No заказа],[3]!Table13456[Количество],"",0,1)</f>
        <v>1</v>
      </c>
      <c r="G1676" s="5">
        <f>_xlfn.XLOOKUP(A1676,[3]!Table13456[No заказа],[3]!Table13456[Цена],"",0,1)</f>
        <v>8992</v>
      </c>
      <c r="H1676" s="2" t="str">
        <f>M01_SETTINGS!$F$2</f>
        <v>KASPI</v>
      </c>
    </row>
    <row r="1677" spans="1:8" x14ac:dyDescent="0.35">
      <c r="A1677" s="2">
        <v>529708885</v>
      </c>
      <c r="B1677" s="3">
        <f>_xlfn.XLOOKUP(A1677,[3]!Table13456[No заказа],[3]!Table13456[Дата
отправки],"",0,1)</f>
        <v>45756</v>
      </c>
      <c r="C1677" s="3"/>
      <c r="D1677" s="3"/>
      <c r="F1677" s="5">
        <f>_xlfn.XLOOKUP(A1677,[3]!Table13456[No заказа],[3]!Table13456[Количество],"",0,1)</f>
        <v>1</v>
      </c>
      <c r="G1677" s="5">
        <f>_xlfn.XLOOKUP(A1677,[3]!Table13456[No заказа],[3]!Table13456[Цена],"",0,1)</f>
        <v>10998</v>
      </c>
      <c r="H1677" s="2" t="str">
        <f>M01_SETTINGS!$F$2</f>
        <v>KASPI</v>
      </c>
    </row>
    <row r="1678" spans="1:8" x14ac:dyDescent="0.35">
      <c r="A1678" s="2">
        <v>529509767</v>
      </c>
      <c r="B1678" s="3">
        <f>_xlfn.XLOOKUP(A1678,[3]!Table13456[No заказа],[3]!Table13456[Дата
отправки],"",0,1)</f>
        <v>45756</v>
      </c>
      <c r="C1678" s="3"/>
      <c r="D1678" s="3"/>
      <c r="F1678" s="5">
        <f>_xlfn.XLOOKUP(A1678,[3]!Table13456[No заказа],[3]!Table13456[Количество],"",0,1)</f>
        <v>1</v>
      </c>
      <c r="G1678" s="5">
        <f>_xlfn.XLOOKUP(A1678,[3]!Table13456[No заказа],[3]!Table13456[Цена],"",0,1)</f>
        <v>9000</v>
      </c>
      <c r="H1678" s="2" t="str">
        <f>M01_SETTINGS!$F$2</f>
        <v>KASPI</v>
      </c>
    </row>
    <row r="1679" spans="1:8" x14ac:dyDescent="0.35">
      <c r="A1679" s="2">
        <v>529535627</v>
      </c>
      <c r="B1679" s="3">
        <f>_xlfn.XLOOKUP(A1679,[3]!Table13456[No заказа],[3]!Table13456[Дата
отправки],"",0,1)</f>
        <v>45756</v>
      </c>
      <c r="C1679" s="3"/>
      <c r="D1679" s="3"/>
      <c r="F1679" s="5">
        <f>_xlfn.XLOOKUP(A1679,[3]!Table13456[No заказа],[3]!Table13456[Количество],"",0,1)</f>
        <v>1</v>
      </c>
      <c r="G1679" s="5">
        <f>_xlfn.XLOOKUP(A1679,[3]!Table13456[No заказа],[3]!Table13456[Цена],"",0,1)</f>
        <v>8349</v>
      </c>
      <c r="H1679" s="2" t="str">
        <f>M01_SETTINGS!$F$2</f>
        <v>KASPI</v>
      </c>
    </row>
    <row r="1680" spans="1:8" x14ac:dyDescent="0.35">
      <c r="A1680" s="2">
        <v>529738649</v>
      </c>
      <c r="B1680" s="3">
        <f>_xlfn.XLOOKUP(A1680,[3]!Table13456[No заказа],[3]!Table13456[Дата
отправки],"",0,1)</f>
        <v>45756</v>
      </c>
      <c r="C1680" s="3"/>
      <c r="D1680" s="3"/>
      <c r="F1680" s="5">
        <f>_xlfn.XLOOKUP(A1680,[3]!Table13456[No заказа],[3]!Table13456[Количество],"",0,1)</f>
        <v>1</v>
      </c>
      <c r="G1680" s="5">
        <f>_xlfn.XLOOKUP(A1680,[3]!Table13456[No заказа],[3]!Table13456[Цена],"",0,1)</f>
        <v>8794</v>
      </c>
      <c r="H1680" s="2" t="str">
        <f>M01_SETTINGS!$F$2</f>
        <v>KASPI</v>
      </c>
    </row>
    <row r="1681" spans="1:8" x14ac:dyDescent="0.35">
      <c r="A1681" s="2">
        <v>529410562</v>
      </c>
      <c r="B1681" s="3">
        <f>_xlfn.XLOOKUP(A1681,[3]!Table13456[No заказа],[3]!Table13456[Дата
отправки],"",0,1)</f>
        <v>45756</v>
      </c>
      <c r="C1681" s="3"/>
      <c r="D1681" s="3"/>
      <c r="F1681" s="5">
        <f>_xlfn.XLOOKUP(A1681,[3]!Table13456[No заказа],[3]!Table13456[Количество],"",0,1)</f>
        <v>1</v>
      </c>
      <c r="G1681" s="5">
        <f>_xlfn.XLOOKUP(A1681,[3]!Table13456[No заказа],[3]!Table13456[Цена],"",0,1)</f>
        <v>8349</v>
      </c>
      <c r="H1681" s="2" t="str">
        <f>M01_SETTINGS!$F$2</f>
        <v>KASPI</v>
      </c>
    </row>
    <row r="1682" spans="1:8" x14ac:dyDescent="0.35">
      <c r="A1682" s="2">
        <v>529591343</v>
      </c>
      <c r="B1682" s="3">
        <f>_xlfn.XLOOKUP(A1682,[3]!Table13456[No заказа],[3]!Table13456[Дата
отправки],"",0,1)</f>
        <v>45756</v>
      </c>
      <c r="C1682" s="3"/>
      <c r="D1682" s="3"/>
      <c r="F1682" s="5">
        <f>_xlfn.XLOOKUP(A1682,[3]!Table13456[No заказа],[3]!Table13456[Количество],"",0,1)</f>
        <v>1</v>
      </c>
      <c r="G1682" s="5">
        <f>_xlfn.XLOOKUP(A1682,[3]!Table13456[No заказа],[3]!Table13456[Цена],"",0,1)</f>
        <v>8349</v>
      </c>
      <c r="H1682" s="2" t="str">
        <f>M01_SETTINGS!$F$2</f>
        <v>KASPI</v>
      </c>
    </row>
    <row r="1683" spans="1:8" x14ac:dyDescent="0.35">
      <c r="A1683" s="2">
        <v>529526713</v>
      </c>
      <c r="B1683" s="3">
        <f>_xlfn.XLOOKUP(A1683,[3]!Table13456[No заказа],[3]!Table13456[Дата
отправки],"",0,1)</f>
        <v>45756</v>
      </c>
      <c r="C1683" s="3"/>
      <c r="D1683" s="3"/>
      <c r="F1683" s="5">
        <f>_xlfn.XLOOKUP(A1683,[3]!Table13456[No заказа],[3]!Table13456[Количество],"",0,1)</f>
        <v>1</v>
      </c>
      <c r="G1683" s="5">
        <f>_xlfn.XLOOKUP(A1683,[3]!Table13456[No заказа],[3]!Table13456[Цена],"",0,1)</f>
        <v>9000</v>
      </c>
      <c r="H1683" s="2" t="str">
        <f>M01_SETTINGS!$F$2</f>
        <v>KASPI</v>
      </c>
    </row>
    <row r="1684" spans="1:8" x14ac:dyDescent="0.35">
      <c r="A1684" s="2">
        <v>529902293</v>
      </c>
      <c r="B1684" s="3">
        <f>_xlfn.XLOOKUP(A1684,[3]!Table13456[No заказа],[3]!Table13456[Дата
отправки],"",0,1)</f>
        <v>45756</v>
      </c>
      <c r="C1684" s="3"/>
      <c r="D1684" s="3"/>
      <c r="F1684" s="5">
        <f>_xlfn.XLOOKUP(A1684,[3]!Table13456[No заказа],[3]!Table13456[Количество],"",0,1)</f>
        <v>1</v>
      </c>
      <c r="G1684" s="5">
        <f>_xlfn.XLOOKUP(A1684,[3]!Table13456[No заказа],[3]!Table13456[Цена],"",0,1)</f>
        <v>8796</v>
      </c>
      <c r="H1684" s="2" t="str">
        <f>M01_SETTINGS!$F$2</f>
        <v>KASPI</v>
      </c>
    </row>
    <row r="1685" spans="1:8" x14ac:dyDescent="0.35">
      <c r="A1685" s="2">
        <v>529866326</v>
      </c>
      <c r="B1685" s="3">
        <f>_xlfn.XLOOKUP(A1685,[3]!Table13456[No заказа],[3]!Table13456[Дата
отправки],"",0,1)</f>
        <v>45756</v>
      </c>
      <c r="C1685" s="3"/>
      <c r="D1685" s="3"/>
      <c r="F1685" s="5">
        <f>_xlfn.XLOOKUP(A1685,[3]!Table13456[No заказа],[3]!Table13456[Количество],"",0,1)</f>
        <v>1</v>
      </c>
      <c r="G1685" s="5">
        <f>_xlfn.XLOOKUP(A1685,[3]!Table13456[No заказа],[3]!Table13456[Цена],"",0,1)</f>
        <v>8349</v>
      </c>
      <c r="H1685" s="2" t="str">
        <f>M01_SETTINGS!$F$2</f>
        <v>KASPI</v>
      </c>
    </row>
    <row r="1686" spans="1:8" x14ac:dyDescent="0.35">
      <c r="A1686" s="2">
        <v>529483019</v>
      </c>
      <c r="B1686" s="3">
        <f>_xlfn.XLOOKUP(A1686,[3]!Table13456[No заказа],[3]!Table13456[Дата
отправки],"",0,1)</f>
        <v>45756</v>
      </c>
      <c r="C1686" s="3"/>
      <c r="D1686" s="3"/>
      <c r="F1686" s="5">
        <f>_xlfn.XLOOKUP(A1686,[3]!Table13456[No заказа],[3]!Table13456[Количество],"",0,1)</f>
        <v>1</v>
      </c>
      <c r="G1686" s="5">
        <f>_xlfn.XLOOKUP(A1686,[3]!Table13456[No заказа],[3]!Table13456[Цена],"",0,1)</f>
        <v>10497</v>
      </c>
      <c r="H1686" s="2" t="str">
        <f>M01_SETTINGS!$F$2</f>
        <v>KASPI</v>
      </c>
    </row>
    <row r="1687" spans="1:8" x14ac:dyDescent="0.35">
      <c r="A1687" s="2">
        <v>529776046</v>
      </c>
      <c r="B1687" s="3">
        <f>_xlfn.XLOOKUP(A1687,[3]!Table13456[No заказа],[3]!Table13456[Дата
отправки],"",0,1)</f>
        <v>45756</v>
      </c>
      <c r="C1687" s="3"/>
      <c r="D1687" s="3"/>
      <c r="F1687" s="5">
        <f>_xlfn.XLOOKUP(A1687,[3]!Table13456[No заказа],[3]!Table13456[Количество],"",0,1)</f>
        <v>1</v>
      </c>
      <c r="G1687" s="5">
        <f>_xlfn.XLOOKUP(A1687,[3]!Table13456[No заказа],[3]!Table13456[Цена],"",0,1)</f>
        <v>8390</v>
      </c>
      <c r="H1687" s="2" t="str">
        <f>M01_SETTINGS!$F$2</f>
        <v>KASPI</v>
      </c>
    </row>
    <row r="1688" spans="1:8" x14ac:dyDescent="0.35">
      <c r="A1688" s="2">
        <v>529750790</v>
      </c>
      <c r="B1688" s="3">
        <f>_xlfn.XLOOKUP(A1688,[3]!Table13456[No заказа],[3]!Table13456[Дата
отправки],"",0,1)</f>
        <v>45756</v>
      </c>
      <c r="C1688" s="3"/>
      <c r="D1688" s="3"/>
      <c r="F1688" s="5">
        <f>_xlfn.XLOOKUP(A1688,[3]!Table13456[No заказа],[3]!Table13456[Количество],"",0,1)</f>
        <v>1</v>
      </c>
      <c r="G1688" s="5">
        <f>_xlfn.XLOOKUP(A1688,[3]!Table13456[No заказа],[3]!Table13456[Цена],"",0,1)</f>
        <v>8349</v>
      </c>
      <c r="H1688" s="2" t="str">
        <f>M01_SETTINGS!$F$2</f>
        <v>KASPI</v>
      </c>
    </row>
    <row r="1689" spans="1:8" x14ac:dyDescent="0.35">
      <c r="A1689" s="2">
        <v>529600027</v>
      </c>
      <c r="B1689" s="3">
        <f>_xlfn.XLOOKUP(A1689,[3]!Table13456[No заказа],[3]!Table13456[Дата
отправки],"",0,1)</f>
        <v>45756</v>
      </c>
      <c r="C1689" s="3"/>
      <c r="D1689" s="3"/>
      <c r="F1689" s="5">
        <f>_xlfn.XLOOKUP(A1689,[3]!Table13456[No заказа],[3]!Table13456[Количество],"",0,1)</f>
        <v>1</v>
      </c>
      <c r="G1689" s="5">
        <f>_xlfn.XLOOKUP(A1689,[3]!Table13456[No заказа],[3]!Table13456[Цена],"",0,1)</f>
        <v>36056</v>
      </c>
      <c r="H1689" s="2" t="str">
        <f>M01_SETTINGS!$F$2</f>
        <v>KASPI</v>
      </c>
    </row>
    <row r="1690" spans="1:8" x14ac:dyDescent="0.35">
      <c r="A1690" s="2">
        <v>528961993</v>
      </c>
      <c r="B1690" s="3">
        <f>_xlfn.XLOOKUP(A1690,[3]!Table13456[No заказа],[3]!Table13456[Дата
отправки],"",0,1)</f>
        <v>45755</v>
      </c>
      <c r="C1690" s="3"/>
      <c r="D1690" s="3"/>
      <c r="F1690" s="5">
        <f>_xlfn.XLOOKUP(A1690,[3]!Table13456[No заказа],[3]!Table13456[Количество],"",0,1)</f>
        <v>1</v>
      </c>
      <c r="G1690" s="5">
        <f>_xlfn.XLOOKUP(A1690,[3]!Table13456[No заказа],[3]!Table13456[Цена],"",0,1)</f>
        <v>8349</v>
      </c>
      <c r="H1690" s="2" t="str">
        <f>M01_SETTINGS!$F$2</f>
        <v>KASPI</v>
      </c>
    </row>
    <row r="1691" spans="1:8" x14ac:dyDescent="0.35">
      <c r="A1691" s="2">
        <v>529180948</v>
      </c>
      <c r="B1691" s="3">
        <f>_xlfn.XLOOKUP(A1691,[3]!Table13456[No заказа],[3]!Table13456[Дата
отправки],"",0,1)</f>
        <v>45755</v>
      </c>
      <c r="C1691" s="3"/>
      <c r="D1691" s="3"/>
      <c r="F1691" s="5">
        <f>_xlfn.XLOOKUP(A1691,[3]!Table13456[No заказа],[3]!Table13456[Количество],"",0,1)</f>
        <v>1</v>
      </c>
      <c r="G1691" s="5">
        <f>_xlfn.XLOOKUP(A1691,[3]!Table13456[No заказа],[3]!Table13456[Цена],"",0,1)</f>
        <v>8795</v>
      </c>
      <c r="H1691" s="2" t="str">
        <f>M01_SETTINGS!$F$2</f>
        <v>KASPI</v>
      </c>
    </row>
    <row r="1692" spans="1:8" x14ac:dyDescent="0.35">
      <c r="A1692" s="2">
        <v>529184023</v>
      </c>
      <c r="B1692" s="3">
        <f>_xlfn.XLOOKUP(A1692,[3]!Table13456[No заказа],[3]!Table13456[Дата
отправки],"",0,1)</f>
        <v>45755</v>
      </c>
      <c r="C1692" s="3"/>
      <c r="D1692" s="3"/>
      <c r="F1692" s="5">
        <f>_xlfn.XLOOKUP(A1692,[3]!Table13456[No заказа],[3]!Table13456[Количество],"",0,1)</f>
        <v>1</v>
      </c>
      <c r="G1692" s="5">
        <f>_xlfn.XLOOKUP(A1692,[3]!Table13456[No заказа],[3]!Table13456[Цена],"",0,1)</f>
        <v>8349</v>
      </c>
      <c r="H1692" s="2" t="str">
        <f>M01_SETTINGS!$F$2</f>
        <v>KASPI</v>
      </c>
    </row>
    <row r="1693" spans="1:8" x14ac:dyDescent="0.35">
      <c r="A1693" s="2">
        <v>528942370</v>
      </c>
      <c r="B1693" s="3">
        <f>_xlfn.XLOOKUP(A1693,[3]!Table13456[No заказа],[3]!Table13456[Дата
отправки],"",0,1)</f>
        <v>45755</v>
      </c>
      <c r="C1693" s="3"/>
      <c r="D1693" s="3"/>
      <c r="F1693" s="5">
        <f>_xlfn.XLOOKUP(A1693,[3]!Table13456[No заказа],[3]!Table13456[Количество],"",0,1)</f>
        <v>1</v>
      </c>
      <c r="G1693" s="5">
        <f>_xlfn.XLOOKUP(A1693,[3]!Table13456[No заказа],[3]!Table13456[Цена],"",0,1)</f>
        <v>8349</v>
      </c>
      <c r="H1693" s="2" t="str">
        <f>M01_SETTINGS!$F$2</f>
        <v>KASPI</v>
      </c>
    </row>
    <row r="1694" spans="1:8" x14ac:dyDescent="0.35">
      <c r="A1694" s="2">
        <v>529037828</v>
      </c>
      <c r="B1694" s="3">
        <f>_xlfn.XLOOKUP(A1694,[3]!Table13456[No заказа],[3]!Table13456[Дата
отправки],"",0,1)</f>
        <v>45755</v>
      </c>
      <c r="C1694" s="3"/>
      <c r="D1694" s="3"/>
      <c r="F1694" s="5">
        <f>_xlfn.XLOOKUP(A1694,[3]!Table13456[No заказа],[3]!Table13456[Количество],"",0,1)</f>
        <v>1</v>
      </c>
      <c r="G1694" s="5">
        <f>_xlfn.XLOOKUP(A1694,[3]!Table13456[No заказа],[3]!Table13456[Цена],"",0,1)</f>
        <v>8800</v>
      </c>
      <c r="H1694" s="2" t="str">
        <f>M01_SETTINGS!$F$2</f>
        <v>KASPI</v>
      </c>
    </row>
    <row r="1695" spans="1:8" x14ac:dyDescent="0.35">
      <c r="A1695" s="2">
        <v>529219344</v>
      </c>
      <c r="B1695" s="3">
        <f>_xlfn.XLOOKUP(A1695,[3]!Table13456[No заказа],[3]!Table13456[Дата
отправки],"",0,1)</f>
        <v>45755</v>
      </c>
      <c r="C1695" s="3"/>
      <c r="D1695" s="3"/>
      <c r="F1695" s="5">
        <f>_xlfn.XLOOKUP(A1695,[3]!Table13456[No заказа],[3]!Table13456[Количество],"",0,1)</f>
        <v>1</v>
      </c>
      <c r="G1695" s="5">
        <f>_xlfn.XLOOKUP(A1695,[3]!Table13456[No заказа],[3]!Table13456[Цена],"",0,1)</f>
        <v>8349</v>
      </c>
      <c r="H1695" s="2" t="str">
        <f>M01_SETTINGS!$F$2</f>
        <v>KASPI</v>
      </c>
    </row>
    <row r="1696" spans="1:8" x14ac:dyDescent="0.35">
      <c r="A1696" s="2">
        <v>528941093</v>
      </c>
      <c r="B1696" s="3">
        <f>_xlfn.XLOOKUP(A1696,[3]!Table13456[No заказа],[3]!Table13456[Дата
отправки],"",0,1)</f>
        <v>45755</v>
      </c>
      <c r="C1696" s="3"/>
      <c r="D1696" s="3"/>
      <c r="F1696" s="5">
        <f>_xlfn.XLOOKUP(A1696,[3]!Table13456[No заказа],[3]!Table13456[Количество],"",0,1)</f>
        <v>1</v>
      </c>
      <c r="G1696" s="5">
        <f>_xlfn.XLOOKUP(A1696,[3]!Table13456[No заказа],[3]!Table13456[Цена],"",0,1)</f>
        <v>15990</v>
      </c>
      <c r="H1696" s="2" t="str">
        <f>M01_SETTINGS!$F$2</f>
        <v>KASPI</v>
      </c>
    </row>
    <row r="1697" spans="1:8" x14ac:dyDescent="0.35">
      <c r="A1697" s="2">
        <v>528814741</v>
      </c>
      <c r="B1697" s="3">
        <f>_xlfn.XLOOKUP(A1697,[3]!Table13456[No заказа],[3]!Table13456[Дата
отправки],"",0,1)</f>
        <v>45755</v>
      </c>
      <c r="C1697" s="3"/>
      <c r="D1697" s="3"/>
      <c r="F1697" s="5">
        <f>_xlfn.XLOOKUP(A1697,[3]!Table13456[No заказа],[3]!Table13456[Количество],"",0,1)</f>
        <v>1</v>
      </c>
      <c r="G1697" s="5">
        <f>_xlfn.XLOOKUP(A1697,[3]!Table13456[No заказа],[3]!Table13456[Цена],"",0,1)</f>
        <v>15990</v>
      </c>
      <c r="H1697" s="2" t="str">
        <f>M01_SETTINGS!$F$2</f>
        <v>KASPI</v>
      </c>
    </row>
    <row r="1698" spans="1:8" x14ac:dyDescent="0.35">
      <c r="A1698" s="2">
        <v>529010065</v>
      </c>
      <c r="B1698" s="3">
        <f>_xlfn.XLOOKUP(A1698,[3]!Table13456[No заказа],[3]!Table13456[Дата
отправки],"",0,1)</f>
        <v>45755</v>
      </c>
      <c r="C1698" s="3"/>
      <c r="D1698" s="3"/>
      <c r="F1698" s="5">
        <f>_xlfn.XLOOKUP(A1698,[3]!Table13456[No заказа],[3]!Table13456[Количество],"",0,1)</f>
        <v>1</v>
      </c>
      <c r="G1698" s="5">
        <f>_xlfn.XLOOKUP(A1698,[3]!Table13456[No заказа],[3]!Table13456[Цена],"",0,1)</f>
        <v>15990</v>
      </c>
      <c r="H1698" s="2" t="str">
        <f>M01_SETTINGS!$F$2</f>
        <v>KASPI</v>
      </c>
    </row>
    <row r="1699" spans="1:8" x14ac:dyDescent="0.35">
      <c r="A1699" s="2">
        <v>528898086</v>
      </c>
      <c r="B1699" s="3">
        <f>_xlfn.XLOOKUP(A1699,[3]!Table13456[No заказа],[3]!Table13456[Дата
отправки],"",0,1)</f>
        <v>45755</v>
      </c>
      <c r="C1699" s="3"/>
      <c r="D1699" s="3"/>
      <c r="F1699" s="5">
        <f>_xlfn.XLOOKUP(A1699,[3]!Table13456[No заказа],[3]!Table13456[Количество],"",0,1)</f>
        <v>1</v>
      </c>
      <c r="G1699" s="5">
        <f>_xlfn.XLOOKUP(A1699,[3]!Table13456[No заказа],[3]!Table13456[Цена],"",0,1)</f>
        <v>15990</v>
      </c>
      <c r="H1699" s="2" t="str">
        <f>M01_SETTINGS!$F$2</f>
        <v>KASPI</v>
      </c>
    </row>
    <row r="1700" spans="1:8" x14ac:dyDescent="0.35">
      <c r="A1700" s="2">
        <v>529082595</v>
      </c>
      <c r="B1700" s="3">
        <f>_xlfn.XLOOKUP(A1700,[3]!Table13456[No заказа],[3]!Table13456[Дата
отправки],"",0,1)</f>
        <v>45755</v>
      </c>
      <c r="C1700" s="3"/>
      <c r="D1700" s="3"/>
      <c r="F1700" s="5">
        <f>_xlfn.XLOOKUP(A1700,[3]!Table13456[No заказа],[3]!Table13456[Количество],"",0,1)</f>
        <v>1</v>
      </c>
      <c r="G1700" s="5">
        <f>_xlfn.XLOOKUP(A1700,[3]!Table13456[No заказа],[3]!Table13456[Цена],"",0,1)</f>
        <v>8388</v>
      </c>
      <c r="H1700" s="2" t="str">
        <f>M01_SETTINGS!$F$2</f>
        <v>KASPI</v>
      </c>
    </row>
    <row r="1701" spans="1:8" x14ac:dyDescent="0.35">
      <c r="A1701" s="2">
        <v>528963978</v>
      </c>
      <c r="B1701" s="3">
        <f>_xlfn.XLOOKUP(A1701,[3]!Table13456[No заказа],[3]!Table13456[Дата
отправки],"",0,1)</f>
        <v>45755</v>
      </c>
      <c r="C1701" s="3"/>
      <c r="D1701" s="3"/>
      <c r="F1701" s="5">
        <f>_xlfn.XLOOKUP(A1701,[3]!Table13456[No заказа],[3]!Table13456[Количество],"",0,1)</f>
        <v>1</v>
      </c>
      <c r="G1701" s="5">
        <f>_xlfn.XLOOKUP(A1701,[3]!Table13456[No заказа],[3]!Table13456[Цена],"",0,1)</f>
        <v>8349</v>
      </c>
      <c r="H1701" s="2" t="str">
        <f>M01_SETTINGS!$F$2</f>
        <v>KASPI</v>
      </c>
    </row>
    <row r="1702" spans="1:8" x14ac:dyDescent="0.35">
      <c r="A1702" s="2">
        <v>529281961</v>
      </c>
      <c r="B1702" s="3">
        <f>_xlfn.XLOOKUP(A1702,[3]!Table13456[No заказа],[3]!Table13456[Дата
отправки],"",0,1)</f>
        <v>45755</v>
      </c>
      <c r="C1702" s="3"/>
      <c r="D1702" s="3"/>
      <c r="F1702" s="5">
        <f>_xlfn.XLOOKUP(A1702,[3]!Table13456[No заказа],[3]!Table13456[Количество],"",0,1)</f>
        <v>1</v>
      </c>
      <c r="G1702" s="5">
        <f>_xlfn.XLOOKUP(A1702,[3]!Table13456[No заказа],[3]!Table13456[Цена],"",0,1)</f>
        <v>8387</v>
      </c>
      <c r="H1702" s="2" t="str">
        <f>M01_SETTINGS!$F$2</f>
        <v>KASPI</v>
      </c>
    </row>
    <row r="1703" spans="1:8" x14ac:dyDescent="0.35">
      <c r="A1703" s="2">
        <v>529107965</v>
      </c>
      <c r="B1703" s="3">
        <f>_xlfn.XLOOKUP(A1703,[3]!Table13456[No заказа],[3]!Table13456[Дата
отправки],"",0,1)</f>
        <v>45755</v>
      </c>
      <c r="C1703" s="3"/>
      <c r="D1703" s="3"/>
      <c r="F1703" s="5">
        <f>_xlfn.XLOOKUP(A1703,[3]!Table13456[No заказа],[3]!Table13456[Количество],"",0,1)</f>
        <v>1</v>
      </c>
      <c r="G1703" s="5">
        <f>_xlfn.XLOOKUP(A1703,[3]!Table13456[No заказа],[3]!Table13456[Цена],"",0,1)</f>
        <v>8388</v>
      </c>
      <c r="H1703" s="2" t="str">
        <f>M01_SETTINGS!$F$2</f>
        <v>KASPI</v>
      </c>
    </row>
    <row r="1704" spans="1:8" x14ac:dyDescent="0.35">
      <c r="A1704" s="2">
        <v>528762700</v>
      </c>
      <c r="B1704" s="3">
        <f>_xlfn.XLOOKUP(A1704,[3]!Table13456[No заказа],[3]!Table13456[Дата
отправки],"",0,1)</f>
        <v>45755</v>
      </c>
      <c r="C1704" s="3"/>
      <c r="D1704" s="3"/>
      <c r="F1704" s="5">
        <f>_xlfn.XLOOKUP(A1704,[3]!Table13456[No заказа],[3]!Table13456[Количество],"",0,1)</f>
        <v>1</v>
      </c>
      <c r="G1704" s="5">
        <f>_xlfn.XLOOKUP(A1704,[3]!Table13456[No заказа],[3]!Table13456[Цена],"",0,1)</f>
        <v>8500</v>
      </c>
      <c r="H1704" s="2" t="str">
        <f>M01_SETTINGS!$F$2</f>
        <v>KASPI</v>
      </c>
    </row>
    <row r="1705" spans="1:8" x14ac:dyDescent="0.35">
      <c r="A1705" s="2">
        <v>528913638</v>
      </c>
      <c r="B1705" s="3">
        <f>_xlfn.XLOOKUP(A1705,[3]!Table13456[No заказа],[3]!Table13456[Дата
отправки],"",0,1)</f>
        <v>45755</v>
      </c>
      <c r="C1705" s="3"/>
      <c r="D1705" s="3"/>
      <c r="F1705" s="5">
        <f>_xlfn.XLOOKUP(A1705,[3]!Table13456[No заказа],[3]!Table13456[Количество],"",0,1)</f>
        <v>1</v>
      </c>
      <c r="G1705" s="5">
        <f>_xlfn.XLOOKUP(A1705,[3]!Table13456[No заказа],[3]!Table13456[Цена],"",0,1)</f>
        <v>8795</v>
      </c>
      <c r="H1705" s="2" t="str">
        <f>M01_SETTINGS!$F$2</f>
        <v>KASPI</v>
      </c>
    </row>
    <row r="1706" spans="1:8" x14ac:dyDescent="0.35">
      <c r="A1706" s="2">
        <v>528743045</v>
      </c>
      <c r="B1706" s="3">
        <f>_xlfn.XLOOKUP(A1706,[3]!Table13456[No заказа],[3]!Table13456[Дата
отправки],"",0,1)</f>
        <v>45755</v>
      </c>
      <c r="C1706" s="3"/>
      <c r="D1706" s="3"/>
      <c r="F1706" s="5">
        <f>_xlfn.XLOOKUP(A1706,[3]!Table13456[No заказа],[3]!Table13456[Количество],"",0,1)</f>
        <v>1</v>
      </c>
      <c r="G1706" s="5">
        <f>_xlfn.XLOOKUP(A1706,[3]!Table13456[No заказа],[3]!Table13456[Цена],"",0,1)</f>
        <v>9000</v>
      </c>
      <c r="H1706" s="2" t="str">
        <f>M01_SETTINGS!$F$2</f>
        <v>KASPI</v>
      </c>
    </row>
    <row r="1707" spans="1:8" x14ac:dyDescent="0.35">
      <c r="A1707" s="2">
        <v>528991700</v>
      </c>
      <c r="B1707" s="3">
        <f>_xlfn.XLOOKUP(A1707,[3]!Table13456[No заказа],[3]!Table13456[Дата
отправки],"",0,1)</f>
        <v>45755</v>
      </c>
      <c r="C1707" s="3"/>
      <c r="D1707" s="3"/>
      <c r="F1707" s="5">
        <f>_xlfn.XLOOKUP(A1707,[3]!Table13456[No заказа],[3]!Table13456[Количество],"",0,1)</f>
        <v>1</v>
      </c>
      <c r="G1707" s="5">
        <f>_xlfn.XLOOKUP(A1707,[3]!Table13456[No заказа],[3]!Table13456[Цена],"",0,1)</f>
        <v>8349</v>
      </c>
      <c r="H1707" s="2" t="str">
        <f>M01_SETTINGS!$F$2</f>
        <v>KASPI</v>
      </c>
    </row>
    <row r="1708" spans="1:8" x14ac:dyDescent="0.35">
      <c r="A1708" s="2">
        <v>528771418</v>
      </c>
      <c r="B1708" s="3">
        <f>_xlfn.XLOOKUP(A1708,[3]!Table13456[No заказа],[3]!Table13456[Дата
отправки],"",0,1)</f>
        <v>45755</v>
      </c>
      <c r="C1708" s="3"/>
      <c r="D1708" s="3"/>
      <c r="F1708" s="5">
        <f>_xlfn.XLOOKUP(A1708,[3]!Table13456[No заказа],[3]!Table13456[Количество],"",0,1)</f>
        <v>1</v>
      </c>
      <c r="G1708" s="5">
        <f>_xlfn.XLOOKUP(A1708,[3]!Table13456[No заказа],[3]!Table13456[Цена],"",0,1)</f>
        <v>8389</v>
      </c>
      <c r="H1708" s="2" t="str">
        <f>M01_SETTINGS!$F$2</f>
        <v>KASPI</v>
      </c>
    </row>
    <row r="1709" spans="1:8" x14ac:dyDescent="0.35">
      <c r="A1709" s="2">
        <v>529015212</v>
      </c>
      <c r="B1709" s="3">
        <f>_xlfn.XLOOKUP(A1709,[3]!Table13456[No заказа],[3]!Table13456[Дата
отправки],"",0,1)</f>
        <v>45755</v>
      </c>
      <c r="C1709" s="3"/>
      <c r="D1709" s="3"/>
      <c r="F1709" s="5">
        <f>_xlfn.XLOOKUP(A1709,[3]!Table13456[No заказа],[3]!Table13456[Количество],"",0,1)</f>
        <v>1</v>
      </c>
      <c r="G1709" s="5">
        <f>_xlfn.XLOOKUP(A1709,[3]!Table13456[No заказа],[3]!Table13456[Цена],"",0,1)</f>
        <v>8349</v>
      </c>
      <c r="H1709" s="2" t="str">
        <f>M01_SETTINGS!$F$2</f>
        <v>KASPI</v>
      </c>
    </row>
    <row r="1710" spans="1:8" x14ac:dyDescent="0.35">
      <c r="A1710" s="2">
        <v>529074815</v>
      </c>
      <c r="B1710" s="3">
        <f>_xlfn.XLOOKUP(A1710,[3]!Table13456[No заказа],[3]!Table13456[Дата
отправки],"",0,1)</f>
        <v>45755</v>
      </c>
      <c r="C1710" s="3"/>
      <c r="D1710" s="3"/>
      <c r="F1710" s="5">
        <f>_xlfn.XLOOKUP(A1710,[3]!Table13456[No заказа],[3]!Table13456[Количество],"",0,1)</f>
        <v>1</v>
      </c>
      <c r="G1710" s="5">
        <f>_xlfn.XLOOKUP(A1710,[3]!Table13456[No заказа],[3]!Table13456[Цена],"",0,1)</f>
        <v>8349</v>
      </c>
      <c r="H1710" s="2" t="str">
        <f>M01_SETTINGS!$F$2</f>
        <v>KASPI</v>
      </c>
    </row>
    <row r="1711" spans="1:8" x14ac:dyDescent="0.35">
      <c r="A1711" s="2">
        <v>529282404</v>
      </c>
      <c r="B1711" s="3">
        <f>_xlfn.XLOOKUP(A1711,[3]!Table13456[No заказа],[3]!Table13456[Дата
отправки],"",0,1)</f>
        <v>45755</v>
      </c>
      <c r="C1711" s="3"/>
      <c r="D1711" s="3"/>
      <c r="F1711" s="5">
        <f>_xlfn.XLOOKUP(A1711,[3]!Table13456[No заказа],[3]!Table13456[Количество],"",0,1)</f>
        <v>1</v>
      </c>
      <c r="G1711" s="5">
        <f>_xlfn.XLOOKUP(A1711,[3]!Table13456[No заказа],[3]!Table13456[Цена],"",0,1)</f>
        <v>8794</v>
      </c>
      <c r="H1711" s="2" t="str">
        <f>M01_SETTINGS!$F$2</f>
        <v>KASPI</v>
      </c>
    </row>
    <row r="1712" spans="1:8" x14ac:dyDescent="0.35">
      <c r="A1712" s="2">
        <v>529029999</v>
      </c>
      <c r="B1712" s="3">
        <f>_xlfn.XLOOKUP(A1712,[3]!Table13456[No заказа],[3]!Table13456[Дата
отправки],"",0,1)</f>
        <v>45755</v>
      </c>
      <c r="C1712" s="3"/>
      <c r="D1712" s="3"/>
      <c r="F1712" s="5">
        <f>_xlfn.XLOOKUP(A1712,[3]!Table13456[No заказа],[3]!Table13456[Количество],"",0,1)</f>
        <v>1</v>
      </c>
      <c r="G1712" s="5">
        <f>_xlfn.XLOOKUP(A1712,[3]!Table13456[No заказа],[3]!Table13456[Цена],"",0,1)</f>
        <v>8800</v>
      </c>
      <c r="H1712" s="2" t="str">
        <f>M01_SETTINGS!$F$2</f>
        <v>KASPI</v>
      </c>
    </row>
    <row r="1713" spans="1:8" x14ac:dyDescent="0.35">
      <c r="A1713" s="2">
        <v>529270948</v>
      </c>
      <c r="B1713" s="3">
        <f>_xlfn.XLOOKUP(A1713,[3]!Table13456[No заказа],[3]!Table13456[Дата
отправки],"",0,1)</f>
        <v>45755</v>
      </c>
      <c r="C1713" s="3"/>
      <c r="D1713" s="3"/>
      <c r="F1713" s="5">
        <f>_xlfn.XLOOKUP(A1713,[3]!Table13456[No заказа],[3]!Table13456[Количество],"",0,1)</f>
        <v>1</v>
      </c>
      <c r="G1713" s="5">
        <f>_xlfn.XLOOKUP(A1713,[3]!Table13456[No заказа],[3]!Table13456[Цена],"",0,1)</f>
        <v>8995</v>
      </c>
      <c r="H1713" s="2" t="str">
        <f>M01_SETTINGS!$F$2</f>
        <v>KASPI</v>
      </c>
    </row>
    <row r="1714" spans="1:8" x14ac:dyDescent="0.35">
      <c r="A1714" s="2">
        <v>529081640</v>
      </c>
      <c r="B1714" s="3">
        <f>_xlfn.XLOOKUP(A1714,[3]!Table13456[No заказа],[3]!Table13456[Дата
отправки],"",0,1)</f>
        <v>45755</v>
      </c>
      <c r="C1714" s="3"/>
      <c r="D1714" s="3"/>
      <c r="F1714" s="5">
        <f>_xlfn.XLOOKUP(A1714,[3]!Table13456[No заказа],[3]!Table13456[Количество],"",0,1)</f>
        <v>1</v>
      </c>
      <c r="G1714" s="5">
        <f>_xlfn.XLOOKUP(A1714,[3]!Table13456[No заказа],[3]!Table13456[Цена],"",0,1)</f>
        <v>8997</v>
      </c>
      <c r="H1714" s="2" t="str">
        <f>M01_SETTINGS!$F$2</f>
        <v>KASPI</v>
      </c>
    </row>
    <row r="1715" spans="1:8" x14ac:dyDescent="0.35">
      <c r="A1715" s="2">
        <v>529037825</v>
      </c>
      <c r="B1715" s="3">
        <f>_xlfn.XLOOKUP(A1715,[3]!Table13456[No заказа],[3]!Table13456[Дата
отправки],"",0,1)</f>
        <v>45755</v>
      </c>
      <c r="C1715" s="3"/>
      <c r="D1715" s="3"/>
      <c r="F1715" s="5">
        <f>_xlfn.XLOOKUP(A1715,[3]!Table13456[No заказа],[3]!Table13456[Количество],"",0,1)</f>
        <v>1</v>
      </c>
      <c r="G1715" s="5">
        <f>_xlfn.XLOOKUP(A1715,[3]!Table13456[No заказа],[3]!Table13456[Цена],"",0,1)</f>
        <v>8349</v>
      </c>
      <c r="H1715" s="2" t="str">
        <f>M01_SETTINGS!$F$2</f>
        <v>KASPI</v>
      </c>
    </row>
    <row r="1716" spans="1:8" x14ac:dyDescent="0.35">
      <c r="A1716" s="2">
        <v>528968980</v>
      </c>
      <c r="B1716" s="3">
        <f>_xlfn.XLOOKUP(A1716,[3]!Table13456[No заказа],[3]!Table13456[Дата
отправки],"",0,1)</f>
        <v>45755</v>
      </c>
      <c r="C1716" s="3"/>
      <c r="D1716" s="3"/>
      <c r="F1716" s="5">
        <f>_xlfn.XLOOKUP(A1716,[3]!Table13456[No заказа],[3]!Table13456[Количество],"",0,1)</f>
        <v>1</v>
      </c>
      <c r="G1716" s="5">
        <f>_xlfn.XLOOKUP(A1716,[3]!Table13456[No заказа],[3]!Table13456[Цена],"",0,1)</f>
        <v>8349</v>
      </c>
      <c r="H1716" s="2" t="str">
        <f>M01_SETTINGS!$F$2</f>
        <v>KASPI</v>
      </c>
    </row>
    <row r="1717" spans="1:8" x14ac:dyDescent="0.35">
      <c r="A1717" s="2">
        <v>529132499</v>
      </c>
      <c r="B1717" s="3">
        <f>_xlfn.XLOOKUP(A1717,[3]!Table13456[No заказа],[3]!Table13456[Дата
отправки],"",0,1)</f>
        <v>45755</v>
      </c>
      <c r="C1717" s="3"/>
      <c r="D1717" s="3"/>
      <c r="F1717" s="5">
        <f>_xlfn.XLOOKUP(A1717,[3]!Table13456[No заказа],[3]!Table13456[Количество],"",0,1)</f>
        <v>1</v>
      </c>
      <c r="G1717" s="5">
        <f>_xlfn.XLOOKUP(A1717,[3]!Table13456[No заказа],[3]!Table13456[Цена],"",0,1)</f>
        <v>8388</v>
      </c>
      <c r="H1717" s="2" t="str">
        <f>M01_SETTINGS!$F$2</f>
        <v>KASPI</v>
      </c>
    </row>
    <row r="1718" spans="1:8" x14ac:dyDescent="0.35">
      <c r="A1718" s="2">
        <v>529376455</v>
      </c>
      <c r="B1718" s="3">
        <f>_xlfn.XLOOKUP(A1718,[3]!Table13456[No заказа],[3]!Table13456[Дата
отправки],"",0,1)</f>
        <v>45755</v>
      </c>
      <c r="C1718" s="3"/>
      <c r="D1718" s="3"/>
      <c r="F1718" s="5">
        <f>_xlfn.XLOOKUP(A1718,[3]!Table13456[No заказа],[3]!Table13456[Количество],"",0,1)</f>
        <v>1</v>
      </c>
      <c r="G1718" s="5">
        <f>_xlfn.XLOOKUP(A1718,[3]!Table13456[No заказа],[3]!Table13456[Цена],"",0,1)</f>
        <v>8349</v>
      </c>
      <c r="H1718" s="2" t="str">
        <f>M01_SETTINGS!$F$2</f>
        <v>KASPI</v>
      </c>
    </row>
    <row r="1719" spans="1:8" x14ac:dyDescent="0.35">
      <c r="A1719" s="2">
        <v>529373009</v>
      </c>
      <c r="B1719" s="3">
        <f>_xlfn.XLOOKUP(A1719,[3]!Table13456[No заказа],[3]!Table13456[Дата
отправки],"",0,1)</f>
        <v>45755</v>
      </c>
      <c r="C1719" s="3"/>
      <c r="D1719" s="3"/>
      <c r="F1719" s="5">
        <f>_xlfn.XLOOKUP(A1719,[3]!Table13456[No заказа],[3]!Table13456[Количество],"",0,1)</f>
        <v>1</v>
      </c>
      <c r="G1719" s="5">
        <f>_xlfn.XLOOKUP(A1719,[3]!Table13456[No заказа],[3]!Table13456[Цена],"",0,1)</f>
        <v>8387</v>
      </c>
      <c r="H1719" s="2" t="str">
        <f>M01_SETTINGS!$F$2</f>
        <v>KASPI</v>
      </c>
    </row>
    <row r="1720" spans="1:8" x14ac:dyDescent="0.35">
      <c r="A1720" s="2">
        <v>529133132</v>
      </c>
      <c r="B1720" s="3">
        <f>_xlfn.XLOOKUP(A1720,[3]!Table13456[No заказа],[3]!Table13456[Дата
отправки],"",0,1)</f>
        <v>45755</v>
      </c>
      <c r="C1720" s="3"/>
      <c r="D1720" s="3"/>
      <c r="F1720" s="5">
        <f>_xlfn.XLOOKUP(A1720,[3]!Table13456[No заказа],[3]!Table13456[Количество],"",0,1)</f>
        <v>1</v>
      </c>
      <c r="G1720" s="5">
        <f>_xlfn.XLOOKUP(A1720,[3]!Table13456[No заказа],[3]!Table13456[Цена],"",0,1)</f>
        <v>85000</v>
      </c>
      <c r="H1720" s="2" t="str">
        <f>M01_SETTINGS!$F$2</f>
        <v>KASPI</v>
      </c>
    </row>
    <row r="1721" spans="1:8" x14ac:dyDescent="0.35">
      <c r="A1721" s="2">
        <v>528537534</v>
      </c>
      <c r="B1721" s="3">
        <f>_xlfn.XLOOKUP(A1721,[3]!Table13456[No заказа],[3]!Table13456[Дата
отправки],"",0,1)</f>
        <v>45754</v>
      </c>
      <c r="C1721" s="3"/>
      <c r="D1721" s="3"/>
      <c r="F1721" s="5">
        <f>_xlfn.XLOOKUP(A1721,[3]!Table13456[No заказа],[3]!Table13456[Количество],"",0,1)</f>
        <v>1</v>
      </c>
      <c r="G1721" s="5">
        <f>_xlfn.XLOOKUP(A1721,[3]!Table13456[No заказа],[3]!Table13456[Цена],"",0,1)</f>
        <v>8391</v>
      </c>
      <c r="H1721" s="2" t="str">
        <f>M01_SETTINGS!$F$2</f>
        <v>KASPI</v>
      </c>
    </row>
    <row r="1722" spans="1:8" x14ac:dyDescent="0.35">
      <c r="A1722" s="2">
        <v>528616213</v>
      </c>
      <c r="B1722" s="3">
        <f>_xlfn.XLOOKUP(A1722,[3]!Table13456[No заказа],[3]!Table13456[Дата
отправки],"",0,1)</f>
        <v>45754</v>
      </c>
      <c r="C1722" s="3"/>
      <c r="D1722" s="3"/>
      <c r="F1722" s="5">
        <f>_xlfn.XLOOKUP(A1722,[3]!Table13456[No заказа],[3]!Table13456[Количество],"",0,1)</f>
        <v>1</v>
      </c>
      <c r="G1722" s="5">
        <f>_xlfn.XLOOKUP(A1722,[3]!Table13456[No заказа],[3]!Table13456[Цена],"",0,1)</f>
        <v>8349</v>
      </c>
      <c r="H1722" s="2" t="str">
        <f>M01_SETTINGS!$F$2</f>
        <v>KASPI</v>
      </c>
    </row>
    <row r="1723" spans="1:8" x14ac:dyDescent="0.35">
      <c r="A1723" s="2">
        <v>528290452</v>
      </c>
      <c r="B1723" s="3">
        <f>_xlfn.XLOOKUP(A1723,[3]!Table13456[No заказа],[3]!Table13456[Дата
отправки],"",0,1)</f>
        <v>45754</v>
      </c>
      <c r="C1723" s="3"/>
      <c r="D1723" s="3"/>
      <c r="F1723" s="5">
        <f>_xlfn.XLOOKUP(A1723,[3]!Table13456[No заказа],[3]!Table13456[Количество],"",0,1)</f>
        <v>1</v>
      </c>
      <c r="G1723" s="5">
        <f>_xlfn.XLOOKUP(A1723,[3]!Table13456[No заказа],[3]!Table13456[Цена],"",0,1)</f>
        <v>15990</v>
      </c>
      <c r="H1723" s="2" t="str">
        <f>M01_SETTINGS!$F$2</f>
        <v>KASPI</v>
      </c>
    </row>
    <row r="1724" spans="1:8" x14ac:dyDescent="0.35">
      <c r="A1724" s="2">
        <v>528512374</v>
      </c>
      <c r="B1724" s="3">
        <f>_xlfn.XLOOKUP(A1724,[3]!Table13456[No заказа],[3]!Table13456[Дата
отправки],"",0,1)</f>
        <v>45754</v>
      </c>
      <c r="C1724" s="3"/>
      <c r="D1724" s="3"/>
      <c r="F1724" s="5">
        <f>_xlfn.XLOOKUP(A1724,[3]!Table13456[No заказа],[3]!Table13456[Количество],"",0,1)</f>
        <v>1</v>
      </c>
      <c r="G1724" s="5">
        <f>_xlfn.XLOOKUP(A1724,[3]!Table13456[No заказа],[3]!Table13456[Цена],"",0,1)</f>
        <v>15990</v>
      </c>
      <c r="H1724" s="2" t="str">
        <f>M01_SETTINGS!$F$2</f>
        <v>KASPI</v>
      </c>
    </row>
    <row r="1725" spans="1:8" x14ac:dyDescent="0.35">
      <c r="A1725" s="2">
        <v>528157331</v>
      </c>
      <c r="B1725" s="3">
        <f>_xlfn.XLOOKUP(A1725,[3]!Table13456[No заказа],[3]!Table13456[Дата
отправки],"",0,1)</f>
        <v>45754</v>
      </c>
      <c r="C1725" s="3"/>
      <c r="D1725" s="3"/>
      <c r="F1725" s="5">
        <f>_xlfn.XLOOKUP(A1725,[3]!Table13456[No заказа],[3]!Table13456[Количество],"",0,1)</f>
        <v>1</v>
      </c>
      <c r="G1725" s="5">
        <f>_xlfn.XLOOKUP(A1725,[3]!Table13456[No заказа],[3]!Table13456[Цена],"",0,1)</f>
        <v>15990</v>
      </c>
      <c r="H1725" s="2" t="str">
        <f>M01_SETTINGS!$F$2</f>
        <v>KASPI</v>
      </c>
    </row>
    <row r="1726" spans="1:8" x14ac:dyDescent="0.35">
      <c r="A1726" s="2">
        <v>528684063</v>
      </c>
      <c r="B1726" s="3">
        <f>_xlfn.XLOOKUP(A1726,[3]!Table13456[No заказа],[3]!Table13456[Дата
отправки],"",0,1)</f>
        <v>45754</v>
      </c>
      <c r="C1726" s="3"/>
      <c r="D1726" s="3"/>
      <c r="F1726" s="5">
        <f>_xlfn.XLOOKUP(A1726,[3]!Table13456[No заказа],[3]!Table13456[Количество],"",0,1)</f>
        <v>1</v>
      </c>
      <c r="G1726" s="5">
        <f>_xlfn.XLOOKUP(A1726,[3]!Table13456[No заказа],[3]!Table13456[Цена],"",0,1)</f>
        <v>15990</v>
      </c>
      <c r="H1726" s="2" t="str">
        <f>M01_SETTINGS!$F$2</f>
        <v>KASPI</v>
      </c>
    </row>
    <row r="1727" spans="1:8" x14ac:dyDescent="0.35">
      <c r="A1727" s="2">
        <v>528697298</v>
      </c>
      <c r="B1727" s="3">
        <f>_xlfn.XLOOKUP(A1727,[3]!Table13456[No заказа],[3]!Table13456[Дата
отправки],"",0,1)</f>
        <v>45754</v>
      </c>
      <c r="C1727" s="3"/>
      <c r="D1727" s="3"/>
      <c r="F1727" s="5">
        <f>_xlfn.XLOOKUP(A1727,[3]!Table13456[No заказа],[3]!Table13456[Количество],"",0,1)</f>
        <v>1</v>
      </c>
      <c r="G1727" s="5">
        <f>_xlfn.XLOOKUP(A1727,[3]!Table13456[No заказа],[3]!Table13456[Цена],"",0,1)</f>
        <v>8997</v>
      </c>
      <c r="H1727" s="2" t="str">
        <f>M01_SETTINGS!$F$2</f>
        <v>KASPI</v>
      </c>
    </row>
    <row r="1728" spans="1:8" x14ac:dyDescent="0.35">
      <c r="A1728" s="2">
        <v>528615182</v>
      </c>
      <c r="B1728" s="3">
        <f>_xlfn.XLOOKUP(A1728,[3]!Table13456[No заказа],[3]!Table13456[Дата
отправки],"",0,1)</f>
        <v>45754</v>
      </c>
      <c r="C1728" s="3"/>
      <c r="D1728" s="3"/>
      <c r="F1728" s="5">
        <f>_xlfn.XLOOKUP(A1728,[3]!Table13456[No заказа],[3]!Table13456[Количество],"",0,1)</f>
        <v>1</v>
      </c>
      <c r="G1728" s="5">
        <f>_xlfn.XLOOKUP(A1728,[3]!Table13456[No заказа],[3]!Table13456[Цена],"",0,1)</f>
        <v>10998</v>
      </c>
      <c r="H1728" s="2" t="str">
        <f>M01_SETTINGS!$F$2</f>
        <v>KASPI</v>
      </c>
    </row>
    <row r="1729" spans="1:8" x14ac:dyDescent="0.35">
      <c r="A1729" s="2">
        <v>528635032</v>
      </c>
      <c r="B1729" s="3">
        <f>_xlfn.XLOOKUP(A1729,[3]!Table13456[No заказа],[3]!Table13456[Дата
отправки],"",0,1)</f>
        <v>45754</v>
      </c>
      <c r="C1729" s="3"/>
      <c r="D1729" s="3"/>
      <c r="F1729" s="5">
        <f>_xlfn.XLOOKUP(A1729,[3]!Table13456[No заказа],[3]!Table13456[Количество],"",0,1)</f>
        <v>1</v>
      </c>
      <c r="G1729" s="5">
        <f>_xlfn.XLOOKUP(A1729,[3]!Table13456[No заказа],[3]!Table13456[Цена],"",0,1)</f>
        <v>8389</v>
      </c>
      <c r="H1729" s="2" t="str">
        <f>M01_SETTINGS!$F$2</f>
        <v>KASPI</v>
      </c>
    </row>
    <row r="1730" spans="1:8" x14ac:dyDescent="0.35">
      <c r="A1730" s="2">
        <v>528226851</v>
      </c>
      <c r="B1730" s="3">
        <f>_xlfn.XLOOKUP(A1730,[3]!Table13456[No заказа],[3]!Table13456[Дата
отправки],"",0,1)</f>
        <v>45754</v>
      </c>
      <c r="C1730" s="3"/>
      <c r="D1730" s="3"/>
      <c r="F1730" s="5">
        <f>_xlfn.XLOOKUP(A1730,[3]!Table13456[No заказа],[3]!Table13456[Количество],"",0,1)</f>
        <v>1</v>
      </c>
      <c r="G1730" s="5">
        <f>_xlfn.XLOOKUP(A1730,[3]!Table13456[No заказа],[3]!Table13456[Цена],"",0,1)</f>
        <v>8349</v>
      </c>
      <c r="H1730" s="2" t="str">
        <f>M01_SETTINGS!$F$2</f>
        <v>KASPI</v>
      </c>
    </row>
    <row r="1731" spans="1:8" x14ac:dyDescent="0.35">
      <c r="A1731" s="2">
        <v>528220081</v>
      </c>
      <c r="B1731" s="3">
        <f>_xlfn.XLOOKUP(A1731,[3]!Table13456[No заказа],[3]!Table13456[Дата
отправки],"",0,1)</f>
        <v>45754</v>
      </c>
      <c r="C1731" s="3"/>
      <c r="D1731" s="3"/>
      <c r="F1731" s="5">
        <f>_xlfn.XLOOKUP(A1731,[3]!Table13456[No заказа],[3]!Table13456[Количество],"",0,1)</f>
        <v>1</v>
      </c>
      <c r="G1731" s="5">
        <f>_xlfn.XLOOKUP(A1731,[3]!Table13456[No заказа],[3]!Table13456[Цена],"",0,1)</f>
        <v>8349</v>
      </c>
      <c r="H1731" s="2" t="str">
        <f>M01_SETTINGS!$F$2</f>
        <v>KASPI</v>
      </c>
    </row>
    <row r="1732" spans="1:8" x14ac:dyDescent="0.35">
      <c r="A1732" s="2">
        <v>528172074</v>
      </c>
      <c r="B1732" s="3">
        <f>_xlfn.XLOOKUP(A1732,[3]!Table13456[No заказа],[3]!Table13456[Дата
отправки],"",0,1)</f>
        <v>45754</v>
      </c>
      <c r="C1732" s="3"/>
      <c r="D1732" s="3"/>
      <c r="F1732" s="5">
        <f>_xlfn.XLOOKUP(A1732,[3]!Table13456[No заказа],[3]!Table13456[Количество],"",0,1)</f>
        <v>1</v>
      </c>
      <c r="G1732" s="5">
        <f>_xlfn.XLOOKUP(A1732,[3]!Table13456[No заказа],[3]!Table13456[Цена],"",0,1)</f>
        <v>8364</v>
      </c>
      <c r="H1732" s="2" t="str">
        <f>M01_SETTINGS!$F$2</f>
        <v>KASPI</v>
      </c>
    </row>
    <row r="1733" spans="1:8" x14ac:dyDescent="0.35">
      <c r="A1733" s="2">
        <v>528535244</v>
      </c>
      <c r="B1733" s="3">
        <f>_xlfn.XLOOKUP(A1733,[3]!Table13456[No заказа],[3]!Table13456[Дата
отправки],"",0,1)</f>
        <v>45754</v>
      </c>
      <c r="C1733" s="3"/>
      <c r="D1733" s="3"/>
      <c r="F1733" s="5">
        <f>_xlfn.XLOOKUP(A1733,[3]!Table13456[No заказа],[3]!Table13456[Количество],"",0,1)</f>
        <v>1</v>
      </c>
      <c r="G1733" s="5">
        <f>_xlfn.XLOOKUP(A1733,[3]!Table13456[No заказа],[3]!Table13456[Цена],"",0,1)</f>
        <v>8797</v>
      </c>
      <c r="H1733" s="2" t="str">
        <f>M01_SETTINGS!$F$2</f>
        <v>KASPI</v>
      </c>
    </row>
    <row r="1734" spans="1:8" x14ac:dyDescent="0.35">
      <c r="A1734" s="2">
        <v>528554581</v>
      </c>
      <c r="B1734" s="3">
        <f>_xlfn.XLOOKUP(A1734,[3]!Table13456[No заказа],[3]!Table13456[Дата
отправки],"",0,1)</f>
        <v>45754</v>
      </c>
      <c r="C1734" s="3"/>
      <c r="D1734" s="3"/>
      <c r="F1734" s="5">
        <f>_xlfn.XLOOKUP(A1734,[3]!Table13456[No заказа],[3]!Table13456[Количество],"",0,1)</f>
        <v>1</v>
      </c>
      <c r="G1734" s="5">
        <f>_xlfn.XLOOKUP(A1734,[3]!Table13456[No заказа],[3]!Table13456[Цена],"",0,1)</f>
        <v>8349</v>
      </c>
      <c r="H1734" s="2" t="str">
        <f>M01_SETTINGS!$F$2</f>
        <v>KASPI</v>
      </c>
    </row>
    <row r="1735" spans="1:8" x14ac:dyDescent="0.35">
      <c r="A1735" s="2">
        <v>528294264</v>
      </c>
      <c r="B1735" s="3">
        <f>_xlfn.XLOOKUP(A1735,[3]!Table13456[No заказа],[3]!Table13456[Дата
отправки],"",0,1)</f>
        <v>45754</v>
      </c>
      <c r="C1735" s="3"/>
      <c r="D1735" s="3"/>
      <c r="F1735" s="5">
        <f>_xlfn.XLOOKUP(A1735,[3]!Table13456[No заказа],[3]!Table13456[Количество],"",0,1)</f>
        <v>1</v>
      </c>
      <c r="G1735" s="5">
        <f>_xlfn.XLOOKUP(A1735,[3]!Table13456[No заказа],[3]!Table13456[Цена],"",0,1)</f>
        <v>8349</v>
      </c>
      <c r="H1735" s="2" t="str">
        <f>M01_SETTINGS!$F$2</f>
        <v>KASPI</v>
      </c>
    </row>
    <row r="1736" spans="1:8" x14ac:dyDescent="0.35">
      <c r="A1736" s="2">
        <v>528724264</v>
      </c>
      <c r="B1736" s="3">
        <f>_xlfn.XLOOKUP(A1736,[3]!Table13456[No заказа],[3]!Table13456[Дата
отправки],"",0,1)</f>
        <v>45754</v>
      </c>
      <c r="C1736" s="3"/>
      <c r="D1736" s="3"/>
      <c r="F1736" s="5">
        <f>_xlfn.XLOOKUP(A1736,[3]!Table13456[No заказа],[3]!Table13456[Количество],"",0,1)</f>
        <v>1</v>
      </c>
      <c r="G1736" s="5">
        <f>_xlfn.XLOOKUP(A1736,[3]!Table13456[No заказа],[3]!Table13456[Цена],"",0,1)</f>
        <v>8349</v>
      </c>
      <c r="H1736" s="2" t="str">
        <f>M01_SETTINGS!$F$2</f>
        <v>KASPI</v>
      </c>
    </row>
    <row r="1737" spans="1:8" x14ac:dyDescent="0.35">
      <c r="A1737" s="2">
        <v>528373032</v>
      </c>
      <c r="B1737" s="3">
        <f>_xlfn.XLOOKUP(A1737,[3]!Table13456[No заказа],[3]!Table13456[Дата
отправки],"",0,1)</f>
        <v>45754</v>
      </c>
      <c r="C1737" s="3"/>
      <c r="D1737" s="3"/>
      <c r="F1737" s="5">
        <f>_xlfn.XLOOKUP(A1737,[3]!Table13456[No заказа],[3]!Table13456[Количество],"",0,1)</f>
        <v>1</v>
      </c>
      <c r="G1737" s="5">
        <f>_xlfn.XLOOKUP(A1737,[3]!Table13456[No заказа],[3]!Table13456[Цена],"",0,1)</f>
        <v>8349</v>
      </c>
      <c r="H1737" s="2" t="str">
        <f>M01_SETTINGS!$F$2</f>
        <v>KASPI</v>
      </c>
    </row>
    <row r="1738" spans="1:8" x14ac:dyDescent="0.35">
      <c r="A1738" s="2">
        <v>528657714</v>
      </c>
      <c r="B1738" s="3">
        <f>_xlfn.XLOOKUP(A1738,[3]!Table13456[No заказа],[3]!Table13456[Дата
отправки],"",0,1)</f>
        <v>45754</v>
      </c>
      <c r="C1738" s="3"/>
      <c r="D1738" s="3"/>
      <c r="F1738" s="5">
        <f>_xlfn.XLOOKUP(A1738,[3]!Table13456[No заказа],[3]!Table13456[Количество],"",0,1)</f>
        <v>1</v>
      </c>
      <c r="G1738" s="5">
        <f>_xlfn.XLOOKUP(A1738,[3]!Table13456[No заказа],[3]!Table13456[Цена],"",0,1)</f>
        <v>8996</v>
      </c>
      <c r="H1738" s="2" t="str">
        <f>M01_SETTINGS!$F$2</f>
        <v>KASPI</v>
      </c>
    </row>
    <row r="1739" spans="1:8" x14ac:dyDescent="0.35">
      <c r="A1739" s="2">
        <v>528317064</v>
      </c>
      <c r="B1739" s="3">
        <f>_xlfn.XLOOKUP(A1739,[3]!Table13456[No заказа],[3]!Table13456[Дата
отправки],"",0,1)</f>
        <v>45754</v>
      </c>
      <c r="C1739" s="3"/>
      <c r="D1739" s="3"/>
      <c r="F1739" s="5">
        <f>_xlfn.XLOOKUP(A1739,[3]!Table13456[No заказа],[3]!Table13456[Количество],"",0,1)</f>
        <v>1</v>
      </c>
      <c r="G1739" s="5">
        <f>_xlfn.XLOOKUP(A1739,[3]!Table13456[No заказа],[3]!Table13456[Цена],"",0,1)</f>
        <v>8461</v>
      </c>
      <c r="H1739" s="2" t="str">
        <f>M01_SETTINGS!$F$2</f>
        <v>KASPI</v>
      </c>
    </row>
    <row r="1740" spans="1:8" x14ac:dyDescent="0.35">
      <c r="A1740" s="2">
        <v>528453328</v>
      </c>
      <c r="B1740" s="3">
        <f>_xlfn.XLOOKUP(A1740,[3]!Table13456[No заказа],[3]!Table13456[Дата
отправки],"",0,1)</f>
        <v>45754</v>
      </c>
      <c r="C1740" s="3"/>
      <c r="D1740" s="3"/>
      <c r="F1740" s="5">
        <f>_xlfn.XLOOKUP(A1740,[3]!Table13456[No заказа],[3]!Table13456[Количество],"",0,1)</f>
        <v>1</v>
      </c>
      <c r="G1740" s="5">
        <f>_xlfn.XLOOKUP(A1740,[3]!Table13456[No заказа],[3]!Table13456[Цена],"",0,1)</f>
        <v>8570</v>
      </c>
      <c r="H1740" s="2" t="str">
        <f>M01_SETTINGS!$F$2</f>
        <v>KASPI</v>
      </c>
    </row>
    <row r="1741" spans="1:8" x14ac:dyDescent="0.35">
      <c r="A1741" s="2">
        <v>528273562</v>
      </c>
      <c r="B1741" s="3">
        <f>_xlfn.XLOOKUP(A1741,[3]!Table13456[No заказа],[3]!Table13456[Дата
отправки],"",0,1)</f>
        <v>45754</v>
      </c>
      <c r="C1741" s="3"/>
      <c r="D1741" s="3"/>
      <c r="F1741" s="5">
        <f>_xlfn.XLOOKUP(A1741,[3]!Table13456[No заказа],[3]!Table13456[Количество],"",0,1)</f>
        <v>1</v>
      </c>
      <c r="G1741" s="5">
        <f>_xlfn.XLOOKUP(A1741,[3]!Table13456[No заказа],[3]!Table13456[Цена],"",0,1)</f>
        <v>8389</v>
      </c>
      <c r="H1741" s="2" t="str">
        <f>M01_SETTINGS!$F$2</f>
        <v>KASPI</v>
      </c>
    </row>
    <row r="1742" spans="1:8" x14ac:dyDescent="0.35">
      <c r="A1742" s="2">
        <v>528683503</v>
      </c>
      <c r="B1742" s="3">
        <f>_xlfn.XLOOKUP(A1742,[3]!Table13456[No заказа],[3]!Table13456[Дата
отправки],"",0,1)</f>
        <v>45754</v>
      </c>
      <c r="C1742" s="3"/>
      <c r="D1742" s="3"/>
      <c r="F1742" s="5">
        <f>_xlfn.XLOOKUP(A1742,[3]!Table13456[No заказа],[3]!Table13456[Количество],"",0,1)</f>
        <v>1</v>
      </c>
      <c r="G1742" s="5">
        <f>_xlfn.XLOOKUP(A1742,[3]!Table13456[No заказа],[3]!Table13456[Цена],"",0,1)</f>
        <v>8888</v>
      </c>
      <c r="H1742" s="2" t="str">
        <f>M01_SETTINGS!$F$2</f>
        <v>KASPI</v>
      </c>
    </row>
    <row r="1743" spans="1:8" x14ac:dyDescent="0.35">
      <c r="A1743" s="2">
        <v>528169284</v>
      </c>
      <c r="B1743" s="3">
        <f>_xlfn.XLOOKUP(A1743,[3]!Table13456[No заказа],[3]!Table13456[Дата
отправки],"",0,1)</f>
        <v>45754</v>
      </c>
      <c r="C1743" s="3"/>
      <c r="D1743" s="3"/>
      <c r="F1743" s="5">
        <f>_xlfn.XLOOKUP(A1743,[3]!Table13456[No заказа],[3]!Table13456[Количество],"",0,1)</f>
        <v>1</v>
      </c>
      <c r="G1743" s="5">
        <f>_xlfn.XLOOKUP(A1743,[3]!Table13456[No заказа],[3]!Table13456[Цена],"",0,1)</f>
        <v>8390</v>
      </c>
      <c r="H1743" s="2" t="str">
        <f>M01_SETTINGS!$F$2</f>
        <v>KASPI</v>
      </c>
    </row>
    <row r="1744" spans="1:8" x14ac:dyDescent="0.35">
      <c r="A1744" s="2">
        <v>528331033</v>
      </c>
      <c r="B1744" s="3">
        <f>_xlfn.XLOOKUP(A1744,[3]!Table13456[No заказа],[3]!Table13456[Дата
отправки],"",0,1)</f>
        <v>45754</v>
      </c>
      <c r="C1744" s="3"/>
      <c r="D1744" s="3"/>
      <c r="F1744" s="5">
        <f>_xlfn.XLOOKUP(A1744,[3]!Table13456[No заказа],[3]!Table13456[Количество],"",0,1)</f>
        <v>1</v>
      </c>
      <c r="G1744" s="5">
        <f>_xlfn.XLOOKUP(A1744,[3]!Table13456[No заказа],[3]!Table13456[Цена],"",0,1)</f>
        <v>10998</v>
      </c>
      <c r="H1744" s="2" t="str">
        <f>M01_SETTINGS!$F$2</f>
        <v>KASPI</v>
      </c>
    </row>
    <row r="1745" spans="1:8" x14ac:dyDescent="0.35">
      <c r="A1745" s="2">
        <v>528550071</v>
      </c>
      <c r="B1745" s="3">
        <f>_xlfn.XLOOKUP(A1745,[3]!Table13456[No заказа],[3]!Table13456[Дата
отправки],"",0,1)</f>
        <v>45754</v>
      </c>
      <c r="C1745" s="3"/>
      <c r="D1745" s="3"/>
      <c r="F1745" s="5">
        <f>_xlfn.XLOOKUP(A1745,[3]!Table13456[No заказа],[3]!Table13456[Количество],"",0,1)</f>
        <v>1</v>
      </c>
      <c r="G1745" s="5">
        <f>_xlfn.XLOOKUP(A1745,[3]!Table13456[No заказа],[3]!Table13456[Цена],"",0,1)</f>
        <v>29550</v>
      </c>
      <c r="H1745" s="2" t="str">
        <f>M01_SETTINGS!$F$2</f>
        <v>KASPI</v>
      </c>
    </row>
    <row r="1746" spans="1:8" x14ac:dyDescent="0.35">
      <c r="A1746" s="2">
        <v>528528783</v>
      </c>
      <c r="B1746" s="3">
        <f>_xlfn.XLOOKUP(A1746,[3]!Table13456[No заказа],[3]!Table13456[Дата
отправки],"",0,1)</f>
        <v>45754</v>
      </c>
      <c r="C1746" s="3"/>
      <c r="D1746" s="3"/>
      <c r="F1746" s="5">
        <f>_xlfn.XLOOKUP(A1746,[3]!Table13456[No заказа],[3]!Table13456[Количество],"",0,1)</f>
        <v>1</v>
      </c>
      <c r="G1746" s="5">
        <f>_xlfn.XLOOKUP(A1746,[3]!Table13456[No заказа],[3]!Table13456[Цена],"",0,1)</f>
        <v>29622</v>
      </c>
      <c r="H1746" s="2" t="str">
        <f>M01_SETTINGS!$F$2</f>
        <v>KASPI</v>
      </c>
    </row>
    <row r="1747" spans="1:8" x14ac:dyDescent="0.35">
      <c r="A1747" s="2">
        <v>528056841</v>
      </c>
      <c r="B1747" s="3">
        <f>_xlfn.XLOOKUP(A1747,[3]!Table13456[No заказа],[3]!Table13456[Дата
отправки],"",0,1)</f>
        <v>45753</v>
      </c>
      <c r="C1747" s="3"/>
      <c r="D1747" s="3"/>
      <c r="F1747" s="5">
        <f>_xlfn.XLOOKUP(A1747,[3]!Table13456[No заказа],[3]!Table13456[Количество],"",0,1)</f>
        <v>1</v>
      </c>
      <c r="G1747" s="5">
        <f>_xlfn.XLOOKUP(A1747,[3]!Table13456[No заказа],[3]!Table13456[Цена],"",0,1)</f>
        <v>8350</v>
      </c>
      <c r="H1747" s="2" t="str">
        <f>M01_SETTINGS!$F$2</f>
        <v>KASPI</v>
      </c>
    </row>
    <row r="1748" spans="1:8" x14ac:dyDescent="0.35">
      <c r="A1748" s="2">
        <v>528005226</v>
      </c>
      <c r="B1748" s="3">
        <f>_xlfn.XLOOKUP(A1748,[3]!Table13456[No заказа],[3]!Table13456[Дата
отправки],"",0,1)</f>
        <v>45753</v>
      </c>
      <c r="C1748" s="3"/>
      <c r="D1748" s="3"/>
      <c r="F1748" s="5">
        <f>_xlfn.XLOOKUP(A1748,[3]!Table13456[No заказа],[3]!Table13456[Количество],"",0,1)</f>
        <v>1</v>
      </c>
      <c r="G1748" s="5">
        <f>_xlfn.XLOOKUP(A1748,[3]!Table13456[No заказа],[3]!Table13456[Цена],"",0,1)</f>
        <v>8797</v>
      </c>
      <c r="H1748" s="2" t="str">
        <f>M01_SETTINGS!$F$2</f>
        <v>KASPI</v>
      </c>
    </row>
    <row r="1749" spans="1:8" x14ac:dyDescent="0.35">
      <c r="A1749" s="2">
        <v>527854852</v>
      </c>
      <c r="B1749" s="3">
        <f>_xlfn.XLOOKUP(A1749,[3]!Table13456[No заказа],[3]!Table13456[Дата
отправки],"",0,1)</f>
        <v>45753</v>
      </c>
      <c r="C1749" s="3"/>
      <c r="D1749" s="3"/>
      <c r="F1749" s="5">
        <f>_xlfn.XLOOKUP(A1749,[3]!Table13456[No заказа],[3]!Table13456[Количество],"",0,1)</f>
        <v>1</v>
      </c>
      <c r="G1749" s="5">
        <f>_xlfn.XLOOKUP(A1749,[3]!Table13456[No заказа],[3]!Table13456[Цена],"",0,1)</f>
        <v>8349</v>
      </c>
      <c r="H1749" s="2" t="str">
        <f>M01_SETTINGS!$F$2</f>
        <v>KASPI</v>
      </c>
    </row>
    <row r="1750" spans="1:8" x14ac:dyDescent="0.35">
      <c r="A1750" s="2">
        <v>527824525</v>
      </c>
      <c r="B1750" s="3">
        <f>_xlfn.XLOOKUP(A1750,[3]!Table13456[No заказа],[3]!Table13456[Дата
отправки],"",0,1)</f>
        <v>45753</v>
      </c>
      <c r="C1750" s="3"/>
      <c r="D1750" s="3"/>
      <c r="F1750" s="5">
        <f>_xlfn.XLOOKUP(A1750,[3]!Table13456[No заказа],[3]!Table13456[Количество],"",0,1)</f>
        <v>1</v>
      </c>
      <c r="G1750" s="5">
        <f>_xlfn.XLOOKUP(A1750,[3]!Table13456[No заказа],[3]!Table13456[Цена],"",0,1)</f>
        <v>8349</v>
      </c>
      <c r="H1750" s="2" t="str">
        <f>M01_SETTINGS!$F$2</f>
        <v>KASPI</v>
      </c>
    </row>
    <row r="1751" spans="1:8" x14ac:dyDescent="0.35">
      <c r="A1751" s="2">
        <v>527693300</v>
      </c>
      <c r="B1751" s="3">
        <f>_xlfn.XLOOKUP(A1751,[3]!Table13456[No заказа],[3]!Table13456[Дата
отправки],"",0,1)</f>
        <v>45753</v>
      </c>
      <c r="C1751" s="3"/>
      <c r="D1751" s="3"/>
      <c r="F1751" s="5">
        <f>_xlfn.XLOOKUP(A1751,[3]!Table13456[No заказа],[3]!Table13456[Количество],"",0,1)</f>
        <v>1</v>
      </c>
      <c r="G1751" s="5">
        <f>_xlfn.XLOOKUP(A1751,[3]!Table13456[No заказа],[3]!Table13456[Цена],"",0,1)</f>
        <v>9000</v>
      </c>
      <c r="H1751" s="2" t="str">
        <f>M01_SETTINGS!$F$2</f>
        <v>KASPI</v>
      </c>
    </row>
    <row r="1752" spans="1:8" x14ac:dyDescent="0.35">
      <c r="A1752" s="2">
        <v>527706075</v>
      </c>
      <c r="B1752" s="3">
        <f>_xlfn.XLOOKUP(A1752,[3]!Table13456[No заказа],[3]!Table13456[Дата
отправки],"",0,1)</f>
        <v>45753</v>
      </c>
      <c r="C1752" s="3"/>
      <c r="D1752" s="3"/>
      <c r="F1752" s="5">
        <f>_xlfn.XLOOKUP(A1752,[3]!Table13456[No заказа],[3]!Table13456[Количество],"",0,1)</f>
        <v>1</v>
      </c>
      <c r="G1752" s="5">
        <f>_xlfn.XLOOKUP(A1752,[3]!Table13456[No заказа],[3]!Table13456[Цена],"",0,1)</f>
        <v>8584</v>
      </c>
      <c r="H1752" s="2" t="str">
        <f>M01_SETTINGS!$F$2</f>
        <v>KASPI</v>
      </c>
    </row>
    <row r="1753" spans="1:8" x14ac:dyDescent="0.35">
      <c r="A1753" s="2">
        <v>527035995</v>
      </c>
      <c r="B1753" s="3">
        <f>_xlfn.XLOOKUP(A1753,[3]!Table13456[No заказа],[3]!Table13456[Дата
отправки],"",0,1)</f>
        <v>45753</v>
      </c>
      <c r="C1753" s="3"/>
      <c r="D1753" s="3"/>
      <c r="F1753" s="5">
        <f>_xlfn.XLOOKUP(A1753,[3]!Table13456[No заказа],[3]!Table13456[Количество],"",0,1)</f>
        <v>1</v>
      </c>
      <c r="G1753" s="5">
        <f>_xlfn.XLOOKUP(A1753,[3]!Table13456[No заказа],[3]!Table13456[Цена],"",0,1)</f>
        <v>8799</v>
      </c>
      <c r="H1753" s="2" t="str">
        <f>M01_SETTINGS!$F$2</f>
        <v>KASPI</v>
      </c>
    </row>
    <row r="1754" spans="1:8" x14ac:dyDescent="0.35">
      <c r="A1754" s="2">
        <v>527846352</v>
      </c>
      <c r="B1754" s="3">
        <f>_xlfn.XLOOKUP(A1754,[3]!Table13456[No заказа],[3]!Table13456[Дата
отправки],"",0,1)</f>
        <v>45753</v>
      </c>
      <c r="C1754" s="3"/>
      <c r="D1754" s="3"/>
      <c r="F1754" s="5">
        <f>_xlfn.XLOOKUP(A1754,[3]!Table13456[No заказа],[3]!Table13456[Количество],"",0,1)</f>
        <v>1</v>
      </c>
      <c r="G1754" s="5">
        <f>_xlfn.XLOOKUP(A1754,[3]!Table13456[No заказа],[3]!Table13456[Цена],"",0,1)</f>
        <v>15990</v>
      </c>
      <c r="H1754" s="2" t="str">
        <f>M01_SETTINGS!$F$2</f>
        <v>KASPI</v>
      </c>
    </row>
    <row r="1755" spans="1:8" x14ac:dyDescent="0.35">
      <c r="A1755" s="2">
        <v>528000037</v>
      </c>
      <c r="B1755" s="3">
        <f>_xlfn.XLOOKUP(A1755,[3]!Table13456[No заказа],[3]!Table13456[Дата
отправки],"",0,1)</f>
        <v>45753</v>
      </c>
      <c r="C1755" s="3"/>
      <c r="D1755" s="3"/>
      <c r="F1755" s="5">
        <f>_xlfn.XLOOKUP(A1755,[3]!Table13456[No заказа],[3]!Table13456[Количество],"",0,1)</f>
        <v>1</v>
      </c>
      <c r="G1755" s="5">
        <f>_xlfn.XLOOKUP(A1755,[3]!Table13456[No заказа],[3]!Table13456[Цена],"",0,1)</f>
        <v>15990</v>
      </c>
      <c r="H1755" s="2" t="str">
        <f>M01_SETTINGS!$F$2</f>
        <v>KASPI</v>
      </c>
    </row>
    <row r="1756" spans="1:8" x14ac:dyDescent="0.35">
      <c r="A1756" s="2">
        <v>527602041</v>
      </c>
      <c r="B1756" s="3">
        <f>_xlfn.XLOOKUP(A1756,[3]!Table13456[No заказа],[3]!Table13456[Дата
отправки],"",0,1)</f>
        <v>45753</v>
      </c>
      <c r="C1756" s="3"/>
      <c r="D1756" s="3"/>
      <c r="F1756" s="5">
        <f>_xlfn.XLOOKUP(A1756,[3]!Table13456[No заказа],[3]!Table13456[Количество],"",0,1)</f>
        <v>1</v>
      </c>
      <c r="G1756" s="5">
        <f>_xlfn.XLOOKUP(A1756,[3]!Table13456[No заказа],[3]!Table13456[Цена],"",0,1)</f>
        <v>15990</v>
      </c>
      <c r="H1756" s="2" t="str">
        <f>M01_SETTINGS!$F$2</f>
        <v>KASPI</v>
      </c>
    </row>
    <row r="1757" spans="1:8" x14ac:dyDescent="0.35">
      <c r="A1757" s="2">
        <v>527714680</v>
      </c>
      <c r="B1757" s="3">
        <f>_xlfn.XLOOKUP(A1757,[3]!Table13456[No заказа],[3]!Table13456[Дата
отправки],"",0,1)</f>
        <v>45753</v>
      </c>
      <c r="C1757" s="3"/>
      <c r="D1757" s="3"/>
      <c r="F1757" s="5">
        <f>_xlfn.XLOOKUP(A1757,[3]!Table13456[No заказа],[3]!Table13456[Количество],"",0,1)</f>
        <v>1</v>
      </c>
      <c r="G1757" s="5">
        <f>_xlfn.XLOOKUP(A1757,[3]!Table13456[No заказа],[3]!Table13456[Цена],"",0,1)</f>
        <v>15990</v>
      </c>
      <c r="H1757" s="2" t="str">
        <f>M01_SETTINGS!$F$2</f>
        <v>KASPI</v>
      </c>
    </row>
    <row r="1758" spans="1:8" x14ac:dyDescent="0.35">
      <c r="A1758" s="2">
        <v>527747401</v>
      </c>
      <c r="B1758" s="3">
        <f>_xlfn.XLOOKUP(A1758,[3]!Table13456[No заказа],[3]!Table13456[Дата
отправки],"",0,1)</f>
        <v>45753</v>
      </c>
      <c r="C1758" s="3"/>
      <c r="D1758" s="3"/>
      <c r="F1758" s="5">
        <f>_xlfn.XLOOKUP(A1758,[3]!Table13456[No заказа],[3]!Table13456[Количество],"",0,1)</f>
        <v>1</v>
      </c>
      <c r="G1758" s="5">
        <f>_xlfn.XLOOKUP(A1758,[3]!Table13456[No заказа],[3]!Table13456[Цена],"",0,1)</f>
        <v>8577</v>
      </c>
      <c r="H1758" s="2" t="str">
        <f>M01_SETTINGS!$F$2</f>
        <v>KASPI</v>
      </c>
    </row>
    <row r="1759" spans="1:8" x14ac:dyDescent="0.35">
      <c r="A1759" s="2">
        <v>527991002</v>
      </c>
      <c r="B1759" s="3">
        <f>_xlfn.XLOOKUP(A1759,[3]!Table13456[No заказа],[3]!Table13456[Дата
отправки],"",0,1)</f>
        <v>45753</v>
      </c>
      <c r="C1759" s="3"/>
      <c r="D1759" s="3"/>
      <c r="F1759" s="5">
        <f>_xlfn.XLOOKUP(A1759,[3]!Table13456[No заказа],[3]!Table13456[Количество],"",0,1)</f>
        <v>1</v>
      </c>
      <c r="G1759" s="5">
        <f>_xlfn.XLOOKUP(A1759,[3]!Table13456[No заказа],[3]!Table13456[Цена],"",0,1)</f>
        <v>10998</v>
      </c>
      <c r="H1759" s="2" t="str">
        <f>M01_SETTINGS!$F$2</f>
        <v>KASPI</v>
      </c>
    </row>
    <row r="1760" spans="1:8" x14ac:dyDescent="0.35">
      <c r="A1760" s="2">
        <v>528027501</v>
      </c>
      <c r="B1760" s="3">
        <f>_xlfn.XLOOKUP(A1760,[3]!Table13456[No заказа],[3]!Table13456[Дата
отправки],"",0,1)</f>
        <v>45753</v>
      </c>
      <c r="C1760" s="3"/>
      <c r="D1760" s="3"/>
      <c r="F1760" s="5">
        <f>_xlfn.XLOOKUP(A1760,[3]!Table13456[No заказа],[3]!Table13456[Количество],"",0,1)</f>
        <v>1</v>
      </c>
      <c r="G1760" s="5">
        <f>_xlfn.XLOOKUP(A1760,[3]!Table13456[No заказа],[3]!Table13456[Цена],"",0,1)</f>
        <v>8997</v>
      </c>
      <c r="H1760" s="2" t="str">
        <f>M01_SETTINGS!$F$2</f>
        <v>KASPI</v>
      </c>
    </row>
    <row r="1761" spans="1:8" x14ac:dyDescent="0.35">
      <c r="A1761" s="2">
        <v>527930321</v>
      </c>
      <c r="B1761" s="3">
        <f>_xlfn.XLOOKUP(A1761,[3]!Table13456[No заказа],[3]!Table13456[Дата
отправки],"",0,1)</f>
        <v>45753</v>
      </c>
      <c r="C1761" s="3"/>
      <c r="D1761" s="3"/>
      <c r="F1761" s="5">
        <f>_xlfn.XLOOKUP(A1761,[3]!Table13456[No заказа],[3]!Table13456[Количество],"",0,1)</f>
        <v>1</v>
      </c>
      <c r="G1761" s="5">
        <f>_xlfn.XLOOKUP(A1761,[3]!Table13456[No заказа],[3]!Table13456[Цена],"",0,1)</f>
        <v>8390</v>
      </c>
      <c r="H1761" s="2" t="str">
        <f>M01_SETTINGS!$F$2</f>
        <v>KASPI</v>
      </c>
    </row>
    <row r="1762" spans="1:8" x14ac:dyDescent="0.35">
      <c r="A1762" s="2">
        <v>527669956</v>
      </c>
      <c r="B1762" s="3">
        <f>_xlfn.XLOOKUP(A1762,[3]!Table13456[No заказа],[3]!Table13456[Дата
отправки],"",0,1)</f>
        <v>45753</v>
      </c>
      <c r="C1762" s="3"/>
      <c r="D1762" s="3"/>
      <c r="F1762" s="5">
        <f>_xlfn.XLOOKUP(A1762,[3]!Table13456[No заказа],[3]!Table13456[Количество],"",0,1)</f>
        <v>1</v>
      </c>
      <c r="G1762" s="5">
        <f>_xlfn.XLOOKUP(A1762,[3]!Table13456[No заказа],[3]!Table13456[Цена],"",0,1)</f>
        <v>8579</v>
      </c>
      <c r="H1762" s="2" t="str">
        <f>M01_SETTINGS!$F$2</f>
        <v>KASPI</v>
      </c>
    </row>
    <row r="1763" spans="1:8" x14ac:dyDescent="0.35">
      <c r="A1763" s="2">
        <v>528163577</v>
      </c>
      <c r="B1763" s="3">
        <f>_xlfn.XLOOKUP(A1763,[3]!Table13456[No заказа],[3]!Table13456[Дата
отправки],"",0,1)</f>
        <v>45753</v>
      </c>
      <c r="C1763" s="3"/>
      <c r="D1763" s="3"/>
      <c r="F1763" s="5">
        <f>_xlfn.XLOOKUP(A1763,[3]!Table13456[No заказа],[3]!Table13456[Количество],"",0,1)</f>
        <v>1</v>
      </c>
      <c r="G1763" s="5">
        <f>_xlfn.XLOOKUP(A1763,[3]!Table13456[No заказа],[3]!Table13456[Цена],"",0,1)</f>
        <v>8390</v>
      </c>
      <c r="H1763" s="2" t="str">
        <f>M01_SETTINGS!$F$2</f>
        <v>KASPI</v>
      </c>
    </row>
    <row r="1764" spans="1:8" x14ac:dyDescent="0.35">
      <c r="A1764" s="2">
        <v>527795210</v>
      </c>
      <c r="B1764" s="3">
        <f>_xlfn.XLOOKUP(A1764,[3]!Table13456[No заказа],[3]!Table13456[Дата
отправки],"",0,1)</f>
        <v>45753</v>
      </c>
      <c r="C1764" s="3"/>
      <c r="D1764" s="3"/>
      <c r="F1764" s="5">
        <f>_xlfn.XLOOKUP(A1764,[3]!Table13456[No заказа],[3]!Table13456[Количество],"",0,1)</f>
        <v>1</v>
      </c>
      <c r="G1764" s="5">
        <f>_xlfn.XLOOKUP(A1764,[3]!Table13456[No заказа],[3]!Table13456[Цена],"",0,1)</f>
        <v>8997</v>
      </c>
      <c r="H1764" s="2" t="str">
        <f>M01_SETTINGS!$F$2</f>
        <v>KASPI</v>
      </c>
    </row>
    <row r="1765" spans="1:8" x14ac:dyDescent="0.35">
      <c r="A1765" s="2">
        <v>527719420</v>
      </c>
      <c r="B1765" s="3">
        <f>_xlfn.XLOOKUP(A1765,[3]!Table13456[No заказа],[3]!Table13456[Дата
отправки],"",0,1)</f>
        <v>45753</v>
      </c>
      <c r="C1765" s="3"/>
      <c r="D1765" s="3"/>
      <c r="F1765" s="5">
        <f>_xlfn.XLOOKUP(A1765,[3]!Table13456[No заказа],[3]!Table13456[Количество],"",0,1)</f>
        <v>1</v>
      </c>
      <c r="G1765" s="5">
        <f>_xlfn.XLOOKUP(A1765,[3]!Table13456[No заказа],[3]!Table13456[Цена],"",0,1)</f>
        <v>8798</v>
      </c>
      <c r="H1765" s="2" t="str">
        <f>M01_SETTINGS!$F$2</f>
        <v>KASPI</v>
      </c>
    </row>
    <row r="1766" spans="1:8" x14ac:dyDescent="0.35">
      <c r="A1766" s="2">
        <v>528050614</v>
      </c>
      <c r="B1766" s="3">
        <f>_xlfn.XLOOKUP(A1766,[3]!Table13456[No заказа],[3]!Table13456[Дата
отправки],"",0,1)</f>
        <v>45753</v>
      </c>
      <c r="C1766" s="3"/>
      <c r="D1766" s="3"/>
      <c r="F1766" s="5">
        <f>_xlfn.XLOOKUP(A1766,[3]!Table13456[No заказа],[3]!Table13456[Количество],"",0,1)</f>
        <v>1</v>
      </c>
      <c r="G1766" s="5">
        <f>_xlfn.XLOOKUP(A1766,[3]!Table13456[No заказа],[3]!Table13456[Цена],"",0,1)</f>
        <v>8350</v>
      </c>
      <c r="H1766" s="2" t="str">
        <f>M01_SETTINGS!$F$2</f>
        <v>KASPI</v>
      </c>
    </row>
    <row r="1767" spans="1:8" x14ac:dyDescent="0.35">
      <c r="A1767" s="2">
        <v>528072729</v>
      </c>
      <c r="B1767" s="3">
        <f>_xlfn.XLOOKUP(A1767,[3]!Table13456[No заказа],[3]!Table13456[Дата
отправки],"",0,1)</f>
        <v>45753</v>
      </c>
      <c r="C1767" s="3"/>
      <c r="D1767" s="3"/>
      <c r="F1767" s="5">
        <f>_xlfn.XLOOKUP(A1767,[3]!Table13456[No заказа],[3]!Table13456[Количество],"",0,1)</f>
        <v>1</v>
      </c>
      <c r="G1767" s="5">
        <f>_xlfn.XLOOKUP(A1767,[3]!Table13456[No заказа],[3]!Table13456[Цена],"",0,1)</f>
        <v>10859</v>
      </c>
      <c r="H1767" s="2" t="str">
        <f>M01_SETTINGS!$F$2</f>
        <v>KASPI</v>
      </c>
    </row>
    <row r="1768" spans="1:8" x14ac:dyDescent="0.35">
      <c r="A1768" s="2">
        <v>528072986</v>
      </c>
      <c r="B1768" s="3">
        <f>_xlfn.XLOOKUP(A1768,[3]!Table13456[No заказа],[3]!Table13456[Дата
отправки],"",0,1)</f>
        <v>45753</v>
      </c>
      <c r="C1768" s="3"/>
      <c r="D1768" s="3"/>
      <c r="F1768" s="5">
        <f>_xlfn.XLOOKUP(A1768,[3]!Table13456[No заказа],[3]!Table13456[Количество],"",0,1)</f>
        <v>1</v>
      </c>
      <c r="G1768" s="5">
        <f>_xlfn.XLOOKUP(A1768,[3]!Table13456[No заказа],[3]!Table13456[Цена],"",0,1)</f>
        <v>8997</v>
      </c>
      <c r="H1768" s="2" t="str">
        <f>M01_SETTINGS!$F$2</f>
        <v>KASPI</v>
      </c>
    </row>
    <row r="1769" spans="1:8" x14ac:dyDescent="0.35">
      <c r="A1769" s="2">
        <v>528061032</v>
      </c>
      <c r="B1769" s="3">
        <f>_xlfn.XLOOKUP(A1769,[3]!Table13456[No заказа],[3]!Table13456[Дата
отправки],"",0,1)</f>
        <v>45753</v>
      </c>
      <c r="C1769" s="3"/>
      <c r="D1769" s="3"/>
      <c r="F1769" s="5">
        <f>_xlfn.XLOOKUP(A1769,[3]!Table13456[No заказа],[3]!Table13456[Количество],"",0,1)</f>
        <v>1</v>
      </c>
      <c r="G1769" s="5">
        <f>_xlfn.XLOOKUP(A1769,[3]!Table13456[No заказа],[3]!Table13456[Цена],"",0,1)</f>
        <v>8500</v>
      </c>
      <c r="H1769" s="2" t="str">
        <f>M01_SETTINGS!$F$2</f>
        <v>KASPI</v>
      </c>
    </row>
    <row r="1770" spans="1:8" x14ac:dyDescent="0.35">
      <c r="A1770" s="2">
        <v>528031117</v>
      </c>
      <c r="B1770" s="3">
        <f>_xlfn.XLOOKUP(A1770,[3]!Table13456[No заказа],[3]!Table13456[Дата
отправки],"",0,1)</f>
        <v>45753</v>
      </c>
      <c r="C1770" s="3"/>
      <c r="D1770" s="3"/>
      <c r="F1770" s="5">
        <f>_xlfn.XLOOKUP(A1770,[3]!Table13456[No заказа],[3]!Table13456[Количество],"",0,1)</f>
        <v>1</v>
      </c>
      <c r="G1770" s="5">
        <f>_xlfn.XLOOKUP(A1770,[3]!Table13456[No заказа],[3]!Table13456[Цена],"",0,1)</f>
        <v>8390</v>
      </c>
      <c r="H1770" s="2" t="str">
        <f>M01_SETTINGS!$F$2</f>
        <v>KASPI</v>
      </c>
    </row>
    <row r="1771" spans="1:8" x14ac:dyDescent="0.35">
      <c r="A1771" s="2">
        <v>527891340</v>
      </c>
      <c r="B1771" s="3">
        <f>_xlfn.XLOOKUP(A1771,[3]!Table13456[No заказа],[3]!Table13456[Дата
отправки],"",0,1)</f>
        <v>45753</v>
      </c>
      <c r="C1771" s="3"/>
      <c r="D1771" s="3"/>
      <c r="F1771" s="5">
        <f>_xlfn.XLOOKUP(A1771,[3]!Table13456[No заказа],[3]!Table13456[Количество],"",0,1)</f>
        <v>1</v>
      </c>
      <c r="G1771" s="5">
        <f>_xlfn.XLOOKUP(A1771,[3]!Table13456[No заказа],[3]!Table13456[Цена],"",0,1)</f>
        <v>8390</v>
      </c>
      <c r="H1771" s="2" t="str">
        <f>M01_SETTINGS!$F$2</f>
        <v>KASPI</v>
      </c>
    </row>
    <row r="1772" spans="1:8" x14ac:dyDescent="0.35">
      <c r="A1772" s="2">
        <v>527855847</v>
      </c>
      <c r="B1772" s="3">
        <f>_xlfn.XLOOKUP(A1772,[3]!Table13456[No заказа],[3]!Table13456[Дата
отправки],"",0,1)</f>
        <v>45753</v>
      </c>
      <c r="C1772" s="3"/>
      <c r="D1772" s="3"/>
      <c r="F1772" s="5">
        <f>_xlfn.XLOOKUP(A1772,[3]!Table13456[No заказа],[3]!Table13456[Количество],"",0,1)</f>
        <v>1</v>
      </c>
      <c r="G1772" s="5">
        <f>_xlfn.XLOOKUP(A1772,[3]!Table13456[No заказа],[3]!Table13456[Цена],"",0,1)</f>
        <v>8349</v>
      </c>
      <c r="H1772" s="2" t="str">
        <f>M01_SETTINGS!$F$2</f>
        <v>KASPI</v>
      </c>
    </row>
    <row r="1773" spans="1:8" x14ac:dyDescent="0.35">
      <c r="A1773" s="2">
        <v>528101632</v>
      </c>
      <c r="B1773" s="3">
        <f>_xlfn.XLOOKUP(A1773,[3]!Table13456[No заказа],[3]!Table13456[Дата
отправки],"",0,1)</f>
        <v>45753</v>
      </c>
      <c r="C1773" s="3"/>
      <c r="D1773" s="3"/>
      <c r="F1773" s="5">
        <f>_xlfn.XLOOKUP(A1773,[3]!Table13456[No заказа],[3]!Table13456[Количество],"",0,1)</f>
        <v>1</v>
      </c>
      <c r="G1773" s="5">
        <f>_xlfn.XLOOKUP(A1773,[3]!Table13456[No заказа],[3]!Table13456[Цена],"",0,1)</f>
        <v>14990</v>
      </c>
      <c r="H1773" s="2" t="str">
        <f>M01_SETTINGS!$F$2</f>
        <v>KASPI</v>
      </c>
    </row>
    <row r="1774" spans="1:8" x14ac:dyDescent="0.35">
      <c r="A1774" s="2">
        <v>527762584</v>
      </c>
      <c r="B1774" s="3">
        <f>_xlfn.XLOOKUP(A1774,[3]!Table13456[No заказа],[3]!Table13456[Дата
отправки],"",0,1)</f>
        <v>45753</v>
      </c>
      <c r="C1774" s="3"/>
      <c r="D1774" s="3"/>
      <c r="F1774" s="5">
        <f>_xlfn.XLOOKUP(A1774,[3]!Table13456[No заказа],[3]!Table13456[Количество],"",0,1)</f>
        <v>1</v>
      </c>
      <c r="G1774" s="5">
        <f>_xlfn.XLOOKUP(A1774,[3]!Table13456[No заказа],[3]!Table13456[Цена],"",0,1)</f>
        <v>8392</v>
      </c>
      <c r="H1774" s="2" t="str">
        <f>M01_SETTINGS!$F$2</f>
        <v>KASPI</v>
      </c>
    </row>
    <row r="1775" spans="1:8" x14ac:dyDescent="0.35">
      <c r="A1775" s="2">
        <v>527986242</v>
      </c>
      <c r="B1775" s="3">
        <f>_xlfn.XLOOKUP(A1775,[3]!Table13456[No заказа],[3]!Table13456[Дата
отправки],"",0,1)</f>
        <v>45753</v>
      </c>
      <c r="C1775" s="3"/>
      <c r="D1775" s="3"/>
      <c r="F1775" s="5">
        <f>_xlfn.XLOOKUP(A1775,[3]!Table13456[No заказа],[3]!Table13456[Количество],"",0,1)</f>
        <v>1</v>
      </c>
      <c r="G1775" s="5">
        <f>_xlfn.XLOOKUP(A1775,[3]!Table13456[No заказа],[3]!Table13456[Цена],"",0,1)</f>
        <v>29974</v>
      </c>
      <c r="H1775" s="2" t="str">
        <f>M01_SETTINGS!$F$2</f>
        <v>KASPI</v>
      </c>
    </row>
    <row r="1776" spans="1:8" x14ac:dyDescent="0.35">
      <c r="A1776" s="2">
        <v>527947385</v>
      </c>
      <c r="B1776" s="3">
        <f>_xlfn.XLOOKUP(A1776,[3]!Table13456[No заказа],[3]!Table13456[Дата
отправки],"",0,1)</f>
        <v>45753</v>
      </c>
      <c r="C1776" s="3"/>
      <c r="D1776" s="3"/>
      <c r="F1776" s="5">
        <f>_xlfn.XLOOKUP(A1776,[3]!Table13456[No заказа],[3]!Table13456[Количество],"",0,1)</f>
        <v>1</v>
      </c>
      <c r="G1776" s="5">
        <f>_xlfn.XLOOKUP(A1776,[3]!Table13456[No заказа],[3]!Table13456[Цена],"",0,1)</f>
        <v>32851</v>
      </c>
      <c r="H1776" s="2" t="str">
        <f>M01_SETTINGS!$F$2</f>
        <v>KASPI</v>
      </c>
    </row>
    <row r="1777" spans="1:8" x14ac:dyDescent="0.35">
      <c r="A1777" s="2">
        <v>527159200</v>
      </c>
      <c r="B1777" s="3">
        <f>_xlfn.XLOOKUP(A1777,[3]!Table13456[No заказа],[3]!Table13456[Дата
отправки],"",0,1)</f>
        <v>45752</v>
      </c>
      <c r="C1777" s="3"/>
      <c r="D1777" s="3"/>
      <c r="F1777" s="5">
        <f>_xlfn.XLOOKUP(A1777,[3]!Table13456[No заказа],[3]!Table13456[Количество],"",0,1)</f>
        <v>1</v>
      </c>
      <c r="G1777" s="5">
        <f>_xlfn.XLOOKUP(A1777,[3]!Table13456[No заказа],[3]!Table13456[Цена],"",0,1)</f>
        <v>8349</v>
      </c>
      <c r="H1777" s="2" t="str">
        <f>M01_SETTINGS!$F$2</f>
        <v>KASPI</v>
      </c>
    </row>
    <row r="1778" spans="1:8" x14ac:dyDescent="0.35">
      <c r="A1778" s="2">
        <v>527096329</v>
      </c>
      <c r="B1778" s="3">
        <f>_xlfn.XLOOKUP(A1778,[3]!Table13456[No заказа],[3]!Table13456[Дата
отправки],"",0,1)</f>
        <v>45752</v>
      </c>
      <c r="C1778" s="3"/>
      <c r="D1778" s="3"/>
      <c r="F1778" s="5">
        <f>_xlfn.XLOOKUP(A1778,[3]!Table13456[No заказа],[3]!Table13456[Количество],"",0,1)</f>
        <v>1</v>
      </c>
      <c r="G1778" s="5">
        <f>_xlfn.XLOOKUP(A1778,[3]!Table13456[No заказа],[3]!Table13456[Цена],"",0,1)</f>
        <v>8350</v>
      </c>
      <c r="H1778" s="2" t="str">
        <f>M01_SETTINGS!$F$2</f>
        <v>KASPI</v>
      </c>
    </row>
    <row r="1779" spans="1:8" x14ac:dyDescent="0.35">
      <c r="A1779" s="2">
        <v>527536302</v>
      </c>
      <c r="B1779" s="3">
        <f>_xlfn.XLOOKUP(A1779,[3]!Table13456[No заказа],[3]!Table13456[Дата
отправки],"",0,1)</f>
        <v>45752</v>
      </c>
      <c r="C1779" s="3"/>
      <c r="D1779" s="3"/>
      <c r="F1779" s="5">
        <f>_xlfn.XLOOKUP(A1779,[3]!Table13456[No заказа],[3]!Table13456[Количество],"",0,1)</f>
        <v>1</v>
      </c>
      <c r="G1779" s="5">
        <f>_xlfn.XLOOKUP(A1779,[3]!Table13456[No заказа],[3]!Table13456[Цена],"",0,1)</f>
        <v>8349</v>
      </c>
      <c r="H1779" s="2" t="str">
        <f>M01_SETTINGS!$F$2</f>
        <v>KASPI</v>
      </c>
    </row>
    <row r="1780" spans="1:8" x14ac:dyDescent="0.35">
      <c r="A1780" s="2">
        <v>527556640</v>
      </c>
      <c r="B1780" s="3">
        <f>_xlfn.XLOOKUP(A1780,[3]!Table13456[No заказа],[3]!Table13456[Дата
отправки],"",0,1)</f>
        <v>45752</v>
      </c>
      <c r="C1780" s="3"/>
      <c r="D1780" s="3"/>
      <c r="F1780" s="5">
        <f>_xlfn.XLOOKUP(A1780,[3]!Table13456[No заказа],[3]!Table13456[Количество],"",0,1)</f>
        <v>1</v>
      </c>
      <c r="G1780" s="5">
        <f>_xlfn.XLOOKUP(A1780,[3]!Table13456[No заказа],[3]!Table13456[Цена],"",0,1)</f>
        <v>10000</v>
      </c>
      <c r="H1780" s="2" t="str">
        <f>M01_SETTINGS!$F$2</f>
        <v>KASPI</v>
      </c>
    </row>
    <row r="1781" spans="1:8" x14ac:dyDescent="0.35">
      <c r="A1781" s="2">
        <v>527420793</v>
      </c>
      <c r="B1781" s="3">
        <f>_xlfn.XLOOKUP(A1781,[3]!Table13456[No заказа],[3]!Table13456[Дата
отправки],"",0,1)</f>
        <v>45752</v>
      </c>
      <c r="C1781" s="3"/>
      <c r="D1781" s="3"/>
      <c r="F1781" s="5">
        <f>_xlfn.XLOOKUP(A1781,[3]!Table13456[No заказа],[3]!Table13456[Количество],"",0,1)</f>
        <v>1</v>
      </c>
      <c r="G1781" s="5">
        <f>_xlfn.XLOOKUP(A1781,[3]!Table13456[No заказа],[3]!Table13456[Цена],"",0,1)</f>
        <v>5000</v>
      </c>
      <c r="H1781" s="2" t="str">
        <f>M01_SETTINGS!$F$2</f>
        <v>KASPI</v>
      </c>
    </row>
    <row r="1782" spans="1:8" x14ac:dyDescent="0.35">
      <c r="A1782" s="2">
        <v>527291974</v>
      </c>
      <c r="B1782" s="3">
        <f>_xlfn.XLOOKUP(A1782,[3]!Table13456[No заказа],[3]!Table13456[Дата
отправки],"",0,1)</f>
        <v>45752</v>
      </c>
      <c r="C1782" s="3"/>
      <c r="D1782" s="3"/>
      <c r="F1782" s="5">
        <f>_xlfn.XLOOKUP(A1782,[3]!Table13456[No заказа],[3]!Table13456[Количество],"",0,1)</f>
        <v>1</v>
      </c>
      <c r="G1782" s="5">
        <f>_xlfn.XLOOKUP(A1782,[3]!Table13456[No заказа],[3]!Table13456[Цена],"",0,1)</f>
        <v>15990</v>
      </c>
      <c r="H1782" s="2" t="str">
        <f>M01_SETTINGS!$F$2</f>
        <v>KASPI</v>
      </c>
    </row>
    <row r="1783" spans="1:8" x14ac:dyDescent="0.35">
      <c r="A1783" s="2">
        <v>527196105</v>
      </c>
      <c r="B1783" s="3">
        <f>_xlfn.XLOOKUP(A1783,[3]!Table13456[No заказа],[3]!Table13456[Дата
отправки],"",0,1)</f>
        <v>45752</v>
      </c>
      <c r="C1783" s="3"/>
      <c r="D1783" s="3"/>
      <c r="F1783" s="5">
        <f>_xlfn.XLOOKUP(A1783,[3]!Table13456[No заказа],[3]!Table13456[Количество],"",0,1)</f>
        <v>1</v>
      </c>
      <c r="G1783" s="5">
        <f>_xlfn.XLOOKUP(A1783,[3]!Table13456[No заказа],[3]!Table13456[Цена],"",0,1)</f>
        <v>15990</v>
      </c>
      <c r="H1783" s="2" t="str">
        <f>M01_SETTINGS!$F$2</f>
        <v>KASPI</v>
      </c>
    </row>
    <row r="1784" spans="1:8" x14ac:dyDescent="0.35">
      <c r="A1784" s="2">
        <v>527156798</v>
      </c>
      <c r="B1784" s="3">
        <f>_xlfn.XLOOKUP(A1784,[3]!Table13456[No заказа],[3]!Table13456[Дата
отправки],"",0,1)</f>
        <v>45752</v>
      </c>
      <c r="C1784" s="3"/>
      <c r="D1784" s="3"/>
      <c r="F1784" s="5">
        <f>_xlfn.XLOOKUP(A1784,[3]!Table13456[No заказа],[3]!Table13456[Количество],"",0,1)</f>
        <v>1</v>
      </c>
      <c r="G1784" s="5">
        <f>_xlfn.XLOOKUP(A1784,[3]!Table13456[No заказа],[3]!Table13456[Цена],"",0,1)</f>
        <v>15990</v>
      </c>
      <c r="H1784" s="2" t="str">
        <f>M01_SETTINGS!$F$2</f>
        <v>KASPI</v>
      </c>
    </row>
    <row r="1785" spans="1:8" x14ac:dyDescent="0.35">
      <c r="A1785" s="2">
        <v>527376252</v>
      </c>
      <c r="B1785" s="3">
        <f>_xlfn.XLOOKUP(A1785,[3]!Table13456[No заказа],[3]!Table13456[Дата
отправки],"",0,1)</f>
        <v>45752</v>
      </c>
      <c r="C1785" s="3"/>
      <c r="D1785" s="3"/>
      <c r="F1785" s="5">
        <f>_xlfn.XLOOKUP(A1785,[3]!Table13456[No заказа],[3]!Table13456[Количество],"",0,1)</f>
        <v>1</v>
      </c>
      <c r="G1785" s="5">
        <f>_xlfn.XLOOKUP(A1785,[3]!Table13456[No заказа],[3]!Table13456[Цена],"",0,1)</f>
        <v>8997</v>
      </c>
      <c r="H1785" s="2" t="str">
        <f>M01_SETTINGS!$F$2</f>
        <v>KASPI</v>
      </c>
    </row>
    <row r="1786" spans="1:8" x14ac:dyDescent="0.35">
      <c r="A1786" s="2">
        <v>527089577</v>
      </c>
      <c r="B1786" s="3">
        <f>_xlfn.XLOOKUP(A1786,[3]!Table13456[No заказа],[3]!Table13456[Дата
отправки],"",0,1)</f>
        <v>45752</v>
      </c>
      <c r="C1786" s="3"/>
      <c r="D1786" s="3"/>
      <c r="F1786" s="5">
        <f>_xlfn.XLOOKUP(A1786,[3]!Table13456[No заказа],[3]!Table13456[Количество],"",0,1)</f>
        <v>1</v>
      </c>
      <c r="G1786" s="5">
        <f>_xlfn.XLOOKUP(A1786,[3]!Table13456[No заказа],[3]!Table13456[Цена],"",0,1)</f>
        <v>8579</v>
      </c>
      <c r="H1786" s="2" t="str">
        <f>M01_SETTINGS!$F$2</f>
        <v>KASPI</v>
      </c>
    </row>
    <row r="1787" spans="1:8" x14ac:dyDescent="0.35">
      <c r="A1787" s="2">
        <v>527039272</v>
      </c>
      <c r="B1787" s="3">
        <f>_xlfn.XLOOKUP(A1787,[3]!Table13456[No заказа],[3]!Table13456[Дата
отправки],"",0,1)</f>
        <v>45752</v>
      </c>
      <c r="C1787" s="3"/>
      <c r="D1787" s="3"/>
      <c r="F1787" s="5">
        <f>_xlfn.XLOOKUP(A1787,[3]!Table13456[No заказа],[3]!Table13456[Количество],"",0,1)</f>
        <v>1</v>
      </c>
      <c r="G1787" s="5">
        <f>_xlfn.XLOOKUP(A1787,[3]!Table13456[No заказа],[3]!Table13456[Цена],"",0,1)</f>
        <v>8579</v>
      </c>
      <c r="H1787" s="2" t="str">
        <f>M01_SETTINGS!$F$2</f>
        <v>KASPI</v>
      </c>
    </row>
    <row r="1788" spans="1:8" x14ac:dyDescent="0.35">
      <c r="A1788" s="2">
        <v>527482078</v>
      </c>
      <c r="B1788" s="3">
        <f>_xlfn.XLOOKUP(A1788,[3]!Table13456[No заказа],[3]!Table13456[Дата
отправки],"",0,1)</f>
        <v>45752</v>
      </c>
      <c r="C1788" s="3"/>
      <c r="D1788" s="3"/>
      <c r="F1788" s="5">
        <f>_xlfn.XLOOKUP(A1788,[3]!Table13456[No заказа],[3]!Table13456[Количество],"",0,1)</f>
        <v>1</v>
      </c>
      <c r="G1788" s="5">
        <f>_xlfn.XLOOKUP(A1788,[3]!Table13456[No заказа],[3]!Table13456[Цена],"",0,1)</f>
        <v>8349</v>
      </c>
      <c r="H1788" s="2" t="str">
        <f>M01_SETTINGS!$F$2</f>
        <v>KASPI</v>
      </c>
    </row>
    <row r="1789" spans="1:8" x14ac:dyDescent="0.35">
      <c r="A1789" s="2">
        <v>527046494</v>
      </c>
      <c r="B1789" s="3">
        <f>_xlfn.XLOOKUP(A1789,[3]!Table13456[No заказа],[3]!Table13456[Дата
отправки],"",0,1)</f>
        <v>45752</v>
      </c>
      <c r="C1789" s="3"/>
      <c r="D1789" s="3"/>
      <c r="F1789" s="5">
        <f>_xlfn.XLOOKUP(A1789,[3]!Table13456[No заказа],[3]!Table13456[Количество],"",0,1)</f>
        <v>1</v>
      </c>
      <c r="G1789" s="5">
        <f>_xlfn.XLOOKUP(A1789,[3]!Table13456[No заказа],[3]!Table13456[Цена],"",0,1)</f>
        <v>8349</v>
      </c>
      <c r="H1789" s="2" t="str">
        <f>M01_SETTINGS!$F$2</f>
        <v>KASPI</v>
      </c>
    </row>
    <row r="1790" spans="1:8" x14ac:dyDescent="0.35">
      <c r="A1790" s="2">
        <v>527572554</v>
      </c>
      <c r="B1790" s="3">
        <f>_xlfn.XLOOKUP(A1790,[3]!Table13456[No заказа],[3]!Table13456[Дата
отправки],"",0,1)</f>
        <v>45752</v>
      </c>
      <c r="C1790" s="3"/>
      <c r="D1790" s="3"/>
      <c r="F1790" s="5">
        <f>_xlfn.XLOOKUP(A1790,[3]!Table13456[No заказа],[3]!Table13456[Количество],"",0,1)</f>
        <v>1</v>
      </c>
      <c r="G1790" s="5">
        <f>_xlfn.XLOOKUP(A1790,[3]!Table13456[No заказа],[3]!Table13456[Цена],"",0,1)</f>
        <v>9000</v>
      </c>
      <c r="H1790" s="2" t="str">
        <f>M01_SETTINGS!$F$2</f>
        <v>KASPI</v>
      </c>
    </row>
    <row r="1791" spans="1:8" x14ac:dyDescent="0.35">
      <c r="A1791" s="2">
        <v>527244900</v>
      </c>
      <c r="B1791" s="3">
        <f>_xlfn.XLOOKUP(A1791,[3]!Table13456[No заказа],[3]!Table13456[Дата
отправки],"",0,1)</f>
        <v>45752</v>
      </c>
      <c r="C1791" s="3"/>
      <c r="D1791" s="3"/>
      <c r="F1791" s="5">
        <f>_xlfn.XLOOKUP(A1791,[3]!Table13456[No заказа],[3]!Table13456[Количество],"",0,1)</f>
        <v>1</v>
      </c>
      <c r="G1791" s="5">
        <f>_xlfn.XLOOKUP(A1791,[3]!Table13456[No заказа],[3]!Table13456[Цена],"",0,1)</f>
        <v>8350</v>
      </c>
      <c r="H1791" s="2" t="str">
        <f>M01_SETTINGS!$F$2</f>
        <v>KASPI</v>
      </c>
    </row>
    <row r="1792" spans="1:8" x14ac:dyDescent="0.35">
      <c r="A1792" s="2">
        <v>527133803</v>
      </c>
      <c r="B1792" s="3">
        <f>_xlfn.XLOOKUP(A1792,[3]!Table13456[No заказа],[3]!Table13456[Дата
отправки],"",0,1)</f>
        <v>45752</v>
      </c>
      <c r="C1792" s="3"/>
      <c r="D1792" s="3"/>
      <c r="F1792" s="5">
        <f>_xlfn.XLOOKUP(A1792,[3]!Table13456[No заказа],[3]!Table13456[Количество],"",0,1)</f>
        <v>1</v>
      </c>
      <c r="G1792" s="5">
        <f>_xlfn.XLOOKUP(A1792,[3]!Table13456[No заказа],[3]!Table13456[Цена],"",0,1)</f>
        <v>8350</v>
      </c>
      <c r="H1792" s="2" t="str">
        <f>M01_SETTINGS!$F$2</f>
        <v>KASPI</v>
      </c>
    </row>
    <row r="1793" spans="1:8" x14ac:dyDescent="0.35">
      <c r="A1793" s="2">
        <v>527299059</v>
      </c>
      <c r="B1793" s="3">
        <f>_xlfn.XLOOKUP(A1793,[3]!Table13456[No заказа],[3]!Table13456[Дата
отправки],"",0,1)</f>
        <v>45752</v>
      </c>
      <c r="C1793" s="3"/>
      <c r="D1793" s="3"/>
      <c r="F1793" s="5">
        <f>_xlfn.XLOOKUP(A1793,[3]!Table13456[No заказа],[3]!Table13456[Количество],"",0,1)</f>
        <v>1</v>
      </c>
      <c r="G1793" s="5">
        <f>_xlfn.XLOOKUP(A1793,[3]!Table13456[No заказа],[3]!Table13456[Цена],"",0,1)</f>
        <v>8799</v>
      </c>
      <c r="H1793" s="2" t="str">
        <f>M01_SETTINGS!$F$2</f>
        <v>KASPI</v>
      </c>
    </row>
    <row r="1794" spans="1:8" x14ac:dyDescent="0.35">
      <c r="A1794" s="2">
        <v>527111482</v>
      </c>
      <c r="B1794" s="3">
        <f>_xlfn.XLOOKUP(A1794,[3]!Table13456[No заказа],[3]!Table13456[Дата
отправки],"",0,1)</f>
        <v>45752</v>
      </c>
      <c r="C1794" s="3"/>
      <c r="D1794" s="3"/>
      <c r="F1794" s="5">
        <f>_xlfn.XLOOKUP(A1794,[3]!Table13456[No заказа],[3]!Table13456[Количество],"",0,1)</f>
        <v>1</v>
      </c>
      <c r="G1794" s="5">
        <f>_xlfn.XLOOKUP(A1794,[3]!Table13456[No заказа],[3]!Table13456[Цена],"",0,1)</f>
        <v>8350</v>
      </c>
      <c r="H1794" s="2" t="str">
        <f>M01_SETTINGS!$F$2</f>
        <v>KASPI</v>
      </c>
    </row>
    <row r="1795" spans="1:8" x14ac:dyDescent="0.35">
      <c r="A1795" s="2">
        <v>527265137</v>
      </c>
      <c r="B1795" s="3">
        <f>_xlfn.XLOOKUP(A1795,[3]!Table13456[No заказа],[3]!Table13456[Дата
отправки],"",0,1)</f>
        <v>45752</v>
      </c>
      <c r="C1795" s="3"/>
      <c r="D1795" s="3"/>
      <c r="F1795" s="5">
        <f>_xlfn.XLOOKUP(A1795,[3]!Table13456[No заказа],[3]!Table13456[Количество],"",0,1)</f>
        <v>1</v>
      </c>
      <c r="G1795" s="5">
        <f>_xlfn.XLOOKUP(A1795,[3]!Table13456[No заказа],[3]!Table13456[Цена],"",0,1)</f>
        <v>8579</v>
      </c>
      <c r="H1795" s="2" t="str">
        <f>M01_SETTINGS!$F$2</f>
        <v>KASPI</v>
      </c>
    </row>
    <row r="1796" spans="1:8" x14ac:dyDescent="0.35">
      <c r="A1796" s="2">
        <v>527254410</v>
      </c>
      <c r="B1796" s="3">
        <f>_xlfn.XLOOKUP(A1796,[3]!Table13456[No заказа],[3]!Table13456[Дата
отправки],"",0,1)</f>
        <v>45752</v>
      </c>
      <c r="C1796" s="3"/>
      <c r="D1796" s="3"/>
      <c r="F1796" s="5">
        <f>_xlfn.XLOOKUP(A1796,[3]!Table13456[No заказа],[3]!Table13456[Количество],"",0,1)</f>
        <v>1</v>
      </c>
      <c r="G1796" s="5">
        <f>_xlfn.XLOOKUP(A1796,[3]!Table13456[No заказа],[3]!Table13456[Цена],"",0,1)</f>
        <v>8349</v>
      </c>
      <c r="H1796" s="2" t="str">
        <f>M01_SETTINGS!$F$2</f>
        <v>KASPI</v>
      </c>
    </row>
    <row r="1797" spans="1:8" x14ac:dyDescent="0.35">
      <c r="A1797" s="2">
        <v>527156257</v>
      </c>
      <c r="B1797" s="3">
        <f>_xlfn.XLOOKUP(A1797,[3]!Table13456[No заказа],[3]!Table13456[Дата
отправки],"",0,1)</f>
        <v>45752</v>
      </c>
      <c r="C1797" s="3"/>
      <c r="D1797" s="3"/>
      <c r="F1797" s="5">
        <f>_xlfn.XLOOKUP(A1797,[3]!Table13456[No заказа],[3]!Table13456[Количество],"",0,1)</f>
        <v>1</v>
      </c>
      <c r="G1797" s="5">
        <f>_xlfn.XLOOKUP(A1797,[3]!Table13456[No заказа],[3]!Table13456[Цена],"",0,1)</f>
        <v>8990</v>
      </c>
      <c r="H1797" s="2" t="str">
        <f>M01_SETTINGS!$F$2</f>
        <v>KASPI</v>
      </c>
    </row>
    <row r="1798" spans="1:8" x14ac:dyDescent="0.35">
      <c r="A1798" s="2">
        <v>527270952</v>
      </c>
      <c r="B1798" s="3">
        <f>_xlfn.XLOOKUP(A1798,[3]!Table13456[No заказа],[3]!Table13456[Дата
отправки],"",0,1)</f>
        <v>45752</v>
      </c>
      <c r="C1798" s="3"/>
      <c r="D1798" s="3"/>
      <c r="F1798" s="5">
        <f>_xlfn.XLOOKUP(A1798,[3]!Table13456[No заказа],[3]!Table13456[Количество],"",0,1)</f>
        <v>1</v>
      </c>
      <c r="G1798" s="5">
        <f>_xlfn.XLOOKUP(A1798,[3]!Table13456[No заказа],[3]!Table13456[Цена],"",0,1)</f>
        <v>14990</v>
      </c>
      <c r="H1798" s="2" t="str">
        <f>M01_SETTINGS!$F$2</f>
        <v>KASPI</v>
      </c>
    </row>
    <row r="1799" spans="1:8" x14ac:dyDescent="0.35">
      <c r="A1799" s="2">
        <v>527131137</v>
      </c>
      <c r="B1799" s="3">
        <f>_xlfn.XLOOKUP(A1799,[3]!Table13456[No заказа],[3]!Table13456[Дата
отправки],"",0,1)</f>
        <v>45752</v>
      </c>
      <c r="C1799" s="3"/>
      <c r="D1799" s="3"/>
      <c r="F1799" s="5">
        <f>_xlfn.XLOOKUP(A1799,[3]!Table13456[No заказа],[3]!Table13456[Количество],"",0,1)</f>
        <v>1</v>
      </c>
      <c r="G1799" s="5">
        <f>_xlfn.XLOOKUP(A1799,[3]!Table13456[No заказа],[3]!Table13456[Цена],"",0,1)</f>
        <v>39695</v>
      </c>
      <c r="H1799" s="2" t="str">
        <f>M01_SETTINGS!$F$2</f>
        <v>KASPI</v>
      </c>
    </row>
    <row r="1800" spans="1:8" x14ac:dyDescent="0.35">
      <c r="A1800" s="2">
        <v>527516986</v>
      </c>
      <c r="B1800" s="3">
        <f>_xlfn.XLOOKUP(A1800,[3]!Table13456[No заказа],[3]!Table13456[Дата
отправки],"",0,1)</f>
        <v>45752</v>
      </c>
      <c r="C1800" s="3"/>
      <c r="D1800" s="3"/>
      <c r="F1800" s="5">
        <f>_xlfn.XLOOKUP(A1800,[3]!Table13456[No заказа],[3]!Table13456[Количество],"",0,1)</f>
        <v>1</v>
      </c>
      <c r="G1800" s="5">
        <f>_xlfn.XLOOKUP(A1800,[3]!Table13456[No заказа],[3]!Table13456[Цена],"",0,1)</f>
        <v>31364</v>
      </c>
      <c r="H1800" s="2" t="str">
        <f>M01_SETTINGS!$F$2</f>
        <v>KASPI</v>
      </c>
    </row>
    <row r="1801" spans="1:8" x14ac:dyDescent="0.35">
      <c r="A1801" s="2">
        <v>527512825</v>
      </c>
      <c r="B1801" s="3">
        <f>_xlfn.XLOOKUP(A1801,[3]!Table13456[No заказа],[3]!Table13456[Дата
отправки],"",0,1)</f>
        <v>45752</v>
      </c>
      <c r="C1801" s="3"/>
      <c r="D1801" s="3"/>
      <c r="F1801" s="5">
        <f>_xlfn.XLOOKUP(A1801,[3]!Table13456[No заказа],[3]!Table13456[Количество],"",0,1)</f>
        <v>1</v>
      </c>
      <c r="G1801" s="5">
        <f>_xlfn.XLOOKUP(A1801,[3]!Table13456[No заказа],[3]!Table13456[Цена],"",0,1)</f>
        <v>31364</v>
      </c>
      <c r="H1801" s="2" t="str">
        <f>M01_SETTINGS!$F$2</f>
        <v>KASPI</v>
      </c>
    </row>
    <row r="1802" spans="1:8" x14ac:dyDescent="0.35">
      <c r="A1802" s="2">
        <v>526446183</v>
      </c>
      <c r="B1802" s="3">
        <f>_xlfn.XLOOKUP(A1802,[3]!Table13456[No заказа],[3]!Table13456[Дата
отправки],"",0,1)</f>
        <v>45751</v>
      </c>
      <c r="C1802" s="3"/>
      <c r="D1802" s="3"/>
      <c r="F1802" s="5">
        <f>_xlfn.XLOOKUP(A1802,[3]!Table13456[No заказа],[3]!Table13456[Количество],"",0,1)</f>
        <v>1</v>
      </c>
      <c r="G1802" s="5">
        <f>_xlfn.XLOOKUP(A1802,[3]!Table13456[No заказа],[3]!Table13456[Цена],"",0,1)</f>
        <v>7870</v>
      </c>
      <c r="H1802" s="2" t="str">
        <f>M01_SETTINGS!$F$2</f>
        <v>KASPI</v>
      </c>
    </row>
    <row r="1803" spans="1:8" x14ac:dyDescent="0.35">
      <c r="A1803" s="2">
        <v>526431428</v>
      </c>
      <c r="B1803" s="3">
        <f>_xlfn.XLOOKUP(A1803,[3]!Table13456[No заказа],[3]!Table13456[Дата
отправки],"",0,1)</f>
        <v>45751</v>
      </c>
      <c r="C1803" s="3"/>
      <c r="D1803" s="3"/>
      <c r="F1803" s="5">
        <f>_xlfn.XLOOKUP(A1803,[3]!Table13456[No заказа],[3]!Table13456[Количество],"",0,1)</f>
        <v>1</v>
      </c>
      <c r="G1803" s="5">
        <f>_xlfn.XLOOKUP(A1803,[3]!Table13456[No заказа],[3]!Table13456[Цена],"",0,1)</f>
        <v>8398</v>
      </c>
      <c r="H1803" s="2" t="str">
        <f>M01_SETTINGS!$F$2</f>
        <v>KASPI</v>
      </c>
    </row>
    <row r="1804" spans="1:8" x14ac:dyDescent="0.35">
      <c r="A1804" s="2">
        <v>526984142</v>
      </c>
      <c r="B1804" s="3">
        <f>_xlfn.XLOOKUP(A1804,[3]!Table13456[No заказа],[3]!Table13456[Дата
отправки],"",0,1)</f>
        <v>45751</v>
      </c>
      <c r="C1804" s="3"/>
      <c r="D1804" s="3"/>
      <c r="F1804" s="5">
        <f>_xlfn.XLOOKUP(A1804,[3]!Table13456[No заказа],[3]!Table13456[Количество],"",0,1)</f>
        <v>1</v>
      </c>
      <c r="G1804" s="5">
        <f>_xlfn.XLOOKUP(A1804,[3]!Table13456[No заказа],[3]!Table13456[Цена],"",0,1)</f>
        <v>8579</v>
      </c>
      <c r="H1804" s="2" t="str">
        <f>M01_SETTINGS!$F$2</f>
        <v>KASPI</v>
      </c>
    </row>
    <row r="1805" spans="1:8" x14ac:dyDescent="0.35">
      <c r="A1805" s="2">
        <v>526798055</v>
      </c>
      <c r="B1805" s="3">
        <f>_xlfn.XLOOKUP(A1805,[3]!Table13456[No заказа],[3]!Table13456[Дата
отправки],"",0,1)</f>
        <v>45751</v>
      </c>
      <c r="C1805" s="3"/>
      <c r="D1805" s="3"/>
      <c r="F1805" s="5">
        <f>_xlfn.XLOOKUP(A1805,[3]!Table13456[No заказа],[3]!Table13456[Количество],"",0,1)</f>
        <v>1</v>
      </c>
      <c r="G1805" s="5">
        <f>_xlfn.XLOOKUP(A1805,[3]!Table13456[No заказа],[3]!Table13456[Цена],"",0,1)</f>
        <v>8579</v>
      </c>
      <c r="H1805" s="2" t="str">
        <f>M01_SETTINGS!$F$2</f>
        <v>KASPI</v>
      </c>
    </row>
    <row r="1806" spans="1:8" x14ac:dyDescent="0.35">
      <c r="A1806" s="2">
        <v>526470765</v>
      </c>
      <c r="B1806" s="3">
        <f>_xlfn.XLOOKUP(A1806,[3]!Table13456[No заказа],[3]!Table13456[Дата
отправки],"",0,1)</f>
        <v>45751</v>
      </c>
      <c r="C1806" s="3"/>
      <c r="D1806" s="3"/>
      <c r="F1806" s="5">
        <f>_xlfn.XLOOKUP(A1806,[3]!Table13456[No заказа],[3]!Table13456[Количество],"",0,1)</f>
        <v>1</v>
      </c>
      <c r="G1806" s="5">
        <f>_xlfn.XLOOKUP(A1806,[3]!Table13456[No заказа],[3]!Table13456[Цена],"",0,1)</f>
        <v>9864</v>
      </c>
      <c r="H1806" s="2" t="str">
        <f>M01_SETTINGS!$F$2</f>
        <v>KASPI</v>
      </c>
    </row>
    <row r="1807" spans="1:8" x14ac:dyDescent="0.35">
      <c r="A1807" s="2">
        <v>526518696</v>
      </c>
      <c r="B1807" s="3">
        <f>_xlfn.XLOOKUP(A1807,[3]!Table13456[No заказа],[3]!Table13456[Дата
отправки],"",0,1)</f>
        <v>45751</v>
      </c>
      <c r="C1807" s="3"/>
      <c r="D1807" s="3"/>
      <c r="F1807" s="5">
        <f>_xlfn.XLOOKUP(A1807,[3]!Table13456[No заказа],[3]!Table13456[Количество],"",0,1)</f>
        <v>1</v>
      </c>
      <c r="G1807" s="5">
        <f>_xlfn.XLOOKUP(A1807,[3]!Table13456[No заказа],[3]!Table13456[Цена],"",0,1)</f>
        <v>8416</v>
      </c>
      <c r="H1807" s="2" t="str">
        <f>M01_SETTINGS!$F$2</f>
        <v>KASPI</v>
      </c>
    </row>
    <row r="1808" spans="1:8" x14ac:dyDescent="0.35">
      <c r="A1808" s="2">
        <v>526487812</v>
      </c>
      <c r="B1808" s="3">
        <f>_xlfn.XLOOKUP(A1808,[3]!Table13456[No заказа],[3]!Table13456[Дата
отправки],"",0,1)</f>
        <v>45751</v>
      </c>
      <c r="C1808" s="3"/>
      <c r="D1808" s="3"/>
      <c r="F1808" s="5">
        <f>_xlfn.XLOOKUP(A1808,[3]!Table13456[No заказа],[3]!Table13456[Количество],"",0,1)</f>
        <v>1</v>
      </c>
      <c r="G1808" s="5">
        <f>_xlfn.XLOOKUP(A1808,[3]!Table13456[No заказа],[3]!Table13456[Цена],"",0,1)</f>
        <v>8350</v>
      </c>
      <c r="H1808" s="2" t="str">
        <f>M01_SETTINGS!$F$2</f>
        <v>KASPI</v>
      </c>
    </row>
    <row r="1809" spans="1:8" x14ac:dyDescent="0.35">
      <c r="A1809" s="2">
        <v>526421805</v>
      </c>
      <c r="B1809" s="3">
        <f>_xlfn.XLOOKUP(A1809,[3]!Table13456[No заказа],[3]!Table13456[Дата
отправки],"",0,1)</f>
        <v>45751</v>
      </c>
      <c r="C1809" s="3"/>
      <c r="D1809" s="3"/>
      <c r="F1809" s="5">
        <f>_xlfn.XLOOKUP(A1809,[3]!Table13456[No заказа],[3]!Table13456[Количество],"",0,1)</f>
        <v>1</v>
      </c>
      <c r="G1809" s="5">
        <f>_xlfn.XLOOKUP(A1809,[3]!Table13456[No заказа],[3]!Table13456[Цена],"",0,1)</f>
        <v>8350</v>
      </c>
      <c r="H1809" s="2" t="str">
        <f>M01_SETTINGS!$F$2</f>
        <v>KASPI</v>
      </c>
    </row>
    <row r="1810" spans="1:8" x14ac:dyDescent="0.35">
      <c r="A1810" s="2">
        <v>526558713</v>
      </c>
      <c r="B1810" s="3">
        <f>_xlfn.XLOOKUP(A1810,[3]!Table13456[No заказа],[3]!Table13456[Дата
отправки],"",0,1)</f>
        <v>45751</v>
      </c>
      <c r="C1810" s="3"/>
      <c r="D1810" s="3"/>
      <c r="F1810" s="5">
        <f>_xlfn.XLOOKUP(A1810,[3]!Table13456[No заказа],[3]!Table13456[Количество],"",0,1)</f>
        <v>1</v>
      </c>
      <c r="G1810" s="5">
        <f>_xlfn.XLOOKUP(A1810,[3]!Table13456[No заказа],[3]!Table13456[Цена],"",0,1)</f>
        <v>8391</v>
      </c>
      <c r="H1810" s="2" t="str">
        <f>M01_SETTINGS!$F$2</f>
        <v>KASPI</v>
      </c>
    </row>
    <row r="1811" spans="1:8" x14ac:dyDescent="0.35">
      <c r="A1811" s="2">
        <v>526526436</v>
      </c>
      <c r="B1811" s="3">
        <f>_xlfn.XLOOKUP(A1811,[3]!Table13456[No заказа],[3]!Table13456[Дата
отправки],"",0,1)</f>
        <v>45751</v>
      </c>
      <c r="C1811" s="3"/>
      <c r="D1811" s="3"/>
      <c r="F1811" s="5">
        <f>_xlfn.XLOOKUP(A1811,[3]!Table13456[No заказа],[3]!Table13456[Количество],"",0,1)</f>
        <v>1</v>
      </c>
      <c r="G1811" s="5">
        <f>_xlfn.XLOOKUP(A1811,[3]!Table13456[No заказа],[3]!Table13456[Цена],"",0,1)</f>
        <v>8391</v>
      </c>
      <c r="H1811" s="2" t="str">
        <f>M01_SETTINGS!$F$2</f>
        <v>KASPI</v>
      </c>
    </row>
    <row r="1812" spans="1:8" x14ac:dyDescent="0.35">
      <c r="A1812" s="2">
        <v>526896049</v>
      </c>
      <c r="B1812" s="3">
        <f>_xlfn.XLOOKUP(A1812,[3]!Table13456[No заказа],[3]!Table13456[Дата
отправки],"",0,1)</f>
        <v>45751</v>
      </c>
      <c r="C1812" s="3"/>
      <c r="D1812" s="3"/>
      <c r="F1812" s="5">
        <f>_xlfn.XLOOKUP(A1812,[3]!Table13456[No заказа],[3]!Table13456[Количество],"",0,1)</f>
        <v>1</v>
      </c>
      <c r="G1812" s="5">
        <f>_xlfn.XLOOKUP(A1812,[3]!Table13456[No заказа],[3]!Table13456[Цена],"",0,1)</f>
        <v>8579</v>
      </c>
      <c r="H1812" s="2" t="str">
        <f>M01_SETTINGS!$F$2</f>
        <v>KASPI</v>
      </c>
    </row>
    <row r="1813" spans="1:8" x14ac:dyDescent="0.35">
      <c r="A1813" s="2">
        <v>526982252</v>
      </c>
      <c r="B1813" s="3">
        <f>_xlfn.XLOOKUP(A1813,[3]!Table13456[No заказа],[3]!Table13456[Дата
отправки],"",0,1)</f>
        <v>45751</v>
      </c>
      <c r="C1813" s="3"/>
      <c r="D1813" s="3"/>
      <c r="F1813" s="5">
        <f>_xlfn.XLOOKUP(A1813,[3]!Table13456[No заказа],[3]!Table13456[Количество],"",0,1)</f>
        <v>1</v>
      </c>
      <c r="G1813" s="5">
        <f>_xlfn.XLOOKUP(A1813,[3]!Table13456[No заказа],[3]!Table13456[Цена],"",0,1)</f>
        <v>8349</v>
      </c>
      <c r="H1813" s="2" t="str">
        <f>M01_SETTINGS!$F$2</f>
        <v>KASPI</v>
      </c>
    </row>
    <row r="1814" spans="1:8" x14ac:dyDescent="0.35">
      <c r="A1814" s="2">
        <v>526721731</v>
      </c>
      <c r="B1814" s="3">
        <f>_xlfn.XLOOKUP(A1814,[3]!Table13456[No заказа],[3]!Table13456[Дата
отправки],"",0,1)</f>
        <v>45751</v>
      </c>
      <c r="C1814" s="3"/>
      <c r="D1814" s="3"/>
      <c r="F1814" s="5">
        <f>_xlfn.XLOOKUP(A1814,[3]!Table13456[No заказа],[3]!Table13456[Количество],"",0,1)</f>
        <v>1</v>
      </c>
      <c r="G1814" s="5">
        <f>_xlfn.XLOOKUP(A1814,[3]!Table13456[No заказа],[3]!Table13456[Цена],"",0,1)</f>
        <v>8349</v>
      </c>
      <c r="H1814" s="2" t="str">
        <f>M01_SETTINGS!$F$2</f>
        <v>KASPI</v>
      </c>
    </row>
    <row r="1815" spans="1:8" x14ac:dyDescent="0.35">
      <c r="A1815" s="2">
        <v>526604120</v>
      </c>
      <c r="B1815" s="3">
        <f>_xlfn.XLOOKUP(A1815,[3]!Table13456[No заказа],[3]!Table13456[Дата
отправки],"",0,1)</f>
        <v>45751</v>
      </c>
      <c r="C1815" s="3"/>
      <c r="D1815" s="3"/>
      <c r="F1815" s="5">
        <f>_xlfn.XLOOKUP(A1815,[3]!Table13456[No заказа],[3]!Table13456[Количество],"",0,1)</f>
        <v>1</v>
      </c>
      <c r="G1815" s="5">
        <f>_xlfn.XLOOKUP(A1815,[3]!Table13456[No заказа],[3]!Table13456[Цена],"",0,1)</f>
        <v>9864</v>
      </c>
      <c r="H1815" s="2" t="str">
        <f>M01_SETTINGS!$F$2</f>
        <v>KASPI</v>
      </c>
    </row>
    <row r="1816" spans="1:8" x14ac:dyDescent="0.35">
      <c r="A1816" s="2">
        <v>526879204</v>
      </c>
      <c r="B1816" s="3">
        <f>_xlfn.XLOOKUP(A1816,[3]!Table13456[No заказа],[3]!Table13456[Дата
отправки],"",0,1)</f>
        <v>45751</v>
      </c>
      <c r="C1816" s="3"/>
      <c r="D1816" s="3"/>
      <c r="F1816" s="5">
        <f>_xlfn.XLOOKUP(A1816,[3]!Table13456[No заказа],[3]!Table13456[Количество],"",0,1)</f>
        <v>1</v>
      </c>
      <c r="G1816" s="5">
        <f>_xlfn.XLOOKUP(A1816,[3]!Table13456[No заказа],[3]!Table13456[Цена],"",0,1)</f>
        <v>8799</v>
      </c>
      <c r="H1816" s="2" t="str">
        <f>M01_SETTINGS!$F$2</f>
        <v>KASPI</v>
      </c>
    </row>
    <row r="1817" spans="1:8" x14ac:dyDescent="0.35">
      <c r="A1817" s="2">
        <v>526912670</v>
      </c>
      <c r="B1817" s="3">
        <f>_xlfn.XLOOKUP(A1817,[3]!Table13456[No заказа],[3]!Table13456[Дата
отправки],"",0,1)</f>
        <v>45751</v>
      </c>
      <c r="C1817" s="3"/>
      <c r="D1817" s="3"/>
      <c r="F1817" s="5">
        <f>_xlfn.XLOOKUP(A1817,[3]!Table13456[No заказа],[3]!Table13456[Количество],"",0,1)</f>
        <v>1</v>
      </c>
      <c r="G1817" s="5">
        <f>_xlfn.XLOOKUP(A1817,[3]!Table13456[No заказа],[3]!Table13456[Цена],"",0,1)</f>
        <v>8579</v>
      </c>
      <c r="H1817" s="2" t="str">
        <f>M01_SETTINGS!$F$2</f>
        <v>KASPI</v>
      </c>
    </row>
    <row r="1818" spans="1:8" x14ac:dyDescent="0.35">
      <c r="A1818" s="2">
        <v>526706662</v>
      </c>
      <c r="B1818" s="3">
        <f>_xlfn.XLOOKUP(A1818,[3]!Table13456[No заказа],[3]!Table13456[Дата
отправки],"",0,1)</f>
        <v>45751</v>
      </c>
      <c r="C1818" s="3"/>
      <c r="D1818" s="3"/>
      <c r="F1818" s="5">
        <f>_xlfn.XLOOKUP(A1818,[3]!Table13456[No заказа],[3]!Table13456[Количество],"",0,1)</f>
        <v>1</v>
      </c>
      <c r="G1818" s="5">
        <f>_xlfn.XLOOKUP(A1818,[3]!Table13456[No заказа],[3]!Table13456[Цена],"",0,1)</f>
        <v>8798</v>
      </c>
      <c r="H1818" s="2" t="str">
        <f>M01_SETTINGS!$F$2</f>
        <v>KASPI</v>
      </c>
    </row>
    <row r="1819" spans="1:8" x14ac:dyDescent="0.35">
      <c r="A1819" s="2">
        <v>526519329</v>
      </c>
      <c r="B1819" s="3">
        <f>_xlfn.XLOOKUP(A1819,[3]!Table13456[No заказа],[3]!Table13456[Дата
отправки],"",0,1)</f>
        <v>45751</v>
      </c>
      <c r="C1819" s="3"/>
      <c r="D1819" s="3"/>
      <c r="F1819" s="5">
        <f>_xlfn.XLOOKUP(A1819,[3]!Table13456[No заказа],[3]!Table13456[Количество],"",0,1)</f>
        <v>1</v>
      </c>
      <c r="G1819" s="5">
        <f>_xlfn.XLOOKUP(A1819,[3]!Table13456[No заказа],[3]!Table13456[Цена],"",0,1)</f>
        <v>8463</v>
      </c>
      <c r="H1819" s="2" t="str">
        <f>M01_SETTINGS!$F$2</f>
        <v>KASPI</v>
      </c>
    </row>
    <row r="1820" spans="1:8" x14ac:dyDescent="0.35">
      <c r="A1820" s="2">
        <v>526822273</v>
      </c>
      <c r="B1820" s="3">
        <f>_xlfn.XLOOKUP(A1820,[3]!Table13456[No заказа],[3]!Table13456[Дата
отправки],"",0,1)</f>
        <v>45751</v>
      </c>
      <c r="C1820" s="3"/>
      <c r="D1820" s="3"/>
      <c r="F1820" s="5">
        <f>_xlfn.XLOOKUP(A1820,[3]!Table13456[No заказа],[3]!Table13456[Количество],"",0,1)</f>
        <v>1</v>
      </c>
      <c r="G1820" s="5">
        <f>_xlfn.XLOOKUP(A1820,[3]!Table13456[No заказа],[3]!Table13456[Цена],"",0,1)</f>
        <v>8391</v>
      </c>
      <c r="H1820" s="2" t="str">
        <f>M01_SETTINGS!$F$2</f>
        <v>KASPI</v>
      </c>
    </row>
    <row r="1821" spans="1:8" x14ac:dyDescent="0.35">
      <c r="A1821" s="2">
        <v>526669530</v>
      </c>
      <c r="B1821" s="3">
        <f>_xlfn.XLOOKUP(A1821,[3]!Table13456[No заказа],[3]!Table13456[Дата
отправки],"",0,1)</f>
        <v>45751</v>
      </c>
      <c r="C1821" s="3"/>
      <c r="D1821" s="3"/>
      <c r="F1821" s="5">
        <f>_xlfn.XLOOKUP(A1821,[3]!Table13456[No заказа],[3]!Table13456[Количество],"",0,1)</f>
        <v>1</v>
      </c>
      <c r="G1821" s="5">
        <f>_xlfn.XLOOKUP(A1821,[3]!Table13456[No заказа],[3]!Table13456[Цена],"",0,1)</f>
        <v>8391</v>
      </c>
      <c r="H1821" s="2" t="str">
        <f>M01_SETTINGS!$F$2</f>
        <v>KASPI</v>
      </c>
    </row>
    <row r="1822" spans="1:8" x14ac:dyDescent="0.35">
      <c r="A1822" s="2">
        <v>526424340</v>
      </c>
      <c r="B1822" s="3">
        <f>_xlfn.XLOOKUP(A1822,[3]!Table13456[No заказа],[3]!Table13456[Дата
отправки],"",0,1)</f>
        <v>45751</v>
      </c>
      <c r="C1822" s="3"/>
      <c r="D1822" s="3"/>
      <c r="F1822" s="5">
        <f>_xlfn.XLOOKUP(A1822,[3]!Table13456[No заказа],[3]!Table13456[Количество],"",0,1)</f>
        <v>1</v>
      </c>
      <c r="G1822" s="5">
        <f>_xlfn.XLOOKUP(A1822,[3]!Table13456[No заказа],[3]!Table13456[Цена],"",0,1)</f>
        <v>7869</v>
      </c>
      <c r="H1822" s="2" t="str">
        <f>M01_SETTINGS!$F$2</f>
        <v>KASPI</v>
      </c>
    </row>
    <row r="1823" spans="1:8" x14ac:dyDescent="0.35">
      <c r="A1823" s="2">
        <v>526646632</v>
      </c>
      <c r="B1823" s="3">
        <f>_xlfn.XLOOKUP(A1823,[3]!Table13456[No заказа],[3]!Table13456[Дата
отправки],"",0,1)</f>
        <v>45751</v>
      </c>
      <c r="C1823" s="3"/>
      <c r="D1823" s="3"/>
      <c r="F1823" s="5">
        <f>_xlfn.XLOOKUP(A1823,[3]!Table13456[No заказа],[3]!Table13456[Количество],"",0,1)</f>
        <v>1</v>
      </c>
      <c r="G1823" s="5">
        <f>_xlfn.XLOOKUP(A1823,[3]!Table13456[No заказа],[3]!Table13456[Цена],"",0,1)</f>
        <v>10576</v>
      </c>
      <c r="H1823" s="2" t="str">
        <f>M01_SETTINGS!$F$2</f>
        <v>KASPI</v>
      </c>
    </row>
    <row r="1824" spans="1:8" x14ac:dyDescent="0.35">
      <c r="A1824" s="2">
        <v>526663078</v>
      </c>
      <c r="B1824" s="3">
        <f>_xlfn.XLOOKUP(A1824,[3]!Table13456[No заказа],[3]!Table13456[Дата
отправки],"",0,1)</f>
        <v>45751</v>
      </c>
      <c r="C1824" s="3"/>
      <c r="D1824" s="3"/>
      <c r="F1824" s="5">
        <f>_xlfn.XLOOKUP(A1824,[3]!Table13456[No заказа],[3]!Table13456[Количество],"",0,1)</f>
        <v>1</v>
      </c>
      <c r="G1824" s="5">
        <f>_xlfn.XLOOKUP(A1824,[3]!Table13456[No заказа],[3]!Table13456[Цена],"",0,1)</f>
        <v>17990</v>
      </c>
      <c r="H1824" s="2" t="str">
        <f>M01_SETTINGS!$F$2</f>
        <v>KASPI</v>
      </c>
    </row>
    <row r="1825" spans="1:8" x14ac:dyDescent="0.35">
      <c r="A1825" s="2">
        <v>526457879</v>
      </c>
      <c r="B1825" s="3">
        <f>_xlfn.XLOOKUP(A1825,[3]!Table13456[No заказа],[3]!Table13456[Дата
отправки],"",0,1)</f>
        <v>45751</v>
      </c>
      <c r="C1825" s="3"/>
      <c r="D1825" s="3"/>
      <c r="F1825" s="5">
        <f>_xlfn.XLOOKUP(A1825,[3]!Table13456[No заказа],[3]!Table13456[Количество],"",0,1)</f>
        <v>1</v>
      </c>
      <c r="G1825" s="5">
        <f>_xlfn.XLOOKUP(A1825,[3]!Table13456[No заказа],[3]!Table13456[Цена],"",0,1)</f>
        <v>8394</v>
      </c>
      <c r="H1825" s="2" t="str">
        <f>M01_SETTINGS!$F$2</f>
        <v>KASPI</v>
      </c>
    </row>
    <row r="1826" spans="1:8" x14ac:dyDescent="0.35">
      <c r="A1826" s="2">
        <v>526742851</v>
      </c>
      <c r="B1826" s="3">
        <f>_xlfn.XLOOKUP(A1826,[3]!Table13456[No заказа],[3]!Table13456[Дата
отправки],"",0,1)</f>
        <v>45751</v>
      </c>
      <c r="C1826" s="3"/>
      <c r="D1826" s="3"/>
      <c r="F1826" s="5">
        <f>_xlfn.XLOOKUP(A1826,[3]!Table13456[No заказа],[3]!Table13456[Количество],"",0,1)</f>
        <v>1</v>
      </c>
      <c r="G1826" s="5">
        <f>_xlfn.XLOOKUP(A1826,[3]!Table13456[No заказа],[3]!Table13456[Цена],"",0,1)</f>
        <v>8994</v>
      </c>
      <c r="H1826" s="2" t="str">
        <f>M01_SETTINGS!$F$2</f>
        <v>KASPI</v>
      </c>
    </row>
    <row r="1827" spans="1:8" x14ac:dyDescent="0.35">
      <c r="A1827" s="2" t="str">
        <v xml:space="preserve"> </v>
      </c>
      <c r="B1827" s="3">
        <f>_xlfn.XLOOKUP(A1827,[3]!Table13456[No заказа],[3]!Table13456[Дата
отправки],"",0,1)</f>
        <v>45751</v>
      </c>
      <c r="C1827" s="3"/>
      <c r="D1827" s="3"/>
      <c r="F1827" s="5">
        <f>_xlfn.XLOOKUP(A1827,[3]!Table13456[No заказа],[3]!Table13456[Количество],"",0,1)</f>
        <v>1</v>
      </c>
      <c r="G1827" s="5">
        <f>_xlfn.XLOOKUP(A1827,[3]!Table13456[No заказа],[3]!Table13456[Цена],"",0,1)</f>
        <v>8994</v>
      </c>
      <c r="H1827" s="2" t="str">
        <f>M01_SETTINGS!$F$2</f>
        <v>KASPI</v>
      </c>
    </row>
    <row r="1828" spans="1:8" x14ac:dyDescent="0.35">
      <c r="A1828" s="2">
        <v>526028653</v>
      </c>
      <c r="B1828" s="3">
        <f>_xlfn.XLOOKUP(A1828,[3]!Table13456[No заказа],[3]!Table13456[Дата
отправки],"",0,1)</f>
        <v>45750</v>
      </c>
      <c r="C1828" s="3"/>
      <c r="D1828" s="3"/>
      <c r="F1828" s="5">
        <f>_xlfn.XLOOKUP(A1828,[3]!Table13456[No заказа],[3]!Table13456[Количество],"",0,1)</f>
        <v>1</v>
      </c>
      <c r="G1828" s="5">
        <f>_xlfn.XLOOKUP(A1828,[3]!Table13456[No заказа],[3]!Table13456[Цена],"",0,1)</f>
        <v>7898</v>
      </c>
      <c r="H1828" s="2" t="str">
        <f>M01_SETTINGS!$F$2</f>
        <v>KASPI</v>
      </c>
    </row>
    <row r="1829" spans="1:8" x14ac:dyDescent="0.35">
      <c r="A1829" s="2">
        <v>526348428</v>
      </c>
      <c r="B1829" s="3">
        <f>_xlfn.XLOOKUP(A1829,[3]!Table13456[No заказа],[3]!Table13456[Дата
отправки],"",0,1)</f>
        <v>45750</v>
      </c>
      <c r="C1829" s="3"/>
      <c r="D1829" s="3"/>
      <c r="F1829" s="5">
        <f>_xlfn.XLOOKUP(A1829,[3]!Table13456[No заказа],[3]!Table13456[Количество],"",0,1)</f>
        <v>1</v>
      </c>
      <c r="G1829" s="5">
        <f>_xlfn.XLOOKUP(A1829,[3]!Table13456[No заказа],[3]!Table13456[Цена],"",0,1)</f>
        <v>8799</v>
      </c>
      <c r="H1829" s="2" t="str">
        <f>M01_SETTINGS!$F$2</f>
        <v>KASPI</v>
      </c>
    </row>
    <row r="1830" spans="1:8" x14ac:dyDescent="0.35">
      <c r="A1830" s="2">
        <v>526105956</v>
      </c>
      <c r="B1830" s="3">
        <f>_xlfn.XLOOKUP(A1830,[3]!Table13456[No заказа],[3]!Table13456[Дата
отправки],"",0,1)</f>
        <v>45750</v>
      </c>
      <c r="C1830" s="3"/>
      <c r="D1830" s="3"/>
      <c r="F1830" s="5">
        <f>_xlfn.XLOOKUP(A1830,[3]!Table13456[No заказа],[3]!Table13456[Количество],"",0,1)</f>
        <v>1</v>
      </c>
      <c r="G1830" s="5">
        <f>_xlfn.XLOOKUP(A1830,[3]!Table13456[No заказа],[3]!Table13456[Цена],"",0,1)</f>
        <v>8155</v>
      </c>
      <c r="H1830" s="2" t="str">
        <f>M01_SETTINGS!$F$2</f>
        <v>KASPI</v>
      </c>
    </row>
    <row r="1831" spans="1:8" x14ac:dyDescent="0.35">
      <c r="A1831" s="2">
        <v>526022712</v>
      </c>
      <c r="B1831" s="3">
        <f>_xlfn.XLOOKUP(A1831,[3]!Table13456[No заказа],[3]!Table13456[Дата
отправки],"",0,1)</f>
        <v>45750</v>
      </c>
      <c r="C1831" s="3"/>
      <c r="D1831" s="3"/>
      <c r="F1831" s="5">
        <f>_xlfn.XLOOKUP(A1831,[3]!Table13456[No заказа],[3]!Table13456[Количество],"",0,1)</f>
        <v>1</v>
      </c>
      <c r="G1831" s="5">
        <f>_xlfn.XLOOKUP(A1831,[3]!Table13456[No заказа],[3]!Table13456[Цена],"",0,1)</f>
        <v>7870</v>
      </c>
      <c r="H1831" s="2" t="str">
        <f>M01_SETTINGS!$F$2</f>
        <v>KASPI</v>
      </c>
    </row>
    <row r="1832" spans="1:8" x14ac:dyDescent="0.35">
      <c r="A1832" s="2">
        <v>526232498</v>
      </c>
      <c r="B1832" s="3">
        <f>_xlfn.XLOOKUP(A1832,[3]!Table13456[No заказа],[3]!Table13456[Дата
отправки],"",0,1)</f>
        <v>45750</v>
      </c>
      <c r="C1832" s="3"/>
      <c r="D1832" s="3"/>
      <c r="F1832" s="5">
        <f>_xlfn.XLOOKUP(A1832,[3]!Table13456[No заказа],[3]!Table13456[Количество],"",0,1)</f>
        <v>1</v>
      </c>
      <c r="G1832" s="5">
        <f>_xlfn.XLOOKUP(A1832,[3]!Table13456[No заказа],[3]!Table13456[Цена],"",0,1)</f>
        <v>8247</v>
      </c>
      <c r="H1832" s="2" t="str">
        <f>M01_SETTINGS!$F$2</f>
        <v>KASPI</v>
      </c>
    </row>
    <row r="1833" spans="1:8" x14ac:dyDescent="0.35">
      <c r="A1833" s="2">
        <v>525873847</v>
      </c>
      <c r="B1833" s="3">
        <f>_xlfn.XLOOKUP(A1833,[3]!Table13456[No заказа],[3]!Table13456[Дата
отправки],"",0,1)</f>
        <v>45750</v>
      </c>
      <c r="C1833" s="3"/>
      <c r="D1833" s="3"/>
      <c r="F1833" s="5">
        <f>_xlfn.XLOOKUP(A1833,[3]!Table13456[No заказа],[3]!Table13456[Количество],"",0,1)</f>
        <v>1</v>
      </c>
      <c r="G1833" s="5">
        <f>_xlfn.XLOOKUP(A1833,[3]!Table13456[No заказа],[3]!Table13456[Цена],"",0,1)</f>
        <v>7999</v>
      </c>
      <c r="H1833" s="2" t="str">
        <f>M01_SETTINGS!$F$2</f>
        <v>KASPI</v>
      </c>
    </row>
    <row r="1834" spans="1:8" x14ac:dyDescent="0.35">
      <c r="A1834" s="2">
        <v>526199055</v>
      </c>
      <c r="B1834" s="3">
        <f>_xlfn.XLOOKUP(A1834,[3]!Table13456[No заказа],[3]!Table13456[Дата
отправки],"",0,1)</f>
        <v>45750</v>
      </c>
      <c r="C1834" s="3"/>
      <c r="D1834" s="3"/>
      <c r="F1834" s="5">
        <f>_xlfn.XLOOKUP(A1834,[3]!Table13456[No заказа],[3]!Table13456[Количество],"",0,1)</f>
        <v>1</v>
      </c>
      <c r="G1834" s="5">
        <f>_xlfn.XLOOKUP(A1834,[3]!Table13456[No заказа],[3]!Table13456[Цена],"",0,1)</f>
        <v>8146</v>
      </c>
      <c r="H1834" s="2" t="str">
        <f>M01_SETTINGS!$F$2</f>
        <v>KASPI</v>
      </c>
    </row>
    <row r="1835" spans="1:8" x14ac:dyDescent="0.35">
      <c r="A1835" s="2">
        <v>526375083</v>
      </c>
      <c r="B1835" s="3">
        <f>_xlfn.XLOOKUP(A1835,[3]!Table13456[No заказа],[3]!Table13456[Дата
отправки],"",0,1)</f>
        <v>45750</v>
      </c>
      <c r="C1835" s="3"/>
      <c r="D1835" s="3"/>
      <c r="F1835" s="5">
        <f>_xlfn.XLOOKUP(A1835,[3]!Table13456[No заказа],[3]!Table13456[Количество],"",0,1)</f>
        <v>1</v>
      </c>
      <c r="G1835" s="5">
        <f>_xlfn.XLOOKUP(A1835,[3]!Table13456[No заказа],[3]!Table13456[Цена],"",0,1)</f>
        <v>8899</v>
      </c>
      <c r="H1835" s="2" t="str">
        <f>M01_SETTINGS!$F$2</f>
        <v>KASPI</v>
      </c>
    </row>
    <row r="1836" spans="1:8" x14ac:dyDescent="0.35">
      <c r="A1836" s="2">
        <v>526115931</v>
      </c>
      <c r="B1836" s="3">
        <f>_xlfn.XLOOKUP(A1836,[3]!Table13456[No заказа],[3]!Table13456[Дата
отправки],"",0,1)</f>
        <v>45750</v>
      </c>
      <c r="C1836" s="3"/>
      <c r="D1836" s="3"/>
      <c r="F1836" s="5">
        <f>_xlfn.XLOOKUP(A1836,[3]!Table13456[No заказа],[3]!Table13456[Количество],"",0,1)</f>
        <v>1</v>
      </c>
      <c r="G1836" s="5">
        <f>_xlfn.XLOOKUP(A1836,[3]!Table13456[No заказа],[3]!Table13456[Цена],"",0,1)</f>
        <v>17990</v>
      </c>
      <c r="H1836" s="2" t="str">
        <f>M01_SETTINGS!$F$2</f>
        <v>KASPI</v>
      </c>
    </row>
    <row r="1837" spans="1:8" x14ac:dyDescent="0.35">
      <c r="A1837" s="2">
        <v>526189005</v>
      </c>
      <c r="B1837" s="3">
        <f>_xlfn.XLOOKUP(A1837,[3]!Table13456[No заказа],[3]!Table13456[Дата
отправки],"",0,1)</f>
        <v>45750</v>
      </c>
      <c r="C1837" s="3"/>
      <c r="D1837" s="3"/>
      <c r="F1837" s="5">
        <f>_xlfn.XLOOKUP(A1837,[3]!Table13456[No заказа],[3]!Table13456[Количество],"",0,1)</f>
        <v>1</v>
      </c>
      <c r="G1837" s="5">
        <f>_xlfn.XLOOKUP(A1837,[3]!Table13456[No заказа],[3]!Table13456[Цена],"",0,1)</f>
        <v>8398</v>
      </c>
      <c r="H1837" s="2" t="str">
        <f>M01_SETTINGS!$F$2</f>
        <v>KASPI</v>
      </c>
    </row>
    <row r="1838" spans="1:8" x14ac:dyDescent="0.35">
      <c r="A1838" s="2">
        <v>526228833</v>
      </c>
      <c r="B1838" s="3">
        <f>_xlfn.XLOOKUP(A1838,[3]!Table13456[No заказа],[3]!Table13456[Дата
отправки],"",0,1)</f>
        <v>45750</v>
      </c>
      <c r="C1838" s="3"/>
      <c r="D1838" s="3"/>
      <c r="F1838" s="5">
        <f>_xlfn.XLOOKUP(A1838,[3]!Table13456[No заказа],[3]!Table13456[Количество],"",0,1)</f>
        <v>1</v>
      </c>
      <c r="G1838" s="5">
        <f>_xlfn.XLOOKUP(A1838,[3]!Table13456[No заказа],[3]!Table13456[Цена],"",0,1)</f>
        <v>7870</v>
      </c>
      <c r="H1838" s="2" t="str">
        <f>M01_SETTINGS!$F$2</f>
        <v>KASPI</v>
      </c>
    </row>
    <row r="1839" spans="1:8" x14ac:dyDescent="0.35">
      <c r="A1839" s="2">
        <v>526332411</v>
      </c>
      <c r="B1839" s="3">
        <f>_xlfn.XLOOKUP(A1839,[3]!Table13456[No заказа],[3]!Table13456[Дата
отправки],"",0,1)</f>
        <v>45750</v>
      </c>
      <c r="C1839" s="3"/>
      <c r="D1839" s="3"/>
      <c r="F1839" s="5">
        <f>_xlfn.XLOOKUP(A1839,[3]!Table13456[No заказа],[3]!Table13456[Количество],"",0,1)</f>
        <v>1</v>
      </c>
      <c r="G1839" s="5">
        <f>_xlfn.XLOOKUP(A1839,[3]!Table13456[No заказа],[3]!Table13456[Цена],"",0,1)</f>
        <v>8579</v>
      </c>
      <c r="H1839" s="2" t="str">
        <f>M01_SETTINGS!$F$2</f>
        <v>KASPI</v>
      </c>
    </row>
    <row r="1840" spans="1:8" x14ac:dyDescent="0.35">
      <c r="A1840" s="2">
        <v>525971383</v>
      </c>
      <c r="B1840" s="3">
        <f>_xlfn.XLOOKUP(A1840,[3]!Table13456[No заказа],[3]!Table13456[Дата
отправки],"",0,1)</f>
        <v>45750</v>
      </c>
      <c r="C1840" s="3"/>
      <c r="D1840" s="3"/>
      <c r="F1840" s="5">
        <f>_xlfn.XLOOKUP(A1840,[3]!Table13456[No заказа],[3]!Table13456[Количество],"",0,1)</f>
        <v>1</v>
      </c>
      <c r="G1840" s="5">
        <f>_xlfn.XLOOKUP(A1840,[3]!Table13456[No заказа],[3]!Table13456[Цена],"",0,1)</f>
        <v>7869</v>
      </c>
      <c r="H1840" s="2" t="str">
        <f>M01_SETTINGS!$F$2</f>
        <v>KASPI</v>
      </c>
    </row>
    <row r="1841" spans="1:8" x14ac:dyDescent="0.35">
      <c r="A1841" s="2">
        <v>525853862</v>
      </c>
      <c r="B1841" s="3">
        <f>_xlfn.XLOOKUP(A1841,[3]!Table13456[No заказа],[3]!Table13456[Дата
отправки],"",0,1)</f>
        <v>45750</v>
      </c>
      <c r="C1841" s="3"/>
      <c r="D1841" s="3"/>
      <c r="F1841" s="5">
        <f>_xlfn.XLOOKUP(A1841,[3]!Table13456[No заказа],[3]!Table13456[Количество],"",0,1)</f>
        <v>1</v>
      </c>
      <c r="G1841" s="5">
        <f>_xlfn.XLOOKUP(A1841,[3]!Table13456[No заказа],[3]!Table13456[Цена],"",0,1)</f>
        <v>7869</v>
      </c>
      <c r="H1841" s="2" t="str">
        <f>M01_SETTINGS!$F$2</f>
        <v>KASPI</v>
      </c>
    </row>
    <row r="1842" spans="1:8" x14ac:dyDescent="0.35">
      <c r="A1842" s="2">
        <v>526100839</v>
      </c>
      <c r="B1842" s="3">
        <f>_xlfn.XLOOKUP(A1842,[3]!Table13456[No заказа],[3]!Table13456[Дата
отправки],"",0,1)</f>
        <v>45750</v>
      </c>
      <c r="C1842" s="3"/>
      <c r="D1842" s="3"/>
      <c r="F1842" s="5">
        <f>_xlfn.XLOOKUP(A1842,[3]!Table13456[No заказа],[3]!Table13456[Количество],"",0,1)</f>
        <v>1</v>
      </c>
      <c r="G1842" s="5">
        <f>_xlfn.XLOOKUP(A1842,[3]!Table13456[No заказа],[3]!Table13456[Цена],"",0,1)</f>
        <v>8361</v>
      </c>
      <c r="H1842" s="2" t="str">
        <f>M01_SETTINGS!$F$2</f>
        <v>KASPI</v>
      </c>
    </row>
    <row r="1843" spans="1:8" x14ac:dyDescent="0.35">
      <c r="A1843" s="2">
        <v>525849581</v>
      </c>
      <c r="B1843" s="3">
        <f>_xlfn.XLOOKUP(A1843,[3]!Table13456[No заказа],[3]!Table13456[Дата
отправки],"",0,1)</f>
        <v>45750</v>
      </c>
      <c r="C1843" s="3"/>
      <c r="D1843" s="3"/>
      <c r="F1843" s="5">
        <f>_xlfn.XLOOKUP(A1843,[3]!Table13456[No заказа],[3]!Table13456[Количество],"",0,1)</f>
        <v>1</v>
      </c>
      <c r="G1843" s="5">
        <f>_xlfn.XLOOKUP(A1843,[3]!Table13456[No заказа],[3]!Table13456[Цена],"",0,1)</f>
        <v>7869</v>
      </c>
      <c r="H1843" s="2" t="str">
        <f>M01_SETTINGS!$F$2</f>
        <v>KASPI</v>
      </c>
    </row>
    <row r="1844" spans="1:8" x14ac:dyDescent="0.35">
      <c r="A1844" s="2">
        <v>525949343</v>
      </c>
      <c r="B1844" s="3">
        <f>_xlfn.XLOOKUP(A1844,[3]!Table13456[No заказа],[3]!Table13456[Дата
отправки],"",0,1)</f>
        <v>45750</v>
      </c>
      <c r="C1844" s="3"/>
      <c r="D1844" s="3"/>
      <c r="F1844" s="5">
        <f>_xlfn.XLOOKUP(A1844,[3]!Table13456[No заказа],[3]!Table13456[Количество],"",0,1)</f>
        <v>1</v>
      </c>
      <c r="G1844" s="5">
        <f>_xlfn.XLOOKUP(A1844,[3]!Table13456[No заказа],[3]!Table13456[Цена],"",0,1)</f>
        <v>8800</v>
      </c>
      <c r="H1844" s="2" t="str">
        <f>M01_SETTINGS!$F$2</f>
        <v>KASPI</v>
      </c>
    </row>
    <row r="1845" spans="1:8" x14ac:dyDescent="0.35">
      <c r="A1845" s="2">
        <v>526086047</v>
      </c>
      <c r="B1845" s="3">
        <f>_xlfn.XLOOKUP(A1845,[3]!Table13456[No заказа],[3]!Table13456[Дата
отправки],"",0,1)</f>
        <v>45750</v>
      </c>
      <c r="C1845" s="3"/>
      <c r="D1845" s="3"/>
      <c r="F1845" s="5">
        <f>_xlfn.XLOOKUP(A1845,[3]!Table13456[No заказа],[3]!Table13456[Количество],"",0,1)</f>
        <v>1</v>
      </c>
      <c r="G1845" s="5">
        <f>_xlfn.XLOOKUP(A1845,[3]!Table13456[No заказа],[3]!Table13456[Цена],"",0,1)</f>
        <v>7869</v>
      </c>
      <c r="H1845" s="2" t="str">
        <f>M01_SETTINGS!$F$2</f>
        <v>KASPI</v>
      </c>
    </row>
    <row r="1846" spans="1:8" x14ac:dyDescent="0.35">
      <c r="A1846" s="2">
        <v>526032866</v>
      </c>
      <c r="B1846" s="3">
        <f>_xlfn.XLOOKUP(A1846,[3]!Table13456[No заказа],[3]!Table13456[Дата
отправки],"",0,1)</f>
        <v>45750</v>
      </c>
      <c r="C1846" s="3"/>
      <c r="D1846" s="3"/>
      <c r="F1846" s="5">
        <f>_xlfn.XLOOKUP(A1846,[3]!Table13456[No заказа],[3]!Table13456[Количество],"",0,1)</f>
        <v>1</v>
      </c>
      <c r="G1846" s="5">
        <f>_xlfn.XLOOKUP(A1846,[3]!Table13456[No заказа],[3]!Table13456[Цена],"",0,1)</f>
        <v>7869</v>
      </c>
      <c r="H1846" s="2" t="str">
        <f>M01_SETTINGS!$F$2</f>
        <v>KASPI</v>
      </c>
    </row>
    <row r="1847" spans="1:8" x14ac:dyDescent="0.35">
      <c r="A1847" s="2">
        <v>525941587</v>
      </c>
      <c r="B1847" s="3">
        <f>_xlfn.XLOOKUP(A1847,[3]!Table13456[No заказа],[3]!Table13456[Дата
отправки],"",0,1)</f>
        <v>45750</v>
      </c>
      <c r="C1847" s="3"/>
      <c r="D1847" s="3"/>
      <c r="F1847" s="5">
        <f>_xlfn.XLOOKUP(A1847,[3]!Table13456[No заказа],[3]!Table13456[Количество],"",0,1)</f>
        <v>1</v>
      </c>
      <c r="G1847" s="5">
        <f>_xlfn.XLOOKUP(A1847,[3]!Table13456[No заказа],[3]!Table13456[Цена],"",0,1)</f>
        <v>8392</v>
      </c>
      <c r="H1847" s="2" t="str">
        <f>M01_SETTINGS!$F$2</f>
        <v>KASPI</v>
      </c>
    </row>
    <row r="1848" spans="1:8" x14ac:dyDescent="0.35">
      <c r="A1848" s="2">
        <v>525874268</v>
      </c>
      <c r="B1848" s="3">
        <f>_xlfn.XLOOKUP(A1848,[3]!Table13456[No заказа],[3]!Table13456[Дата
отправки],"",0,1)</f>
        <v>45750</v>
      </c>
      <c r="C1848" s="3"/>
      <c r="D1848" s="3"/>
      <c r="F1848" s="5">
        <f>_xlfn.XLOOKUP(A1848,[3]!Table13456[No заказа],[3]!Table13456[Количество],"",0,1)</f>
        <v>1</v>
      </c>
      <c r="G1848" s="5">
        <f>_xlfn.XLOOKUP(A1848,[3]!Table13456[No заказа],[3]!Table13456[Цена],"",0,1)</f>
        <v>8997</v>
      </c>
      <c r="H1848" s="2" t="str">
        <f>M01_SETTINGS!$F$2</f>
        <v>KASPI</v>
      </c>
    </row>
    <row r="1849" spans="1:8" x14ac:dyDescent="0.35">
      <c r="A1849" s="2">
        <v>526260901</v>
      </c>
      <c r="B1849" s="3">
        <f>_xlfn.XLOOKUP(A1849,[3]!Table13456[No заказа],[3]!Table13456[Дата
отправки],"",0,1)</f>
        <v>45750</v>
      </c>
      <c r="C1849" s="3"/>
      <c r="D1849" s="3"/>
      <c r="F1849" s="5">
        <f>_xlfn.XLOOKUP(A1849,[3]!Table13456[No заказа],[3]!Table13456[Количество],"",0,1)</f>
        <v>1</v>
      </c>
      <c r="G1849" s="5">
        <f>_xlfn.XLOOKUP(A1849,[3]!Table13456[No заказа],[3]!Table13456[Цена],"",0,1)</f>
        <v>7899</v>
      </c>
      <c r="H1849" s="2" t="str">
        <f>M01_SETTINGS!$F$2</f>
        <v>KASPI</v>
      </c>
    </row>
    <row r="1850" spans="1:8" x14ac:dyDescent="0.35">
      <c r="A1850" s="2">
        <v>525976356</v>
      </c>
      <c r="B1850" s="3">
        <f>_xlfn.XLOOKUP(A1850,[3]!Table13456[No заказа],[3]!Table13456[Дата
отправки],"",0,1)</f>
        <v>45750</v>
      </c>
      <c r="C1850" s="3"/>
      <c r="D1850" s="3"/>
      <c r="F1850" s="5">
        <f>_xlfn.XLOOKUP(A1850,[3]!Table13456[No заказа],[3]!Table13456[Количество],"",0,1)</f>
        <v>1</v>
      </c>
      <c r="G1850" s="5">
        <f>_xlfn.XLOOKUP(A1850,[3]!Table13456[No заказа],[3]!Table13456[Цена],"",0,1)</f>
        <v>7869</v>
      </c>
      <c r="H1850" s="2" t="str">
        <f>M01_SETTINGS!$F$2</f>
        <v>KASPI</v>
      </c>
    </row>
    <row r="1851" spans="1:8" x14ac:dyDescent="0.35">
      <c r="A1851" s="2">
        <v>525874263</v>
      </c>
      <c r="B1851" s="3">
        <f>_xlfn.XLOOKUP(A1851,[3]!Table13456[No заказа],[3]!Table13456[Дата
отправки],"",0,1)</f>
        <v>45750</v>
      </c>
      <c r="C1851" s="3"/>
      <c r="D1851" s="3"/>
      <c r="F1851" s="5">
        <f>_xlfn.XLOOKUP(A1851,[3]!Table13456[No заказа],[3]!Table13456[Количество],"",0,1)</f>
        <v>1</v>
      </c>
      <c r="G1851" s="5">
        <f>_xlfn.XLOOKUP(A1851,[3]!Table13456[No заказа],[3]!Table13456[Цена],"",0,1)</f>
        <v>7997</v>
      </c>
      <c r="H1851" s="2" t="str">
        <f>M01_SETTINGS!$F$2</f>
        <v>KASPI</v>
      </c>
    </row>
    <row r="1852" spans="1:8" x14ac:dyDescent="0.35">
      <c r="A1852" s="2">
        <v>526286344</v>
      </c>
      <c r="B1852" s="3">
        <f>_xlfn.XLOOKUP(A1852,[3]!Table13456[No заказа],[3]!Table13456[Дата
отправки],"",0,1)</f>
        <v>45750</v>
      </c>
      <c r="C1852" s="3"/>
      <c r="D1852" s="3"/>
      <c r="F1852" s="5">
        <f>_xlfn.XLOOKUP(A1852,[3]!Table13456[No заказа],[3]!Table13456[Количество],"",0,1)</f>
        <v>1</v>
      </c>
      <c r="G1852" s="5">
        <f>_xlfn.XLOOKUP(A1852,[3]!Table13456[No заказа],[3]!Table13456[Цена],"",0,1)</f>
        <v>8192</v>
      </c>
      <c r="H1852" s="2" t="str">
        <f>M01_SETTINGS!$F$2</f>
        <v>KASPI</v>
      </c>
    </row>
    <row r="1853" spans="1:8" x14ac:dyDescent="0.35">
      <c r="A1853" s="2">
        <v>526345142</v>
      </c>
      <c r="B1853" s="3">
        <f>_xlfn.XLOOKUP(A1853,[3]!Table13456[No заказа],[3]!Table13456[Дата
отправки],"",0,1)</f>
        <v>45750</v>
      </c>
      <c r="C1853" s="3"/>
      <c r="D1853" s="3"/>
      <c r="F1853" s="5">
        <f>_xlfn.XLOOKUP(A1853,[3]!Table13456[No заказа],[3]!Table13456[Количество],"",0,1)</f>
        <v>1</v>
      </c>
      <c r="G1853" s="5">
        <f>_xlfn.XLOOKUP(A1853,[3]!Table13456[No заказа],[3]!Table13456[Цена],"",0,1)</f>
        <v>8182</v>
      </c>
      <c r="H1853" s="2" t="str">
        <f>M01_SETTINGS!$F$2</f>
        <v>KASPI</v>
      </c>
    </row>
    <row r="1854" spans="1:8" x14ac:dyDescent="0.35">
      <c r="A1854" s="2">
        <v>526109710</v>
      </c>
      <c r="B1854" s="3">
        <f>_xlfn.XLOOKUP(A1854,[3]!Table13456[No заказа],[3]!Table13456[Дата
отправки],"",0,1)</f>
        <v>45750</v>
      </c>
      <c r="C1854" s="3"/>
      <c r="D1854" s="3"/>
      <c r="F1854" s="5">
        <f>_xlfn.XLOOKUP(A1854,[3]!Table13456[No заказа],[3]!Table13456[Количество],"",0,1)</f>
        <v>1</v>
      </c>
      <c r="G1854" s="5">
        <f>_xlfn.XLOOKUP(A1854,[3]!Table13456[No заказа],[3]!Table13456[Цена],"",0,1)</f>
        <v>8579</v>
      </c>
      <c r="H1854" s="2" t="str">
        <f>M01_SETTINGS!$F$2</f>
        <v>KASPI</v>
      </c>
    </row>
    <row r="1855" spans="1:8" x14ac:dyDescent="0.35">
      <c r="A1855" s="2">
        <v>526030353</v>
      </c>
      <c r="B1855" s="3">
        <f>_xlfn.XLOOKUP(A1855,[3]!Table13456[No заказа],[3]!Table13456[Дата
отправки],"",0,1)</f>
        <v>45750</v>
      </c>
      <c r="C1855" s="3"/>
      <c r="D1855" s="3"/>
      <c r="F1855" s="5">
        <f>_xlfn.XLOOKUP(A1855,[3]!Table13456[No заказа],[3]!Table13456[Количество],"",0,1)</f>
        <v>1</v>
      </c>
      <c r="G1855" s="5">
        <f>_xlfn.XLOOKUP(A1855,[3]!Table13456[No заказа],[3]!Table13456[Цена],"",0,1)</f>
        <v>8580</v>
      </c>
      <c r="H1855" s="2" t="str">
        <f>M01_SETTINGS!$F$2</f>
        <v>KASPI</v>
      </c>
    </row>
    <row r="1856" spans="1:8" x14ac:dyDescent="0.35">
      <c r="A1856" s="2">
        <v>526286510</v>
      </c>
      <c r="B1856" s="3">
        <f>_xlfn.XLOOKUP(A1856,[3]!Table13456[No заказа],[3]!Table13456[Дата
отправки],"",0,1)</f>
        <v>45750</v>
      </c>
      <c r="C1856" s="3"/>
      <c r="D1856" s="3"/>
      <c r="F1856" s="5">
        <f>_xlfn.XLOOKUP(A1856,[3]!Table13456[No заказа],[3]!Table13456[Количество],"",0,1)</f>
        <v>1</v>
      </c>
      <c r="G1856" s="5">
        <f>_xlfn.XLOOKUP(A1856,[3]!Table13456[No заказа],[3]!Table13456[Цена],"",0,1)</f>
        <v>8579</v>
      </c>
      <c r="H1856" s="2" t="str">
        <f>M01_SETTINGS!$F$2</f>
        <v>KASPI</v>
      </c>
    </row>
    <row r="1857" spans="1:8" x14ac:dyDescent="0.35">
      <c r="A1857" s="2">
        <v>526353705</v>
      </c>
      <c r="B1857" s="3">
        <f>_xlfn.XLOOKUP(A1857,[3]!Table13456[No заказа],[3]!Table13456[Дата
отправки],"",0,1)</f>
        <v>45750</v>
      </c>
      <c r="C1857" s="3"/>
      <c r="D1857" s="3"/>
      <c r="F1857" s="5">
        <f>_xlfn.XLOOKUP(A1857,[3]!Table13456[No заказа],[3]!Table13456[Количество],"",0,1)</f>
        <v>1</v>
      </c>
      <c r="G1857" s="5">
        <f>_xlfn.XLOOKUP(A1857,[3]!Table13456[No заказа],[3]!Table13456[Цена],"",0,1)</f>
        <v>8997</v>
      </c>
      <c r="H1857" s="2" t="str">
        <f>M01_SETTINGS!$F$2</f>
        <v>KASPI</v>
      </c>
    </row>
    <row r="1858" spans="1:8" x14ac:dyDescent="0.35">
      <c r="A1858" s="2">
        <v>526022934</v>
      </c>
      <c r="B1858" s="3">
        <f>_xlfn.XLOOKUP(A1858,[3]!Table13456[No заказа],[3]!Table13456[Дата
отправки],"",0,1)</f>
        <v>45750</v>
      </c>
      <c r="C1858" s="3"/>
      <c r="D1858" s="3"/>
      <c r="F1858" s="5">
        <f>_xlfn.XLOOKUP(A1858,[3]!Table13456[No заказа],[3]!Table13456[Количество],"",0,1)</f>
        <v>1</v>
      </c>
      <c r="G1858" s="5">
        <f>_xlfn.XLOOKUP(A1858,[3]!Table13456[No заказа],[3]!Table13456[Цена],"",0,1)</f>
        <v>8293</v>
      </c>
      <c r="H1858" s="2" t="str">
        <f>M01_SETTINGS!$F$2</f>
        <v>KASPI</v>
      </c>
    </row>
    <row r="1859" spans="1:8" x14ac:dyDescent="0.35">
      <c r="A1859" s="2">
        <v>525914181</v>
      </c>
      <c r="B1859" s="3">
        <f>_xlfn.XLOOKUP(A1859,[3]!Table13456[No заказа],[3]!Table13456[Дата
отправки],"",0,1)</f>
        <v>45750</v>
      </c>
      <c r="C1859" s="3"/>
      <c r="D1859" s="3"/>
      <c r="F1859" s="5">
        <f>_xlfn.XLOOKUP(A1859,[3]!Table13456[No заказа],[3]!Table13456[Количество],"",0,1)</f>
        <v>1</v>
      </c>
      <c r="G1859" s="5">
        <f>_xlfn.XLOOKUP(A1859,[3]!Table13456[No заказа],[3]!Table13456[Цена],"",0,1)</f>
        <v>8293</v>
      </c>
      <c r="H1859" s="2" t="str">
        <f>M01_SETTINGS!$F$2</f>
        <v>KASPI</v>
      </c>
    </row>
    <row r="1860" spans="1:8" x14ac:dyDescent="0.35">
      <c r="A1860" s="2">
        <v>526036112</v>
      </c>
      <c r="B1860" s="3">
        <f>_xlfn.XLOOKUP(A1860,[3]!Table13456[No заказа],[3]!Table13456[Дата
отправки],"",0,1)</f>
        <v>45750</v>
      </c>
      <c r="C1860" s="3"/>
      <c r="D1860" s="3"/>
      <c r="F1860" s="5">
        <f>_xlfn.XLOOKUP(A1860,[3]!Table13456[No заказа],[3]!Table13456[Количество],"",0,1)</f>
        <v>1</v>
      </c>
      <c r="G1860" s="5">
        <f>_xlfn.XLOOKUP(A1860,[3]!Table13456[No заказа],[3]!Table13456[Цена],"",0,1)</f>
        <v>8392</v>
      </c>
      <c r="H1860" s="2" t="str">
        <f>M01_SETTINGS!$F$2</f>
        <v>KASPI</v>
      </c>
    </row>
    <row r="1861" spans="1:8" x14ac:dyDescent="0.35">
      <c r="A1861" s="2">
        <v>526251272</v>
      </c>
      <c r="B1861" s="3">
        <f>_xlfn.XLOOKUP(A1861,[3]!Table13456[No заказа],[3]!Table13456[Дата
отправки],"",0,1)</f>
        <v>45750</v>
      </c>
      <c r="C1861" s="3"/>
      <c r="D1861" s="3"/>
      <c r="F1861" s="5">
        <f>_xlfn.XLOOKUP(A1861,[3]!Table13456[No заказа],[3]!Table13456[Количество],"",0,1)</f>
        <v>1</v>
      </c>
      <c r="G1861" s="5">
        <f>_xlfn.XLOOKUP(A1861,[3]!Table13456[No заказа],[3]!Table13456[Цена],"",0,1)</f>
        <v>7869</v>
      </c>
      <c r="H1861" s="2" t="str">
        <f>M01_SETTINGS!$F$2</f>
        <v>KASPI</v>
      </c>
    </row>
    <row r="1862" spans="1:8" x14ac:dyDescent="0.35">
      <c r="A1862" s="2">
        <v>526115867</v>
      </c>
      <c r="B1862" s="3">
        <f>_xlfn.XLOOKUP(A1862,[3]!Table13456[No заказа],[3]!Table13456[Дата
отправки],"",0,1)</f>
        <v>45750</v>
      </c>
      <c r="C1862" s="3"/>
      <c r="D1862" s="3"/>
      <c r="F1862" s="5">
        <f>_xlfn.XLOOKUP(A1862,[3]!Table13456[No заказа],[3]!Table13456[Количество],"",0,1)</f>
        <v>1</v>
      </c>
      <c r="G1862" s="5">
        <f>_xlfn.XLOOKUP(A1862,[3]!Table13456[No заказа],[3]!Table13456[Цена],"",0,1)</f>
        <v>7899</v>
      </c>
      <c r="H1862" s="2" t="str">
        <f>M01_SETTINGS!$F$2</f>
        <v>KASPI</v>
      </c>
    </row>
    <row r="1863" spans="1:8" x14ac:dyDescent="0.35">
      <c r="A1863" s="2">
        <v>525898216</v>
      </c>
      <c r="B1863" s="3">
        <f>_xlfn.XLOOKUP(A1863,[3]!Table13456[No заказа],[3]!Table13456[Дата
отправки],"",0,1)</f>
        <v>45750</v>
      </c>
      <c r="C1863" s="3"/>
      <c r="D1863" s="3"/>
      <c r="F1863" s="5">
        <f>_xlfn.XLOOKUP(A1863,[3]!Table13456[No заказа],[3]!Table13456[Количество],"",0,1)</f>
        <v>1</v>
      </c>
      <c r="G1863" s="5">
        <f>_xlfn.XLOOKUP(A1863,[3]!Table13456[No заказа],[3]!Table13456[Цена],"",0,1)</f>
        <v>8293</v>
      </c>
      <c r="H1863" s="2" t="str">
        <f>M01_SETTINGS!$F$2</f>
        <v>KASPI</v>
      </c>
    </row>
    <row r="1864" spans="1:8" x14ac:dyDescent="0.35">
      <c r="A1864" s="2">
        <v>526021012</v>
      </c>
      <c r="B1864" s="3">
        <f>_xlfn.XLOOKUP(A1864,[3]!Table13456[No заказа],[3]!Table13456[Дата
отправки],"",0,1)</f>
        <v>45750</v>
      </c>
      <c r="C1864" s="3"/>
      <c r="D1864" s="3"/>
      <c r="F1864" s="5">
        <f>_xlfn.XLOOKUP(A1864,[3]!Table13456[No заказа],[3]!Table13456[Количество],"",0,1)</f>
        <v>1</v>
      </c>
      <c r="G1864" s="5">
        <f>_xlfn.XLOOKUP(A1864,[3]!Table13456[No заказа],[3]!Table13456[Цена],"",0,1)</f>
        <v>8392</v>
      </c>
      <c r="H1864" s="2" t="str">
        <f>M01_SETTINGS!$F$2</f>
        <v>KASPI</v>
      </c>
    </row>
    <row r="1865" spans="1:8" x14ac:dyDescent="0.35">
      <c r="A1865" s="2">
        <v>526256930</v>
      </c>
      <c r="B1865" s="3">
        <f>_xlfn.XLOOKUP(A1865,[3]!Table13456[No заказа],[3]!Table13456[Дата
отправки],"",0,1)</f>
        <v>45750</v>
      </c>
      <c r="C1865" s="3"/>
      <c r="D1865" s="3"/>
      <c r="F1865" s="5">
        <f>_xlfn.XLOOKUP(A1865,[3]!Table13456[No заказа],[3]!Table13456[Количество],"",0,1)</f>
        <v>1</v>
      </c>
      <c r="G1865" s="5">
        <f>_xlfn.XLOOKUP(A1865,[3]!Table13456[No заказа],[3]!Table13456[Цена],"",0,1)</f>
        <v>8798</v>
      </c>
      <c r="H1865" s="2" t="str">
        <f>M01_SETTINGS!$F$2</f>
        <v>KASPI</v>
      </c>
    </row>
    <row r="1866" spans="1:8" x14ac:dyDescent="0.35">
      <c r="A1866" s="2">
        <v>526305721</v>
      </c>
      <c r="B1866" s="3">
        <f>_xlfn.XLOOKUP(A1866,[3]!Table13456[No заказа],[3]!Table13456[Дата
отправки],"",0,1)</f>
        <v>45750</v>
      </c>
      <c r="C1866" s="3"/>
      <c r="D1866" s="3"/>
      <c r="F1866" s="5">
        <f>_xlfn.XLOOKUP(A1866,[3]!Table13456[No заказа],[3]!Table13456[Количество],"",0,1)</f>
        <v>1</v>
      </c>
      <c r="G1866" s="5">
        <f>_xlfn.XLOOKUP(A1866,[3]!Table13456[No заказа],[3]!Table13456[Цена],"",0,1)</f>
        <v>7869</v>
      </c>
      <c r="H1866" s="2" t="str">
        <f>M01_SETTINGS!$F$2</f>
        <v>KASPI</v>
      </c>
    </row>
    <row r="1867" spans="1:8" x14ac:dyDescent="0.35">
      <c r="A1867" s="2">
        <v>526353069</v>
      </c>
      <c r="B1867" s="3">
        <f>_xlfn.XLOOKUP(A1867,[3]!Table13456[No заказа],[3]!Table13456[Дата
отправки],"",0,1)</f>
        <v>45750</v>
      </c>
      <c r="C1867" s="3"/>
      <c r="D1867" s="3"/>
      <c r="F1867" s="5">
        <f>_xlfn.XLOOKUP(A1867,[3]!Table13456[No заказа],[3]!Table13456[Количество],"",0,1)</f>
        <v>1</v>
      </c>
      <c r="G1867" s="5">
        <f>_xlfn.XLOOKUP(A1867,[3]!Table13456[No заказа],[3]!Table13456[Цена],"",0,1)</f>
        <v>7899</v>
      </c>
      <c r="H1867" s="2" t="str">
        <f>M01_SETTINGS!$F$2</f>
        <v>KASPI</v>
      </c>
    </row>
    <row r="1868" spans="1:8" x14ac:dyDescent="0.35">
      <c r="A1868" s="2">
        <v>526351598</v>
      </c>
      <c r="B1868" s="3">
        <f>_xlfn.XLOOKUP(A1868,[3]!Table13456[No заказа],[3]!Table13456[Дата
отправки],"",0,1)</f>
        <v>45750</v>
      </c>
      <c r="C1868" s="3"/>
      <c r="D1868" s="3"/>
      <c r="F1868" s="5">
        <f>_xlfn.XLOOKUP(A1868,[3]!Table13456[No заказа],[3]!Table13456[Количество],"",0,1)</f>
        <v>1</v>
      </c>
      <c r="G1868" s="5">
        <f>_xlfn.XLOOKUP(A1868,[3]!Table13456[No заказа],[3]!Table13456[Цена],"",0,1)</f>
        <v>8391</v>
      </c>
      <c r="H1868" s="2" t="str">
        <f>M01_SETTINGS!$F$2</f>
        <v>KASPI</v>
      </c>
    </row>
    <row r="1869" spans="1:8" x14ac:dyDescent="0.35">
      <c r="A1869" s="2">
        <v>525253062</v>
      </c>
      <c r="B1869" s="3">
        <f>_xlfn.XLOOKUP(A1869,[3]!Table13456[No заказа],[3]!Table13456[Дата
отправки],"",0,1)</f>
        <v>45749</v>
      </c>
      <c r="C1869" s="3"/>
      <c r="D1869" s="3"/>
      <c r="F1869" s="5">
        <f>_xlfn.XLOOKUP(A1869,[3]!Table13456[No заказа],[3]!Table13456[Количество],"",0,1)</f>
        <v>1</v>
      </c>
      <c r="G1869" s="5">
        <f>_xlfn.XLOOKUP(A1869,[3]!Table13456[No заказа],[3]!Table13456[Цена],"",0,1)</f>
        <v>9000</v>
      </c>
      <c r="H1869" s="2" t="str">
        <f>M01_SETTINGS!$F$2</f>
        <v>KASPI</v>
      </c>
    </row>
    <row r="1870" spans="1:8" x14ac:dyDescent="0.35">
      <c r="A1870" s="2">
        <v>525759965</v>
      </c>
      <c r="B1870" s="3">
        <f>_xlfn.XLOOKUP(A1870,[3]!Table13456[No заказа],[3]!Table13456[Дата
отправки],"",0,1)</f>
        <v>45749</v>
      </c>
      <c r="C1870" s="3"/>
      <c r="D1870" s="3"/>
      <c r="F1870" s="5">
        <f>_xlfn.XLOOKUP(A1870,[3]!Table13456[No заказа],[3]!Table13456[Количество],"",0,1)</f>
        <v>1</v>
      </c>
      <c r="G1870" s="5">
        <f>_xlfn.XLOOKUP(A1870,[3]!Table13456[No заказа],[3]!Table13456[Цена],"",0,1)</f>
        <v>7870</v>
      </c>
      <c r="H1870" s="2" t="str">
        <f>M01_SETTINGS!$F$2</f>
        <v>KASPI</v>
      </c>
    </row>
    <row r="1871" spans="1:8" x14ac:dyDescent="0.35">
      <c r="A1871" s="2">
        <v>525838271</v>
      </c>
      <c r="B1871" s="3">
        <f>_xlfn.XLOOKUP(A1871,[3]!Table13456[No заказа],[3]!Table13456[Дата
отправки],"",0,1)</f>
        <v>45749</v>
      </c>
      <c r="C1871" s="3"/>
      <c r="D1871" s="3"/>
      <c r="F1871" s="5">
        <f>_xlfn.XLOOKUP(A1871,[3]!Table13456[No заказа],[3]!Table13456[Количество],"",0,1)</f>
        <v>1</v>
      </c>
      <c r="G1871" s="5">
        <f>_xlfn.XLOOKUP(A1871,[3]!Table13456[No заказа],[3]!Table13456[Цена],"",0,1)</f>
        <v>8351</v>
      </c>
      <c r="H1871" s="2" t="str">
        <f>M01_SETTINGS!$F$2</f>
        <v>KASPI</v>
      </c>
    </row>
    <row r="1872" spans="1:8" x14ac:dyDescent="0.35">
      <c r="A1872" s="2">
        <v>525462769</v>
      </c>
      <c r="B1872" s="3">
        <f>_xlfn.XLOOKUP(A1872,[3]!Table13456[No заказа],[3]!Table13456[Дата
отправки],"",0,1)</f>
        <v>45749</v>
      </c>
      <c r="C1872" s="3"/>
      <c r="D1872" s="3"/>
      <c r="F1872" s="5">
        <f>_xlfn.XLOOKUP(A1872,[3]!Table13456[No заказа],[3]!Table13456[Количество],"",0,1)</f>
        <v>1</v>
      </c>
      <c r="G1872" s="5">
        <f>_xlfn.XLOOKUP(A1872,[3]!Table13456[No заказа],[3]!Table13456[Цена],"",0,1)</f>
        <v>9865</v>
      </c>
      <c r="H1872" s="2" t="str">
        <f>M01_SETTINGS!$F$2</f>
        <v>KASPI</v>
      </c>
    </row>
    <row r="1873" spans="1:8" x14ac:dyDescent="0.35">
      <c r="A1873" s="2">
        <v>525473044</v>
      </c>
      <c r="B1873" s="3">
        <f>_xlfn.XLOOKUP(A1873,[3]!Table13456[No заказа],[3]!Table13456[Дата
отправки],"",0,1)</f>
        <v>45749</v>
      </c>
      <c r="C1873" s="3"/>
      <c r="D1873" s="3"/>
      <c r="F1873" s="5">
        <f>_xlfn.XLOOKUP(A1873,[3]!Table13456[No заказа],[3]!Table13456[Количество],"",0,1)</f>
        <v>1</v>
      </c>
      <c r="G1873" s="5">
        <f>_xlfn.XLOOKUP(A1873,[3]!Table13456[No заказа],[3]!Table13456[Цена],"",0,1)</f>
        <v>8000</v>
      </c>
      <c r="H1873" s="2" t="str">
        <f>M01_SETTINGS!$F$2</f>
        <v>KASPI</v>
      </c>
    </row>
    <row r="1874" spans="1:8" x14ac:dyDescent="0.35">
      <c r="A1874" s="2">
        <v>525345744</v>
      </c>
      <c r="B1874" s="3">
        <f>_xlfn.XLOOKUP(A1874,[3]!Table13456[No заказа],[3]!Table13456[Дата
отправки],"",0,1)</f>
        <v>45749</v>
      </c>
      <c r="C1874" s="3"/>
      <c r="D1874" s="3"/>
      <c r="F1874" s="5">
        <f>_xlfn.XLOOKUP(A1874,[3]!Table13456[No заказа],[3]!Table13456[Количество],"",0,1)</f>
        <v>1</v>
      </c>
      <c r="G1874" s="5">
        <f>_xlfn.XLOOKUP(A1874,[3]!Table13456[No заказа],[3]!Table13456[Цена],"",0,1)</f>
        <v>8000</v>
      </c>
      <c r="H1874" s="2" t="str">
        <f>M01_SETTINGS!$F$2</f>
        <v>KASPI</v>
      </c>
    </row>
    <row r="1875" spans="1:8" x14ac:dyDescent="0.35">
      <c r="A1875" s="2">
        <v>525522526</v>
      </c>
      <c r="B1875" s="3">
        <f>_xlfn.XLOOKUP(A1875,[3]!Table13456[No заказа],[3]!Table13456[Дата
отправки],"",0,1)</f>
        <v>45749</v>
      </c>
      <c r="C1875" s="3"/>
      <c r="D1875" s="3"/>
      <c r="F1875" s="5">
        <f>_xlfn.XLOOKUP(A1875,[3]!Table13456[No заказа],[3]!Table13456[Количество],"",0,1)</f>
        <v>1</v>
      </c>
      <c r="G1875" s="5">
        <f>_xlfn.XLOOKUP(A1875,[3]!Table13456[No заказа],[3]!Table13456[Цена],"",0,1)</f>
        <v>8899</v>
      </c>
      <c r="H1875" s="2" t="str">
        <f>M01_SETTINGS!$F$2</f>
        <v>KASPI</v>
      </c>
    </row>
    <row r="1876" spans="1:8" x14ac:dyDescent="0.35">
      <c r="A1876" s="2">
        <v>525799854</v>
      </c>
      <c r="B1876" s="3">
        <f>_xlfn.XLOOKUP(A1876,[3]!Table13456[No заказа],[3]!Table13456[Дата
отправки],"",0,1)</f>
        <v>45749</v>
      </c>
      <c r="C1876" s="3"/>
      <c r="D1876" s="3"/>
      <c r="F1876" s="5">
        <f>_xlfn.XLOOKUP(A1876,[3]!Table13456[No заказа],[3]!Table13456[Количество],"",0,1)</f>
        <v>1</v>
      </c>
      <c r="G1876" s="5">
        <f>_xlfn.XLOOKUP(A1876,[3]!Table13456[No заказа],[3]!Table13456[Цена],"",0,1)</f>
        <v>17990</v>
      </c>
      <c r="H1876" s="2" t="str">
        <f>M01_SETTINGS!$F$2</f>
        <v>KASPI</v>
      </c>
    </row>
    <row r="1877" spans="1:8" x14ac:dyDescent="0.35">
      <c r="A1877" s="2">
        <v>525235471</v>
      </c>
      <c r="B1877" s="3">
        <f>_xlfn.XLOOKUP(A1877,[3]!Table13456[No заказа],[3]!Table13456[Дата
отправки],"",0,1)</f>
        <v>45749</v>
      </c>
      <c r="C1877" s="3"/>
      <c r="D1877" s="3"/>
      <c r="F1877" s="5">
        <f>_xlfn.XLOOKUP(A1877,[3]!Table13456[No заказа],[3]!Table13456[Количество],"",0,1)</f>
        <v>1</v>
      </c>
      <c r="G1877" s="5">
        <f>_xlfn.XLOOKUP(A1877,[3]!Table13456[No заказа],[3]!Table13456[Цена],"",0,1)</f>
        <v>14990</v>
      </c>
      <c r="H1877" s="2" t="str">
        <f>M01_SETTINGS!$F$2</f>
        <v>KASPI</v>
      </c>
    </row>
    <row r="1878" spans="1:8" x14ac:dyDescent="0.35">
      <c r="A1878" s="2">
        <v>525523513</v>
      </c>
      <c r="B1878" s="3">
        <f>_xlfn.XLOOKUP(A1878,[3]!Table13456[No заказа],[3]!Table13456[Дата
отправки],"",0,1)</f>
        <v>45749</v>
      </c>
      <c r="C1878" s="3"/>
      <c r="D1878" s="3"/>
      <c r="F1878" s="5">
        <f>_xlfn.XLOOKUP(A1878,[3]!Table13456[No заказа],[3]!Table13456[Количество],"",0,1)</f>
        <v>1</v>
      </c>
      <c r="G1878" s="5">
        <f>_xlfn.XLOOKUP(A1878,[3]!Table13456[No заказа],[3]!Table13456[Цена],"",0,1)</f>
        <v>8580</v>
      </c>
      <c r="H1878" s="2" t="str">
        <f>M01_SETTINGS!$F$2</f>
        <v>KASPI</v>
      </c>
    </row>
    <row r="1879" spans="1:8" x14ac:dyDescent="0.35">
      <c r="A1879" s="2">
        <v>525463407</v>
      </c>
      <c r="B1879" s="3">
        <f>_xlfn.XLOOKUP(A1879,[3]!Table13456[No заказа],[3]!Table13456[Дата
отправки],"",0,1)</f>
        <v>45749</v>
      </c>
      <c r="C1879" s="3"/>
      <c r="D1879" s="3"/>
      <c r="F1879" s="5">
        <f>_xlfn.XLOOKUP(A1879,[3]!Table13456[No заказа],[3]!Table13456[Количество],"",0,1)</f>
        <v>1</v>
      </c>
      <c r="G1879" s="5">
        <f>_xlfn.XLOOKUP(A1879,[3]!Table13456[No заказа],[3]!Table13456[Цена],"",0,1)</f>
        <v>8897</v>
      </c>
      <c r="H1879" s="2" t="str">
        <f>M01_SETTINGS!$F$2</f>
        <v>KASPI</v>
      </c>
    </row>
    <row r="1880" spans="1:8" x14ac:dyDescent="0.35">
      <c r="A1880" s="2">
        <v>525598521</v>
      </c>
      <c r="B1880" s="3">
        <f>_xlfn.XLOOKUP(A1880,[3]!Table13456[No заказа],[3]!Table13456[Дата
отправки],"",0,1)</f>
        <v>45749</v>
      </c>
      <c r="C1880" s="3"/>
      <c r="D1880" s="3"/>
      <c r="F1880" s="5">
        <f>_xlfn.XLOOKUP(A1880,[3]!Table13456[No заказа],[3]!Table13456[Количество],"",0,1)</f>
        <v>1</v>
      </c>
      <c r="G1880" s="5">
        <f>_xlfn.XLOOKUP(A1880,[3]!Table13456[No заказа],[3]!Table13456[Цена],"",0,1)</f>
        <v>7869</v>
      </c>
      <c r="H1880" s="2" t="str">
        <f>M01_SETTINGS!$F$2</f>
        <v>KASPI</v>
      </c>
    </row>
    <row r="1881" spans="1:8" x14ac:dyDescent="0.35">
      <c r="A1881" s="2">
        <v>525428604</v>
      </c>
      <c r="B1881" s="3">
        <f>_xlfn.XLOOKUP(A1881,[3]!Table13456[No заказа],[3]!Table13456[Дата
отправки],"",0,1)</f>
        <v>45749</v>
      </c>
      <c r="C1881" s="3"/>
      <c r="D1881" s="3"/>
      <c r="F1881" s="5">
        <f>_xlfn.XLOOKUP(A1881,[3]!Table13456[No заказа],[3]!Table13456[Количество],"",0,1)</f>
        <v>1</v>
      </c>
      <c r="G1881" s="5">
        <f>_xlfn.XLOOKUP(A1881,[3]!Table13456[No заказа],[3]!Table13456[Цена],"",0,1)</f>
        <v>8351</v>
      </c>
      <c r="H1881" s="2" t="str">
        <f>M01_SETTINGS!$F$2</f>
        <v>KASPI</v>
      </c>
    </row>
    <row r="1882" spans="1:8" x14ac:dyDescent="0.35">
      <c r="A1882" s="2">
        <v>525529408</v>
      </c>
      <c r="B1882" s="3">
        <f>_xlfn.XLOOKUP(A1882,[3]!Table13456[No заказа],[3]!Table13456[Дата
отправки],"",0,1)</f>
        <v>45749</v>
      </c>
      <c r="C1882" s="3"/>
      <c r="D1882" s="3"/>
      <c r="F1882" s="5">
        <f>_xlfn.XLOOKUP(A1882,[3]!Table13456[No заказа],[3]!Table13456[Количество],"",0,1)</f>
        <v>1</v>
      </c>
      <c r="G1882" s="5">
        <f>_xlfn.XLOOKUP(A1882,[3]!Table13456[No заказа],[3]!Table13456[Цена],"",0,1)</f>
        <v>8392</v>
      </c>
      <c r="H1882" s="2" t="str">
        <f>M01_SETTINGS!$F$2</f>
        <v>KASPI</v>
      </c>
    </row>
    <row r="1883" spans="1:8" x14ac:dyDescent="0.35">
      <c r="A1883" s="2">
        <v>525715934</v>
      </c>
      <c r="B1883" s="3">
        <f>_xlfn.XLOOKUP(A1883,[3]!Table13456[No заказа],[3]!Table13456[Дата
отправки],"",0,1)</f>
        <v>45749</v>
      </c>
      <c r="C1883" s="3"/>
      <c r="D1883" s="3"/>
      <c r="F1883" s="5">
        <f>_xlfn.XLOOKUP(A1883,[3]!Table13456[No заказа],[3]!Table13456[Количество],"",0,1)</f>
        <v>1</v>
      </c>
      <c r="G1883" s="5">
        <f>_xlfn.XLOOKUP(A1883,[3]!Table13456[No заказа],[3]!Table13456[Цена],"",0,1)</f>
        <v>8351</v>
      </c>
      <c r="H1883" s="2" t="str">
        <f>M01_SETTINGS!$F$2</f>
        <v>KASPI</v>
      </c>
    </row>
    <row r="1884" spans="1:8" x14ac:dyDescent="0.35">
      <c r="A1884" s="2">
        <v>525363947</v>
      </c>
      <c r="B1884" s="3">
        <f>_xlfn.XLOOKUP(A1884,[3]!Table13456[No заказа],[3]!Table13456[Дата
отправки],"",0,1)</f>
        <v>45749</v>
      </c>
      <c r="C1884" s="3"/>
      <c r="D1884" s="3"/>
      <c r="F1884" s="5">
        <f>_xlfn.XLOOKUP(A1884,[3]!Table13456[No заказа],[3]!Table13456[Количество],"",0,1)</f>
        <v>1</v>
      </c>
      <c r="G1884" s="5">
        <f>_xlfn.XLOOKUP(A1884,[3]!Table13456[No заказа],[3]!Table13456[Цена],"",0,1)</f>
        <v>8897</v>
      </c>
      <c r="H1884" s="2" t="str">
        <f>M01_SETTINGS!$F$2</f>
        <v>KASPI</v>
      </c>
    </row>
    <row r="1885" spans="1:8" x14ac:dyDescent="0.35">
      <c r="A1885" s="2">
        <v>525527190</v>
      </c>
      <c r="B1885" s="3">
        <f>_xlfn.XLOOKUP(A1885,[3]!Table13456[No заказа],[3]!Table13456[Дата
отправки],"",0,1)</f>
        <v>45749</v>
      </c>
      <c r="C1885" s="3"/>
      <c r="D1885" s="3"/>
      <c r="F1885" s="5">
        <f>_xlfn.XLOOKUP(A1885,[3]!Table13456[No заказа],[3]!Table13456[Количество],"",0,1)</f>
        <v>1</v>
      </c>
      <c r="G1885" s="5">
        <f>_xlfn.XLOOKUP(A1885,[3]!Table13456[No заказа],[3]!Table13456[Цена],"",0,1)</f>
        <v>8361</v>
      </c>
      <c r="H1885" s="2" t="str">
        <f>M01_SETTINGS!$F$2</f>
        <v>KASPI</v>
      </c>
    </row>
    <row r="1886" spans="1:8" x14ac:dyDescent="0.35">
      <c r="A1886" s="2">
        <v>525453158</v>
      </c>
      <c r="B1886" s="3">
        <f>_xlfn.XLOOKUP(A1886,[3]!Table13456[No заказа],[3]!Table13456[Дата
отправки],"",0,1)</f>
        <v>45749</v>
      </c>
      <c r="C1886" s="3"/>
      <c r="D1886" s="3"/>
      <c r="F1886" s="5">
        <f>_xlfn.XLOOKUP(A1886,[3]!Table13456[No заказа],[3]!Table13456[Количество],"",0,1)</f>
        <v>1</v>
      </c>
      <c r="G1886" s="5">
        <f>_xlfn.XLOOKUP(A1886,[3]!Table13456[No заказа],[3]!Table13456[Цена],"",0,1)</f>
        <v>8212</v>
      </c>
      <c r="H1886" s="2" t="str">
        <f>M01_SETTINGS!$F$2</f>
        <v>KASPI</v>
      </c>
    </row>
    <row r="1887" spans="1:8" x14ac:dyDescent="0.35">
      <c r="A1887" s="2">
        <v>525512478</v>
      </c>
      <c r="B1887" s="3">
        <f>_xlfn.XLOOKUP(A1887,[3]!Table13456[No заказа],[3]!Table13456[Дата
отправки],"",0,1)</f>
        <v>45749</v>
      </c>
      <c r="C1887" s="3"/>
      <c r="D1887" s="3"/>
      <c r="F1887" s="5">
        <f>_xlfn.XLOOKUP(A1887,[3]!Table13456[No заказа],[3]!Table13456[Количество],"",0,1)</f>
        <v>1</v>
      </c>
      <c r="G1887" s="5">
        <f>_xlfn.XLOOKUP(A1887,[3]!Table13456[No заказа],[3]!Table13456[Цена],"",0,1)</f>
        <v>8361</v>
      </c>
      <c r="H1887" s="2" t="str">
        <f>M01_SETTINGS!$F$2</f>
        <v>KASPI</v>
      </c>
    </row>
    <row r="1888" spans="1:8" x14ac:dyDescent="0.35">
      <c r="A1888" s="2">
        <v>525761082</v>
      </c>
      <c r="B1888" s="3">
        <f>_xlfn.XLOOKUP(A1888,[3]!Table13456[No заказа],[3]!Table13456[Дата
отправки],"",0,1)</f>
        <v>45749</v>
      </c>
      <c r="C1888" s="3"/>
      <c r="D1888" s="3"/>
      <c r="F1888" s="5">
        <f>_xlfn.XLOOKUP(A1888,[3]!Table13456[No заказа],[3]!Table13456[Количество],"",0,1)</f>
        <v>1</v>
      </c>
      <c r="G1888" s="5">
        <f>_xlfn.XLOOKUP(A1888,[3]!Table13456[No заказа],[3]!Table13456[Цена],"",0,1)</f>
        <v>8580</v>
      </c>
      <c r="H1888" s="2" t="str">
        <f>M01_SETTINGS!$F$2</f>
        <v>KASPI</v>
      </c>
    </row>
    <row r="1889" spans="1:8" x14ac:dyDescent="0.35">
      <c r="A1889" s="2">
        <v>525445548</v>
      </c>
      <c r="B1889" s="3">
        <f>_xlfn.XLOOKUP(A1889,[3]!Table13456[No заказа],[3]!Table13456[Дата
отправки],"",0,1)</f>
        <v>45749</v>
      </c>
      <c r="C1889" s="3"/>
      <c r="D1889" s="3"/>
      <c r="F1889" s="5">
        <f>_xlfn.XLOOKUP(A1889,[3]!Table13456[No заказа],[3]!Table13456[Количество],"",0,1)</f>
        <v>1</v>
      </c>
      <c r="G1889" s="5">
        <f>_xlfn.XLOOKUP(A1889,[3]!Table13456[No заказа],[3]!Table13456[Цена],"",0,1)</f>
        <v>8190</v>
      </c>
      <c r="H1889" s="2" t="str">
        <f>M01_SETTINGS!$F$2</f>
        <v>KASPI</v>
      </c>
    </row>
    <row r="1890" spans="1:8" x14ac:dyDescent="0.35">
      <c r="A1890" s="2">
        <v>525542613</v>
      </c>
      <c r="B1890" s="3">
        <f>_xlfn.XLOOKUP(A1890,[3]!Table13456[No заказа],[3]!Table13456[Дата
отправки],"",0,1)</f>
        <v>45749</v>
      </c>
      <c r="C1890" s="3"/>
      <c r="D1890" s="3"/>
      <c r="F1890" s="5">
        <f>_xlfn.XLOOKUP(A1890,[3]!Table13456[No заказа],[3]!Table13456[Количество],"",0,1)</f>
        <v>1</v>
      </c>
      <c r="G1890" s="5">
        <f>_xlfn.XLOOKUP(A1890,[3]!Table13456[No заказа],[3]!Table13456[Цена],"",0,1)</f>
        <v>8297</v>
      </c>
      <c r="H1890" s="2" t="str">
        <f>M01_SETTINGS!$F$2</f>
        <v>KASPI</v>
      </c>
    </row>
    <row r="1891" spans="1:8" x14ac:dyDescent="0.35">
      <c r="A1891" s="2">
        <v>525524087</v>
      </c>
      <c r="B1891" s="3">
        <f>_xlfn.XLOOKUP(A1891,[3]!Table13456[No заказа],[3]!Table13456[Дата
отправки],"",0,1)</f>
        <v>45749</v>
      </c>
      <c r="C1891" s="3"/>
      <c r="D1891" s="3"/>
      <c r="F1891" s="5">
        <f>_xlfn.XLOOKUP(A1891,[3]!Table13456[No заказа],[3]!Table13456[Количество],"",0,1)</f>
        <v>1</v>
      </c>
      <c r="G1891" s="5">
        <f>_xlfn.XLOOKUP(A1891,[3]!Table13456[No заказа],[3]!Table13456[Цена],"",0,1)</f>
        <v>8392</v>
      </c>
      <c r="H1891" s="2" t="str">
        <f>M01_SETTINGS!$F$2</f>
        <v>KASPI</v>
      </c>
    </row>
    <row r="1892" spans="1:8" x14ac:dyDescent="0.35">
      <c r="A1892" s="2">
        <v>525679690</v>
      </c>
      <c r="B1892" s="3">
        <f>_xlfn.XLOOKUP(A1892,[3]!Table13456[No заказа],[3]!Table13456[Дата
отправки],"",0,1)</f>
        <v>45749</v>
      </c>
      <c r="C1892" s="3"/>
      <c r="D1892" s="3"/>
      <c r="F1892" s="5">
        <f>_xlfn.XLOOKUP(A1892,[3]!Table13456[No заказа],[3]!Table13456[Количество],"",0,1)</f>
        <v>1</v>
      </c>
      <c r="G1892" s="5">
        <f>_xlfn.XLOOKUP(A1892,[3]!Table13456[No заказа],[3]!Table13456[Цена],"",0,1)</f>
        <v>7869</v>
      </c>
      <c r="H1892" s="2" t="str">
        <f>M01_SETTINGS!$F$2</f>
        <v>KASPI</v>
      </c>
    </row>
    <row r="1893" spans="1:8" x14ac:dyDescent="0.35">
      <c r="A1893" s="2">
        <v>525582802</v>
      </c>
      <c r="B1893" s="3">
        <f>_xlfn.XLOOKUP(A1893,[3]!Table13456[No заказа],[3]!Table13456[Дата
отправки],"",0,1)</f>
        <v>45749</v>
      </c>
      <c r="C1893" s="3"/>
      <c r="D1893" s="3"/>
      <c r="F1893" s="5">
        <f>_xlfn.XLOOKUP(A1893,[3]!Table13456[No заказа],[3]!Table13456[Количество],"",0,1)</f>
        <v>1</v>
      </c>
      <c r="G1893" s="5">
        <f>_xlfn.XLOOKUP(A1893,[3]!Table13456[No заказа],[3]!Table13456[Цена],"",0,1)</f>
        <v>8798</v>
      </c>
      <c r="H1893" s="2" t="str">
        <f>M01_SETTINGS!$F$2</f>
        <v>KASPI</v>
      </c>
    </row>
    <row r="1894" spans="1:8" x14ac:dyDescent="0.35">
      <c r="A1894" s="2">
        <v>525426178</v>
      </c>
      <c r="B1894" s="3">
        <f>_xlfn.XLOOKUP(A1894,[3]!Table13456[No заказа],[3]!Table13456[Дата
отправки],"",0,1)</f>
        <v>45749</v>
      </c>
      <c r="C1894" s="3"/>
      <c r="D1894" s="3"/>
      <c r="F1894" s="5">
        <f>_xlfn.XLOOKUP(A1894,[3]!Table13456[No заказа],[3]!Table13456[Количество],"",0,1)</f>
        <v>2</v>
      </c>
      <c r="G1894" s="5">
        <f>_xlfn.XLOOKUP(A1894,[3]!Table13456[No заказа],[3]!Table13456[Цена],"",0,1)</f>
        <v>15738</v>
      </c>
      <c r="H1894" s="2" t="str">
        <f>M01_SETTINGS!$F$2</f>
        <v>KASPI</v>
      </c>
    </row>
    <row r="1895" spans="1:8" x14ac:dyDescent="0.35">
      <c r="A1895" s="2">
        <v>525424275</v>
      </c>
      <c r="B1895" s="3">
        <f>_xlfn.XLOOKUP(A1895,[3]!Table13456[No заказа],[3]!Table13456[Дата
отправки],"",0,1)</f>
        <v>45749</v>
      </c>
      <c r="C1895" s="3"/>
      <c r="D1895" s="3"/>
      <c r="F1895" s="5">
        <f>_xlfn.XLOOKUP(A1895,[3]!Table13456[No заказа],[3]!Table13456[Количество],"",0,1)</f>
        <v>1</v>
      </c>
      <c r="G1895" s="5">
        <f>_xlfn.XLOOKUP(A1895,[3]!Table13456[No заказа],[3]!Table13456[Цена],"",0,1)</f>
        <v>8147</v>
      </c>
      <c r="H1895" s="2" t="str">
        <f>M01_SETTINGS!$F$2</f>
        <v>KASPI</v>
      </c>
    </row>
    <row r="1896" spans="1:8" x14ac:dyDescent="0.35">
      <c r="A1896" s="2">
        <v>524643071</v>
      </c>
      <c r="B1896" s="3">
        <f>_xlfn.XLOOKUP(A1896,[3]!Table13456[No заказа],[3]!Table13456[Дата
отправки],"",0,1)</f>
        <v>45748</v>
      </c>
      <c r="C1896" s="3"/>
      <c r="D1896" s="3"/>
      <c r="F1896" s="5">
        <f>_xlfn.XLOOKUP(A1896,[3]!Table13456[No заказа],[3]!Table13456[Количество],"",0,1)</f>
        <v>1</v>
      </c>
      <c r="G1896" s="5">
        <f>_xlfn.XLOOKUP(A1896,[3]!Table13456[No заказа],[3]!Table13456[Цена],"",0,1)</f>
        <v>7990</v>
      </c>
      <c r="H1896" s="2" t="str">
        <f>M01_SETTINGS!$F$2</f>
        <v>KASPI</v>
      </c>
    </row>
    <row r="1897" spans="1:8" x14ac:dyDescent="0.35">
      <c r="A1897" s="2">
        <v>525087685</v>
      </c>
      <c r="B1897" s="3">
        <f>_xlfn.XLOOKUP(A1897,[3]!Table13456[No заказа],[3]!Table13456[Дата
отправки],"",0,1)</f>
        <v>45748</v>
      </c>
      <c r="C1897" s="3"/>
      <c r="D1897" s="3"/>
      <c r="F1897" s="5">
        <f>_xlfn.XLOOKUP(A1897,[3]!Table13456[No заказа],[3]!Table13456[Количество],"",0,1)</f>
        <v>1</v>
      </c>
      <c r="G1897" s="5">
        <f>_xlfn.XLOOKUP(A1897,[3]!Table13456[No заказа],[3]!Table13456[Цена],"",0,1)</f>
        <v>7999</v>
      </c>
      <c r="H1897" s="2" t="str">
        <f>M01_SETTINGS!$F$2</f>
        <v>KASPI</v>
      </c>
    </row>
    <row r="1898" spans="1:8" x14ac:dyDescent="0.35">
      <c r="A1898" s="2">
        <v>525137973</v>
      </c>
      <c r="B1898" s="3">
        <f>_xlfn.XLOOKUP(A1898,[3]!Table13456[No заказа],[3]!Table13456[Дата
отправки],"",0,1)</f>
        <v>45748</v>
      </c>
      <c r="C1898" s="3"/>
      <c r="D1898" s="3"/>
      <c r="F1898" s="5">
        <f>_xlfn.XLOOKUP(A1898,[3]!Table13456[No заказа],[3]!Table13456[Количество],"",0,1)</f>
        <v>1</v>
      </c>
      <c r="G1898" s="5">
        <f>_xlfn.XLOOKUP(A1898,[3]!Table13456[No заказа],[3]!Table13456[Цена],"",0,1)</f>
        <v>7870</v>
      </c>
      <c r="H1898" s="2" t="str">
        <f>M01_SETTINGS!$F$2</f>
        <v>KASPI</v>
      </c>
    </row>
    <row r="1899" spans="1:8" x14ac:dyDescent="0.35">
      <c r="A1899" s="2">
        <v>525056594</v>
      </c>
      <c r="B1899" s="3">
        <f>_xlfn.XLOOKUP(A1899,[3]!Table13456[No заказа],[3]!Table13456[Дата
отправки],"",0,1)</f>
        <v>45748</v>
      </c>
      <c r="C1899" s="3"/>
      <c r="D1899" s="3"/>
      <c r="F1899" s="5">
        <f>_xlfn.XLOOKUP(A1899,[3]!Table13456[No заказа],[3]!Table13456[Количество],"",0,1)</f>
        <v>1</v>
      </c>
      <c r="G1899" s="5">
        <f>_xlfn.XLOOKUP(A1899,[3]!Table13456[No заказа],[3]!Table13456[Цена],"",0,1)</f>
        <v>8000</v>
      </c>
      <c r="H1899" s="2" t="str">
        <f>M01_SETTINGS!$F$2</f>
        <v>KASPI</v>
      </c>
    </row>
    <row r="1900" spans="1:8" x14ac:dyDescent="0.35">
      <c r="A1900" s="2">
        <v>524822231</v>
      </c>
      <c r="B1900" s="3">
        <f>_xlfn.XLOOKUP(A1900,[3]!Table13456[No заказа],[3]!Table13456[Дата
отправки],"",0,1)</f>
        <v>45748</v>
      </c>
      <c r="C1900" s="3"/>
      <c r="D1900" s="3"/>
      <c r="F1900" s="5">
        <f>_xlfn.XLOOKUP(A1900,[3]!Table13456[No заказа],[3]!Table13456[Количество],"",0,1)</f>
        <v>1</v>
      </c>
      <c r="G1900" s="5">
        <f>_xlfn.XLOOKUP(A1900,[3]!Table13456[No заказа],[3]!Table13456[Цена],"",0,1)</f>
        <v>11000</v>
      </c>
      <c r="H1900" s="2" t="str">
        <f>M01_SETTINGS!$F$2</f>
        <v>KASPI</v>
      </c>
    </row>
    <row r="1901" spans="1:8" x14ac:dyDescent="0.35">
      <c r="A1901" s="2">
        <v>524710436</v>
      </c>
      <c r="B1901" s="3">
        <f>_xlfn.XLOOKUP(A1901,[3]!Table13456[No заказа],[3]!Table13456[Дата
отправки],"",0,1)</f>
        <v>45748</v>
      </c>
      <c r="C1901" s="3"/>
      <c r="D1901" s="3"/>
      <c r="F1901" s="5">
        <f>_xlfn.XLOOKUP(A1901,[3]!Table13456[No заказа],[3]!Table13456[Количество],"",0,1)</f>
        <v>1</v>
      </c>
      <c r="G1901" s="5">
        <f>_xlfn.XLOOKUP(A1901,[3]!Table13456[No заказа],[3]!Table13456[Цена],"",0,1)</f>
        <v>14990</v>
      </c>
      <c r="H1901" s="2" t="str">
        <f>M01_SETTINGS!$F$2</f>
        <v>KASPI</v>
      </c>
    </row>
    <row r="1902" spans="1:8" x14ac:dyDescent="0.35">
      <c r="A1902" s="2">
        <v>525060753</v>
      </c>
      <c r="B1902" s="3">
        <f>_xlfn.XLOOKUP(A1902,[3]!Table13456[No заказа],[3]!Table13456[Дата
отправки],"",0,1)</f>
        <v>45748</v>
      </c>
      <c r="C1902" s="3"/>
      <c r="D1902" s="3"/>
      <c r="F1902" s="5">
        <f>_xlfn.XLOOKUP(A1902,[3]!Table13456[No заказа],[3]!Table13456[Количество],"",0,1)</f>
        <v>1</v>
      </c>
      <c r="G1902" s="5">
        <f>_xlfn.XLOOKUP(A1902,[3]!Table13456[No заказа],[3]!Table13456[Цена],"",0,1)</f>
        <v>14990</v>
      </c>
      <c r="H1902" s="2" t="str">
        <f>M01_SETTINGS!$F$2</f>
        <v>KASPI</v>
      </c>
    </row>
    <row r="1903" spans="1:8" x14ac:dyDescent="0.35">
      <c r="A1903" s="2">
        <v>524968881</v>
      </c>
      <c r="B1903" s="3">
        <f>_xlfn.XLOOKUP(A1903,[3]!Table13456[No заказа],[3]!Table13456[Дата
отправки],"",0,1)</f>
        <v>45748</v>
      </c>
      <c r="C1903" s="3"/>
      <c r="D1903" s="3"/>
      <c r="F1903" s="5">
        <f>_xlfn.XLOOKUP(A1903,[3]!Table13456[No заказа],[3]!Table13456[Количество],"",0,1)</f>
        <v>1</v>
      </c>
      <c r="G1903" s="5">
        <f>_xlfn.XLOOKUP(A1903,[3]!Table13456[No заказа],[3]!Table13456[Цена],"",0,1)</f>
        <v>14990</v>
      </c>
      <c r="H1903" s="2" t="str">
        <f>M01_SETTINGS!$F$2</f>
        <v>KASPI</v>
      </c>
    </row>
    <row r="1904" spans="1:8" x14ac:dyDescent="0.35">
      <c r="A1904" s="2">
        <v>524840590</v>
      </c>
      <c r="B1904" s="3">
        <f>_xlfn.XLOOKUP(A1904,[3]!Table13456[No заказа],[3]!Table13456[Дата
отправки],"",0,1)</f>
        <v>45748</v>
      </c>
      <c r="C1904" s="3"/>
      <c r="D1904" s="3"/>
      <c r="F1904" s="5">
        <f>_xlfn.XLOOKUP(A1904,[3]!Table13456[No заказа],[3]!Table13456[Количество],"",0,1)</f>
        <v>1</v>
      </c>
      <c r="G1904" s="5">
        <f>_xlfn.XLOOKUP(A1904,[3]!Table13456[No заказа],[3]!Table13456[Цена],"",0,1)</f>
        <v>14990</v>
      </c>
      <c r="H1904" s="2" t="str">
        <f>M01_SETTINGS!$F$2</f>
        <v>KASPI</v>
      </c>
    </row>
    <row r="1905" spans="1:8" x14ac:dyDescent="0.35">
      <c r="A1905" s="2">
        <v>524919559</v>
      </c>
      <c r="B1905" s="3">
        <f>_xlfn.XLOOKUP(A1905,[3]!Table13456[No заказа],[3]!Table13456[Дата
отправки],"",0,1)</f>
        <v>45748</v>
      </c>
      <c r="C1905" s="3"/>
      <c r="D1905" s="3"/>
      <c r="F1905" s="5">
        <f>_xlfn.XLOOKUP(A1905,[3]!Table13456[No заказа],[3]!Table13456[Количество],"",0,1)</f>
        <v>1</v>
      </c>
      <c r="G1905" s="5">
        <f>_xlfn.XLOOKUP(A1905,[3]!Table13456[No заказа],[3]!Table13456[Цена],"",0,1)</f>
        <v>14990</v>
      </c>
      <c r="H1905" s="2" t="str">
        <f>M01_SETTINGS!$F$2</f>
        <v>KASPI</v>
      </c>
    </row>
    <row r="1906" spans="1:8" x14ac:dyDescent="0.35">
      <c r="A1906" s="2">
        <v>524889854</v>
      </c>
      <c r="B1906" s="3">
        <f>_xlfn.XLOOKUP(A1906,[3]!Table13456[No заказа],[3]!Table13456[Дата
отправки],"",0,1)</f>
        <v>45748</v>
      </c>
      <c r="C1906" s="3"/>
      <c r="D1906" s="3"/>
      <c r="F1906" s="5">
        <f>_xlfn.XLOOKUP(A1906,[3]!Table13456[No заказа],[3]!Table13456[Количество],"",0,1)</f>
        <v>1</v>
      </c>
      <c r="G1906" s="5">
        <f>_xlfn.XLOOKUP(A1906,[3]!Table13456[No заказа],[3]!Table13456[Цена],"",0,1)</f>
        <v>14990</v>
      </c>
      <c r="H1906" s="2" t="str">
        <f>M01_SETTINGS!$F$2</f>
        <v>KASPI</v>
      </c>
    </row>
    <row r="1907" spans="1:8" x14ac:dyDescent="0.35">
      <c r="A1907" s="2">
        <v>525107628</v>
      </c>
      <c r="B1907" s="3">
        <f>_xlfn.XLOOKUP(A1907,[3]!Table13456[No заказа],[3]!Table13456[Дата
отправки],"",0,1)</f>
        <v>45748</v>
      </c>
      <c r="C1907" s="3"/>
      <c r="D1907" s="3"/>
      <c r="F1907" s="5">
        <f>_xlfn.XLOOKUP(A1907,[3]!Table13456[No заказа],[3]!Table13456[Количество],"",0,1)</f>
        <v>1</v>
      </c>
      <c r="G1907" s="5">
        <f>_xlfn.XLOOKUP(A1907,[3]!Table13456[No заказа],[3]!Table13456[Цена],"",0,1)</f>
        <v>14990</v>
      </c>
      <c r="H1907" s="2" t="str">
        <f>M01_SETTINGS!$F$2</f>
        <v>KASPI</v>
      </c>
    </row>
    <row r="1908" spans="1:8" x14ac:dyDescent="0.35">
      <c r="A1908" s="2">
        <v>524879441</v>
      </c>
      <c r="B1908" s="3">
        <f>_xlfn.XLOOKUP(A1908,[3]!Table13456[No заказа],[3]!Table13456[Дата
отправки],"",0,1)</f>
        <v>45748</v>
      </c>
      <c r="C1908" s="3"/>
      <c r="D1908" s="3"/>
      <c r="F1908" s="5">
        <f>_xlfn.XLOOKUP(A1908,[3]!Table13456[No заказа],[3]!Table13456[Количество],"",0,1)</f>
        <v>1</v>
      </c>
      <c r="G1908" s="5">
        <f>_xlfn.XLOOKUP(A1908,[3]!Table13456[No заказа],[3]!Table13456[Цена],"",0,1)</f>
        <v>14990</v>
      </c>
      <c r="H1908" s="2" t="str">
        <f>M01_SETTINGS!$F$2</f>
        <v>KASPI</v>
      </c>
    </row>
    <row r="1909" spans="1:8" x14ac:dyDescent="0.35">
      <c r="A1909" s="2">
        <v>524781603</v>
      </c>
      <c r="B1909" s="3">
        <f>_xlfn.XLOOKUP(A1909,[3]!Table13456[No заказа],[3]!Table13456[Дата
отправки],"",0,1)</f>
        <v>45748</v>
      </c>
      <c r="C1909" s="3"/>
      <c r="D1909" s="3"/>
      <c r="F1909" s="5">
        <f>_xlfn.XLOOKUP(A1909,[3]!Table13456[No заказа],[3]!Table13456[Количество],"",0,1)</f>
        <v>1</v>
      </c>
      <c r="G1909" s="5">
        <f>_xlfn.XLOOKUP(A1909,[3]!Table13456[No заказа],[3]!Table13456[Цена],"",0,1)</f>
        <v>14990</v>
      </c>
      <c r="H1909" s="2" t="str">
        <f>M01_SETTINGS!$F$2</f>
        <v>KASPI</v>
      </c>
    </row>
    <row r="1910" spans="1:8" x14ac:dyDescent="0.35">
      <c r="A1910" s="2">
        <v>524595576</v>
      </c>
      <c r="B1910" s="3">
        <f>_xlfn.XLOOKUP(A1910,[3]!Table13456[No заказа],[3]!Table13456[Дата
отправки],"",0,1)</f>
        <v>45748</v>
      </c>
      <c r="C1910" s="3"/>
      <c r="D1910" s="3"/>
      <c r="F1910" s="5">
        <f>_xlfn.XLOOKUP(A1910,[3]!Table13456[No заказа],[3]!Table13456[Количество],"",0,1)</f>
        <v>1</v>
      </c>
      <c r="G1910" s="5">
        <f>_xlfn.XLOOKUP(A1910,[3]!Table13456[No заказа],[3]!Table13456[Цена],"",0,1)</f>
        <v>7899</v>
      </c>
      <c r="H1910" s="2" t="str">
        <f>M01_SETTINGS!$F$2</f>
        <v>KASPI</v>
      </c>
    </row>
    <row r="1911" spans="1:8" x14ac:dyDescent="0.35">
      <c r="A1911" s="2">
        <v>524702579</v>
      </c>
      <c r="B1911" s="3">
        <f>_xlfn.XLOOKUP(A1911,[3]!Table13456[No заказа],[3]!Table13456[Дата
отправки],"",0,1)</f>
        <v>45748</v>
      </c>
      <c r="C1911" s="3"/>
      <c r="D1911" s="3"/>
      <c r="F1911" s="5">
        <f>_xlfn.XLOOKUP(A1911,[3]!Table13456[No заказа],[3]!Table13456[Количество],"",0,1)</f>
        <v>1</v>
      </c>
      <c r="G1911" s="5">
        <f>_xlfn.XLOOKUP(A1911,[3]!Table13456[No заказа],[3]!Table13456[Цена],"",0,1)</f>
        <v>8580</v>
      </c>
      <c r="H1911" s="2" t="str">
        <f>M01_SETTINGS!$F$2</f>
        <v>KASPI</v>
      </c>
    </row>
    <row r="1912" spans="1:8" x14ac:dyDescent="0.35">
      <c r="A1912" s="2">
        <v>524742931</v>
      </c>
      <c r="B1912" s="3">
        <f>_xlfn.XLOOKUP(A1912,[3]!Table13456[No заказа],[3]!Table13456[Дата
отправки],"",0,1)</f>
        <v>45748</v>
      </c>
      <c r="C1912" s="3"/>
      <c r="D1912" s="3"/>
      <c r="F1912" s="5">
        <f>_xlfn.XLOOKUP(A1912,[3]!Table13456[No заказа],[3]!Table13456[Количество],"",0,1)</f>
        <v>1</v>
      </c>
      <c r="G1912" s="5">
        <f>_xlfn.XLOOKUP(A1912,[3]!Table13456[No заказа],[3]!Table13456[Цена],"",0,1)</f>
        <v>7899</v>
      </c>
      <c r="H1912" s="2" t="str">
        <f>M01_SETTINGS!$F$2</f>
        <v>KASPI</v>
      </c>
    </row>
    <row r="1913" spans="1:8" x14ac:dyDescent="0.35">
      <c r="A1913" s="2">
        <v>524597382</v>
      </c>
      <c r="B1913" s="3">
        <f>_xlfn.XLOOKUP(A1913,[3]!Table13456[No заказа],[3]!Table13456[Дата
отправки],"",0,1)</f>
        <v>45748</v>
      </c>
      <c r="C1913" s="3"/>
      <c r="D1913" s="3"/>
      <c r="F1913" s="5">
        <f>_xlfn.XLOOKUP(A1913,[3]!Table13456[No заказа],[3]!Table13456[Количество],"",0,1)</f>
        <v>1</v>
      </c>
      <c r="G1913" s="5">
        <f>_xlfn.XLOOKUP(A1913,[3]!Table13456[No заказа],[3]!Table13456[Цена],"",0,1)</f>
        <v>10998</v>
      </c>
      <c r="H1913" s="2" t="str">
        <f>M01_SETTINGS!$F$2</f>
        <v>KASPI</v>
      </c>
    </row>
    <row r="1914" spans="1:8" x14ac:dyDescent="0.35">
      <c r="A1914" s="2">
        <v>524894266</v>
      </c>
      <c r="B1914" s="3">
        <f>_xlfn.XLOOKUP(A1914,[3]!Table13456[No заказа],[3]!Table13456[Дата
отправки],"",0,1)</f>
        <v>45748</v>
      </c>
      <c r="C1914" s="3"/>
      <c r="D1914" s="3"/>
      <c r="F1914" s="5">
        <f>_xlfn.XLOOKUP(A1914,[3]!Table13456[No заказа],[3]!Table13456[Количество],"",0,1)</f>
        <v>1</v>
      </c>
      <c r="G1914" s="5">
        <f>_xlfn.XLOOKUP(A1914,[3]!Table13456[No заказа],[3]!Table13456[Цена],"",0,1)</f>
        <v>8396</v>
      </c>
      <c r="H1914" s="2" t="str">
        <f>M01_SETTINGS!$F$2</f>
        <v>KASPI</v>
      </c>
    </row>
    <row r="1915" spans="1:8" x14ac:dyDescent="0.35">
      <c r="A1915" s="2">
        <v>524767424</v>
      </c>
      <c r="B1915" s="3">
        <f>_xlfn.XLOOKUP(A1915,[3]!Table13456[No заказа],[3]!Table13456[Дата
отправки],"",0,1)</f>
        <v>45748</v>
      </c>
      <c r="C1915" s="3"/>
      <c r="D1915" s="3"/>
      <c r="F1915" s="5">
        <f>_xlfn.XLOOKUP(A1915,[3]!Table13456[No заказа],[3]!Table13456[Количество],"",0,1)</f>
        <v>1</v>
      </c>
      <c r="G1915" s="5">
        <f>_xlfn.XLOOKUP(A1915,[3]!Table13456[No заказа],[3]!Table13456[Цена],"",0,1)</f>
        <v>8353</v>
      </c>
      <c r="H1915" s="2" t="str">
        <f>M01_SETTINGS!$F$2</f>
        <v>KASPI</v>
      </c>
    </row>
    <row r="1916" spans="1:8" x14ac:dyDescent="0.35">
      <c r="A1916" s="2">
        <v>525095885</v>
      </c>
      <c r="B1916" s="3">
        <f>_xlfn.XLOOKUP(A1916,[3]!Table13456[No заказа],[3]!Table13456[Дата
отправки],"",0,1)</f>
        <v>45748</v>
      </c>
      <c r="C1916" s="3"/>
      <c r="D1916" s="3"/>
      <c r="F1916" s="5">
        <f>_xlfn.XLOOKUP(A1916,[3]!Table13456[No заказа],[3]!Table13456[Количество],"",0,1)</f>
        <v>1</v>
      </c>
      <c r="G1916" s="5">
        <f>_xlfn.XLOOKUP(A1916,[3]!Table13456[No заказа],[3]!Table13456[Цена],"",0,1)</f>
        <v>8888</v>
      </c>
      <c r="H1916" s="2" t="str">
        <f>M01_SETTINGS!$F$2</f>
        <v>KASPI</v>
      </c>
    </row>
    <row r="1917" spans="1:8" x14ac:dyDescent="0.35">
      <c r="A1917" s="2">
        <v>524739168</v>
      </c>
      <c r="B1917" s="3">
        <f>_xlfn.XLOOKUP(A1917,[3]!Table13456[No заказа],[3]!Table13456[Дата
отправки],"",0,1)</f>
        <v>45748</v>
      </c>
      <c r="C1917" s="3"/>
      <c r="D1917" s="3"/>
      <c r="F1917" s="5">
        <f>_xlfn.XLOOKUP(A1917,[3]!Table13456[No заказа],[3]!Table13456[Количество],"",0,1)</f>
        <v>1</v>
      </c>
      <c r="G1917" s="5">
        <f>_xlfn.XLOOKUP(A1917,[3]!Table13456[No заказа],[3]!Table13456[Цена],"",0,1)</f>
        <v>9500</v>
      </c>
      <c r="H1917" s="2" t="str">
        <f>M01_SETTINGS!$F$2</f>
        <v>KASPI</v>
      </c>
    </row>
    <row r="1918" spans="1:8" x14ac:dyDescent="0.35">
      <c r="A1918" s="2">
        <v>524675522</v>
      </c>
      <c r="B1918" s="3">
        <f>_xlfn.XLOOKUP(A1918,[3]!Table13456[No заказа],[3]!Table13456[Дата
отправки],"",0,1)</f>
        <v>45748</v>
      </c>
      <c r="C1918" s="3"/>
      <c r="D1918" s="3"/>
      <c r="F1918" s="5">
        <f>_xlfn.XLOOKUP(A1918,[3]!Table13456[No заказа],[3]!Table13456[Количество],"",0,1)</f>
        <v>1</v>
      </c>
      <c r="G1918" s="5">
        <f>_xlfn.XLOOKUP(A1918,[3]!Table13456[No заказа],[3]!Table13456[Цена],"",0,1)</f>
        <v>8459</v>
      </c>
      <c r="H1918" s="2" t="str">
        <f>M01_SETTINGS!$F$2</f>
        <v>KASPI</v>
      </c>
    </row>
    <row r="1919" spans="1:8" x14ac:dyDescent="0.35">
      <c r="A1919" s="2">
        <v>524927134</v>
      </c>
      <c r="B1919" s="3">
        <f>_xlfn.XLOOKUP(A1919,[3]!Table13456[No заказа],[3]!Table13456[Дата
отправки],"",0,1)</f>
        <v>45748</v>
      </c>
      <c r="C1919" s="3"/>
      <c r="D1919" s="3"/>
      <c r="F1919" s="5">
        <f>_xlfn.XLOOKUP(A1919,[3]!Table13456[No заказа],[3]!Table13456[Количество],"",0,1)</f>
        <v>1</v>
      </c>
      <c r="G1919" s="5">
        <f>_xlfn.XLOOKUP(A1919,[3]!Table13456[No заказа],[3]!Table13456[Цена],"",0,1)</f>
        <v>7869</v>
      </c>
      <c r="H1919" s="2" t="str">
        <f>M01_SETTINGS!$F$2</f>
        <v>KASPI</v>
      </c>
    </row>
    <row r="1920" spans="1:8" x14ac:dyDescent="0.35">
      <c r="A1920" s="2">
        <v>524775160</v>
      </c>
      <c r="B1920" s="3">
        <f>_xlfn.XLOOKUP(A1920,[3]!Table13456[No заказа],[3]!Table13456[Дата
отправки],"",0,1)</f>
        <v>45748</v>
      </c>
      <c r="C1920" s="3"/>
      <c r="D1920" s="3"/>
      <c r="F1920" s="5">
        <f>_xlfn.XLOOKUP(A1920,[3]!Table13456[No заказа],[3]!Table13456[Количество],"",0,1)</f>
        <v>1</v>
      </c>
      <c r="G1920" s="5">
        <f>_xlfn.XLOOKUP(A1920,[3]!Table13456[No заказа],[3]!Table13456[Цена],"",0,1)</f>
        <v>8123</v>
      </c>
      <c r="H1920" s="2" t="str">
        <f>M01_SETTINGS!$F$2</f>
        <v>KASPI</v>
      </c>
    </row>
    <row r="1921" spans="1:8" x14ac:dyDescent="0.35">
      <c r="A1921" s="2">
        <v>525166390</v>
      </c>
      <c r="B1921" s="3">
        <f>_xlfn.XLOOKUP(A1921,[3]!Table13456[No заказа],[3]!Table13456[Дата
отправки],"",0,1)</f>
        <v>45748</v>
      </c>
      <c r="C1921" s="3"/>
      <c r="D1921" s="3"/>
      <c r="F1921" s="5">
        <f>_xlfn.XLOOKUP(A1921,[3]!Table13456[No заказа],[3]!Table13456[Количество],"",0,1)</f>
        <v>1</v>
      </c>
      <c r="G1921" s="5">
        <f>_xlfn.XLOOKUP(A1921,[3]!Table13456[No заказа],[3]!Table13456[Цена],"",0,1)</f>
        <v>7869</v>
      </c>
      <c r="H1921" s="2" t="str">
        <f>M01_SETTINGS!$F$2</f>
        <v>KASPI</v>
      </c>
    </row>
    <row r="1922" spans="1:8" x14ac:dyDescent="0.35">
      <c r="A1922" s="2">
        <v>525158978</v>
      </c>
      <c r="B1922" s="3">
        <f>_xlfn.XLOOKUP(A1922,[3]!Table13456[No заказа],[3]!Table13456[Дата
отправки],"",0,1)</f>
        <v>45748</v>
      </c>
      <c r="C1922" s="3"/>
      <c r="D1922" s="3"/>
      <c r="F1922" s="5">
        <f>_xlfn.XLOOKUP(A1922,[3]!Table13456[No заказа],[3]!Table13456[Количество],"",0,1)</f>
        <v>1</v>
      </c>
      <c r="G1922" s="5">
        <f>_xlfn.XLOOKUP(A1922,[3]!Table13456[No заказа],[3]!Table13456[Цена],"",0,1)</f>
        <v>8580</v>
      </c>
      <c r="H1922" s="2" t="str">
        <f>M01_SETTINGS!$F$2</f>
        <v>KASPI</v>
      </c>
    </row>
    <row r="1923" spans="1:8" x14ac:dyDescent="0.35">
      <c r="A1923" s="2">
        <v>524990467</v>
      </c>
      <c r="B1923" s="3">
        <f>_xlfn.XLOOKUP(A1923,[3]!Table13456[No заказа],[3]!Table13456[Дата
отправки],"",0,1)</f>
        <v>45748</v>
      </c>
      <c r="C1923" s="3"/>
      <c r="D1923" s="3"/>
      <c r="F1923" s="5">
        <f>_xlfn.XLOOKUP(A1923,[3]!Table13456[No заказа],[3]!Table13456[Количество],"",0,1)</f>
        <v>1</v>
      </c>
      <c r="G1923" s="5">
        <f>_xlfn.XLOOKUP(A1923,[3]!Table13456[No заказа],[3]!Table13456[Цена],"",0,1)</f>
        <v>8573</v>
      </c>
      <c r="H1923" s="2" t="str">
        <f>M01_SETTINGS!$F$2</f>
        <v>KASPI</v>
      </c>
    </row>
    <row r="1924" spans="1:8" x14ac:dyDescent="0.35">
      <c r="A1924" s="2">
        <v>524644506</v>
      </c>
      <c r="B1924" s="3">
        <f>_xlfn.XLOOKUP(A1924,[3]!Table13456[No заказа],[3]!Table13456[Дата
отправки],"",0,1)</f>
        <v>45748</v>
      </c>
      <c r="C1924" s="3"/>
      <c r="D1924" s="3"/>
      <c r="F1924" s="5">
        <f>_xlfn.XLOOKUP(A1924,[3]!Table13456[No заказа],[3]!Table13456[Количество],"",0,1)</f>
        <v>1</v>
      </c>
      <c r="G1924" s="5">
        <f>_xlfn.XLOOKUP(A1924,[3]!Table13456[No заказа],[3]!Table13456[Цена],"",0,1)</f>
        <v>8899</v>
      </c>
      <c r="H1924" s="2" t="str">
        <f>M01_SETTINGS!$F$2</f>
        <v>KASPI</v>
      </c>
    </row>
    <row r="1925" spans="1:8" x14ac:dyDescent="0.35">
      <c r="A1925" s="2">
        <v>525077862</v>
      </c>
      <c r="B1925" s="3">
        <f>_xlfn.XLOOKUP(A1925,[3]!Table13456[No заказа],[3]!Table13456[Дата
отправки],"",0,1)</f>
        <v>45748</v>
      </c>
      <c r="C1925" s="3"/>
      <c r="D1925" s="3"/>
      <c r="F1925" s="5">
        <f>_xlfn.XLOOKUP(A1925,[3]!Table13456[No заказа],[3]!Table13456[Количество],"",0,1)</f>
        <v>1</v>
      </c>
      <c r="G1925" s="5">
        <f>_xlfn.XLOOKUP(A1925,[3]!Table13456[No заказа],[3]!Table13456[Цена],"",0,1)</f>
        <v>8293</v>
      </c>
      <c r="H1925" s="2" t="str">
        <f>M01_SETTINGS!$F$2</f>
        <v>KASPI</v>
      </c>
    </row>
    <row r="1926" spans="1:8" x14ac:dyDescent="0.35">
      <c r="A1926" s="2">
        <v>525041775</v>
      </c>
      <c r="B1926" s="3">
        <f>_xlfn.XLOOKUP(A1926,[3]!Table13456[No заказа],[3]!Table13456[Дата
отправки],"",0,1)</f>
        <v>45748</v>
      </c>
      <c r="C1926" s="3"/>
      <c r="D1926" s="3"/>
      <c r="F1926" s="5">
        <f>_xlfn.XLOOKUP(A1926,[3]!Table13456[No заказа],[3]!Table13456[Количество],"",0,1)</f>
        <v>1</v>
      </c>
      <c r="G1926" s="5">
        <f>_xlfn.XLOOKUP(A1926,[3]!Table13456[No заказа],[3]!Table13456[Цена],"",0,1)</f>
        <v>8393</v>
      </c>
      <c r="H1926" s="2" t="str">
        <f>M01_SETTINGS!$F$2</f>
        <v>KASPI</v>
      </c>
    </row>
    <row r="1927" spans="1:8" x14ac:dyDescent="0.35">
      <c r="A1927" s="2">
        <v>525106800</v>
      </c>
      <c r="B1927" s="3">
        <f>_xlfn.XLOOKUP(A1927,[3]!Table13456[No заказа],[3]!Table13456[Дата
отправки],"",0,1)</f>
        <v>45748</v>
      </c>
      <c r="C1927" s="3"/>
      <c r="D1927" s="3"/>
      <c r="F1927" s="5">
        <f>_xlfn.XLOOKUP(A1927,[3]!Table13456[No заказа],[3]!Table13456[Количество],"",0,1)</f>
        <v>1</v>
      </c>
      <c r="G1927" s="5">
        <f>_xlfn.XLOOKUP(A1927,[3]!Table13456[No заказа],[3]!Table13456[Цена],"",0,1)</f>
        <v>8985</v>
      </c>
      <c r="H1927" s="2" t="str">
        <f>M01_SETTINGS!$F$2</f>
        <v>KASPI</v>
      </c>
    </row>
    <row r="1928" spans="1:8" x14ac:dyDescent="0.35">
      <c r="A1928" s="2">
        <v>525142284</v>
      </c>
      <c r="B1928" s="3">
        <f>_xlfn.XLOOKUP(A1928,[3]!Table13456[No заказа],[3]!Table13456[Дата
отправки],"",0,1)</f>
        <v>45748</v>
      </c>
      <c r="C1928" s="3"/>
      <c r="D1928" s="3"/>
      <c r="F1928" s="5">
        <f>_xlfn.XLOOKUP(A1928,[3]!Table13456[No заказа],[3]!Table13456[Количество],"",0,1)</f>
        <v>1</v>
      </c>
      <c r="G1928" s="5">
        <f>_xlfn.XLOOKUP(A1928,[3]!Table13456[No заказа],[3]!Table13456[Цена],"",0,1)</f>
        <v>8293</v>
      </c>
      <c r="H1928" s="2" t="str">
        <f>M01_SETTINGS!$F$2</f>
        <v>KASPI</v>
      </c>
    </row>
    <row r="1929" spans="1:8" x14ac:dyDescent="0.35">
      <c r="A1929" s="2">
        <v>524882918</v>
      </c>
      <c r="B1929" s="3">
        <f>_xlfn.XLOOKUP(A1929,[3]!Table13456[No заказа],[3]!Table13456[Дата
отправки],"",0,1)</f>
        <v>45748</v>
      </c>
      <c r="C1929" s="3"/>
      <c r="D1929" s="3"/>
      <c r="F1929" s="5">
        <f>_xlfn.XLOOKUP(A1929,[3]!Table13456[No заказа],[3]!Table13456[Количество],"",0,1)</f>
        <v>1</v>
      </c>
      <c r="G1929" s="5">
        <f>_xlfn.XLOOKUP(A1929,[3]!Table13456[No заказа],[3]!Table13456[Цена],"",0,1)</f>
        <v>8662</v>
      </c>
      <c r="H1929" s="2" t="str">
        <f>M01_SETTINGS!$F$2</f>
        <v>KASPI</v>
      </c>
    </row>
    <row r="1930" spans="1:8" x14ac:dyDescent="0.35">
      <c r="A1930" s="2">
        <v>524858971</v>
      </c>
      <c r="B1930" s="3">
        <f>_xlfn.XLOOKUP(A1930,[3]!Table13456[No заказа],[3]!Table13456[Дата
отправки],"",0,1)</f>
        <v>45748</v>
      </c>
      <c r="C1930" s="3"/>
      <c r="D1930" s="3"/>
      <c r="F1930" s="5">
        <f>_xlfn.XLOOKUP(A1930,[3]!Table13456[No заказа],[3]!Table13456[Количество],"",0,1)</f>
        <v>1</v>
      </c>
      <c r="G1930" s="5">
        <f>_xlfn.XLOOKUP(A1930,[3]!Table13456[No заказа],[3]!Table13456[Цена],"",0,1)</f>
        <v>8898</v>
      </c>
      <c r="H1930" s="2" t="str">
        <f>M01_SETTINGS!$F$2</f>
        <v>KASPI</v>
      </c>
    </row>
    <row r="1931" spans="1:8" x14ac:dyDescent="0.35">
      <c r="A1931" s="2">
        <v>525100291</v>
      </c>
      <c r="B1931" s="3">
        <f>_xlfn.XLOOKUP(A1931,[3]!Table13456[No заказа],[3]!Table13456[Дата
отправки],"",0,1)</f>
        <v>45748</v>
      </c>
      <c r="C1931" s="3"/>
      <c r="D1931" s="3"/>
      <c r="F1931" s="5">
        <f>_xlfn.XLOOKUP(A1931,[3]!Table13456[No заказа],[3]!Table13456[Количество],"",0,1)</f>
        <v>1</v>
      </c>
      <c r="G1931" s="5">
        <f>_xlfn.XLOOKUP(A1931,[3]!Table13456[No заказа],[3]!Table13456[Цена],"",0,1)</f>
        <v>8293</v>
      </c>
      <c r="H1931" s="2" t="str">
        <f>M01_SETTINGS!$F$2</f>
        <v>KASPI</v>
      </c>
    </row>
    <row r="1932" spans="1:8" x14ac:dyDescent="0.35">
      <c r="A1932" s="2">
        <v>525150314</v>
      </c>
      <c r="B1932" s="3">
        <f>_xlfn.XLOOKUP(A1932,[3]!Table13456[No заказа],[3]!Table13456[Дата
отправки],"",0,1)</f>
        <v>45748</v>
      </c>
      <c r="C1932" s="3"/>
      <c r="D1932" s="3"/>
      <c r="F1932" s="5">
        <f>_xlfn.XLOOKUP(A1932,[3]!Table13456[No заказа],[3]!Table13456[Количество],"",0,1)</f>
        <v>1</v>
      </c>
      <c r="G1932" s="5">
        <f>_xlfn.XLOOKUP(A1932,[3]!Table13456[No заказа],[3]!Table13456[Цена],"",0,1)</f>
        <v>8393</v>
      </c>
      <c r="H1932" s="2" t="str">
        <f>M01_SETTINGS!$F$2</f>
        <v>KASPI</v>
      </c>
    </row>
    <row r="1933" spans="1:8" x14ac:dyDescent="0.35">
      <c r="A1933" s="2">
        <v>524758935</v>
      </c>
      <c r="B1933" s="3">
        <f>_xlfn.XLOOKUP(A1933,[3]!Table13456[No заказа],[3]!Table13456[Дата
отправки],"",0,1)</f>
        <v>45748</v>
      </c>
      <c r="C1933" s="3"/>
      <c r="D1933" s="3"/>
      <c r="F1933" s="5">
        <f>_xlfn.XLOOKUP(A1933,[3]!Table13456[No заказа],[3]!Table13456[Количество],"",0,1)</f>
        <v>1</v>
      </c>
      <c r="G1933" s="5">
        <f>_xlfn.XLOOKUP(A1933,[3]!Table13456[No заказа],[3]!Table13456[Цена],"",0,1)</f>
        <v>17990</v>
      </c>
      <c r="H1933" s="2" t="str">
        <f>M01_SETTINGS!$F$2</f>
        <v>KASPI</v>
      </c>
    </row>
    <row r="1934" spans="1:8" x14ac:dyDescent="0.35">
      <c r="A1934" s="2">
        <v>524726545</v>
      </c>
      <c r="B1934" s="3">
        <f>_xlfn.XLOOKUP(A1934,[3]!Table13456[No заказа],[3]!Table13456[Дата
отправки],"",0,1)</f>
        <v>45748</v>
      </c>
      <c r="C1934" s="3"/>
      <c r="D1934" s="3"/>
      <c r="F1934" s="5">
        <f>_xlfn.XLOOKUP(A1934,[3]!Table13456[No заказа],[3]!Table13456[Количество],"",0,1)</f>
        <v>1</v>
      </c>
      <c r="G1934" s="5">
        <f>_xlfn.XLOOKUP(A1934,[3]!Table13456[No заказа],[3]!Table13456[Цена],"",0,1)</f>
        <v>57900</v>
      </c>
      <c r="H1934" s="2" t="str">
        <f>M01_SETTINGS!$F$2</f>
        <v>KASPI</v>
      </c>
    </row>
    <row r="1935" spans="1:8" x14ac:dyDescent="0.35">
      <c r="A1935" s="2">
        <v>524873604</v>
      </c>
      <c r="B1935" s="3">
        <f>_xlfn.XLOOKUP(A1935,[3]!Table13456[No заказа],[3]!Table13456[Дата
отправки],"",0,1)</f>
        <v>45748</v>
      </c>
      <c r="C1935" s="3"/>
      <c r="D1935" s="3"/>
      <c r="F1935" s="5">
        <f>_xlfn.XLOOKUP(A1935,[3]!Table13456[No заказа],[3]!Table13456[Количество],"",0,1)</f>
        <v>1</v>
      </c>
      <c r="G1935" s="5">
        <f>_xlfn.XLOOKUP(A1935,[3]!Table13456[No заказа],[3]!Table13456[Цена],"",0,1)</f>
        <v>37072</v>
      </c>
      <c r="H1935" s="2" t="str">
        <f>M01_SETTINGS!$F$2</f>
        <v>KASPI</v>
      </c>
    </row>
    <row r="1936" spans="1:8" x14ac:dyDescent="0.35">
      <c r="A1936" s="2">
        <v>524836559</v>
      </c>
      <c r="B1936" s="3">
        <f>_xlfn.XLOOKUP(A1936,[3]!Table13456[No заказа],[3]!Table13456[Дата
отправки],"",0,1)</f>
        <v>45748</v>
      </c>
      <c r="C1936" s="3"/>
      <c r="D1936" s="3"/>
      <c r="F1936" s="5">
        <f>_xlfn.XLOOKUP(A1936,[3]!Table13456[No заказа],[3]!Table13456[Количество],"",0,1)</f>
        <v>1</v>
      </c>
      <c r="G1936" s="5">
        <f>_xlfn.XLOOKUP(A1936,[3]!Table13456[No заказа],[3]!Table13456[Цена],"",0,1)</f>
        <v>37072</v>
      </c>
      <c r="H1936" s="2" t="str">
        <f>M01_SETTINGS!$F$2</f>
        <v>KASPI</v>
      </c>
    </row>
    <row r="1937" spans="1:8" x14ac:dyDescent="0.35">
      <c r="A1937" s="2">
        <v>524668787</v>
      </c>
      <c r="B1937" s="3">
        <f>_xlfn.XLOOKUP(A1937,[3]!Table13456[No заказа],[3]!Table13456[Дата
отправки],"",0,1)</f>
        <v>45748</v>
      </c>
      <c r="C1937" s="3"/>
      <c r="D1937" s="3"/>
      <c r="F1937" s="5">
        <f>_xlfn.XLOOKUP(A1937,[3]!Table13456[No заказа],[3]!Table13456[Количество],"",0,1)</f>
        <v>1</v>
      </c>
      <c r="G1937" s="5">
        <f>_xlfn.XLOOKUP(A1937,[3]!Table13456[No заказа],[3]!Table13456[Цена],"",0,1)</f>
        <v>37072</v>
      </c>
      <c r="H1937" s="2" t="str">
        <f>M01_SETTINGS!$F$2</f>
        <v>KASPI</v>
      </c>
    </row>
    <row r="1938" spans="1:8" x14ac:dyDescent="0.35">
      <c r="A1938" s="2">
        <v>524179790</v>
      </c>
      <c r="B1938" s="3">
        <f>_xlfn.XLOOKUP(A1938,[3]!Table13456[No заказа],[3]!Table13456[Дата
отправки],"",0,1)</f>
        <v>45747</v>
      </c>
      <c r="C1938" s="3"/>
      <c r="D1938" s="3"/>
      <c r="F1938" s="5">
        <f>_xlfn.XLOOKUP(A1938,[3]!Table13456[No заказа],[3]!Table13456[Количество],"",0,1)</f>
        <v>1</v>
      </c>
      <c r="G1938" s="5">
        <f>_xlfn.XLOOKUP(A1938,[3]!Table13456[No заказа],[3]!Table13456[Цена],"",0,1)</f>
        <v>8900</v>
      </c>
      <c r="H1938" s="2" t="str">
        <f>M01_SETTINGS!$F$2</f>
        <v>KASPI</v>
      </c>
    </row>
    <row r="1939" spans="1:8" x14ac:dyDescent="0.35">
      <c r="A1939" s="2">
        <v>524290182</v>
      </c>
      <c r="B1939" s="3">
        <f>_xlfn.XLOOKUP(A1939,[3]!Table13456[No заказа],[3]!Table13456[Дата
отправки],"",0,1)</f>
        <v>45747</v>
      </c>
      <c r="C1939" s="3"/>
      <c r="D1939" s="3"/>
      <c r="F1939" s="5">
        <f>_xlfn.XLOOKUP(A1939,[3]!Table13456[No заказа],[3]!Table13456[Количество],"",0,1)</f>
        <v>1</v>
      </c>
      <c r="G1939" s="5">
        <f>_xlfn.XLOOKUP(A1939,[3]!Table13456[No заказа],[3]!Table13456[Цена],"",0,1)</f>
        <v>8397</v>
      </c>
      <c r="H1939" s="2" t="str">
        <f>M01_SETTINGS!$F$2</f>
        <v>KASPI</v>
      </c>
    </row>
    <row r="1940" spans="1:8" x14ac:dyDescent="0.35">
      <c r="A1940" s="2">
        <v>524254007</v>
      </c>
      <c r="B1940" s="3">
        <f>_xlfn.XLOOKUP(A1940,[3]!Table13456[No заказа],[3]!Table13456[Дата
отправки],"",0,1)</f>
        <v>45747</v>
      </c>
      <c r="C1940" s="3"/>
      <c r="D1940" s="3"/>
      <c r="F1940" s="5">
        <f>_xlfn.XLOOKUP(A1940,[3]!Table13456[No заказа],[3]!Table13456[Количество],"",0,1)</f>
        <v>1</v>
      </c>
      <c r="G1940" s="5">
        <f>_xlfn.XLOOKUP(A1940,[3]!Table13456[No заказа],[3]!Table13456[Цена],"",0,1)</f>
        <v>9000</v>
      </c>
      <c r="H1940" s="2" t="str">
        <f>M01_SETTINGS!$F$2</f>
        <v>KASPI</v>
      </c>
    </row>
    <row r="1941" spans="1:8" x14ac:dyDescent="0.35">
      <c r="A1941" s="2">
        <v>524297936</v>
      </c>
      <c r="B1941" s="3">
        <f>_xlfn.XLOOKUP(A1941,[3]!Table13456[No заказа],[3]!Table13456[Дата
отправки],"",0,1)</f>
        <v>45747</v>
      </c>
      <c r="C1941" s="3"/>
      <c r="D1941" s="3"/>
      <c r="F1941" s="5">
        <f>_xlfn.XLOOKUP(A1941,[3]!Table13456[No заказа],[3]!Table13456[Количество],"",0,1)</f>
        <v>1</v>
      </c>
      <c r="G1941" s="5">
        <f>_xlfn.XLOOKUP(A1941,[3]!Table13456[No заказа],[3]!Table13456[Цена],"",0,1)</f>
        <v>9500</v>
      </c>
      <c r="H1941" s="2" t="str">
        <f>M01_SETTINGS!$F$2</f>
        <v>KASPI</v>
      </c>
    </row>
    <row r="1942" spans="1:8" x14ac:dyDescent="0.35">
      <c r="A1942" s="2">
        <v>523998625</v>
      </c>
      <c r="B1942" s="3">
        <f>_xlfn.XLOOKUP(A1942,[3]!Table13456[No заказа],[3]!Table13456[Дата
отправки],"",0,1)</f>
        <v>45747</v>
      </c>
      <c r="C1942" s="3"/>
      <c r="D1942" s="3"/>
      <c r="F1942" s="5">
        <f>_xlfn.XLOOKUP(A1942,[3]!Table13456[No заказа],[3]!Table13456[Количество],"",0,1)</f>
        <v>1</v>
      </c>
      <c r="G1942" s="5">
        <f>_xlfn.XLOOKUP(A1942,[3]!Table13456[No заказа],[3]!Table13456[Цена],"",0,1)</f>
        <v>7900</v>
      </c>
      <c r="H1942" s="2" t="str">
        <f>M01_SETTINGS!$F$2</f>
        <v>KASPI</v>
      </c>
    </row>
    <row r="1943" spans="1:8" x14ac:dyDescent="0.35">
      <c r="A1943" s="2">
        <v>524129924</v>
      </c>
      <c r="B1943" s="3">
        <f>_xlfn.XLOOKUP(A1943,[3]!Table13456[No заказа],[3]!Table13456[Дата
отправки],"",0,1)</f>
        <v>45747</v>
      </c>
      <c r="C1943" s="3"/>
      <c r="D1943" s="3"/>
      <c r="F1943" s="5">
        <f>_xlfn.XLOOKUP(A1943,[3]!Table13456[No заказа],[3]!Table13456[Количество],"",0,1)</f>
        <v>1</v>
      </c>
      <c r="G1943" s="5">
        <f>_xlfn.XLOOKUP(A1943,[3]!Table13456[No заказа],[3]!Table13456[Цена],"",0,1)</f>
        <v>8167</v>
      </c>
      <c r="H1943" s="2" t="str">
        <f>M01_SETTINGS!$F$2</f>
        <v>KASPI</v>
      </c>
    </row>
    <row r="1944" spans="1:8" x14ac:dyDescent="0.35">
      <c r="A1944" s="2">
        <v>524077762</v>
      </c>
      <c r="B1944" s="3">
        <f>_xlfn.XLOOKUP(A1944,[3]!Table13456[No заказа],[3]!Table13456[Дата
отправки],"",0,1)</f>
        <v>45747</v>
      </c>
      <c r="C1944" s="3"/>
      <c r="D1944" s="3"/>
      <c r="F1944" s="5">
        <f>_xlfn.XLOOKUP(A1944,[3]!Table13456[No заказа],[3]!Table13456[Количество],"",0,1)</f>
        <v>1</v>
      </c>
      <c r="G1944" s="5">
        <f>_xlfn.XLOOKUP(A1944,[3]!Table13456[No заказа],[3]!Table13456[Цена],"",0,1)</f>
        <v>8490</v>
      </c>
      <c r="H1944" s="2" t="str">
        <f>M01_SETTINGS!$F$2</f>
        <v>KASPI</v>
      </c>
    </row>
    <row r="1945" spans="1:8" x14ac:dyDescent="0.35">
      <c r="A1945" s="2">
        <v>524378390</v>
      </c>
      <c r="B1945" s="3">
        <f>_xlfn.XLOOKUP(A1945,[3]!Table13456[No заказа],[3]!Table13456[Дата
отправки],"",0,1)</f>
        <v>45747</v>
      </c>
      <c r="C1945" s="3"/>
      <c r="D1945" s="3"/>
      <c r="F1945" s="5">
        <f>_xlfn.XLOOKUP(A1945,[3]!Table13456[No заказа],[3]!Table13456[Количество],"",0,1)</f>
        <v>1</v>
      </c>
      <c r="G1945" s="5">
        <f>_xlfn.XLOOKUP(A1945,[3]!Table13456[No заказа],[3]!Table13456[Цена],"",0,1)</f>
        <v>8400</v>
      </c>
      <c r="H1945" s="2" t="str">
        <f>M01_SETTINGS!$F$2</f>
        <v>KASPI</v>
      </c>
    </row>
    <row r="1946" spans="1:8" x14ac:dyDescent="0.35">
      <c r="A1946" s="2">
        <v>524537865</v>
      </c>
      <c r="B1946" s="3">
        <f>_xlfn.XLOOKUP(A1946,[3]!Table13456[No заказа],[3]!Table13456[Дата
отправки],"",0,1)</f>
        <v>45747</v>
      </c>
      <c r="C1946" s="3"/>
      <c r="D1946" s="3"/>
      <c r="F1946" s="5">
        <f>_xlfn.XLOOKUP(A1946,[3]!Table13456[No заказа],[3]!Table13456[Количество],"",0,1)</f>
        <v>1</v>
      </c>
      <c r="G1946" s="5">
        <f>_xlfn.XLOOKUP(A1946,[3]!Table13456[No заказа],[3]!Table13456[Цена],"",0,1)</f>
        <v>7870</v>
      </c>
      <c r="H1946" s="2" t="str">
        <f>M01_SETTINGS!$F$2</f>
        <v>KASPI</v>
      </c>
    </row>
    <row r="1947" spans="1:8" x14ac:dyDescent="0.35">
      <c r="A1947" s="2">
        <v>524495626</v>
      </c>
      <c r="B1947" s="3">
        <f>_xlfn.XLOOKUP(A1947,[3]!Table13456[No заказа],[3]!Table13456[Дата
отправки],"",0,1)</f>
        <v>45747</v>
      </c>
      <c r="C1947" s="3"/>
      <c r="D1947" s="3"/>
      <c r="F1947" s="5">
        <f>_xlfn.XLOOKUP(A1947,[3]!Table13456[No заказа],[3]!Table13456[Количество],"",0,1)</f>
        <v>1</v>
      </c>
      <c r="G1947" s="5">
        <f>_xlfn.XLOOKUP(A1947,[3]!Table13456[No заказа],[3]!Table13456[Цена],"",0,1)</f>
        <v>14990</v>
      </c>
      <c r="H1947" s="2" t="str">
        <f>M01_SETTINGS!$F$2</f>
        <v>KASPI</v>
      </c>
    </row>
    <row r="1948" spans="1:8" x14ac:dyDescent="0.35">
      <c r="A1948" s="2">
        <v>524004069</v>
      </c>
      <c r="B1948" s="3">
        <f>_xlfn.XLOOKUP(A1948,[3]!Table13456[No заказа],[3]!Table13456[Дата
отправки],"",0,1)</f>
        <v>45747</v>
      </c>
      <c r="C1948" s="3"/>
      <c r="D1948" s="3"/>
      <c r="F1948" s="5">
        <f>_xlfn.XLOOKUP(A1948,[3]!Table13456[No заказа],[3]!Table13456[Количество],"",0,1)</f>
        <v>1</v>
      </c>
      <c r="G1948" s="5">
        <f>_xlfn.XLOOKUP(A1948,[3]!Table13456[No заказа],[3]!Table13456[Цена],"",0,1)</f>
        <v>14990</v>
      </c>
      <c r="H1948" s="2" t="str">
        <f>M01_SETTINGS!$F$2</f>
        <v>KASPI</v>
      </c>
    </row>
    <row r="1949" spans="1:8" x14ac:dyDescent="0.35">
      <c r="A1949" s="2">
        <v>524019130</v>
      </c>
      <c r="B1949" s="3">
        <f>_xlfn.XLOOKUP(A1949,[3]!Table13456[No заказа],[3]!Table13456[Дата
отправки],"",0,1)</f>
        <v>45747</v>
      </c>
      <c r="C1949" s="3"/>
      <c r="D1949" s="3"/>
      <c r="F1949" s="5">
        <f>_xlfn.XLOOKUP(A1949,[3]!Table13456[No заказа],[3]!Table13456[Количество],"",0,1)</f>
        <v>1</v>
      </c>
      <c r="G1949" s="5">
        <f>_xlfn.XLOOKUP(A1949,[3]!Table13456[No заказа],[3]!Table13456[Цена],"",0,1)</f>
        <v>14990</v>
      </c>
      <c r="H1949" s="2" t="str">
        <f>M01_SETTINGS!$F$2</f>
        <v>KASPI</v>
      </c>
    </row>
    <row r="1950" spans="1:8" x14ac:dyDescent="0.35">
      <c r="A1950" s="2">
        <v>524008820</v>
      </c>
      <c r="B1950" s="3">
        <f>_xlfn.XLOOKUP(A1950,[3]!Table13456[No заказа],[3]!Table13456[Дата
отправки],"",0,1)</f>
        <v>45747</v>
      </c>
      <c r="C1950" s="3"/>
      <c r="D1950" s="3"/>
      <c r="F1950" s="5">
        <f>_xlfn.XLOOKUP(A1950,[3]!Table13456[No заказа],[3]!Table13456[Количество],"",0,1)</f>
        <v>1</v>
      </c>
      <c r="G1950" s="5">
        <f>_xlfn.XLOOKUP(A1950,[3]!Table13456[No заказа],[3]!Table13456[Цена],"",0,1)</f>
        <v>14990</v>
      </c>
      <c r="H1950" s="2" t="str">
        <f>M01_SETTINGS!$F$2</f>
        <v>KASPI</v>
      </c>
    </row>
    <row r="1951" spans="1:8" x14ac:dyDescent="0.35">
      <c r="A1951" s="2">
        <v>524459171</v>
      </c>
      <c r="B1951" s="3">
        <f>_xlfn.XLOOKUP(A1951,[3]!Table13456[No заказа],[3]!Table13456[Дата
отправки],"",0,1)</f>
        <v>45747</v>
      </c>
      <c r="C1951" s="3"/>
      <c r="D1951" s="3"/>
      <c r="F1951" s="5">
        <f>_xlfn.XLOOKUP(A1951,[3]!Table13456[No заказа],[3]!Table13456[Количество],"",0,1)</f>
        <v>1</v>
      </c>
      <c r="G1951" s="5">
        <f>_xlfn.XLOOKUP(A1951,[3]!Table13456[No заказа],[3]!Table13456[Цена],"",0,1)</f>
        <v>14990</v>
      </c>
      <c r="H1951" s="2" t="str">
        <f>M01_SETTINGS!$F$2</f>
        <v>KASPI</v>
      </c>
    </row>
    <row r="1952" spans="1:8" x14ac:dyDescent="0.35">
      <c r="A1952" s="2">
        <v>524492628</v>
      </c>
      <c r="B1952" s="3">
        <f>_xlfn.XLOOKUP(A1952,[3]!Table13456[No заказа],[3]!Table13456[Дата
отправки],"",0,1)</f>
        <v>45747</v>
      </c>
      <c r="C1952" s="3"/>
      <c r="D1952" s="3"/>
      <c r="F1952" s="5">
        <f>_xlfn.XLOOKUP(A1952,[3]!Table13456[No заказа],[3]!Table13456[Количество],"",0,1)</f>
        <v>1</v>
      </c>
      <c r="G1952" s="5">
        <f>_xlfn.XLOOKUP(A1952,[3]!Table13456[No заказа],[3]!Table13456[Цена],"",0,1)</f>
        <v>7899</v>
      </c>
      <c r="H1952" s="2" t="str">
        <f>M01_SETTINGS!$F$2</f>
        <v>KASPI</v>
      </c>
    </row>
    <row r="1953" spans="1:8" x14ac:dyDescent="0.35">
      <c r="A1953" s="2">
        <v>524372887</v>
      </c>
      <c r="B1953" s="3">
        <f>_xlfn.XLOOKUP(A1953,[3]!Table13456[No заказа],[3]!Table13456[Дата
отправки],"",0,1)</f>
        <v>45747</v>
      </c>
      <c r="C1953" s="3"/>
      <c r="D1953" s="3"/>
      <c r="F1953" s="5">
        <f>_xlfn.XLOOKUP(A1953,[3]!Table13456[No заказа],[3]!Table13456[Количество],"",0,1)</f>
        <v>1</v>
      </c>
      <c r="G1953" s="5">
        <f>_xlfn.XLOOKUP(A1953,[3]!Table13456[No заказа],[3]!Table13456[Цена],"",0,1)</f>
        <v>8581</v>
      </c>
      <c r="H1953" s="2" t="str">
        <f>M01_SETTINGS!$F$2</f>
        <v>KASPI</v>
      </c>
    </row>
    <row r="1954" spans="1:8" x14ac:dyDescent="0.35">
      <c r="A1954" s="2">
        <v>524047575</v>
      </c>
      <c r="B1954" s="3">
        <f>_xlfn.XLOOKUP(A1954,[3]!Table13456[No заказа],[3]!Table13456[Дата
отправки],"",0,1)</f>
        <v>45747</v>
      </c>
      <c r="C1954" s="3"/>
      <c r="D1954" s="3"/>
      <c r="F1954" s="5">
        <f>_xlfn.XLOOKUP(A1954,[3]!Table13456[No заказа],[3]!Table13456[Количество],"",0,1)</f>
        <v>1</v>
      </c>
      <c r="G1954" s="5">
        <f>_xlfn.XLOOKUP(A1954,[3]!Table13456[No заказа],[3]!Table13456[Цена],"",0,1)</f>
        <v>8997</v>
      </c>
      <c r="H1954" s="2" t="str">
        <f>M01_SETTINGS!$F$2</f>
        <v>KASPI</v>
      </c>
    </row>
    <row r="1955" spans="1:8" x14ac:dyDescent="0.35">
      <c r="A1955" s="2">
        <v>524379783</v>
      </c>
      <c r="B1955" s="3">
        <f>_xlfn.XLOOKUP(A1955,[3]!Table13456[No заказа],[3]!Table13456[Дата
отправки],"",0,1)</f>
        <v>45747</v>
      </c>
      <c r="C1955" s="3"/>
      <c r="D1955" s="3"/>
      <c r="F1955" s="5">
        <f>_xlfn.XLOOKUP(A1955,[3]!Table13456[No заказа],[3]!Table13456[Количество],"",0,1)</f>
        <v>1</v>
      </c>
      <c r="G1955" s="5">
        <f>_xlfn.XLOOKUP(A1955,[3]!Table13456[No заказа],[3]!Table13456[Цена],"",0,1)</f>
        <v>7870</v>
      </c>
      <c r="H1955" s="2" t="str">
        <f>M01_SETTINGS!$F$2</f>
        <v>KASPI</v>
      </c>
    </row>
    <row r="1956" spans="1:8" x14ac:dyDescent="0.35">
      <c r="A1956" s="2">
        <v>524193240</v>
      </c>
      <c r="B1956" s="3">
        <f>_xlfn.XLOOKUP(A1956,[3]!Table13456[No заказа],[3]!Table13456[Дата
отправки],"",0,1)</f>
        <v>45747</v>
      </c>
      <c r="C1956" s="3"/>
      <c r="D1956" s="3"/>
      <c r="F1956" s="5">
        <f>_xlfn.XLOOKUP(A1956,[3]!Table13456[No заказа],[3]!Table13456[Количество],"",0,1)</f>
        <v>1</v>
      </c>
      <c r="G1956" s="5">
        <f>_xlfn.XLOOKUP(A1956,[3]!Table13456[No заказа],[3]!Table13456[Цена],"",0,1)</f>
        <v>8799</v>
      </c>
      <c r="H1956" s="2" t="str">
        <f>M01_SETTINGS!$F$2</f>
        <v>KASPI</v>
      </c>
    </row>
    <row r="1957" spans="1:8" x14ac:dyDescent="0.35">
      <c r="A1957" s="2">
        <v>524090129</v>
      </c>
      <c r="B1957" s="3">
        <f>_xlfn.XLOOKUP(A1957,[3]!Table13456[No заказа],[3]!Table13456[Дата
отправки],"",0,1)</f>
        <v>45747</v>
      </c>
      <c r="C1957" s="3"/>
      <c r="D1957" s="3"/>
      <c r="F1957" s="5">
        <f>_xlfn.XLOOKUP(A1957,[3]!Table13456[No заказа],[3]!Table13456[Количество],"",0,1)</f>
        <v>1</v>
      </c>
      <c r="G1957" s="5">
        <f>_xlfn.XLOOKUP(A1957,[3]!Table13456[No заказа],[3]!Table13456[Цена],"",0,1)</f>
        <v>9000</v>
      </c>
      <c r="H1957" s="2" t="str">
        <f>M01_SETTINGS!$F$2</f>
        <v>KASPI</v>
      </c>
    </row>
    <row r="1958" spans="1:8" x14ac:dyDescent="0.35">
      <c r="A1958" s="2">
        <v>524533795</v>
      </c>
      <c r="B1958" s="3">
        <f>_xlfn.XLOOKUP(A1958,[3]!Table13456[No заказа],[3]!Table13456[Дата
отправки],"",0,1)</f>
        <v>45747</v>
      </c>
      <c r="C1958" s="3"/>
      <c r="D1958" s="3"/>
      <c r="F1958" s="5">
        <f>_xlfn.XLOOKUP(A1958,[3]!Table13456[No заказа],[3]!Table13456[Количество],"",0,1)</f>
        <v>1</v>
      </c>
      <c r="G1958" s="5">
        <f>_xlfn.XLOOKUP(A1958,[3]!Table13456[No заказа],[3]!Table13456[Цена],"",0,1)</f>
        <v>7999</v>
      </c>
      <c r="H1958" s="2" t="str">
        <f>M01_SETTINGS!$F$2</f>
        <v>KASPI</v>
      </c>
    </row>
    <row r="1959" spans="1:8" x14ac:dyDescent="0.35">
      <c r="A1959" s="2">
        <v>524466643</v>
      </c>
      <c r="B1959" s="3">
        <f>_xlfn.XLOOKUP(A1959,[3]!Table13456[No заказа],[3]!Table13456[Дата
отправки],"",0,1)</f>
        <v>45747</v>
      </c>
      <c r="C1959" s="3"/>
      <c r="D1959" s="3"/>
      <c r="F1959" s="5">
        <f>_xlfn.XLOOKUP(A1959,[3]!Table13456[No заказа],[3]!Table13456[Количество],"",0,1)</f>
        <v>1</v>
      </c>
      <c r="G1959" s="5">
        <f>_xlfn.XLOOKUP(A1959,[3]!Table13456[No заказа],[3]!Table13456[Цена],"",0,1)</f>
        <v>8354</v>
      </c>
      <c r="H1959" s="2" t="str">
        <f>M01_SETTINGS!$F$2</f>
        <v>KASPI</v>
      </c>
    </row>
    <row r="1960" spans="1:8" x14ac:dyDescent="0.35">
      <c r="A1960" s="2">
        <v>524118868</v>
      </c>
      <c r="B1960" s="3">
        <f>_xlfn.XLOOKUP(A1960,[3]!Table13456[No заказа],[3]!Table13456[Дата
отправки],"",0,1)</f>
        <v>45747</v>
      </c>
      <c r="C1960" s="3"/>
      <c r="D1960" s="3"/>
      <c r="F1960" s="5">
        <f>_xlfn.XLOOKUP(A1960,[3]!Table13456[No заказа],[3]!Table13456[Количество],"",0,1)</f>
        <v>1</v>
      </c>
      <c r="G1960" s="5">
        <f>_xlfn.XLOOKUP(A1960,[3]!Table13456[No заказа],[3]!Table13456[Цена],"",0,1)</f>
        <v>8581</v>
      </c>
      <c r="H1960" s="2" t="str">
        <f>M01_SETTINGS!$F$2</f>
        <v>KASPI</v>
      </c>
    </row>
    <row r="1961" spans="1:8" x14ac:dyDescent="0.35">
      <c r="A1961" s="2">
        <v>524163314</v>
      </c>
      <c r="B1961" s="3">
        <f>_xlfn.XLOOKUP(A1961,[3]!Table13456[No заказа],[3]!Table13456[Дата
отправки],"",0,1)</f>
        <v>45747</v>
      </c>
      <c r="C1961" s="3"/>
      <c r="D1961" s="3"/>
      <c r="F1961" s="5">
        <f>_xlfn.XLOOKUP(A1961,[3]!Table13456[No заказа],[3]!Table13456[Количество],"",0,1)</f>
        <v>1</v>
      </c>
      <c r="G1961" s="5">
        <f>_xlfn.XLOOKUP(A1961,[3]!Table13456[No заказа],[3]!Table13456[Цена],"",0,1)</f>
        <v>8296</v>
      </c>
      <c r="H1961" s="2" t="str">
        <f>M01_SETTINGS!$F$2</f>
        <v>KASPI</v>
      </c>
    </row>
    <row r="1962" spans="1:8" x14ac:dyDescent="0.35">
      <c r="A1962" s="2">
        <v>524234042</v>
      </c>
      <c r="B1962" s="3">
        <f>_xlfn.XLOOKUP(A1962,[3]!Table13456[No заказа],[3]!Table13456[Дата
отправки],"",0,1)</f>
        <v>45747</v>
      </c>
      <c r="C1962" s="3"/>
      <c r="D1962" s="3"/>
      <c r="F1962" s="5">
        <f>_xlfn.XLOOKUP(A1962,[3]!Table13456[No заказа],[3]!Table13456[Количество],"",0,1)</f>
        <v>1</v>
      </c>
      <c r="G1962" s="5">
        <f>_xlfn.XLOOKUP(A1962,[3]!Table13456[No заказа],[3]!Table13456[Цена],"",0,1)</f>
        <v>8354</v>
      </c>
      <c r="H1962" s="2" t="str">
        <f>M01_SETTINGS!$F$2</f>
        <v>KASPI</v>
      </c>
    </row>
    <row r="1963" spans="1:8" x14ac:dyDescent="0.35">
      <c r="A1963" s="2">
        <v>524250302</v>
      </c>
      <c r="B1963" s="3">
        <f>_xlfn.XLOOKUP(A1963,[3]!Table13456[No заказа],[3]!Table13456[Дата
отправки],"",0,1)</f>
        <v>45747</v>
      </c>
      <c r="C1963" s="3"/>
      <c r="D1963" s="3"/>
      <c r="F1963" s="5">
        <f>_xlfn.XLOOKUP(A1963,[3]!Table13456[No заказа],[3]!Table13456[Количество],"",0,1)</f>
        <v>1</v>
      </c>
      <c r="G1963" s="5">
        <f>_xlfn.XLOOKUP(A1963,[3]!Table13456[No заказа],[3]!Table13456[Цена],"",0,1)</f>
        <v>8994</v>
      </c>
      <c r="H1963" s="2" t="str">
        <f>M01_SETTINGS!$F$2</f>
        <v>KASPI</v>
      </c>
    </row>
    <row r="1964" spans="1:8" x14ac:dyDescent="0.35">
      <c r="A1964" s="2">
        <v>524571415</v>
      </c>
      <c r="B1964" s="3">
        <f>_xlfn.XLOOKUP(A1964,[3]!Table13456[No заказа],[3]!Table13456[Дата
отправки],"",0,1)</f>
        <v>45747</v>
      </c>
      <c r="C1964" s="3"/>
      <c r="D1964" s="3"/>
      <c r="F1964" s="5">
        <f>_xlfn.XLOOKUP(A1964,[3]!Table13456[No заказа],[3]!Table13456[Количество],"",0,1)</f>
        <v>1</v>
      </c>
      <c r="G1964" s="5">
        <f>_xlfn.XLOOKUP(A1964,[3]!Table13456[No заказа],[3]!Table13456[Цена],"",0,1)</f>
        <v>4998</v>
      </c>
      <c r="H1964" s="2" t="str">
        <f>M01_SETTINGS!$F$2</f>
        <v>KASPI</v>
      </c>
    </row>
    <row r="1965" spans="1:8" x14ac:dyDescent="0.35">
      <c r="A1965" s="2">
        <v>524449588</v>
      </c>
      <c r="B1965" s="3">
        <f>_xlfn.XLOOKUP(A1965,[3]!Table13456[No заказа],[3]!Table13456[Дата
отправки],"",0,1)</f>
        <v>45747</v>
      </c>
      <c r="C1965" s="3"/>
      <c r="D1965" s="3"/>
      <c r="F1965" s="5">
        <f>_xlfn.XLOOKUP(A1965,[3]!Table13456[No заказа],[3]!Table13456[Количество],"",0,1)</f>
        <v>1</v>
      </c>
      <c r="G1965" s="5">
        <f>_xlfn.XLOOKUP(A1965,[3]!Table13456[No заказа],[3]!Table13456[Цена],"",0,1)</f>
        <v>57100</v>
      </c>
      <c r="H1965" s="2" t="str">
        <f>M01_SETTINGS!$F$2</f>
        <v>KASPI</v>
      </c>
    </row>
    <row r="1966" spans="1:8" x14ac:dyDescent="0.35">
      <c r="A1966" s="2">
        <v>523604188</v>
      </c>
      <c r="B1966" s="3">
        <f>_xlfn.XLOOKUP(A1966,[3]!Table13456[No заказа],[3]!Table13456[Дата
отправки],"",0,1)</f>
        <v>45746</v>
      </c>
      <c r="C1966" s="3"/>
      <c r="D1966" s="3"/>
      <c r="F1966" s="5">
        <f>_xlfn.XLOOKUP(A1966,[3]!Table13456[No заказа],[3]!Table13456[Количество],"",0,1)</f>
        <v>1</v>
      </c>
      <c r="G1966" s="5">
        <f>_xlfn.XLOOKUP(A1966,[3]!Table13456[No заказа],[3]!Table13456[Цена],"",0,1)</f>
        <v>7870</v>
      </c>
      <c r="H1966" s="2" t="str">
        <f>M01_SETTINGS!$F$2</f>
        <v>KASPI</v>
      </c>
    </row>
    <row r="1967" spans="1:8" x14ac:dyDescent="0.35">
      <c r="A1967" s="2">
        <v>523907353</v>
      </c>
      <c r="B1967" s="3">
        <f>_xlfn.XLOOKUP(A1967,[3]!Table13456[No заказа],[3]!Table13456[Дата
отправки],"",0,1)</f>
        <v>45746</v>
      </c>
      <c r="C1967" s="3"/>
      <c r="D1967" s="3"/>
      <c r="F1967" s="5">
        <f>_xlfn.XLOOKUP(A1967,[3]!Table13456[No заказа],[3]!Table13456[Количество],"",0,1)</f>
        <v>1</v>
      </c>
      <c r="G1967" s="5">
        <f>_xlfn.XLOOKUP(A1967,[3]!Table13456[No заказа],[3]!Table13456[Цена],"",0,1)</f>
        <v>7870</v>
      </c>
      <c r="H1967" s="2" t="str">
        <f>M01_SETTINGS!$F$2</f>
        <v>KASPI</v>
      </c>
    </row>
    <row r="1968" spans="1:8" x14ac:dyDescent="0.35">
      <c r="A1968" s="2">
        <v>523514357</v>
      </c>
      <c r="B1968" s="3">
        <f>_xlfn.XLOOKUP(A1968,[3]!Table13456[No заказа],[3]!Table13456[Дата
отправки],"",0,1)</f>
        <v>45746</v>
      </c>
      <c r="C1968" s="3"/>
      <c r="D1968" s="3"/>
      <c r="F1968" s="5">
        <f>_xlfn.XLOOKUP(A1968,[3]!Table13456[No заказа],[3]!Table13456[Количество],"",0,1)</f>
        <v>1</v>
      </c>
      <c r="G1968" s="5">
        <f>_xlfn.XLOOKUP(A1968,[3]!Table13456[No заказа],[3]!Table13456[Цена],"",0,1)</f>
        <v>7870</v>
      </c>
      <c r="H1968" s="2" t="str">
        <f>M01_SETTINGS!$F$2</f>
        <v>KASPI</v>
      </c>
    </row>
    <row r="1969" spans="1:8" x14ac:dyDescent="0.35">
      <c r="A1969" s="2">
        <v>523756894</v>
      </c>
      <c r="B1969" s="3">
        <f>_xlfn.XLOOKUP(A1969,[3]!Table13456[No заказа],[3]!Table13456[Дата
отправки],"",0,1)</f>
        <v>45746</v>
      </c>
      <c r="C1969" s="3"/>
      <c r="D1969" s="3"/>
      <c r="F1969" s="5">
        <f>_xlfn.XLOOKUP(A1969,[3]!Table13456[No заказа],[3]!Table13456[Количество],"",0,1)</f>
        <v>1</v>
      </c>
      <c r="G1969" s="5">
        <f>_xlfn.XLOOKUP(A1969,[3]!Table13456[No заказа],[3]!Table13456[Цена],"",0,1)</f>
        <v>7870</v>
      </c>
      <c r="H1969" s="2" t="str">
        <f>M01_SETTINGS!$F$2</f>
        <v>KASPI</v>
      </c>
    </row>
    <row r="1970" spans="1:8" x14ac:dyDescent="0.35">
      <c r="A1970" s="2">
        <v>523531840</v>
      </c>
      <c r="B1970" s="3">
        <f>_xlfn.XLOOKUP(A1970,[3]!Table13456[No заказа],[3]!Table13456[Дата
отправки],"",0,1)</f>
        <v>45746</v>
      </c>
      <c r="C1970" s="3"/>
      <c r="D1970" s="3"/>
      <c r="F1970" s="5">
        <f>_xlfn.XLOOKUP(A1970,[3]!Table13456[No заказа],[3]!Table13456[Количество],"",0,1)</f>
        <v>1</v>
      </c>
      <c r="G1970" s="5">
        <f>_xlfn.XLOOKUP(A1970,[3]!Table13456[No заказа],[3]!Table13456[Цена],"",0,1)</f>
        <v>7870</v>
      </c>
      <c r="H1970" s="2" t="str">
        <f>M01_SETTINGS!$F$2</f>
        <v>KASPI</v>
      </c>
    </row>
    <row r="1971" spans="1:8" x14ac:dyDescent="0.35">
      <c r="A1971" s="2">
        <v>523719639</v>
      </c>
      <c r="B1971" s="3">
        <f>_xlfn.XLOOKUP(A1971,[3]!Table13456[No заказа],[3]!Table13456[Дата
отправки],"",0,1)</f>
        <v>45746</v>
      </c>
      <c r="C1971" s="3"/>
      <c r="D1971" s="3"/>
      <c r="F1971" s="5">
        <f>_xlfn.XLOOKUP(A1971,[3]!Table13456[No заказа],[3]!Table13456[Количество],"",0,1)</f>
        <v>1</v>
      </c>
      <c r="G1971" s="5">
        <f>_xlfn.XLOOKUP(A1971,[3]!Table13456[No заказа],[3]!Table13456[Цена],"",0,1)</f>
        <v>8899</v>
      </c>
      <c r="H1971" s="2" t="str">
        <f>M01_SETTINGS!$F$2</f>
        <v>KASPI</v>
      </c>
    </row>
    <row r="1972" spans="1:8" x14ac:dyDescent="0.35">
      <c r="A1972" s="2">
        <v>523611521</v>
      </c>
      <c r="B1972" s="3">
        <f>_xlfn.XLOOKUP(A1972,[3]!Table13456[No заказа],[3]!Table13456[Дата
отправки],"",0,1)</f>
        <v>45746</v>
      </c>
      <c r="C1972" s="3"/>
      <c r="D1972" s="3"/>
      <c r="F1972" s="5">
        <f>_xlfn.XLOOKUP(A1972,[3]!Table13456[No заказа],[3]!Table13456[Количество],"",0,1)</f>
        <v>1</v>
      </c>
      <c r="G1972" s="5">
        <f>_xlfn.XLOOKUP(A1972,[3]!Table13456[No заказа],[3]!Table13456[Цена],"",0,1)</f>
        <v>15990</v>
      </c>
      <c r="H1972" s="2" t="str">
        <f>M01_SETTINGS!$F$2</f>
        <v>KASPI</v>
      </c>
    </row>
    <row r="1973" spans="1:8" x14ac:dyDescent="0.35">
      <c r="A1973" s="2">
        <v>523536692</v>
      </c>
      <c r="B1973" s="3">
        <f>_xlfn.XLOOKUP(A1973,[3]!Table13456[No заказа],[3]!Table13456[Дата
отправки],"",0,1)</f>
        <v>45746</v>
      </c>
      <c r="C1973" s="3"/>
      <c r="D1973" s="3"/>
      <c r="F1973" s="5">
        <f>_xlfn.XLOOKUP(A1973,[3]!Table13456[No заказа],[3]!Table13456[Количество],"",0,1)</f>
        <v>1</v>
      </c>
      <c r="G1973" s="5">
        <f>_xlfn.XLOOKUP(A1973,[3]!Table13456[No заказа],[3]!Table13456[Цена],"",0,1)</f>
        <v>8171</v>
      </c>
      <c r="H1973" s="2" t="str">
        <f>M01_SETTINGS!$F$2</f>
        <v>KASPI</v>
      </c>
    </row>
    <row r="1974" spans="1:8" x14ac:dyDescent="0.35">
      <c r="A1974" s="2">
        <v>523598789</v>
      </c>
      <c r="B1974" s="3">
        <f>_xlfn.XLOOKUP(A1974,[3]!Table13456[No заказа],[3]!Table13456[Дата
отправки],"",0,1)</f>
        <v>45746</v>
      </c>
      <c r="C1974" s="3"/>
      <c r="D1974" s="3"/>
      <c r="F1974" s="5">
        <f>_xlfn.XLOOKUP(A1974,[3]!Table13456[No заказа],[3]!Table13456[Количество],"",0,1)</f>
        <v>1</v>
      </c>
      <c r="G1974" s="5">
        <f>_xlfn.XLOOKUP(A1974,[3]!Table13456[No заказа],[3]!Table13456[Цена],"",0,1)</f>
        <v>7900</v>
      </c>
      <c r="H1974" s="2" t="str">
        <f>M01_SETTINGS!$F$2</f>
        <v>KASPI</v>
      </c>
    </row>
    <row r="1975" spans="1:8" x14ac:dyDescent="0.35">
      <c r="A1975" s="2">
        <v>523620826</v>
      </c>
      <c r="B1975" s="3">
        <f>_xlfn.XLOOKUP(A1975,[3]!Table13456[No заказа],[3]!Table13456[Дата
отправки],"",0,1)</f>
        <v>45746</v>
      </c>
      <c r="C1975" s="3"/>
      <c r="D1975" s="3"/>
      <c r="F1975" s="5">
        <f>_xlfn.XLOOKUP(A1975,[3]!Table13456[No заказа],[3]!Table13456[Количество],"",0,1)</f>
        <v>1</v>
      </c>
      <c r="G1975" s="5">
        <f>_xlfn.XLOOKUP(A1975,[3]!Table13456[No заказа],[3]!Table13456[Цена],"",0,1)</f>
        <v>14990</v>
      </c>
      <c r="H1975" s="2" t="str">
        <f>M01_SETTINGS!$F$2</f>
        <v>KASPI</v>
      </c>
    </row>
    <row r="1976" spans="1:8" x14ac:dyDescent="0.35">
      <c r="A1976" s="2">
        <v>523615560</v>
      </c>
      <c r="B1976" s="3">
        <f>_xlfn.XLOOKUP(A1976,[3]!Table13456[No заказа],[3]!Table13456[Дата
отправки],"",0,1)</f>
        <v>45746</v>
      </c>
      <c r="C1976" s="3"/>
      <c r="D1976" s="3"/>
      <c r="F1976" s="5">
        <f>_xlfn.XLOOKUP(A1976,[3]!Table13456[No заказа],[3]!Table13456[Количество],"",0,1)</f>
        <v>1</v>
      </c>
      <c r="G1976" s="5">
        <f>_xlfn.XLOOKUP(A1976,[3]!Table13456[No заказа],[3]!Table13456[Цена],"",0,1)</f>
        <v>14990</v>
      </c>
      <c r="H1976" s="2" t="str">
        <f>M01_SETTINGS!$F$2</f>
        <v>KASPI</v>
      </c>
    </row>
    <row r="1977" spans="1:8" x14ac:dyDescent="0.35">
      <c r="A1977" s="2">
        <v>523512068</v>
      </c>
      <c r="B1977" s="3">
        <f>_xlfn.XLOOKUP(A1977,[3]!Table13456[No заказа],[3]!Table13456[Дата
отправки],"",0,1)</f>
        <v>45746</v>
      </c>
      <c r="C1977" s="3"/>
      <c r="D1977" s="3"/>
      <c r="F1977" s="5">
        <f>_xlfn.XLOOKUP(A1977,[3]!Table13456[No заказа],[3]!Table13456[Количество],"",0,1)</f>
        <v>1</v>
      </c>
      <c r="G1977" s="5">
        <f>_xlfn.XLOOKUP(A1977,[3]!Table13456[No заказа],[3]!Table13456[Цена],"",0,1)</f>
        <v>14990</v>
      </c>
      <c r="H1977" s="2" t="str">
        <f>M01_SETTINGS!$F$2</f>
        <v>KASPI</v>
      </c>
    </row>
    <row r="1978" spans="1:8" x14ac:dyDescent="0.35">
      <c r="A1978" s="2">
        <v>523821946</v>
      </c>
      <c r="B1978" s="3">
        <f>_xlfn.XLOOKUP(A1978,[3]!Table13456[No заказа],[3]!Table13456[Дата
отправки],"",0,1)</f>
        <v>45746</v>
      </c>
      <c r="C1978" s="3"/>
      <c r="D1978" s="3"/>
      <c r="F1978" s="5">
        <f>_xlfn.XLOOKUP(A1978,[3]!Table13456[No заказа],[3]!Table13456[Количество],"",0,1)</f>
        <v>1</v>
      </c>
      <c r="G1978" s="5">
        <f>_xlfn.XLOOKUP(A1978,[3]!Table13456[No заказа],[3]!Table13456[Цена],"",0,1)</f>
        <v>14990</v>
      </c>
      <c r="H1978" s="2" t="str">
        <f>M01_SETTINGS!$F$2</f>
        <v>KASPI</v>
      </c>
    </row>
    <row r="1979" spans="1:8" x14ac:dyDescent="0.35">
      <c r="A1979" s="2">
        <v>523926941</v>
      </c>
      <c r="B1979" s="3">
        <f>_xlfn.XLOOKUP(A1979,[3]!Table13456[No заказа],[3]!Table13456[Дата
отправки],"",0,1)</f>
        <v>45746</v>
      </c>
      <c r="C1979" s="3"/>
      <c r="D1979" s="3"/>
      <c r="F1979" s="5">
        <f>_xlfn.XLOOKUP(A1979,[3]!Table13456[No заказа],[3]!Table13456[Количество],"",0,1)</f>
        <v>1</v>
      </c>
      <c r="G1979" s="5">
        <f>_xlfn.XLOOKUP(A1979,[3]!Table13456[No заказа],[3]!Table13456[Цена],"",0,1)</f>
        <v>8581</v>
      </c>
      <c r="H1979" s="2" t="str">
        <f>M01_SETTINGS!$F$2</f>
        <v>KASPI</v>
      </c>
    </row>
    <row r="1980" spans="1:8" x14ac:dyDescent="0.35">
      <c r="A1980" s="2">
        <v>523940931</v>
      </c>
      <c r="B1980" s="3">
        <f>_xlfn.XLOOKUP(A1980,[3]!Table13456[No заказа],[3]!Table13456[Дата
отправки],"",0,1)</f>
        <v>45746</v>
      </c>
      <c r="C1980" s="3"/>
      <c r="D1980" s="3"/>
      <c r="F1980" s="5">
        <f>_xlfn.XLOOKUP(A1980,[3]!Table13456[No заказа],[3]!Table13456[Количество],"",0,1)</f>
        <v>1</v>
      </c>
      <c r="G1980" s="5">
        <f>_xlfn.XLOOKUP(A1980,[3]!Table13456[No заказа],[3]!Table13456[Цена],"",0,1)</f>
        <v>8200</v>
      </c>
      <c r="H1980" s="2" t="str">
        <f>M01_SETTINGS!$F$2</f>
        <v>KASPI</v>
      </c>
    </row>
    <row r="1981" spans="1:8" x14ac:dyDescent="0.35">
      <c r="A1981" s="2">
        <v>523595225</v>
      </c>
      <c r="B1981" s="3">
        <f>_xlfn.XLOOKUP(A1981,[3]!Table13456[No заказа],[3]!Table13456[Дата
отправки],"",0,1)</f>
        <v>45746</v>
      </c>
      <c r="C1981" s="3"/>
      <c r="D1981" s="3"/>
      <c r="F1981" s="5">
        <f>_xlfn.XLOOKUP(A1981,[3]!Table13456[No заказа],[3]!Table13456[Количество],"",0,1)</f>
        <v>1</v>
      </c>
      <c r="G1981" s="5">
        <f>_xlfn.XLOOKUP(A1981,[3]!Table13456[No заказа],[3]!Table13456[Цена],"",0,1)</f>
        <v>8355</v>
      </c>
      <c r="H1981" s="2" t="str">
        <f>M01_SETTINGS!$F$2</f>
        <v>KASPI</v>
      </c>
    </row>
    <row r="1982" spans="1:8" x14ac:dyDescent="0.35">
      <c r="A1982" s="2">
        <v>523634497</v>
      </c>
      <c r="B1982" s="3">
        <f>_xlfn.XLOOKUP(A1982,[3]!Table13456[No заказа],[3]!Table13456[Дата
отправки],"",0,1)</f>
        <v>45746</v>
      </c>
      <c r="C1982" s="3"/>
      <c r="D1982" s="3"/>
      <c r="F1982" s="5">
        <f>_xlfn.XLOOKUP(A1982,[3]!Table13456[No заказа],[3]!Table13456[Количество],"",0,1)</f>
        <v>1</v>
      </c>
      <c r="G1982" s="5">
        <f>_xlfn.XLOOKUP(A1982,[3]!Table13456[No заказа],[3]!Table13456[Цена],"",0,1)</f>
        <v>8397</v>
      </c>
      <c r="H1982" s="2" t="str">
        <f>M01_SETTINGS!$F$2</f>
        <v>KASPI</v>
      </c>
    </row>
    <row r="1983" spans="1:8" x14ac:dyDescent="0.35">
      <c r="A1983" s="2">
        <v>523714127</v>
      </c>
      <c r="B1983" s="3">
        <f>_xlfn.XLOOKUP(A1983,[3]!Table13456[No заказа],[3]!Table13456[Дата
отправки],"",0,1)</f>
        <v>45746</v>
      </c>
      <c r="C1983" s="3"/>
      <c r="D1983" s="3"/>
      <c r="F1983" s="5">
        <f>_xlfn.XLOOKUP(A1983,[3]!Table13456[No заказа],[3]!Table13456[Количество],"",0,1)</f>
        <v>1</v>
      </c>
      <c r="G1983" s="5">
        <f>_xlfn.XLOOKUP(A1983,[3]!Table13456[No заказа],[3]!Table13456[Цена],"",0,1)</f>
        <v>7869</v>
      </c>
      <c r="H1983" s="2" t="str">
        <f>M01_SETTINGS!$F$2</f>
        <v>KASPI</v>
      </c>
    </row>
    <row r="1984" spans="1:8" x14ac:dyDescent="0.35">
      <c r="A1984" s="2">
        <v>523814076</v>
      </c>
      <c r="B1984" s="3">
        <f>_xlfn.XLOOKUP(A1984,[3]!Table13456[No заказа],[3]!Table13456[Дата
отправки],"",0,1)</f>
        <v>45746</v>
      </c>
      <c r="C1984" s="3"/>
      <c r="D1984" s="3"/>
      <c r="F1984" s="5">
        <f>_xlfn.XLOOKUP(A1984,[3]!Table13456[No заказа],[3]!Table13456[Количество],"",0,1)</f>
        <v>1</v>
      </c>
      <c r="G1984" s="5">
        <f>_xlfn.XLOOKUP(A1984,[3]!Table13456[No заказа],[3]!Table13456[Цена],"",0,1)</f>
        <v>7869</v>
      </c>
      <c r="H1984" s="2" t="str">
        <f>M01_SETTINGS!$F$2</f>
        <v>KASPI</v>
      </c>
    </row>
    <row r="1985" spans="1:8" x14ac:dyDescent="0.35">
      <c r="A1985" s="2">
        <v>523950328</v>
      </c>
      <c r="B1985" s="3">
        <f>_xlfn.XLOOKUP(A1985,[3]!Table13456[No заказа],[3]!Table13456[Дата
отправки],"",0,1)</f>
        <v>45746</v>
      </c>
      <c r="C1985" s="3"/>
      <c r="D1985" s="3"/>
      <c r="F1985" s="5">
        <f>_xlfn.XLOOKUP(A1985,[3]!Table13456[No заказа],[3]!Table13456[Количество],"",0,1)</f>
        <v>1</v>
      </c>
      <c r="G1985" s="5">
        <f>_xlfn.XLOOKUP(A1985,[3]!Table13456[No заказа],[3]!Table13456[Цена],"",0,1)</f>
        <v>8354</v>
      </c>
      <c r="H1985" s="2" t="str">
        <f>M01_SETTINGS!$F$2</f>
        <v>KASPI</v>
      </c>
    </row>
    <row r="1986" spans="1:8" x14ac:dyDescent="0.35">
      <c r="A1986" s="2">
        <v>523623151</v>
      </c>
      <c r="B1986" s="3">
        <f>_xlfn.XLOOKUP(A1986,[3]!Table13456[No заказа],[3]!Table13456[Дата
отправки],"",0,1)</f>
        <v>45746</v>
      </c>
      <c r="C1986" s="3"/>
      <c r="D1986" s="3"/>
      <c r="F1986" s="5">
        <f>_xlfn.XLOOKUP(A1986,[3]!Table13456[No заказа],[3]!Table13456[Количество],"",0,1)</f>
        <v>1</v>
      </c>
      <c r="G1986" s="5">
        <f>_xlfn.XLOOKUP(A1986,[3]!Table13456[No заказа],[3]!Table13456[Цена],"",0,1)</f>
        <v>7989</v>
      </c>
      <c r="H1986" s="2" t="str">
        <f>M01_SETTINGS!$F$2</f>
        <v>KASPI</v>
      </c>
    </row>
    <row r="1987" spans="1:8" x14ac:dyDescent="0.35">
      <c r="A1987" s="2">
        <v>523547740</v>
      </c>
      <c r="B1987" s="3">
        <f>_xlfn.XLOOKUP(A1987,[3]!Table13456[No заказа],[3]!Table13456[Дата
отправки],"",0,1)</f>
        <v>45746</v>
      </c>
      <c r="C1987" s="3"/>
      <c r="D1987" s="3"/>
      <c r="F1987" s="5">
        <f>_xlfn.XLOOKUP(A1987,[3]!Table13456[No заказа],[3]!Table13456[Количество],"",0,1)</f>
        <v>1</v>
      </c>
      <c r="G1987" s="5">
        <f>_xlfn.XLOOKUP(A1987,[3]!Table13456[No заказа],[3]!Table13456[Цена],"",0,1)</f>
        <v>8298</v>
      </c>
      <c r="H1987" s="2" t="str">
        <f>M01_SETTINGS!$F$2</f>
        <v>KASPI</v>
      </c>
    </row>
    <row r="1988" spans="1:8" x14ac:dyDescent="0.35">
      <c r="A1988" s="2">
        <v>523662735</v>
      </c>
      <c r="B1988" s="3">
        <f>_xlfn.XLOOKUP(A1988,[3]!Table13456[No заказа],[3]!Table13456[Дата
отправки],"",0,1)</f>
        <v>45746</v>
      </c>
      <c r="C1988" s="3"/>
      <c r="D1988" s="3"/>
      <c r="F1988" s="5">
        <f>_xlfn.XLOOKUP(A1988,[3]!Table13456[No заказа],[3]!Table13456[Количество],"",0,1)</f>
        <v>1</v>
      </c>
      <c r="G1988" s="5">
        <f>_xlfn.XLOOKUP(A1988,[3]!Table13456[No заказа],[3]!Table13456[Цена],"",0,1)</f>
        <v>8354</v>
      </c>
      <c r="H1988" s="2" t="str">
        <f>M01_SETTINGS!$F$2</f>
        <v>KASPI</v>
      </c>
    </row>
    <row r="1989" spans="1:8" x14ac:dyDescent="0.35">
      <c r="A1989" s="2">
        <v>523633712</v>
      </c>
      <c r="B1989" s="3">
        <f>_xlfn.XLOOKUP(A1989,[3]!Table13456[No заказа],[3]!Table13456[Дата
отправки],"",0,1)</f>
        <v>45746</v>
      </c>
      <c r="C1989" s="3"/>
      <c r="D1989" s="3"/>
      <c r="F1989" s="5">
        <f>_xlfn.XLOOKUP(A1989,[3]!Table13456[No заказа],[3]!Table13456[Количество],"",0,1)</f>
        <v>1</v>
      </c>
      <c r="G1989" s="5">
        <f>_xlfn.XLOOKUP(A1989,[3]!Table13456[No заказа],[3]!Table13456[Цена],"",0,1)</f>
        <v>8977</v>
      </c>
      <c r="H1989" s="2" t="str">
        <f>M01_SETTINGS!$F$2</f>
        <v>KASPI</v>
      </c>
    </row>
    <row r="1990" spans="1:8" x14ac:dyDescent="0.35">
      <c r="A1990" s="2">
        <v>523936976</v>
      </c>
      <c r="B1990" s="3">
        <f>_xlfn.XLOOKUP(A1990,[3]!Table13456[No заказа],[3]!Table13456[Дата
отправки],"",0,1)</f>
        <v>45746</v>
      </c>
      <c r="C1990" s="3"/>
      <c r="D1990" s="3"/>
      <c r="F1990" s="5">
        <f>_xlfn.XLOOKUP(A1990,[3]!Table13456[No заказа],[3]!Table13456[Количество],"",0,1)</f>
        <v>1</v>
      </c>
      <c r="G1990" s="5">
        <f>_xlfn.XLOOKUP(A1990,[3]!Table13456[No заказа],[3]!Table13456[Цена],"",0,1)</f>
        <v>7869</v>
      </c>
      <c r="H1990" s="2" t="str">
        <f>M01_SETTINGS!$F$2</f>
        <v>KASPI</v>
      </c>
    </row>
    <row r="1991" spans="1:8" x14ac:dyDescent="0.35">
      <c r="A1991" s="2">
        <v>523887740</v>
      </c>
      <c r="B1991" s="3">
        <f>_xlfn.XLOOKUP(A1991,[3]!Table13456[No заказа],[3]!Table13456[Дата
отправки],"",0,1)</f>
        <v>45746</v>
      </c>
      <c r="C1991" s="3"/>
      <c r="D1991" s="3"/>
      <c r="F1991" s="5">
        <f>_xlfn.XLOOKUP(A1991,[3]!Table13456[No заказа],[3]!Table13456[Количество],"",0,1)</f>
        <v>1</v>
      </c>
      <c r="G1991" s="5">
        <f>_xlfn.XLOOKUP(A1991,[3]!Table13456[No заказа],[3]!Table13456[Цена],"",0,1)</f>
        <v>8408</v>
      </c>
      <c r="H1991" s="2" t="str">
        <f>M01_SETTINGS!$F$2</f>
        <v>KASPI</v>
      </c>
    </row>
    <row r="1992" spans="1:8" x14ac:dyDescent="0.35">
      <c r="A1992" s="2">
        <v>523869604</v>
      </c>
      <c r="B1992" s="3">
        <f>_xlfn.XLOOKUP(A1992,[3]!Table13456[No заказа],[3]!Table13456[Дата
отправки],"",0,1)</f>
        <v>45746</v>
      </c>
      <c r="C1992" s="3"/>
      <c r="D1992" s="3"/>
      <c r="F1992" s="5">
        <f>_xlfn.XLOOKUP(A1992,[3]!Table13456[No заказа],[3]!Table13456[Количество],"",0,1)</f>
        <v>1</v>
      </c>
      <c r="G1992" s="5">
        <f>_xlfn.XLOOKUP(A1992,[3]!Table13456[No заказа],[3]!Table13456[Цена],"",0,1)</f>
        <v>8408</v>
      </c>
      <c r="H1992" s="2" t="str">
        <f>M01_SETTINGS!$F$2</f>
        <v>KASPI</v>
      </c>
    </row>
    <row r="1993" spans="1:8" x14ac:dyDescent="0.35">
      <c r="A1993" s="2">
        <v>523884123</v>
      </c>
      <c r="B1993" s="3">
        <f>_xlfn.XLOOKUP(A1993,[3]!Table13456[No заказа],[3]!Table13456[Дата
отправки],"",0,1)</f>
        <v>45746</v>
      </c>
      <c r="C1993" s="3"/>
      <c r="D1993" s="3"/>
      <c r="F1993" s="5">
        <f>_xlfn.XLOOKUP(A1993,[3]!Table13456[No заказа],[3]!Table13456[Количество],"",0,1)</f>
        <v>1</v>
      </c>
      <c r="G1993" s="5">
        <f>_xlfn.XLOOKUP(A1993,[3]!Table13456[No заказа],[3]!Table13456[Цена],"",0,1)</f>
        <v>8994</v>
      </c>
      <c r="H1993" s="2" t="str">
        <f>M01_SETTINGS!$F$2</f>
        <v>KASPI</v>
      </c>
    </row>
    <row r="1994" spans="1:8" x14ac:dyDescent="0.35">
      <c r="A1994" s="2">
        <v>523585802</v>
      </c>
      <c r="B1994" s="3">
        <f>_xlfn.XLOOKUP(A1994,[3]!Table13456[No заказа],[3]!Table13456[Дата
отправки],"",0,1)</f>
        <v>45746</v>
      </c>
      <c r="C1994" s="3"/>
      <c r="D1994" s="3"/>
      <c r="F1994" s="5">
        <f>_xlfn.XLOOKUP(A1994,[3]!Table13456[No заказа],[3]!Table13456[Количество],"",0,1)</f>
        <v>1</v>
      </c>
      <c r="G1994" s="5">
        <f>_xlfn.XLOOKUP(A1994,[3]!Table13456[No заказа],[3]!Table13456[Цена],"",0,1)</f>
        <v>8984</v>
      </c>
      <c r="H1994" s="2" t="str">
        <f>M01_SETTINGS!$F$2</f>
        <v>KASPI</v>
      </c>
    </row>
    <row r="1995" spans="1:8" x14ac:dyDescent="0.35">
      <c r="A1995" s="2">
        <v>523498115</v>
      </c>
      <c r="B1995" s="3">
        <f>_xlfn.XLOOKUP(A1995,[3]!Table13456[No заказа],[3]!Table13456[Дата
отправки],"",0,1)</f>
        <v>45746</v>
      </c>
      <c r="C1995" s="3"/>
      <c r="D1995" s="3"/>
      <c r="F1995" s="5">
        <f>_xlfn.XLOOKUP(A1995,[3]!Table13456[No заказа],[3]!Table13456[Количество],"",0,1)</f>
        <v>1</v>
      </c>
      <c r="G1995" s="5">
        <f>_xlfn.XLOOKUP(A1995,[3]!Table13456[No заказа],[3]!Table13456[Цена],"",0,1)</f>
        <v>57153</v>
      </c>
      <c r="H1995" s="2" t="str">
        <f>M01_SETTINGS!$F$2</f>
        <v>KASPI</v>
      </c>
    </row>
    <row r="1996" spans="1:8" x14ac:dyDescent="0.35">
      <c r="A1996" s="2">
        <v>523207742</v>
      </c>
      <c r="B1996" s="3">
        <f>_xlfn.XLOOKUP(A1996,[3]!Table13456[No заказа],[3]!Table13456[Дата
отправки],"",0,1)</f>
        <v>45745</v>
      </c>
      <c r="C1996" s="3"/>
      <c r="D1996" s="3"/>
      <c r="F1996" s="5">
        <f>_xlfn.XLOOKUP(A1996,[3]!Table13456[No заказа],[3]!Table13456[Количество],"",0,1)</f>
        <v>2</v>
      </c>
      <c r="G1996" s="5">
        <f>_xlfn.XLOOKUP(A1996,[3]!Table13456[No заказа],[3]!Table13456[Цена],"",0,1)</f>
        <v>16826</v>
      </c>
      <c r="H1996" s="2" t="str">
        <f>M01_SETTINGS!$F$2</f>
        <v>KASPI</v>
      </c>
    </row>
    <row r="1997" spans="1:8" x14ac:dyDescent="0.35">
      <c r="A1997" s="2">
        <v>523286484</v>
      </c>
      <c r="B1997" s="3">
        <f>_xlfn.XLOOKUP(A1997,[3]!Table13456[No заказа],[3]!Table13456[Дата
отправки],"",0,1)</f>
        <v>45745</v>
      </c>
      <c r="C1997" s="3"/>
      <c r="D1997" s="3"/>
      <c r="F1997" s="5">
        <f>_xlfn.XLOOKUP(A1997,[3]!Table13456[No заказа],[3]!Table13456[Количество],"",0,1)</f>
        <v>1</v>
      </c>
      <c r="G1997" s="5">
        <f>_xlfn.XLOOKUP(A1997,[3]!Table13456[No заказа],[3]!Table13456[Цена],"",0,1)</f>
        <v>8979</v>
      </c>
      <c r="H1997" s="2" t="str">
        <f>M01_SETTINGS!$F$2</f>
        <v>KASPI</v>
      </c>
    </row>
    <row r="1998" spans="1:8" x14ac:dyDescent="0.35">
      <c r="A1998" s="2">
        <v>523119574</v>
      </c>
      <c r="B1998" s="3">
        <f>_xlfn.XLOOKUP(A1998,[3]!Table13456[No заказа],[3]!Table13456[Дата
отправки],"",0,1)</f>
        <v>45745</v>
      </c>
      <c r="C1998" s="3"/>
      <c r="D1998" s="3"/>
      <c r="F1998" s="5">
        <f>_xlfn.XLOOKUP(A1998,[3]!Table13456[No заказа],[3]!Table13456[Количество],"",0,1)</f>
        <v>1</v>
      </c>
      <c r="G1998" s="5">
        <f>_xlfn.XLOOKUP(A1998,[3]!Table13456[No заказа],[3]!Table13456[Цена],"",0,1)</f>
        <v>8238</v>
      </c>
      <c r="H1998" s="2" t="str">
        <f>M01_SETTINGS!$F$2</f>
        <v>KASPI</v>
      </c>
    </row>
    <row r="1999" spans="1:8" x14ac:dyDescent="0.35">
      <c r="A1999" s="2">
        <v>523089323</v>
      </c>
      <c r="B1999" s="3">
        <f>_xlfn.XLOOKUP(A1999,[3]!Table13456[No заказа],[3]!Table13456[Дата
отправки],"",0,1)</f>
        <v>45745</v>
      </c>
      <c r="C1999" s="3"/>
      <c r="D1999" s="3"/>
      <c r="F1999" s="5">
        <f>_xlfn.XLOOKUP(A1999,[3]!Table13456[No заказа],[3]!Table13456[Количество],"",0,1)</f>
        <v>1</v>
      </c>
      <c r="G1999" s="5">
        <f>_xlfn.XLOOKUP(A1999,[3]!Table13456[No заказа],[3]!Table13456[Цена],"",0,1)</f>
        <v>8139</v>
      </c>
      <c r="H1999" s="2" t="str">
        <f>M01_SETTINGS!$F$2</f>
        <v>KASPI</v>
      </c>
    </row>
    <row r="2000" spans="1:8" x14ac:dyDescent="0.35">
      <c r="A2000" s="2">
        <v>523132633</v>
      </c>
      <c r="B2000" s="3">
        <f>_xlfn.XLOOKUP(A2000,[3]!Table13456[No заказа],[3]!Table13456[Дата
отправки],"",0,1)</f>
        <v>45745</v>
      </c>
      <c r="C2000" s="3"/>
      <c r="D2000" s="3"/>
      <c r="F2000" s="5">
        <f>_xlfn.XLOOKUP(A2000,[3]!Table13456[No заказа],[3]!Table13456[Количество],"",0,1)</f>
        <v>1</v>
      </c>
      <c r="G2000" s="5">
        <f>_xlfn.XLOOKUP(A2000,[3]!Table13456[No заказа],[3]!Table13456[Цена],"",0,1)</f>
        <v>7870</v>
      </c>
      <c r="H2000" s="2" t="str">
        <f>M01_SETTINGS!$F$2</f>
        <v>KASPI</v>
      </c>
    </row>
    <row r="2001" spans="1:8" x14ac:dyDescent="0.35">
      <c r="A2001" s="2">
        <v>523203156</v>
      </c>
      <c r="B2001" s="3">
        <f>_xlfn.XLOOKUP(A2001,[3]!Table13456[No заказа],[3]!Table13456[Дата
отправки],"",0,1)</f>
        <v>45745</v>
      </c>
      <c r="C2001" s="3"/>
      <c r="D2001" s="3"/>
      <c r="F2001" s="5">
        <f>_xlfn.XLOOKUP(A2001,[3]!Table13456[No заказа],[3]!Table13456[Количество],"",0,1)</f>
        <v>1</v>
      </c>
      <c r="G2001" s="5">
        <f>_xlfn.XLOOKUP(A2001,[3]!Table13456[No заказа],[3]!Table13456[Цена],"",0,1)</f>
        <v>8299</v>
      </c>
      <c r="H2001" s="2" t="str">
        <f>M01_SETTINGS!$F$2</f>
        <v>KASPI</v>
      </c>
    </row>
    <row r="2002" spans="1:8" x14ac:dyDescent="0.35">
      <c r="A2002" s="2">
        <v>523261584</v>
      </c>
      <c r="B2002" s="3">
        <f>_xlfn.XLOOKUP(A2002,[3]!Table13456[No заказа],[3]!Table13456[Дата
отправки],"",0,1)</f>
        <v>45745</v>
      </c>
      <c r="C2002" s="3"/>
      <c r="D2002" s="3"/>
      <c r="F2002" s="5">
        <f>_xlfn.XLOOKUP(A2002,[3]!Table13456[No заказа],[3]!Table13456[Количество],"",0,1)</f>
        <v>1</v>
      </c>
      <c r="G2002" s="5">
        <f>_xlfn.XLOOKUP(A2002,[3]!Table13456[No заказа],[3]!Table13456[Цена],"",0,1)</f>
        <v>8966</v>
      </c>
      <c r="H2002" s="2" t="str">
        <f>M01_SETTINGS!$F$2</f>
        <v>KASPI</v>
      </c>
    </row>
    <row r="2003" spans="1:8" x14ac:dyDescent="0.35">
      <c r="A2003" s="2">
        <v>522972125</v>
      </c>
      <c r="B2003" s="3">
        <f>_xlfn.XLOOKUP(A2003,[3]!Table13456[No заказа],[3]!Table13456[Дата
отправки],"",0,1)</f>
        <v>45745</v>
      </c>
      <c r="C2003" s="3"/>
      <c r="D2003" s="3"/>
      <c r="F2003" s="5">
        <f>_xlfn.XLOOKUP(A2003,[3]!Table13456[No заказа],[3]!Table13456[Количество],"",0,1)</f>
        <v>1</v>
      </c>
      <c r="G2003" s="5">
        <f>_xlfn.XLOOKUP(A2003,[3]!Table13456[No заказа],[3]!Table13456[Цена],"",0,1)</f>
        <v>8967</v>
      </c>
      <c r="H2003" s="2" t="str">
        <f>M01_SETTINGS!$F$2</f>
        <v>KASPI</v>
      </c>
    </row>
    <row r="2004" spans="1:8" x14ac:dyDescent="0.35">
      <c r="A2004" s="2">
        <v>523375676</v>
      </c>
      <c r="B2004" s="3">
        <f>_xlfn.XLOOKUP(A2004,[3]!Table13456[No заказа],[3]!Table13456[Дата
отправки],"",0,1)</f>
        <v>45745</v>
      </c>
      <c r="C2004" s="3"/>
      <c r="D2004" s="3"/>
      <c r="F2004" s="5">
        <f>_xlfn.XLOOKUP(A2004,[3]!Table13456[No заказа],[3]!Table13456[Количество],"",0,1)</f>
        <v>1</v>
      </c>
      <c r="G2004" s="5">
        <f>_xlfn.XLOOKUP(A2004,[3]!Table13456[No заказа],[3]!Table13456[Цена],"",0,1)</f>
        <v>7900</v>
      </c>
      <c r="H2004" s="2" t="str">
        <f>M01_SETTINGS!$F$2</f>
        <v>KASPI</v>
      </c>
    </row>
    <row r="2005" spans="1:8" x14ac:dyDescent="0.35">
      <c r="A2005" s="2">
        <v>522946320</v>
      </c>
      <c r="B2005" s="3">
        <f>_xlfn.XLOOKUP(A2005,[3]!Table13456[No заказа],[3]!Table13456[Дата
отправки],"",0,1)</f>
        <v>45745</v>
      </c>
      <c r="C2005" s="3"/>
      <c r="D2005" s="3"/>
      <c r="F2005" s="5">
        <f>_xlfn.XLOOKUP(A2005,[3]!Table13456[No заказа],[3]!Table13456[Количество],"",0,1)</f>
        <v>1</v>
      </c>
      <c r="G2005" s="5">
        <f>_xlfn.XLOOKUP(A2005,[3]!Table13456[No заказа],[3]!Table13456[Цена],"",0,1)</f>
        <v>14990</v>
      </c>
      <c r="H2005" s="2" t="str">
        <f>M01_SETTINGS!$F$2</f>
        <v>KASPI</v>
      </c>
    </row>
    <row r="2006" spans="1:8" x14ac:dyDescent="0.35">
      <c r="A2006" s="2">
        <v>523031520</v>
      </c>
      <c r="B2006" s="3">
        <f>_xlfn.XLOOKUP(A2006,[3]!Table13456[No заказа],[3]!Table13456[Дата
отправки],"",0,1)</f>
        <v>45745</v>
      </c>
      <c r="C2006" s="3"/>
      <c r="D2006" s="3"/>
      <c r="F2006" s="5">
        <f>_xlfn.XLOOKUP(A2006,[3]!Table13456[No заказа],[3]!Table13456[Количество],"",0,1)</f>
        <v>1</v>
      </c>
      <c r="G2006" s="5">
        <f>_xlfn.XLOOKUP(A2006,[3]!Table13456[No заказа],[3]!Table13456[Цена],"",0,1)</f>
        <v>14990</v>
      </c>
      <c r="H2006" s="2" t="str">
        <f>M01_SETTINGS!$F$2</f>
        <v>KASPI</v>
      </c>
    </row>
    <row r="2007" spans="1:8" x14ac:dyDescent="0.35">
      <c r="A2007" s="2">
        <v>523097493</v>
      </c>
      <c r="B2007" s="3">
        <f>_xlfn.XLOOKUP(A2007,[3]!Table13456[No заказа],[3]!Table13456[Дата
отправки],"",0,1)</f>
        <v>45745</v>
      </c>
      <c r="C2007" s="3"/>
      <c r="D2007" s="3"/>
      <c r="F2007" s="5">
        <f>_xlfn.XLOOKUP(A2007,[3]!Table13456[No заказа],[3]!Table13456[Количество],"",0,1)</f>
        <v>1</v>
      </c>
      <c r="G2007" s="5">
        <f>_xlfn.XLOOKUP(A2007,[3]!Table13456[No заказа],[3]!Table13456[Цена],"",0,1)</f>
        <v>14990</v>
      </c>
      <c r="H2007" s="2" t="str">
        <f>M01_SETTINGS!$F$2</f>
        <v>KASPI</v>
      </c>
    </row>
    <row r="2008" spans="1:8" x14ac:dyDescent="0.35">
      <c r="A2008" s="2">
        <v>522949623</v>
      </c>
      <c r="B2008" s="3">
        <f>_xlfn.XLOOKUP(A2008,[3]!Table13456[No заказа],[3]!Table13456[Дата
отправки],"",0,1)</f>
        <v>45745</v>
      </c>
      <c r="C2008" s="3"/>
      <c r="D2008" s="3"/>
      <c r="F2008" s="5">
        <f>_xlfn.XLOOKUP(A2008,[3]!Table13456[No заказа],[3]!Table13456[Количество],"",0,1)</f>
        <v>1</v>
      </c>
      <c r="G2008" s="5">
        <f>_xlfn.XLOOKUP(A2008,[3]!Table13456[No заказа],[3]!Table13456[Цена],"",0,1)</f>
        <v>14990</v>
      </c>
      <c r="H2008" s="2" t="str">
        <f>M01_SETTINGS!$F$2</f>
        <v>KASPI</v>
      </c>
    </row>
    <row r="2009" spans="1:8" x14ac:dyDescent="0.35">
      <c r="A2009" s="2">
        <v>523427424</v>
      </c>
      <c r="B2009" s="3">
        <f>_xlfn.XLOOKUP(A2009,[3]!Table13456[No заказа],[3]!Table13456[Дата
отправки],"",0,1)</f>
        <v>45745</v>
      </c>
      <c r="C2009" s="3"/>
      <c r="D2009" s="3"/>
      <c r="F2009" s="5">
        <f>_xlfn.XLOOKUP(A2009,[3]!Table13456[No заказа],[3]!Table13456[Количество],"",0,1)</f>
        <v>1</v>
      </c>
      <c r="G2009" s="5">
        <f>_xlfn.XLOOKUP(A2009,[3]!Table13456[No заказа],[3]!Table13456[Цена],"",0,1)</f>
        <v>14990</v>
      </c>
      <c r="H2009" s="2" t="str">
        <f>M01_SETTINGS!$F$2</f>
        <v>KASPI</v>
      </c>
    </row>
    <row r="2010" spans="1:8" x14ac:dyDescent="0.35">
      <c r="A2010" s="2">
        <v>523296140</v>
      </c>
      <c r="B2010" s="3">
        <f>_xlfn.XLOOKUP(A2010,[3]!Table13456[No заказа],[3]!Table13456[Дата
отправки],"",0,1)</f>
        <v>45745</v>
      </c>
      <c r="C2010" s="3"/>
      <c r="D2010" s="3"/>
      <c r="F2010" s="5">
        <f>_xlfn.XLOOKUP(A2010,[3]!Table13456[No заказа],[3]!Table13456[Количество],"",0,1)</f>
        <v>1</v>
      </c>
      <c r="G2010" s="5">
        <f>_xlfn.XLOOKUP(A2010,[3]!Table13456[No заказа],[3]!Table13456[Цена],"",0,1)</f>
        <v>7992</v>
      </c>
      <c r="H2010" s="2" t="str">
        <f>M01_SETTINGS!$F$2</f>
        <v>KASPI</v>
      </c>
    </row>
    <row r="2011" spans="1:8" x14ac:dyDescent="0.35">
      <c r="A2011" s="2">
        <v>523029941</v>
      </c>
      <c r="B2011" s="3">
        <f>_xlfn.XLOOKUP(A2011,[3]!Table13456[No заказа],[3]!Table13456[Дата
отправки],"",0,1)</f>
        <v>45745</v>
      </c>
      <c r="C2011" s="3"/>
      <c r="D2011" s="3"/>
      <c r="F2011" s="5">
        <f>_xlfn.XLOOKUP(A2011,[3]!Table13456[No заказа],[3]!Table13456[Количество],"",0,1)</f>
        <v>1</v>
      </c>
      <c r="G2011" s="5">
        <f>_xlfn.XLOOKUP(A2011,[3]!Table13456[No заказа],[3]!Table13456[Цена],"",0,1)</f>
        <v>7870</v>
      </c>
      <c r="H2011" s="2" t="str">
        <f>M01_SETTINGS!$F$2</f>
        <v>KASPI</v>
      </c>
    </row>
    <row r="2012" spans="1:8" x14ac:dyDescent="0.35">
      <c r="A2012" s="2">
        <v>522958978</v>
      </c>
      <c r="B2012" s="3">
        <f>_xlfn.XLOOKUP(A2012,[3]!Table13456[No заказа],[3]!Table13456[Дата
отправки],"",0,1)</f>
        <v>45745</v>
      </c>
      <c r="C2012" s="3"/>
      <c r="D2012" s="3"/>
      <c r="F2012" s="5">
        <f>_xlfn.XLOOKUP(A2012,[3]!Table13456[No заказа],[3]!Table13456[Количество],"",0,1)</f>
        <v>1</v>
      </c>
      <c r="G2012" s="5">
        <f>_xlfn.XLOOKUP(A2012,[3]!Table13456[No заказа],[3]!Table13456[Цена],"",0,1)</f>
        <v>7870</v>
      </c>
      <c r="H2012" s="2" t="str">
        <f>M01_SETTINGS!$F$2</f>
        <v>KASPI</v>
      </c>
    </row>
    <row r="2013" spans="1:8" x14ac:dyDescent="0.35">
      <c r="A2013" s="2">
        <v>523029269</v>
      </c>
      <c r="B2013" s="3">
        <f>_xlfn.XLOOKUP(A2013,[3]!Table13456[No заказа],[3]!Table13456[Дата
отправки],"",0,1)</f>
        <v>45745</v>
      </c>
      <c r="C2013" s="3"/>
      <c r="D2013" s="3"/>
      <c r="F2013" s="5">
        <f>_xlfn.XLOOKUP(A2013,[3]!Table13456[No заказа],[3]!Table13456[Количество],"",0,1)</f>
        <v>1</v>
      </c>
      <c r="G2013" s="5">
        <f>_xlfn.XLOOKUP(A2013,[3]!Table13456[No заказа],[3]!Table13456[Цена],"",0,1)</f>
        <v>7987</v>
      </c>
      <c r="H2013" s="2" t="str">
        <f>M01_SETTINGS!$F$2</f>
        <v>KASPI</v>
      </c>
    </row>
    <row r="2014" spans="1:8" x14ac:dyDescent="0.35">
      <c r="A2014" s="2">
        <v>523091636</v>
      </c>
      <c r="B2014" s="3">
        <f>_xlfn.XLOOKUP(A2014,[3]!Table13456[No заказа],[3]!Table13456[Дата
отправки],"",0,1)</f>
        <v>45745</v>
      </c>
      <c r="C2014" s="3"/>
      <c r="D2014" s="3"/>
      <c r="F2014" s="5">
        <f>_xlfn.XLOOKUP(A2014,[3]!Table13456[No заказа],[3]!Table13456[Количество],"",0,1)</f>
        <v>1</v>
      </c>
      <c r="G2014" s="5">
        <f>_xlfn.XLOOKUP(A2014,[3]!Table13456[No заказа],[3]!Table13456[Цена],"",0,1)</f>
        <v>7900</v>
      </c>
      <c r="H2014" s="2" t="str">
        <f>M01_SETTINGS!$F$2</f>
        <v>KASPI</v>
      </c>
    </row>
    <row r="2015" spans="1:8" x14ac:dyDescent="0.35">
      <c r="A2015" s="2">
        <v>523259695</v>
      </c>
      <c r="B2015" s="3">
        <f>_xlfn.XLOOKUP(A2015,[3]!Table13456[No заказа],[3]!Table13456[Дата
отправки],"",0,1)</f>
        <v>45745</v>
      </c>
      <c r="C2015" s="3"/>
      <c r="D2015" s="3"/>
      <c r="F2015" s="5">
        <f>_xlfn.XLOOKUP(A2015,[3]!Table13456[No заказа],[3]!Table13456[Количество],"",0,1)</f>
        <v>1</v>
      </c>
      <c r="G2015" s="5">
        <f>_xlfn.XLOOKUP(A2015,[3]!Table13456[No заказа],[3]!Table13456[Цена],"",0,1)</f>
        <v>7900</v>
      </c>
      <c r="H2015" s="2" t="str">
        <f>M01_SETTINGS!$F$2</f>
        <v>KASPI</v>
      </c>
    </row>
    <row r="2016" spans="1:8" x14ac:dyDescent="0.35">
      <c r="A2016" s="2">
        <v>523348639</v>
      </c>
      <c r="B2016" s="3">
        <f>_xlfn.XLOOKUP(A2016,[3]!Table13456[No заказа],[3]!Table13456[Дата
отправки],"",0,1)</f>
        <v>45745</v>
      </c>
      <c r="C2016" s="3"/>
      <c r="D2016" s="3"/>
      <c r="F2016" s="5">
        <f>_xlfn.XLOOKUP(A2016,[3]!Table13456[No заказа],[3]!Table13456[Количество],"",0,1)</f>
        <v>1</v>
      </c>
      <c r="G2016" s="5">
        <f>_xlfn.XLOOKUP(A2016,[3]!Table13456[No заказа],[3]!Table13456[Цена],"",0,1)</f>
        <v>8582</v>
      </c>
      <c r="H2016" s="2" t="str">
        <f>M01_SETTINGS!$F$2</f>
        <v>KASPI</v>
      </c>
    </row>
    <row r="2017" spans="1:8" x14ac:dyDescent="0.35">
      <c r="A2017" s="2">
        <v>523271933</v>
      </c>
      <c r="B2017" s="3">
        <f>_xlfn.XLOOKUP(A2017,[3]!Table13456[No заказа],[3]!Table13456[Дата
отправки],"",0,1)</f>
        <v>45745</v>
      </c>
      <c r="C2017" s="3"/>
      <c r="D2017" s="3"/>
      <c r="F2017" s="5">
        <f>_xlfn.XLOOKUP(A2017,[3]!Table13456[No заказа],[3]!Table13456[Количество],"",0,1)</f>
        <v>1</v>
      </c>
      <c r="G2017" s="5">
        <f>_xlfn.XLOOKUP(A2017,[3]!Table13456[No заказа],[3]!Table13456[Цена],"",0,1)</f>
        <v>7900</v>
      </c>
      <c r="H2017" s="2" t="str">
        <f>M01_SETTINGS!$F$2</f>
        <v>KASPI</v>
      </c>
    </row>
    <row r="2018" spans="1:8" x14ac:dyDescent="0.35">
      <c r="A2018" s="2">
        <v>523255051</v>
      </c>
      <c r="B2018" s="3">
        <f>_xlfn.XLOOKUP(A2018,[3]!Table13456[No заказа],[3]!Table13456[Дата
отправки],"",0,1)</f>
        <v>45745</v>
      </c>
      <c r="C2018" s="3"/>
      <c r="D2018" s="3"/>
      <c r="F2018" s="5">
        <f>_xlfn.XLOOKUP(A2018,[3]!Table13456[No заказа],[3]!Table13456[Количество],"",0,1)</f>
        <v>1</v>
      </c>
      <c r="G2018" s="5">
        <f>_xlfn.XLOOKUP(A2018,[3]!Table13456[No заказа],[3]!Table13456[Цена],"",0,1)</f>
        <v>8788</v>
      </c>
      <c r="H2018" s="2" t="str">
        <f>M01_SETTINGS!$F$2</f>
        <v>KASPI</v>
      </c>
    </row>
    <row r="2019" spans="1:8" x14ac:dyDescent="0.35">
      <c r="A2019" s="2">
        <v>523333249</v>
      </c>
      <c r="B2019" s="3">
        <f>_xlfn.XLOOKUP(A2019,[3]!Table13456[No заказа],[3]!Table13456[Дата
отправки],"",0,1)</f>
        <v>45745</v>
      </c>
      <c r="C2019" s="3"/>
      <c r="D2019" s="3"/>
      <c r="F2019" s="5">
        <f>_xlfn.XLOOKUP(A2019,[3]!Table13456[No заказа],[3]!Table13456[Количество],"",0,1)</f>
        <v>1</v>
      </c>
      <c r="G2019" s="5">
        <f>_xlfn.XLOOKUP(A2019,[3]!Table13456[No заказа],[3]!Table13456[Цена],"",0,1)</f>
        <v>7997</v>
      </c>
      <c r="H2019" s="2" t="str">
        <f>M01_SETTINGS!$F$2</f>
        <v>KASPI</v>
      </c>
    </row>
    <row r="2020" spans="1:8" x14ac:dyDescent="0.35">
      <c r="A2020" s="2">
        <v>522964459</v>
      </c>
      <c r="B2020" s="3">
        <f>_xlfn.XLOOKUP(A2020,[3]!Table13456[No заказа],[3]!Table13456[Дата
отправки],"",0,1)</f>
        <v>45745</v>
      </c>
      <c r="C2020" s="3"/>
      <c r="D2020" s="3"/>
      <c r="F2020" s="5">
        <f>_xlfn.XLOOKUP(A2020,[3]!Table13456[No заказа],[3]!Table13456[Количество],"",0,1)</f>
        <v>1</v>
      </c>
      <c r="G2020" s="5">
        <f>_xlfn.XLOOKUP(A2020,[3]!Table13456[No заказа],[3]!Table13456[Цена],"",0,1)</f>
        <v>8113</v>
      </c>
      <c r="H2020" s="2" t="str">
        <f>M01_SETTINGS!$F$2</f>
        <v>KASPI</v>
      </c>
    </row>
    <row r="2021" spans="1:8" x14ac:dyDescent="0.35">
      <c r="A2021" s="2">
        <v>523247421</v>
      </c>
      <c r="B2021" s="3">
        <f>_xlfn.XLOOKUP(A2021,[3]!Table13456[No заказа],[3]!Table13456[Дата
отправки],"",0,1)</f>
        <v>45745</v>
      </c>
      <c r="C2021" s="3"/>
      <c r="D2021" s="3"/>
      <c r="F2021" s="5">
        <f>_xlfn.XLOOKUP(A2021,[3]!Table13456[No заказа],[3]!Table13456[Количество],"",0,1)</f>
        <v>1</v>
      </c>
      <c r="G2021" s="5">
        <f>_xlfn.XLOOKUP(A2021,[3]!Table13456[No заказа],[3]!Table13456[Цена],"",0,1)</f>
        <v>9000</v>
      </c>
      <c r="H2021" s="2" t="str">
        <f>M01_SETTINGS!$F$2</f>
        <v>KASPI</v>
      </c>
    </row>
    <row r="2022" spans="1:8" x14ac:dyDescent="0.35">
      <c r="A2022" s="2">
        <v>523373349</v>
      </c>
      <c r="B2022" s="3">
        <f>_xlfn.XLOOKUP(A2022,[3]!Table13456[No заказа],[3]!Table13456[Дата
отправки],"",0,1)</f>
        <v>45745</v>
      </c>
      <c r="C2022" s="3"/>
      <c r="D2022" s="3"/>
      <c r="F2022" s="5">
        <f>_xlfn.XLOOKUP(A2022,[3]!Table13456[No заказа],[3]!Table13456[Количество],"",0,1)</f>
        <v>1</v>
      </c>
      <c r="G2022" s="5">
        <f>_xlfn.XLOOKUP(A2022,[3]!Table13456[No заказа],[3]!Table13456[Цена],"",0,1)</f>
        <v>8299</v>
      </c>
      <c r="H2022" s="2" t="str">
        <f>M01_SETTINGS!$F$2</f>
        <v>KASPI</v>
      </c>
    </row>
    <row r="2023" spans="1:8" x14ac:dyDescent="0.35">
      <c r="A2023" s="2">
        <v>523372505</v>
      </c>
      <c r="B2023" s="3">
        <f>_xlfn.XLOOKUP(A2023,[3]!Table13456[No заказа],[3]!Table13456[Дата
отправки],"",0,1)</f>
        <v>45745</v>
      </c>
      <c r="C2023" s="3"/>
      <c r="D2023" s="3"/>
      <c r="F2023" s="5">
        <f>_xlfn.XLOOKUP(A2023,[3]!Table13456[No заказа],[3]!Table13456[Количество],"",0,1)</f>
        <v>1</v>
      </c>
      <c r="G2023" s="5">
        <f>_xlfn.XLOOKUP(A2023,[3]!Table13456[No заказа],[3]!Table13456[Цена],"",0,1)</f>
        <v>7869</v>
      </c>
      <c r="H2023" s="2" t="str">
        <f>M01_SETTINGS!$F$2</f>
        <v>KASPI</v>
      </c>
    </row>
    <row r="2024" spans="1:8" x14ac:dyDescent="0.35">
      <c r="A2024" s="2">
        <v>523197362</v>
      </c>
      <c r="B2024" s="3">
        <f>_xlfn.XLOOKUP(A2024,[3]!Table13456[No заказа],[3]!Table13456[Дата
отправки],"",0,1)</f>
        <v>45745</v>
      </c>
      <c r="C2024" s="3"/>
      <c r="D2024" s="3"/>
      <c r="F2024" s="5">
        <f>_xlfn.XLOOKUP(A2024,[3]!Table13456[No заказа],[3]!Table13456[Количество],"",0,1)</f>
        <v>1</v>
      </c>
      <c r="G2024" s="5">
        <f>_xlfn.XLOOKUP(A2024,[3]!Table13456[No заказа],[3]!Table13456[Цена],"",0,1)</f>
        <v>57211</v>
      </c>
      <c r="H2024" s="2" t="str">
        <f>M01_SETTINGS!$F$2</f>
        <v>KASPI</v>
      </c>
    </row>
    <row r="2025" spans="1:8" x14ac:dyDescent="0.35">
      <c r="A2025" s="2">
        <v>523117010</v>
      </c>
      <c r="B2025" s="3">
        <f>_xlfn.XLOOKUP(A2025,[3]!Table13456[No заказа],[3]!Table13456[Дата
отправки],"",0,1)</f>
        <v>45745</v>
      </c>
      <c r="C2025" s="3"/>
      <c r="D2025" s="3"/>
      <c r="F2025" s="5">
        <f>_xlfn.XLOOKUP(A2025,[3]!Table13456[No заказа],[3]!Table13456[Количество],"",0,1)</f>
        <v>1</v>
      </c>
      <c r="G2025" s="5">
        <f>_xlfn.XLOOKUP(A2025,[3]!Table13456[No заказа],[3]!Table13456[Цена],"",0,1)</f>
        <v>57239</v>
      </c>
      <c r="H2025" s="2" t="str">
        <f>M01_SETTINGS!$F$2</f>
        <v>KASPI</v>
      </c>
    </row>
    <row r="2026" spans="1:8" x14ac:dyDescent="0.35">
      <c r="A2026" s="2">
        <v>522570321</v>
      </c>
      <c r="B2026" s="3">
        <f>_xlfn.XLOOKUP(A2026,[3]!Table13456[No заказа],[3]!Table13456[Дата
отправки],"",0,1)</f>
        <v>45744</v>
      </c>
      <c r="C2026" s="3"/>
      <c r="D2026" s="3"/>
      <c r="F2026" s="5">
        <f>_xlfn.XLOOKUP(A2026,[3]!Table13456[No заказа],[3]!Table13456[Количество],"",0,1)</f>
        <v>1</v>
      </c>
      <c r="G2026" s="5">
        <f>_xlfn.XLOOKUP(A2026,[3]!Table13456[No заказа],[3]!Table13456[Цена],"",0,1)</f>
        <v>8300</v>
      </c>
      <c r="H2026" s="2" t="str">
        <f>M01_SETTINGS!$F$2</f>
        <v>KASPI</v>
      </c>
    </row>
    <row r="2027" spans="1:8" x14ac:dyDescent="0.35">
      <c r="A2027" s="2">
        <v>522639204</v>
      </c>
      <c r="B2027" s="3">
        <f>_xlfn.XLOOKUP(A2027,[3]!Table13456[No заказа],[3]!Table13456[Дата
отправки],"",0,1)</f>
        <v>45744</v>
      </c>
      <c r="C2027" s="3"/>
      <c r="D2027" s="3"/>
      <c r="F2027" s="5">
        <f>_xlfn.XLOOKUP(A2027,[3]!Table13456[No заказа],[3]!Table13456[Количество],"",0,1)</f>
        <v>1</v>
      </c>
      <c r="G2027" s="5">
        <f>_xlfn.XLOOKUP(A2027,[3]!Table13456[No заказа],[3]!Table13456[Цена],"",0,1)</f>
        <v>7870</v>
      </c>
      <c r="H2027" s="2" t="str">
        <f>M01_SETTINGS!$F$2</f>
        <v>KASPI</v>
      </c>
    </row>
    <row r="2028" spans="1:8" x14ac:dyDescent="0.35">
      <c r="A2028" s="2">
        <v>522781394</v>
      </c>
      <c r="B2028" s="3">
        <f>_xlfn.XLOOKUP(A2028,[3]!Table13456[No заказа],[3]!Table13456[Дата
отправки],"",0,1)</f>
        <v>45744</v>
      </c>
      <c r="C2028" s="3"/>
      <c r="D2028" s="3"/>
      <c r="F2028" s="5">
        <f>_xlfn.XLOOKUP(A2028,[3]!Table13456[No заказа],[3]!Table13456[Количество],"",0,1)</f>
        <v>1</v>
      </c>
      <c r="G2028" s="5">
        <f>_xlfn.XLOOKUP(A2028,[3]!Table13456[No заказа],[3]!Table13456[Цена],"",0,1)</f>
        <v>8482</v>
      </c>
      <c r="H2028" s="2" t="str">
        <f>M01_SETTINGS!$F$2</f>
        <v>KASPI</v>
      </c>
    </row>
    <row r="2029" spans="1:8" x14ac:dyDescent="0.35">
      <c r="A2029" s="2">
        <v>522556203</v>
      </c>
      <c r="B2029" s="3">
        <f>_xlfn.XLOOKUP(A2029,[3]!Table13456[No заказа],[3]!Table13456[Дата
отправки],"",0,1)</f>
        <v>45744</v>
      </c>
      <c r="C2029" s="3"/>
      <c r="D2029" s="3"/>
      <c r="F2029" s="5">
        <f>_xlfn.XLOOKUP(A2029,[3]!Table13456[No заказа],[3]!Table13456[Количество],"",0,1)</f>
        <v>1</v>
      </c>
      <c r="G2029" s="5">
        <f>_xlfn.XLOOKUP(A2029,[3]!Table13456[No заказа],[3]!Table13456[Цена],"",0,1)</f>
        <v>8577</v>
      </c>
      <c r="H2029" s="2" t="str">
        <f>M01_SETTINGS!$F$2</f>
        <v>KASPI</v>
      </c>
    </row>
    <row r="2030" spans="1:8" x14ac:dyDescent="0.35">
      <c r="A2030" s="2">
        <v>522418903</v>
      </c>
      <c r="B2030" s="3">
        <f>_xlfn.XLOOKUP(A2030,[3]!Table13456[No заказа],[3]!Table13456[Дата
отправки],"",0,1)</f>
        <v>45744</v>
      </c>
      <c r="C2030" s="3"/>
      <c r="D2030" s="3"/>
      <c r="F2030" s="5">
        <f>_xlfn.XLOOKUP(A2030,[3]!Table13456[No заказа],[3]!Table13456[Количество],"",0,1)</f>
        <v>1</v>
      </c>
      <c r="G2030" s="5">
        <f>_xlfn.XLOOKUP(A2030,[3]!Table13456[No заказа],[3]!Table13456[Цена],"",0,1)</f>
        <v>8384</v>
      </c>
      <c r="H2030" s="2" t="str">
        <f>M01_SETTINGS!$F$2</f>
        <v>KASPI</v>
      </c>
    </row>
    <row r="2031" spans="1:8" x14ac:dyDescent="0.35">
      <c r="A2031" s="2">
        <v>522501796</v>
      </c>
      <c r="B2031" s="3">
        <f>_xlfn.XLOOKUP(A2031,[3]!Table13456[No заказа],[3]!Table13456[Дата
отправки],"",0,1)</f>
        <v>45744</v>
      </c>
      <c r="C2031" s="3"/>
      <c r="D2031" s="3"/>
      <c r="F2031" s="5">
        <f>_xlfn.XLOOKUP(A2031,[3]!Table13456[No заказа],[3]!Table13456[Количество],"",0,1)</f>
        <v>1</v>
      </c>
      <c r="G2031" s="5">
        <f>_xlfn.XLOOKUP(A2031,[3]!Table13456[No заказа],[3]!Table13456[Цена],"",0,1)</f>
        <v>14990</v>
      </c>
      <c r="H2031" s="2" t="str">
        <f>M01_SETTINGS!$F$2</f>
        <v>KASPI</v>
      </c>
    </row>
    <row r="2032" spans="1:8" x14ac:dyDescent="0.35">
      <c r="A2032" s="2">
        <v>522690542</v>
      </c>
      <c r="B2032" s="3">
        <f>_xlfn.XLOOKUP(A2032,[3]!Table13456[No заказа],[3]!Table13456[Дата
отправки],"",0,1)</f>
        <v>45744</v>
      </c>
      <c r="C2032" s="3"/>
      <c r="D2032" s="3"/>
      <c r="F2032" s="5">
        <f>_xlfn.XLOOKUP(A2032,[3]!Table13456[No заказа],[3]!Table13456[Количество],"",0,1)</f>
        <v>1</v>
      </c>
      <c r="G2032" s="5">
        <f>_xlfn.XLOOKUP(A2032,[3]!Table13456[No заказа],[3]!Table13456[Цена],"",0,1)</f>
        <v>14990</v>
      </c>
      <c r="H2032" s="2" t="str">
        <f>M01_SETTINGS!$F$2</f>
        <v>KASPI</v>
      </c>
    </row>
    <row r="2033" spans="1:8" x14ac:dyDescent="0.35">
      <c r="A2033" s="2">
        <v>522675199</v>
      </c>
      <c r="B2033" s="3">
        <f>_xlfn.XLOOKUP(A2033,[3]!Table13456[No заказа],[3]!Table13456[Дата
отправки],"",0,1)</f>
        <v>45744</v>
      </c>
      <c r="C2033" s="3"/>
      <c r="D2033" s="3"/>
      <c r="F2033" s="5">
        <f>_xlfn.XLOOKUP(A2033,[3]!Table13456[No заказа],[3]!Table13456[Количество],"",0,1)</f>
        <v>1</v>
      </c>
      <c r="G2033" s="5">
        <f>_xlfn.XLOOKUP(A2033,[3]!Table13456[No заказа],[3]!Table13456[Цена],"",0,1)</f>
        <v>14990</v>
      </c>
      <c r="H2033" s="2" t="str">
        <f>M01_SETTINGS!$F$2</f>
        <v>KASPI</v>
      </c>
    </row>
    <row r="2034" spans="1:8" x14ac:dyDescent="0.35">
      <c r="A2034" s="2">
        <v>522787188</v>
      </c>
      <c r="B2034" s="3">
        <f>_xlfn.XLOOKUP(A2034,[3]!Table13456[No заказа],[3]!Table13456[Дата
отправки],"",0,1)</f>
        <v>45744</v>
      </c>
      <c r="C2034" s="3"/>
      <c r="D2034" s="3"/>
      <c r="F2034" s="5">
        <f>_xlfn.XLOOKUP(A2034,[3]!Table13456[No заказа],[3]!Table13456[Количество],"",0,1)</f>
        <v>1</v>
      </c>
      <c r="G2034" s="5">
        <f>_xlfn.XLOOKUP(A2034,[3]!Table13456[No заказа],[3]!Table13456[Цена],"",0,1)</f>
        <v>14990</v>
      </c>
      <c r="H2034" s="2" t="str">
        <f>M01_SETTINGS!$F$2</f>
        <v>KASPI</v>
      </c>
    </row>
    <row r="2035" spans="1:8" x14ac:dyDescent="0.35">
      <c r="A2035" s="2">
        <v>522766152</v>
      </c>
      <c r="B2035" s="3">
        <f>_xlfn.XLOOKUP(A2035,[3]!Table13456[No заказа],[3]!Table13456[Дата
отправки],"",0,1)</f>
        <v>45744</v>
      </c>
      <c r="C2035" s="3"/>
      <c r="D2035" s="3"/>
      <c r="F2035" s="5">
        <f>_xlfn.XLOOKUP(A2035,[3]!Table13456[No заказа],[3]!Table13456[Количество],"",0,1)</f>
        <v>1</v>
      </c>
      <c r="G2035" s="5">
        <f>_xlfn.XLOOKUP(A2035,[3]!Table13456[No заказа],[3]!Table13456[Цена],"",0,1)</f>
        <v>14990</v>
      </c>
      <c r="H2035" s="2" t="str">
        <f>M01_SETTINGS!$F$2</f>
        <v>KASPI</v>
      </c>
    </row>
    <row r="2036" spans="1:8" x14ac:dyDescent="0.35">
      <c r="A2036" s="2">
        <v>522841881</v>
      </c>
      <c r="B2036" s="3">
        <f>_xlfn.XLOOKUP(A2036,[3]!Table13456[No заказа],[3]!Table13456[Дата
отправки],"",0,1)</f>
        <v>45744</v>
      </c>
      <c r="C2036" s="3"/>
      <c r="D2036" s="3"/>
      <c r="F2036" s="5">
        <f>_xlfn.XLOOKUP(A2036,[3]!Table13456[No заказа],[3]!Table13456[Количество],"",0,1)</f>
        <v>1</v>
      </c>
      <c r="G2036" s="5">
        <f>_xlfn.XLOOKUP(A2036,[3]!Table13456[No заказа],[3]!Table13456[Цена],"",0,1)</f>
        <v>14990</v>
      </c>
      <c r="H2036" s="2" t="str">
        <f>M01_SETTINGS!$F$2</f>
        <v>KASPI</v>
      </c>
    </row>
    <row r="2037" spans="1:8" x14ac:dyDescent="0.35">
      <c r="A2037" s="2">
        <v>522566659</v>
      </c>
      <c r="B2037" s="3">
        <f>_xlfn.XLOOKUP(A2037,[3]!Table13456[No заказа],[3]!Table13456[Дата
отправки],"",0,1)</f>
        <v>45744</v>
      </c>
      <c r="C2037" s="3"/>
      <c r="D2037" s="3"/>
      <c r="F2037" s="5">
        <f>_xlfn.XLOOKUP(A2037,[3]!Table13456[No заказа],[3]!Table13456[Количество],"",0,1)</f>
        <v>1</v>
      </c>
      <c r="G2037" s="5">
        <f>_xlfn.XLOOKUP(A2037,[3]!Table13456[No заказа],[3]!Table13456[Цена],"",0,1)</f>
        <v>8388</v>
      </c>
      <c r="H2037" s="2" t="str">
        <f>M01_SETTINGS!$F$2</f>
        <v>KASPI</v>
      </c>
    </row>
    <row r="2038" spans="1:8" x14ac:dyDescent="0.35">
      <c r="A2038" s="2">
        <v>522585684</v>
      </c>
      <c r="B2038" s="3">
        <f>_xlfn.XLOOKUP(A2038,[3]!Table13456[No заказа],[3]!Table13456[Дата
отправки],"",0,1)</f>
        <v>45744</v>
      </c>
      <c r="C2038" s="3"/>
      <c r="D2038" s="3"/>
      <c r="F2038" s="5">
        <f>_xlfn.XLOOKUP(A2038,[3]!Table13456[No заказа],[3]!Table13456[Количество],"",0,1)</f>
        <v>1</v>
      </c>
      <c r="G2038" s="5">
        <f>_xlfn.XLOOKUP(A2038,[3]!Table13456[No заказа],[3]!Table13456[Цена],"",0,1)</f>
        <v>7900</v>
      </c>
      <c r="H2038" s="2" t="str">
        <f>M01_SETTINGS!$F$2</f>
        <v>KASPI</v>
      </c>
    </row>
    <row r="2039" spans="1:8" x14ac:dyDescent="0.35">
      <c r="A2039" s="2">
        <v>522926432</v>
      </c>
      <c r="B2039" s="3">
        <f>_xlfn.XLOOKUP(A2039,[3]!Table13456[No заказа],[3]!Table13456[Дата
отправки],"",0,1)</f>
        <v>45744</v>
      </c>
      <c r="C2039" s="3"/>
      <c r="D2039" s="3"/>
      <c r="F2039" s="5">
        <f>_xlfn.XLOOKUP(A2039,[3]!Table13456[No заказа],[3]!Table13456[Количество],"",0,1)</f>
        <v>1</v>
      </c>
      <c r="G2039" s="5">
        <f>_xlfn.XLOOKUP(A2039,[3]!Table13456[No заказа],[3]!Table13456[Цена],"",0,1)</f>
        <v>7869</v>
      </c>
      <c r="H2039" s="2" t="str">
        <f>M01_SETTINGS!$F$2</f>
        <v>KASPI</v>
      </c>
    </row>
    <row r="2040" spans="1:8" x14ac:dyDescent="0.35">
      <c r="A2040" s="2">
        <v>522637031</v>
      </c>
      <c r="B2040" s="3">
        <f>_xlfn.XLOOKUP(A2040,[3]!Table13456[No заказа],[3]!Table13456[Дата
отправки],"",0,1)</f>
        <v>45744</v>
      </c>
      <c r="C2040" s="3"/>
      <c r="D2040" s="3"/>
      <c r="F2040" s="5">
        <f>_xlfn.XLOOKUP(A2040,[3]!Table13456[No заказа],[3]!Table13456[Количество],"",0,1)</f>
        <v>1</v>
      </c>
      <c r="G2040" s="5">
        <f>_xlfn.XLOOKUP(A2040,[3]!Table13456[No заказа],[3]!Table13456[Цена],"",0,1)</f>
        <v>8583</v>
      </c>
      <c r="H2040" s="2" t="str">
        <f>M01_SETTINGS!$F$2</f>
        <v>KASPI</v>
      </c>
    </row>
    <row r="2041" spans="1:8" x14ac:dyDescent="0.35">
      <c r="A2041" s="2">
        <v>522739333</v>
      </c>
      <c r="B2041" s="3">
        <f>_xlfn.XLOOKUP(A2041,[3]!Table13456[No заказа],[3]!Table13456[Дата
отправки],"",0,1)</f>
        <v>45744</v>
      </c>
      <c r="C2041" s="3"/>
      <c r="D2041" s="3"/>
      <c r="F2041" s="5">
        <f>_xlfn.XLOOKUP(A2041,[3]!Table13456[No заказа],[3]!Table13456[Количество],"",0,1)</f>
        <v>1</v>
      </c>
      <c r="G2041" s="5">
        <f>_xlfn.XLOOKUP(A2041,[3]!Table13456[No заказа],[3]!Table13456[Цена],"",0,1)</f>
        <v>8997</v>
      </c>
      <c r="H2041" s="2" t="str">
        <f>M01_SETTINGS!$F$2</f>
        <v>KASPI</v>
      </c>
    </row>
    <row r="2042" spans="1:8" x14ac:dyDescent="0.35">
      <c r="A2042" s="2">
        <v>522460126</v>
      </c>
      <c r="B2042" s="3">
        <f>_xlfn.XLOOKUP(A2042,[3]!Table13456[No заказа],[3]!Table13456[Дата
отправки],"",0,1)</f>
        <v>45744</v>
      </c>
      <c r="C2042" s="3"/>
      <c r="D2042" s="3"/>
      <c r="F2042" s="5">
        <f>_xlfn.XLOOKUP(A2042,[3]!Table13456[No заказа],[3]!Table13456[Количество],"",0,1)</f>
        <v>1</v>
      </c>
      <c r="G2042" s="5">
        <f>_xlfn.XLOOKUP(A2042,[3]!Table13456[No заказа],[3]!Table13456[Цена],"",0,1)</f>
        <v>8388</v>
      </c>
      <c r="H2042" s="2" t="str">
        <f>M01_SETTINGS!$F$2</f>
        <v>KASPI</v>
      </c>
    </row>
    <row r="2043" spans="1:8" x14ac:dyDescent="0.35">
      <c r="A2043" s="2">
        <v>522879666</v>
      </c>
      <c r="B2043" s="3">
        <f>_xlfn.XLOOKUP(A2043,[3]!Table13456[No заказа],[3]!Table13456[Дата
отправки],"",0,1)</f>
        <v>45744</v>
      </c>
      <c r="C2043" s="3"/>
      <c r="D2043" s="3"/>
      <c r="F2043" s="5">
        <f>_xlfn.XLOOKUP(A2043,[3]!Table13456[No заказа],[3]!Table13456[Количество],"",0,1)</f>
        <v>1</v>
      </c>
      <c r="G2043" s="5">
        <f>_xlfn.XLOOKUP(A2043,[3]!Table13456[No заказа],[3]!Table13456[Цена],"",0,1)</f>
        <v>8300</v>
      </c>
      <c r="H2043" s="2" t="str">
        <f>M01_SETTINGS!$F$2</f>
        <v>KASPI</v>
      </c>
    </row>
    <row r="2044" spans="1:8" x14ac:dyDescent="0.35">
      <c r="A2044" s="2">
        <v>522626368</v>
      </c>
      <c r="B2044" s="3">
        <f>_xlfn.XLOOKUP(A2044,[3]!Table13456[No заказа],[3]!Table13456[Дата
отправки],"",0,1)</f>
        <v>45744</v>
      </c>
      <c r="C2044" s="3"/>
      <c r="D2044" s="3"/>
      <c r="F2044" s="5">
        <f>_xlfn.XLOOKUP(A2044,[3]!Table13456[No заказа],[3]!Table13456[Количество],"",0,1)</f>
        <v>1</v>
      </c>
      <c r="G2044" s="5">
        <f>_xlfn.XLOOKUP(A2044,[3]!Table13456[No заказа],[3]!Table13456[Цена],"",0,1)</f>
        <v>8482</v>
      </c>
      <c r="H2044" s="2" t="str">
        <f>M01_SETTINGS!$F$2</f>
        <v>KASPI</v>
      </c>
    </row>
    <row r="2045" spans="1:8" x14ac:dyDescent="0.35">
      <c r="A2045" s="2">
        <v>522777632</v>
      </c>
      <c r="B2045" s="3">
        <f>_xlfn.XLOOKUP(A2045,[3]!Table13456[No заказа],[3]!Table13456[Дата
отправки],"",0,1)</f>
        <v>45744</v>
      </c>
      <c r="C2045" s="3"/>
      <c r="D2045" s="3"/>
      <c r="F2045" s="5">
        <f>_xlfn.XLOOKUP(A2045,[3]!Table13456[No заказа],[3]!Table13456[Количество],"",0,1)</f>
        <v>1</v>
      </c>
      <c r="G2045" s="5">
        <f>_xlfn.XLOOKUP(A2045,[3]!Table13456[No заказа],[3]!Table13456[Цена],"",0,1)</f>
        <v>8400</v>
      </c>
      <c r="H2045" s="2" t="str">
        <f>M01_SETTINGS!$F$2</f>
        <v>KASPI</v>
      </c>
    </row>
    <row r="2046" spans="1:8" x14ac:dyDescent="0.35">
      <c r="A2046" s="2">
        <v>522663950</v>
      </c>
      <c r="B2046" s="3">
        <f>_xlfn.XLOOKUP(A2046,[3]!Table13456[No заказа],[3]!Table13456[Дата
отправки],"",0,1)</f>
        <v>45744</v>
      </c>
      <c r="C2046" s="3"/>
      <c r="D2046" s="3"/>
      <c r="F2046" s="5">
        <f>_xlfn.XLOOKUP(A2046,[3]!Table13456[No заказа],[3]!Table13456[Количество],"",0,1)</f>
        <v>1</v>
      </c>
      <c r="G2046" s="5">
        <f>_xlfn.XLOOKUP(A2046,[3]!Table13456[No заказа],[3]!Table13456[Цена],"",0,1)</f>
        <v>8414</v>
      </c>
      <c r="H2046" s="2" t="str">
        <f>M01_SETTINGS!$F$2</f>
        <v>KASPI</v>
      </c>
    </row>
    <row r="2047" spans="1:8" x14ac:dyDescent="0.35">
      <c r="A2047" s="2">
        <v>522107280</v>
      </c>
      <c r="B2047" s="3">
        <f>_xlfn.XLOOKUP(A2047,[3]!Table13456[No заказа],[3]!Table13456[Дата
отправки],"",0,1)</f>
        <v>45743</v>
      </c>
      <c r="C2047" s="3"/>
      <c r="D2047" s="3"/>
      <c r="F2047" s="5">
        <f>_xlfn.XLOOKUP(A2047,[3]!Table13456[No заказа],[3]!Table13456[Количество],"",0,1)</f>
        <v>1</v>
      </c>
      <c r="G2047" s="5">
        <f>_xlfn.XLOOKUP(A2047,[3]!Table13456[No заказа],[3]!Table13456[Цена],"",0,1)</f>
        <v>9000</v>
      </c>
      <c r="H2047" s="2" t="str">
        <f>M01_SETTINGS!$F$2</f>
        <v>KASPI</v>
      </c>
    </row>
    <row r="2048" spans="1:8" x14ac:dyDescent="0.35">
      <c r="A2048" s="2">
        <v>522078715</v>
      </c>
      <c r="B2048" s="3">
        <f>_xlfn.XLOOKUP(A2048,[3]!Table13456[No заказа],[3]!Table13456[Дата
отправки],"",0,1)</f>
        <v>45743</v>
      </c>
      <c r="C2048" s="3"/>
      <c r="D2048" s="3"/>
      <c r="F2048" s="5">
        <f>_xlfn.XLOOKUP(A2048,[3]!Table13456[No заказа],[3]!Table13456[Количество],"",0,1)</f>
        <v>1</v>
      </c>
      <c r="G2048" s="5">
        <f>_xlfn.XLOOKUP(A2048,[3]!Table13456[No заказа],[3]!Table13456[Цена],"",0,1)</f>
        <v>8364</v>
      </c>
      <c r="H2048" s="2" t="str">
        <f>M01_SETTINGS!$F$2</f>
        <v>KASPI</v>
      </c>
    </row>
    <row r="2049" spans="1:8" x14ac:dyDescent="0.35">
      <c r="A2049" s="2">
        <v>522235946</v>
      </c>
      <c r="B2049" s="3">
        <f>_xlfn.XLOOKUP(A2049,[3]!Table13456[No заказа],[3]!Table13456[Дата
отправки],"",0,1)</f>
        <v>45743</v>
      </c>
      <c r="C2049" s="3"/>
      <c r="D2049" s="3"/>
      <c r="F2049" s="5">
        <f>_xlfn.XLOOKUP(A2049,[3]!Table13456[No заказа],[3]!Table13456[Количество],"",0,1)</f>
        <v>1</v>
      </c>
      <c r="G2049" s="5">
        <f>_xlfn.XLOOKUP(A2049,[3]!Table13456[No заказа],[3]!Table13456[Цена],"",0,1)</f>
        <v>7900</v>
      </c>
      <c r="H2049" s="2" t="str">
        <f>M01_SETTINGS!$F$2</f>
        <v>KASPI</v>
      </c>
    </row>
    <row r="2050" spans="1:8" x14ac:dyDescent="0.35">
      <c r="A2050" s="2">
        <v>522077862</v>
      </c>
      <c r="B2050" s="3">
        <f>_xlfn.XLOOKUP(A2050,[3]!Table13456[No заказа],[3]!Table13456[Дата
отправки],"",0,1)</f>
        <v>45743</v>
      </c>
      <c r="C2050" s="3"/>
      <c r="D2050" s="3"/>
      <c r="F2050" s="5">
        <f>_xlfn.XLOOKUP(A2050,[3]!Table13456[No заказа],[3]!Table13456[Количество],"",0,1)</f>
        <v>1</v>
      </c>
      <c r="G2050" s="5">
        <f>_xlfn.XLOOKUP(A2050,[3]!Table13456[No заказа],[3]!Table13456[Цена],"",0,1)</f>
        <v>7926</v>
      </c>
      <c r="H2050" s="2" t="str">
        <f>M01_SETTINGS!$F$2</f>
        <v>KASPI</v>
      </c>
    </row>
    <row r="2051" spans="1:8" x14ac:dyDescent="0.35">
      <c r="A2051" s="2">
        <v>522188211</v>
      </c>
      <c r="B2051" s="3">
        <f>_xlfn.XLOOKUP(A2051,[3]!Table13456[No заказа],[3]!Table13456[Дата
отправки],"",0,1)</f>
        <v>45743</v>
      </c>
      <c r="C2051" s="3"/>
      <c r="D2051" s="3"/>
      <c r="F2051" s="5">
        <f>_xlfn.XLOOKUP(A2051,[3]!Table13456[No заказа],[3]!Table13456[Количество],"",0,1)</f>
        <v>1</v>
      </c>
      <c r="G2051" s="5">
        <f>_xlfn.XLOOKUP(A2051,[3]!Table13456[No заказа],[3]!Table13456[Цена],"",0,1)</f>
        <v>7987</v>
      </c>
      <c r="H2051" s="2" t="str">
        <f>M01_SETTINGS!$F$2</f>
        <v>KASPI</v>
      </c>
    </row>
    <row r="2052" spans="1:8" x14ac:dyDescent="0.35">
      <c r="A2052" s="2">
        <v>522031659</v>
      </c>
      <c r="B2052" s="3">
        <f>_xlfn.XLOOKUP(A2052,[3]!Table13456[No заказа],[3]!Table13456[Дата
отправки],"",0,1)</f>
        <v>45743</v>
      </c>
      <c r="C2052" s="3"/>
      <c r="D2052" s="3"/>
      <c r="F2052" s="5">
        <f>_xlfn.XLOOKUP(A2052,[3]!Table13456[No заказа],[3]!Table13456[Количество],"",0,1)</f>
        <v>1</v>
      </c>
      <c r="G2052" s="5">
        <f>_xlfn.XLOOKUP(A2052,[3]!Table13456[No заказа],[3]!Table13456[Цена],"",0,1)</f>
        <v>7989</v>
      </c>
      <c r="H2052" s="2" t="str">
        <f>M01_SETTINGS!$F$2</f>
        <v>KASPI</v>
      </c>
    </row>
    <row r="2053" spans="1:8" x14ac:dyDescent="0.35">
      <c r="A2053" s="2">
        <v>521975009</v>
      </c>
      <c r="B2053" s="3">
        <f>_xlfn.XLOOKUP(A2053,[3]!Table13456[No заказа],[3]!Table13456[Дата
отправки],"",0,1)</f>
        <v>45743</v>
      </c>
      <c r="C2053" s="3"/>
      <c r="D2053" s="3"/>
      <c r="F2053" s="5">
        <f>_xlfn.XLOOKUP(A2053,[3]!Table13456[No заказа],[3]!Table13456[Количество],"",0,1)</f>
        <v>1</v>
      </c>
      <c r="G2053" s="5">
        <f>_xlfn.XLOOKUP(A2053,[3]!Table13456[No заказа],[3]!Table13456[Цена],"",0,1)</f>
        <v>7978</v>
      </c>
      <c r="H2053" s="2" t="str">
        <f>M01_SETTINGS!$F$2</f>
        <v>KASPI</v>
      </c>
    </row>
    <row r="2054" spans="1:8" x14ac:dyDescent="0.35">
      <c r="A2054" s="2">
        <v>522028515</v>
      </c>
      <c r="B2054" s="3">
        <f>_xlfn.XLOOKUP(A2054,[3]!Table13456[No заказа],[3]!Table13456[Дата
отправки],"",0,1)</f>
        <v>45743</v>
      </c>
      <c r="C2054" s="3"/>
      <c r="D2054" s="3"/>
      <c r="F2054" s="5">
        <f>_xlfn.XLOOKUP(A2054,[3]!Table13456[No заказа],[3]!Table13456[Количество],"",0,1)</f>
        <v>1</v>
      </c>
      <c r="G2054" s="5">
        <f>_xlfn.XLOOKUP(A2054,[3]!Table13456[No заказа],[3]!Table13456[Цена],"",0,1)</f>
        <v>7987</v>
      </c>
      <c r="H2054" s="2" t="str">
        <f>M01_SETTINGS!$F$2</f>
        <v>KASPI</v>
      </c>
    </row>
    <row r="2055" spans="1:8" x14ac:dyDescent="0.35">
      <c r="A2055" s="2">
        <v>522142762</v>
      </c>
      <c r="B2055" s="3">
        <f>_xlfn.XLOOKUP(A2055,[3]!Table13456[No заказа],[3]!Table13456[Дата
отправки],"",0,1)</f>
        <v>45743</v>
      </c>
      <c r="C2055" s="3"/>
      <c r="D2055" s="3"/>
      <c r="F2055" s="5">
        <f>_xlfn.XLOOKUP(A2055,[3]!Table13456[No заказа],[3]!Table13456[Количество],"",0,1)</f>
        <v>1</v>
      </c>
      <c r="G2055" s="5">
        <f>_xlfn.XLOOKUP(A2055,[3]!Table13456[No заказа],[3]!Table13456[Цена],"",0,1)</f>
        <v>8388</v>
      </c>
      <c r="H2055" s="2" t="str">
        <f>M01_SETTINGS!$F$2</f>
        <v>KASPI</v>
      </c>
    </row>
    <row r="2056" spans="1:8" x14ac:dyDescent="0.35">
      <c r="A2056" s="2">
        <v>521818244</v>
      </c>
      <c r="B2056" s="3">
        <f>_xlfn.XLOOKUP(A2056,[3]!Table13456[No заказа],[3]!Table13456[Дата
отправки],"",0,1)</f>
        <v>45743</v>
      </c>
      <c r="C2056" s="3"/>
      <c r="D2056" s="3"/>
      <c r="F2056" s="5">
        <f>_xlfn.XLOOKUP(A2056,[3]!Table13456[No заказа],[3]!Table13456[Количество],"",0,1)</f>
        <v>1</v>
      </c>
      <c r="G2056" s="5">
        <f>_xlfn.XLOOKUP(A2056,[3]!Table13456[No заказа],[3]!Table13456[Цена],"",0,1)</f>
        <v>8391</v>
      </c>
      <c r="H2056" s="2" t="str">
        <f>M01_SETTINGS!$F$2</f>
        <v>KASPI</v>
      </c>
    </row>
    <row r="2057" spans="1:8" x14ac:dyDescent="0.35">
      <c r="A2057" s="2">
        <v>521852018</v>
      </c>
      <c r="B2057" s="3">
        <f>_xlfn.XLOOKUP(A2057,[3]!Table13456[No заказа],[3]!Table13456[Дата
отправки],"",0,1)</f>
        <v>45743</v>
      </c>
      <c r="C2057" s="3"/>
      <c r="D2057" s="3"/>
      <c r="F2057" s="5">
        <f>_xlfn.XLOOKUP(A2057,[3]!Table13456[No заказа],[3]!Table13456[Количество],"",0,1)</f>
        <v>1</v>
      </c>
      <c r="G2057" s="5">
        <f>_xlfn.XLOOKUP(A2057,[3]!Table13456[No заказа],[3]!Table13456[Цена],"",0,1)</f>
        <v>7998</v>
      </c>
      <c r="H2057" s="2" t="str">
        <f>M01_SETTINGS!$F$2</f>
        <v>KASPI</v>
      </c>
    </row>
    <row r="2058" spans="1:8" x14ac:dyDescent="0.35">
      <c r="A2058" s="2">
        <v>522148158</v>
      </c>
      <c r="B2058" s="3">
        <f>_xlfn.XLOOKUP(A2058,[3]!Table13456[No заказа],[3]!Table13456[Дата
отправки],"",0,1)</f>
        <v>45743</v>
      </c>
      <c r="C2058" s="3"/>
      <c r="D2058" s="3"/>
      <c r="F2058" s="5">
        <f>_xlfn.XLOOKUP(A2058,[3]!Table13456[No заказа],[3]!Table13456[Количество],"",0,1)</f>
        <v>1</v>
      </c>
      <c r="G2058" s="5">
        <f>_xlfn.XLOOKUP(A2058,[3]!Table13456[No заказа],[3]!Table13456[Цена],"",0,1)</f>
        <v>14990</v>
      </c>
      <c r="H2058" s="2" t="str">
        <f>M01_SETTINGS!$F$2</f>
        <v>KASPI</v>
      </c>
    </row>
    <row r="2059" spans="1:8" x14ac:dyDescent="0.35">
      <c r="A2059" s="2">
        <v>521811245</v>
      </c>
      <c r="B2059" s="3">
        <f>_xlfn.XLOOKUP(A2059,[3]!Table13456[No заказа],[3]!Table13456[Дата
отправки],"",0,1)</f>
        <v>45743</v>
      </c>
      <c r="C2059" s="3"/>
      <c r="D2059" s="3"/>
      <c r="F2059" s="5">
        <f>_xlfn.XLOOKUP(A2059,[3]!Table13456[No заказа],[3]!Table13456[Количество],"",0,1)</f>
        <v>1</v>
      </c>
      <c r="G2059" s="5">
        <f>_xlfn.XLOOKUP(A2059,[3]!Table13456[No заказа],[3]!Table13456[Цена],"",0,1)</f>
        <v>14990</v>
      </c>
      <c r="H2059" s="2" t="str">
        <f>M01_SETTINGS!$F$2</f>
        <v>KASPI</v>
      </c>
    </row>
    <row r="2060" spans="1:8" x14ac:dyDescent="0.35">
      <c r="A2060" s="2">
        <v>521791532</v>
      </c>
      <c r="B2060" s="3">
        <f>_xlfn.XLOOKUP(A2060,[3]!Table13456[No заказа],[3]!Table13456[Дата
отправки],"",0,1)</f>
        <v>45743</v>
      </c>
      <c r="C2060" s="3"/>
      <c r="D2060" s="3"/>
      <c r="F2060" s="5">
        <f>_xlfn.XLOOKUP(A2060,[3]!Table13456[No заказа],[3]!Table13456[Количество],"",0,1)</f>
        <v>1</v>
      </c>
      <c r="G2060" s="5">
        <f>_xlfn.XLOOKUP(A2060,[3]!Table13456[No заказа],[3]!Table13456[Цена],"",0,1)</f>
        <v>14990</v>
      </c>
      <c r="H2060" s="2" t="str">
        <f>M01_SETTINGS!$F$2</f>
        <v>KASPI</v>
      </c>
    </row>
    <row r="2061" spans="1:8" x14ac:dyDescent="0.35">
      <c r="A2061" s="2">
        <v>522122497</v>
      </c>
      <c r="B2061" s="3">
        <f>_xlfn.XLOOKUP(A2061,[3]!Table13456[No заказа],[3]!Table13456[Дата
отправки],"",0,1)</f>
        <v>45743</v>
      </c>
      <c r="C2061" s="3"/>
      <c r="D2061" s="3"/>
      <c r="F2061" s="5">
        <f>_xlfn.XLOOKUP(A2061,[3]!Table13456[No заказа],[3]!Table13456[Количество],"",0,1)</f>
        <v>1</v>
      </c>
      <c r="G2061" s="5">
        <f>_xlfn.XLOOKUP(A2061,[3]!Table13456[No заказа],[3]!Table13456[Цена],"",0,1)</f>
        <v>7870</v>
      </c>
      <c r="H2061" s="2" t="str">
        <f>M01_SETTINGS!$F$2</f>
        <v>KASPI</v>
      </c>
    </row>
    <row r="2062" spans="1:8" x14ac:dyDescent="0.35">
      <c r="A2062" s="2">
        <v>522102629</v>
      </c>
      <c r="B2062" s="3">
        <f>_xlfn.XLOOKUP(A2062,[3]!Table13456[No заказа],[3]!Table13456[Дата
отправки],"",0,1)</f>
        <v>45743</v>
      </c>
      <c r="C2062" s="3"/>
      <c r="D2062" s="3"/>
      <c r="F2062" s="5">
        <f>_xlfn.XLOOKUP(A2062,[3]!Table13456[No заказа],[3]!Table13456[Количество],"",0,1)</f>
        <v>1</v>
      </c>
      <c r="G2062" s="5">
        <f>_xlfn.XLOOKUP(A2062,[3]!Table13456[No заказа],[3]!Table13456[Цена],"",0,1)</f>
        <v>7870</v>
      </c>
      <c r="H2062" s="2" t="str">
        <f>M01_SETTINGS!$F$2</f>
        <v>KASPI</v>
      </c>
    </row>
    <row r="2063" spans="1:8" x14ac:dyDescent="0.35">
      <c r="A2063" s="2">
        <v>522076656</v>
      </c>
      <c r="B2063" s="3">
        <f>_xlfn.XLOOKUP(A2063,[3]!Table13456[No заказа],[3]!Table13456[Дата
отправки],"",0,1)</f>
        <v>45743</v>
      </c>
      <c r="C2063" s="3"/>
      <c r="D2063" s="3"/>
      <c r="F2063" s="5">
        <f>_xlfn.XLOOKUP(A2063,[3]!Table13456[No заказа],[3]!Table13456[Количество],"",0,1)</f>
        <v>1</v>
      </c>
      <c r="G2063" s="5">
        <f>_xlfn.XLOOKUP(A2063,[3]!Table13456[No заказа],[3]!Table13456[Цена],"",0,1)</f>
        <v>7870</v>
      </c>
      <c r="H2063" s="2" t="str">
        <f>M01_SETTINGS!$F$2</f>
        <v>KASPI</v>
      </c>
    </row>
    <row r="2064" spans="1:8" x14ac:dyDescent="0.35">
      <c r="A2064" s="2">
        <v>522050951</v>
      </c>
      <c r="B2064" s="3">
        <f>_xlfn.XLOOKUP(A2064,[3]!Table13456[No заказа],[3]!Table13456[Дата
отправки],"",0,1)</f>
        <v>45743</v>
      </c>
      <c r="C2064" s="3"/>
      <c r="D2064" s="3"/>
      <c r="F2064" s="5">
        <f>_xlfn.XLOOKUP(A2064,[3]!Table13456[No заказа],[3]!Table13456[Количество],"",0,1)</f>
        <v>1</v>
      </c>
      <c r="G2064" s="5">
        <f>_xlfn.XLOOKUP(A2064,[3]!Table13456[No заказа],[3]!Table13456[Цена],"",0,1)</f>
        <v>8583</v>
      </c>
      <c r="H2064" s="2" t="str">
        <f>M01_SETTINGS!$F$2</f>
        <v>KASPI</v>
      </c>
    </row>
    <row r="2065" spans="1:8" x14ac:dyDescent="0.35">
      <c r="A2065" s="2">
        <v>521902418</v>
      </c>
      <c r="B2065" s="3">
        <f>_xlfn.XLOOKUP(A2065,[3]!Table13456[No заказа],[3]!Table13456[Дата
отправки],"",0,1)</f>
        <v>45743</v>
      </c>
      <c r="C2065" s="3"/>
      <c r="D2065" s="3"/>
      <c r="F2065" s="5">
        <f>_xlfn.XLOOKUP(A2065,[3]!Table13456[No заказа],[3]!Table13456[Количество],"",0,1)</f>
        <v>1</v>
      </c>
      <c r="G2065" s="5">
        <f>_xlfn.XLOOKUP(A2065,[3]!Table13456[No заказа],[3]!Table13456[Цена],"",0,1)</f>
        <v>8583</v>
      </c>
      <c r="H2065" s="2" t="str">
        <f>M01_SETTINGS!$F$2</f>
        <v>KASPI</v>
      </c>
    </row>
    <row r="2066" spans="1:8" x14ac:dyDescent="0.35">
      <c r="A2066" s="2">
        <v>521983216</v>
      </c>
      <c r="B2066" s="3">
        <f>_xlfn.XLOOKUP(A2066,[3]!Table13456[No заказа],[3]!Table13456[Дата
отправки],"",0,1)</f>
        <v>45743</v>
      </c>
      <c r="C2066" s="3"/>
      <c r="D2066" s="3"/>
      <c r="F2066" s="5">
        <f>_xlfn.XLOOKUP(A2066,[3]!Table13456[No заказа],[3]!Table13456[Количество],"",0,1)</f>
        <v>1</v>
      </c>
      <c r="G2066" s="5">
        <f>_xlfn.XLOOKUP(A2066,[3]!Table13456[No заказа],[3]!Table13456[Цена],"",0,1)</f>
        <v>8940</v>
      </c>
      <c r="H2066" s="2" t="str">
        <f>M01_SETTINGS!$F$2</f>
        <v>KASPI</v>
      </c>
    </row>
    <row r="2067" spans="1:8" x14ac:dyDescent="0.35">
      <c r="A2067" s="2">
        <v>521962587</v>
      </c>
      <c r="B2067" s="3">
        <f>_xlfn.XLOOKUP(A2067,[3]!Table13456[No заказа],[3]!Table13456[Дата
отправки],"",0,1)</f>
        <v>45743</v>
      </c>
      <c r="C2067" s="3"/>
      <c r="D2067" s="3"/>
      <c r="F2067" s="5">
        <f>_xlfn.XLOOKUP(A2067,[3]!Table13456[No заказа],[3]!Table13456[Количество],"",0,1)</f>
        <v>1</v>
      </c>
      <c r="G2067" s="5">
        <f>_xlfn.XLOOKUP(A2067,[3]!Table13456[No заказа],[3]!Table13456[Цена],"",0,1)</f>
        <v>7900</v>
      </c>
      <c r="H2067" s="2" t="str">
        <f>M01_SETTINGS!$F$2</f>
        <v>KASPI</v>
      </c>
    </row>
    <row r="2068" spans="1:8" x14ac:dyDescent="0.35">
      <c r="A2068" s="2">
        <v>521944474</v>
      </c>
      <c r="B2068" s="3">
        <f>_xlfn.XLOOKUP(A2068,[3]!Table13456[No заказа],[3]!Table13456[Дата
отправки],"",0,1)</f>
        <v>45743</v>
      </c>
      <c r="C2068" s="3"/>
      <c r="D2068" s="3"/>
      <c r="F2068" s="5">
        <f>_xlfn.XLOOKUP(A2068,[3]!Table13456[No заказа],[3]!Table13456[Количество],"",0,1)</f>
        <v>1</v>
      </c>
      <c r="G2068" s="5">
        <f>_xlfn.XLOOKUP(A2068,[3]!Table13456[No заказа],[3]!Table13456[Цена],"",0,1)</f>
        <v>7869</v>
      </c>
      <c r="H2068" s="2" t="str">
        <f>M01_SETTINGS!$F$2</f>
        <v>KASPI</v>
      </c>
    </row>
    <row r="2069" spans="1:8" x14ac:dyDescent="0.35">
      <c r="A2069" s="2">
        <v>522364405</v>
      </c>
      <c r="B2069" s="3">
        <f>_xlfn.XLOOKUP(A2069,[3]!Table13456[No заказа],[3]!Table13456[Дата
отправки],"",0,1)</f>
        <v>45743</v>
      </c>
      <c r="C2069" s="3"/>
      <c r="D2069" s="3"/>
      <c r="F2069" s="5">
        <f>_xlfn.XLOOKUP(A2069,[3]!Table13456[No заказа],[3]!Table13456[Количество],"",0,1)</f>
        <v>1</v>
      </c>
      <c r="G2069" s="5">
        <f>_xlfn.XLOOKUP(A2069,[3]!Table13456[No заказа],[3]!Table13456[Цена],"",0,1)</f>
        <v>7926</v>
      </c>
      <c r="H2069" s="2" t="str">
        <f>M01_SETTINGS!$F$2</f>
        <v>KASPI</v>
      </c>
    </row>
    <row r="2070" spans="1:8" x14ac:dyDescent="0.35">
      <c r="A2070" s="2">
        <v>522280346</v>
      </c>
      <c r="B2070" s="3">
        <f>_xlfn.XLOOKUP(A2070,[3]!Table13456[No заказа],[3]!Table13456[Дата
отправки],"",0,1)</f>
        <v>45743</v>
      </c>
      <c r="C2070" s="3"/>
      <c r="D2070" s="3"/>
      <c r="F2070" s="5">
        <f>_xlfn.XLOOKUP(A2070,[3]!Table13456[No заказа],[3]!Table13456[Количество],"",0,1)</f>
        <v>1</v>
      </c>
      <c r="G2070" s="5">
        <f>_xlfn.XLOOKUP(A2070,[3]!Table13456[No заказа],[3]!Table13456[Цена],"",0,1)</f>
        <v>8583</v>
      </c>
      <c r="H2070" s="2" t="str">
        <f>M01_SETTINGS!$F$2</f>
        <v>KASPI</v>
      </c>
    </row>
    <row r="2071" spans="1:8" x14ac:dyDescent="0.35">
      <c r="A2071" s="2">
        <v>522103435</v>
      </c>
      <c r="B2071" s="3">
        <f>_xlfn.XLOOKUP(A2071,[3]!Table13456[No заказа],[3]!Table13456[Дата
отправки],"",0,1)</f>
        <v>45743</v>
      </c>
      <c r="C2071" s="3"/>
      <c r="D2071" s="3"/>
      <c r="F2071" s="5">
        <f>_xlfn.XLOOKUP(A2071,[3]!Table13456[No заказа],[3]!Table13456[Количество],"",0,1)</f>
        <v>1</v>
      </c>
      <c r="G2071" s="5">
        <f>_xlfn.XLOOKUP(A2071,[3]!Table13456[No заказа],[3]!Table13456[Цена],"",0,1)</f>
        <v>7900</v>
      </c>
      <c r="H2071" s="2" t="str">
        <f>M01_SETTINGS!$F$2</f>
        <v>KASPI</v>
      </c>
    </row>
    <row r="2072" spans="1:8" x14ac:dyDescent="0.35">
      <c r="A2072" s="2">
        <v>521854918</v>
      </c>
      <c r="B2072" s="3">
        <f>_xlfn.XLOOKUP(A2072,[3]!Table13456[No заказа],[3]!Table13456[Дата
отправки],"",0,1)</f>
        <v>45743</v>
      </c>
      <c r="C2072" s="3"/>
      <c r="D2072" s="3"/>
      <c r="F2072" s="5">
        <f>_xlfn.XLOOKUP(A2072,[3]!Table13456[No заказа],[3]!Table13456[Количество],"",0,1)</f>
        <v>1</v>
      </c>
      <c r="G2072" s="5">
        <f>_xlfn.XLOOKUP(A2072,[3]!Table13456[No заказа],[3]!Table13456[Цена],"",0,1)</f>
        <v>8969</v>
      </c>
      <c r="H2072" s="2" t="str">
        <f>M01_SETTINGS!$F$2</f>
        <v>KASPI</v>
      </c>
    </row>
    <row r="2073" spans="1:8" x14ac:dyDescent="0.35">
      <c r="A2073" s="2">
        <v>522280404</v>
      </c>
      <c r="B2073" s="3">
        <f>_xlfn.XLOOKUP(A2073,[3]!Table13456[No заказа],[3]!Table13456[Дата
отправки],"",0,1)</f>
        <v>45743</v>
      </c>
      <c r="C2073" s="3"/>
      <c r="D2073" s="3"/>
      <c r="F2073" s="5">
        <f>_xlfn.XLOOKUP(A2073,[3]!Table13456[No заказа],[3]!Table13456[Количество],"",0,1)</f>
        <v>1</v>
      </c>
      <c r="G2073" s="5">
        <f>_xlfn.XLOOKUP(A2073,[3]!Table13456[No заказа],[3]!Table13456[Цена],"",0,1)</f>
        <v>7896</v>
      </c>
      <c r="H2073" s="2" t="str">
        <f>M01_SETTINGS!$F$2</f>
        <v>KASPI</v>
      </c>
    </row>
    <row r="2074" spans="1:8" x14ac:dyDescent="0.35">
      <c r="A2074" s="2" t="str">
        <v>521334444-2</v>
      </c>
      <c r="B2074" s="3">
        <f>_xlfn.XLOOKUP(A2074,[3]!Table13456[No заказа],[3]!Table13456[Дата
отправки],"",0,1)</f>
        <v>45742</v>
      </c>
      <c r="C2074" s="3"/>
      <c r="D2074" s="3"/>
      <c r="F2074" s="5">
        <f>_xlfn.XLOOKUP(A2074,[3]!Table13456[No заказа],[3]!Table13456[Количество],"",0,1)</f>
        <v>1</v>
      </c>
      <c r="G2074" s="5">
        <f>_xlfn.XLOOKUP(A2074,[3]!Table13456[No заказа],[3]!Table13456[Цена],"",0,1)</f>
        <v>23033</v>
      </c>
      <c r="H2074" s="2" t="str">
        <f>M01_SETTINGS!$F$2</f>
        <v>KASPI</v>
      </c>
    </row>
    <row r="2075" spans="1:8" x14ac:dyDescent="0.35">
      <c r="A2075" s="2">
        <v>521663779</v>
      </c>
      <c r="B2075" s="3">
        <f>_xlfn.XLOOKUP(A2075,[3]!Table13456[No заказа],[3]!Table13456[Дата
отправки],"",0,1)</f>
        <v>45742</v>
      </c>
      <c r="C2075" s="3"/>
      <c r="D2075" s="3"/>
      <c r="F2075" s="5">
        <f>_xlfn.XLOOKUP(A2075,[3]!Table13456[No заказа],[3]!Table13456[Количество],"",0,1)</f>
        <v>1</v>
      </c>
      <c r="G2075" s="5">
        <f>_xlfn.XLOOKUP(A2075,[3]!Table13456[No заказа],[3]!Table13456[Цена],"",0,1)</f>
        <v>7994</v>
      </c>
      <c r="H2075" s="2" t="str">
        <f>M01_SETTINGS!$F$2</f>
        <v>KASPI</v>
      </c>
    </row>
    <row r="2076" spans="1:8" x14ac:dyDescent="0.35">
      <c r="A2076" s="2">
        <v>521435362</v>
      </c>
      <c r="B2076" s="3">
        <f>_xlfn.XLOOKUP(A2076,[3]!Table13456[No заказа],[3]!Table13456[Дата
отправки],"",0,1)</f>
        <v>45742</v>
      </c>
      <c r="C2076" s="3"/>
      <c r="D2076" s="3"/>
      <c r="F2076" s="5">
        <f>_xlfn.XLOOKUP(A2076,[3]!Table13456[No заказа],[3]!Table13456[Количество],"",0,1)</f>
        <v>1</v>
      </c>
      <c r="G2076" s="5">
        <f>_xlfn.XLOOKUP(A2076,[3]!Table13456[No заказа],[3]!Table13456[Цена],"",0,1)</f>
        <v>7680</v>
      </c>
      <c r="H2076" s="2" t="str">
        <f>M01_SETTINGS!$F$2</f>
        <v>KASPI</v>
      </c>
    </row>
    <row r="2077" spans="1:8" x14ac:dyDescent="0.35">
      <c r="A2077" s="2">
        <v>521714336</v>
      </c>
      <c r="B2077" s="3">
        <f>_xlfn.XLOOKUP(A2077,[3]!Table13456[No заказа],[3]!Table13456[Дата
отправки],"",0,1)</f>
        <v>45742</v>
      </c>
      <c r="C2077" s="3"/>
      <c r="D2077" s="3"/>
      <c r="F2077" s="5">
        <f>_xlfn.XLOOKUP(A2077,[3]!Table13456[No заказа],[3]!Table13456[Количество],"",0,1)</f>
        <v>1</v>
      </c>
      <c r="G2077" s="5">
        <f>_xlfn.XLOOKUP(A2077,[3]!Table13456[No заказа],[3]!Table13456[Цена],"",0,1)</f>
        <v>8490</v>
      </c>
      <c r="H2077" s="2" t="str">
        <f>M01_SETTINGS!$F$2</f>
        <v>KASPI</v>
      </c>
    </row>
    <row r="2078" spans="1:8" x14ac:dyDescent="0.35">
      <c r="A2078" s="2">
        <v>521657982</v>
      </c>
      <c r="B2078" s="3">
        <f>_xlfn.XLOOKUP(A2078,[3]!Table13456[No заказа],[3]!Table13456[Дата
отправки],"",0,1)</f>
        <v>45742</v>
      </c>
      <c r="C2078" s="3"/>
      <c r="D2078" s="3"/>
      <c r="F2078" s="5">
        <f>_xlfn.XLOOKUP(A2078,[3]!Table13456[No заказа],[3]!Table13456[Количество],"",0,1)</f>
        <v>1</v>
      </c>
      <c r="G2078" s="5">
        <f>_xlfn.XLOOKUP(A2078,[3]!Table13456[No заказа],[3]!Table13456[Цена],"",0,1)</f>
        <v>8700</v>
      </c>
      <c r="H2078" s="2" t="str">
        <f>M01_SETTINGS!$F$2</f>
        <v>KASPI</v>
      </c>
    </row>
    <row r="2079" spans="1:8" x14ac:dyDescent="0.35">
      <c r="A2079" s="2">
        <v>521478991</v>
      </c>
      <c r="B2079" s="3">
        <f>_xlfn.XLOOKUP(A2079,[3]!Table13456[No заказа],[3]!Table13456[Дата
отправки],"",0,1)</f>
        <v>45742</v>
      </c>
      <c r="C2079" s="3"/>
      <c r="D2079" s="3"/>
      <c r="F2079" s="5">
        <f>_xlfn.XLOOKUP(A2079,[3]!Table13456[No заказа],[3]!Table13456[Количество],"",0,1)</f>
        <v>1</v>
      </c>
      <c r="G2079" s="5">
        <f>_xlfn.XLOOKUP(A2079,[3]!Table13456[No заказа],[3]!Table13456[Цена],"",0,1)</f>
        <v>7900</v>
      </c>
      <c r="H2079" s="2" t="str">
        <f>M01_SETTINGS!$F$2</f>
        <v>KASPI</v>
      </c>
    </row>
    <row r="2080" spans="1:8" x14ac:dyDescent="0.35">
      <c r="A2080" s="2">
        <v>521633568</v>
      </c>
      <c r="B2080" s="3">
        <f>_xlfn.XLOOKUP(A2080,[3]!Table13456[No заказа],[3]!Table13456[Дата
отправки],"",0,1)</f>
        <v>45742</v>
      </c>
      <c r="C2080" s="3"/>
      <c r="D2080" s="3"/>
      <c r="F2080" s="5">
        <f>_xlfn.XLOOKUP(A2080,[3]!Table13456[No заказа],[3]!Table13456[Количество],"",0,1)</f>
        <v>1</v>
      </c>
      <c r="G2080" s="5">
        <f>_xlfn.XLOOKUP(A2080,[3]!Table13456[No заказа],[3]!Table13456[Цена],"",0,1)</f>
        <v>8197</v>
      </c>
      <c r="H2080" s="2" t="str">
        <f>M01_SETTINGS!$F$2</f>
        <v>KASPI</v>
      </c>
    </row>
    <row r="2081" spans="1:8" x14ac:dyDescent="0.35">
      <c r="A2081" s="2">
        <v>521632487</v>
      </c>
      <c r="B2081" s="3">
        <f>_xlfn.XLOOKUP(A2081,[3]!Table13456[No заказа],[3]!Table13456[Дата
отправки],"",0,1)</f>
        <v>45742</v>
      </c>
      <c r="C2081" s="3"/>
      <c r="D2081" s="3"/>
      <c r="F2081" s="5">
        <f>_xlfn.XLOOKUP(A2081,[3]!Table13456[No заказа],[3]!Table13456[Количество],"",0,1)</f>
        <v>1</v>
      </c>
      <c r="G2081" s="5">
        <f>_xlfn.XLOOKUP(A2081,[3]!Table13456[No заказа],[3]!Table13456[Цена],"",0,1)</f>
        <v>7992</v>
      </c>
      <c r="H2081" s="2" t="str">
        <f>M01_SETTINGS!$F$2</f>
        <v>KASPI</v>
      </c>
    </row>
    <row r="2082" spans="1:8" x14ac:dyDescent="0.35">
      <c r="A2082" s="2">
        <v>521736263</v>
      </c>
      <c r="B2082" s="3">
        <f>_xlfn.XLOOKUP(A2082,[3]!Table13456[No заказа],[3]!Table13456[Дата
отправки],"",0,1)</f>
        <v>45742</v>
      </c>
      <c r="C2082" s="3"/>
      <c r="D2082" s="3"/>
      <c r="F2082" s="5">
        <f>_xlfn.XLOOKUP(A2082,[3]!Table13456[No заказа],[3]!Table13456[Количество],"",0,1)</f>
        <v>1</v>
      </c>
      <c r="G2082" s="5">
        <f>_xlfn.XLOOKUP(A2082,[3]!Table13456[No заказа],[3]!Table13456[Цена],"",0,1)</f>
        <v>5000</v>
      </c>
      <c r="H2082" s="2" t="str">
        <f>M01_SETTINGS!$F$2</f>
        <v>KASPI</v>
      </c>
    </row>
    <row r="2083" spans="1:8" x14ac:dyDescent="0.35">
      <c r="A2083" s="2">
        <v>521471751</v>
      </c>
      <c r="B2083" s="3">
        <f>_xlfn.XLOOKUP(A2083,[3]!Table13456[No заказа],[3]!Table13456[Дата
отправки],"",0,1)</f>
        <v>45742</v>
      </c>
      <c r="C2083" s="3"/>
      <c r="D2083" s="3"/>
      <c r="F2083" s="5">
        <f>_xlfn.XLOOKUP(A2083,[3]!Table13456[No заказа],[3]!Table13456[Количество],"",0,1)</f>
        <v>1</v>
      </c>
      <c r="G2083" s="5">
        <f>_xlfn.XLOOKUP(A2083,[3]!Table13456[No заказа],[3]!Table13456[Цена],"",0,1)</f>
        <v>14990</v>
      </c>
      <c r="H2083" s="2" t="str">
        <f>M01_SETTINGS!$F$2</f>
        <v>KASPI</v>
      </c>
    </row>
    <row r="2084" spans="1:8" x14ac:dyDescent="0.35">
      <c r="A2084" s="2" t="str">
        <v>521334444-1</v>
      </c>
      <c r="B2084" s="3">
        <f>_xlfn.XLOOKUP(A2084,[3]!Table13456[No заказа],[3]!Table13456[Дата
отправки],"",0,1)</f>
        <v>45742</v>
      </c>
      <c r="C2084" s="3"/>
      <c r="D2084" s="3"/>
      <c r="F2084" s="5">
        <f>_xlfn.XLOOKUP(A2084,[3]!Table13456[No заказа],[3]!Table13456[Количество],"",0,1)</f>
        <v>1</v>
      </c>
      <c r="G2084" s="5">
        <f>_xlfn.XLOOKUP(A2084,[3]!Table13456[No заказа],[3]!Table13456[Цена],"",0,1)</f>
        <v>23033</v>
      </c>
      <c r="H2084" s="2" t="str">
        <f>M01_SETTINGS!$F$2</f>
        <v>KASPI</v>
      </c>
    </row>
    <row r="2085" spans="1:8" x14ac:dyDescent="0.35">
      <c r="A2085" s="2">
        <v>521731129</v>
      </c>
      <c r="B2085" s="3">
        <f>_xlfn.XLOOKUP(A2085,[3]!Table13456[No заказа],[3]!Table13456[Дата
отправки],"",0,1)</f>
        <v>45742</v>
      </c>
      <c r="C2085" s="3"/>
      <c r="D2085" s="3"/>
      <c r="F2085" s="5">
        <f>_xlfn.XLOOKUP(A2085,[3]!Table13456[No заказа],[3]!Table13456[Количество],"",0,1)</f>
        <v>1</v>
      </c>
      <c r="G2085" s="5">
        <f>_xlfn.XLOOKUP(A2085,[3]!Table13456[No заказа],[3]!Table13456[Цена],"",0,1)</f>
        <v>7660</v>
      </c>
      <c r="H2085" s="2" t="str">
        <f>M01_SETTINGS!$F$2</f>
        <v>KASPI</v>
      </c>
    </row>
    <row r="2086" spans="1:8" x14ac:dyDescent="0.35">
      <c r="A2086" s="2">
        <v>521626564</v>
      </c>
      <c r="B2086" s="3">
        <f>_xlfn.XLOOKUP(A2086,[3]!Table13456[No заказа],[3]!Table13456[Дата
отправки],"",0,1)</f>
        <v>45742</v>
      </c>
      <c r="C2086" s="3"/>
      <c r="D2086" s="3"/>
      <c r="F2086" s="5">
        <f>_xlfn.XLOOKUP(A2086,[3]!Table13456[No заказа],[3]!Table13456[Количество],"",0,1)</f>
        <v>1</v>
      </c>
      <c r="G2086" s="5">
        <f>_xlfn.XLOOKUP(A2086,[3]!Table13456[No заказа],[3]!Table13456[Цена],"",0,1)</f>
        <v>7660</v>
      </c>
      <c r="H2086" s="2" t="str">
        <f>M01_SETTINGS!$F$2</f>
        <v>KASPI</v>
      </c>
    </row>
    <row r="2087" spans="1:8" x14ac:dyDescent="0.35">
      <c r="A2087" s="2">
        <v>521437932</v>
      </c>
      <c r="B2087" s="3">
        <f>_xlfn.XLOOKUP(A2087,[3]!Table13456[No заказа],[3]!Table13456[Дата
отправки],"",0,1)</f>
        <v>45742</v>
      </c>
      <c r="C2087" s="3"/>
      <c r="D2087" s="3"/>
      <c r="F2087" s="5">
        <f>_xlfn.XLOOKUP(A2087,[3]!Table13456[No заказа],[3]!Table13456[Количество],"",0,1)</f>
        <v>1</v>
      </c>
      <c r="G2087" s="5">
        <f>_xlfn.XLOOKUP(A2087,[3]!Table13456[No заказа],[3]!Table13456[Цена],"",0,1)</f>
        <v>8412</v>
      </c>
      <c r="H2087" s="2" t="str">
        <f>M01_SETTINGS!$F$2</f>
        <v>KASPI</v>
      </c>
    </row>
    <row r="2088" spans="1:8" x14ac:dyDescent="0.35">
      <c r="A2088" s="2">
        <v>521637218</v>
      </c>
      <c r="B2088" s="3">
        <f>_xlfn.XLOOKUP(A2088,[3]!Table13456[No заказа],[3]!Table13456[Дата
отправки],"",0,1)</f>
        <v>45742</v>
      </c>
      <c r="C2088" s="3"/>
      <c r="D2088" s="3"/>
      <c r="F2088" s="5">
        <f>_xlfn.XLOOKUP(A2088,[3]!Table13456[No заказа],[3]!Table13456[Количество],"",0,1)</f>
        <v>1</v>
      </c>
      <c r="G2088" s="5">
        <f>_xlfn.XLOOKUP(A2088,[3]!Table13456[No заказа],[3]!Table13456[Цена],"",0,1)</f>
        <v>8798</v>
      </c>
      <c r="H2088" s="2" t="str">
        <f>M01_SETTINGS!$F$2</f>
        <v>KASPI</v>
      </c>
    </row>
    <row r="2089" spans="1:8" x14ac:dyDescent="0.35">
      <c r="A2089" s="2">
        <v>521693884</v>
      </c>
      <c r="B2089" s="3">
        <f>_xlfn.XLOOKUP(A2089,[3]!Table13456[No заказа],[3]!Table13456[Дата
отправки],"",0,1)</f>
        <v>45742</v>
      </c>
      <c r="C2089" s="3"/>
      <c r="D2089" s="3"/>
      <c r="F2089" s="5">
        <f>_xlfn.XLOOKUP(A2089,[3]!Table13456[No заказа],[3]!Table13456[Количество],"",0,1)</f>
        <v>1</v>
      </c>
      <c r="G2089" s="5">
        <f>_xlfn.XLOOKUP(A2089,[3]!Table13456[No заказа],[3]!Table13456[Цена],"",0,1)</f>
        <v>8585</v>
      </c>
      <c r="H2089" s="2" t="str">
        <f>M01_SETTINGS!$F$2</f>
        <v>KASPI</v>
      </c>
    </row>
    <row r="2090" spans="1:8" x14ac:dyDescent="0.35">
      <c r="A2090" s="2">
        <v>521619813</v>
      </c>
      <c r="B2090" s="3">
        <f>_xlfn.XLOOKUP(A2090,[3]!Table13456[No заказа],[3]!Table13456[Дата
отправки],"",0,1)</f>
        <v>45742</v>
      </c>
      <c r="C2090" s="3"/>
      <c r="D2090" s="3"/>
      <c r="F2090" s="5">
        <f>_xlfn.XLOOKUP(A2090,[3]!Table13456[No заказа],[3]!Table13456[Количество],"",0,1)</f>
        <v>1</v>
      </c>
      <c r="G2090" s="5">
        <f>_xlfn.XLOOKUP(A2090,[3]!Table13456[No заказа],[3]!Table13456[Цена],"",0,1)</f>
        <v>8583</v>
      </c>
      <c r="H2090" s="2" t="str">
        <f>M01_SETTINGS!$F$2</f>
        <v>KASPI</v>
      </c>
    </row>
    <row r="2091" spans="1:8" x14ac:dyDescent="0.35">
      <c r="A2091" s="2">
        <v>521364107</v>
      </c>
      <c r="B2091" s="3">
        <f>_xlfn.XLOOKUP(A2091,[3]!Table13456[No заказа],[3]!Table13456[Дата
отправки],"",0,1)</f>
        <v>45742</v>
      </c>
      <c r="C2091" s="3"/>
      <c r="D2091" s="3"/>
      <c r="F2091" s="5">
        <f>_xlfn.XLOOKUP(A2091,[3]!Table13456[No заказа],[3]!Table13456[Количество],"",0,1)</f>
        <v>1</v>
      </c>
      <c r="G2091" s="5">
        <f>_xlfn.XLOOKUP(A2091,[3]!Table13456[No заказа],[3]!Table13456[Цена],"",0,1)</f>
        <v>8901</v>
      </c>
      <c r="H2091" s="2" t="str">
        <f>M01_SETTINGS!$F$2</f>
        <v>KASPI</v>
      </c>
    </row>
    <row r="2092" spans="1:8" x14ac:dyDescent="0.35">
      <c r="A2092" s="2">
        <v>521605639</v>
      </c>
      <c r="B2092" s="3">
        <f>_xlfn.XLOOKUP(A2092,[3]!Table13456[No заказа],[3]!Table13456[Дата
отправки],"",0,1)</f>
        <v>45742</v>
      </c>
      <c r="C2092" s="3"/>
      <c r="D2092" s="3"/>
      <c r="F2092" s="5">
        <f>_xlfn.XLOOKUP(A2092,[3]!Table13456[No заказа],[3]!Table13456[Количество],"",0,1)</f>
        <v>1</v>
      </c>
      <c r="G2092" s="5">
        <f>_xlfn.XLOOKUP(A2092,[3]!Table13456[No заказа],[3]!Table13456[Цена],"",0,1)</f>
        <v>7985</v>
      </c>
      <c r="H2092" s="2" t="str">
        <f>M01_SETTINGS!$F$2</f>
        <v>KASPI</v>
      </c>
    </row>
    <row r="2093" spans="1:8" x14ac:dyDescent="0.35">
      <c r="A2093" s="2">
        <v>521620033</v>
      </c>
      <c r="B2093" s="3">
        <f>_xlfn.XLOOKUP(A2093,[3]!Table13456[No заказа],[3]!Table13456[Дата
отправки],"",0,1)</f>
        <v>45742</v>
      </c>
      <c r="C2093" s="3"/>
      <c r="D2093" s="3"/>
      <c r="F2093" s="5">
        <f>_xlfn.XLOOKUP(A2093,[3]!Table13456[No заказа],[3]!Table13456[Количество],"",0,1)</f>
        <v>1</v>
      </c>
      <c r="G2093" s="5">
        <f>_xlfn.XLOOKUP(A2093,[3]!Table13456[No заказа],[3]!Table13456[Цена],"",0,1)</f>
        <v>8998</v>
      </c>
      <c r="H2093" s="2" t="str">
        <f>M01_SETTINGS!$F$2</f>
        <v>KASPI</v>
      </c>
    </row>
    <row r="2094" spans="1:8" x14ac:dyDescent="0.35">
      <c r="A2094" s="2">
        <v>521560916</v>
      </c>
      <c r="B2094" s="3">
        <f>_xlfn.XLOOKUP(A2094,[3]!Table13456[No заказа],[3]!Table13456[Дата
отправки],"",0,1)</f>
        <v>45742</v>
      </c>
      <c r="C2094" s="3"/>
      <c r="D2094" s="3"/>
      <c r="F2094" s="5">
        <f>_xlfn.XLOOKUP(A2094,[3]!Table13456[No заказа],[3]!Table13456[Количество],"",0,1)</f>
        <v>1</v>
      </c>
      <c r="G2094" s="5">
        <f>_xlfn.XLOOKUP(A2094,[3]!Table13456[No заказа],[3]!Table13456[Цена],"",0,1)</f>
        <v>8998</v>
      </c>
      <c r="H2094" s="2" t="str">
        <f>M01_SETTINGS!$F$2</f>
        <v>KASPI</v>
      </c>
    </row>
    <row r="2095" spans="1:8" x14ac:dyDescent="0.35">
      <c r="A2095" s="2">
        <v>521587547</v>
      </c>
      <c r="B2095" s="3">
        <f>_xlfn.XLOOKUP(A2095,[3]!Table13456[No заказа],[3]!Table13456[Дата
отправки],"",0,1)</f>
        <v>45742</v>
      </c>
      <c r="C2095" s="3"/>
      <c r="D2095" s="3"/>
      <c r="F2095" s="5">
        <f>_xlfn.XLOOKUP(A2095,[3]!Table13456[No заказа],[3]!Table13456[Количество],"",0,1)</f>
        <v>1</v>
      </c>
      <c r="G2095" s="5">
        <f>_xlfn.XLOOKUP(A2095,[3]!Table13456[No заказа],[3]!Table13456[Цена],"",0,1)</f>
        <v>8978</v>
      </c>
      <c r="H2095" s="2" t="str">
        <f>M01_SETTINGS!$F$2</f>
        <v>KASPI</v>
      </c>
    </row>
    <row r="2096" spans="1:8" x14ac:dyDescent="0.35">
      <c r="A2096" s="2">
        <v>521513099</v>
      </c>
      <c r="B2096" s="3">
        <f>_xlfn.XLOOKUP(A2096,[3]!Table13456[No заказа],[3]!Table13456[Дата
отправки],"",0,1)</f>
        <v>45742</v>
      </c>
      <c r="C2096" s="3"/>
      <c r="D2096" s="3"/>
      <c r="F2096" s="5">
        <f>_xlfn.XLOOKUP(A2096,[3]!Table13456[No заказа],[3]!Table13456[Количество],"",0,1)</f>
        <v>1</v>
      </c>
      <c r="G2096" s="5">
        <f>_xlfn.XLOOKUP(A2096,[3]!Table13456[No заказа],[3]!Table13456[Цена],"",0,1)</f>
        <v>8488</v>
      </c>
      <c r="H2096" s="2" t="str">
        <f>M01_SETTINGS!$F$2</f>
        <v>KASPI</v>
      </c>
    </row>
    <row r="2097" spans="1:8" x14ac:dyDescent="0.35">
      <c r="A2097" s="2">
        <v>521550365</v>
      </c>
      <c r="B2097" s="3">
        <f>_xlfn.XLOOKUP(A2097,[3]!Table13456[No заказа],[3]!Table13456[Дата
отправки],"",0,1)</f>
        <v>45742</v>
      </c>
      <c r="C2097" s="3"/>
      <c r="D2097" s="3"/>
      <c r="F2097" s="5">
        <f>_xlfn.XLOOKUP(A2097,[3]!Table13456[No заказа],[3]!Table13456[Количество],"",0,1)</f>
        <v>1</v>
      </c>
      <c r="G2097" s="5">
        <f>_xlfn.XLOOKUP(A2097,[3]!Table13456[No заказа],[3]!Table13456[Цена],"",0,1)</f>
        <v>8993</v>
      </c>
      <c r="H2097" s="2" t="str">
        <f>M01_SETTINGS!$F$2</f>
        <v>KASPI</v>
      </c>
    </row>
    <row r="2098" spans="1:8" x14ac:dyDescent="0.35">
      <c r="A2098" s="2">
        <v>521503479</v>
      </c>
      <c r="B2098" s="3">
        <f>_xlfn.XLOOKUP(A2098,[3]!Table13456[No заказа],[3]!Table13456[Дата
отправки],"",0,1)</f>
        <v>45742</v>
      </c>
      <c r="C2098" s="3"/>
      <c r="D2098" s="3"/>
      <c r="F2098" s="5">
        <f>_xlfn.XLOOKUP(A2098,[3]!Table13456[No заказа],[3]!Table13456[Количество],"",0,1)</f>
        <v>1</v>
      </c>
      <c r="G2098" s="5">
        <f>_xlfn.XLOOKUP(A2098,[3]!Table13456[No заказа],[3]!Table13456[Цена],"",0,1)</f>
        <v>8386</v>
      </c>
      <c r="H2098" s="2" t="str">
        <f>M01_SETTINGS!$F$2</f>
        <v>KASPI</v>
      </c>
    </row>
    <row r="2099" spans="1:8" x14ac:dyDescent="0.35">
      <c r="A2099" s="2">
        <v>521428073</v>
      </c>
      <c r="B2099" s="3">
        <f>_xlfn.XLOOKUP(A2099,[3]!Table13456[No заказа],[3]!Table13456[Дата
отправки],"",0,1)</f>
        <v>45742</v>
      </c>
      <c r="C2099" s="3"/>
      <c r="D2099" s="3"/>
      <c r="F2099" s="5">
        <f>_xlfn.XLOOKUP(A2099,[3]!Table13456[No заказа],[3]!Table13456[Количество],"",0,1)</f>
        <v>1</v>
      </c>
      <c r="G2099" s="5">
        <f>_xlfn.XLOOKUP(A2099,[3]!Table13456[No заказа],[3]!Table13456[Цена],"",0,1)</f>
        <v>7660</v>
      </c>
      <c r="H2099" s="2" t="str">
        <f>M01_SETTINGS!$F$2</f>
        <v>KASPI</v>
      </c>
    </row>
    <row r="2100" spans="1:8" x14ac:dyDescent="0.35">
      <c r="A2100" s="2">
        <v>521365916</v>
      </c>
      <c r="B2100" s="3">
        <f>_xlfn.XLOOKUP(A2100,[3]!Table13456[No заказа],[3]!Table13456[Дата
отправки],"",0,1)</f>
        <v>45742</v>
      </c>
      <c r="C2100" s="3"/>
      <c r="D2100" s="3"/>
      <c r="F2100" s="5">
        <f>_xlfn.XLOOKUP(A2100,[3]!Table13456[No заказа],[3]!Table13456[Количество],"",0,1)</f>
        <v>1</v>
      </c>
      <c r="G2100" s="5">
        <f>_xlfn.XLOOKUP(A2100,[3]!Table13456[No заказа],[3]!Table13456[Цена],"",0,1)</f>
        <v>34052</v>
      </c>
      <c r="H2100" s="2" t="str">
        <f>M01_SETTINGS!$F$2</f>
        <v>KASPI</v>
      </c>
    </row>
    <row r="2101" spans="1:8" x14ac:dyDescent="0.35">
      <c r="A2101" s="2">
        <v>520965097</v>
      </c>
      <c r="B2101" s="3">
        <f>_xlfn.XLOOKUP(A2101,[3]!Table13456[No заказа],[3]!Table13456[Дата
отправки],"",0,1)</f>
        <v>45741</v>
      </c>
      <c r="C2101" s="3"/>
      <c r="D2101" s="3"/>
      <c r="F2101" s="5">
        <f>_xlfn.XLOOKUP(A2101,[3]!Table13456[No заказа],[3]!Table13456[Количество],"",0,1)</f>
        <v>1</v>
      </c>
      <c r="G2101" s="5">
        <f>_xlfn.XLOOKUP(A2101,[3]!Table13456[No заказа],[3]!Table13456[Цена],"",0,1)</f>
        <v>7992</v>
      </c>
      <c r="H2101" s="2" t="str">
        <f>M01_SETTINGS!$F$2</f>
        <v>KASPI</v>
      </c>
    </row>
    <row r="2102" spans="1:8" x14ac:dyDescent="0.35">
      <c r="A2102" s="2">
        <v>520945645</v>
      </c>
      <c r="B2102" s="3">
        <f>_xlfn.XLOOKUP(A2102,[3]!Table13456[No заказа],[3]!Table13456[Дата
отправки],"",0,1)</f>
        <v>45741</v>
      </c>
      <c r="C2102" s="3"/>
      <c r="D2102" s="3"/>
      <c r="F2102" s="5">
        <f>_xlfn.XLOOKUP(A2102,[3]!Table13456[No заказа],[3]!Table13456[Количество],"",0,1)</f>
        <v>1</v>
      </c>
      <c r="G2102" s="5">
        <f>_xlfn.XLOOKUP(A2102,[3]!Table13456[No заказа],[3]!Table13456[Цена],"",0,1)</f>
        <v>8389</v>
      </c>
      <c r="H2102" s="2" t="str">
        <f>M01_SETTINGS!$F$2</f>
        <v>KASPI</v>
      </c>
    </row>
    <row r="2103" spans="1:8" x14ac:dyDescent="0.35">
      <c r="A2103" s="2">
        <v>521069727</v>
      </c>
      <c r="B2103" s="3">
        <f>_xlfn.XLOOKUP(A2103,[3]!Table13456[No заказа],[3]!Table13456[Дата
отправки],"",0,1)</f>
        <v>45741</v>
      </c>
      <c r="C2103" s="3"/>
      <c r="D2103" s="3"/>
      <c r="F2103" s="5">
        <f>_xlfn.XLOOKUP(A2103,[3]!Table13456[No заказа],[3]!Table13456[Количество],"",0,1)</f>
        <v>1</v>
      </c>
      <c r="G2103" s="5">
        <f>_xlfn.XLOOKUP(A2103,[3]!Table13456[No заказа],[3]!Table13456[Цена],"",0,1)</f>
        <v>7993</v>
      </c>
      <c r="H2103" s="2" t="str">
        <f>M01_SETTINGS!$F$2</f>
        <v>KASPI</v>
      </c>
    </row>
    <row r="2104" spans="1:8" x14ac:dyDescent="0.35">
      <c r="A2104" s="2">
        <v>520869592</v>
      </c>
      <c r="B2104" s="3">
        <f>_xlfn.XLOOKUP(A2104,[3]!Table13456[No заказа],[3]!Table13456[Дата
отправки],"",0,1)</f>
        <v>45741</v>
      </c>
      <c r="C2104" s="3"/>
      <c r="D2104" s="3"/>
      <c r="F2104" s="5">
        <f>_xlfn.XLOOKUP(A2104,[3]!Table13456[No заказа],[3]!Table13456[Количество],"",0,1)</f>
        <v>1</v>
      </c>
      <c r="G2104" s="5">
        <f>_xlfn.XLOOKUP(A2104,[3]!Table13456[No заказа],[3]!Table13456[Цена],"",0,1)</f>
        <v>8590</v>
      </c>
      <c r="H2104" s="2" t="str">
        <f>M01_SETTINGS!$F$2</f>
        <v>KASPI</v>
      </c>
    </row>
    <row r="2105" spans="1:8" x14ac:dyDescent="0.35">
      <c r="A2105" s="2">
        <v>520975349</v>
      </c>
      <c r="B2105" s="3">
        <f>_xlfn.XLOOKUP(A2105,[3]!Table13456[No заказа],[3]!Table13456[Дата
отправки],"",0,1)</f>
        <v>45741</v>
      </c>
      <c r="C2105" s="3"/>
      <c r="D2105" s="3"/>
      <c r="F2105" s="5">
        <f>_xlfn.XLOOKUP(A2105,[3]!Table13456[No заказа],[3]!Table13456[Количество],"",0,1)</f>
        <v>1</v>
      </c>
      <c r="G2105" s="5">
        <f>_xlfn.XLOOKUP(A2105,[3]!Table13456[No заказа],[3]!Table13456[Цена],"",0,1)</f>
        <v>15990</v>
      </c>
      <c r="H2105" s="2" t="str">
        <f>M01_SETTINGS!$F$2</f>
        <v>KASPI</v>
      </c>
    </row>
    <row r="2106" spans="1:8" x14ac:dyDescent="0.35">
      <c r="A2106" s="2">
        <v>521127014</v>
      </c>
      <c r="B2106" s="3">
        <f>_xlfn.XLOOKUP(A2106,[3]!Table13456[No заказа],[3]!Table13456[Дата
отправки],"",0,1)</f>
        <v>45741</v>
      </c>
      <c r="C2106" s="3"/>
      <c r="D2106" s="3"/>
      <c r="F2106" s="5">
        <f>_xlfn.XLOOKUP(A2106,[3]!Table13456[No заказа],[3]!Table13456[Количество],"",0,1)</f>
        <v>1</v>
      </c>
      <c r="G2106" s="5">
        <f>_xlfn.XLOOKUP(A2106,[3]!Table13456[No заказа],[3]!Table13456[Цена],"",0,1)</f>
        <v>8800</v>
      </c>
      <c r="H2106" s="2" t="str">
        <f>M01_SETTINGS!$F$2</f>
        <v>KASPI</v>
      </c>
    </row>
    <row r="2107" spans="1:8" x14ac:dyDescent="0.35">
      <c r="A2107" s="2">
        <v>521084563</v>
      </c>
      <c r="B2107" s="3">
        <f>_xlfn.XLOOKUP(A2107,[3]!Table13456[No заказа],[3]!Table13456[Дата
отправки],"",0,1)</f>
        <v>45741</v>
      </c>
      <c r="C2107" s="3"/>
      <c r="D2107" s="3"/>
      <c r="F2107" s="5">
        <f>_xlfn.XLOOKUP(A2107,[3]!Table13456[No заказа],[3]!Table13456[Количество],"",0,1)</f>
        <v>1</v>
      </c>
      <c r="G2107" s="5">
        <f>_xlfn.XLOOKUP(A2107,[3]!Table13456[No заказа],[3]!Table13456[Цена],"",0,1)</f>
        <v>7900</v>
      </c>
      <c r="H2107" s="2" t="str">
        <f>M01_SETTINGS!$F$2</f>
        <v>KASPI</v>
      </c>
    </row>
    <row r="2108" spans="1:8" x14ac:dyDescent="0.35">
      <c r="A2108" s="2">
        <v>521016209</v>
      </c>
      <c r="B2108" s="3">
        <f>_xlfn.XLOOKUP(A2108,[3]!Table13456[No заказа],[3]!Table13456[Дата
отправки],"",0,1)</f>
        <v>45741</v>
      </c>
      <c r="C2108" s="3"/>
      <c r="D2108" s="3"/>
      <c r="F2108" s="5">
        <f>_xlfn.XLOOKUP(A2108,[3]!Table13456[No заказа],[3]!Table13456[Количество],"",0,1)</f>
        <v>1</v>
      </c>
      <c r="G2108" s="5">
        <f>_xlfn.XLOOKUP(A2108,[3]!Table13456[No заказа],[3]!Table13456[Цена],"",0,1)</f>
        <v>8418</v>
      </c>
      <c r="H2108" s="2" t="str">
        <f>M01_SETTINGS!$F$2</f>
        <v>KASPI</v>
      </c>
    </row>
    <row r="2109" spans="1:8" x14ac:dyDescent="0.35">
      <c r="A2109" s="2">
        <v>520906783</v>
      </c>
      <c r="B2109" s="3">
        <f>_xlfn.XLOOKUP(A2109,[3]!Table13456[No заказа],[3]!Table13456[Дата
отправки],"",0,1)</f>
        <v>45741</v>
      </c>
      <c r="C2109" s="3"/>
      <c r="D2109" s="3"/>
      <c r="F2109" s="5">
        <f>_xlfn.XLOOKUP(A2109,[3]!Table13456[No заказа],[3]!Table13456[Количество],"",0,1)</f>
        <v>1</v>
      </c>
      <c r="G2109" s="5">
        <f>_xlfn.XLOOKUP(A2109,[3]!Table13456[No заказа],[3]!Table13456[Цена],"",0,1)</f>
        <v>8418</v>
      </c>
      <c r="H2109" s="2" t="str">
        <f>M01_SETTINGS!$F$2</f>
        <v>KASPI</v>
      </c>
    </row>
    <row r="2110" spans="1:8" x14ac:dyDescent="0.35">
      <c r="A2110" s="2">
        <v>521104185</v>
      </c>
      <c r="B2110" s="3">
        <f>_xlfn.XLOOKUP(A2110,[3]!Table13456[No заказа],[3]!Table13456[Дата
отправки],"",0,1)</f>
        <v>45741</v>
      </c>
      <c r="C2110" s="3"/>
      <c r="D2110" s="3"/>
      <c r="F2110" s="5">
        <f>_xlfn.XLOOKUP(A2110,[3]!Table13456[No заказа],[3]!Table13456[Количество],"",0,1)</f>
        <v>1</v>
      </c>
      <c r="G2110" s="5">
        <f>_xlfn.XLOOKUP(A2110,[3]!Table13456[No заказа],[3]!Table13456[Цена],"",0,1)</f>
        <v>14990</v>
      </c>
      <c r="H2110" s="2" t="str">
        <f>M01_SETTINGS!$F$2</f>
        <v>KASPI</v>
      </c>
    </row>
    <row r="2111" spans="1:8" x14ac:dyDescent="0.35">
      <c r="A2111" s="2">
        <v>521169130</v>
      </c>
      <c r="B2111" s="3">
        <f>_xlfn.XLOOKUP(A2111,[3]!Table13456[No заказа],[3]!Table13456[Дата
отправки],"",0,1)</f>
        <v>45741</v>
      </c>
      <c r="C2111" s="3"/>
      <c r="D2111" s="3"/>
      <c r="F2111" s="5">
        <f>_xlfn.XLOOKUP(A2111,[3]!Table13456[No заказа],[3]!Table13456[Количество],"",0,1)</f>
        <v>1</v>
      </c>
      <c r="G2111" s="5">
        <f>_xlfn.XLOOKUP(A2111,[3]!Table13456[No заказа],[3]!Table13456[Цена],"",0,1)</f>
        <v>14990</v>
      </c>
      <c r="H2111" s="2" t="str">
        <f>M01_SETTINGS!$F$2</f>
        <v>KASPI</v>
      </c>
    </row>
    <row r="2112" spans="1:8" x14ac:dyDescent="0.35">
      <c r="A2112" s="2">
        <v>520781305</v>
      </c>
      <c r="B2112" s="3">
        <f>_xlfn.XLOOKUP(A2112,[3]!Table13456[No заказа],[3]!Table13456[Дата
отправки],"",0,1)</f>
        <v>45741</v>
      </c>
      <c r="C2112" s="3"/>
      <c r="D2112" s="3"/>
      <c r="F2112" s="5">
        <f>_xlfn.XLOOKUP(A2112,[3]!Table13456[No заказа],[3]!Table13456[Количество],"",0,1)</f>
        <v>1</v>
      </c>
      <c r="G2112" s="5">
        <f>_xlfn.XLOOKUP(A2112,[3]!Table13456[No заказа],[3]!Table13456[Цена],"",0,1)</f>
        <v>14990</v>
      </c>
      <c r="H2112" s="2" t="str">
        <f>M01_SETTINGS!$F$2</f>
        <v>KASPI</v>
      </c>
    </row>
    <row r="2113" spans="1:8" x14ac:dyDescent="0.35">
      <c r="A2113" s="2">
        <v>521144160</v>
      </c>
      <c r="B2113" s="3">
        <f>_xlfn.XLOOKUP(A2113,[3]!Table13456[No заказа],[3]!Table13456[Дата
отправки],"",0,1)</f>
        <v>45741</v>
      </c>
      <c r="C2113" s="3"/>
      <c r="D2113" s="3"/>
      <c r="F2113" s="5">
        <f>_xlfn.XLOOKUP(A2113,[3]!Table13456[No заказа],[3]!Table13456[Количество],"",0,1)</f>
        <v>1</v>
      </c>
      <c r="G2113" s="5">
        <f>_xlfn.XLOOKUP(A2113,[3]!Table13456[No заказа],[3]!Table13456[Цена],"",0,1)</f>
        <v>14990</v>
      </c>
      <c r="H2113" s="2" t="str">
        <f>M01_SETTINGS!$F$2</f>
        <v>KASPI</v>
      </c>
    </row>
    <row r="2114" spans="1:8" x14ac:dyDescent="0.35">
      <c r="A2114" s="2">
        <v>521088662</v>
      </c>
      <c r="B2114" s="3">
        <f>_xlfn.XLOOKUP(A2114,[3]!Table13456[No заказа],[3]!Table13456[Дата
отправки],"",0,1)</f>
        <v>45741</v>
      </c>
      <c r="C2114" s="3"/>
      <c r="D2114" s="3"/>
      <c r="F2114" s="5">
        <f>_xlfn.XLOOKUP(A2114,[3]!Table13456[No заказа],[3]!Table13456[Количество],"",0,1)</f>
        <v>1</v>
      </c>
      <c r="G2114" s="5">
        <f>_xlfn.XLOOKUP(A2114,[3]!Table13456[No заказа],[3]!Table13456[Цена],"",0,1)</f>
        <v>14990</v>
      </c>
      <c r="H2114" s="2" t="str">
        <f>M01_SETTINGS!$F$2</f>
        <v>KASPI</v>
      </c>
    </row>
    <row r="2115" spans="1:8" x14ac:dyDescent="0.35">
      <c r="A2115" s="2">
        <v>521225962</v>
      </c>
      <c r="B2115" s="3">
        <f>_xlfn.XLOOKUP(A2115,[3]!Table13456[No заказа],[3]!Table13456[Дата
отправки],"",0,1)</f>
        <v>45741</v>
      </c>
      <c r="C2115" s="3"/>
      <c r="D2115" s="3"/>
      <c r="F2115" s="5">
        <f>_xlfn.XLOOKUP(A2115,[3]!Table13456[No заказа],[3]!Table13456[Количество],"",0,1)</f>
        <v>1</v>
      </c>
      <c r="G2115" s="5">
        <f>_xlfn.XLOOKUP(A2115,[3]!Table13456[No заказа],[3]!Table13456[Цена],"",0,1)</f>
        <v>14990</v>
      </c>
      <c r="H2115" s="2" t="str">
        <f>M01_SETTINGS!$F$2</f>
        <v>KASPI</v>
      </c>
    </row>
    <row r="2116" spans="1:8" x14ac:dyDescent="0.35">
      <c r="A2116" s="2">
        <v>520880759</v>
      </c>
      <c r="B2116" s="3">
        <f>_xlfn.XLOOKUP(A2116,[3]!Table13456[No заказа],[3]!Table13456[Дата
отправки],"",0,1)</f>
        <v>45741</v>
      </c>
      <c r="C2116" s="3"/>
      <c r="D2116" s="3"/>
      <c r="F2116" s="5">
        <f>_xlfn.XLOOKUP(A2116,[3]!Table13456[No заказа],[3]!Table13456[Количество],"",0,1)</f>
        <v>1</v>
      </c>
      <c r="G2116" s="5">
        <f>_xlfn.XLOOKUP(A2116,[3]!Table13456[No заказа],[3]!Table13456[Цена],"",0,1)</f>
        <v>7995</v>
      </c>
      <c r="H2116" s="2" t="str">
        <f>M01_SETTINGS!$F$2</f>
        <v>KASPI</v>
      </c>
    </row>
    <row r="2117" spans="1:8" x14ac:dyDescent="0.35">
      <c r="A2117" s="2">
        <v>520998960</v>
      </c>
      <c r="B2117" s="3">
        <f>_xlfn.XLOOKUP(A2117,[3]!Table13456[No заказа],[3]!Table13456[Дата
отправки],"",0,1)</f>
        <v>45741</v>
      </c>
      <c r="C2117" s="3"/>
      <c r="D2117" s="3"/>
      <c r="F2117" s="5">
        <f>_xlfn.XLOOKUP(A2117,[3]!Table13456[No заказа],[3]!Table13456[Количество],"",0,1)</f>
        <v>1</v>
      </c>
      <c r="G2117" s="5">
        <f>_xlfn.XLOOKUP(A2117,[3]!Table13456[No заказа],[3]!Table13456[Цена],"",0,1)</f>
        <v>7898</v>
      </c>
      <c r="H2117" s="2" t="str">
        <f>M01_SETTINGS!$F$2</f>
        <v>KASPI</v>
      </c>
    </row>
    <row r="2118" spans="1:8" x14ac:dyDescent="0.35">
      <c r="A2118" s="2">
        <v>520817905</v>
      </c>
      <c r="B2118" s="3">
        <f>_xlfn.XLOOKUP(A2118,[3]!Table13456[No заказа],[3]!Table13456[Дата
отправки],"",0,1)</f>
        <v>45741</v>
      </c>
      <c r="C2118" s="3"/>
      <c r="D2118" s="3"/>
      <c r="F2118" s="5">
        <f>_xlfn.XLOOKUP(A2118,[3]!Table13456[No заказа],[3]!Table13456[Количество],"",0,1)</f>
        <v>1</v>
      </c>
      <c r="G2118" s="5">
        <f>_xlfn.XLOOKUP(A2118,[3]!Table13456[No заказа],[3]!Table13456[Цена],"",0,1)</f>
        <v>7660</v>
      </c>
      <c r="H2118" s="2" t="str">
        <f>M01_SETTINGS!$F$2</f>
        <v>KASPI</v>
      </c>
    </row>
    <row r="2119" spans="1:8" x14ac:dyDescent="0.35">
      <c r="A2119" s="2">
        <v>521246065</v>
      </c>
      <c r="B2119" s="3">
        <f>_xlfn.XLOOKUP(A2119,[3]!Table13456[No заказа],[3]!Table13456[Дата
отправки],"",0,1)</f>
        <v>45741</v>
      </c>
      <c r="C2119" s="3"/>
      <c r="D2119" s="3"/>
      <c r="F2119" s="5">
        <f>_xlfn.XLOOKUP(A2119,[3]!Table13456[No заказа],[3]!Table13456[Количество],"",0,1)</f>
        <v>1</v>
      </c>
      <c r="G2119" s="5">
        <f>_xlfn.XLOOKUP(A2119,[3]!Table13456[No заказа],[3]!Table13456[Цена],"",0,1)</f>
        <v>7660</v>
      </c>
      <c r="H2119" s="2" t="str">
        <f>M01_SETTINGS!$F$2</f>
        <v>KASPI</v>
      </c>
    </row>
    <row r="2120" spans="1:8" x14ac:dyDescent="0.35">
      <c r="A2120" s="2">
        <v>521097442</v>
      </c>
      <c r="B2120" s="3">
        <f>_xlfn.XLOOKUP(A2120,[3]!Table13456[No заказа],[3]!Table13456[Дата
отправки],"",0,1)</f>
        <v>45741</v>
      </c>
      <c r="C2120" s="3"/>
      <c r="D2120" s="3"/>
      <c r="F2120" s="5">
        <f>_xlfn.XLOOKUP(A2120,[3]!Table13456[No заказа],[3]!Table13456[Количество],"",0,1)</f>
        <v>1</v>
      </c>
      <c r="G2120" s="5">
        <f>_xlfn.XLOOKUP(A2120,[3]!Table13456[No заказа],[3]!Table13456[Цена],"",0,1)</f>
        <v>9776</v>
      </c>
      <c r="H2120" s="2" t="str">
        <f>M01_SETTINGS!$F$2</f>
        <v>KASPI</v>
      </c>
    </row>
    <row r="2121" spans="1:8" x14ac:dyDescent="0.35">
      <c r="A2121" s="2">
        <v>520971719</v>
      </c>
      <c r="B2121" s="3">
        <f>_xlfn.XLOOKUP(A2121,[3]!Table13456[No заказа],[3]!Table13456[Дата
отправки],"",0,1)</f>
        <v>45741</v>
      </c>
      <c r="C2121" s="3"/>
      <c r="D2121" s="3"/>
      <c r="F2121" s="5">
        <f>_xlfn.XLOOKUP(A2121,[3]!Table13456[No заказа],[3]!Table13456[Количество],"",0,1)</f>
        <v>1</v>
      </c>
      <c r="G2121" s="5">
        <f>_xlfn.XLOOKUP(A2121,[3]!Table13456[No заказа],[3]!Table13456[Цена],"",0,1)</f>
        <v>8387</v>
      </c>
      <c r="H2121" s="2" t="str">
        <f>M01_SETTINGS!$F$2</f>
        <v>KASPI</v>
      </c>
    </row>
    <row r="2122" spans="1:8" x14ac:dyDescent="0.35">
      <c r="A2122" s="2">
        <v>521251473</v>
      </c>
      <c r="B2122" s="3">
        <f>_xlfn.XLOOKUP(A2122,[3]!Table13456[No заказа],[3]!Table13456[Дата
отправки],"",0,1)</f>
        <v>45741</v>
      </c>
      <c r="C2122" s="3"/>
      <c r="D2122" s="3"/>
      <c r="F2122" s="5">
        <f>_xlfn.XLOOKUP(A2122,[3]!Table13456[No заказа],[3]!Table13456[Количество],"",0,1)</f>
        <v>1</v>
      </c>
      <c r="G2122" s="5">
        <f>_xlfn.XLOOKUP(A2122,[3]!Table13456[No заказа],[3]!Table13456[Цена],"",0,1)</f>
        <v>8413</v>
      </c>
      <c r="H2122" s="2" t="str">
        <f>M01_SETTINGS!$F$2</f>
        <v>KASPI</v>
      </c>
    </row>
    <row r="2123" spans="1:8" x14ac:dyDescent="0.35">
      <c r="A2123" s="2">
        <v>521174360</v>
      </c>
      <c r="B2123" s="3">
        <f>_xlfn.XLOOKUP(A2123,[3]!Table13456[No заказа],[3]!Table13456[Дата
отправки],"",0,1)</f>
        <v>45741</v>
      </c>
      <c r="C2123" s="3"/>
      <c r="D2123" s="3"/>
      <c r="F2123" s="5">
        <f>_xlfn.XLOOKUP(A2123,[3]!Table13456[No заказа],[3]!Table13456[Количество],"",0,1)</f>
        <v>1</v>
      </c>
      <c r="G2123" s="5">
        <f>_xlfn.XLOOKUP(A2123,[3]!Table13456[No заказа],[3]!Table13456[Цена],"",0,1)</f>
        <v>8973</v>
      </c>
      <c r="H2123" s="2" t="str">
        <f>M01_SETTINGS!$F$2</f>
        <v>KASPI</v>
      </c>
    </row>
    <row r="2124" spans="1:8" x14ac:dyDescent="0.35">
      <c r="A2124" s="2">
        <v>521305283</v>
      </c>
      <c r="B2124" s="3">
        <f>_xlfn.XLOOKUP(A2124,[3]!Table13456[No заказа],[3]!Table13456[Дата
отправки],"",0,1)</f>
        <v>45741</v>
      </c>
      <c r="C2124" s="3"/>
      <c r="D2124" s="3"/>
      <c r="F2124" s="5">
        <f>_xlfn.XLOOKUP(A2124,[3]!Table13456[No заказа],[3]!Table13456[Количество],"",0,1)</f>
        <v>1</v>
      </c>
      <c r="G2124" s="5">
        <f>_xlfn.XLOOKUP(A2124,[3]!Table13456[No заказа],[3]!Table13456[Цена],"",0,1)</f>
        <v>7986</v>
      </c>
      <c r="H2124" s="2" t="str">
        <f>M01_SETTINGS!$F$2</f>
        <v>KASPI</v>
      </c>
    </row>
    <row r="2125" spans="1:8" x14ac:dyDescent="0.35">
      <c r="A2125" s="2">
        <v>520883754</v>
      </c>
      <c r="B2125" s="3">
        <f>_xlfn.XLOOKUP(A2125,[3]!Table13456[No заказа],[3]!Table13456[Дата
отправки],"",0,1)</f>
        <v>45741</v>
      </c>
      <c r="C2125" s="3"/>
      <c r="D2125" s="3"/>
      <c r="F2125" s="5">
        <f>_xlfn.XLOOKUP(A2125,[3]!Table13456[No заказа],[3]!Table13456[Количество],"",0,1)</f>
        <v>1</v>
      </c>
      <c r="G2125" s="5">
        <f>_xlfn.XLOOKUP(A2125,[3]!Table13456[No заказа],[3]!Table13456[Цена],"",0,1)</f>
        <v>8398</v>
      </c>
      <c r="H2125" s="2" t="str">
        <f>M01_SETTINGS!$F$2</f>
        <v>KASPI</v>
      </c>
    </row>
    <row r="2126" spans="1:8" x14ac:dyDescent="0.35">
      <c r="A2126" s="2">
        <v>521309425</v>
      </c>
      <c r="B2126" s="3">
        <f>_xlfn.XLOOKUP(A2126,[3]!Table13456[No заказа],[3]!Table13456[Дата
отправки],"",0,1)</f>
        <v>45741</v>
      </c>
      <c r="C2126" s="3"/>
      <c r="D2126" s="3"/>
      <c r="F2126" s="5">
        <f>_xlfn.XLOOKUP(A2126,[3]!Table13456[No заказа],[3]!Table13456[Количество],"",0,1)</f>
        <v>1</v>
      </c>
      <c r="G2126" s="5">
        <f>_xlfn.XLOOKUP(A2126,[3]!Table13456[No заказа],[3]!Table13456[Цена],"",0,1)</f>
        <v>7992</v>
      </c>
      <c r="H2126" s="2" t="str">
        <f>M01_SETTINGS!$F$2</f>
        <v>KASPI</v>
      </c>
    </row>
    <row r="2127" spans="1:8" x14ac:dyDescent="0.35">
      <c r="A2127" s="2">
        <v>520773067</v>
      </c>
      <c r="B2127" s="3">
        <f>_xlfn.XLOOKUP(A2127,[3]!Table13456[No заказа],[3]!Table13456[Дата
отправки],"",0,1)</f>
        <v>45741</v>
      </c>
      <c r="C2127" s="3"/>
      <c r="D2127" s="3"/>
      <c r="F2127" s="5">
        <f>_xlfn.XLOOKUP(A2127,[3]!Table13456[No заказа],[3]!Table13456[Количество],"",0,1)</f>
        <v>1</v>
      </c>
      <c r="G2127" s="5">
        <f>_xlfn.XLOOKUP(A2127,[3]!Table13456[No заказа],[3]!Table13456[Цена],"",0,1)</f>
        <v>7993</v>
      </c>
      <c r="H2127" s="2" t="str">
        <f>M01_SETTINGS!$F$2</f>
        <v>KASPI</v>
      </c>
    </row>
    <row r="2128" spans="1:8" x14ac:dyDescent="0.35">
      <c r="A2128" s="2">
        <v>520920756</v>
      </c>
      <c r="B2128" s="3">
        <f>_xlfn.XLOOKUP(A2128,[3]!Table13456[No заказа],[3]!Table13456[Дата
отправки],"",0,1)</f>
        <v>45741</v>
      </c>
      <c r="C2128" s="3"/>
      <c r="D2128" s="3"/>
      <c r="F2128" s="5">
        <f>_xlfn.XLOOKUP(A2128,[3]!Table13456[No заказа],[3]!Table13456[Количество],"",0,1)</f>
        <v>1</v>
      </c>
      <c r="G2128" s="5">
        <f>_xlfn.XLOOKUP(A2128,[3]!Table13456[No заказа],[3]!Table13456[Цена],"",0,1)</f>
        <v>32283</v>
      </c>
      <c r="H2128" s="2" t="str">
        <f>M01_SETTINGS!$F$2</f>
        <v>KASPI</v>
      </c>
    </row>
    <row r="2129" spans="1:8" x14ac:dyDescent="0.35">
      <c r="A2129" s="2">
        <v>520400913</v>
      </c>
      <c r="B2129" s="3">
        <f>_xlfn.XLOOKUP(A2129,[3]!Table13456[No заказа],[3]!Table13456[Дата
отправки],"",0,1)</f>
        <v>45740</v>
      </c>
      <c r="C2129" s="3"/>
      <c r="D2129" s="3"/>
      <c r="F2129" s="5">
        <f>_xlfn.XLOOKUP(A2129,[3]!Table13456[No заказа],[3]!Table13456[Количество],"",0,1)</f>
        <v>1</v>
      </c>
      <c r="G2129" s="5">
        <f>_xlfn.XLOOKUP(A2129,[3]!Table13456[No заказа],[3]!Table13456[Цена],"",0,1)</f>
        <v>7900</v>
      </c>
      <c r="H2129" s="2" t="str">
        <f>M01_SETTINGS!$F$2</f>
        <v>KASPI</v>
      </c>
    </row>
    <row r="2130" spans="1:8" x14ac:dyDescent="0.35">
      <c r="A2130" s="2">
        <v>520739299</v>
      </c>
      <c r="B2130" s="3">
        <f>_xlfn.XLOOKUP(A2130,[3]!Table13456[No заказа],[3]!Table13456[Дата
отправки],"",0,1)</f>
        <v>45740</v>
      </c>
      <c r="C2130" s="3"/>
      <c r="D2130" s="3"/>
      <c r="F2130" s="5">
        <f>_xlfn.XLOOKUP(A2130,[3]!Table13456[No заказа],[3]!Table13456[Количество],"",0,1)</f>
        <v>1</v>
      </c>
      <c r="G2130" s="5">
        <f>_xlfn.XLOOKUP(A2130,[3]!Table13456[No заказа],[3]!Table13456[Цена],"",0,1)</f>
        <v>8000</v>
      </c>
      <c r="H2130" s="2" t="str">
        <f>M01_SETTINGS!$F$2</f>
        <v>KASPI</v>
      </c>
    </row>
    <row r="2131" spans="1:8" x14ac:dyDescent="0.35">
      <c r="A2131" s="2">
        <v>520738440</v>
      </c>
      <c r="B2131" s="3">
        <f>_xlfn.XLOOKUP(A2131,[3]!Table13456[No заказа],[3]!Table13456[Дата
отправки],"",0,1)</f>
        <v>45740</v>
      </c>
      <c r="C2131" s="3"/>
      <c r="D2131" s="3"/>
      <c r="F2131" s="5">
        <f>_xlfn.XLOOKUP(A2131,[3]!Table13456[No заказа],[3]!Table13456[Количество],"",0,1)</f>
        <v>1</v>
      </c>
      <c r="G2131" s="5">
        <f>_xlfn.XLOOKUP(A2131,[3]!Table13456[No заказа],[3]!Table13456[Цена],"",0,1)</f>
        <v>9000</v>
      </c>
      <c r="H2131" s="2" t="str">
        <f>M01_SETTINGS!$F$2</f>
        <v>KASPI</v>
      </c>
    </row>
    <row r="2132" spans="1:8" x14ac:dyDescent="0.35">
      <c r="A2132" s="2">
        <v>520456474</v>
      </c>
      <c r="B2132" s="3">
        <f>_xlfn.XLOOKUP(A2132,[3]!Table13456[No заказа],[3]!Table13456[Дата
отправки],"",0,1)</f>
        <v>45740</v>
      </c>
      <c r="C2132" s="3"/>
      <c r="D2132" s="3"/>
      <c r="F2132" s="5">
        <f>_xlfn.XLOOKUP(A2132,[3]!Table13456[No заказа],[3]!Table13456[Количество],"",0,1)</f>
        <v>1</v>
      </c>
      <c r="G2132" s="5">
        <f>_xlfn.XLOOKUP(A2132,[3]!Table13456[No заказа],[3]!Table13456[Цена],"",0,1)</f>
        <v>7680</v>
      </c>
      <c r="H2132" s="2" t="str">
        <f>M01_SETTINGS!$F$2</f>
        <v>KASPI</v>
      </c>
    </row>
    <row r="2133" spans="1:8" x14ac:dyDescent="0.35">
      <c r="A2133" s="2">
        <v>520644814</v>
      </c>
      <c r="B2133" s="3">
        <f>_xlfn.XLOOKUP(A2133,[3]!Table13456[No заказа],[3]!Table13456[Дата
отправки],"",0,1)</f>
        <v>45740</v>
      </c>
      <c r="C2133" s="3"/>
      <c r="D2133" s="3"/>
      <c r="F2133" s="5">
        <f>_xlfn.XLOOKUP(A2133,[3]!Table13456[No заказа],[3]!Table13456[Количество],"",0,1)</f>
        <v>1</v>
      </c>
      <c r="G2133" s="5">
        <f>_xlfn.XLOOKUP(A2133,[3]!Table13456[No заказа],[3]!Table13456[Цена],"",0,1)</f>
        <v>7980</v>
      </c>
      <c r="H2133" s="2" t="str">
        <f>M01_SETTINGS!$F$2</f>
        <v>KASPI</v>
      </c>
    </row>
    <row r="2134" spans="1:8" x14ac:dyDescent="0.35">
      <c r="A2134" s="2">
        <v>520604441</v>
      </c>
      <c r="B2134" s="3">
        <f>_xlfn.XLOOKUP(A2134,[3]!Table13456[No заказа],[3]!Table13456[Дата
отправки],"",0,1)</f>
        <v>45740</v>
      </c>
      <c r="C2134" s="3"/>
      <c r="D2134" s="3"/>
      <c r="F2134" s="5">
        <f>_xlfn.XLOOKUP(A2134,[3]!Table13456[No заказа],[3]!Table13456[Количество],"",0,1)</f>
        <v>1</v>
      </c>
      <c r="G2134" s="5">
        <f>_xlfn.XLOOKUP(A2134,[3]!Table13456[No заказа],[3]!Table13456[Цена],"",0,1)</f>
        <v>8481</v>
      </c>
      <c r="H2134" s="2" t="str">
        <f>M01_SETTINGS!$F$2</f>
        <v>KASPI</v>
      </c>
    </row>
    <row r="2135" spans="1:8" x14ac:dyDescent="0.35">
      <c r="A2135" s="2">
        <v>520270034</v>
      </c>
      <c r="B2135" s="3">
        <f>_xlfn.XLOOKUP(A2135,[3]!Table13456[No заказа],[3]!Table13456[Дата
отправки],"",0,1)</f>
        <v>45740</v>
      </c>
      <c r="C2135" s="3"/>
      <c r="D2135" s="3"/>
      <c r="F2135" s="5">
        <f>_xlfn.XLOOKUP(A2135,[3]!Table13456[No заказа],[3]!Table13456[Количество],"",0,1)</f>
        <v>1</v>
      </c>
      <c r="G2135" s="5">
        <f>_xlfn.XLOOKUP(A2135,[3]!Table13456[No заказа],[3]!Table13456[Цена],"",0,1)</f>
        <v>8420</v>
      </c>
      <c r="H2135" s="2" t="str">
        <f>M01_SETTINGS!$F$2</f>
        <v>KASPI</v>
      </c>
    </row>
    <row r="2136" spans="1:8" x14ac:dyDescent="0.35">
      <c r="A2136" s="2">
        <v>520593721</v>
      </c>
      <c r="B2136" s="3">
        <f>_xlfn.XLOOKUP(A2136,[3]!Table13456[No заказа],[3]!Table13456[Дата
отправки],"",0,1)</f>
        <v>45740</v>
      </c>
      <c r="C2136" s="3"/>
      <c r="D2136" s="3"/>
      <c r="F2136" s="5">
        <f>_xlfn.XLOOKUP(A2136,[3]!Table13456[No заказа],[3]!Table13456[Количество],"",0,1)</f>
        <v>1</v>
      </c>
      <c r="G2136" s="5">
        <f>_xlfn.XLOOKUP(A2136,[3]!Table13456[No заказа],[3]!Table13456[Цена],"",0,1)</f>
        <v>14990</v>
      </c>
      <c r="H2136" s="2" t="str">
        <f>M01_SETTINGS!$F$2</f>
        <v>KASPI</v>
      </c>
    </row>
    <row r="2137" spans="1:8" x14ac:dyDescent="0.35">
      <c r="A2137" s="2">
        <v>520469248</v>
      </c>
      <c r="B2137" s="3">
        <f>_xlfn.XLOOKUP(A2137,[3]!Table13456[No заказа],[3]!Table13456[Дата
отправки],"",0,1)</f>
        <v>45740</v>
      </c>
      <c r="C2137" s="3"/>
      <c r="D2137" s="3"/>
      <c r="F2137" s="5">
        <f>_xlfn.XLOOKUP(A2137,[3]!Table13456[No заказа],[3]!Table13456[Количество],"",0,1)</f>
        <v>1</v>
      </c>
      <c r="G2137" s="5">
        <f>_xlfn.XLOOKUP(A2137,[3]!Table13456[No заказа],[3]!Table13456[Цена],"",0,1)</f>
        <v>14990</v>
      </c>
      <c r="H2137" s="2" t="str">
        <f>M01_SETTINGS!$F$2</f>
        <v>KASPI</v>
      </c>
    </row>
    <row r="2138" spans="1:8" x14ac:dyDescent="0.35">
      <c r="A2138" s="2">
        <v>520558555</v>
      </c>
      <c r="B2138" s="3">
        <f>_xlfn.XLOOKUP(A2138,[3]!Table13456[No заказа],[3]!Table13456[Дата
отправки],"",0,1)</f>
        <v>45740</v>
      </c>
      <c r="C2138" s="3"/>
      <c r="D2138" s="3"/>
      <c r="F2138" s="5">
        <f>_xlfn.XLOOKUP(A2138,[3]!Table13456[No заказа],[3]!Table13456[Количество],"",0,1)</f>
        <v>1</v>
      </c>
      <c r="G2138" s="5">
        <f>_xlfn.XLOOKUP(A2138,[3]!Table13456[No заказа],[3]!Table13456[Цена],"",0,1)</f>
        <v>14990</v>
      </c>
      <c r="H2138" s="2" t="str">
        <f>M01_SETTINGS!$F$2</f>
        <v>KASPI</v>
      </c>
    </row>
    <row r="2139" spans="1:8" x14ac:dyDescent="0.35">
      <c r="A2139" s="2">
        <v>520533891</v>
      </c>
      <c r="B2139" s="3">
        <f>_xlfn.XLOOKUP(A2139,[3]!Table13456[No заказа],[3]!Table13456[Дата
отправки],"",0,1)</f>
        <v>45740</v>
      </c>
      <c r="C2139" s="3"/>
      <c r="D2139" s="3"/>
      <c r="F2139" s="5">
        <f>_xlfn.XLOOKUP(A2139,[3]!Table13456[No заказа],[3]!Table13456[Количество],"",0,1)</f>
        <v>1</v>
      </c>
      <c r="G2139" s="5">
        <f>_xlfn.XLOOKUP(A2139,[3]!Table13456[No заказа],[3]!Table13456[Цена],"",0,1)</f>
        <v>14990</v>
      </c>
      <c r="H2139" s="2" t="str">
        <f>M01_SETTINGS!$F$2</f>
        <v>KASPI</v>
      </c>
    </row>
    <row r="2140" spans="1:8" x14ac:dyDescent="0.35">
      <c r="A2140" s="2">
        <v>520648140</v>
      </c>
      <c r="B2140" s="3">
        <f>_xlfn.XLOOKUP(A2140,[3]!Table13456[No заказа],[3]!Table13456[Дата
отправки],"",0,1)</f>
        <v>45740</v>
      </c>
      <c r="C2140" s="3"/>
      <c r="D2140" s="3"/>
      <c r="F2140" s="5">
        <f>_xlfn.XLOOKUP(A2140,[3]!Table13456[No заказа],[3]!Table13456[Количество],"",0,1)</f>
        <v>1</v>
      </c>
      <c r="G2140" s="5">
        <f>_xlfn.XLOOKUP(A2140,[3]!Table13456[No заказа],[3]!Table13456[Цена],"",0,1)</f>
        <v>14990</v>
      </c>
      <c r="H2140" s="2" t="str">
        <f>M01_SETTINGS!$F$2</f>
        <v>KASPI</v>
      </c>
    </row>
    <row r="2141" spans="1:8" x14ac:dyDescent="0.35">
      <c r="A2141" s="2">
        <v>520541871</v>
      </c>
      <c r="B2141" s="3">
        <f>_xlfn.XLOOKUP(A2141,[3]!Table13456[No заказа],[3]!Table13456[Дата
отправки],"",0,1)</f>
        <v>45740</v>
      </c>
      <c r="C2141" s="3"/>
      <c r="D2141" s="3"/>
      <c r="F2141" s="5">
        <f>_xlfn.XLOOKUP(A2141,[3]!Table13456[No заказа],[3]!Table13456[Количество],"",0,1)</f>
        <v>1</v>
      </c>
      <c r="G2141" s="5">
        <f>_xlfn.XLOOKUP(A2141,[3]!Table13456[No заказа],[3]!Table13456[Цена],"",0,1)</f>
        <v>8657</v>
      </c>
      <c r="H2141" s="2" t="str">
        <f>M01_SETTINGS!$F$2</f>
        <v>KASPI</v>
      </c>
    </row>
    <row r="2142" spans="1:8" x14ac:dyDescent="0.35">
      <c r="A2142" s="2">
        <v>520640843</v>
      </c>
      <c r="B2142" s="3">
        <f>_xlfn.XLOOKUP(A2142,[3]!Table13456[No заказа],[3]!Table13456[Дата
отправки],"",0,1)</f>
        <v>45740</v>
      </c>
      <c r="C2142" s="3"/>
      <c r="D2142" s="3"/>
      <c r="F2142" s="5">
        <f>_xlfn.XLOOKUP(A2142,[3]!Table13456[No заказа],[3]!Table13456[Количество],"",0,1)</f>
        <v>1</v>
      </c>
      <c r="G2142" s="5">
        <f>_xlfn.XLOOKUP(A2142,[3]!Table13456[No заказа],[3]!Table13456[Цена],"",0,1)</f>
        <v>7660</v>
      </c>
      <c r="H2142" s="2" t="str">
        <f>M01_SETTINGS!$F$2</f>
        <v>KASPI</v>
      </c>
    </row>
    <row r="2143" spans="1:8" x14ac:dyDescent="0.35">
      <c r="A2143" s="2">
        <v>520375646</v>
      </c>
      <c r="B2143" s="3">
        <f>_xlfn.XLOOKUP(A2143,[3]!Table13456[No заказа],[3]!Table13456[Дата
отправки],"",0,1)</f>
        <v>45740</v>
      </c>
      <c r="C2143" s="3"/>
      <c r="D2143" s="3"/>
      <c r="F2143" s="5">
        <f>_xlfn.XLOOKUP(A2143,[3]!Table13456[No заказа],[3]!Table13456[Количество],"",0,1)</f>
        <v>1</v>
      </c>
      <c r="G2143" s="5">
        <f>_xlfn.XLOOKUP(A2143,[3]!Table13456[No заказа],[3]!Table13456[Цена],"",0,1)</f>
        <v>7660</v>
      </c>
      <c r="H2143" s="2" t="str">
        <f>M01_SETTINGS!$F$2</f>
        <v>KASPI</v>
      </c>
    </row>
    <row r="2144" spans="1:8" x14ac:dyDescent="0.35">
      <c r="A2144" s="2">
        <v>520445229</v>
      </c>
      <c r="B2144" s="3">
        <f>_xlfn.XLOOKUP(A2144,[3]!Table13456[No заказа],[3]!Table13456[Дата
отправки],"",0,1)</f>
        <v>45740</v>
      </c>
      <c r="C2144" s="3"/>
      <c r="D2144" s="3"/>
      <c r="F2144" s="5">
        <f>_xlfn.XLOOKUP(A2144,[3]!Table13456[No заказа],[3]!Table13456[Количество],"",0,1)</f>
        <v>1</v>
      </c>
      <c r="G2144" s="5">
        <f>_xlfn.XLOOKUP(A2144,[3]!Table13456[No заказа],[3]!Table13456[Цена],"",0,1)</f>
        <v>7660</v>
      </c>
      <c r="H2144" s="2" t="str">
        <f>M01_SETTINGS!$F$2</f>
        <v>KASPI</v>
      </c>
    </row>
    <row r="2145" spans="1:8" x14ac:dyDescent="0.35">
      <c r="A2145" s="2">
        <v>520376667</v>
      </c>
      <c r="B2145" s="3">
        <f>_xlfn.XLOOKUP(A2145,[3]!Table13456[No заказа],[3]!Table13456[Дата
отправки],"",0,1)</f>
        <v>45740</v>
      </c>
      <c r="C2145" s="3"/>
      <c r="D2145" s="3"/>
      <c r="F2145" s="5">
        <f>_xlfn.XLOOKUP(A2145,[3]!Table13456[No заказа],[3]!Table13456[Количество],"",0,1)</f>
        <v>1</v>
      </c>
      <c r="G2145" s="5">
        <f>_xlfn.XLOOKUP(A2145,[3]!Table13456[No заказа],[3]!Table13456[Цена],"",0,1)</f>
        <v>8657</v>
      </c>
      <c r="H2145" s="2" t="str">
        <f>M01_SETTINGS!$F$2</f>
        <v>KASPI</v>
      </c>
    </row>
    <row r="2146" spans="1:8" x14ac:dyDescent="0.35">
      <c r="A2146" s="2">
        <v>520365550</v>
      </c>
      <c r="B2146" s="3">
        <f>_xlfn.XLOOKUP(A2146,[3]!Table13456[No заказа],[3]!Table13456[Дата
отправки],"",0,1)</f>
        <v>45740</v>
      </c>
      <c r="C2146" s="3"/>
      <c r="D2146" s="3"/>
      <c r="F2146" s="5">
        <f>_xlfn.XLOOKUP(A2146,[3]!Table13456[No заказа],[3]!Table13456[Количество],"",0,1)</f>
        <v>1</v>
      </c>
      <c r="G2146" s="5">
        <f>_xlfn.XLOOKUP(A2146,[3]!Table13456[No заказа],[3]!Table13456[Цена],"",0,1)</f>
        <v>7660</v>
      </c>
      <c r="H2146" s="2" t="str">
        <f>M01_SETTINGS!$F$2</f>
        <v>KASPI</v>
      </c>
    </row>
    <row r="2147" spans="1:8" x14ac:dyDescent="0.35">
      <c r="A2147" s="2">
        <v>520624350</v>
      </c>
      <c r="B2147" s="3">
        <f>_xlfn.XLOOKUP(A2147,[3]!Table13456[No заказа],[3]!Table13456[Дата
отправки],"",0,1)</f>
        <v>45740</v>
      </c>
      <c r="C2147" s="3"/>
      <c r="D2147" s="3"/>
      <c r="F2147" s="5">
        <f>_xlfn.XLOOKUP(A2147,[3]!Table13456[No заказа],[3]!Table13456[Количество],"",0,1)</f>
        <v>1</v>
      </c>
      <c r="G2147" s="5">
        <f>_xlfn.XLOOKUP(A2147,[3]!Table13456[No заказа],[3]!Table13456[Цена],"",0,1)</f>
        <v>8388</v>
      </c>
      <c r="H2147" s="2" t="str">
        <f>M01_SETTINGS!$F$2</f>
        <v>KASPI</v>
      </c>
    </row>
    <row r="2148" spans="1:8" x14ac:dyDescent="0.35">
      <c r="A2148" s="2">
        <v>520414212</v>
      </c>
      <c r="B2148" s="3">
        <f>_xlfn.XLOOKUP(A2148,[3]!Table13456[No заказа],[3]!Table13456[Дата
отправки],"",0,1)</f>
        <v>45740</v>
      </c>
      <c r="C2148" s="3"/>
      <c r="D2148" s="3"/>
      <c r="F2148" s="5">
        <f>_xlfn.XLOOKUP(A2148,[3]!Table13456[No заказа],[3]!Table13456[Количество],"",0,1)</f>
        <v>1</v>
      </c>
      <c r="G2148" s="5">
        <f>_xlfn.XLOOKUP(A2148,[3]!Table13456[No заказа],[3]!Table13456[Цена],"",0,1)</f>
        <v>8948</v>
      </c>
      <c r="H2148" s="2" t="str">
        <f>M01_SETTINGS!$F$2</f>
        <v>KASPI</v>
      </c>
    </row>
    <row r="2149" spans="1:8" x14ac:dyDescent="0.35">
      <c r="A2149" s="2">
        <v>520497902</v>
      </c>
      <c r="B2149" s="3">
        <f>_xlfn.XLOOKUP(A2149,[3]!Table13456[No заказа],[3]!Table13456[Дата
отправки],"",0,1)</f>
        <v>45740</v>
      </c>
      <c r="C2149" s="3"/>
      <c r="D2149" s="3"/>
      <c r="F2149" s="5">
        <f>_xlfn.XLOOKUP(A2149,[3]!Table13456[No заказа],[3]!Table13456[Количество],"",0,1)</f>
        <v>1</v>
      </c>
      <c r="G2149" s="5">
        <f>_xlfn.XLOOKUP(A2149,[3]!Table13456[No заказа],[3]!Table13456[Цена],"",0,1)</f>
        <v>8989</v>
      </c>
      <c r="H2149" s="2" t="str">
        <f>M01_SETTINGS!$F$2</f>
        <v>KASPI</v>
      </c>
    </row>
    <row r="2150" spans="1:8" x14ac:dyDescent="0.35">
      <c r="A2150" s="2">
        <v>520737567</v>
      </c>
      <c r="B2150" s="3">
        <f>_xlfn.XLOOKUP(A2150,[3]!Table13456[No заказа],[3]!Table13456[Дата
отправки],"",0,1)</f>
        <v>45740</v>
      </c>
      <c r="C2150" s="3"/>
      <c r="D2150" s="3"/>
      <c r="F2150" s="5">
        <f>_xlfn.XLOOKUP(A2150,[3]!Table13456[No заказа],[3]!Table13456[Количество],"",0,1)</f>
        <v>1</v>
      </c>
      <c r="G2150" s="5">
        <f>_xlfn.XLOOKUP(A2150,[3]!Table13456[No заказа],[3]!Table13456[Цена],"",0,1)</f>
        <v>8588</v>
      </c>
      <c r="H2150" s="2" t="str">
        <f>M01_SETTINGS!$F$2</f>
        <v>KASPI</v>
      </c>
    </row>
    <row r="2151" spans="1:8" x14ac:dyDescent="0.35">
      <c r="A2151" s="2">
        <v>520302627</v>
      </c>
      <c r="B2151" s="3">
        <f>_xlfn.XLOOKUP(A2151,[3]!Table13456[No заказа],[3]!Table13456[Дата
отправки],"",0,1)</f>
        <v>45740</v>
      </c>
      <c r="C2151" s="3"/>
      <c r="D2151" s="3"/>
      <c r="F2151" s="5">
        <f>_xlfn.XLOOKUP(A2151,[3]!Table13456[No заказа],[3]!Table13456[Количество],"",0,1)</f>
        <v>1</v>
      </c>
      <c r="G2151" s="5">
        <f>_xlfn.XLOOKUP(A2151,[3]!Table13456[No заказа],[3]!Table13456[Цена],"",0,1)</f>
        <v>7893</v>
      </c>
      <c r="H2151" s="2" t="str">
        <f>M01_SETTINGS!$F$2</f>
        <v>KASPI</v>
      </c>
    </row>
    <row r="2152" spans="1:8" x14ac:dyDescent="0.35">
      <c r="A2152" s="2">
        <v>520266349</v>
      </c>
      <c r="B2152" s="3">
        <f>_xlfn.XLOOKUP(A2152,[3]!Table13456[No заказа],[3]!Table13456[Дата
отправки],"",0,1)</f>
        <v>45740</v>
      </c>
      <c r="C2152" s="3"/>
      <c r="D2152" s="3"/>
      <c r="F2152" s="5">
        <f>_xlfn.XLOOKUP(A2152,[3]!Table13456[No заказа],[3]!Table13456[Количество],"",0,1)</f>
        <v>1</v>
      </c>
      <c r="G2152" s="5">
        <f>_xlfn.XLOOKUP(A2152,[3]!Table13456[No заказа],[3]!Table13456[Цена],"",0,1)</f>
        <v>8450</v>
      </c>
      <c r="H2152" s="2" t="str">
        <f>M01_SETTINGS!$F$2</f>
        <v>KASPI</v>
      </c>
    </row>
    <row r="2153" spans="1:8" x14ac:dyDescent="0.35">
      <c r="A2153" s="2">
        <v>520654026</v>
      </c>
      <c r="B2153" s="3">
        <f>_xlfn.XLOOKUP(A2153,[3]!Table13456[No заказа],[3]!Table13456[Дата
отправки],"",0,1)</f>
        <v>45740</v>
      </c>
      <c r="C2153" s="3"/>
      <c r="D2153" s="3"/>
      <c r="F2153" s="5">
        <f>_xlfn.XLOOKUP(A2153,[3]!Table13456[No заказа],[3]!Table13456[Количество],"",0,1)</f>
        <v>1</v>
      </c>
      <c r="G2153" s="5">
        <f>_xlfn.XLOOKUP(A2153,[3]!Table13456[No заказа],[3]!Table13456[Цена],"",0,1)</f>
        <v>8198</v>
      </c>
      <c r="H2153" s="2" t="str">
        <f>M01_SETTINGS!$F$2</f>
        <v>KASPI</v>
      </c>
    </row>
    <row r="2154" spans="1:8" x14ac:dyDescent="0.35">
      <c r="A2154" s="2">
        <v>520688044</v>
      </c>
      <c r="B2154" s="3">
        <f>_xlfn.XLOOKUP(A2154,[3]!Table13456[No заказа],[3]!Table13456[Дата
отправки],"",0,1)</f>
        <v>45740</v>
      </c>
      <c r="C2154" s="3"/>
      <c r="D2154" s="3"/>
      <c r="F2154" s="5">
        <f>_xlfn.XLOOKUP(A2154,[3]!Table13456[No заказа],[3]!Table13456[Количество],"",0,1)</f>
        <v>1</v>
      </c>
      <c r="G2154" s="5">
        <f>_xlfn.XLOOKUP(A2154,[3]!Table13456[No заказа],[3]!Table13456[Цена],"",0,1)</f>
        <v>7995</v>
      </c>
      <c r="H2154" s="2" t="str">
        <f>M01_SETTINGS!$F$2</f>
        <v>KASPI</v>
      </c>
    </row>
    <row r="2155" spans="1:8" x14ac:dyDescent="0.35">
      <c r="A2155" s="2">
        <v>520692600</v>
      </c>
      <c r="B2155" s="3">
        <f>_xlfn.XLOOKUP(A2155,[3]!Table13456[No заказа],[3]!Table13456[Дата
отправки],"",0,1)</f>
        <v>45740</v>
      </c>
      <c r="C2155" s="3"/>
      <c r="D2155" s="3"/>
      <c r="F2155" s="5">
        <f>_xlfn.XLOOKUP(A2155,[3]!Table13456[No заказа],[3]!Table13456[Количество],"",0,1)</f>
        <v>1</v>
      </c>
      <c r="G2155" s="5">
        <f>_xlfn.XLOOKUP(A2155,[3]!Table13456[No заказа],[3]!Table13456[Цена],"",0,1)</f>
        <v>8398</v>
      </c>
      <c r="H2155" s="2" t="str">
        <f>M01_SETTINGS!$F$2</f>
        <v>KASPI</v>
      </c>
    </row>
    <row r="2156" spans="1:8" x14ac:dyDescent="0.35">
      <c r="A2156" s="2">
        <v>519838677</v>
      </c>
      <c r="B2156" s="3">
        <f>_xlfn.XLOOKUP(A2156,[3]!Table13456[No заказа],[3]!Table13456[Дата
отправки],"",0,1)</f>
        <v>45739</v>
      </c>
      <c r="C2156" s="3"/>
      <c r="D2156" s="3"/>
      <c r="F2156" s="5">
        <f>_xlfn.XLOOKUP(A2156,[3]!Table13456[No заказа],[3]!Table13456[Количество],"",0,1)</f>
        <v>2</v>
      </c>
      <c r="G2156" s="5">
        <f>_xlfn.XLOOKUP(A2156,[3]!Table13456[No заказа],[3]!Table13456[Цена],"",0,1)</f>
        <v>16932</v>
      </c>
      <c r="H2156" s="2" t="str">
        <f>M01_SETTINGS!$F$2</f>
        <v>KASPI</v>
      </c>
    </row>
    <row r="2157" spans="1:8" x14ac:dyDescent="0.35">
      <c r="A2157" s="2">
        <v>519847598</v>
      </c>
      <c r="B2157" s="3">
        <f>_xlfn.XLOOKUP(A2157,[3]!Table13456[No заказа],[3]!Table13456[Дата
отправки],"",0,1)</f>
        <v>45739</v>
      </c>
      <c r="C2157" s="3"/>
      <c r="D2157" s="3"/>
      <c r="F2157" s="5">
        <f>_xlfn.XLOOKUP(A2157,[3]!Table13456[No заказа],[3]!Table13456[Количество],"",0,1)</f>
        <v>1</v>
      </c>
      <c r="G2157" s="5">
        <f>_xlfn.XLOOKUP(A2157,[3]!Table13456[No заказа],[3]!Table13456[Цена],"",0,1)</f>
        <v>8490</v>
      </c>
      <c r="H2157" s="2" t="str">
        <f>M01_SETTINGS!$F$2</f>
        <v>KASPI</v>
      </c>
    </row>
    <row r="2158" spans="1:8" x14ac:dyDescent="0.35">
      <c r="A2158" s="2">
        <v>519886974</v>
      </c>
      <c r="B2158" s="3">
        <f>_xlfn.XLOOKUP(A2158,[3]!Table13456[No заказа],[3]!Table13456[Дата
отправки],"",0,1)</f>
        <v>45739</v>
      </c>
      <c r="C2158" s="3"/>
      <c r="D2158" s="3"/>
      <c r="F2158" s="5">
        <f>_xlfn.XLOOKUP(A2158,[3]!Table13456[No заказа],[3]!Table13456[Количество],"",0,1)</f>
        <v>1</v>
      </c>
      <c r="G2158" s="5">
        <f>_xlfn.XLOOKUP(A2158,[3]!Table13456[No заказа],[3]!Table13456[Цена],"",0,1)</f>
        <v>8394</v>
      </c>
      <c r="H2158" s="2" t="str">
        <f>M01_SETTINGS!$F$2</f>
        <v>KASPI</v>
      </c>
    </row>
    <row r="2159" spans="1:8" x14ac:dyDescent="0.35">
      <c r="A2159" s="2">
        <v>519831338</v>
      </c>
      <c r="B2159" s="3">
        <f>_xlfn.XLOOKUP(A2159,[3]!Table13456[No заказа],[3]!Table13456[Дата
отправки],"",0,1)</f>
        <v>45739</v>
      </c>
      <c r="C2159" s="3"/>
      <c r="D2159" s="3"/>
      <c r="F2159" s="5">
        <f>_xlfn.XLOOKUP(A2159,[3]!Table13456[No заказа],[3]!Table13456[Количество],"",0,1)</f>
        <v>1</v>
      </c>
      <c r="G2159" s="5">
        <f>_xlfn.XLOOKUP(A2159,[3]!Table13456[No заказа],[3]!Table13456[Цена],"",0,1)</f>
        <v>11998</v>
      </c>
      <c r="H2159" s="2" t="str">
        <f>M01_SETTINGS!$F$2</f>
        <v>KASPI</v>
      </c>
    </row>
    <row r="2160" spans="1:8" x14ac:dyDescent="0.35">
      <c r="A2160" s="2">
        <v>520153251</v>
      </c>
      <c r="B2160" s="3">
        <f>_xlfn.XLOOKUP(A2160,[3]!Table13456[No заказа],[3]!Table13456[Дата
отправки],"",0,1)</f>
        <v>45739</v>
      </c>
      <c r="C2160" s="3"/>
      <c r="D2160" s="3"/>
      <c r="F2160" s="5">
        <f>_xlfn.XLOOKUP(A2160,[3]!Table13456[No заказа],[3]!Table13456[Количество],"",0,1)</f>
        <v>1</v>
      </c>
      <c r="G2160" s="5">
        <f>_xlfn.XLOOKUP(A2160,[3]!Table13456[No заказа],[3]!Table13456[Цена],"",0,1)</f>
        <v>10013</v>
      </c>
      <c r="H2160" s="2" t="str">
        <f>M01_SETTINGS!$F$2</f>
        <v>KASPI</v>
      </c>
    </row>
    <row r="2161" spans="1:8" x14ac:dyDescent="0.35">
      <c r="A2161" s="2">
        <v>520151066</v>
      </c>
      <c r="B2161" s="3">
        <f>_xlfn.XLOOKUP(A2161,[3]!Table13456[No заказа],[3]!Table13456[Дата
отправки],"",0,1)</f>
        <v>45739</v>
      </c>
      <c r="C2161" s="3"/>
      <c r="D2161" s="3"/>
      <c r="F2161" s="5">
        <f>_xlfn.XLOOKUP(A2161,[3]!Table13456[No заказа],[3]!Table13456[Количество],"",0,1)</f>
        <v>1</v>
      </c>
      <c r="G2161" s="5">
        <f>_xlfn.XLOOKUP(A2161,[3]!Table13456[No заказа],[3]!Table13456[Цена],"",0,1)</f>
        <v>14990</v>
      </c>
      <c r="H2161" s="2" t="str">
        <f>M01_SETTINGS!$F$2</f>
        <v>KASPI</v>
      </c>
    </row>
    <row r="2162" spans="1:8" x14ac:dyDescent="0.35">
      <c r="A2162" s="2">
        <v>520218355</v>
      </c>
      <c r="B2162" s="3">
        <f>_xlfn.XLOOKUP(A2162,[3]!Table13456[No заказа],[3]!Table13456[Дата
отправки],"",0,1)</f>
        <v>45739</v>
      </c>
      <c r="C2162" s="3"/>
      <c r="D2162" s="3"/>
      <c r="F2162" s="5">
        <f>_xlfn.XLOOKUP(A2162,[3]!Table13456[No заказа],[3]!Table13456[Количество],"",0,1)</f>
        <v>1</v>
      </c>
      <c r="G2162" s="5">
        <f>_xlfn.XLOOKUP(A2162,[3]!Table13456[No заказа],[3]!Table13456[Цена],"",0,1)</f>
        <v>14990</v>
      </c>
      <c r="H2162" s="2" t="str">
        <f>M01_SETTINGS!$F$2</f>
        <v>KASPI</v>
      </c>
    </row>
    <row r="2163" spans="1:8" x14ac:dyDescent="0.35">
      <c r="A2163" s="2">
        <v>519864448</v>
      </c>
      <c r="B2163" s="3">
        <f>_xlfn.XLOOKUP(A2163,[3]!Table13456[No заказа],[3]!Table13456[Дата
отправки],"",0,1)</f>
        <v>45739</v>
      </c>
      <c r="C2163" s="3"/>
      <c r="D2163" s="3"/>
      <c r="F2163" s="5">
        <f>_xlfn.XLOOKUP(A2163,[3]!Table13456[No заказа],[3]!Table13456[Количество],"",0,1)</f>
        <v>1</v>
      </c>
      <c r="G2163" s="5">
        <f>_xlfn.XLOOKUP(A2163,[3]!Table13456[No заказа],[3]!Table13456[Цена],"",0,1)</f>
        <v>14990</v>
      </c>
      <c r="H2163" s="2" t="str">
        <f>M01_SETTINGS!$F$2</f>
        <v>KASPI</v>
      </c>
    </row>
    <row r="2164" spans="1:8" x14ac:dyDescent="0.35">
      <c r="A2164" s="2">
        <v>520241284</v>
      </c>
      <c r="B2164" s="3">
        <f>_xlfn.XLOOKUP(A2164,[3]!Table13456[No заказа],[3]!Table13456[Дата
отправки],"",0,1)</f>
        <v>45739</v>
      </c>
      <c r="C2164" s="3"/>
      <c r="D2164" s="3"/>
      <c r="F2164" s="5">
        <f>_xlfn.XLOOKUP(A2164,[3]!Table13456[No заказа],[3]!Table13456[Количество],"",0,1)</f>
        <v>1</v>
      </c>
      <c r="G2164" s="5">
        <f>_xlfn.XLOOKUP(A2164,[3]!Table13456[No заказа],[3]!Table13456[Цена],"",0,1)</f>
        <v>14990</v>
      </c>
      <c r="H2164" s="2" t="str">
        <f>M01_SETTINGS!$F$2</f>
        <v>KASPI</v>
      </c>
    </row>
    <row r="2165" spans="1:8" x14ac:dyDescent="0.35">
      <c r="A2165" s="2">
        <v>519914737</v>
      </c>
      <c r="B2165" s="3">
        <f>_xlfn.XLOOKUP(A2165,[3]!Table13456[No заказа],[3]!Table13456[Дата
отправки],"",0,1)</f>
        <v>45739</v>
      </c>
      <c r="C2165" s="3"/>
      <c r="D2165" s="3"/>
      <c r="F2165" s="5">
        <f>_xlfn.XLOOKUP(A2165,[3]!Table13456[No заказа],[3]!Table13456[Количество],"",0,1)</f>
        <v>1</v>
      </c>
      <c r="G2165" s="5">
        <f>_xlfn.XLOOKUP(A2165,[3]!Table13456[No заказа],[3]!Table13456[Цена],"",0,1)</f>
        <v>7660</v>
      </c>
      <c r="H2165" s="2" t="str">
        <f>M01_SETTINGS!$F$2</f>
        <v>KASPI</v>
      </c>
    </row>
    <row r="2166" spans="1:8" x14ac:dyDescent="0.35">
      <c r="A2166" s="2">
        <v>519922313</v>
      </c>
      <c r="B2166" s="3">
        <f>_xlfn.XLOOKUP(A2166,[3]!Table13456[No заказа],[3]!Table13456[Дата
отправки],"",0,1)</f>
        <v>45739</v>
      </c>
      <c r="C2166" s="3"/>
      <c r="D2166" s="3"/>
      <c r="F2166" s="5">
        <f>_xlfn.XLOOKUP(A2166,[3]!Table13456[No заказа],[3]!Table13456[Количество],"",0,1)</f>
        <v>1</v>
      </c>
      <c r="G2166" s="5">
        <f>_xlfn.XLOOKUP(A2166,[3]!Table13456[No заказа],[3]!Table13456[Цена],"",0,1)</f>
        <v>7660</v>
      </c>
      <c r="H2166" s="2" t="str">
        <f>M01_SETTINGS!$F$2</f>
        <v>KASPI</v>
      </c>
    </row>
    <row r="2167" spans="1:8" x14ac:dyDescent="0.35">
      <c r="A2167" s="2">
        <v>519944712</v>
      </c>
      <c r="B2167" s="3">
        <f>_xlfn.XLOOKUP(A2167,[3]!Table13456[No заказа],[3]!Table13456[Дата
отправки],"",0,1)</f>
        <v>45739</v>
      </c>
      <c r="C2167" s="3"/>
      <c r="D2167" s="3"/>
      <c r="F2167" s="5">
        <f>_xlfn.XLOOKUP(A2167,[3]!Table13456[No заказа],[3]!Table13456[Количество],"",0,1)</f>
        <v>1</v>
      </c>
      <c r="G2167" s="5">
        <f>_xlfn.XLOOKUP(A2167,[3]!Table13456[No заказа],[3]!Table13456[Цена],"",0,1)</f>
        <v>7660</v>
      </c>
      <c r="H2167" s="2" t="str">
        <f>M01_SETTINGS!$F$2</f>
        <v>KASPI</v>
      </c>
    </row>
    <row r="2168" spans="1:8" x14ac:dyDescent="0.35">
      <c r="A2168" s="2">
        <v>520140629</v>
      </c>
      <c r="B2168" s="3">
        <f>_xlfn.XLOOKUP(A2168,[3]!Table13456[No заказа],[3]!Table13456[Дата
отправки],"",0,1)</f>
        <v>45739</v>
      </c>
      <c r="C2168" s="3"/>
      <c r="D2168" s="3"/>
      <c r="F2168" s="5">
        <f>_xlfn.XLOOKUP(A2168,[3]!Table13456[No заказа],[3]!Table13456[Количество],"",0,1)</f>
        <v>1</v>
      </c>
      <c r="G2168" s="5">
        <f>_xlfn.XLOOKUP(A2168,[3]!Table13456[No заказа],[3]!Table13456[Цена],"",0,1)</f>
        <v>7660</v>
      </c>
      <c r="H2168" s="2" t="str">
        <f>M01_SETTINGS!$F$2</f>
        <v>KASPI</v>
      </c>
    </row>
    <row r="2169" spans="1:8" x14ac:dyDescent="0.35">
      <c r="A2169" s="2">
        <v>520232790</v>
      </c>
      <c r="B2169" s="3">
        <f>_xlfn.XLOOKUP(A2169,[3]!Table13456[No заказа],[3]!Table13456[Дата
отправки],"",0,1)</f>
        <v>45739</v>
      </c>
      <c r="C2169" s="3"/>
      <c r="D2169" s="3"/>
      <c r="F2169" s="5">
        <f>_xlfn.XLOOKUP(A2169,[3]!Table13456[No заказа],[3]!Table13456[Количество],"",0,1)</f>
        <v>1</v>
      </c>
      <c r="G2169" s="5">
        <f>_xlfn.XLOOKUP(A2169,[3]!Table13456[No заказа],[3]!Table13456[Цена],"",0,1)</f>
        <v>7660</v>
      </c>
      <c r="H2169" s="2" t="str">
        <f>M01_SETTINGS!$F$2</f>
        <v>KASPI</v>
      </c>
    </row>
    <row r="2170" spans="1:8" x14ac:dyDescent="0.35">
      <c r="A2170" s="2">
        <v>519932834</v>
      </c>
      <c r="B2170" s="3">
        <f>_xlfn.XLOOKUP(A2170,[3]!Table13456[No заказа],[3]!Table13456[Дата
отправки],"",0,1)</f>
        <v>45739</v>
      </c>
      <c r="C2170" s="3"/>
      <c r="D2170" s="3"/>
      <c r="F2170" s="5">
        <f>_xlfn.XLOOKUP(A2170,[3]!Table13456[No заказа],[3]!Table13456[Количество],"",0,1)</f>
        <v>1</v>
      </c>
      <c r="G2170" s="5">
        <f>_xlfn.XLOOKUP(A2170,[3]!Table13456[No заказа],[3]!Table13456[Цена],"",0,1)</f>
        <v>7660</v>
      </c>
      <c r="H2170" s="2" t="str">
        <f>M01_SETTINGS!$F$2</f>
        <v>KASPI</v>
      </c>
    </row>
    <row r="2171" spans="1:8" x14ac:dyDescent="0.35">
      <c r="A2171" s="2">
        <v>519926869</v>
      </c>
      <c r="B2171" s="3">
        <f>_xlfn.XLOOKUP(A2171,[3]!Table13456[No заказа],[3]!Table13456[Дата
отправки],"",0,1)</f>
        <v>45739</v>
      </c>
      <c r="C2171" s="3"/>
      <c r="D2171" s="3"/>
      <c r="F2171" s="5">
        <f>_xlfn.XLOOKUP(A2171,[3]!Table13456[No заказа],[3]!Table13456[Количество],"",0,1)</f>
        <v>1</v>
      </c>
      <c r="G2171" s="5">
        <f>_xlfn.XLOOKUP(A2171,[3]!Table13456[No заказа],[3]!Table13456[Цена],"",0,1)</f>
        <v>7660</v>
      </c>
      <c r="H2171" s="2" t="str">
        <f>M01_SETTINGS!$F$2</f>
        <v>KASPI</v>
      </c>
    </row>
    <row r="2172" spans="1:8" x14ac:dyDescent="0.35">
      <c r="A2172" s="2">
        <v>519946336</v>
      </c>
      <c r="B2172" s="3">
        <f>_xlfn.XLOOKUP(A2172,[3]!Table13456[No заказа],[3]!Table13456[Дата
отправки],"",0,1)</f>
        <v>45739</v>
      </c>
      <c r="C2172" s="3"/>
      <c r="D2172" s="3"/>
      <c r="F2172" s="5">
        <f>_xlfn.XLOOKUP(A2172,[3]!Table13456[No заказа],[3]!Table13456[Количество],"",0,1)</f>
        <v>1</v>
      </c>
      <c r="G2172" s="5">
        <f>_xlfn.XLOOKUP(A2172,[3]!Table13456[No заказа],[3]!Table13456[Цена],"",0,1)</f>
        <v>7660</v>
      </c>
      <c r="H2172" s="2" t="str">
        <f>M01_SETTINGS!$F$2</f>
        <v>KASPI</v>
      </c>
    </row>
    <row r="2173" spans="1:8" x14ac:dyDescent="0.35">
      <c r="A2173" s="2">
        <v>519802535</v>
      </c>
      <c r="B2173" s="3">
        <f>_xlfn.XLOOKUP(A2173,[3]!Table13456[No заказа],[3]!Table13456[Дата
отправки],"",0,1)</f>
        <v>45739</v>
      </c>
      <c r="C2173" s="3"/>
      <c r="D2173" s="3"/>
      <c r="F2173" s="5">
        <f>_xlfn.XLOOKUP(A2173,[3]!Table13456[No заказа],[3]!Table13456[Количество],"",0,1)</f>
        <v>1</v>
      </c>
      <c r="G2173" s="5">
        <f>_xlfn.XLOOKUP(A2173,[3]!Table13456[No заказа],[3]!Table13456[Цена],"",0,1)</f>
        <v>7660</v>
      </c>
      <c r="H2173" s="2" t="str">
        <f>M01_SETTINGS!$F$2</f>
        <v>KASPI</v>
      </c>
    </row>
    <row r="2174" spans="1:8" x14ac:dyDescent="0.35">
      <c r="A2174" s="2">
        <v>519833339</v>
      </c>
      <c r="B2174" s="3">
        <f>_xlfn.XLOOKUP(A2174,[3]!Table13456[No заказа],[3]!Table13456[Дата
отправки],"",0,1)</f>
        <v>45739</v>
      </c>
      <c r="C2174" s="3"/>
      <c r="D2174" s="3"/>
      <c r="F2174" s="5">
        <f>_xlfn.XLOOKUP(A2174,[3]!Table13456[No заказа],[3]!Table13456[Количество],"",0,1)</f>
        <v>1</v>
      </c>
      <c r="G2174" s="5">
        <f>_xlfn.XLOOKUP(A2174,[3]!Table13456[No заказа],[3]!Table13456[Цена],"",0,1)</f>
        <v>10998</v>
      </c>
      <c r="H2174" s="2" t="str">
        <f>M01_SETTINGS!$F$2</f>
        <v>KASPI</v>
      </c>
    </row>
    <row r="2175" spans="1:8" x14ac:dyDescent="0.35">
      <c r="A2175" s="2">
        <v>519916316</v>
      </c>
      <c r="B2175" s="3">
        <f>_xlfn.XLOOKUP(A2175,[3]!Table13456[No заказа],[3]!Table13456[Дата
отправки],"",0,1)</f>
        <v>45739</v>
      </c>
      <c r="C2175" s="3"/>
      <c r="D2175" s="3"/>
      <c r="F2175" s="5">
        <f>_xlfn.XLOOKUP(A2175,[3]!Table13456[No заказа],[3]!Table13456[Количество],"",0,1)</f>
        <v>1</v>
      </c>
      <c r="G2175" s="5">
        <f>_xlfn.XLOOKUP(A2175,[3]!Table13456[No заказа],[3]!Table13456[Цена],"",0,1)</f>
        <v>7660</v>
      </c>
      <c r="H2175" s="2" t="str">
        <f>M01_SETTINGS!$F$2</f>
        <v>KASPI</v>
      </c>
    </row>
    <row r="2176" spans="1:8" x14ac:dyDescent="0.35">
      <c r="A2176" s="2">
        <v>519921504</v>
      </c>
      <c r="B2176" s="3">
        <f>_xlfn.XLOOKUP(A2176,[3]!Table13456[No заказа],[3]!Table13456[Дата
отправки],"",0,1)</f>
        <v>45739</v>
      </c>
      <c r="C2176" s="3"/>
      <c r="D2176" s="3"/>
      <c r="F2176" s="5">
        <f>_xlfn.XLOOKUP(A2176,[3]!Table13456[No заказа],[3]!Table13456[Количество],"",0,1)</f>
        <v>1</v>
      </c>
      <c r="G2176" s="5">
        <f>_xlfn.XLOOKUP(A2176,[3]!Table13456[No заказа],[3]!Table13456[Цена],"",0,1)</f>
        <v>7660</v>
      </c>
      <c r="H2176" s="2" t="str">
        <f>M01_SETTINGS!$F$2</f>
        <v>KASPI</v>
      </c>
    </row>
    <row r="2177" spans="1:8" x14ac:dyDescent="0.35">
      <c r="A2177" s="2">
        <v>519903001</v>
      </c>
      <c r="B2177" s="3">
        <f>_xlfn.XLOOKUP(A2177,[3]!Table13456[No заказа],[3]!Table13456[Дата
отправки],"",0,1)</f>
        <v>45739</v>
      </c>
      <c r="C2177" s="3"/>
      <c r="D2177" s="3"/>
      <c r="F2177" s="5">
        <f>_xlfn.XLOOKUP(A2177,[3]!Table13456[No заказа],[3]!Table13456[Количество],"",0,1)</f>
        <v>1</v>
      </c>
      <c r="G2177" s="5">
        <f>_xlfn.XLOOKUP(A2177,[3]!Table13456[No заказа],[3]!Table13456[Цена],"",0,1)</f>
        <v>8989</v>
      </c>
      <c r="H2177" s="2" t="str">
        <f>M01_SETTINGS!$F$2</f>
        <v>KASPI</v>
      </c>
    </row>
    <row r="2178" spans="1:8" x14ac:dyDescent="0.35">
      <c r="A2178" s="2">
        <v>519861148</v>
      </c>
      <c r="B2178" s="3">
        <f>_xlfn.XLOOKUP(A2178,[3]!Table13456[No заказа],[3]!Table13456[Дата
отправки],"",0,1)</f>
        <v>45739</v>
      </c>
      <c r="C2178" s="3"/>
      <c r="D2178" s="3"/>
      <c r="F2178" s="5">
        <f>_xlfn.XLOOKUP(A2178,[3]!Table13456[No заказа],[3]!Table13456[Количество],"",0,1)</f>
        <v>1</v>
      </c>
      <c r="G2178" s="5">
        <f>_xlfn.XLOOKUP(A2178,[3]!Table13456[No заказа],[3]!Table13456[Цена],"",0,1)</f>
        <v>8998</v>
      </c>
      <c r="H2178" s="2" t="str">
        <f>M01_SETTINGS!$F$2</f>
        <v>KASPI</v>
      </c>
    </row>
    <row r="2179" spans="1:8" x14ac:dyDescent="0.35">
      <c r="A2179" s="2">
        <v>519928987</v>
      </c>
      <c r="B2179" s="3">
        <f>_xlfn.XLOOKUP(A2179,[3]!Table13456[No заказа],[3]!Table13456[Дата
отправки],"",0,1)</f>
        <v>45739</v>
      </c>
      <c r="C2179" s="3"/>
      <c r="D2179" s="3"/>
      <c r="F2179" s="5">
        <f>_xlfn.XLOOKUP(A2179,[3]!Table13456[No заказа],[3]!Table13456[Количество],"",0,1)</f>
        <v>1</v>
      </c>
      <c r="G2179" s="5">
        <f>_xlfn.XLOOKUP(A2179,[3]!Table13456[No заказа],[3]!Table13456[Цена],"",0,1)</f>
        <v>7986</v>
      </c>
      <c r="H2179" s="2" t="str">
        <f>M01_SETTINGS!$F$2</f>
        <v>KASPI</v>
      </c>
    </row>
    <row r="2180" spans="1:8" x14ac:dyDescent="0.35">
      <c r="A2180" s="2">
        <v>520081067</v>
      </c>
      <c r="B2180" s="3">
        <f>_xlfn.XLOOKUP(A2180,[3]!Table13456[No заказа],[3]!Table13456[Дата
отправки],"",0,1)</f>
        <v>45739</v>
      </c>
      <c r="C2180" s="3"/>
      <c r="D2180" s="3"/>
      <c r="F2180" s="5">
        <f>_xlfn.XLOOKUP(A2180,[3]!Table13456[No заказа],[3]!Table13456[Количество],"",0,1)</f>
        <v>1</v>
      </c>
      <c r="G2180" s="5">
        <f>_xlfn.XLOOKUP(A2180,[3]!Table13456[No заказа],[3]!Table13456[Цена],"",0,1)</f>
        <v>8450</v>
      </c>
      <c r="H2180" s="2" t="str">
        <f>M01_SETTINGS!$F$2</f>
        <v>KASPI</v>
      </c>
    </row>
    <row r="2181" spans="1:8" x14ac:dyDescent="0.35">
      <c r="A2181" s="2">
        <v>519803524</v>
      </c>
      <c r="B2181" s="3">
        <f>_xlfn.XLOOKUP(A2181,[3]!Table13456[No заказа],[3]!Table13456[Дата
отправки],"",0,1)</f>
        <v>45739</v>
      </c>
      <c r="C2181" s="3"/>
      <c r="D2181" s="3"/>
      <c r="F2181" s="5">
        <f>_xlfn.XLOOKUP(A2181,[3]!Table13456[No заказа],[3]!Table13456[Количество],"",0,1)</f>
        <v>1</v>
      </c>
      <c r="G2181" s="5">
        <f>_xlfn.XLOOKUP(A2181,[3]!Table13456[No заказа],[3]!Table13456[Цена],"",0,1)</f>
        <v>8453</v>
      </c>
      <c r="H2181" s="2" t="str">
        <f>M01_SETTINGS!$F$2</f>
        <v>KASPI</v>
      </c>
    </row>
    <row r="2182" spans="1:8" x14ac:dyDescent="0.35">
      <c r="A2182" s="2">
        <v>519825862</v>
      </c>
      <c r="B2182" s="3">
        <f>_xlfn.XLOOKUP(A2182,[3]!Table13456[No заказа],[3]!Table13456[Дата
отправки],"",0,1)</f>
        <v>45739</v>
      </c>
      <c r="C2182" s="3"/>
      <c r="D2182" s="3"/>
      <c r="F2182" s="5">
        <f>_xlfn.XLOOKUP(A2182,[3]!Table13456[No заказа],[3]!Table13456[Количество],"",0,1)</f>
        <v>1</v>
      </c>
      <c r="G2182" s="5">
        <f>_xlfn.XLOOKUP(A2182,[3]!Table13456[No заказа],[3]!Table13456[Цена],"",0,1)</f>
        <v>8392</v>
      </c>
      <c r="H2182" s="2" t="str">
        <f>M01_SETTINGS!$F$2</f>
        <v>KASPI</v>
      </c>
    </row>
    <row r="2183" spans="1:8" x14ac:dyDescent="0.35">
      <c r="A2183" s="2">
        <v>519961365</v>
      </c>
      <c r="B2183" s="3">
        <f>_xlfn.XLOOKUP(A2183,[3]!Table13456[No заказа],[3]!Table13456[Дата
отправки],"",0,1)</f>
        <v>45739</v>
      </c>
      <c r="C2183" s="3"/>
      <c r="D2183" s="3"/>
      <c r="F2183" s="5">
        <f>_xlfn.XLOOKUP(A2183,[3]!Table13456[No заказа],[3]!Table13456[Количество],"",0,1)</f>
        <v>1</v>
      </c>
      <c r="G2183" s="5">
        <f>_xlfn.XLOOKUP(A2183,[3]!Table13456[No заказа],[3]!Table13456[Цена],"",0,1)</f>
        <v>7898</v>
      </c>
      <c r="H2183" s="2" t="str">
        <f>M01_SETTINGS!$F$2</f>
        <v>KASPI</v>
      </c>
    </row>
    <row r="2184" spans="1:8" x14ac:dyDescent="0.35">
      <c r="A2184" s="2">
        <v>519945912</v>
      </c>
      <c r="B2184" s="3">
        <f>_xlfn.XLOOKUP(A2184,[3]!Table13456[No заказа],[3]!Table13456[Дата
отправки],"",0,1)</f>
        <v>45739</v>
      </c>
      <c r="C2184" s="3"/>
      <c r="D2184" s="3"/>
      <c r="F2184" s="5">
        <f>_xlfn.XLOOKUP(A2184,[3]!Table13456[No заказа],[3]!Table13456[Количество],"",0,1)</f>
        <v>1</v>
      </c>
      <c r="G2184" s="5">
        <f>_xlfn.XLOOKUP(A2184,[3]!Table13456[No заказа],[3]!Table13456[Цена],"",0,1)</f>
        <v>8994</v>
      </c>
      <c r="H2184" s="2" t="str">
        <f>M01_SETTINGS!$F$2</f>
        <v>KASPI</v>
      </c>
    </row>
    <row r="2185" spans="1:8" x14ac:dyDescent="0.35">
      <c r="A2185" s="2">
        <v>519969167</v>
      </c>
      <c r="B2185" s="3">
        <f>_xlfn.XLOOKUP(A2185,[3]!Table13456[No заказа],[3]!Table13456[Дата
отправки],"",0,1)</f>
        <v>45739</v>
      </c>
      <c r="C2185" s="3"/>
      <c r="D2185" s="3"/>
      <c r="F2185" s="5">
        <f>_xlfn.XLOOKUP(A2185,[3]!Table13456[No заказа],[3]!Table13456[Количество],"",0,1)</f>
        <v>1</v>
      </c>
      <c r="G2185" s="5">
        <f>_xlfn.XLOOKUP(A2185,[3]!Table13456[No заказа],[3]!Table13456[Цена],"",0,1)</f>
        <v>8987</v>
      </c>
      <c r="H2185" s="2" t="str">
        <f>M01_SETTINGS!$F$2</f>
        <v>KASPI</v>
      </c>
    </row>
    <row r="2186" spans="1:8" x14ac:dyDescent="0.35">
      <c r="A2186" s="2">
        <v>519376600</v>
      </c>
      <c r="B2186" s="3">
        <f>_xlfn.XLOOKUP(A2186,[3]!Table13456[No заказа],[3]!Table13456[Дата
отправки],"",0,1)</f>
        <v>45738</v>
      </c>
      <c r="C2186" s="3"/>
      <c r="D2186" s="3"/>
      <c r="F2186" s="5">
        <f>_xlfn.XLOOKUP(A2186,[3]!Table13456[No заказа],[3]!Table13456[Количество],"",0,1)</f>
        <v>1</v>
      </c>
      <c r="G2186" s="5">
        <f>_xlfn.XLOOKUP(A2186,[3]!Table13456[No заказа],[3]!Table13456[Цена],"",0,1)</f>
        <v>6000</v>
      </c>
      <c r="H2186" s="2" t="str">
        <f>M01_SETTINGS!$F$2</f>
        <v>KASPI</v>
      </c>
    </row>
    <row r="2187" spans="1:8" x14ac:dyDescent="0.35">
      <c r="A2187" s="2">
        <v>519294864</v>
      </c>
      <c r="B2187" s="3">
        <f>_xlfn.XLOOKUP(A2187,[3]!Table13456[No заказа],[3]!Table13456[Дата
отправки],"",0,1)</f>
        <v>45738</v>
      </c>
      <c r="C2187" s="3"/>
      <c r="D2187" s="3"/>
      <c r="F2187" s="5">
        <f>_xlfn.XLOOKUP(A2187,[3]!Table13456[No заказа],[3]!Table13456[Количество],"",0,1)</f>
        <v>1</v>
      </c>
      <c r="G2187" s="5">
        <f>_xlfn.XLOOKUP(A2187,[3]!Table13456[No заказа],[3]!Table13456[Цена],"",0,1)</f>
        <v>8236</v>
      </c>
      <c r="H2187" s="2" t="str">
        <f>M01_SETTINGS!$F$2</f>
        <v>KASPI</v>
      </c>
    </row>
    <row r="2188" spans="1:8" x14ac:dyDescent="0.35">
      <c r="A2188" s="2">
        <v>519681990</v>
      </c>
      <c r="B2188" s="3">
        <f>_xlfn.XLOOKUP(A2188,[3]!Table13456[No заказа],[3]!Table13456[Дата
отправки],"",0,1)</f>
        <v>45738</v>
      </c>
      <c r="C2188" s="3"/>
      <c r="D2188" s="3"/>
      <c r="F2188" s="5">
        <f>_xlfn.XLOOKUP(A2188,[3]!Table13456[No заказа],[3]!Table13456[Количество],"",0,1)</f>
        <v>1</v>
      </c>
      <c r="G2188" s="5">
        <f>_xlfn.XLOOKUP(A2188,[3]!Table13456[No заказа],[3]!Table13456[Цена],"",0,1)</f>
        <v>8490</v>
      </c>
      <c r="H2188" s="2" t="str">
        <f>M01_SETTINGS!$F$2</f>
        <v>KASPI</v>
      </c>
    </row>
    <row r="2189" spans="1:8" x14ac:dyDescent="0.35">
      <c r="A2189" s="2">
        <v>519464386</v>
      </c>
      <c r="B2189" s="3">
        <f>_xlfn.XLOOKUP(A2189,[3]!Table13456[No заказа],[3]!Table13456[Дата
отправки],"",0,1)</f>
        <v>45738</v>
      </c>
      <c r="C2189" s="3"/>
      <c r="D2189" s="3"/>
      <c r="F2189" s="5">
        <f>_xlfn.XLOOKUP(A2189,[3]!Table13456[No заказа],[3]!Table13456[Количество],"",0,1)</f>
        <v>1</v>
      </c>
      <c r="G2189" s="5">
        <f>_xlfn.XLOOKUP(A2189,[3]!Table13456[No заказа],[3]!Table13456[Цена],"",0,1)</f>
        <v>8040</v>
      </c>
      <c r="H2189" s="2" t="str">
        <f>M01_SETTINGS!$F$2</f>
        <v>KASPI</v>
      </c>
    </row>
    <row r="2190" spans="1:8" x14ac:dyDescent="0.35">
      <c r="A2190" s="2">
        <v>519618124</v>
      </c>
      <c r="B2190" s="3">
        <f>_xlfn.XLOOKUP(A2190,[3]!Table13456[No заказа],[3]!Table13456[Дата
отправки],"",0,1)</f>
        <v>45738</v>
      </c>
      <c r="C2190" s="3"/>
      <c r="D2190" s="3"/>
      <c r="F2190" s="5">
        <f>_xlfn.XLOOKUP(A2190,[3]!Table13456[No заказа],[3]!Table13456[Количество],"",0,1)</f>
        <v>1</v>
      </c>
      <c r="G2190" s="5">
        <f>_xlfn.XLOOKUP(A2190,[3]!Table13456[No заказа],[3]!Table13456[Цена],"",0,1)</f>
        <v>8394</v>
      </c>
      <c r="H2190" s="2" t="str">
        <f>M01_SETTINGS!$F$2</f>
        <v>KASPI</v>
      </c>
    </row>
    <row r="2191" spans="1:8" x14ac:dyDescent="0.35">
      <c r="A2191" s="2">
        <v>519665766</v>
      </c>
      <c r="B2191" s="3">
        <f>_xlfn.XLOOKUP(A2191,[3]!Table13456[No заказа],[3]!Table13456[Дата
отправки],"",0,1)</f>
        <v>45738</v>
      </c>
      <c r="C2191" s="3"/>
      <c r="D2191" s="3"/>
      <c r="F2191" s="5">
        <f>_xlfn.XLOOKUP(A2191,[3]!Table13456[No заказа],[3]!Table13456[Количество],"",0,1)</f>
        <v>1</v>
      </c>
      <c r="G2191" s="5">
        <f>_xlfn.XLOOKUP(A2191,[3]!Table13456[No заказа],[3]!Table13456[Цена],"",0,1)</f>
        <v>7988</v>
      </c>
      <c r="H2191" s="2" t="str">
        <f>M01_SETTINGS!$F$2</f>
        <v>KASPI</v>
      </c>
    </row>
    <row r="2192" spans="1:8" x14ac:dyDescent="0.35">
      <c r="A2192" s="2">
        <v>519546305</v>
      </c>
      <c r="B2192" s="3">
        <f>_xlfn.XLOOKUP(A2192,[3]!Table13456[No заказа],[3]!Table13456[Дата
отправки],"",0,1)</f>
        <v>45738</v>
      </c>
      <c r="C2192" s="3"/>
      <c r="D2192" s="3"/>
      <c r="F2192" s="5">
        <f>_xlfn.XLOOKUP(A2192,[3]!Table13456[No заказа],[3]!Table13456[Количество],"",0,1)</f>
        <v>1</v>
      </c>
      <c r="G2192" s="5">
        <f>_xlfn.XLOOKUP(A2192,[3]!Table13456[No заказа],[3]!Table13456[Цена],"",0,1)</f>
        <v>10560</v>
      </c>
      <c r="H2192" s="2" t="str">
        <f>M01_SETTINGS!$F$2</f>
        <v>KASPI</v>
      </c>
    </row>
    <row r="2193" spans="1:8" x14ac:dyDescent="0.35">
      <c r="A2193" s="2">
        <v>519596134</v>
      </c>
      <c r="B2193" s="3">
        <f>_xlfn.XLOOKUP(A2193,[3]!Table13456[No заказа],[3]!Table13456[Дата
отправки],"",0,1)</f>
        <v>45738</v>
      </c>
      <c r="C2193" s="3"/>
      <c r="D2193" s="3"/>
      <c r="F2193" s="5">
        <f>_xlfn.XLOOKUP(A2193,[3]!Table13456[No заказа],[3]!Table13456[Количество],"",0,1)</f>
        <v>1</v>
      </c>
      <c r="G2193" s="5">
        <f>_xlfn.XLOOKUP(A2193,[3]!Table13456[No заказа],[3]!Table13456[Цена],"",0,1)</f>
        <v>8315</v>
      </c>
      <c r="H2193" s="2" t="str">
        <f>M01_SETTINGS!$F$2</f>
        <v>KASPI</v>
      </c>
    </row>
    <row r="2194" spans="1:8" x14ac:dyDescent="0.35">
      <c r="A2194" s="2">
        <v>519698586</v>
      </c>
      <c r="B2194" s="3">
        <f>_xlfn.XLOOKUP(A2194,[3]!Table13456[No заказа],[3]!Table13456[Дата
отправки],"",0,1)</f>
        <v>45738</v>
      </c>
      <c r="C2194" s="3"/>
      <c r="D2194" s="3"/>
      <c r="F2194" s="5">
        <f>_xlfn.XLOOKUP(A2194,[3]!Table13456[No заказа],[3]!Table13456[Количество],"",0,1)</f>
        <v>1</v>
      </c>
      <c r="G2194" s="5">
        <f>_xlfn.XLOOKUP(A2194,[3]!Table13456[No заказа],[3]!Table13456[Цена],"",0,1)</f>
        <v>8398</v>
      </c>
      <c r="H2194" s="2" t="str">
        <f>M01_SETTINGS!$F$2</f>
        <v>KASPI</v>
      </c>
    </row>
    <row r="2195" spans="1:8" x14ac:dyDescent="0.35">
      <c r="A2195" s="2">
        <v>519557622</v>
      </c>
      <c r="B2195" s="3">
        <f>_xlfn.XLOOKUP(A2195,[3]!Table13456[No заказа],[3]!Table13456[Дата
отправки],"",0,1)</f>
        <v>45738</v>
      </c>
      <c r="C2195" s="3"/>
      <c r="D2195" s="3"/>
      <c r="F2195" s="5">
        <f>_xlfn.XLOOKUP(A2195,[3]!Table13456[No заказа],[3]!Table13456[Количество],"",0,1)</f>
        <v>1</v>
      </c>
      <c r="G2195" s="5">
        <f>_xlfn.XLOOKUP(A2195,[3]!Table13456[No заказа],[3]!Table13456[Цена],"",0,1)</f>
        <v>7680</v>
      </c>
      <c r="H2195" s="2" t="str">
        <f>M01_SETTINGS!$F$2</f>
        <v>KASPI</v>
      </c>
    </row>
    <row r="2196" spans="1:8" x14ac:dyDescent="0.35">
      <c r="A2196" s="2">
        <v>519549493</v>
      </c>
      <c r="B2196" s="3">
        <f>_xlfn.XLOOKUP(A2196,[3]!Table13456[No заказа],[3]!Table13456[Дата
отправки],"",0,1)</f>
        <v>45738</v>
      </c>
      <c r="C2196" s="3"/>
      <c r="D2196" s="3"/>
      <c r="F2196" s="5">
        <f>_xlfn.XLOOKUP(A2196,[3]!Table13456[No заказа],[3]!Table13456[Количество],"",0,1)</f>
        <v>1</v>
      </c>
      <c r="G2196" s="5">
        <f>_xlfn.XLOOKUP(A2196,[3]!Table13456[No заказа],[3]!Table13456[Цена],"",0,1)</f>
        <v>14990</v>
      </c>
      <c r="H2196" s="2" t="str">
        <f>M01_SETTINGS!$F$2</f>
        <v>KASPI</v>
      </c>
    </row>
    <row r="2197" spans="1:8" x14ac:dyDescent="0.35">
      <c r="A2197" s="2">
        <v>519659289</v>
      </c>
      <c r="B2197" s="3">
        <f>_xlfn.XLOOKUP(A2197,[3]!Table13456[No заказа],[3]!Table13456[Дата
отправки],"",0,1)</f>
        <v>45738</v>
      </c>
      <c r="C2197" s="3"/>
      <c r="D2197" s="3"/>
      <c r="F2197" s="5">
        <f>_xlfn.XLOOKUP(A2197,[3]!Table13456[No заказа],[3]!Table13456[Количество],"",0,1)</f>
        <v>1</v>
      </c>
      <c r="G2197" s="5">
        <f>_xlfn.XLOOKUP(A2197,[3]!Table13456[No заказа],[3]!Table13456[Цена],"",0,1)</f>
        <v>14990</v>
      </c>
      <c r="H2197" s="2" t="str">
        <f>M01_SETTINGS!$F$2</f>
        <v>KASPI</v>
      </c>
    </row>
    <row r="2198" spans="1:8" x14ac:dyDescent="0.35">
      <c r="A2198" s="2">
        <v>519596279</v>
      </c>
      <c r="B2198" s="3">
        <f>_xlfn.XLOOKUP(A2198,[3]!Table13456[No заказа],[3]!Table13456[Дата
отправки],"",0,1)</f>
        <v>45738</v>
      </c>
      <c r="C2198" s="3"/>
      <c r="D2198" s="3"/>
      <c r="F2198" s="5">
        <f>_xlfn.XLOOKUP(A2198,[3]!Table13456[No заказа],[3]!Table13456[Количество],"",0,1)</f>
        <v>1</v>
      </c>
      <c r="G2198" s="5">
        <f>_xlfn.XLOOKUP(A2198,[3]!Table13456[No заказа],[3]!Table13456[Цена],"",0,1)</f>
        <v>14990</v>
      </c>
      <c r="H2198" s="2" t="str">
        <f>M01_SETTINGS!$F$2</f>
        <v>KASPI</v>
      </c>
    </row>
    <row r="2199" spans="1:8" x14ac:dyDescent="0.35">
      <c r="A2199" s="2">
        <v>519349789</v>
      </c>
      <c r="B2199" s="3">
        <f>_xlfn.XLOOKUP(A2199,[3]!Table13456[No заказа],[3]!Table13456[Дата
отправки],"",0,1)</f>
        <v>45738</v>
      </c>
      <c r="C2199" s="3"/>
      <c r="D2199" s="3"/>
      <c r="F2199" s="5">
        <f>_xlfn.XLOOKUP(A2199,[3]!Table13456[No заказа],[3]!Table13456[Количество],"",0,1)</f>
        <v>1</v>
      </c>
      <c r="G2199" s="5">
        <f>_xlfn.XLOOKUP(A2199,[3]!Table13456[No заказа],[3]!Table13456[Цена],"",0,1)</f>
        <v>14990</v>
      </c>
      <c r="H2199" s="2" t="str">
        <f>M01_SETTINGS!$F$2</f>
        <v>KASPI</v>
      </c>
    </row>
    <row r="2200" spans="1:8" x14ac:dyDescent="0.35">
      <c r="A2200" s="2">
        <v>519363172</v>
      </c>
      <c r="B2200" s="3">
        <f>_xlfn.XLOOKUP(A2200,[3]!Table13456[No заказа],[3]!Table13456[Дата
отправки],"",0,1)</f>
        <v>45738</v>
      </c>
      <c r="C2200" s="3"/>
      <c r="D2200" s="3"/>
      <c r="F2200" s="5">
        <f>_xlfn.XLOOKUP(A2200,[3]!Table13456[No заказа],[3]!Table13456[Количество],"",0,1)</f>
        <v>1</v>
      </c>
      <c r="G2200" s="5">
        <f>_xlfn.XLOOKUP(A2200,[3]!Table13456[No заказа],[3]!Table13456[Цена],"",0,1)</f>
        <v>7660</v>
      </c>
      <c r="H2200" s="2" t="str">
        <f>M01_SETTINGS!$F$2</f>
        <v>KASPI</v>
      </c>
    </row>
    <row r="2201" spans="1:8" x14ac:dyDescent="0.35">
      <c r="A2201" s="2">
        <v>519427873</v>
      </c>
      <c r="B2201" s="3">
        <f>_xlfn.XLOOKUP(A2201,[3]!Table13456[No заказа],[3]!Table13456[Дата
отправки],"",0,1)</f>
        <v>45738</v>
      </c>
      <c r="C2201" s="3"/>
      <c r="D2201" s="3"/>
      <c r="F2201" s="5">
        <f>_xlfn.XLOOKUP(A2201,[3]!Table13456[No заказа],[3]!Table13456[Количество],"",0,1)</f>
        <v>1</v>
      </c>
      <c r="G2201" s="5">
        <f>_xlfn.XLOOKUP(A2201,[3]!Table13456[No заказа],[3]!Table13456[Цена],"",0,1)</f>
        <v>7660</v>
      </c>
      <c r="H2201" s="2" t="str">
        <f>M01_SETTINGS!$F$2</f>
        <v>KASPI</v>
      </c>
    </row>
    <row r="2202" spans="1:8" x14ac:dyDescent="0.35">
      <c r="A2202" s="2">
        <v>519648481</v>
      </c>
      <c r="B2202" s="3">
        <f>_xlfn.XLOOKUP(A2202,[3]!Table13456[No заказа],[3]!Table13456[Дата
отправки],"",0,1)</f>
        <v>45738</v>
      </c>
      <c r="C2202" s="3"/>
      <c r="D2202" s="3"/>
      <c r="F2202" s="5">
        <f>_xlfn.XLOOKUP(A2202,[3]!Table13456[No заказа],[3]!Table13456[Количество],"",0,1)</f>
        <v>1</v>
      </c>
      <c r="G2202" s="5">
        <f>_xlfn.XLOOKUP(A2202,[3]!Table13456[No заказа],[3]!Table13456[Цена],"",0,1)</f>
        <v>7898</v>
      </c>
      <c r="H2202" s="2" t="str">
        <f>M01_SETTINGS!$F$2</f>
        <v>KASPI</v>
      </c>
    </row>
    <row r="2203" spans="1:8" x14ac:dyDescent="0.35">
      <c r="A2203" s="2">
        <v>519662491</v>
      </c>
      <c r="B2203" s="3">
        <f>_xlfn.XLOOKUP(A2203,[3]!Table13456[No заказа],[3]!Table13456[Дата
отправки],"",0,1)</f>
        <v>45738</v>
      </c>
      <c r="C2203" s="3"/>
      <c r="D2203" s="3"/>
      <c r="F2203" s="5">
        <f>_xlfn.XLOOKUP(A2203,[3]!Table13456[No заказа],[3]!Table13456[Количество],"",0,1)</f>
        <v>1</v>
      </c>
      <c r="G2203" s="5">
        <f>_xlfn.XLOOKUP(A2203,[3]!Table13456[No заказа],[3]!Table13456[Цена],"",0,1)</f>
        <v>7660</v>
      </c>
      <c r="H2203" s="2" t="str">
        <f>M01_SETTINGS!$F$2</f>
        <v>KASPI</v>
      </c>
    </row>
    <row r="2204" spans="1:8" x14ac:dyDescent="0.35">
      <c r="A2204" s="2">
        <v>519365434</v>
      </c>
      <c r="B2204" s="3">
        <f>_xlfn.XLOOKUP(A2204,[3]!Table13456[No заказа],[3]!Table13456[Дата
отправки],"",0,1)</f>
        <v>45738</v>
      </c>
      <c r="C2204" s="3"/>
      <c r="D2204" s="3"/>
      <c r="F2204" s="5">
        <f>_xlfn.XLOOKUP(A2204,[3]!Table13456[No заказа],[3]!Table13456[Количество],"",0,1)</f>
        <v>1</v>
      </c>
      <c r="G2204" s="5">
        <f>_xlfn.XLOOKUP(A2204,[3]!Table13456[No заказа],[3]!Table13456[Цена],"",0,1)</f>
        <v>7660</v>
      </c>
      <c r="H2204" s="2" t="str">
        <f>M01_SETTINGS!$F$2</f>
        <v>KASPI</v>
      </c>
    </row>
    <row r="2205" spans="1:8" x14ac:dyDescent="0.35">
      <c r="A2205" s="2">
        <v>519551352</v>
      </c>
      <c r="B2205" s="3">
        <f>_xlfn.XLOOKUP(A2205,[3]!Table13456[No заказа],[3]!Table13456[Дата
отправки],"",0,1)</f>
        <v>45738</v>
      </c>
      <c r="C2205" s="3"/>
      <c r="D2205" s="3"/>
      <c r="F2205" s="5">
        <f>_xlfn.XLOOKUP(A2205,[3]!Table13456[No заказа],[3]!Table13456[Количество],"",0,1)</f>
        <v>1</v>
      </c>
      <c r="G2205" s="5">
        <f>_xlfn.XLOOKUP(A2205,[3]!Table13456[No заказа],[3]!Table13456[Цена],"",0,1)</f>
        <v>7660</v>
      </c>
      <c r="H2205" s="2" t="str">
        <f>M01_SETTINGS!$F$2</f>
        <v>KASPI</v>
      </c>
    </row>
    <row r="2206" spans="1:8" x14ac:dyDescent="0.35">
      <c r="A2206" s="2">
        <v>519448102</v>
      </c>
      <c r="B2206" s="3">
        <f>_xlfn.XLOOKUP(A2206,[3]!Table13456[No заказа],[3]!Table13456[Дата
отправки],"",0,1)</f>
        <v>45738</v>
      </c>
      <c r="C2206" s="3"/>
      <c r="D2206" s="3"/>
      <c r="F2206" s="5">
        <f>_xlfn.XLOOKUP(A2206,[3]!Table13456[No заказа],[3]!Table13456[Количество],"",0,1)</f>
        <v>1</v>
      </c>
      <c r="G2206" s="5">
        <f>_xlfn.XLOOKUP(A2206,[3]!Table13456[No заказа],[3]!Table13456[Цена],"",0,1)</f>
        <v>7660</v>
      </c>
      <c r="H2206" s="2" t="str">
        <f>M01_SETTINGS!$F$2</f>
        <v>KASPI</v>
      </c>
    </row>
    <row r="2207" spans="1:8" x14ac:dyDescent="0.35">
      <c r="A2207" s="2">
        <v>519358796</v>
      </c>
      <c r="B2207" s="3">
        <f>_xlfn.XLOOKUP(A2207,[3]!Table13456[No заказа],[3]!Table13456[Дата
отправки],"",0,1)</f>
        <v>45738</v>
      </c>
      <c r="C2207" s="3"/>
      <c r="D2207" s="3"/>
      <c r="F2207" s="5">
        <f>_xlfn.XLOOKUP(A2207,[3]!Table13456[No заказа],[3]!Table13456[Количество],"",0,1)</f>
        <v>1</v>
      </c>
      <c r="G2207" s="5">
        <f>_xlfn.XLOOKUP(A2207,[3]!Table13456[No заказа],[3]!Table13456[Цена],"",0,1)</f>
        <v>7660</v>
      </c>
      <c r="H2207" s="2" t="str">
        <f>M01_SETTINGS!$F$2</f>
        <v>KASPI</v>
      </c>
    </row>
    <row r="2208" spans="1:8" x14ac:dyDescent="0.35">
      <c r="A2208" s="2">
        <v>519648392</v>
      </c>
      <c r="B2208" s="3">
        <f>_xlfn.XLOOKUP(A2208,[3]!Table13456[No заказа],[3]!Table13456[Дата
отправки],"",0,1)</f>
        <v>45738</v>
      </c>
      <c r="C2208" s="3"/>
      <c r="D2208" s="3"/>
      <c r="F2208" s="5">
        <f>_xlfn.XLOOKUP(A2208,[3]!Table13456[No заказа],[3]!Table13456[Количество],"",0,1)</f>
        <v>1</v>
      </c>
      <c r="G2208" s="5">
        <f>_xlfn.XLOOKUP(A2208,[3]!Table13456[No заказа],[3]!Table13456[Цена],"",0,1)</f>
        <v>7660</v>
      </c>
      <c r="H2208" s="2" t="str">
        <f>M01_SETTINGS!$F$2</f>
        <v>KASPI</v>
      </c>
    </row>
    <row r="2209" spans="1:8" x14ac:dyDescent="0.35">
      <c r="A2209" s="2">
        <v>519660687</v>
      </c>
      <c r="B2209" s="3">
        <f>_xlfn.XLOOKUP(A2209,[3]!Table13456[No заказа],[3]!Table13456[Дата
отправки],"",0,1)</f>
        <v>45738</v>
      </c>
      <c r="C2209" s="3"/>
      <c r="D2209" s="3"/>
      <c r="F2209" s="5">
        <f>_xlfn.XLOOKUP(A2209,[3]!Table13456[No заказа],[3]!Table13456[Количество],"",0,1)</f>
        <v>1</v>
      </c>
      <c r="G2209" s="5">
        <f>_xlfn.XLOOKUP(A2209,[3]!Table13456[No заказа],[3]!Table13456[Цена],"",0,1)</f>
        <v>8660</v>
      </c>
      <c r="H2209" s="2" t="str">
        <f>M01_SETTINGS!$F$2</f>
        <v>KASPI</v>
      </c>
    </row>
    <row r="2210" spans="1:8" x14ac:dyDescent="0.35">
      <c r="A2210" s="2">
        <v>519326582</v>
      </c>
      <c r="B2210" s="3">
        <f>_xlfn.XLOOKUP(A2210,[3]!Table13456[No заказа],[3]!Table13456[Дата
отправки],"",0,1)</f>
        <v>45738</v>
      </c>
      <c r="C2210" s="3"/>
      <c r="D2210" s="3"/>
      <c r="F2210" s="5">
        <f>_xlfn.XLOOKUP(A2210,[3]!Table13456[No заказа],[3]!Table13456[Количество],"",0,1)</f>
        <v>1</v>
      </c>
      <c r="G2210" s="5">
        <f>_xlfn.XLOOKUP(A2210,[3]!Table13456[No заказа],[3]!Table13456[Цена],"",0,1)</f>
        <v>10998</v>
      </c>
      <c r="H2210" s="2" t="str">
        <f>M01_SETTINGS!$F$2</f>
        <v>KASPI</v>
      </c>
    </row>
    <row r="2211" spans="1:8" x14ac:dyDescent="0.35">
      <c r="A2211" s="2">
        <v>519650537</v>
      </c>
      <c r="B2211" s="3">
        <f>_xlfn.XLOOKUP(A2211,[3]!Table13456[No заказа],[3]!Table13456[Дата
отправки],"",0,1)</f>
        <v>45738</v>
      </c>
      <c r="C2211" s="3"/>
      <c r="D2211" s="3"/>
      <c r="F2211" s="5">
        <f>_xlfn.XLOOKUP(A2211,[3]!Table13456[No заказа],[3]!Table13456[Количество],"",0,1)</f>
        <v>1</v>
      </c>
      <c r="G2211" s="5">
        <f>_xlfn.XLOOKUP(A2211,[3]!Table13456[No заказа],[3]!Table13456[Цена],"",0,1)</f>
        <v>7660</v>
      </c>
      <c r="H2211" s="2" t="str">
        <f>M01_SETTINGS!$F$2</f>
        <v>KASPI</v>
      </c>
    </row>
    <row r="2212" spans="1:8" x14ac:dyDescent="0.35">
      <c r="A2212" s="2">
        <v>519643196</v>
      </c>
      <c r="B2212" s="3">
        <f>_xlfn.XLOOKUP(A2212,[3]!Table13456[No заказа],[3]!Table13456[Дата
отправки],"",0,1)</f>
        <v>45738</v>
      </c>
      <c r="C2212" s="3"/>
      <c r="D2212" s="3"/>
      <c r="F2212" s="5">
        <f>_xlfn.XLOOKUP(A2212,[3]!Table13456[No заказа],[3]!Table13456[Количество],"",0,1)</f>
        <v>1</v>
      </c>
      <c r="G2212" s="5">
        <f>_xlfn.XLOOKUP(A2212,[3]!Table13456[No заказа],[3]!Table13456[Цена],"",0,1)</f>
        <v>7660</v>
      </c>
      <c r="H2212" s="2" t="str">
        <f>M01_SETTINGS!$F$2</f>
        <v>KASPI</v>
      </c>
    </row>
    <row r="2213" spans="1:8" x14ac:dyDescent="0.35">
      <c r="A2213" s="2">
        <v>519301618</v>
      </c>
      <c r="B2213" s="3">
        <f>_xlfn.XLOOKUP(A2213,[3]!Table13456[No заказа],[3]!Table13456[Дата
отправки],"",0,1)</f>
        <v>45738</v>
      </c>
      <c r="C2213" s="3"/>
      <c r="D2213" s="3"/>
      <c r="F2213" s="5">
        <f>_xlfn.XLOOKUP(A2213,[3]!Table13456[No заказа],[3]!Table13456[Количество],"",0,1)</f>
        <v>1</v>
      </c>
      <c r="G2213" s="5">
        <f>_xlfn.XLOOKUP(A2213,[3]!Table13456[No заказа],[3]!Table13456[Цена],"",0,1)</f>
        <v>7660</v>
      </c>
      <c r="H2213" s="2" t="str">
        <f>M01_SETTINGS!$F$2</f>
        <v>KASPI</v>
      </c>
    </row>
    <row r="2214" spans="1:8" x14ac:dyDescent="0.35">
      <c r="A2214" s="2">
        <v>519415147</v>
      </c>
      <c r="B2214" s="3">
        <f>_xlfn.XLOOKUP(A2214,[3]!Table13456[No заказа],[3]!Table13456[Дата
отправки],"",0,1)</f>
        <v>45738</v>
      </c>
      <c r="C2214" s="3"/>
      <c r="D2214" s="3"/>
      <c r="F2214" s="5">
        <f>_xlfn.XLOOKUP(A2214,[3]!Table13456[No заказа],[3]!Table13456[Количество],"",0,1)</f>
        <v>1</v>
      </c>
      <c r="G2214" s="5">
        <f>_xlfn.XLOOKUP(A2214,[3]!Table13456[No заказа],[3]!Table13456[Цена],"",0,1)</f>
        <v>7992</v>
      </c>
      <c r="H2214" s="2" t="str">
        <f>M01_SETTINGS!$F$2</f>
        <v>KASPI</v>
      </c>
    </row>
    <row r="2215" spans="1:8" x14ac:dyDescent="0.35">
      <c r="A2215" s="2">
        <v>519499218</v>
      </c>
      <c r="B2215" s="3">
        <f>_xlfn.XLOOKUP(A2215,[3]!Table13456[No заказа],[3]!Table13456[Дата
отправки],"",0,1)</f>
        <v>45738</v>
      </c>
      <c r="C2215" s="3"/>
      <c r="D2215" s="3"/>
      <c r="F2215" s="5">
        <f>_xlfn.XLOOKUP(A2215,[3]!Table13456[No заказа],[3]!Table13456[Количество],"",0,1)</f>
        <v>1</v>
      </c>
      <c r="G2215" s="5">
        <f>_xlfn.XLOOKUP(A2215,[3]!Table13456[No заказа],[3]!Table13456[Цена],"",0,1)</f>
        <v>8488</v>
      </c>
      <c r="H2215" s="2" t="str">
        <f>M01_SETTINGS!$F$2</f>
        <v>KASPI</v>
      </c>
    </row>
    <row r="2216" spans="1:8" x14ac:dyDescent="0.35">
      <c r="A2216" s="2">
        <v>519531497</v>
      </c>
      <c r="B2216" s="3">
        <f>_xlfn.XLOOKUP(A2216,[3]!Table13456[No заказа],[3]!Table13456[Дата
отправки],"",0,1)</f>
        <v>45738</v>
      </c>
      <c r="C2216" s="3"/>
      <c r="D2216" s="3"/>
      <c r="F2216" s="5">
        <f>_xlfn.XLOOKUP(A2216,[3]!Table13456[No заказа],[3]!Table13456[Количество],"",0,1)</f>
        <v>1</v>
      </c>
      <c r="G2216" s="5">
        <f>_xlfn.XLOOKUP(A2216,[3]!Table13456[No заказа],[3]!Table13456[Цена],"",0,1)</f>
        <v>8392</v>
      </c>
      <c r="H2216" s="2" t="str">
        <f>M01_SETTINGS!$F$2</f>
        <v>KASPI</v>
      </c>
    </row>
    <row r="2217" spans="1:8" x14ac:dyDescent="0.35">
      <c r="A2217" s="2">
        <v>519418986</v>
      </c>
      <c r="B2217" s="3">
        <f>_xlfn.XLOOKUP(A2217,[3]!Table13456[No заказа],[3]!Table13456[Дата
отправки],"",0,1)</f>
        <v>45738</v>
      </c>
      <c r="C2217" s="3"/>
      <c r="D2217" s="3"/>
      <c r="F2217" s="5">
        <f>_xlfn.XLOOKUP(A2217,[3]!Table13456[No заказа],[3]!Table13456[Количество],"",0,1)</f>
        <v>1</v>
      </c>
      <c r="G2217" s="5">
        <f>_xlfn.XLOOKUP(A2217,[3]!Table13456[No заказа],[3]!Table13456[Цена],"",0,1)</f>
        <v>8392</v>
      </c>
      <c r="H2217" s="2" t="str">
        <f>M01_SETTINGS!$F$2</f>
        <v>KASPI</v>
      </c>
    </row>
    <row r="2218" spans="1:8" x14ac:dyDescent="0.35">
      <c r="A2218" s="2">
        <v>519332143</v>
      </c>
      <c r="B2218" s="3">
        <f>_xlfn.XLOOKUP(A2218,[3]!Table13456[No заказа],[3]!Table13456[Дата
отправки],"",0,1)</f>
        <v>45738</v>
      </c>
      <c r="C2218" s="3"/>
      <c r="D2218" s="3"/>
      <c r="F2218" s="5">
        <f>_xlfn.XLOOKUP(A2218,[3]!Table13456[No заказа],[3]!Table13456[Количество],"",0,1)</f>
        <v>1</v>
      </c>
      <c r="G2218" s="5">
        <f>_xlfn.XLOOKUP(A2218,[3]!Table13456[No заказа],[3]!Table13456[Цена],"",0,1)</f>
        <v>8427</v>
      </c>
      <c r="H2218" s="2" t="str">
        <f>M01_SETTINGS!$F$2</f>
        <v>KASPI</v>
      </c>
    </row>
    <row r="2219" spans="1:8" x14ac:dyDescent="0.35">
      <c r="A2219" s="2">
        <v>519646619</v>
      </c>
      <c r="B2219" s="3">
        <f>_xlfn.XLOOKUP(A2219,[3]!Table13456[No заказа],[3]!Table13456[Дата
отправки],"",0,1)</f>
        <v>45738</v>
      </c>
      <c r="C2219" s="3"/>
      <c r="D2219" s="3"/>
      <c r="F2219" s="5">
        <f>_xlfn.XLOOKUP(A2219,[3]!Table13456[No заказа],[3]!Table13456[Количество],"",0,1)</f>
        <v>1</v>
      </c>
      <c r="G2219" s="5">
        <f>_xlfn.XLOOKUP(A2219,[3]!Table13456[No заказа],[3]!Table13456[Цена],"",0,1)</f>
        <v>8965</v>
      </c>
      <c r="H2219" s="2" t="str">
        <f>M01_SETTINGS!$F$2</f>
        <v>KASPI</v>
      </c>
    </row>
    <row r="2220" spans="1:8" x14ac:dyDescent="0.35">
      <c r="A2220" s="2">
        <v>519413517</v>
      </c>
      <c r="B2220" s="3">
        <f>_xlfn.XLOOKUP(A2220,[3]!Table13456[No заказа],[3]!Table13456[Дата
отправки],"",0,1)</f>
        <v>45738</v>
      </c>
      <c r="C2220" s="3"/>
      <c r="D2220" s="3"/>
      <c r="F2220" s="5">
        <f>_xlfn.XLOOKUP(A2220,[3]!Table13456[No заказа],[3]!Table13456[Количество],"",0,1)</f>
        <v>1</v>
      </c>
      <c r="G2220" s="5">
        <f>_xlfn.XLOOKUP(A2220,[3]!Table13456[No заказа],[3]!Table13456[Цена],"",0,1)</f>
        <v>9889</v>
      </c>
      <c r="H2220" s="2" t="str">
        <f>M01_SETTINGS!$F$2</f>
        <v>KASPI</v>
      </c>
    </row>
    <row r="2221" spans="1:8" x14ac:dyDescent="0.35">
      <c r="A2221" s="2">
        <v>519318819</v>
      </c>
      <c r="B2221" s="3">
        <f>_xlfn.XLOOKUP(A2221,[3]!Table13456[No заказа],[3]!Table13456[Дата
отправки],"",0,1)</f>
        <v>45738</v>
      </c>
      <c r="C2221" s="3"/>
      <c r="D2221" s="3"/>
      <c r="F2221" s="5">
        <f>_xlfn.XLOOKUP(A2221,[3]!Table13456[No заказа],[3]!Table13456[Количество],"",0,1)</f>
        <v>1</v>
      </c>
      <c r="G2221" s="5">
        <f>_xlfn.XLOOKUP(A2221,[3]!Table13456[No заказа],[3]!Table13456[Цена],"",0,1)</f>
        <v>7998</v>
      </c>
      <c r="H2221" s="2" t="str">
        <f>M01_SETTINGS!$F$2</f>
        <v>KASPI</v>
      </c>
    </row>
    <row r="2222" spans="1:8" x14ac:dyDescent="0.35">
      <c r="A2222" s="2">
        <v>519432449</v>
      </c>
      <c r="B2222" s="3">
        <f>_xlfn.XLOOKUP(A2222,[3]!Table13456[No заказа],[3]!Table13456[Дата
отправки],"",0,1)</f>
        <v>45738</v>
      </c>
      <c r="C2222" s="3"/>
      <c r="D2222" s="3"/>
      <c r="F2222" s="5">
        <f>_xlfn.XLOOKUP(A2222,[3]!Table13456[No заказа],[3]!Table13456[Количество],"",0,1)</f>
        <v>1</v>
      </c>
      <c r="G2222" s="5">
        <f>_xlfn.XLOOKUP(A2222,[3]!Table13456[No заказа],[3]!Table13456[Цена],"",0,1)</f>
        <v>7992</v>
      </c>
      <c r="H2222" s="2" t="str">
        <f>M01_SETTINGS!$F$2</f>
        <v>KASPI</v>
      </c>
    </row>
    <row r="2223" spans="1:8" x14ac:dyDescent="0.35">
      <c r="A2223" s="2">
        <v>519546304</v>
      </c>
      <c r="B2223" s="3">
        <f>_xlfn.XLOOKUP(A2223,[3]!Table13456[No заказа],[3]!Table13456[Дата
отправки],"",0,1)</f>
        <v>45738</v>
      </c>
      <c r="C2223" s="3"/>
      <c r="D2223" s="3"/>
      <c r="F2223" s="5">
        <f>_xlfn.XLOOKUP(A2223,[3]!Table13456[No заказа],[3]!Table13456[Количество],"",0,1)</f>
        <v>1</v>
      </c>
      <c r="G2223" s="5">
        <f>_xlfn.XLOOKUP(A2223,[3]!Table13456[No заказа],[3]!Table13456[Цена],"",0,1)</f>
        <v>8998</v>
      </c>
      <c r="H2223" s="2" t="str">
        <f>M01_SETTINGS!$F$2</f>
        <v>KASPI</v>
      </c>
    </row>
    <row r="2224" spans="1:8" x14ac:dyDescent="0.35">
      <c r="A2224" s="2">
        <v>519643198</v>
      </c>
      <c r="B2224" s="3">
        <f>_xlfn.XLOOKUP(A2224,[3]!Table13456[No заказа],[3]!Table13456[Дата
отправки],"",0,1)</f>
        <v>45738</v>
      </c>
      <c r="C2224" s="3"/>
      <c r="D2224" s="3"/>
      <c r="F2224" s="5">
        <f>_xlfn.XLOOKUP(A2224,[3]!Table13456[No заказа],[3]!Table13456[Количество],"",0,1)</f>
        <v>1</v>
      </c>
      <c r="G2224" s="5">
        <f>_xlfn.XLOOKUP(A2224,[3]!Table13456[No заказа],[3]!Table13456[Цена],"",0,1)</f>
        <v>7903</v>
      </c>
      <c r="H2224" s="2" t="str">
        <f>M01_SETTINGS!$F$2</f>
        <v>KASPI</v>
      </c>
    </row>
    <row r="2225" spans="1:8" x14ac:dyDescent="0.35">
      <c r="A2225" s="2">
        <v>519385002</v>
      </c>
      <c r="B2225" s="3">
        <f>_xlfn.XLOOKUP(A2225,[3]!Table13456[No заказа],[3]!Table13456[Дата
отправки],"",0,1)</f>
        <v>45738</v>
      </c>
      <c r="C2225" s="3"/>
      <c r="D2225" s="3"/>
      <c r="F2225" s="5">
        <f>_xlfn.XLOOKUP(A2225,[3]!Table13456[No заказа],[3]!Table13456[Количество],"",0,1)</f>
        <v>1</v>
      </c>
      <c r="G2225" s="5">
        <f>_xlfn.XLOOKUP(A2225,[3]!Table13456[No заказа],[3]!Table13456[Цена],"",0,1)</f>
        <v>7660</v>
      </c>
      <c r="H2225" s="2" t="str">
        <f>M01_SETTINGS!$F$2</f>
        <v>KASPI</v>
      </c>
    </row>
    <row r="2226" spans="1:8" x14ac:dyDescent="0.35">
      <c r="A2226" s="2">
        <v>519496545</v>
      </c>
      <c r="B2226" s="3">
        <f>_xlfn.XLOOKUP(A2226,[3]!Table13456[No заказа],[3]!Table13456[Дата
отправки],"",0,1)</f>
        <v>45738</v>
      </c>
      <c r="C2226" s="3"/>
      <c r="D2226" s="3"/>
      <c r="F2226" s="5">
        <f>_xlfn.XLOOKUP(A2226,[3]!Table13456[No заказа],[3]!Table13456[Количество],"",0,1)</f>
        <v>1</v>
      </c>
      <c r="G2226" s="5">
        <f>_xlfn.XLOOKUP(A2226,[3]!Table13456[No заказа],[3]!Table13456[Цена],"",0,1)</f>
        <v>7660</v>
      </c>
      <c r="H2226" s="2" t="str">
        <f>M01_SETTINGS!$F$2</f>
        <v>KASPI</v>
      </c>
    </row>
    <row r="2227" spans="1:8" x14ac:dyDescent="0.35">
      <c r="A2227" s="2">
        <v>519370454</v>
      </c>
      <c r="B2227" s="3">
        <f>_xlfn.XLOOKUP(A2227,[3]!Table13456[No заказа],[3]!Table13456[Дата
отправки],"",0,1)</f>
        <v>45738</v>
      </c>
      <c r="C2227" s="3"/>
      <c r="D2227" s="3"/>
      <c r="F2227" s="5">
        <f>_xlfn.XLOOKUP(A2227,[3]!Table13456[No заказа],[3]!Table13456[Количество],"",0,1)</f>
        <v>1</v>
      </c>
      <c r="G2227" s="5">
        <f>_xlfn.XLOOKUP(A2227,[3]!Table13456[No заказа],[3]!Table13456[Цена],"",0,1)</f>
        <v>8818</v>
      </c>
      <c r="H2227" s="2" t="str">
        <f>M01_SETTINGS!$F$2</f>
        <v>KASPI</v>
      </c>
    </row>
    <row r="2228" spans="1:8" x14ac:dyDescent="0.35">
      <c r="A2228" s="2">
        <v>519366117</v>
      </c>
      <c r="B2228" s="3">
        <f>_xlfn.XLOOKUP(A2228,[3]!Table13456[No заказа],[3]!Table13456[Дата
отправки],"",0,1)</f>
        <v>45738</v>
      </c>
      <c r="C2228" s="3"/>
      <c r="D2228" s="3"/>
      <c r="F2228" s="5">
        <f>_xlfn.XLOOKUP(A2228,[3]!Table13456[No заказа],[3]!Table13456[Количество],"",0,1)</f>
        <v>1</v>
      </c>
      <c r="G2228" s="5">
        <f>_xlfn.XLOOKUP(A2228,[3]!Table13456[No заказа],[3]!Table13456[Цена],"",0,1)</f>
        <v>28000</v>
      </c>
      <c r="H2228" s="2" t="str">
        <f>M01_SETTINGS!$F$2</f>
        <v>KASPI</v>
      </c>
    </row>
    <row r="2229" spans="1:8" x14ac:dyDescent="0.35">
      <c r="A2229" s="2">
        <v>519028266</v>
      </c>
      <c r="B2229" s="3">
        <f>_xlfn.XLOOKUP(A2229,[3]!Table13456[No заказа],[3]!Table13456[Дата
отправки],"",0,1)</f>
        <v>45737</v>
      </c>
      <c r="C2229" s="3"/>
      <c r="D2229" s="3"/>
      <c r="F2229" s="5">
        <f>_xlfn.XLOOKUP(A2229,[3]!Table13456[No заказа],[3]!Table13456[Количество],"",0,1)</f>
        <v>1</v>
      </c>
      <c r="G2229" s="5">
        <f>_xlfn.XLOOKUP(A2229,[3]!Table13456[No заказа],[3]!Table13456[Цена],"",0,1)</f>
        <v>8472</v>
      </c>
      <c r="H2229" s="2" t="str">
        <f>M01_SETTINGS!$F$2</f>
        <v>KASPI</v>
      </c>
    </row>
    <row r="2230" spans="1:8" x14ac:dyDescent="0.35">
      <c r="A2230" s="2">
        <v>519113173</v>
      </c>
      <c r="B2230" s="3">
        <f>_xlfn.XLOOKUP(A2230,[3]!Table13456[No заказа],[3]!Table13456[Дата
отправки],"",0,1)</f>
        <v>45737</v>
      </c>
      <c r="C2230" s="3"/>
      <c r="D2230" s="3"/>
      <c r="F2230" s="5">
        <f>_xlfn.XLOOKUP(A2230,[3]!Table13456[No заказа],[3]!Table13456[Количество],"",0,1)</f>
        <v>1</v>
      </c>
      <c r="G2230" s="5">
        <f>_xlfn.XLOOKUP(A2230,[3]!Table13456[No заказа],[3]!Table13456[Цена],"",0,1)</f>
        <v>8970</v>
      </c>
      <c r="H2230" s="2" t="str">
        <f>M01_SETTINGS!$F$2</f>
        <v>KASPI</v>
      </c>
    </row>
    <row r="2231" spans="1:8" x14ac:dyDescent="0.35">
      <c r="A2231" s="2">
        <v>519237010</v>
      </c>
      <c r="B2231" s="3">
        <f>_xlfn.XLOOKUP(A2231,[3]!Table13456[No заказа],[3]!Table13456[Дата
отправки],"",0,1)</f>
        <v>45737</v>
      </c>
      <c r="C2231" s="3"/>
      <c r="D2231" s="3"/>
      <c r="F2231" s="5">
        <f>_xlfn.XLOOKUP(A2231,[3]!Table13456[No заказа],[3]!Table13456[Количество],"",0,1)</f>
        <v>1</v>
      </c>
      <c r="G2231" s="5">
        <f>_xlfn.XLOOKUP(A2231,[3]!Table13456[No заказа],[3]!Table13456[Цена],"",0,1)</f>
        <v>8010</v>
      </c>
      <c r="H2231" s="2" t="str">
        <f>M01_SETTINGS!$F$2</f>
        <v>KASPI</v>
      </c>
    </row>
    <row r="2232" spans="1:8" x14ac:dyDescent="0.35">
      <c r="A2232" s="2">
        <v>519185649</v>
      </c>
      <c r="B2232" s="3">
        <f>_xlfn.XLOOKUP(A2232,[3]!Table13456[No заказа],[3]!Table13456[Дата
отправки],"",0,1)</f>
        <v>45737</v>
      </c>
      <c r="C2232" s="3"/>
      <c r="D2232" s="3"/>
      <c r="F2232" s="5">
        <f>_xlfn.XLOOKUP(A2232,[3]!Table13456[No заказа],[3]!Table13456[Количество],"",0,1)</f>
        <v>1</v>
      </c>
      <c r="G2232" s="5">
        <f>_xlfn.XLOOKUP(A2232,[3]!Table13456[No заказа],[3]!Table13456[Цена],"",0,1)</f>
        <v>8000</v>
      </c>
      <c r="H2232" s="2" t="str">
        <f>M01_SETTINGS!$F$2</f>
        <v>KASPI</v>
      </c>
    </row>
    <row r="2233" spans="1:8" x14ac:dyDescent="0.35">
      <c r="A2233" s="2">
        <v>518755092</v>
      </c>
      <c r="B2233" s="3">
        <f>_xlfn.XLOOKUP(A2233,[3]!Table13456[No заказа],[3]!Table13456[Дата
отправки],"",0,1)</f>
        <v>45737</v>
      </c>
      <c r="C2233" s="3"/>
      <c r="D2233" s="3"/>
      <c r="F2233" s="5">
        <f>_xlfn.XLOOKUP(A2233,[3]!Table13456[No заказа],[3]!Table13456[Количество],"",0,1)</f>
        <v>1</v>
      </c>
      <c r="G2233" s="5">
        <f>_xlfn.XLOOKUP(A2233,[3]!Table13456[No заказа],[3]!Table13456[Цена],"",0,1)</f>
        <v>9000</v>
      </c>
      <c r="H2233" s="2" t="str">
        <f>M01_SETTINGS!$F$2</f>
        <v>KASPI</v>
      </c>
    </row>
    <row r="2234" spans="1:8" x14ac:dyDescent="0.35">
      <c r="A2234" s="2">
        <v>518736968</v>
      </c>
      <c r="B2234" s="3">
        <f>_xlfn.XLOOKUP(A2234,[3]!Table13456[No заказа],[3]!Table13456[Дата
отправки],"",0,1)</f>
        <v>45737</v>
      </c>
      <c r="C2234" s="3"/>
      <c r="D2234" s="3"/>
      <c r="F2234" s="5">
        <f>_xlfn.XLOOKUP(A2234,[3]!Table13456[No заказа],[3]!Table13456[Количество],"",0,1)</f>
        <v>1</v>
      </c>
      <c r="G2234" s="5">
        <f>_xlfn.XLOOKUP(A2234,[3]!Table13456[No заказа],[3]!Table13456[Цена],"",0,1)</f>
        <v>9000</v>
      </c>
      <c r="H2234" s="2" t="str">
        <f>M01_SETTINGS!$F$2</f>
        <v>KASPI</v>
      </c>
    </row>
    <row r="2235" spans="1:8" x14ac:dyDescent="0.35">
      <c r="A2235" s="2">
        <v>518864338</v>
      </c>
      <c r="B2235" s="3">
        <f>_xlfn.XLOOKUP(A2235,[3]!Table13456[No заказа],[3]!Table13456[Дата
отправки],"",0,1)</f>
        <v>45737</v>
      </c>
      <c r="C2235" s="3"/>
      <c r="D2235" s="3"/>
      <c r="F2235" s="5">
        <f>_xlfn.XLOOKUP(A2235,[3]!Table13456[No заказа],[3]!Table13456[Количество],"",0,1)</f>
        <v>1</v>
      </c>
      <c r="G2235" s="5">
        <f>_xlfn.XLOOKUP(A2235,[3]!Table13456[No заказа],[3]!Table13456[Цена],"",0,1)</f>
        <v>8474</v>
      </c>
      <c r="H2235" s="2" t="str">
        <f>M01_SETTINGS!$F$2</f>
        <v>KASPI</v>
      </c>
    </row>
    <row r="2236" spans="1:8" x14ac:dyDescent="0.35">
      <c r="A2236" s="2">
        <v>518778354</v>
      </c>
      <c r="B2236" s="3">
        <f>_xlfn.XLOOKUP(A2236,[3]!Table13456[No заказа],[3]!Table13456[Дата
отправки],"",0,1)</f>
        <v>45737</v>
      </c>
      <c r="C2236" s="3"/>
      <c r="D2236" s="3"/>
      <c r="F2236" s="5">
        <f>_xlfn.XLOOKUP(A2236,[3]!Table13456[No заказа],[3]!Table13456[Количество],"",0,1)</f>
        <v>2</v>
      </c>
      <c r="G2236" s="5">
        <f>_xlfn.XLOOKUP(A2236,[3]!Table13456[No заказа],[3]!Table13456[Цена],"",0,1)</f>
        <v>16948</v>
      </c>
      <c r="H2236" s="2" t="str">
        <f>M01_SETTINGS!$F$2</f>
        <v>KASPI</v>
      </c>
    </row>
    <row r="2237" spans="1:8" x14ac:dyDescent="0.35">
      <c r="A2237" s="2">
        <v>518892460</v>
      </c>
      <c r="B2237" s="3">
        <f>_xlfn.XLOOKUP(A2237,[3]!Table13456[No заказа],[3]!Table13456[Дата
отправки],"",0,1)</f>
        <v>45737</v>
      </c>
      <c r="C2237" s="3"/>
      <c r="D2237" s="3"/>
      <c r="F2237" s="5">
        <f>_xlfn.XLOOKUP(A2237,[3]!Table13456[No заказа],[3]!Table13456[Количество],"",0,1)</f>
        <v>1</v>
      </c>
      <c r="G2237" s="5">
        <f>_xlfn.XLOOKUP(A2237,[3]!Table13456[No заказа],[3]!Table13456[Цена],"",0,1)</f>
        <v>10800</v>
      </c>
      <c r="H2237" s="2" t="str">
        <f>M01_SETTINGS!$F$2</f>
        <v>KASPI</v>
      </c>
    </row>
    <row r="2238" spans="1:8" x14ac:dyDescent="0.35">
      <c r="A2238" s="2">
        <v>519125446</v>
      </c>
      <c r="B2238" s="3">
        <f>_xlfn.XLOOKUP(A2238,[3]!Table13456[No заказа],[3]!Table13456[Дата
отправки],"",0,1)</f>
        <v>45737</v>
      </c>
      <c r="C2238" s="3"/>
      <c r="D2238" s="3"/>
      <c r="F2238" s="5">
        <f>_xlfn.XLOOKUP(A2238,[3]!Table13456[No заказа],[3]!Table13456[Количество],"",0,1)</f>
        <v>1</v>
      </c>
      <c r="G2238" s="5">
        <f>_xlfn.XLOOKUP(A2238,[3]!Table13456[No заказа],[3]!Table13456[Цена],"",0,1)</f>
        <v>8462</v>
      </c>
      <c r="H2238" s="2" t="str">
        <f>M01_SETTINGS!$F$2</f>
        <v>KASPI</v>
      </c>
    </row>
    <row r="2239" spans="1:8" x14ac:dyDescent="0.35">
      <c r="A2239" s="2">
        <v>519151069</v>
      </c>
      <c r="B2239" s="3">
        <f>_xlfn.XLOOKUP(A2239,[3]!Table13456[No заказа],[3]!Table13456[Дата
отправки],"",0,1)</f>
        <v>45737</v>
      </c>
      <c r="C2239" s="3"/>
      <c r="D2239" s="3"/>
      <c r="F2239" s="5">
        <f>_xlfn.XLOOKUP(A2239,[3]!Table13456[No заказа],[3]!Table13456[Количество],"",0,1)</f>
        <v>1</v>
      </c>
      <c r="G2239" s="5">
        <f>_xlfn.XLOOKUP(A2239,[3]!Table13456[No заказа],[3]!Table13456[Цена],"",0,1)</f>
        <v>8462</v>
      </c>
      <c r="H2239" s="2" t="str">
        <f>M01_SETTINGS!$F$2</f>
        <v>KASPI</v>
      </c>
    </row>
    <row r="2240" spans="1:8" x14ac:dyDescent="0.35">
      <c r="A2240" s="2">
        <v>518940296</v>
      </c>
      <c r="B2240" s="3">
        <f>_xlfn.XLOOKUP(A2240,[3]!Table13456[No заказа],[3]!Table13456[Дата
отправки],"",0,1)</f>
        <v>45737</v>
      </c>
      <c r="C2240" s="3"/>
      <c r="D2240" s="3"/>
      <c r="F2240" s="5">
        <f>_xlfn.XLOOKUP(A2240,[3]!Table13456[No заказа],[3]!Table13456[Количество],"",0,1)</f>
        <v>1</v>
      </c>
      <c r="G2240" s="5">
        <f>_xlfn.XLOOKUP(A2240,[3]!Table13456[No заказа],[3]!Table13456[Цена],"",0,1)</f>
        <v>8154</v>
      </c>
      <c r="H2240" s="2" t="str">
        <f>M01_SETTINGS!$F$2</f>
        <v>KASPI</v>
      </c>
    </row>
    <row r="2241" spans="1:8" x14ac:dyDescent="0.35">
      <c r="A2241" s="2">
        <v>518967721</v>
      </c>
      <c r="B2241" s="3">
        <f>_xlfn.XLOOKUP(A2241,[3]!Table13456[No заказа],[3]!Table13456[Дата
отправки],"",0,1)</f>
        <v>45737</v>
      </c>
      <c r="C2241" s="3"/>
      <c r="D2241" s="3"/>
      <c r="F2241" s="5">
        <f>_xlfn.XLOOKUP(A2241,[3]!Table13456[No заказа],[3]!Table13456[Количество],"",0,1)</f>
        <v>1</v>
      </c>
      <c r="G2241" s="5">
        <f>_xlfn.XLOOKUP(A2241,[3]!Table13456[No заказа],[3]!Table13456[Цена],"",0,1)</f>
        <v>7873</v>
      </c>
      <c r="H2241" s="2" t="str">
        <f>M01_SETTINGS!$F$2</f>
        <v>KASPI</v>
      </c>
    </row>
    <row r="2242" spans="1:8" x14ac:dyDescent="0.35">
      <c r="A2242" s="2">
        <v>519111366</v>
      </c>
      <c r="B2242" s="3">
        <f>_xlfn.XLOOKUP(A2242,[3]!Table13456[No заказа],[3]!Table13456[Дата
отправки],"",0,1)</f>
        <v>45737</v>
      </c>
      <c r="C2242" s="3"/>
      <c r="D2242" s="3"/>
      <c r="F2242" s="5">
        <f>_xlfn.XLOOKUP(A2242,[3]!Table13456[No заказа],[3]!Table13456[Количество],"",0,1)</f>
        <v>1</v>
      </c>
      <c r="G2242" s="5">
        <f>_xlfn.XLOOKUP(A2242,[3]!Table13456[No заказа],[3]!Table13456[Цена],"",0,1)</f>
        <v>8240</v>
      </c>
      <c r="H2242" s="2" t="str">
        <f>M01_SETTINGS!$F$2</f>
        <v>KASPI</v>
      </c>
    </row>
    <row r="2243" spans="1:8" x14ac:dyDescent="0.35">
      <c r="A2243" s="2">
        <v>518783166</v>
      </c>
      <c r="B2243" s="3">
        <f>_xlfn.XLOOKUP(A2243,[3]!Table13456[No заказа],[3]!Table13456[Дата
отправки],"",0,1)</f>
        <v>45737</v>
      </c>
      <c r="C2243" s="3"/>
      <c r="D2243" s="3"/>
      <c r="F2243" s="5">
        <f>_xlfn.XLOOKUP(A2243,[3]!Table13456[No заказа],[3]!Table13456[Количество],"",0,1)</f>
        <v>1</v>
      </c>
      <c r="G2243" s="5">
        <f>_xlfn.XLOOKUP(A2243,[3]!Table13456[No заказа],[3]!Table13456[Цена],"",0,1)</f>
        <v>8240</v>
      </c>
      <c r="H2243" s="2" t="str">
        <f>M01_SETTINGS!$F$2</f>
        <v>KASPI</v>
      </c>
    </row>
    <row r="2244" spans="1:8" x14ac:dyDescent="0.35">
      <c r="A2244" s="2">
        <v>519132814</v>
      </c>
      <c r="B2244" s="3">
        <f>_xlfn.XLOOKUP(A2244,[3]!Table13456[No заказа],[3]!Table13456[Дата
отправки],"",0,1)</f>
        <v>45737</v>
      </c>
      <c r="C2244" s="3"/>
      <c r="D2244" s="3"/>
      <c r="F2244" s="5">
        <f>_xlfn.XLOOKUP(A2244,[3]!Table13456[No заказа],[3]!Table13456[Количество],"",0,1)</f>
        <v>1</v>
      </c>
      <c r="G2244" s="5">
        <f>_xlfn.XLOOKUP(A2244,[3]!Table13456[No заказа],[3]!Table13456[Цена],"",0,1)</f>
        <v>8590</v>
      </c>
      <c r="H2244" s="2" t="str">
        <f>M01_SETTINGS!$F$2</f>
        <v>KASPI</v>
      </c>
    </row>
    <row r="2245" spans="1:8" x14ac:dyDescent="0.35">
      <c r="A2245" s="2">
        <v>519115893</v>
      </c>
      <c r="B2245" s="3">
        <f>_xlfn.XLOOKUP(A2245,[3]!Table13456[No заказа],[3]!Table13456[Дата
отправки],"",0,1)</f>
        <v>45737</v>
      </c>
      <c r="C2245" s="3"/>
      <c r="D2245" s="3"/>
      <c r="F2245" s="5">
        <f>_xlfn.XLOOKUP(A2245,[3]!Table13456[No заказа],[3]!Table13456[Количество],"",0,1)</f>
        <v>1</v>
      </c>
      <c r="G2245" s="5">
        <f>_xlfn.XLOOKUP(A2245,[3]!Table13456[No заказа],[3]!Table13456[Цена],"",0,1)</f>
        <v>8493</v>
      </c>
      <c r="H2245" s="2" t="str">
        <f>M01_SETTINGS!$F$2</f>
        <v>KASPI</v>
      </c>
    </row>
    <row r="2246" spans="1:8" x14ac:dyDescent="0.35">
      <c r="A2246" s="2">
        <v>519122972</v>
      </c>
      <c r="B2246" s="3">
        <f>_xlfn.XLOOKUP(A2246,[3]!Table13456[No заказа],[3]!Table13456[Дата
отправки],"",0,1)</f>
        <v>45737</v>
      </c>
      <c r="C2246" s="3"/>
      <c r="D2246" s="3"/>
      <c r="F2246" s="5">
        <f>_xlfn.XLOOKUP(A2246,[3]!Table13456[No заказа],[3]!Table13456[Количество],"",0,1)</f>
        <v>1</v>
      </c>
      <c r="G2246" s="5">
        <f>_xlfn.XLOOKUP(A2246,[3]!Table13456[No заказа],[3]!Table13456[Цена],"",0,1)</f>
        <v>14990</v>
      </c>
      <c r="H2246" s="2" t="str">
        <f>M01_SETTINGS!$F$2</f>
        <v>KASPI</v>
      </c>
    </row>
    <row r="2247" spans="1:8" x14ac:dyDescent="0.35">
      <c r="A2247" s="2">
        <v>519211291</v>
      </c>
      <c r="B2247" s="3">
        <f>_xlfn.XLOOKUP(A2247,[3]!Table13456[No заказа],[3]!Table13456[Дата
отправки],"",0,1)</f>
        <v>45737</v>
      </c>
      <c r="C2247" s="3"/>
      <c r="D2247" s="3"/>
      <c r="F2247" s="5">
        <f>_xlfn.XLOOKUP(A2247,[3]!Table13456[No заказа],[3]!Table13456[Количество],"",0,1)</f>
        <v>1</v>
      </c>
      <c r="G2247" s="5">
        <f>_xlfn.XLOOKUP(A2247,[3]!Table13456[No заказа],[3]!Table13456[Цена],"",0,1)</f>
        <v>14990</v>
      </c>
      <c r="H2247" s="2" t="str">
        <f>M01_SETTINGS!$F$2</f>
        <v>KASPI</v>
      </c>
    </row>
    <row r="2248" spans="1:8" x14ac:dyDescent="0.35">
      <c r="A2248" s="2">
        <v>519070426</v>
      </c>
      <c r="B2248" s="3">
        <f>_xlfn.XLOOKUP(A2248,[3]!Table13456[No заказа],[3]!Table13456[Дата
отправки],"",0,1)</f>
        <v>45737</v>
      </c>
      <c r="C2248" s="3"/>
      <c r="D2248" s="3"/>
      <c r="F2248" s="5">
        <f>_xlfn.XLOOKUP(A2248,[3]!Table13456[No заказа],[3]!Table13456[Количество],"",0,1)</f>
        <v>1</v>
      </c>
      <c r="G2248" s="5">
        <f>_xlfn.XLOOKUP(A2248,[3]!Table13456[No заказа],[3]!Table13456[Цена],"",0,1)</f>
        <v>7660</v>
      </c>
      <c r="H2248" s="2" t="str">
        <f>M01_SETTINGS!$F$2</f>
        <v>KASPI</v>
      </c>
    </row>
    <row r="2249" spans="1:8" x14ac:dyDescent="0.35">
      <c r="A2249" s="2">
        <v>518997602</v>
      </c>
      <c r="B2249" s="3">
        <f>_xlfn.XLOOKUP(A2249,[3]!Table13456[No заказа],[3]!Table13456[Дата
отправки],"",0,1)</f>
        <v>45737</v>
      </c>
      <c r="C2249" s="3"/>
      <c r="D2249" s="3"/>
      <c r="F2249" s="5">
        <f>_xlfn.XLOOKUP(A2249,[3]!Table13456[No заказа],[3]!Table13456[Количество],"",0,1)</f>
        <v>1</v>
      </c>
      <c r="G2249" s="5">
        <f>_xlfn.XLOOKUP(A2249,[3]!Table13456[No заказа],[3]!Table13456[Цена],"",0,1)</f>
        <v>7900</v>
      </c>
      <c r="H2249" s="2" t="str">
        <f>M01_SETTINGS!$F$2</f>
        <v>KASPI</v>
      </c>
    </row>
    <row r="2250" spans="1:8" x14ac:dyDescent="0.35">
      <c r="A2250" s="2">
        <v>519173662</v>
      </c>
      <c r="B2250" s="3">
        <f>_xlfn.XLOOKUP(A2250,[3]!Table13456[No заказа],[3]!Table13456[Дата
отправки],"",0,1)</f>
        <v>45737</v>
      </c>
      <c r="C2250" s="3"/>
      <c r="D2250" s="3"/>
      <c r="F2250" s="5">
        <f>_xlfn.XLOOKUP(A2250,[3]!Table13456[No заказа],[3]!Table13456[Количество],"",0,1)</f>
        <v>1</v>
      </c>
      <c r="G2250" s="5">
        <f>_xlfn.XLOOKUP(A2250,[3]!Table13456[No заказа],[3]!Table13456[Цена],"",0,1)</f>
        <v>7900</v>
      </c>
      <c r="H2250" s="2" t="str">
        <f>M01_SETTINGS!$F$2</f>
        <v>KASPI</v>
      </c>
    </row>
    <row r="2251" spans="1:8" x14ac:dyDescent="0.35">
      <c r="A2251" s="2">
        <v>518893799</v>
      </c>
      <c r="B2251" s="3">
        <f>_xlfn.XLOOKUP(A2251,[3]!Table13456[No заказа],[3]!Table13456[Дата
отправки],"",0,1)</f>
        <v>45737</v>
      </c>
      <c r="C2251" s="3"/>
      <c r="D2251" s="3"/>
      <c r="F2251" s="5">
        <f>_xlfn.XLOOKUP(A2251,[3]!Table13456[No заказа],[3]!Table13456[Количество],"",0,1)</f>
        <v>1</v>
      </c>
      <c r="G2251" s="5">
        <f>_xlfn.XLOOKUP(A2251,[3]!Table13456[No заказа],[3]!Table13456[Цена],"",0,1)</f>
        <v>7739</v>
      </c>
      <c r="H2251" s="2" t="str">
        <f>M01_SETTINGS!$F$2</f>
        <v>KASPI</v>
      </c>
    </row>
    <row r="2252" spans="1:8" x14ac:dyDescent="0.35">
      <c r="A2252" s="2">
        <v>518976460</v>
      </c>
      <c r="B2252" s="3">
        <f>_xlfn.XLOOKUP(A2252,[3]!Table13456[No заказа],[3]!Table13456[Дата
отправки],"",0,1)</f>
        <v>45737</v>
      </c>
      <c r="C2252" s="3"/>
      <c r="D2252" s="3"/>
      <c r="F2252" s="5">
        <f>_xlfn.XLOOKUP(A2252,[3]!Table13456[No заказа],[3]!Table13456[Количество],"",0,1)</f>
        <v>1</v>
      </c>
      <c r="G2252" s="5">
        <f>_xlfn.XLOOKUP(A2252,[3]!Table13456[No заказа],[3]!Table13456[Цена],"",0,1)</f>
        <v>7710</v>
      </c>
      <c r="H2252" s="2" t="str">
        <f>M01_SETTINGS!$F$2</f>
        <v>KASPI</v>
      </c>
    </row>
    <row r="2253" spans="1:8" x14ac:dyDescent="0.35">
      <c r="A2253" s="2">
        <v>519017492</v>
      </c>
      <c r="B2253" s="3">
        <f>_xlfn.XLOOKUP(A2253,[3]!Table13456[No заказа],[3]!Table13456[Дата
отправки],"",0,1)</f>
        <v>45737</v>
      </c>
      <c r="C2253" s="3"/>
      <c r="D2253" s="3"/>
      <c r="F2253" s="5">
        <f>_xlfn.XLOOKUP(A2253,[3]!Table13456[No заказа],[3]!Table13456[Количество],"",0,1)</f>
        <v>1</v>
      </c>
      <c r="G2253" s="5">
        <f>_xlfn.XLOOKUP(A2253,[3]!Table13456[No заказа],[3]!Table13456[Цена],"",0,1)</f>
        <v>8981</v>
      </c>
      <c r="H2253" s="2" t="str">
        <f>M01_SETTINGS!$F$2</f>
        <v>KASPI</v>
      </c>
    </row>
    <row r="2254" spans="1:8" x14ac:dyDescent="0.35">
      <c r="A2254" s="2">
        <v>519058177</v>
      </c>
      <c r="B2254" s="3">
        <f>_xlfn.XLOOKUP(A2254,[3]!Table13456[No заказа],[3]!Table13456[Дата
отправки],"",0,1)</f>
        <v>45737</v>
      </c>
      <c r="C2254" s="3"/>
      <c r="D2254" s="3"/>
      <c r="F2254" s="5">
        <f>_xlfn.XLOOKUP(A2254,[3]!Table13456[No заказа],[3]!Table13456[Количество],"",0,1)</f>
        <v>1</v>
      </c>
      <c r="G2254" s="5">
        <f>_xlfn.XLOOKUP(A2254,[3]!Table13456[No заказа],[3]!Table13456[Цена],"",0,1)</f>
        <v>7738</v>
      </c>
      <c r="H2254" s="2" t="str">
        <f>M01_SETTINGS!$F$2</f>
        <v>KASPI</v>
      </c>
    </row>
    <row r="2255" spans="1:8" x14ac:dyDescent="0.35">
      <c r="A2255" s="2">
        <v>518870281</v>
      </c>
      <c r="B2255" s="3">
        <f>_xlfn.XLOOKUP(A2255,[3]!Table13456[No заказа],[3]!Table13456[Дата
отправки],"",0,1)</f>
        <v>45737</v>
      </c>
      <c r="C2255" s="3"/>
      <c r="D2255" s="3"/>
      <c r="F2255" s="5">
        <f>_xlfn.XLOOKUP(A2255,[3]!Table13456[No заказа],[3]!Table13456[Количество],"",0,1)</f>
        <v>1</v>
      </c>
      <c r="G2255" s="5">
        <f>_xlfn.XLOOKUP(A2255,[3]!Table13456[No заказа],[3]!Table13456[Цена],"",0,1)</f>
        <v>8796</v>
      </c>
      <c r="H2255" s="2" t="str">
        <f>M01_SETTINGS!$F$2</f>
        <v>KASPI</v>
      </c>
    </row>
    <row r="2256" spans="1:8" x14ac:dyDescent="0.35">
      <c r="A2256" s="2">
        <v>518748216</v>
      </c>
      <c r="B2256" s="3">
        <f>_xlfn.XLOOKUP(A2256,[3]!Table13456[No заказа],[3]!Table13456[Дата
отправки],"",0,1)</f>
        <v>45737</v>
      </c>
      <c r="C2256" s="3"/>
      <c r="D2256" s="3"/>
      <c r="F2256" s="5">
        <f>_xlfn.XLOOKUP(A2256,[3]!Table13456[No заказа],[3]!Table13456[Количество],"",0,1)</f>
        <v>1</v>
      </c>
      <c r="G2256" s="5">
        <f>_xlfn.XLOOKUP(A2256,[3]!Table13456[No заказа],[3]!Table13456[Цена],"",0,1)</f>
        <v>8429</v>
      </c>
      <c r="H2256" s="2" t="str">
        <f>M01_SETTINGS!$F$2</f>
        <v>KASPI</v>
      </c>
    </row>
    <row r="2257" spans="1:8" x14ac:dyDescent="0.35">
      <c r="A2257" s="2">
        <v>519186182</v>
      </c>
      <c r="B2257" s="3">
        <f>_xlfn.XLOOKUP(A2257,[3]!Table13456[No заказа],[3]!Table13456[Дата
отправки],"",0,1)</f>
        <v>45737</v>
      </c>
      <c r="C2257" s="3"/>
      <c r="D2257" s="3"/>
      <c r="F2257" s="5">
        <f>_xlfn.XLOOKUP(A2257,[3]!Table13456[No заказа],[3]!Table13456[Количество],"",0,1)</f>
        <v>1</v>
      </c>
      <c r="G2257" s="5">
        <f>_xlfn.XLOOKUP(A2257,[3]!Table13456[No заказа],[3]!Table13456[Цена],"",0,1)</f>
        <v>8461</v>
      </c>
      <c r="H2257" s="2" t="str">
        <f>M01_SETTINGS!$F$2</f>
        <v>KASPI</v>
      </c>
    </row>
    <row r="2258" spans="1:8" x14ac:dyDescent="0.35">
      <c r="A2258" s="2">
        <v>518871562</v>
      </c>
      <c r="B2258" s="3">
        <f>_xlfn.XLOOKUP(A2258,[3]!Table13456[No заказа],[3]!Table13456[Дата
отправки],"",0,1)</f>
        <v>45737</v>
      </c>
      <c r="C2258" s="3"/>
      <c r="D2258" s="3"/>
      <c r="F2258" s="5">
        <f>_xlfn.XLOOKUP(A2258,[3]!Table13456[No заказа],[3]!Table13456[Количество],"",0,1)</f>
        <v>1</v>
      </c>
      <c r="G2258" s="5">
        <f>_xlfn.XLOOKUP(A2258,[3]!Table13456[No заказа],[3]!Table13456[Цена],"",0,1)</f>
        <v>7838</v>
      </c>
      <c r="H2258" s="2" t="str">
        <f>M01_SETTINGS!$F$2</f>
        <v>KASPI</v>
      </c>
    </row>
    <row r="2259" spans="1:8" x14ac:dyDescent="0.35">
      <c r="A2259" s="2">
        <v>518914642</v>
      </c>
      <c r="B2259" s="3">
        <f>_xlfn.XLOOKUP(A2259,[3]!Table13456[No заказа],[3]!Table13456[Дата
отправки],"",0,1)</f>
        <v>45737</v>
      </c>
      <c r="C2259" s="3"/>
      <c r="D2259" s="3"/>
      <c r="F2259" s="5">
        <f>_xlfn.XLOOKUP(A2259,[3]!Table13456[No заказа],[3]!Table13456[Количество],"",0,1)</f>
        <v>1</v>
      </c>
      <c r="G2259" s="5">
        <f>_xlfn.XLOOKUP(A2259,[3]!Table13456[No заказа],[3]!Table13456[Цена],"",0,1)</f>
        <v>8329</v>
      </c>
      <c r="H2259" s="2" t="str">
        <f>M01_SETTINGS!$F$2</f>
        <v>KASPI</v>
      </c>
    </row>
    <row r="2260" spans="1:8" x14ac:dyDescent="0.35">
      <c r="A2260" s="2">
        <v>518881436</v>
      </c>
      <c r="B2260" s="3">
        <f>_xlfn.XLOOKUP(A2260,[3]!Table13456[No заказа],[3]!Table13456[Дата
отправки],"",0,1)</f>
        <v>45737</v>
      </c>
      <c r="C2260" s="3"/>
      <c r="D2260" s="3"/>
      <c r="F2260" s="5">
        <f>_xlfn.XLOOKUP(A2260,[3]!Table13456[No заказа],[3]!Table13456[Количество],"",0,1)</f>
        <v>1</v>
      </c>
      <c r="G2260" s="5">
        <f>_xlfn.XLOOKUP(A2260,[3]!Table13456[No заказа],[3]!Table13456[Цена],"",0,1)</f>
        <v>8433</v>
      </c>
      <c r="H2260" s="2" t="str">
        <f>M01_SETTINGS!$F$2</f>
        <v>KASPI</v>
      </c>
    </row>
    <row r="2261" spans="1:8" x14ac:dyDescent="0.35">
      <c r="A2261" s="2">
        <v>518918861</v>
      </c>
      <c r="B2261" s="3">
        <f>_xlfn.XLOOKUP(A2261,[3]!Table13456[No заказа],[3]!Table13456[Дата
отправки],"",0,1)</f>
        <v>45737</v>
      </c>
      <c r="C2261" s="3"/>
      <c r="D2261" s="3"/>
      <c r="F2261" s="5">
        <f>_xlfn.XLOOKUP(A2261,[3]!Table13456[No заказа],[3]!Table13456[Количество],"",0,1)</f>
        <v>1</v>
      </c>
      <c r="G2261" s="5">
        <f>_xlfn.XLOOKUP(A2261,[3]!Table13456[No заказа],[3]!Table13456[Цена],"",0,1)</f>
        <v>8429</v>
      </c>
      <c r="H2261" s="2" t="str">
        <f>M01_SETTINGS!$F$2</f>
        <v>KASPI</v>
      </c>
    </row>
    <row r="2262" spans="1:8" x14ac:dyDescent="0.35">
      <c r="A2262" s="2">
        <v>518283961</v>
      </c>
      <c r="B2262" s="3">
        <f>_xlfn.XLOOKUP(A2262,[3]!Table13456[No заказа],[3]!Table13456[Дата
отправки],"",0,1)</f>
        <v>45736</v>
      </c>
      <c r="C2262" s="3"/>
      <c r="D2262" s="3"/>
      <c r="F2262" s="5">
        <f>_xlfn.XLOOKUP(A2262,[3]!Table13456[No заказа],[3]!Table13456[Количество],"",0,1)</f>
        <v>1</v>
      </c>
      <c r="G2262" s="5">
        <f>_xlfn.XLOOKUP(A2262,[3]!Table13456[No заказа],[3]!Table13456[Цена],"",0,1)</f>
        <v>8418</v>
      </c>
      <c r="H2262" s="2" t="str">
        <f>M01_SETTINGS!$F$2</f>
        <v>KASPI</v>
      </c>
    </row>
    <row r="2263" spans="1:8" x14ac:dyDescent="0.35">
      <c r="A2263" s="2">
        <v>518503510</v>
      </c>
      <c r="B2263" s="3">
        <f>_xlfn.XLOOKUP(A2263,[3]!Table13456[No заказа],[3]!Table13456[Дата
отправки],"",0,1)</f>
        <v>45736</v>
      </c>
      <c r="C2263" s="3"/>
      <c r="D2263" s="3"/>
      <c r="F2263" s="5">
        <f>_xlfn.XLOOKUP(A2263,[3]!Table13456[No заказа],[3]!Table13456[Количество],"",0,1)</f>
        <v>1</v>
      </c>
      <c r="G2263" s="5">
        <f>_xlfn.XLOOKUP(A2263,[3]!Table13456[No заказа],[3]!Table13456[Цена],"",0,1)</f>
        <v>9249</v>
      </c>
      <c r="H2263" s="2" t="str">
        <f>M01_SETTINGS!$F$2</f>
        <v>KASPI</v>
      </c>
    </row>
    <row r="2264" spans="1:8" x14ac:dyDescent="0.35">
      <c r="A2264" s="2">
        <v>518321521</v>
      </c>
      <c r="B2264" s="3">
        <f>_xlfn.XLOOKUP(A2264,[3]!Table13456[No заказа],[3]!Table13456[Дата
отправки],"",0,1)</f>
        <v>45736</v>
      </c>
      <c r="C2264" s="3"/>
      <c r="D2264" s="3"/>
      <c r="F2264" s="5">
        <f>_xlfn.XLOOKUP(A2264,[3]!Table13456[No заказа],[3]!Table13456[Количество],"",0,1)</f>
        <v>1</v>
      </c>
      <c r="G2264" s="5">
        <f>_xlfn.XLOOKUP(A2264,[3]!Table13456[No заказа],[3]!Table13456[Цена],"",0,1)</f>
        <v>7697</v>
      </c>
      <c r="H2264" s="2" t="str">
        <f>M01_SETTINGS!$F$2</f>
        <v>KASPI</v>
      </c>
    </row>
    <row r="2265" spans="1:8" x14ac:dyDescent="0.35">
      <c r="A2265" s="2">
        <v>518446316</v>
      </c>
      <c r="B2265" s="3">
        <f>_xlfn.XLOOKUP(A2265,[3]!Table13456[No заказа],[3]!Table13456[Дата
отправки],"",0,1)</f>
        <v>45736</v>
      </c>
      <c r="C2265" s="3"/>
      <c r="D2265" s="3"/>
      <c r="F2265" s="5">
        <f>_xlfn.XLOOKUP(A2265,[3]!Table13456[No заказа],[3]!Table13456[Количество],"",0,1)</f>
        <v>1</v>
      </c>
      <c r="G2265" s="5">
        <f>_xlfn.XLOOKUP(A2265,[3]!Table13456[No заказа],[3]!Table13456[Цена],"",0,1)</f>
        <v>9891</v>
      </c>
      <c r="H2265" s="2" t="str">
        <f>M01_SETTINGS!$F$2</f>
        <v>KASPI</v>
      </c>
    </row>
    <row r="2266" spans="1:8" x14ac:dyDescent="0.35">
      <c r="A2266" s="2">
        <v>518306892</v>
      </c>
      <c r="B2266" s="3">
        <f>_xlfn.XLOOKUP(A2266,[3]!Table13456[No заказа],[3]!Table13456[Дата
отправки],"",0,1)</f>
        <v>45736</v>
      </c>
      <c r="C2266" s="3"/>
      <c r="D2266" s="3"/>
      <c r="F2266" s="5">
        <f>_xlfn.XLOOKUP(A2266,[3]!Table13456[No заказа],[3]!Table13456[Количество],"",0,1)</f>
        <v>1</v>
      </c>
      <c r="G2266" s="5">
        <f>_xlfn.XLOOKUP(A2266,[3]!Table13456[No заказа],[3]!Table13456[Цена],"",0,1)</f>
        <v>8289</v>
      </c>
      <c r="H2266" s="2" t="str">
        <f>M01_SETTINGS!$F$2</f>
        <v>KASPI</v>
      </c>
    </row>
    <row r="2267" spans="1:8" x14ac:dyDescent="0.35">
      <c r="A2267" s="2">
        <v>518317413</v>
      </c>
      <c r="B2267" s="3">
        <f>_xlfn.XLOOKUP(A2267,[3]!Table13456[No заказа],[3]!Table13456[Дата
отправки],"",0,1)</f>
        <v>45736</v>
      </c>
      <c r="C2267" s="3"/>
      <c r="D2267" s="3"/>
      <c r="F2267" s="5">
        <f>_xlfn.XLOOKUP(A2267,[3]!Table13456[No заказа],[3]!Table13456[Количество],"",0,1)</f>
        <v>1</v>
      </c>
      <c r="G2267" s="5">
        <f>_xlfn.XLOOKUP(A2267,[3]!Table13456[No заказа],[3]!Table13456[Цена],"",0,1)</f>
        <v>7972</v>
      </c>
      <c r="H2267" s="2" t="str">
        <f>M01_SETTINGS!$F$2</f>
        <v>KASPI</v>
      </c>
    </row>
    <row r="2268" spans="1:8" x14ac:dyDescent="0.35">
      <c r="A2268" s="2">
        <v>518277417</v>
      </c>
      <c r="B2268" s="3">
        <f>_xlfn.XLOOKUP(A2268,[3]!Table13456[No заказа],[3]!Table13456[Дата
отправки],"",0,1)</f>
        <v>45736</v>
      </c>
      <c r="C2268" s="3"/>
      <c r="D2268" s="3"/>
      <c r="F2268" s="5">
        <f>_xlfn.XLOOKUP(A2268,[3]!Table13456[No заказа],[3]!Table13456[Количество],"",0,1)</f>
        <v>1</v>
      </c>
      <c r="G2268" s="5">
        <f>_xlfn.XLOOKUP(A2268,[3]!Table13456[No заказа],[3]!Table13456[Цена],"",0,1)</f>
        <v>7897</v>
      </c>
      <c r="H2268" s="2" t="str">
        <f>M01_SETTINGS!$F$2</f>
        <v>KASPI</v>
      </c>
    </row>
    <row r="2269" spans="1:8" x14ac:dyDescent="0.35">
      <c r="A2269" s="2">
        <v>518671391</v>
      </c>
      <c r="B2269" s="3">
        <f>_xlfn.XLOOKUP(A2269,[3]!Table13456[No заказа],[3]!Table13456[Дата
отправки],"",0,1)</f>
        <v>45736</v>
      </c>
      <c r="C2269" s="3"/>
      <c r="D2269" s="3"/>
      <c r="F2269" s="5">
        <f>_xlfn.XLOOKUP(A2269,[3]!Table13456[No заказа],[3]!Table13456[Количество],"",0,1)</f>
        <v>1</v>
      </c>
      <c r="G2269" s="5">
        <f>_xlfn.XLOOKUP(A2269,[3]!Table13456[No заказа],[3]!Table13456[Цена],"",0,1)</f>
        <v>7973</v>
      </c>
      <c r="H2269" s="2" t="str">
        <f>M01_SETTINGS!$F$2</f>
        <v>KASPI</v>
      </c>
    </row>
    <row r="2270" spans="1:8" x14ac:dyDescent="0.35">
      <c r="A2270" s="2">
        <v>518535036</v>
      </c>
      <c r="B2270" s="3">
        <f>_xlfn.XLOOKUP(A2270,[3]!Table13456[No заказа],[3]!Table13456[Дата
отправки],"",0,1)</f>
        <v>45736</v>
      </c>
      <c r="C2270" s="3"/>
      <c r="D2270" s="3"/>
      <c r="F2270" s="5">
        <f>_xlfn.XLOOKUP(A2270,[3]!Table13456[No заказа],[3]!Table13456[Количество],"",0,1)</f>
        <v>1</v>
      </c>
      <c r="G2270" s="5">
        <f>_xlfn.XLOOKUP(A2270,[3]!Table13456[No заказа],[3]!Table13456[Цена],"",0,1)</f>
        <v>7916</v>
      </c>
      <c r="H2270" s="2" t="str">
        <f>M01_SETTINGS!$F$2</f>
        <v>KASPI</v>
      </c>
    </row>
    <row r="2271" spans="1:8" x14ac:dyDescent="0.35">
      <c r="A2271" s="2">
        <v>518470386</v>
      </c>
      <c r="B2271" s="3">
        <f>_xlfn.XLOOKUP(A2271,[3]!Table13456[No заказа],[3]!Table13456[Дата
отправки],"",0,1)</f>
        <v>45736</v>
      </c>
      <c r="C2271" s="3"/>
      <c r="D2271" s="3"/>
      <c r="F2271" s="5">
        <f>_xlfn.XLOOKUP(A2271,[3]!Table13456[No заказа],[3]!Table13456[Количество],"",0,1)</f>
        <v>1</v>
      </c>
      <c r="G2271" s="5">
        <f>_xlfn.XLOOKUP(A2271,[3]!Table13456[No заказа],[3]!Table13456[Цена],"",0,1)</f>
        <v>7932</v>
      </c>
      <c r="H2271" s="2" t="str">
        <f>M01_SETTINGS!$F$2</f>
        <v>KASPI</v>
      </c>
    </row>
    <row r="2272" spans="1:8" x14ac:dyDescent="0.35">
      <c r="A2272" s="2">
        <v>518375998</v>
      </c>
      <c r="B2272" s="3">
        <f>_xlfn.XLOOKUP(A2272,[3]!Table13456[No заказа],[3]!Table13456[Дата
отправки],"",0,1)</f>
        <v>45736</v>
      </c>
      <c r="C2272" s="3"/>
      <c r="D2272" s="3"/>
      <c r="F2272" s="5">
        <f>_xlfn.XLOOKUP(A2272,[3]!Table13456[No заказа],[3]!Table13456[Количество],"",0,1)</f>
        <v>1</v>
      </c>
      <c r="G2272" s="5">
        <f>_xlfn.XLOOKUP(A2272,[3]!Table13456[No заказа],[3]!Table13456[Цена],"",0,1)</f>
        <v>7939</v>
      </c>
      <c r="H2272" s="2" t="str">
        <f>M01_SETTINGS!$F$2</f>
        <v>KASPI</v>
      </c>
    </row>
    <row r="2273" spans="1:8" x14ac:dyDescent="0.35">
      <c r="A2273" s="2">
        <v>518603641</v>
      </c>
      <c r="B2273" s="3">
        <f>_xlfn.XLOOKUP(A2273,[3]!Table13456[No заказа],[3]!Table13456[Дата
отправки],"",0,1)</f>
        <v>45736</v>
      </c>
      <c r="C2273" s="3"/>
      <c r="D2273" s="3"/>
      <c r="F2273" s="5">
        <f>_xlfn.XLOOKUP(A2273,[3]!Table13456[No заказа],[3]!Table13456[Количество],"",0,1)</f>
        <v>1</v>
      </c>
      <c r="G2273" s="5">
        <f>_xlfn.XLOOKUP(A2273,[3]!Table13456[No заказа],[3]!Table13456[Цена],"",0,1)</f>
        <v>14990</v>
      </c>
      <c r="H2273" s="2" t="str">
        <f>M01_SETTINGS!$F$2</f>
        <v>KASPI</v>
      </c>
    </row>
    <row r="2274" spans="1:8" x14ac:dyDescent="0.35">
      <c r="A2274" s="2">
        <v>518590800</v>
      </c>
      <c r="B2274" s="3">
        <f>_xlfn.XLOOKUP(A2274,[3]!Table13456[No заказа],[3]!Table13456[Дата
отправки],"",0,1)</f>
        <v>45736</v>
      </c>
      <c r="C2274" s="3"/>
      <c r="D2274" s="3"/>
      <c r="F2274" s="5">
        <f>_xlfn.XLOOKUP(A2274,[3]!Table13456[No заказа],[3]!Table13456[Количество],"",0,1)</f>
        <v>1</v>
      </c>
      <c r="G2274" s="5">
        <f>_xlfn.XLOOKUP(A2274,[3]!Table13456[No заказа],[3]!Table13456[Цена],"",0,1)</f>
        <v>14990</v>
      </c>
      <c r="H2274" s="2" t="str">
        <f>M01_SETTINGS!$F$2</f>
        <v>KASPI</v>
      </c>
    </row>
    <row r="2275" spans="1:8" x14ac:dyDescent="0.35">
      <c r="A2275" s="2">
        <v>518726672</v>
      </c>
      <c r="B2275" s="3">
        <f>_xlfn.XLOOKUP(A2275,[3]!Table13456[No заказа],[3]!Table13456[Дата
отправки],"",0,1)</f>
        <v>45736</v>
      </c>
      <c r="C2275" s="3"/>
      <c r="D2275" s="3"/>
      <c r="F2275" s="5">
        <f>_xlfn.XLOOKUP(A2275,[3]!Table13456[No заказа],[3]!Table13456[Количество],"",0,1)</f>
        <v>1</v>
      </c>
      <c r="G2275" s="5">
        <f>_xlfn.XLOOKUP(A2275,[3]!Table13456[No заказа],[3]!Table13456[Цена],"",0,1)</f>
        <v>14990</v>
      </c>
      <c r="H2275" s="2" t="str">
        <f>M01_SETTINGS!$F$2</f>
        <v>KASPI</v>
      </c>
    </row>
    <row r="2276" spans="1:8" x14ac:dyDescent="0.35">
      <c r="A2276" s="2">
        <v>518517392</v>
      </c>
      <c r="B2276" s="3">
        <f>_xlfn.XLOOKUP(A2276,[3]!Table13456[No заказа],[3]!Table13456[Дата
отправки],"",0,1)</f>
        <v>45736</v>
      </c>
      <c r="C2276" s="3"/>
      <c r="D2276" s="3"/>
      <c r="F2276" s="5">
        <f>_xlfn.XLOOKUP(A2276,[3]!Table13456[No заказа],[3]!Table13456[Количество],"",0,1)</f>
        <v>1</v>
      </c>
      <c r="G2276" s="5">
        <f>_xlfn.XLOOKUP(A2276,[3]!Table13456[No заказа],[3]!Table13456[Цена],"",0,1)</f>
        <v>14990</v>
      </c>
      <c r="H2276" s="2" t="str">
        <f>M01_SETTINGS!$F$2</f>
        <v>KASPI</v>
      </c>
    </row>
    <row r="2277" spans="1:8" x14ac:dyDescent="0.35">
      <c r="A2277" s="2">
        <v>518492694</v>
      </c>
      <c r="B2277" s="3">
        <f>_xlfn.XLOOKUP(A2277,[3]!Table13456[No заказа],[3]!Table13456[Дата
отправки],"",0,1)</f>
        <v>45736</v>
      </c>
      <c r="C2277" s="3"/>
      <c r="D2277" s="3"/>
      <c r="F2277" s="5">
        <f>_xlfn.XLOOKUP(A2277,[3]!Table13456[No заказа],[3]!Table13456[Количество],"",0,1)</f>
        <v>1</v>
      </c>
      <c r="G2277" s="5">
        <f>_xlfn.XLOOKUP(A2277,[3]!Table13456[No заказа],[3]!Table13456[Цена],"",0,1)</f>
        <v>14990</v>
      </c>
      <c r="H2277" s="2" t="str">
        <f>M01_SETTINGS!$F$2</f>
        <v>KASPI</v>
      </c>
    </row>
    <row r="2278" spans="1:8" x14ac:dyDescent="0.35">
      <c r="A2278" s="2">
        <v>518327664</v>
      </c>
      <c r="B2278" s="3">
        <f>_xlfn.XLOOKUP(A2278,[3]!Table13456[No заказа],[3]!Table13456[Дата
отправки],"",0,1)</f>
        <v>45736</v>
      </c>
      <c r="C2278" s="3"/>
      <c r="D2278" s="3"/>
      <c r="F2278" s="5">
        <f>_xlfn.XLOOKUP(A2278,[3]!Table13456[No заказа],[3]!Table13456[Количество],"",0,1)</f>
        <v>1</v>
      </c>
      <c r="G2278" s="5">
        <f>_xlfn.XLOOKUP(A2278,[3]!Table13456[No заказа],[3]!Table13456[Цена],"",0,1)</f>
        <v>14990</v>
      </c>
      <c r="H2278" s="2" t="str">
        <f>M01_SETTINGS!$F$2</f>
        <v>KASPI</v>
      </c>
    </row>
    <row r="2279" spans="1:8" x14ac:dyDescent="0.35">
      <c r="A2279" s="2">
        <v>518413864</v>
      </c>
      <c r="B2279" s="3">
        <f>_xlfn.XLOOKUP(A2279,[3]!Table13456[No заказа],[3]!Table13456[Дата
отправки],"",0,1)</f>
        <v>45736</v>
      </c>
      <c r="C2279" s="3"/>
      <c r="D2279" s="3"/>
      <c r="F2279" s="5">
        <f>_xlfn.XLOOKUP(A2279,[3]!Table13456[No заказа],[3]!Table13456[Количество],"",0,1)</f>
        <v>1</v>
      </c>
      <c r="G2279" s="5">
        <f>_xlfn.XLOOKUP(A2279,[3]!Table13456[No заказа],[3]!Table13456[Цена],"",0,1)</f>
        <v>14990</v>
      </c>
      <c r="H2279" s="2" t="str">
        <f>M01_SETTINGS!$F$2</f>
        <v>KASPI</v>
      </c>
    </row>
    <row r="2280" spans="1:8" x14ac:dyDescent="0.35">
      <c r="A2280" s="2">
        <v>518714488</v>
      </c>
      <c r="B2280" s="3">
        <f>_xlfn.XLOOKUP(A2280,[3]!Table13456[No заказа],[3]!Table13456[Дата
отправки],"",0,1)</f>
        <v>45736</v>
      </c>
      <c r="C2280" s="3"/>
      <c r="D2280" s="3"/>
      <c r="F2280" s="5">
        <f>_xlfn.XLOOKUP(A2280,[3]!Table13456[No заказа],[3]!Table13456[Количество],"",0,1)</f>
        <v>1</v>
      </c>
      <c r="G2280" s="5">
        <f>_xlfn.XLOOKUP(A2280,[3]!Table13456[No заказа],[3]!Table13456[Цена],"",0,1)</f>
        <v>14990</v>
      </c>
      <c r="H2280" s="2" t="str">
        <f>M01_SETTINGS!$F$2</f>
        <v>KASPI</v>
      </c>
    </row>
    <row r="2281" spans="1:8" x14ac:dyDescent="0.35">
      <c r="A2281" s="2">
        <v>518550297</v>
      </c>
      <c r="B2281" s="3">
        <f>_xlfn.XLOOKUP(A2281,[3]!Table13456[No заказа],[3]!Table13456[Дата
отправки],"",0,1)</f>
        <v>45736</v>
      </c>
      <c r="C2281" s="3"/>
      <c r="D2281" s="3"/>
      <c r="F2281" s="5">
        <f>_xlfn.XLOOKUP(A2281,[3]!Table13456[No заказа],[3]!Table13456[Количество],"",0,1)</f>
        <v>1</v>
      </c>
      <c r="G2281" s="5">
        <f>_xlfn.XLOOKUP(A2281,[3]!Table13456[No заказа],[3]!Table13456[Цена],"",0,1)</f>
        <v>7945</v>
      </c>
      <c r="H2281" s="2" t="str">
        <f>M01_SETTINGS!$F$2</f>
        <v>KASPI</v>
      </c>
    </row>
    <row r="2282" spans="1:8" x14ac:dyDescent="0.35">
      <c r="A2282" s="2">
        <v>518659898</v>
      </c>
      <c r="B2282" s="3">
        <f>_xlfn.XLOOKUP(A2282,[3]!Table13456[No заказа],[3]!Table13456[Дата
отправки],"",0,1)</f>
        <v>45736</v>
      </c>
      <c r="C2282" s="3"/>
      <c r="D2282" s="3"/>
      <c r="F2282" s="5">
        <f>_xlfn.XLOOKUP(A2282,[3]!Table13456[No заказа],[3]!Table13456[Количество],"",0,1)</f>
        <v>1</v>
      </c>
      <c r="G2282" s="5">
        <f>_xlfn.XLOOKUP(A2282,[3]!Table13456[No заказа],[3]!Table13456[Цена],"",0,1)</f>
        <v>7660</v>
      </c>
      <c r="H2282" s="2" t="str">
        <f>M01_SETTINGS!$F$2</f>
        <v>KASPI</v>
      </c>
    </row>
    <row r="2283" spans="1:8" x14ac:dyDescent="0.35">
      <c r="A2283" s="2">
        <v>518554250</v>
      </c>
      <c r="B2283" s="3">
        <f>_xlfn.XLOOKUP(A2283,[3]!Table13456[No заказа],[3]!Table13456[Дата
отправки],"",0,1)</f>
        <v>45736</v>
      </c>
      <c r="C2283" s="3"/>
      <c r="D2283" s="3"/>
      <c r="F2283" s="5">
        <f>_xlfn.XLOOKUP(A2283,[3]!Table13456[No заказа],[3]!Table13456[Количество],"",0,1)</f>
        <v>1</v>
      </c>
      <c r="G2283" s="5">
        <f>_xlfn.XLOOKUP(A2283,[3]!Table13456[No заказа],[3]!Table13456[Цена],"",0,1)</f>
        <v>7857</v>
      </c>
      <c r="H2283" s="2" t="str">
        <f>M01_SETTINGS!$F$2</f>
        <v>KASPI</v>
      </c>
    </row>
    <row r="2284" spans="1:8" x14ac:dyDescent="0.35">
      <c r="A2284" s="2">
        <v>518480280</v>
      </c>
      <c r="B2284" s="3">
        <f>_xlfn.XLOOKUP(A2284,[3]!Table13456[No заказа],[3]!Table13456[Дата
отправки],"",0,1)</f>
        <v>45736</v>
      </c>
      <c r="C2284" s="3"/>
      <c r="D2284" s="3"/>
      <c r="F2284" s="5">
        <f>_xlfn.XLOOKUP(A2284,[3]!Table13456[No заказа],[3]!Table13456[Количество],"",0,1)</f>
        <v>1</v>
      </c>
      <c r="G2284" s="5">
        <f>_xlfn.XLOOKUP(A2284,[3]!Table13456[No заказа],[3]!Table13456[Цена],"",0,1)</f>
        <v>8476</v>
      </c>
      <c r="H2284" s="2" t="str">
        <f>M01_SETTINGS!$F$2</f>
        <v>KASPI</v>
      </c>
    </row>
    <row r="2285" spans="1:8" x14ac:dyDescent="0.35">
      <c r="A2285" s="2">
        <v>518654355</v>
      </c>
      <c r="B2285" s="3">
        <f>_xlfn.XLOOKUP(A2285,[3]!Table13456[No заказа],[3]!Table13456[Дата
отправки],"",0,1)</f>
        <v>45736</v>
      </c>
      <c r="C2285" s="3"/>
      <c r="D2285" s="3"/>
      <c r="F2285" s="5">
        <f>_xlfn.XLOOKUP(A2285,[3]!Table13456[No заказа],[3]!Table13456[Количество],"",0,1)</f>
        <v>1</v>
      </c>
      <c r="G2285" s="5">
        <f>_xlfn.XLOOKUP(A2285,[3]!Table13456[No заказа],[3]!Table13456[Цена],"",0,1)</f>
        <v>8231</v>
      </c>
      <c r="H2285" s="2" t="str">
        <f>M01_SETTINGS!$F$2</f>
        <v>KASPI</v>
      </c>
    </row>
    <row r="2286" spans="1:8" x14ac:dyDescent="0.35">
      <c r="A2286" s="2">
        <v>518685053</v>
      </c>
      <c r="B2286" s="3">
        <f>_xlfn.XLOOKUP(A2286,[3]!Table13456[No заказа],[3]!Table13456[Дата
отправки],"",0,1)</f>
        <v>45736</v>
      </c>
      <c r="C2286" s="3"/>
      <c r="D2286" s="3"/>
      <c r="F2286" s="5">
        <f>_xlfn.XLOOKUP(A2286,[3]!Table13456[No заказа],[3]!Table13456[Количество],"",0,1)</f>
        <v>1</v>
      </c>
      <c r="G2286" s="5">
        <f>_xlfn.XLOOKUP(A2286,[3]!Table13456[No заказа],[3]!Table13456[Цена],"",0,1)</f>
        <v>9000</v>
      </c>
      <c r="H2286" s="2" t="str">
        <f>M01_SETTINGS!$F$2</f>
        <v>KASPI</v>
      </c>
    </row>
    <row r="2287" spans="1:8" x14ac:dyDescent="0.35">
      <c r="A2287" s="2">
        <v>518343582</v>
      </c>
      <c r="B2287" s="3">
        <f>_xlfn.XLOOKUP(A2287,[3]!Table13456[No заказа],[3]!Table13456[Дата
отправки],"",0,1)</f>
        <v>45736</v>
      </c>
      <c r="C2287" s="3"/>
      <c r="D2287" s="3"/>
      <c r="F2287" s="5">
        <f>_xlfn.XLOOKUP(A2287,[3]!Table13456[No заказа],[3]!Table13456[Количество],"",0,1)</f>
        <v>1</v>
      </c>
      <c r="G2287" s="5">
        <f>_xlfn.XLOOKUP(A2287,[3]!Table13456[No заказа],[3]!Table13456[Цена],"",0,1)</f>
        <v>8397</v>
      </c>
      <c r="H2287" s="2" t="str">
        <f>M01_SETTINGS!$F$2</f>
        <v>KASPI</v>
      </c>
    </row>
    <row r="2288" spans="1:8" x14ac:dyDescent="0.35">
      <c r="A2288" s="2">
        <v>518689928</v>
      </c>
      <c r="B2288" s="3">
        <f>_xlfn.XLOOKUP(A2288,[3]!Table13456[No заказа],[3]!Table13456[Дата
отправки],"",0,1)</f>
        <v>45736</v>
      </c>
      <c r="C2288" s="3"/>
      <c r="D2288" s="3"/>
      <c r="F2288" s="5">
        <f>_xlfn.XLOOKUP(A2288,[3]!Table13456[No заказа],[3]!Table13456[Количество],"",0,1)</f>
        <v>1</v>
      </c>
      <c r="G2288" s="5">
        <f>_xlfn.XLOOKUP(A2288,[3]!Table13456[No заказа],[3]!Table13456[Цена],"",0,1)</f>
        <v>7660</v>
      </c>
      <c r="H2288" s="2" t="str">
        <f>M01_SETTINGS!$F$2</f>
        <v>KASPI</v>
      </c>
    </row>
    <row r="2289" spans="1:8" x14ac:dyDescent="0.35">
      <c r="A2289" s="2">
        <v>518231230</v>
      </c>
      <c r="B2289" s="3">
        <f>_xlfn.XLOOKUP(A2289,[3]!Table13456[No заказа],[3]!Table13456[Дата
отправки],"",0,1)</f>
        <v>45736</v>
      </c>
      <c r="C2289" s="3"/>
      <c r="D2289" s="3"/>
      <c r="F2289" s="5">
        <f>_xlfn.XLOOKUP(A2289,[3]!Table13456[No заказа],[3]!Table13456[Количество],"",0,1)</f>
        <v>1</v>
      </c>
      <c r="G2289" s="5">
        <f>_xlfn.XLOOKUP(A2289,[3]!Table13456[No заказа],[3]!Table13456[Цена],"",0,1)</f>
        <v>8440</v>
      </c>
      <c r="H2289" s="2" t="str">
        <f>M01_SETTINGS!$F$2</f>
        <v>KASPI</v>
      </c>
    </row>
    <row r="2290" spans="1:8" x14ac:dyDescent="0.35">
      <c r="A2290" s="2">
        <v>518372057</v>
      </c>
      <c r="B2290" s="3">
        <f>_xlfn.XLOOKUP(A2290,[3]!Table13456[No заказа],[3]!Table13456[Дата
отправки],"",0,1)</f>
        <v>45736</v>
      </c>
      <c r="C2290" s="3"/>
      <c r="D2290" s="3"/>
      <c r="F2290" s="5">
        <f>_xlfn.XLOOKUP(A2290,[3]!Table13456[No заказа],[3]!Table13456[Количество],"",0,1)</f>
        <v>1</v>
      </c>
      <c r="G2290" s="5">
        <f>_xlfn.XLOOKUP(A2290,[3]!Table13456[No заказа],[3]!Table13456[Цена],"",0,1)</f>
        <v>8416</v>
      </c>
      <c r="H2290" s="2" t="str">
        <f>M01_SETTINGS!$F$2</f>
        <v>KASPI</v>
      </c>
    </row>
    <row r="2291" spans="1:8" x14ac:dyDescent="0.35">
      <c r="A2291" s="2">
        <v>518503067</v>
      </c>
      <c r="B2291" s="3">
        <f>_xlfn.XLOOKUP(A2291,[3]!Table13456[No заказа],[3]!Table13456[Дата
отправки],"",0,1)</f>
        <v>45736</v>
      </c>
      <c r="C2291" s="3"/>
      <c r="D2291" s="3"/>
      <c r="F2291" s="5">
        <f>_xlfn.XLOOKUP(A2291,[3]!Table13456[No заказа],[3]!Table13456[Количество],"",0,1)</f>
        <v>1</v>
      </c>
      <c r="G2291" s="5">
        <f>_xlfn.XLOOKUP(A2291,[3]!Table13456[No заказа],[3]!Table13456[Цена],"",0,1)</f>
        <v>8600</v>
      </c>
      <c r="H2291" s="2" t="str">
        <f>M01_SETTINGS!$F$2</f>
        <v>KASPI</v>
      </c>
    </row>
    <row r="2292" spans="1:8" x14ac:dyDescent="0.35">
      <c r="A2292" s="2">
        <v>518230218</v>
      </c>
      <c r="B2292" s="3">
        <f>_xlfn.XLOOKUP(A2292,[3]!Table13456[No заказа],[3]!Table13456[Дата
отправки],"",0,1)</f>
        <v>45736</v>
      </c>
      <c r="C2292" s="3"/>
      <c r="D2292" s="3"/>
      <c r="F2292" s="5">
        <f>_xlfn.XLOOKUP(A2292,[3]!Table13456[No заказа],[3]!Table13456[Количество],"",0,1)</f>
        <v>1</v>
      </c>
      <c r="G2292" s="5">
        <f>_xlfn.XLOOKUP(A2292,[3]!Table13456[No заказа],[3]!Table13456[Цена],"",0,1)</f>
        <v>8477</v>
      </c>
      <c r="H2292" s="2" t="str">
        <f>M01_SETTINGS!$F$2</f>
        <v>KASPI</v>
      </c>
    </row>
    <row r="2293" spans="1:8" x14ac:dyDescent="0.35">
      <c r="A2293" s="2">
        <v>518599929</v>
      </c>
      <c r="B2293" s="3">
        <f>_xlfn.XLOOKUP(A2293,[3]!Table13456[No заказа],[3]!Table13456[Дата
отправки],"",0,1)</f>
        <v>45736</v>
      </c>
      <c r="C2293" s="3"/>
      <c r="D2293" s="3"/>
      <c r="F2293" s="5">
        <f>_xlfn.XLOOKUP(A2293,[3]!Table13456[No заказа],[3]!Table13456[Количество],"",0,1)</f>
        <v>1</v>
      </c>
      <c r="G2293" s="5">
        <f>_xlfn.XLOOKUP(A2293,[3]!Table13456[No заказа],[3]!Table13456[Цена],"",0,1)</f>
        <v>7999</v>
      </c>
      <c r="H2293" s="2" t="str">
        <f>M01_SETTINGS!$F$2</f>
        <v>KASPI</v>
      </c>
    </row>
    <row r="2294" spans="1:8" x14ac:dyDescent="0.35">
      <c r="A2294" s="2">
        <v>518455705</v>
      </c>
      <c r="B2294" s="3">
        <f>_xlfn.XLOOKUP(A2294,[3]!Table13456[No заказа],[3]!Table13456[Дата
отправки],"",0,1)</f>
        <v>45736</v>
      </c>
      <c r="C2294" s="3"/>
      <c r="D2294" s="3"/>
      <c r="F2294" s="5">
        <f>_xlfn.XLOOKUP(A2294,[3]!Table13456[No заказа],[3]!Table13456[Количество],"",0,1)</f>
        <v>1</v>
      </c>
      <c r="G2294" s="5">
        <f>_xlfn.XLOOKUP(A2294,[3]!Table13456[No заказа],[3]!Table13456[Цена],"",0,1)</f>
        <v>8431</v>
      </c>
      <c r="H2294" s="2" t="str">
        <f>M01_SETTINGS!$F$2</f>
        <v>KASPI</v>
      </c>
    </row>
    <row r="2295" spans="1:8" x14ac:dyDescent="0.35">
      <c r="A2295" s="2">
        <v>518705937</v>
      </c>
      <c r="B2295" s="3">
        <f>_xlfn.XLOOKUP(A2295,[3]!Table13456[No заказа],[3]!Table13456[Дата
отправки],"",0,1)</f>
        <v>45736</v>
      </c>
      <c r="C2295" s="3"/>
      <c r="D2295" s="3"/>
      <c r="F2295" s="5">
        <f>_xlfn.XLOOKUP(A2295,[3]!Table13456[No заказа],[3]!Table13456[Количество],"",0,1)</f>
        <v>1</v>
      </c>
      <c r="G2295" s="5">
        <f>_xlfn.XLOOKUP(A2295,[3]!Table13456[No заказа],[3]!Table13456[Цена],"",0,1)</f>
        <v>31876</v>
      </c>
      <c r="H2295" s="2" t="str">
        <f>M01_SETTINGS!$F$2</f>
        <v>KASPI</v>
      </c>
    </row>
    <row r="2296" spans="1:8" x14ac:dyDescent="0.35">
      <c r="A2296" s="2">
        <v>517792993</v>
      </c>
      <c r="B2296" s="3">
        <f>_xlfn.XLOOKUP(A2296,[3]!Table13456[No заказа],[3]!Table13456[Дата
отправки],"",0,1)</f>
        <v>45735</v>
      </c>
      <c r="C2296" s="3"/>
      <c r="D2296" s="3"/>
      <c r="F2296" s="5">
        <f>_xlfn.XLOOKUP(A2296,[3]!Table13456[No заказа],[3]!Table13456[Количество],"",0,1)</f>
        <v>1</v>
      </c>
      <c r="G2296" s="5">
        <f>_xlfn.XLOOKUP(A2296,[3]!Table13456[No заказа],[3]!Table13456[Цена],"",0,1)</f>
        <v>8523</v>
      </c>
      <c r="H2296" s="2" t="str">
        <f>M01_SETTINGS!$F$2</f>
        <v>KASPI</v>
      </c>
    </row>
    <row r="2297" spans="1:8" x14ac:dyDescent="0.35">
      <c r="A2297" s="2">
        <v>517676495</v>
      </c>
      <c r="B2297" s="3">
        <f>_xlfn.XLOOKUP(A2297,[3]!Table13456[No заказа],[3]!Table13456[Дата
отправки],"",0,1)</f>
        <v>45735</v>
      </c>
      <c r="C2297" s="3"/>
      <c r="D2297" s="3"/>
      <c r="F2297" s="5">
        <f>_xlfn.XLOOKUP(A2297,[3]!Table13456[No заказа],[3]!Table13456[Количество],"",0,1)</f>
        <v>1</v>
      </c>
      <c r="G2297" s="5">
        <f>_xlfn.XLOOKUP(A2297,[3]!Table13456[No заказа],[3]!Table13456[Цена],"",0,1)</f>
        <v>8480</v>
      </c>
      <c r="H2297" s="2" t="str">
        <f>M01_SETTINGS!$F$2</f>
        <v>KASPI</v>
      </c>
    </row>
    <row r="2298" spans="1:8" x14ac:dyDescent="0.35">
      <c r="A2298" s="2">
        <v>517972155</v>
      </c>
      <c r="B2298" s="3">
        <f>_xlfn.XLOOKUP(A2298,[3]!Table13456[No заказа],[3]!Table13456[Дата
отправки],"",0,1)</f>
        <v>45735</v>
      </c>
      <c r="C2298" s="3"/>
      <c r="D2298" s="3"/>
      <c r="F2298" s="5">
        <f>_xlfn.XLOOKUP(A2298,[3]!Table13456[No заказа],[3]!Table13456[Количество],"",0,1)</f>
        <v>1</v>
      </c>
      <c r="G2298" s="5">
        <f>_xlfn.XLOOKUP(A2298,[3]!Table13456[No заказа],[3]!Table13456[Цена],"",0,1)</f>
        <v>9000</v>
      </c>
      <c r="H2298" s="2" t="str">
        <f>M01_SETTINGS!$F$2</f>
        <v>KASPI</v>
      </c>
    </row>
    <row r="2299" spans="1:8" x14ac:dyDescent="0.35">
      <c r="A2299" s="2">
        <v>517809889</v>
      </c>
      <c r="B2299" s="3">
        <f>_xlfn.XLOOKUP(A2299,[3]!Table13456[No заказа],[3]!Table13456[Дата
отправки],"",0,1)</f>
        <v>45735</v>
      </c>
      <c r="C2299" s="3"/>
      <c r="D2299" s="3"/>
      <c r="F2299" s="5">
        <f>_xlfn.XLOOKUP(A2299,[3]!Table13456[No заказа],[3]!Table13456[Количество],"",0,1)</f>
        <v>1</v>
      </c>
      <c r="G2299" s="5">
        <f>_xlfn.XLOOKUP(A2299,[3]!Table13456[No заказа],[3]!Table13456[Цена],"",0,1)</f>
        <v>8480</v>
      </c>
      <c r="H2299" s="2" t="str">
        <f>M01_SETTINGS!$F$2</f>
        <v>KASPI</v>
      </c>
    </row>
    <row r="2300" spans="1:8" x14ac:dyDescent="0.35">
      <c r="A2300" s="2">
        <v>517687652</v>
      </c>
      <c r="B2300" s="3">
        <f>_xlfn.XLOOKUP(A2300,[3]!Table13456[No заказа],[3]!Table13456[Дата
отправки],"",0,1)</f>
        <v>45735</v>
      </c>
      <c r="C2300" s="3"/>
      <c r="D2300" s="3"/>
      <c r="F2300" s="5">
        <f>_xlfn.XLOOKUP(A2300,[3]!Table13456[No заказа],[3]!Table13456[Количество],"",0,1)</f>
        <v>1</v>
      </c>
      <c r="G2300" s="5">
        <f>_xlfn.XLOOKUP(A2300,[3]!Table13456[No заказа],[3]!Table13456[Цена],"",0,1)</f>
        <v>9379</v>
      </c>
      <c r="H2300" s="2" t="str">
        <f>M01_SETTINGS!$F$2</f>
        <v>KASPI</v>
      </c>
    </row>
    <row r="2301" spans="1:8" x14ac:dyDescent="0.35">
      <c r="A2301" s="2">
        <v>518015488</v>
      </c>
      <c r="B2301" s="3">
        <f>_xlfn.XLOOKUP(A2301,[3]!Table13456[No заказа],[3]!Table13456[Дата
отправки],"",0,1)</f>
        <v>45735</v>
      </c>
      <c r="C2301" s="3"/>
      <c r="D2301" s="3"/>
      <c r="F2301" s="5">
        <f>_xlfn.XLOOKUP(A2301,[3]!Table13456[No заказа],[3]!Table13456[Количество],"",0,1)</f>
        <v>1</v>
      </c>
      <c r="G2301" s="5">
        <f>_xlfn.XLOOKUP(A2301,[3]!Table13456[No заказа],[3]!Table13456[Цена],"",0,1)</f>
        <v>8998</v>
      </c>
      <c r="H2301" s="2" t="str">
        <f>M01_SETTINGS!$F$2</f>
        <v>KASPI</v>
      </c>
    </row>
    <row r="2302" spans="1:8" x14ac:dyDescent="0.35">
      <c r="A2302" s="2">
        <v>517674379</v>
      </c>
      <c r="B2302" s="3">
        <f>_xlfn.XLOOKUP(A2302,[3]!Table13456[No заказа],[3]!Table13456[Дата
отправки],"",0,1)</f>
        <v>45735</v>
      </c>
      <c r="C2302" s="3"/>
      <c r="D2302" s="3"/>
      <c r="F2302" s="5">
        <f>_xlfn.XLOOKUP(A2302,[3]!Table13456[No заказа],[3]!Table13456[Количество],"",0,1)</f>
        <v>1</v>
      </c>
      <c r="G2302" s="5">
        <f>_xlfn.XLOOKUP(A2302,[3]!Table13456[No заказа],[3]!Table13456[Цена],"",0,1)</f>
        <v>8480</v>
      </c>
      <c r="H2302" s="2" t="str">
        <f>M01_SETTINGS!$F$2</f>
        <v>KASPI</v>
      </c>
    </row>
    <row r="2303" spans="1:8" x14ac:dyDescent="0.35">
      <c r="A2303" s="2">
        <v>517817352</v>
      </c>
      <c r="B2303" s="3">
        <f>_xlfn.XLOOKUP(A2303,[3]!Table13456[No заказа],[3]!Table13456[Дата
отправки],"",0,1)</f>
        <v>45735</v>
      </c>
      <c r="C2303" s="3"/>
      <c r="D2303" s="3"/>
      <c r="F2303" s="5">
        <f>_xlfn.XLOOKUP(A2303,[3]!Table13456[No заказа],[3]!Table13456[Количество],"",0,1)</f>
        <v>1</v>
      </c>
      <c r="G2303" s="5">
        <f>_xlfn.XLOOKUP(A2303,[3]!Table13456[No заказа],[3]!Table13456[Цена],"",0,1)</f>
        <v>9353</v>
      </c>
      <c r="H2303" s="2" t="str">
        <f>M01_SETTINGS!$F$2</f>
        <v>KASPI</v>
      </c>
    </row>
    <row r="2304" spans="1:8" x14ac:dyDescent="0.35">
      <c r="A2304" s="2">
        <v>517923216</v>
      </c>
      <c r="B2304" s="3">
        <f>_xlfn.XLOOKUP(A2304,[3]!Table13456[No заказа],[3]!Table13456[Дата
отправки],"",0,1)</f>
        <v>45735</v>
      </c>
      <c r="C2304" s="3"/>
      <c r="D2304" s="3"/>
      <c r="F2304" s="5">
        <f>_xlfn.XLOOKUP(A2304,[3]!Table13456[No заказа],[3]!Table13456[Количество],"",0,1)</f>
        <v>1</v>
      </c>
      <c r="G2304" s="5">
        <f>_xlfn.XLOOKUP(A2304,[3]!Table13456[No заказа],[3]!Table13456[Цена],"",0,1)</f>
        <v>9338</v>
      </c>
      <c r="H2304" s="2" t="str">
        <f>M01_SETTINGS!$F$2</f>
        <v>KASPI</v>
      </c>
    </row>
    <row r="2305" spans="1:8" x14ac:dyDescent="0.35">
      <c r="A2305" s="2">
        <v>518075921</v>
      </c>
      <c r="B2305" s="3">
        <f>_xlfn.XLOOKUP(A2305,[3]!Table13456[No заказа],[3]!Table13456[Дата
отправки],"",0,1)</f>
        <v>45735</v>
      </c>
      <c r="C2305" s="3"/>
      <c r="D2305" s="3"/>
      <c r="F2305" s="5">
        <f>_xlfn.XLOOKUP(A2305,[3]!Table13456[No заказа],[3]!Table13456[Количество],"",0,1)</f>
        <v>1</v>
      </c>
      <c r="G2305" s="5">
        <f>_xlfn.XLOOKUP(A2305,[3]!Table13456[No заказа],[3]!Table13456[Цена],"",0,1)</f>
        <v>14990</v>
      </c>
      <c r="H2305" s="2" t="str">
        <f>M01_SETTINGS!$F$2</f>
        <v>KASPI</v>
      </c>
    </row>
    <row r="2306" spans="1:8" x14ac:dyDescent="0.35">
      <c r="A2306" s="2">
        <v>518166290</v>
      </c>
      <c r="B2306" s="3">
        <f>_xlfn.XLOOKUP(A2306,[3]!Table13456[No заказа],[3]!Table13456[Дата
отправки],"",0,1)</f>
        <v>45735</v>
      </c>
      <c r="C2306" s="3"/>
      <c r="D2306" s="3"/>
      <c r="F2306" s="5">
        <f>_xlfn.XLOOKUP(A2306,[3]!Table13456[No заказа],[3]!Table13456[Количество],"",0,1)</f>
        <v>1</v>
      </c>
      <c r="G2306" s="5">
        <f>_xlfn.XLOOKUP(A2306,[3]!Table13456[No заказа],[3]!Table13456[Цена],"",0,1)</f>
        <v>14990</v>
      </c>
      <c r="H2306" s="2" t="str">
        <f>M01_SETTINGS!$F$2</f>
        <v>KASPI</v>
      </c>
    </row>
    <row r="2307" spans="1:8" x14ac:dyDescent="0.35">
      <c r="A2307" s="2">
        <v>517732336</v>
      </c>
      <c r="B2307" s="3">
        <f>_xlfn.XLOOKUP(A2307,[3]!Table13456[No заказа],[3]!Table13456[Дата
отправки],"",0,1)</f>
        <v>45735</v>
      </c>
      <c r="C2307" s="3"/>
      <c r="D2307" s="3"/>
      <c r="F2307" s="5">
        <f>_xlfn.XLOOKUP(A2307,[3]!Table13456[No заказа],[3]!Table13456[Количество],"",0,1)</f>
        <v>1</v>
      </c>
      <c r="G2307" s="5">
        <f>_xlfn.XLOOKUP(A2307,[3]!Table13456[No заказа],[3]!Table13456[Цена],"",0,1)</f>
        <v>14990</v>
      </c>
      <c r="H2307" s="2" t="str">
        <f>M01_SETTINGS!$F$2</f>
        <v>KASPI</v>
      </c>
    </row>
    <row r="2308" spans="1:8" x14ac:dyDescent="0.35">
      <c r="A2308" s="2">
        <v>518157119</v>
      </c>
      <c r="B2308" s="3">
        <f>_xlfn.XLOOKUP(A2308,[3]!Table13456[No заказа],[3]!Table13456[Дата
отправки],"",0,1)</f>
        <v>45735</v>
      </c>
      <c r="C2308" s="3"/>
      <c r="D2308" s="3"/>
      <c r="F2308" s="5">
        <f>_xlfn.XLOOKUP(A2308,[3]!Table13456[No заказа],[3]!Table13456[Количество],"",0,1)</f>
        <v>1</v>
      </c>
      <c r="G2308" s="5">
        <f>_xlfn.XLOOKUP(A2308,[3]!Table13456[No заказа],[3]!Table13456[Цена],"",0,1)</f>
        <v>14990</v>
      </c>
      <c r="H2308" s="2" t="str">
        <f>M01_SETTINGS!$F$2</f>
        <v>KASPI</v>
      </c>
    </row>
    <row r="2309" spans="1:8" x14ac:dyDescent="0.35">
      <c r="A2309" s="2">
        <v>517895298</v>
      </c>
      <c r="B2309" s="3">
        <f>_xlfn.XLOOKUP(A2309,[3]!Table13456[No заказа],[3]!Table13456[Дата
отправки],"",0,1)</f>
        <v>45735</v>
      </c>
      <c r="C2309" s="3"/>
      <c r="D2309" s="3"/>
      <c r="F2309" s="5">
        <f>_xlfn.XLOOKUP(A2309,[3]!Table13456[No заказа],[3]!Table13456[Количество],"",0,1)</f>
        <v>1</v>
      </c>
      <c r="G2309" s="5">
        <f>_xlfn.XLOOKUP(A2309,[3]!Table13456[No заказа],[3]!Table13456[Цена],"",0,1)</f>
        <v>8635</v>
      </c>
      <c r="H2309" s="2" t="str">
        <f>M01_SETTINGS!$F$2</f>
        <v>KASPI</v>
      </c>
    </row>
    <row r="2310" spans="1:8" x14ac:dyDescent="0.35">
      <c r="A2310" s="2">
        <v>517911776</v>
      </c>
      <c r="B2310" s="3">
        <f>_xlfn.XLOOKUP(A2310,[3]!Table13456[No заказа],[3]!Table13456[Дата
отправки],"",0,1)</f>
        <v>45735</v>
      </c>
      <c r="C2310" s="3"/>
      <c r="D2310" s="3"/>
      <c r="F2310" s="5">
        <f>_xlfn.XLOOKUP(A2310,[3]!Table13456[No заказа],[3]!Table13456[Количество],"",0,1)</f>
        <v>1</v>
      </c>
      <c r="G2310" s="5">
        <f>_xlfn.XLOOKUP(A2310,[3]!Table13456[No заказа],[3]!Table13456[Цена],"",0,1)</f>
        <v>8440</v>
      </c>
      <c r="H2310" s="2" t="str">
        <f>M01_SETTINGS!$F$2</f>
        <v>KASPI</v>
      </c>
    </row>
    <row r="2311" spans="1:8" x14ac:dyDescent="0.35">
      <c r="A2311" s="2">
        <v>517812653</v>
      </c>
      <c r="B2311" s="3">
        <f>_xlfn.XLOOKUP(A2311,[3]!Table13456[No заказа],[3]!Table13456[Дата
отправки],"",0,1)</f>
        <v>45735</v>
      </c>
      <c r="C2311" s="3"/>
      <c r="D2311" s="3"/>
      <c r="F2311" s="5">
        <f>_xlfn.XLOOKUP(A2311,[3]!Table13456[No заказа],[3]!Table13456[Количество],"",0,1)</f>
        <v>1</v>
      </c>
      <c r="G2311" s="5">
        <f>_xlfn.XLOOKUP(A2311,[3]!Table13456[No заказа],[3]!Table13456[Цена],"",0,1)</f>
        <v>8987</v>
      </c>
      <c r="H2311" s="2" t="str">
        <f>M01_SETTINGS!$F$2</f>
        <v>KASPI</v>
      </c>
    </row>
    <row r="2312" spans="1:8" x14ac:dyDescent="0.35">
      <c r="A2312" s="2">
        <v>517778141</v>
      </c>
      <c r="B2312" s="3">
        <f>_xlfn.XLOOKUP(A2312,[3]!Table13456[No заказа],[3]!Table13456[Дата
отправки],"",0,1)</f>
        <v>45735</v>
      </c>
      <c r="C2312" s="3"/>
      <c r="D2312" s="3"/>
      <c r="F2312" s="5">
        <f>_xlfn.XLOOKUP(A2312,[3]!Table13456[No заказа],[3]!Table13456[Количество],"",0,1)</f>
        <v>1</v>
      </c>
      <c r="G2312" s="5">
        <f>_xlfn.XLOOKUP(A2312,[3]!Table13456[No заказа],[3]!Table13456[Цена],"",0,1)</f>
        <v>8986</v>
      </c>
      <c r="H2312" s="2" t="str">
        <f>M01_SETTINGS!$F$2</f>
        <v>KASPI</v>
      </c>
    </row>
    <row r="2313" spans="1:8" x14ac:dyDescent="0.35">
      <c r="A2313" s="2">
        <v>517854758</v>
      </c>
      <c r="B2313" s="3">
        <f>_xlfn.XLOOKUP(A2313,[3]!Table13456[No заказа],[3]!Table13456[Дата
отправки],"",0,1)</f>
        <v>45735</v>
      </c>
      <c r="C2313" s="3"/>
      <c r="D2313" s="3"/>
      <c r="F2313" s="5">
        <f>_xlfn.XLOOKUP(A2313,[3]!Table13456[No заказа],[3]!Table13456[Количество],"",0,1)</f>
        <v>1</v>
      </c>
      <c r="G2313" s="5">
        <f>_xlfn.XLOOKUP(A2313,[3]!Table13456[No заказа],[3]!Table13456[Цена],"",0,1)</f>
        <v>29995</v>
      </c>
      <c r="H2313" s="2" t="str">
        <f>M01_SETTINGS!$F$2</f>
        <v>KASPI</v>
      </c>
    </row>
    <row r="2314" spans="1:8" x14ac:dyDescent="0.35">
      <c r="A2314" s="2">
        <v>517448846</v>
      </c>
      <c r="B2314" s="3">
        <f>_xlfn.XLOOKUP(A2314,[3]!Table13456[No заказа],[3]!Table13456[Дата
отправки],"",0,1)</f>
        <v>45734</v>
      </c>
      <c r="C2314" s="3"/>
      <c r="D2314" s="3"/>
      <c r="F2314" s="5">
        <f>_xlfn.XLOOKUP(A2314,[3]!Table13456[No заказа],[3]!Table13456[Количество],"",0,1)</f>
        <v>1</v>
      </c>
      <c r="G2314" s="5">
        <f>_xlfn.XLOOKUP(A2314,[3]!Table13456[No заказа],[3]!Table13456[Цена],"",0,1)</f>
        <v>8496</v>
      </c>
      <c r="H2314" s="2" t="str">
        <f>M01_SETTINGS!$F$2</f>
        <v>KASPI</v>
      </c>
    </row>
    <row r="2315" spans="1:8" x14ac:dyDescent="0.35">
      <c r="A2315" s="2">
        <v>517345698</v>
      </c>
      <c r="B2315" s="3">
        <f>_xlfn.XLOOKUP(A2315,[3]!Table13456[No заказа],[3]!Table13456[Дата
отправки],"",0,1)</f>
        <v>45734</v>
      </c>
      <c r="C2315" s="3"/>
      <c r="D2315" s="3"/>
      <c r="F2315" s="5">
        <f>_xlfn.XLOOKUP(A2315,[3]!Table13456[No заказа],[3]!Table13456[Количество],"",0,1)</f>
        <v>1</v>
      </c>
      <c r="G2315" s="5">
        <f>_xlfn.XLOOKUP(A2315,[3]!Table13456[No заказа],[3]!Table13456[Цена],"",0,1)</f>
        <v>8800</v>
      </c>
      <c r="H2315" s="2" t="str">
        <f>M01_SETTINGS!$F$2</f>
        <v>KASPI</v>
      </c>
    </row>
    <row r="2316" spans="1:8" x14ac:dyDescent="0.35">
      <c r="A2316" s="2">
        <v>517316763</v>
      </c>
      <c r="B2316" s="3">
        <f>_xlfn.XLOOKUP(A2316,[3]!Table13456[No заказа],[3]!Table13456[Дата
отправки],"",0,1)</f>
        <v>45734</v>
      </c>
      <c r="C2316" s="3"/>
      <c r="D2316" s="3"/>
      <c r="F2316" s="5">
        <f>_xlfn.XLOOKUP(A2316,[3]!Table13456[No заказа],[3]!Table13456[Количество],"",0,1)</f>
        <v>1</v>
      </c>
      <c r="G2316" s="5">
        <f>_xlfn.XLOOKUP(A2316,[3]!Table13456[No заказа],[3]!Table13456[Цена],"",0,1)</f>
        <v>8480</v>
      </c>
      <c r="H2316" s="2" t="str">
        <f>M01_SETTINGS!$F$2</f>
        <v>KASPI</v>
      </c>
    </row>
    <row r="2317" spans="1:8" x14ac:dyDescent="0.35">
      <c r="A2317" s="2">
        <v>517459358</v>
      </c>
      <c r="B2317" s="3">
        <f>_xlfn.XLOOKUP(A2317,[3]!Table13456[No заказа],[3]!Table13456[Дата
отправки],"",0,1)</f>
        <v>45734</v>
      </c>
      <c r="C2317" s="3"/>
      <c r="D2317" s="3"/>
      <c r="F2317" s="5">
        <f>_xlfn.XLOOKUP(A2317,[3]!Table13456[No заказа],[3]!Table13456[Количество],"",0,1)</f>
        <v>1</v>
      </c>
      <c r="G2317" s="5">
        <f>_xlfn.XLOOKUP(A2317,[3]!Table13456[No заказа],[3]!Table13456[Цена],"",0,1)</f>
        <v>9384</v>
      </c>
      <c r="H2317" s="2" t="str">
        <f>M01_SETTINGS!$F$2</f>
        <v>KASPI</v>
      </c>
    </row>
    <row r="2318" spans="1:8" x14ac:dyDescent="0.35">
      <c r="A2318" s="2">
        <v>517140777</v>
      </c>
      <c r="B2318" s="3">
        <f>_xlfn.XLOOKUP(A2318,[3]!Table13456[No заказа],[3]!Table13456[Дата
отправки],"",0,1)</f>
        <v>45734</v>
      </c>
      <c r="C2318" s="3"/>
      <c r="D2318" s="3"/>
      <c r="F2318" s="5">
        <f>_xlfn.XLOOKUP(A2318,[3]!Table13456[No заказа],[3]!Table13456[Количество],"",0,1)</f>
        <v>1</v>
      </c>
      <c r="G2318" s="5">
        <f>_xlfn.XLOOKUP(A2318,[3]!Table13456[No заказа],[3]!Table13456[Цена],"",0,1)</f>
        <v>14990</v>
      </c>
      <c r="H2318" s="2" t="str">
        <f>M01_SETTINGS!$F$2</f>
        <v>KASPI</v>
      </c>
    </row>
    <row r="2319" spans="1:8" x14ac:dyDescent="0.35">
      <c r="A2319" s="2">
        <v>517262341</v>
      </c>
      <c r="B2319" s="3">
        <f>_xlfn.XLOOKUP(A2319,[3]!Table13456[No заказа],[3]!Table13456[Дата
отправки],"",0,1)</f>
        <v>45734</v>
      </c>
      <c r="C2319" s="3"/>
      <c r="D2319" s="3"/>
      <c r="F2319" s="5">
        <f>_xlfn.XLOOKUP(A2319,[3]!Table13456[No заказа],[3]!Table13456[Количество],"",0,1)</f>
        <v>1</v>
      </c>
      <c r="G2319" s="5">
        <f>_xlfn.XLOOKUP(A2319,[3]!Table13456[No заказа],[3]!Table13456[Цена],"",0,1)</f>
        <v>14990</v>
      </c>
      <c r="H2319" s="2" t="str">
        <f>M01_SETTINGS!$F$2</f>
        <v>KASPI</v>
      </c>
    </row>
    <row r="2320" spans="1:8" x14ac:dyDescent="0.35">
      <c r="A2320" s="2">
        <v>517383372</v>
      </c>
      <c r="B2320" s="3">
        <f>_xlfn.XLOOKUP(A2320,[3]!Table13456[No заказа],[3]!Table13456[Дата
отправки],"",0,1)</f>
        <v>45734</v>
      </c>
      <c r="C2320" s="3"/>
      <c r="D2320" s="3"/>
      <c r="F2320" s="5">
        <f>_xlfn.XLOOKUP(A2320,[3]!Table13456[No заказа],[3]!Table13456[Количество],"",0,1)</f>
        <v>1</v>
      </c>
      <c r="G2320" s="5">
        <f>_xlfn.XLOOKUP(A2320,[3]!Table13456[No заказа],[3]!Table13456[Цена],"",0,1)</f>
        <v>9894</v>
      </c>
      <c r="H2320" s="2" t="str">
        <f>M01_SETTINGS!$F$2</f>
        <v>KASPI</v>
      </c>
    </row>
    <row r="2321" spans="1:8" x14ac:dyDescent="0.35">
      <c r="A2321" s="2">
        <v>517227798</v>
      </c>
      <c r="B2321" s="3">
        <f>_xlfn.XLOOKUP(A2321,[3]!Table13456[No заказа],[3]!Table13456[Дата
отправки],"",0,1)</f>
        <v>45734</v>
      </c>
      <c r="C2321" s="3"/>
      <c r="D2321" s="3"/>
      <c r="F2321" s="5">
        <f>_xlfn.XLOOKUP(A2321,[3]!Table13456[No заказа],[3]!Table13456[Количество],"",0,1)</f>
        <v>1</v>
      </c>
      <c r="G2321" s="5">
        <f>_xlfn.XLOOKUP(A2321,[3]!Table13456[No заказа],[3]!Table13456[Цена],"",0,1)</f>
        <v>8440</v>
      </c>
      <c r="H2321" s="2" t="str">
        <f>M01_SETTINGS!$F$2</f>
        <v>KASPI</v>
      </c>
    </row>
    <row r="2322" spans="1:8" x14ac:dyDescent="0.35">
      <c r="A2322" s="2">
        <v>517450214</v>
      </c>
      <c r="B2322" s="3">
        <f>_xlfn.XLOOKUP(A2322,[3]!Table13456[No заказа],[3]!Table13456[Дата
отправки],"",0,1)</f>
        <v>45734</v>
      </c>
      <c r="C2322" s="3"/>
      <c r="D2322" s="3"/>
      <c r="F2322" s="5">
        <f>_xlfn.XLOOKUP(A2322,[3]!Table13456[No заказа],[3]!Table13456[Количество],"",0,1)</f>
        <v>1</v>
      </c>
      <c r="G2322" s="5">
        <f>_xlfn.XLOOKUP(A2322,[3]!Table13456[No заказа],[3]!Table13456[Цена],"",0,1)</f>
        <v>8454</v>
      </c>
      <c r="H2322" s="2" t="str">
        <f>M01_SETTINGS!$F$2</f>
        <v>KASPI</v>
      </c>
    </row>
    <row r="2323" spans="1:8" x14ac:dyDescent="0.35">
      <c r="A2323" s="2">
        <v>517347790</v>
      </c>
      <c r="B2323" s="3">
        <f>_xlfn.XLOOKUP(A2323,[3]!Table13456[No заказа],[3]!Table13456[Дата
отправки],"",0,1)</f>
        <v>45734</v>
      </c>
      <c r="C2323" s="3"/>
      <c r="D2323" s="3"/>
      <c r="F2323" s="5">
        <f>_xlfn.XLOOKUP(A2323,[3]!Table13456[No заказа],[3]!Table13456[Количество],"",0,1)</f>
        <v>1</v>
      </c>
      <c r="G2323" s="5">
        <f>_xlfn.XLOOKUP(A2323,[3]!Table13456[No заказа],[3]!Table13456[Цена],"",0,1)</f>
        <v>8440</v>
      </c>
      <c r="H2323" s="2" t="str">
        <f>M01_SETTINGS!$F$2</f>
        <v>KASPI</v>
      </c>
    </row>
    <row r="2324" spans="1:8" x14ac:dyDescent="0.35">
      <c r="A2324" s="2">
        <v>517475600</v>
      </c>
      <c r="B2324" s="3">
        <f>_xlfn.XLOOKUP(A2324,[3]!Table13456[No заказа],[3]!Table13456[Дата
отправки],"",0,1)</f>
        <v>45734</v>
      </c>
      <c r="C2324" s="3"/>
      <c r="D2324" s="3"/>
      <c r="F2324" s="5">
        <f>_xlfn.XLOOKUP(A2324,[3]!Table13456[No заказа],[3]!Table13456[Количество],"",0,1)</f>
        <v>1</v>
      </c>
      <c r="G2324" s="5">
        <f>_xlfn.XLOOKUP(A2324,[3]!Table13456[No заказа],[3]!Table13456[Цена],"",0,1)</f>
        <v>8583</v>
      </c>
      <c r="H2324" s="2" t="str">
        <f>M01_SETTINGS!$F$2</f>
        <v>KASPI</v>
      </c>
    </row>
    <row r="2325" spans="1:8" x14ac:dyDescent="0.35">
      <c r="A2325" s="2">
        <v>517193627</v>
      </c>
      <c r="B2325" s="3">
        <f>_xlfn.XLOOKUP(A2325,[3]!Table13456[No заказа],[3]!Table13456[Дата
отправки],"",0,1)</f>
        <v>45734</v>
      </c>
      <c r="C2325" s="3"/>
      <c r="D2325" s="3"/>
      <c r="F2325" s="5">
        <f>_xlfn.XLOOKUP(A2325,[3]!Table13456[No заказа],[3]!Table13456[Количество],"",0,1)</f>
        <v>1</v>
      </c>
      <c r="G2325" s="5">
        <f>_xlfn.XLOOKUP(A2325,[3]!Table13456[No заказа],[3]!Table13456[Цена],"",0,1)</f>
        <v>8996</v>
      </c>
      <c r="H2325" s="2" t="str">
        <f>M01_SETTINGS!$F$2</f>
        <v>KASPI</v>
      </c>
    </row>
    <row r="2326" spans="1:8" x14ac:dyDescent="0.35">
      <c r="A2326" s="2">
        <v>517399012</v>
      </c>
      <c r="B2326" s="3">
        <f>_xlfn.XLOOKUP(A2326,[3]!Table13456[No заказа],[3]!Table13456[Дата
отправки],"",0,1)</f>
        <v>45734</v>
      </c>
      <c r="C2326" s="3"/>
      <c r="D2326" s="3"/>
      <c r="F2326" s="5">
        <f>_xlfn.XLOOKUP(A2326,[3]!Table13456[No заказа],[3]!Table13456[Количество],"",0,1)</f>
        <v>1</v>
      </c>
      <c r="G2326" s="5">
        <f>_xlfn.XLOOKUP(A2326,[3]!Table13456[No заказа],[3]!Table13456[Цена],"",0,1)</f>
        <v>11996</v>
      </c>
      <c r="H2326" s="2" t="str">
        <f>M01_SETTINGS!$F$2</f>
        <v>KASPI</v>
      </c>
    </row>
    <row r="2327" spans="1:8" x14ac:dyDescent="0.35">
      <c r="A2327" s="2">
        <v>517367214</v>
      </c>
      <c r="B2327" s="3">
        <f>_xlfn.XLOOKUP(A2327,[3]!Table13456[No заказа],[3]!Table13456[Дата
отправки],"",0,1)</f>
        <v>45734</v>
      </c>
      <c r="C2327" s="3"/>
      <c r="D2327" s="3"/>
      <c r="F2327" s="5">
        <f>_xlfn.XLOOKUP(A2327,[3]!Table13456[No заказа],[3]!Table13456[Количество],"",0,1)</f>
        <v>1</v>
      </c>
      <c r="G2327" s="5">
        <f>_xlfn.XLOOKUP(A2327,[3]!Table13456[No заказа],[3]!Table13456[Цена],"",0,1)</f>
        <v>8570</v>
      </c>
      <c r="H2327" s="2" t="str">
        <f>M01_SETTINGS!$F$2</f>
        <v>KASPI</v>
      </c>
    </row>
    <row r="2328" spans="1:8" x14ac:dyDescent="0.35">
      <c r="A2328" s="2">
        <v>517392613</v>
      </c>
      <c r="B2328" s="3">
        <f>_xlfn.XLOOKUP(A2328,[3]!Table13456[No заказа],[3]!Table13456[Дата
отправки],"",0,1)</f>
        <v>45734</v>
      </c>
      <c r="C2328" s="3"/>
      <c r="D2328" s="3"/>
      <c r="F2328" s="5">
        <f>_xlfn.XLOOKUP(A2328,[3]!Table13456[No заказа],[3]!Table13456[Количество],"",0,1)</f>
        <v>1</v>
      </c>
      <c r="G2328" s="5">
        <f>_xlfn.XLOOKUP(A2328,[3]!Table13456[No заказа],[3]!Table13456[Цена],"",0,1)</f>
        <v>8478</v>
      </c>
      <c r="H2328" s="2" t="str">
        <f>M01_SETTINGS!$F$2</f>
        <v>KASPI</v>
      </c>
    </row>
    <row r="2329" spans="1:8" x14ac:dyDescent="0.35">
      <c r="A2329" s="2">
        <v>517318079</v>
      </c>
      <c r="B2329" s="3">
        <f>_xlfn.XLOOKUP(A2329,[3]!Table13456[No заказа],[3]!Table13456[Дата
отправки],"",0,1)</f>
        <v>45734</v>
      </c>
      <c r="C2329" s="3"/>
      <c r="D2329" s="3"/>
      <c r="F2329" s="5">
        <f>_xlfn.XLOOKUP(A2329,[3]!Table13456[No заказа],[3]!Table13456[Количество],"",0,1)</f>
        <v>1</v>
      </c>
      <c r="G2329" s="5">
        <f>_xlfn.XLOOKUP(A2329,[3]!Table13456[No заказа],[3]!Table13456[Цена],"",0,1)</f>
        <v>8796</v>
      </c>
      <c r="H2329" s="2" t="str">
        <f>M01_SETTINGS!$F$2</f>
        <v>KASPI</v>
      </c>
    </row>
    <row r="2330" spans="1:8" x14ac:dyDescent="0.35">
      <c r="A2330" s="2">
        <v>517206930</v>
      </c>
      <c r="B2330" s="3">
        <f>_xlfn.XLOOKUP(A2330,[3]!Table13456[No заказа],[3]!Table13456[Дата
отправки],"",0,1)</f>
        <v>45734</v>
      </c>
      <c r="C2330" s="3"/>
      <c r="D2330" s="3"/>
      <c r="F2330" s="5">
        <f>_xlfn.XLOOKUP(A2330,[3]!Table13456[No заказа],[3]!Table13456[Количество],"",0,1)</f>
        <v>1</v>
      </c>
      <c r="G2330" s="5">
        <f>_xlfn.XLOOKUP(A2330,[3]!Table13456[No заказа],[3]!Table13456[Цена],"",0,1)</f>
        <v>8440</v>
      </c>
      <c r="H2330" s="2" t="str">
        <f>M01_SETTINGS!$F$2</f>
        <v>KASPI</v>
      </c>
    </row>
    <row r="2331" spans="1:8" x14ac:dyDescent="0.35">
      <c r="A2331" s="2">
        <v>516794660</v>
      </c>
      <c r="B2331" s="3">
        <f>_xlfn.XLOOKUP(A2331,[3]!Table13456[No заказа],[3]!Table13456[Дата
отправки],"",0,1)</f>
        <v>45733</v>
      </c>
      <c r="C2331" s="3"/>
      <c r="D2331" s="3"/>
      <c r="F2331" s="5">
        <f>_xlfn.XLOOKUP(A2331,[3]!Table13456[No заказа],[3]!Table13456[Количество],"",0,1)</f>
        <v>1</v>
      </c>
      <c r="G2331" s="5">
        <f>_xlfn.XLOOKUP(A2331,[3]!Table13456[No заказа],[3]!Table13456[Цена],"",0,1)</f>
        <v>8640</v>
      </c>
      <c r="H2331" s="2" t="str">
        <f>M01_SETTINGS!$F$2</f>
        <v>KASPI</v>
      </c>
    </row>
    <row r="2332" spans="1:8" x14ac:dyDescent="0.35">
      <c r="A2332" s="2">
        <v>517071580</v>
      </c>
      <c r="B2332" s="3">
        <f>_xlfn.XLOOKUP(A2332,[3]!Table13456[No заказа],[3]!Table13456[Дата
отправки],"",0,1)</f>
        <v>45733</v>
      </c>
      <c r="C2332" s="3"/>
      <c r="D2332" s="3"/>
      <c r="F2332" s="5">
        <f>_xlfn.XLOOKUP(A2332,[3]!Table13456[No заказа],[3]!Table13456[Количество],"",0,1)</f>
        <v>1</v>
      </c>
      <c r="G2332" s="5">
        <f>_xlfn.XLOOKUP(A2332,[3]!Table13456[No заказа],[3]!Table13456[Цена],"",0,1)</f>
        <v>8988</v>
      </c>
      <c r="H2332" s="2" t="str">
        <f>M01_SETTINGS!$F$2</f>
        <v>KASPI</v>
      </c>
    </row>
    <row r="2333" spans="1:8" x14ac:dyDescent="0.35">
      <c r="A2333" s="2">
        <v>516939936</v>
      </c>
      <c r="B2333" s="3">
        <f>_xlfn.XLOOKUP(A2333,[3]!Table13456[No заказа],[3]!Table13456[Дата
отправки],"",0,1)</f>
        <v>45733</v>
      </c>
      <c r="C2333" s="3"/>
      <c r="D2333" s="3"/>
      <c r="F2333" s="5">
        <f>_xlfn.XLOOKUP(A2333,[3]!Table13456[No заказа],[3]!Table13456[Количество],"",0,1)</f>
        <v>1</v>
      </c>
      <c r="G2333" s="5">
        <f>_xlfn.XLOOKUP(A2333,[3]!Table13456[No заказа],[3]!Table13456[Цена],"",0,1)</f>
        <v>9000</v>
      </c>
      <c r="H2333" s="2" t="str">
        <f>M01_SETTINGS!$F$2</f>
        <v>KASPI</v>
      </c>
    </row>
    <row r="2334" spans="1:8" x14ac:dyDescent="0.35">
      <c r="A2334" s="2">
        <v>516774822</v>
      </c>
      <c r="B2334" s="3">
        <f>_xlfn.XLOOKUP(A2334,[3]!Table13456[No заказа],[3]!Table13456[Дата
отправки],"",0,1)</f>
        <v>45733</v>
      </c>
      <c r="C2334" s="3"/>
      <c r="D2334" s="3"/>
      <c r="F2334" s="5">
        <f>_xlfn.XLOOKUP(A2334,[3]!Table13456[No заказа],[3]!Table13456[Количество],"",0,1)</f>
        <v>1</v>
      </c>
      <c r="G2334" s="5">
        <f>_xlfn.XLOOKUP(A2334,[3]!Table13456[No заказа],[3]!Table13456[Цена],"",0,1)</f>
        <v>14998</v>
      </c>
      <c r="H2334" s="2" t="str">
        <f>M01_SETTINGS!$F$2</f>
        <v>KASPI</v>
      </c>
    </row>
    <row r="2335" spans="1:8" x14ac:dyDescent="0.35">
      <c r="A2335" s="2">
        <v>516627551</v>
      </c>
      <c r="B2335" s="3">
        <f>_xlfn.XLOOKUP(A2335,[3]!Table13456[No заказа],[3]!Table13456[Дата
отправки],"",0,1)</f>
        <v>45733</v>
      </c>
      <c r="C2335" s="3"/>
      <c r="D2335" s="3"/>
      <c r="F2335" s="5">
        <f>_xlfn.XLOOKUP(A2335,[3]!Table13456[No заказа],[3]!Table13456[Количество],"",0,1)</f>
        <v>1</v>
      </c>
      <c r="G2335" s="5">
        <f>_xlfn.XLOOKUP(A2335,[3]!Table13456[No заказа],[3]!Table13456[Цена],"",0,1)</f>
        <v>8998</v>
      </c>
      <c r="H2335" s="2" t="str">
        <f>M01_SETTINGS!$F$2</f>
        <v>KASPI</v>
      </c>
    </row>
    <row r="2336" spans="1:8" x14ac:dyDescent="0.35">
      <c r="A2336" s="2">
        <v>516721630</v>
      </c>
      <c r="B2336" s="3">
        <f>_xlfn.XLOOKUP(A2336,[3]!Table13456[No заказа],[3]!Table13456[Дата
отправки],"",0,1)</f>
        <v>45733</v>
      </c>
      <c r="C2336" s="3"/>
      <c r="D2336" s="3"/>
      <c r="F2336" s="5">
        <f>_xlfn.XLOOKUP(A2336,[3]!Table13456[No заказа],[3]!Table13456[Количество],"",0,1)</f>
        <v>1</v>
      </c>
      <c r="G2336" s="5">
        <f>_xlfn.XLOOKUP(A2336,[3]!Table13456[No заказа],[3]!Table13456[Цена],"",0,1)</f>
        <v>8979</v>
      </c>
      <c r="H2336" s="2" t="str">
        <f>M01_SETTINGS!$F$2</f>
        <v>KASPI</v>
      </c>
    </row>
    <row r="2337" spans="1:8" x14ac:dyDescent="0.35">
      <c r="A2337" s="2">
        <v>517010806</v>
      </c>
      <c r="B2337" s="3">
        <f>_xlfn.XLOOKUP(A2337,[3]!Table13456[No заказа],[3]!Table13456[Дата
отправки],"",0,1)</f>
        <v>45733</v>
      </c>
      <c r="C2337" s="3"/>
      <c r="D2337" s="3"/>
      <c r="F2337" s="5">
        <f>_xlfn.XLOOKUP(A2337,[3]!Table13456[No заказа],[3]!Table13456[Количество],"",0,1)</f>
        <v>1</v>
      </c>
      <c r="G2337" s="5">
        <f>_xlfn.XLOOKUP(A2337,[3]!Table13456[No заказа],[3]!Table13456[Цена],"",0,1)</f>
        <v>8990</v>
      </c>
      <c r="H2337" s="2" t="str">
        <f>M01_SETTINGS!$F$2</f>
        <v>KASPI</v>
      </c>
    </row>
    <row r="2338" spans="1:8" x14ac:dyDescent="0.35">
      <c r="A2338" s="2">
        <v>516803476</v>
      </c>
      <c r="B2338" s="3">
        <f>_xlfn.XLOOKUP(A2338,[3]!Table13456[No заказа],[3]!Table13456[Дата
отправки],"",0,1)</f>
        <v>45733</v>
      </c>
      <c r="C2338" s="3"/>
      <c r="D2338" s="3"/>
      <c r="F2338" s="5">
        <f>_xlfn.XLOOKUP(A2338,[3]!Table13456[No заказа],[3]!Table13456[Количество],"",0,1)</f>
        <v>1</v>
      </c>
      <c r="G2338" s="5">
        <f>_xlfn.XLOOKUP(A2338,[3]!Table13456[No заказа],[3]!Table13456[Цена],"",0,1)</f>
        <v>9452</v>
      </c>
      <c r="H2338" s="2" t="str">
        <f>M01_SETTINGS!$F$2</f>
        <v>KASPI</v>
      </c>
    </row>
    <row r="2339" spans="1:8" x14ac:dyDescent="0.35">
      <c r="A2339" s="2">
        <v>517039456</v>
      </c>
      <c r="B2339" s="3">
        <f>_xlfn.XLOOKUP(A2339,[3]!Table13456[No заказа],[3]!Table13456[Дата
отправки],"",0,1)</f>
        <v>45733</v>
      </c>
      <c r="C2339" s="3"/>
      <c r="D2339" s="3"/>
      <c r="F2339" s="5">
        <f>_xlfn.XLOOKUP(A2339,[3]!Table13456[No заказа],[3]!Table13456[Количество],"",0,1)</f>
        <v>1</v>
      </c>
      <c r="G2339" s="5">
        <f>_xlfn.XLOOKUP(A2339,[3]!Table13456[No заказа],[3]!Table13456[Цена],"",0,1)</f>
        <v>14990</v>
      </c>
      <c r="H2339" s="2" t="str">
        <f>M01_SETTINGS!$F$2</f>
        <v>KASPI</v>
      </c>
    </row>
    <row r="2340" spans="1:8" x14ac:dyDescent="0.35">
      <c r="A2340" s="2">
        <v>516941008</v>
      </c>
      <c r="B2340" s="3">
        <f>_xlfn.XLOOKUP(A2340,[3]!Table13456[No заказа],[3]!Table13456[Дата
отправки],"",0,1)</f>
        <v>45733</v>
      </c>
      <c r="C2340" s="3"/>
      <c r="D2340" s="3"/>
      <c r="F2340" s="5">
        <f>_xlfn.XLOOKUP(A2340,[3]!Table13456[No заказа],[3]!Table13456[Количество],"",0,1)</f>
        <v>1</v>
      </c>
      <c r="G2340" s="5">
        <f>_xlfn.XLOOKUP(A2340,[3]!Table13456[No заказа],[3]!Table13456[Цена],"",0,1)</f>
        <v>14990</v>
      </c>
      <c r="H2340" s="2" t="str">
        <f>M01_SETTINGS!$F$2</f>
        <v>KASPI</v>
      </c>
    </row>
    <row r="2341" spans="1:8" x14ac:dyDescent="0.35">
      <c r="A2341" s="2">
        <v>516705626</v>
      </c>
      <c r="B2341" s="3">
        <f>_xlfn.XLOOKUP(A2341,[3]!Table13456[No заказа],[3]!Table13456[Дата
отправки],"",0,1)</f>
        <v>45733</v>
      </c>
      <c r="C2341" s="3"/>
      <c r="D2341" s="3"/>
      <c r="F2341" s="5">
        <f>_xlfn.XLOOKUP(A2341,[3]!Table13456[No заказа],[3]!Table13456[Количество],"",0,1)</f>
        <v>1</v>
      </c>
      <c r="G2341" s="5">
        <f>_xlfn.XLOOKUP(A2341,[3]!Table13456[No заказа],[3]!Table13456[Цена],"",0,1)</f>
        <v>14990</v>
      </c>
      <c r="H2341" s="2" t="str">
        <f>M01_SETTINGS!$F$2</f>
        <v>KASPI</v>
      </c>
    </row>
    <row r="2342" spans="1:8" x14ac:dyDescent="0.35">
      <c r="A2342" s="2">
        <v>516855796</v>
      </c>
      <c r="B2342" s="3">
        <f>_xlfn.XLOOKUP(A2342,[3]!Table13456[No заказа],[3]!Table13456[Дата
отправки],"",0,1)</f>
        <v>45733</v>
      </c>
      <c r="C2342" s="3"/>
      <c r="D2342" s="3"/>
      <c r="F2342" s="5">
        <f>_xlfn.XLOOKUP(A2342,[3]!Table13456[No заказа],[3]!Table13456[Количество],"",0,1)</f>
        <v>1</v>
      </c>
      <c r="G2342" s="5">
        <f>_xlfn.XLOOKUP(A2342,[3]!Table13456[No заказа],[3]!Table13456[Цена],"",0,1)</f>
        <v>14990</v>
      </c>
      <c r="H2342" s="2" t="str">
        <f>M01_SETTINGS!$F$2</f>
        <v>KASPI</v>
      </c>
    </row>
    <row r="2343" spans="1:8" x14ac:dyDescent="0.35">
      <c r="A2343" s="2">
        <v>516985426</v>
      </c>
      <c r="B2343" s="3">
        <f>_xlfn.XLOOKUP(A2343,[3]!Table13456[No заказа],[3]!Table13456[Дата
отправки],"",0,1)</f>
        <v>45733</v>
      </c>
      <c r="C2343" s="3"/>
      <c r="D2343" s="3"/>
      <c r="F2343" s="5">
        <f>_xlfn.XLOOKUP(A2343,[3]!Table13456[No заказа],[3]!Table13456[Количество],"",0,1)</f>
        <v>1</v>
      </c>
      <c r="G2343" s="5">
        <f>_xlfn.XLOOKUP(A2343,[3]!Table13456[No заказа],[3]!Table13456[Цена],"",0,1)</f>
        <v>14990</v>
      </c>
      <c r="H2343" s="2" t="str">
        <f>M01_SETTINGS!$F$2</f>
        <v>KASPI</v>
      </c>
    </row>
    <row r="2344" spans="1:8" x14ac:dyDescent="0.35">
      <c r="A2344" s="2">
        <v>516572504</v>
      </c>
      <c r="B2344" s="3">
        <f>_xlfn.XLOOKUP(A2344,[3]!Table13456[No заказа],[3]!Table13456[Дата
отправки],"",0,1)</f>
        <v>45733</v>
      </c>
      <c r="C2344" s="3"/>
      <c r="D2344" s="3"/>
      <c r="F2344" s="5">
        <f>_xlfn.XLOOKUP(A2344,[3]!Table13456[No заказа],[3]!Table13456[Количество],"",0,1)</f>
        <v>1</v>
      </c>
      <c r="G2344" s="5">
        <f>_xlfn.XLOOKUP(A2344,[3]!Table13456[No заказа],[3]!Table13456[Цена],"",0,1)</f>
        <v>14990</v>
      </c>
      <c r="H2344" s="2" t="str">
        <f>M01_SETTINGS!$F$2</f>
        <v>KASPI</v>
      </c>
    </row>
    <row r="2345" spans="1:8" x14ac:dyDescent="0.35">
      <c r="A2345" s="2">
        <v>517012135</v>
      </c>
      <c r="B2345" s="3">
        <f>_xlfn.XLOOKUP(A2345,[3]!Table13456[No заказа],[3]!Table13456[Дата
отправки],"",0,1)</f>
        <v>45733</v>
      </c>
      <c r="C2345" s="3"/>
      <c r="D2345" s="3"/>
      <c r="F2345" s="5">
        <f>_xlfn.XLOOKUP(A2345,[3]!Table13456[No заказа],[3]!Table13456[Количество],"",0,1)</f>
        <v>1</v>
      </c>
      <c r="G2345" s="5">
        <f>_xlfn.XLOOKUP(A2345,[3]!Table13456[No заказа],[3]!Table13456[Цена],"",0,1)</f>
        <v>14990</v>
      </c>
      <c r="H2345" s="2" t="str">
        <f>M01_SETTINGS!$F$2</f>
        <v>KASPI</v>
      </c>
    </row>
    <row r="2346" spans="1:8" x14ac:dyDescent="0.35">
      <c r="A2346" s="2">
        <v>516914181</v>
      </c>
      <c r="B2346" s="3">
        <f>_xlfn.XLOOKUP(A2346,[3]!Table13456[No заказа],[3]!Table13456[Дата
отправки],"",0,1)</f>
        <v>45733</v>
      </c>
      <c r="C2346" s="3"/>
      <c r="D2346" s="3"/>
      <c r="F2346" s="5">
        <f>_xlfn.XLOOKUP(A2346,[3]!Table13456[No заказа],[3]!Table13456[Количество],"",0,1)</f>
        <v>1</v>
      </c>
      <c r="G2346" s="5">
        <f>_xlfn.XLOOKUP(A2346,[3]!Table13456[No заказа],[3]!Table13456[Цена],"",0,1)</f>
        <v>14990</v>
      </c>
      <c r="H2346" s="2" t="str">
        <f>M01_SETTINGS!$F$2</f>
        <v>KASPI</v>
      </c>
    </row>
    <row r="2347" spans="1:8" x14ac:dyDescent="0.35">
      <c r="A2347" s="2">
        <v>516681600</v>
      </c>
      <c r="B2347" s="3">
        <f>_xlfn.XLOOKUP(A2347,[3]!Table13456[No заказа],[3]!Table13456[Дата
отправки],"",0,1)</f>
        <v>45733</v>
      </c>
      <c r="C2347" s="3"/>
      <c r="D2347" s="3"/>
      <c r="F2347" s="5">
        <f>_xlfn.XLOOKUP(A2347,[3]!Table13456[No заказа],[3]!Table13456[Количество],"",0,1)</f>
        <v>2</v>
      </c>
      <c r="G2347" s="5">
        <f>_xlfn.XLOOKUP(A2347,[3]!Table13456[No заказа],[3]!Table13456[Цена],"",0,1)</f>
        <v>15918</v>
      </c>
      <c r="H2347" s="2" t="str">
        <f>M01_SETTINGS!$F$2</f>
        <v>KASPI</v>
      </c>
    </row>
    <row r="2348" spans="1:8" x14ac:dyDescent="0.35">
      <c r="A2348" s="2">
        <v>517043514</v>
      </c>
      <c r="B2348" s="3">
        <f>_xlfn.XLOOKUP(A2348,[3]!Table13456[No заказа],[3]!Table13456[Дата
отправки],"",0,1)</f>
        <v>45733</v>
      </c>
      <c r="C2348" s="3"/>
      <c r="D2348" s="3"/>
      <c r="F2348" s="5">
        <f>_xlfn.XLOOKUP(A2348,[3]!Table13456[No заказа],[3]!Table13456[Количество],"",0,1)</f>
        <v>1</v>
      </c>
      <c r="G2348" s="5">
        <f>_xlfn.XLOOKUP(A2348,[3]!Table13456[No заказа],[3]!Table13456[Цена],"",0,1)</f>
        <v>8795</v>
      </c>
      <c r="H2348" s="2" t="str">
        <f>M01_SETTINGS!$F$2</f>
        <v>KASPI</v>
      </c>
    </row>
    <row r="2349" spans="1:8" x14ac:dyDescent="0.35">
      <c r="A2349" s="2">
        <v>516801826</v>
      </c>
      <c r="B2349" s="3">
        <f>_xlfn.XLOOKUP(A2349,[3]!Table13456[No заказа],[3]!Table13456[Дата
отправки],"",0,1)</f>
        <v>45733</v>
      </c>
      <c r="C2349" s="3"/>
      <c r="D2349" s="3"/>
      <c r="F2349" s="5">
        <f>_xlfn.XLOOKUP(A2349,[3]!Table13456[No заказа],[3]!Table13456[Количество],"",0,1)</f>
        <v>1</v>
      </c>
      <c r="G2349" s="5">
        <f>_xlfn.XLOOKUP(A2349,[3]!Table13456[No заказа],[3]!Table13456[Цена],"",0,1)</f>
        <v>8998</v>
      </c>
      <c r="H2349" s="2" t="str">
        <f>M01_SETTINGS!$F$2</f>
        <v>KASPI</v>
      </c>
    </row>
    <row r="2350" spans="1:8" x14ac:dyDescent="0.35">
      <c r="A2350" s="2">
        <v>516873408</v>
      </c>
      <c r="B2350" s="3">
        <f>_xlfn.XLOOKUP(A2350,[3]!Table13456[No заказа],[3]!Table13456[Дата
отправки],"",0,1)</f>
        <v>45733</v>
      </c>
      <c r="C2350" s="3"/>
      <c r="D2350" s="3"/>
      <c r="F2350" s="5">
        <f>_xlfn.XLOOKUP(A2350,[3]!Table13456[No заказа],[3]!Table13456[Количество],"",0,1)</f>
        <v>1</v>
      </c>
      <c r="G2350" s="5">
        <f>_xlfn.XLOOKUP(A2350,[3]!Table13456[No заказа],[3]!Table13456[Цена],"",0,1)</f>
        <v>7911</v>
      </c>
      <c r="H2350" s="2" t="str">
        <f>M01_SETTINGS!$F$2</f>
        <v>KASPI</v>
      </c>
    </row>
    <row r="2351" spans="1:8" x14ac:dyDescent="0.35">
      <c r="A2351" s="2">
        <v>516760147</v>
      </c>
      <c r="B2351" s="3">
        <f>_xlfn.XLOOKUP(A2351,[3]!Table13456[No заказа],[3]!Table13456[Дата
отправки],"",0,1)</f>
        <v>45733</v>
      </c>
      <c r="C2351" s="3"/>
      <c r="D2351" s="3"/>
      <c r="F2351" s="5">
        <f>_xlfn.XLOOKUP(A2351,[3]!Table13456[No заказа],[3]!Table13456[Количество],"",0,1)</f>
        <v>1</v>
      </c>
      <c r="G2351" s="5">
        <f>_xlfn.XLOOKUP(A2351,[3]!Table13456[No заказа],[3]!Table13456[Цена],"",0,1)</f>
        <v>7941</v>
      </c>
      <c r="H2351" s="2" t="str">
        <f>M01_SETTINGS!$F$2</f>
        <v>KASPI</v>
      </c>
    </row>
    <row r="2352" spans="1:8" x14ac:dyDescent="0.35">
      <c r="A2352" s="2">
        <v>516654765</v>
      </c>
      <c r="B2352" s="3">
        <f>_xlfn.XLOOKUP(A2352,[3]!Table13456[No заказа],[3]!Table13456[Дата
отправки],"",0,1)</f>
        <v>45733</v>
      </c>
      <c r="C2352" s="3"/>
      <c r="D2352" s="3"/>
      <c r="F2352" s="5">
        <f>_xlfn.XLOOKUP(A2352,[3]!Table13456[No заказа],[3]!Table13456[Количество],"",0,1)</f>
        <v>1</v>
      </c>
      <c r="G2352" s="5">
        <f>_xlfn.XLOOKUP(A2352,[3]!Table13456[No заказа],[3]!Table13456[Цена],"",0,1)</f>
        <v>7963</v>
      </c>
      <c r="H2352" s="2" t="str">
        <f>M01_SETTINGS!$F$2</f>
        <v>KASPI</v>
      </c>
    </row>
    <row r="2353" spans="1:8" x14ac:dyDescent="0.35">
      <c r="A2353" s="2">
        <v>516955714</v>
      </c>
      <c r="B2353" s="3">
        <f>_xlfn.XLOOKUP(A2353,[3]!Table13456[No заказа],[3]!Table13456[Дата
отправки],"",0,1)</f>
        <v>45733</v>
      </c>
      <c r="C2353" s="3"/>
      <c r="D2353" s="3"/>
      <c r="F2353" s="5">
        <f>_xlfn.XLOOKUP(A2353,[3]!Table13456[No заказа],[3]!Table13456[Количество],"",0,1)</f>
        <v>1</v>
      </c>
      <c r="G2353" s="5">
        <f>_xlfn.XLOOKUP(A2353,[3]!Table13456[No заказа],[3]!Table13456[Цена],"",0,1)</f>
        <v>8377</v>
      </c>
      <c r="H2353" s="2" t="str">
        <f>M01_SETTINGS!$F$2</f>
        <v>KASPI</v>
      </c>
    </row>
    <row r="2354" spans="1:8" x14ac:dyDescent="0.35">
      <c r="A2354" s="2">
        <v>516873680</v>
      </c>
      <c r="B2354" s="3">
        <f>_xlfn.XLOOKUP(A2354,[3]!Table13456[No заказа],[3]!Table13456[Дата
отправки],"",0,1)</f>
        <v>45733</v>
      </c>
      <c r="C2354" s="3"/>
      <c r="D2354" s="3"/>
      <c r="F2354" s="5">
        <f>_xlfn.XLOOKUP(A2354,[3]!Table13456[No заказа],[3]!Table13456[Количество],"",0,1)</f>
        <v>1</v>
      </c>
      <c r="G2354" s="5">
        <f>_xlfn.XLOOKUP(A2354,[3]!Table13456[No заказа],[3]!Table13456[Цена],"",0,1)</f>
        <v>8387</v>
      </c>
      <c r="H2354" s="2" t="str">
        <f>M01_SETTINGS!$F$2</f>
        <v>KASPI</v>
      </c>
    </row>
    <row r="2355" spans="1:8" x14ac:dyDescent="0.35">
      <c r="A2355" s="2">
        <v>516831602</v>
      </c>
      <c r="B2355" s="3">
        <f>_xlfn.XLOOKUP(A2355,[3]!Table13456[No заказа],[3]!Table13456[Дата
отправки],"",0,1)</f>
        <v>45733</v>
      </c>
      <c r="C2355" s="3"/>
      <c r="D2355" s="3"/>
      <c r="F2355" s="5">
        <f>_xlfn.XLOOKUP(A2355,[3]!Table13456[No заказа],[3]!Table13456[Количество],"",0,1)</f>
        <v>1</v>
      </c>
      <c r="G2355" s="5">
        <f>_xlfn.XLOOKUP(A2355,[3]!Table13456[No заказа],[3]!Table13456[Цена],"",0,1)</f>
        <v>7990</v>
      </c>
      <c r="H2355" s="2" t="str">
        <f>M01_SETTINGS!$F$2</f>
        <v>KASPI</v>
      </c>
    </row>
    <row r="2356" spans="1:8" x14ac:dyDescent="0.35">
      <c r="A2356" s="2">
        <v>516698052</v>
      </c>
      <c r="B2356" s="3">
        <f>_xlfn.XLOOKUP(A2356,[3]!Table13456[No заказа],[3]!Table13456[Дата
отправки],"",0,1)</f>
        <v>45733</v>
      </c>
      <c r="C2356" s="3"/>
      <c r="D2356" s="3"/>
      <c r="F2356" s="5">
        <f>_xlfn.XLOOKUP(A2356,[3]!Table13456[No заказа],[3]!Table13456[Количество],"",0,1)</f>
        <v>1</v>
      </c>
      <c r="G2356" s="5">
        <f>_xlfn.XLOOKUP(A2356,[3]!Table13456[No заказа],[3]!Table13456[Цена],"",0,1)</f>
        <v>7990</v>
      </c>
      <c r="H2356" s="2" t="str">
        <f>M01_SETTINGS!$F$2</f>
        <v>KASPI</v>
      </c>
    </row>
    <row r="2357" spans="1:8" x14ac:dyDescent="0.35">
      <c r="A2357" s="2">
        <v>517081767</v>
      </c>
      <c r="B2357" s="3">
        <f>_xlfn.XLOOKUP(A2357,[3]!Table13456[No заказа],[3]!Table13456[Дата
отправки],"",0,1)</f>
        <v>45733</v>
      </c>
      <c r="C2357" s="3"/>
      <c r="D2357" s="3"/>
      <c r="F2357" s="5">
        <f>_xlfn.XLOOKUP(A2357,[3]!Table13456[No заказа],[3]!Table13456[Количество],"",0,1)</f>
        <v>1</v>
      </c>
      <c r="G2357" s="5">
        <f>_xlfn.XLOOKUP(A2357,[3]!Table13456[No заказа],[3]!Table13456[Цена],"",0,1)</f>
        <v>11998</v>
      </c>
      <c r="H2357" s="2" t="str">
        <f>M01_SETTINGS!$F$2</f>
        <v>KASPI</v>
      </c>
    </row>
    <row r="2358" spans="1:8" x14ac:dyDescent="0.35">
      <c r="A2358" s="2">
        <v>516707380</v>
      </c>
      <c r="B2358" s="3">
        <f>_xlfn.XLOOKUP(A2358,[3]!Table13456[No заказа],[3]!Table13456[Дата
отправки],"",0,1)</f>
        <v>45733</v>
      </c>
      <c r="C2358" s="3"/>
      <c r="D2358" s="3"/>
      <c r="F2358" s="5">
        <f>_xlfn.XLOOKUP(A2358,[3]!Table13456[No заказа],[3]!Table13456[Количество],"",0,1)</f>
        <v>1</v>
      </c>
      <c r="G2358" s="5">
        <f>_xlfn.XLOOKUP(A2358,[3]!Table13456[No заказа],[3]!Table13456[Цена],"",0,1)</f>
        <v>8395</v>
      </c>
      <c r="H2358" s="2" t="str">
        <f>M01_SETTINGS!$F$2</f>
        <v>KASPI</v>
      </c>
    </row>
    <row r="2359" spans="1:8" x14ac:dyDescent="0.35">
      <c r="A2359" s="2">
        <v>516872706</v>
      </c>
      <c r="B2359" s="3">
        <f>_xlfn.XLOOKUP(A2359,[3]!Table13456[No заказа],[3]!Table13456[Дата
отправки],"",0,1)</f>
        <v>45733</v>
      </c>
      <c r="C2359" s="3"/>
      <c r="D2359" s="3"/>
      <c r="F2359" s="5">
        <f>_xlfn.XLOOKUP(A2359,[3]!Table13456[No заказа],[3]!Table13456[Количество],"",0,1)</f>
        <v>1</v>
      </c>
      <c r="G2359" s="5">
        <f>_xlfn.XLOOKUP(A2359,[3]!Table13456[No заказа],[3]!Table13456[Цена],"",0,1)</f>
        <v>7994</v>
      </c>
      <c r="H2359" s="2" t="str">
        <f>M01_SETTINGS!$F$2</f>
        <v>KASPI</v>
      </c>
    </row>
    <row r="2360" spans="1:8" x14ac:dyDescent="0.35">
      <c r="A2360" s="2">
        <v>516757435</v>
      </c>
      <c r="B2360" s="3">
        <f>_xlfn.XLOOKUP(A2360,[3]!Table13456[No заказа],[3]!Table13456[Дата
отправки],"",0,1)</f>
        <v>45733</v>
      </c>
      <c r="C2360" s="3"/>
      <c r="D2360" s="3"/>
      <c r="F2360" s="5">
        <f>_xlfn.XLOOKUP(A2360,[3]!Table13456[No заказа],[3]!Table13456[Количество],"",0,1)</f>
        <v>1</v>
      </c>
      <c r="G2360" s="5">
        <f>_xlfn.XLOOKUP(A2360,[3]!Table13456[No заказа],[3]!Table13456[Цена],"",0,1)</f>
        <v>7880</v>
      </c>
      <c r="H2360" s="2" t="str">
        <f>M01_SETTINGS!$F$2</f>
        <v>KASPI</v>
      </c>
    </row>
    <row r="2361" spans="1:8" x14ac:dyDescent="0.35">
      <c r="A2361" s="2">
        <v>516657151</v>
      </c>
      <c r="B2361" s="3">
        <f>_xlfn.XLOOKUP(A2361,[3]!Table13456[No заказа],[3]!Table13456[Дата
отправки],"",0,1)</f>
        <v>45733</v>
      </c>
      <c r="C2361" s="3"/>
      <c r="D2361" s="3"/>
      <c r="F2361" s="5">
        <f>_xlfn.XLOOKUP(A2361,[3]!Table13456[No заказа],[3]!Table13456[Количество],"",0,1)</f>
        <v>1</v>
      </c>
      <c r="G2361" s="5">
        <f>_xlfn.XLOOKUP(A2361,[3]!Table13456[No заказа],[3]!Table13456[Цена],"",0,1)</f>
        <v>7943</v>
      </c>
      <c r="H2361" s="2" t="str">
        <f>M01_SETTINGS!$F$2</f>
        <v>KASPI</v>
      </c>
    </row>
    <row r="2362" spans="1:8" x14ac:dyDescent="0.35">
      <c r="A2362" s="2">
        <v>516824402</v>
      </c>
      <c r="B2362" s="3">
        <f>_xlfn.XLOOKUP(A2362,[3]!Table13456[No заказа],[3]!Table13456[Дата
отправки],"",0,1)</f>
        <v>45733</v>
      </c>
      <c r="C2362" s="3"/>
      <c r="D2362" s="3"/>
      <c r="F2362" s="5">
        <f>_xlfn.XLOOKUP(A2362,[3]!Table13456[No заказа],[3]!Table13456[Количество],"",0,1)</f>
        <v>1</v>
      </c>
      <c r="G2362" s="5">
        <f>_xlfn.XLOOKUP(A2362,[3]!Table13456[No заказа],[3]!Table13456[Цена],"",0,1)</f>
        <v>8588</v>
      </c>
      <c r="H2362" s="2" t="str">
        <f>M01_SETTINGS!$F$2</f>
        <v>KASPI</v>
      </c>
    </row>
    <row r="2363" spans="1:8" x14ac:dyDescent="0.35">
      <c r="A2363" s="2">
        <v>517009527</v>
      </c>
      <c r="B2363" s="3">
        <f>_xlfn.XLOOKUP(A2363,[3]!Table13456[No заказа],[3]!Table13456[Дата
отправки],"",0,1)</f>
        <v>45733</v>
      </c>
      <c r="C2363" s="3"/>
      <c r="D2363" s="3"/>
      <c r="F2363" s="5">
        <f>_xlfn.XLOOKUP(A2363,[3]!Table13456[No заказа],[3]!Table13456[Количество],"",0,1)</f>
        <v>1</v>
      </c>
      <c r="G2363" s="5">
        <f>_xlfn.XLOOKUP(A2363,[3]!Table13456[No заказа],[3]!Table13456[Цена],"",0,1)</f>
        <v>8000</v>
      </c>
      <c r="H2363" s="2" t="str">
        <f>M01_SETTINGS!$F$2</f>
        <v>KASPI</v>
      </c>
    </row>
    <row r="2364" spans="1:8" x14ac:dyDescent="0.35">
      <c r="A2364" s="2">
        <v>516661959</v>
      </c>
      <c r="B2364" s="3">
        <f>_xlfn.XLOOKUP(A2364,[3]!Table13456[No заказа],[3]!Table13456[Дата
отправки],"",0,1)</f>
        <v>45733</v>
      </c>
      <c r="C2364" s="3"/>
      <c r="D2364" s="3"/>
      <c r="F2364" s="5">
        <f>_xlfn.XLOOKUP(A2364,[3]!Table13456[No заказа],[3]!Table13456[Количество],"",0,1)</f>
        <v>1</v>
      </c>
      <c r="G2364" s="5">
        <f>_xlfn.XLOOKUP(A2364,[3]!Table13456[No заказа],[3]!Table13456[Цена],"",0,1)</f>
        <v>7960</v>
      </c>
      <c r="H2364" s="2" t="str">
        <f>M01_SETTINGS!$F$2</f>
        <v>KASPI</v>
      </c>
    </row>
    <row r="2365" spans="1:8" x14ac:dyDescent="0.35">
      <c r="A2365" s="2">
        <v>516626796</v>
      </c>
      <c r="B2365" s="3">
        <f>_xlfn.XLOOKUP(A2365,[3]!Table13456[No заказа],[3]!Table13456[Дата
отправки],"",0,1)</f>
        <v>45733</v>
      </c>
      <c r="C2365" s="3"/>
      <c r="D2365" s="3"/>
      <c r="F2365" s="5">
        <f>_xlfn.XLOOKUP(A2365,[3]!Table13456[No заказа],[3]!Table13456[Количество],"",0,1)</f>
        <v>1</v>
      </c>
      <c r="G2365" s="5">
        <f>_xlfn.XLOOKUP(A2365,[3]!Table13456[No заказа],[3]!Table13456[Цена],"",0,1)</f>
        <v>7932</v>
      </c>
      <c r="H2365" s="2" t="str">
        <f>M01_SETTINGS!$F$2</f>
        <v>KASPI</v>
      </c>
    </row>
    <row r="2366" spans="1:8" x14ac:dyDescent="0.35">
      <c r="A2366" s="2">
        <v>516928059</v>
      </c>
      <c r="B2366" s="3">
        <f>_xlfn.XLOOKUP(A2366,[3]!Table13456[No заказа],[3]!Table13456[Дата
отправки],"",0,1)</f>
        <v>45733</v>
      </c>
      <c r="C2366" s="3"/>
      <c r="D2366" s="3"/>
      <c r="F2366" s="5">
        <f>_xlfn.XLOOKUP(A2366,[3]!Table13456[No заказа],[3]!Table13456[Количество],"",0,1)</f>
        <v>1</v>
      </c>
      <c r="G2366" s="5">
        <f>_xlfn.XLOOKUP(A2366,[3]!Table13456[No заказа],[3]!Table13456[Цена],"",0,1)</f>
        <v>9808</v>
      </c>
      <c r="H2366" s="2" t="str">
        <f>M01_SETTINGS!$F$2</f>
        <v>KASPI</v>
      </c>
    </row>
    <row r="2367" spans="1:8" x14ac:dyDescent="0.35">
      <c r="A2367" s="2">
        <v>516974306</v>
      </c>
      <c r="B2367" s="3">
        <f>_xlfn.XLOOKUP(A2367,[3]!Table13456[No заказа],[3]!Table13456[Дата
отправки],"",0,1)</f>
        <v>45733</v>
      </c>
      <c r="C2367" s="3"/>
      <c r="D2367" s="3"/>
      <c r="F2367" s="5">
        <f>_xlfn.XLOOKUP(A2367,[3]!Table13456[No заказа],[3]!Table13456[Количество],"",0,1)</f>
        <v>1</v>
      </c>
      <c r="G2367" s="5">
        <f>_xlfn.XLOOKUP(A2367,[3]!Table13456[No заказа],[3]!Table13456[Цена],"",0,1)</f>
        <v>8483</v>
      </c>
      <c r="H2367" s="2" t="str">
        <f>M01_SETTINGS!$F$2</f>
        <v>KASPI</v>
      </c>
    </row>
    <row r="2368" spans="1:8" x14ac:dyDescent="0.35">
      <c r="A2368" s="2">
        <v>516569476</v>
      </c>
      <c r="B2368" s="3">
        <f>_xlfn.XLOOKUP(A2368,[3]!Table13456[No заказа],[3]!Table13456[Дата
отправки],"",0,1)</f>
        <v>45733</v>
      </c>
      <c r="C2368" s="3"/>
      <c r="D2368" s="3"/>
      <c r="F2368" s="5">
        <f>_xlfn.XLOOKUP(A2368,[3]!Table13456[No заказа],[3]!Table13456[Количество],"",0,1)</f>
        <v>1</v>
      </c>
      <c r="G2368" s="5">
        <f>_xlfn.XLOOKUP(A2368,[3]!Table13456[No заказа],[3]!Table13456[Цена],"",0,1)</f>
        <v>7998</v>
      </c>
      <c r="H2368" s="2" t="str">
        <f>M01_SETTINGS!$F$2</f>
        <v>KASPI</v>
      </c>
    </row>
    <row r="2369" spans="1:8" x14ac:dyDescent="0.35">
      <c r="A2369" s="2">
        <v>516784719</v>
      </c>
      <c r="B2369" s="3">
        <f>_xlfn.XLOOKUP(A2369,[3]!Table13456[No заказа],[3]!Table13456[Дата
отправки],"",0,1)</f>
        <v>45733</v>
      </c>
      <c r="C2369" s="3"/>
      <c r="D2369" s="3"/>
      <c r="F2369" s="5">
        <f>_xlfn.XLOOKUP(A2369,[3]!Table13456[No заказа],[3]!Table13456[Количество],"",0,1)</f>
        <v>1</v>
      </c>
      <c r="G2369" s="5">
        <f>_xlfn.XLOOKUP(A2369,[3]!Table13456[No заказа],[3]!Table13456[Цена],"",0,1)</f>
        <v>8483</v>
      </c>
      <c r="H2369" s="2" t="str">
        <f>M01_SETTINGS!$F$2</f>
        <v>KASPI</v>
      </c>
    </row>
    <row r="2370" spans="1:8" x14ac:dyDescent="0.35">
      <c r="A2370" s="2">
        <v>516944447</v>
      </c>
      <c r="B2370" s="3">
        <f>_xlfn.XLOOKUP(A2370,[3]!Table13456[No заказа],[3]!Table13456[Дата
отправки],"",0,1)</f>
        <v>45733</v>
      </c>
      <c r="C2370" s="3"/>
      <c r="D2370" s="3"/>
      <c r="F2370" s="5">
        <f>_xlfn.XLOOKUP(A2370,[3]!Table13456[No заказа],[3]!Table13456[Количество],"",0,1)</f>
        <v>1</v>
      </c>
      <c r="G2370" s="5">
        <f>_xlfn.XLOOKUP(A2370,[3]!Table13456[No заказа],[3]!Table13456[Цена],"",0,1)</f>
        <v>8376</v>
      </c>
      <c r="H2370" s="2" t="str">
        <f>M01_SETTINGS!$F$2</f>
        <v>KASPI</v>
      </c>
    </row>
    <row r="2371" spans="1:8" x14ac:dyDescent="0.35">
      <c r="A2371" s="2">
        <v>516618461</v>
      </c>
      <c r="B2371" s="3">
        <f>_xlfn.XLOOKUP(A2371,[3]!Table13456[No заказа],[3]!Table13456[Дата
отправки],"",0,1)</f>
        <v>45733</v>
      </c>
      <c r="C2371" s="3"/>
      <c r="D2371" s="3"/>
      <c r="F2371" s="5">
        <f>_xlfn.XLOOKUP(A2371,[3]!Table13456[No заказа],[3]!Table13456[Количество],"",0,1)</f>
        <v>1</v>
      </c>
      <c r="G2371" s="5">
        <f>_xlfn.XLOOKUP(A2371,[3]!Table13456[No заказа],[3]!Table13456[Цена],"",0,1)</f>
        <v>9808</v>
      </c>
      <c r="H2371" s="2" t="str">
        <f>M01_SETTINGS!$F$2</f>
        <v>KASPI</v>
      </c>
    </row>
    <row r="2372" spans="1:8" x14ac:dyDescent="0.35">
      <c r="A2372" s="2">
        <v>516582776</v>
      </c>
      <c r="B2372" s="3">
        <f>_xlfn.XLOOKUP(A2372,[3]!Table13456[No заказа],[3]!Table13456[Дата
отправки],"",0,1)</f>
        <v>45733</v>
      </c>
      <c r="C2372" s="3"/>
      <c r="D2372" s="3"/>
      <c r="F2372" s="5">
        <f>_xlfn.XLOOKUP(A2372,[3]!Table13456[No заказа],[3]!Table13456[Количество],"",0,1)</f>
        <v>1</v>
      </c>
      <c r="G2372" s="5">
        <f>_xlfn.XLOOKUP(A2372,[3]!Table13456[No заказа],[3]!Table13456[Цена],"",0,1)</f>
        <v>8483</v>
      </c>
      <c r="H2372" s="2" t="str">
        <f>M01_SETTINGS!$F$2</f>
        <v>KASPI</v>
      </c>
    </row>
    <row r="2373" spans="1:8" x14ac:dyDescent="0.35">
      <c r="A2373" s="2">
        <v>516611072</v>
      </c>
      <c r="B2373" s="3">
        <f>_xlfn.XLOOKUP(A2373,[3]!Table13456[No заказа],[3]!Table13456[Дата
отправки],"",0,1)</f>
        <v>45733</v>
      </c>
      <c r="C2373" s="3"/>
      <c r="D2373" s="3"/>
      <c r="F2373" s="5">
        <f>_xlfn.XLOOKUP(A2373,[3]!Table13456[No заказа],[3]!Table13456[Количество],"",0,1)</f>
        <v>1</v>
      </c>
      <c r="G2373" s="5">
        <f>_xlfn.XLOOKUP(A2373,[3]!Table13456[No заказа],[3]!Table13456[Цена],"",0,1)</f>
        <v>7998</v>
      </c>
      <c r="H2373" s="2" t="str">
        <f>M01_SETTINGS!$F$2</f>
        <v>KASPI</v>
      </c>
    </row>
    <row r="2374" spans="1:8" x14ac:dyDescent="0.35">
      <c r="A2374" s="2">
        <v>516801682</v>
      </c>
      <c r="B2374" s="3">
        <f>_xlfn.XLOOKUP(A2374,[3]!Table13456[No заказа],[3]!Table13456[Дата
отправки],"",0,1)</f>
        <v>45733</v>
      </c>
      <c r="C2374" s="3"/>
      <c r="D2374" s="3"/>
      <c r="F2374" s="5">
        <f>_xlfn.XLOOKUP(A2374,[3]!Table13456[No заказа],[3]!Table13456[Количество],"",0,1)</f>
        <v>1</v>
      </c>
      <c r="G2374" s="5">
        <f>_xlfn.XLOOKUP(A2374,[3]!Table13456[No заказа],[3]!Table13456[Цена],"",0,1)</f>
        <v>7943</v>
      </c>
      <c r="H2374" s="2" t="str">
        <f>M01_SETTINGS!$F$2</f>
        <v>KASPI</v>
      </c>
    </row>
    <row r="2375" spans="1:8" x14ac:dyDescent="0.35">
      <c r="A2375" s="2">
        <v>516899228</v>
      </c>
      <c r="B2375" s="3">
        <f>_xlfn.XLOOKUP(A2375,[3]!Table13456[No заказа],[3]!Table13456[Дата
отправки],"",0,1)</f>
        <v>45733</v>
      </c>
      <c r="C2375" s="3"/>
      <c r="D2375" s="3"/>
      <c r="F2375" s="5">
        <f>_xlfn.XLOOKUP(A2375,[3]!Table13456[No заказа],[3]!Table13456[Количество],"",0,1)</f>
        <v>1</v>
      </c>
      <c r="G2375" s="5">
        <f>_xlfn.XLOOKUP(A2375,[3]!Table13456[No заказа],[3]!Table13456[Цена],"",0,1)</f>
        <v>8586</v>
      </c>
      <c r="H2375" s="2" t="str">
        <f>M01_SETTINGS!$F$2</f>
        <v>KASPI</v>
      </c>
    </row>
    <row r="2376" spans="1:8" x14ac:dyDescent="0.35">
      <c r="A2376" s="2">
        <v>516761260</v>
      </c>
      <c r="B2376" s="3">
        <f>_xlfn.XLOOKUP(A2376,[3]!Table13456[No заказа],[3]!Table13456[Дата
отправки],"",0,1)</f>
        <v>45733</v>
      </c>
      <c r="C2376" s="3"/>
      <c r="D2376" s="3"/>
      <c r="F2376" s="5">
        <f>_xlfn.XLOOKUP(A2376,[3]!Table13456[No заказа],[3]!Table13456[Количество],"",0,1)</f>
        <v>1</v>
      </c>
      <c r="G2376" s="5">
        <f>_xlfn.XLOOKUP(A2376,[3]!Table13456[No заказа],[3]!Table13456[Цена],"",0,1)</f>
        <v>32900</v>
      </c>
      <c r="H2376" s="2" t="str">
        <f>M01_SETTINGS!$F$2</f>
        <v>KASPI</v>
      </c>
    </row>
    <row r="2377" spans="1:8" x14ac:dyDescent="0.35">
      <c r="A2377" s="2">
        <v>516917615</v>
      </c>
      <c r="B2377" s="3">
        <f>_xlfn.XLOOKUP(A2377,[3]!Table13456[No заказа],[3]!Table13456[Дата
отправки],"",0,1)</f>
        <v>45733</v>
      </c>
      <c r="C2377" s="3"/>
      <c r="D2377" s="3"/>
      <c r="F2377" s="5">
        <f>_xlfn.XLOOKUP(A2377,[3]!Table13456[No заказа],[3]!Table13456[Количество],"",0,1)</f>
        <v>1</v>
      </c>
      <c r="G2377" s="5">
        <f>_xlfn.XLOOKUP(A2377,[3]!Table13456[No заказа],[3]!Table13456[Цена],"",0,1)</f>
        <v>29995</v>
      </c>
      <c r="H2377" s="2" t="str">
        <f>M01_SETTINGS!$F$2</f>
        <v>KASPI</v>
      </c>
    </row>
    <row r="2378" spans="1:8" x14ac:dyDescent="0.35">
      <c r="A2378" s="2">
        <v>517111345</v>
      </c>
      <c r="B2378" s="3">
        <f>_xlfn.XLOOKUP(A2378,[3]!Table13456[No заказа],[3]!Table13456[Дата
отправки],"",0,1)</f>
        <v>45733</v>
      </c>
      <c r="C2378" s="3"/>
      <c r="D2378" s="3"/>
      <c r="F2378" s="5">
        <f>_xlfn.XLOOKUP(A2378,[3]!Table13456[No заказа],[3]!Table13456[Количество],"",0,1)</f>
        <v>1</v>
      </c>
      <c r="G2378" s="5">
        <f>_xlfn.XLOOKUP(A2378,[3]!Table13456[No заказа],[3]!Table13456[Цена],"",0,1)</f>
        <v>32703</v>
      </c>
      <c r="H2378" s="2" t="str">
        <f>M01_SETTINGS!$F$2</f>
        <v>KASPI</v>
      </c>
    </row>
    <row r="2379" spans="1:8" x14ac:dyDescent="0.35">
      <c r="A2379" s="2">
        <v>516206764</v>
      </c>
      <c r="B2379" s="3">
        <f>_xlfn.XLOOKUP(A2379,[3]!Table13456[No заказа],[3]!Table13456[Дата
отправки],"",0,1)</f>
        <v>45732</v>
      </c>
      <c r="C2379" s="3"/>
      <c r="D2379" s="3"/>
      <c r="F2379" s="5">
        <f>_xlfn.XLOOKUP(A2379,[3]!Table13456[No заказа],[3]!Table13456[Количество],"",0,1)</f>
        <v>1</v>
      </c>
      <c r="G2379" s="5">
        <f>_xlfn.XLOOKUP(A2379,[3]!Table13456[No заказа],[3]!Table13456[Цена],"",0,1)</f>
        <v>8640</v>
      </c>
      <c r="H2379" s="2" t="str">
        <f>M01_SETTINGS!$F$2</f>
        <v>KASPI</v>
      </c>
    </row>
    <row r="2380" spans="1:8" x14ac:dyDescent="0.35">
      <c r="A2380" s="2">
        <v>516097868</v>
      </c>
      <c r="B2380" s="3">
        <f>_xlfn.XLOOKUP(A2380,[3]!Table13456[No заказа],[3]!Table13456[Дата
отправки],"",0,1)</f>
        <v>45732</v>
      </c>
      <c r="C2380" s="3"/>
      <c r="D2380" s="3"/>
      <c r="F2380" s="5">
        <f>_xlfn.XLOOKUP(A2380,[3]!Table13456[No заказа],[3]!Table13456[Количество],"",0,1)</f>
        <v>1</v>
      </c>
      <c r="G2380" s="5">
        <f>_xlfn.XLOOKUP(A2380,[3]!Table13456[No заказа],[3]!Table13456[Цена],"",0,1)</f>
        <v>8988</v>
      </c>
      <c r="H2380" s="2" t="str">
        <f>M01_SETTINGS!$F$2</f>
        <v>KASPI</v>
      </c>
    </row>
    <row r="2381" spans="1:8" x14ac:dyDescent="0.35">
      <c r="A2381" s="2">
        <v>515987678</v>
      </c>
      <c r="B2381" s="3">
        <f>_xlfn.XLOOKUP(A2381,[3]!Table13456[No заказа],[3]!Table13456[Дата
отправки],"",0,1)</f>
        <v>45732</v>
      </c>
      <c r="C2381" s="3"/>
      <c r="D2381" s="3"/>
      <c r="F2381" s="5">
        <f>_xlfn.XLOOKUP(A2381,[3]!Table13456[No заказа],[3]!Table13456[Количество],"",0,1)</f>
        <v>1</v>
      </c>
      <c r="G2381" s="5">
        <f>_xlfn.XLOOKUP(A2381,[3]!Table13456[No заказа],[3]!Table13456[Цена],"",0,1)</f>
        <v>8998</v>
      </c>
      <c r="H2381" s="2" t="str">
        <f>M01_SETTINGS!$F$2</f>
        <v>KASPI</v>
      </c>
    </row>
    <row r="2382" spans="1:8" x14ac:dyDescent="0.35">
      <c r="A2382" s="2">
        <v>516074554</v>
      </c>
      <c r="B2382" s="3">
        <f>_xlfn.XLOOKUP(A2382,[3]!Table13456[No заказа],[3]!Table13456[Дата
отправки],"",0,1)</f>
        <v>45732</v>
      </c>
      <c r="C2382" s="3"/>
      <c r="D2382" s="3"/>
      <c r="F2382" s="5">
        <f>_xlfn.XLOOKUP(A2382,[3]!Table13456[No заказа],[3]!Table13456[Количество],"",0,1)</f>
        <v>1</v>
      </c>
      <c r="G2382" s="5">
        <f>_xlfn.XLOOKUP(A2382,[3]!Table13456[No заказа],[3]!Table13456[Цена],"",0,1)</f>
        <v>9537</v>
      </c>
      <c r="H2382" s="2" t="str">
        <f>M01_SETTINGS!$F$2</f>
        <v>KASPI</v>
      </c>
    </row>
    <row r="2383" spans="1:8" x14ac:dyDescent="0.35">
      <c r="A2383" s="2">
        <v>516466682</v>
      </c>
      <c r="B2383" s="3">
        <f>_xlfn.XLOOKUP(A2383,[3]!Table13456[No заказа],[3]!Table13456[Дата
отправки],"",0,1)</f>
        <v>45732</v>
      </c>
      <c r="C2383" s="3"/>
      <c r="D2383" s="3"/>
      <c r="F2383" s="5">
        <f>_xlfn.XLOOKUP(A2383,[3]!Table13456[No заказа],[3]!Table13456[Количество],"",0,1)</f>
        <v>1</v>
      </c>
      <c r="G2383" s="5">
        <f>_xlfn.XLOOKUP(A2383,[3]!Table13456[No заказа],[3]!Table13456[Цена],"",0,1)</f>
        <v>9485</v>
      </c>
      <c r="H2383" s="2" t="str">
        <f>M01_SETTINGS!$F$2</f>
        <v>KASPI</v>
      </c>
    </row>
    <row r="2384" spans="1:8" x14ac:dyDescent="0.35">
      <c r="A2384" s="2">
        <v>516386215</v>
      </c>
      <c r="B2384" s="3">
        <f>_xlfn.XLOOKUP(A2384,[3]!Table13456[No заказа],[3]!Table13456[Дата
отправки],"",0,1)</f>
        <v>45732</v>
      </c>
      <c r="C2384" s="3"/>
      <c r="D2384" s="3"/>
      <c r="F2384" s="5">
        <f>_xlfn.XLOOKUP(A2384,[3]!Table13456[No заказа],[3]!Table13456[Количество],"",0,1)</f>
        <v>1</v>
      </c>
      <c r="G2384" s="5">
        <f>_xlfn.XLOOKUP(A2384,[3]!Table13456[No заказа],[3]!Table13456[Цена],"",0,1)</f>
        <v>14990</v>
      </c>
      <c r="H2384" s="2" t="str">
        <f>M01_SETTINGS!$F$2</f>
        <v>KASPI</v>
      </c>
    </row>
    <row r="2385" spans="1:8" x14ac:dyDescent="0.35">
      <c r="A2385" s="2">
        <v>516001384</v>
      </c>
      <c r="B2385" s="3">
        <f>_xlfn.XLOOKUP(A2385,[3]!Table13456[No заказа],[3]!Table13456[Дата
отправки],"",0,1)</f>
        <v>45732</v>
      </c>
      <c r="C2385" s="3"/>
      <c r="D2385" s="3"/>
      <c r="F2385" s="5">
        <f>_xlfn.XLOOKUP(A2385,[3]!Table13456[No заказа],[3]!Table13456[Количество],"",0,1)</f>
        <v>1</v>
      </c>
      <c r="G2385" s="5">
        <f>_xlfn.XLOOKUP(A2385,[3]!Table13456[No заказа],[3]!Table13456[Цена],"",0,1)</f>
        <v>14990</v>
      </c>
      <c r="H2385" s="2" t="str">
        <f>M01_SETTINGS!$F$2</f>
        <v>KASPI</v>
      </c>
    </row>
    <row r="2386" spans="1:8" x14ac:dyDescent="0.35">
      <c r="A2386" s="2">
        <v>516325293</v>
      </c>
      <c r="B2386" s="3">
        <f>_xlfn.XLOOKUP(A2386,[3]!Table13456[No заказа],[3]!Table13456[Дата
отправки],"",0,1)</f>
        <v>45732</v>
      </c>
      <c r="C2386" s="3"/>
      <c r="D2386" s="3"/>
      <c r="F2386" s="5">
        <f>_xlfn.XLOOKUP(A2386,[3]!Table13456[No заказа],[3]!Table13456[Количество],"",0,1)</f>
        <v>1</v>
      </c>
      <c r="G2386" s="5">
        <f>_xlfn.XLOOKUP(A2386,[3]!Table13456[No заказа],[3]!Table13456[Цена],"",0,1)</f>
        <v>14990</v>
      </c>
      <c r="H2386" s="2" t="str">
        <f>M01_SETTINGS!$F$2</f>
        <v>KASPI</v>
      </c>
    </row>
    <row r="2387" spans="1:8" x14ac:dyDescent="0.35">
      <c r="A2387" s="2">
        <v>516354020</v>
      </c>
      <c r="B2387" s="3">
        <f>_xlfn.XLOOKUP(A2387,[3]!Table13456[No заказа],[3]!Table13456[Дата
отправки],"",0,1)</f>
        <v>45732</v>
      </c>
      <c r="C2387" s="3"/>
      <c r="D2387" s="3"/>
      <c r="F2387" s="5">
        <f>_xlfn.XLOOKUP(A2387,[3]!Table13456[No заказа],[3]!Table13456[Количество],"",0,1)</f>
        <v>1</v>
      </c>
      <c r="G2387" s="5">
        <f>_xlfn.XLOOKUP(A2387,[3]!Table13456[No заказа],[3]!Table13456[Цена],"",0,1)</f>
        <v>14990</v>
      </c>
      <c r="H2387" s="2" t="str">
        <f>M01_SETTINGS!$F$2</f>
        <v>KASPI</v>
      </c>
    </row>
    <row r="2388" spans="1:8" x14ac:dyDescent="0.35">
      <c r="A2388" s="2">
        <v>516433763</v>
      </c>
      <c r="B2388" s="3">
        <f>_xlfn.XLOOKUP(A2388,[3]!Table13456[No заказа],[3]!Table13456[Дата
отправки],"",0,1)</f>
        <v>45732</v>
      </c>
      <c r="C2388" s="3"/>
      <c r="D2388" s="3"/>
      <c r="F2388" s="5">
        <f>_xlfn.XLOOKUP(A2388,[3]!Table13456[No заказа],[3]!Table13456[Количество],"",0,1)</f>
        <v>1</v>
      </c>
      <c r="G2388" s="5">
        <f>_xlfn.XLOOKUP(A2388,[3]!Table13456[No заказа],[3]!Table13456[Цена],"",0,1)</f>
        <v>14990</v>
      </c>
      <c r="H2388" s="2" t="str">
        <f>M01_SETTINGS!$F$2</f>
        <v>KASPI</v>
      </c>
    </row>
    <row r="2389" spans="1:8" x14ac:dyDescent="0.35">
      <c r="A2389" s="2">
        <v>516264630</v>
      </c>
      <c r="B2389" s="3">
        <f>_xlfn.XLOOKUP(A2389,[3]!Table13456[No заказа],[3]!Table13456[Дата
отправки],"",0,1)</f>
        <v>45732</v>
      </c>
      <c r="C2389" s="3"/>
      <c r="D2389" s="3"/>
      <c r="F2389" s="5">
        <f>_xlfn.XLOOKUP(A2389,[3]!Table13456[No заказа],[3]!Table13456[Количество],"",0,1)</f>
        <v>1</v>
      </c>
      <c r="G2389" s="5">
        <f>_xlfn.XLOOKUP(A2389,[3]!Table13456[No заказа],[3]!Table13456[Цена],"",0,1)</f>
        <v>14990</v>
      </c>
      <c r="H2389" s="2" t="str">
        <f>M01_SETTINGS!$F$2</f>
        <v>KASPI</v>
      </c>
    </row>
    <row r="2390" spans="1:8" x14ac:dyDescent="0.35">
      <c r="A2390" s="2">
        <v>516493942</v>
      </c>
      <c r="B2390" s="3">
        <f>_xlfn.XLOOKUP(A2390,[3]!Table13456[No заказа],[3]!Table13456[Дата
отправки],"",0,1)</f>
        <v>45732</v>
      </c>
      <c r="C2390" s="3"/>
      <c r="D2390" s="3"/>
      <c r="F2390" s="5">
        <f>_xlfn.XLOOKUP(A2390,[3]!Table13456[No заказа],[3]!Table13456[Количество],"",0,1)</f>
        <v>1</v>
      </c>
      <c r="G2390" s="5">
        <f>_xlfn.XLOOKUP(A2390,[3]!Table13456[No заказа],[3]!Table13456[Цена],"",0,1)</f>
        <v>14990</v>
      </c>
      <c r="H2390" s="2" t="str">
        <f>M01_SETTINGS!$F$2</f>
        <v>KASPI</v>
      </c>
    </row>
    <row r="2391" spans="1:8" x14ac:dyDescent="0.35">
      <c r="A2391" s="2">
        <v>516186849</v>
      </c>
      <c r="B2391" s="3">
        <f>_xlfn.XLOOKUP(A2391,[3]!Table13456[No заказа],[3]!Table13456[Дата
отправки],"",0,1)</f>
        <v>45732</v>
      </c>
      <c r="C2391" s="3"/>
      <c r="D2391" s="3"/>
      <c r="F2391" s="5">
        <f>_xlfn.XLOOKUP(A2391,[3]!Table13456[No заказа],[3]!Table13456[Количество],"",0,1)</f>
        <v>1</v>
      </c>
      <c r="G2391" s="5">
        <f>_xlfn.XLOOKUP(A2391,[3]!Table13456[No заказа],[3]!Table13456[Цена],"",0,1)</f>
        <v>7990</v>
      </c>
      <c r="H2391" s="2" t="str">
        <f>M01_SETTINGS!$F$2</f>
        <v>KASPI</v>
      </c>
    </row>
    <row r="2392" spans="1:8" x14ac:dyDescent="0.35">
      <c r="A2392" s="2">
        <v>516329601</v>
      </c>
      <c r="B2392" s="3">
        <f>_xlfn.XLOOKUP(A2392,[3]!Table13456[No заказа],[3]!Table13456[Дата
отправки],"",0,1)</f>
        <v>45732</v>
      </c>
      <c r="C2392" s="3"/>
      <c r="D2392" s="3"/>
      <c r="F2392" s="5">
        <f>_xlfn.XLOOKUP(A2392,[3]!Table13456[No заказа],[3]!Table13456[Количество],"",0,1)</f>
        <v>1</v>
      </c>
      <c r="G2392" s="5">
        <f>_xlfn.XLOOKUP(A2392,[3]!Table13456[No заказа],[3]!Table13456[Цена],"",0,1)</f>
        <v>7985</v>
      </c>
      <c r="H2392" s="2" t="str">
        <f>M01_SETTINGS!$F$2</f>
        <v>KASPI</v>
      </c>
    </row>
    <row r="2393" spans="1:8" x14ac:dyDescent="0.35">
      <c r="A2393" s="2">
        <v>516090603</v>
      </c>
      <c r="B2393" s="3">
        <f>_xlfn.XLOOKUP(A2393,[3]!Table13456[No заказа],[3]!Table13456[Дата
отправки],"",0,1)</f>
        <v>45732</v>
      </c>
      <c r="C2393" s="3"/>
      <c r="D2393" s="3"/>
      <c r="F2393" s="5">
        <f>_xlfn.XLOOKUP(A2393,[3]!Table13456[No заказа],[3]!Table13456[Количество],"",0,1)</f>
        <v>1</v>
      </c>
      <c r="G2393" s="5">
        <f>_xlfn.XLOOKUP(A2393,[3]!Table13456[No заказа],[3]!Table13456[Цена],"",0,1)</f>
        <v>8584</v>
      </c>
      <c r="H2393" s="2" t="str">
        <f>M01_SETTINGS!$F$2</f>
        <v>KASPI</v>
      </c>
    </row>
    <row r="2394" spans="1:8" x14ac:dyDescent="0.35">
      <c r="A2394" s="2">
        <v>516492775</v>
      </c>
      <c r="B2394" s="3">
        <f>_xlfn.XLOOKUP(A2394,[3]!Table13456[No заказа],[3]!Table13456[Дата
отправки],"",0,1)</f>
        <v>45732</v>
      </c>
      <c r="C2394" s="3"/>
      <c r="D2394" s="3"/>
      <c r="F2394" s="5">
        <f>_xlfn.XLOOKUP(A2394,[3]!Table13456[No заказа],[3]!Table13456[Количество],"",0,1)</f>
        <v>1</v>
      </c>
      <c r="G2394" s="5">
        <f>_xlfn.XLOOKUP(A2394,[3]!Table13456[No заказа],[3]!Table13456[Цена],"",0,1)</f>
        <v>8500</v>
      </c>
      <c r="H2394" s="2" t="str">
        <f>M01_SETTINGS!$F$2</f>
        <v>KASPI</v>
      </c>
    </row>
    <row r="2395" spans="1:8" x14ac:dyDescent="0.35">
      <c r="A2395" s="2">
        <v>516198903</v>
      </c>
      <c r="B2395" s="3">
        <f>_xlfn.XLOOKUP(A2395,[3]!Table13456[No заказа],[3]!Table13456[Дата
отправки],"",0,1)</f>
        <v>45732</v>
      </c>
      <c r="C2395" s="3"/>
      <c r="D2395" s="3"/>
      <c r="F2395" s="5">
        <f>_xlfn.XLOOKUP(A2395,[3]!Table13456[No заказа],[3]!Table13456[Количество],"",0,1)</f>
        <v>1</v>
      </c>
      <c r="G2395" s="5">
        <f>_xlfn.XLOOKUP(A2395,[3]!Table13456[No заказа],[3]!Table13456[Цена],"",0,1)</f>
        <v>8000</v>
      </c>
      <c r="H2395" s="2" t="str">
        <f>M01_SETTINGS!$F$2</f>
        <v>KASPI</v>
      </c>
    </row>
    <row r="2396" spans="1:8" x14ac:dyDescent="0.35">
      <c r="A2396" s="2">
        <v>516086484</v>
      </c>
      <c r="B2396" s="3">
        <f>_xlfn.XLOOKUP(A2396,[3]!Table13456[No заказа],[3]!Table13456[Дата
отправки],"",0,1)</f>
        <v>45732</v>
      </c>
      <c r="C2396" s="3"/>
      <c r="D2396" s="3"/>
      <c r="F2396" s="5">
        <f>_xlfn.XLOOKUP(A2396,[3]!Table13456[No заказа],[3]!Table13456[Количество],"",0,1)</f>
        <v>1</v>
      </c>
      <c r="G2396" s="5">
        <f>_xlfn.XLOOKUP(A2396,[3]!Table13456[No заказа],[3]!Table13456[Цена],"",0,1)</f>
        <v>8000</v>
      </c>
      <c r="H2396" s="2" t="str">
        <f>M01_SETTINGS!$F$2</f>
        <v>KASPI</v>
      </c>
    </row>
    <row r="2397" spans="1:8" x14ac:dyDescent="0.35">
      <c r="A2397" s="2">
        <v>516105378</v>
      </c>
      <c r="B2397" s="3">
        <f>_xlfn.XLOOKUP(A2397,[3]!Table13456[No заказа],[3]!Table13456[Дата
отправки],"",0,1)</f>
        <v>45732</v>
      </c>
      <c r="C2397" s="3"/>
      <c r="D2397" s="3"/>
      <c r="F2397" s="5">
        <f>_xlfn.XLOOKUP(A2397,[3]!Table13456[No заказа],[3]!Table13456[Количество],"",0,1)</f>
        <v>1</v>
      </c>
      <c r="G2397" s="5">
        <f>_xlfn.XLOOKUP(A2397,[3]!Table13456[No заказа],[3]!Table13456[Цена],"",0,1)</f>
        <v>9898</v>
      </c>
      <c r="H2397" s="2" t="str">
        <f>M01_SETTINGS!$F$2</f>
        <v>KASPI</v>
      </c>
    </row>
    <row r="2398" spans="1:8" x14ac:dyDescent="0.35">
      <c r="A2398" s="2">
        <v>516299929</v>
      </c>
      <c r="B2398" s="3">
        <f>_xlfn.XLOOKUP(A2398,[3]!Table13456[No заказа],[3]!Table13456[Дата
отправки],"",0,1)</f>
        <v>45732</v>
      </c>
      <c r="C2398" s="3"/>
      <c r="D2398" s="3"/>
      <c r="F2398" s="5">
        <f>_xlfn.XLOOKUP(A2398,[3]!Table13456[No заказа],[3]!Table13456[Количество],"",0,1)</f>
        <v>1</v>
      </c>
      <c r="G2398" s="5">
        <f>_xlfn.XLOOKUP(A2398,[3]!Table13456[No заказа],[3]!Table13456[Цена],"",0,1)</f>
        <v>8496</v>
      </c>
      <c r="H2398" s="2" t="str">
        <f>M01_SETTINGS!$F$2</f>
        <v>KASPI</v>
      </c>
    </row>
    <row r="2399" spans="1:8" x14ac:dyDescent="0.35">
      <c r="A2399" s="2">
        <v>516256264</v>
      </c>
      <c r="B2399" s="3">
        <f>_xlfn.XLOOKUP(A2399,[3]!Table13456[No заказа],[3]!Table13456[Дата
отправки],"",0,1)</f>
        <v>45732</v>
      </c>
      <c r="C2399" s="3"/>
      <c r="D2399" s="3"/>
      <c r="F2399" s="5">
        <f>_xlfn.XLOOKUP(A2399,[3]!Table13456[No заказа],[3]!Table13456[Количество],"",0,1)</f>
        <v>1</v>
      </c>
      <c r="G2399" s="5">
        <f>_xlfn.XLOOKUP(A2399,[3]!Table13456[No заказа],[3]!Table13456[Цена],"",0,1)</f>
        <v>7880</v>
      </c>
      <c r="H2399" s="2" t="str">
        <f>M01_SETTINGS!$F$2</f>
        <v>KASPI</v>
      </c>
    </row>
    <row r="2400" spans="1:8" x14ac:dyDescent="0.35">
      <c r="A2400" s="2">
        <v>516449345</v>
      </c>
      <c r="B2400" s="3">
        <f>_xlfn.XLOOKUP(A2400,[3]!Table13456[No заказа],[3]!Table13456[Дата
отправки],"",0,1)</f>
        <v>45732</v>
      </c>
      <c r="C2400" s="3"/>
      <c r="D2400" s="3"/>
      <c r="F2400" s="5">
        <f>_xlfn.XLOOKUP(A2400,[3]!Table13456[No заказа],[3]!Table13456[Количество],"",0,1)</f>
        <v>1</v>
      </c>
      <c r="G2400" s="5">
        <f>_xlfn.XLOOKUP(A2400,[3]!Table13456[No заказа],[3]!Table13456[Цена],"",0,1)</f>
        <v>7950</v>
      </c>
      <c r="H2400" s="2" t="str">
        <f>M01_SETTINGS!$F$2</f>
        <v>KASPI</v>
      </c>
    </row>
    <row r="2401" spans="1:8" x14ac:dyDescent="0.35">
      <c r="A2401" s="2">
        <v>516277262</v>
      </c>
      <c r="B2401" s="3">
        <f>_xlfn.XLOOKUP(A2401,[3]!Table13456[No заказа],[3]!Table13456[Дата
отправки],"",0,1)</f>
        <v>45732</v>
      </c>
      <c r="C2401" s="3"/>
      <c r="D2401" s="3"/>
      <c r="F2401" s="5">
        <f>_xlfn.XLOOKUP(A2401,[3]!Table13456[No заказа],[3]!Table13456[Количество],"",0,1)</f>
        <v>2</v>
      </c>
      <c r="G2401" s="5">
        <f>_xlfn.XLOOKUP(A2401,[3]!Table13456[No заказа],[3]!Table13456[Цена],"",0,1)</f>
        <v>17014</v>
      </c>
      <c r="H2401" s="2" t="str">
        <f>M01_SETTINGS!$F$2</f>
        <v>KASPI</v>
      </c>
    </row>
    <row r="2402" spans="1:8" x14ac:dyDescent="0.35">
      <c r="A2402" s="2">
        <v>516048333</v>
      </c>
      <c r="B2402" s="3">
        <f>_xlfn.XLOOKUP(A2402,[3]!Table13456[No заказа],[3]!Table13456[Дата
отправки],"",0,1)</f>
        <v>45732</v>
      </c>
      <c r="C2402" s="3"/>
      <c r="D2402" s="3"/>
      <c r="F2402" s="5">
        <f>_xlfn.XLOOKUP(A2402,[3]!Table13456[No заказа],[3]!Table13456[Количество],"",0,1)</f>
        <v>1</v>
      </c>
      <c r="G2402" s="5">
        <f>_xlfn.XLOOKUP(A2402,[3]!Table13456[No заказа],[3]!Table13456[Цена],"",0,1)</f>
        <v>8486</v>
      </c>
      <c r="H2402" s="2" t="str">
        <f>M01_SETTINGS!$F$2</f>
        <v>KASPI</v>
      </c>
    </row>
    <row r="2403" spans="1:8" x14ac:dyDescent="0.35">
      <c r="A2403" s="2">
        <v>516329537</v>
      </c>
      <c r="B2403" s="3">
        <f>_xlfn.XLOOKUP(A2403,[3]!Table13456[No заказа],[3]!Table13456[Дата
отправки],"",0,1)</f>
        <v>45732</v>
      </c>
      <c r="C2403" s="3"/>
      <c r="D2403" s="3"/>
      <c r="F2403" s="5">
        <f>_xlfn.XLOOKUP(A2403,[3]!Table13456[No заказа],[3]!Table13456[Количество],"",0,1)</f>
        <v>1</v>
      </c>
      <c r="G2403" s="5">
        <f>_xlfn.XLOOKUP(A2403,[3]!Table13456[No заказа],[3]!Table13456[Цена],"",0,1)</f>
        <v>8078</v>
      </c>
      <c r="H2403" s="2" t="str">
        <f>M01_SETTINGS!$F$2</f>
        <v>KASPI</v>
      </c>
    </row>
    <row r="2404" spans="1:8" x14ac:dyDescent="0.35">
      <c r="A2404" s="2">
        <v>516095075</v>
      </c>
      <c r="B2404" s="3">
        <f>_xlfn.XLOOKUP(A2404,[3]!Table13456[No заказа],[3]!Table13456[Дата
отправки],"",0,1)</f>
        <v>45732</v>
      </c>
      <c r="C2404" s="3"/>
      <c r="D2404" s="3"/>
      <c r="F2404" s="5">
        <f>_xlfn.XLOOKUP(A2404,[3]!Table13456[No заказа],[3]!Table13456[Количество],"",0,1)</f>
        <v>1</v>
      </c>
      <c r="G2404" s="5">
        <f>_xlfn.XLOOKUP(A2404,[3]!Table13456[No заказа],[3]!Table13456[Цена],"",0,1)</f>
        <v>11996</v>
      </c>
      <c r="H2404" s="2" t="str">
        <f>M01_SETTINGS!$F$2</f>
        <v>KASPI</v>
      </c>
    </row>
    <row r="2405" spans="1:8" x14ac:dyDescent="0.35">
      <c r="A2405" s="2">
        <v>516172737</v>
      </c>
      <c r="B2405" s="3">
        <f>_xlfn.XLOOKUP(A2405,[3]!Table13456[No заказа],[3]!Table13456[Дата
отправки],"",0,1)</f>
        <v>45732</v>
      </c>
      <c r="C2405" s="3"/>
      <c r="D2405" s="3"/>
      <c r="F2405" s="5">
        <f>_xlfn.XLOOKUP(A2405,[3]!Table13456[No заказа],[3]!Table13456[Количество],"",0,1)</f>
        <v>1</v>
      </c>
      <c r="G2405" s="5">
        <f>_xlfn.XLOOKUP(A2405,[3]!Table13456[No заказа],[3]!Table13456[Цена],"",0,1)</f>
        <v>8996</v>
      </c>
      <c r="H2405" s="2" t="str">
        <f>M01_SETTINGS!$F$2</f>
        <v>KASPI</v>
      </c>
    </row>
    <row r="2406" spans="1:8" x14ac:dyDescent="0.35">
      <c r="A2406" s="2">
        <v>516467157</v>
      </c>
      <c r="B2406" s="3">
        <f>_xlfn.XLOOKUP(A2406,[3]!Table13456[No заказа],[3]!Table13456[Дата
отправки],"",0,1)</f>
        <v>45732</v>
      </c>
      <c r="C2406" s="3"/>
      <c r="D2406" s="3"/>
      <c r="F2406" s="5">
        <f>_xlfn.XLOOKUP(A2406,[3]!Table13456[No заказа],[3]!Table13456[Количество],"",0,1)</f>
        <v>1</v>
      </c>
      <c r="G2406" s="5">
        <f>_xlfn.XLOOKUP(A2406,[3]!Table13456[No заказа],[3]!Table13456[Цена],"",0,1)</f>
        <v>8468</v>
      </c>
      <c r="H2406" s="2" t="str">
        <f>M01_SETTINGS!$F$2</f>
        <v>KASPI</v>
      </c>
    </row>
    <row r="2407" spans="1:8" x14ac:dyDescent="0.35">
      <c r="A2407" s="2">
        <v>515739417</v>
      </c>
      <c r="B2407" s="3">
        <f>_xlfn.XLOOKUP(A2407,[3]!Table13456[No заказа],[3]!Table13456[Дата
отправки],"",0,1)</f>
        <v>45731</v>
      </c>
      <c r="C2407" s="3"/>
      <c r="D2407" s="3"/>
      <c r="F2407" s="5">
        <f>_xlfn.XLOOKUP(A2407,[3]!Table13456[No заказа],[3]!Table13456[Количество],"",0,1)</f>
        <v>1</v>
      </c>
      <c r="G2407" s="5">
        <f>_xlfn.XLOOKUP(A2407,[3]!Table13456[No заказа],[3]!Table13456[Цена],"",0,1)</f>
        <v>9596</v>
      </c>
      <c r="H2407" s="2" t="str">
        <f>M01_SETTINGS!$F$2</f>
        <v>KASPI</v>
      </c>
    </row>
    <row r="2408" spans="1:8" x14ac:dyDescent="0.35">
      <c r="A2408" s="2">
        <v>515499541</v>
      </c>
      <c r="B2408" s="3">
        <f>_xlfn.XLOOKUP(A2408,[3]!Table13456[No заказа],[3]!Table13456[Дата
отправки],"",0,1)</f>
        <v>45731</v>
      </c>
      <c r="C2408" s="3"/>
      <c r="D2408" s="3"/>
      <c r="F2408" s="5">
        <f>_xlfn.XLOOKUP(A2408,[3]!Table13456[No заказа],[3]!Table13456[Количество],"",0,1)</f>
        <v>1</v>
      </c>
      <c r="G2408" s="5">
        <f>_xlfn.XLOOKUP(A2408,[3]!Table13456[No заказа],[3]!Table13456[Цена],"",0,1)</f>
        <v>8802</v>
      </c>
      <c r="H2408" s="2" t="str">
        <f>M01_SETTINGS!$F$2</f>
        <v>KASPI</v>
      </c>
    </row>
    <row r="2409" spans="1:8" x14ac:dyDescent="0.35">
      <c r="A2409" s="2">
        <v>515382349</v>
      </c>
      <c r="B2409" s="3">
        <f>_xlfn.XLOOKUP(A2409,[3]!Table13456[No заказа],[3]!Table13456[Дата
отправки],"",0,1)</f>
        <v>45731</v>
      </c>
      <c r="C2409" s="3"/>
      <c r="D2409" s="3"/>
      <c r="F2409" s="5">
        <f>_xlfn.XLOOKUP(A2409,[3]!Table13456[No заказа],[3]!Table13456[Количество],"",0,1)</f>
        <v>1</v>
      </c>
      <c r="G2409" s="5">
        <f>_xlfn.XLOOKUP(A2409,[3]!Table13456[No заказа],[3]!Table13456[Цена],"",0,1)</f>
        <v>8640</v>
      </c>
      <c r="H2409" s="2" t="str">
        <f>M01_SETTINGS!$F$2</f>
        <v>KASPI</v>
      </c>
    </row>
    <row r="2410" spans="1:8" x14ac:dyDescent="0.35">
      <c r="A2410" s="2">
        <v>515621484</v>
      </c>
      <c r="B2410" s="3">
        <f>_xlfn.XLOOKUP(A2410,[3]!Table13456[No заказа],[3]!Table13456[Дата
отправки],"",0,1)</f>
        <v>45731</v>
      </c>
      <c r="C2410" s="3"/>
      <c r="D2410" s="3"/>
      <c r="F2410" s="5">
        <f>_xlfn.XLOOKUP(A2410,[3]!Table13456[No заказа],[3]!Table13456[Количество],"",0,1)</f>
        <v>1</v>
      </c>
      <c r="G2410" s="5">
        <f>_xlfn.XLOOKUP(A2410,[3]!Table13456[No заказа],[3]!Table13456[Цена],"",0,1)</f>
        <v>9614</v>
      </c>
      <c r="H2410" s="2" t="str">
        <f>M01_SETTINGS!$F$2</f>
        <v>KASPI</v>
      </c>
    </row>
    <row r="2411" spans="1:8" x14ac:dyDescent="0.35">
      <c r="A2411" s="2">
        <v>515565431</v>
      </c>
      <c r="B2411" s="3">
        <f>_xlfn.XLOOKUP(A2411,[3]!Table13456[No заказа],[3]!Table13456[Дата
отправки],"",0,1)</f>
        <v>45731</v>
      </c>
      <c r="C2411" s="3"/>
      <c r="D2411" s="3"/>
      <c r="F2411" s="5">
        <f>_xlfn.XLOOKUP(A2411,[3]!Table13456[No заказа],[3]!Table13456[Количество],"",0,1)</f>
        <v>1</v>
      </c>
      <c r="G2411" s="5">
        <f>_xlfn.XLOOKUP(A2411,[3]!Table13456[No заказа],[3]!Table13456[Цена],"",0,1)</f>
        <v>14990</v>
      </c>
      <c r="H2411" s="2" t="str">
        <f>M01_SETTINGS!$F$2</f>
        <v>KASPI</v>
      </c>
    </row>
    <row r="2412" spans="1:8" x14ac:dyDescent="0.35">
      <c r="A2412" s="2">
        <v>515717854</v>
      </c>
      <c r="B2412" s="3">
        <f>_xlfn.XLOOKUP(A2412,[3]!Table13456[No заказа],[3]!Table13456[Дата
отправки],"",0,1)</f>
        <v>45731</v>
      </c>
      <c r="C2412" s="3"/>
      <c r="D2412" s="3"/>
      <c r="F2412" s="5">
        <f>_xlfn.XLOOKUP(A2412,[3]!Table13456[No заказа],[3]!Table13456[Количество],"",0,1)</f>
        <v>1</v>
      </c>
      <c r="G2412" s="5">
        <f>_xlfn.XLOOKUP(A2412,[3]!Table13456[No заказа],[3]!Table13456[Цена],"",0,1)</f>
        <v>14990</v>
      </c>
      <c r="H2412" s="2" t="str">
        <f>M01_SETTINGS!$F$2</f>
        <v>KASPI</v>
      </c>
    </row>
    <row r="2413" spans="1:8" x14ac:dyDescent="0.35">
      <c r="A2413" s="2">
        <v>515709429</v>
      </c>
      <c r="B2413" s="3">
        <f>_xlfn.XLOOKUP(A2413,[3]!Table13456[No заказа],[3]!Table13456[Дата
отправки],"",0,1)</f>
        <v>45731</v>
      </c>
      <c r="C2413" s="3"/>
      <c r="D2413" s="3"/>
      <c r="F2413" s="5">
        <f>_xlfn.XLOOKUP(A2413,[3]!Table13456[No заказа],[3]!Table13456[Количество],"",0,1)</f>
        <v>1</v>
      </c>
      <c r="G2413" s="5">
        <f>_xlfn.XLOOKUP(A2413,[3]!Table13456[No заказа],[3]!Table13456[Цена],"",0,1)</f>
        <v>14990</v>
      </c>
      <c r="H2413" s="2" t="str">
        <f>M01_SETTINGS!$F$2</f>
        <v>KASPI</v>
      </c>
    </row>
    <row r="2414" spans="1:8" x14ac:dyDescent="0.35">
      <c r="A2414" s="2">
        <v>515552336</v>
      </c>
      <c r="B2414" s="3">
        <f>_xlfn.XLOOKUP(A2414,[3]!Table13456[No заказа],[3]!Table13456[Дата
отправки],"",0,1)</f>
        <v>45731</v>
      </c>
      <c r="C2414" s="3"/>
      <c r="D2414" s="3"/>
      <c r="F2414" s="5">
        <f>_xlfn.XLOOKUP(A2414,[3]!Table13456[No заказа],[3]!Table13456[Количество],"",0,1)</f>
        <v>1</v>
      </c>
      <c r="G2414" s="5">
        <f>_xlfn.XLOOKUP(A2414,[3]!Table13456[No заказа],[3]!Table13456[Цена],"",0,1)</f>
        <v>14990</v>
      </c>
      <c r="H2414" s="2" t="str">
        <f>M01_SETTINGS!$F$2</f>
        <v>KASPI</v>
      </c>
    </row>
    <row r="2415" spans="1:8" x14ac:dyDescent="0.35">
      <c r="A2415" s="2">
        <v>515602351</v>
      </c>
      <c r="B2415" s="3">
        <f>_xlfn.XLOOKUP(A2415,[3]!Table13456[No заказа],[3]!Table13456[Дата
отправки],"",0,1)</f>
        <v>45731</v>
      </c>
      <c r="C2415" s="3"/>
      <c r="D2415" s="3"/>
      <c r="F2415" s="5">
        <f>_xlfn.XLOOKUP(A2415,[3]!Table13456[No заказа],[3]!Table13456[Количество],"",0,1)</f>
        <v>1</v>
      </c>
      <c r="G2415" s="5">
        <f>_xlfn.XLOOKUP(A2415,[3]!Table13456[No заказа],[3]!Table13456[Цена],"",0,1)</f>
        <v>14990</v>
      </c>
      <c r="H2415" s="2" t="str">
        <f>M01_SETTINGS!$F$2</f>
        <v>KASPI</v>
      </c>
    </row>
    <row r="2416" spans="1:8" x14ac:dyDescent="0.35">
      <c r="A2416" s="2">
        <v>515825848</v>
      </c>
      <c r="B2416" s="3">
        <f>_xlfn.XLOOKUP(A2416,[3]!Table13456[No заказа],[3]!Table13456[Дата
отправки],"",0,1)</f>
        <v>45731</v>
      </c>
      <c r="C2416" s="3"/>
      <c r="D2416" s="3"/>
      <c r="F2416" s="5">
        <f>_xlfn.XLOOKUP(A2416,[3]!Table13456[No заказа],[3]!Table13456[Количество],"",0,1)</f>
        <v>1</v>
      </c>
      <c r="G2416" s="5">
        <f>_xlfn.XLOOKUP(A2416,[3]!Table13456[No заказа],[3]!Table13456[Цена],"",0,1)</f>
        <v>14990</v>
      </c>
      <c r="H2416" s="2" t="str">
        <f>M01_SETTINGS!$F$2</f>
        <v>KASPI</v>
      </c>
    </row>
    <row r="2417" spans="1:8" x14ac:dyDescent="0.35">
      <c r="A2417" s="2">
        <v>515400158</v>
      </c>
      <c r="B2417" s="3">
        <f>_xlfn.XLOOKUP(A2417,[3]!Table13456[No заказа],[3]!Table13456[Дата
отправки],"",0,1)</f>
        <v>45731</v>
      </c>
      <c r="C2417" s="3"/>
      <c r="D2417" s="3"/>
      <c r="F2417" s="5">
        <f>_xlfn.XLOOKUP(A2417,[3]!Table13456[No заказа],[3]!Table13456[Количество],"",0,1)</f>
        <v>1</v>
      </c>
      <c r="G2417" s="5">
        <f>_xlfn.XLOOKUP(A2417,[3]!Table13456[No заказа],[3]!Table13456[Цена],"",0,1)</f>
        <v>7880</v>
      </c>
      <c r="H2417" s="2" t="str">
        <f>M01_SETTINGS!$F$2</f>
        <v>KASPI</v>
      </c>
    </row>
    <row r="2418" spans="1:8" x14ac:dyDescent="0.35">
      <c r="A2418" s="2">
        <v>515478508</v>
      </c>
      <c r="B2418" s="3">
        <f>_xlfn.XLOOKUP(A2418,[3]!Table13456[No заказа],[3]!Table13456[Дата
отправки],"",0,1)</f>
        <v>45731</v>
      </c>
      <c r="C2418" s="3"/>
      <c r="D2418" s="3"/>
      <c r="F2418" s="5">
        <f>_xlfn.XLOOKUP(A2418,[3]!Table13456[No заказа],[3]!Table13456[Количество],"",0,1)</f>
        <v>1</v>
      </c>
      <c r="G2418" s="5">
        <f>_xlfn.XLOOKUP(A2418,[3]!Table13456[No заказа],[3]!Table13456[Цена],"",0,1)</f>
        <v>8000</v>
      </c>
      <c r="H2418" s="2" t="str">
        <f>M01_SETTINGS!$F$2</f>
        <v>KASPI</v>
      </c>
    </row>
    <row r="2419" spans="1:8" x14ac:dyDescent="0.35">
      <c r="A2419" s="2">
        <v>515576271</v>
      </c>
      <c r="B2419" s="3">
        <f>_xlfn.XLOOKUP(A2419,[3]!Table13456[No заказа],[3]!Table13456[Дата
отправки],"",0,1)</f>
        <v>45731</v>
      </c>
      <c r="C2419" s="3"/>
      <c r="D2419" s="3"/>
      <c r="F2419" s="5">
        <f>_xlfn.XLOOKUP(A2419,[3]!Table13456[No заказа],[3]!Table13456[Количество],"",0,1)</f>
        <v>1</v>
      </c>
      <c r="G2419" s="5">
        <f>_xlfn.XLOOKUP(A2419,[3]!Table13456[No заказа],[3]!Table13456[Цена],"",0,1)</f>
        <v>7880</v>
      </c>
      <c r="H2419" s="2" t="str">
        <f>M01_SETTINGS!$F$2</f>
        <v>KASPI</v>
      </c>
    </row>
    <row r="2420" spans="1:8" x14ac:dyDescent="0.35">
      <c r="A2420" s="2">
        <v>515442673</v>
      </c>
      <c r="B2420" s="3">
        <f>_xlfn.XLOOKUP(A2420,[3]!Table13456[No заказа],[3]!Table13456[Дата
отправки],"",0,1)</f>
        <v>45731</v>
      </c>
      <c r="C2420" s="3"/>
      <c r="D2420" s="3"/>
      <c r="F2420" s="5">
        <f>_xlfn.XLOOKUP(A2420,[3]!Table13456[No заказа],[3]!Table13456[Количество],"",0,1)</f>
        <v>1</v>
      </c>
      <c r="G2420" s="5">
        <f>_xlfn.XLOOKUP(A2420,[3]!Table13456[No заказа],[3]!Table13456[Цена],"",0,1)</f>
        <v>8499</v>
      </c>
      <c r="H2420" s="2" t="str">
        <f>M01_SETTINGS!$F$2</f>
        <v>KASPI</v>
      </c>
    </row>
    <row r="2421" spans="1:8" x14ac:dyDescent="0.35">
      <c r="A2421" s="2">
        <v>515816980</v>
      </c>
      <c r="B2421" s="3">
        <f>_xlfn.XLOOKUP(A2421,[3]!Table13456[No заказа],[3]!Table13456[Дата
отправки],"",0,1)</f>
        <v>45731</v>
      </c>
      <c r="C2421" s="3"/>
      <c r="D2421" s="3"/>
      <c r="F2421" s="5">
        <f>_xlfn.XLOOKUP(A2421,[3]!Table13456[No заказа],[3]!Table13456[Количество],"",0,1)</f>
        <v>1</v>
      </c>
      <c r="G2421" s="5">
        <f>_xlfn.XLOOKUP(A2421,[3]!Table13456[No заказа],[3]!Table13456[Цена],"",0,1)</f>
        <v>7880</v>
      </c>
      <c r="H2421" s="2" t="str">
        <f>M01_SETTINGS!$F$2</f>
        <v>KASPI</v>
      </c>
    </row>
    <row r="2422" spans="1:8" x14ac:dyDescent="0.35">
      <c r="A2422" s="2">
        <v>515727232</v>
      </c>
      <c r="B2422" s="3">
        <f>_xlfn.XLOOKUP(A2422,[3]!Table13456[No заказа],[3]!Table13456[Дата
отправки],"",0,1)</f>
        <v>45731</v>
      </c>
      <c r="C2422" s="3"/>
      <c r="D2422" s="3"/>
      <c r="F2422" s="5">
        <f>_xlfn.XLOOKUP(A2422,[3]!Table13456[No заказа],[3]!Table13456[Количество],"",0,1)</f>
        <v>1</v>
      </c>
      <c r="G2422" s="5">
        <f>_xlfn.XLOOKUP(A2422,[3]!Table13456[No заказа],[3]!Table13456[Цена],"",0,1)</f>
        <v>7880</v>
      </c>
      <c r="H2422" s="2" t="str">
        <f>M01_SETTINGS!$F$2</f>
        <v>KASPI</v>
      </c>
    </row>
    <row r="2423" spans="1:8" x14ac:dyDescent="0.35">
      <c r="A2423" s="2">
        <v>515549440</v>
      </c>
      <c r="B2423" s="3">
        <f>_xlfn.XLOOKUP(A2423,[3]!Table13456[No заказа],[3]!Table13456[Дата
отправки],"",0,1)</f>
        <v>45731</v>
      </c>
      <c r="C2423" s="3"/>
      <c r="D2423" s="3"/>
      <c r="F2423" s="5">
        <f>_xlfn.XLOOKUP(A2423,[3]!Table13456[No заказа],[3]!Table13456[Количество],"",0,1)</f>
        <v>1</v>
      </c>
      <c r="G2423" s="5">
        <f>_xlfn.XLOOKUP(A2423,[3]!Table13456[No заказа],[3]!Table13456[Цена],"",0,1)</f>
        <v>7880</v>
      </c>
      <c r="H2423" s="2" t="str">
        <f>M01_SETTINGS!$F$2</f>
        <v>KASPI</v>
      </c>
    </row>
    <row r="2424" spans="1:8" x14ac:dyDescent="0.35">
      <c r="A2424" s="2">
        <v>515665672</v>
      </c>
      <c r="B2424" s="3">
        <f>_xlfn.XLOOKUP(A2424,[3]!Table13456[No заказа],[3]!Table13456[Дата
отправки],"",0,1)</f>
        <v>45731</v>
      </c>
      <c r="C2424" s="3"/>
      <c r="D2424" s="3"/>
      <c r="F2424" s="5">
        <f>_xlfn.XLOOKUP(A2424,[3]!Table13456[No заказа],[3]!Table13456[Количество],"",0,1)</f>
        <v>1</v>
      </c>
      <c r="G2424" s="5">
        <f>_xlfn.XLOOKUP(A2424,[3]!Table13456[No заказа],[3]!Table13456[Цена],"",0,1)</f>
        <v>7953</v>
      </c>
      <c r="H2424" s="2" t="str">
        <f>M01_SETTINGS!$F$2</f>
        <v>KASPI</v>
      </c>
    </row>
    <row r="2425" spans="1:8" x14ac:dyDescent="0.35">
      <c r="A2425" s="2">
        <v>515445443</v>
      </c>
      <c r="B2425" s="3">
        <f>_xlfn.XLOOKUP(A2425,[3]!Table13456[No заказа],[3]!Table13456[Дата
отправки],"",0,1)</f>
        <v>45731</v>
      </c>
      <c r="C2425" s="3"/>
      <c r="D2425" s="3"/>
      <c r="F2425" s="5">
        <f>_xlfn.XLOOKUP(A2425,[3]!Table13456[No заказа],[3]!Table13456[Количество],"",0,1)</f>
        <v>1</v>
      </c>
      <c r="G2425" s="5">
        <f>_xlfn.XLOOKUP(A2425,[3]!Table13456[No заказа],[3]!Table13456[Цена],"",0,1)</f>
        <v>7958</v>
      </c>
      <c r="H2425" s="2" t="str">
        <f>M01_SETTINGS!$F$2</f>
        <v>KASPI</v>
      </c>
    </row>
    <row r="2426" spans="1:8" x14ac:dyDescent="0.35">
      <c r="A2426" s="2">
        <v>515867148</v>
      </c>
      <c r="B2426" s="3">
        <f>_xlfn.XLOOKUP(A2426,[3]!Table13456[No заказа],[3]!Table13456[Дата
отправки],"",0,1)</f>
        <v>45731</v>
      </c>
      <c r="C2426" s="3"/>
      <c r="D2426" s="3"/>
      <c r="F2426" s="5">
        <f>_xlfn.XLOOKUP(A2426,[3]!Table13456[No заказа],[3]!Table13456[Количество],"",0,1)</f>
        <v>1</v>
      </c>
      <c r="G2426" s="5">
        <f>_xlfn.XLOOKUP(A2426,[3]!Table13456[No заказа],[3]!Table13456[Цена],"",0,1)</f>
        <v>8000</v>
      </c>
      <c r="H2426" s="2" t="str">
        <f>M01_SETTINGS!$F$2</f>
        <v>KASPI</v>
      </c>
    </row>
    <row r="2427" spans="1:8" x14ac:dyDescent="0.35">
      <c r="A2427" s="2">
        <v>515640247</v>
      </c>
      <c r="B2427" s="3">
        <f>_xlfn.XLOOKUP(A2427,[3]!Table13456[No заказа],[3]!Table13456[Дата
отправки],"",0,1)</f>
        <v>45731</v>
      </c>
      <c r="C2427" s="3"/>
      <c r="D2427" s="3"/>
      <c r="F2427" s="5">
        <f>_xlfn.XLOOKUP(A2427,[3]!Table13456[No заказа],[3]!Table13456[Количество],"",0,1)</f>
        <v>1</v>
      </c>
      <c r="G2427" s="5">
        <f>_xlfn.XLOOKUP(A2427,[3]!Table13456[No заказа],[3]!Table13456[Цена],"",0,1)</f>
        <v>8986</v>
      </c>
      <c r="H2427" s="2" t="str">
        <f>M01_SETTINGS!$F$2</f>
        <v>KASPI</v>
      </c>
    </row>
    <row r="2428" spans="1:8" x14ac:dyDescent="0.35">
      <c r="A2428" s="2">
        <v>515578241</v>
      </c>
      <c r="B2428" s="3">
        <f>_xlfn.XLOOKUP(A2428,[3]!Table13456[No заказа],[3]!Table13456[Дата
отправки],"",0,1)</f>
        <v>45731</v>
      </c>
      <c r="C2428" s="3"/>
      <c r="D2428" s="3"/>
      <c r="F2428" s="5">
        <f>_xlfn.XLOOKUP(A2428,[3]!Table13456[No заказа],[3]!Table13456[Количество],"",0,1)</f>
        <v>1</v>
      </c>
      <c r="G2428" s="5">
        <f>_xlfn.XLOOKUP(A2428,[3]!Table13456[No заказа],[3]!Table13456[Цена],"",0,1)</f>
        <v>7998</v>
      </c>
      <c r="H2428" s="2" t="str">
        <f>M01_SETTINGS!$F$2</f>
        <v>KASPI</v>
      </c>
    </row>
    <row r="2429" spans="1:8" x14ac:dyDescent="0.35">
      <c r="A2429" s="2">
        <v>515424838</v>
      </c>
      <c r="B2429" s="3">
        <f>_xlfn.XLOOKUP(A2429,[3]!Table13456[No заказа],[3]!Table13456[Дата
отправки],"",0,1)</f>
        <v>45731</v>
      </c>
      <c r="C2429" s="3"/>
      <c r="D2429" s="3"/>
      <c r="F2429" s="5">
        <f>_xlfn.XLOOKUP(A2429,[3]!Table13456[No заказа],[3]!Table13456[Количество],"",0,1)</f>
        <v>1</v>
      </c>
      <c r="G2429" s="5">
        <f>_xlfn.XLOOKUP(A2429,[3]!Table13456[No заказа],[3]!Table13456[Цена],"",0,1)</f>
        <v>10217</v>
      </c>
      <c r="H2429" s="2" t="str">
        <f>M01_SETTINGS!$F$2</f>
        <v>KASPI</v>
      </c>
    </row>
    <row r="2430" spans="1:8" x14ac:dyDescent="0.35">
      <c r="A2430" s="2">
        <v>515403967</v>
      </c>
      <c r="B2430" s="3">
        <f>_xlfn.XLOOKUP(A2430,[3]!Table13456[No заказа],[3]!Table13456[Дата
отправки],"",0,1)</f>
        <v>45731</v>
      </c>
      <c r="C2430" s="3"/>
      <c r="D2430" s="3"/>
      <c r="F2430" s="5">
        <f>_xlfn.XLOOKUP(A2430,[3]!Table13456[No заказа],[3]!Table13456[Количество],"",0,1)</f>
        <v>1</v>
      </c>
      <c r="G2430" s="5">
        <f>_xlfn.XLOOKUP(A2430,[3]!Table13456[No заказа],[3]!Table13456[Цена],"",0,1)</f>
        <v>11492</v>
      </c>
      <c r="H2430" s="2" t="str">
        <f>M01_SETTINGS!$F$2</f>
        <v>KASPI</v>
      </c>
    </row>
    <row r="2431" spans="1:8" x14ac:dyDescent="0.35">
      <c r="A2431" s="2">
        <v>515795584</v>
      </c>
      <c r="B2431" s="3">
        <f>_xlfn.XLOOKUP(A2431,[3]!Table13456[No заказа],[3]!Table13456[Дата
отправки],"",0,1)</f>
        <v>45731</v>
      </c>
      <c r="C2431" s="3"/>
      <c r="D2431" s="3"/>
      <c r="F2431" s="5">
        <f>_xlfn.XLOOKUP(A2431,[3]!Table13456[No заказа],[3]!Table13456[Количество],"",0,1)</f>
        <v>1</v>
      </c>
      <c r="G2431" s="5">
        <f>_xlfn.XLOOKUP(A2431,[3]!Table13456[No заказа],[3]!Table13456[Цена],"",0,1)</f>
        <v>8468</v>
      </c>
      <c r="H2431" s="2" t="str">
        <f>M01_SETTINGS!$F$2</f>
        <v>KASPI</v>
      </c>
    </row>
    <row r="2432" spans="1:8" x14ac:dyDescent="0.35">
      <c r="A2432" s="2">
        <v>515475014</v>
      </c>
      <c r="B2432" s="3">
        <f>_xlfn.XLOOKUP(A2432,[3]!Table13456[No заказа],[3]!Table13456[Дата
отправки],"",0,1)</f>
        <v>45731</v>
      </c>
      <c r="C2432" s="3"/>
      <c r="D2432" s="3"/>
      <c r="F2432" s="5">
        <f>_xlfn.XLOOKUP(A2432,[3]!Table13456[No заказа],[3]!Table13456[Количество],"",0,1)</f>
        <v>1</v>
      </c>
      <c r="G2432" s="5">
        <f>_xlfn.XLOOKUP(A2432,[3]!Table13456[No заказа],[3]!Table13456[Цена],"",0,1)</f>
        <v>7998</v>
      </c>
      <c r="H2432" s="2" t="str">
        <f>M01_SETTINGS!$F$2</f>
        <v>KASPI</v>
      </c>
    </row>
    <row r="2433" spans="1:8" x14ac:dyDescent="0.35">
      <c r="A2433" s="2">
        <v>515365582</v>
      </c>
      <c r="B2433" s="3">
        <f>_xlfn.XLOOKUP(A2433,[3]!Table13456[No заказа],[3]!Table13456[Дата
отправки],"",0,1)</f>
        <v>45731</v>
      </c>
      <c r="C2433" s="3"/>
      <c r="D2433" s="3"/>
      <c r="F2433" s="5">
        <f>_xlfn.XLOOKUP(A2433,[3]!Table13456[No заказа],[3]!Table13456[Количество],"",0,1)</f>
        <v>1</v>
      </c>
      <c r="G2433" s="5">
        <f>_xlfn.XLOOKUP(A2433,[3]!Table13456[No заказа],[3]!Table13456[Цена],"",0,1)</f>
        <v>8988</v>
      </c>
      <c r="H2433" s="2" t="str">
        <f>M01_SETTINGS!$F$2</f>
        <v>KASPI</v>
      </c>
    </row>
    <row r="2434" spans="1:8" x14ac:dyDescent="0.35">
      <c r="A2434" s="2">
        <v>515800895</v>
      </c>
      <c r="B2434" s="3">
        <f>_xlfn.XLOOKUP(A2434,[3]!Table13456[No заказа],[3]!Table13456[Дата
отправки],"",0,1)</f>
        <v>45731</v>
      </c>
      <c r="C2434" s="3"/>
      <c r="D2434" s="3"/>
      <c r="F2434" s="5">
        <f>_xlfn.XLOOKUP(A2434,[3]!Table13456[No заказа],[3]!Table13456[Количество],"",0,1)</f>
        <v>1</v>
      </c>
      <c r="G2434" s="5">
        <f>_xlfn.XLOOKUP(A2434,[3]!Table13456[No заказа],[3]!Table13456[Цена],"",0,1)</f>
        <v>8492</v>
      </c>
      <c r="H2434" s="2" t="str">
        <f>M01_SETTINGS!$F$2</f>
        <v>KASPI</v>
      </c>
    </row>
    <row r="2435" spans="1:8" x14ac:dyDescent="0.35">
      <c r="A2435" s="2">
        <v>515401322</v>
      </c>
      <c r="B2435" s="3">
        <f>_xlfn.XLOOKUP(A2435,[3]!Table13456[No заказа],[3]!Table13456[Дата
отправки],"",0,1)</f>
        <v>45731</v>
      </c>
      <c r="C2435" s="3"/>
      <c r="D2435" s="3"/>
      <c r="F2435" s="5">
        <f>_xlfn.XLOOKUP(A2435,[3]!Table13456[No заказа],[3]!Table13456[Количество],"",0,1)</f>
        <v>1</v>
      </c>
      <c r="G2435" s="5">
        <f>_xlfn.XLOOKUP(A2435,[3]!Table13456[No заказа],[3]!Table13456[Цена],"",0,1)</f>
        <v>8497</v>
      </c>
      <c r="H2435" s="2" t="str">
        <f>M01_SETTINGS!$F$2</f>
        <v>KASPI</v>
      </c>
    </row>
    <row r="2436" spans="1:8" x14ac:dyDescent="0.35">
      <c r="A2436" s="2">
        <v>515085531</v>
      </c>
      <c r="B2436" s="3">
        <f>_xlfn.XLOOKUP(A2436,[3]!Table13456[No заказа],[3]!Table13456[Дата
отправки],"",0,1)</f>
        <v>45730</v>
      </c>
      <c r="C2436" s="3"/>
      <c r="D2436" s="3"/>
      <c r="F2436" s="5">
        <f>_xlfn.XLOOKUP(A2436,[3]!Table13456[No заказа],[3]!Table13456[Количество],"",0,1)</f>
        <v>1</v>
      </c>
      <c r="G2436" s="5">
        <f>_xlfn.XLOOKUP(A2436,[3]!Table13456[No заказа],[3]!Table13456[Цена],"",0,1)</f>
        <v>11997</v>
      </c>
      <c r="H2436" s="2" t="str">
        <f>M01_SETTINGS!$F$2</f>
        <v>KASPI</v>
      </c>
    </row>
    <row r="2437" spans="1:8" x14ac:dyDescent="0.35">
      <c r="A2437" s="2">
        <v>514983046</v>
      </c>
      <c r="B2437" s="3">
        <f>_xlfn.XLOOKUP(A2437,[3]!Table13456[No заказа],[3]!Table13456[Дата
отправки],"",0,1)</f>
        <v>45730</v>
      </c>
      <c r="C2437" s="3"/>
      <c r="D2437" s="3"/>
      <c r="F2437" s="5">
        <f>_xlfn.XLOOKUP(A2437,[3]!Table13456[No заказа],[3]!Table13456[Количество],"",0,1)</f>
        <v>1</v>
      </c>
      <c r="G2437" s="5">
        <f>_xlfn.XLOOKUP(A2437,[3]!Table13456[No заказа],[3]!Table13456[Цена],"",0,1)</f>
        <v>14990</v>
      </c>
      <c r="H2437" s="2" t="str">
        <f>M01_SETTINGS!$F$2</f>
        <v>KASPI</v>
      </c>
    </row>
    <row r="2438" spans="1:8" x14ac:dyDescent="0.35">
      <c r="A2438" s="2">
        <v>514921279</v>
      </c>
      <c r="B2438" s="3">
        <f>_xlfn.XLOOKUP(A2438,[3]!Table13456[No заказа],[3]!Table13456[Дата
отправки],"",0,1)</f>
        <v>45730</v>
      </c>
      <c r="C2438" s="3"/>
      <c r="D2438" s="3"/>
      <c r="F2438" s="5">
        <f>_xlfn.XLOOKUP(A2438,[3]!Table13456[No заказа],[3]!Table13456[Количество],"",0,1)</f>
        <v>1</v>
      </c>
      <c r="G2438" s="5">
        <f>_xlfn.XLOOKUP(A2438,[3]!Table13456[No заказа],[3]!Table13456[Цена],"",0,1)</f>
        <v>14990</v>
      </c>
      <c r="H2438" s="2" t="str">
        <f>M01_SETTINGS!$F$2</f>
        <v>KASPI</v>
      </c>
    </row>
    <row r="2439" spans="1:8" x14ac:dyDescent="0.35">
      <c r="A2439" s="2">
        <v>514839858</v>
      </c>
      <c r="B2439" s="3">
        <f>_xlfn.XLOOKUP(A2439,[3]!Table13456[No заказа],[3]!Table13456[Дата
отправки],"",0,1)</f>
        <v>45730</v>
      </c>
      <c r="C2439" s="3"/>
      <c r="D2439" s="3"/>
      <c r="F2439" s="5">
        <f>_xlfn.XLOOKUP(A2439,[3]!Table13456[No заказа],[3]!Table13456[Количество],"",0,1)</f>
        <v>1</v>
      </c>
      <c r="G2439" s="5">
        <f>_xlfn.XLOOKUP(A2439,[3]!Table13456[No заказа],[3]!Table13456[Цена],"",0,1)</f>
        <v>14990</v>
      </c>
      <c r="H2439" s="2" t="str">
        <f>M01_SETTINGS!$F$2</f>
        <v>KASPI</v>
      </c>
    </row>
    <row r="2440" spans="1:8" x14ac:dyDescent="0.35">
      <c r="A2440" s="2">
        <v>514901274</v>
      </c>
      <c r="B2440" s="3">
        <f>_xlfn.XLOOKUP(A2440,[3]!Table13456[No заказа],[3]!Table13456[Дата
отправки],"",0,1)</f>
        <v>45730</v>
      </c>
      <c r="C2440" s="3"/>
      <c r="D2440" s="3"/>
      <c r="F2440" s="5">
        <f>_xlfn.XLOOKUP(A2440,[3]!Table13456[No заказа],[3]!Table13456[Количество],"",0,1)</f>
        <v>1</v>
      </c>
      <c r="G2440" s="5">
        <f>_xlfn.XLOOKUP(A2440,[3]!Table13456[No заказа],[3]!Table13456[Цена],"",0,1)</f>
        <v>14990</v>
      </c>
      <c r="H2440" s="2" t="str">
        <f>M01_SETTINGS!$F$2</f>
        <v>KASPI</v>
      </c>
    </row>
    <row r="2441" spans="1:8" x14ac:dyDescent="0.35">
      <c r="A2441" s="2">
        <v>515251709</v>
      </c>
      <c r="B2441" s="3">
        <f>_xlfn.XLOOKUP(A2441,[3]!Table13456[No заказа],[3]!Table13456[Дата
отправки],"",0,1)</f>
        <v>45730</v>
      </c>
      <c r="C2441" s="3"/>
      <c r="D2441" s="3"/>
      <c r="F2441" s="5">
        <f>_xlfn.XLOOKUP(A2441,[3]!Table13456[No заказа],[3]!Table13456[Количество],"",0,1)</f>
        <v>1</v>
      </c>
      <c r="G2441" s="5">
        <f>_xlfn.XLOOKUP(A2441,[3]!Table13456[No заказа],[3]!Table13456[Цена],"",0,1)</f>
        <v>14990</v>
      </c>
      <c r="H2441" s="2" t="str">
        <f>M01_SETTINGS!$F$2</f>
        <v>KASPI</v>
      </c>
    </row>
    <row r="2442" spans="1:8" x14ac:dyDescent="0.35">
      <c r="A2442" s="2">
        <v>515261238</v>
      </c>
      <c r="B2442" s="3">
        <f>_xlfn.XLOOKUP(A2442,[3]!Table13456[No заказа],[3]!Table13456[Дата
отправки],"",0,1)</f>
        <v>45730</v>
      </c>
      <c r="C2442" s="3"/>
      <c r="D2442" s="3"/>
      <c r="F2442" s="5">
        <f>_xlfn.XLOOKUP(A2442,[3]!Table13456[No заказа],[3]!Table13456[Количество],"",0,1)</f>
        <v>1</v>
      </c>
      <c r="G2442" s="5">
        <f>_xlfn.XLOOKUP(A2442,[3]!Table13456[No заказа],[3]!Table13456[Цена],"",0,1)</f>
        <v>14990</v>
      </c>
      <c r="H2442" s="2" t="str">
        <f>M01_SETTINGS!$F$2</f>
        <v>KASPI</v>
      </c>
    </row>
    <row r="2443" spans="1:8" x14ac:dyDescent="0.35">
      <c r="A2443" s="2">
        <v>515277160</v>
      </c>
      <c r="B2443" s="3">
        <f>_xlfn.XLOOKUP(A2443,[3]!Table13456[No заказа],[3]!Table13456[Дата
отправки],"",0,1)</f>
        <v>45730</v>
      </c>
      <c r="C2443" s="3"/>
      <c r="D2443" s="3"/>
      <c r="F2443" s="5">
        <f>_xlfn.XLOOKUP(A2443,[3]!Table13456[No заказа],[3]!Table13456[Количество],"",0,1)</f>
        <v>1</v>
      </c>
      <c r="G2443" s="5">
        <f>_xlfn.XLOOKUP(A2443,[3]!Table13456[No заказа],[3]!Table13456[Цена],"",0,1)</f>
        <v>14990</v>
      </c>
      <c r="H2443" s="2" t="str">
        <f>M01_SETTINGS!$F$2</f>
        <v>KASPI</v>
      </c>
    </row>
    <row r="2444" spans="1:8" x14ac:dyDescent="0.35">
      <c r="A2444" s="2">
        <v>514922129</v>
      </c>
      <c r="B2444" s="3">
        <f>_xlfn.XLOOKUP(A2444,[3]!Table13456[No заказа],[3]!Table13456[Дата
отправки],"",0,1)</f>
        <v>45730</v>
      </c>
      <c r="C2444" s="3"/>
      <c r="D2444" s="3"/>
      <c r="F2444" s="5">
        <f>_xlfn.XLOOKUP(A2444,[3]!Table13456[No заказа],[3]!Table13456[Количество],"",0,1)</f>
        <v>1</v>
      </c>
      <c r="G2444" s="5">
        <f>_xlfn.XLOOKUP(A2444,[3]!Table13456[No заказа],[3]!Table13456[Цена],"",0,1)</f>
        <v>14990</v>
      </c>
      <c r="H2444" s="2" t="str">
        <f>M01_SETTINGS!$F$2</f>
        <v>KASPI</v>
      </c>
    </row>
    <row r="2445" spans="1:8" x14ac:dyDescent="0.35">
      <c r="A2445" s="2">
        <v>514835891</v>
      </c>
      <c r="B2445" s="3">
        <f>_xlfn.XLOOKUP(A2445,[3]!Table13456[No заказа],[3]!Table13456[Дата
отправки],"",0,1)</f>
        <v>45730</v>
      </c>
      <c r="C2445" s="3"/>
      <c r="D2445" s="3"/>
      <c r="F2445" s="5">
        <f>_xlfn.XLOOKUP(A2445,[3]!Table13456[No заказа],[3]!Table13456[Количество],"",0,1)</f>
        <v>1</v>
      </c>
      <c r="G2445" s="5">
        <f>_xlfn.XLOOKUP(A2445,[3]!Table13456[No заказа],[3]!Table13456[Цена],"",0,1)</f>
        <v>14990</v>
      </c>
      <c r="H2445" s="2" t="str">
        <f>M01_SETTINGS!$F$2</f>
        <v>KASPI</v>
      </c>
    </row>
    <row r="2446" spans="1:8" x14ac:dyDescent="0.35">
      <c r="A2446" s="2">
        <v>515200321</v>
      </c>
      <c r="B2446" s="3">
        <f>_xlfn.XLOOKUP(A2446,[3]!Table13456[No заказа],[3]!Table13456[Дата
отправки],"",0,1)</f>
        <v>45730</v>
      </c>
      <c r="C2446" s="3"/>
      <c r="D2446" s="3"/>
      <c r="F2446" s="5">
        <f>_xlfn.XLOOKUP(A2446,[3]!Table13456[No заказа],[3]!Table13456[Количество],"",0,1)</f>
        <v>1</v>
      </c>
      <c r="G2446" s="5">
        <f>_xlfn.XLOOKUP(A2446,[3]!Table13456[No заказа],[3]!Table13456[Цена],"",0,1)</f>
        <v>14990</v>
      </c>
      <c r="H2446" s="2" t="str">
        <f>M01_SETTINGS!$F$2</f>
        <v>KASPI</v>
      </c>
    </row>
    <row r="2447" spans="1:8" x14ac:dyDescent="0.35">
      <c r="A2447" s="2">
        <v>514861731</v>
      </c>
      <c r="B2447" s="3">
        <f>_xlfn.XLOOKUP(A2447,[3]!Table13456[No заказа],[3]!Table13456[Дата
отправки],"",0,1)</f>
        <v>45730</v>
      </c>
      <c r="C2447" s="3"/>
      <c r="D2447" s="3"/>
      <c r="F2447" s="5">
        <f>_xlfn.XLOOKUP(A2447,[3]!Table13456[No заказа],[3]!Table13456[Количество],"",0,1)</f>
        <v>1</v>
      </c>
      <c r="G2447" s="5">
        <f>_xlfn.XLOOKUP(A2447,[3]!Table13456[No заказа],[3]!Table13456[Цена],"",0,1)</f>
        <v>14990</v>
      </c>
      <c r="H2447" s="2" t="str">
        <f>M01_SETTINGS!$F$2</f>
        <v>KASPI</v>
      </c>
    </row>
    <row r="2448" spans="1:8" x14ac:dyDescent="0.35">
      <c r="A2448" s="2">
        <v>514976464</v>
      </c>
      <c r="B2448" s="3">
        <f>_xlfn.XLOOKUP(A2448,[3]!Table13456[No заказа],[3]!Table13456[Дата
отправки],"",0,1)</f>
        <v>45730</v>
      </c>
      <c r="C2448" s="3"/>
      <c r="D2448" s="3"/>
      <c r="F2448" s="5">
        <f>_xlfn.XLOOKUP(A2448,[3]!Table13456[No заказа],[3]!Table13456[Количество],"",0,1)</f>
        <v>1</v>
      </c>
      <c r="G2448" s="5">
        <f>_xlfn.XLOOKUP(A2448,[3]!Table13456[No заказа],[3]!Table13456[Цена],"",0,1)</f>
        <v>7897</v>
      </c>
      <c r="H2448" s="2" t="str">
        <f>M01_SETTINGS!$F$2</f>
        <v>KASPI</v>
      </c>
    </row>
    <row r="2449" spans="1:8" x14ac:dyDescent="0.35">
      <c r="A2449" s="2">
        <v>515164377</v>
      </c>
      <c r="B2449" s="3">
        <f>_xlfn.XLOOKUP(A2449,[3]!Table13456[No заказа],[3]!Table13456[Дата
отправки],"",0,1)</f>
        <v>45730</v>
      </c>
      <c r="C2449" s="3"/>
      <c r="D2449" s="3"/>
      <c r="F2449" s="5">
        <f>_xlfn.XLOOKUP(A2449,[3]!Table13456[No заказа],[3]!Table13456[Количество],"",0,1)</f>
        <v>1</v>
      </c>
      <c r="G2449" s="5">
        <f>_xlfn.XLOOKUP(A2449,[3]!Table13456[No заказа],[3]!Table13456[Цена],"",0,1)</f>
        <v>9810</v>
      </c>
      <c r="H2449" s="2" t="str">
        <f>M01_SETTINGS!$F$2</f>
        <v>KASPI</v>
      </c>
    </row>
    <row r="2450" spans="1:8" x14ac:dyDescent="0.35">
      <c r="A2450" s="2">
        <v>514927974</v>
      </c>
      <c r="B2450" s="3">
        <f>_xlfn.XLOOKUP(A2450,[3]!Table13456[No заказа],[3]!Table13456[Дата
отправки],"",0,1)</f>
        <v>45730</v>
      </c>
      <c r="C2450" s="3"/>
      <c r="D2450" s="3"/>
      <c r="F2450" s="5">
        <f>_xlfn.XLOOKUP(A2450,[3]!Table13456[No заказа],[3]!Table13456[Количество],"",0,1)</f>
        <v>1</v>
      </c>
      <c r="G2450" s="5">
        <f>_xlfn.XLOOKUP(A2450,[3]!Table13456[No заказа],[3]!Table13456[Цена],"",0,1)</f>
        <v>7985</v>
      </c>
      <c r="H2450" s="2" t="str">
        <f>M01_SETTINGS!$F$2</f>
        <v>KASPI</v>
      </c>
    </row>
    <row r="2451" spans="1:8" x14ac:dyDescent="0.35">
      <c r="A2451" s="2">
        <v>514823470</v>
      </c>
      <c r="B2451" s="3">
        <f>_xlfn.XLOOKUP(A2451,[3]!Table13456[No заказа],[3]!Table13456[Дата
отправки],"",0,1)</f>
        <v>45730</v>
      </c>
      <c r="C2451" s="3"/>
      <c r="D2451" s="3"/>
      <c r="F2451" s="5">
        <f>_xlfn.XLOOKUP(A2451,[3]!Table13456[No заказа],[3]!Table13456[Количество],"",0,1)</f>
        <v>1</v>
      </c>
      <c r="G2451" s="5">
        <f>_xlfn.XLOOKUP(A2451,[3]!Table13456[No заказа],[3]!Table13456[Цена],"",0,1)</f>
        <v>8672</v>
      </c>
      <c r="H2451" s="2" t="str">
        <f>M01_SETTINGS!$F$2</f>
        <v>KASPI</v>
      </c>
    </row>
    <row r="2452" spans="1:8" x14ac:dyDescent="0.35">
      <c r="A2452" s="2">
        <v>515021005</v>
      </c>
      <c r="B2452" s="3">
        <f>_xlfn.XLOOKUP(A2452,[3]!Table13456[No заказа],[3]!Table13456[Дата
отправки],"",0,1)</f>
        <v>45730</v>
      </c>
      <c r="C2452" s="3"/>
      <c r="D2452" s="3"/>
      <c r="F2452" s="5">
        <f>_xlfn.XLOOKUP(A2452,[3]!Table13456[No заказа],[3]!Table13456[Количество],"",0,1)</f>
        <v>1</v>
      </c>
      <c r="G2452" s="5">
        <f>_xlfn.XLOOKUP(A2452,[3]!Table13456[No заказа],[3]!Table13456[Цена],"",0,1)</f>
        <v>7990</v>
      </c>
      <c r="H2452" s="2" t="str">
        <f>M01_SETTINGS!$F$2</f>
        <v>KASPI</v>
      </c>
    </row>
    <row r="2453" spans="1:8" x14ac:dyDescent="0.35">
      <c r="A2453" s="2">
        <v>515188671</v>
      </c>
      <c r="B2453" s="3">
        <f>_xlfn.XLOOKUP(A2453,[3]!Table13456[No заказа],[3]!Table13456[Дата
отправки],"",0,1)</f>
        <v>45730</v>
      </c>
      <c r="C2453" s="3"/>
      <c r="D2453" s="3"/>
      <c r="F2453" s="5">
        <f>_xlfn.XLOOKUP(A2453,[3]!Table13456[No заказа],[3]!Table13456[Количество],"",0,1)</f>
        <v>1</v>
      </c>
      <c r="G2453" s="5">
        <f>_xlfn.XLOOKUP(A2453,[3]!Table13456[No заказа],[3]!Table13456[Цена],"",0,1)</f>
        <v>8000</v>
      </c>
      <c r="H2453" s="2" t="str">
        <f>M01_SETTINGS!$F$2</f>
        <v>KASPI</v>
      </c>
    </row>
    <row r="2454" spans="1:8" x14ac:dyDescent="0.35">
      <c r="A2454" s="2">
        <v>514890589</v>
      </c>
      <c r="B2454" s="3">
        <f>_xlfn.XLOOKUP(A2454,[3]!Table13456[No заказа],[3]!Table13456[Дата
отправки],"",0,1)</f>
        <v>45730</v>
      </c>
      <c r="C2454" s="3"/>
      <c r="D2454" s="3"/>
      <c r="F2454" s="5">
        <f>_xlfn.XLOOKUP(A2454,[3]!Table13456[No заказа],[3]!Table13456[Количество],"",0,1)</f>
        <v>1</v>
      </c>
      <c r="G2454" s="5">
        <f>_xlfn.XLOOKUP(A2454,[3]!Table13456[No заказа],[3]!Table13456[Цена],"",0,1)</f>
        <v>8000</v>
      </c>
      <c r="H2454" s="2" t="str">
        <f>M01_SETTINGS!$F$2</f>
        <v>KASPI</v>
      </c>
    </row>
    <row r="2455" spans="1:8" x14ac:dyDescent="0.35">
      <c r="A2455" s="2">
        <v>514838924</v>
      </c>
      <c r="B2455" s="3">
        <f>_xlfn.XLOOKUP(A2455,[3]!Table13456[No заказа],[3]!Table13456[Дата
отправки],"",0,1)</f>
        <v>45730</v>
      </c>
      <c r="C2455" s="3"/>
      <c r="D2455" s="3"/>
      <c r="F2455" s="5">
        <f>_xlfn.XLOOKUP(A2455,[3]!Table13456[No заказа],[3]!Table13456[Количество],"",0,1)</f>
        <v>1</v>
      </c>
      <c r="G2455" s="5">
        <f>_xlfn.XLOOKUP(A2455,[3]!Table13456[No заказа],[3]!Table13456[Цена],"",0,1)</f>
        <v>8000</v>
      </c>
      <c r="H2455" s="2" t="str">
        <f>M01_SETTINGS!$F$2</f>
        <v>KASPI</v>
      </c>
    </row>
    <row r="2456" spans="1:8" x14ac:dyDescent="0.35">
      <c r="A2456" s="2">
        <v>514825803</v>
      </c>
      <c r="B2456" s="3">
        <f>_xlfn.XLOOKUP(A2456,[3]!Table13456[No заказа],[3]!Table13456[Дата
отправки],"",0,1)</f>
        <v>45730</v>
      </c>
      <c r="C2456" s="3"/>
      <c r="D2456" s="3"/>
      <c r="F2456" s="5">
        <f>_xlfn.XLOOKUP(A2456,[3]!Table13456[No заказа],[3]!Table13456[Количество],"",0,1)</f>
        <v>1</v>
      </c>
      <c r="G2456" s="5">
        <f>_xlfn.XLOOKUP(A2456,[3]!Table13456[No заказа],[3]!Table13456[Цена],"",0,1)</f>
        <v>7990</v>
      </c>
      <c r="H2456" s="2" t="str">
        <f>M01_SETTINGS!$F$2</f>
        <v>KASPI</v>
      </c>
    </row>
    <row r="2457" spans="1:8" x14ac:dyDescent="0.35">
      <c r="A2457" s="2">
        <v>514871484</v>
      </c>
      <c r="B2457" s="3">
        <f>_xlfn.XLOOKUP(A2457,[3]!Table13456[No заказа],[3]!Table13456[Дата
отправки],"",0,1)</f>
        <v>45730</v>
      </c>
      <c r="C2457" s="3"/>
      <c r="D2457" s="3"/>
      <c r="F2457" s="5">
        <f>_xlfn.XLOOKUP(A2457,[3]!Table13456[No заказа],[3]!Table13456[Количество],"",0,1)</f>
        <v>1</v>
      </c>
      <c r="G2457" s="5">
        <f>_xlfn.XLOOKUP(A2457,[3]!Table13456[No заказа],[3]!Table13456[Цена],"",0,1)</f>
        <v>7980</v>
      </c>
      <c r="H2457" s="2" t="str">
        <f>M01_SETTINGS!$F$2</f>
        <v>KASPI</v>
      </c>
    </row>
    <row r="2458" spans="1:8" x14ac:dyDescent="0.35">
      <c r="A2458" s="2">
        <v>515133709</v>
      </c>
      <c r="B2458" s="3">
        <f>_xlfn.XLOOKUP(A2458,[3]!Table13456[No заказа],[3]!Table13456[Дата
отправки],"",0,1)</f>
        <v>45730</v>
      </c>
      <c r="C2458" s="3"/>
      <c r="D2458" s="3"/>
      <c r="F2458" s="5">
        <f>_xlfn.XLOOKUP(A2458,[3]!Table13456[No заказа],[3]!Table13456[Количество],"",0,1)</f>
        <v>1</v>
      </c>
      <c r="G2458" s="5">
        <f>_xlfn.XLOOKUP(A2458,[3]!Table13456[No заказа],[3]!Table13456[Цена],"",0,1)</f>
        <v>8000</v>
      </c>
      <c r="H2458" s="2" t="str">
        <f>M01_SETTINGS!$F$2</f>
        <v>KASPI</v>
      </c>
    </row>
    <row r="2459" spans="1:8" x14ac:dyDescent="0.35">
      <c r="A2459" s="2">
        <v>514950750</v>
      </c>
      <c r="B2459" s="3">
        <f>_xlfn.XLOOKUP(A2459,[3]!Table13456[No заказа],[3]!Table13456[Дата
отправки],"",0,1)</f>
        <v>45730</v>
      </c>
      <c r="C2459" s="3"/>
      <c r="D2459" s="3"/>
      <c r="F2459" s="5">
        <f>_xlfn.XLOOKUP(A2459,[3]!Table13456[No заказа],[3]!Table13456[Количество],"",0,1)</f>
        <v>1</v>
      </c>
      <c r="G2459" s="5">
        <f>_xlfn.XLOOKUP(A2459,[3]!Table13456[No заказа],[3]!Table13456[Цена],"",0,1)</f>
        <v>7880</v>
      </c>
      <c r="H2459" s="2" t="str">
        <f>M01_SETTINGS!$F$2</f>
        <v>KASPI</v>
      </c>
    </row>
    <row r="2460" spans="1:8" x14ac:dyDescent="0.35">
      <c r="A2460" s="2">
        <v>514848044</v>
      </c>
      <c r="B2460" s="3">
        <f>_xlfn.XLOOKUP(A2460,[3]!Table13456[No заказа],[3]!Table13456[Дата
отправки],"",0,1)</f>
        <v>45730</v>
      </c>
      <c r="C2460" s="3"/>
      <c r="D2460" s="3"/>
      <c r="F2460" s="5">
        <f>_xlfn.XLOOKUP(A2460,[3]!Table13456[No заказа],[3]!Table13456[Количество],"",0,1)</f>
        <v>1</v>
      </c>
      <c r="G2460" s="5">
        <f>_xlfn.XLOOKUP(A2460,[3]!Table13456[No заказа],[3]!Table13456[Цена],"",0,1)</f>
        <v>7880</v>
      </c>
      <c r="H2460" s="2" t="str">
        <f>M01_SETTINGS!$F$2</f>
        <v>KASPI</v>
      </c>
    </row>
    <row r="2461" spans="1:8" x14ac:dyDescent="0.35">
      <c r="A2461" s="2">
        <v>515074626</v>
      </c>
      <c r="B2461" s="3">
        <f>_xlfn.XLOOKUP(A2461,[3]!Table13456[No заказа],[3]!Table13456[Дата
отправки],"",0,1)</f>
        <v>45730</v>
      </c>
      <c r="C2461" s="3"/>
      <c r="D2461" s="3"/>
      <c r="F2461" s="5">
        <f>_xlfn.XLOOKUP(A2461,[3]!Table13456[No заказа],[3]!Table13456[Количество],"",0,1)</f>
        <v>1</v>
      </c>
      <c r="G2461" s="5">
        <f>_xlfn.XLOOKUP(A2461,[3]!Table13456[No заказа],[3]!Table13456[Цена],"",0,1)</f>
        <v>7988</v>
      </c>
      <c r="H2461" s="2" t="str">
        <f>M01_SETTINGS!$F$2</f>
        <v>KASPI</v>
      </c>
    </row>
    <row r="2462" spans="1:8" x14ac:dyDescent="0.35">
      <c r="A2462" s="2">
        <v>514944655</v>
      </c>
      <c r="B2462" s="3">
        <f>_xlfn.XLOOKUP(A2462,[3]!Table13456[No заказа],[3]!Table13456[Дата
отправки],"",0,1)</f>
        <v>45730</v>
      </c>
      <c r="C2462" s="3"/>
      <c r="D2462" s="3"/>
      <c r="F2462" s="5">
        <f>_xlfn.XLOOKUP(A2462,[3]!Table13456[No заказа],[3]!Table13456[Количество],"",0,1)</f>
        <v>1</v>
      </c>
      <c r="G2462" s="5">
        <f>_xlfn.XLOOKUP(A2462,[3]!Table13456[No заказа],[3]!Table13456[Цена],"",0,1)</f>
        <v>8468</v>
      </c>
      <c r="H2462" s="2" t="str">
        <f>M01_SETTINGS!$F$2</f>
        <v>KASPI</v>
      </c>
    </row>
    <row r="2463" spans="1:8" x14ac:dyDescent="0.35">
      <c r="A2463" s="2">
        <v>514505948</v>
      </c>
      <c r="B2463" s="3">
        <f>_xlfn.XLOOKUP(A2463,[3]!Table13456[No заказа],[3]!Table13456[Дата
отправки],"",0,1)</f>
        <v>45729</v>
      </c>
      <c r="C2463" s="3"/>
      <c r="D2463" s="3"/>
      <c r="F2463" s="5">
        <f>_xlfn.XLOOKUP(A2463,[3]!Table13456[No заказа],[3]!Table13456[Количество],"",0,1)</f>
        <v>1</v>
      </c>
      <c r="G2463" s="5">
        <f>_xlfn.XLOOKUP(A2463,[3]!Table13456[No заказа],[3]!Table13456[Цена],"",0,1)</f>
        <v>10870</v>
      </c>
      <c r="H2463" s="2" t="str">
        <f>M01_SETTINGS!$F$2</f>
        <v>KASPI</v>
      </c>
    </row>
    <row r="2464" spans="1:8" x14ac:dyDescent="0.35">
      <c r="A2464" s="2">
        <v>514366471</v>
      </c>
      <c r="B2464" s="3">
        <f>_xlfn.XLOOKUP(A2464,[3]!Table13456[No заказа],[3]!Table13456[Дата
отправки],"",0,1)</f>
        <v>45729</v>
      </c>
      <c r="C2464" s="3"/>
      <c r="D2464" s="3"/>
      <c r="F2464" s="5">
        <f>_xlfn.XLOOKUP(A2464,[3]!Table13456[No заказа],[3]!Table13456[Количество],"",0,1)</f>
        <v>1</v>
      </c>
      <c r="G2464" s="5">
        <f>_xlfn.XLOOKUP(A2464,[3]!Table13456[No заказа],[3]!Table13456[Цена],"",0,1)</f>
        <v>8990</v>
      </c>
      <c r="H2464" s="2" t="str">
        <f>M01_SETTINGS!$F$2</f>
        <v>KASPI</v>
      </c>
    </row>
    <row r="2465" spans="1:8" x14ac:dyDescent="0.35">
      <c r="A2465" s="2">
        <v>514242435</v>
      </c>
      <c r="B2465" s="3">
        <f>_xlfn.XLOOKUP(A2465,[3]!Table13456[No заказа],[3]!Table13456[Дата
отправки],"",0,1)</f>
        <v>45729</v>
      </c>
      <c r="C2465" s="3"/>
      <c r="D2465" s="3"/>
      <c r="F2465" s="5">
        <f>_xlfn.XLOOKUP(A2465,[3]!Table13456[No заказа],[3]!Table13456[Количество],"",0,1)</f>
        <v>1</v>
      </c>
      <c r="G2465" s="5">
        <f>_xlfn.XLOOKUP(A2465,[3]!Table13456[No заказа],[3]!Table13456[Цена],"",0,1)</f>
        <v>14990</v>
      </c>
      <c r="H2465" s="2" t="str">
        <f>M01_SETTINGS!$F$2</f>
        <v>KASPI</v>
      </c>
    </row>
    <row r="2466" spans="1:8" x14ac:dyDescent="0.35">
      <c r="A2466" s="2">
        <v>514256102</v>
      </c>
      <c r="B2466" s="3">
        <f>_xlfn.XLOOKUP(A2466,[3]!Table13456[No заказа],[3]!Table13456[Дата
отправки],"",0,1)</f>
        <v>45729</v>
      </c>
      <c r="C2466" s="3"/>
      <c r="D2466" s="3"/>
      <c r="F2466" s="5">
        <f>_xlfn.XLOOKUP(A2466,[3]!Table13456[No заказа],[3]!Table13456[Количество],"",0,1)</f>
        <v>1</v>
      </c>
      <c r="G2466" s="5">
        <f>_xlfn.XLOOKUP(A2466,[3]!Table13456[No заказа],[3]!Table13456[Цена],"",0,1)</f>
        <v>14990</v>
      </c>
      <c r="H2466" s="2" t="str">
        <f>M01_SETTINGS!$F$2</f>
        <v>KASPI</v>
      </c>
    </row>
    <row r="2467" spans="1:8" x14ac:dyDescent="0.35">
      <c r="A2467" s="2">
        <v>514779935</v>
      </c>
      <c r="B2467" s="3">
        <f>_xlfn.XLOOKUP(A2467,[3]!Table13456[No заказа],[3]!Table13456[Дата
отправки],"",0,1)</f>
        <v>45729</v>
      </c>
      <c r="C2467" s="3"/>
      <c r="D2467" s="3"/>
      <c r="F2467" s="5">
        <f>_xlfn.XLOOKUP(A2467,[3]!Table13456[No заказа],[3]!Table13456[Количество],"",0,1)</f>
        <v>1</v>
      </c>
      <c r="G2467" s="5">
        <f>_xlfn.XLOOKUP(A2467,[3]!Table13456[No заказа],[3]!Table13456[Цена],"",0,1)</f>
        <v>14990</v>
      </c>
      <c r="H2467" s="2" t="str">
        <f>M01_SETTINGS!$F$2</f>
        <v>KASPI</v>
      </c>
    </row>
    <row r="2468" spans="1:8" x14ac:dyDescent="0.35">
      <c r="A2468" s="2">
        <v>514653827</v>
      </c>
      <c r="B2468" s="3">
        <f>_xlfn.XLOOKUP(A2468,[3]!Table13456[No заказа],[3]!Table13456[Дата
отправки],"",0,1)</f>
        <v>45729</v>
      </c>
      <c r="C2468" s="3"/>
      <c r="D2468" s="3"/>
      <c r="F2468" s="5">
        <f>_xlfn.XLOOKUP(A2468,[3]!Table13456[No заказа],[3]!Table13456[Количество],"",0,1)</f>
        <v>1</v>
      </c>
      <c r="G2468" s="5">
        <f>_xlfn.XLOOKUP(A2468,[3]!Table13456[No заказа],[3]!Table13456[Цена],"",0,1)</f>
        <v>14990</v>
      </c>
      <c r="H2468" s="2" t="str">
        <f>M01_SETTINGS!$F$2</f>
        <v>KASPI</v>
      </c>
    </row>
    <row r="2469" spans="1:8" x14ac:dyDescent="0.35">
      <c r="A2469" s="2">
        <v>514319414</v>
      </c>
      <c r="B2469" s="3">
        <f>_xlfn.XLOOKUP(A2469,[3]!Table13456[No заказа],[3]!Table13456[Дата
отправки],"",0,1)</f>
        <v>45729</v>
      </c>
      <c r="C2469" s="3"/>
      <c r="D2469" s="3"/>
      <c r="F2469" s="5">
        <f>_xlfn.XLOOKUP(A2469,[3]!Table13456[No заказа],[3]!Table13456[Количество],"",0,1)</f>
        <v>1</v>
      </c>
      <c r="G2469" s="5">
        <f>_xlfn.XLOOKUP(A2469,[3]!Table13456[No заказа],[3]!Table13456[Цена],"",0,1)</f>
        <v>14990</v>
      </c>
      <c r="H2469" s="2" t="str">
        <f>M01_SETTINGS!$F$2</f>
        <v>KASPI</v>
      </c>
    </row>
    <row r="2470" spans="1:8" x14ac:dyDescent="0.35">
      <c r="A2470" s="2">
        <v>514270964</v>
      </c>
      <c r="B2470" s="3">
        <f>_xlfn.XLOOKUP(A2470,[3]!Table13456[No заказа],[3]!Table13456[Дата
отправки],"",0,1)</f>
        <v>45729</v>
      </c>
      <c r="C2470" s="3"/>
      <c r="D2470" s="3"/>
      <c r="F2470" s="5">
        <f>_xlfn.XLOOKUP(A2470,[3]!Table13456[No заказа],[3]!Table13456[Количество],"",0,1)</f>
        <v>1</v>
      </c>
      <c r="G2470" s="5">
        <f>_xlfn.XLOOKUP(A2470,[3]!Table13456[No заказа],[3]!Table13456[Цена],"",0,1)</f>
        <v>8000</v>
      </c>
      <c r="H2470" s="2" t="str">
        <f>M01_SETTINGS!$F$2</f>
        <v>KASPI</v>
      </c>
    </row>
    <row r="2471" spans="1:8" x14ac:dyDescent="0.35">
      <c r="A2471" s="2">
        <v>514229701</v>
      </c>
      <c r="B2471" s="3">
        <f>_xlfn.XLOOKUP(A2471,[3]!Table13456[No заказа],[3]!Table13456[Дата
отправки],"",0,1)</f>
        <v>45729</v>
      </c>
      <c r="C2471" s="3"/>
      <c r="D2471" s="3"/>
      <c r="F2471" s="5">
        <f>_xlfn.XLOOKUP(A2471,[3]!Table13456[No заказа],[3]!Table13456[Количество],"",0,1)</f>
        <v>1</v>
      </c>
      <c r="G2471" s="5">
        <f>_xlfn.XLOOKUP(A2471,[3]!Table13456[No заказа],[3]!Table13456[Цена],"",0,1)</f>
        <v>8000</v>
      </c>
      <c r="H2471" s="2" t="str">
        <f>M01_SETTINGS!$F$2</f>
        <v>KASPI</v>
      </c>
    </row>
    <row r="2472" spans="1:8" x14ac:dyDescent="0.35">
      <c r="A2472" s="2">
        <v>514204845</v>
      </c>
      <c r="B2472" s="3">
        <f>_xlfn.XLOOKUP(A2472,[3]!Table13456[No заказа],[3]!Table13456[Дата
отправки],"",0,1)</f>
        <v>45729</v>
      </c>
      <c r="C2472" s="3"/>
      <c r="D2472" s="3"/>
      <c r="F2472" s="5">
        <f>_xlfn.XLOOKUP(A2472,[3]!Table13456[No заказа],[3]!Table13456[Количество],"",0,1)</f>
        <v>1</v>
      </c>
      <c r="G2472" s="5">
        <f>_xlfn.XLOOKUP(A2472,[3]!Table13456[No заказа],[3]!Table13456[Цена],"",0,1)</f>
        <v>8000</v>
      </c>
      <c r="H2472" s="2" t="str">
        <f>M01_SETTINGS!$F$2</f>
        <v>KASPI</v>
      </c>
    </row>
    <row r="2473" spans="1:8" x14ac:dyDescent="0.35">
      <c r="A2473" s="2">
        <v>514211362</v>
      </c>
      <c r="B2473" s="3">
        <f>_xlfn.XLOOKUP(A2473,[3]!Table13456[No заказа],[3]!Table13456[Дата
отправки],"",0,1)</f>
        <v>45729</v>
      </c>
      <c r="C2473" s="3"/>
      <c r="D2473" s="3"/>
      <c r="F2473" s="5">
        <f>_xlfn.XLOOKUP(A2473,[3]!Table13456[No заказа],[3]!Table13456[Количество],"",0,1)</f>
        <v>1</v>
      </c>
      <c r="G2473" s="5">
        <f>_xlfn.XLOOKUP(A2473,[3]!Table13456[No заказа],[3]!Table13456[Цена],"",0,1)</f>
        <v>7963</v>
      </c>
      <c r="H2473" s="2" t="str">
        <f>M01_SETTINGS!$F$2</f>
        <v>KASPI</v>
      </c>
    </row>
    <row r="2474" spans="1:8" x14ac:dyDescent="0.35">
      <c r="A2474" s="2">
        <v>514204892</v>
      </c>
      <c r="B2474" s="3">
        <f>_xlfn.XLOOKUP(A2474,[3]!Table13456[No заказа],[3]!Table13456[Дата
отправки],"",0,1)</f>
        <v>45729</v>
      </c>
      <c r="C2474" s="3"/>
      <c r="D2474" s="3"/>
      <c r="F2474" s="5">
        <f>_xlfn.XLOOKUP(A2474,[3]!Table13456[No заказа],[3]!Table13456[Количество],"",0,1)</f>
        <v>1</v>
      </c>
      <c r="G2474" s="5">
        <f>_xlfn.XLOOKUP(A2474,[3]!Table13456[No заказа],[3]!Table13456[Цена],"",0,1)</f>
        <v>7963</v>
      </c>
      <c r="H2474" s="2" t="str">
        <f>M01_SETTINGS!$F$2</f>
        <v>KASPI</v>
      </c>
    </row>
    <row r="2475" spans="1:8" x14ac:dyDescent="0.35">
      <c r="A2475" s="2">
        <v>514203292</v>
      </c>
      <c r="B2475" s="3">
        <f>_xlfn.XLOOKUP(A2475,[3]!Table13456[No заказа],[3]!Table13456[Дата
отправки],"",0,1)</f>
        <v>45729</v>
      </c>
      <c r="C2475" s="3"/>
      <c r="D2475" s="3"/>
      <c r="F2475" s="5">
        <f>_xlfn.XLOOKUP(A2475,[3]!Table13456[No заказа],[3]!Table13456[Количество],"",0,1)</f>
        <v>1</v>
      </c>
      <c r="G2475" s="5">
        <f>_xlfn.XLOOKUP(A2475,[3]!Table13456[No заказа],[3]!Table13456[Цена],"",0,1)</f>
        <v>12998</v>
      </c>
      <c r="H2475" s="2" t="str">
        <f>M01_SETTINGS!$F$2</f>
        <v>KASPI</v>
      </c>
    </row>
    <row r="2476" spans="1:8" x14ac:dyDescent="0.35">
      <c r="A2476" s="2">
        <v>514453166</v>
      </c>
      <c r="B2476" s="3">
        <f>_xlfn.XLOOKUP(A2476,[3]!Table13456[No заказа],[3]!Table13456[Дата
отправки],"",0,1)</f>
        <v>45729</v>
      </c>
      <c r="C2476" s="3"/>
      <c r="D2476" s="3"/>
      <c r="F2476" s="5">
        <f>_xlfn.XLOOKUP(A2476,[3]!Table13456[No заказа],[3]!Table13456[Количество],"",0,1)</f>
        <v>1</v>
      </c>
      <c r="G2476" s="5">
        <f>_xlfn.XLOOKUP(A2476,[3]!Table13456[No заказа],[3]!Table13456[Цена],"",0,1)</f>
        <v>8000</v>
      </c>
      <c r="H2476" s="2" t="str">
        <f>M01_SETTINGS!$F$2</f>
        <v>KASPI</v>
      </c>
    </row>
    <row r="2477" spans="1:8" x14ac:dyDescent="0.35">
      <c r="A2477" s="2">
        <v>514436965</v>
      </c>
      <c r="B2477" s="3">
        <f>_xlfn.XLOOKUP(A2477,[3]!Table13456[No заказа],[3]!Table13456[Дата
отправки],"",0,1)</f>
        <v>45729</v>
      </c>
      <c r="C2477" s="3"/>
      <c r="D2477" s="3"/>
      <c r="F2477" s="5">
        <f>_xlfn.XLOOKUP(A2477,[3]!Table13456[No заказа],[3]!Table13456[Количество],"",0,1)</f>
        <v>1</v>
      </c>
      <c r="G2477" s="5">
        <f>_xlfn.XLOOKUP(A2477,[3]!Table13456[No заказа],[3]!Table13456[Цена],"",0,1)</f>
        <v>8000</v>
      </c>
      <c r="H2477" s="2" t="str">
        <f>M01_SETTINGS!$F$2</f>
        <v>KASPI</v>
      </c>
    </row>
    <row r="2478" spans="1:8" x14ac:dyDescent="0.35">
      <c r="A2478" s="2">
        <v>514308199</v>
      </c>
      <c r="B2478" s="3">
        <f>_xlfn.XLOOKUP(A2478,[3]!Table13456[No заказа],[3]!Table13456[Дата
отправки],"",0,1)</f>
        <v>45729</v>
      </c>
      <c r="C2478" s="3"/>
      <c r="D2478" s="3"/>
      <c r="F2478" s="5">
        <f>_xlfn.XLOOKUP(A2478,[3]!Table13456[No заказа],[3]!Table13456[Количество],"",0,1)</f>
        <v>1</v>
      </c>
      <c r="G2478" s="5">
        <f>_xlfn.XLOOKUP(A2478,[3]!Table13456[No заказа],[3]!Table13456[Цена],"",0,1)</f>
        <v>7880</v>
      </c>
      <c r="H2478" s="2" t="str">
        <f>M01_SETTINGS!$F$2</f>
        <v>KASPI</v>
      </c>
    </row>
    <row r="2479" spans="1:8" x14ac:dyDescent="0.35">
      <c r="A2479" s="2">
        <v>514703156</v>
      </c>
      <c r="B2479" s="3">
        <f>_xlfn.XLOOKUP(A2479,[3]!Table13456[No заказа],[3]!Table13456[Дата
отправки],"",0,1)</f>
        <v>45729</v>
      </c>
      <c r="C2479" s="3"/>
      <c r="D2479" s="3"/>
      <c r="F2479" s="5">
        <f>_xlfn.XLOOKUP(A2479,[3]!Table13456[No заказа],[3]!Table13456[Количество],"",0,1)</f>
        <v>1</v>
      </c>
      <c r="G2479" s="5">
        <f>_xlfn.XLOOKUP(A2479,[3]!Table13456[No заказа],[3]!Table13456[Цена],"",0,1)</f>
        <v>7998</v>
      </c>
      <c r="H2479" s="2" t="str">
        <f>M01_SETTINGS!$F$2</f>
        <v>KASPI</v>
      </c>
    </row>
    <row r="2480" spans="1:8" x14ac:dyDescent="0.35">
      <c r="A2480" s="2">
        <v>514376024</v>
      </c>
      <c r="B2480" s="3">
        <f>_xlfn.XLOOKUP(A2480,[3]!Table13456[No заказа],[3]!Table13456[Дата
отправки],"",0,1)</f>
        <v>45729</v>
      </c>
      <c r="C2480" s="3"/>
      <c r="D2480" s="3"/>
      <c r="F2480" s="5">
        <f>_xlfn.XLOOKUP(A2480,[3]!Table13456[No заказа],[3]!Table13456[Количество],"",0,1)</f>
        <v>1</v>
      </c>
      <c r="G2480" s="5">
        <f>_xlfn.XLOOKUP(A2480,[3]!Table13456[No заказа],[3]!Table13456[Цена],"",0,1)</f>
        <v>7990</v>
      </c>
      <c r="H2480" s="2" t="str">
        <f>M01_SETTINGS!$F$2</f>
        <v>KASPI</v>
      </c>
    </row>
    <row r="2481" spans="1:8" x14ac:dyDescent="0.35">
      <c r="A2481" s="2">
        <v>514326541</v>
      </c>
      <c r="B2481" s="3">
        <f>_xlfn.XLOOKUP(A2481,[3]!Table13456[No заказа],[3]!Table13456[Дата
отправки],"",0,1)</f>
        <v>45729</v>
      </c>
      <c r="C2481" s="3"/>
      <c r="D2481" s="3"/>
      <c r="F2481" s="5">
        <f>_xlfn.XLOOKUP(A2481,[3]!Table13456[No заказа],[3]!Table13456[Количество],"",0,1)</f>
        <v>1</v>
      </c>
      <c r="G2481" s="5">
        <f>_xlfn.XLOOKUP(A2481,[3]!Table13456[No заказа],[3]!Table13456[Цена],"",0,1)</f>
        <v>7998</v>
      </c>
      <c r="H2481" s="2" t="str">
        <f>M01_SETTINGS!$F$2</f>
        <v>KASPI</v>
      </c>
    </row>
    <row r="2482" spans="1:8" x14ac:dyDescent="0.35">
      <c r="A2482" s="2">
        <v>514737832</v>
      </c>
      <c r="B2482" s="3">
        <f>_xlfn.XLOOKUP(A2482,[3]!Table13456[No заказа],[3]!Table13456[Дата
отправки],"",0,1)</f>
        <v>45729</v>
      </c>
      <c r="C2482" s="3"/>
      <c r="D2482" s="3"/>
      <c r="F2482" s="5">
        <f>_xlfn.XLOOKUP(A2482,[3]!Table13456[No заказа],[3]!Table13456[Количество],"",0,1)</f>
        <v>1</v>
      </c>
      <c r="G2482" s="5">
        <f>_xlfn.XLOOKUP(A2482,[3]!Table13456[No заказа],[3]!Table13456[Цена],"",0,1)</f>
        <v>7998</v>
      </c>
      <c r="H2482" s="2" t="str">
        <f>M01_SETTINGS!$F$2</f>
        <v>KASPI</v>
      </c>
    </row>
    <row r="2483" spans="1:8" x14ac:dyDescent="0.35">
      <c r="A2483" s="2">
        <v>514751427</v>
      </c>
      <c r="B2483" s="3">
        <f>_xlfn.XLOOKUP(A2483,[3]!Table13456[No заказа],[3]!Table13456[Дата
отправки],"",0,1)</f>
        <v>45729</v>
      </c>
      <c r="C2483" s="3"/>
      <c r="D2483" s="3"/>
      <c r="F2483" s="5">
        <f>_xlfn.XLOOKUP(A2483,[3]!Table13456[No заказа],[3]!Table13456[Количество],"",0,1)</f>
        <v>1</v>
      </c>
      <c r="G2483" s="5">
        <f>_xlfn.XLOOKUP(A2483,[3]!Table13456[No заказа],[3]!Table13456[Цена],"",0,1)</f>
        <v>7998</v>
      </c>
      <c r="H2483" s="2" t="str">
        <f>M01_SETTINGS!$F$2</f>
        <v>KASPI</v>
      </c>
    </row>
    <row r="2484" spans="1:8" x14ac:dyDescent="0.35">
      <c r="A2484" s="2">
        <v>514213369</v>
      </c>
      <c r="B2484" s="3">
        <f>_xlfn.XLOOKUP(A2484,[3]!Table13456[No заказа],[3]!Table13456[Дата
отправки],"",0,1)</f>
        <v>45729</v>
      </c>
      <c r="C2484" s="3"/>
      <c r="D2484" s="3"/>
      <c r="F2484" s="5">
        <f>_xlfn.XLOOKUP(A2484,[3]!Table13456[No заказа],[3]!Table13456[Количество],"",0,1)</f>
        <v>1</v>
      </c>
      <c r="G2484" s="5">
        <f>_xlfn.XLOOKUP(A2484,[3]!Table13456[No заказа],[3]!Table13456[Цена],"",0,1)</f>
        <v>7988</v>
      </c>
      <c r="H2484" s="2" t="str">
        <f>M01_SETTINGS!$F$2</f>
        <v>KASPI</v>
      </c>
    </row>
    <row r="2485" spans="1:8" x14ac:dyDescent="0.35">
      <c r="A2485" s="2">
        <v>514307016</v>
      </c>
      <c r="B2485" s="3">
        <f>_xlfn.XLOOKUP(A2485,[3]!Table13456[No заказа],[3]!Table13456[Дата
отправки],"",0,1)</f>
        <v>45729</v>
      </c>
      <c r="C2485" s="3"/>
      <c r="D2485" s="3"/>
      <c r="F2485" s="5">
        <f>_xlfn.XLOOKUP(A2485,[3]!Table13456[No заказа],[3]!Table13456[Количество],"",0,1)</f>
        <v>1</v>
      </c>
      <c r="G2485" s="5">
        <f>_xlfn.XLOOKUP(A2485,[3]!Table13456[No заказа],[3]!Table13456[Цена],"",0,1)</f>
        <v>8637</v>
      </c>
      <c r="H2485" s="2" t="str">
        <f>M01_SETTINGS!$F$2</f>
        <v>KASPI</v>
      </c>
    </row>
    <row r="2486" spans="1:8" x14ac:dyDescent="0.35">
      <c r="A2486" s="2">
        <v>514219582</v>
      </c>
      <c r="B2486" s="3">
        <f>_xlfn.XLOOKUP(A2486,[3]!Table13456[No заказа],[3]!Table13456[Дата
отправки],"",0,1)</f>
        <v>45729</v>
      </c>
      <c r="C2486" s="3"/>
      <c r="D2486" s="3"/>
      <c r="F2486" s="5">
        <f>_xlfn.XLOOKUP(A2486,[3]!Table13456[No заказа],[3]!Table13456[Количество],"",0,1)</f>
        <v>1</v>
      </c>
      <c r="G2486" s="5">
        <f>_xlfn.XLOOKUP(A2486,[3]!Table13456[No заказа],[3]!Table13456[Цена],"",0,1)</f>
        <v>8497</v>
      </c>
      <c r="H2486" s="2" t="str">
        <f>M01_SETTINGS!$F$2</f>
        <v>KASPI</v>
      </c>
    </row>
    <row r="2487" spans="1:8" x14ac:dyDescent="0.35">
      <c r="A2487" s="2">
        <v>514188508</v>
      </c>
      <c r="B2487" s="3">
        <f>_xlfn.XLOOKUP(A2487,[3]!Table13456[No заказа],[3]!Table13456[Дата
отправки],"",0,1)</f>
        <v>45729</v>
      </c>
      <c r="C2487" s="3"/>
      <c r="D2487" s="3"/>
      <c r="F2487" s="5">
        <f>_xlfn.XLOOKUP(A2487,[3]!Table13456[No заказа],[3]!Table13456[Количество],"",0,1)</f>
        <v>1</v>
      </c>
      <c r="G2487" s="5">
        <f>_xlfn.XLOOKUP(A2487,[3]!Table13456[No заказа],[3]!Table13456[Цена],"",0,1)</f>
        <v>8986</v>
      </c>
      <c r="H2487" s="2" t="str">
        <f>M01_SETTINGS!$F$2</f>
        <v>KASPI</v>
      </c>
    </row>
    <row r="2488" spans="1:8" x14ac:dyDescent="0.35">
      <c r="A2488" s="2">
        <v>514332932</v>
      </c>
      <c r="B2488" s="3">
        <f>_xlfn.XLOOKUP(A2488,[3]!Table13456[No заказа],[3]!Table13456[Дата
отправки],"",0,1)</f>
        <v>45729</v>
      </c>
      <c r="C2488" s="3"/>
      <c r="D2488" s="3"/>
      <c r="F2488" s="5">
        <f>_xlfn.XLOOKUP(A2488,[3]!Table13456[No заказа],[3]!Table13456[Количество],"",0,1)</f>
        <v>1</v>
      </c>
      <c r="G2488" s="5">
        <f>_xlfn.XLOOKUP(A2488,[3]!Table13456[No заказа],[3]!Table13456[Цена],"",0,1)</f>
        <v>8468</v>
      </c>
      <c r="H2488" s="2" t="str">
        <f>M01_SETTINGS!$F$2</f>
        <v>KASPI</v>
      </c>
    </row>
    <row r="2489" spans="1:8" x14ac:dyDescent="0.35">
      <c r="A2489" s="2">
        <v>512400920</v>
      </c>
      <c r="B2489" s="3">
        <f>_xlfn.XLOOKUP(A2489,[3]!Table13456[No заказа],[3]!Table13456[Дата
отправки],"",0,1)</f>
        <v>45729</v>
      </c>
      <c r="C2489" s="3"/>
      <c r="D2489" s="3"/>
      <c r="F2489" s="5">
        <f>_xlfn.XLOOKUP(A2489,[3]!Table13456[No заказа],[3]!Table13456[Количество],"",0,1)</f>
        <v>1</v>
      </c>
      <c r="G2489" s="5">
        <f>_xlfn.XLOOKUP(A2489,[3]!Table13456[No заказа],[3]!Table13456[Цена],"",0,1)</f>
        <v>8239</v>
      </c>
      <c r="H2489" s="2" t="str">
        <f>M01_SETTINGS!$F$2</f>
        <v>KASPI</v>
      </c>
    </row>
    <row r="2490" spans="1:8" x14ac:dyDescent="0.35">
      <c r="A2490" s="2">
        <v>514678846</v>
      </c>
      <c r="B2490" s="3">
        <f>_xlfn.XLOOKUP(A2490,[3]!Table13456[No заказа],[3]!Table13456[Дата
отправки],"",0,1)</f>
        <v>45729</v>
      </c>
      <c r="C2490" s="3"/>
      <c r="D2490" s="3"/>
      <c r="F2490" s="5">
        <f>_xlfn.XLOOKUP(A2490,[3]!Table13456[No заказа],[3]!Table13456[Количество],"",0,1)</f>
        <v>1</v>
      </c>
      <c r="G2490" s="5">
        <f>_xlfn.XLOOKUP(A2490,[3]!Table13456[No заказа],[3]!Table13456[Цена],"",0,1)</f>
        <v>8497</v>
      </c>
      <c r="H2490" s="2" t="str">
        <f>M01_SETTINGS!$F$2</f>
        <v>KASPI</v>
      </c>
    </row>
    <row r="2491" spans="1:8" x14ac:dyDescent="0.35">
      <c r="A2491" s="2">
        <v>514569123</v>
      </c>
      <c r="B2491" s="3">
        <f>_xlfn.XLOOKUP(A2491,[3]!Table13456[No заказа],[3]!Table13456[Дата
отправки],"",0,1)</f>
        <v>45729</v>
      </c>
      <c r="C2491" s="3"/>
      <c r="D2491" s="3"/>
      <c r="F2491" s="5">
        <f>_xlfn.XLOOKUP(A2491,[3]!Table13456[No заказа],[3]!Table13456[Количество],"",0,1)</f>
        <v>1</v>
      </c>
      <c r="G2491" s="5">
        <f>_xlfn.XLOOKUP(A2491,[3]!Table13456[No заказа],[3]!Table13456[Цена],"",0,1)</f>
        <v>8986</v>
      </c>
      <c r="H2491" s="2" t="str">
        <f>M01_SETTINGS!$F$2</f>
        <v>KASPI</v>
      </c>
    </row>
    <row r="2492" spans="1:8" x14ac:dyDescent="0.35">
      <c r="A2492" s="2">
        <v>514419778</v>
      </c>
      <c r="B2492" s="3">
        <f>_xlfn.XLOOKUP(A2492,[3]!Table13456[No заказа],[3]!Table13456[Дата
отправки],"",0,1)</f>
        <v>45729</v>
      </c>
      <c r="C2492" s="3"/>
      <c r="D2492" s="3"/>
      <c r="F2492" s="5">
        <f>_xlfn.XLOOKUP(A2492,[3]!Table13456[No заказа],[3]!Table13456[Количество],"",0,1)</f>
        <v>1</v>
      </c>
      <c r="G2492" s="5">
        <f>_xlfn.XLOOKUP(A2492,[3]!Table13456[No заказа],[3]!Table13456[Цена],"",0,1)</f>
        <v>8988</v>
      </c>
      <c r="H2492" s="2" t="str">
        <f>M01_SETTINGS!$F$2</f>
        <v>KASPI</v>
      </c>
    </row>
    <row r="2493" spans="1:8" x14ac:dyDescent="0.35">
      <c r="A2493" s="2">
        <v>514326546</v>
      </c>
      <c r="B2493" s="3">
        <f>_xlfn.XLOOKUP(A2493,[3]!Table13456[No заказа],[3]!Table13456[Дата
отправки],"",0,1)</f>
        <v>45729</v>
      </c>
      <c r="C2493" s="3"/>
      <c r="D2493" s="3"/>
      <c r="F2493" s="5">
        <f>_xlfn.XLOOKUP(A2493,[3]!Table13456[No заказа],[3]!Table13456[Количество],"",0,1)</f>
        <v>1</v>
      </c>
      <c r="G2493" s="5">
        <f>_xlfn.XLOOKUP(A2493,[3]!Table13456[No заказа],[3]!Table13456[Цена],"",0,1)</f>
        <v>8594</v>
      </c>
      <c r="H2493" s="2" t="str">
        <f>M01_SETTINGS!$F$2</f>
        <v>KASPI</v>
      </c>
    </row>
    <row r="2494" spans="1:8" x14ac:dyDescent="0.35">
      <c r="A2494" s="2">
        <v>514334052</v>
      </c>
      <c r="B2494" s="3">
        <f>_xlfn.XLOOKUP(A2494,[3]!Table13456[No заказа],[3]!Table13456[Дата
отправки],"",0,1)</f>
        <v>45729</v>
      </c>
      <c r="C2494" s="3"/>
      <c r="D2494" s="3"/>
      <c r="F2494" s="5">
        <f>_xlfn.XLOOKUP(A2494,[3]!Table13456[No заказа],[3]!Table13456[Количество],"",0,1)</f>
        <v>1</v>
      </c>
      <c r="G2494" s="5">
        <f>_xlfn.XLOOKUP(A2494,[3]!Table13456[No заказа],[3]!Table13456[Цена],"",0,1)</f>
        <v>7998</v>
      </c>
      <c r="H2494" s="2" t="str">
        <f>M01_SETTINGS!$F$2</f>
        <v>KASPI</v>
      </c>
    </row>
    <row r="2495" spans="1:8" x14ac:dyDescent="0.35">
      <c r="A2495" s="2">
        <v>514437408</v>
      </c>
      <c r="B2495" s="3">
        <f>_xlfn.XLOOKUP(A2495,[3]!Table13456[No заказа],[3]!Table13456[Дата
отправки],"",0,1)</f>
        <v>45729</v>
      </c>
      <c r="C2495" s="3"/>
      <c r="D2495" s="3"/>
      <c r="F2495" s="5">
        <f>_xlfn.XLOOKUP(A2495,[3]!Table13456[No заказа],[3]!Table13456[Количество],"",0,1)</f>
        <v>1</v>
      </c>
      <c r="G2495" s="5">
        <f>_xlfn.XLOOKUP(A2495,[3]!Table13456[No заказа],[3]!Table13456[Цена],"",0,1)</f>
        <v>29364</v>
      </c>
      <c r="H2495" s="2" t="str">
        <f>M01_SETTINGS!$F$2</f>
        <v>KASPI</v>
      </c>
    </row>
    <row r="2496" spans="1:8" x14ac:dyDescent="0.35">
      <c r="A2496" s="2">
        <v>514086940</v>
      </c>
      <c r="B2496" s="3">
        <f>_xlfn.XLOOKUP(A2496,[3]!Table13456[No заказа],[3]!Table13456[Дата
отправки],"",0,1)</f>
        <v>45728</v>
      </c>
      <c r="C2496" s="3"/>
      <c r="D2496" s="3"/>
      <c r="F2496" s="5">
        <f>_xlfn.XLOOKUP(A2496,[3]!Table13456[No заказа],[3]!Table13456[Количество],"",0,1)</f>
        <v>1</v>
      </c>
      <c r="G2496" s="5">
        <f>_xlfn.XLOOKUP(A2496,[3]!Table13456[No заказа],[3]!Table13456[Цена],"",0,1)</f>
        <v>8640</v>
      </c>
      <c r="H2496" s="2" t="str">
        <f>M01_SETTINGS!$F$2</f>
        <v>KASPI</v>
      </c>
    </row>
    <row r="2497" spans="1:8" x14ac:dyDescent="0.35">
      <c r="A2497" s="2">
        <v>513895846</v>
      </c>
      <c r="B2497" s="3">
        <f>_xlfn.XLOOKUP(A2497,[3]!Table13456[No заказа],[3]!Table13456[Дата
отправки],"",0,1)</f>
        <v>45728</v>
      </c>
      <c r="C2497" s="3"/>
      <c r="D2497" s="3"/>
      <c r="F2497" s="5">
        <f>_xlfn.XLOOKUP(A2497,[3]!Table13456[No заказа],[3]!Table13456[Количество],"",0,1)</f>
        <v>1</v>
      </c>
      <c r="G2497" s="5">
        <f>_xlfn.XLOOKUP(A2497,[3]!Table13456[No заказа],[3]!Table13456[Цена],"",0,1)</f>
        <v>14990</v>
      </c>
      <c r="H2497" s="2" t="str">
        <f>M01_SETTINGS!$F$2</f>
        <v>KASPI</v>
      </c>
    </row>
    <row r="2498" spans="1:8" x14ac:dyDescent="0.35">
      <c r="A2498" s="2">
        <v>513602504</v>
      </c>
      <c r="B2498" s="3">
        <f>_xlfn.XLOOKUP(A2498,[3]!Table13456[No заказа],[3]!Table13456[Дата
отправки],"",0,1)</f>
        <v>45728</v>
      </c>
      <c r="C2498" s="3"/>
      <c r="D2498" s="3"/>
      <c r="F2498" s="5">
        <f>_xlfn.XLOOKUP(A2498,[3]!Table13456[No заказа],[3]!Table13456[Количество],"",0,1)</f>
        <v>1</v>
      </c>
      <c r="G2498" s="5">
        <f>_xlfn.XLOOKUP(A2498,[3]!Table13456[No заказа],[3]!Table13456[Цена],"",0,1)</f>
        <v>14990</v>
      </c>
      <c r="H2498" s="2" t="str">
        <f>M01_SETTINGS!$F$2</f>
        <v>KASPI</v>
      </c>
    </row>
    <row r="2499" spans="1:8" x14ac:dyDescent="0.35">
      <c r="A2499" s="2">
        <v>513990639</v>
      </c>
      <c r="B2499" s="3">
        <f>_xlfn.XLOOKUP(A2499,[3]!Table13456[No заказа],[3]!Table13456[Дата
отправки],"",0,1)</f>
        <v>45728</v>
      </c>
      <c r="C2499" s="3"/>
      <c r="D2499" s="3"/>
      <c r="F2499" s="5">
        <f>_xlfn.XLOOKUP(A2499,[3]!Table13456[No заказа],[3]!Table13456[Количество],"",0,1)</f>
        <v>1</v>
      </c>
      <c r="G2499" s="5">
        <f>_xlfn.XLOOKUP(A2499,[3]!Table13456[No заказа],[3]!Table13456[Цена],"",0,1)</f>
        <v>8000</v>
      </c>
      <c r="H2499" s="2" t="str">
        <f>M01_SETTINGS!$F$2</f>
        <v>KASPI</v>
      </c>
    </row>
    <row r="2500" spans="1:8" x14ac:dyDescent="0.35">
      <c r="A2500" s="2">
        <v>513527684</v>
      </c>
      <c r="B2500" s="3">
        <f>_xlfn.XLOOKUP(A2500,[3]!Table13456[No заказа],[3]!Table13456[Дата
отправки],"",0,1)</f>
        <v>45728</v>
      </c>
      <c r="C2500" s="3"/>
      <c r="D2500" s="3"/>
      <c r="F2500" s="5">
        <f>_xlfn.XLOOKUP(A2500,[3]!Table13456[No заказа],[3]!Table13456[Количество],"",0,1)</f>
        <v>1</v>
      </c>
      <c r="G2500" s="5">
        <f>_xlfn.XLOOKUP(A2500,[3]!Table13456[No заказа],[3]!Table13456[Цена],"",0,1)</f>
        <v>8169</v>
      </c>
      <c r="H2500" s="2" t="str">
        <f>M01_SETTINGS!$F$2</f>
        <v>KASPI</v>
      </c>
    </row>
    <row r="2501" spans="1:8" x14ac:dyDescent="0.35">
      <c r="A2501" s="2">
        <v>513949028</v>
      </c>
      <c r="B2501" s="3">
        <f>_xlfn.XLOOKUP(A2501,[3]!Table13456[No заказа],[3]!Table13456[Дата
отправки],"",0,1)</f>
        <v>45728</v>
      </c>
      <c r="C2501" s="3"/>
      <c r="D2501" s="3"/>
      <c r="F2501" s="5">
        <f>_xlfn.XLOOKUP(A2501,[3]!Table13456[No заказа],[3]!Table13456[Количество],"",0,1)</f>
        <v>1</v>
      </c>
      <c r="G2501" s="5">
        <f>_xlfn.XLOOKUP(A2501,[3]!Table13456[No заказа],[3]!Table13456[Цена],"",0,1)</f>
        <v>7906</v>
      </c>
      <c r="H2501" s="2" t="str">
        <f>M01_SETTINGS!$F$2</f>
        <v>KASPI</v>
      </c>
    </row>
    <row r="2502" spans="1:8" x14ac:dyDescent="0.35">
      <c r="A2502" s="2">
        <v>513823069</v>
      </c>
      <c r="B2502" s="3">
        <f>_xlfn.XLOOKUP(A2502,[3]!Table13456[No заказа],[3]!Table13456[Дата
отправки],"",0,1)</f>
        <v>45728</v>
      </c>
      <c r="C2502" s="3"/>
      <c r="D2502" s="3"/>
      <c r="F2502" s="5">
        <f>_xlfn.XLOOKUP(A2502,[3]!Table13456[No заказа],[3]!Table13456[Количество],"",0,1)</f>
        <v>1</v>
      </c>
      <c r="G2502" s="5">
        <f>_xlfn.XLOOKUP(A2502,[3]!Table13456[No заказа],[3]!Table13456[Цена],"",0,1)</f>
        <v>7975</v>
      </c>
      <c r="H2502" s="2" t="str">
        <f>M01_SETTINGS!$F$2</f>
        <v>KASPI</v>
      </c>
    </row>
    <row r="2503" spans="1:8" x14ac:dyDescent="0.35">
      <c r="A2503" s="2">
        <v>513768981</v>
      </c>
      <c r="B2503" s="3">
        <f>_xlfn.XLOOKUP(A2503,[3]!Table13456[No заказа],[3]!Table13456[Дата
отправки],"",0,1)</f>
        <v>45728</v>
      </c>
      <c r="C2503" s="3"/>
      <c r="D2503" s="3"/>
      <c r="F2503" s="5">
        <f>_xlfn.XLOOKUP(A2503,[3]!Table13456[No заказа],[3]!Table13456[Количество],"",0,1)</f>
        <v>1</v>
      </c>
      <c r="G2503" s="5">
        <f>_xlfn.XLOOKUP(A2503,[3]!Table13456[No заказа],[3]!Table13456[Цена],"",0,1)</f>
        <v>7987</v>
      </c>
      <c r="H2503" s="2" t="str">
        <f>M01_SETTINGS!$F$2</f>
        <v>KASPI</v>
      </c>
    </row>
    <row r="2504" spans="1:8" x14ac:dyDescent="0.35">
      <c r="A2504" s="2">
        <v>513722480</v>
      </c>
      <c r="B2504" s="3">
        <f>_xlfn.XLOOKUP(A2504,[3]!Table13456[No заказа],[3]!Table13456[Дата
отправки],"",0,1)</f>
        <v>45728</v>
      </c>
      <c r="C2504" s="3"/>
      <c r="D2504" s="3"/>
      <c r="F2504" s="5">
        <f>_xlfn.XLOOKUP(A2504,[3]!Table13456[No заказа],[3]!Table13456[Количество],"",0,1)</f>
        <v>1</v>
      </c>
      <c r="G2504" s="5">
        <f>_xlfn.XLOOKUP(A2504,[3]!Table13456[No заказа],[3]!Table13456[Цена],"",0,1)</f>
        <v>8000</v>
      </c>
      <c r="H2504" s="2" t="str">
        <f>M01_SETTINGS!$F$2</f>
        <v>KASPI</v>
      </c>
    </row>
    <row r="2505" spans="1:8" x14ac:dyDescent="0.35">
      <c r="A2505" s="2">
        <v>513820937</v>
      </c>
      <c r="B2505" s="3">
        <f>_xlfn.XLOOKUP(A2505,[3]!Table13456[No заказа],[3]!Table13456[Дата
отправки],"",0,1)</f>
        <v>45728</v>
      </c>
      <c r="C2505" s="3"/>
      <c r="D2505" s="3"/>
      <c r="F2505" s="5">
        <f>_xlfn.XLOOKUP(A2505,[3]!Table13456[No заказа],[3]!Table13456[Количество],"",0,1)</f>
        <v>1</v>
      </c>
      <c r="G2505" s="5">
        <f>_xlfn.XLOOKUP(A2505,[3]!Table13456[No заказа],[3]!Table13456[Цена],"",0,1)</f>
        <v>7998</v>
      </c>
      <c r="H2505" s="2" t="str">
        <f>M01_SETTINGS!$F$2</f>
        <v>KASPI</v>
      </c>
    </row>
    <row r="2506" spans="1:8" x14ac:dyDescent="0.35">
      <c r="A2506" s="2">
        <v>513857005</v>
      </c>
      <c r="B2506" s="3">
        <f>_xlfn.XLOOKUP(A2506,[3]!Table13456[No заказа],[3]!Table13456[Дата
отправки],"",0,1)</f>
        <v>45728</v>
      </c>
      <c r="C2506" s="3"/>
      <c r="D2506" s="3"/>
      <c r="F2506" s="5">
        <f>_xlfn.XLOOKUP(A2506,[3]!Table13456[No заказа],[3]!Table13456[Количество],"",0,1)</f>
        <v>1</v>
      </c>
      <c r="G2506" s="5">
        <f>_xlfn.XLOOKUP(A2506,[3]!Table13456[No заказа],[3]!Table13456[Цена],"",0,1)</f>
        <v>10568</v>
      </c>
      <c r="H2506" s="2" t="str">
        <f>M01_SETTINGS!$F$2</f>
        <v>KASPI</v>
      </c>
    </row>
    <row r="2507" spans="1:8" x14ac:dyDescent="0.35">
      <c r="A2507" s="2">
        <v>513902863</v>
      </c>
      <c r="B2507" s="3">
        <f>_xlfn.XLOOKUP(A2507,[3]!Table13456[No заказа],[3]!Table13456[Дата
отправки],"",0,1)</f>
        <v>45728</v>
      </c>
      <c r="C2507" s="3"/>
      <c r="D2507" s="3"/>
      <c r="F2507" s="5">
        <f>_xlfn.XLOOKUP(A2507,[3]!Table13456[No заказа],[3]!Table13456[Количество],"",0,1)</f>
        <v>1</v>
      </c>
      <c r="G2507" s="5">
        <f>_xlfn.XLOOKUP(A2507,[3]!Table13456[No заказа],[3]!Table13456[Цена],"",0,1)</f>
        <v>8000</v>
      </c>
      <c r="H2507" s="2" t="str">
        <f>M01_SETTINGS!$F$2</f>
        <v>KASPI</v>
      </c>
    </row>
    <row r="2508" spans="1:8" x14ac:dyDescent="0.35">
      <c r="A2508" s="2">
        <v>513875501</v>
      </c>
      <c r="B2508" s="3">
        <f>_xlfn.XLOOKUP(A2508,[3]!Table13456[No заказа],[3]!Table13456[Дата
отправки],"",0,1)</f>
        <v>45728</v>
      </c>
      <c r="C2508" s="3"/>
      <c r="D2508" s="3"/>
      <c r="F2508" s="5">
        <f>_xlfn.XLOOKUP(A2508,[3]!Table13456[No заказа],[3]!Table13456[Количество],"",0,1)</f>
        <v>1</v>
      </c>
      <c r="G2508" s="5">
        <f>_xlfn.XLOOKUP(A2508,[3]!Table13456[No заказа],[3]!Table13456[Цена],"",0,1)</f>
        <v>7987</v>
      </c>
      <c r="H2508" s="2" t="str">
        <f>M01_SETTINGS!$F$2</f>
        <v>KASPI</v>
      </c>
    </row>
    <row r="2509" spans="1:8" x14ac:dyDescent="0.35">
      <c r="A2509" s="2">
        <v>513724169</v>
      </c>
      <c r="B2509" s="3">
        <f>_xlfn.XLOOKUP(A2509,[3]!Table13456[No заказа],[3]!Table13456[Дата
отправки],"",0,1)</f>
        <v>45728</v>
      </c>
      <c r="C2509" s="3"/>
      <c r="D2509" s="3"/>
      <c r="F2509" s="5">
        <f>_xlfn.XLOOKUP(A2509,[3]!Table13456[No заказа],[3]!Table13456[Количество],"",0,1)</f>
        <v>1</v>
      </c>
      <c r="G2509" s="5">
        <f>_xlfn.XLOOKUP(A2509,[3]!Table13456[No заказа],[3]!Table13456[Цена],"",0,1)</f>
        <v>8000</v>
      </c>
      <c r="H2509" s="2" t="str">
        <f>M01_SETTINGS!$F$2</f>
        <v>KASPI</v>
      </c>
    </row>
    <row r="2510" spans="1:8" x14ac:dyDescent="0.35">
      <c r="A2510" s="2">
        <v>513564242</v>
      </c>
      <c r="B2510" s="3">
        <f>_xlfn.XLOOKUP(A2510,[3]!Table13456[No заказа],[3]!Table13456[Дата
отправки],"",0,1)</f>
        <v>45728</v>
      </c>
      <c r="C2510" s="3"/>
      <c r="D2510" s="3"/>
      <c r="F2510" s="5">
        <f>_xlfn.XLOOKUP(A2510,[3]!Table13456[No заказа],[3]!Table13456[Количество],"",0,1)</f>
        <v>1</v>
      </c>
      <c r="G2510" s="5">
        <f>_xlfn.XLOOKUP(A2510,[3]!Table13456[No заказа],[3]!Table13456[Цена],"",0,1)</f>
        <v>8000</v>
      </c>
      <c r="H2510" s="2" t="str">
        <f>M01_SETTINGS!$F$2</f>
        <v>KASPI</v>
      </c>
    </row>
    <row r="2511" spans="1:8" x14ac:dyDescent="0.35">
      <c r="A2511" s="2">
        <v>513905587</v>
      </c>
      <c r="B2511" s="3">
        <f>_xlfn.XLOOKUP(A2511,[3]!Table13456[No заказа],[3]!Table13456[Дата
отправки],"",0,1)</f>
        <v>45728</v>
      </c>
      <c r="C2511" s="3"/>
      <c r="D2511" s="3"/>
      <c r="F2511" s="5">
        <f>_xlfn.XLOOKUP(A2511,[3]!Table13456[No заказа],[3]!Table13456[Количество],"",0,1)</f>
        <v>1</v>
      </c>
      <c r="G2511" s="5">
        <f>_xlfn.XLOOKUP(A2511,[3]!Table13456[No заказа],[3]!Table13456[Цена],"",0,1)</f>
        <v>8499</v>
      </c>
      <c r="H2511" s="2" t="str">
        <f>M01_SETTINGS!$F$2</f>
        <v>KASPI</v>
      </c>
    </row>
    <row r="2512" spans="1:8" x14ac:dyDescent="0.35">
      <c r="A2512" s="2">
        <v>513949641</v>
      </c>
      <c r="B2512" s="3">
        <f>_xlfn.XLOOKUP(A2512,[3]!Table13456[No заказа],[3]!Table13456[Дата
отправки],"",0,1)</f>
        <v>45728</v>
      </c>
      <c r="C2512" s="3"/>
      <c r="D2512" s="3"/>
      <c r="F2512" s="5">
        <f>_xlfn.XLOOKUP(A2512,[3]!Table13456[No заказа],[3]!Table13456[Количество],"",0,1)</f>
        <v>1</v>
      </c>
      <c r="G2512" s="5">
        <f>_xlfn.XLOOKUP(A2512,[3]!Table13456[No заказа],[3]!Table13456[Цена],"",0,1)</f>
        <v>7998</v>
      </c>
      <c r="H2512" s="2" t="str">
        <f>M01_SETTINGS!$F$2</f>
        <v>KASPI</v>
      </c>
    </row>
    <row r="2513" spans="1:8" x14ac:dyDescent="0.35">
      <c r="A2513" s="2">
        <v>513829270</v>
      </c>
      <c r="B2513" s="3">
        <f>_xlfn.XLOOKUP(A2513,[3]!Table13456[No заказа],[3]!Table13456[Дата
отправки],"",0,1)</f>
        <v>45728</v>
      </c>
      <c r="C2513" s="3"/>
      <c r="D2513" s="3"/>
      <c r="F2513" s="5">
        <f>_xlfn.XLOOKUP(A2513,[3]!Table13456[No заказа],[3]!Table13456[Количество],"",0,1)</f>
        <v>1</v>
      </c>
      <c r="G2513" s="5">
        <f>_xlfn.XLOOKUP(A2513,[3]!Table13456[No заказа],[3]!Table13456[Цена],"",0,1)</f>
        <v>7998</v>
      </c>
      <c r="H2513" s="2" t="str">
        <f>M01_SETTINGS!$F$2</f>
        <v>KASPI</v>
      </c>
    </row>
    <row r="2514" spans="1:8" x14ac:dyDescent="0.35">
      <c r="A2514" s="2">
        <v>513800030</v>
      </c>
      <c r="B2514" s="3">
        <f>_xlfn.XLOOKUP(A2514,[3]!Table13456[No заказа],[3]!Table13456[Дата
отправки],"",0,1)</f>
        <v>45728</v>
      </c>
      <c r="C2514" s="3"/>
      <c r="D2514" s="3"/>
      <c r="F2514" s="5">
        <f>_xlfn.XLOOKUP(A2514,[3]!Table13456[No заказа],[3]!Table13456[Количество],"",0,1)</f>
        <v>1</v>
      </c>
      <c r="G2514" s="5">
        <f>_xlfn.XLOOKUP(A2514,[3]!Table13456[No заказа],[3]!Table13456[Цена],"",0,1)</f>
        <v>8017</v>
      </c>
      <c r="H2514" s="2" t="str">
        <f>M01_SETTINGS!$F$2</f>
        <v>KASPI</v>
      </c>
    </row>
    <row r="2515" spans="1:8" x14ac:dyDescent="0.35">
      <c r="A2515" s="2">
        <v>513952326</v>
      </c>
      <c r="B2515" s="3">
        <f>_xlfn.XLOOKUP(A2515,[3]!Table13456[No заказа],[3]!Table13456[Дата
отправки],"",0,1)</f>
        <v>45728</v>
      </c>
      <c r="C2515" s="3"/>
      <c r="D2515" s="3"/>
      <c r="F2515" s="5">
        <f>_xlfn.XLOOKUP(A2515,[3]!Table13456[No заказа],[3]!Table13456[Количество],"",0,1)</f>
        <v>1</v>
      </c>
      <c r="G2515" s="5">
        <f>_xlfn.XLOOKUP(A2515,[3]!Table13456[No заказа],[3]!Table13456[Цена],"",0,1)</f>
        <v>9890</v>
      </c>
      <c r="H2515" s="2" t="str">
        <f>M01_SETTINGS!$F$2</f>
        <v>KASPI</v>
      </c>
    </row>
    <row r="2516" spans="1:8" x14ac:dyDescent="0.35">
      <c r="A2516" s="2">
        <v>513717223</v>
      </c>
      <c r="B2516" s="3">
        <f>_xlfn.XLOOKUP(A2516,[3]!Table13456[No заказа],[3]!Table13456[Дата
отправки],"",0,1)</f>
        <v>45728</v>
      </c>
      <c r="C2516" s="3"/>
      <c r="D2516" s="3"/>
      <c r="F2516" s="5">
        <f>_xlfn.XLOOKUP(A2516,[3]!Table13456[No заказа],[3]!Table13456[Количество],"",0,1)</f>
        <v>1</v>
      </c>
      <c r="G2516" s="5">
        <f>_xlfn.XLOOKUP(A2516,[3]!Table13456[No заказа],[3]!Table13456[Цена],"",0,1)</f>
        <v>7988</v>
      </c>
      <c r="H2516" s="2" t="str">
        <f>M01_SETTINGS!$F$2</f>
        <v>KASPI</v>
      </c>
    </row>
    <row r="2517" spans="1:8" x14ac:dyDescent="0.35">
      <c r="A2517" s="2">
        <v>513583793</v>
      </c>
      <c r="B2517" s="3">
        <f>_xlfn.XLOOKUP(A2517,[3]!Table13456[No заказа],[3]!Table13456[Дата
отправки],"",0,1)</f>
        <v>45728</v>
      </c>
      <c r="C2517" s="3"/>
      <c r="D2517" s="3"/>
      <c r="F2517" s="5">
        <f>_xlfn.XLOOKUP(A2517,[3]!Table13456[No заказа],[3]!Table13456[Количество],"",0,1)</f>
        <v>1</v>
      </c>
      <c r="G2517" s="5">
        <f>_xlfn.XLOOKUP(A2517,[3]!Table13456[No заказа],[3]!Table13456[Цена],"",0,1)</f>
        <v>7998</v>
      </c>
      <c r="H2517" s="2" t="str">
        <f>M01_SETTINGS!$F$2</f>
        <v>KASPI</v>
      </c>
    </row>
    <row r="2518" spans="1:8" x14ac:dyDescent="0.35">
      <c r="A2518" s="2">
        <v>513827534</v>
      </c>
      <c r="B2518" s="3">
        <f>_xlfn.XLOOKUP(A2518,[3]!Table13456[No заказа],[3]!Table13456[Дата
отправки],"",0,1)</f>
        <v>45728</v>
      </c>
      <c r="C2518" s="3"/>
      <c r="D2518" s="3"/>
      <c r="F2518" s="5">
        <f>_xlfn.XLOOKUP(A2518,[3]!Table13456[No заказа],[3]!Table13456[Количество],"",0,1)</f>
        <v>1</v>
      </c>
      <c r="G2518" s="5">
        <f>_xlfn.XLOOKUP(A2518,[3]!Table13456[No заказа],[3]!Table13456[Цена],"",0,1)</f>
        <v>7998</v>
      </c>
      <c r="H2518" s="2" t="str">
        <f>M01_SETTINGS!$F$2</f>
        <v>KASPI</v>
      </c>
    </row>
    <row r="2519" spans="1:8" x14ac:dyDescent="0.35">
      <c r="A2519" s="2">
        <v>513677604</v>
      </c>
      <c r="B2519" s="3">
        <f>_xlfn.XLOOKUP(A2519,[3]!Table13456[No заказа],[3]!Table13456[Дата
отправки],"",0,1)</f>
        <v>45728</v>
      </c>
      <c r="C2519" s="3"/>
      <c r="D2519" s="3"/>
      <c r="F2519" s="5">
        <f>_xlfn.XLOOKUP(A2519,[3]!Table13456[No заказа],[3]!Table13456[Количество],"",0,1)</f>
        <v>1</v>
      </c>
      <c r="G2519" s="5">
        <f>_xlfn.XLOOKUP(A2519,[3]!Table13456[No заказа],[3]!Table13456[Цена],"",0,1)</f>
        <v>7998</v>
      </c>
      <c r="H2519" s="2" t="str">
        <f>M01_SETTINGS!$F$2</f>
        <v>KASPI</v>
      </c>
    </row>
    <row r="2520" spans="1:8" x14ac:dyDescent="0.35">
      <c r="A2520" s="2">
        <v>513995853</v>
      </c>
      <c r="B2520" s="3">
        <f>_xlfn.XLOOKUP(A2520,[3]!Table13456[No заказа],[3]!Table13456[Дата
отправки],"",0,1)</f>
        <v>45728</v>
      </c>
      <c r="C2520" s="3"/>
      <c r="D2520" s="3"/>
      <c r="F2520" s="5">
        <f>_xlfn.XLOOKUP(A2520,[3]!Table13456[No заказа],[3]!Table13456[Количество],"",0,1)</f>
        <v>1</v>
      </c>
      <c r="G2520" s="5">
        <f>_xlfn.XLOOKUP(A2520,[3]!Table13456[No заказа],[3]!Table13456[Цена],"",0,1)</f>
        <v>8501</v>
      </c>
      <c r="H2520" s="2" t="str">
        <f>M01_SETTINGS!$F$2</f>
        <v>KASPI</v>
      </c>
    </row>
    <row r="2521" spans="1:8" x14ac:dyDescent="0.35">
      <c r="A2521" s="2">
        <v>513774512</v>
      </c>
      <c r="B2521" s="3">
        <f>_xlfn.XLOOKUP(A2521,[3]!Table13456[No заказа],[3]!Table13456[Дата
отправки],"",0,1)</f>
        <v>45728</v>
      </c>
      <c r="C2521" s="3"/>
      <c r="D2521" s="3"/>
      <c r="F2521" s="5">
        <f>_xlfn.XLOOKUP(A2521,[3]!Table13456[No заказа],[3]!Table13456[Количество],"",0,1)</f>
        <v>1</v>
      </c>
      <c r="G2521" s="5">
        <f>_xlfn.XLOOKUP(A2521,[3]!Table13456[No заказа],[3]!Table13456[Цена],"",0,1)</f>
        <v>7880</v>
      </c>
      <c r="H2521" s="2" t="str">
        <f>M01_SETTINGS!$F$2</f>
        <v>KASPI</v>
      </c>
    </row>
    <row r="2522" spans="1:8" x14ac:dyDescent="0.35">
      <c r="A2522" s="2">
        <v>513568317</v>
      </c>
      <c r="B2522" s="3">
        <f>_xlfn.XLOOKUP(A2522,[3]!Table13456[No заказа],[3]!Table13456[Дата
отправки],"",0,1)</f>
        <v>45728</v>
      </c>
      <c r="C2522" s="3"/>
      <c r="D2522" s="3"/>
      <c r="F2522" s="5">
        <f>_xlfn.XLOOKUP(A2522,[3]!Table13456[No заказа],[3]!Table13456[Количество],"",0,1)</f>
        <v>1</v>
      </c>
      <c r="G2522" s="5">
        <f>_xlfn.XLOOKUP(A2522,[3]!Table13456[No заказа],[3]!Table13456[Цена],"",0,1)</f>
        <v>7988</v>
      </c>
      <c r="H2522" s="2" t="str">
        <f>M01_SETTINGS!$F$2</f>
        <v>KASPI</v>
      </c>
    </row>
    <row r="2523" spans="1:8" x14ac:dyDescent="0.35">
      <c r="A2523" s="2">
        <v>513082683</v>
      </c>
      <c r="B2523" s="3">
        <f>_xlfn.XLOOKUP(A2523,[3]!Table13456[No заказа],[3]!Table13456[Дата
отправки],"",0,1)</f>
        <v>45727</v>
      </c>
      <c r="C2523" s="3"/>
      <c r="D2523" s="3"/>
      <c r="F2523" s="5">
        <f>_xlfn.XLOOKUP(A2523,[3]!Table13456[No заказа],[3]!Table13456[Количество],"",0,1)</f>
        <v>1</v>
      </c>
      <c r="G2523" s="5">
        <f>_xlfn.XLOOKUP(A2523,[3]!Table13456[No заказа],[3]!Table13456[Цена],"",0,1)</f>
        <v>9000</v>
      </c>
      <c r="H2523" s="2" t="str">
        <f>M01_SETTINGS!$F$2</f>
        <v>KASPI</v>
      </c>
    </row>
    <row r="2524" spans="1:8" x14ac:dyDescent="0.35">
      <c r="A2524" s="2">
        <v>513024158</v>
      </c>
      <c r="B2524" s="3">
        <f>_xlfn.XLOOKUP(A2524,[3]!Table13456[No заказа],[3]!Table13456[Дата
отправки],"",0,1)</f>
        <v>45727</v>
      </c>
      <c r="C2524" s="3"/>
      <c r="D2524" s="3"/>
      <c r="F2524" s="5">
        <f>_xlfn.XLOOKUP(A2524,[3]!Table13456[No заказа],[3]!Table13456[Количество],"",0,1)</f>
        <v>1</v>
      </c>
      <c r="G2524" s="5">
        <f>_xlfn.XLOOKUP(A2524,[3]!Table13456[No заказа],[3]!Table13456[Цена],"",0,1)</f>
        <v>8990</v>
      </c>
      <c r="H2524" s="2" t="str">
        <f>M01_SETTINGS!$F$2</f>
        <v>KASPI</v>
      </c>
    </row>
    <row r="2525" spans="1:8" x14ac:dyDescent="0.35">
      <c r="A2525" s="2">
        <v>513211602</v>
      </c>
      <c r="B2525" s="3">
        <f>_xlfn.XLOOKUP(A2525,[3]!Table13456[No заказа],[3]!Table13456[Дата
отправки],"",0,1)</f>
        <v>45727</v>
      </c>
      <c r="C2525" s="3"/>
      <c r="D2525" s="3"/>
      <c r="F2525" s="5">
        <f>_xlfn.XLOOKUP(A2525,[3]!Table13456[No заказа],[3]!Table13456[Количество],"",0,1)</f>
        <v>1</v>
      </c>
      <c r="G2525" s="5">
        <f>_xlfn.XLOOKUP(A2525,[3]!Table13456[No заказа],[3]!Table13456[Цена],"",0,1)</f>
        <v>8800</v>
      </c>
      <c r="H2525" s="2" t="str">
        <f>M01_SETTINGS!$F$2</f>
        <v>KASPI</v>
      </c>
    </row>
    <row r="2526" spans="1:8" x14ac:dyDescent="0.35">
      <c r="A2526" s="2">
        <v>513172245</v>
      </c>
      <c r="B2526" s="3">
        <f>_xlfn.XLOOKUP(A2526,[3]!Table13456[No заказа],[3]!Table13456[Дата
отправки],"",0,1)</f>
        <v>45727</v>
      </c>
      <c r="C2526" s="3"/>
      <c r="D2526" s="3"/>
      <c r="F2526" s="5">
        <f>_xlfn.XLOOKUP(A2526,[3]!Table13456[No заказа],[3]!Table13456[Количество],"",0,1)</f>
        <v>1</v>
      </c>
      <c r="G2526" s="5">
        <f>_xlfn.XLOOKUP(A2526,[3]!Table13456[No заказа],[3]!Table13456[Цена],"",0,1)</f>
        <v>8800</v>
      </c>
      <c r="H2526" s="2" t="str">
        <f>M01_SETTINGS!$F$2</f>
        <v>KASPI</v>
      </c>
    </row>
    <row r="2527" spans="1:8" x14ac:dyDescent="0.35">
      <c r="A2527" s="2">
        <v>513036367</v>
      </c>
      <c r="B2527" s="3">
        <f>_xlfn.XLOOKUP(A2527,[3]!Table13456[No заказа],[3]!Table13456[Дата
отправки],"",0,1)</f>
        <v>45727</v>
      </c>
      <c r="C2527" s="3"/>
      <c r="D2527" s="3"/>
      <c r="F2527" s="5">
        <f>_xlfn.XLOOKUP(A2527,[3]!Table13456[No заказа],[3]!Table13456[Количество],"",0,1)</f>
        <v>1</v>
      </c>
      <c r="G2527" s="5">
        <f>_xlfn.XLOOKUP(A2527,[3]!Table13456[No заказа],[3]!Table13456[Цена],"",0,1)</f>
        <v>9003</v>
      </c>
      <c r="H2527" s="2" t="str">
        <f>M01_SETTINGS!$F$2</f>
        <v>KASPI</v>
      </c>
    </row>
    <row r="2528" spans="1:8" x14ac:dyDescent="0.35">
      <c r="A2528" s="2">
        <v>513357445</v>
      </c>
      <c r="B2528" s="3">
        <f>_xlfn.XLOOKUP(A2528,[3]!Table13456[No заказа],[3]!Table13456[Дата
отправки],"",0,1)</f>
        <v>45727</v>
      </c>
      <c r="C2528" s="3"/>
      <c r="D2528" s="3"/>
      <c r="F2528" s="5">
        <f>_xlfn.XLOOKUP(A2528,[3]!Table13456[No заказа],[3]!Table13456[Количество],"",0,1)</f>
        <v>2</v>
      </c>
      <c r="G2528" s="5">
        <f>_xlfn.XLOOKUP(A2528,[3]!Table13456[No заказа],[3]!Table13456[Цена],"",0,1)</f>
        <v>18000</v>
      </c>
      <c r="H2528" s="2" t="str">
        <f>M01_SETTINGS!$F$2</f>
        <v>KASPI</v>
      </c>
    </row>
    <row r="2529" spans="1:8" x14ac:dyDescent="0.35">
      <c r="A2529" s="2">
        <v>512959594</v>
      </c>
      <c r="B2529" s="3">
        <f>_xlfn.XLOOKUP(A2529,[3]!Table13456[No заказа],[3]!Table13456[Дата
отправки],"",0,1)</f>
        <v>45727</v>
      </c>
      <c r="C2529" s="3"/>
      <c r="D2529" s="3"/>
      <c r="F2529" s="5">
        <f>_xlfn.XLOOKUP(A2529,[3]!Table13456[No заказа],[3]!Table13456[Количество],"",0,1)</f>
        <v>1</v>
      </c>
      <c r="G2529" s="5">
        <f>_xlfn.XLOOKUP(A2529,[3]!Table13456[No заказа],[3]!Table13456[Цена],"",0,1)</f>
        <v>7447</v>
      </c>
      <c r="H2529" s="2" t="str">
        <f>M01_SETTINGS!$F$2</f>
        <v>KASPI</v>
      </c>
    </row>
    <row r="2530" spans="1:8" x14ac:dyDescent="0.35">
      <c r="A2530" s="2">
        <v>513228076</v>
      </c>
      <c r="B2530" s="3">
        <f>_xlfn.XLOOKUP(A2530,[3]!Table13456[No заказа],[3]!Table13456[Дата
отправки],"",0,1)</f>
        <v>45727</v>
      </c>
      <c r="C2530" s="3"/>
      <c r="D2530" s="3"/>
      <c r="F2530" s="5">
        <f>_xlfn.XLOOKUP(A2530,[3]!Table13456[No заказа],[3]!Table13456[Количество],"",0,1)</f>
        <v>1</v>
      </c>
      <c r="G2530" s="5">
        <f>_xlfn.XLOOKUP(A2530,[3]!Table13456[No заказа],[3]!Table13456[Цена],"",0,1)</f>
        <v>14990</v>
      </c>
      <c r="H2530" s="2" t="str">
        <f>M01_SETTINGS!$F$2</f>
        <v>KASPI</v>
      </c>
    </row>
    <row r="2531" spans="1:8" x14ac:dyDescent="0.35">
      <c r="A2531" s="2">
        <v>513132462</v>
      </c>
      <c r="B2531" s="3">
        <f>_xlfn.XLOOKUP(A2531,[3]!Table13456[No заказа],[3]!Table13456[Дата
отправки],"",0,1)</f>
        <v>45727</v>
      </c>
      <c r="C2531" s="3"/>
      <c r="D2531" s="3"/>
      <c r="F2531" s="5">
        <f>_xlfn.XLOOKUP(A2531,[3]!Table13456[No заказа],[3]!Table13456[Количество],"",0,1)</f>
        <v>1</v>
      </c>
      <c r="G2531" s="5">
        <f>_xlfn.XLOOKUP(A2531,[3]!Table13456[No заказа],[3]!Table13456[Цена],"",0,1)</f>
        <v>14990</v>
      </c>
      <c r="H2531" s="2" t="str">
        <f>M01_SETTINGS!$F$2</f>
        <v>KASPI</v>
      </c>
    </row>
    <row r="2532" spans="1:8" x14ac:dyDescent="0.35">
      <c r="A2532" s="2">
        <v>513029417</v>
      </c>
      <c r="B2532" s="3">
        <f>_xlfn.XLOOKUP(A2532,[3]!Table13456[No заказа],[3]!Table13456[Дата
отправки],"",0,1)</f>
        <v>45727</v>
      </c>
      <c r="C2532" s="3"/>
      <c r="D2532" s="3"/>
      <c r="F2532" s="5">
        <f>_xlfn.XLOOKUP(A2532,[3]!Table13456[No заказа],[3]!Table13456[Количество],"",0,1)</f>
        <v>1</v>
      </c>
      <c r="G2532" s="5">
        <f>_xlfn.XLOOKUP(A2532,[3]!Table13456[No заказа],[3]!Table13456[Цена],"",0,1)</f>
        <v>14990</v>
      </c>
      <c r="H2532" s="2" t="str">
        <f>M01_SETTINGS!$F$2</f>
        <v>KASPI</v>
      </c>
    </row>
    <row r="2533" spans="1:8" x14ac:dyDescent="0.35">
      <c r="A2533" s="2">
        <v>513300659</v>
      </c>
      <c r="B2533" s="3">
        <f>_xlfn.XLOOKUP(A2533,[3]!Table13456[No заказа],[3]!Table13456[Дата
отправки],"",0,1)</f>
        <v>45727</v>
      </c>
      <c r="C2533" s="3"/>
      <c r="D2533" s="3"/>
      <c r="F2533" s="5">
        <f>_xlfn.XLOOKUP(A2533,[3]!Table13456[No заказа],[3]!Table13456[Количество],"",0,1)</f>
        <v>1</v>
      </c>
      <c r="G2533" s="5">
        <f>_xlfn.XLOOKUP(A2533,[3]!Table13456[No заказа],[3]!Table13456[Цена],"",0,1)</f>
        <v>14990</v>
      </c>
      <c r="H2533" s="2" t="str">
        <f>M01_SETTINGS!$F$2</f>
        <v>KASPI</v>
      </c>
    </row>
    <row r="2534" spans="1:8" x14ac:dyDescent="0.35">
      <c r="A2534" s="2">
        <v>512882746</v>
      </c>
      <c r="B2534" s="3">
        <f>_xlfn.XLOOKUP(A2534,[3]!Table13456[No заказа],[3]!Table13456[Дата
отправки],"",0,1)</f>
        <v>45727</v>
      </c>
      <c r="C2534" s="3"/>
      <c r="D2534" s="3"/>
      <c r="F2534" s="5">
        <f>_xlfn.XLOOKUP(A2534,[3]!Table13456[No заказа],[3]!Table13456[Количество],"",0,1)</f>
        <v>1</v>
      </c>
      <c r="G2534" s="5">
        <f>_xlfn.XLOOKUP(A2534,[3]!Table13456[No заказа],[3]!Table13456[Цена],"",0,1)</f>
        <v>14990</v>
      </c>
      <c r="H2534" s="2" t="str">
        <f>M01_SETTINGS!$F$2</f>
        <v>KASPI</v>
      </c>
    </row>
    <row r="2535" spans="1:8" x14ac:dyDescent="0.35">
      <c r="A2535" s="2">
        <v>513366554</v>
      </c>
      <c r="B2535" s="3">
        <f>_xlfn.XLOOKUP(A2535,[3]!Table13456[No заказа],[3]!Table13456[Дата
отправки],"",0,1)</f>
        <v>45727</v>
      </c>
      <c r="C2535" s="3"/>
      <c r="D2535" s="3"/>
      <c r="F2535" s="5">
        <f>_xlfn.XLOOKUP(A2535,[3]!Table13456[No заказа],[3]!Table13456[Количество],"",0,1)</f>
        <v>1</v>
      </c>
      <c r="G2535" s="5">
        <f>_xlfn.XLOOKUP(A2535,[3]!Table13456[No заказа],[3]!Table13456[Цена],"",0,1)</f>
        <v>14990</v>
      </c>
      <c r="H2535" s="2" t="str">
        <f>M01_SETTINGS!$F$2</f>
        <v>KASPI</v>
      </c>
    </row>
    <row r="2536" spans="1:8" x14ac:dyDescent="0.35">
      <c r="A2536" s="2">
        <v>513426590</v>
      </c>
      <c r="B2536" s="3">
        <f>_xlfn.XLOOKUP(A2536,[3]!Table13456[No заказа],[3]!Table13456[Дата
отправки],"",0,1)</f>
        <v>45727</v>
      </c>
      <c r="C2536" s="3"/>
      <c r="D2536" s="3"/>
      <c r="F2536" s="5">
        <f>_xlfn.XLOOKUP(A2536,[3]!Table13456[No заказа],[3]!Table13456[Количество],"",0,1)</f>
        <v>1</v>
      </c>
      <c r="G2536" s="5">
        <f>_xlfn.XLOOKUP(A2536,[3]!Table13456[No заказа],[3]!Table13456[Цена],"",0,1)</f>
        <v>7896</v>
      </c>
      <c r="H2536" s="2" t="str">
        <f>M01_SETTINGS!$F$2</f>
        <v>KASPI</v>
      </c>
    </row>
    <row r="2537" spans="1:8" x14ac:dyDescent="0.35">
      <c r="A2537" s="2">
        <v>513370357</v>
      </c>
      <c r="B2537" s="3">
        <f>_xlfn.XLOOKUP(A2537,[3]!Table13456[No заказа],[3]!Table13456[Дата
отправки],"",0,1)</f>
        <v>45727</v>
      </c>
      <c r="C2537" s="3"/>
      <c r="D2537" s="3"/>
      <c r="F2537" s="5">
        <f>_xlfn.XLOOKUP(A2537,[3]!Table13456[No заказа],[3]!Table13456[Количество],"",0,1)</f>
        <v>1</v>
      </c>
      <c r="G2537" s="5">
        <f>_xlfn.XLOOKUP(A2537,[3]!Table13456[No заказа],[3]!Table13456[Цена],"",0,1)</f>
        <v>8990</v>
      </c>
      <c r="H2537" s="2" t="str">
        <f>M01_SETTINGS!$F$2</f>
        <v>KASPI</v>
      </c>
    </row>
    <row r="2538" spans="1:8" x14ac:dyDescent="0.35">
      <c r="A2538" s="2">
        <v>513485200</v>
      </c>
      <c r="B2538" s="3">
        <f>_xlfn.XLOOKUP(A2538,[3]!Table13456[No заказа],[3]!Table13456[Дата
отправки],"",0,1)</f>
        <v>45727</v>
      </c>
      <c r="C2538" s="3"/>
      <c r="D2538" s="3"/>
      <c r="F2538" s="5">
        <f>_xlfn.XLOOKUP(A2538,[3]!Table13456[No заказа],[3]!Table13456[Количество],"",0,1)</f>
        <v>1</v>
      </c>
      <c r="G2538" s="5">
        <f>_xlfn.XLOOKUP(A2538,[3]!Table13456[No заказа],[3]!Table13456[Цена],"",0,1)</f>
        <v>7973</v>
      </c>
      <c r="H2538" s="2" t="str">
        <f>M01_SETTINGS!$F$2</f>
        <v>KASPI</v>
      </c>
    </row>
    <row r="2539" spans="1:8" x14ac:dyDescent="0.35">
      <c r="A2539" s="2">
        <v>513086393</v>
      </c>
      <c r="B2539" s="3">
        <f>_xlfn.XLOOKUP(A2539,[3]!Table13456[No заказа],[3]!Table13456[Дата
отправки],"",0,1)</f>
        <v>45727</v>
      </c>
      <c r="C2539" s="3"/>
      <c r="D2539" s="3"/>
      <c r="F2539" s="5">
        <f>_xlfn.XLOOKUP(A2539,[3]!Table13456[No заказа],[3]!Table13456[Количество],"",0,1)</f>
        <v>1</v>
      </c>
      <c r="G2539" s="5">
        <f>_xlfn.XLOOKUP(A2539,[3]!Table13456[No заказа],[3]!Table13456[Цена],"",0,1)</f>
        <v>8115</v>
      </c>
      <c r="H2539" s="2" t="str">
        <f>M01_SETTINGS!$F$2</f>
        <v>KASPI</v>
      </c>
    </row>
    <row r="2540" spans="1:8" x14ac:dyDescent="0.35">
      <c r="A2540" s="2">
        <v>513365398</v>
      </c>
      <c r="B2540" s="3">
        <f>_xlfn.XLOOKUP(A2540,[3]!Table13456[No заказа],[3]!Table13456[Дата
отправки],"",0,1)</f>
        <v>45727</v>
      </c>
      <c r="C2540" s="3"/>
      <c r="D2540" s="3"/>
      <c r="F2540" s="5">
        <f>_xlfn.XLOOKUP(A2540,[3]!Table13456[No заказа],[3]!Table13456[Количество],"",0,1)</f>
        <v>1</v>
      </c>
      <c r="G2540" s="5">
        <f>_xlfn.XLOOKUP(A2540,[3]!Table13456[No заказа],[3]!Table13456[Цена],"",0,1)</f>
        <v>7987</v>
      </c>
      <c r="H2540" s="2" t="str">
        <f>M01_SETTINGS!$F$2</f>
        <v>KASPI</v>
      </c>
    </row>
    <row r="2541" spans="1:8" x14ac:dyDescent="0.35">
      <c r="A2541" s="2">
        <v>512932589</v>
      </c>
      <c r="B2541" s="3">
        <f>_xlfn.XLOOKUP(A2541,[3]!Table13456[No заказа],[3]!Table13456[Дата
отправки],"",0,1)</f>
        <v>45727</v>
      </c>
      <c r="C2541" s="3"/>
      <c r="D2541" s="3"/>
      <c r="F2541" s="5">
        <f>_xlfn.XLOOKUP(A2541,[3]!Table13456[No заказа],[3]!Table13456[Количество],"",0,1)</f>
        <v>1</v>
      </c>
      <c r="G2541" s="5">
        <f>_xlfn.XLOOKUP(A2541,[3]!Table13456[No заказа],[3]!Table13456[Цена],"",0,1)</f>
        <v>8081</v>
      </c>
      <c r="H2541" s="2" t="str">
        <f>M01_SETTINGS!$F$2</f>
        <v>KASPI</v>
      </c>
    </row>
    <row r="2542" spans="1:8" x14ac:dyDescent="0.35">
      <c r="A2542" s="2">
        <v>513456484</v>
      </c>
      <c r="B2542" s="3">
        <f>_xlfn.XLOOKUP(A2542,[3]!Table13456[No заказа],[3]!Table13456[Дата
отправки],"",0,1)</f>
        <v>45727</v>
      </c>
      <c r="C2542" s="3"/>
      <c r="D2542" s="3"/>
      <c r="F2542" s="5">
        <f>_xlfn.XLOOKUP(A2542,[3]!Table13456[No заказа],[3]!Table13456[Количество],"",0,1)</f>
        <v>1</v>
      </c>
      <c r="G2542" s="5">
        <f>_xlfn.XLOOKUP(A2542,[3]!Table13456[No заказа],[3]!Table13456[Цена],"",0,1)</f>
        <v>8106</v>
      </c>
      <c r="H2542" s="2" t="str">
        <f>M01_SETTINGS!$F$2</f>
        <v>KASPI</v>
      </c>
    </row>
    <row r="2543" spans="1:8" x14ac:dyDescent="0.35">
      <c r="A2543" s="2">
        <v>513444732</v>
      </c>
      <c r="B2543" s="3">
        <f>_xlfn.XLOOKUP(A2543,[3]!Table13456[No заказа],[3]!Table13456[Дата
отправки],"",0,1)</f>
        <v>45727</v>
      </c>
      <c r="C2543" s="3"/>
      <c r="D2543" s="3"/>
      <c r="F2543" s="5">
        <f>_xlfn.XLOOKUP(A2543,[3]!Table13456[No заказа],[3]!Table13456[Количество],"",0,1)</f>
        <v>1</v>
      </c>
      <c r="G2543" s="5">
        <f>_xlfn.XLOOKUP(A2543,[3]!Table13456[No заказа],[3]!Table13456[Цена],"",0,1)</f>
        <v>8000</v>
      </c>
      <c r="H2543" s="2" t="str">
        <f>M01_SETTINGS!$F$2</f>
        <v>KASPI</v>
      </c>
    </row>
    <row r="2544" spans="1:8" x14ac:dyDescent="0.35">
      <c r="A2544" s="2">
        <v>513255194</v>
      </c>
      <c r="B2544" s="3">
        <f>_xlfn.XLOOKUP(A2544,[3]!Table13456[No заказа],[3]!Table13456[Дата
отправки],"",0,1)</f>
        <v>45727</v>
      </c>
      <c r="C2544" s="3"/>
      <c r="D2544" s="3"/>
      <c r="F2544" s="5">
        <f>_xlfn.XLOOKUP(A2544,[3]!Table13456[No заказа],[3]!Table13456[Количество],"",0,1)</f>
        <v>1</v>
      </c>
      <c r="G2544" s="5">
        <f>_xlfn.XLOOKUP(A2544,[3]!Table13456[No заказа],[3]!Table13456[Цена],"",0,1)</f>
        <v>8000</v>
      </c>
      <c r="H2544" s="2" t="str">
        <f>M01_SETTINGS!$F$2</f>
        <v>KASPI</v>
      </c>
    </row>
    <row r="2545" spans="1:8" x14ac:dyDescent="0.35">
      <c r="A2545" s="2">
        <v>513485466</v>
      </c>
      <c r="B2545" s="3">
        <f>_xlfn.XLOOKUP(A2545,[3]!Table13456[No заказа],[3]!Table13456[Дата
отправки],"",0,1)</f>
        <v>45727</v>
      </c>
      <c r="C2545" s="3"/>
      <c r="D2545" s="3"/>
      <c r="F2545" s="5">
        <f>_xlfn.XLOOKUP(A2545,[3]!Table13456[No заказа],[3]!Table13456[Количество],"",0,1)</f>
        <v>1</v>
      </c>
      <c r="G2545" s="5">
        <f>_xlfn.XLOOKUP(A2545,[3]!Table13456[No заказа],[3]!Table13456[Цена],"",0,1)</f>
        <v>7990</v>
      </c>
      <c r="H2545" s="2" t="str">
        <f>M01_SETTINGS!$F$2</f>
        <v>KASPI</v>
      </c>
    </row>
    <row r="2546" spans="1:8" x14ac:dyDescent="0.35">
      <c r="A2546" s="2">
        <v>513061498</v>
      </c>
      <c r="B2546" s="3">
        <f>_xlfn.XLOOKUP(A2546,[3]!Table13456[No заказа],[3]!Table13456[Дата
отправки],"",0,1)</f>
        <v>45727</v>
      </c>
      <c r="C2546" s="3"/>
      <c r="D2546" s="3"/>
      <c r="F2546" s="5">
        <f>_xlfn.XLOOKUP(A2546,[3]!Table13456[No заказа],[3]!Table13456[Количество],"",0,1)</f>
        <v>1</v>
      </c>
      <c r="G2546" s="5">
        <f>_xlfn.XLOOKUP(A2546,[3]!Table13456[No заказа],[3]!Table13456[Цена],"",0,1)</f>
        <v>8498</v>
      </c>
      <c r="H2546" s="2" t="str">
        <f>M01_SETTINGS!$F$2</f>
        <v>KASPI</v>
      </c>
    </row>
    <row r="2547" spans="1:8" x14ac:dyDescent="0.35">
      <c r="A2547" s="2">
        <v>513392143</v>
      </c>
      <c r="B2547" s="3">
        <f>_xlfn.XLOOKUP(A2547,[3]!Table13456[No заказа],[3]!Table13456[Дата
отправки],"",0,1)</f>
        <v>45727</v>
      </c>
      <c r="C2547" s="3"/>
      <c r="D2547" s="3"/>
      <c r="F2547" s="5">
        <f>_xlfn.XLOOKUP(A2547,[3]!Table13456[No заказа],[3]!Table13456[Количество],"",0,1)</f>
        <v>1</v>
      </c>
      <c r="G2547" s="5">
        <f>_xlfn.XLOOKUP(A2547,[3]!Table13456[No заказа],[3]!Table13456[Цена],"",0,1)</f>
        <v>7998</v>
      </c>
      <c r="H2547" s="2" t="str">
        <f>M01_SETTINGS!$F$2</f>
        <v>KASPI</v>
      </c>
    </row>
    <row r="2548" spans="1:8" x14ac:dyDescent="0.35">
      <c r="A2548" s="2">
        <v>513160422</v>
      </c>
      <c r="B2548" s="3">
        <f>_xlfn.XLOOKUP(A2548,[3]!Table13456[No заказа],[3]!Table13456[Дата
отправки],"",0,1)</f>
        <v>45727</v>
      </c>
      <c r="C2548" s="3"/>
      <c r="D2548" s="3"/>
      <c r="F2548" s="5">
        <f>_xlfn.XLOOKUP(A2548,[3]!Table13456[No заказа],[3]!Table13456[Количество],"",0,1)</f>
        <v>1</v>
      </c>
      <c r="G2548" s="5">
        <f>_xlfn.XLOOKUP(A2548,[3]!Table13456[No заказа],[3]!Table13456[Цена],"",0,1)</f>
        <v>8495</v>
      </c>
      <c r="H2548" s="2" t="str">
        <f>M01_SETTINGS!$F$2</f>
        <v>KASPI</v>
      </c>
    </row>
    <row r="2549" spans="1:8" x14ac:dyDescent="0.35">
      <c r="A2549" s="2">
        <v>512982993</v>
      </c>
      <c r="B2549" s="3">
        <f>_xlfn.XLOOKUP(A2549,[3]!Table13456[No заказа],[3]!Table13456[Дата
отправки],"",0,1)</f>
        <v>45727</v>
      </c>
      <c r="C2549" s="3"/>
      <c r="D2549" s="3"/>
      <c r="F2549" s="5">
        <f>_xlfn.XLOOKUP(A2549,[3]!Table13456[No заказа],[3]!Table13456[Количество],"",0,1)</f>
        <v>1</v>
      </c>
      <c r="G2549" s="5">
        <f>_xlfn.XLOOKUP(A2549,[3]!Table13456[No заказа],[3]!Table13456[Цена],"",0,1)</f>
        <v>9898</v>
      </c>
      <c r="H2549" s="2" t="str">
        <f>M01_SETTINGS!$F$2</f>
        <v>KASPI</v>
      </c>
    </row>
    <row r="2550" spans="1:8" x14ac:dyDescent="0.35">
      <c r="A2550" s="2">
        <v>513028982</v>
      </c>
      <c r="B2550" s="3">
        <f>_xlfn.XLOOKUP(A2550,[3]!Table13456[No заказа],[3]!Table13456[Дата
отправки],"",0,1)</f>
        <v>45727</v>
      </c>
      <c r="C2550" s="3"/>
      <c r="D2550" s="3"/>
      <c r="F2550" s="5">
        <f>_xlfn.XLOOKUP(A2550,[3]!Table13456[No заказа],[3]!Table13456[Количество],"",0,1)</f>
        <v>1</v>
      </c>
      <c r="G2550" s="5">
        <f>_xlfn.XLOOKUP(A2550,[3]!Table13456[No заказа],[3]!Table13456[Цена],"",0,1)</f>
        <v>7998</v>
      </c>
      <c r="H2550" s="2" t="str">
        <f>M01_SETTINGS!$F$2</f>
        <v>KASPI</v>
      </c>
    </row>
    <row r="2551" spans="1:8" x14ac:dyDescent="0.35">
      <c r="A2551" s="2">
        <v>512924176</v>
      </c>
      <c r="B2551" s="3">
        <f>_xlfn.XLOOKUP(A2551,[3]!Table13456[No заказа],[3]!Table13456[Дата
отправки],"",0,1)</f>
        <v>45727</v>
      </c>
      <c r="C2551" s="3"/>
      <c r="D2551" s="3"/>
      <c r="F2551" s="5">
        <f>_xlfn.XLOOKUP(A2551,[3]!Table13456[No заказа],[3]!Table13456[Количество],"",0,1)</f>
        <v>1</v>
      </c>
      <c r="G2551" s="5">
        <f>_xlfn.XLOOKUP(A2551,[3]!Table13456[No заказа],[3]!Table13456[Цена],"",0,1)</f>
        <v>7988</v>
      </c>
      <c r="H2551" s="2" t="str">
        <f>M01_SETTINGS!$F$2</f>
        <v>KASPI</v>
      </c>
    </row>
    <row r="2552" spans="1:8" x14ac:dyDescent="0.35">
      <c r="A2552" s="2">
        <v>513364763</v>
      </c>
      <c r="B2552" s="3">
        <f>_xlfn.XLOOKUP(A2552,[3]!Table13456[No заказа],[3]!Table13456[Дата
отправки],"",0,1)</f>
        <v>45727</v>
      </c>
      <c r="C2552" s="3"/>
      <c r="D2552" s="3"/>
      <c r="F2552" s="5">
        <f>_xlfn.XLOOKUP(A2552,[3]!Table13456[No заказа],[3]!Table13456[Количество],"",0,1)</f>
        <v>1</v>
      </c>
      <c r="G2552" s="5">
        <f>_xlfn.XLOOKUP(A2552,[3]!Table13456[No заказа],[3]!Table13456[Цена],"",0,1)</f>
        <v>8498</v>
      </c>
      <c r="H2552" s="2" t="str">
        <f>M01_SETTINGS!$F$2</f>
        <v>KASPI</v>
      </c>
    </row>
    <row r="2553" spans="1:8" x14ac:dyDescent="0.35">
      <c r="A2553" s="2">
        <v>513161048</v>
      </c>
      <c r="B2553" s="3">
        <f>_xlfn.XLOOKUP(A2553,[3]!Table13456[No заказа],[3]!Table13456[Дата
отправки],"",0,1)</f>
        <v>45727</v>
      </c>
      <c r="C2553" s="3"/>
      <c r="D2553" s="3"/>
      <c r="F2553" s="5">
        <f>_xlfn.XLOOKUP(A2553,[3]!Table13456[No заказа],[3]!Table13456[Количество],"",0,1)</f>
        <v>1</v>
      </c>
      <c r="G2553" s="5">
        <f>_xlfn.XLOOKUP(A2553,[3]!Table13456[No заказа],[3]!Table13456[Цена],"",0,1)</f>
        <v>8471</v>
      </c>
      <c r="H2553" s="2" t="str">
        <f>M01_SETTINGS!$F$2</f>
        <v>KASPI</v>
      </c>
    </row>
    <row r="2554" spans="1:8" x14ac:dyDescent="0.35">
      <c r="A2554" s="2">
        <v>513277012</v>
      </c>
      <c r="B2554" s="3">
        <f>_xlfn.XLOOKUP(A2554,[3]!Table13456[No заказа],[3]!Table13456[Дата
отправки],"",0,1)</f>
        <v>45727</v>
      </c>
      <c r="C2554" s="3"/>
      <c r="D2554" s="3"/>
      <c r="F2554" s="5">
        <f>_xlfn.XLOOKUP(A2554,[3]!Table13456[No заказа],[3]!Table13456[Количество],"",0,1)</f>
        <v>1</v>
      </c>
      <c r="G2554" s="5">
        <f>_xlfn.XLOOKUP(A2554,[3]!Table13456[No заказа],[3]!Table13456[Цена],"",0,1)</f>
        <v>8637</v>
      </c>
      <c r="H2554" s="2" t="str">
        <f>M01_SETTINGS!$F$2</f>
        <v>KASPI</v>
      </c>
    </row>
    <row r="2555" spans="1:8" x14ac:dyDescent="0.35">
      <c r="A2555" s="2">
        <v>513328489</v>
      </c>
      <c r="B2555" s="3">
        <f>_xlfn.XLOOKUP(A2555,[3]!Table13456[No заказа],[3]!Table13456[Дата
отправки],"",0,1)</f>
        <v>45727</v>
      </c>
      <c r="C2555" s="3"/>
      <c r="D2555" s="3"/>
      <c r="F2555" s="5">
        <f>_xlfn.XLOOKUP(A2555,[3]!Table13456[No заказа],[3]!Table13456[Количество],"",0,1)</f>
        <v>1</v>
      </c>
      <c r="G2555" s="5">
        <f>_xlfn.XLOOKUP(A2555,[3]!Table13456[No заказа],[3]!Table13456[Цена],"",0,1)</f>
        <v>10116</v>
      </c>
      <c r="H2555" s="2" t="str">
        <f>M01_SETTINGS!$F$2</f>
        <v>KASPI</v>
      </c>
    </row>
    <row r="2556" spans="1:8" x14ac:dyDescent="0.35">
      <c r="A2556" s="2">
        <v>513395546</v>
      </c>
      <c r="B2556" s="3">
        <f>_xlfn.XLOOKUP(A2556,[3]!Table13456[No заказа],[3]!Table13456[Дата
отправки],"",0,1)</f>
        <v>45727</v>
      </c>
      <c r="C2556" s="3"/>
      <c r="D2556" s="3"/>
      <c r="F2556" s="5">
        <f>_xlfn.XLOOKUP(A2556,[3]!Table13456[No заказа],[3]!Table13456[Количество],"",0,1)</f>
        <v>1</v>
      </c>
      <c r="G2556" s="5">
        <f>_xlfn.XLOOKUP(A2556,[3]!Table13456[No заказа],[3]!Table13456[Цена],"",0,1)</f>
        <v>8471</v>
      </c>
      <c r="H2556" s="2" t="str">
        <f>M01_SETTINGS!$F$2</f>
        <v>KASPI</v>
      </c>
    </row>
    <row r="2557" spans="1:8" x14ac:dyDescent="0.35">
      <c r="A2557" s="2">
        <v>513231077</v>
      </c>
      <c r="B2557" s="3">
        <f>_xlfn.XLOOKUP(A2557,[3]!Table13456[No заказа],[3]!Table13456[Дата
отправки],"",0,1)</f>
        <v>45727</v>
      </c>
      <c r="C2557" s="3"/>
      <c r="D2557" s="3"/>
      <c r="F2557" s="5">
        <f>_xlfn.XLOOKUP(A2557,[3]!Table13456[No заказа],[3]!Table13456[Количество],"",0,1)</f>
        <v>1</v>
      </c>
      <c r="G2557" s="5">
        <f>_xlfn.XLOOKUP(A2557,[3]!Table13456[No заказа],[3]!Table13456[Цена],"",0,1)</f>
        <v>8471</v>
      </c>
      <c r="H2557" s="2" t="str">
        <f>M01_SETTINGS!$F$2</f>
        <v>KASPI</v>
      </c>
    </row>
    <row r="2558" spans="1:8" x14ac:dyDescent="0.35">
      <c r="A2558" s="2">
        <v>512976182</v>
      </c>
      <c r="B2558" s="3">
        <f>_xlfn.XLOOKUP(A2558,[3]!Table13456[No заказа],[3]!Table13456[Дата
отправки],"",0,1)</f>
        <v>45727</v>
      </c>
      <c r="C2558" s="3"/>
      <c r="D2558" s="3"/>
      <c r="F2558" s="5">
        <f>_xlfn.XLOOKUP(A2558,[3]!Table13456[No заказа],[3]!Table13456[Количество],"",0,1)</f>
        <v>1</v>
      </c>
      <c r="G2558" s="5">
        <f>_xlfn.XLOOKUP(A2558,[3]!Table13456[No заказа],[3]!Table13456[Цена],"",0,1)</f>
        <v>8474</v>
      </c>
      <c r="H2558" s="2" t="str">
        <f>M01_SETTINGS!$F$2</f>
        <v>KASPI</v>
      </c>
    </row>
    <row r="2559" spans="1:8" x14ac:dyDescent="0.35">
      <c r="A2559" s="2">
        <v>513348641</v>
      </c>
      <c r="B2559" s="3">
        <f>_xlfn.XLOOKUP(A2559,[3]!Table13456[No заказа],[3]!Table13456[Дата
отправки],"",0,1)</f>
        <v>45727</v>
      </c>
      <c r="C2559" s="3"/>
      <c r="D2559" s="3"/>
      <c r="F2559" s="5">
        <f>_xlfn.XLOOKUP(A2559,[3]!Table13456[No заказа],[3]!Table13456[Количество],"",0,1)</f>
        <v>1</v>
      </c>
      <c r="G2559" s="5">
        <f>_xlfn.XLOOKUP(A2559,[3]!Table13456[No заказа],[3]!Table13456[Цена],"",0,1)</f>
        <v>7998</v>
      </c>
      <c r="H2559" s="2" t="str">
        <f>M01_SETTINGS!$F$2</f>
        <v>KASPI</v>
      </c>
    </row>
    <row r="2560" spans="1:8" x14ac:dyDescent="0.35">
      <c r="A2560" s="2">
        <v>513079907</v>
      </c>
      <c r="B2560" s="3">
        <f>_xlfn.XLOOKUP(A2560,[3]!Table13456[No заказа],[3]!Table13456[Дата
отправки],"",0,1)</f>
        <v>45727</v>
      </c>
      <c r="C2560" s="3"/>
      <c r="D2560" s="3"/>
      <c r="F2560" s="5">
        <f>_xlfn.XLOOKUP(A2560,[3]!Table13456[No заказа],[3]!Table13456[Количество],"",0,1)</f>
        <v>1</v>
      </c>
      <c r="G2560" s="5">
        <f>_xlfn.XLOOKUP(A2560,[3]!Table13456[No заказа],[3]!Table13456[Цена],"",0,1)</f>
        <v>7998</v>
      </c>
      <c r="H2560" s="2" t="str">
        <f>M01_SETTINGS!$F$2</f>
        <v>KASPI</v>
      </c>
    </row>
    <row r="2561" spans="1:8" x14ac:dyDescent="0.35">
      <c r="A2561" s="2">
        <v>512913226</v>
      </c>
      <c r="B2561" s="3">
        <f>_xlfn.XLOOKUP(A2561,[3]!Table13456[No заказа],[3]!Table13456[Дата
отправки],"",0,1)</f>
        <v>45727</v>
      </c>
      <c r="C2561" s="3"/>
      <c r="D2561" s="3"/>
      <c r="F2561" s="5">
        <f>_xlfn.XLOOKUP(A2561,[3]!Table13456[No заказа],[3]!Table13456[Количество],"",0,1)</f>
        <v>1</v>
      </c>
      <c r="G2561" s="5">
        <f>_xlfn.XLOOKUP(A2561,[3]!Table13456[No заказа],[3]!Table13456[Цена],"",0,1)</f>
        <v>7998</v>
      </c>
      <c r="H2561" s="2" t="str">
        <f>M01_SETTINGS!$F$2</f>
        <v>KASPI</v>
      </c>
    </row>
    <row r="2562" spans="1:8" x14ac:dyDescent="0.35">
      <c r="A2562" s="2">
        <v>513006533</v>
      </c>
      <c r="B2562" s="3">
        <f>_xlfn.XLOOKUP(A2562,[3]!Table13456[No заказа],[3]!Table13456[Дата
отправки],"",0,1)</f>
        <v>45727</v>
      </c>
      <c r="C2562" s="3"/>
      <c r="D2562" s="3"/>
      <c r="F2562" s="5">
        <f>_xlfn.XLOOKUP(A2562,[3]!Table13456[No заказа],[3]!Table13456[Количество],"",0,1)</f>
        <v>1</v>
      </c>
      <c r="G2562" s="5">
        <f>_xlfn.XLOOKUP(A2562,[3]!Table13456[No заказа],[3]!Table13456[Цена],"",0,1)</f>
        <v>24996</v>
      </c>
      <c r="H2562" s="2" t="str">
        <f>M01_SETTINGS!$F$2</f>
        <v>KASPI</v>
      </c>
    </row>
    <row r="2563" spans="1:8" x14ac:dyDescent="0.35">
      <c r="A2563" s="2">
        <v>512954058</v>
      </c>
      <c r="B2563" s="3">
        <f>_xlfn.XLOOKUP(A2563,[3]!Table13456[No заказа],[3]!Table13456[Дата
отправки],"",0,1)</f>
        <v>45727</v>
      </c>
      <c r="C2563" s="3"/>
      <c r="D2563" s="3"/>
      <c r="F2563" s="5">
        <f>_xlfn.XLOOKUP(A2563,[3]!Table13456[No заказа],[3]!Table13456[Количество],"",0,1)</f>
        <v>1</v>
      </c>
      <c r="G2563" s="5">
        <f>_xlfn.XLOOKUP(A2563,[3]!Table13456[No заказа],[3]!Table13456[Цена],"",0,1)</f>
        <v>24996</v>
      </c>
      <c r="H2563" s="2" t="str">
        <f>M01_SETTINGS!$F$2</f>
        <v>KASPI</v>
      </c>
    </row>
    <row r="2564" spans="1:8" x14ac:dyDescent="0.35">
      <c r="A2564" s="2">
        <v>512423520</v>
      </c>
      <c r="B2564" s="3">
        <f>_xlfn.XLOOKUP(A2564,[3]!Table13456[No заказа],[3]!Table13456[Дата
отправки],"",0,1)</f>
        <v>45726</v>
      </c>
      <c r="C2564" s="3"/>
      <c r="D2564" s="3"/>
      <c r="F2564" s="5">
        <f>_xlfn.XLOOKUP(A2564,[3]!Table13456[No заказа],[3]!Table13456[Количество],"",0,1)</f>
        <v>1</v>
      </c>
      <c r="G2564" s="5">
        <f>_xlfn.XLOOKUP(A2564,[3]!Table13456[No заказа],[3]!Table13456[Цена],"",0,1)</f>
        <v>8640</v>
      </c>
      <c r="H2564" s="2" t="str">
        <f>M01_SETTINGS!$F$2</f>
        <v>KASPI</v>
      </c>
    </row>
    <row r="2565" spans="1:8" x14ac:dyDescent="0.35">
      <c r="A2565" s="2">
        <v>512321921</v>
      </c>
      <c r="B2565" s="3">
        <f>_xlfn.XLOOKUP(A2565,[3]!Table13456[No заказа],[3]!Table13456[Дата
отправки],"",0,1)</f>
        <v>45726</v>
      </c>
      <c r="C2565" s="3"/>
      <c r="D2565" s="3"/>
      <c r="F2565" s="5">
        <f>_xlfn.XLOOKUP(A2565,[3]!Table13456[No заказа],[3]!Table13456[Количество],"",0,1)</f>
        <v>1</v>
      </c>
      <c r="G2565" s="5">
        <f>_xlfn.XLOOKUP(A2565,[3]!Table13456[No заказа],[3]!Table13456[Цена],"",0,1)</f>
        <v>8800</v>
      </c>
      <c r="H2565" s="2" t="str">
        <f>M01_SETTINGS!$F$2</f>
        <v>KASPI</v>
      </c>
    </row>
    <row r="2566" spans="1:8" x14ac:dyDescent="0.35">
      <c r="A2566" s="2">
        <v>512678767</v>
      </c>
      <c r="B2566" s="3">
        <f>_xlfn.XLOOKUP(A2566,[3]!Table13456[No заказа],[3]!Table13456[Дата
отправки],"",0,1)</f>
        <v>45726</v>
      </c>
      <c r="C2566" s="3"/>
      <c r="D2566" s="3"/>
      <c r="F2566" s="5">
        <f>_xlfn.XLOOKUP(A2566,[3]!Table13456[No заказа],[3]!Table13456[Количество],"",0,1)</f>
        <v>1</v>
      </c>
      <c r="G2566" s="5">
        <f>_xlfn.XLOOKUP(A2566,[3]!Table13456[No заказа],[3]!Table13456[Цена],"",0,1)</f>
        <v>8988</v>
      </c>
      <c r="H2566" s="2" t="str">
        <f>M01_SETTINGS!$F$2</f>
        <v>KASPI</v>
      </c>
    </row>
    <row r="2567" spans="1:8" x14ac:dyDescent="0.35">
      <c r="A2567" s="2">
        <v>512811152</v>
      </c>
      <c r="B2567" s="3">
        <f>_xlfn.XLOOKUP(A2567,[3]!Table13456[No заказа],[3]!Table13456[Дата
отправки],"",0,1)</f>
        <v>45726</v>
      </c>
      <c r="C2567" s="3"/>
      <c r="D2567" s="3"/>
      <c r="F2567" s="5">
        <f>_xlfn.XLOOKUP(A2567,[3]!Table13456[No заказа],[3]!Table13456[Количество],"",0,1)</f>
        <v>1</v>
      </c>
      <c r="G2567" s="5">
        <f>_xlfn.XLOOKUP(A2567,[3]!Table13456[No заказа],[3]!Table13456[Цена],"",0,1)</f>
        <v>8640</v>
      </c>
      <c r="H2567" s="2" t="str">
        <f>M01_SETTINGS!$F$2</f>
        <v>KASPI</v>
      </c>
    </row>
    <row r="2568" spans="1:8" x14ac:dyDescent="0.35">
      <c r="A2568" s="2">
        <v>512401798</v>
      </c>
      <c r="B2568" s="3">
        <f>_xlfn.XLOOKUP(A2568,[3]!Table13456[No заказа],[3]!Table13456[Дата
отправки],"",0,1)</f>
        <v>45726</v>
      </c>
      <c r="C2568" s="3"/>
      <c r="D2568" s="3"/>
      <c r="F2568" s="5">
        <f>_xlfn.XLOOKUP(A2568,[3]!Table13456[No заказа],[3]!Table13456[Количество],"",0,1)</f>
        <v>1</v>
      </c>
      <c r="G2568" s="5">
        <f>_xlfn.XLOOKUP(A2568,[3]!Table13456[No заказа],[3]!Table13456[Цена],"",0,1)</f>
        <v>9178</v>
      </c>
      <c r="H2568" s="2" t="str">
        <f>M01_SETTINGS!$F$2</f>
        <v>KASPI</v>
      </c>
    </row>
    <row r="2569" spans="1:8" x14ac:dyDescent="0.35">
      <c r="A2569" s="2">
        <v>512368530</v>
      </c>
      <c r="B2569" s="3">
        <f>_xlfn.XLOOKUP(A2569,[3]!Table13456[No заказа],[3]!Table13456[Дата
отправки],"",0,1)</f>
        <v>45726</v>
      </c>
      <c r="C2569" s="3"/>
      <c r="D2569" s="3"/>
      <c r="F2569" s="5">
        <f>_xlfn.XLOOKUP(A2569,[3]!Table13456[No заказа],[3]!Table13456[Количество],"",0,1)</f>
        <v>1</v>
      </c>
      <c r="G2569" s="5">
        <f>_xlfn.XLOOKUP(A2569,[3]!Table13456[No заказа],[3]!Table13456[Цена],"",0,1)</f>
        <v>14990</v>
      </c>
      <c r="H2569" s="2" t="str">
        <f>M01_SETTINGS!$F$2</f>
        <v>KASPI</v>
      </c>
    </row>
    <row r="2570" spans="1:8" x14ac:dyDescent="0.35">
      <c r="A2570" s="2">
        <v>512608773</v>
      </c>
      <c r="B2570" s="3">
        <f>_xlfn.XLOOKUP(A2570,[3]!Table13456[No заказа],[3]!Table13456[Дата
отправки],"",0,1)</f>
        <v>45726</v>
      </c>
      <c r="C2570" s="3"/>
      <c r="D2570" s="3"/>
      <c r="F2570" s="5">
        <f>_xlfn.XLOOKUP(A2570,[3]!Table13456[No заказа],[3]!Table13456[Количество],"",0,1)</f>
        <v>1</v>
      </c>
      <c r="G2570" s="5">
        <f>_xlfn.XLOOKUP(A2570,[3]!Table13456[No заказа],[3]!Table13456[Цена],"",0,1)</f>
        <v>14990</v>
      </c>
      <c r="H2570" s="2" t="str">
        <f>M01_SETTINGS!$F$2</f>
        <v>KASPI</v>
      </c>
    </row>
    <row r="2571" spans="1:8" x14ac:dyDescent="0.35">
      <c r="A2571" s="2">
        <v>512471376</v>
      </c>
      <c r="B2571" s="3">
        <f>_xlfn.XLOOKUP(A2571,[3]!Table13456[No заказа],[3]!Table13456[Дата
отправки],"",0,1)</f>
        <v>45726</v>
      </c>
      <c r="C2571" s="3"/>
      <c r="D2571" s="3"/>
      <c r="F2571" s="5">
        <f>_xlfn.XLOOKUP(A2571,[3]!Table13456[No заказа],[3]!Table13456[Количество],"",0,1)</f>
        <v>1</v>
      </c>
      <c r="G2571" s="5">
        <f>_xlfn.XLOOKUP(A2571,[3]!Table13456[No заказа],[3]!Table13456[Цена],"",0,1)</f>
        <v>14990</v>
      </c>
      <c r="H2571" s="2" t="str">
        <f>M01_SETTINGS!$F$2</f>
        <v>KASPI</v>
      </c>
    </row>
    <row r="2572" spans="1:8" x14ac:dyDescent="0.35">
      <c r="A2572" s="2">
        <v>512562152</v>
      </c>
      <c r="B2572" s="3">
        <f>_xlfn.XLOOKUP(A2572,[3]!Table13456[No заказа],[3]!Table13456[Дата
отправки],"",0,1)</f>
        <v>45726</v>
      </c>
      <c r="C2572" s="3"/>
      <c r="D2572" s="3"/>
      <c r="F2572" s="5">
        <f>_xlfn.XLOOKUP(A2572,[3]!Table13456[No заказа],[3]!Table13456[Количество],"",0,1)</f>
        <v>1</v>
      </c>
      <c r="G2572" s="5">
        <f>_xlfn.XLOOKUP(A2572,[3]!Table13456[No заказа],[3]!Table13456[Цена],"",0,1)</f>
        <v>14990</v>
      </c>
      <c r="H2572" s="2" t="str">
        <f>M01_SETTINGS!$F$2</f>
        <v>KASPI</v>
      </c>
    </row>
    <row r="2573" spans="1:8" x14ac:dyDescent="0.35">
      <c r="A2573" s="2">
        <v>512511061</v>
      </c>
      <c r="B2573" s="3">
        <f>_xlfn.XLOOKUP(A2573,[3]!Table13456[No заказа],[3]!Table13456[Дата
отправки],"",0,1)</f>
        <v>45726</v>
      </c>
      <c r="C2573" s="3"/>
      <c r="D2573" s="3"/>
      <c r="F2573" s="5">
        <f>_xlfn.XLOOKUP(A2573,[3]!Table13456[No заказа],[3]!Table13456[Количество],"",0,1)</f>
        <v>1</v>
      </c>
      <c r="G2573" s="5">
        <f>_xlfn.XLOOKUP(A2573,[3]!Table13456[No заказа],[3]!Table13456[Цена],"",0,1)</f>
        <v>14990</v>
      </c>
      <c r="H2573" s="2" t="str">
        <f>M01_SETTINGS!$F$2</f>
        <v>KASPI</v>
      </c>
    </row>
    <row r="2574" spans="1:8" x14ac:dyDescent="0.35">
      <c r="A2574" s="2">
        <v>512690975</v>
      </c>
      <c r="B2574" s="3">
        <f>_xlfn.XLOOKUP(A2574,[3]!Table13456[No заказа],[3]!Table13456[Дата
отправки],"",0,1)</f>
        <v>45726</v>
      </c>
      <c r="C2574" s="3"/>
      <c r="D2574" s="3"/>
      <c r="F2574" s="5">
        <f>_xlfn.XLOOKUP(A2574,[3]!Table13456[No заказа],[3]!Table13456[Количество],"",0,1)</f>
        <v>1</v>
      </c>
      <c r="G2574" s="5">
        <f>_xlfn.XLOOKUP(A2574,[3]!Table13456[No заказа],[3]!Table13456[Цена],"",0,1)</f>
        <v>14990</v>
      </c>
      <c r="H2574" s="2" t="str">
        <f>M01_SETTINGS!$F$2</f>
        <v>KASPI</v>
      </c>
    </row>
    <row r="2575" spans="1:8" x14ac:dyDescent="0.35">
      <c r="A2575" s="2">
        <v>512524351</v>
      </c>
      <c r="B2575" s="3">
        <f>_xlfn.XLOOKUP(A2575,[3]!Table13456[No заказа],[3]!Table13456[Дата
отправки],"",0,1)</f>
        <v>45726</v>
      </c>
      <c r="C2575" s="3"/>
      <c r="D2575" s="3"/>
      <c r="F2575" s="5">
        <f>_xlfn.XLOOKUP(A2575,[3]!Table13456[No заказа],[3]!Table13456[Количество],"",0,1)</f>
        <v>1</v>
      </c>
      <c r="G2575" s="5">
        <f>_xlfn.XLOOKUP(A2575,[3]!Table13456[No заказа],[3]!Table13456[Цена],"",0,1)</f>
        <v>8196</v>
      </c>
      <c r="H2575" s="2" t="str">
        <f>M01_SETTINGS!$F$2</f>
        <v>KASPI</v>
      </c>
    </row>
    <row r="2576" spans="1:8" x14ac:dyDescent="0.35">
      <c r="A2576" s="2">
        <v>512629464</v>
      </c>
      <c r="B2576" s="3">
        <f>_xlfn.XLOOKUP(A2576,[3]!Table13456[No заказа],[3]!Table13456[Дата
отправки],"",0,1)</f>
        <v>45726</v>
      </c>
      <c r="C2576" s="3"/>
      <c r="D2576" s="3"/>
      <c r="F2576" s="5">
        <f>_xlfn.XLOOKUP(A2576,[3]!Table13456[No заказа],[3]!Table13456[Количество],"",0,1)</f>
        <v>1</v>
      </c>
      <c r="G2576" s="5">
        <f>_xlfn.XLOOKUP(A2576,[3]!Table13456[No заказа],[3]!Table13456[Цена],"",0,1)</f>
        <v>8446</v>
      </c>
      <c r="H2576" s="2" t="str">
        <f>M01_SETTINGS!$F$2</f>
        <v>KASPI</v>
      </c>
    </row>
    <row r="2577" spans="1:8" x14ac:dyDescent="0.35">
      <c r="A2577" s="2">
        <v>512834955</v>
      </c>
      <c r="B2577" s="3">
        <f>_xlfn.XLOOKUP(A2577,[3]!Table13456[No заказа],[3]!Table13456[Дата
отправки],"",0,1)</f>
        <v>45726</v>
      </c>
      <c r="C2577" s="3"/>
      <c r="D2577" s="3"/>
      <c r="F2577" s="5">
        <f>_xlfn.XLOOKUP(A2577,[3]!Table13456[No заказа],[3]!Table13456[Количество],"",0,1)</f>
        <v>1</v>
      </c>
      <c r="G2577" s="5">
        <f>_xlfn.XLOOKUP(A2577,[3]!Table13456[No заказа],[3]!Table13456[Цена],"",0,1)</f>
        <v>8453</v>
      </c>
      <c r="H2577" s="2" t="str">
        <f>M01_SETTINGS!$F$2</f>
        <v>KASPI</v>
      </c>
    </row>
    <row r="2578" spans="1:8" x14ac:dyDescent="0.35">
      <c r="A2578" s="2">
        <v>512516525</v>
      </c>
      <c r="B2578" s="3">
        <f>_xlfn.XLOOKUP(A2578,[3]!Table13456[No заказа],[3]!Table13456[Дата
отправки],"",0,1)</f>
        <v>45726</v>
      </c>
      <c r="C2578" s="3"/>
      <c r="D2578" s="3"/>
      <c r="F2578" s="5">
        <f>_xlfn.XLOOKUP(A2578,[3]!Table13456[No заказа],[3]!Table13456[Количество],"",0,1)</f>
        <v>1</v>
      </c>
      <c r="G2578" s="5">
        <f>_xlfn.XLOOKUP(A2578,[3]!Table13456[No заказа],[3]!Table13456[Цена],"",0,1)</f>
        <v>8928</v>
      </c>
      <c r="H2578" s="2" t="str">
        <f>M01_SETTINGS!$F$2</f>
        <v>KASPI</v>
      </c>
    </row>
    <row r="2579" spans="1:8" x14ac:dyDescent="0.35">
      <c r="A2579" s="2">
        <v>512669093</v>
      </c>
      <c r="B2579" s="3">
        <f>_xlfn.XLOOKUP(A2579,[3]!Table13456[No заказа],[3]!Table13456[Дата
отправки],"",0,1)</f>
        <v>45726</v>
      </c>
      <c r="C2579" s="3"/>
      <c r="D2579" s="3"/>
      <c r="F2579" s="5">
        <f>_xlfn.XLOOKUP(A2579,[3]!Table13456[No заказа],[3]!Table13456[Количество],"",0,1)</f>
        <v>1</v>
      </c>
      <c r="G2579" s="5">
        <f>_xlfn.XLOOKUP(A2579,[3]!Table13456[No заказа],[3]!Table13456[Цена],"",0,1)</f>
        <v>8798</v>
      </c>
      <c r="H2579" s="2" t="str">
        <f>M01_SETTINGS!$F$2</f>
        <v>KASPI</v>
      </c>
    </row>
    <row r="2580" spans="1:8" x14ac:dyDescent="0.35">
      <c r="A2580" s="2">
        <v>512759947</v>
      </c>
      <c r="B2580" s="3">
        <f>_xlfn.XLOOKUP(A2580,[3]!Table13456[No заказа],[3]!Table13456[Дата
отправки],"",0,1)</f>
        <v>45726</v>
      </c>
      <c r="C2580" s="3"/>
      <c r="D2580" s="3"/>
      <c r="F2580" s="5">
        <f>_xlfn.XLOOKUP(A2580,[3]!Table13456[No заказа],[3]!Table13456[Количество],"",0,1)</f>
        <v>1</v>
      </c>
      <c r="G2580" s="5">
        <f>_xlfn.XLOOKUP(A2580,[3]!Table13456[No заказа],[3]!Table13456[Цена],"",0,1)</f>
        <v>8000</v>
      </c>
      <c r="H2580" s="2" t="str">
        <f>M01_SETTINGS!$F$2</f>
        <v>KASPI</v>
      </c>
    </row>
    <row r="2581" spans="1:8" x14ac:dyDescent="0.35">
      <c r="A2581" s="2">
        <v>512592854</v>
      </c>
      <c r="B2581" s="3">
        <f>_xlfn.XLOOKUP(A2581,[3]!Table13456[No заказа],[3]!Table13456[Дата
отправки],"",0,1)</f>
        <v>45726</v>
      </c>
      <c r="C2581" s="3"/>
      <c r="D2581" s="3"/>
      <c r="F2581" s="5">
        <f>_xlfn.XLOOKUP(A2581,[3]!Table13456[No заказа],[3]!Table13456[Количество],"",0,1)</f>
        <v>1</v>
      </c>
      <c r="G2581" s="5">
        <f>_xlfn.XLOOKUP(A2581,[3]!Table13456[No заказа],[3]!Table13456[Цена],"",0,1)</f>
        <v>8899</v>
      </c>
      <c r="H2581" s="2" t="str">
        <f>M01_SETTINGS!$F$2</f>
        <v>KASPI</v>
      </c>
    </row>
    <row r="2582" spans="1:8" x14ac:dyDescent="0.35">
      <c r="A2582" s="2">
        <v>512727146</v>
      </c>
      <c r="B2582" s="3">
        <f>_xlfn.XLOOKUP(A2582,[3]!Table13456[No заказа],[3]!Table13456[Дата
отправки],"",0,1)</f>
        <v>45726</v>
      </c>
      <c r="C2582" s="3"/>
      <c r="D2582" s="3"/>
      <c r="F2582" s="5">
        <f>_xlfn.XLOOKUP(A2582,[3]!Table13456[No заказа],[3]!Table13456[Количество],"",0,1)</f>
        <v>1</v>
      </c>
      <c r="G2582" s="5">
        <f>_xlfn.XLOOKUP(A2582,[3]!Table13456[No заказа],[3]!Table13456[Цена],"",0,1)</f>
        <v>8339</v>
      </c>
      <c r="H2582" s="2" t="str">
        <f>M01_SETTINGS!$F$2</f>
        <v>KASPI</v>
      </c>
    </row>
    <row r="2583" spans="1:8" x14ac:dyDescent="0.35">
      <c r="A2583" s="2">
        <v>512405221</v>
      </c>
      <c r="B2583" s="3">
        <f>_xlfn.XLOOKUP(A2583,[3]!Table13456[No заказа],[3]!Table13456[Дата
отправки],"",0,1)</f>
        <v>45726</v>
      </c>
      <c r="C2583" s="3"/>
      <c r="D2583" s="3"/>
      <c r="F2583" s="5">
        <f>_xlfn.XLOOKUP(A2583,[3]!Table13456[No заказа],[3]!Table13456[Количество],"",0,1)</f>
        <v>1</v>
      </c>
      <c r="G2583" s="5">
        <f>_xlfn.XLOOKUP(A2583,[3]!Table13456[No заказа],[3]!Table13456[Цена],"",0,1)</f>
        <v>7998</v>
      </c>
      <c r="H2583" s="2" t="str">
        <f>M01_SETTINGS!$F$2</f>
        <v>KASPI</v>
      </c>
    </row>
    <row r="2584" spans="1:8" x14ac:dyDescent="0.35">
      <c r="A2584" s="2">
        <v>512377551</v>
      </c>
      <c r="B2584" s="3">
        <f>_xlfn.XLOOKUP(A2584,[3]!Table13456[No заказа],[3]!Table13456[Дата
отправки],"",0,1)</f>
        <v>45726</v>
      </c>
      <c r="C2584" s="3"/>
      <c r="D2584" s="3"/>
      <c r="F2584" s="5">
        <f>_xlfn.XLOOKUP(A2584,[3]!Table13456[No заказа],[3]!Table13456[Количество],"",0,1)</f>
        <v>1</v>
      </c>
      <c r="G2584" s="5">
        <f>_xlfn.XLOOKUP(A2584,[3]!Table13456[No заказа],[3]!Table13456[Цена],"",0,1)</f>
        <v>7998</v>
      </c>
      <c r="H2584" s="2" t="str">
        <f>M01_SETTINGS!$F$2</f>
        <v>KASPI</v>
      </c>
    </row>
    <row r="2585" spans="1:8" x14ac:dyDescent="0.35">
      <c r="A2585" s="2">
        <v>512458027</v>
      </c>
      <c r="B2585" s="3">
        <f>_xlfn.XLOOKUP(A2585,[3]!Table13456[No заказа],[3]!Table13456[Дата
отправки],"",0,1)</f>
        <v>45726</v>
      </c>
      <c r="C2585" s="3"/>
      <c r="D2585" s="3"/>
      <c r="F2585" s="5">
        <f>_xlfn.XLOOKUP(A2585,[3]!Table13456[No заказа],[3]!Table13456[Количество],"",0,1)</f>
        <v>1</v>
      </c>
      <c r="G2585" s="5">
        <f>_xlfn.XLOOKUP(A2585,[3]!Table13456[No заказа],[3]!Table13456[Цена],"",0,1)</f>
        <v>8414</v>
      </c>
      <c r="H2585" s="2" t="str">
        <f>M01_SETTINGS!$F$2</f>
        <v>KASPI</v>
      </c>
    </row>
    <row r="2586" spans="1:8" x14ac:dyDescent="0.35">
      <c r="A2586" s="2">
        <v>512711930</v>
      </c>
      <c r="B2586" s="3">
        <f>_xlfn.XLOOKUP(A2586,[3]!Table13456[No заказа],[3]!Table13456[Дата
отправки],"",0,1)</f>
        <v>45726</v>
      </c>
      <c r="C2586" s="3"/>
      <c r="D2586" s="3"/>
      <c r="F2586" s="5">
        <f>_xlfn.XLOOKUP(A2586,[3]!Table13456[No заказа],[3]!Table13456[Количество],"",0,1)</f>
        <v>1</v>
      </c>
      <c r="G2586" s="5">
        <f>_xlfn.XLOOKUP(A2586,[3]!Table13456[No заказа],[3]!Table13456[Цена],"",0,1)</f>
        <v>7988</v>
      </c>
      <c r="H2586" s="2" t="str">
        <f>M01_SETTINGS!$F$2</f>
        <v>KASPI</v>
      </c>
    </row>
    <row r="2587" spans="1:8" x14ac:dyDescent="0.35">
      <c r="A2587" s="2">
        <v>512646043</v>
      </c>
      <c r="B2587" s="3">
        <f>_xlfn.XLOOKUP(A2587,[3]!Table13456[No заказа],[3]!Table13456[Дата
отправки],"",0,1)</f>
        <v>45726</v>
      </c>
      <c r="C2587" s="3"/>
      <c r="D2587" s="3"/>
      <c r="F2587" s="5">
        <f>_xlfn.XLOOKUP(A2587,[3]!Table13456[No заказа],[3]!Table13456[Количество],"",0,1)</f>
        <v>1</v>
      </c>
      <c r="G2587" s="5">
        <f>_xlfn.XLOOKUP(A2587,[3]!Table13456[No заказа],[3]!Table13456[Цена],"",0,1)</f>
        <v>9375</v>
      </c>
      <c r="H2587" s="2" t="str">
        <f>M01_SETTINGS!$F$2</f>
        <v>KASPI</v>
      </c>
    </row>
    <row r="2588" spans="1:8" x14ac:dyDescent="0.35">
      <c r="A2588" s="2">
        <v>512615692</v>
      </c>
      <c r="B2588" s="3">
        <f>_xlfn.XLOOKUP(A2588,[3]!Table13456[No заказа],[3]!Table13456[Дата
отправки],"",0,1)</f>
        <v>45726</v>
      </c>
      <c r="C2588" s="3"/>
      <c r="D2588" s="3"/>
      <c r="F2588" s="5">
        <f>_xlfn.XLOOKUP(A2588,[3]!Table13456[No заказа],[3]!Table13456[Количество],"",0,1)</f>
        <v>1</v>
      </c>
      <c r="G2588" s="5">
        <f>_xlfn.XLOOKUP(A2588,[3]!Table13456[No заказа],[3]!Table13456[Цена],"",0,1)</f>
        <v>11996</v>
      </c>
      <c r="H2588" s="2" t="str">
        <f>M01_SETTINGS!$F$2</f>
        <v>KASPI</v>
      </c>
    </row>
    <row r="2589" spans="1:8" x14ac:dyDescent="0.35">
      <c r="A2589" s="2">
        <v>512555313</v>
      </c>
      <c r="B2589" s="3">
        <f>_xlfn.XLOOKUP(A2589,[3]!Table13456[No заказа],[3]!Table13456[Дата
отправки],"",0,1)</f>
        <v>45726</v>
      </c>
      <c r="C2589" s="3"/>
      <c r="D2589" s="3"/>
      <c r="F2589" s="5">
        <f>_xlfn.XLOOKUP(A2589,[3]!Table13456[No заказа],[3]!Table13456[Количество],"",0,1)</f>
        <v>1</v>
      </c>
      <c r="G2589" s="5">
        <f>_xlfn.XLOOKUP(A2589,[3]!Table13456[No заказа],[3]!Table13456[Цена],"",0,1)</f>
        <v>8498</v>
      </c>
      <c r="H2589" s="2" t="str">
        <f>M01_SETTINGS!$F$2</f>
        <v>KASPI</v>
      </c>
    </row>
    <row r="2590" spans="1:8" x14ac:dyDescent="0.35">
      <c r="A2590" s="2">
        <v>512765037</v>
      </c>
      <c r="B2590" s="3">
        <f>_xlfn.XLOOKUP(A2590,[3]!Table13456[No заказа],[3]!Table13456[Дата
отправки],"",0,1)</f>
        <v>45726</v>
      </c>
      <c r="C2590" s="3"/>
      <c r="D2590" s="3"/>
      <c r="F2590" s="5">
        <f>_xlfn.XLOOKUP(A2590,[3]!Table13456[No заказа],[3]!Table13456[Количество],"",0,1)</f>
        <v>1</v>
      </c>
      <c r="G2590" s="5">
        <f>_xlfn.XLOOKUP(A2590,[3]!Table13456[No заказа],[3]!Table13456[Цена],"",0,1)</f>
        <v>8474</v>
      </c>
      <c r="H2590" s="2" t="str">
        <f>M01_SETTINGS!$F$2</f>
        <v>KASPI</v>
      </c>
    </row>
    <row r="2591" spans="1:8" x14ac:dyDescent="0.35">
      <c r="A2591" s="2">
        <v>512331044</v>
      </c>
      <c r="B2591" s="3">
        <f>_xlfn.XLOOKUP(A2591,[3]!Table13456[No заказа],[3]!Table13456[Дата
отправки],"",0,1)</f>
        <v>45726</v>
      </c>
      <c r="C2591" s="3"/>
      <c r="D2591" s="3"/>
      <c r="F2591" s="5">
        <f>_xlfn.XLOOKUP(A2591,[3]!Table13456[No заказа],[3]!Table13456[Количество],"",0,1)</f>
        <v>1</v>
      </c>
      <c r="G2591" s="5">
        <f>_xlfn.XLOOKUP(A2591,[3]!Table13456[No заказа],[3]!Table13456[Цена],"",0,1)</f>
        <v>8569</v>
      </c>
      <c r="H2591" s="2" t="str">
        <f>M01_SETTINGS!$F$2</f>
        <v>KASPI</v>
      </c>
    </row>
    <row r="2592" spans="1:8" x14ac:dyDescent="0.35">
      <c r="A2592" s="2">
        <v>512480453</v>
      </c>
      <c r="B2592" s="3">
        <f>_xlfn.XLOOKUP(A2592,[3]!Table13456[No заказа],[3]!Table13456[Дата
отправки],"",0,1)</f>
        <v>45726</v>
      </c>
      <c r="C2592" s="3"/>
      <c r="D2592" s="3"/>
      <c r="F2592" s="5">
        <f>_xlfn.XLOOKUP(A2592,[3]!Table13456[No заказа],[3]!Table13456[Количество],"",0,1)</f>
        <v>1</v>
      </c>
      <c r="G2592" s="5">
        <f>_xlfn.XLOOKUP(A2592,[3]!Table13456[No заказа],[3]!Table13456[Цена],"",0,1)</f>
        <v>24999</v>
      </c>
      <c r="H2592" s="2" t="str">
        <f>M01_SETTINGS!$F$2</f>
        <v>KASPI</v>
      </c>
    </row>
    <row r="2593" spans="1:8" x14ac:dyDescent="0.35">
      <c r="A2593" s="2">
        <v>512391867</v>
      </c>
      <c r="B2593" s="3">
        <f>_xlfn.XLOOKUP(A2593,[3]!Table13456[No заказа],[3]!Table13456[Дата
отправки],"",0,1)</f>
        <v>45726</v>
      </c>
      <c r="C2593" s="3"/>
      <c r="D2593" s="3"/>
      <c r="F2593" s="5">
        <f>_xlfn.XLOOKUP(A2593,[3]!Table13456[No заказа],[3]!Table13456[Количество],"",0,1)</f>
        <v>1</v>
      </c>
      <c r="G2593" s="5">
        <f>_xlfn.XLOOKUP(A2593,[3]!Table13456[No заказа],[3]!Table13456[Цена],"",0,1)</f>
        <v>31322</v>
      </c>
      <c r="H2593" s="2" t="str">
        <f>M01_SETTINGS!$F$2</f>
        <v>KASPI</v>
      </c>
    </row>
    <row r="2594" spans="1:8" x14ac:dyDescent="0.35">
      <c r="A2594" s="2">
        <v>512197860</v>
      </c>
      <c r="B2594" s="3">
        <f>_xlfn.XLOOKUP(A2594,[3]!Table13456[No заказа],[3]!Table13456[Дата
отправки],"",0,1)</f>
        <v>45725</v>
      </c>
      <c r="C2594" s="3"/>
      <c r="D2594" s="3"/>
      <c r="F2594" s="5">
        <f>_xlfn.XLOOKUP(A2594,[3]!Table13456[No заказа],[3]!Table13456[Количество],"",0,1)</f>
        <v>1</v>
      </c>
      <c r="G2594" s="5">
        <f>_xlfn.XLOOKUP(A2594,[3]!Table13456[No заказа],[3]!Table13456[Цена],"",0,1)</f>
        <v>8640</v>
      </c>
      <c r="H2594" s="2" t="str">
        <f>M01_SETTINGS!$F$2</f>
        <v>KASPI</v>
      </c>
    </row>
    <row r="2595" spans="1:8" x14ac:dyDescent="0.35">
      <c r="A2595" s="2">
        <v>511742776</v>
      </c>
      <c r="B2595" s="3">
        <f>_xlfn.XLOOKUP(A2595,[3]!Table13456[No заказа],[3]!Table13456[Дата
отправки],"",0,1)</f>
        <v>45725</v>
      </c>
      <c r="C2595" s="3"/>
      <c r="D2595" s="3"/>
      <c r="F2595" s="5">
        <f>_xlfn.XLOOKUP(A2595,[3]!Table13456[No заказа],[3]!Table13456[Количество],"",0,1)</f>
        <v>1</v>
      </c>
      <c r="G2595" s="5">
        <f>_xlfn.XLOOKUP(A2595,[3]!Table13456[No заказа],[3]!Table13456[Цена],"",0,1)</f>
        <v>8640</v>
      </c>
      <c r="H2595" s="2" t="str">
        <f>M01_SETTINGS!$F$2</f>
        <v>KASPI</v>
      </c>
    </row>
    <row r="2596" spans="1:8" x14ac:dyDescent="0.35">
      <c r="A2596" s="2">
        <v>511762074</v>
      </c>
      <c r="B2596" s="3">
        <f>_xlfn.XLOOKUP(A2596,[3]!Table13456[No заказа],[3]!Table13456[Дата
отправки],"",0,1)</f>
        <v>45725</v>
      </c>
      <c r="C2596" s="3"/>
      <c r="D2596" s="3"/>
      <c r="F2596" s="5">
        <f>_xlfn.XLOOKUP(A2596,[3]!Table13456[No заказа],[3]!Table13456[Количество],"",0,1)</f>
        <v>1</v>
      </c>
      <c r="G2596" s="5">
        <f>_xlfn.XLOOKUP(A2596,[3]!Table13456[No заказа],[3]!Table13456[Цена],"",0,1)</f>
        <v>14990</v>
      </c>
      <c r="H2596" s="2" t="str">
        <f>M01_SETTINGS!$F$2</f>
        <v>KASPI</v>
      </c>
    </row>
    <row r="2597" spans="1:8" x14ac:dyDescent="0.35">
      <c r="A2597" s="2">
        <v>512101411</v>
      </c>
      <c r="B2597" s="3">
        <f>_xlfn.XLOOKUP(A2597,[3]!Table13456[No заказа],[3]!Table13456[Дата
отправки],"",0,1)</f>
        <v>45725</v>
      </c>
      <c r="C2597" s="3"/>
      <c r="D2597" s="3"/>
      <c r="F2597" s="5">
        <f>_xlfn.XLOOKUP(A2597,[3]!Table13456[No заказа],[3]!Table13456[Количество],"",0,1)</f>
        <v>1</v>
      </c>
      <c r="G2597" s="5">
        <f>_xlfn.XLOOKUP(A2597,[3]!Table13456[No заказа],[3]!Table13456[Цена],"",0,1)</f>
        <v>14990</v>
      </c>
      <c r="H2597" s="2" t="str">
        <f>M01_SETTINGS!$F$2</f>
        <v>KASPI</v>
      </c>
    </row>
    <row r="2598" spans="1:8" x14ac:dyDescent="0.35">
      <c r="A2598" s="2">
        <v>512141307</v>
      </c>
      <c r="B2598" s="3">
        <f>_xlfn.XLOOKUP(A2598,[3]!Table13456[No заказа],[3]!Table13456[Дата
отправки],"",0,1)</f>
        <v>45725</v>
      </c>
      <c r="C2598" s="3"/>
      <c r="D2598" s="3"/>
      <c r="F2598" s="5">
        <f>_xlfn.XLOOKUP(A2598,[3]!Table13456[No заказа],[3]!Table13456[Количество],"",0,1)</f>
        <v>1</v>
      </c>
      <c r="G2598" s="5">
        <f>_xlfn.XLOOKUP(A2598,[3]!Table13456[No заказа],[3]!Table13456[Цена],"",0,1)</f>
        <v>14990</v>
      </c>
      <c r="H2598" s="2" t="str">
        <f>M01_SETTINGS!$F$2</f>
        <v>KASPI</v>
      </c>
    </row>
    <row r="2599" spans="1:8" x14ac:dyDescent="0.35">
      <c r="A2599" s="2">
        <v>511721117</v>
      </c>
      <c r="B2599" s="3">
        <f>_xlfn.XLOOKUP(A2599,[3]!Table13456[No заказа],[3]!Table13456[Дата
отправки],"",0,1)</f>
        <v>45725</v>
      </c>
      <c r="C2599" s="3"/>
      <c r="D2599" s="3"/>
      <c r="F2599" s="5">
        <f>_xlfn.XLOOKUP(A2599,[3]!Table13456[No заказа],[3]!Table13456[Количество],"",0,1)</f>
        <v>1</v>
      </c>
      <c r="G2599" s="5">
        <f>_xlfn.XLOOKUP(A2599,[3]!Table13456[No заказа],[3]!Table13456[Цена],"",0,1)</f>
        <v>14990</v>
      </c>
      <c r="H2599" s="2" t="str">
        <f>M01_SETTINGS!$F$2</f>
        <v>KASPI</v>
      </c>
    </row>
    <row r="2600" spans="1:8" x14ac:dyDescent="0.35">
      <c r="A2600" s="2">
        <v>512142425</v>
      </c>
      <c r="B2600" s="3">
        <f>_xlfn.XLOOKUP(A2600,[3]!Table13456[No заказа],[3]!Table13456[Дата
отправки],"",0,1)</f>
        <v>45725</v>
      </c>
      <c r="C2600" s="3"/>
      <c r="D2600" s="3"/>
      <c r="F2600" s="5">
        <f>_xlfn.XLOOKUP(A2600,[3]!Table13456[No заказа],[3]!Table13456[Количество],"",0,1)</f>
        <v>1</v>
      </c>
      <c r="G2600" s="5">
        <f>_xlfn.XLOOKUP(A2600,[3]!Table13456[No заказа],[3]!Table13456[Цена],"",0,1)</f>
        <v>14990</v>
      </c>
      <c r="H2600" s="2" t="str">
        <f>M01_SETTINGS!$F$2</f>
        <v>KASPI</v>
      </c>
    </row>
    <row r="2601" spans="1:8" x14ac:dyDescent="0.35">
      <c r="A2601" s="2">
        <v>511843087</v>
      </c>
      <c r="B2601" s="3">
        <f>_xlfn.XLOOKUP(A2601,[3]!Table13456[No заказа],[3]!Table13456[Дата
отправки],"",0,1)</f>
        <v>45725</v>
      </c>
      <c r="C2601" s="3"/>
      <c r="D2601" s="3"/>
      <c r="F2601" s="5">
        <f>_xlfn.XLOOKUP(A2601,[3]!Table13456[No заказа],[3]!Table13456[Количество],"",0,1)</f>
        <v>1</v>
      </c>
      <c r="G2601" s="5">
        <f>_xlfn.XLOOKUP(A2601,[3]!Table13456[No заказа],[3]!Table13456[Цена],"",0,1)</f>
        <v>14990</v>
      </c>
      <c r="H2601" s="2" t="str">
        <f>M01_SETTINGS!$F$2</f>
        <v>KASPI</v>
      </c>
    </row>
    <row r="2602" spans="1:8" x14ac:dyDescent="0.35">
      <c r="A2602" s="2">
        <v>512144640</v>
      </c>
      <c r="B2602" s="3">
        <f>_xlfn.XLOOKUP(A2602,[3]!Table13456[No заказа],[3]!Table13456[Дата
отправки],"",0,1)</f>
        <v>45725</v>
      </c>
      <c r="C2602" s="3"/>
      <c r="D2602" s="3"/>
      <c r="F2602" s="5">
        <f>_xlfn.XLOOKUP(A2602,[3]!Table13456[No заказа],[3]!Table13456[Количество],"",0,1)</f>
        <v>1</v>
      </c>
      <c r="G2602" s="5">
        <f>_xlfn.XLOOKUP(A2602,[3]!Table13456[No заказа],[3]!Table13456[Цена],"",0,1)</f>
        <v>8998</v>
      </c>
      <c r="H2602" s="2" t="str">
        <f>M01_SETTINGS!$F$2</f>
        <v>KASPI</v>
      </c>
    </row>
    <row r="2603" spans="1:8" x14ac:dyDescent="0.35">
      <c r="A2603" s="2">
        <v>511975213</v>
      </c>
      <c r="B2603" s="3">
        <f>_xlfn.XLOOKUP(A2603,[3]!Table13456[No заказа],[3]!Table13456[Дата
отправки],"",0,1)</f>
        <v>45725</v>
      </c>
      <c r="C2603" s="3"/>
      <c r="D2603" s="3"/>
      <c r="F2603" s="5">
        <f>_xlfn.XLOOKUP(A2603,[3]!Table13456[No заказа],[3]!Table13456[Количество],"",0,1)</f>
        <v>1</v>
      </c>
      <c r="G2603" s="5">
        <f>_xlfn.XLOOKUP(A2603,[3]!Table13456[No заказа],[3]!Table13456[Цена],"",0,1)</f>
        <v>8542</v>
      </c>
      <c r="H2603" s="2" t="str">
        <f>M01_SETTINGS!$F$2</f>
        <v>KASPI</v>
      </c>
    </row>
    <row r="2604" spans="1:8" x14ac:dyDescent="0.35">
      <c r="A2604" s="2">
        <v>512104351</v>
      </c>
      <c r="B2604" s="3">
        <f>_xlfn.XLOOKUP(A2604,[3]!Table13456[No заказа],[3]!Table13456[Дата
отправки],"",0,1)</f>
        <v>45725</v>
      </c>
      <c r="C2604" s="3"/>
      <c r="D2604" s="3"/>
      <c r="F2604" s="5">
        <f>_xlfn.XLOOKUP(A2604,[3]!Table13456[No заказа],[3]!Table13456[Количество],"",0,1)</f>
        <v>1</v>
      </c>
      <c r="G2604" s="5">
        <f>_xlfn.XLOOKUP(A2604,[3]!Table13456[No заказа],[3]!Table13456[Цена],"",0,1)</f>
        <v>8521</v>
      </c>
      <c r="H2604" s="2" t="str">
        <f>M01_SETTINGS!$F$2</f>
        <v>KASPI</v>
      </c>
    </row>
    <row r="2605" spans="1:8" x14ac:dyDescent="0.35">
      <c r="A2605" s="2">
        <v>512259391</v>
      </c>
      <c r="B2605" s="3">
        <f>_xlfn.XLOOKUP(A2605,[3]!Table13456[No заказа],[3]!Table13456[Дата
отправки],"",0,1)</f>
        <v>45725</v>
      </c>
      <c r="C2605" s="3"/>
      <c r="D2605" s="3"/>
      <c r="F2605" s="5">
        <f>_xlfn.XLOOKUP(A2605,[3]!Table13456[No заказа],[3]!Table13456[Количество],"",0,1)</f>
        <v>1</v>
      </c>
      <c r="G2605" s="5">
        <f>_xlfn.XLOOKUP(A2605,[3]!Table13456[No заказа],[3]!Table13456[Цена],"",0,1)</f>
        <v>8482</v>
      </c>
      <c r="H2605" s="2" t="str">
        <f>M01_SETTINGS!$F$2</f>
        <v>KASPI</v>
      </c>
    </row>
    <row r="2606" spans="1:8" x14ac:dyDescent="0.35">
      <c r="A2606" s="2">
        <v>512020920</v>
      </c>
      <c r="B2606" s="3">
        <f>_xlfn.XLOOKUP(A2606,[3]!Table13456[No заказа],[3]!Table13456[Дата
отправки],"",0,1)</f>
        <v>45725</v>
      </c>
      <c r="C2606" s="3"/>
      <c r="D2606" s="3"/>
      <c r="F2606" s="5">
        <f>_xlfn.XLOOKUP(A2606,[3]!Table13456[No заказа],[3]!Table13456[Количество],"",0,1)</f>
        <v>1</v>
      </c>
      <c r="G2606" s="5">
        <f>_xlfn.XLOOKUP(A2606,[3]!Table13456[No заказа],[3]!Table13456[Цена],"",0,1)</f>
        <v>8170</v>
      </c>
      <c r="H2606" s="2" t="str">
        <f>M01_SETTINGS!$F$2</f>
        <v>KASPI</v>
      </c>
    </row>
    <row r="2607" spans="1:8" x14ac:dyDescent="0.35">
      <c r="A2607" s="2">
        <v>512184062</v>
      </c>
      <c r="B2607" s="3">
        <f>_xlfn.XLOOKUP(A2607,[3]!Table13456[No заказа],[3]!Table13456[Дата
отправки],"",0,1)</f>
        <v>45725</v>
      </c>
      <c r="C2607" s="3"/>
      <c r="D2607" s="3"/>
      <c r="F2607" s="5">
        <f>_xlfn.XLOOKUP(A2607,[3]!Table13456[No заказа],[3]!Table13456[Количество],"",0,1)</f>
        <v>1</v>
      </c>
      <c r="G2607" s="5">
        <f>_xlfn.XLOOKUP(A2607,[3]!Table13456[No заказа],[3]!Table13456[Цена],"",0,1)</f>
        <v>10800</v>
      </c>
      <c r="H2607" s="2" t="str">
        <f>M01_SETTINGS!$F$2</f>
        <v>KASPI</v>
      </c>
    </row>
    <row r="2608" spans="1:8" x14ac:dyDescent="0.35">
      <c r="A2608" s="2">
        <v>512071782</v>
      </c>
      <c r="B2608" s="3">
        <f>_xlfn.XLOOKUP(A2608,[3]!Table13456[No заказа],[3]!Table13456[Дата
отправки],"",0,1)</f>
        <v>45725</v>
      </c>
      <c r="C2608" s="3"/>
      <c r="D2608" s="3"/>
      <c r="F2608" s="5">
        <f>_xlfn.XLOOKUP(A2608,[3]!Table13456[No заказа],[3]!Table13456[Количество],"",0,1)</f>
        <v>1</v>
      </c>
      <c r="G2608" s="5">
        <f>_xlfn.XLOOKUP(A2608,[3]!Table13456[No заказа],[3]!Table13456[Цена],"",0,1)</f>
        <v>8798</v>
      </c>
      <c r="H2608" s="2" t="str">
        <f>M01_SETTINGS!$F$2</f>
        <v>KASPI</v>
      </c>
    </row>
    <row r="2609" spans="1:8" x14ac:dyDescent="0.35">
      <c r="A2609" s="2">
        <v>512042667</v>
      </c>
      <c r="B2609" s="3">
        <f>_xlfn.XLOOKUP(A2609,[3]!Table13456[No заказа],[3]!Table13456[Дата
отправки],"",0,1)</f>
        <v>45725</v>
      </c>
      <c r="C2609" s="3"/>
      <c r="D2609" s="3"/>
      <c r="F2609" s="5">
        <f>_xlfn.XLOOKUP(A2609,[3]!Table13456[No заказа],[3]!Table13456[Количество],"",0,1)</f>
        <v>1</v>
      </c>
      <c r="G2609" s="5">
        <f>_xlfn.XLOOKUP(A2609,[3]!Table13456[No заказа],[3]!Table13456[Цена],"",0,1)</f>
        <v>31384</v>
      </c>
      <c r="H2609" s="2" t="str">
        <f>M01_SETTINGS!$F$2</f>
        <v>KASPI</v>
      </c>
    </row>
    <row r="2610" spans="1:8" x14ac:dyDescent="0.35">
      <c r="A2610" s="2">
        <v>512022122</v>
      </c>
      <c r="B2610" s="3">
        <f>_xlfn.XLOOKUP(A2610,[3]!Table13456[No заказа],[3]!Table13456[Дата
отправки],"",0,1)</f>
        <v>45725</v>
      </c>
      <c r="C2610" s="3"/>
      <c r="D2610" s="3"/>
      <c r="F2610" s="5">
        <f>_xlfn.XLOOKUP(A2610,[3]!Table13456[No заказа],[3]!Table13456[Количество],"",0,1)</f>
        <v>1</v>
      </c>
      <c r="G2610" s="5">
        <f>_xlfn.XLOOKUP(A2610,[3]!Table13456[No заказа],[3]!Table13456[Цена],"",0,1)</f>
        <v>31386</v>
      </c>
      <c r="H2610" s="2" t="str">
        <f>M01_SETTINGS!$F$2</f>
        <v>KASPI</v>
      </c>
    </row>
    <row r="2611" spans="1:8" x14ac:dyDescent="0.35">
      <c r="A2611" s="2">
        <v>511467708</v>
      </c>
      <c r="B2611" s="3">
        <f>_xlfn.XLOOKUP(A2611,[3]!Table13456[No заказа],[3]!Table13456[Дата
отправки],"",0,1)</f>
        <v>45724</v>
      </c>
      <c r="C2611" s="3"/>
      <c r="D2611" s="3"/>
      <c r="F2611" s="5">
        <f>_xlfn.XLOOKUP(A2611,[3]!Table13456[No заказа],[3]!Table13456[Количество],"",0,1)</f>
        <v>1</v>
      </c>
      <c r="G2611" s="5">
        <f>_xlfn.XLOOKUP(A2611,[3]!Table13456[No заказа],[3]!Table13456[Цена],"",0,1)</f>
        <v>10885</v>
      </c>
      <c r="H2611" s="2" t="str">
        <f>M01_SETTINGS!$F$2</f>
        <v>KASPI</v>
      </c>
    </row>
    <row r="2612" spans="1:8" x14ac:dyDescent="0.35">
      <c r="A2612" s="2">
        <v>511269051</v>
      </c>
      <c r="B2612" s="3">
        <f>_xlfn.XLOOKUP(A2612,[3]!Table13456[No заказа],[3]!Table13456[Дата
отправки],"",0,1)</f>
        <v>45724</v>
      </c>
      <c r="C2612" s="3"/>
      <c r="D2612" s="3"/>
      <c r="F2612" s="5">
        <f>_xlfn.XLOOKUP(A2612,[3]!Table13456[No заказа],[3]!Table13456[Количество],"",0,1)</f>
        <v>1</v>
      </c>
      <c r="G2612" s="5">
        <f>_xlfn.XLOOKUP(A2612,[3]!Table13456[No заказа],[3]!Table13456[Цена],"",0,1)</f>
        <v>9016</v>
      </c>
      <c r="H2612" s="2" t="str">
        <f>M01_SETTINGS!$F$2</f>
        <v>KASPI</v>
      </c>
    </row>
    <row r="2613" spans="1:8" x14ac:dyDescent="0.35">
      <c r="A2613" s="2">
        <v>511338559</v>
      </c>
      <c r="B2613" s="3">
        <f>_xlfn.XLOOKUP(A2613,[3]!Table13456[No заказа],[3]!Table13456[Дата
отправки],"",0,1)</f>
        <v>45724</v>
      </c>
      <c r="C2613" s="3"/>
      <c r="D2613" s="3"/>
      <c r="F2613" s="5">
        <f>_xlfn.XLOOKUP(A2613,[3]!Table13456[No заказа],[3]!Table13456[Количество],"",0,1)</f>
        <v>1</v>
      </c>
      <c r="G2613" s="5">
        <f>_xlfn.XLOOKUP(A2613,[3]!Table13456[No заказа],[3]!Table13456[Цена],"",0,1)</f>
        <v>8671</v>
      </c>
      <c r="H2613" s="2" t="str">
        <f>M01_SETTINGS!$F$2</f>
        <v>KASPI</v>
      </c>
    </row>
    <row r="2614" spans="1:8" x14ac:dyDescent="0.35">
      <c r="A2614" s="2">
        <v>511302558</v>
      </c>
      <c r="B2614" s="3">
        <f>_xlfn.XLOOKUP(A2614,[3]!Table13456[No заказа],[3]!Table13456[Дата
отправки],"",0,1)</f>
        <v>45724</v>
      </c>
      <c r="C2614" s="3"/>
      <c r="D2614" s="3"/>
      <c r="F2614" s="5">
        <f>_xlfn.XLOOKUP(A2614,[3]!Table13456[No заказа],[3]!Table13456[Количество],"",0,1)</f>
        <v>1</v>
      </c>
      <c r="G2614" s="5">
        <f>_xlfn.XLOOKUP(A2614,[3]!Table13456[No заказа],[3]!Table13456[Цена],"",0,1)</f>
        <v>8687</v>
      </c>
      <c r="H2614" s="2" t="str">
        <f>M01_SETTINGS!$F$2</f>
        <v>KASPI</v>
      </c>
    </row>
    <row r="2615" spans="1:8" x14ac:dyDescent="0.35">
      <c r="A2615" s="2">
        <v>511137298</v>
      </c>
      <c r="B2615" s="3">
        <f>_xlfn.XLOOKUP(A2615,[3]!Table13456[No заказа],[3]!Table13456[Дата
отправки],"",0,1)</f>
        <v>45724</v>
      </c>
      <c r="C2615" s="3"/>
      <c r="D2615" s="3"/>
      <c r="F2615" s="5">
        <f>_xlfn.XLOOKUP(A2615,[3]!Table13456[No заказа],[3]!Table13456[Количество],"",0,1)</f>
        <v>1</v>
      </c>
      <c r="G2615" s="5">
        <f>_xlfn.XLOOKUP(A2615,[3]!Table13456[No заказа],[3]!Table13456[Цена],"",0,1)</f>
        <v>8640</v>
      </c>
      <c r="H2615" s="2" t="str">
        <f>M01_SETTINGS!$F$2</f>
        <v>KASPI</v>
      </c>
    </row>
    <row r="2616" spans="1:8" x14ac:dyDescent="0.35">
      <c r="A2616" s="2">
        <v>511372436</v>
      </c>
      <c r="B2616" s="3">
        <f>_xlfn.XLOOKUP(A2616,[3]!Table13456[No заказа],[3]!Table13456[Дата
отправки],"",0,1)</f>
        <v>45724</v>
      </c>
      <c r="C2616" s="3"/>
      <c r="D2616" s="3"/>
      <c r="F2616" s="5">
        <f>_xlfn.XLOOKUP(A2616,[3]!Table13456[No заказа],[3]!Table13456[Количество],"",0,1)</f>
        <v>1</v>
      </c>
      <c r="G2616" s="5">
        <f>_xlfn.XLOOKUP(A2616,[3]!Table13456[No заказа],[3]!Table13456[Цена],"",0,1)</f>
        <v>8800</v>
      </c>
      <c r="H2616" s="2" t="str">
        <f>M01_SETTINGS!$F$2</f>
        <v>KASPI</v>
      </c>
    </row>
    <row r="2617" spans="1:8" x14ac:dyDescent="0.35">
      <c r="A2617" s="2">
        <v>511232767</v>
      </c>
      <c r="B2617" s="3">
        <f>_xlfn.XLOOKUP(A2617,[3]!Table13456[No заказа],[3]!Table13456[Дата
отправки],"",0,1)</f>
        <v>45724</v>
      </c>
      <c r="C2617" s="3"/>
      <c r="D2617" s="3"/>
      <c r="F2617" s="5">
        <f>_xlfn.XLOOKUP(A2617,[3]!Table13456[No заказа],[3]!Table13456[Количество],"",0,1)</f>
        <v>1</v>
      </c>
      <c r="G2617" s="5">
        <f>_xlfn.XLOOKUP(A2617,[3]!Table13456[No заказа],[3]!Table13456[Цена],"",0,1)</f>
        <v>14990</v>
      </c>
      <c r="H2617" s="2" t="str">
        <f>M01_SETTINGS!$F$2</f>
        <v>KASPI</v>
      </c>
    </row>
    <row r="2618" spans="1:8" x14ac:dyDescent="0.35">
      <c r="A2618" s="2">
        <v>511436027</v>
      </c>
      <c r="B2618" s="3">
        <f>_xlfn.XLOOKUP(A2618,[3]!Table13456[No заказа],[3]!Table13456[Дата
отправки],"",0,1)</f>
        <v>45724</v>
      </c>
      <c r="C2618" s="3"/>
      <c r="D2618" s="3"/>
      <c r="F2618" s="5">
        <f>_xlfn.XLOOKUP(A2618,[3]!Table13456[No заказа],[3]!Table13456[Количество],"",0,1)</f>
        <v>1</v>
      </c>
      <c r="G2618" s="5">
        <f>_xlfn.XLOOKUP(A2618,[3]!Table13456[No заказа],[3]!Table13456[Цена],"",0,1)</f>
        <v>14990</v>
      </c>
      <c r="H2618" s="2" t="str">
        <f>M01_SETTINGS!$F$2</f>
        <v>KASPI</v>
      </c>
    </row>
    <row r="2619" spans="1:8" x14ac:dyDescent="0.35">
      <c r="A2619" s="2">
        <v>511153042</v>
      </c>
      <c r="B2619" s="3">
        <f>_xlfn.XLOOKUP(A2619,[3]!Table13456[No заказа],[3]!Table13456[Дата
отправки],"",0,1)</f>
        <v>45724</v>
      </c>
      <c r="C2619" s="3"/>
      <c r="D2619" s="3"/>
      <c r="F2619" s="5">
        <f>_xlfn.XLOOKUP(A2619,[3]!Table13456[No заказа],[3]!Table13456[Количество],"",0,1)</f>
        <v>1</v>
      </c>
      <c r="G2619" s="5">
        <f>_xlfn.XLOOKUP(A2619,[3]!Table13456[No заказа],[3]!Table13456[Цена],"",0,1)</f>
        <v>14990</v>
      </c>
      <c r="H2619" s="2" t="str">
        <f>M01_SETTINGS!$F$2</f>
        <v>KASPI</v>
      </c>
    </row>
    <row r="2620" spans="1:8" x14ac:dyDescent="0.35">
      <c r="A2620" s="2">
        <v>511005030</v>
      </c>
      <c r="B2620" s="3">
        <f>_xlfn.XLOOKUP(A2620,[3]!Table13456[No заказа],[3]!Table13456[Дата
отправки],"",0,1)</f>
        <v>45724</v>
      </c>
      <c r="C2620" s="3"/>
      <c r="D2620" s="3"/>
      <c r="F2620" s="5">
        <f>_xlfn.XLOOKUP(A2620,[3]!Table13456[No заказа],[3]!Table13456[Количество],"",0,1)</f>
        <v>1</v>
      </c>
      <c r="G2620" s="5">
        <f>_xlfn.XLOOKUP(A2620,[3]!Table13456[No заказа],[3]!Table13456[Цена],"",0,1)</f>
        <v>14990</v>
      </c>
      <c r="H2620" s="2" t="str">
        <f>M01_SETTINGS!$F$2</f>
        <v>KASPI</v>
      </c>
    </row>
    <row r="2621" spans="1:8" x14ac:dyDescent="0.35">
      <c r="A2621" s="2">
        <v>511420376</v>
      </c>
      <c r="B2621" s="3">
        <f>_xlfn.XLOOKUP(A2621,[3]!Table13456[No заказа],[3]!Table13456[Дата
отправки],"",0,1)</f>
        <v>45724</v>
      </c>
      <c r="C2621" s="3"/>
      <c r="D2621" s="3"/>
      <c r="F2621" s="5">
        <f>_xlfn.XLOOKUP(A2621,[3]!Table13456[No заказа],[3]!Table13456[Количество],"",0,1)</f>
        <v>1</v>
      </c>
      <c r="G2621" s="5">
        <f>_xlfn.XLOOKUP(A2621,[3]!Table13456[No заказа],[3]!Table13456[Цена],"",0,1)</f>
        <v>14990</v>
      </c>
      <c r="H2621" s="2" t="str">
        <f>M01_SETTINGS!$F$2</f>
        <v>KASPI</v>
      </c>
    </row>
    <row r="2622" spans="1:8" x14ac:dyDescent="0.35">
      <c r="A2622" s="2">
        <v>511209406</v>
      </c>
      <c r="B2622" s="3">
        <f>_xlfn.XLOOKUP(A2622,[3]!Table13456[No заказа],[3]!Table13456[Дата
отправки],"",0,1)</f>
        <v>45724</v>
      </c>
      <c r="C2622" s="3"/>
      <c r="D2622" s="3"/>
      <c r="F2622" s="5">
        <f>_xlfn.XLOOKUP(A2622,[3]!Table13456[No заказа],[3]!Table13456[Количество],"",0,1)</f>
        <v>1</v>
      </c>
      <c r="G2622" s="5">
        <f>_xlfn.XLOOKUP(A2622,[3]!Table13456[No заказа],[3]!Table13456[Цена],"",0,1)</f>
        <v>14990</v>
      </c>
      <c r="H2622" s="2" t="str">
        <f>M01_SETTINGS!$F$2</f>
        <v>KASPI</v>
      </c>
    </row>
    <row r="2623" spans="1:8" x14ac:dyDescent="0.35">
      <c r="A2623" s="2">
        <v>511540060</v>
      </c>
      <c r="B2623" s="3">
        <f>_xlfn.XLOOKUP(A2623,[3]!Table13456[No заказа],[3]!Table13456[Дата
отправки],"",0,1)</f>
        <v>45724</v>
      </c>
      <c r="C2623" s="3"/>
      <c r="D2623" s="3"/>
      <c r="F2623" s="5">
        <f>_xlfn.XLOOKUP(A2623,[3]!Table13456[No заказа],[3]!Table13456[Количество],"",0,1)</f>
        <v>1</v>
      </c>
      <c r="G2623" s="5">
        <f>_xlfn.XLOOKUP(A2623,[3]!Table13456[No заказа],[3]!Table13456[Цена],"",0,1)</f>
        <v>14990</v>
      </c>
      <c r="H2623" s="2" t="str">
        <f>M01_SETTINGS!$F$2</f>
        <v>KASPI</v>
      </c>
    </row>
    <row r="2624" spans="1:8" x14ac:dyDescent="0.35">
      <c r="A2624" s="2">
        <v>511161221</v>
      </c>
      <c r="B2624" s="3">
        <f>_xlfn.XLOOKUP(A2624,[3]!Table13456[No заказа],[3]!Table13456[Дата
отправки],"",0,1)</f>
        <v>45724</v>
      </c>
      <c r="C2624" s="3"/>
      <c r="D2624" s="3"/>
      <c r="F2624" s="5">
        <f>_xlfn.XLOOKUP(A2624,[3]!Table13456[No заказа],[3]!Table13456[Количество],"",0,1)</f>
        <v>1</v>
      </c>
      <c r="G2624" s="5">
        <f>_xlfn.XLOOKUP(A2624,[3]!Table13456[No заказа],[3]!Table13456[Цена],"",0,1)</f>
        <v>14990</v>
      </c>
      <c r="H2624" s="2" t="str">
        <f>M01_SETTINGS!$F$2</f>
        <v>KASPI</v>
      </c>
    </row>
    <row r="2625" spans="1:8" x14ac:dyDescent="0.35">
      <c r="A2625" s="2">
        <v>511463676</v>
      </c>
      <c r="B2625" s="3">
        <f>_xlfn.XLOOKUP(A2625,[3]!Table13456[No заказа],[3]!Table13456[Дата
отправки],"",0,1)</f>
        <v>45724</v>
      </c>
      <c r="C2625" s="3"/>
      <c r="D2625" s="3"/>
      <c r="F2625" s="5">
        <f>_xlfn.XLOOKUP(A2625,[3]!Table13456[No заказа],[3]!Table13456[Количество],"",0,1)</f>
        <v>1</v>
      </c>
      <c r="G2625" s="5">
        <f>_xlfn.XLOOKUP(A2625,[3]!Table13456[No заказа],[3]!Table13456[Цена],"",0,1)</f>
        <v>8554</v>
      </c>
      <c r="H2625" s="2" t="str">
        <f>M01_SETTINGS!$F$2</f>
        <v>KASPI</v>
      </c>
    </row>
    <row r="2626" spans="1:8" x14ac:dyDescent="0.35">
      <c r="A2626" s="2">
        <v>511420471</v>
      </c>
      <c r="B2626" s="3">
        <f>_xlfn.XLOOKUP(A2626,[3]!Table13456[No заказа],[3]!Table13456[Дата
отправки],"",0,1)</f>
        <v>45724</v>
      </c>
      <c r="C2626" s="3"/>
      <c r="D2626" s="3"/>
      <c r="F2626" s="5">
        <f>_xlfn.XLOOKUP(A2626,[3]!Table13456[No заказа],[3]!Table13456[Количество],"",0,1)</f>
        <v>1</v>
      </c>
      <c r="G2626" s="5">
        <f>_xlfn.XLOOKUP(A2626,[3]!Table13456[No заказа],[3]!Table13456[Цена],"",0,1)</f>
        <v>8590</v>
      </c>
      <c r="H2626" s="2" t="str">
        <f>M01_SETTINGS!$F$2</f>
        <v>KASPI</v>
      </c>
    </row>
    <row r="2627" spans="1:8" x14ac:dyDescent="0.35">
      <c r="A2627" s="2">
        <v>511109332</v>
      </c>
      <c r="B2627" s="3">
        <f>_xlfn.XLOOKUP(A2627,[3]!Table13456[No заказа],[3]!Table13456[Дата
отправки],"",0,1)</f>
        <v>45724</v>
      </c>
      <c r="C2627" s="3"/>
      <c r="D2627" s="3"/>
      <c r="F2627" s="5">
        <f>_xlfn.XLOOKUP(A2627,[3]!Table13456[No заказа],[3]!Table13456[Количество],"",0,1)</f>
        <v>1</v>
      </c>
      <c r="G2627" s="5">
        <f>_xlfn.XLOOKUP(A2627,[3]!Table13456[No заказа],[3]!Table13456[Цена],"",0,1)</f>
        <v>8720</v>
      </c>
      <c r="H2627" s="2" t="str">
        <f>M01_SETTINGS!$F$2</f>
        <v>KASPI</v>
      </c>
    </row>
    <row r="2628" spans="1:8" x14ac:dyDescent="0.35">
      <c r="A2628" s="2">
        <v>511565198</v>
      </c>
      <c r="B2628" s="3">
        <f>_xlfn.XLOOKUP(A2628,[3]!Table13456[No заказа],[3]!Table13456[Дата
отправки],"",0,1)</f>
        <v>45724</v>
      </c>
      <c r="C2628" s="3"/>
      <c r="D2628" s="3"/>
      <c r="F2628" s="5">
        <f>_xlfn.XLOOKUP(A2628,[3]!Table13456[No заказа],[3]!Table13456[Количество],"",0,1)</f>
        <v>1</v>
      </c>
      <c r="G2628" s="5">
        <f>_xlfn.XLOOKUP(A2628,[3]!Table13456[No заказа],[3]!Table13456[Цена],"",0,1)</f>
        <v>8590</v>
      </c>
      <c r="H2628" s="2" t="str">
        <f>M01_SETTINGS!$F$2</f>
        <v>KASPI</v>
      </c>
    </row>
    <row r="2629" spans="1:8" x14ac:dyDescent="0.35">
      <c r="A2629" s="2">
        <v>510501744</v>
      </c>
      <c r="B2629" s="3">
        <f>_xlfn.XLOOKUP(A2629,[3]!Table13456[No заказа],[3]!Table13456[Дата
отправки],"",0,1)</f>
        <v>45723</v>
      </c>
      <c r="C2629" s="3"/>
      <c r="D2629" s="3"/>
      <c r="F2629" s="5">
        <f>_xlfn.XLOOKUP(A2629,[3]!Table13456[No заказа],[3]!Table13456[Количество],"",0,1)</f>
        <v>1</v>
      </c>
      <c r="G2629" s="5">
        <f>_xlfn.XLOOKUP(A2629,[3]!Table13456[No заказа],[3]!Table13456[Цена],"",0,1)</f>
        <v>9320</v>
      </c>
      <c r="H2629" s="2" t="str">
        <f>M01_SETTINGS!$F$2</f>
        <v>KASPI</v>
      </c>
    </row>
    <row r="2630" spans="1:8" x14ac:dyDescent="0.35">
      <c r="A2630" s="2">
        <v>510939444</v>
      </c>
      <c r="B2630" s="3">
        <f>_xlfn.XLOOKUP(A2630,[3]!Table13456[No заказа],[3]!Table13456[Дата
отправки],"",0,1)</f>
        <v>45723</v>
      </c>
      <c r="C2630" s="3"/>
      <c r="D2630" s="3"/>
      <c r="F2630" s="5">
        <f>_xlfn.XLOOKUP(A2630,[3]!Table13456[No заказа],[3]!Table13456[Количество],"",0,1)</f>
        <v>1</v>
      </c>
      <c r="G2630" s="5">
        <f>_xlfn.XLOOKUP(A2630,[3]!Table13456[No заказа],[3]!Table13456[Цена],"",0,1)</f>
        <v>8800</v>
      </c>
      <c r="H2630" s="2" t="str">
        <f>M01_SETTINGS!$F$2</f>
        <v>KASPI</v>
      </c>
    </row>
    <row r="2631" spans="1:8" x14ac:dyDescent="0.35">
      <c r="A2631" s="2">
        <v>510568072</v>
      </c>
      <c r="B2631" s="3">
        <f>_xlfn.XLOOKUP(A2631,[3]!Table13456[No заказа],[3]!Table13456[Дата
отправки],"",0,1)</f>
        <v>45723</v>
      </c>
      <c r="C2631" s="3"/>
      <c r="D2631" s="3"/>
      <c r="F2631" s="5">
        <f>_xlfn.XLOOKUP(A2631,[3]!Table13456[No заказа],[3]!Table13456[Количество],"",0,1)</f>
        <v>1</v>
      </c>
      <c r="G2631" s="5">
        <f>_xlfn.XLOOKUP(A2631,[3]!Table13456[No заказа],[3]!Table13456[Цена],"",0,1)</f>
        <v>8822</v>
      </c>
      <c r="H2631" s="2" t="str">
        <f>M01_SETTINGS!$F$2</f>
        <v>KASPI</v>
      </c>
    </row>
    <row r="2632" spans="1:8" x14ac:dyDescent="0.35">
      <c r="A2632" s="2">
        <v>510552637</v>
      </c>
      <c r="B2632" s="3">
        <f>_xlfn.XLOOKUP(A2632,[3]!Table13456[No заказа],[3]!Table13456[Дата
отправки],"",0,1)</f>
        <v>45723</v>
      </c>
      <c r="C2632" s="3"/>
      <c r="D2632" s="3"/>
      <c r="F2632" s="5">
        <f>_xlfn.XLOOKUP(A2632,[3]!Table13456[No заказа],[3]!Table13456[Количество],"",0,1)</f>
        <v>1</v>
      </c>
      <c r="G2632" s="5">
        <f>_xlfn.XLOOKUP(A2632,[3]!Table13456[No заказа],[3]!Table13456[Цена],"",0,1)</f>
        <v>9000</v>
      </c>
      <c r="H2632" s="2" t="str">
        <f>M01_SETTINGS!$F$2</f>
        <v>KASPI</v>
      </c>
    </row>
    <row r="2633" spans="1:8" x14ac:dyDescent="0.35">
      <c r="A2633" s="2">
        <v>510385369</v>
      </c>
      <c r="B2633" s="3">
        <f>_xlfn.XLOOKUP(A2633,[3]!Table13456[No заказа],[3]!Table13456[Дата
отправки],"",0,1)</f>
        <v>45723</v>
      </c>
      <c r="C2633" s="3"/>
      <c r="D2633" s="3"/>
      <c r="F2633" s="5">
        <f>_xlfn.XLOOKUP(A2633,[3]!Table13456[No заказа],[3]!Table13456[Количество],"",0,1)</f>
        <v>1</v>
      </c>
      <c r="G2633" s="5">
        <f>_xlfn.XLOOKUP(A2633,[3]!Table13456[No заказа],[3]!Table13456[Цена],"",0,1)</f>
        <v>9000</v>
      </c>
      <c r="H2633" s="2" t="str">
        <f>M01_SETTINGS!$F$2</f>
        <v>KASPI</v>
      </c>
    </row>
    <row r="2634" spans="1:8" x14ac:dyDescent="0.35">
      <c r="A2634" s="2">
        <v>510860538</v>
      </c>
      <c r="B2634" s="3">
        <f>_xlfn.XLOOKUP(A2634,[3]!Table13456[No заказа],[3]!Table13456[Дата
отправки],"",0,1)</f>
        <v>45723</v>
      </c>
      <c r="C2634" s="3"/>
      <c r="D2634" s="3"/>
      <c r="F2634" s="5">
        <f>_xlfn.XLOOKUP(A2634,[3]!Table13456[No заказа],[3]!Table13456[Количество],"",0,1)</f>
        <v>1</v>
      </c>
      <c r="G2634" s="5">
        <f>_xlfn.XLOOKUP(A2634,[3]!Table13456[No заказа],[3]!Table13456[Цена],"",0,1)</f>
        <v>10998</v>
      </c>
      <c r="H2634" s="2" t="str">
        <f>M01_SETTINGS!$F$2</f>
        <v>KASPI</v>
      </c>
    </row>
    <row r="2635" spans="1:8" x14ac:dyDescent="0.35">
      <c r="A2635" s="2">
        <v>510927455</v>
      </c>
      <c r="B2635" s="3">
        <f>_xlfn.XLOOKUP(A2635,[3]!Table13456[No заказа],[3]!Table13456[Дата
отправки],"",0,1)</f>
        <v>45723</v>
      </c>
      <c r="C2635" s="3"/>
      <c r="D2635" s="3"/>
      <c r="F2635" s="5">
        <f>_xlfn.XLOOKUP(A2635,[3]!Table13456[No заказа],[3]!Table13456[Количество],"",0,1)</f>
        <v>1</v>
      </c>
      <c r="G2635" s="5">
        <f>_xlfn.XLOOKUP(A2635,[3]!Table13456[No заказа],[3]!Table13456[Цена],"",0,1)</f>
        <v>8990</v>
      </c>
      <c r="H2635" s="2" t="str">
        <f>M01_SETTINGS!$F$2</f>
        <v>KASPI</v>
      </c>
    </row>
    <row r="2636" spans="1:8" x14ac:dyDescent="0.35">
      <c r="A2636" s="2">
        <v>510583527</v>
      </c>
      <c r="B2636" s="3">
        <f>_xlfn.XLOOKUP(A2636,[3]!Table13456[No заказа],[3]!Table13456[Дата
отправки],"",0,1)</f>
        <v>45723</v>
      </c>
      <c r="C2636" s="3"/>
      <c r="D2636" s="3"/>
      <c r="F2636" s="5">
        <f>_xlfn.XLOOKUP(A2636,[3]!Table13456[No заказа],[3]!Table13456[Количество],"",0,1)</f>
        <v>1</v>
      </c>
      <c r="G2636" s="5">
        <f>_xlfn.XLOOKUP(A2636,[3]!Table13456[No заказа],[3]!Table13456[Цена],"",0,1)</f>
        <v>8990</v>
      </c>
      <c r="H2636" s="2" t="str">
        <f>M01_SETTINGS!$F$2</f>
        <v>KASPI</v>
      </c>
    </row>
    <row r="2637" spans="1:8" x14ac:dyDescent="0.35">
      <c r="A2637" s="2">
        <v>510553770</v>
      </c>
      <c r="B2637" s="3">
        <f>_xlfn.XLOOKUP(A2637,[3]!Table13456[No заказа],[3]!Table13456[Дата
отправки],"",0,1)</f>
        <v>45723</v>
      </c>
      <c r="C2637" s="3"/>
      <c r="D2637" s="3"/>
      <c r="F2637" s="5">
        <f>_xlfn.XLOOKUP(A2637,[3]!Table13456[No заказа],[3]!Table13456[Количество],"",0,1)</f>
        <v>1</v>
      </c>
      <c r="G2637" s="5">
        <f>_xlfn.XLOOKUP(A2637,[3]!Table13456[No заказа],[3]!Table13456[Цена],"",0,1)</f>
        <v>9664</v>
      </c>
      <c r="H2637" s="2" t="str">
        <f>M01_SETTINGS!$F$2</f>
        <v>KASPI</v>
      </c>
    </row>
    <row r="2638" spans="1:8" x14ac:dyDescent="0.35">
      <c r="A2638" s="2">
        <v>510728663</v>
      </c>
      <c r="B2638" s="3">
        <f>_xlfn.XLOOKUP(A2638,[3]!Table13456[No заказа],[3]!Table13456[Дата
отправки],"",0,1)</f>
        <v>45723</v>
      </c>
      <c r="C2638" s="3"/>
      <c r="D2638" s="3"/>
      <c r="F2638" s="5">
        <f>_xlfn.XLOOKUP(A2638,[3]!Table13456[No заказа],[3]!Table13456[Количество],"",0,1)</f>
        <v>1</v>
      </c>
      <c r="G2638" s="5">
        <f>_xlfn.XLOOKUP(A2638,[3]!Table13456[No заказа],[3]!Table13456[Цена],"",0,1)</f>
        <v>14990</v>
      </c>
      <c r="H2638" s="2" t="str">
        <f>M01_SETTINGS!$F$2</f>
        <v>KASPI</v>
      </c>
    </row>
    <row r="2639" spans="1:8" x14ac:dyDescent="0.35">
      <c r="A2639" s="2">
        <v>510407145</v>
      </c>
      <c r="B2639" s="3">
        <f>_xlfn.XLOOKUP(A2639,[3]!Table13456[No заказа],[3]!Table13456[Дата
отправки],"",0,1)</f>
        <v>45723</v>
      </c>
      <c r="C2639" s="3"/>
      <c r="D2639" s="3"/>
      <c r="F2639" s="5">
        <f>_xlfn.XLOOKUP(A2639,[3]!Table13456[No заказа],[3]!Table13456[Количество],"",0,1)</f>
        <v>1</v>
      </c>
      <c r="G2639" s="5">
        <f>_xlfn.XLOOKUP(A2639,[3]!Table13456[No заказа],[3]!Table13456[Цена],"",0,1)</f>
        <v>14990</v>
      </c>
      <c r="H2639" s="2" t="str">
        <f>M01_SETTINGS!$F$2</f>
        <v>KASPI</v>
      </c>
    </row>
    <row r="2640" spans="1:8" x14ac:dyDescent="0.35">
      <c r="A2640" s="2">
        <v>510680673</v>
      </c>
      <c r="B2640" s="3">
        <f>_xlfn.XLOOKUP(A2640,[3]!Table13456[No заказа],[3]!Table13456[Дата
отправки],"",0,1)</f>
        <v>45723</v>
      </c>
      <c r="C2640" s="3"/>
      <c r="D2640" s="3"/>
      <c r="F2640" s="5">
        <f>_xlfn.XLOOKUP(A2640,[3]!Table13456[No заказа],[3]!Table13456[Количество],"",0,1)</f>
        <v>1</v>
      </c>
      <c r="G2640" s="5">
        <f>_xlfn.XLOOKUP(A2640,[3]!Table13456[No заказа],[3]!Table13456[Цена],"",0,1)</f>
        <v>8609</v>
      </c>
      <c r="H2640" s="2" t="str">
        <f>M01_SETTINGS!$F$2</f>
        <v>KASPI</v>
      </c>
    </row>
    <row r="2641" spans="1:8" x14ac:dyDescent="0.35">
      <c r="A2641" s="2">
        <v>510674247</v>
      </c>
      <c r="B2641" s="3">
        <f>_xlfn.XLOOKUP(A2641,[3]!Table13456[No заказа],[3]!Table13456[Дата
отправки],"",0,1)</f>
        <v>45723</v>
      </c>
      <c r="C2641" s="3"/>
      <c r="D2641" s="3"/>
      <c r="F2641" s="5">
        <f>_xlfn.XLOOKUP(A2641,[3]!Table13456[No заказа],[3]!Table13456[Количество],"",0,1)</f>
        <v>1</v>
      </c>
      <c r="G2641" s="5">
        <f>_xlfn.XLOOKUP(A2641,[3]!Table13456[No заказа],[3]!Table13456[Цена],"",0,1)</f>
        <v>8590</v>
      </c>
      <c r="H2641" s="2" t="str">
        <f>M01_SETTINGS!$F$2</f>
        <v>KASPI</v>
      </c>
    </row>
    <row r="2642" spans="1:8" x14ac:dyDescent="0.35">
      <c r="A2642" s="2">
        <v>510469391</v>
      </c>
      <c r="B2642" s="3">
        <f>_xlfn.XLOOKUP(A2642,[3]!Table13456[No заказа],[3]!Table13456[Дата
отправки],"",0,1)</f>
        <v>45723</v>
      </c>
      <c r="C2642" s="3"/>
      <c r="D2642" s="3"/>
      <c r="F2642" s="5">
        <f>_xlfn.XLOOKUP(A2642,[3]!Table13456[No заказа],[3]!Table13456[Количество],"",0,1)</f>
        <v>1</v>
      </c>
      <c r="G2642" s="5">
        <f>_xlfn.XLOOKUP(A2642,[3]!Table13456[No заказа],[3]!Table13456[Цена],"",0,1)</f>
        <v>8998</v>
      </c>
      <c r="H2642" s="2" t="str">
        <f>M01_SETTINGS!$F$2</f>
        <v>KASPI</v>
      </c>
    </row>
    <row r="2643" spans="1:8" x14ac:dyDescent="0.35">
      <c r="A2643" s="2">
        <v>510783577</v>
      </c>
      <c r="B2643" s="3">
        <f>_xlfn.XLOOKUP(A2643,[3]!Table13456[No заказа],[3]!Table13456[Дата
отправки],"",0,1)</f>
        <v>45723</v>
      </c>
      <c r="C2643" s="3"/>
      <c r="D2643" s="3"/>
      <c r="F2643" s="5">
        <f>_xlfn.XLOOKUP(A2643,[3]!Table13456[No заказа],[3]!Table13456[Количество],"",0,1)</f>
        <v>1</v>
      </c>
      <c r="G2643" s="5">
        <f>_xlfn.XLOOKUP(A2643,[3]!Table13456[No заказа],[3]!Table13456[Цена],"",0,1)</f>
        <v>8590</v>
      </c>
      <c r="H2643" s="2" t="str">
        <f>M01_SETTINGS!$F$2</f>
        <v>KASPI</v>
      </c>
    </row>
    <row r="2644" spans="1:8" x14ac:dyDescent="0.35">
      <c r="A2644" s="2">
        <v>510753528</v>
      </c>
      <c r="B2644" s="3">
        <f>_xlfn.XLOOKUP(A2644,[3]!Table13456[No заказа],[3]!Table13456[Дата
отправки],"",0,1)</f>
        <v>45723</v>
      </c>
      <c r="C2644" s="3"/>
      <c r="D2644" s="3"/>
      <c r="F2644" s="5">
        <f>_xlfn.XLOOKUP(A2644,[3]!Table13456[No заказа],[3]!Table13456[Количество],"",0,1)</f>
        <v>1</v>
      </c>
      <c r="G2644" s="5">
        <f>_xlfn.XLOOKUP(A2644,[3]!Table13456[No заказа],[3]!Table13456[Цена],"",0,1)</f>
        <v>8926</v>
      </c>
      <c r="H2644" s="2" t="str">
        <f>M01_SETTINGS!$F$2</f>
        <v>KASPI</v>
      </c>
    </row>
    <row r="2645" spans="1:8" x14ac:dyDescent="0.35">
      <c r="A2645" s="2">
        <v>510447575</v>
      </c>
      <c r="B2645" s="3">
        <f>_xlfn.XLOOKUP(A2645,[3]!Table13456[No заказа],[3]!Table13456[Дата
отправки],"",0,1)</f>
        <v>45723</v>
      </c>
      <c r="C2645" s="3"/>
      <c r="D2645" s="3"/>
      <c r="F2645" s="5">
        <f>_xlfn.XLOOKUP(A2645,[3]!Table13456[No заказа],[3]!Table13456[Количество],"",0,1)</f>
        <v>1</v>
      </c>
      <c r="G2645" s="5">
        <f>_xlfn.XLOOKUP(A2645,[3]!Table13456[No заказа],[3]!Table13456[Цена],"",0,1)</f>
        <v>8590</v>
      </c>
      <c r="H2645" s="2" t="str">
        <f>M01_SETTINGS!$F$2</f>
        <v>KASPI</v>
      </c>
    </row>
    <row r="2646" spans="1:8" x14ac:dyDescent="0.35">
      <c r="A2646" s="2">
        <v>510583706</v>
      </c>
      <c r="B2646" s="3">
        <f>_xlfn.XLOOKUP(A2646,[3]!Table13456[No заказа],[3]!Table13456[Дата
отправки],"",0,1)</f>
        <v>45723</v>
      </c>
      <c r="C2646" s="3"/>
      <c r="D2646" s="3"/>
      <c r="F2646" s="5">
        <f>_xlfn.XLOOKUP(A2646,[3]!Table13456[No заказа],[3]!Table13456[Количество],"",0,1)</f>
        <v>1</v>
      </c>
      <c r="G2646" s="5">
        <f>_xlfn.XLOOKUP(A2646,[3]!Table13456[No заказа],[3]!Table13456[Цена],"",0,1)</f>
        <v>8866</v>
      </c>
      <c r="H2646" s="2" t="str">
        <f>M01_SETTINGS!$F$2</f>
        <v>KASPI</v>
      </c>
    </row>
    <row r="2647" spans="1:8" x14ac:dyDescent="0.35">
      <c r="A2647" s="2">
        <v>510679274</v>
      </c>
      <c r="B2647" s="3">
        <f>_xlfn.XLOOKUP(A2647,[3]!Table13456[No заказа],[3]!Table13456[Дата
отправки],"",0,1)</f>
        <v>45723</v>
      </c>
      <c r="C2647" s="3"/>
      <c r="D2647" s="3"/>
      <c r="F2647" s="5">
        <f>_xlfn.XLOOKUP(A2647,[3]!Table13456[No заказа],[3]!Table13456[Количество],"",0,1)</f>
        <v>1</v>
      </c>
      <c r="G2647" s="5">
        <f>_xlfn.XLOOKUP(A2647,[3]!Table13456[No заказа],[3]!Table13456[Цена],"",0,1)</f>
        <v>8590</v>
      </c>
      <c r="H2647" s="2" t="str">
        <f>M01_SETTINGS!$F$2</f>
        <v>KASPI</v>
      </c>
    </row>
    <row r="2648" spans="1:8" x14ac:dyDescent="0.35">
      <c r="A2648" s="2">
        <v>510382935</v>
      </c>
      <c r="B2648" s="3">
        <f>_xlfn.XLOOKUP(A2648,[3]!Table13456[No заказа],[3]!Table13456[Дата
отправки],"",0,1)</f>
        <v>45723</v>
      </c>
      <c r="C2648" s="3"/>
      <c r="D2648" s="3"/>
      <c r="F2648" s="5">
        <f>_xlfn.XLOOKUP(A2648,[3]!Table13456[No заказа],[3]!Table13456[Количество],"",0,1)</f>
        <v>1</v>
      </c>
      <c r="G2648" s="5">
        <f>_xlfn.XLOOKUP(A2648,[3]!Table13456[No заказа],[3]!Table13456[Цена],"",0,1)</f>
        <v>9892</v>
      </c>
      <c r="H2648" s="2" t="str">
        <f>M01_SETTINGS!$F$2</f>
        <v>KASPI</v>
      </c>
    </row>
    <row r="2649" spans="1:8" x14ac:dyDescent="0.35">
      <c r="A2649" s="2">
        <v>510388880</v>
      </c>
      <c r="B2649" s="3">
        <f>_xlfn.XLOOKUP(A2649,[3]!Table13456[No заказа],[3]!Table13456[Дата
отправки],"",0,1)</f>
        <v>45723</v>
      </c>
      <c r="C2649" s="3"/>
      <c r="D2649" s="3"/>
      <c r="F2649" s="5">
        <f>_xlfn.XLOOKUP(A2649,[3]!Table13456[No заказа],[3]!Table13456[Количество],"",0,1)</f>
        <v>1</v>
      </c>
      <c r="G2649" s="5">
        <f>_xlfn.XLOOKUP(A2649,[3]!Table13456[No заказа],[3]!Table13456[Цена],"",0,1)</f>
        <v>9898</v>
      </c>
      <c r="H2649" s="2" t="str">
        <f>M01_SETTINGS!$F$2</f>
        <v>KASPI</v>
      </c>
    </row>
    <row r="2650" spans="1:8" x14ac:dyDescent="0.35">
      <c r="A2650" s="2">
        <v>510954114</v>
      </c>
      <c r="B2650" s="3">
        <f>_xlfn.XLOOKUP(A2650,[3]!Table13456[No заказа],[3]!Table13456[Дата
отправки],"",0,1)</f>
        <v>45723</v>
      </c>
      <c r="C2650" s="3"/>
      <c r="D2650" s="3"/>
      <c r="F2650" s="5">
        <f>_xlfn.XLOOKUP(A2650,[3]!Table13456[No заказа],[3]!Table13456[Количество],"",0,1)</f>
        <v>1</v>
      </c>
      <c r="G2650" s="5">
        <f>_xlfn.XLOOKUP(A2650,[3]!Table13456[No заказа],[3]!Table13456[Цена],"",0,1)</f>
        <v>21970</v>
      </c>
      <c r="H2650" s="2" t="str">
        <f>M01_SETTINGS!$F$2</f>
        <v>KASPI</v>
      </c>
    </row>
    <row r="2651" spans="1:8" x14ac:dyDescent="0.35">
      <c r="A2651" s="2">
        <v>510677334</v>
      </c>
      <c r="B2651" s="3">
        <f>_xlfn.XLOOKUP(A2651,[3]!Table13456[No заказа],[3]!Table13456[Дата
отправки],"",0,1)</f>
        <v>45723</v>
      </c>
      <c r="C2651" s="3"/>
      <c r="D2651" s="3"/>
      <c r="F2651" s="5">
        <f>_xlfn.XLOOKUP(A2651,[3]!Table13456[No заказа],[3]!Table13456[Количество],"",0,1)</f>
        <v>1</v>
      </c>
      <c r="G2651" s="5">
        <f>_xlfn.XLOOKUP(A2651,[3]!Table13456[No заказа],[3]!Table13456[Цена],"",0,1)</f>
        <v>20954</v>
      </c>
      <c r="H2651" s="2" t="str">
        <f>M01_SETTINGS!$F$2</f>
        <v>KASPI</v>
      </c>
    </row>
    <row r="2652" spans="1:8" x14ac:dyDescent="0.35">
      <c r="A2652" s="2">
        <v>510635465</v>
      </c>
      <c r="B2652" s="3">
        <f>_xlfn.XLOOKUP(A2652,[3]!Table13456[No заказа],[3]!Table13456[Дата
отправки],"",0,1)</f>
        <v>45723</v>
      </c>
      <c r="C2652" s="3"/>
      <c r="D2652" s="3"/>
      <c r="F2652" s="5">
        <f>_xlfn.XLOOKUP(A2652,[3]!Table13456[No заказа],[3]!Table13456[Количество],"",0,1)</f>
        <v>1</v>
      </c>
      <c r="G2652" s="5">
        <f>_xlfn.XLOOKUP(A2652,[3]!Table13456[No заказа],[3]!Table13456[Цена],"",0,1)</f>
        <v>20959</v>
      </c>
      <c r="H2652" s="2" t="str">
        <f>M01_SETTINGS!$F$2</f>
        <v>KASPI</v>
      </c>
    </row>
    <row r="2653" spans="1:8" x14ac:dyDescent="0.35">
      <c r="A2653" s="2">
        <v>510139833</v>
      </c>
      <c r="B2653" s="3">
        <f>_xlfn.XLOOKUP(A2653,[3]!Table13456[No заказа],[3]!Table13456[Дата
отправки],"",0,1)</f>
        <v>45722</v>
      </c>
      <c r="C2653" s="3"/>
      <c r="D2653" s="3"/>
      <c r="F2653" s="5">
        <f>_xlfn.XLOOKUP(A2653,[3]!Table13456[No заказа],[3]!Table13456[Количество],"",0,1)</f>
        <v>1</v>
      </c>
      <c r="G2653" s="5">
        <f>_xlfn.XLOOKUP(A2653,[3]!Table13456[No заказа],[3]!Table13456[Цена],"",0,1)</f>
        <v>8888</v>
      </c>
      <c r="H2653" s="2" t="str">
        <f>M01_SETTINGS!$F$2</f>
        <v>KASPI</v>
      </c>
    </row>
    <row r="2654" spans="1:8" x14ac:dyDescent="0.35">
      <c r="A2654" s="2">
        <v>509700666</v>
      </c>
      <c r="B2654" s="3">
        <f>_xlfn.XLOOKUP(A2654,[3]!Table13456[No заказа],[3]!Table13456[Дата
отправки],"",0,1)</f>
        <v>45722</v>
      </c>
      <c r="C2654" s="3"/>
      <c r="D2654" s="3"/>
      <c r="F2654" s="5">
        <f>_xlfn.XLOOKUP(A2654,[3]!Table13456[No заказа],[3]!Table13456[Количество],"",0,1)</f>
        <v>1</v>
      </c>
      <c r="G2654" s="5">
        <f>_xlfn.XLOOKUP(A2654,[3]!Table13456[No заказа],[3]!Table13456[Цена],"",0,1)</f>
        <v>9900</v>
      </c>
      <c r="H2654" s="2" t="str">
        <f>M01_SETTINGS!$F$2</f>
        <v>KASPI</v>
      </c>
    </row>
    <row r="2655" spans="1:8" x14ac:dyDescent="0.35">
      <c r="A2655" s="2">
        <v>510284270</v>
      </c>
      <c r="B2655" s="3">
        <f>_xlfn.XLOOKUP(A2655,[3]!Table13456[No заказа],[3]!Table13456[Дата
отправки],"",0,1)</f>
        <v>45722</v>
      </c>
      <c r="C2655" s="3"/>
      <c r="D2655" s="3"/>
      <c r="F2655" s="5">
        <f>_xlfn.XLOOKUP(A2655,[3]!Table13456[No заказа],[3]!Table13456[Количество],"",0,1)</f>
        <v>1</v>
      </c>
      <c r="G2655" s="5">
        <f>_xlfn.XLOOKUP(A2655,[3]!Table13456[No заказа],[3]!Table13456[Цена],"",0,1)</f>
        <v>10896</v>
      </c>
      <c r="H2655" s="2" t="str">
        <f>M01_SETTINGS!$F$2</f>
        <v>KASPI</v>
      </c>
    </row>
    <row r="2656" spans="1:8" x14ac:dyDescent="0.35">
      <c r="A2656" s="2">
        <v>510173460</v>
      </c>
      <c r="B2656" s="3">
        <f>_xlfn.XLOOKUP(A2656,[3]!Table13456[No заказа],[3]!Table13456[Дата
отправки],"",0,1)</f>
        <v>45722</v>
      </c>
      <c r="C2656" s="3"/>
      <c r="D2656" s="3"/>
      <c r="F2656" s="5">
        <f>_xlfn.XLOOKUP(A2656,[3]!Table13456[No заказа],[3]!Table13456[Количество],"",0,1)</f>
        <v>1</v>
      </c>
      <c r="G2656" s="5">
        <f>_xlfn.XLOOKUP(A2656,[3]!Table13456[No заказа],[3]!Table13456[Цена],"",0,1)</f>
        <v>11150</v>
      </c>
      <c r="H2656" s="2" t="str">
        <f>M01_SETTINGS!$F$2</f>
        <v>KASPI</v>
      </c>
    </row>
    <row r="2657" spans="1:8" x14ac:dyDescent="0.35">
      <c r="A2657" s="2">
        <v>509850789</v>
      </c>
      <c r="B2657" s="3">
        <f>_xlfn.XLOOKUP(A2657,[3]!Table13456[No заказа],[3]!Table13456[Дата
отправки],"",0,1)</f>
        <v>45722</v>
      </c>
      <c r="C2657" s="3"/>
      <c r="D2657" s="3"/>
      <c r="F2657" s="5">
        <f>_xlfn.XLOOKUP(A2657,[3]!Table13456[No заказа],[3]!Table13456[Количество],"",0,1)</f>
        <v>1</v>
      </c>
      <c r="G2657" s="5">
        <f>_xlfn.XLOOKUP(A2657,[3]!Table13456[No заказа],[3]!Table13456[Цена],"",0,1)</f>
        <v>8700</v>
      </c>
      <c r="H2657" s="2" t="str">
        <f>M01_SETTINGS!$F$2</f>
        <v>KASPI</v>
      </c>
    </row>
    <row r="2658" spans="1:8" x14ac:dyDescent="0.35">
      <c r="A2658" s="2">
        <v>510338197</v>
      </c>
      <c r="B2658" s="3">
        <f>_xlfn.XLOOKUP(A2658,[3]!Table13456[No заказа],[3]!Table13456[Дата
отправки],"",0,1)</f>
        <v>45722</v>
      </c>
      <c r="C2658" s="3"/>
      <c r="D2658" s="3"/>
      <c r="F2658" s="5">
        <f>_xlfn.XLOOKUP(A2658,[3]!Table13456[No заказа],[3]!Table13456[Количество],"",0,1)</f>
        <v>1</v>
      </c>
      <c r="G2658" s="5">
        <f>_xlfn.XLOOKUP(A2658,[3]!Table13456[No заказа],[3]!Table13456[Цена],"",0,1)</f>
        <v>8642</v>
      </c>
      <c r="H2658" s="2" t="str">
        <f>M01_SETTINGS!$F$2</f>
        <v>KASPI</v>
      </c>
    </row>
    <row r="2659" spans="1:8" x14ac:dyDescent="0.35">
      <c r="A2659" s="2">
        <v>510140085</v>
      </c>
      <c r="B2659" s="3">
        <f>_xlfn.XLOOKUP(A2659,[3]!Table13456[No заказа],[3]!Table13456[Дата
отправки],"",0,1)</f>
        <v>45722</v>
      </c>
      <c r="C2659" s="3"/>
      <c r="D2659" s="3"/>
      <c r="F2659" s="5">
        <f>_xlfn.XLOOKUP(A2659,[3]!Table13456[No заказа],[3]!Table13456[Количество],"",0,1)</f>
        <v>1</v>
      </c>
      <c r="G2659" s="5">
        <f>_xlfn.XLOOKUP(A2659,[3]!Table13456[No заказа],[3]!Table13456[Цена],"",0,1)</f>
        <v>9000</v>
      </c>
      <c r="H2659" s="2" t="str">
        <f>M01_SETTINGS!$F$2</f>
        <v>KASPI</v>
      </c>
    </row>
    <row r="2660" spans="1:8" x14ac:dyDescent="0.35">
      <c r="A2660" s="2">
        <v>509741955</v>
      </c>
      <c r="B2660" s="3">
        <f>_xlfn.XLOOKUP(A2660,[3]!Table13456[No заказа],[3]!Table13456[Дата
отправки],"",0,1)</f>
        <v>45722</v>
      </c>
      <c r="C2660" s="3"/>
      <c r="D2660" s="3"/>
      <c r="F2660" s="5">
        <f>_xlfn.XLOOKUP(A2660,[3]!Table13456[No заказа],[3]!Table13456[Количество],"",0,1)</f>
        <v>1</v>
      </c>
      <c r="G2660" s="5">
        <f>_xlfn.XLOOKUP(A2660,[3]!Table13456[No заказа],[3]!Table13456[Цена],"",0,1)</f>
        <v>9302</v>
      </c>
      <c r="H2660" s="2" t="str">
        <f>M01_SETTINGS!$F$2</f>
        <v>KASPI</v>
      </c>
    </row>
    <row r="2661" spans="1:8" x14ac:dyDescent="0.35">
      <c r="A2661" s="2">
        <v>509688157</v>
      </c>
      <c r="B2661" s="3">
        <f>_xlfn.XLOOKUP(A2661,[3]!Table13456[No заказа],[3]!Table13456[Дата
отправки],"",0,1)</f>
        <v>45722</v>
      </c>
      <c r="C2661" s="3"/>
      <c r="D2661" s="3"/>
      <c r="F2661" s="5">
        <f>_xlfn.XLOOKUP(A2661,[3]!Table13456[No заказа],[3]!Table13456[Количество],"",0,1)</f>
        <v>1</v>
      </c>
      <c r="G2661" s="5">
        <f>_xlfn.XLOOKUP(A2661,[3]!Table13456[No заказа],[3]!Table13456[Цена],"",0,1)</f>
        <v>8799</v>
      </c>
      <c r="H2661" s="2" t="str">
        <f>M01_SETTINGS!$F$2</f>
        <v>KASPI</v>
      </c>
    </row>
    <row r="2662" spans="1:8" x14ac:dyDescent="0.35">
      <c r="A2662" s="2">
        <v>510144040</v>
      </c>
      <c r="B2662" s="3">
        <f>_xlfn.XLOOKUP(A2662,[3]!Table13456[No заказа],[3]!Table13456[Дата
отправки],"",0,1)</f>
        <v>45722</v>
      </c>
      <c r="C2662" s="3"/>
      <c r="D2662" s="3"/>
      <c r="F2662" s="5">
        <f>_xlfn.XLOOKUP(A2662,[3]!Table13456[No заказа],[3]!Table13456[Количество],"",0,1)</f>
        <v>1</v>
      </c>
      <c r="G2662" s="5">
        <f>_xlfn.XLOOKUP(A2662,[3]!Table13456[No заказа],[3]!Table13456[Цена],"",0,1)</f>
        <v>9000</v>
      </c>
      <c r="H2662" s="2" t="str">
        <f>M01_SETTINGS!$F$2</f>
        <v>KASPI</v>
      </c>
    </row>
    <row r="2663" spans="1:8" x14ac:dyDescent="0.35">
      <c r="A2663" s="2">
        <v>510260071</v>
      </c>
      <c r="B2663" s="3">
        <f>_xlfn.XLOOKUP(A2663,[3]!Table13456[No заказа],[3]!Table13456[Дата
отправки],"",0,1)</f>
        <v>45722</v>
      </c>
      <c r="C2663" s="3"/>
      <c r="D2663" s="3"/>
      <c r="F2663" s="5">
        <f>_xlfn.XLOOKUP(A2663,[3]!Table13456[No заказа],[3]!Table13456[Количество],"",0,1)</f>
        <v>1</v>
      </c>
      <c r="G2663" s="5">
        <f>_xlfn.XLOOKUP(A2663,[3]!Table13456[No заказа],[3]!Table13456[Цена],"",0,1)</f>
        <v>8690</v>
      </c>
      <c r="H2663" s="2" t="str">
        <f>M01_SETTINGS!$F$2</f>
        <v>KASPI</v>
      </c>
    </row>
    <row r="2664" spans="1:8" x14ac:dyDescent="0.35">
      <c r="A2664" s="2">
        <v>510097075</v>
      </c>
      <c r="B2664" s="3">
        <f>_xlfn.XLOOKUP(A2664,[3]!Table13456[No заказа],[3]!Table13456[Дата
отправки],"",0,1)</f>
        <v>45722</v>
      </c>
      <c r="C2664" s="3"/>
      <c r="D2664" s="3"/>
      <c r="F2664" s="5">
        <f>_xlfn.XLOOKUP(A2664,[3]!Table13456[No заказа],[3]!Table13456[Количество],"",0,1)</f>
        <v>1</v>
      </c>
      <c r="G2664" s="5">
        <f>_xlfn.XLOOKUP(A2664,[3]!Table13456[No заказа],[3]!Table13456[Цена],"",0,1)</f>
        <v>10507</v>
      </c>
      <c r="H2664" s="2" t="str">
        <f>M01_SETTINGS!$F$2</f>
        <v>KASPI</v>
      </c>
    </row>
    <row r="2665" spans="1:8" x14ac:dyDescent="0.35">
      <c r="A2665" s="2">
        <v>509949669</v>
      </c>
      <c r="B2665" s="3">
        <f>_xlfn.XLOOKUP(A2665,[3]!Table13456[No заказа],[3]!Table13456[Дата
отправки],"",0,1)</f>
        <v>45722</v>
      </c>
      <c r="C2665" s="3"/>
      <c r="D2665" s="3"/>
      <c r="F2665" s="5">
        <f>_xlfn.XLOOKUP(A2665,[3]!Table13456[No заказа],[3]!Table13456[Количество],"",0,1)</f>
        <v>1</v>
      </c>
      <c r="G2665" s="5">
        <f>_xlfn.XLOOKUP(A2665,[3]!Table13456[No заказа],[3]!Table13456[Цена],"",0,1)</f>
        <v>14990</v>
      </c>
      <c r="H2665" s="2" t="str">
        <f>M01_SETTINGS!$F$2</f>
        <v>KASPI</v>
      </c>
    </row>
    <row r="2666" spans="1:8" x14ac:dyDescent="0.35">
      <c r="A2666" s="2">
        <v>510376405</v>
      </c>
      <c r="B2666" s="3">
        <f>_xlfn.XLOOKUP(A2666,[3]!Table13456[No заказа],[3]!Table13456[Дата
отправки],"",0,1)</f>
        <v>45722</v>
      </c>
      <c r="C2666" s="3"/>
      <c r="D2666" s="3"/>
      <c r="F2666" s="5">
        <f>_xlfn.XLOOKUP(A2666,[3]!Table13456[No заказа],[3]!Table13456[Количество],"",0,1)</f>
        <v>1</v>
      </c>
      <c r="G2666" s="5">
        <f>_xlfn.XLOOKUP(A2666,[3]!Table13456[No заказа],[3]!Table13456[Цена],"",0,1)</f>
        <v>14990</v>
      </c>
      <c r="H2666" s="2" t="str">
        <f>M01_SETTINGS!$F$2</f>
        <v>KASPI</v>
      </c>
    </row>
    <row r="2667" spans="1:8" x14ac:dyDescent="0.35">
      <c r="A2667" s="2">
        <v>510014947</v>
      </c>
      <c r="B2667" s="3">
        <f>_xlfn.XLOOKUP(A2667,[3]!Table13456[No заказа],[3]!Table13456[Дата
отправки],"",0,1)</f>
        <v>45722</v>
      </c>
      <c r="C2667" s="3"/>
      <c r="D2667" s="3"/>
      <c r="F2667" s="5">
        <f>_xlfn.XLOOKUP(A2667,[3]!Table13456[No заказа],[3]!Table13456[Количество],"",0,1)</f>
        <v>1</v>
      </c>
      <c r="G2667" s="5">
        <f>_xlfn.XLOOKUP(A2667,[3]!Table13456[No заказа],[3]!Table13456[Цена],"",0,1)</f>
        <v>8629</v>
      </c>
      <c r="H2667" s="2" t="str">
        <f>M01_SETTINGS!$F$2</f>
        <v>KASPI</v>
      </c>
    </row>
    <row r="2668" spans="1:8" x14ac:dyDescent="0.35">
      <c r="A2668" s="2">
        <v>510011310</v>
      </c>
      <c r="B2668" s="3">
        <f>_xlfn.XLOOKUP(A2668,[3]!Table13456[No заказа],[3]!Table13456[Дата
отправки],"",0,1)</f>
        <v>45722</v>
      </c>
      <c r="C2668" s="3"/>
      <c r="D2668" s="3"/>
      <c r="F2668" s="5">
        <f>_xlfn.XLOOKUP(A2668,[3]!Table13456[No заказа],[3]!Table13456[Количество],"",0,1)</f>
        <v>1</v>
      </c>
      <c r="G2668" s="5">
        <f>_xlfn.XLOOKUP(A2668,[3]!Table13456[No заказа],[3]!Table13456[Цена],"",0,1)</f>
        <v>8590</v>
      </c>
      <c r="H2668" s="2" t="str">
        <f>M01_SETTINGS!$F$2</f>
        <v>KASPI</v>
      </c>
    </row>
    <row r="2669" spans="1:8" x14ac:dyDescent="0.35">
      <c r="A2669" s="2">
        <v>510145208</v>
      </c>
      <c r="B2669" s="3">
        <f>_xlfn.XLOOKUP(A2669,[3]!Table13456[No заказа],[3]!Table13456[Дата
отправки],"",0,1)</f>
        <v>45722</v>
      </c>
      <c r="C2669" s="3"/>
      <c r="D2669" s="3"/>
      <c r="F2669" s="5">
        <f>_xlfn.XLOOKUP(A2669,[3]!Table13456[No заказа],[3]!Table13456[Количество],"",0,1)</f>
        <v>1</v>
      </c>
      <c r="G2669" s="5">
        <f>_xlfn.XLOOKUP(A2669,[3]!Table13456[No заказа],[3]!Table13456[Цена],"",0,1)</f>
        <v>8600</v>
      </c>
      <c r="H2669" s="2" t="str">
        <f>M01_SETTINGS!$F$2</f>
        <v>KASPI</v>
      </c>
    </row>
    <row r="2670" spans="1:8" x14ac:dyDescent="0.35">
      <c r="A2670" s="2">
        <v>510079994</v>
      </c>
      <c r="B2670" s="3">
        <f>_xlfn.XLOOKUP(A2670,[3]!Table13456[No заказа],[3]!Table13456[Дата
отправки],"",0,1)</f>
        <v>45722</v>
      </c>
      <c r="C2670" s="3"/>
      <c r="D2670" s="3"/>
      <c r="F2670" s="5">
        <f>_xlfn.XLOOKUP(A2670,[3]!Table13456[No заказа],[3]!Table13456[Количество],"",0,1)</f>
        <v>1</v>
      </c>
      <c r="G2670" s="5">
        <f>_xlfn.XLOOKUP(A2670,[3]!Table13456[No заказа],[3]!Table13456[Цена],"",0,1)</f>
        <v>8600</v>
      </c>
      <c r="H2670" s="2" t="str">
        <f>M01_SETTINGS!$F$2</f>
        <v>KASPI</v>
      </c>
    </row>
    <row r="2671" spans="1:8" x14ac:dyDescent="0.35">
      <c r="A2671" s="2">
        <v>510321296</v>
      </c>
      <c r="B2671" s="3">
        <f>_xlfn.XLOOKUP(A2671,[3]!Table13456[No заказа],[3]!Table13456[Дата
отправки],"",0,1)</f>
        <v>45722</v>
      </c>
      <c r="C2671" s="3"/>
      <c r="D2671" s="3"/>
      <c r="F2671" s="5">
        <f>_xlfn.XLOOKUP(A2671,[3]!Table13456[No заказа],[3]!Table13456[Количество],"",0,1)</f>
        <v>1</v>
      </c>
      <c r="G2671" s="5">
        <f>_xlfn.XLOOKUP(A2671,[3]!Table13456[No заказа],[3]!Table13456[Цена],"",0,1)</f>
        <v>8637</v>
      </c>
      <c r="H2671" s="2" t="str">
        <f>M01_SETTINGS!$F$2</f>
        <v>KASPI</v>
      </c>
    </row>
    <row r="2672" spans="1:8" x14ac:dyDescent="0.35">
      <c r="A2672" s="2">
        <v>509965825</v>
      </c>
      <c r="B2672" s="3">
        <f>_xlfn.XLOOKUP(A2672,[3]!Table13456[No заказа],[3]!Table13456[Дата
отправки],"",0,1)</f>
        <v>45722</v>
      </c>
      <c r="C2672" s="3"/>
      <c r="D2672" s="3"/>
      <c r="F2672" s="5">
        <f>_xlfn.XLOOKUP(A2672,[3]!Table13456[No заказа],[3]!Table13456[Количество],"",0,1)</f>
        <v>1</v>
      </c>
      <c r="G2672" s="5">
        <f>_xlfn.XLOOKUP(A2672,[3]!Table13456[No заказа],[3]!Table13456[Цена],"",0,1)</f>
        <v>8634</v>
      </c>
      <c r="H2672" s="2" t="str">
        <f>M01_SETTINGS!$F$2</f>
        <v>KASPI</v>
      </c>
    </row>
    <row r="2673" spans="1:8" x14ac:dyDescent="0.35">
      <c r="A2673" s="2">
        <v>509978946</v>
      </c>
      <c r="B2673" s="3">
        <f>_xlfn.XLOOKUP(A2673,[3]!Table13456[No заказа],[3]!Table13456[Дата
отправки],"",0,1)</f>
        <v>45722</v>
      </c>
      <c r="C2673" s="3"/>
      <c r="D2673" s="3"/>
      <c r="F2673" s="5">
        <f>_xlfn.XLOOKUP(A2673,[3]!Table13456[No заказа],[3]!Table13456[Количество],"",0,1)</f>
        <v>1</v>
      </c>
      <c r="G2673" s="5">
        <f>_xlfn.XLOOKUP(A2673,[3]!Table13456[No заказа],[3]!Table13456[Цена],"",0,1)</f>
        <v>8590</v>
      </c>
      <c r="H2673" s="2" t="str">
        <f>M01_SETTINGS!$F$2</f>
        <v>KASPI</v>
      </c>
    </row>
    <row r="2674" spans="1:8" x14ac:dyDescent="0.35">
      <c r="A2674" s="2">
        <v>509762945</v>
      </c>
      <c r="B2674" s="3">
        <f>_xlfn.XLOOKUP(A2674,[3]!Table13456[No заказа],[3]!Table13456[Дата
отправки],"",0,1)</f>
        <v>45722</v>
      </c>
      <c r="C2674" s="3"/>
      <c r="D2674" s="3"/>
      <c r="F2674" s="5">
        <f>_xlfn.XLOOKUP(A2674,[3]!Table13456[No заказа],[3]!Table13456[Количество],"",0,1)</f>
        <v>1</v>
      </c>
      <c r="G2674" s="5">
        <f>_xlfn.XLOOKUP(A2674,[3]!Table13456[No заказа],[3]!Table13456[Цена],"",0,1)</f>
        <v>9443</v>
      </c>
      <c r="H2674" s="2" t="str">
        <f>M01_SETTINGS!$F$2</f>
        <v>KASPI</v>
      </c>
    </row>
    <row r="2675" spans="1:8" x14ac:dyDescent="0.35">
      <c r="A2675" s="2">
        <v>509794161</v>
      </c>
      <c r="B2675" s="3">
        <f>_xlfn.XLOOKUP(A2675,[3]!Table13456[No заказа],[3]!Table13456[Дата
отправки],"",0,1)</f>
        <v>45722</v>
      </c>
      <c r="C2675" s="3"/>
      <c r="D2675" s="3"/>
      <c r="F2675" s="5">
        <f>_xlfn.XLOOKUP(A2675,[3]!Table13456[No заказа],[3]!Table13456[Количество],"",0,1)</f>
        <v>1</v>
      </c>
      <c r="G2675" s="5">
        <f>_xlfn.XLOOKUP(A2675,[3]!Table13456[No заказа],[3]!Table13456[Цена],"",0,1)</f>
        <v>9250</v>
      </c>
      <c r="H2675" s="2" t="str">
        <f>M01_SETTINGS!$F$2</f>
        <v>KASPI</v>
      </c>
    </row>
    <row r="2676" spans="1:8" x14ac:dyDescent="0.35">
      <c r="A2676" s="2">
        <v>509740166</v>
      </c>
      <c r="B2676" s="3">
        <f>_xlfn.XLOOKUP(A2676,[3]!Table13456[No заказа],[3]!Table13456[Дата
отправки],"",0,1)</f>
        <v>45722</v>
      </c>
      <c r="C2676" s="3"/>
      <c r="D2676" s="3"/>
      <c r="F2676" s="5">
        <f>_xlfn.XLOOKUP(A2676,[3]!Table13456[No заказа],[3]!Table13456[Количество],"",0,1)</f>
        <v>1</v>
      </c>
      <c r="G2676" s="5">
        <f>_xlfn.XLOOKUP(A2676,[3]!Table13456[No заказа],[3]!Table13456[Цена],"",0,1)</f>
        <v>8617</v>
      </c>
      <c r="H2676" s="2" t="str">
        <f>M01_SETTINGS!$F$2</f>
        <v>KASPI</v>
      </c>
    </row>
    <row r="2677" spans="1:8" x14ac:dyDescent="0.35">
      <c r="A2677" s="2">
        <v>509949627</v>
      </c>
      <c r="B2677" s="3">
        <f>_xlfn.XLOOKUP(A2677,[3]!Table13456[No заказа],[3]!Table13456[Дата
отправки],"",0,1)</f>
        <v>45722</v>
      </c>
      <c r="C2677" s="3"/>
      <c r="D2677" s="3"/>
      <c r="F2677" s="5">
        <f>_xlfn.XLOOKUP(A2677,[3]!Table13456[No заказа],[3]!Table13456[Количество],"",0,1)</f>
        <v>1</v>
      </c>
      <c r="G2677" s="5">
        <f>_xlfn.XLOOKUP(A2677,[3]!Table13456[No заказа],[3]!Table13456[Цена],"",0,1)</f>
        <v>8986</v>
      </c>
      <c r="H2677" s="2" t="str">
        <f>M01_SETTINGS!$F$2</f>
        <v>KASPI</v>
      </c>
    </row>
    <row r="2678" spans="1:8" x14ac:dyDescent="0.35">
      <c r="A2678" s="2">
        <v>509987643</v>
      </c>
      <c r="B2678" s="3">
        <f>_xlfn.XLOOKUP(A2678,[3]!Table13456[No заказа],[3]!Table13456[Дата
отправки],"",0,1)</f>
        <v>45722</v>
      </c>
      <c r="C2678" s="3"/>
      <c r="D2678" s="3"/>
      <c r="F2678" s="5">
        <f>_xlfn.XLOOKUP(A2678,[3]!Table13456[No заказа],[3]!Table13456[Количество],"",0,1)</f>
        <v>1</v>
      </c>
      <c r="G2678" s="5">
        <f>_xlfn.XLOOKUP(A2678,[3]!Table13456[No заказа],[3]!Table13456[Цена],"",0,1)</f>
        <v>31397</v>
      </c>
      <c r="H2678" s="2" t="str">
        <f>M01_SETTINGS!$F$2</f>
        <v>KASPI</v>
      </c>
    </row>
    <row r="2679" spans="1:8" x14ac:dyDescent="0.35">
      <c r="A2679" s="2">
        <v>509888904</v>
      </c>
      <c r="B2679" s="3">
        <f>_xlfn.XLOOKUP(A2679,[3]!Table13456[No заказа],[3]!Table13456[Дата
отправки],"",0,1)</f>
        <v>45722</v>
      </c>
      <c r="C2679" s="3"/>
      <c r="D2679" s="3"/>
      <c r="F2679" s="5">
        <f>_xlfn.XLOOKUP(A2679,[3]!Table13456[No заказа],[3]!Table13456[Количество],"",0,1)</f>
        <v>1</v>
      </c>
      <c r="G2679" s="5">
        <f>_xlfn.XLOOKUP(A2679,[3]!Table13456[No заказа],[3]!Table13456[Цена],"",0,1)</f>
        <v>29817</v>
      </c>
      <c r="H2679" s="2" t="str">
        <f>M01_SETTINGS!$F$2</f>
        <v>KASPI</v>
      </c>
    </row>
    <row r="2680" spans="1:8" x14ac:dyDescent="0.35">
      <c r="A2680" s="2">
        <v>509887728</v>
      </c>
      <c r="B2680" s="3">
        <f>_xlfn.XLOOKUP(A2680,[3]!Table13456[No заказа],[3]!Table13456[Дата
отправки],"",0,1)</f>
        <v>45722</v>
      </c>
      <c r="C2680" s="3"/>
      <c r="D2680" s="3"/>
      <c r="F2680" s="5">
        <f>_xlfn.XLOOKUP(A2680,[3]!Table13456[No заказа],[3]!Table13456[Количество],"",0,1)</f>
        <v>1</v>
      </c>
      <c r="G2680" s="5">
        <f>_xlfn.XLOOKUP(A2680,[3]!Table13456[No заказа],[3]!Table13456[Цена],"",0,1)</f>
        <v>29818</v>
      </c>
      <c r="H2680" s="2" t="str">
        <f>M01_SETTINGS!$F$2</f>
        <v>KASPI</v>
      </c>
    </row>
    <row r="2681" spans="1:8" x14ac:dyDescent="0.35">
      <c r="A2681" s="2">
        <v>509852908</v>
      </c>
      <c r="B2681" s="3">
        <f>_xlfn.XLOOKUP(A2681,[3]!Table13456[No заказа],[3]!Table13456[Дата
отправки],"",0,1)</f>
        <v>45722</v>
      </c>
      <c r="C2681" s="3"/>
      <c r="D2681" s="3"/>
      <c r="F2681" s="5">
        <f>_xlfn.XLOOKUP(A2681,[3]!Table13456[No заказа],[3]!Table13456[Количество],"",0,1)</f>
        <v>1</v>
      </c>
      <c r="G2681" s="5">
        <f>_xlfn.XLOOKUP(A2681,[3]!Table13456[No заказа],[3]!Table13456[Цена],"",0,1)</f>
        <v>29825</v>
      </c>
      <c r="H2681" s="2" t="str">
        <f>M01_SETTINGS!$F$2</f>
        <v>KASPI</v>
      </c>
    </row>
    <row r="2682" spans="1:8" x14ac:dyDescent="0.35">
      <c r="A2682" s="2">
        <v>509839002</v>
      </c>
      <c r="B2682" s="3">
        <f>_xlfn.XLOOKUP(A2682,[3]!Table13456[No заказа],[3]!Table13456[Дата
отправки],"",0,1)</f>
        <v>45722</v>
      </c>
      <c r="C2682" s="3"/>
      <c r="D2682" s="3"/>
      <c r="F2682" s="5">
        <f>_xlfn.XLOOKUP(A2682,[3]!Table13456[No заказа],[3]!Table13456[Количество],"",0,1)</f>
        <v>1</v>
      </c>
      <c r="G2682" s="5">
        <f>_xlfn.XLOOKUP(A2682,[3]!Table13456[No заказа],[3]!Table13456[Цена],"",0,1)</f>
        <v>29495</v>
      </c>
      <c r="H2682" s="2" t="str">
        <f>M01_SETTINGS!$F$2</f>
        <v>KASPI</v>
      </c>
    </row>
    <row r="2683" spans="1:8" x14ac:dyDescent="0.35">
      <c r="A2683" s="2">
        <v>509413126</v>
      </c>
      <c r="B2683" s="3">
        <f>_xlfn.XLOOKUP(A2683,[3]!Table13456[No заказа],[3]!Table13456[Дата
отправки],"",0,1)</f>
        <v>45721</v>
      </c>
      <c r="C2683" s="3"/>
      <c r="D2683" s="3"/>
      <c r="F2683" s="5">
        <f>_xlfn.XLOOKUP(A2683,[3]!Table13456[No заказа],[3]!Table13456[Количество],"",0,1)</f>
        <v>1</v>
      </c>
      <c r="G2683" s="5">
        <f>_xlfn.XLOOKUP(A2683,[3]!Table13456[No заказа],[3]!Table13456[Цена],"",0,1)</f>
        <v>8800</v>
      </c>
      <c r="H2683" s="2" t="str">
        <f>M01_SETTINGS!$F$2</f>
        <v>KASPI</v>
      </c>
    </row>
    <row r="2684" spans="1:8" x14ac:dyDescent="0.35">
      <c r="A2684" s="2">
        <v>509122383</v>
      </c>
      <c r="B2684" s="3">
        <f>_xlfn.XLOOKUP(A2684,[3]!Table13456[No заказа],[3]!Table13456[Дата
отправки],"",0,1)</f>
        <v>45721</v>
      </c>
      <c r="C2684" s="3"/>
      <c r="D2684" s="3"/>
      <c r="F2684" s="5">
        <f>_xlfn.XLOOKUP(A2684,[3]!Table13456[No заказа],[3]!Table13456[Количество],"",0,1)</f>
        <v>1</v>
      </c>
      <c r="G2684" s="5">
        <f>_xlfn.XLOOKUP(A2684,[3]!Table13456[No заказа],[3]!Table13456[Цена],"",0,1)</f>
        <v>10276</v>
      </c>
      <c r="H2684" s="2" t="str">
        <f>M01_SETTINGS!$F$2</f>
        <v>KASPI</v>
      </c>
    </row>
    <row r="2685" spans="1:8" x14ac:dyDescent="0.35">
      <c r="A2685" s="2">
        <v>509173737</v>
      </c>
      <c r="B2685" s="3">
        <f>_xlfn.XLOOKUP(A2685,[3]!Table13456[No заказа],[3]!Table13456[Дата
отправки],"",0,1)</f>
        <v>45721</v>
      </c>
      <c r="C2685" s="3"/>
      <c r="D2685" s="3"/>
      <c r="F2685" s="5">
        <f>_xlfn.XLOOKUP(A2685,[3]!Table13456[No заказа],[3]!Table13456[Количество],"",0,1)</f>
        <v>1</v>
      </c>
      <c r="G2685" s="5">
        <f>_xlfn.XLOOKUP(A2685,[3]!Table13456[No заказа],[3]!Table13456[Цена],"",0,1)</f>
        <v>9027</v>
      </c>
      <c r="H2685" s="2" t="str">
        <f>M01_SETTINGS!$F$2</f>
        <v>KASPI</v>
      </c>
    </row>
    <row r="2686" spans="1:8" x14ac:dyDescent="0.35">
      <c r="A2686" s="2">
        <v>509264891</v>
      </c>
      <c r="B2686" s="3">
        <f>_xlfn.XLOOKUP(A2686,[3]!Table13456[No заказа],[3]!Table13456[Дата
отправки],"",0,1)</f>
        <v>45721</v>
      </c>
      <c r="C2686" s="3"/>
      <c r="D2686" s="3"/>
      <c r="F2686" s="5">
        <f>_xlfn.XLOOKUP(A2686,[3]!Table13456[No заказа],[3]!Table13456[Количество],"",0,1)</f>
        <v>1</v>
      </c>
      <c r="G2686" s="5">
        <f>_xlfn.XLOOKUP(A2686,[3]!Table13456[No заказа],[3]!Table13456[Цена],"",0,1)</f>
        <v>10661</v>
      </c>
      <c r="H2686" s="2" t="str">
        <f>M01_SETTINGS!$F$2</f>
        <v>KASPI</v>
      </c>
    </row>
    <row r="2687" spans="1:8" x14ac:dyDescent="0.35">
      <c r="A2687" s="2">
        <v>509478802</v>
      </c>
      <c r="B2687" s="3">
        <f>_xlfn.XLOOKUP(A2687,[3]!Table13456[No заказа],[3]!Table13456[Дата
отправки],"",0,1)</f>
        <v>45721</v>
      </c>
      <c r="C2687" s="3"/>
      <c r="D2687" s="3"/>
      <c r="F2687" s="5">
        <f>_xlfn.XLOOKUP(A2687,[3]!Table13456[No заказа],[3]!Table13456[Количество],"",0,1)</f>
        <v>1</v>
      </c>
      <c r="G2687" s="5">
        <f>_xlfn.XLOOKUP(A2687,[3]!Table13456[No заказа],[3]!Table13456[Цена],"",0,1)</f>
        <v>10652</v>
      </c>
      <c r="H2687" s="2" t="str">
        <f>M01_SETTINGS!$F$2</f>
        <v>KASPI</v>
      </c>
    </row>
    <row r="2688" spans="1:8" x14ac:dyDescent="0.35">
      <c r="A2688" s="2">
        <v>509115189</v>
      </c>
      <c r="B2688" s="3">
        <f>_xlfn.XLOOKUP(A2688,[3]!Table13456[No заказа],[3]!Table13456[Дата
отправки],"",0,1)</f>
        <v>45721</v>
      </c>
      <c r="C2688" s="3"/>
      <c r="D2688" s="3"/>
      <c r="F2688" s="5">
        <f>_xlfn.XLOOKUP(A2688,[3]!Table13456[No заказа],[3]!Table13456[Количество],"",0,1)</f>
        <v>1</v>
      </c>
      <c r="G2688" s="5">
        <f>_xlfn.XLOOKUP(A2688,[3]!Table13456[No заказа],[3]!Table13456[Цена],"",0,1)</f>
        <v>8799</v>
      </c>
      <c r="H2688" s="2" t="str">
        <f>M01_SETTINGS!$F$2</f>
        <v>KASPI</v>
      </c>
    </row>
    <row r="2689" spans="1:8" x14ac:dyDescent="0.35">
      <c r="A2689" s="2">
        <v>509332925</v>
      </c>
      <c r="B2689" s="3">
        <f>_xlfn.XLOOKUP(A2689,[3]!Table13456[No заказа],[3]!Table13456[Дата
отправки],"",0,1)</f>
        <v>45721</v>
      </c>
      <c r="C2689" s="3"/>
      <c r="D2689" s="3"/>
      <c r="F2689" s="5">
        <f>_xlfn.XLOOKUP(A2689,[3]!Table13456[No заказа],[3]!Table13456[Количество],"",0,1)</f>
        <v>1</v>
      </c>
      <c r="G2689" s="5">
        <f>_xlfn.XLOOKUP(A2689,[3]!Table13456[No заказа],[3]!Table13456[Цена],"",0,1)</f>
        <v>8981</v>
      </c>
      <c r="H2689" s="2" t="str">
        <f>M01_SETTINGS!$F$2</f>
        <v>KASPI</v>
      </c>
    </row>
    <row r="2690" spans="1:8" x14ac:dyDescent="0.35">
      <c r="A2690" s="2">
        <v>509342837</v>
      </c>
      <c r="B2690" s="3">
        <f>_xlfn.XLOOKUP(A2690,[3]!Table13456[No заказа],[3]!Table13456[Дата
отправки],"",0,1)</f>
        <v>45721</v>
      </c>
      <c r="C2690" s="3"/>
      <c r="D2690" s="3"/>
      <c r="F2690" s="5">
        <f>_xlfn.XLOOKUP(A2690,[3]!Table13456[No заказа],[3]!Table13456[Количество],"",0,1)</f>
        <v>1</v>
      </c>
      <c r="G2690" s="5">
        <f>_xlfn.XLOOKUP(A2690,[3]!Table13456[No заказа],[3]!Table13456[Цена],"",0,1)</f>
        <v>8640</v>
      </c>
      <c r="H2690" s="2" t="str">
        <f>M01_SETTINGS!$F$2</f>
        <v>KASPI</v>
      </c>
    </row>
    <row r="2691" spans="1:8" x14ac:dyDescent="0.35">
      <c r="A2691" s="2">
        <v>509231301</v>
      </c>
      <c r="B2691" s="3">
        <f>_xlfn.XLOOKUP(A2691,[3]!Table13456[No заказа],[3]!Table13456[Дата
отправки],"",0,1)</f>
        <v>45721</v>
      </c>
      <c r="C2691" s="3"/>
      <c r="D2691" s="3"/>
      <c r="F2691" s="5">
        <f>_xlfn.XLOOKUP(A2691,[3]!Table13456[No заказа],[3]!Table13456[Количество],"",0,1)</f>
        <v>1</v>
      </c>
      <c r="G2691" s="5">
        <f>_xlfn.XLOOKUP(A2691,[3]!Table13456[No заказа],[3]!Table13456[Цена],"",0,1)</f>
        <v>11208</v>
      </c>
      <c r="H2691" s="2" t="str">
        <f>M01_SETTINGS!$F$2</f>
        <v>KASPI</v>
      </c>
    </row>
    <row r="2692" spans="1:8" x14ac:dyDescent="0.35">
      <c r="A2692" s="2">
        <v>509236780</v>
      </c>
      <c r="B2692" s="3">
        <f>_xlfn.XLOOKUP(A2692,[3]!Table13456[No заказа],[3]!Table13456[Дата
отправки],"",0,1)</f>
        <v>45721</v>
      </c>
      <c r="C2692" s="3"/>
      <c r="D2692" s="3"/>
      <c r="F2692" s="5">
        <f>_xlfn.XLOOKUP(A2692,[3]!Table13456[No заказа],[3]!Table13456[Количество],"",0,1)</f>
        <v>1</v>
      </c>
      <c r="G2692" s="5">
        <f>_xlfn.XLOOKUP(A2692,[3]!Table13456[No заказа],[3]!Table13456[Цена],"",0,1)</f>
        <v>9899</v>
      </c>
      <c r="H2692" s="2" t="str">
        <f>M01_SETTINGS!$F$2</f>
        <v>KASPI</v>
      </c>
    </row>
    <row r="2693" spans="1:8" x14ac:dyDescent="0.35">
      <c r="A2693" s="2">
        <v>509164592</v>
      </c>
      <c r="B2693" s="3">
        <f>_xlfn.XLOOKUP(A2693,[3]!Table13456[No заказа],[3]!Table13456[Дата
отправки],"",0,1)</f>
        <v>45721</v>
      </c>
      <c r="C2693" s="3"/>
      <c r="D2693" s="3"/>
      <c r="F2693" s="5">
        <f>_xlfn.XLOOKUP(A2693,[3]!Table13456[No заказа],[3]!Table13456[Количество],"",0,1)</f>
        <v>1</v>
      </c>
      <c r="G2693" s="5">
        <f>_xlfn.XLOOKUP(A2693,[3]!Table13456[No заказа],[3]!Table13456[Цена],"",0,1)</f>
        <v>10664</v>
      </c>
      <c r="H2693" s="2" t="str">
        <f>M01_SETTINGS!$F$2</f>
        <v>KASPI</v>
      </c>
    </row>
    <row r="2694" spans="1:8" x14ac:dyDescent="0.35">
      <c r="A2694" s="2">
        <v>509279117</v>
      </c>
      <c r="B2694" s="3">
        <f>_xlfn.XLOOKUP(A2694,[3]!Table13456[No заказа],[3]!Table13456[Дата
отправки],"",0,1)</f>
        <v>45721</v>
      </c>
      <c r="C2694" s="3"/>
      <c r="D2694" s="3"/>
      <c r="F2694" s="5">
        <f>_xlfn.XLOOKUP(A2694,[3]!Table13456[No заказа],[3]!Table13456[Количество],"",0,1)</f>
        <v>1</v>
      </c>
      <c r="G2694" s="5">
        <f>_xlfn.XLOOKUP(A2694,[3]!Table13456[No заказа],[3]!Table13456[Цена],"",0,1)</f>
        <v>9515</v>
      </c>
      <c r="H2694" s="2" t="str">
        <f>M01_SETTINGS!$F$2</f>
        <v>KASPI</v>
      </c>
    </row>
    <row r="2695" spans="1:8" x14ac:dyDescent="0.35">
      <c r="A2695" s="2">
        <v>509301885</v>
      </c>
      <c r="B2695" s="3">
        <f>_xlfn.XLOOKUP(A2695,[3]!Table13456[No заказа],[3]!Table13456[Дата
отправки],"",0,1)</f>
        <v>45721</v>
      </c>
      <c r="C2695" s="3"/>
      <c r="D2695" s="3"/>
      <c r="F2695" s="5">
        <f>_xlfn.XLOOKUP(A2695,[3]!Table13456[No заказа],[3]!Table13456[Количество],"",0,1)</f>
        <v>1</v>
      </c>
      <c r="G2695" s="5">
        <f>_xlfn.XLOOKUP(A2695,[3]!Table13456[No заказа],[3]!Table13456[Цена],"",0,1)</f>
        <v>14990</v>
      </c>
      <c r="H2695" s="2" t="str">
        <f>M01_SETTINGS!$F$2</f>
        <v>KASPI</v>
      </c>
    </row>
    <row r="2696" spans="1:8" x14ac:dyDescent="0.35">
      <c r="A2696" s="2">
        <v>509600568</v>
      </c>
      <c r="B2696" s="3">
        <f>_xlfn.XLOOKUP(A2696,[3]!Table13456[No заказа],[3]!Table13456[Дата
отправки],"",0,1)</f>
        <v>45721</v>
      </c>
      <c r="C2696" s="3"/>
      <c r="D2696" s="3"/>
      <c r="F2696" s="5">
        <f>_xlfn.XLOOKUP(A2696,[3]!Table13456[No заказа],[3]!Table13456[Количество],"",0,1)</f>
        <v>1</v>
      </c>
      <c r="G2696" s="5">
        <f>_xlfn.XLOOKUP(A2696,[3]!Table13456[No заказа],[3]!Table13456[Цена],"",0,1)</f>
        <v>14990</v>
      </c>
      <c r="H2696" s="2" t="str">
        <f>M01_SETTINGS!$F$2</f>
        <v>KASPI</v>
      </c>
    </row>
    <row r="2697" spans="1:8" x14ac:dyDescent="0.35">
      <c r="A2697" s="2">
        <v>509434242</v>
      </c>
      <c r="B2697" s="3">
        <f>_xlfn.XLOOKUP(A2697,[3]!Table13456[No заказа],[3]!Table13456[Дата
отправки],"",0,1)</f>
        <v>45721</v>
      </c>
      <c r="C2697" s="3"/>
      <c r="D2697" s="3"/>
      <c r="F2697" s="5">
        <f>_xlfn.XLOOKUP(A2697,[3]!Table13456[No заказа],[3]!Table13456[Количество],"",0,1)</f>
        <v>1</v>
      </c>
      <c r="G2697" s="5">
        <f>_xlfn.XLOOKUP(A2697,[3]!Table13456[No заказа],[3]!Table13456[Цена],"",0,1)</f>
        <v>14990</v>
      </c>
      <c r="H2697" s="2" t="str">
        <f>M01_SETTINGS!$F$2</f>
        <v>KASPI</v>
      </c>
    </row>
    <row r="2698" spans="1:8" x14ac:dyDescent="0.35">
      <c r="A2698" s="2">
        <v>509217298</v>
      </c>
      <c r="B2698" s="3">
        <f>_xlfn.XLOOKUP(A2698,[3]!Table13456[No заказа],[3]!Table13456[Дата
отправки],"",0,1)</f>
        <v>45721</v>
      </c>
      <c r="C2698" s="3"/>
      <c r="D2698" s="3"/>
      <c r="F2698" s="5">
        <f>_xlfn.XLOOKUP(A2698,[3]!Table13456[No заказа],[3]!Table13456[Количество],"",0,1)</f>
        <v>1</v>
      </c>
      <c r="G2698" s="5">
        <f>_xlfn.XLOOKUP(A2698,[3]!Table13456[No заказа],[3]!Table13456[Цена],"",0,1)</f>
        <v>14990</v>
      </c>
      <c r="H2698" s="2" t="str">
        <f>M01_SETTINGS!$F$2</f>
        <v>KASPI</v>
      </c>
    </row>
    <row r="2699" spans="1:8" x14ac:dyDescent="0.35">
      <c r="A2699" s="2">
        <v>509449905</v>
      </c>
      <c r="B2699" s="3">
        <f>_xlfn.XLOOKUP(A2699,[3]!Table13456[No заказа],[3]!Table13456[Дата
отправки],"",0,1)</f>
        <v>45721</v>
      </c>
      <c r="C2699" s="3"/>
      <c r="D2699" s="3"/>
      <c r="F2699" s="5">
        <f>_xlfn.XLOOKUP(A2699,[3]!Table13456[No заказа],[3]!Table13456[Количество],"",0,1)</f>
        <v>1</v>
      </c>
      <c r="G2699" s="5">
        <f>_xlfn.XLOOKUP(A2699,[3]!Table13456[No заказа],[3]!Table13456[Цена],"",0,1)</f>
        <v>14990</v>
      </c>
      <c r="H2699" s="2" t="str">
        <f>M01_SETTINGS!$F$2</f>
        <v>KASPI</v>
      </c>
    </row>
    <row r="2700" spans="1:8" x14ac:dyDescent="0.35">
      <c r="A2700" s="2">
        <v>509298005</v>
      </c>
      <c r="B2700" s="3">
        <f>_xlfn.XLOOKUP(A2700,[3]!Table13456[No заказа],[3]!Table13456[Дата
отправки],"",0,1)</f>
        <v>45721</v>
      </c>
      <c r="C2700" s="3"/>
      <c r="D2700" s="3"/>
      <c r="F2700" s="5">
        <f>_xlfn.XLOOKUP(A2700,[3]!Table13456[No заказа],[3]!Table13456[Количество],"",0,1)</f>
        <v>1</v>
      </c>
      <c r="G2700" s="5">
        <f>_xlfn.XLOOKUP(A2700,[3]!Table13456[No заказа],[3]!Table13456[Цена],"",0,1)</f>
        <v>8590</v>
      </c>
      <c r="H2700" s="2" t="str">
        <f>M01_SETTINGS!$F$2</f>
        <v>KASPI</v>
      </c>
    </row>
    <row r="2701" spans="1:8" x14ac:dyDescent="0.35">
      <c r="A2701" s="2">
        <v>509116259</v>
      </c>
      <c r="B2701" s="3">
        <f>_xlfn.XLOOKUP(A2701,[3]!Table13456[No заказа],[3]!Table13456[Дата
отправки],"",0,1)</f>
        <v>45721</v>
      </c>
      <c r="C2701" s="3"/>
      <c r="D2701" s="3"/>
      <c r="F2701" s="5">
        <f>_xlfn.XLOOKUP(A2701,[3]!Table13456[No заказа],[3]!Table13456[Количество],"",0,1)</f>
        <v>1</v>
      </c>
      <c r="G2701" s="5">
        <f>_xlfn.XLOOKUP(A2701,[3]!Table13456[No заказа],[3]!Table13456[Цена],"",0,1)</f>
        <v>8886</v>
      </c>
      <c r="H2701" s="2" t="str">
        <f>M01_SETTINGS!$F$2</f>
        <v>KASPI</v>
      </c>
    </row>
    <row r="2702" spans="1:8" x14ac:dyDescent="0.35">
      <c r="A2702" s="2">
        <v>509365744</v>
      </c>
      <c r="B2702" s="3">
        <f>_xlfn.XLOOKUP(A2702,[3]!Table13456[No заказа],[3]!Table13456[Дата
отправки],"",0,1)</f>
        <v>45721</v>
      </c>
      <c r="C2702" s="3"/>
      <c r="D2702" s="3"/>
      <c r="F2702" s="5">
        <f>_xlfn.XLOOKUP(A2702,[3]!Table13456[No заказа],[3]!Table13456[Количество],"",0,1)</f>
        <v>1</v>
      </c>
      <c r="G2702" s="5">
        <f>_xlfn.XLOOKUP(A2702,[3]!Table13456[No заказа],[3]!Table13456[Цена],"",0,1)</f>
        <v>8590</v>
      </c>
      <c r="H2702" s="2" t="str">
        <f>M01_SETTINGS!$F$2</f>
        <v>KASPI</v>
      </c>
    </row>
    <row r="2703" spans="1:8" x14ac:dyDescent="0.35">
      <c r="A2703" s="2">
        <v>509233479</v>
      </c>
      <c r="B2703" s="3">
        <f>_xlfn.XLOOKUP(A2703,[3]!Table13456[No заказа],[3]!Table13456[Дата
отправки],"",0,1)</f>
        <v>45721</v>
      </c>
      <c r="C2703" s="3"/>
      <c r="D2703" s="3"/>
      <c r="F2703" s="5">
        <f>_xlfn.XLOOKUP(A2703,[3]!Table13456[No заказа],[3]!Table13456[Количество],"",0,1)</f>
        <v>1</v>
      </c>
      <c r="G2703" s="5">
        <f>_xlfn.XLOOKUP(A2703,[3]!Table13456[No заказа],[3]!Table13456[Цена],"",0,1)</f>
        <v>8698</v>
      </c>
      <c r="H2703" s="2" t="str">
        <f>M01_SETTINGS!$F$2</f>
        <v>KASPI</v>
      </c>
    </row>
    <row r="2704" spans="1:8" x14ac:dyDescent="0.35">
      <c r="A2704" s="2">
        <v>509149936</v>
      </c>
      <c r="B2704" s="3">
        <f>_xlfn.XLOOKUP(A2704,[3]!Table13456[No заказа],[3]!Table13456[Дата
отправки],"",0,1)</f>
        <v>45721</v>
      </c>
      <c r="C2704" s="3"/>
      <c r="D2704" s="3"/>
      <c r="F2704" s="5">
        <f>_xlfn.XLOOKUP(A2704,[3]!Table13456[No заказа],[3]!Table13456[Количество],"",0,1)</f>
        <v>1</v>
      </c>
      <c r="G2704" s="5">
        <f>_xlfn.XLOOKUP(A2704,[3]!Table13456[No заказа],[3]!Table13456[Цена],"",0,1)</f>
        <v>8698</v>
      </c>
      <c r="H2704" s="2" t="str">
        <f>M01_SETTINGS!$F$2</f>
        <v>KASPI</v>
      </c>
    </row>
    <row r="2705" spans="1:8" x14ac:dyDescent="0.35">
      <c r="A2705" s="2">
        <v>509483680</v>
      </c>
      <c r="B2705" s="3">
        <f>_xlfn.XLOOKUP(A2705,[3]!Table13456[No заказа],[3]!Table13456[Дата
отправки],"",0,1)</f>
        <v>45721</v>
      </c>
      <c r="C2705" s="3"/>
      <c r="D2705" s="3"/>
      <c r="F2705" s="5">
        <f>_xlfn.XLOOKUP(A2705,[3]!Table13456[No заказа],[3]!Table13456[Количество],"",0,1)</f>
        <v>1</v>
      </c>
      <c r="G2705" s="5">
        <f>_xlfn.XLOOKUP(A2705,[3]!Table13456[No заказа],[3]!Table13456[Цена],"",0,1)</f>
        <v>9892</v>
      </c>
      <c r="H2705" s="2" t="str">
        <f>M01_SETTINGS!$F$2</f>
        <v>KASPI</v>
      </c>
    </row>
    <row r="2706" spans="1:8" x14ac:dyDescent="0.35">
      <c r="A2706" s="2">
        <v>509238212</v>
      </c>
      <c r="B2706" s="3">
        <f>_xlfn.XLOOKUP(A2706,[3]!Table13456[No заказа],[3]!Table13456[Дата
отправки],"",0,1)</f>
        <v>45721</v>
      </c>
      <c r="C2706" s="3"/>
      <c r="D2706" s="3"/>
      <c r="F2706" s="5">
        <f>_xlfn.XLOOKUP(A2706,[3]!Table13456[No заказа],[3]!Table13456[Количество],"",0,1)</f>
        <v>1</v>
      </c>
      <c r="G2706" s="5">
        <f>_xlfn.XLOOKUP(A2706,[3]!Table13456[No заказа],[3]!Table13456[Цена],"",0,1)</f>
        <v>25966</v>
      </c>
      <c r="H2706" s="2" t="str">
        <f>M01_SETTINGS!$F$2</f>
        <v>KASPI</v>
      </c>
    </row>
    <row r="2707" spans="1:8" x14ac:dyDescent="0.35">
      <c r="A2707" s="2">
        <v>509666648</v>
      </c>
      <c r="B2707" s="3">
        <f>_xlfn.XLOOKUP(A2707,[3]!Table13456[No заказа],[3]!Table13456[Дата
отправки],"",0,1)</f>
        <v>45721</v>
      </c>
      <c r="C2707" s="3"/>
      <c r="D2707" s="3"/>
      <c r="F2707" s="5">
        <f>_xlfn.XLOOKUP(A2707,[3]!Table13456[No заказа],[3]!Table13456[Количество],"",0,1)</f>
        <v>1</v>
      </c>
      <c r="G2707" s="5">
        <f>_xlfn.XLOOKUP(A2707,[3]!Table13456[No заказа],[3]!Table13456[Цена],"",0,1)</f>
        <v>29883</v>
      </c>
      <c r="H2707" s="2" t="str">
        <f>M01_SETTINGS!$F$2</f>
        <v>KASPI</v>
      </c>
    </row>
    <row r="2708" spans="1:8" x14ac:dyDescent="0.35">
      <c r="A2708" s="2">
        <v>509648139</v>
      </c>
      <c r="B2708" s="3">
        <f>_xlfn.XLOOKUP(A2708,[3]!Table13456[No заказа],[3]!Table13456[Дата
отправки],"",0,1)</f>
        <v>45721</v>
      </c>
      <c r="C2708" s="3"/>
      <c r="D2708" s="3"/>
      <c r="F2708" s="5">
        <f>_xlfn.XLOOKUP(A2708,[3]!Table13456[No заказа],[3]!Table13456[Количество],"",0,1)</f>
        <v>1</v>
      </c>
      <c r="G2708" s="5">
        <f>_xlfn.XLOOKUP(A2708,[3]!Table13456[No заказа],[3]!Table13456[Цена],"",0,1)</f>
        <v>29891</v>
      </c>
      <c r="H2708" s="2" t="str">
        <f>M01_SETTINGS!$F$2</f>
        <v>KASPI</v>
      </c>
    </row>
    <row r="2709" spans="1:8" x14ac:dyDescent="0.35">
      <c r="A2709" s="2">
        <v>509567449</v>
      </c>
      <c r="B2709" s="3">
        <f>_xlfn.XLOOKUP(A2709,[3]!Table13456[No заказа],[3]!Table13456[Дата
отправки],"",0,1)</f>
        <v>45721</v>
      </c>
      <c r="C2709" s="3"/>
      <c r="D2709" s="3"/>
      <c r="F2709" s="5">
        <f>_xlfn.XLOOKUP(A2709,[3]!Table13456[No заказа],[3]!Table13456[Количество],"",0,1)</f>
        <v>1</v>
      </c>
      <c r="G2709" s="5">
        <f>_xlfn.XLOOKUP(A2709,[3]!Table13456[No заказа],[3]!Table13456[Цена],"",0,1)</f>
        <v>29925</v>
      </c>
      <c r="H2709" s="2" t="str">
        <f>M01_SETTINGS!$F$2</f>
        <v>KASPI</v>
      </c>
    </row>
    <row r="2710" spans="1:8" x14ac:dyDescent="0.35">
      <c r="A2710" s="2">
        <v>509199569</v>
      </c>
      <c r="B2710" s="3">
        <f>_xlfn.XLOOKUP(A2710,[3]!Table13456[No заказа],[3]!Table13456[Дата
отправки],"",0,1)</f>
        <v>45721</v>
      </c>
      <c r="C2710" s="3"/>
      <c r="D2710" s="3"/>
      <c r="F2710" s="5">
        <f>_xlfn.XLOOKUP(A2710,[3]!Table13456[No заказа],[3]!Table13456[Количество],"",0,1)</f>
        <v>1</v>
      </c>
      <c r="G2710" s="5">
        <f>_xlfn.XLOOKUP(A2710,[3]!Table13456[No заказа],[3]!Table13456[Цена],"",0,1)</f>
        <v>20000</v>
      </c>
      <c r="H2710" s="2" t="str">
        <f>M01_SETTINGS!$F$2</f>
        <v>KASPI</v>
      </c>
    </row>
    <row r="2711" spans="1:8" x14ac:dyDescent="0.35">
      <c r="A2711" s="2">
        <v>509051644</v>
      </c>
      <c r="B2711" s="3">
        <f>_xlfn.XLOOKUP(A2711,[3]!Table13456[No заказа],[3]!Table13456[Дата
отправки],"",0,1)</f>
        <v>45720</v>
      </c>
      <c r="C2711" s="3"/>
      <c r="D2711" s="3"/>
      <c r="F2711" s="5">
        <f>_xlfn.XLOOKUP(A2711,[3]!Table13456[No заказа],[3]!Table13456[Количество],"",0,1)</f>
        <v>1</v>
      </c>
      <c r="G2711" s="5">
        <f>_xlfn.XLOOKUP(A2711,[3]!Table13456[No заказа],[3]!Table13456[Цена],"",0,1)</f>
        <v>8996</v>
      </c>
      <c r="H2711" s="2" t="str">
        <f>M01_SETTINGS!$F$2</f>
        <v>KASPI</v>
      </c>
    </row>
    <row r="2712" spans="1:8" x14ac:dyDescent="0.35">
      <c r="A2712" s="2">
        <v>508498126</v>
      </c>
      <c r="B2712" s="3">
        <f>_xlfn.XLOOKUP(A2712,[3]!Table13456[No заказа],[3]!Table13456[Дата
отправки],"",0,1)</f>
        <v>45720</v>
      </c>
      <c r="C2712" s="3"/>
      <c r="D2712" s="3"/>
      <c r="F2712" s="5">
        <f>_xlfn.XLOOKUP(A2712,[3]!Table13456[No заказа],[3]!Table13456[Количество],"",0,1)</f>
        <v>1</v>
      </c>
      <c r="G2712" s="5">
        <f>_xlfn.XLOOKUP(A2712,[3]!Table13456[No заказа],[3]!Table13456[Цена],"",0,1)</f>
        <v>8784</v>
      </c>
      <c r="H2712" s="2" t="str">
        <f>M01_SETTINGS!$F$2</f>
        <v>KASPI</v>
      </c>
    </row>
    <row r="2713" spans="1:8" x14ac:dyDescent="0.35">
      <c r="A2713" s="2">
        <v>508536137</v>
      </c>
      <c r="B2713" s="3">
        <f>_xlfn.XLOOKUP(A2713,[3]!Table13456[No заказа],[3]!Table13456[Дата
отправки],"",0,1)</f>
        <v>45720</v>
      </c>
      <c r="C2713" s="3"/>
      <c r="D2713" s="3"/>
      <c r="F2713" s="5">
        <f>_xlfn.XLOOKUP(A2713,[3]!Table13456[No заказа],[3]!Table13456[Количество],"",0,1)</f>
        <v>1</v>
      </c>
      <c r="G2713" s="5">
        <f>_xlfn.XLOOKUP(A2713,[3]!Table13456[No заказа],[3]!Table13456[Цена],"",0,1)</f>
        <v>9898</v>
      </c>
      <c r="H2713" s="2" t="str">
        <f>M01_SETTINGS!$F$2</f>
        <v>KASPI</v>
      </c>
    </row>
    <row r="2714" spans="1:8" x14ac:dyDescent="0.35">
      <c r="A2714" s="2">
        <v>508644135</v>
      </c>
      <c r="B2714" s="3">
        <f>_xlfn.XLOOKUP(A2714,[3]!Table13456[No заказа],[3]!Table13456[Дата
отправки],"",0,1)</f>
        <v>45720</v>
      </c>
      <c r="C2714" s="3"/>
      <c r="D2714" s="3"/>
      <c r="F2714" s="5">
        <f>_xlfn.XLOOKUP(A2714,[3]!Table13456[No заказа],[3]!Table13456[Количество],"",0,1)</f>
        <v>1</v>
      </c>
      <c r="G2714" s="5">
        <f>_xlfn.XLOOKUP(A2714,[3]!Table13456[No заказа],[3]!Table13456[Цена],"",0,1)</f>
        <v>9000</v>
      </c>
      <c r="H2714" s="2" t="str">
        <f>M01_SETTINGS!$F$2</f>
        <v>KASPI</v>
      </c>
    </row>
    <row r="2715" spans="1:8" x14ac:dyDescent="0.35">
      <c r="A2715" s="2">
        <v>508377121</v>
      </c>
      <c r="B2715" s="3">
        <f>_xlfn.XLOOKUP(A2715,[3]!Table13456[No заказа],[3]!Table13456[Дата
отправки],"",0,1)</f>
        <v>45720</v>
      </c>
      <c r="C2715" s="3"/>
      <c r="D2715" s="3"/>
      <c r="F2715" s="5">
        <f>_xlfn.XLOOKUP(A2715,[3]!Table13456[No заказа],[3]!Table13456[Количество],"",0,1)</f>
        <v>1</v>
      </c>
      <c r="G2715" s="5">
        <f>_xlfn.XLOOKUP(A2715,[3]!Table13456[No заказа],[3]!Table13456[Цена],"",0,1)</f>
        <v>8888</v>
      </c>
      <c r="H2715" s="2" t="str">
        <f>M01_SETTINGS!$F$2</f>
        <v>KASPI</v>
      </c>
    </row>
    <row r="2716" spans="1:8" x14ac:dyDescent="0.35">
      <c r="A2716" s="2">
        <v>508607405</v>
      </c>
      <c r="B2716" s="3">
        <f>_xlfn.XLOOKUP(A2716,[3]!Table13456[No заказа],[3]!Table13456[Дата
отправки],"",0,1)</f>
        <v>45720</v>
      </c>
      <c r="C2716" s="3"/>
      <c r="D2716" s="3"/>
      <c r="F2716" s="5">
        <f>_xlfn.XLOOKUP(A2716,[3]!Table13456[No заказа],[3]!Table13456[Количество],"",0,1)</f>
        <v>1</v>
      </c>
      <c r="G2716" s="5">
        <f>_xlfn.XLOOKUP(A2716,[3]!Table13456[No заказа],[3]!Table13456[Цена],"",0,1)</f>
        <v>9654</v>
      </c>
      <c r="H2716" s="2" t="str">
        <f>M01_SETTINGS!$F$2</f>
        <v>KASPI</v>
      </c>
    </row>
    <row r="2717" spans="1:8" x14ac:dyDescent="0.35">
      <c r="A2717" s="2">
        <v>508368219</v>
      </c>
      <c r="B2717" s="3">
        <f>_xlfn.XLOOKUP(A2717,[3]!Table13456[No заказа],[3]!Table13456[Дата
отправки],"",0,1)</f>
        <v>45720</v>
      </c>
      <c r="C2717" s="3"/>
      <c r="D2717" s="3"/>
      <c r="F2717" s="5">
        <f>_xlfn.XLOOKUP(A2717,[3]!Table13456[No заказа],[3]!Table13456[Количество],"",0,1)</f>
        <v>1</v>
      </c>
      <c r="G2717" s="5">
        <f>_xlfn.XLOOKUP(A2717,[3]!Table13456[No заказа],[3]!Table13456[Цена],"",0,1)</f>
        <v>9000</v>
      </c>
      <c r="H2717" s="2" t="str">
        <f>M01_SETTINGS!$F$2</f>
        <v>KASPI</v>
      </c>
    </row>
    <row r="2718" spans="1:8" x14ac:dyDescent="0.35">
      <c r="A2718" s="2">
        <v>508597370</v>
      </c>
      <c r="B2718" s="3">
        <f>_xlfn.XLOOKUP(A2718,[3]!Table13456[No заказа],[3]!Table13456[Дата
отправки],"",0,1)</f>
        <v>45720</v>
      </c>
      <c r="C2718" s="3"/>
      <c r="D2718" s="3"/>
      <c r="F2718" s="5">
        <f>_xlfn.XLOOKUP(A2718,[3]!Table13456[No заказа],[3]!Table13456[Количество],"",0,1)</f>
        <v>1</v>
      </c>
      <c r="G2718" s="5">
        <f>_xlfn.XLOOKUP(A2718,[3]!Table13456[No заказа],[3]!Table13456[Цена],"",0,1)</f>
        <v>8775</v>
      </c>
      <c r="H2718" s="2" t="str">
        <f>M01_SETTINGS!$F$2</f>
        <v>KASPI</v>
      </c>
    </row>
    <row r="2719" spans="1:8" x14ac:dyDescent="0.35">
      <c r="A2719" s="2">
        <v>508981139</v>
      </c>
      <c r="B2719" s="3">
        <f>_xlfn.XLOOKUP(A2719,[3]!Table13456[No заказа],[3]!Table13456[Дата
отправки],"",0,1)</f>
        <v>45720</v>
      </c>
      <c r="C2719" s="3"/>
      <c r="D2719" s="3"/>
      <c r="F2719" s="5">
        <f>_xlfn.XLOOKUP(A2719,[3]!Table13456[No заказа],[3]!Table13456[Количество],"",0,1)</f>
        <v>1</v>
      </c>
      <c r="G2719" s="5">
        <f>_xlfn.XLOOKUP(A2719,[3]!Table13456[No заказа],[3]!Table13456[Цена],"",0,1)</f>
        <v>14990</v>
      </c>
      <c r="H2719" s="2" t="str">
        <f>M01_SETTINGS!$F$2</f>
        <v>KASPI</v>
      </c>
    </row>
    <row r="2720" spans="1:8" x14ac:dyDescent="0.35">
      <c r="A2720" s="2">
        <v>508858736</v>
      </c>
      <c r="B2720" s="3">
        <f>_xlfn.XLOOKUP(A2720,[3]!Table13456[No заказа],[3]!Table13456[Дата
отправки],"",0,1)</f>
        <v>45720</v>
      </c>
      <c r="C2720" s="3"/>
      <c r="D2720" s="3"/>
      <c r="F2720" s="5">
        <f>_xlfn.XLOOKUP(A2720,[3]!Table13456[No заказа],[3]!Table13456[Количество],"",0,1)</f>
        <v>1</v>
      </c>
      <c r="G2720" s="5">
        <f>_xlfn.XLOOKUP(A2720,[3]!Table13456[No заказа],[3]!Table13456[Цена],"",0,1)</f>
        <v>14990</v>
      </c>
      <c r="H2720" s="2" t="str">
        <f>M01_SETTINGS!$F$2</f>
        <v>KASPI</v>
      </c>
    </row>
    <row r="2721" spans="1:8" x14ac:dyDescent="0.35">
      <c r="A2721" s="2">
        <v>508849151</v>
      </c>
      <c r="B2721" s="3">
        <f>_xlfn.XLOOKUP(A2721,[3]!Table13456[No заказа],[3]!Table13456[Дата
отправки],"",0,1)</f>
        <v>45720</v>
      </c>
      <c r="C2721" s="3"/>
      <c r="D2721" s="3"/>
      <c r="F2721" s="5">
        <f>_xlfn.XLOOKUP(A2721,[3]!Table13456[No заказа],[3]!Table13456[Количество],"",0,1)</f>
        <v>1</v>
      </c>
      <c r="G2721" s="5">
        <f>_xlfn.XLOOKUP(A2721,[3]!Table13456[No заказа],[3]!Table13456[Цена],"",0,1)</f>
        <v>14990</v>
      </c>
      <c r="H2721" s="2" t="str">
        <f>M01_SETTINGS!$F$2</f>
        <v>KASPI</v>
      </c>
    </row>
    <row r="2722" spans="1:8" x14ac:dyDescent="0.35">
      <c r="A2722" s="2">
        <v>508636194</v>
      </c>
      <c r="B2722" s="3">
        <f>_xlfn.XLOOKUP(A2722,[3]!Table13456[No заказа],[3]!Table13456[Дата
отправки],"",0,1)</f>
        <v>45720</v>
      </c>
      <c r="C2722" s="3"/>
      <c r="D2722" s="3"/>
      <c r="F2722" s="5">
        <f>_xlfn.XLOOKUP(A2722,[3]!Table13456[No заказа],[3]!Table13456[Количество],"",0,1)</f>
        <v>1</v>
      </c>
      <c r="G2722" s="5">
        <f>_xlfn.XLOOKUP(A2722,[3]!Table13456[No заказа],[3]!Table13456[Цена],"",0,1)</f>
        <v>14990</v>
      </c>
      <c r="H2722" s="2" t="str">
        <f>M01_SETTINGS!$F$2</f>
        <v>KASPI</v>
      </c>
    </row>
    <row r="2723" spans="1:8" x14ac:dyDescent="0.35">
      <c r="A2723" s="2">
        <v>508445866</v>
      </c>
      <c r="B2723" s="3">
        <f>_xlfn.XLOOKUP(A2723,[3]!Table13456[No заказа],[3]!Table13456[Дата
отправки],"",0,1)</f>
        <v>45720</v>
      </c>
      <c r="C2723" s="3"/>
      <c r="D2723" s="3"/>
      <c r="F2723" s="5">
        <f>_xlfn.XLOOKUP(A2723,[3]!Table13456[No заказа],[3]!Table13456[Количество],"",0,1)</f>
        <v>1</v>
      </c>
      <c r="G2723" s="5">
        <f>_xlfn.XLOOKUP(A2723,[3]!Table13456[No заказа],[3]!Table13456[Цена],"",0,1)</f>
        <v>14990</v>
      </c>
      <c r="H2723" s="2" t="str">
        <f>M01_SETTINGS!$F$2</f>
        <v>KASPI</v>
      </c>
    </row>
    <row r="2724" spans="1:8" x14ac:dyDescent="0.35">
      <c r="A2724" s="2">
        <v>508958515</v>
      </c>
      <c r="B2724" s="3">
        <f>_xlfn.XLOOKUP(A2724,[3]!Table13456[No заказа],[3]!Table13456[Дата
отправки],"",0,1)</f>
        <v>45720</v>
      </c>
      <c r="C2724" s="3"/>
      <c r="D2724" s="3"/>
      <c r="F2724" s="5">
        <f>_xlfn.XLOOKUP(A2724,[3]!Table13456[No заказа],[3]!Table13456[Количество],"",0,1)</f>
        <v>1</v>
      </c>
      <c r="G2724" s="5">
        <f>_xlfn.XLOOKUP(A2724,[3]!Table13456[No заказа],[3]!Table13456[Цена],"",0,1)</f>
        <v>8998</v>
      </c>
      <c r="H2724" s="2" t="str">
        <f>M01_SETTINGS!$F$2</f>
        <v>KASPI</v>
      </c>
    </row>
    <row r="2725" spans="1:8" x14ac:dyDescent="0.35">
      <c r="A2725" s="2">
        <v>508881539</v>
      </c>
      <c r="B2725" s="3">
        <f>_xlfn.XLOOKUP(A2725,[3]!Table13456[No заказа],[3]!Table13456[Дата
отправки],"",0,1)</f>
        <v>45720</v>
      </c>
      <c r="C2725" s="3"/>
      <c r="D2725" s="3"/>
      <c r="F2725" s="5">
        <f>_xlfn.XLOOKUP(A2725,[3]!Table13456[No заказа],[3]!Table13456[Количество],"",0,1)</f>
        <v>1</v>
      </c>
      <c r="G2725" s="5">
        <f>_xlfn.XLOOKUP(A2725,[3]!Table13456[No заказа],[3]!Table13456[Цена],"",0,1)</f>
        <v>9898</v>
      </c>
      <c r="H2725" s="2" t="str">
        <f>M01_SETTINGS!$F$2</f>
        <v>KASPI</v>
      </c>
    </row>
    <row r="2726" spans="1:8" x14ac:dyDescent="0.35">
      <c r="A2726" s="2">
        <v>508453103</v>
      </c>
      <c r="B2726" s="3">
        <f>_xlfn.XLOOKUP(A2726,[3]!Table13456[No заказа],[3]!Table13456[Дата
отправки],"",0,1)</f>
        <v>45720</v>
      </c>
      <c r="C2726" s="3"/>
      <c r="D2726" s="3"/>
      <c r="F2726" s="5">
        <f>_xlfn.XLOOKUP(A2726,[3]!Table13456[No заказа],[3]!Table13456[Количество],"",0,1)</f>
        <v>1</v>
      </c>
      <c r="G2726" s="5">
        <f>_xlfn.XLOOKUP(A2726,[3]!Table13456[No заказа],[3]!Table13456[Цена],"",0,1)</f>
        <v>8639</v>
      </c>
      <c r="H2726" s="2" t="str">
        <f>M01_SETTINGS!$F$2</f>
        <v>KASPI</v>
      </c>
    </row>
    <row r="2727" spans="1:8" x14ac:dyDescent="0.35">
      <c r="A2727" s="2">
        <v>508649451</v>
      </c>
      <c r="B2727" s="3">
        <f>_xlfn.XLOOKUP(A2727,[3]!Table13456[No заказа],[3]!Table13456[Дата
отправки],"",0,1)</f>
        <v>45720</v>
      </c>
      <c r="C2727" s="3"/>
      <c r="D2727" s="3"/>
      <c r="F2727" s="5">
        <f>_xlfn.XLOOKUP(A2727,[3]!Table13456[No заказа],[3]!Table13456[Количество],"",0,1)</f>
        <v>1</v>
      </c>
      <c r="G2727" s="5">
        <f>_xlfn.XLOOKUP(A2727,[3]!Table13456[No заказа],[3]!Table13456[Цена],"",0,1)</f>
        <v>8474</v>
      </c>
      <c r="H2727" s="2" t="str">
        <f>M01_SETTINGS!$F$2</f>
        <v>KASPI</v>
      </c>
    </row>
    <row r="2728" spans="1:8" x14ac:dyDescent="0.35">
      <c r="A2728" s="2">
        <v>508649402</v>
      </c>
      <c r="B2728" s="3">
        <f>_xlfn.XLOOKUP(A2728,[3]!Table13456[No заказа],[3]!Table13456[Дата
отправки],"",0,1)</f>
        <v>45720</v>
      </c>
      <c r="C2728" s="3"/>
      <c r="D2728" s="3"/>
      <c r="F2728" s="5">
        <f>_xlfn.XLOOKUP(A2728,[3]!Table13456[No заказа],[3]!Table13456[Количество],"",0,1)</f>
        <v>1</v>
      </c>
      <c r="G2728" s="5">
        <f>_xlfn.XLOOKUP(A2728,[3]!Table13456[No заказа],[3]!Table13456[Цена],"",0,1)</f>
        <v>8628</v>
      </c>
      <c r="H2728" s="2" t="str">
        <f>M01_SETTINGS!$F$2</f>
        <v>KASPI</v>
      </c>
    </row>
    <row r="2729" spans="1:8" x14ac:dyDescent="0.35">
      <c r="A2729" s="2">
        <v>508380678</v>
      </c>
      <c r="B2729" s="3">
        <f>_xlfn.XLOOKUP(A2729,[3]!Table13456[No заказа],[3]!Table13456[Дата
отправки],"",0,1)</f>
        <v>45720</v>
      </c>
      <c r="C2729" s="3"/>
      <c r="D2729" s="3"/>
      <c r="F2729" s="5">
        <f>_xlfn.XLOOKUP(A2729,[3]!Table13456[No заказа],[3]!Table13456[Количество],"",0,1)</f>
        <v>1</v>
      </c>
      <c r="G2729" s="5">
        <f>_xlfn.XLOOKUP(A2729,[3]!Table13456[No заказа],[3]!Table13456[Цена],"",0,1)</f>
        <v>9374</v>
      </c>
      <c r="H2729" s="2" t="str">
        <f>M01_SETTINGS!$F$2</f>
        <v>KASPI</v>
      </c>
    </row>
    <row r="2730" spans="1:8" x14ac:dyDescent="0.35">
      <c r="A2730" s="2">
        <v>508894915</v>
      </c>
      <c r="B2730" s="3">
        <f>_xlfn.XLOOKUP(A2730,[3]!Table13456[No заказа],[3]!Table13456[Дата
отправки],"",0,1)</f>
        <v>45720</v>
      </c>
      <c r="C2730" s="3"/>
      <c r="D2730" s="3"/>
      <c r="F2730" s="5">
        <f>_xlfn.XLOOKUP(A2730,[3]!Table13456[No заказа],[3]!Table13456[Количество],"",0,1)</f>
        <v>1</v>
      </c>
      <c r="G2730" s="5">
        <f>_xlfn.XLOOKUP(A2730,[3]!Table13456[No заказа],[3]!Table13456[Цена],"",0,1)</f>
        <v>9895</v>
      </c>
      <c r="H2730" s="2" t="str">
        <f>M01_SETTINGS!$F$2</f>
        <v>KASPI</v>
      </c>
    </row>
    <row r="2731" spans="1:8" x14ac:dyDescent="0.35">
      <c r="A2731" s="2">
        <v>508648725</v>
      </c>
      <c r="B2731" s="3">
        <f>_xlfn.XLOOKUP(A2731,[3]!Table13456[No заказа],[3]!Table13456[Дата
отправки],"",0,1)</f>
        <v>45720</v>
      </c>
      <c r="C2731" s="3"/>
      <c r="D2731" s="3"/>
      <c r="F2731" s="5">
        <f>_xlfn.XLOOKUP(A2731,[3]!Table13456[No заказа],[3]!Table13456[Количество],"",0,1)</f>
        <v>1</v>
      </c>
      <c r="G2731" s="5">
        <f>_xlfn.XLOOKUP(A2731,[3]!Table13456[No заказа],[3]!Table13456[Цена],"",0,1)</f>
        <v>8590</v>
      </c>
      <c r="H2731" s="2" t="str">
        <f>M01_SETTINGS!$F$2</f>
        <v>KASPI</v>
      </c>
    </row>
    <row r="2732" spans="1:8" x14ac:dyDescent="0.35">
      <c r="A2732" s="2">
        <v>508394442</v>
      </c>
      <c r="B2732" s="3">
        <f>_xlfn.XLOOKUP(A2732,[3]!Table13456[No заказа],[3]!Table13456[Дата
отправки],"",0,1)</f>
        <v>45720</v>
      </c>
      <c r="C2732" s="3"/>
      <c r="D2732" s="3"/>
      <c r="F2732" s="5">
        <f>_xlfn.XLOOKUP(A2732,[3]!Table13456[No заказа],[3]!Table13456[Количество],"",0,1)</f>
        <v>1</v>
      </c>
      <c r="G2732" s="5">
        <f>_xlfn.XLOOKUP(A2732,[3]!Table13456[No заказа],[3]!Table13456[Цена],"",0,1)</f>
        <v>8621</v>
      </c>
      <c r="H2732" s="2" t="str">
        <f>M01_SETTINGS!$F$2</f>
        <v>KASPI</v>
      </c>
    </row>
    <row r="2733" spans="1:8" x14ac:dyDescent="0.35">
      <c r="A2733" s="2">
        <v>508805926</v>
      </c>
      <c r="B2733" s="3">
        <f>_xlfn.XLOOKUP(A2733,[3]!Table13456[No заказа],[3]!Table13456[Дата
отправки],"",0,1)</f>
        <v>45720</v>
      </c>
      <c r="C2733" s="3"/>
      <c r="D2733" s="3"/>
      <c r="F2733" s="5">
        <f>_xlfn.XLOOKUP(A2733,[3]!Table13456[No заказа],[3]!Table13456[Количество],"",0,1)</f>
        <v>1</v>
      </c>
      <c r="G2733" s="5">
        <f>_xlfn.XLOOKUP(A2733,[3]!Table13456[No заказа],[3]!Table13456[Цена],"",0,1)</f>
        <v>9300</v>
      </c>
      <c r="H2733" s="2" t="str">
        <f>M01_SETTINGS!$F$2</f>
        <v>KASPI</v>
      </c>
    </row>
    <row r="2734" spans="1:8" x14ac:dyDescent="0.35">
      <c r="A2734" s="2">
        <v>508580127</v>
      </c>
      <c r="B2734" s="3">
        <f>_xlfn.XLOOKUP(A2734,[3]!Table13456[No заказа],[3]!Table13456[Дата
отправки],"",0,1)</f>
        <v>45720</v>
      </c>
      <c r="C2734" s="3"/>
      <c r="D2734" s="3"/>
      <c r="F2734" s="5">
        <f>_xlfn.XLOOKUP(A2734,[3]!Table13456[No заказа],[3]!Table13456[Количество],"",0,1)</f>
        <v>1</v>
      </c>
      <c r="G2734" s="5">
        <f>_xlfn.XLOOKUP(A2734,[3]!Table13456[No заказа],[3]!Table13456[Цена],"",0,1)</f>
        <v>8550</v>
      </c>
      <c r="H2734" s="2" t="str">
        <f>M01_SETTINGS!$F$2</f>
        <v>KASPI</v>
      </c>
    </row>
    <row r="2735" spans="1:8" x14ac:dyDescent="0.35">
      <c r="A2735" s="2">
        <v>508420150</v>
      </c>
      <c r="B2735" s="3">
        <f>_xlfn.XLOOKUP(A2735,[3]!Table13456[No заказа],[3]!Table13456[Дата
отправки],"",0,1)</f>
        <v>45720</v>
      </c>
      <c r="C2735" s="3"/>
      <c r="D2735" s="3"/>
      <c r="F2735" s="5">
        <f>_xlfn.XLOOKUP(A2735,[3]!Table13456[No заказа],[3]!Table13456[Количество],"",0,1)</f>
        <v>1</v>
      </c>
      <c r="G2735" s="5">
        <f>_xlfn.XLOOKUP(A2735,[3]!Table13456[No заказа],[3]!Table13456[Цена],"",0,1)</f>
        <v>8550</v>
      </c>
      <c r="H2735" s="2" t="str">
        <f>M01_SETTINGS!$F$2</f>
        <v>KASPI</v>
      </c>
    </row>
    <row r="2736" spans="1:8" x14ac:dyDescent="0.35">
      <c r="A2736" s="2">
        <v>508798450</v>
      </c>
      <c r="B2736" s="3">
        <f>_xlfn.XLOOKUP(A2736,[3]!Table13456[No заказа],[3]!Table13456[Дата
отправки],"",0,1)</f>
        <v>45720</v>
      </c>
      <c r="C2736" s="3"/>
      <c r="D2736" s="3"/>
      <c r="F2736" s="5">
        <f>_xlfn.XLOOKUP(A2736,[3]!Table13456[No заказа],[3]!Table13456[Количество],"",0,1)</f>
        <v>1</v>
      </c>
      <c r="G2736" s="5">
        <f>_xlfn.XLOOKUP(A2736,[3]!Table13456[No заказа],[3]!Table13456[Цена],"",0,1)</f>
        <v>8529</v>
      </c>
      <c r="H2736" s="2" t="str">
        <f>M01_SETTINGS!$F$2</f>
        <v>KASPI</v>
      </c>
    </row>
    <row r="2737" spans="1:8" x14ac:dyDescent="0.35">
      <c r="A2737" s="2">
        <v>508678414</v>
      </c>
      <c r="B2737" s="3">
        <f>_xlfn.XLOOKUP(A2737,[3]!Table13456[No заказа],[3]!Table13456[Дата
отправки],"",0,1)</f>
        <v>45720</v>
      </c>
      <c r="C2737" s="3"/>
      <c r="D2737" s="3"/>
      <c r="F2737" s="5">
        <f>_xlfn.XLOOKUP(A2737,[3]!Table13456[No заказа],[3]!Table13456[Количество],"",0,1)</f>
        <v>1</v>
      </c>
      <c r="G2737" s="5">
        <f>_xlfn.XLOOKUP(A2737,[3]!Table13456[No заказа],[3]!Table13456[Цена],"",0,1)</f>
        <v>8587</v>
      </c>
      <c r="H2737" s="2" t="str">
        <f>M01_SETTINGS!$F$2</f>
        <v>KASPI</v>
      </c>
    </row>
    <row r="2738" spans="1:8" x14ac:dyDescent="0.35">
      <c r="A2738" s="2">
        <v>509056433</v>
      </c>
      <c r="B2738" s="3">
        <f>_xlfn.XLOOKUP(A2738,[3]!Table13456[No заказа],[3]!Table13456[Дата
отправки],"",0,1)</f>
        <v>45720</v>
      </c>
      <c r="C2738" s="3"/>
      <c r="D2738" s="3"/>
      <c r="F2738" s="5">
        <f>_xlfn.XLOOKUP(A2738,[3]!Table13456[No заказа],[3]!Table13456[Количество],"",0,1)</f>
        <v>1</v>
      </c>
      <c r="G2738" s="5">
        <f>_xlfn.XLOOKUP(A2738,[3]!Table13456[No заказа],[3]!Table13456[Цена],"",0,1)</f>
        <v>29446</v>
      </c>
      <c r="H2738" s="2" t="str">
        <f>M01_SETTINGS!$F$2</f>
        <v>KASPI</v>
      </c>
    </row>
    <row r="2739" spans="1:8" x14ac:dyDescent="0.35">
      <c r="A2739" s="2">
        <v>508818938</v>
      </c>
      <c r="B2739" s="3">
        <f>_xlfn.XLOOKUP(A2739,[3]!Table13456[No заказа],[3]!Table13456[Дата
отправки],"",0,1)</f>
        <v>45720</v>
      </c>
      <c r="C2739" s="3"/>
      <c r="D2739" s="3"/>
      <c r="F2739" s="5">
        <f>_xlfn.XLOOKUP(A2739,[3]!Table13456[No заказа],[3]!Table13456[Количество],"",0,1)</f>
        <v>1</v>
      </c>
      <c r="G2739" s="5">
        <f>_xlfn.XLOOKUP(A2739,[3]!Table13456[No заказа],[3]!Table13456[Цена],"",0,1)</f>
        <v>29000</v>
      </c>
      <c r="H2739" s="2" t="str">
        <f>M01_SETTINGS!$F$2</f>
        <v>KASPI</v>
      </c>
    </row>
    <row r="2740" spans="1:8" x14ac:dyDescent="0.35">
      <c r="A2740" s="2">
        <v>508740243</v>
      </c>
      <c r="B2740" s="3">
        <f>_xlfn.XLOOKUP(A2740,[3]!Table13456[No заказа],[3]!Table13456[Дата
отправки],"",0,1)</f>
        <v>45720</v>
      </c>
      <c r="C2740" s="3"/>
      <c r="D2740" s="3"/>
      <c r="F2740" s="5">
        <f>_xlfn.XLOOKUP(A2740,[3]!Table13456[No заказа],[3]!Table13456[Количество],"",0,1)</f>
        <v>1</v>
      </c>
      <c r="G2740" s="5">
        <f>_xlfn.XLOOKUP(A2740,[3]!Table13456[No заказа],[3]!Table13456[Цена],"",0,1)</f>
        <v>29001</v>
      </c>
      <c r="H2740" s="2" t="str">
        <f>M01_SETTINGS!$F$2</f>
        <v>KASPI</v>
      </c>
    </row>
    <row r="2741" spans="1:8" x14ac:dyDescent="0.35">
      <c r="A2741" s="2">
        <v>508657365</v>
      </c>
      <c r="B2741" s="3">
        <f>_xlfn.XLOOKUP(A2741,[3]!Table13456[No заказа],[3]!Table13456[Дата
отправки],"",0,1)</f>
        <v>45720</v>
      </c>
      <c r="C2741" s="3"/>
      <c r="D2741" s="3"/>
      <c r="F2741" s="5">
        <f>_xlfn.XLOOKUP(A2741,[3]!Table13456[No заказа],[3]!Table13456[Количество],"",0,1)</f>
        <v>1</v>
      </c>
      <c r="G2741" s="5">
        <f>_xlfn.XLOOKUP(A2741,[3]!Table13456[No заказа],[3]!Table13456[Цена],"",0,1)</f>
        <v>29001</v>
      </c>
      <c r="H2741" s="2" t="str">
        <f>M01_SETTINGS!$F$2</f>
        <v>KASPI</v>
      </c>
    </row>
    <row r="2742" spans="1:8" x14ac:dyDescent="0.35">
      <c r="A2742" s="2">
        <v>508616067</v>
      </c>
      <c r="B2742" s="3">
        <f>_xlfn.XLOOKUP(A2742,[3]!Table13456[No заказа],[3]!Table13456[Дата
отправки],"",0,1)</f>
        <v>45720</v>
      </c>
      <c r="C2742" s="3"/>
      <c r="D2742" s="3"/>
      <c r="F2742" s="5">
        <f>_xlfn.XLOOKUP(A2742,[3]!Table13456[No заказа],[3]!Table13456[Количество],"",0,1)</f>
        <v>1</v>
      </c>
      <c r="G2742" s="5">
        <f>_xlfn.XLOOKUP(A2742,[3]!Table13456[No заказа],[3]!Table13456[Цена],"",0,1)</f>
        <v>29001</v>
      </c>
      <c r="H2742" s="2" t="str">
        <f>M01_SETTINGS!$F$2</f>
        <v>KASPI</v>
      </c>
    </row>
    <row r="2743" spans="1:8" x14ac:dyDescent="0.35">
      <c r="A2743" s="2">
        <v>508567490</v>
      </c>
      <c r="B2743" s="3">
        <f>_xlfn.XLOOKUP(A2743,[3]!Table13456[No заказа],[3]!Table13456[Дата
отправки],"",0,1)</f>
        <v>45720</v>
      </c>
      <c r="C2743" s="3"/>
      <c r="D2743" s="3"/>
      <c r="F2743" s="5">
        <f>_xlfn.XLOOKUP(A2743,[3]!Table13456[No заказа],[3]!Table13456[Количество],"",0,1)</f>
        <v>1</v>
      </c>
      <c r="G2743" s="5">
        <f>_xlfn.XLOOKUP(A2743,[3]!Table13456[No заказа],[3]!Table13456[Цена],"",0,1)</f>
        <v>29005</v>
      </c>
      <c r="H2743" s="2" t="str">
        <f>M01_SETTINGS!$F$2</f>
        <v>KASPI</v>
      </c>
    </row>
    <row r="2744" spans="1:8" x14ac:dyDescent="0.35">
      <c r="A2744" s="2">
        <v>508925202</v>
      </c>
      <c r="B2744" s="3">
        <f>_xlfn.XLOOKUP(A2744,[3]!Table13456[No заказа],[3]!Table13456[Дата
отправки],"",0,1)</f>
        <v>45720</v>
      </c>
      <c r="C2744" s="3"/>
      <c r="D2744" s="3"/>
      <c r="F2744" s="5">
        <f>_xlfn.XLOOKUP(A2744,[3]!Table13456[No заказа],[3]!Table13456[Количество],"",0,1)</f>
        <v>1</v>
      </c>
      <c r="G2744" s="5">
        <f>_xlfn.XLOOKUP(A2744,[3]!Table13456[No заказа],[3]!Table13456[Цена],"",0,1)</f>
        <v>29995</v>
      </c>
      <c r="H2744" s="2" t="str">
        <f>M01_SETTINGS!$F$2</f>
        <v>KASPI</v>
      </c>
    </row>
    <row r="2745" spans="1:8" x14ac:dyDescent="0.35">
      <c r="A2745" s="2">
        <v>508040880</v>
      </c>
      <c r="B2745" s="3">
        <f>_xlfn.XLOOKUP(A2745,[3]!Table13456[No заказа],[3]!Table13456[Дата
отправки],"",0,1)</f>
        <v>45719</v>
      </c>
      <c r="C2745" s="3"/>
      <c r="D2745" s="3"/>
      <c r="F2745" s="5">
        <f>_xlfn.XLOOKUP(A2745,[3]!Table13456[No заказа],[3]!Table13456[Количество],"",0,1)</f>
        <v>1</v>
      </c>
      <c r="G2745" s="5">
        <f>_xlfn.XLOOKUP(A2745,[3]!Table13456[No заказа],[3]!Table13456[Цена],"",0,1)</f>
        <v>10777</v>
      </c>
      <c r="H2745" s="2" t="str">
        <f>M01_SETTINGS!$F$2</f>
        <v>KASPI</v>
      </c>
    </row>
    <row r="2746" spans="1:8" x14ac:dyDescent="0.35">
      <c r="A2746" s="2">
        <v>507978135</v>
      </c>
      <c r="B2746" s="3">
        <f>_xlfn.XLOOKUP(A2746,[3]!Table13456[No заказа],[3]!Table13456[Дата
отправки],"",0,1)</f>
        <v>45719</v>
      </c>
      <c r="C2746" s="3"/>
      <c r="D2746" s="3"/>
      <c r="F2746" s="5">
        <f>_xlfn.XLOOKUP(A2746,[3]!Table13456[No заказа],[3]!Table13456[Количество],"",0,1)</f>
        <v>1</v>
      </c>
      <c r="G2746" s="5">
        <f>_xlfn.XLOOKUP(A2746,[3]!Table13456[No заказа],[3]!Table13456[Цена],"",0,1)</f>
        <v>8799</v>
      </c>
      <c r="H2746" s="2" t="str">
        <f>M01_SETTINGS!$F$2</f>
        <v>KASPI</v>
      </c>
    </row>
    <row r="2747" spans="1:8" x14ac:dyDescent="0.35">
      <c r="A2747" s="2">
        <v>507809291</v>
      </c>
      <c r="B2747" s="3">
        <f>_xlfn.XLOOKUP(A2747,[3]!Table13456[No заказа],[3]!Table13456[Дата
отправки],"",0,1)</f>
        <v>45719</v>
      </c>
      <c r="C2747" s="3"/>
      <c r="D2747" s="3"/>
      <c r="F2747" s="5">
        <f>_xlfn.XLOOKUP(A2747,[3]!Table13456[No заказа],[3]!Table13456[Количество],"",0,1)</f>
        <v>1</v>
      </c>
      <c r="G2747" s="5">
        <f>_xlfn.XLOOKUP(A2747,[3]!Table13456[No заказа],[3]!Table13456[Цена],"",0,1)</f>
        <v>8888</v>
      </c>
      <c r="H2747" s="2" t="str">
        <f>M01_SETTINGS!$F$2</f>
        <v>KASPI</v>
      </c>
    </row>
    <row r="2748" spans="1:8" x14ac:dyDescent="0.35">
      <c r="A2748" s="2">
        <v>508019554</v>
      </c>
      <c r="B2748" s="3">
        <f>_xlfn.XLOOKUP(A2748,[3]!Table13456[No заказа],[3]!Table13456[Дата
отправки],"",0,1)</f>
        <v>45719</v>
      </c>
      <c r="C2748" s="3"/>
      <c r="D2748" s="3"/>
      <c r="F2748" s="5">
        <f>_xlfn.XLOOKUP(A2748,[3]!Table13456[No заказа],[3]!Table13456[Количество],"",0,1)</f>
        <v>1</v>
      </c>
      <c r="G2748" s="5">
        <f>_xlfn.XLOOKUP(A2748,[3]!Table13456[No заказа],[3]!Table13456[Цена],"",0,1)</f>
        <v>10778</v>
      </c>
      <c r="H2748" s="2" t="str">
        <f>M01_SETTINGS!$F$2</f>
        <v>KASPI</v>
      </c>
    </row>
    <row r="2749" spans="1:8" x14ac:dyDescent="0.35">
      <c r="A2749" s="2">
        <v>508231162</v>
      </c>
      <c r="B2749" s="3">
        <f>_xlfn.XLOOKUP(A2749,[3]!Table13456[No заказа],[3]!Table13456[Дата
отправки],"",0,1)</f>
        <v>45719</v>
      </c>
      <c r="C2749" s="3"/>
      <c r="D2749" s="3"/>
      <c r="F2749" s="5">
        <f>_xlfn.XLOOKUP(A2749,[3]!Table13456[No заказа],[3]!Table13456[Количество],"",0,1)</f>
        <v>1</v>
      </c>
      <c r="G2749" s="5">
        <f>_xlfn.XLOOKUP(A2749,[3]!Table13456[No заказа],[3]!Table13456[Цена],"",0,1)</f>
        <v>8800</v>
      </c>
      <c r="H2749" s="2" t="str">
        <f>M01_SETTINGS!$F$2</f>
        <v>KASPI</v>
      </c>
    </row>
    <row r="2750" spans="1:8" x14ac:dyDescent="0.35">
      <c r="A2750" s="2">
        <v>507891773</v>
      </c>
      <c r="B2750" s="3">
        <f>_xlfn.XLOOKUP(A2750,[3]!Table13456[No заказа],[3]!Table13456[Дата
отправки],"",0,1)</f>
        <v>45719</v>
      </c>
      <c r="C2750" s="3"/>
      <c r="D2750" s="3"/>
      <c r="F2750" s="5">
        <f>_xlfn.XLOOKUP(A2750,[3]!Table13456[No заказа],[3]!Table13456[Количество],"",0,1)</f>
        <v>1</v>
      </c>
      <c r="G2750" s="5">
        <f>_xlfn.XLOOKUP(A2750,[3]!Table13456[No заказа],[3]!Table13456[Цена],"",0,1)</f>
        <v>8885</v>
      </c>
      <c r="H2750" s="2" t="str">
        <f>M01_SETTINGS!$F$2</f>
        <v>KASPI</v>
      </c>
    </row>
    <row r="2751" spans="1:8" x14ac:dyDescent="0.35">
      <c r="A2751" s="2">
        <v>507900388</v>
      </c>
      <c r="B2751" s="3">
        <f>_xlfn.XLOOKUP(A2751,[3]!Table13456[No заказа],[3]!Table13456[Дата
отправки],"",0,1)</f>
        <v>45719</v>
      </c>
      <c r="C2751" s="3"/>
      <c r="D2751" s="3"/>
      <c r="F2751" s="5">
        <f>_xlfn.XLOOKUP(A2751,[3]!Table13456[No заказа],[3]!Table13456[Количество],"",0,1)</f>
        <v>1</v>
      </c>
      <c r="G2751" s="5">
        <f>_xlfn.XLOOKUP(A2751,[3]!Table13456[No заказа],[3]!Table13456[Цена],"",0,1)</f>
        <v>8799</v>
      </c>
      <c r="H2751" s="2" t="str">
        <f>M01_SETTINGS!$F$2</f>
        <v>KASPI</v>
      </c>
    </row>
    <row r="2752" spans="1:8" x14ac:dyDescent="0.35">
      <c r="A2752" s="2">
        <v>508069300</v>
      </c>
      <c r="B2752" s="3">
        <f>_xlfn.XLOOKUP(A2752,[3]!Table13456[No заказа],[3]!Table13456[Дата
отправки],"",0,1)</f>
        <v>45719</v>
      </c>
      <c r="C2752" s="3"/>
      <c r="D2752" s="3"/>
      <c r="F2752" s="5">
        <f>_xlfn.XLOOKUP(A2752,[3]!Table13456[No заказа],[3]!Table13456[Количество],"",0,1)</f>
        <v>1</v>
      </c>
      <c r="G2752" s="5">
        <f>_xlfn.XLOOKUP(A2752,[3]!Table13456[No заказа],[3]!Table13456[Цена],"",0,1)</f>
        <v>8640</v>
      </c>
      <c r="H2752" s="2" t="str">
        <f>M01_SETTINGS!$F$2</f>
        <v>KASPI</v>
      </c>
    </row>
    <row r="2753" spans="1:8" x14ac:dyDescent="0.35">
      <c r="A2753" s="2">
        <v>508335100</v>
      </c>
      <c r="B2753" s="3">
        <f>_xlfn.XLOOKUP(A2753,[3]!Table13456[No заказа],[3]!Table13456[Дата
отправки],"",0,1)</f>
        <v>45719</v>
      </c>
      <c r="C2753" s="3"/>
      <c r="D2753" s="3"/>
      <c r="F2753" s="5">
        <f>_xlfn.XLOOKUP(A2753,[3]!Table13456[No заказа],[3]!Table13456[Количество],"",0,1)</f>
        <v>1</v>
      </c>
      <c r="G2753" s="5">
        <f>_xlfn.XLOOKUP(A2753,[3]!Table13456[No заказа],[3]!Table13456[Цена],"",0,1)</f>
        <v>8900</v>
      </c>
      <c r="H2753" s="2" t="str">
        <f>M01_SETTINGS!$F$2</f>
        <v>KASPI</v>
      </c>
    </row>
    <row r="2754" spans="1:8" x14ac:dyDescent="0.35">
      <c r="A2754" s="2">
        <v>507950501</v>
      </c>
      <c r="B2754" s="3">
        <f>_xlfn.XLOOKUP(A2754,[3]!Table13456[No заказа],[3]!Table13456[Дата
отправки],"",0,1)</f>
        <v>45719</v>
      </c>
      <c r="C2754" s="3"/>
      <c r="D2754" s="3"/>
      <c r="F2754" s="5">
        <f>_xlfn.XLOOKUP(A2754,[3]!Table13456[No заказа],[3]!Table13456[Количество],"",0,1)</f>
        <v>1</v>
      </c>
      <c r="G2754" s="5">
        <f>_xlfn.XLOOKUP(A2754,[3]!Table13456[No заказа],[3]!Table13456[Цена],"",0,1)</f>
        <v>9897</v>
      </c>
      <c r="H2754" s="2" t="str">
        <f>M01_SETTINGS!$F$2</f>
        <v>KASPI</v>
      </c>
    </row>
    <row r="2755" spans="1:8" x14ac:dyDescent="0.35">
      <c r="A2755" s="2">
        <v>508081749</v>
      </c>
      <c r="B2755" s="3">
        <f>_xlfn.XLOOKUP(A2755,[3]!Table13456[No заказа],[3]!Table13456[Дата
отправки],"",0,1)</f>
        <v>45719</v>
      </c>
      <c r="C2755" s="3"/>
      <c r="D2755" s="3"/>
      <c r="F2755" s="5">
        <f>_xlfn.XLOOKUP(A2755,[3]!Table13456[No заказа],[3]!Table13456[Количество],"",0,1)</f>
        <v>1</v>
      </c>
      <c r="G2755" s="5">
        <f>_xlfn.XLOOKUP(A2755,[3]!Table13456[No заказа],[3]!Table13456[Цена],"",0,1)</f>
        <v>8800</v>
      </c>
      <c r="H2755" s="2" t="str">
        <f>M01_SETTINGS!$F$2</f>
        <v>KASPI</v>
      </c>
    </row>
    <row r="2756" spans="1:8" x14ac:dyDescent="0.35">
      <c r="A2756" s="2">
        <v>507846753</v>
      </c>
      <c r="B2756" s="3">
        <f>_xlfn.XLOOKUP(A2756,[3]!Table13456[No заказа],[3]!Table13456[Дата
отправки],"",0,1)</f>
        <v>45719</v>
      </c>
      <c r="C2756" s="3"/>
      <c r="D2756" s="3"/>
      <c r="F2756" s="5">
        <f>_xlfn.XLOOKUP(A2756,[3]!Table13456[No заказа],[3]!Table13456[Количество],"",0,1)</f>
        <v>1</v>
      </c>
      <c r="G2756" s="5">
        <f>_xlfn.XLOOKUP(A2756,[3]!Table13456[No заказа],[3]!Table13456[Цена],"",0,1)</f>
        <v>8762</v>
      </c>
      <c r="H2756" s="2" t="str">
        <f>M01_SETTINGS!$F$2</f>
        <v>KASPI</v>
      </c>
    </row>
    <row r="2757" spans="1:8" x14ac:dyDescent="0.35">
      <c r="A2757" s="2">
        <v>508018716</v>
      </c>
      <c r="B2757" s="3">
        <f>_xlfn.XLOOKUP(A2757,[3]!Table13456[No заказа],[3]!Table13456[Дата
отправки],"",0,1)</f>
        <v>45719</v>
      </c>
      <c r="C2757" s="3"/>
      <c r="D2757" s="3"/>
      <c r="F2757" s="5">
        <f>_xlfn.XLOOKUP(A2757,[3]!Table13456[No заказа],[3]!Table13456[Количество],"",0,1)</f>
        <v>1</v>
      </c>
      <c r="G2757" s="5">
        <f>_xlfn.XLOOKUP(A2757,[3]!Table13456[No заказа],[3]!Table13456[Цена],"",0,1)</f>
        <v>14990</v>
      </c>
      <c r="H2757" s="2" t="str">
        <f>M01_SETTINGS!$F$2</f>
        <v>KASPI</v>
      </c>
    </row>
    <row r="2758" spans="1:8" x14ac:dyDescent="0.35">
      <c r="A2758" s="2">
        <v>508320554</v>
      </c>
      <c r="B2758" s="3">
        <f>_xlfn.XLOOKUP(A2758,[3]!Table13456[No заказа],[3]!Table13456[Дата
отправки],"",0,1)</f>
        <v>45719</v>
      </c>
      <c r="C2758" s="3"/>
      <c r="D2758" s="3"/>
      <c r="F2758" s="5">
        <f>_xlfn.XLOOKUP(A2758,[3]!Table13456[No заказа],[3]!Table13456[Количество],"",0,1)</f>
        <v>1</v>
      </c>
      <c r="G2758" s="5">
        <f>_xlfn.XLOOKUP(A2758,[3]!Table13456[No заказа],[3]!Table13456[Цена],"",0,1)</f>
        <v>14990</v>
      </c>
      <c r="H2758" s="2" t="str">
        <f>M01_SETTINGS!$F$2</f>
        <v>KASPI</v>
      </c>
    </row>
    <row r="2759" spans="1:8" x14ac:dyDescent="0.35">
      <c r="A2759" s="2">
        <v>508055060</v>
      </c>
      <c r="B2759" s="3">
        <f>_xlfn.XLOOKUP(A2759,[3]!Table13456[No заказа],[3]!Table13456[Дата
отправки],"",0,1)</f>
        <v>45719</v>
      </c>
      <c r="C2759" s="3"/>
      <c r="D2759" s="3"/>
      <c r="F2759" s="5">
        <f>_xlfn.XLOOKUP(A2759,[3]!Table13456[No заказа],[3]!Table13456[Количество],"",0,1)</f>
        <v>1</v>
      </c>
      <c r="G2759" s="5">
        <f>_xlfn.XLOOKUP(A2759,[3]!Table13456[No заказа],[3]!Table13456[Цена],"",0,1)</f>
        <v>14990</v>
      </c>
      <c r="H2759" s="2" t="str">
        <f>M01_SETTINGS!$F$2</f>
        <v>KASPI</v>
      </c>
    </row>
    <row r="2760" spans="1:8" x14ac:dyDescent="0.35">
      <c r="A2760" s="2">
        <v>507882575</v>
      </c>
      <c r="B2760" s="3">
        <f>_xlfn.XLOOKUP(A2760,[3]!Table13456[No заказа],[3]!Table13456[Дата
отправки],"",0,1)</f>
        <v>45719</v>
      </c>
      <c r="C2760" s="3"/>
      <c r="D2760" s="3"/>
      <c r="F2760" s="5">
        <f>_xlfn.XLOOKUP(A2760,[3]!Table13456[No заказа],[3]!Table13456[Количество],"",0,1)</f>
        <v>1</v>
      </c>
      <c r="G2760" s="5">
        <f>_xlfn.XLOOKUP(A2760,[3]!Table13456[No заказа],[3]!Table13456[Цена],"",0,1)</f>
        <v>14990</v>
      </c>
      <c r="H2760" s="2" t="str">
        <f>M01_SETTINGS!$F$2</f>
        <v>KASPI</v>
      </c>
    </row>
    <row r="2761" spans="1:8" x14ac:dyDescent="0.35">
      <c r="A2761" s="2">
        <v>508198796</v>
      </c>
      <c r="B2761" s="3">
        <f>_xlfn.XLOOKUP(A2761,[3]!Table13456[No заказа],[3]!Table13456[Дата
отправки],"",0,1)</f>
        <v>45719</v>
      </c>
      <c r="C2761" s="3"/>
      <c r="D2761" s="3"/>
      <c r="F2761" s="5">
        <f>_xlfn.XLOOKUP(A2761,[3]!Table13456[No заказа],[3]!Table13456[Количество],"",0,1)</f>
        <v>1</v>
      </c>
      <c r="G2761" s="5">
        <f>_xlfn.XLOOKUP(A2761,[3]!Table13456[No заказа],[3]!Table13456[Цена],"",0,1)</f>
        <v>8715</v>
      </c>
      <c r="H2761" s="2" t="str">
        <f>M01_SETTINGS!$F$2</f>
        <v>KASPI</v>
      </c>
    </row>
    <row r="2762" spans="1:8" x14ac:dyDescent="0.35">
      <c r="A2762" s="2">
        <v>508100993</v>
      </c>
      <c r="B2762" s="3">
        <f>_xlfn.XLOOKUP(A2762,[3]!Table13456[No заказа],[3]!Table13456[Дата
отправки],"",0,1)</f>
        <v>45719</v>
      </c>
      <c r="C2762" s="3"/>
      <c r="D2762" s="3"/>
      <c r="F2762" s="5">
        <f>_xlfn.XLOOKUP(A2762,[3]!Table13456[No заказа],[3]!Table13456[Количество],"",0,1)</f>
        <v>1</v>
      </c>
      <c r="G2762" s="5">
        <f>_xlfn.XLOOKUP(A2762,[3]!Table13456[No заказа],[3]!Table13456[Цена],"",0,1)</f>
        <v>8998</v>
      </c>
      <c r="H2762" s="2" t="str">
        <f>M01_SETTINGS!$F$2</f>
        <v>KASPI</v>
      </c>
    </row>
    <row r="2763" spans="1:8" x14ac:dyDescent="0.35">
      <c r="A2763" s="2">
        <v>507924364</v>
      </c>
      <c r="B2763" s="3">
        <f>_xlfn.XLOOKUP(A2763,[3]!Table13456[No заказа],[3]!Table13456[Дата
отправки],"",0,1)</f>
        <v>45719</v>
      </c>
      <c r="C2763" s="3"/>
      <c r="D2763" s="3"/>
      <c r="F2763" s="5">
        <f>_xlfn.XLOOKUP(A2763,[3]!Table13456[No заказа],[3]!Table13456[Количество],"",0,1)</f>
        <v>1</v>
      </c>
      <c r="G2763" s="5">
        <f>_xlfn.XLOOKUP(A2763,[3]!Table13456[No заказа],[3]!Table13456[Цена],"",0,1)</f>
        <v>8988</v>
      </c>
      <c r="H2763" s="2" t="str">
        <f>M01_SETTINGS!$F$2</f>
        <v>KASPI</v>
      </c>
    </row>
    <row r="2764" spans="1:8" x14ac:dyDescent="0.35">
      <c r="A2764" s="2">
        <v>508173698</v>
      </c>
      <c r="B2764" s="3">
        <f>_xlfn.XLOOKUP(A2764,[3]!Table13456[No заказа],[3]!Table13456[Дата
отправки],"",0,1)</f>
        <v>45719</v>
      </c>
      <c r="C2764" s="3"/>
      <c r="D2764" s="3"/>
      <c r="F2764" s="5">
        <f>_xlfn.XLOOKUP(A2764,[3]!Table13456[No заказа],[3]!Table13456[Количество],"",0,1)</f>
        <v>1</v>
      </c>
      <c r="G2764" s="5">
        <f>_xlfn.XLOOKUP(A2764,[3]!Table13456[No заказа],[3]!Table13456[Цена],"",0,1)</f>
        <v>8798</v>
      </c>
      <c r="H2764" s="2" t="str">
        <f>M01_SETTINGS!$F$2</f>
        <v>KASPI</v>
      </c>
    </row>
    <row r="2765" spans="1:8" x14ac:dyDescent="0.35">
      <c r="A2765" s="2">
        <v>508340181</v>
      </c>
      <c r="B2765" s="3">
        <f>_xlfn.XLOOKUP(A2765,[3]!Table13456[No заказа],[3]!Table13456[Дата
отправки],"",0,1)</f>
        <v>45719</v>
      </c>
      <c r="C2765" s="3"/>
      <c r="D2765" s="3"/>
      <c r="F2765" s="5">
        <f>_xlfn.XLOOKUP(A2765,[3]!Table13456[No заказа],[3]!Table13456[Количество],"",0,1)</f>
        <v>1</v>
      </c>
      <c r="G2765" s="5">
        <f>_xlfn.XLOOKUP(A2765,[3]!Table13456[No заказа],[3]!Table13456[Цена],"",0,1)</f>
        <v>14990</v>
      </c>
      <c r="H2765" s="2" t="str">
        <f>M01_SETTINGS!$F$2</f>
        <v>KASPI</v>
      </c>
    </row>
    <row r="2766" spans="1:8" x14ac:dyDescent="0.35">
      <c r="A2766" s="2">
        <v>508046154</v>
      </c>
      <c r="B2766" s="3">
        <f>_xlfn.XLOOKUP(A2766,[3]!Table13456[No заказа],[3]!Table13456[Дата
отправки],"",0,1)</f>
        <v>45719</v>
      </c>
      <c r="C2766" s="3"/>
      <c r="D2766" s="3"/>
      <c r="F2766" s="5">
        <f>_xlfn.XLOOKUP(A2766,[3]!Table13456[No заказа],[3]!Table13456[Количество],"",0,1)</f>
        <v>1</v>
      </c>
      <c r="G2766" s="5">
        <f>_xlfn.XLOOKUP(A2766,[3]!Table13456[No заказа],[3]!Table13456[Цена],"",0,1)</f>
        <v>10795</v>
      </c>
      <c r="H2766" s="2" t="str">
        <f>M01_SETTINGS!$F$2</f>
        <v>KASPI</v>
      </c>
    </row>
    <row r="2767" spans="1:8" x14ac:dyDescent="0.35">
      <c r="A2767" s="2">
        <v>507931876</v>
      </c>
      <c r="B2767" s="3">
        <f>_xlfn.XLOOKUP(A2767,[3]!Table13456[No заказа],[3]!Table13456[Дата
отправки],"",0,1)</f>
        <v>45719</v>
      </c>
      <c r="C2767" s="3"/>
      <c r="D2767" s="3"/>
      <c r="F2767" s="5">
        <f>_xlfn.XLOOKUP(A2767,[3]!Table13456[No заказа],[3]!Table13456[Количество],"",0,1)</f>
        <v>1</v>
      </c>
      <c r="G2767" s="5">
        <f>_xlfn.XLOOKUP(A2767,[3]!Table13456[No заказа],[3]!Table13456[Цена],"",0,1)</f>
        <v>29406</v>
      </c>
      <c r="H2767" s="2" t="str">
        <f>M01_SETTINGS!$F$2</f>
        <v>KASPI</v>
      </c>
    </row>
    <row r="2768" spans="1:8" x14ac:dyDescent="0.35">
      <c r="A2768" s="2">
        <v>507758513</v>
      </c>
      <c r="B2768" s="3">
        <f>_xlfn.XLOOKUP(A2768,[3]!Table13456[No заказа],[3]!Table13456[Дата
отправки],"",0,1)</f>
        <v>45718</v>
      </c>
      <c r="C2768" s="3"/>
      <c r="D2768" s="3"/>
      <c r="F2768" s="5">
        <f>_xlfn.XLOOKUP(A2768,[3]!Table13456[No заказа],[3]!Table13456[Количество],"",0,1)</f>
        <v>1</v>
      </c>
      <c r="G2768" s="5">
        <f>_xlfn.XLOOKUP(A2768,[3]!Table13456[No заказа],[3]!Table13456[Цена],"",0,1)</f>
        <v>8657</v>
      </c>
      <c r="H2768" s="2" t="str">
        <f>M01_SETTINGS!$F$2</f>
        <v>KASPI</v>
      </c>
    </row>
    <row r="2769" spans="1:8" x14ac:dyDescent="0.35">
      <c r="A2769" s="2">
        <v>507758513</v>
      </c>
      <c r="B2769" s="3">
        <f>_xlfn.XLOOKUP(A2769,[3]!Table13456[No заказа],[3]!Table13456[Дата
отправки],"",0,1)</f>
        <v>45718</v>
      </c>
      <c r="C2769" s="3"/>
      <c r="D2769" s="3"/>
      <c r="F2769" s="5">
        <f>_xlfn.XLOOKUP(A2769,[3]!Table13456[No заказа],[3]!Table13456[Количество],"",0,1)</f>
        <v>1</v>
      </c>
      <c r="G2769" s="5">
        <f>_xlfn.XLOOKUP(A2769,[3]!Table13456[No заказа],[3]!Table13456[Цена],"",0,1)</f>
        <v>8657</v>
      </c>
      <c r="H2769" s="2" t="str">
        <f>M01_SETTINGS!$F$2</f>
        <v>KASPI</v>
      </c>
    </row>
    <row r="2770" spans="1:8" x14ac:dyDescent="0.35">
      <c r="A2770" s="2">
        <v>507491181</v>
      </c>
      <c r="B2770" s="3">
        <f>_xlfn.XLOOKUP(A2770,[3]!Table13456[No заказа],[3]!Table13456[Дата
отправки],"",0,1)</f>
        <v>45718</v>
      </c>
      <c r="C2770" s="3"/>
      <c r="D2770" s="3"/>
      <c r="F2770" s="5">
        <f>_xlfn.XLOOKUP(A2770,[3]!Table13456[No заказа],[3]!Table13456[Количество],"",0,1)</f>
        <v>1</v>
      </c>
      <c r="G2770" s="5">
        <f>_xlfn.XLOOKUP(A2770,[3]!Table13456[No заказа],[3]!Table13456[Цена],"",0,1)</f>
        <v>8999</v>
      </c>
      <c r="H2770" s="2" t="str">
        <f>M01_SETTINGS!$F$2</f>
        <v>KASPI</v>
      </c>
    </row>
    <row r="2771" spans="1:8" x14ac:dyDescent="0.35">
      <c r="A2771" s="2">
        <v>507213707</v>
      </c>
      <c r="B2771" s="3">
        <f>_xlfn.XLOOKUP(A2771,[3]!Table13456[No заказа],[3]!Table13456[Дата
отправки],"",0,1)</f>
        <v>45718</v>
      </c>
      <c r="C2771" s="3"/>
      <c r="D2771" s="3"/>
      <c r="F2771" s="5">
        <f>_xlfn.XLOOKUP(A2771,[3]!Table13456[No заказа],[3]!Table13456[Количество],"",0,1)</f>
        <v>1</v>
      </c>
      <c r="G2771" s="5">
        <f>_xlfn.XLOOKUP(A2771,[3]!Table13456[No заказа],[3]!Table13456[Цена],"",0,1)</f>
        <v>8819</v>
      </c>
      <c r="H2771" s="2" t="str">
        <f>M01_SETTINGS!$F$2</f>
        <v>KASPI</v>
      </c>
    </row>
    <row r="2772" spans="1:8" x14ac:dyDescent="0.35">
      <c r="A2772" s="2">
        <v>507646443</v>
      </c>
      <c r="B2772" s="3">
        <f>_xlfn.XLOOKUP(A2772,[3]!Table13456[No заказа],[3]!Table13456[Дата
отправки],"",0,1)</f>
        <v>45718</v>
      </c>
      <c r="C2772" s="3"/>
      <c r="D2772" s="3"/>
      <c r="F2772" s="5">
        <f>_xlfn.XLOOKUP(A2772,[3]!Table13456[No заказа],[3]!Table13456[Количество],"",0,1)</f>
        <v>1</v>
      </c>
      <c r="G2772" s="5">
        <f>_xlfn.XLOOKUP(A2772,[3]!Table13456[No заказа],[3]!Table13456[Цена],"",0,1)</f>
        <v>8983</v>
      </c>
      <c r="H2772" s="2" t="str">
        <f>M01_SETTINGS!$F$2</f>
        <v>KASPI</v>
      </c>
    </row>
    <row r="2773" spans="1:8" x14ac:dyDescent="0.35">
      <c r="A2773" s="2">
        <v>507766224</v>
      </c>
      <c r="B2773" s="3">
        <f>_xlfn.XLOOKUP(A2773,[3]!Table13456[No заказа],[3]!Table13456[Дата
отправки],"",0,1)</f>
        <v>45718</v>
      </c>
      <c r="C2773" s="3"/>
      <c r="D2773" s="3"/>
      <c r="F2773" s="5">
        <f>_xlfn.XLOOKUP(A2773,[3]!Table13456[No заказа],[3]!Table13456[Количество],"",0,1)</f>
        <v>1</v>
      </c>
      <c r="G2773" s="5">
        <f>_xlfn.XLOOKUP(A2773,[3]!Table13456[No заказа],[3]!Table13456[Цена],"",0,1)</f>
        <v>8799</v>
      </c>
      <c r="H2773" s="2" t="str">
        <f>M01_SETTINGS!$F$2</f>
        <v>KASPI</v>
      </c>
    </row>
    <row r="2774" spans="1:8" x14ac:dyDescent="0.35">
      <c r="A2774" s="2">
        <v>507359379</v>
      </c>
      <c r="B2774" s="3">
        <f>_xlfn.XLOOKUP(A2774,[3]!Table13456[No заказа],[3]!Table13456[Дата
отправки],"",0,1)</f>
        <v>45718</v>
      </c>
      <c r="C2774" s="3"/>
      <c r="D2774" s="3"/>
      <c r="F2774" s="5">
        <f>_xlfn.XLOOKUP(A2774,[3]!Table13456[No заказа],[3]!Table13456[Количество],"",0,1)</f>
        <v>1</v>
      </c>
      <c r="G2774" s="5">
        <f>_xlfn.XLOOKUP(A2774,[3]!Table13456[No заказа],[3]!Table13456[Цена],"",0,1)</f>
        <v>8640</v>
      </c>
      <c r="H2774" s="2" t="str">
        <f>M01_SETTINGS!$F$2</f>
        <v>KASPI</v>
      </c>
    </row>
    <row r="2775" spans="1:8" x14ac:dyDescent="0.35">
      <c r="A2775" s="2">
        <v>507651970</v>
      </c>
      <c r="B2775" s="3">
        <f>_xlfn.XLOOKUP(A2775,[3]!Table13456[No заказа],[3]!Table13456[Дата
отправки],"",0,1)</f>
        <v>45718</v>
      </c>
      <c r="C2775" s="3"/>
      <c r="D2775" s="3"/>
      <c r="F2775" s="5">
        <f>_xlfn.XLOOKUP(A2775,[3]!Table13456[No заказа],[3]!Table13456[Количество],"",0,1)</f>
        <v>1</v>
      </c>
      <c r="G2775" s="5">
        <f>_xlfn.XLOOKUP(A2775,[3]!Table13456[No заказа],[3]!Table13456[Цена],"",0,1)</f>
        <v>8640</v>
      </c>
      <c r="H2775" s="2" t="str">
        <f>M01_SETTINGS!$F$2</f>
        <v>KASPI</v>
      </c>
    </row>
    <row r="2776" spans="1:8" x14ac:dyDescent="0.35">
      <c r="A2776" s="2">
        <v>507572554</v>
      </c>
      <c r="B2776" s="3">
        <f>_xlfn.XLOOKUP(A2776,[3]!Table13456[No заказа],[3]!Table13456[Дата
отправки],"",0,1)</f>
        <v>45718</v>
      </c>
      <c r="C2776" s="3"/>
      <c r="D2776" s="3"/>
      <c r="F2776" s="5">
        <f>_xlfn.XLOOKUP(A2776,[3]!Table13456[No заказа],[3]!Table13456[Количество],"",0,1)</f>
        <v>1</v>
      </c>
      <c r="G2776" s="5">
        <f>_xlfn.XLOOKUP(A2776,[3]!Table13456[No заказа],[3]!Table13456[Цена],"",0,1)</f>
        <v>8904</v>
      </c>
      <c r="H2776" s="2" t="str">
        <f>M01_SETTINGS!$F$2</f>
        <v>KASPI</v>
      </c>
    </row>
    <row r="2777" spans="1:8" x14ac:dyDescent="0.35">
      <c r="A2777" s="2">
        <v>507394714</v>
      </c>
      <c r="B2777" s="3">
        <f>_xlfn.XLOOKUP(A2777,[3]!Table13456[No заказа],[3]!Table13456[Дата
отправки],"",0,1)</f>
        <v>45718</v>
      </c>
      <c r="C2777" s="3"/>
      <c r="D2777" s="3"/>
      <c r="F2777" s="5">
        <f>_xlfn.XLOOKUP(A2777,[3]!Table13456[No заказа],[3]!Table13456[Количество],"",0,1)</f>
        <v>1</v>
      </c>
      <c r="G2777" s="5">
        <f>_xlfn.XLOOKUP(A2777,[3]!Table13456[No заказа],[3]!Table13456[Цена],"",0,1)</f>
        <v>8700</v>
      </c>
      <c r="H2777" s="2" t="str">
        <f>M01_SETTINGS!$F$2</f>
        <v>KASPI</v>
      </c>
    </row>
    <row r="2778" spans="1:8" x14ac:dyDescent="0.35">
      <c r="A2778" s="2">
        <v>507446476</v>
      </c>
      <c r="B2778" s="3">
        <f>_xlfn.XLOOKUP(A2778,[3]!Table13456[No заказа],[3]!Table13456[Дата
отправки],"",0,1)</f>
        <v>45718</v>
      </c>
      <c r="C2778" s="3"/>
      <c r="D2778" s="3"/>
      <c r="F2778" s="5">
        <f>_xlfn.XLOOKUP(A2778,[3]!Table13456[No заказа],[3]!Table13456[Количество],"",0,1)</f>
        <v>1</v>
      </c>
      <c r="G2778" s="5">
        <f>_xlfn.XLOOKUP(A2778,[3]!Table13456[No заказа],[3]!Table13456[Цена],"",0,1)</f>
        <v>8800</v>
      </c>
      <c r="H2778" s="2" t="str">
        <f>M01_SETTINGS!$F$2</f>
        <v>KASPI</v>
      </c>
    </row>
    <row r="2779" spans="1:8" x14ac:dyDescent="0.35">
      <c r="A2779" s="2">
        <v>507360935</v>
      </c>
      <c r="B2779" s="3">
        <f>_xlfn.XLOOKUP(A2779,[3]!Table13456[No заказа],[3]!Table13456[Дата
отправки],"",0,1)</f>
        <v>45718</v>
      </c>
      <c r="C2779" s="3"/>
      <c r="D2779" s="3"/>
      <c r="F2779" s="5">
        <f>_xlfn.XLOOKUP(A2779,[3]!Table13456[No заказа],[3]!Table13456[Количество],"",0,1)</f>
        <v>1</v>
      </c>
      <c r="G2779" s="5">
        <f>_xlfn.XLOOKUP(A2779,[3]!Table13456[No заказа],[3]!Table13456[Цена],"",0,1)</f>
        <v>8640</v>
      </c>
      <c r="H2779" s="2" t="str">
        <f>M01_SETTINGS!$F$2</f>
        <v>KASPI</v>
      </c>
    </row>
    <row r="2780" spans="1:8" x14ac:dyDescent="0.35">
      <c r="A2780" s="2">
        <v>507318403</v>
      </c>
      <c r="B2780" s="3">
        <f>_xlfn.XLOOKUP(A2780,[3]!Table13456[No заказа],[3]!Table13456[Дата
отправки],"",0,1)</f>
        <v>45718</v>
      </c>
      <c r="C2780" s="3"/>
      <c r="D2780" s="3"/>
      <c r="F2780" s="5">
        <f>_xlfn.XLOOKUP(A2780,[3]!Table13456[No заказа],[3]!Table13456[Количество],"",0,1)</f>
        <v>1</v>
      </c>
      <c r="G2780" s="5">
        <f>_xlfn.XLOOKUP(A2780,[3]!Table13456[No заказа],[3]!Table13456[Цена],"",0,1)</f>
        <v>8933</v>
      </c>
      <c r="H2780" s="2" t="str">
        <f>M01_SETTINGS!$F$2</f>
        <v>KASPI</v>
      </c>
    </row>
    <row r="2781" spans="1:8" x14ac:dyDescent="0.35">
      <c r="A2781" s="2">
        <v>507473639</v>
      </c>
      <c r="B2781" s="3">
        <f>_xlfn.XLOOKUP(A2781,[3]!Table13456[No заказа],[3]!Table13456[Дата
отправки],"",0,1)</f>
        <v>45718</v>
      </c>
      <c r="C2781" s="3"/>
      <c r="D2781" s="3"/>
      <c r="F2781" s="5">
        <f>_xlfn.XLOOKUP(A2781,[3]!Table13456[No заказа],[3]!Table13456[Количество],"",0,1)</f>
        <v>1</v>
      </c>
      <c r="G2781" s="5">
        <f>_xlfn.XLOOKUP(A2781,[3]!Table13456[No заказа],[3]!Table13456[Цена],"",0,1)</f>
        <v>8640</v>
      </c>
      <c r="H2781" s="2" t="str">
        <f>M01_SETTINGS!$F$2</f>
        <v>KASPI</v>
      </c>
    </row>
    <row r="2782" spans="1:8" x14ac:dyDescent="0.35">
      <c r="A2782" s="2">
        <v>507187159</v>
      </c>
      <c r="B2782" s="3">
        <f>_xlfn.XLOOKUP(A2782,[3]!Table13456[No заказа],[3]!Table13456[Дата
отправки],"",0,1)</f>
        <v>45718</v>
      </c>
      <c r="C2782" s="3"/>
      <c r="D2782" s="3"/>
      <c r="F2782" s="5">
        <f>_xlfn.XLOOKUP(A2782,[3]!Table13456[No заказа],[3]!Table13456[Количество],"",0,1)</f>
        <v>1</v>
      </c>
      <c r="G2782" s="5">
        <f>_xlfn.XLOOKUP(A2782,[3]!Table13456[No заказа],[3]!Table13456[Цена],"",0,1)</f>
        <v>8821</v>
      </c>
      <c r="H2782" s="2" t="str">
        <f>M01_SETTINGS!$F$2</f>
        <v>KASPI</v>
      </c>
    </row>
    <row r="2783" spans="1:8" x14ac:dyDescent="0.35">
      <c r="A2783" s="2">
        <v>507304709</v>
      </c>
      <c r="B2783" s="3">
        <f>_xlfn.XLOOKUP(A2783,[3]!Table13456[No заказа],[3]!Table13456[Дата
отправки],"",0,1)</f>
        <v>45718</v>
      </c>
      <c r="C2783" s="3"/>
      <c r="D2783" s="3"/>
      <c r="F2783" s="5">
        <f>_xlfn.XLOOKUP(A2783,[3]!Table13456[No заказа],[3]!Table13456[Количество],"",0,1)</f>
        <v>1</v>
      </c>
      <c r="G2783" s="5">
        <f>_xlfn.XLOOKUP(A2783,[3]!Table13456[No заказа],[3]!Table13456[Цена],"",0,1)</f>
        <v>14990</v>
      </c>
      <c r="H2783" s="2" t="str">
        <f>M01_SETTINGS!$F$2</f>
        <v>KASPI</v>
      </c>
    </row>
    <row r="2784" spans="1:8" x14ac:dyDescent="0.35">
      <c r="A2784" s="2">
        <v>507506006</v>
      </c>
      <c r="B2784" s="3">
        <f>_xlfn.XLOOKUP(A2784,[3]!Table13456[No заказа],[3]!Table13456[Дата
отправки],"",0,1)</f>
        <v>45718</v>
      </c>
      <c r="C2784" s="3"/>
      <c r="D2784" s="3"/>
      <c r="F2784" s="5">
        <f>_xlfn.XLOOKUP(A2784,[3]!Table13456[No заказа],[3]!Table13456[Количество],"",0,1)</f>
        <v>1</v>
      </c>
      <c r="G2784" s="5">
        <f>_xlfn.XLOOKUP(A2784,[3]!Table13456[No заказа],[3]!Table13456[Цена],"",0,1)</f>
        <v>14990</v>
      </c>
      <c r="H2784" s="2" t="str">
        <f>M01_SETTINGS!$F$2</f>
        <v>KASPI</v>
      </c>
    </row>
    <row r="2785" spans="1:8" x14ac:dyDescent="0.35">
      <c r="A2785" s="2">
        <v>507700948</v>
      </c>
      <c r="B2785" s="3">
        <f>_xlfn.XLOOKUP(A2785,[3]!Table13456[No заказа],[3]!Table13456[Дата
отправки],"",0,1)</f>
        <v>45718</v>
      </c>
      <c r="C2785" s="3"/>
      <c r="D2785" s="3"/>
      <c r="F2785" s="5">
        <f>_xlfn.XLOOKUP(A2785,[3]!Table13456[No заказа],[3]!Table13456[Количество],"",0,1)</f>
        <v>1</v>
      </c>
      <c r="G2785" s="5">
        <f>_xlfn.XLOOKUP(A2785,[3]!Table13456[No заказа],[3]!Table13456[Цена],"",0,1)</f>
        <v>14990</v>
      </c>
      <c r="H2785" s="2" t="str">
        <f>M01_SETTINGS!$F$2</f>
        <v>KASPI</v>
      </c>
    </row>
    <row r="2786" spans="1:8" x14ac:dyDescent="0.35">
      <c r="A2786" s="2">
        <v>507587702</v>
      </c>
      <c r="B2786" s="3">
        <f>_xlfn.XLOOKUP(A2786,[3]!Table13456[No заказа],[3]!Table13456[Дата
отправки],"",0,1)</f>
        <v>45718</v>
      </c>
      <c r="C2786" s="3"/>
      <c r="D2786" s="3"/>
      <c r="F2786" s="5">
        <f>_xlfn.XLOOKUP(A2786,[3]!Table13456[No заказа],[3]!Table13456[Количество],"",0,1)</f>
        <v>1</v>
      </c>
      <c r="G2786" s="5">
        <f>_xlfn.XLOOKUP(A2786,[3]!Table13456[No заказа],[3]!Table13456[Цена],"",0,1)</f>
        <v>14990</v>
      </c>
      <c r="H2786" s="2" t="str">
        <f>M01_SETTINGS!$F$2</f>
        <v>KASPI</v>
      </c>
    </row>
    <row r="2787" spans="1:8" x14ac:dyDescent="0.35">
      <c r="A2787" s="2">
        <v>507531213</v>
      </c>
      <c r="B2787" s="3">
        <f>_xlfn.XLOOKUP(A2787,[3]!Table13456[No заказа],[3]!Table13456[Дата
отправки],"",0,1)</f>
        <v>45718</v>
      </c>
      <c r="C2787" s="3"/>
      <c r="D2787" s="3"/>
      <c r="F2787" s="5">
        <f>_xlfn.XLOOKUP(A2787,[3]!Table13456[No заказа],[3]!Table13456[Количество],"",0,1)</f>
        <v>1</v>
      </c>
      <c r="G2787" s="5">
        <f>_xlfn.XLOOKUP(A2787,[3]!Table13456[No заказа],[3]!Table13456[Цена],"",0,1)</f>
        <v>8947</v>
      </c>
      <c r="H2787" s="2" t="str">
        <f>M01_SETTINGS!$F$2</f>
        <v>KASPI</v>
      </c>
    </row>
    <row r="2788" spans="1:8" x14ac:dyDescent="0.35">
      <c r="A2788" s="2">
        <v>507632317</v>
      </c>
      <c r="B2788" s="3">
        <f>_xlfn.XLOOKUP(A2788,[3]!Table13456[No заказа],[3]!Table13456[Дата
отправки],"",0,1)</f>
        <v>45718</v>
      </c>
      <c r="C2788" s="3"/>
      <c r="D2788" s="3"/>
      <c r="F2788" s="5">
        <f>_xlfn.XLOOKUP(A2788,[3]!Table13456[No заказа],[3]!Table13456[Количество],"",0,1)</f>
        <v>1</v>
      </c>
      <c r="G2788" s="5">
        <f>_xlfn.XLOOKUP(A2788,[3]!Table13456[No заказа],[3]!Table13456[Цена],"",0,1)</f>
        <v>8998</v>
      </c>
      <c r="H2788" s="2" t="str">
        <f>M01_SETTINGS!$F$2</f>
        <v>KASPI</v>
      </c>
    </row>
    <row r="2789" spans="1:8" x14ac:dyDescent="0.35">
      <c r="A2789" s="2">
        <v>507328518</v>
      </c>
      <c r="B2789" s="3">
        <f>_xlfn.XLOOKUP(A2789,[3]!Table13456[No заказа],[3]!Table13456[Дата
отправки],"",0,1)</f>
        <v>45718</v>
      </c>
      <c r="C2789" s="3"/>
      <c r="D2789" s="3"/>
      <c r="F2789" s="5">
        <f>_xlfn.XLOOKUP(A2789,[3]!Table13456[No заказа],[3]!Table13456[Количество],"",0,1)</f>
        <v>1</v>
      </c>
      <c r="G2789" s="5">
        <f>_xlfn.XLOOKUP(A2789,[3]!Table13456[No заказа],[3]!Table13456[Цена],"",0,1)</f>
        <v>8719</v>
      </c>
      <c r="H2789" s="2" t="str">
        <f>M01_SETTINGS!$F$2</f>
        <v>KASPI</v>
      </c>
    </row>
    <row r="2790" spans="1:8" x14ac:dyDescent="0.35">
      <c r="A2790" s="2">
        <v>507154086</v>
      </c>
      <c r="B2790" s="3">
        <f>_xlfn.XLOOKUP(A2790,[3]!Table13456[No заказа],[3]!Table13456[Дата
отправки],"",0,1)</f>
        <v>45718</v>
      </c>
      <c r="C2790" s="3"/>
      <c r="D2790" s="3"/>
      <c r="F2790" s="5">
        <f>_xlfn.XLOOKUP(A2790,[3]!Table13456[No заказа],[3]!Table13456[Количество],"",0,1)</f>
        <v>1</v>
      </c>
      <c r="G2790" s="5">
        <f>_xlfn.XLOOKUP(A2790,[3]!Table13456[No заказа],[3]!Table13456[Цена],"",0,1)</f>
        <v>9000</v>
      </c>
      <c r="H2790" s="2" t="str">
        <f>M01_SETTINGS!$F$2</f>
        <v>KASPI</v>
      </c>
    </row>
    <row r="2791" spans="1:8" x14ac:dyDescent="0.35">
      <c r="A2791" s="2">
        <v>507173220</v>
      </c>
      <c r="B2791" s="3">
        <f>_xlfn.XLOOKUP(A2791,[3]!Table13456[No заказа],[3]!Table13456[Дата
отправки],"",0,1)</f>
        <v>45718</v>
      </c>
      <c r="C2791" s="3"/>
      <c r="D2791" s="3"/>
      <c r="F2791" s="5">
        <f>_xlfn.XLOOKUP(A2791,[3]!Table13456[No заказа],[3]!Table13456[Количество],"",0,1)</f>
        <v>1</v>
      </c>
      <c r="G2791" s="5">
        <f>_xlfn.XLOOKUP(A2791,[3]!Table13456[No заказа],[3]!Table13456[Цена],"",0,1)</f>
        <v>8769</v>
      </c>
      <c r="H2791" s="2" t="str">
        <f>M01_SETTINGS!$F$2</f>
        <v>KASPI</v>
      </c>
    </row>
    <row r="2792" spans="1:8" x14ac:dyDescent="0.35">
      <c r="A2792" s="2">
        <v>507249131</v>
      </c>
      <c r="B2792" s="3">
        <f>_xlfn.XLOOKUP(A2792,[3]!Table13456[No заказа],[3]!Table13456[Дата
отправки],"",0,1)</f>
        <v>45718</v>
      </c>
      <c r="C2792" s="3"/>
      <c r="D2792" s="3"/>
      <c r="F2792" s="5">
        <f>_xlfn.XLOOKUP(A2792,[3]!Table13456[No заказа],[3]!Table13456[Количество],"",0,1)</f>
        <v>1</v>
      </c>
      <c r="G2792" s="5">
        <f>_xlfn.XLOOKUP(A2792,[3]!Table13456[No заказа],[3]!Table13456[Цена],"",0,1)</f>
        <v>10894</v>
      </c>
      <c r="H2792" s="2" t="str">
        <f>M01_SETTINGS!$F$2</f>
        <v>KASPI</v>
      </c>
    </row>
    <row r="2793" spans="1:8" x14ac:dyDescent="0.35">
      <c r="A2793" s="2">
        <v>507700197</v>
      </c>
      <c r="B2793" s="3">
        <f>_xlfn.XLOOKUP(A2793,[3]!Table13456[No заказа],[3]!Table13456[Дата
отправки],"",0,1)</f>
        <v>45718</v>
      </c>
      <c r="C2793" s="3"/>
      <c r="D2793" s="3"/>
      <c r="F2793" s="5">
        <f>_xlfn.XLOOKUP(A2793,[3]!Table13456[No заказа],[3]!Table13456[Количество],"",0,1)</f>
        <v>1</v>
      </c>
      <c r="G2793" s="5">
        <f>_xlfn.XLOOKUP(A2793,[3]!Table13456[No заказа],[3]!Table13456[Цена],"",0,1)</f>
        <v>9000</v>
      </c>
      <c r="H2793" s="2" t="str">
        <f>M01_SETTINGS!$F$2</f>
        <v>KASPI</v>
      </c>
    </row>
    <row r="2794" spans="1:8" x14ac:dyDescent="0.35">
      <c r="A2794" s="2">
        <v>507495794</v>
      </c>
      <c r="B2794" s="3">
        <f>_xlfn.XLOOKUP(A2794,[3]!Table13456[No заказа],[3]!Table13456[Дата
отправки],"",0,1)</f>
        <v>45718</v>
      </c>
      <c r="C2794" s="3"/>
      <c r="D2794" s="3"/>
      <c r="F2794" s="5">
        <f>_xlfn.XLOOKUP(A2794,[3]!Table13456[No заказа],[3]!Table13456[Количество],"",0,1)</f>
        <v>1</v>
      </c>
      <c r="G2794" s="5">
        <f>_xlfn.XLOOKUP(A2794,[3]!Table13456[No заказа],[3]!Table13456[Цена],"",0,1)</f>
        <v>10882</v>
      </c>
      <c r="H2794" s="2" t="str">
        <f>M01_SETTINGS!$F$2</f>
        <v>KASPI</v>
      </c>
    </row>
    <row r="2795" spans="1:8" x14ac:dyDescent="0.35">
      <c r="A2795" s="2">
        <v>507163767</v>
      </c>
      <c r="B2795" s="3">
        <f>_xlfn.XLOOKUP(A2795,[3]!Table13456[No заказа],[3]!Table13456[Дата
отправки],"",0,1)</f>
        <v>45718</v>
      </c>
      <c r="C2795" s="3"/>
      <c r="D2795" s="3"/>
      <c r="F2795" s="5">
        <f>_xlfn.XLOOKUP(A2795,[3]!Table13456[No заказа],[3]!Table13456[Количество],"",0,1)</f>
        <v>1</v>
      </c>
      <c r="G2795" s="5">
        <f>_xlfn.XLOOKUP(A2795,[3]!Table13456[No заказа],[3]!Table13456[Цена],"",0,1)</f>
        <v>10797</v>
      </c>
      <c r="H2795" s="2" t="str">
        <f>M01_SETTINGS!$F$2</f>
        <v>KASPI</v>
      </c>
    </row>
    <row r="2796" spans="1:8" x14ac:dyDescent="0.35">
      <c r="A2796" s="2">
        <v>506977346</v>
      </c>
      <c r="B2796" s="3">
        <f>_xlfn.XLOOKUP(A2796,[3]!Table13456[No заказа],[3]!Table13456[Дата
отправки],"",0,1)</f>
        <v>45717</v>
      </c>
      <c r="C2796" s="3"/>
      <c r="D2796" s="3"/>
      <c r="F2796" s="5">
        <f>_xlfn.XLOOKUP(A2796,[3]!Table13456[No заказа],[3]!Table13456[Количество],"",0,1)</f>
        <v>1</v>
      </c>
      <c r="G2796" s="5">
        <f>_xlfn.XLOOKUP(A2796,[3]!Table13456[No заказа],[3]!Table13456[Цена],"",0,1)</f>
        <v>8640</v>
      </c>
      <c r="H2796" s="2" t="str">
        <f>M01_SETTINGS!$F$2</f>
        <v>KASPI</v>
      </c>
    </row>
    <row r="2797" spans="1:8" x14ac:dyDescent="0.35">
      <c r="A2797" s="2">
        <v>506370225</v>
      </c>
      <c r="B2797" s="3">
        <f>_xlfn.XLOOKUP(A2797,[3]!Table13456[No заказа],[3]!Table13456[Дата
отправки],"",0,1)</f>
        <v>45717</v>
      </c>
      <c r="C2797" s="3"/>
      <c r="D2797" s="3"/>
      <c r="F2797" s="5">
        <f>_xlfn.XLOOKUP(A2797,[3]!Table13456[No заказа],[3]!Table13456[Количество],"",0,1)</f>
        <v>1</v>
      </c>
      <c r="G2797" s="5">
        <f>_xlfn.XLOOKUP(A2797,[3]!Table13456[No заказа],[3]!Table13456[Цена],"",0,1)</f>
        <v>8770</v>
      </c>
      <c r="H2797" s="2" t="str">
        <f>M01_SETTINGS!$F$2</f>
        <v>KASPI</v>
      </c>
    </row>
    <row r="2798" spans="1:8" x14ac:dyDescent="0.35">
      <c r="A2798" s="2">
        <v>506584299</v>
      </c>
      <c r="B2798" s="3">
        <f>_xlfn.XLOOKUP(A2798,[3]!Table13456[No заказа],[3]!Table13456[Дата
отправки],"",0,1)</f>
        <v>45717</v>
      </c>
      <c r="C2798" s="3"/>
      <c r="D2798" s="3"/>
      <c r="F2798" s="5">
        <f>_xlfn.XLOOKUP(A2798,[3]!Table13456[No заказа],[3]!Table13456[Количество],"",0,1)</f>
        <v>1</v>
      </c>
      <c r="G2798" s="5">
        <f>_xlfn.XLOOKUP(A2798,[3]!Table13456[No заказа],[3]!Table13456[Цена],"",0,1)</f>
        <v>8670</v>
      </c>
      <c r="H2798" s="2" t="str">
        <f>M01_SETTINGS!$F$2</f>
        <v>KASPI</v>
      </c>
    </row>
    <row r="2799" spans="1:8" x14ac:dyDescent="0.35">
      <c r="A2799" s="2">
        <v>506521768</v>
      </c>
      <c r="B2799" s="3">
        <f>_xlfn.XLOOKUP(A2799,[3]!Table13456[No заказа],[3]!Table13456[Дата
отправки],"",0,1)</f>
        <v>45717</v>
      </c>
      <c r="C2799" s="3"/>
      <c r="D2799" s="3"/>
      <c r="F2799" s="5">
        <f>_xlfn.XLOOKUP(A2799,[3]!Table13456[No заказа],[3]!Table13456[Количество],"",0,1)</f>
        <v>1</v>
      </c>
      <c r="G2799" s="5">
        <f>_xlfn.XLOOKUP(A2799,[3]!Table13456[No заказа],[3]!Table13456[Цена],"",0,1)</f>
        <v>8891</v>
      </c>
      <c r="H2799" s="2" t="str">
        <f>M01_SETTINGS!$F$2</f>
        <v>KASPI</v>
      </c>
    </row>
    <row r="2800" spans="1:8" x14ac:dyDescent="0.35">
      <c r="A2800" s="2">
        <v>506707292</v>
      </c>
      <c r="B2800" s="3">
        <f>_xlfn.XLOOKUP(A2800,[3]!Table13456[No заказа],[3]!Table13456[Дата
отправки],"",0,1)</f>
        <v>45717</v>
      </c>
      <c r="C2800" s="3"/>
      <c r="D2800" s="3"/>
      <c r="F2800" s="5">
        <f>_xlfn.XLOOKUP(A2800,[3]!Table13456[No заказа],[3]!Table13456[Количество],"",0,1)</f>
        <v>1</v>
      </c>
      <c r="G2800" s="5">
        <f>_xlfn.XLOOKUP(A2800,[3]!Table13456[No заказа],[3]!Table13456[Цена],"",0,1)</f>
        <v>8702</v>
      </c>
      <c r="H2800" s="2" t="str">
        <f>M01_SETTINGS!$F$2</f>
        <v>KASPI</v>
      </c>
    </row>
    <row r="2801" spans="1:8" x14ac:dyDescent="0.35">
      <c r="A2801" s="2">
        <v>506766879</v>
      </c>
      <c r="B2801" s="3">
        <f>_xlfn.XLOOKUP(A2801,[3]!Table13456[No заказа],[3]!Table13456[Дата
отправки],"",0,1)</f>
        <v>45717</v>
      </c>
      <c r="C2801" s="3"/>
      <c r="D2801" s="3"/>
      <c r="F2801" s="5">
        <f>_xlfn.XLOOKUP(A2801,[3]!Table13456[No заказа],[3]!Table13456[Количество],"",0,1)</f>
        <v>1</v>
      </c>
      <c r="G2801" s="5">
        <f>_xlfn.XLOOKUP(A2801,[3]!Table13456[No заказа],[3]!Table13456[Цена],"",0,1)</f>
        <v>8768</v>
      </c>
      <c r="H2801" s="2" t="str">
        <f>M01_SETTINGS!$F$2</f>
        <v>KASPI</v>
      </c>
    </row>
    <row r="2802" spans="1:8" x14ac:dyDescent="0.35">
      <c r="A2802" s="2">
        <v>507015549</v>
      </c>
      <c r="B2802" s="3">
        <f>_xlfn.XLOOKUP(A2802,[3]!Table13456[No заказа],[3]!Table13456[Дата
отправки],"",0,1)</f>
        <v>45717</v>
      </c>
      <c r="C2802" s="3"/>
      <c r="D2802" s="3"/>
      <c r="F2802" s="5">
        <f>_xlfn.XLOOKUP(A2802,[3]!Table13456[No заказа],[3]!Table13456[Количество],"",0,1)</f>
        <v>1</v>
      </c>
      <c r="G2802" s="5">
        <f>_xlfn.XLOOKUP(A2802,[3]!Table13456[No заказа],[3]!Table13456[Цена],"",0,1)</f>
        <v>8888</v>
      </c>
      <c r="H2802" s="2" t="str">
        <f>M01_SETTINGS!$F$2</f>
        <v>KASPI</v>
      </c>
    </row>
    <row r="2803" spans="1:8" x14ac:dyDescent="0.35">
      <c r="A2803" s="2">
        <v>506537151</v>
      </c>
      <c r="B2803" s="3">
        <f>_xlfn.XLOOKUP(A2803,[3]!Table13456[No заказа],[3]!Table13456[Дата
отправки],"",0,1)</f>
        <v>45717</v>
      </c>
      <c r="C2803" s="3"/>
      <c r="D2803" s="3"/>
      <c r="F2803" s="5">
        <f>_xlfn.XLOOKUP(A2803,[3]!Table13456[No заказа],[3]!Table13456[Количество],"",0,1)</f>
        <v>1</v>
      </c>
      <c r="G2803" s="5">
        <f>_xlfn.XLOOKUP(A2803,[3]!Table13456[No заказа],[3]!Table13456[Цена],"",0,1)</f>
        <v>8888</v>
      </c>
      <c r="H2803" s="2" t="str">
        <f>M01_SETTINGS!$F$2</f>
        <v>KASPI</v>
      </c>
    </row>
    <row r="2804" spans="1:8" x14ac:dyDescent="0.35">
      <c r="A2804" s="2">
        <v>506510871</v>
      </c>
      <c r="B2804" s="3">
        <f>_xlfn.XLOOKUP(A2804,[3]!Table13456[No заказа],[3]!Table13456[Дата
отправки],"",0,1)</f>
        <v>45717</v>
      </c>
      <c r="C2804" s="3"/>
      <c r="D2804" s="3"/>
      <c r="F2804" s="5">
        <f>_xlfn.XLOOKUP(A2804,[3]!Table13456[No заказа],[3]!Table13456[Количество],"",0,1)</f>
        <v>1</v>
      </c>
      <c r="G2804" s="5">
        <f>_xlfn.XLOOKUP(A2804,[3]!Table13456[No заказа],[3]!Table13456[Цена],"",0,1)</f>
        <v>10899</v>
      </c>
      <c r="H2804" s="2" t="str">
        <f>M01_SETTINGS!$F$2</f>
        <v>KASPI</v>
      </c>
    </row>
    <row r="2805" spans="1:8" x14ac:dyDescent="0.35">
      <c r="A2805" s="2">
        <v>506538648</v>
      </c>
      <c r="B2805" s="3">
        <f>_xlfn.XLOOKUP(A2805,[3]!Table13456[No заказа],[3]!Table13456[Дата
отправки],"",0,1)</f>
        <v>45717</v>
      </c>
      <c r="C2805" s="3"/>
      <c r="D2805" s="3"/>
      <c r="F2805" s="5">
        <f>_xlfn.XLOOKUP(A2805,[3]!Table13456[No заказа],[3]!Table13456[Количество],"",0,1)</f>
        <v>1</v>
      </c>
      <c r="G2805" s="5">
        <f>_xlfn.XLOOKUP(A2805,[3]!Table13456[No заказа],[3]!Table13456[Цена],"",0,1)</f>
        <v>8783</v>
      </c>
      <c r="H2805" s="2" t="str">
        <f>M01_SETTINGS!$F$2</f>
        <v>KASPI</v>
      </c>
    </row>
    <row r="2806" spans="1:8" x14ac:dyDescent="0.35">
      <c r="A2806" s="2">
        <v>506657450</v>
      </c>
      <c r="B2806" s="3">
        <f>_xlfn.XLOOKUP(A2806,[3]!Table13456[No заказа],[3]!Table13456[Дата
отправки],"",0,1)</f>
        <v>45717</v>
      </c>
      <c r="C2806" s="3"/>
      <c r="D2806" s="3"/>
      <c r="F2806" s="5">
        <f>_xlfn.XLOOKUP(A2806,[3]!Table13456[No заказа],[3]!Table13456[Количество],"",0,1)</f>
        <v>1</v>
      </c>
      <c r="G2806" s="5">
        <f>_xlfn.XLOOKUP(A2806,[3]!Table13456[No заказа],[3]!Table13456[Цена],"",0,1)</f>
        <v>8879</v>
      </c>
      <c r="H2806" s="2" t="str">
        <f>M01_SETTINGS!$F$2</f>
        <v>KASPI</v>
      </c>
    </row>
    <row r="2807" spans="1:8" x14ac:dyDescent="0.35">
      <c r="A2807" s="2">
        <v>506822003</v>
      </c>
      <c r="B2807" s="3">
        <f>_xlfn.XLOOKUP(A2807,[3]!Table13456[No заказа],[3]!Table13456[Дата
отправки],"",0,1)</f>
        <v>45717</v>
      </c>
      <c r="C2807" s="3"/>
      <c r="D2807" s="3"/>
      <c r="F2807" s="5">
        <f>_xlfn.XLOOKUP(A2807,[3]!Table13456[No заказа],[3]!Table13456[Количество],"",0,1)</f>
        <v>1</v>
      </c>
      <c r="G2807" s="5">
        <f>_xlfn.XLOOKUP(A2807,[3]!Table13456[No заказа],[3]!Table13456[Цена],"",0,1)</f>
        <v>8768</v>
      </c>
      <c r="H2807" s="2" t="str">
        <f>M01_SETTINGS!$F$2</f>
        <v>KASPI</v>
      </c>
    </row>
    <row r="2808" spans="1:8" x14ac:dyDescent="0.35">
      <c r="A2808" s="2">
        <v>506761024</v>
      </c>
      <c r="B2808" s="3">
        <f>_xlfn.XLOOKUP(A2808,[3]!Table13456[No заказа],[3]!Table13456[Дата
отправки],"",0,1)</f>
        <v>45717</v>
      </c>
      <c r="C2808" s="3"/>
      <c r="D2808" s="3"/>
      <c r="F2808" s="5">
        <f>_xlfn.XLOOKUP(A2808,[3]!Table13456[No заказа],[3]!Table13456[Количество],"",0,1)</f>
        <v>1</v>
      </c>
      <c r="G2808" s="5">
        <f>_xlfn.XLOOKUP(A2808,[3]!Table13456[No заказа],[3]!Table13456[Цена],"",0,1)</f>
        <v>8787</v>
      </c>
      <c r="H2808" s="2" t="str">
        <f>M01_SETTINGS!$F$2</f>
        <v>KASPI</v>
      </c>
    </row>
    <row r="2809" spans="1:8" x14ac:dyDescent="0.35">
      <c r="A2809" s="2">
        <v>506462970</v>
      </c>
      <c r="B2809" s="3">
        <f>_xlfn.XLOOKUP(A2809,[3]!Table13456[No заказа],[3]!Table13456[Дата
отправки],"",0,1)</f>
        <v>45717</v>
      </c>
      <c r="C2809" s="3"/>
      <c r="D2809" s="3"/>
      <c r="F2809" s="5">
        <f>_xlfn.XLOOKUP(A2809,[3]!Table13456[No заказа],[3]!Table13456[Количество],"",0,1)</f>
        <v>1</v>
      </c>
      <c r="G2809" s="5">
        <f>_xlfn.XLOOKUP(A2809,[3]!Table13456[No заказа],[3]!Table13456[Цена],"",0,1)</f>
        <v>8894</v>
      </c>
      <c r="H2809" s="2" t="str">
        <f>M01_SETTINGS!$F$2</f>
        <v>KASPI</v>
      </c>
    </row>
    <row r="2810" spans="1:8" x14ac:dyDescent="0.35">
      <c r="A2810" s="2">
        <v>506803104</v>
      </c>
      <c r="B2810" s="3">
        <f>_xlfn.XLOOKUP(A2810,[3]!Table13456[No заказа],[3]!Table13456[Дата
отправки],"",0,1)</f>
        <v>45717</v>
      </c>
      <c r="C2810" s="3"/>
      <c r="D2810" s="3"/>
      <c r="F2810" s="5">
        <f>_xlfn.XLOOKUP(A2810,[3]!Table13456[No заказа],[3]!Table13456[Количество],"",0,1)</f>
        <v>1</v>
      </c>
      <c r="G2810" s="5">
        <f>_xlfn.XLOOKUP(A2810,[3]!Table13456[No заказа],[3]!Table13456[Цена],"",0,1)</f>
        <v>9000</v>
      </c>
      <c r="H2810" s="2" t="str">
        <f>M01_SETTINGS!$F$2</f>
        <v>KASPI</v>
      </c>
    </row>
    <row r="2811" spans="1:8" x14ac:dyDescent="0.35">
      <c r="A2811" s="2">
        <v>506554049</v>
      </c>
      <c r="B2811" s="3">
        <f>_xlfn.XLOOKUP(A2811,[3]!Table13456[No заказа],[3]!Table13456[Дата
отправки],"",0,1)</f>
        <v>45717</v>
      </c>
      <c r="C2811" s="3"/>
      <c r="D2811" s="3"/>
      <c r="F2811" s="5">
        <f>_xlfn.XLOOKUP(A2811,[3]!Table13456[No заказа],[3]!Table13456[Количество],"",0,1)</f>
        <v>1</v>
      </c>
      <c r="G2811" s="5">
        <f>_xlfn.XLOOKUP(A2811,[3]!Table13456[No заказа],[3]!Table13456[Цена],"",0,1)</f>
        <v>10577</v>
      </c>
      <c r="H2811" s="2" t="str">
        <f>M01_SETTINGS!$F$2</f>
        <v>KASPI</v>
      </c>
    </row>
    <row r="2812" spans="1:8" x14ac:dyDescent="0.35">
      <c r="A2812" s="2">
        <v>506582301</v>
      </c>
      <c r="B2812" s="3">
        <f>_xlfn.XLOOKUP(A2812,[3]!Table13456[No заказа],[3]!Table13456[Дата
отправки],"",0,1)</f>
        <v>45717</v>
      </c>
      <c r="C2812" s="3"/>
      <c r="D2812" s="3"/>
      <c r="F2812" s="5">
        <f>_xlfn.XLOOKUP(A2812,[3]!Table13456[No заказа],[3]!Table13456[Количество],"",0,1)</f>
        <v>1</v>
      </c>
      <c r="G2812" s="5">
        <f>_xlfn.XLOOKUP(A2812,[3]!Table13456[No заказа],[3]!Table13456[Цена],"",0,1)</f>
        <v>8866</v>
      </c>
      <c r="H2812" s="2" t="str">
        <f>M01_SETTINGS!$F$2</f>
        <v>KASPI</v>
      </c>
    </row>
    <row r="2813" spans="1:8" x14ac:dyDescent="0.35">
      <c r="A2813" s="2">
        <v>506911372</v>
      </c>
      <c r="B2813" s="3">
        <f>_xlfn.XLOOKUP(A2813,[3]!Table13456[No заказа],[3]!Table13456[Дата
отправки],"",0,1)</f>
        <v>45717</v>
      </c>
      <c r="C2813" s="3"/>
      <c r="D2813" s="3"/>
      <c r="F2813" s="5">
        <f>_xlfn.XLOOKUP(A2813,[3]!Table13456[No заказа],[3]!Table13456[Количество],"",0,1)</f>
        <v>1</v>
      </c>
      <c r="G2813" s="5">
        <f>_xlfn.XLOOKUP(A2813,[3]!Table13456[No заказа],[3]!Table13456[Цена],"",0,1)</f>
        <v>8745</v>
      </c>
      <c r="H2813" s="2" t="str">
        <f>M01_SETTINGS!$F$2</f>
        <v>KASPI</v>
      </c>
    </row>
    <row r="2814" spans="1:8" x14ac:dyDescent="0.35">
      <c r="A2814" s="2">
        <v>506478477</v>
      </c>
      <c r="B2814" s="3">
        <f>_xlfn.XLOOKUP(A2814,[3]!Table13456[No заказа],[3]!Table13456[Дата
отправки],"",0,1)</f>
        <v>45717</v>
      </c>
      <c r="C2814" s="3"/>
      <c r="D2814" s="3"/>
      <c r="F2814" s="5">
        <f>_xlfn.XLOOKUP(A2814,[3]!Table13456[No заказа],[3]!Table13456[Количество],"",0,1)</f>
        <v>1</v>
      </c>
      <c r="G2814" s="5">
        <f>_xlfn.XLOOKUP(A2814,[3]!Table13456[No заказа],[3]!Table13456[Цена],"",0,1)</f>
        <v>10900</v>
      </c>
      <c r="H2814" s="2" t="str">
        <f>M01_SETTINGS!$F$2</f>
        <v>KASPI</v>
      </c>
    </row>
    <row r="2815" spans="1:8" x14ac:dyDescent="0.35">
      <c r="A2815" s="2">
        <v>506678010</v>
      </c>
      <c r="B2815" s="3">
        <f>_xlfn.XLOOKUP(A2815,[3]!Table13456[No заказа],[3]!Table13456[Дата
отправки],"",0,1)</f>
        <v>45717</v>
      </c>
      <c r="C2815" s="3"/>
      <c r="D2815" s="3"/>
      <c r="F2815" s="5">
        <f>_xlfn.XLOOKUP(A2815,[3]!Table13456[No заказа],[3]!Table13456[Количество],"",0,1)</f>
        <v>1</v>
      </c>
      <c r="G2815" s="5">
        <f>_xlfn.XLOOKUP(A2815,[3]!Table13456[No заказа],[3]!Table13456[Цена],"",0,1)</f>
        <v>14990</v>
      </c>
      <c r="H2815" s="2" t="str">
        <f>M01_SETTINGS!$F$2</f>
        <v>KASPI</v>
      </c>
    </row>
    <row r="2816" spans="1:8" x14ac:dyDescent="0.35">
      <c r="A2816" s="2">
        <v>507016405</v>
      </c>
      <c r="B2816" s="3">
        <f>_xlfn.XLOOKUP(A2816,[3]!Table13456[No заказа],[3]!Table13456[Дата
отправки],"",0,1)</f>
        <v>45717</v>
      </c>
      <c r="C2816" s="3"/>
      <c r="D2816" s="3"/>
      <c r="F2816" s="5">
        <f>_xlfn.XLOOKUP(A2816,[3]!Table13456[No заказа],[3]!Table13456[Количество],"",0,1)</f>
        <v>1</v>
      </c>
      <c r="G2816" s="5">
        <f>_xlfn.XLOOKUP(A2816,[3]!Table13456[No заказа],[3]!Table13456[Цена],"",0,1)</f>
        <v>14990</v>
      </c>
      <c r="H2816" s="2" t="str">
        <f>M01_SETTINGS!$F$2</f>
        <v>KASPI</v>
      </c>
    </row>
    <row r="2817" spans="1:8" x14ac:dyDescent="0.35">
      <c r="A2817" s="2">
        <v>506587466</v>
      </c>
      <c r="B2817" s="3">
        <f>_xlfn.XLOOKUP(A2817,[3]!Table13456[No заказа],[3]!Table13456[Дата
отправки],"",0,1)</f>
        <v>45717</v>
      </c>
      <c r="C2817" s="3"/>
      <c r="D2817" s="3"/>
      <c r="F2817" s="5">
        <f>_xlfn.XLOOKUP(A2817,[3]!Table13456[No заказа],[3]!Table13456[Количество],"",0,1)</f>
        <v>1</v>
      </c>
      <c r="G2817" s="5">
        <f>_xlfn.XLOOKUP(A2817,[3]!Table13456[No заказа],[3]!Table13456[Цена],"",0,1)</f>
        <v>14990</v>
      </c>
      <c r="H2817" s="2" t="str">
        <f>M01_SETTINGS!$F$2</f>
        <v>KASPI</v>
      </c>
    </row>
    <row r="2818" spans="1:8" x14ac:dyDescent="0.35">
      <c r="A2818" s="2">
        <v>506655250</v>
      </c>
      <c r="B2818" s="3">
        <f>_xlfn.XLOOKUP(A2818,[3]!Table13456[No заказа],[3]!Table13456[Дата
отправки],"",0,1)</f>
        <v>45717</v>
      </c>
      <c r="C2818" s="3"/>
      <c r="D2818" s="3"/>
      <c r="F2818" s="5">
        <f>_xlfn.XLOOKUP(A2818,[3]!Table13456[No заказа],[3]!Table13456[Количество],"",0,1)</f>
        <v>1</v>
      </c>
      <c r="G2818" s="5">
        <f>_xlfn.XLOOKUP(A2818,[3]!Table13456[No заказа],[3]!Table13456[Цена],"",0,1)</f>
        <v>14990</v>
      </c>
      <c r="H2818" s="2" t="str">
        <f>M01_SETTINGS!$F$2</f>
        <v>KASPI</v>
      </c>
    </row>
    <row r="2819" spans="1:8" x14ac:dyDescent="0.35">
      <c r="A2819" s="2">
        <v>506615363</v>
      </c>
      <c r="B2819" s="3">
        <f>_xlfn.XLOOKUP(A2819,[3]!Table13456[No заказа],[3]!Table13456[Дата
отправки],"",0,1)</f>
        <v>45717</v>
      </c>
      <c r="C2819" s="3"/>
      <c r="D2819" s="3"/>
      <c r="F2819" s="5">
        <f>_xlfn.XLOOKUP(A2819,[3]!Table13456[No заказа],[3]!Table13456[Количество],"",0,1)</f>
        <v>1</v>
      </c>
      <c r="G2819" s="5">
        <f>_xlfn.XLOOKUP(A2819,[3]!Table13456[No заказа],[3]!Table13456[Цена],"",0,1)</f>
        <v>14990</v>
      </c>
      <c r="H2819" s="2" t="str">
        <f>M01_SETTINGS!$F$2</f>
        <v>KASPI</v>
      </c>
    </row>
    <row r="2820" spans="1:8" x14ac:dyDescent="0.35">
      <c r="A2820" s="2">
        <v>506504963</v>
      </c>
      <c r="B2820" s="3">
        <f>_xlfn.XLOOKUP(A2820,[3]!Table13456[No заказа],[3]!Table13456[Дата
отправки],"",0,1)</f>
        <v>45717</v>
      </c>
      <c r="C2820" s="3"/>
      <c r="D2820" s="3"/>
      <c r="F2820" s="5">
        <f>_xlfn.XLOOKUP(A2820,[3]!Table13456[No заказа],[3]!Table13456[Количество],"",0,1)</f>
        <v>1</v>
      </c>
      <c r="G2820" s="5">
        <f>_xlfn.XLOOKUP(A2820,[3]!Table13456[No заказа],[3]!Table13456[Цена],"",0,1)</f>
        <v>8882</v>
      </c>
      <c r="H2820" s="2" t="str">
        <f>M01_SETTINGS!$F$2</f>
        <v>KASPI</v>
      </c>
    </row>
    <row r="2821" spans="1:8" x14ac:dyDescent="0.35">
      <c r="A2821" s="2">
        <v>506792070</v>
      </c>
      <c r="B2821" s="3">
        <f>_xlfn.XLOOKUP(A2821,[3]!Table13456[No заказа],[3]!Table13456[Дата
отправки],"",0,1)</f>
        <v>45717</v>
      </c>
      <c r="C2821" s="3"/>
      <c r="D2821" s="3"/>
      <c r="F2821" s="5">
        <f>_xlfn.XLOOKUP(A2821,[3]!Table13456[No заказа],[3]!Table13456[Количество],"",0,1)</f>
        <v>1</v>
      </c>
      <c r="G2821" s="5">
        <f>_xlfn.XLOOKUP(A2821,[3]!Table13456[No заказа],[3]!Table13456[Цена],"",0,1)</f>
        <v>9000</v>
      </c>
      <c r="H2821" s="2" t="str">
        <f>M01_SETTINGS!$F$2</f>
        <v>KASPI</v>
      </c>
    </row>
    <row r="2822" spans="1:8" x14ac:dyDescent="0.35">
      <c r="A2822" s="2">
        <v>506530701</v>
      </c>
      <c r="B2822" s="3">
        <f>_xlfn.XLOOKUP(A2822,[3]!Table13456[No заказа],[3]!Table13456[Дата
отправки],"",0,1)</f>
        <v>45717</v>
      </c>
      <c r="C2822" s="3"/>
      <c r="D2822" s="3"/>
      <c r="F2822" s="5">
        <f>_xlfn.XLOOKUP(A2822,[3]!Table13456[No заказа],[3]!Table13456[Количество],"",0,1)</f>
        <v>1</v>
      </c>
      <c r="G2822" s="5">
        <f>_xlfn.XLOOKUP(A2822,[3]!Table13456[No заказа],[3]!Table13456[Цена],"",0,1)</f>
        <v>9985</v>
      </c>
      <c r="H2822" s="2" t="str">
        <f>M01_SETTINGS!$F$2</f>
        <v>KASPI</v>
      </c>
    </row>
    <row r="2823" spans="1:8" x14ac:dyDescent="0.35">
      <c r="A2823" s="2">
        <v>506832860</v>
      </c>
      <c r="B2823" s="3">
        <f>_xlfn.XLOOKUP(A2823,[3]!Table13456[No заказа],[3]!Table13456[Дата
отправки],"",0,1)</f>
        <v>45717</v>
      </c>
      <c r="C2823" s="3"/>
      <c r="D2823" s="3"/>
      <c r="F2823" s="5">
        <f>_xlfn.XLOOKUP(A2823,[3]!Table13456[No заказа],[3]!Table13456[Количество],"",0,1)</f>
        <v>1</v>
      </c>
      <c r="G2823" s="5">
        <f>_xlfn.XLOOKUP(A2823,[3]!Table13456[No заказа],[3]!Table13456[Цена],"",0,1)</f>
        <v>9460</v>
      </c>
      <c r="H2823" s="2" t="str">
        <f>M01_SETTINGS!$F$2</f>
        <v>KASPI</v>
      </c>
    </row>
    <row r="2824" spans="1:8" x14ac:dyDescent="0.35">
      <c r="A2824" s="2">
        <v>506677109</v>
      </c>
      <c r="B2824" s="3">
        <f>_xlfn.XLOOKUP(A2824,[3]!Table13456[No заказа],[3]!Table13456[Дата
отправки],"",0,1)</f>
        <v>45717</v>
      </c>
      <c r="C2824" s="3"/>
      <c r="D2824" s="3"/>
      <c r="F2824" s="5">
        <f>_xlfn.XLOOKUP(A2824,[3]!Table13456[No заказа],[3]!Table13456[Количество],"",0,1)</f>
        <v>1</v>
      </c>
      <c r="G2824" s="5">
        <f>_xlfn.XLOOKUP(A2824,[3]!Table13456[No заказа],[3]!Table13456[Цена],"",0,1)</f>
        <v>9867</v>
      </c>
      <c r="H2824" s="2" t="str">
        <f>M01_SETTINGS!$F$2</f>
        <v>KASPI</v>
      </c>
    </row>
    <row r="2825" spans="1:8" x14ac:dyDescent="0.35">
      <c r="A2825" s="2">
        <v>506559825</v>
      </c>
      <c r="B2825" s="3">
        <f>_xlfn.XLOOKUP(A2825,[3]!Table13456[No заказа],[3]!Table13456[Дата
отправки],"",0,1)</f>
        <v>45717</v>
      </c>
      <c r="C2825" s="3"/>
      <c r="D2825" s="3"/>
      <c r="F2825" s="5">
        <f>_xlfn.XLOOKUP(A2825,[3]!Table13456[No заказа],[3]!Table13456[Количество],"",0,1)</f>
        <v>1</v>
      </c>
      <c r="G2825" s="5">
        <f>_xlfn.XLOOKUP(A2825,[3]!Table13456[No заказа],[3]!Table13456[Цена],"",0,1)</f>
        <v>10882</v>
      </c>
      <c r="H2825" s="2" t="str">
        <f>M01_SETTINGS!$F$2</f>
        <v>KASPI</v>
      </c>
    </row>
    <row r="2826" spans="1:8" x14ac:dyDescent="0.35">
      <c r="A2826" s="2">
        <v>506690962</v>
      </c>
      <c r="B2826" s="3">
        <f>_xlfn.XLOOKUP(A2826,[3]!Table13456[No заказа],[3]!Table13456[Дата
отправки],"",0,1)</f>
        <v>45717</v>
      </c>
      <c r="C2826" s="3"/>
      <c r="D2826" s="3"/>
      <c r="F2826" s="5">
        <f>_xlfn.XLOOKUP(A2826,[3]!Table13456[No заказа],[3]!Table13456[Количество],"",0,1)</f>
        <v>1</v>
      </c>
      <c r="G2826" s="5">
        <f>_xlfn.XLOOKUP(A2826,[3]!Table13456[No заказа],[3]!Table13456[Цена],"",0,1)</f>
        <v>11996</v>
      </c>
      <c r="H2826" s="2" t="str">
        <f>M01_SETTINGS!$F$2</f>
        <v>KASPI</v>
      </c>
    </row>
    <row r="2827" spans="1:8" x14ac:dyDescent="0.35">
      <c r="A2827" s="2">
        <v>507035348</v>
      </c>
      <c r="B2827" s="3">
        <f>_xlfn.XLOOKUP(A2827,[3]!Table13456[No заказа],[3]!Table13456[Дата
отправки],"",0,1)</f>
        <v>45717</v>
      </c>
      <c r="C2827" s="3"/>
      <c r="D2827" s="3"/>
      <c r="F2827" s="5">
        <f>_xlfn.XLOOKUP(A2827,[3]!Table13456[No заказа],[3]!Table13456[Количество],"",0,1)</f>
        <v>1</v>
      </c>
      <c r="G2827" s="5">
        <f>_xlfn.XLOOKUP(A2827,[3]!Table13456[No заказа],[3]!Table13456[Цена],"",0,1)</f>
        <v>10894</v>
      </c>
      <c r="H2827" s="2" t="str">
        <f>M01_SETTINGS!$F$2</f>
        <v>KASPI</v>
      </c>
    </row>
    <row r="2828" spans="1:8" x14ac:dyDescent="0.35">
      <c r="A2828" s="2">
        <v>506469568</v>
      </c>
      <c r="B2828" s="3">
        <f>_xlfn.XLOOKUP(A2828,[3]!Table13456[No заказа],[3]!Table13456[Дата
отправки],"",0,1)</f>
        <v>45717</v>
      </c>
      <c r="C2828" s="3"/>
      <c r="D2828" s="3"/>
      <c r="F2828" s="5">
        <f>_xlfn.XLOOKUP(A2828,[3]!Table13456[No заказа],[3]!Table13456[Количество],"",0,1)</f>
        <v>1</v>
      </c>
      <c r="G2828" s="5">
        <f>_xlfn.XLOOKUP(A2828,[3]!Table13456[No заказа],[3]!Table13456[Цена],"",0,1)</f>
        <v>37849</v>
      </c>
      <c r="H2828" s="2" t="str">
        <f>M01_SETTINGS!$F$2</f>
        <v>KASPI</v>
      </c>
    </row>
    <row r="2829" spans="1:8" x14ac:dyDescent="0.35">
      <c r="A2829" s="2">
        <v>505893429</v>
      </c>
      <c r="B2829" s="3">
        <f>_xlfn.XLOOKUP(A2829,[3]!Table13456[No заказа],[3]!Table13456[Дата
отправки],"",0,1)</f>
        <v>45716</v>
      </c>
      <c r="C2829" s="3"/>
      <c r="D2829" s="3"/>
      <c r="F2829" s="5">
        <f>_xlfn.XLOOKUP(A2829,[3]!Table13456[No заказа],[3]!Table13456[Количество],"",0,1)</f>
        <v>1</v>
      </c>
      <c r="G2829" s="5">
        <f>_xlfn.XLOOKUP(A2829,[3]!Table13456[No заказа],[3]!Table13456[Цена],"",0,1)</f>
        <v>8799</v>
      </c>
      <c r="H2829" s="2" t="str">
        <f>M01_SETTINGS!$F$2</f>
        <v>KASPI</v>
      </c>
    </row>
    <row r="2830" spans="1:8" x14ac:dyDescent="0.35">
      <c r="A2830" s="2">
        <v>506370225</v>
      </c>
      <c r="B2830" s="3">
        <f>_xlfn.XLOOKUP(A2830,[3]!Table13456[No заказа],[3]!Table13456[Дата
отправки],"",0,1)</f>
        <v>45717</v>
      </c>
      <c r="C2830" s="3"/>
      <c r="D2830" s="3"/>
      <c r="F2830" s="5">
        <f>_xlfn.XLOOKUP(A2830,[3]!Table13456[No заказа],[3]!Table13456[Количество],"",0,1)</f>
        <v>1</v>
      </c>
      <c r="G2830" s="5">
        <f>_xlfn.XLOOKUP(A2830,[3]!Table13456[No заказа],[3]!Table13456[Цена],"",0,1)</f>
        <v>8770</v>
      </c>
      <c r="H2830" s="2" t="str">
        <f>M01_SETTINGS!$F$2</f>
        <v>KASPI</v>
      </c>
    </row>
    <row r="2831" spans="1:8" x14ac:dyDescent="0.35">
      <c r="A2831" s="2">
        <v>505930926</v>
      </c>
      <c r="B2831" s="3">
        <f>_xlfn.XLOOKUP(A2831,[3]!Table13456[No заказа],[3]!Table13456[Дата
отправки],"",0,1)</f>
        <v>45716</v>
      </c>
      <c r="C2831" s="3"/>
      <c r="D2831" s="3"/>
      <c r="F2831" s="5">
        <f>_xlfn.XLOOKUP(A2831,[3]!Table13456[No заказа],[3]!Table13456[Количество],"",0,1)</f>
        <v>2</v>
      </c>
      <c r="G2831" s="5">
        <f>_xlfn.XLOOKUP(A2831,[3]!Table13456[No заказа],[3]!Table13456[Цена],"",0,1)</f>
        <v>17708</v>
      </c>
      <c r="H2831" s="2" t="str">
        <f>M01_SETTINGS!$F$2</f>
        <v>KASPI</v>
      </c>
    </row>
    <row r="2832" spans="1:8" x14ac:dyDescent="0.35">
      <c r="A2832" s="2">
        <v>506159338</v>
      </c>
      <c r="B2832" s="3">
        <f>_xlfn.XLOOKUP(A2832,[3]!Table13456[No заказа],[3]!Table13456[Дата
отправки],"",0,1)</f>
        <v>45716</v>
      </c>
      <c r="C2832" s="3"/>
      <c r="D2832" s="3"/>
      <c r="F2832" s="5">
        <f>_xlfn.XLOOKUP(A2832,[3]!Table13456[No заказа],[3]!Table13456[Количество],"",0,1)</f>
        <v>1</v>
      </c>
      <c r="G2832" s="5">
        <f>_xlfn.XLOOKUP(A2832,[3]!Table13456[No заказа],[3]!Table13456[Цена],"",0,1)</f>
        <v>8798</v>
      </c>
      <c r="H2832" s="2" t="str">
        <f>M01_SETTINGS!$F$2</f>
        <v>KASPI</v>
      </c>
    </row>
    <row r="2833" spans="1:8" x14ac:dyDescent="0.35">
      <c r="A2833" s="2">
        <v>506200155</v>
      </c>
      <c r="B2833" s="3">
        <f>_xlfn.XLOOKUP(A2833,[3]!Table13456[No заказа],[3]!Table13456[Дата
отправки],"",0,1)</f>
        <v>45716</v>
      </c>
      <c r="C2833" s="3"/>
      <c r="D2833" s="3"/>
      <c r="F2833" s="5">
        <f>_xlfn.XLOOKUP(A2833,[3]!Table13456[No заказа],[3]!Table13456[Количество],"",0,1)</f>
        <v>1</v>
      </c>
      <c r="G2833" s="5">
        <f>_xlfn.XLOOKUP(A2833,[3]!Table13456[No заказа],[3]!Table13456[Цена],"",0,1)</f>
        <v>8890</v>
      </c>
      <c r="H2833" s="2" t="str">
        <f>M01_SETTINGS!$F$2</f>
        <v>KASPI</v>
      </c>
    </row>
    <row r="2834" spans="1:8" x14ac:dyDescent="0.35">
      <c r="A2834" s="2">
        <v>506355116</v>
      </c>
      <c r="B2834" s="3">
        <f>_xlfn.XLOOKUP(A2834,[3]!Table13456[No заказа],[3]!Table13456[Дата
отправки],"",0,1)</f>
        <v>45716</v>
      </c>
      <c r="C2834" s="3"/>
      <c r="D2834" s="3"/>
      <c r="F2834" s="5">
        <f>_xlfn.XLOOKUP(A2834,[3]!Table13456[No заказа],[3]!Table13456[Количество],"",0,1)</f>
        <v>1</v>
      </c>
      <c r="G2834" s="5">
        <f>_xlfn.XLOOKUP(A2834,[3]!Table13456[No заказа],[3]!Table13456[Цена],"",0,1)</f>
        <v>9000</v>
      </c>
      <c r="H2834" s="2" t="str">
        <f>M01_SETTINGS!$F$2</f>
        <v>KASPI</v>
      </c>
    </row>
    <row r="2835" spans="1:8" x14ac:dyDescent="0.35">
      <c r="A2835" s="2">
        <v>506284554</v>
      </c>
      <c r="B2835" s="3">
        <f>_xlfn.XLOOKUP(A2835,[3]!Table13456[No заказа],[3]!Table13456[Дата
отправки],"",0,1)</f>
        <v>45716</v>
      </c>
      <c r="C2835" s="3"/>
      <c r="D2835" s="3"/>
      <c r="F2835" s="5">
        <f>_xlfn.XLOOKUP(A2835,[3]!Table13456[No заказа],[3]!Table13456[Количество],"",0,1)</f>
        <v>1</v>
      </c>
      <c r="G2835" s="5">
        <f>_xlfn.XLOOKUP(A2835,[3]!Table13456[No заказа],[3]!Table13456[Цена],"",0,1)</f>
        <v>8936</v>
      </c>
      <c r="H2835" s="2" t="str">
        <f>M01_SETTINGS!$F$2</f>
        <v>KASPI</v>
      </c>
    </row>
    <row r="2836" spans="1:8" x14ac:dyDescent="0.35">
      <c r="A2836" s="2">
        <v>506179613</v>
      </c>
      <c r="B2836" s="3">
        <f>_xlfn.XLOOKUP(A2836,[3]!Table13456[No заказа],[3]!Table13456[Дата
отправки],"",0,1)</f>
        <v>45716</v>
      </c>
      <c r="C2836" s="3"/>
      <c r="D2836" s="3"/>
      <c r="F2836" s="5">
        <f>_xlfn.XLOOKUP(A2836,[3]!Table13456[No заказа],[3]!Table13456[Количество],"",0,1)</f>
        <v>1</v>
      </c>
      <c r="G2836" s="5">
        <f>_xlfn.XLOOKUP(A2836,[3]!Table13456[No заказа],[3]!Table13456[Цена],"",0,1)</f>
        <v>8998</v>
      </c>
      <c r="H2836" s="2" t="str">
        <f>M01_SETTINGS!$F$2</f>
        <v>KASPI</v>
      </c>
    </row>
    <row r="2837" spans="1:8" x14ac:dyDescent="0.35">
      <c r="A2837" s="2">
        <v>506120387</v>
      </c>
      <c r="B2837" s="3">
        <f>_xlfn.XLOOKUP(A2837,[3]!Table13456[No заказа],[3]!Table13456[Дата
отправки],"",0,1)</f>
        <v>45716</v>
      </c>
      <c r="C2837" s="3"/>
      <c r="D2837" s="3"/>
      <c r="F2837" s="5">
        <f>_xlfn.XLOOKUP(A2837,[3]!Table13456[No заказа],[3]!Table13456[Количество],"",0,1)</f>
        <v>1</v>
      </c>
      <c r="G2837" s="5">
        <f>_xlfn.XLOOKUP(A2837,[3]!Table13456[No заказа],[3]!Table13456[Цена],"",0,1)</f>
        <v>8940</v>
      </c>
      <c r="H2837" s="2" t="str">
        <f>M01_SETTINGS!$F$2</f>
        <v>KASPI</v>
      </c>
    </row>
    <row r="2838" spans="1:8" x14ac:dyDescent="0.35">
      <c r="A2838" s="2">
        <v>505972703</v>
      </c>
      <c r="B2838" s="3">
        <f>_xlfn.XLOOKUP(A2838,[3]!Table13456[No заказа],[3]!Table13456[Дата
отправки],"",0,1)</f>
        <v>45716</v>
      </c>
      <c r="C2838" s="3"/>
      <c r="D2838" s="3"/>
      <c r="F2838" s="5">
        <f>_xlfn.XLOOKUP(A2838,[3]!Table13456[No заказа],[3]!Table13456[Количество],"",0,1)</f>
        <v>1</v>
      </c>
      <c r="G2838" s="5">
        <f>_xlfn.XLOOKUP(A2838,[3]!Table13456[No заказа],[3]!Table13456[Цена],"",0,1)</f>
        <v>8917</v>
      </c>
      <c r="H2838" s="2" t="str">
        <f>M01_SETTINGS!$F$2</f>
        <v>KASPI</v>
      </c>
    </row>
    <row r="2839" spans="1:8" x14ac:dyDescent="0.35">
      <c r="A2839" s="2">
        <v>505979429</v>
      </c>
      <c r="B2839" s="3">
        <f>_xlfn.XLOOKUP(A2839,[3]!Table13456[No заказа],[3]!Table13456[Дата
отправки],"",0,1)</f>
        <v>45716</v>
      </c>
      <c r="C2839" s="3"/>
      <c r="D2839" s="3"/>
      <c r="F2839" s="5">
        <f>_xlfn.XLOOKUP(A2839,[3]!Table13456[No заказа],[3]!Table13456[Количество],"",0,1)</f>
        <v>1</v>
      </c>
      <c r="G2839" s="5">
        <f>_xlfn.XLOOKUP(A2839,[3]!Table13456[No заказа],[3]!Table13456[Цена],"",0,1)</f>
        <v>10996</v>
      </c>
      <c r="H2839" s="2" t="str">
        <f>M01_SETTINGS!$F$2</f>
        <v>KASPI</v>
      </c>
    </row>
    <row r="2840" spans="1:8" x14ac:dyDescent="0.35">
      <c r="A2840" s="2">
        <v>506141816</v>
      </c>
      <c r="B2840" s="3">
        <f>_xlfn.XLOOKUP(A2840,[3]!Table13456[No заказа],[3]!Table13456[Дата
отправки],"",0,1)</f>
        <v>45716</v>
      </c>
      <c r="C2840" s="3"/>
      <c r="D2840" s="3"/>
      <c r="F2840" s="5">
        <f>_xlfn.XLOOKUP(A2840,[3]!Table13456[No заказа],[3]!Table13456[Количество],"",0,1)</f>
        <v>1</v>
      </c>
      <c r="G2840" s="5">
        <f>_xlfn.XLOOKUP(A2840,[3]!Table13456[No заказа],[3]!Table13456[Цена],"",0,1)</f>
        <v>8662</v>
      </c>
      <c r="H2840" s="2" t="str">
        <f>M01_SETTINGS!$F$2</f>
        <v>KASPI</v>
      </c>
    </row>
    <row r="2841" spans="1:8" x14ac:dyDescent="0.35">
      <c r="A2841" s="2">
        <v>506175999</v>
      </c>
      <c r="B2841" s="3">
        <f>_xlfn.XLOOKUP(A2841,[3]!Table13456[No заказа],[3]!Table13456[Дата
отправки],"",0,1)</f>
        <v>45716</v>
      </c>
      <c r="C2841" s="3"/>
      <c r="D2841" s="3"/>
      <c r="F2841" s="5">
        <f>_xlfn.XLOOKUP(A2841,[3]!Table13456[No заказа],[3]!Table13456[Количество],"",0,1)</f>
        <v>1</v>
      </c>
      <c r="G2841" s="5">
        <f>_xlfn.XLOOKUP(A2841,[3]!Table13456[No заказа],[3]!Table13456[Цена],"",0,1)</f>
        <v>10493</v>
      </c>
      <c r="H2841" s="2" t="str">
        <f>M01_SETTINGS!$F$2</f>
        <v>KASPI</v>
      </c>
    </row>
    <row r="2842" spans="1:8" x14ac:dyDescent="0.35">
      <c r="A2842" s="2">
        <v>505867029</v>
      </c>
      <c r="B2842" s="3">
        <f>_xlfn.XLOOKUP(A2842,[3]!Table13456[No заказа],[3]!Table13456[Дата
отправки],"",0,1)</f>
        <v>45716</v>
      </c>
      <c r="C2842" s="3"/>
      <c r="D2842" s="3"/>
      <c r="F2842" s="5">
        <f>_xlfn.XLOOKUP(A2842,[3]!Table13456[No заказа],[3]!Table13456[Количество],"",0,1)</f>
        <v>1</v>
      </c>
      <c r="G2842" s="5">
        <f>_xlfn.XLOOKUP(A2842,[3]!Table13456[No заказа],[3]!Table13456[Цена],"",0,1)</f>
        <v>10966</v>
      </c>
      <c r="H2842" s="2" t="str">
        <f>M01_SETTINGS!$F$2</f>
        <v>KASPI</v>
      </c>
    </row>
    <row r="2843" spans="1:8" x14ac:dyDescent="0.35">
      <c r="A2843" s="2">
        <v>506015751</v>
      </c>
      <c r="B2843" s="3">
        <f>_xlfn.XLOOKUP(A2843,[3]!Table13456[No заказа],[3]!Table13456[Дата
отправки],"",0,1)</f>
        <v>45716</v>
      </c>
      <c r="C2843" s="3"/>
      <c r="D2843" s="3"/>
      <c r="F2843" s="5">
        <f>_xlfn.XLOOKUP(A2843,[3]!Table13456[No заказа],[3]!Table13456[Количество],"",0,1)</f>
        <v>1</v>
      </c>
      <c r="G2843" s="5">
        <f>_xlfn.XLOOKUP(A2843,[3]!Table13456[No заказа],[3]!Table13456[Цена],"",0,1)</f>
        <v>9378</v>
      </c>
      <c r="H2843" s="2" t="str">
        <f>M01_SETTINGS!$F$2</f>
        <v>KASPI</v>
      </c>
    </row>
    <row r="2844" spans="1:8" x14ac:dyDescent="0.35">
      <c r="A2844" s="2">
        <v>506092470</v>
      </c>
      <c r="B2844" s="3">
        <f>_xlfn.XLOOKUP(A2844,[3]!Table13456[No заказа],[3]!Table13456[Дата
отправки],"",0,1)</f>
        <v>45716</v>
      </c>
      <c r="C2844" s="3"/>
      <c r="D2844" s="3"/>
      <c r="F2844" s="5">
        <f>_xlfn.XLOOKUP(A2844,[3]!Table13456[No заказа],[3]!Table13456[Количество],"",0,1)</f>
        <v>1</v>
      </c>
      <c r="G2844" s="5">
        <f>_xlfn.XLOOKUP(A2844,[3]!Table13456[No заказа],[3]!Table13456[Цена],"",0,1)</f>
        <v>8977</v>
      </c>
      <c r="H2844" s="2" t="str">
        <f>M01_SETTINGS!$F$2</f>
        <v>KASPI</v>
      </c>
    </row>
    <row r="2845" spans="1:8" x14ac:dyDescent="0.35">
      <c r="A2845" s="2">
        <v>506142480</v>
      </c>
      <c r="B2845" s="3">
        <f>_xlfn.XLOOKUP(A2845,[3]!Table13456[No заказа],[3]!Table13456[Дата
отправки],"",0,1)</f>
        <v>45716</v>
      </c>
      <c r="C2845" s="3"/>
      <c r="D2845" s="3"/>
      <c r="F2845" s="5">
        <f>_xlfn.XLOOKUP(A2845,[3]!Table13456[No заказа],[3]!Table13456[Количество],"",0,1)</f>
        <v>1</v>
      </c>
      <c r="G2845" s="5">
        <f>_xlfn.XLOOKUP(A2845,[3]!Table13456[No заказа],[3]!Table13456[Цена],"",0,1)</f>
        <v>8999</v>
      </c>
      <c r="H2845" s="2" t="str">
        <f>M01_SETTINGS!$F$2</f>
        <v>KASPI</v>
      </c>
    </row>
    <row r="2846" spans="1:8" x14ac:dyDescent="0.35">
      <c r="A2846" s="2">
        <v>505861305</v>
      </c>
      <c r="B2846" s="3">
        <f>_xlfn.XLOOKUP(A2846,[3]!Table13456[No заказа],[3]!Table13456[Дата
отправки],"",0,1)</f>
        <v>45716</v>
      </c>
      <c r="C2846" s="3"/>
      <c r="D2846" s="3"/>
      <c r="F2846" s="5">
        <f>_xlfn.XLOOKUP(A2846,[3]!Table13456[No заказа],[3]!Table13456[Количество],"",0,1)</f>
        <v>1</v>
      </c>
      <c r="G2846" s="5">
        <f>_xlfn.XLOOKUP(A2846,[3]!Table13456[No заказа],[3]!Table13456[Цена],"",0,1)</f>
        <v>8958</v>
      </c>
      <c r="H2846" s="2" t="str">
        <f>M01_SETTINGS!$F$2</f>
        <v>KASPI</v>
      </c>
    </row>
    <row r="2847" spans="1:8" x14ac:dyDescent="0.35">
      <c r="A2847" s="2">
        <v>506146102</v>
      </c>
      <c r="B2847" s="3">
        <f>_xlfn.XLOOKUP(A2847,[3]!Table13456[No заказа],[3]!Table13456[Дата
отправки],"",0,1)</f>
        <v>45716</v>
      </c>
      <c r="C2847" s="3"/>
      <c r="D2847" s="3"/>
      <c r="F2847" s="5">
        <f>_xlfn.XLOOKUP(A2847,[3]!Table13456[No заказа],[3]!Table13456[Количество],"",0,1)</f>
        <v>2</v>
      </c>
      <c r="G2847" s="5">
        <f>_xlfn.XLOOKUP(A2847,[3]!Table13456[No заказа],[3]!Table13456[Цена],"",0,1)</f>
        <v>17550</v>
      </c>
      <c r="H2847" s="2" t="str">
        <f>M01_SETTINGS!$F$2</f>
        <v>KASPI</v>
      </c>
    </row>
    <row r="2848" spans="1:8" x14ac:dyDescent="0.35">
      <c r="A2848" s="2">
        <v>506069005</v>
      </c>
      <c r="B2848" s="3">
        <f>_xlfn.XLOOKUP(A2848,[3]!Table13456[No заказа],[3]!Table13456[Дата
отправки],"",0,1)</f>
        <v>45716</v>
      </c>
      <c r="C2848" s="3"/>
      <c r="D2848" s="3"/>
      <c r="F2848" s="5">
        <f>_xlfn.XLOOKUP(A2848,[3]!Table13456[No заказа],[3]!Table13456[Количество],"",0,1)</f>
        <v>1</v>
      </c>
      <c r="G2848" s="5">
        <f>_xlfn.XLOOKUP(A2848,[3]!Table13456[No заказа],[3]!Table13456[Цена],"",0,1)</f>
        <v>8825</v>
      </c>
      <c r="H2848" s="2" t="str">
        <f>M01_SETTINGS!$F$2</f>
        <v>KASPI</v>
      </c>
    </row>
    <row r="2849" spans="1:8" x14ac:dyDescent="0.35">
      <c r="A2849" s="2">
        <v>506067976</v>
      </c>
      <c r="B2849" s="3">
        <f>_xlfn.XLOOKUP(A2849,[3]!Table13456[No заказа],[3]!Table13456[Дата
отправки],"",0,1)</f>
        <v>45716</v>
      </c>
      <c r="C2849" s="3"/>
      <c r="D2849" s="3"/>
      <c r="F2849" s="5">
        <f>_xlfn.XLOOKUP(A2849,[3]!Table13456[No заказа],[3]!Table13456[Количество],"",0,1)</f>
        <v>1</v>
      </c>
      <c r="G2849" s="5">
        <f>_xlfn.XLOOKUP(A2849,[3]!Table13456[No заказа],[3]!Table13456[Цена],"",0,1)</f>
        <v>9359</v>
      </c>
      <c r="H2849" s="2" t="str">
        <f>M01_SETTINGS!$F$2</f>
        <v>KASPI</v>
      </c>
    </row>
    <row r="2850" spans="1:8" x14ac:dyDescent="0.35">
      <c r="A2850" s="2">
        <v>505986322</v>
      </c>
      <c r="B2850" s="3">
        <f>_xlfn.XLOOKUP(A2850,[3]!Table13456[No заказа],[3]!Table13456[Дата
отправки],"",0,1)</f>
        <v>45716</v>
      </c>
      <c r="C2850" s="3"/>
      <c r="D2850" s="3"/>
      <c r="F2850" s="5">
        <f>_xlfn.XLOOKUP(A2850,[3]!Table13456[No заказа],[3]!Table13456[Количество],"",0,1)</f>
        <v>1</v>
      </c>
      <c r="G2850" s="5">
        <f>_xlfn.XLOOKUP(A2850,[3]!Table13456[No заказа],[3]!Table13456[Цена],"",0,1)</f>
        <v>9386</v>
      </c>
      <c r="H2850" s="2" t="str">
        <f>M01_SETTINGS!$F$2</f>
        <v>KASPI</v>
      </c>
    </row>
    <row r="2851" spans="1:8" x14ac:dyDescent="0.35">
      <c r="A2851" s="2">
        <v>506105053</v>
      </c>
      <c r="B2851" s="3">
        <f>_xlfn.XLOOKUP(A2851,[3]!Table13456[No заказа],[3]!Table13456[Дата
отправки],"",0,1)</f>
        <v>45716</v>
      </c>
      <c r="C2851" s="3"/>
      <c r="D2851" s="3"/>
      <c r="F2851" s="5">
        <f>_xlfn.XLOOKUP(A2851,[3]!Table13456[No заказа],[3]!Table13456[Количество],"",0,1)</f>
        <v>1</v>
      </c>
      <c r="G2851" s="5">
        <f>_xlfn.XLOOKUP(A2851,[3]!Table13456[No заказа],[3]!Table13456[Цена],"",0,1)</f>
        <v>12751</v>
      </c>
      <c r="H2851" s="2" t="str">
        <f>M01_SETTINGS!$F$2</f>
        <v>KASPI</v>
      </c>
    </row>
    <row r="2852" spans="1:8" x14ac:dyDescent="0.35">
      <c r="A2852" s="2">
        <v>506108859</v>
      </c>
      <c r="B2852" s="3">
        <f>_xlfn.XLOOKUP(A2852,[3]!Table13456[No заказа],[3]!Table13456[Дата
отправки],"",0,1)</f>
        <v>45716</v>
      </c>
      <c r="C2852" s="3"/>
      <c r="D2852" s="3"/>
      <c r="F2852" s="5">
        <f>_xlfn.XLOOKUP(A2852,[3]!Table13456[No заказа],[3]!Table13456[Количество],"",0,1)</f>
        <v>1</v>
      </c>
      <c r="G2852" s="5">
        <f>_xlfn.XLOOKUP(A2852,[3]!Table13456[No заказа],[3]!Table13456[Цена],"",0,1)</f>
        <v>8904</v>
      </c>
      <c r="H2852" s="2" t="str">
        <f>M01_SETTINGS!$F$2</f>
        <v>KASPI</v>
      </c>
    </row>
    <row r="2853" spans="1:8" x14ac:dyDescent="0.35">
      <c r="A2853" s="2">
        <v>506110960</v>
      </c>
      <c r="B2853" s="3">
        <f>_xlfn.XLOOKUP(A2853,[3]!Table13456[No заказа],[3]!Table13456[Дата
отправки],"",0,1)</f>
        <v>45716</v>
      </c>
      <c r="C2853" s="3"/>
      <c r="D2853" s="3"/>
      <c r="F2853" s="5">
        <f>_xlfn.XLOOKUP(A2853,[3]!Table13456[No заказа],[3]!Table13456[Количество],"",0,1)</f>
        <v>1</v>
      </c>
      <c r="G2853" s="5">
        <f>_xlfn.XLOOKUP(A2853,[3]!Table13456[No заказа],[3]!Table13456[Цена],"",0,1)</f>
        <v>14990</v>
      </c>
      <c r="H2853" s="2" t="str">
        <f>M01_SETTINGS!$F$2</f>
        <v>KASPI</v>
      </c>
    </row>
    <row r="2854" spans="1:8" x14ac:dyDescent="0.35">
      <c r="A2854" s="2">
        <v>506395666</v>
      </c>
      <c r="B2854" s="3">
        <f>_xlfn.XLOOKUP(A2854,[3]!Table13456[No заказа],[3]!Table13456[Дата
отправки],"",0,1)</f>
        <v>45716</v>
      </c>
      <c r="C2854" s="3"/>
      <c r="D2854" s="3"/>
      <c r="F2854" s="5">
        <f>_xlfn.XLOOKUP(A2854,[3]!Table13456[No заказа],[3]!Table13456[Количество],"",0,1)</f>
        <v>1</v>
      </c>
      <c r="G2854" s="5">
        <f>_xlfn.XLOOKUP(A2854,[3]!Table13456[No заказа],[3]!Table13456[Цена],"",0,1)</f>
        <v>14990</v>
      </c>
      <c r="H2854" s="2" t="str">
        <f>M01_SETTINGS!$F$2</f>
        <v>KASPI</v>
      </c>
    </row>
    <row r="2855" spans="1:8" x14ac:dyDescent="0.35">
      <c r="A2855" s="2">
        <v>506173054</v>
      </c>
      <c r="B2855" s="3">
        <f>_xlfn.XLOOKUP(A2855,[3]!Table13456[No заказа],[3]!Table13456[Дата
отправки],"",0,1)</f>
        <v>45716</v>
      </c>
      <c r="C2855" s="3"/>
      <c r="D2855" s="3"/>
      <c r="F2855" s="5">
        <f>_xlfn.XLOOKUP(A2855,[3]!Table13456[No заказа],[3]!Table13456[Количество],"",0,1)</f>
        <v>1</v>
      </c>
      <c r="G2855" s="5">
        <f>_xlfn.XLOOKUP(A2855,[3]!Table13456[No заказа],[3]!Table13456[Цена],"",0,1)</f>
        <v>14990</v>
      </c>
      <c r="H2855" s="2" t="str">
        <f>M01_SETTINGS!$F$2</f>
        <v>KASPI</v>
      </c>
    </row>
    <row r="2856" spans="1:8" x14ac:dyDescent="0.35">
      <c r="A2856" s="2">
        <v>505859712</v>
      </c>
      <c r="B2856" s="3">
        <f>_xlfn.XLOOKUP(A2856,[3]!Table13456[No заказа],[3]!Table13456[Дата
отправки],"",0,1)</f>
        <v>45716</v>
      </c>
      <c r="C2856" s="3"/>
      <c r="D2856" s="3"/>
      <c r="F2856" s="5">
        <f>_xlfn.XLOOKUP(A2856,[3]!Table13456[No заказа],[3]!Table13456[Количество],"",0,1)</f>
        <v>1</v>
      </c>
      <c r="G2856" s="5">
        <f>_xlfn.XLOOKUP(A2856,[3]!Table13456[No заказа],[3]!Table13456[Цена],"",0,1)</f>
        <v>14990</v>
      </c>
      <c r="H2856" s="2" t="str">
        <f>M01_SETTINGS!$F$2</f>
        <v>KASPI</v>
      </c>
    </row>
    <row r="2857" spans="1:8" x14ac:dyDescent="0.35">
      <c r="A2857" s="2">
        <v>505975268</v>
      </c>
      <c r="B2857" s="3">
        <f>_xlfn.XLOOKUP(A2857,[3]!Table13456[No заказа],[3]!Table13456[Дата
отправки],"",0,1)</f>
        <v>45716</v>
      </c>
      <c r="C2857" s="3"/>
      <c r="D2857" s="3"/>
      <c r="F2857" s="5">
        <f>_xlfn.XLOOKUP(A2857,[3]!Table13456[No заказа],[3]!Table13456[Количество],"",0,1)</f>
        <v>1</v>
      </c>
      <c r="G2857" s="5">
        <f>_xlfn.XLOOKUP(A2857,[3]!Table13456[No заказа],[3]!Table13456[Цена],"",0,1)</f>
        <v>14990</v>
      </c>
      <c r="H2857" s="2" t="str">
        <f>M01_SETTINGS!$F$2</f>
        <v>KASPI</v>
      </c>
    </row>
    <row r="2858" spans="1:8" x14ac:dyDescent="0.35">
      <c r="A2858" s="2">
        <v>505967000</v>
      </c>
      <c r="B2858" s="3">
        <f>_xlfn.XLOOKUP(A2858,[3]!Table13456[No заказа],[3]!Table13456[Дата
отправки],"",0,1)</f>
        <v>45716</v>
      </c>
      <c r="C2858" s="3"/>
      <c r="D2858" s="3"/>
      <c r="F2858" s="5">
        <f>_xlfn.XLOOKUP(A2858,[3]!Table13456[No заказа],[3]!Table13456[Количество],"",0,1)</f>
        <v>1</v>
      </c>
      <c r="G2858" s="5">
        <f>_xlfn.XLOOKUP(A2858,[3]!Table13456[No заказа],[3]!Table13456[Цена],"",0,1)</f>
        <v>14990</v>
      </c>
      <c r="H2858" s="2" t="str">
        <f>M01_SETTINGS!$F$2</f>
        <v>KASPI</v>
      </c>
    </row>
    <row r="2859" spans="1:8" x14ac:dyDescent="0.35">
      <c r="A2859" s="2">
        <v>505998191</v>
      </c>
      <c r="B2859" s="3">
        <f>_xlfn.XLOOKUP(A2859,[3]!Table13456[No заказа],[3]!Table13456[Дата
отправки],"",0,1)</f>
        <v>45716</v>
      </c>
      <c r="C2859" s="3"/>
      <c r="D2859" s="3"/>
      <c r="F2859" s="5">
        <f>_xlfn.XLOOKUP(A2859,[3]!Table13456[No заказа],[3]!Table13456[Количество],"",0,1)</f>
        <v>1</v>
      </c>
      <c r="G2859" s="5">
        <f>_xlfn.XLOOKUP(A2859,[3]!Table13456[No заказа],[3]!Table13456[Цена],"",0,1)</f>
        <v>8915</v>
      </c>
      <c r="H2859" s="2" t="str">
        <f>M01_SETTINGS!$F$2</f>
        <v>KASPI</v>
      </c>
    </row>
    <row r="2860" spans="1:8" x14ac:dyDescent="0.35">
      <c r="A2860" s="2">
        <v>506419486</v>
      </c>
      <c r="B2860" s="3">
        <f>_xlfn.XLOOKUP(A2860,[3]!Table13456[No заказа],[3]!Table13456[Дата
отправки],"",0,1)</f>
        <v>45716</v>
      </c>
      <c r="C2860" s="3"/>
      <c r="D2860" s="3"/>
      <c r="F2860" s="5">
        <f>_xlfn.XLOOKUP(A2860,[3]!Table13456[No заказа],[3]!Table13456[Количество],"",0,1)</f>
        <v>1</v>
      </c>
      <c r="G2860" s="5">
        <f>_xlfn.XLOOKUP(A2860,[3]!Table13456[No заказа],[3]!Table13456[Цена],"",0,1)</f>
        <v>10853</v>
      </c>
      <c r="H2860" s="2" t="str">
        <f>M01_SETTINGS!$F$2</f>
        <v>KASPI</v>
      </c>
    </row>
    <row r="2861" spans="1:8" x14ac:dyDescent="0.35">
      <c r="A2861" s="2">
        <v>505838310</v>
      </c>
      <c r="B2861" s="3">
        <f>_xlfn.XLOOKUP(A2861,[3]!Table13456[No заказа],[3]!Table13456[Дата
отправки],"",0,1)</f>
        <v>45716</v>
      </c>
      <c r="C2861" s="3"/>
      <c r="D2861" s="3"/>
      <c r="F2861" s="5">
        <f>_xlfn.XLOOKUP(A2861,[3]!Table13456[No заказа],[3]!Table13456[Количество],"",0,1)</f>
        <v>1</v>
      </c>
      <c r="G2861" s="5">
        <f>_xlfn.XLOOKUP(A2861,[3]!Table13456[No заказа],[3]!Table13456[Цена],"",0,1)</f>
        <v>8925</v>
      </c>
      <c r="H2861" s="2" t="str">
        <f>M01_SETTINGS!$F$2</f>
        <v>KASPI</v>
      </c>
    </row>
    <row r="2862" spans="1:8" x14ac:dyDescent="0.35">
      <c r="A2862" s="2">
        <v>506283402</v>
      </c>
      <c r="B2862" s="3">
        <f>_xlfn.XLOOKUP(A2862,[3]!Table13456[No заказа],[3]!Table13456[Дата
отправки],"",0,1)</f>
        <v>45716</v>
      </c>
      <c r="C2862" s="3"/>
      <c r="D2862" s="3"/>
      <c r="F2862" s="5">
        <f>_xlfn.XLOOKUP(A2862,[3]!Table13456[No заказа],[3]!Table13456[Количество],"",0,1)</f>
        <v>1</v>
      </c>
      <c r="G2862" s="5">
        <f>_xlfn.XLOOKUP(A2862,[3]!Table13456[No заказа],[3]!Table13456[Цена],"",0,1)</f>
        <v>9985</v>
      </c>
      <c r="H2862" s="2" t="str">
        <f>M01_SETTINGS!$F$2</f>
        <v>KASPI</v>
      </c>
    </row>
    <row r="2863" spans="1:8" x14ac:dyDescent="0.35">
      <c r="A2863" s="2">
        <v>505991458</v>
      </c>
      <c r="B2863" s="3">
        <f>_xlfn.XLOOKUP(A2863,[3]!Table13456[No заказа],[3]!Table13456[Дата
отправки],"",0,1)</f>
        <v>45716</v>
      </c>
      <c r="C2863" s="3"/>
      <c r="D2863" s="3"/>
      <c r="F2863" s="5">
        <f>_xlfn.XLOOKUP(A2863,[3]!Table13456[No заказа],[3]!Table13456[Количество],"",0,1)</f>
        <v>1</v>
      </c>
      <c r="G2863" s="5">
        <f>_xlfn.XLOOKUP(A2863,[3]!Table13456[No заказа],[3]!Table13456[Цена],"",0,1)</f>
        <v>9985</v>
      </c>
      <c r="H2863" s="2" t="str">
        <f>M01_SETTINGS!$F$2</f>
        <v>KASPI</v>
      </c>
    </row>
    <row r="2864" spans="1:8" x14ac:dyDescent="0.35">
      <c r="A2864" s="2">
        <v>506296766</v>
      </c>
      <c r="B2864" s="3">
        <f>_xlfn.XLOOKUP(A2864,[3]!Table13456[No заказа],[3]!Table13456[Дата
отправки],"",0,1)</f>
        <v>45716</v>
      </c>
      <c r="C2864" s="3"/>
      <c r="D2864" s="3"/>
      <c r="F2864" s="5">
        <f>_xlfn.XLOOKUP(A2864,[3]!Table13456[No заказа],[3]!Table13456[Количество],"",0,1)</f>
        <v>1</v>
      </c>
      <c r="G2864" s="5">
        <f>_xlfn.XLOOKUP(A2864,[3]!Table13456[No заказа],[3]!Table13456[Цена],"",0,1)</f>
        <v>10633</v>
      </c>
      <c r="H2864" s="2" t="str">
        <f>M01_SETTINGS!$F$2</f>
        <v>KASPI</v>
      </c>
    </row>
    <row r="2865" spans="1:8" x14ac:dyDescent="0.35">
      <c r="A2865" s="2">
        <v>505806864</v>
      </c>
      <c r="B2865" s="3">
        <f>_xlfn.XLOOKUP(A2865,[3]!Table13456[No заказа],[3]!Table13456[Дата
отправки],"",0,1)</f>
        <v>45715</v>
      </c>
      <c r="C2865" s="3"/>
      <c r="D2865" s="3"/>
      <c r="F2865" s="5">
        <f>_xlfn.XLOOKUP(A2865,[3]!Table13456[No заказа],[3]!Table13456[Количество],"",0,1)</f>
        <v>1</v>
      </c>
      <c r="G2865" s="5">
        <f>_xlfn.XLOOKUP(A2865,[3]!Table13456[No заказа],[3]!Table13456[Цена],"",0,1)</f>
        <v>8799</v>
      </c>
      <c r="H2865" s="2" t="str">
        <f>M01_SETTINGS!$F$2</f>
        <v>KASPI</v>
      </c>
    </row>
    <row r="2866" spans="1:8" x14ac:dyDescent="0.35">
      <c r="A2866" s="2">
        <v>505617703</v>
      </c>
      <c r="B2866" s="3">
        <f>_xlfn.XLOOKUP(A2866,[3]!Table13456[No заказа],[3]!Table13456[Дата
отправки],"",0,1)</f>
        <v>45715</v>
      </c>
      <c r="C2866" s="3"/>
      <c r="D2866" s="3"/>
      <c r="F2866" s="5">
        <f>_xlfn.XLOOKUP(A2866,[3]!Table13456[No заказа],[3]!Table13456[Количество],"",0,1)</f>
        <v>1</v>
      </c>
      <c r="G2866" s="5">
        <f>_xlfn.XLOOKUP(A2866,[3]!Table13456[No заказа],[3]!Table13456[Цена],"",0,1)</f>
        <v>9987</v>
      </c>
      <c r="H2866" s="2" t="str">
        <f>M01_SETTINGS!$F$2</f>
        <v>KASPI</v>
      </c>
    </row>
    <row r="2867" spans="1:8" x14ac:dyDescent="0.35">
      <c r="A2867" s="2">
        <v>505609392</v>
      </c>
      <c r="B2867" s="3">
        <f>_xlfn.XLOOKUP(A2867,[3]!Table13456[No заказа],[3]!Table13456[Дата
отправки],"",0,1)</f>
        <v>45715</v>
      </c>
      <c r="C2867" s="3"/>
      <c r="D2867" s="3"/>
      <c r="F2867" s="5">
        <f>_xlfn.XLOOKUP(A2867,[3]!Table13456[No заказа],[3]!Table13456[Количество],"",0,1)</f>
        <v>1</v>
      </c>
      <c r="G2867" s="5">
        <f>_xlfn.XLOOKUP(A2867,[3]!Table13456[No заказа],[3]!Table13456[Цена],"",0,1)</f>
        <v>10899</v>
      </c>
      <c r="H2867" s="2" t="str">
        <f>M01_SETTINGS!$F$2</f>
        <v>KASPI</v>
      </c>
    </row>
    <row r="2868" spans="1:8" x14ac:dyDescent="0.35">
      <c r="A2868" s="2">
        <v>505664986</v>
      </c>
      <c r="B2868" s="3">
        <f>_xlfn.XLOOKUP(A2868,[3]!Table13456[No заказа],[3]!Table13456[Дата
отправки],"",0,1)</f>
        <v>45715</v>
      </c>
      <c r="C2868" s="3"/>
      <c r="D2868" s="3"/>
      <c r="F2868" s="5">
        <f>_xlfn.XLOOKUP(A2868,[3]!Table13456[No заказа],[3]!Table13456[Количество],"",0,1)</f>
        <v>1</v>
      </c>
      <c r="G2868" s="5">
        <f>_xlfn.XLOOKUP(A2868,[3]!Table13456[No заказа],[3]!Table13456[Цена],"",0,1)</f>
        <v>10600</v>
      </c>
      <c r="H2868" s="2" t="str">
        <f>M01_SETTINGS!$F$2</f>
        <v>KASPI</v>
      </c>
    </row>
    <row r="2869" spans="1:8" x14ac:dyDescent="0.35">
      <c r="A2869" s="2">
        <v>505371040</v>
      </c>
      <c r="B2869" s="3">
        <f>_xlfn.XLOOKUP(A2869,[3]!Table13456[No заказа],[3]!Table13456[Дата
отправки],"",0,1)</f>
        <v>45715</v>
      </c>
      <c r="C2869" s="3"/>
      <c r="D2869" s="3"/>
      <c r="F2869" s="5">
        <f>_xlfn.XLOOKUP(A2869,[3]!Table13456[No заказа],[3]!Table13456[Количество],"",0,1)</f>
        <v>1</v>
      </c>
      <c r="G2869" s="5">
        <f>_xlfn.XLOOKUP(A2869,[3]!Table13456[No заказа],[3]!Table13456[Цена],"",0,1)</f>
        <v>9000</v>
      </c>
      <c r="H2869" s="2" t="str">
        <f>M01_SETTINGS!$F$2</f>
        <v>KASPI</v>
      </c>
    </row>
    <row r="2870" spans="1:8" x14ac:dyDescent="0.35">
      <c r="A2870" s="2">
        <v>505776658</v>
      </c>
      <c r="B2870" s="3">
        <f>_xlfn.XLOOKUP(A2870,[3]!Table13456[No заказа],[3]!Table13456[Дата
отправки],"",0,1)</f>
        <v>45715</v>
      </c>
      <c r="C2870" s="3"/>
      <c r="D2870" s="3"/>
      <c r="F2870" s="5">
        <f>_xlfn.XLOOKUP(A2870,[3]!Table13456[No заказа],[3]!Table13456[Количество],"",0,1)</f>
        <v>1</v>
      </c>
      <c r="G2870" s="5">
        <f>_xlfn.XLOOKUP(A2870,[3]!Table13456[No заказа],[3]!Table13456[Цена],"",0,1)</f>
        <v>14990</v>
      </c>
      <c r="H2870" s="2" t="str">
        <f>M01_SETTINGS!$F$2</f>
        <v>KASPI</v>
      </c>
    </row>
    <row r="2871" spans="1:8" x14ac:dyDescent="0.35">
      <c r="A2871" s="2">
        <v>505540717</v>
      </c>
      <c r="B2871" s="3">
        <f>_xlfn.XLOOKUP(A2871,[3]!Table13456[No заказа],[3]!Table13456[Дата
отправки],"",0,1)</f>
        <v>45715</v>
      </c>
      <c r="C2871" s="3"/>
      <c r="D2871" s="3"/>
      <c r="F2871" s="5">
        <f>_xlfn.XLOOKUP(A2871,[3]!Table13456[No заказа],[3]!Table13456[Количество],"",0,1)</f>
        <v>1</v>
      </c>
      <c r="G2871" s="5">
        <f>_xlfn.XLOOKUP(A2871,[3]!Table13456[No заказа],[3]!Table13456[Цена],"",0,1)</f>
        <v>14990</v>
      </c>
      <c r="H2871" s="2" t="str">
        <f>M01_SETTINGS!$F$2</f>
        <v>KASPI</v>
      </c>
    </row>
    <row r="2872" spans="1:8" x14ac:dyDescent="0.35">
      <c r="A2872" s="2">
        <v>505661730</v>
      </c>
      <c r="B2872" s="3">
        <f>_xlfn.XLOOKUP(A2872,[3]!Table13456[No заказа],[3]!Table13456[Дата
отправки],"",0,1)</f>
        <v>45715</v>
      </c>
      <c r="C2872" s="3"/>
      <c r="D2872" s="3"/>
      <c r="F2872" s="5">
        <f>_xlfn.XLOOKUP(A2872,[3]!Table13456[No заказа],[3]!Table13456[Количество],"",0,1)</f>
        <v>1</v>
      </c>
      <c r="G2872" s="5">
        <f>_xlfn.XLOOKUP(A2872,[3]!Table13456[No заказа],[3]!Table13456[Цена],"",0,1)</f>
        <v>14990</v>
      </c>
      <c r="H2872" s="2" t="str">
        <f>M01_SETTINGS!$F$2</f>
        <v>KASPI</v>
      </c>
    </row>
    <row r="2873" spans="1:8" x14ac:dyDescent="0.35">
      <c r="A2873" s="2">
        <v>505498423</v>
      </c>
      <c r="B2873" s="3">
        <f>_xlfn.XLOOKUP(A2873,[3]!Table13456[No заказа],[3]!Table13456[Дата
отправки],"",0,1)</f>
        <v>45715</v>
      </c>
      <c r="C2873" s="3"/>
      <c r="D2873" s="3"/>
      <c r="F2873" s="5">
        <f>_xlfn.XLOOKUP(A2873,[3]!Table13456[No заказа],[3]!Table13456[Количество],"",0,1)</f>
        <v>1</v>
      </c>
      <c r="G2873" s="5">
        <f>_xlfn.XLOOKUP(A2873,[3]!Table13456[No заказа],[3]!Table13456[Цена],"",0,1)</f>
        <v>8999</v>
      </c>
      <c r="H2873" s="2" t="str">
        <f>M01_SETTINGS!$F$2</f>
        <v>KASPI</v>
      </c>
    </row>
    <row r="2874" spans="1:8" x14ac:dyDescent="0.35">
      <c r="A2874" s="2">
        <v>505595767</v>
      </c>
      <c r="B2874" s="3">
        <f>_xlfn.XLOOKUP(A2874,[3]!Table13456[No заказа],[3]!Table13456[Дата
отправки],"",0,1)</f>
        <v>45715</v>
      </c>
      <c r="C2874" s="3"/>
      <c r="D2874" s="3"/>
      <c r="F2874" s="5">
        <f>_xlfn.XLOOKUP(A2874,[3]!Table13456[No заказа],[3]!Table13456[Количество],"",0,1)</f>
        <v>1</v>
      </c>
      <c r="G2874" s="5">
        <f>_xlfn.XLOOKUP(A2874,[3]!Table13456[No заказа],[3]!Table13456[Цена],"",0,1)</f>
        <v>8983</v>
      </c>
      <c r="H2874" s="2" t="str">
        <f>M01_SETTINGS!$F$2</f>
        <v>KASPI</v>
      </c>
    </row>
    <row r="2875" spans="1:8" x14ac:dyDescent="0.35">
      <c r="A2875" s="2">
        <v>505445581</v>
      </c>
      <c r="B2875" s="3">
        <f>_xlfn.XLOOKUP(A2875,[3]!Table13456[No заказа],[3]!Table13456[Дата
отправки],"",0,1)</f>
        <v>45715</v>
      </c>
      <c r="C2875" s="3"/>
      <c r="D2875" s="3"/>
      <c r="F2875" s="5">
        <f>_xlfn.XLOOKUP(A2875,[3]!Table13456[No заказа],[3]!Table13456[Количество],"",0,1)</f>
        <v>1</v>
      </c>
      <c r="G2875" s="5">
        <f>_xlfn.XLOOKUP(A2875,[3]!Table13456[No заказа],[3]!Table13456[Цена],"",0,1)</f>
        <v>8949</v>
      </c>
      <c r="H2875" s="2" t="str">
        <f>M01_SETTINGS!$F$2</f>
        <v>KASPI</v>
      </c>
    </row>
    <row r="2876" spans="1:8" x14ac:dyDescent="0.35">
      <c r="A2876" s="2">
        <v>505574376</v>
      </c>
      <c r="B2876" s="3">
        <f>_xlfn.XLOOKUP(A2876,[3]!Table13456[No заказа],[3]!Table13456[Дата
отправки],"",0,1)</f>
        <v>45715</v>
      </c>
      <c r="C2876" s="3"/>
      <c r="D2876" s="3"/>
      <c r="F2876" s="5">
        <f>_xlfn.XLOOKUP(A2876,[3]!Table13456[No заказа],[3]!Table13456[Количество],"",0,1)</f>
        <v>1</v>
      </c>
      <c r="G2876" s="5">
        <f>_xlfn.XLOOKUP(A2876,[3]!Table13456[No заказа],[3]!Table13456[Цена],"",0,1)</f>
        <v>8799</v>
      </c>
      <c r="H2876" s="2" t="str">
        <f>M01_SETTINGS!$F$2</f>
        <v>KASPI</v>
      </c>
    </row>
    <row r="2877" spans="1:8" x14ac:dyDescent="0.35">
      <c r="A2877" s="2">
        <v>505397126</v>
      </c>
      <c r="B2877" s="3">
        <f>_xlfn.XLOOKUP(A2877,[3]!Table13456[No заказа],[3]!Table13456[Дата
отправки],"",0,1)</f>
        <v>45715</v>
      </c>
      <c r="C2877" s="3"/>
      <c r="D2877" s="3"/>
      <c r="F2877" s="5">
        <f>_xlfn.XLOOKUP(A2877,[3]!Table13456[No заказа],[3]!Table13456[Количество],"",0,1)</f>
        <v>1</v>
      </c>
      <c r="G2877" s="5">
        <f>_xlfn.XLOOKUP(A2877,[3]!Table13456[No заказа],[3]!Table13456[Цена],"",0,1)</f>
        <v>8831</v>
      </c>
      <c r="H2877" s="2" t="str">
        <f>M01_SETTINGS!$F$2</f>
        <v>KASPI</v>
      </c>
    </row>
    <row r="2878" spans="1:8" x14ac:dyDescent="0.35">
      <c r="A2878" s="2">
        <v>505666095</v>
      </c>
      <c r="B2878" s="3">
        <f>_xlfn.XLOOKUP(A2878,[3]!Table13456[No заказа],[3]!Table13456[Дата
отправки],"",0,1)</f>
        <v>45715</v>
      </c>
      <c r="C2878" s="3"/>
      <c r="D2878" s="3"/>
      <c r="F2878" s="5">
        <f>_xlfn.XLOOKUP(A2878,[3]!Table13456[No заказа],[3]!Table13456[Количество],"",0,1)</f>
        <v>1</v>
      </c>
      <c r="G2878" s="5">
        <f>_xlfn.XLOOKUP(A2878,[3]!Table13456[No заказа],[3]!Table13456[Цена],"",0,1)</f>
        <v>8974</v>
      </c>
      <c r="H2878" s="2" t="str">
        <f>M01_SETTINGS!$F$2</f>
        <v>KASPI</v>
      </c>
    </row>
    <row r="2879" spans="1:8" x14ac:dyDescent="0.35">
      <c r="A2879" s="2">
        <v>505393181</v>
      </c>
      <c r="B2879" s="3">
        <f>_xlfn.XLOOKUP(A2879,[3]!Table13456[No заказа],[3]!Table13456[Дата
отправки],"",0,1)</f>
        <v>45715</v>
      </c>
      <c r="C2879" s="3"/>
      <c r="D2879" s="3"/>
      <c r="F2879" s="5">
        <f>_xlfn.XLOOKUP(A2879,[3]!Table13456[No заказа],[3]!Table13456[Количество],"",0,1)</f>
        <v>1</v>
      </c>
      <c r="G2879" s="5">
        <f>_xlfn.XLOOKUP(A2879,[3]!Table13456[No заказа],[3]!Table13456[Цена],"",0,1)</f>
        <v>8972</v>
      </c>
      <c r="H2879" s="2" t="str">
        <f>M01_SETTINGS!$F$2</f>
        <v>KASPI</v>
      </c>
    </row>
    <row r="2880" spans="1:8" x14ac:dyDescent="0.35">
      <c r="A2880" s="2">
        <v>505602597</v>
      </c>
      <c r="B2880" s="3">
        <f>_xlfn.XLOOKUP(A2880,[3]!Table13456[No заказа],[3]!Table13456[Дата
отправки],"",0,1)</f>
        <v>45715</v>
      </c>
      <c r="C2880" s="3"/>
      <c r="D2880" s="3"/>
      <c r="F2880" s="5">
        <f>_xlfn.XLOOKUP(A2880,[3]!Table13456[No заказа],[3]!Table13456[Количество],"",0,1)</f>
        <v>1</v>
      </c>
      <c r="G2880" s="5">
        <f>_xlfn.XLOOKUP(A2880,[3]!Table13456[No заказа],[3]!Table13456[Цена],"",0,1)</f>
        <v>8799</v>
      </c>
      <c r="H2880" s="2" t="str">
        <f>M01_SETTINGS!$F$2</f>
        <v>KASPI</v>
      </c>
    </row>
    <row r="2881" spans="1:8" x14ac:dyDescent="0.35">
      <c r="A2881" s="2">
        <v>505515002</v>
      </c>
      <c r="B2881" s="3">
        <f>_xlfn.XLOOKUP(A2881,[3]!Table13456[No заказа],[3]!Table13456[Дата
отправки],"",0,1)</f>
        <v>45715</v>
      </c>
      <c r="C2881" s="3"/>
      <c r="D2881" s="3"/>
      <c r="F2881" s="5">
        <f>_xlfn.XLOOKUP(A2881,[3]!Table13456[No заказа],[3]!Table13456[Количество],"",0,1)</f>
        <v>1</v>
      </c>
      <c r="G2881" s="5">
        <f>_xlfn.XLOOKUP(A2881,[3]!Table13456[No заказа],[3]!Table13456[Цена],"",0,1)</f>
        <v>8967</v>
      </c>
      <c r="H2881" s="2" t="str">
        <f>M01_SETTINGS!$F$2</f>
        <v>KASPI</v>
      </c>
    </row>
    <row r="2882" spans="1:8" x14ac:dyDescent="0.35">
      <c r="A2882" s="2">
        <v>505542822</v>
      </c>
      <c r="B2882" s="3">
        <f>_xlfn.XLOOKUP(A2882,[3]!Table13456[No заказа],[3]!Table13456[Дата
отправки],"",0,1)</f>
        <v>45715</v>
      </c>
      <c r="C2882" s="3"/>
      <c r="D2882" s="3"/>
      <c r="F2882" s="5">
        <f>_xlfn.XLOOKUP(A2882,[3]!Table13456[No заказа],[3]!Table13456[Количество],"",0,1)</f>
        <v>1</v>
      </c>
      <c r="G2882" s="5">
        <f>_xlfn.XLOOKUP(A2882,[3]!Table13456[No заказа],[3]!Table13456[Цена],"",0,1)</f>
        <v>8978</v>
      </c>
      <c r="H2882" s="2" t="str">
        <f>M01_SETTINGS!$F$2</f>
        <v>KASPI</v>
      </c>
    </row>
    <row r="2883" spans="1:8" x14ac:dyDescent="0.35">
      <c r="A2883" s="2">
        <v>505482853</v>
      </c>
      <c r="B2883" s="3">
        <f>_xlfn.XLOOKUP(A2883,[3]!Table13456[No заказа],[3]!Table13456[Дата
отправки],"",0,1)</f>
        <v>45715</v>
      </c>
      <c r="C2883" s="3"/>
      <c r="D2883" s="3"/>
      <c r="F2883" s="5">
        <f>_xlfn.XLOOKUP(A2883,[3]!Table13456[No заказа],[3]!Table13456[Количество],"",0,1)</f>
        <v>1</v>
      </c>
      <c r="G2883" s="5">
        <f>_xlfn.XLOOKUP(A2883,[3]!Table13456[No заказа],[3]!Table13456[Цена],"",0,1)</f>
        <v>8978</v>
      </c>
      <c r="H2883" s="2" t="str">
        <f>M01_SETTINGS!$F$2</f>
        <v>KASPI</v>
      </c>
    </row>
    <row r="2884" spans="1:8" x14ac:dyDescent="0.35">
      <c r="A2884" s="2">
        <v>505450088</v>
      </c>
      <c r="B2884" s="3">
        <f>_xlfn.XLOOKUP(A2884,[3]!Table13456[No заказа],[3]!Table13456[Дата
отправки],"",0,1)</f>
        <v>45715</v>
      </c>
      <c r="C2884" s="3"/>
      <c r="D2884" s="3"/>
      <c r="F2884" s="5">
        <f>_xlfn.XLOOKUP(A2884,[3]!Table13456[No заказа],[3]!Table13456[Количество],"",0,1)</f>
        <v>1</v>
      </c>
      <c r="G2884" s="5">
        <f>_xlfn.XLOOKUP(A2884,[3]!Table13456[No заказа],[3]!Table13456[Цена],"",0,1)</f>
        <v>8978</v>
      </c>
      <c r="H2884" s="2" t="str">
        <f>M01_SETTINGS!$F$2</f>
        <v>KASPI</v>
      </c>
    </row>
    <row r="2885" spans="1:8" x14ac:dyDescent="0.35">
      <c r="A2885" s="2">
        <v>505782864</v>
      </c>
      <c r="B2885" s="3">
        <f>_xlfn.XLOOKUP(A2885,[3]!Table13456[No заказа],[3]!Table13456[Дата
отправки],"",0,1)</f>
        <v>45715</v>
      </c>
      <c r="C2885" s="3"/>
      <c r="D2885" s="3"/>
      <c r="F2885" s="5">
        <f>_xlfn.XLOOKUP(A2885,[3]!Table13456[No заказа],[3]!Table13456[Количество],"",0,1)</f>
        <v>1</v>
      </c>
      <c r="G2885" s="5">
        <f>_xlfn.XLOOKUP(A2885,[3]!Table13456[No заказа],[3]!Table13456[Цена],"",0,1)</f>
        <v>8955</v>
      </c>
      <c r="H2885" s="2" t="str">
        <f>M01_SETTINGS!$F$2</f>
        <v>KASPI</v>
      </c>
    </row>
    <row r="2886" spans="1:8" x14ac:dyDescent="0.35">
      <c r="A2886" s="2">
        <v>505725531</v>
      </c>
      <c r="B2886" s="3">
        <f>_xlfn.XLOOKUP(A2886,[3]!Table13456[No заказа],[3]!Table13456[Дата
отправки],"",0,1)</f>
        <v>45715</v>
      </c>
      <c r="C2886" s="3"/>
      <c r="D2886" s="3"/>
      <c r="F2886" s="5">
        <f>_xlfn.XLOOKUP(A2886,[3]!Table13456[No заказа],[3]!Table13456[Количество],"",0,1)</f>
        <v>1</v>
      </c>
      <c r="G2886" s="5">
        <f>_xlfn.XLOOKUP(A2886,[3]!Table13456[No заказа],[3]!Table13456[Цена],"",0,1)</f>
        <v>8959</v>
      </c>
      <c r="H2886" s="2" t="str">
        <f>M01_SETTINGS!$F$2</f>
        <v>KASPI</v>
      </c>
    </row>
    <row r="2887" spans="1:8" x14ac:dyDescent="0.35">
      <c r="A2887" s="2">
        <v>505649031</v>
      </c>
      <c r="B2887" s="3">
        <f>_xlfn.XLOOKUP(A2887,[3]!Table13456[No заказа],[3]!Table13456[Дата
отправки],"",0,1)</f>
        <v>45715</v>
      </c>
      <c r="C2887" s="3"/>
      <c r="D2887" s="3"/>
      <c r="F2887" s="5">
        <f>_xlfn.XLOOKUP(A2887,[3]!Table13456[No заказа],[3]!Table13456[Количество],"",0,1)</f>
        <v>1</v>
      </c>
      <c r="G2887" s="5">
        <f>_xlfn.XLOOKUP(A2887,[3]!Table13456[No заказа],[3]!Table13456[Цена],"",0,1)</f>
        <v>8798</v>
      </c>
      <c r="H2887" s="2" t="str">
        <f>M01_SETTINGS!$F$2</f>
        <v>KASPI</v>
      </c>
    </row>
    <row r="2888" spans="1:8" x14ac:dyDescent="0.35">
      <c r="A2888" s="2">
        <v>505555346</v>
      </c>
      <c r="B2888" s="3">
        <f>_xlfn.XLOOKUP(A2888,[3]!Table13456[No заказа],[3]!Table13456[Дата
отправки],"",0,1)</f>
        <v>45715</v>
      </c>
      <c r="C2888" s="3"/>
      <c r="D2888" s="3"/>
      <c r="F2888" s="5">
        <f>_xlfn.XLOOKUP(A2888,[3]!Table13456[No заказа],[3]!Table13456[Количество],"",0,1)</f>
        <v>1</v>
      </c>
      <c r="G2888" s="5">
        <f>_xlfn.XLOOKUP(A2888,[3]!Table13456[No заказа],[3]!Table13456[Цена],"",0,1)</f>
        <v>8640</v>
      </c>
      <c r="H2888" s="2" t="str">
        <f>M01_SETTINGS!$F$2</f>
        <v>KASPI</v>
      </c>
    </row>
    <row r="2889" spans="1:8" x14ac:dyDescent="0.35">
      <c r="A2889" s="2">
        <v>505650250</v>
      </c>
      <c r="B2889" s="3">
        <f>_xlfn.XLOOKUP(A2889,[3]!Table13456[No заказа],[3]!Table13456[Дата
отправки],"",0,1)</f>
        <v>45715</v>
      </c>
      <c r="C2889" s="3"/>
      <c r="D2889" s="3"/>
      <c r="F2889" s="5">
        <f>_xlfn.XLOOKUP(A2889,[3]!Table13456[No заказа],[3]!Table13456[Количество],"",0,1)</f>
        <v>1</v>
      </c>
      <c r="G2889" s="5">
        <f>_xlfn.XLOOKUP(A2889,[3]!Table13456[No заказа],[3]!Table13456[Цена],"",0,1)</f>
        <v>14990</v>
      </c>
      <c r="H2889" s="2" t="str">
        <f>M01_SETTINGS!$F$2</f>
        <v>KASPI</v>
      </c>
    </row>
    <row r="2890" spans="1:8" x14ac:dyDescent="0.35">
      <c r="A2890" s="2">
        <v>505587461</v>
      </c>
      <c r="B2890" s="3">
        <f>_xlfn.XLOOKUP(A2890,[3]!Table13456[No заказа],[3]!Table13456[Дата
отправки],"",0,1)</f>
        <v>45715</v>
      </c>
      <c r="C2890" s="3"/>
      <c r="D2890" s="3"/>
      <c r="F2890" s="5">
        <f>_xlfn.XLOOKUP(A2890,[3]!Table13456[No заказа],[3]!Table13456[Количество],"",0,1)</f>
        <v>1</v>
      </c>
      <c r="G2890" s="5">
        <f>_xlfn.XLOOKUP(A2890,[3]!Table13456[No заказа],[3]!Table13456[Цена],"",0,1)</f>
        <v>10894</v>
      </c>
      <c r="H2890" s="2" t="str">
        <f>M01_SETTINGS!$F$2</f>
        <v>KASPI</v>
      </c>
    </row>
    <row r="2891" spans="1:8" x14ac:dyDescent="0.35">
      <c r="A2891" s="2">
        <v>505311214</v>
      </c>
      <c r="B2891" s="3">
        <f>_xlfn.XLOOKUP(A2891,[3]!Table13456[No заказа],[3]!Table13456[Дата
отправки],"",0,1)</f>
        <v>45715</v>
      </c>
      <c r="C2891" s="3"/>
      <c r="D2891" s="3"/>
      <c r="F2891" s="5">
        <f>_xlfn.XLOOKUP(A2891,[3]!Table13456[No заказа],[3]!Table13456[Количество],"",0,1)</f>
        <v>1</v>
      </c>
      <c r="G2891" s="5">
        <f>_xlfn.XLOOKUP(A2891,[3]!Table13456[No заказа],[3]!Table13456[Цена],"",0,1)</f>
        <v>10085</v>
      </c>
      <c r="H2891" s="2" t="str">
        <f>M01_SETTINGS!$F$2</f>
        <v>KASPI</v>
      </c>
    </row>
    <row r="2892" spans="1:8" x14ac:dyDescent="0.35">
      <c r="A2892" s="2">
        <v>505489373</v>
      </c>
      <c r="B2892" s="3">
        <f>_xlfn.XLOOKUP(A2892,[3]!Table13456[No заказа],[3]!Table13456[Дата
отправки],"",0,1)</f>
        <v>45715</v>
      </c>
      <c r="C2892" s="3"/>
      <c r="D2892" s="3"/>
      <c r="F2892" s="5">
        <f>_xlfn.XLOOKUP(A2892,[3]!Table13456[No заказа],[3]!Table13456[Количество],"",0,1)</f>
        <v>1</v>
      </c>
      <c r="G2892" s="5">
        <f>_xlfn.XLOOKUP(A2892,[3]!Table13456[No заказа],[3]!Table13456[Цена],"",0,1)</f>
        <v>9663</v>
      </c>
      <c r="H2892" s="2" t="str">
        <f>M01_SETTINGS!$F$2</f>
        <v>KASPI</v>
      </c>
    </row>
    <row r="2893" spans="1:8" x14ac:dyDescent="0.35">
      <c r="A2893" s="2">
        <v>505413473</v>
      </c>
      <c r="B2893" s="3">
        <f>_xlfn.XLOOKUP(A2893,[3]!Table13456[No заказа],[3]!Table13456[Дата
отправки],"",0,1)</f>
        <v>45715</v>
      </c>
      <c r="C2893" s="3"/>
      <c r="D2893" s="3"/>
      <c r="F2893" s="5">
        <f>_xlfn.XLOOKUP(A2893,[3]!Table13456[No заказа],[3]!Table13456[Количество],"",0,1)</f>
        <v>1</v>
      </c>
      <c r="G2893" s="5">
        <f>_xlfn.XLOOKUP(A2893,[3]!Table13456[No заказа],[3]!Table13456[Цена],"",0,1)</f>
        <v>9689</v>
      </c>
      <c r="H2893" s="2" t="str">
        <f>M01_SETTINGS!$F$2</f>
        <v>KASPI</v>
      </c>
    </row>
    <row r="2894" spans="1:8" x14ac:dyDescent="0.35">
      <c r="A2894" s="2">
        <v>505270998</v>
      </c>
      <c r="B2894" s="3">
        <f>_xlfn.XLOOKUP(A2894,[3]!Table13456[No заказа],[3]!Table13456[Дата
отправки],"",0,1)</f>
        <v>45714</v>
      </c>
      <c r="C2894" s="3"/>
      <c r="D2894" s="3"/>
      <c r="F2894" s="5">
        <f>_xlfn.XLOOKUP(A2894,[3]!Table13456[No заказа],[3]!Table13456[Количество],"",0,1)</f>
        <v>1</v>
      </c>
      <c r="G2894" s="5">
        <f>_xlfn.XLOOKUP(A2894,[3]!Table13456[No заказа],[3]!Table13456[Цена],"",0,1)</f>
        <v>9216</v>
      </c>
      <c r="H2894" s="2" t="str">
        <f>M01_SETTINGS!$F$2</f>
        <v>KASPI</v>
      </c>
    </row>
    <row r="2895" spans="1:8" x14ac:dyDescent="0.35">
      <c r="A2895" s="2">
        <v>505175210</v>
      </c>
      <c r="B2895" s="3">
        <f>_xlfn.XLOOKUP(A2895,[3]!Table13456[No заказа],[3]!Table13456[Дата
отправки],"",0,1)</f>
        <v>45714</v>
      </c>
      <c r="C2895" s="3"/>
      <c r="D2895" s="3"/>
      <c r="F2895" s="5">
        <f>_xlfn.XLOOKUP(A2895,[3]!Table13456[No заказа],[3]!Table13456[Количество],"",0,1)</f>
        <v>1</v>
      </c>
      <c r="G2895" s="5">
        <f>_xlfn.XLOOKUP(A2895,[3]!Table13456[No заказа],[3]!Table13456[Цена],"",0,1)</f>
        <v>10896</v>
      </c>
      <c r="H2895" s="2" t="str">
        <f>M01_SETTINGS!$F$2</f>
        <v>KASPI</v>
      </c>
    </row>
    <row r="2896" spans="1:8" x14ac:dyDescent="0.35">
      <c r="A2896" s="2">
        <v>504557964</v>
      </c>
      <c r="B2896" s="3">
        <f>_xlfn.XLOOKUP(A2896,[3]!Table13456[No заказа],[3]!Table13456[Дата
отправки],"",0,1)</f>
        <v>45714</v>
      </c>
      <c r="C2896" s="3"/>
      <c r="D2896" s="3"/>
      <c r="F2896" s="5">
        <f>_xlfn.XLOOKUP(A2896,[3]!Table13456[No заказа],[3]!Table13456[Количество],"",0,1)</f>
        <v>1</v>
      </c>
      <c r="G2896" s="5">
        <f>_xlfn.XLOOKUP(A2896,[3]!Table13456[No заказа],[3]!Table13456[Цена],"",0,1)</f>
        <v>10999</v>
      </c>
      <c r="H2896" s="2" t="str">
        <f>M01_SETTINGS!$F$2</f>
        <v>KASPI</v>
      </c>
    </row>
    <row r="2897" spans="1:8" x14ac:dyDescent="0.35">
      <c r="A2897" s="2">
        <v>505319597</v>
      </c>
      <c r="B2897" s="3">
        <f>_xlfn.XLOOKUP(A2897,[3]!Table13456[No заказа],[3]!Table13456[Дата
отправки],"",0,1)</f>
        <v>45714</v>
      </c>
      <c r="C2897" s="3"/>
      <c r="D2897" s="3"/>
      <c r="F2897" s="5">
        <f>_xlfn.XLOOKUP(A2897,[3]!Table13456[No заказа],[3]!Table13456[Количество],"",0,1)</f>
        <v>1</v>
      </c>
      <c r="G2897" s="5">
        <f>_xlfn.XLOOKUP(A2897,[3]!Table13456[No заказа],[3]!Table13456[Цена],"",0,1)</f>
        <v>9738</v>
      </c>
      <c r="H2897" s="2" t="str">
        <f>M01_SETTINGS!$F$2</f>
        <v>KASPI</v>
      </c>
    </row>
    <row r="2898" spans="1:8" x14ac:dyDescent="0.35">
      <c r="A2898" s="2">
        <v>505266026</v>
      </c>
      <c r="B2898" s="3">
        <f>_xlfn.XLOOKUP(A2898,[3]!Table13456[No заказа],[3]!Table13456[Дата
отправки],"",0,1)</f>
        <v>45714</v>
      </c>
      <c r="C2898" s="3"/>
      <c r="D2898" s="3"/>
      <c r="F2898" s="5">
        <f>_xlfn.XLOOKUP(A2898,[3]!Table13456[No заказа],[3]!Table13456[Количество],"",0,1)</f>
        <v>1</v>
      </c>
      <c r="G2898" s="5">
        <f>_xlfn.XLOOKUP(A2898,[3]!Table13456[No заказа],[3]!Table13456[Цена],"",0,1)</f>
        <v>10997</v>
      </c>
      <c r="H2898" s="2" t="str">
        <f>M01_SETTINGS!$F$2</f>
        <v>KASPI</v>
      </c>
    </row>
    <row r="2899" spans="1:8" x14ac:dyDescent="0.35">
      <c r="A2899" s="2">
        <v>505229987</v>
      </c>
      <c r="B2899" s="3">
        <f>_xlfn.XLOOKUP(A2899,[3]!Table13456[No заказа],[3]!Table13456[Дата
отправки],"",0,1)</f>
        <v>45714</v>
      </c>
      <c r="C2899" s="3"/>
      <c r="D2899" s="3"/>
      <c r="F2899" s="5">
        <f>_xlfn.XLOOKUP(A2899,[3]!Table13456[No заказа],[3]!Table13456[Количество],"",0,1)</f>
        <v>1</v>
      </c>
      <c r="G2899" s="5">
        <f>_xlfn.XLOOKUP(A2899,[3]!Table13456[No заказа],[3]!Table13456[Цена],"",0,1)</f>
        <v>11000</v>
      </c>
      <c r="H2899" s="2" t="str">
        <f>M01_SETTINGS!$F$2</f>
        <v>KASPI</v>
      </c>
    </row>
    <row r="2900" spans="1:8" x14ac:dyDescent="0.35">
      <c r="A2900" s="2">
        <v>505190204</v>
      </c>
      <c r="B2900" s="3">
        <f>_xlfn.XLOOKUP(A2900,[3]!Table13456[No заказа],[3]!Table13456[Дата
отправки],"",0,1)</f>
        <v>45714</v>
      </c>
      <c r="C2900" s="3"/>
      <c r="D2900" s="3"/>
      <c r="F2900" s="5">
        <f>_xlfn.XLOOKUP(A2900,[3]!Table13456[No заказа],[3]!Table13456[Количество],"",0,1)</f>
        <v>1</v>
      </c>
      <c r="G2900" s="5">
        <f>_xlfn.XLOOKUP(A2900,[3]!Table13456[No заказа],[3]!Table13456[Цена],"",0,1)</f>
        <v>14990</v>
      </c>
      <c r="H2900" s="2" t="str">
        <f>M01_SETTINGS!$F$2</f>
        <v>KASPI</v>
      </c>
    </row>
    <row r="2901" spans="1:8" x14ac:dyDescent="0.35">
      <c r="A2901" s="2">
        <v>504481755</v>
      </c>
      <c r="B2901" s="3">
        <f>_xlfn.XLOOKUP(A2901,[3]!Table13456[No заказа],[3]!Table13456[Дата
отправки],"",0,1)</f>
        <v>45714</v>
      </c>
      <c r="C2901" s="3"/>
      <c r="D2901" s="3"/>
      <c r="F2901" s="5">
        <f>_xlfn.XLOOKUP(A2901,[3]!Table13456[No заказа],[3]!Table13456[Количество],"",0,1)</f>
        <v>1</v>
      </c>
      <c r="G2901" s="5">
        <f>_xlfn.XLOOKUP(A2901,[3]!Table13456[No заказа],[3]!Table13456[Цена],"",0,1)</f>
        <v>14990</v>
      </c>
      <c r="H2901" s="2" t="str">
        <f>M01_SETTINGS!$F$2</f>
        <v>KASPI</v>
      </c>
    </row>
    <row r="2902" spans="1:8" x14ac:dyDescent="0.35">
      <c r="A2902" s="2">
        <v>504780532</v>
      </c>
      <c r="B2902" s="3">
        <f>_xlfn.XLOOKUP(A2902,[3]!Table13456[No заказа],[3]!Table13456[Дата
отправки],"",0,1)</f>
        <v>45714</v>
      </c>
      <c r="C2902" s="3"/>
      <c r="D2902" s="3"/>
      <c r="F2902" s="5">
        <f>_xlfn.XLOOKUP(A2902,[3]!Table13456[No заказа],[3]!Table13456[Количество],"",0,1)</f>
        <v>1</v>
      </c>
      <c r="G2902" s="5">
        <f>_xlfn.XLOOKUP(A2902,[3]!Table13456[No заказа],[3]!Table13456[Цена],"",0,1)</f>
        <v>14990</v>
      </c>
      <c r="H2902" s="2" t="str">
        <f>M01_SETTINGS!$F$2</f>
        <v>KASPI</v>
      </c>
    </row>
    <row r="2903" spans="1:8" x14ac:dyDescent="0.35">
      <c r="A2903" s="2">
        <v>504692639</v>
      </c>
      <c r="B2903" s="3">
        <f>_xlfn.XLOOKUP(A2903,[3]!Table13456[No заказа],[3]!Table13456[Дата
отправки],"",0,1)</f>
        <v>45714</v>
      </c>
      <c r="C2903" s="3"/>
      <c r="D2903" s="3"/>
      <c r="F2903" s="5">
        <f>_xlfn.XLOOKUP(A2903,[3]!Table13456[No заказа],[3]!Table13456[Количество],"",0,1)</f>
        <v>1</v>
      </c>
      <c r="G2903" s="5">
        <f>_xlfn.XLOOKUP(A2903,[3]!Table13456[No заказа],[3]!Table13456[Цена],"",0,1)</f>
        <v>14990</v>
      </c>
      <c r="H2903" s="2" t="str">
        <f>M01_SETTINGS!$F$2</f>
        <v>KASPI</v>
      </c>
    </row>
    <row r="2904" spans="1:8" x14ac:dyDescent="0.35">
      <c r="A2904" s="2">
        <v>504810538</v>
      </c>
      <c r="B2904" s="3">
        <f>_xlfn.XLOOKUP(A2904,[3]!Table13456[No заказа],[3]!Table13456[Дата
отправки],"",0,1)</f>
        <v>45714</v>
      </c>
      <c r="C2904" s="3"/>
      <c r="D2904" s="3"/>
      <c r="F2904" s="5">
        <f>_xlfn.XLOOKUP(A2904,[3]!Table13456[No заказа],[3]!Table13456[Количество],"",0,1)</f>
        <v>1</v>
      </c>
      <c r="G2904" s="5">
        <f>_xlfn.XLOOKUP(A2904,[3]!Table13456[No заказа],[3]!Table13456[Цена],"",0,1)</f>
        <v>14990</v>
      </c>
      <c r="H2904" s="2" t="str">
        <f>M01_SETTINGS!$F$2</f>
        <v>KASPI</v>
      </c>
    </row>
    <row r="2905" spans="1:8" x14ac:dyDescent="0.35">
      <c r="A2905" s="2">
        <v>505084819</v>
      </c>
      <c r="B2905" s="3">
        <f>_xlfn.XLOOKUP(A2905,[3]!Table13456[No заказа],[3]!Table13456[Дата
отправки],"",0,1)</f>
        <v>45714</v>
      </c>
      <c r="C2905" s="3"/>
      <c r="D2905" s="3"/>
      <c r="F2905" s="5">
        <f>_xlfn.XLOOKUP(A2905,[3]!Table13456[No заказа],[3]!Table13456[Количество],"",0,1)</f>
        <v>1</v>
      </c>
      <c r="G2905" s="5">
        <f>_xlfn.XLOOKUP(A2905,[3]!Table13456[No заказа],[3]!Table13456[Цена],"",0,1)</f>
        <v>10198</v>
      </c>
      <c r="H2905" s="2" t="str">
        <f>M01_SETTINGS!$F$2</f>
        <v>KASPI</v>
      </c>
    </row>
    <row r="2906" spans="1:8" x14ac:dyDescent="0.35">
      <c r="A2906" s="2">
        <v>504987002</v>
      </c>
      <c r="B2906" s="3">
        <f>_xlfn.XLOOKUP(A2906,[3]!Table13456[No заказа],[3]!Table13456[Дата
отправки],"",0,1)</f>
        <v>45714</v>
      </c>
      <c r="C2906" s="3"/>
      <c r="D2906" s="3"/>
      <c r="F2906" s="5">
        <f>_xlfn.XLOOKUP(A2906,[3]!Table13456[No заказа],[3]!Table13456[Количество],"",0,1)</f>
        <v>1</v>
      </c>
      <c r="G2906" s="5">
        <f>_xlfn.XLOOKUP(A2906,[3]!Table13456[No заказа],[3]!Table13456[Цена],"",0,1)</f>
        <v>9000</v>
      </c>
      <c r="H2906" s="2" t="str">
        <f>M01_SETTINGS!$F$2</f>
        <v>KASPI</v>
      </c>
    </row>
    <row r="2907" spans="1:8" x14ac:dyDescent="0.35">
      <c r="A2907" s="2">
        <v>504834543</v>
      </c>
      <c r="B2907" s="3">
        <f>_xlfn.XLOOKUP(A2907,[3]!Table13456[No заказа],[3]!Table13456[Дата
отправки],"",0,1)</f>
        <v>45714</v>
      </c>
      <c r="C2907" s="3"/>
      <c r="D2907" s="3"/>
      <c r="F2907" s="5">
        <f>_xlfn.XLOOKUP(A2907,[3]!Table13456[No заказа],[3]!Table13456[Количество],"",0,1)</f>
        <v>1</v>
      </c>
      <c r="G2907" s="5">
        <f>_xlfn.XLOOKUP(A2907,[3]!Table13456[No заказа],[3]!Table13456[Цена],"",0,1)</f>
        <v>10600</v>
      </c>
      <c r="H2907" s="2" t="str">
        <f>M01_SETTINGS!$F$2</f>
        <v>KASPI</v>
      </c>
    </row>
    <row r="2908" spans="1:8" x14ac:dyDescent="0.35">
      <c r="A2908" s="2">
        <v>504776618</v>
      </c>
      <c r="B2908" s="3">
        <f>_xlfn.XLOOKUP(A2908,[3]!Table13456[No заказа],[3]!Table13456[Дата
отправки],"",0,1)</f>
        <v>45714</v>
      </c>
      <c r="C2908" s="3"/>
      <c r="D2908" s="3"/>
      <c r="F2908" s="5">
        <f>_xlfn.XLOOKUP(A2908,[3]!Table13456[No заказа],[3]!Table13456[Количество],"",0,1)</f>
        <v>1</v>
      </c>
      <c r="G2908" s="5">
        <f>_xlfn.XLOOKUP(A2908,[3]!Table13456[No заказа],[3]!Table13456[Цена],"",0,1)</f>
        <v>9407</v>
      </c>
      <c r="H2908" s="2" t="str">
        <f>M01_SETTINGS!$F$2</f>
        <v>KASPI</v>
      </c>
    </row>
    <row r="2909" spans="1:8" x14ac:dyDescent="0.35">
      <c r="A2909" s="2">
        <v>505111257</v>
      </c>
      <c r="B2909" s="3">
        <f>_xlfn.XLOOKUP(A2909,[3]!Table13456[No заказа],[3]!Table13456[Дата
отправки],"",0,1)</f>
        <v>45714</v>
      </c>
      <c r="C2909" s="3"/>
      <c r="D2909" s="3"/>
      <c r="F2909" s="5">
        <f>_xlfn.XLOOKUP(A2909,[3]!Table13456[No заказа],[3]!Table13456[Количество],"",0,1)</f>
        <v>1</v>
      </c>
      <c r="G2909" s="5">
        <f>_xlfn.XLOOKUP(A2909,[3]!Table13456[No заказа],[3]!Table13456[Цена],"",0,1)</f>
        <v>9000</v>
      </c>
      <c r="H2909" s="2" t="str">
        <f>M01_SETTINGS!$F$2</f>
        <v>KASPI</v>
      </c>
    </row>
    <row r="2910" spans="1:8" x14ac:dyDescent="0.35">
      <c r="A2910" s="2">
        <v>504992441</v>
      </c>
      <c r="B2910" s="3">
        <f>_xlfn.XLOOKUP(A2910,[3]!Table13456[No заказа],[3]!Table13456[Дата
отправки],"",0,1)</f>
        <v>45714</v>
      </c>
      <c r="C2910" s="3"/>
      <c r="D2910" s="3"/>
      <c r="F2910" s="5">
        <f>_xlfn.XLOOKUP(A2910,[3]!Table13456[No заказа],[3]!Table13456[Количество],"",0,1)</f>
        <v>1</v>
      </c>
      <c r="G2910" s="5">
        <f>_xlfn.XLOOKUP(A2910,[3]!Table13456[No заказа],[3]!Table13456[Цена],"",0,1)</f>
        <v>9000</v>
      </c>
      <c r="H2910" s="2" t="str">
        <f>M01_SETTINGS!$F$2</f>
        <v>KASPI</v>
      </c>
    </row>
    <row r="2911" spans="1:8" x14ac:dyDescent="0.35">
      <c r="A2911" s="2">
        <v>505003890</v>
      </c>
      <c r="B2911" s="3">
        <f>_xlfn.XLOOKUP(A2911,[3]!Table13456[No заказа],[3]!Table13456[Дата
отправки],"",0,1)</f>
        <v>45714</v>
      </c>
      <c r="C2911" s="3"/>
      <c r="D2911" s="3"/>
      <c r="F2911" s="5">
        <f>_xlfn.XLOOKUP(A2911,[3]!Table13456[No заказа],[3]!Table13456[Количество],"",0,1)</f>
        <v>1</v>
      </c>
      <c r="G2911" s="5">
        <f>_xlfn.XLOOKUP(A2911,[3]!Table13456[No заказа],[3]!Table13456[Цена],"",0,1)</f>
        <v>14990</v>
      </c>
      <c r="H2911" s="2" t="str">
        <f>M01_SETTINGS!$F$2</f>
        <v>KASPI</v>
      </c>
    </row>
    <row r="2912" spans="1:8" x14ac:dyDescent="0.35">
      <c r="A2912" s="2">
        <v>504315903</v>
      </c>
      <c r="B2912" s="3">
        <f>_xlfn.XLOOKUP(A2912,[3]!Table13456[No заказа],[3]!Table13456[Дата
отправки],"",0,1)</f>
        <v>45714</v>
      </c>
      <c r="C2912" s="3"/>
      <c r="D2912" s="3"/>
      <c r="F2912" s="5">
        <f>_xlfn.XLOOKUP(A2912,[3]!Table13456[No заказа],[3]!Table13456[Количество],"",0,1)</f>
        <v>1</v>
      </c>
      <c r="G2912" s="5">
        <f>_xlfn.XLOOKUP(A2912,[3]!Table13456[No заказа],[3]!Table13456[Цена],"",0,1)</f>
        <v>15490</v>
      </c>
      <c r="H2912" s="2" t="str">
        <f>M01_SETTINGS!$F$2</f>
        <v>KASPI</v>
      </c>
    </row>
    <row r="2913" spans="1:8" x14ac:dyDescent="0.35">
      <c r="A2913" s="2">
        <v>505266027</v>
      </c>
      <c r="B2913" s="3">
        <f>_xlfn.XLOOKUP(A2913,[3]!Table13456[No заказа],[3]!Table13456[Дата
отправки],"",0,1)</f>
        <v>45714</v>
      </c>
      <c r="C2913" s="3"/>
      <c r="D2913" s="3"/>
      <c r="F2913" s="5">
        <f>_xlfn.XLOOKUP(A2913,[3]!Table13456[No заказа],[3]!Table13456[Количество],"",0,1)</f>
        <v>1</v>
      </c>
      <c r="G2913" s="5">
        <f>_xlfn.XLOOKUP(A2913,[3]!Table13456[No заказа],[3]!Table13456[Цена],"",0,1)</f>
        <v>9579</v>
      </c>
      <c r="H2913" s="2" t="str">
        <f>M01_SETTINGS!$F$2</f>
        <v>KASPI</v>
      </c>
    </row>
    <row r="2914" spans="1:8" x14ac:dyDescent="0.35">
      <c r="A2914" s="2">
        <v>504940426</v>
      </c>
      <c r="B2914" s="3">
        <f>_xlfn.XLOOKUP(A2914,[3]!Table13456[No заказа],[3]!Table13456[Дата
отправки],"",0,1)</f>
        <v>45714</v>
      </c>
      <c r="C2914" s="3"/>
      <c r="D2914" s="3"/>
      <c r="F2914" s="5">
        <f>_xlfn.XLOOKUP(A2914,[3]!Table13456[No заказа],[3]!Table13456[Количество],"",0,1)</f>
        <v>1</v>
      </c>
      <c r="G2914" s="5">
        <f>_xlfn.XLOOKUP(A2914,[3]!Table13456[No заказа],[3]!Table13456[Цена],"",0,1)</f>
        <v>10997</v>
      </c>
      <c r="H2914" s="2" t="str">
        <f>M01_SETTINGS!$F$2</f>
        <v>KASPI</v>
      </c>
    </row>
    <row r="2915" spans="1:8" x14ac:dyDescent="0.35">
      <c r="A2915" s="2">
        <v>504731078</v>
      </c>
      <c r="B2915" s="3">
        <f>_xlfn.XLOOKUP(A2915,[3]!Table13456[No заказа],[3]!Table13456[Дата
отправки],"",0,1)</f>
        <v>45714</v>
      </c>
      <c r="C2915" s="3"/>
      <c r="D2915" s="3"/>
      <c r="F2915" s="5">
        <f>_xlfn.XLOOKUP(A2915,[3]!Table13456[No заказа],[3]!Table13456[Количество],"",0,1)</f>
        <v>1</v>
      </c>
      <c r="G2915" s="5">
        <f>_xlfn.XLOOKUP(A2915,[3]!Table13456[No заказа],[3]!Table13456[Цена],"",0,1)</f>
        <v>9983</v>
      </c>
      <c r="H2915" s="2" t="str">
        <f>M01_SETTINGS!$F$2</f>
        <v>KASPI</v>
      </c>
    </row>
    <row r="2916" spans="1:8" x14ac:dyDescent="0.35">
      <c r="A2916" s="2">
        <v>503725966</v>
      </c>
      <c r="B2916" s="3">
        <f>_xlfn.XLOOKUP(A2916,[3]!Table13456[No заказа],[3]!Table13456[Дата
отправки],"",0,1)</f>
        <v>45712</v>
      </c>
      <c r="C2916" s="3"/>
      <c r="D2916" s="3"/>
      <c r="F2916" s="5">
        <f>_xlfn.XLOOKUP(A2916,[3]!Table13456[No заказа],[3]!Table13456[Количество],"",0,1)</f>
        <v>1</v>
      </c>
      <c r="G2916" s="5">
        <f>_xlfn.XLOOKUP(A2916,[3]!Table13456[No заказа],[3]!Table13456[Цена],"",0,1)</f>
        <v>8950</v>
      </c>
      <c r="H2916" s="2" t="str">
        <f>M01_SETTINGS!$F$2</f>
        <v>KASPI</v>
      </c>
    </row>
    <row r="2917" spans="1:8" x14ac:dyDescent="0.35">
      <c r="A2917" s="2">
        <v>503745980</v>
      </c>
      <c r="B2917" s="3">
        <f>_xlfn.XLOOKUP(A2917,[3]!Table13456[No заказа],[3]!Table13456[Дата
отправки],"",0,1)</f>
        <v>45712</v>
      </c>
      <c r="C2917" s="3"/>
      <c r="D2917" s="3"/>
      <c r="F2917" s="5">
        <f>_xlfn.XLOOKUP(A2917,[3]!Table13456[No заказа],[3]!Table13456[Количество],"",0,1)</f>
        <v>1</v>
      </c>
      <c r="G2917" s="5">
        <f>_xlfn.XLOOKUP(A2917,[3]!Table13456[No заказа],[3]!Table13456[Цена],"",0,1)</f>
        <v>8951</v>
      </c>
      <c r="H2917" s="2" t="str">
        <f>M01_SETTINGS!$F$2</f>
        <v>KASPI</v>
      </c>
    </row>
    <row r="2918" spans="1:8" x14ac:dyDescent="0.35">
      <c r="A2918" s="2">
        <v>503849021</v>
      </c>
      <c r="B2918" s="3">
        <f>_xlfn.XLOOKUP(A2918,[3]!Table13456[No заказа],[3]!Table13456[Дата
отправки],"",0,1)</f>
        <v>45712</v>
      </c>
      <c r="C2918" s="3"/>
      <c r="D2918" s="3"/>
      <c r="F2918" s="5">
        <f>_xlfn.XLOOKUP(A2918,[3]!Table13456[No заказа],[3]!Table13456[Количество],"",0,1)</f>
        <v>1</v>
      </c>
      <c r="G2918" s="5">
        <f>_xlfn.XLOOKUP(A2918,[3]!Table13456[No заказа],[3]!Table13456[Цена],"",0,1)</f>
        <v>8999</v>
      </c>
      <c r="H2918" s="2" t="str">
        <f>M01_SETTINGS!$F$2</f>
        <v>KASPI</v>
      </c>
    </row>
    <row r="2919" spans="1:8" x14ac:dyDescent="0.35">
      <c r="A2919" s="2">
        <v>503914947</v>
      </c>
      <c r="B2919" s="3">
        <f>_xlfn.XLOOKUP(A2919,[3]!Table13456[No заказа],[3]!Table13456[Дата
отправки],"",0,1)</f>
        <v>45712</v>
      </c>
      <c r="C2919" s="3"/>
      <c r="D2919" s="3"/>
      <c r="F2919" s="5">
        <f>_xlfn.XLOOKUP(A2919,[3]!Table13456[No заказа],[3]!Table13456[Количество],"",0,1)</f>
        <v>1</v>
      </c>
      <c r="G2919" s="5">
        <f>_xlfn.XLOOKUP(A2919,[3]!Table13456[No заказа],[3]!Table13456[Цена],"",0,1)</f>
        <v>10900</v>
      </c>
      <c r="H2919" s="2" t="str">
        <f>M01_SETTINGS!$F$2</f>
        <v>KASPI</v>
      </c>
    </row>
    <row r="2920" spans="1:8" x14ac:dyDescent="0.35">
      <c r="A2920" s="2">
        <v>503843187</v>
      </c>
      <c r="B2920" s="3">
        <f>_xlfn.XLOOKUP(A2920,[3]!Table13456[No заказа],[3]!Table13456[Дата
отправки],"",0,1)</f>
        <v>45712</v>
      </c>
      <c r="C2920" s="3"/>
      <c r="D2920" s="3"/>
      <c r="F2920" s="5">
        <f>_xlfn.XLOOKUP(A2920,[3]!Table13456[No заказа],[3]!Table13456[Количество],"",0,1)</f>
        <v>1</v>
      </c>
      <c r="G2920" s="5">
        <f>_xlfn.XLOOKUP(A2920,[3]!Table13456[No заказа],[3]!Table13456[Цена],"",0,1)</f>
        <v>10898</v>
      </c>
      <c r="H2920" s="2" t="str">
        <f>M01_SETTINGS!$F$2</f>
        <v>KASPI</v>
      </c>
    </row>
    <row r="2921" spans="1:8" x14ac:dyDescent="0.35">
      <c r="A2921" s="2">
        <v>503942946</v>
      </c>
      <c r="B2921" s="3">
        <f>_xlfn.XLOOKUP(A2921,[3]!Table13456[No заказа],[3]!Table13456[Дата
отправки],"",0,1)</f>
        <v>45712</v>
      </c>
      <c r="C2921" s="3"/>
      <c r="D2921" s="3"/>
      <c r="F2921" s="5">
        <f>_xlfn.XLOOKUP(A2921,[3]!Table13456[No заказа],[3]!Table13456[Количество],"",0,1)</f>
        <v>1</v>
      </c>
      <c r="G2921" s="5">
        <f>_xlfn.XLOOKUP(A2921,[3]!Table13456[No заказа],[3]!Table13456[Цена],"",0,1)</f>
        <v>8924</v>
      </c>
      <c r="H2921" s="2" t="str">
        <f>M01_SETTINGS!$F$2</f>
        <v>KASPI</v>
      </c>
    </row>
    <row r="2922" spans="1:8" x14ac:dyDescent="0.35">
      <c r="A2922" s="2">
        <v>503923387</v>
      </c>
      <c r="B2922" s="3">
        <f>_xlfn.XLOOKUP(A2922,[3]!Table13456[No заказа],[3]!Table13456[Дата
отправки],"",0,1)</f>
        <v>45712</v>
      </c>
      <c r="C2922" s="3"/>
      <c r="D2922" s="3"/>
      <c r="F2922" s="5">
        <f>_xlfn.XLOOKUP(A2922,[3]!Table13456[No заказа],[3]!Table13456[Количество],"",0,1)</f>
        <v>1</v>
      </c>
      <c r="G2922" s="5">
        <f>_xlfn.XLOOKUP(A2922,[3]!Table13456[No заказа],[3]!Table13456[Цена],"",0,1)</f>
        <v>8926</v>
      </c>
      <c r="H2922" s="2" t="str">
        <f>M01_SETTINGS!$F$2</f>
        <v>KASPI</v>
      </c>
    </row>
    <row r="2923" spans="1:8" x14ac:dyDescent="0.35">
      <c r="A2923" s="2">
        <v>503964123</v>
      </c>
      <c r="B2923" s="3">
        <f>_xlfn.XLOOKUP(A2923,[3]!Table13456[No заказа],[3]!Table13456[Дата
отправки],"",0,1)</f>
        <v>45712</v>
      </c>
      <c r="C2923" s="3"/>
      <c r="D2923" s="3"/>
      <c r="F2923" s="5">
        <f>_xlfn.XLOOKUP(A2923,[3]!Table13456[No заказа],[3]!Table13456[Количество],"",0,1)</f>
        <v>1</v>
      </c>
      <c r="G2923" s="5">
        <f>_xlfn.XLOOKUP(A2923,[3]!Table13456[No заказа],[3]!Table13456[Цена],"",0,1)</f>
        <v>10488</v>
      </c>
      <c r="H2923" s="2" t="str">
        <f>M01_SETTINGS!$F$2</f>
        <v>KASPI</v>
      </c>
    </row>
    <row r="2924" spans="1:8" x14ac:dyDescent="0.35">
      <c r="A2924" s="2">
        <v>503889309</v>
      </c>
      <c r="B2924" s="3">
        <f>_xlfn.XLOOKUP(A2924,[3]!Table13456[No заказа],[3]!Table13456[Дата
отправки],"",0,1)</f>
        <v>45712</v>
      </c>
      <c r="C2924" s="3"/>
      <c r="D2924" s="3"/>
      <c r="F2924" s="5">
        <f>_xlfn.XLOOKUP(A2924,[3]!Table13456[No заказа],[3]!Table13456[Количество],"",0,1)</f>
        <v>1</v>
      </c>
      <c r="G2924" s="5">
        <f>_xlfn.XLOOKUP(A2924,[3]!Table13456[No заказа],[3]!Table13456[Цена],"",0,1)</f>
        <v>8800</v>
      </c>
      <c r="H2924" s="2" t="str">
        <f>M01_SETTINGS!$F$2</f>
        <v>KASPI</v>
      </c>
    </row>
    <row r="2925" spans="1:8" x14ac:dyDescent="0.35">
      <c r="A2925" s="2">
        <v>503770592</v>
      </c>
      <c r="B2925" s="3">
        <f>_xlfn.XLOOKUP(A2925,[3]!Table13456[No заказа],[3]!Table13456[Дата
отправки],"",0,1)</f>
        <v>45712</v>
      </c>
      <c r="C2925" s="3"/>
      <c r="D2925" s="3"/>
      <c r="F2925" s="5">
        <f>_xlfn.XLOOKUP(A2925,[3]!Table13456[No заказа],[3]!Table13456[Количество],"",0,1)</f>
        <v>1</v>
      </c>
      <c r="G2925" s="5">
        <f>_xlfn.XLOOKUP(A2925,[3]!Table13456[No заказа],[3]!Table13456[Цена],"",0,1)</f>
        <v>8800</v>
      </c>
      <c r="H2925" s="2" t="str">
        <f>M01_SETTINGS!$F$2</f>
        <v>KASPI</v>
      </c>
    </row>
    <row r="2926" spans="1:8" x14ac:dyDescent="0.35">
      <c r="A2926" s="2">
        <v>503825307</v>
      </c>
      <c r="B2926" s="3">
        <f>_xlfn.XLOOKUP(A2926,[3]!Table13456[No заказа],[3]!Table13456[Дата
отправки],"",0,1)</f>
        <v>45712</v>
      </c>
      <c r="C2926" s="3"/>
      <c r="D2926" s="3"/>
      <c r="F2926" s="5">
        <f>_xlfn.XLOOKUP(A2926,[3]!Table13456[No заказа],[3]!Table13456[Количество],"",0,1)</f>
        <v>1</v>
      </c>
      <c r="G2926" s="5">
        <f>_xlfn.XLOOKUP(A2926,[3]!Table13456[No заказа],[3]!Table13456[Цена],"",0,1)</f>
        <v>8800</v>
      </c>
      <c r="H2926" s="2" t="str">
        <f>M01_SETTINGS!$F$2</f>
        <v>KASPI</v>
      </c>
    </row>
    <row r="2927" spans="1:8" x14ac:dyDescent="0.35">
      <c r="A2927" s="2">
        <v>503765425</v>
      </c>
      <c r="B2927" s="3">
        <f>_xlfn.XLOOKUP(A2927,[3]!Table13456[No заказа],[3]!Table13456[Дата
отправки],"",0,1)</f>
        <v>45712</v>
      </c>
      <c r="C2927" s="3"/>
      <c r="D2927" s="3"/>
      <c r="F2927" s="5">
        <f>_xlfn.XLOOKUP(A2927,[3]!Table13456[No заказа],[3]!Table13456[Количество],"",0,1)</f>
        <v>1</v>
      </c>
      <c r="G2927" s="5">
        <f>_xlfn.XLOOKUP(A2927,[3]!Table13456[No заказа],[3]!Table13456[Цена],"",0,1)</f>
        <v>9000</v>
      </c>
      <c r="H2927" s="2" t="str">
        <f>M01_SETTINGS!$F$2</f>
        <v>KASPI</v>
      </c>
    </row>
    <row r="2928" spans="1:8" x14ac:dyDescent="0.35">
      <c r="A2928" s="2">
        <v>503781657</v>
      </c>
      <c r="B2928" s="3">
        <f>_xlfn.XLOOKUP(A2928,[3]!Table13456[No заказа],[3]!Table13456[Дата
отправки],"",0,1)</f>
        <v>45712</v>
      </c>
      <c r="C2928" s="3"/>
      <c r="D2928" s="3"/>
      <c r="F2928" s="5">
        <f>_xlfn.XLOOKUP(A2928,[3]!Table13456[No заказа],[3]!Table13456[Количество],"",0,1)</f>
        <v>1</v>
      </c>
      <c r="G2928" s="5">
        <f>_xlfn.XLOOKUP(A2928,[3]!Table13456[No заказа],[3]!Table13456[Цена],"",0,1)</f>
        <v>8946</v>
      </c>
      <c r="H2928" s="2" t="str">
        <f>M01_SETTINGS!$F$2</f>
        <v>KASPI</v>
      </c>
    </row>
    <row r="2929" spans="1:8" x14ac:dyDescent="0.35">
      <c r="A2929" s="2">
        <v>503720347</v>
      </c>
      <c r="B2929" s="3">
        <f>_xlfn.XLOOKUP(A2929,[3]!Table13456[No заказа],[3]!Table13456[Дата
отправки],"",0,1)</f>
        <v>45712</v>
      </c>
      <c r="C2929" s="3"/>
      <c r="D2929" s="3"/>
      <c r="F2929" s="5">
        <f>_xlfn.XLOOKUP(A2929,[3]!Table13456[No заказа],[3]!Table13456[Количество],"",0,1)</f>
        <v>1</v>
      </c>
      <c r="G2929" s="5">
        <f>_xlfn.XLOOKUP(A2929,[3]!Table13456[No заказа],[3]!Table13456[Цена],"",0,1)</f>
        <v>8999</v>
      </c>
      <c r="H2929" s="2" t="str">
        <f>M01_SETTINGS!$F$2</f>
        <v>KASPI</v>
      </c>
    </row>
    <row r="2930" spans="1:8" x14ac:dyDescent="0.35">
      <c r="A2930" s="2">
        <v>503715131</v>
      </c>
      <c r="B2930" s="3">
        <f>_xlfn.XLOOKUP(A2930,[3]!Table13456[No заказа],[3]!Table13456[Дата
отправки],"",0,1)</f>
        <v>45712</v>
      </c>
      <c r="C2930" s="3"/>
      <c r="D2930" s="3"/>
      <c r="F2930" s="5">
        <f>_xlfn.XLOOKUP(A2930,[3]!Table13456[No заказа],[3]!Table13456[Количество],"",0,1)</f>
        <v>1</v>
      </c>
      <c r="G2930" s="5">
        <f>_xlfn.XLOOKUP(A2930,[3]!Table13456[No заказа],[3]!Table13456[Цена],"",0,1)</f>
        <v>8999</v>
      </c>
      <c r="H2930" s="2" t="str">
        <f>M01_SETTINGS!$F$2</f>
        <v>KASPI</v>
      </c>
    </row>
    <row r="2931" spans="1:8" x14ac:dyDescent="0.35">
      <c r="A2931" s="2">
        <v>503883570</v>
      </c>
      <c r="B2931" s="3">
        <f>_xlfn.XLOOKUP(A2931,[3]!Table13456[No заказа],[3]!Table13456[Дата
отправки],"",0,1)</f>
        <v>45712</v>
      </c>
      <c r="C2931" s="3"/>
      <c r="D2931" s="3"/>
      <c r="F2931" s="5">
        <f>_xlfn.XLOOKUP(A2931,[3]!Table13456[No заказа],[3]!Table13456[Количество],"",0,1)</f>
        <v>1</v>
      </c>
      <c r="G2931" s="5">
        <f>_xlfn.XLOOKUP(A2931,[3]!Table13456[No заказа],[3]!Table13456[Цена],"",0,1)</f>
        <v>9020</v>
      </c>
      <c r="H2931" s="2" t="str">
        <f>M01_SETTINGS!$F$2</f>
        <v>KASPI</v>
      </c>
    </row>
    <row r="2932" spans="1:8" x14ac:dyDescent="0.35">
      <c r="A2932" s="2">
        <v>503727180</v>
      </c>
      <c r="B2932" s="3">
        <f>_xlfn.XLOOKUP(A2932,[3]!Table13456[No заказа],[3]!Table13456[Дата
отправки],"",0,1)</f>
        <v>45712</v>
      </c>
      <c r="C2932" s="3"/>
      <c r="D2932" s="3"/>
      <c r="F2932" s="5">
        <f>_xlfn.XLOOKUP(A2932,[3]!Table13456[No заказа],[3]!Table13456[Количество],"",0,1)</f>
        <v>1</v>
      </c>
      <c r="G2932" s="5">
        <f>_xlfn.XLOOKUP(A2932,[3]!Table13456[No заказа],[3]!Table13456[Цена],"",0,1)</f>
        <v>11517</v>
      </c>
      <c r="H2932" s="2" t="str">
        <f>M01_SETTINGS!$F$2</f>
        <v>KASPI</v>
      </c>
    </row>
    <row r="2933" spans="1:8" x14ac:dyDescent="0.35">
      <c r="A2933" s="2">
        <v>504127903</v>
      </c>
      <c r="B2933" s="3">
        <f>_xlfn.XLOOKUP(A2933,[3]!Table13456[No заказа],[3]!Table13456[Дата
отправки],"",0,1)</f>
        <v>45712</v>
      </c>
      <c r="C2933" s="3"/>
      <c r="D2933" s="3"/>
      <c r="F2933" s="5">
        <f>_xlfn.XLOOKUP(A2933,[3]!Table13456[No заказа],[3]!Table13456[Количество],"",0,1)</f>
        <v>1</v>
      </c>
      <c r="G2933" s="5">
        <f>_xlfn.XLOOKUP(A2933,[3]!Table13456[No заказа],[3]!Table13456[Цена],"",0,1)</f>
        <v>10999</v>
      </c>
      <c r="H2933" s="2" t="str">
        <f>M01_SETTINGS!$F$2</f>
        <v>KASPI</v>
      </c>
    </row>
    <row r="2934" spans="1:8" x14ac:dyDescent="0.35">
      <c r="A2934" s="2">
        <v>503719104</v>
      </c>
      <c r="B2934" s="3">
        <f>_xlfn.XLOOKUP(A2934,[3]!Table13456[No заказа],[3]!Table13456[Дата
отправки],"",0,1)</f>
        <v>45712</v>
      </c>
      <c r="C2934" s="3"/>
      <c r="D2934" s="3"/>
      <c r="F2934" s="5">
        <f>_xlfn.XLOOKUP(A2934,[3]!Table13456[No заказа],[3]!Table13456[Количество],"",0,1)</f>
        <v>1</v>
      </c>
      <c r="G2934" s="5">
        <f>_xlfn.XLOOKUP(A2934,[3]!Table13456[No заказа],[3]!Table13456[Цена],"",0,1)</f>
        <v>8800</v>
      </c>
      <c r="H2934" s="2" t="str">
        <f>M01_SETTINGS!$F$2</f>
        <v>KASPI</v>
      </c>
    </row>
    <row r="2935" spans="1:8" x14ac:dyDescent="0.35">
      <c r="A2935" s="2">
        <v>503877938</v>
      </c>
      <c r="B2935" s="3">
        <f>_xlfn.XLOOKUP(A2935,[3]!Table13456[No заказа],[3]!Table13456[Дата
отправки],"",0,1)</f>
        <v>45712</v>
      </c>
      <c r="C2935" s="3"/>
      <c r="D2935" s="3"/>
      <c r="F2935" s="5">
        <f>_xlfn.XLOOKUP(A2935,[3]!Table13456[No заказа],[3]!Table13456[Количество],"",0,1)</f>
        <v>1</v>
      </c>
      <c r="G2935" s="5">
        <f>_xlfn.XLOOKUP(A2935,[3]!Table13456[No заказа],[3]!Table13456[Цена],"",0,1)</f>
        <v>11491</v>
      </c>
      <c r="H2935" s="2" t="str">
        <f>M01_SETTINGS!$F$2</f>
        <v>KASPI</v>
      </c>
    </row>
    <row r="2936" spans="1:8" x14ac:dyDescent="0.35">
      <c r="A2936" s="2">
        <v>503844875</v>
      </c>
      <c r="B2936" s="3">
        <f>_xlfn.XLOOKUP(A2936,[3]!Table13456[No заказа],[3]!Table13456[Дата
отправки],"",0,1)</f>
        <v>45712</v>
      </c>
      <c r="C2936" s="3"/>
      <c r="D2936" s="3"/>
      <c r="F2936" s="5">
        <f>_xlfn.XLOOKUP(A2936,[3]!Table13456[No заказа],[3]!Table13456[Количество],"",0,1)</f>
        <v>1</v>
      </c>
      <c r="G2936" s="5">
        <f>_xlfn.XLOOKUP(A2936,[3]!Table13456[No заказа],[3]!Table13456[Цена],"",0,1)</f>
        <v>8942</v>
      </c>
      <c r="H2936" s="2" t="str">
        <f>M01_SETTINGS!$F$2</f>
        <v>KASPI</v>
      </c>
    </row>
    <row r="2937" spans="1:8" x14ac:dyDescent="0.35">
      <c r="A2937" s="2">
        <v>503660386</v>
      </c>
      <c r="B2937" s="3">
        <f>_xlfn.XLOOKUP(A2937,[3]!Table13456[No заказа],[3]!Table13456[Дата
отправки],"",0,1)</f>
        <v>45712</v>
      </c>
      <c r="C2937" s="3"/>
      <c r="D2937" s="3"/>
      <c r="F2937" s="5">
        <f>_xlfn.XLOOKUP(A2937,[3]!Table13456[No заказа],[3]!Table13456[Количество],"",0,1)</f>
        <v>1</v>
      </c>
      <c r="G2937" s="5">
        <f>_xlfn.XLOOKUP(A2937,[3]!Table13456[No заказа],[3]!Table13456[Цена],"",0,1)</f>
        <v>8800</v>
      </c>
      <c r="H2937" s="2" t="str">
        <f>M01_SETTINGS!$F$2</f>
        <v>KASPI</v>
      </c>
    </row>
    <row r="2938" spans="1:8" x14ac:dyDescent="0.35">
      <c r="A2938" s="2">
        <v>503780255</v>
      </c>
      <c r="B2938" s="3">
        <f>_xlfn.XLOOKUP(A2938,[3]!Table13456[No заказа],[3]!Table13456[Дата
отправки],"",0,1)</f>
        <v>45712</v>
      </c>
      <c r="C2938" s="3"/>
      <c r="D2938" s="3"/>
      <c r="F2938" s="5">
        <f>_xlfn.XLOOKUP(A2938,[3]!Table13456[No заказа],[3]!Table13456[Количество],"",0,1)</f>
        <v>1</v>
      </c>
      <c r="G2938" s="5">
        <f>_xlfn.XLOOKUP(A2938,[3]!Table13456[No заказа],[3]!Table13456[Цена],"",0,1)</f>
        <v>8800</v>
      </c>
      <c r="H2938" s="2" t="str">
        <f>M01_SETTINGS!$F$2</f>
        <v>KASPI</v>
      </c>
    </row>
    <row r="2939" spans="1:8" x14ac:dyDescent="0.35">
      <c r="A2939" s="2">
        <v>503948464</v>
      </c>
      <c r="B2939" s="3">
        <f>_xlfn.XLOOKUP(A2939,[3]!Table13456[No заказа],[3]!Table13456[Дата
отправки],"",0,1)</f>
        <v>45712</v>
      </c>
      <c r="C2939" s="3"/>
      <c r="D2939" s="3"/>
      <c r="F2939" s="5">
        <f>_xlfn.XLOOKUP(A2939,[3]!Table13456[No заказа],[3]!Table13456[Количество],"",0,1)</f>
        <v>1</v>
      </c>
      <c r="G2939" s="5">
        <f>_xlfn.XLOOKUP(A2939,[3]!Table13456[No заказа],[3]!Table13456[Цена],"",0,1)</f>
        <v>8800</v>
      </c>
      <c r="H2939" s="2" t="str">
        <f>M01_SETTINGS!$F$2</f>
        <v>KASPI</v>
      </c>
    </row>
    <row r="2940" spans="1:8" x14ac:dyDescent="0.35">
      <c r="A2940" s="2">
        <v>503703582</v>
      </c>
      <c r="B2940" s="3">
        <f>_xlfn.XLOOKUP(A2940,[3]!Table13456[No заказа],[3]!Table13456[Дата
отправки],"",0,1)</f>
        <v>45712</v>
      </c>
      <c r="C2940" s="3"/>
      <c r="D2940" s="3"/>
      <c r="F2940" s="5">
        <f>_xlfn.XLOOKUP(A2940,[3]!Table13456[No заказа],[3]!Table13456[Количество],"",0,1)</f>
        <v>1</v>
      </c>
      <c r="G2940" s="5">
        <f>_xlfn.XLOOKUP(A2940,[3]!Table13456[No заказа],[3]!Table13456[Цена],"",0,1)</f>
        <v>8800</v>
      </c>
      <c r="H2940" s="2" t="str">
        <f>M01_SETTINGS!$F$2</f>
        <v>KASPI</v>
      </c>
    </row>
    <row r="2941" spans="1:8" x14ac:dyDescent="0.35">
      <c r="A2941" s="2">
        <v>503909432</v>
      </c>
      <c r="B2941" s="3">
        <f>_xlfn.XLOOKUP(A2941,[3]!Table13456[No заказа],[3]!Table13456[Дата
отправки],"",0,1)</f>
        <v>45712</v>
      </c>
      <c r="C2941" s="3"/>
      <c r="D2941" s="3"/>
      <c r="F2941" s="5">
        <f>_xlfn.XLOOKUP(A2941,[3]!Table13456[No заказа],[3]!Table13456[Количество],"",0,1)</f>
        <v>1</v>
      </c>
      <c r="G2941" s="5">
        <f>_xlfn.XLOOKUP(A2941,[3]!Table13456[No заказа],[3]!Table13456[Цена],"",0,1)</f>
        <v>9982</v>
      </c>
      <c r="H2941" s="2" t="str">
        <f>M01_SETTINGS!$F$2</f>
        <v>KASPI</v>
      </c>
    </row>
    <row r="2942" spans="1:8" x14ac:dyDescent="0.35">
      <c r="A2942" s="2">
        <v>503939573</v>
      </c>
      <c r="B2942" s="3">
        <f>_xlfn.XLOOKUP(A2942,[3]!Table13456[No заказа],[3]!Table13456[Дата
отправки],"",0,1)</f>
        <v>45712</v>
      </c>
      <c r="C2942" s="3"/>
      <c r="D2942" s="3"/>
      <c r="F2942" s="5">
        <f>_xlfn.XLOOKUP(A2942,[3]!Table13456[No заказа],[3]!Table13456[Количество],"",0,1)</f>
        <v>1</v>
      </c>
      <c r="G2942" s="5">
        <f>_xlfn.XLOOKUP(A2942,[3]!Table13456[No заказа],[3]!Table13456[Цена],"",0,1)</f>
        <v>15490</v>
      </c>
      <c r="H2942" s="2" t="str">
        <f>M01_SETTINGS!$F$2</f>
        <v>KASPI</v>
      </c>
    </row>
    <row r="2943" spans="1:8" x14ac:dyDescent="0.35">
      <c r="A2943" s="2">
        <v>504087974</v>
      </c>
      <c r="B2943" s="3">
        <f>_xlfn.XLOOKUP(A2943,[3]!Table13456[No заказа],[3]!Table13456[Дата
отправки],"",0,1)</f>
        <v>45712</v>
      </c>
      <c r="C2943" s="3"/>
      <c r="D2943" s="3"/>
      <c r="F2943" s="5">
        <f>_xlfn.XLOOKUP(A2943,[3]!Table13456[No заказа],[3]!Table13456[Количество],"",0,1)</f>
        <v>1</v>
      </c>
      <c r="G2943" s="5">
        <f>_xlfn.XLOOKUP(A2943,[3]!Table13456[No заказа],[3]!Table13456[Цена],"",0,1)</f>
        <v>14990</v>
      </c>
      <c r="H2943" s="2" t="str">
        <f>M01_SETTINGS!$F$2</f>
        <v>KASPI</v>
      </c>
    </row>
    <row r="2944" spans="1:8" x14ac:dyDescent="0.35">
      <c r="A2944" s="2">
        <v>503865072</v>
      </c>
      <c r="B2944" s="3">
        <f>_xlfn.XLOOKUP(A2944,[3]!Table13456[No заказа],[3]!Table13456[Дата
отправки],"",0,1)</f>
        <v>45712</v>
      </c>
      <c r="C2944" s="3"/>
      <c r="D2944" s="3"/>
      <c r="F2944" s="5">
        <f>_xlfn.XLOOKUP(A2944,[3]!Table13456[No заказа],[3]!Table13456[Количество],"",0,1)</f>
        <v>1</v>
      </c>
      <c r="G2944" s="5">
        <f>_xlfn.XLOOKUP(A2944,[3]!Table13456[No заказа],[3]!Table13456[Цена],"",0,1)</f>
        <v>14990</v>
      </c>
      <c r="H2944" s="2" t="str">
        <f>M01_SETTINGS!$F$2</f>
        <v>KASPI</v>
      </c>
    </row>
    <row r="2945" spans="1:8" x14ac:dyDescent="0.35">
      <c r="A2945" s="2">
        <v>503858202</v>
      </c>
      <c r="B2945" s="3">
        <f>_xlfn.XLOOKUP(A2945,[3]!Table13456[No заказа],[3]!Table13456[Дата
отправки],"",0,1)</f>
        <v>45712</v>
      </c>
      <c r="C2945" s="3"/>
      <c r="D2945" s="3"/>
      <c r="F2945" s="5">
        <f>_xlfn.XLOOKUP(A2945,[3]!Table13456[No заказа],[3]!Table13456[Количество],"",0,1)</f>
        <v>1</v>
      </c>
      <c r="G2945" s="5">
        <f>_xlfn.XLOOKUP(A2945,[3]!Table13456[No заказа],[3]!Table13456[Цена],"",0,1)</f>
        <v>15490</v>
      </c>
      <c r="H2945" s="2" t="str">
        <f>M01_SETTINGS!$F$2</f>
        <v>KASPI</v>
      </c>
    </row>
    <row r="2946" spans="1:8" x14ac:dyDescent="0.35">
      <c r="A2946" s="2">
        <v>504239416</v>
      </c>
      <c r="B2946" s="3">
        <f>_xlfn.XLOOKUP(A2946,[3]!Table13456[No заказа],[3]!Table13456[Дата
отправки],"",0,1)</f>
        <v>45712</v>
      </c>
      <c r="C2946" s="3"/>
      <c r="D2946" s="3"/>
      <c r="F2946" s="5">
        <f>_xlfn.XLOOKUP(A2946,[3]!Table13456[No заказа],[3]!Table13456[Количество],"",0,1)</f>
        <v>1</v>
      </c>
      <c r="G2946" s="5">
        <f>_xlfn.XLOOKUP(A2946,[3]!Table13456[No заказа],[3]!Table13456[Цена],"",0,1)</f>
        <v>15490</v>
      </c>
      <c r="H2946" s="2" t="str">
        <f>M01_SETTINGS!$F$2</f>
        <v>KASPI</v>
      </c>
    </row>
    <row r="2947" spans="1:8" x14ac:dyDescent="0.35">
      <c r="A2947" s="2">
        <v>504175055</v>
      </c>
      <c r="B2947" s="3">
        <f>_xlfn.XLOOKUP(A2947,[3]!Table13456[No заказа],[3]!Table13456[Дата
отправки],"",0,1)</f>
        <v>45712</v>
      </c>
      <c r="C2947" s="3"/>
      <c r="D2947" s="3"/>
      <c r="F2947" s="5">
        <f>_xlfn.XLOOKUP(A2947,[3]!Table13456[No заказа],[3]!Table13456[Количество],"",0,1)</f>
        <v>1</v>
      </c>
      <c r="G2947" s="5">
        <f>_xlfn.XLOOKUP(A2947,[3]!Table13456[No заказа],[3]!Table13456[Цена],"",0,1)</f>
        <v>15490</v>
      </c>
      <c r="H2947" s="2" t="str">
        <f>M01_SETTINGS!$F$2</f>
        <v>KASPI</v>
      </c>
    </row>
    <row r="2948" spans="1:8" x14ac:dyDescent="0.35">
      <c r="A2948" s="2">
        <v>503879342</v>
      </c>
      <c r="B2948" s="3">
        <f>_xlfn.XLOOKUP(A2948,[3]!Table13456[No заказа],[3]!Table13456[Дата
отправки],"",0,1)</f>
        <v>45712</v>
      </c>
      <c r="C2948" s="3"/>
      <c r="D2948" s="3"/>
      <c r="F2948" s="5">
        <f>_xlfn.XLOOKUP(A2948,[3]!Table13456[No заказа],[3]!Table13456[Количество],"",0,1)</f>
        <v>1</v>
      </c>
      <c r="G2948" s="5">
        <f>_xlfn.XLOOKUP(A2948,[3]!Table13456[No заказа],[3]!Table13456[Цена],"",0,1)</f>
        <v>8990</v>
      </c>
      <c r="H2948" s="2" t="str">
        <f>M01_SETTINGS!$F$2</f>
        <v>KASPI</v>
      </c>
    </row>
    <row r="2949" spans="1:8" x14ac:dyDescent="0.35">
      <c r="A2949" s="2">
        <v>503632399</v>
      </c>
      <c r="B2949" s="3">
        <f>_xlfn.XLOOKUP(A2949,[3]!Table13456[No заказа],[3]!Table13456[Дата
отправки],"",0,1)</f>
        <v>45712</v>
      </c>
      <c r="C2949" s="3"/>
      <c r="D2949" s="3"/>
      <c r="F2949" s="5">
        <f>_xlfn.XLOOKUP(A2949,[3]!Table13456[No заказа],[3]!Table13456[Количество],"",0,1)</f>
        <v>1</v>
      </c>
      <c r="G2949" s="5">
        <f>_xlfn.XLOOKUP(A2949,[3]!Table13456[No заказа],[3]!Table13456[Цена],"",0,1)</f>
        <v>8797</v>
      </c>
      <c r="H2949" s="2" t="str">
        <f>M01_SETTINGS!$F$2</f>
        <v>KASPI</v>
      </c>
    </row>
    <row r="2950" spans="1:8" x14ac:dyDescent="0.35">
      <c r="A2950" s="2">
        <v>504136853</v>
      </c>
      <c r="B2950" s="3">
        <f>_xlfn.XLOOKUP(A2950,[3]!Table13456[No заказа],[3]!Table13456[Дата
отправки],"",0,1)</f>
        <v>45712</v>
      </c>
      <c r="C2950" s="3"/>
      <c r="D2950" s="3"/>
      <c r="F2950" s="5">
        <f>_xlfn.XLOOKUP(A2950,[3]!Table13456[No заказа],[3]!Table13456[Количество],"",0,1)</f>
        <v>1</v>
      </c>
      <c r="G2950" s="5">
        <f>_xlfn.XLOOKUP(A2950,[3]!Table13456[No заказа],[3]!Table13456[Цена],"",0,1)</f>
        <v>8820</v>
      </c>
      <c r="H2950" s="2" t="str">
        <f>M01_SETTINGS!$F$2</f>
        <v>KASPI</v>
      </c>
    </row>
    <row r="2951" spans="1:8" x14ac:dyDescent="0.35">
      <c r="A2951" s="2">
        <v>503732805</v>
      </c>
      <c r="B2951" s="3">
        <f>_xlfn.XLOOKUP(A2951,[3]!Table13456[No заказа],[3]!Table13456[Дата
отправки],"",0,1)</f>
        <v>45712</v>
      </c>
      <c r="C2951" s="3"/>
      <c r="D2951" s="3"/>
      <c r="F2951" s="5">
        <f>_xlfn.XLOOKUP(A2951,[3]!Table13456[No заказа],[3]!Table13456[Количество],"",0,1)</f>
        <v>1</v>
      </c>
      <c r="G2951" s="5">
        <f>_xlfn.XLOOKUP(A2951,[3]!Table13456[No заказа],[3]!Table13456[Цена],"",0,1)</f>
        <v>8800</v>
      </c>
      <c r="H2951" s="2" t="str">
        <f>M01_SETTINGS!$F$2</f>
        <v>KASPI</v>
      </c>
    </row>
    <row r="2952" spans="1:8" x14ac:dyDescent="0.35">
      <c r="A2952" s="2">
        <v>503669517</v>
      </c>
      <c r="B2952" s="3">
        <f>_xlfn.XLOOKUP(A2952,[3]!Table13456[No заказа],[3]!Table13456[Дата
отправки],"",0,1)</f>
        <v>45712</v>
      </c>
      <c r="C2952" s="3"/>
      <c r="D2952" s="3"/>
      <c r="F2952" s="5">
        <f>_xlfn.XLOOKUP(A2952,[3]!Table13456[No заказа],[3]!Table13456[Количество],"",0,1)</f>
        <v>1</v>
      </c>
      <c r="G2952" s="5">
        <f>_xlfn.XLOOKUP(A2952,[3]!Table13456[No заказа],[3]!Table13456[Цена],"",0,1)</f>
        <v>8999</v>
      </c>
      <c r="H2952" s="2" t="str">
        <f>M01_SETTINGS!$F$2</f>
        <v>KASPI</v>
      </c>
    </row>
    <row r="2953" spans="1:8" x14ac:dyDescent="0.35">
      <c r="A2953" s="2">
        <v>503915274</v>
      </c>
      <c r="B2953" s="3">
        <f>_xlfn.XLOOKUP(A2953,[3]!Table13456[No заказа],[3]!Table13456[Дата
отправки],"",0,1)</f>
        <v>45712</v>
      </c>
      <c r="C2953" s="3"/>
      <c r="D2953" s="3"/>
      <c r="F2953" s="5">
        <f>_xlfn.XLOOKUP(A2953,[3]!Table13456[No заказа],[3]!Table13456[Количество],"",0,1)</f>
        <v>1</v>
      </c>
      <c r="G2953" s="5">
        <f>_xlfn.XLOOKUP(A2953,[3]!Table13456[No заказа],[3]!Table13456[Цена],"",0,1)</f>
        <v>8819</v>
      </c>
      <c r="H2953" s="2" t="str">
        <f>M01_SETTINGS!$F$2</f>
        <v>KASPI</v>
      </c>
    </row>
    <row r="2954" spans="1:8" x14ac:dyDescent="0.35">
      <c r="A2954" s="2">
        <v>503649475</v>
      </c>
      <c r="B2954" s="3">
        <f>_xlfn.XLOOKUP(A2954,[3]!Table13456[No заказа],[3]!Table13456[Дата
отправки],"",0,1)</f>
        <v>45712</v>
      </c>
      <c r="C2954" s="3"/>
      <c r="D2954" s="3"/>
      <c r="F2954" s="5">
        <f>_xlfn.XLOOKUP(A2954,[3]!Table13456[No заказа],[3]!Table13456[Количество],"",0,1)</f>
        <v>1</v>
      </c>
      <c r="G2954" s="5">
        <f>_xlfn.XLOOKUP(A2954,[3]!Table13456[No заказа],[3]!Table13456[Цена],"",0,1)</f>
        <v>8819</v>
      </c>
      <c r="H2954" s="2" t="str">
        <f>M01_SETTINGS!$F$2</f>
        <v>KASPI</v>
      </c>
    </row>
    <row r="2955" spans="1:8" x14ac:dyDescent="0.35">
      <c r="A2955" s="2">
        <v>504088784</v>
      </c>
      <c r="B2955" s="3">
        <f>_xlfn.XLOOKUP(A2955,[3]!Table13456[No заказа],[3]!Table13456[Дата
отправки],"",0,1)</f>
        <v>45712</v>
      </c>
      <c r="C2955" s="3"/>
      <c r="D2955" s="3"/>
      <c r="F2955" s="5">
        <f>_xlfn.XLOOKUP(A2955,[3]!Table13456[No заказа],[3]!Table13456[Количество],"",0,1)</f>
        <v>1</v>
      </c>
      <c r="G2955" s="5">
        <f>_xlfn.XLOOKUP(A2955,[3]!Table13456[No заказа],[3]!Table13456[Цена],"",0,1)</f>
        <v>8796</v>
      </c>
      <c r="H2955" s="2" t="str">
        <f>M01_SETTINGS!$F$2</f>
        <v>KASPI</v>
      </c>
    </row>
    <row r="2956" spans="1:8" x14ac:dyDescent="0.35">
      <c r="A2956" s="2">
        <v>503353370</v>
      </c>
      <c r="B2956" s="3">
        <f>_xlfn.XLOOKUP(A2956,[3]!Table13456[No заказа],[3]!Table13456[Дата
отправки],"",0,1)</f>
        <v>45711</v>
      </c>
      <c r="C2956" s="3"/>
      <c r="D2956" s="3"/>
      <c r="F2956" s="5">
        <f>_xlfn.XLOOKUP(A2956,[3]!Table13456[No заказа],[3]!Table13456[Количество],"",0,1)</f>
        <v>1</v>
      </c>
      <c r="G2956" s="5">
        <f>_xlfn.XLOOKUP(A2956,[3]!Table13456[No заказа],[3]!Table13456[Цена],"",0,1)</f>
        <v>8999</v>
      </c>
      <c r="H2956" s="2" t="str">
        <f>M01_SETTINGS!$F$2</f>
        <v>KASPI</v>
      </c>
    </row>
    <row r="2957" spans="1:8" x14ac:dyDescent="0.35">
      <c r="A2957" s="2">
        <v>503321454</v>
      </c>
      <c r="B2957" s="3">
        <f>_xlfn.XLOOKUP(A2957,[3]!Table13456[No заказа],[3]!Table13456[Дата
отправки],"",0,1)</f>
        <v>45711</v>
      </c>
      <c r="C2957" s="3"/>
      <c r="D2957" s="3"/>
      <c r="F2957" s="5">
        <f>_xlfn.XLOOKUP(A2957,[3]!Table13456[No заказа],[3]!Table13456[Количество],"",0,1)</f>
        <v>1</v>
      </c>
      <c r="G2957" s="5">
        <f>_xlfn.XLOOKUP(A2957,[3]!Table13456[No заказа],[3]!Table13456[Цена],"",0,1)</f>
        <v>8999</v>
      </c>
      <c r="H2957" s="2" t="str">
        <f>M01_SETTINGS!$F$2</f>
        <v>KASPI</v>
      </c>
    </row>
    <row r="2958" spans="1:8" x14ac:dyDescent="0.35">
      <c r="A2958" s="2">
        <v>503279923</v>
      </c>
      <c r="B2958" s="3">
        <f>_xlfn.XLOOKUP(A2958,[3]!Table13456[No заказа],[3]!Table13456[Дата
отправки],"",0,1)</f>
        <v>45711</v>
      </c>
      <c r="C2958" s="3"/>
      <c r="D2958" s="3"/>
      <c r="F2958" s="5">
        <f>_xlfn.XLOOKUP(A2958,[3]!Table13456[No заказа],[3]!Table13456[Количество],"",0,1)</f>
        <v>1</v>
      </c>
      <c r="G2958" s="5">
        <f>_xlfn.XLOOKUP(A2958,[3]!Table13456[No заказа],[3]!Table13456[Цена],"",0,1)</f>
        <v>8999</v>
      </c>
      <c r="H2958" s="2" t="str">
        <f>M01_SETTINGS!$F$2</f>
        <v>KASPI</v>
      </c>
    </row>
    <row r="2959" spans="1:8" x14ac:dyDescent="0.35">
      <c r="A2959" s="2">
        <v>503136110</v>
      </c>
      <c r="B2959" s="3">
        <f>_xlfn.XLOOKUP(A2959,[3]!Table13456[No заказа],[3]!Table13456[Дата
отправки],"",0,1)</f>
        <v>45711</v>
      </c>
      <c r="C2959" s="3"/>
      <c r="D2959" s="3"/>
      <c r="F2959" s="5">
        <f>_xlfn.XLOOKUP(A2959,[3]!Table13456[No заказа],[3]!Table13456[Количество],"",0,1)</f>
        <v>1</v>
      </c>
      <c r="G2959" s="5">
        <f>_xlfn.XLOOKUP(A2959,[3]!Table13456[No заказа],[3]!Table13456[Цена],"",0,1)</f>
        <v>8999</v>
      </c>
      <c r="H2959" s="2" t="str">
        <f>M01_SETTINGS!$F$2</f>
        <v>KASPI</v>
      </c>
    </row>
    <row r="2960" spans="1:8" x14ac:dyDescent="0.35">
      <c r="A2960" s="2">
        <v>503118192</v>
      </c>
      <c r="B2960" s="3">
        <f>_xlfn.XLOOKUP(A2960,[3]!Table13456[No заказа],[3]!Table13456[Дата
отправки],"",0,1)</f>
        <v>45711</v>
      </c>
      <c r="C2960" s="3"/>
      <c r="D2960" s="3"/>
      <c r="F2960" s="5">
        <f>_xlfn.XLOOKUP(A2960,[3]!Table13456[No заказа],[3]!Table13456[Количество],"",0,1)</f>
        <v>1</v>
      </c>
      <c r="G2960" s="5">
        <f>_xlfn.XLOOKUP(A2960,[3]!Table13456[No заказа],[3]!Table13456[Цена],"",0,1)</f>
        <v>9000</v>
      </c>
      <c r="H2960" s="2" t="str">
        <f>M01_SETTINGS!$F$2</f>
        <v>KASPI</v>
      </c>
    </row>
    <row r="2961" spans="1:8" x14ac:dyDescent="0.35">
      <c r="A2961" s="2">
        <v>503561377</v>
      </c>
      <c r="B2961" s="3">
        <f>_xlfn.XLOOKUP(A2961,[3]!Table13456[No заказа],[3]!Table13456[Дата
отправки],"",0,1)</f>
        <v>45711</v>
      </c>
      <c r="C2961" s="3"/>
      <c r="D2961" s="3"/>
      <c r="F2961" s="5">
        <f>_xlfn.XLOOKUP(A2961,[3]!Table13456[No заказа],[3]!Table13456[Количество],"",0,1)</f>
        <v>1</v>
      </c>
      <c r="G2961" s="5">
        <f>_xlfn.XLOOKUP(A2961,[3]!Table13456[No заказа],[3]!Table13456[Цена],"",0,1)</f>
        <v>8961</v>
      </c>
      <c r="H2961" s="2" t="str">
        <f>M01_SETTINGS!$F$2</f>
        <v>KASPI</v>
      </c>
    </row>
    <row r="2962" spans="1:8" x14ac:dyDescent="0.35">
      <c r="A2962" s="2">
        <v>503569004</v>
      </c>
      <c r="B2962" s="3">
        <f>_xlfn.XLOOKUP(A2962,[3]!Table13456[No заказа],[3]!Table13456[Дата
отправки],"",0,1)</f>
        <v>45711</v>
      </c>
      <c r="C2962" s="3"/>
      <c r="D2962" s="3"/>
      <c r="F2962" s="5">
        <f>_xlfn.XLOOKUP(A2962,[3]!Table13456[No заказа],[3]!Table13456[Количество],"",0,1)</f>
        <v>1</v>
      </c>
      <c r="G2962" s="5">
        <f>_xlfn.XLOOKUP(A2962,[3]!Table13456[No заказа],[3]!Table13456[Цена],"",0,1)</f>
        <v>8961</v>
      </c>
      <c r="H2962" s="2" t="str">
        <f>M01_SETTINGS!$F$2</f>
        <v>KASPI</v>
      </c>
    </row>
    <row r="2963" spans="1:8" x14ac:dyDescent="0.35">
      <c r="A2963" s="2">
        <v>503432285</v>
      </c>
      <c r="B2963" s="3">
        <f>_xlfn.XLOOKUP(A2963,[3]!Table13456[No заказа],[3]!Table13456[Дата
отправки],"",0,1)</f>
        <v>45711</v>
      </c>
      <c r="C2963" s="3"/>
      <c r="D2963" s="3"/>
      <c r="F2963" s="5">
        <f>_xlfn.XLOOKUP(A2963,[3]!Table13456[No заказа],[3]!Table13456[Количество],"",0,1)</f>
        <v>1</v>
      </c>
      <c r="G2963" s="5">
        <f>_xlfn.XLOOKUP(A2963,[3]!Table13456[No заказа],[3]!Table13456[Цена],"",0,1)</f>
        <v>8800</v>
      </c>
      <c r="H2963" s="2" t="str">
        <f>M01_SETTINGS!$F$2</f>
        <v>KASPI</v>
      </c>
    </row>
    <row r="2964" spans="1:8" x14ac:dyDescent="0.35">
      <c r="A2964" s="2">
        <v>503314821</v>
      </c>
      <c r="B2964" s="3">
        <f>_xlfn.XLOOKUP(A2964,[3]!Table13456[No заказа],[3]!Table13456[Дата
отправки],"",0,1)</f>
        <v>45711</v>
      </c>
      <c r="C2964" s="3"/>
      <c r="D2964" s="3"/>
      <c r="F2964" s="5">
        <f>_xlfn.XLOOKUP(A2964,[3]!Table13456[No заказа],[3]!Table13456[Количество],"",0,1)</f>
        <v>1</v>
      </c>
      <c r="G2964" s="5">
        <f>_xlfn.XLOOKUP(A2964,[3]!Table13456[No заказа],[3]!Table13456[Цена],"",0,1)</f>
        <v>8800</v>
      </c>
      <c r="H2964" s="2" t="str">
        <f>M01_SETTINGS!$F$2</f>
        <v>KASPI</v>
      </c>
    </row>
    <row r="2965" spans="1:8" x14ac:dyDescent="0.35">
      <c r="A2965" s="2">
        <v>503350065</v>
      </c>
      <c r="B2965" s="3">
        <f>_xlfn.XLOOKUP(A2965,[3]!Table13456[No заказа],[3]!Table13456[Дата
отправки],"",0,1)</f>
        <v>45711</v>
      </c>
      <c r="C2965" s="3"/>
      <c r="D2965" s="3"/>
      <c r="F2965" s="5">
        <f>_xlfn.XLOOKUP(A2965,[3]!Table13456[No заказа],[3]!Table13456[Количество],"",0,1)</f>
        <v>1</v>
      </c>
      <c r="G2965" s="5">
        <f>_xlfn.XLOOKUP(A2965,[3]!Table13456[No заказа],[3]!Table13456[Цена],"",0,1)</f>
        <v>9000</v>
      </c>
      <c r="H2965" s="2" t="str">
        <f>M01_SETTINGS!$F$2</f>
        <v>KASPI</v>
      </c>
    </row>
    <row r="2966" spans="1:8" x14ac:dyDescent="0.35">
      <c r="A2966" s="2">
        <v>503493622</v>
      </c>
      <c r="B2966" s="3">
        <f>_xlfn.XLOOKUP(A2966,[3]!Table13456[No заказа],[3]!Table13456[Дата
отправки],"",0,1)</f>
        <v>45711</v>
      </c>
      <c r="C2966" s="3"/>
      <c r="D2966" s="3"/>
      <c r="F2966" s="5">
        <f>_xlfn.XLOOKUP(A2966,[3]!Table13456[No заказа],[3]!Table13456[Количество],"",0,1)</f>
        <v>1</v>
      </c>
      <c r="G2966" s="5">
        <f>_xlfn.XLOOKUP(A2966,[3]!Table13456[No заказа],[3]!Table13456[Цена],"",0,1)</f>
        <v>10880</v>
      </c>
      <c r="H2966" s="2" t="str">
        <f>M01_SETTINGS!$F$2</f>
        <v>KASPI</v>
      </c>
    </row>
    <row r="2967" spans="1:8" x14ac:dyDescent="0.35">
      <c r="A2967" s="2">
        <v>503287751</v>
      </c>
      <c r="B2967" s="3">
        <f>_xlfn.XLOOKUP(A2967,[3]!Table13456[No заказа],[3]!Table13456[Дата
отправки],"",0,1)</f>
        <v>45711</v>
      </c>
      <c r="C2967" s="3"/>
      <c r="D2967" s="3"/>
      <c r="F2967" s="5">
        <f>_xlfn.XLOOKUP(A2967,[3]!Table13456[No заказа],[3]!Table13456[Количество],"",0,1)</f>
        <v>1</v>
      </c>
      <c r="G2967" s="5">
        <f>_xlfn.XLOOKUP(A2967,[3]!Table13456[No заказа],[3]!Table13456[Цена],"",0,1)</f>
        <v>9000</v>
      </c>
      <c r="H2967" s="2" t="str">
        <f>M01_SETTINGS!$F$2</f>
        <v>KASPI</v>
      </c>
    </row>
    <row r="2968" spans="1:8" x14ac:dyDescent="0.35">
      <c r="A2968" s="2">
        <v>503268304</v>
      </c>
      <c r="B2968" s="3">
        <f>_xlfn.XLOOKUP(A2968,[3]!Table13456[No заказа],[3]!Table13456[Дата
отправки],"",0,1)</f>
        <v>45711</v>
      </c>
      <c r="C2968" s="3"/>
      <c r="D2968" s="3"/>
      <c r="F2968" s="5">
        <f>_xlfn.XLOOKUP(A2968,[3]!Table13456[No заказа],[3]!Table13456[Количество],"",0,1)</f>
        <v>1</v>
      </c>
      <c r="G2968" s="5">
        <f>_xlfn.XLOOKUP(A2968,[3]!Table13456[No заказа],[3]!Table13456[Цена],"",0,1)</f>
        <v>8820</v>
      </c>
      <c r="H2968" s="2" t="str">
        <f>M01_SETTINGS!$F$2</f>
        <v>KASPI</v>
      </c>
    </row>
    <row r="2969" spans="1:8" x14ac:dyDescent="0.35">
      <c r="A2969" s="2">
        <v>503278304</v>
      </c>
      <c r="B2969" s="3">
        <f>_xlfn.XLOOKUP(A2969,[3]!Table13456[No заказа],[3]!Table13456[Дата
отправки],"",0,1)</f>
        <v>45711</v>
      </c>
      <c r="C2969" s="3"/>
      <c r="D2969" s="3"/>
      <c r="F2969" s="5">
        <f>_xlfn.XLOOKUP(A2969,[3]!Table13456[No заказа],[3]!Table13456[Количество],"",0,1)</f>
        <v>1</v>
      </c>
      <c r="G2969" s="5">
        <f>_xlfn.XLOOKUP(A2969,[3]!Table13456[No заказа],[3]!Table13456[Цена],"",0,1)</f>
        <v>12000</v>
      </c>
      <c r="H2969" s="2" t="str">
        <f>M01_SETTINGS!$F$2</f>
        <v>KASPI</v>
      </c>
    </row>
    <row r="2970" spans="1:8" x14ac:dyDescent="0.35">
      <c r="A2970" s="2">
        <v>503604142</v>
      </c>
      <c r="B2970" s="3">
        <f>_xlfn.XLOOKUP(A2970,[3]!Table13456[No заказа],[3]!Table13456[Дата
отправки],"",0,1)</f>
        <v>45711</v>
      </c>
      <c r="C2970" s="3"/>
      <c r="D2970" s="3"/>
      <c r="F2970" s="5">
        <f>_xlfn.XLOOKUP(A2970,[3]!Table13456[No заказа],[3]!Table13456[Количество],"",0,1)</f>
        <v>1</v>
      </c>
      <c r="G2970" s="5">
        <f>_xlfn.XLOOKUP(A2970,[3]!Table13456[No заказа],[3]!Table13456[Цена],"",0,1)</f>
        <v>9020</v>
      </c>
      <c r="H2970" s="2" t="str">
        <f>M01_SETTINGS!$F$2</f>
        <v>KASPI</v>
      </c>
    </row>
    <row r="2971" spans="1:8" x14ac:dyDescent="0.35">
      <c r="A2971" s="2">
        <v>503425072</v>
      </c>
      <c r="B2971" s="3">
        <f>_xlfn.XLOOKUP(A2971,[3]!Table13456[No заказа],[3]!Table13456[Дата
отправки],"",0,1)</f>
        <v>45711</v>
      </c>
      <c r="C2971" s="3"/>
      <c r="D2971" s="3"/>
      <c r="F2971" s="5">
        <f>_xlfn.XLOOKUP(A2971,[3]!Table13456[No заказа],[3]!Table13456[Количество],"",0,1)</f>
        <v>1</v>
      </c>
      <c r="G2971" s="5">
        <f>_xlfn.XLOOKUP(A2971,[3]!Table13456[No заказа],[3]!Table13456[Цена],"",0,1)</f>
        <v>12897</v>
      </c>
      <c r="H2971" s="2" t="str">
        <f>M01_SETTINGS!$F$2</f>
        <v>KASPI</v>
      </c>
    </row>
    <row r="2972" spans="1:8" x14ac:dyDescent="0.35">
      <c r="A2972" s="2">
        <v>503553727</v>
      </c>
      <c r="B2972" s="3">
        <f>_xlfn.XLOOKUP(A2972,[3]!Table13456[No заказа],[3]!Table13456[Дата
отправки],"",0,1)</f>
        <v>45711</v>
      </c>
      <c r="C2972" s="3"/>
      <c r="D2972" s="3"/>
      <c r="F2972" s="5">
        <f>_xlfn.XLOOKUP(A2972,[3]!Table13456[No заказа],[3]!Table13456[Количество],"",0,1)</f>
        <v>1</v>
      </c>
      <c r="G2972" s="5">
        <f>_xlfn.XLOOKUP(A2972,[3]!Table13456[No заказа],[3]!Table13456[Цена],"",0,1)</f>
        <v>8820</v>
      </c>
      <c r="H2972" s="2" t="str">
        <f>M01_SETTINGS!$F$2</f>
        <v>KASPI</v>
      </c>
    </row>
    <row r="2973" spans="1:8" x14ac:dyDescent="0.35">
      <c r="A2973" s="2">
        <v>502777471</v>
      </c>
      <c r="B2973" s="3">
        <f>_xlfn.XLOOKUP(A2973,[3]!Table13456[No заказа],[3]!Table13456[Дата
отправки],"",0,1)</f>
        <v>45711</v>
      </c>
      <c r="C2973" s="3"/>
      <c r="D2973" s="3"/>
      <c r="F2973" s="5">
        <f>_xlfn.XLOOKUP(A2973,[3]!Table13456[No заказа],[3]!Table13456[Количество],"",0,1)</f>
        <v>1</v>
      </c>
      <c r="G2973" s="5">
        <f>_xlfn.XLOOKUP(A2973,[3]!Table13456[No заказа],[3]!Table13456[Цена],"",0,1)</f>
        <v>8800</v>
      </c>
      <c r="H2973" s="2" t="str">
        <f>M01_SETTINGS!$F$2</f>
        <v>KASPI</v>
      </c>
    </row>
    <row r="2974" spans="1:8" x14ac:dyDescent="0.35">
      <c r="A2974" s="2">
        <v>503593693</v>
      </c>
      <c r="B2974" s="3">
        <f>_xlfn.XLOOKUP(A2974,[3]!Table13456[No заказа],[3]!Table13456[Дата
отправки],"",0,1)</f>
        <v>45711</v>
      </c>
      <c r="C2974" s="3"/>
      <c r="D2974" s="3"/>
      <c r="F2974" s="5">
        <f>_xlfn.XLOOKUP(A2974,[3]!Table13456[No заказа],[3]!Table13456[Количество],"",0,1)</f>
        <v>1</v>
      </c>
      <c r="G2974" s="5">
        <f>_xlfn.XLOOKUP(A2974,[3]!Table13456[No заказа],[3]!Table13456[Цена],"",0,1)</f>
        <v>8820</v>
      </c>
      <c r="H2974" s="2" t="str">
        <f>M01_SETTINGS!$F$2</f>
        <v>KASPI</v>
      </c>
    </row>
    <row r="2975" spans="1:8" x14ac:dyDescent="0.35">
      <c r="A2975" s="2">
        <v>503465562</v>
      </c>
      <c r="B2975" s="3">
        <f>_xlfn.XLOOKUP(A2975,[3]!Table13456[No заказа],[3]!Table13456[Дата
отправки],"",0,1)</f>
        <v>45711</v>
      </c>
      <c r="C2975" s="3"/>
      <c r="D2975" s="3"/>
      <c r="F2975" s="5">
        <f>_xlfn.XLOOKUP(A2975,[3]!Table13456[No заказа],[3]!Table13456[Количество],"",0,1)</f>
        <v>1</v>
      </c>
      <c r="G2975" s="5">
        <f>_xlfn.XLOOKUP(A2975,[3]!Table13456[No заказа],[3]!Table13456[Цена],"",0,1)</f>
        <v>8981</v>
      </c>
      <c r="H2975" s="2" t="str">
        <f>M01_SETTINGS!$F$2</f>
        <v>KASPI</v>
      </c>
    </row>
    <row r="2976" spans="1:8" x14ac:dyDescent="0.35">
      <c r="A2976" s="2">
        <v>503113893</v>
      </c>
      <c r="B2976" s="3">
        <f>_xlfn.XLOOKUP(A2976,[3]!Table13456[No заказа],[3]!Table13456[Дата
отправки],"",0,1)</f>
        <v>45711</v>
      </c>
      <c r="C2976" s="3"/>
      <c r="D2976" s="3"/>
      <c r="F2976" s="5">
        <f>_xlfn.XLOOKUP(A2976,[3]!Table13456[No заказа],[3]!Table13456[Количество],"",0,1)</f>
        <v>1</v>
      </c>
      <c r="G2976" s="5">
        <f>_xlfn.XLOOKUP(A2976,[3]!Table13456[No заказа],[3]!Table13456[Цена],"",0,1)</f>
        <v>9000</v>
      </c>
      <c r="H2976" s="2" t="str">
        <f>M01_SETTINGS!$F$2</f>
        <v>KASPI</v>
      </c>
    </row>
    <row r="2977" spans="1:8" x14ac:dyDescent="0.35">
      <c r="A2977" s="2">
        <v>503567034</v>
      </c>
      <c r="B2977" s="3">
        <f>_xlfn.XLOOKUP(A2977,[3]!Table13456[No заказа],[3]!Table13456[Дата
отправки],"",0,1)</f>
        <v>45711</v>
      </c>
      <c r="C2977" s="3"/>
      <c r="D2977" s="3"/>
      <c r="F2977" s="5">
        <f>_xlfn.XLOOKUP(A2977,[3]!Table13456[No заказа],[3]!Table13456[Количество],"",0,1)</f>
        <v>1</v>
      </c>
      <c r="G2977" s="5">
        <f>_xlfn.XLOOKUP(A2977,[3]!Table13456[No заказа],[3]!Table13456[Цена],"",0,1)</f>
        <v>8972</v>
      </c>
      <c r="H2977" s="2" t="str">
        <f>M01_SETTINGS!$F$2</f>
        <v>KASPI</v>
      </c>
    </row>
    <row r="2978" spans="1:8" x14ac:dyDescent="0.35">
      <c r="A2978" s="2">
        <v>503264077</v>
      </c>
      <c r="B2978" s="3">
        <f>_xlfn.XLOOKUP(A2978,[3]!Table13456[No заказа],[3]!Table13456[Дата
отправки],"",0,1)</f>
        <v>45711</v>
      </c>
      <c r="C2978" s="3"/>
      <c r="D2978" s="3"/>
      <c r="F2978" s="5">
        <f>_xlfn.XLOOKUP(A2978,[3]!Table13456[No заказа],[3]!Table13456[Количество],"",0,1)</f>
        <v>1</v>
      </c>
      <c r="G2978" s="5">
        <f>_xlfn.XLOOKUP(A2978,[3]!Table13456[No заказа],[3]!Table13456[Цена],"",0,1)</f>
        <v>10900</v>
      </c>
      <c r="H2978" s="2" t="str">
        <f>M01_SETTINGS!$F$2</f>
        <v>KASPI</v>
      </c>
    </row>
    <row r="2979" spans="1:8" x14ac:dyDescent="0.35">
      <c r="A2979" s="2">
        <v>503421350</v>
      </c>
      <c r="B2979" s="3">
        <f>_xlfn.XLOOKUP(A2979,[3]!Table13456[No заказа],[3]!Table13456[Дата
отправки],"",0,1)</f>
        <v>45711</v>
      </c>
      <c r="C2979" s="3"/>
      <c r="D2979" s="3"/>
      <c r="F2979" s="5">
        <f>_xlfn.XLOOKUP(A2979,[3]!Table13456[No заказа],[3]!Table13456[Количество],"",0,1)</f>
        <v>1</v>
      </c>
      <c r="G2979" s="5">
        <f>_xlfn.XLOOKUP(A2979,[3]!Table13456[No заказа],[3]!Table13456[Цена],"",0,1)</f>
        <v>10750</v>
      </c>
      <c r="H2979" s="2" t="str">
        <f>M01_SETTINGS!$F$2</f>
        <v>KASPI</v>
      </c>
    </row>
    <row r="2980" spans="1:8" x14ac:dyDescent="0.35">
      <c r="A2980" s="2">
        <v>503469390</v>
      </c>
      <c r="B2980" s="3">
        <f>_xlfn.XLOOKUP(A2980,[3]!Table13456[No заказа],[3]!Table13456[Дата
отправки],"",0,1)</f>
        <v>45711</v>
      </c>
      <c r="C2980" s="3"/>
      <c r="D2980" s="3"/>
      <c r="F2980" s="5">
        <f>_xlfn.XLOOKUP(A2980,[3]!Table13456[No заказа],[3]!Table13456[Количество],"",0,1)</f>
        <v>1</v>
      </c>
      <c r="G2980" s="5">
        <f>_xlfn.XLOOKUP(A2980,[3]!Table13456[No заказа],[3]!Table13456[Цена],"",0,1)</f>
        <v>8800</v>
      </c>
      <c r="H2980" s="2" t="str">
        <f>M01_SETTINGS!$F$2</f>
        <v>KASPI</v>
      </c>
    </row>
    <row r="2981" spans="1:8" x14ac:dyDescent="0.35">
      <c r="A2981" s="2">
        <v>503529281</v>
      </c>
      <c r="B2981" s="3">
        <f>_xlfn.XLOOKUP(A2981,[3]!Table13456[No заказа],[3]!Table13456[Дата
отправки],"",0,1)</f>
        <v>45711</v>
      </c>
      <c r="C2981" s="3"/>
      <c r="D2981" s="3"/>
      <c r="F2981" s="5">
        <f>_xlfn.XLOOKUP(A2981,[3]!Table13456[No заказа],[3]!Table13456[Количество],"",0,1)</f>
        <v>1</v>
      </c>
      <c r="G2981" s="5">
        <f>_xlfn.XLOOKUP(A2981,[3]!Table13456[No заказа],[3]!Table13456[Цена],"",0,1)</f>
        <v>8968</v>
      </c>
      <c r="H2981" s="2" t="str">
        <f>M01_SETTINGS!$F$2</f>
        <v>KASPI</v>
      </c>
    </row>
    <row r="2982" spans="1:8" x14ac:dyDescent="0.35">
      <c r="A2982" s="2">
        <v>503312195</v>
      </c>
      <c r="B2982" s="3">
        <f>_xlfn.XLOOKUP(A2982,[3]!Table13456[No заказа],[3]!Table13456[Дата
отправки],"",0,1)</f>
        <v>45711</v>
      </c>
      <c r="C2982" s="3"/>
      <c r="D2982" s="3"/>
      <c r="F2982" s="5">
        <f>_xlfn.XLOOKUP(A2982,[3]!Table13456[No заказа],[3]!Table13456[Количество],"",0,1)</f>
        <v>1</v>
      </c>
      <c r="G2982" s="5">
        <f>_xlfn.XLOOKUP(A2982,[3]!Table13456[No заказа],[3]!Table13456[Цена],"",0,1)</f>
        <v>8800</v>
      </c>
      <c r="H2982" s="2" t="str">
        <f>M01_SETTINGS!$F$2</f>
        <v>KASPI</v>
      </c>
    </row>
    <row r="2983" spans="1:8" x14ac:dyDescent="0.35">
      <c r="A2983" s="2">
        <v>503151156</v>
      </c>
      <c r="B2983" s="3">
        <f>_xlfn.XLOOKUP(A2983,[3]!Table13456[No заказа],[3]!Table13456[Дата
отправки],"",0,1)</f>
        <v>45711</v>
      </c>
      <c r="C2983" s="3"/>
      <c r="D2983" s="3"/>
      <c r="F2983" s="5">
        <f>_xlfn.XLOOKUP(A2983,[3]!Table13456[No заказа],[3]!Table13456[Количество],"",0,1)</f>
        <v>1</v>
      </c>
      <c r="G2983" s="5">
        <f>_xlfn.XLOOKUP(A2983,[3]!Table13456[No заказа],[3]!Table13456[Цена],"",0,1)</f>
        <v>8800</v>
      </c>
      <c r="H2983" s="2" t="str">
        <f>M01_SETTINGS!$F$2</f>
        <v>KASPI</v>
      </c>
    </row>
    <row r="2984" spans="1:8" x14ac:dyDescent="0.35">
      <c r="A2984" s="2">
        <v>503334736</v>
      </c>
      <c r="B2984" s="3">
        <f>_xlfn.XLOOKUP(A2984,[3]!Table13456[No заказа],[3]!Table13456[Дата
отправки],"",0,1)</f>
        <v>45711</v>
      </c>
      <c r="C2984" s="3"/>
      <c r="D2984" s="3"/>
      <c r="F2984" s="5">
        <f>_xlfn.XLOOKUP(A2984,[3]!Table13456[No заказа],[3]!Table13456[Количество],"",0,1)</f>
        <v>1</v>
      </c>
      <c r="G2984" s="5">
        <f>_xlfn.XLOOKUP(A2984,[3]!Table13456[No заказа],[3]!Table13456[Цена],"",0,1)</f>
        <v>10727</v>
      </c>
      <c r="H2984" s="2" t="str">
        <f>M01_SETTINGS!$F$2</f>
        <v>KASPI</v>
      </c>
    </row>
    <row r="2985" spans="1:8" x14ac:dyDescent="0.35">
      <c r="A2985" s="2">
        <v>503374763</v>
      </c>
      <c r="B2985" s="3">
        <f>_xlfn.XLOOKUP(A2985,[3]!Table13456[No заказа],[3]!Table13456[Дата
отправки],"",0,1)</f>
        <v>45711</v>
      </c>
      <c r="C2985" s="3"/>
      <c r="D2985" s="3"/>
      <c r="F2985" s="5">
        <f>_xlfn.XLOOKUP(A2985,[3]!Table13456[No заказа],[3]!Table13456[Количество],"",0,1)</f>
        <v>1</v>
      </c>
      <c r="G2985" s="5">
        <f>_xlfn.XLOOKUP(A2985,[3]!Table13456[No заказа],[3]!Table13456[Цена],"",0,1)</f>
        <v>14990</v>
      </c>
      <c r="H2985" s="2" t="str">
        <f>M01_SETTINGS!$F$2</f>
        <v>KASPI</v>
      </c>
    </row>
    <row r="2986" spans="1:8" x14ac:dyDescent="0.35">
      <c r="A2986" s="2">
        <v>503368160</v>
      </c>
      <c r="B2986" s="3">
        <f>_xlfn.XLOOKUP(A2986,[3]!Table13456[No заказа],[3]!Table13456[Дата
отправки],"",0,1)</f>
        <v>45711</v>
      </c>
      <c r="C2986" s="3"/>
      <c r="D2986" s="3"/>
      <c r="F2986" s="5">
        <f>_xlfn.XLOOKUP(A2986,[3]!Table13456[No заказа],[3]!Table13456[Количество],"",0,1)</f>
        <v>1</v>
      </c>
      <c r="G2986" s="5">
        <f>_xlfn.XLOOKUP(A2986,[3]!Table13456[No заказа],[3]!Table13456[Цена],"",0,1)</f>
        <v>15490</v>
      </c>
      <c r="H2986" s="2" t="str">
        <f>M01_SETTINGS!$F$2</f>
        <v>KASPI</v>
      </c>
    </row>
    <row r="2987" spans="1:8" x14ac:dyDescent="0.35">
      <c r="A2987" s="2">
        <v>503386066</v>
      </c>
      <c r="B2987" s="3">
        <f>_xlfn.XLOOKUP(A2987,[3]!Table13456[No заказа],[3]!Table13456[Дата
отправки],"",0,1)</f>
        <v>45711</v>
      </c>
      <c r="C2987" s="3"/>
      <c r="D2987" s="3"/>
      <c r="F2987" s="5">
        <f>_xlfn.XLOOKUP(A2987,[3]!Table13456[No заказа],[3]!Table13456[Количество],"",0,1)</f>
        <v>1</v>
      </c>
      <c r="G2987" s="5">
        <f>_xlfn.XLOOKUP(A2987,[3]!Table13456[No заказа],[3]!Table13456[Цена],"",0,1)</f>
        <v>15490</v>
      </c>
      <c r="H2987" s="2" t="str">
        <f>M01_SETTINGS!$F$2</f>
        <v>KASPI</v>
      </c>
    </row>
    <row r="2988" spans="1:8" x14ac:dyDescent="0.35">
      <c r="A2988" s="2">
        <v>503338742</v>
      </c>
      <c r="B2988" s="3">
        <f>_xlfn.XLOOKUP(A2988,[3]!Table13456[No заказа],[3]!Table13456[Дата
отправки],"",0,1)</f>
        <v>45711</v>
      </c>
      <c r="C2988" s="3"/>
      <c r="D2988" s="3"/>
      <c r="F2988" s="5">
        <f>_xlfn.XLOOKUP(A2988,[3]!Table13456[No заказа],[3]!Table13456[Количество],"",0,1)</f>
        <v>1</v>
      </c>
      <c r="G2988" s="5">
        <f>_xlfn.XLOOKUP(A2988,[3]!Table13456[No заказа],[3]!Table13456[Цена],"",0,1)</f>
        <v>14990</v>
      </c>
      <c r="H2988" s="2" t="str">
        <f>M01_SETTINGS!$F$2</f>
        <v>KASPI</v>
      </c>
    </row>
    <row r="2989" spans="1:8" x14ac:dyDescent="0.35">
      <c r="A2989" s="2">
        <v>503125636</v>
      </c>
      <c r="B2989" s="3">
        <f>_xlfn.XLOOKUP(A2989,[3]!Table13456[No заказа],[3]!Table13456[Дата
отправки],"",0,1)</f>
        <v>45711</v>
      </c>
      <c r="C2989" s="3"/>
      <c r="D2989" s="3"/>
      <c r="F2989" s="5">
        <f>_xlfn.XLOOKUP(A2989,[3]!Table13456[No заказа],[3]!Table13456[Количество],"",0,1)</f>
        <v>1</v>
      </c>
      <c r="G2989" s="5">
        <f>_xlfn.XLOOKUP(A2989,[3]!Table13456[No заказа],[3]!Table13456[Цена],"",0,1)</f>
        <v>15990</v>
      </c>
      <c r="H2989" s="2" t="str">
        <f>M01_SETTINGS!$F$2</f>
        <v>KASPI</v>
      </c>
    </row>
    <row r="2990" spans="1:8" x14ac:dyDescent="0.35">
      <c r="A2990" s="2">
        <v>503451167</v>
      </c>
      <c r="B2990" s="3">
        <f>_xlfn.XLOOKUP(A2990,[3]!Table13456[No заказа],[3]!Table13456[Дата
отправки],"",0,1)</f>
        <v>45711</v>
      </c>
      <c r="C2990" s="3"/>
      <c r="D2990" s="3"/>
      <c r="F2990" s="5">
        <f>_xlfn.XLOOKUP(A2990,[3]!Table13456[No заказа],[3]!Table13456[Количество],"",0,1)</f>
        <v>1</v>
      </c>
      <c r="G2990" s="5">
        <f>_xlfn.XLOOKUP(A2990,[3]!Table13456[No заказа],[3]!Table13456[Цена],"",0,1)</f>
        <v>8899</v>
      </c>
      <c r="H2990" s="2" t="str">
        <f>M01_SETTINGS!$F$2</f>
        <v>KASPI</v>
      </c>
    </row>
    <row r="2991" spans="1:8" x14ac:dyDescent="0.35">
      <c r="A2991" s="2">
        <v>503588840</v>
      </c>
      <c r="B2991" s="3">
        <f>_xlfn.XLOOKUP(A2991,[3]!Table13456[No заказа],[3]!Table13456[Дата
отправки],"",0,1)</f>
        <v>45711</v>
      </c>
      <c r="C2991" s="3"/>
      <c r="D2991" s="3"/>
      <c r="F2991" s="5">
        <f>_xlfn.XLOOKUP(A2991,[3]!Table13456[No заказа],[3]!Table13456[Количество],"",0,1)</f>
        <v>1</v>
      </c>
      <c r="G2991" s="5">
        <f>_xlfn.XLOOKUP(A2991,[3]!Table13456[No заказа],[3]!Table13456[Цена],"",0,1)</f>
        <v>9020</v>
      </c>
      <c r="H2991" s="2" t="str">
        <f>M01_SETTINGS!$F$2</f>
        <v>KASPI</v>
      </c>
    </row>
    <row r="2992" spans="1:8" x14ac:dyDescent="0.35">
      <c r="A2992" s="2">
        <v>503246406</v>
      </c>
      <c r="B2992" s="3">
        <f>_xlfn.XLOOKUP(A2992,[3]!Table13456[No заказа],[3]!Table13456[Дата
отправки],"",0,1)</f>
        <v>45711</v>
      </c>
      <c r="C2992" s="3"/>
      <c r="D2992" s="3"/>
      <c r="F2992" s="5">
        <f>_xlfn.XLOOKUP(A2992,[3]!Table13456[No заказа],[3]!Table13456[Количество],"",0,1)</f>
        <v>1</v>
      </c>
      <c r="G2992" s="5">
        <f>_xlfn.XLOOKUP(A2992,[3]!Table13456[No заказа],[3]!Table13456[Цена],"",0,1)</f>
        <v>11631</v>
      </c>
      <c r="H2992" s="2" t="str">
        <f>M01_SETTINGS!$F$2</f>
        <v>KASPI</v>
      </c>
    </row>
    <row r="2993" spans="1:8" x14ac:dyDescent="0.35">
      <c r="A2993" s="2">
        <v>503571636</v>
      </c>
      <c r="B2993" s="3">
        <f>_xlfn.XLOOKUP(A2993,[3]!Table13456[No заказа],[3]!Table13456[Дата
отправки],"",0,1)</f>
        <v>45711</v>
      </c>
      <c r="C2993" s="3"/>
      <c r="D2993" s="3"/>
      <c r="F2993" s="5">
        <f>_xlfn.XLOOKUP(A2993,[3]!Table13456[No заказа],[3]!Table13456[Количество],"",0,1)</f>
        <v>1</v>
      </c>
      <c r="G2993" s="5">
        <f>_xlfn.XLOOKUP(A2993,[3]!Table13456[No заказа],[3]!Table13456[Цена],"",0,1)</f>
        <v>8805</v>
      </c>
      <c r="H2993" s="2" t="str">
        <f>M01_SETTINGS!$F$2</f>
        <v>KASPI</v>
      </c>
    </row>
    <row r="2994" spans="1:8" x14ac:dyDescent="0.35">
      <c r="A2994" s="2">
        <v>502770534</v>
      </c>
      <c r="B2994" s="3">
        <f>_xlfn.XLOOKUP(A2994,[3]!Table13456[No заказа],[3]!Table13456[Дата
отправки],"",0,1)</f>
        <v>45710</v>
      </c>
      <c r="C2994" s="3"/>
      <c r="D2994" s="3"/>
      <c r="F2994" s="5">
        <f>_xlfn.XLOOKUP(A2994,[3]!Table13456[No заказа],[3]!Table13456[Количество],"",0,1)</f>
        <v>1</v>
      </c>
      <c r="G2994" s="5">
        <f>_xlfn.XLOOKUP(A2994,[3]!Table13456[No заказа],[3]!Table13456[Цена],"",0,1)</f>
        <v>9000</v>
      </c>
      <c r="H2994" s="2" t="str">
        <f>M01_SETTINGS!$F$2</f>
        <v>KASPI</v>
      </c>
    </row>
    <row r="2995" spans="1:8" x14ac:dyDescent="0.35">
      <c r="A2995" s="2">
        <v>502643403</v>
      </c>
      <c r="B2995" s="3">
        <f>_xlfn.XLOOKUP(A2995,[3]!Table13456[No заказа],[3]!Table13456[Дата
отправки],"",0,1)</f>
        <v>45710</v>
      </c>
      <c r="C2995" s="3"/>
      <c r="D2995" s="3"/>
      <c r="F2995" s="5">
        <f>_xlfn.XLOOKUP(A2995,[3]!Table13456[No заказа],[3]!Table13456[Количество],"",0,1)</f>
        <v>1</v>
      </c>
      <c r="G2995" s="5">
        <f>_xlfn.XLOOKUP(A2995,[3]!Table13456[No заказа],[3]!Table13456[Цена],"",0,1)</f>
        <v>9000</v>
      </c>
      <c r="H2995" s="2" t="str">
        <f>M01_SETTINGS!$F$2</f>
        <v>KASPI</v>
      </c>
    </row>
    <row r="2996" spans="1:8" x14ac:dyDescent="0.35">
      <c r="A2996" s="2">
        <v>502928044</v>
      </c>
      <c r="B2996" s="3">
        <f>_xlfn.XLOOKUP(A2996,[3]!Table13456[No заказа],[3]!Table13456[Дата
отправки],"",0,1)</f>
        <v>45710</v>
      </c>
      <c r="C2996" s="3"/>
      <c r="D2996" s="3"/>
      <c r="F2996" s="5">
        <f>_xlfn.XLOOKUP(A2996,[3]!Table13456[No заказа],[3]!Table13456[Количество],"",0,1)</f>
        <v>1</v>
      </c>
      <c r="G2996" s="5">
        <f>_xlfn.XLOOKUP(A2996,[3]!Table13456[No заказа],[3]!Table13456[Цена],"",0,1)</f>
        <v>8999</v>
      </c>
      <c r="H2996" s="2" t="str">
        <f>M01_SETTINGS!$F$2</f>
        <v>KASPI</v>
      </c>
    </row>
    <row r="2997" spans="1:8" x14ac:dyDescent="0.35">
      <c r="A2997" s="2">
        <v>502740211</v>
      </c>
      <c r="B2997" s="3">
        <f>_xlfn.XLOOKUP(A2997,[3]!Table13456[No заказа],[3]!Table13456[Дата
отправки],"",0,1)</f>
        <v>45710</v>
      </c>
      <c r="C2997" s="3"/>
      <c r="D2997" s="3"/>
      <c r="F2997" s="5">
        <f>_xlfn.XLOOKUP(A2997,[3]!Table13456[No заказа],[3]!Table13456[Количество],"",0,1)</f>
        <v>1</v>
      </c>
      <c r="G2997" s="5">
        <f>_xlfn.XLOOKUP(A2997,[3]!Table13456[No заказа],[3]!Table13456[Цена],"",0,1)</f>
        <v>8999</v>
      </c>
      <c r="H2997" s="2" t="str">
        <f>M01_SETTINGS!$F$2</f>
        <v>KASPI</v>
      </c>
    </row>
    <row r="2998" spans="1:8" x14ac:dyDescent="0.35">
      <c r="A2998" s="2">
        <v>502629940</v>
      </c>
      <c r="B2998" s="3">
        <f>_xlfn.XLOOKUP(A2998,[3]!Table13456[No заказа],[3]!Table13456[Дата
отправки],"",0,1)</f>
        <v>45710</v>
      </c>
      <c r="C2998" s="3"/>
      <c r="D2998" s="3"/>
      <c r="F2998" s="5">
        <f>_xlfn.XLOOKUP(A2998,[3]!Table13456[No заказа],[3]!Table13456[Количество],"",0,1)</f>
        <v>1</v>
      </c>
      <c r="G2998" s="5">
        <f>_xlfn.XLOOKUP(A2998,[3]!Table13456[No заказа],[3]!Table13456[Цена],"",0,1)</f>
        <v>8999</v>
      </c>
      <c r="H2998" s="2" t="str">
        <f>M01_SETTINGS!$F$2</f>
        <v>KASPI</v>
      </c>
    </row>
    <row r="2999" spans="1:8" x14ac:dyDescent="0.35">
      <c r="A2999" s="2">
        <v>503050546</v>
      </c>
      <c r="B2999" s="3">
        <f>_xlfn.XLOOKUP(A2999,[3]!Table13456[No заказа],[3]!Table13456[Дата
отправки],"",0,1)</f>
        <v>45710</v>
      </c>
      <c r="C2999" s="3"/>
      <c r="D2999" s="3"/>
      <c r="F2999" s="5">
        <f>_xlfn.XLOOKUP(A2999,[3]!Table13456[No заказа],[3]!Table13456[Количество],"",0,1)</f>
        <v>1</v>
      </c>
      <c r="G2999" s="5">
        <f>_xlfn.XLOOKUP(A2999,[3]!Table13456[No заказа],[3]!Table13456[Цена],"",0,1)</f>
        <v>8999</v>
      </c>
      <c r="H2999" s="2" t="str">
        <f>M01_SETTINGS!$F$2</f>
        <v>KASPI</v>
      </c>
    </row>
    <row r="3000" spans="1:8" x14ac:dyDescent="0.35">
      <c r="A3000" s="2">
        <v>502910567</v>
      </c>
      <c r="B3000" s="3">
        <f>_xlfn.XLOOKUP(A3000,[3]!Table13456[No заказа],[3]!Table13456[Дата
отправки],"",0,1)</f>
        <v>45710</v>
      </c>
      <c r="C3000" s="3"/>
      <c r="D3000" s="3"/>
      <c r="F3000" s="5">
        <f>_xlfn.XLOOKUP(A3000,[3]!Table13456[No заказа],[3]!Table13456[Количество],"",0,1)</f>
        <v>1</v>
      </c>
      <c r="G3000" s="5">
        <f>_xlfn.XLOOKUP(A3000,[3]!Table13456[No заказа],[3]!Table13456[Цена],"",0,1)</f>
        <v>8999</v>
      </c>
      <c r="H3000" s="2" t="str">
        <f>M01_SETTINGS!$F$2</f>
        <v>KASPI</v>
      </c>
    </row>
    <row r="3001" spans="1:8" x14ac:dyDescent="0.35">
      <c r="A3001" s="2">
        <v>502632616</v>
      </c>
      <c r="B3001" s="3">
        <f>_xlfn.XLOOKUP(A3001,[3]!Table13456[No заказа],[3]!Table13456[Дата
отправки],"",0,1)</f>
        <v>45710</v>
      </c>
      <c r="C3001" s="3"/>
      <c r="D3001" s="3"/>
      <c r="F3001" s="5">
        <f>_xlfn.XLOOKUP(A3001,[3]!Table13456[No заказа],[3]!Table13456[Количество],"",0,1)</f>
        <v>1</v>
      </c>
      <c r="G3001" s="5">
        <f>_xlfn.XLOOKUP(A3001,[3]!Table13456[No заказа],[3]!Table13456[Цена],"",0,1)</f>
        <v>8999</v>
      </c>
      <c r="H3001" s="2" t="str">
        <f>M01_SETTINGS!$F$2</f>
        <v>KASPI</v>
      </c>
    </row>
    <row r="3002" spans="1:8" x14ac:dyDescent="0.35">
      <c r="A3002" s="2">
        <v>502819978</v>
      </c>
      <c r="B3002" s="3">
        <f>_xlfn.XLOOKUP(A3002,[3]!Table13456[No заказа],[3]!Table13456[Дата
отправки],"",0,1)</f>
        <v>45710</v>
      </c>
      <c r="C3002" s="3"/>
      <c r="D3002" s="3"/>
      <c r="F3002" s="5">
        <f>_xlfn.XLOOKUP(A3002,[3]!Table13456[No заказа],[3]!Table13456[Количество],"",0,1)</f>
        <v>1</v>
      </c>
      <c r="G3002" s="5">
        <f>_xlfn.XLOOKUP(A3002,[3]!Table13456[No заказа],[3]!Table13456[Цена],"",0,1)</f>
        <v>10900</v>
      </c>
      <c r="H3002" s="2" t="str">
        <f>M01_SETTINGS!$F$2</f>
        <v>KASPI</v>
      </c>
    </row>
    <row r="3003" spans="1:8" x14ac:dyDescent="0.35">
      <c r="A3003" s="2">
        <v>502893971</v>
      </c>
      <c r="B3003" s="3">
        <f>_xlfn.XLOOKUP(A3003,[3]!Table13456[No заказа],[3]!Table13456[Дата
отправки],"",0,1)</f>
        <v>45710</v>
      </c>
      <c r="C3003" s="3"/>
      <c r="D3003" s="3"/>
      <c r="F3003" s="5">
        <f>_xlfn.XLOOKUP(A3003,[3]!Table13456[No заказа],[3]!Table13456[Количество],"",0,1)</f>
        <v>1</v>
      </c>
      <c r="G3003" s="5">
        <f>_xlfn.XLOOKUP(A3003,[3]!Table13456[No заказа],[3]!Table13456[Цена],"",0,1)</f>
        <v>10900</v>
      </c>
      <c r="H3003" s="2" t="str">
        <f>M01_SETTINGS!$F$2</f>
        <v>KASPI</v>
      </c>
    </row>
    <row r="3004" spans="1:8" x14ac:dyDescent="0.35">
      <c r="A3004" s="2">
        <v>502707132</v>
      </c>
      <c r="B3004" s="3">
        <f>_xlfn.XLOOKUP(A3004,[3]!Table13456[No заказа],[3]!Table13456[Дата
отправки],"",0,1)</f>
        <v>45710</v>
      </c>
      <c r="C3004" s="3"/>
      <c r="D3004" s="3"/>
      <c r="F3004" s="5">
        <f>_xlfn.XLOOKUP(A3004,[3]!Table13456[No заказа],[3]!Table13456[Количество],"",0,1)</f>
        <v>1</v>
      </c>
      <c r="G3004" s="5">
        <f>_xlfn.XLOOKUP(A3004,[3]!Table13456[No заказа],[3]!Table13456[Цена],"",0,1)</f>
        <v>8800</v>
      </c>
      <c r="H3004" s="2" t="str">
        <f>M01_SETTINGS!$F$2</f>
        <v>KASPI</v>
      </c>
    </row>
    <row r="3005" spans="1:8" x14ac:dyDescent="0.35">
      <c r="A3005" s="2">
        <v>502710161</v>
      </c>
      <c r="B3005" s="3">
        <f>_xlfn.XLOOKUP(A3005,[3]!Table13456[No заказа],[3]!Table13456[Дата
отправки],"",0,1)</f>
        <v>45710</v>
      </c>
      <c r="C3005" s="3"/>
      <c r="D3005" s="3"/>
      <c r="F3005" s="5">
        <f>_xlfn.XLOOKUP(A3005,[3]!Table13456[No заказа],[3]!Table13456[Количество],"",0,1)</f>
        <v>1</v>
      </c>
      <c r="G3005" s="5">
        <f>_xlfn.XLOOKUP(A3005,[3]!Table13456[No заказа],[3]!Table13456[Цена],"",0,1)</f>
        <v>10334</v>
      </c>
      <c r="H3005" s="2" t="str">
        <f>M01_SETTINGS!$F$2</f>
        <v>KASPI</v>
      </c>
    </row>
    <row r="3006" spans="1:8" x14ac:dyDescent="0.35">
      <c r="A3006" s="2">
        <v>502777763</v>
      </c>
      <c r="B3006" s="3">
        <f>_xlfn.XLOOKUP(A3006,[3]!Table13456[No заказа],[3]!Table13456[Дата
отправки],"",0,1)</f>
        <v>45710</v>
      </c>
      <c r="C3006" s="3"/>
      <c r="D3006" s="3"/>
      <c r="F3006" s="5">
        <f>_xlfn.XLOOKUP(A3006,[3]!Table13456[No заказа],[3]!Table13456[Количество],"",0,1)</f>
        <v>1</v>
      </c>
      <c r="G3006" s="5">
        <f>_xlfn.XLOOKUP(A3006,[3]!Table13456[No заказа],[3]!Table13456[Цена],"",0,1)</f>
        <v>8973</v>
      </c>
      <c r="H3006" s="2" t="str">
        <f>M01_SETTINGS!$F$2</f>
        <v>KASPI</v>
      </c>
    </row>
    <row r="3007" spans="1:8" x14ac:dyDescent="0.35">
      <c r="A3007" s="2">
        <v>502694297</v>
      </c>
      <c r="B3007" s="3">
        <f>_xlfn.XLOOKUP(A3007,[3]!Table13456[No заказа],[3]!Table13456[Дата
отправки],"",0,1)</f>
        <v>45710</v>
      </c>
      <c r="C3007" s="3"/>
      <c r="D3007" s="3"/>
      <c r="F3007" s="5">
        <f>_xlfn.XLOOKUP(A3007,[3]!Table13456[No заказа],[3]!Table13456[Количество],"",0,1)</f>
        <v>1</v>
      </c>
      <c r="G3007" s="5">
        <f>_xlfn.XLOOKUP(A3007,[3]!Table13456[No заказа],[3]!Table13456[Цена],"",0,1)</f>
        <v>8973</v>
      </c>
      <c r="H3007" s="2" t="str">
        <f>M01_SETTINGS!$F$2</f>
        <v>KASPI</v>
      </c>
    </row>
    <row r="3008" spans="1:8" x14ac:dyDescent="0.35">
      <c r="A3008" s="2">
        <v>502581866</v>
      </c>
      <c r="B3008" s="3">
        <f>_xlfn.XLOOKUP(A3008,[3]!Table13456[No заказа],[3]!Table13456[Дата
отправки],"",0,1)</f>
        <v>45710</v>
      </c>
      <c r="C3008" s="3"/>
      <c r="D3008" s="3"/>
      <c r="F3008" s="5">
        <f>_xlfn.XLOOKUP(A3008,[3]!Table13456[No заказа],[3]!Table13456[Количество],"",0,1)</f>
        <v>1</v>
      </c>
      <c r="G3008" s="5">
        <f>_xlfn.XLOOKUP(A3008,[3]!Table13456[No заказа],[3]!Table13456[Цена],"",0,1)</f>
        <v>8967</v>
      </c>
      <c r="H3008" s="2" t="str">
        <f>M01_SETTINGS!$F$2</f>
        <v>KASPI</v>
      </c>
    </row>
    <row r="3009" spans="1:8" x14ac:dyDescent="0.35">
      <c r="A3009" s="2">
        <v>502614001</v>
      </c>
      <c r="B3009" s="3">
        <f>_xlfn.XLOOKUP(A3009,[3]!Table13456[No заказа],[3]!Table13456[Дата
отправки],"",0,1)</f>
        <v>45710</v>
      </c>
      <c r="C3009" s="3"/>
      <c r="D3009" s="3"/>
      <c r="F3009" s="5">
        <f>_xlfn.XLOOKUP(A3009,[3]!Table13456[No заказа],[3]!Table13456[Количество],"",0,1)</f>
        <v>1</v>
      </c>
      <c r="G3009" s="5">
        <f>_xlfn.XLOOKUP(A3009,[3]!Table13456[No заказа],[3]!Table13456[Цена],"",0,1)</f>
        <v>10880</v>
      </c>
      <c r="H3009" s="2" t="str">
        <f>M01_SETTINGS!$F$2</f>
        <v>KASPI</v>
      </c>
    </row>
    <row r="3010" spans="1:8" x14ac:dyDescent="0.35">
      <c r="A3010" s="2">
        <v>502853977</v>
      </c>
      <c r="B3010" s="3">
        <f>_xlfn.XLOOKUP(A3010,[3]!Table13456[No заказа],[3]!Table13456[Дата
отправки],"",0,1)</f>
        <v>45710</v>
      </c>
      <c r="C3010" s="3"/>
      <c r="D3010" s="3"/>
      <c r="F3010" s="5">
        <f>_xlfn.XLOOKUP(A3010,[3]!Table13456[No заказа],[3]!Table13456[Количество],"",0,1)</f>
        <v>1</v>
      </c>
      <c r="G3010" s="5">
        <f>_xlfn.XLOOKUP(A3010,[3]!Table13456[No заказа],[3]!Table13456[Цена],"",0,1)</f>
        <v>9000</v>
      </c>
      <c r="H3010" s="2" t="str">
        <f>M01_SETTINGS!$F$2</f>
        <v>KASPI</v>
      </c>
    </row>
    <row r="3011" spans="1:8" x14ac:dyDescent="0.35">
      <c r="A3011" s="2">
        <v>502808459</v>
      </c>
      <c r="B3011" s="3">
        <f>_xlfn.XLOOKUP(A3011,[3]!Table13456[No заказа],[3]!Table13456[Дата
отправки],"",0,1)</f>
        <v>45710</v>
      </c>
      <c r="C3011" s="3"/>
      <c r="D3011" s="3"/>
      <c r="F3011" s="5">
        <f>_xlfn.XLOOKUP(A3011,[3]!Table13456[No заказа],[3]!Table13456[Количество],"",0,1)</f>
        <v>1</v>
      </c>
      <c r="G3011" s="5">
        <f>_xlfn.XLOOKUP(A3011,[3]!Table13456[No заказа],[3]!Table13456[Цена],"",0,1)</f>
        <v>9019</v>
      </c>
      <c r="H3011" s="2" t="str">
        <f>M01_SETTINGS!$F$2</f>
        <v>KASPI</v>
      </c>
    </row>
    <row r="3012" spans="1:8" x14ac:dyDescent="0.35">
      <c r="A3012" s="2">
        <v>502780026</v>
      </c>
      <c r="B3012" s="3">
        <f>_xlfn.XLOOKUP(A3012,[3]!Table13456[No заказа],[3]!Table13456[Дата
отправки],"",0,1)</f>
        <v>45710</v>
      </c>
      <c r="C3012" s="3"/>
      <c r="D3012" s="3"/>
      <c r="F3012" s="5">
        <f>_xlfn.XLOOKUP(A3012,[3]!Table13456[No заказа],[3]!Table13456[Количество],"",0,1)</f>
        <v>1</v>
      </c>
      <c r="G3012" s="5">
        <f>_xlfn.XLOOKUP(A3012,[3]!Table13456[No заказа],[3]!Table13456[Цена],"",0,1)</f>
        <v>9027</v>
      </c>
      <c r="H3012" s="2" t="str">
        <f>M01_SETTINGS!$F$2</f>
        <v>KASPI</v>
      </c>
    </row>
    <row r="3013" spans="1:8" x14ac:dyDescent="0.35">
      <c r="A3013" s="2">
        <v>502880752</v>
      </c>
      <c r="B3013" s="3">
        <f>_xlfn.XLOOKUP(A3013,[3]!Table13456[No заказа],[3]!Table13456[Дата
отправки],"",0,1)</f>
        <v>45710</v>
      </c>
      <c r="C3013" s="3"/>
      <c r="D3013" s="3"/>
      <c r="F3013" s="5">
        <f>_xlfn.XLOOKUP(A3013,[3]!Table13456[No заказа],[3]!Table13456[Количество],"",0,1)</f>
        <v>1</v>
      </c>
      <c r="G3013" s="5">
        <f>_xlfn.XLOOKUP(A3013,[3]!Table13456[No заказа],[3]!Table13456[Цена],"",0,1)</f>
        <v>8966</v>
      </c>
      <c r="H3013" s="2" t="str">
        <f>M01_SETTINGS!$F$2</f>
        <v>KASPI</v>
      </c>
    </row>
    <row r="3014" spans="1:8" x14ac:dyDescent="0.35">
      <c r="A3014" s="2">
        <v>502629599</v>
      </c>
      <c r="B3014" s="3">
        <f>_xlfn.XLOOKUP(A3014,[3]!Table13456[No заказа],[3]!Table13456[Дата
отправки],"",0,1)</f>
        <v>45710</v>
      </c>
      <c r="C3014" s="3"/>
      <c r="D3014" s="3"/>
      <c r="F3014" s="5">
        <f>_xlfn.XLOOKUP(A3014,[3]!Table13456[No заказа],[3]!Table13456[Количество],"",0,1)</f>
        <v>1</v>
      </c>
      <c r="G3014" s="5">
        <f>_xlfn.XLOOKUP(A3014,[3]!Table13456[No заказа],[3]!Table13456[Цена],"",0,1)</f>
        <v>9000</v>
      </c>
      <c r="H3014" s="2" t="str">
        <f>M01_SETTINGS!$F$2</f>
        <v>KASPI</v>
      </c>
    </row>
    <row r="3015" spans="1:8" x14ac:dyDescent="0.35">
      <c r="A3015" s="2">
        <v>502607490</v>
      </c>
      <c r="B3015" s="3">
        <f>_xlfn.XLOOKUP(A3015,[3]!Table13456[No заказа],[3]!Table13456[Дата
отправки],"",0,1)</f>
        <v>45710</v>
      </c>
      <c r="C3015" s="3"/>
      <c r="D3015" s="3"/>
      <c r="F3015" s="5">
        <f>_xlfn.XLOOKUP(A3015,[3]!Table13456[No заказа],[3]!Table13456[Количество],"",0,1)</f>
        <v>1</v>
      </c>
      <c r="G3015" s="5">
        <f>_xlfn.XLOOKUP(A3015,[3]!Table13456[No заказа],[3]!Table13456[Цена],"",0,1)</f>
        <v>9000</v>
      </c>
      <c r="H3015" s="2" t="str">
        <f>M01_SETTINGS!$F$2</f>
        <v>KASPI</v>
      </c>
    </row>
    <row r="3016" spans="1:8" x14ac:dyDescent="0.35">
      <c r="A3016" s="2">
        <v>502576955</v>
      </c>
      <c r="B3016" s="3">
        <f>_xlfn.XLOOKUP(A3016,[3]!Table13456[No заказа],[3]!Table13456[Дата
отправки],"",0,1)</f>
        <v>45710</v>
      </c>
      <c r="C3016" s="3"/>
      <c r="D3016" s="3"/>
      <c r="F3016" s="5">
        <f>_xlfn.XLOOKUP(A3016,[3]!Table13456[No заказа],[3]!Table13456[Количество],"",0,1)</f>
        <v>1</v>
      </c>
      <c r="G3016" s="5">
        <f>_xlfn.XLOOKUP(A3016,[3]!Table13456[No заказа],[3]!Table13456[Цена],"",0,1)</f>
        <v>9000</v>
      </c>
      <c r="H3016" s="2" t="str">
        <f>M01_SETTINGS!$F$2</f>
        <v>KASPI</v>
      </c>
    </row>
    <row r="3017" spans="1:8" x14ac:dyDescent="0.35">
      <c r="A3017" s="2">
        <v>502634093</v>
      </c>
      <c r="B3017" s="3">
        <f>_xlfn.XLOOKUP(A3017,[3]!Table13456[No заказа],[3]!Table13456[Дата
отправки],"",0,1)</f>
        <v>45710</v>
      </c>
      <c r="C3017" s="3"/>
      <c r="D3017" s="3"/>
      <c r="F3017" s="5">
        <f>_xlfn.XLOOKUP(A3017,[3]!Table13456[No заказа],[3]!Table13456[Количество],"",0,1)</f>
        <v>1</v>
      </c>
      <c r="G3017" s="5">
        <f>_xlfn.XLOOKUP(A3017,[3]!Table13456[No заказа],[3]!Table13456[Цена],"",0,1)</f>
        <v>8980</v>
      </c>
      <c r="H3017" s="2" t="str">
        <f>M01_SETTINGS!$F$2</f>
        <v>KASPI</v>
      </c>
    </row>
    <row r="3018" spans="1:8" x14ac:dyDescent="0.35">
      <c r="A3018" s="2">
        <v>503090216</v>
      </c>
      <c r="B3018" s="3">
        <f>_xlfn.XLOOKUP(A3018,[3]!Table13456[No заказа],[3]!Table13456[Дата
отправки],"",0,1)</f>
        <v>45710</v>
      </c>
      <c r="C3018" s="3"/>
      <c r="D3018" s="3"/>
      <c r="F3018" s="5">
        <f>_xlfn.XLOOKUP(A3018,[3]!Table13456[No заказа],[3]!Table13456[Количество],"",0,1)</f>
        <v>1</v>
      </c>
      <c r="G3018" s="5">
        <f>_xlfn.XLOOKUP(A3018,[3]!Table13456[No заказа],[3]!Table13456[Цена],"",0,1)</f>
        <v>8900</v>
      </c>
      <c r="H3018" s="2" t="str">
        <f>M01_SETTINGS!$F$2</f>
        <v>KASPI</v>
      </c>
    </row>
    <row r="3019" spans="1:8" x14ac:dyDescent="0.35">
      <c r="A3019" s="2">
        <v>502994505</v>
      </c>
      <c r="B3019" s="3">
        <f>_xlfn.XLOOKUP(A3019,[3]!Table13456[No заказа],[3]!Table13456[Дата
отправки],"",0,1)</f>
        <v>45710</v>
      </c>
      <c r="C3019" s="3"/>
      <c r="D3019" s="3"/>
      <c r="F3019" s="5">
        <f>_xlfn.XLOOKUP(A3019,[3]!Table13456[No заказа],[3]!Table13456[Количество],"",0,1)</f>
        <v>1</v>
      </c>
      <c r="G3019" s="5">
        <f>_xlfn.XLOOKUP(A3019,[3]!Table13456[No заказа],[3]!Table13456[Цена],"",0,1)</f>
        <v>9020</v>
      </c>
      <c r="H3019" s="2" t="str">
        <f>M01_SETTINGS!$F$2</f>
        <v>KASPI</v>
      </c>
    </row>
    <row r="3020" spans="1:8" x14ac:dyDescent="0.35">
      <c r="A3020" s="2">
        <v>502867073</v>
      </c>
      <c r="B3020" s="3">
        <f>_xlfn.XLOOKUP(A3020,[3]!Table13456[No заказа],[3]!Table13456[Дата
отправки],"",0,1)</f>
        <v>45710</v>
      </c>
      <c r="C3020" s="3"/>
      <c r="D3020" s="3"/>
      <c r="F3020" s="5">
        <f>_xlfn.XLOOKUP(A3020,[3]!Table13456[No заказа],[3]!Table13456[Количество],"",0,1)</f>
        <v>1</v>
      </c>
      <c r="G3020" s="5">
        <f>_xlfn.XLOOKUP(A3020,[3]!Table13456[No заказа],[3]!Table13456[Цена],"",0,1)</f>
        <v>10890</v>
      </c>
      <c r="H3020" s="2" t="str">
        <f>M01_SETTINGS!$F$2</f>
        <v>KASPI</v>
      </c>
    </row>
    <row r="3021" spans="1:8" x14ac:dyDescent="0.35">
      <c r="A3021" s="2">
        <v>503098767</v>
      </c>
      <c r="B3021" s="3">
        <f>_xlfn.XLOOKUP(A3021,[3]!Table13456[No заказа],[3]!Table13456[Дата
отправки],"",0,1)</f>
        <v>45710</v>
      </c>
      <c r="C3021" s="3"/>
      <c r="D3021" s="3"/>
      <c r="F3021" s="5">
        <f>_xlfn.XLOOKUP(A3021,[3]!Table13456[No заказа],[3]!Table13456[Количество],"",0,1)</f>
        <v>1</v>
      </c>
      <c r="G3021" s="5">
        <f>_xlfn.XLOOKUP(A3021,[3]!Table13456[No заказа],[3]!Table13456[Цена],"",0,1)</f>
        <v>8800</v>
      </c>
      <c r="H3021" s="2" t="str">
        <f>M01_SETTINGS!$F$2</f>
        <v>KASPI</v>
      </c>
    </row>
    <row r="3022" spans="1:8" x14ac:dyDescent="0.35">
      <c r="A3022" s="2">
        <v>502803940</v>
      </c>
      <c r="B3022" s="3">
        <f>_xlfn.XLOOKUP(A3022,[3]!Table13456[No заказа],[3]!Table13456[Дата
отправки],"",0,1)</f>
        <v>45710</v>
      </c>
      <c r="C3022" s="3"/>
      <c r="D3022" s="3"/>
      <c r="F3022" s="5">
        <f>_xlfn.XLOOKUP(A3022,[3]!Table13456[No заказа],[3]!Table13456[Количество],"",0,1)</f>
        <v>1</v>
      </c>
      <c r="G3022" s="5">
        <f>_xlfn.XLOOKUP(A3022,[3]!Table13456[No заказа],[3]!Table13456[Цена],"",0,1)</f>
        <v>8999</v>
      </c>
      <c r="H3022" s="2" t="str">
        <f>M01_SETTINGS!$F$2</f>
        <v>KASPI</v>
      </c>
    </row>
    <row r="3023" spans="1:8" x14ac:dyDescent="0.35">
      <c r="A3023" s="2">
        <v>502948684</v>
      </c>
      <c r="B3023" s="3">
        <f>_xlfn.XLOOKUP(A3023,[3]!Table13456[No заказа],[3]!Table13456[Дата
отправки],"",0,1)</f>
        <v>45710</v>
      </c>
      <c r="C3023" s="3"/>
      <c r="D3023" s="3"/>
      <c r="F3023" s="5">
        <f>_xlfn.XLOOKUP(A3023,[3]!Table13456[No заказа],[3]!Table13456[Количество],"",0,1)</f>
        <v>1</v>
      </c>
      <c r="G3023" s="5">
        <f>_xlfn.XLOOKUP(A3023,[3]!Table13456[No заказа],[3]!Table13456[Цена],"",0,1)</f>
        <v>8800</v>
      </c>
      <c r="H3023" s="2" t="str">
        <f>M01_SETTINGS!$F$2</f>
        <v>KASPI</v>
      </c>
    </row>
    <row r="3024" spans="1:8" x14ac:dyDescent="0.35">
      <c r="A3024" s="2">
        <v>502628204</v>
      </c>
      <c r="B3024" s="3">
        <f>_xlfn.XLOOKUP(A3024,[3]!Table13456[No заказа],[3]!Table13456[Дата
отправки],"",0,1)</f>
        <v>45710</v>
      </c>
      <c r="C3024" s="3"/>
      <c r="D3024" s="3"/>
      <c r="F3024" s="5">
        <f>_xlfn.XLOOKUP(A3024,[3]!Table13456[No заказа],[3]!Table13456[Количество],"",0,1)</f>
        <v>1</v>
      </c>
      <c r="G3024" s="5">
        <f>_xlfn.XLOOKUP(A3024,[3]!Table13456[No заказа],[3]!Table13456[Цена],"",0,1)</f>
        <v>10900</v>
      </c>
      <c r="H3024" s="2" t="str">
        <f>M01_SETTINGS!$F$2</f>
        <v>KASPI</v>
      </c>
    </row>
    <row r="3025" spans="1:8" x14ac:dyDescent="0.35">
      <c r="A3025" s="2">
        <v>502679060</v>
      </c>
      <c r="B3025" s="3">
        <f>_xlfn.XLOOKUP(A3025,[3]!Table13456[No заказа],[3]!Table13456[Дата
отправки],"",0,1)</f>
        <v>45710</v>
      </c>
      <c r="C3025" s="3"/>
      <c r="D3025" s="3"/>
      <c r="F3025" s="5">
        <f>_xlfn.XLOOKUP(A3025,[3]!Table13456[No заказа],[3]!Table13456[Количество],"",0,1)</f>
        <v>1</v>
      </c>
      <c r="G3025" s="5">
        <f>_xlfn.XLOOKUP(A3025,[3]!Table13456[No заказа],[3]!Table13456[Цена],"",0,1)</f>
        <v>9000</v>
      </c>
      <c r="H3025" s="2" t="str">
        <f>M01_SETTINGS!$F$2</f>
        <v>KASPI</v>
      </c>
    </row>
    <row r="3026" spans="1:8" x14ac:dyDescent="0.35">
      <c r="A3026" s="2">
        <v>502938565</v>
      </c>
      <c r="B3026" s="3">
        <f>_xlfn.XLOOKUP(A3026,[3]!Table13456[No заказа],[3]!Table13456[Дата
отправки],"",0,1)</f>
        <v>45710</v>
      </c>
      <c r="C3026" s="3"/>
      <c r="D3026" s="3"/>
      <c r="F3026" s="5">
        <f>_xlfn.XLOOKUP(A3026,[3]!Table13456[No заказа],[3]!Table13456[Количество],"",0,1)</f>
        <v>1</v>
      </c>
      <c r="G3026" s="5">
        <f>_xlfn.XLOOKUP(A3026,[3]!Table13456[No заказа],[3]!Table13456[Цена],"",0,1)</f>
        <v>9000</v>
      </c>
      <c r="H3026" s="2" t="str">
        <f>M01_SETTINGS!$F$2</f>
        <v>KASPI</v>
      </c>
    </row>
    <row r="3027" spans="1:8" x14ac:dyDescent="0.35">
      <c r="A3027" s="2">
        <v>502600379</v>
      </c>
      <c r="B3027" s="3">
        <f>_xlfn.XLOOKUP(A3027,[3]!Table13456[No заказа],[3]!Table13456[Дата
отправки],"",0,1)</f>
        <v>45710</v>
      </c>
      <c r="C3027" s="3"/>
      <c r="D3027" s="3"/>
      <c r="F3027" s="5">
        <f>_xlfn.XLOOKUP(A3027,[3]!Table13456[No заказа],[3]!Table13456[Количество],"",0,1)</f>
        <v>1</v>
      </c>
      <c r="G3027" s="5">
        <f>_xlfn.XLOOKUP(A3027,[3]!Table13456[No заказа],[3]!Table13456[Цена],"",0,1)</f>
        <v>10999</v>
      </c>
      <c r="H3027" s="2" t="str">
        <f>M01_SETTINGS!$F$2</f>
        <v>KASPI</v>
      </c>
    </row>
    <row r="3028" spans="1:8" x14ac:dyDescent="0.35">
      <c r="A3028" s="2">
        <v>502897883</v>
      </c>
      <c r="B3028" s="3">
        <f>_xlfn.XLOOKUP(A3028,[3]!Table13456[No заказа],[3]!Table13456[Дата
отправки],"",0,1)</f>
        <v>45710</v>
      </c>
      <c r="C3028" s="3"/>
      <c r="D3028" s="3"/>
      <c r="F3028" s="5">
        <f>_xlfn.XLOOKUP(A3028,[3]!Table13456[No заказа],[3]!Table13456[Количество],"",0,1)</f>
        <v>1</v>
      </c>
      <c r="G3028" s="5">
        <f>_xlfn.XLOOKUP(A3028,[3]!Table13456[No заказа],[3]!Table13456[Цена],"",0,1)</f>
        <v>10728</v>
      </c>
      <c r="H3028" s="2" t="str">
        <f>M01_SETTINGS!$F$2</f>
        <v>KASPI</v>
      </c>
    </row>
    <row r="3029" spans="1:8" x14ac:dyDescent="0.35">
      <c r="A3029" s="2">
        <v>502967670</v>
      </c>
      <c r="B3029" s="3">
        <f>_xlfn.XLOOKUP(A3029,[3]!Table13456[No заказа],[3]!Table13456[Дата
отправки],"",0,1)</f>
        <v>45710</v>
      </c>
      <c r="C3029" s="3"/>
      <c r="D3029" s="3"/>
      <c r="F3029" s="5">
        <f>_xlfn.XLOOKUP(A3029,[3]!Table13456[No заказа],[3]!Table13456[Количество],"",0,1)</f>
        <v>1</v>
      </c>
      <c r="G3029" s="5">
        <f>_xlfn.XLOOKUP(A3029,[3]!Table13456[No заказа],[3]!Table13456[Цена],"",0,1)</f>
        <v>15490</v>
      </c>
      <c r="H3029" s="2" t="str">
        <f>M01_SETTINGS!$F$2</f>
        <v>KASPI</v>
      </c>
    </row>
    <row r="3030" spans="1:8" x14ac:dyDescent="0.35">
      <c r="A3030" s="2">
        <v>502904087</v>
      </c>
      <c r="B3030" s="3">
        <f>_xlfn.XLOOKUP(A3030,[3]!Table13456[No заказа],[3]!Table13456[Дата
отправки],"",0,1)</f>
        <v>45710</v>
      </c>
      <c r="C3030" s="3"/>
      <c r="D3030" s="3"/>
      <c r="F3030" s="5">
        <f>_xlfn.XLOOKUP(A3030,[3]!Table13456[No заказа],[3]!Table13456[Количество],"",0,1)</f>
        <v>1</v>
      </c>
      <c r="G3030" s="5">
        <f>_xlfn.XLOOKUP(A3030,[3]!Table13456[No заказа],[3]!Table13456[Цена],"",0,1)</f>
        <v>15490</v>
      </c>
      <c r="H3030" s="2" t="str">
        <f>M01_SETTINGS!$F$2</f>
        <v>KASPI</v>
      </c>
    </row>
    <row r="3031" spans="1:8" x14ac:dyDescent="0.35">
      <c r="A3031" s="2">
        <v>503108534</v>
      </c>
      <c r="B3031" s="3">
        <f>_xlfn.XLOOKUP(A3031,[3]!Table13456[No заказа],[3]!Table13456[Дата
отправки],"",0,1)</f>
        <v>45710</v>
      </c>
      <c r="C3031" s="3"/>
      <c r="D3031" s="3"/>
      <c r="F3031" s="5">
        <f>_xlfn.XLOOKUP(A3031,[3]!Table13456[No заказа],[3]!Table13456[Количество],"",0,1)</f>
        <v>1</v>
      </c>
      <c r="G3031" s="5">
        <f>_xlfn.XLOOKUP(A3031,[3]!Table13456[No заказа],[3]!Table13456[Цена],"",0,1)</f>
        <v>15990</v>
      </c>
      <c r="H3031" s="2" t="str">
        <f>M01_SETTINGS!$F$2</f>
        <v>KASPI</v>
      </c>
    </row>
    <row r="3032" spans="1:8" x14ac:dyDescent="0.35">
      <c r="A3032" s="2">
        <v>502843540</v>
      </c>
      <c r="B3032" s="3">
        <f>_xlfn.XLOOKUP(A3032,[3]!Table13456[No заказа],[3]!Table13456[Дата
отправки],"",0,1)</f>
        <v>45710</v>
      </c>
      <c r="C3032" s="3"/>
      <c r="D3032" s="3"/>
      <c r="F3032" s="5">
        <f>_xlfn.XLOOKUP(A3032,[3]!Table13456[No заказа],[3]!Table13456[Количество],"",0,1)</f>
        <v>1</v>
      </c>
      <c r="G3032" s="5">
        <f>_xlfn.XLOOKUP(A3032,[3]!Table13456[No заказа],[3]!Table13456[Цена],"",0,1)</f>
        <v>15990</v>
      </c>
      <c r="H3032" s="2" t="str">
        <f>M01_SETTINGS!$F$2</f>
        <v>KASPI</v>
      </c>
    </row>
    <row r="3033" spans="1:8" x14ac:dyDescent="0.35">
      <c r="A3033" s="2">
        <v>502854934</v>
      </c>
      <c r="B3033" s="3">
        <f>_xlfn.XLOOKUP(A3033,[3]!Table13456[No заказа],[3]!Table13456[Дата
отправки],"",0,1)</f>
        <v>45710</v>
      </c>
      <c r="C3033" s="3"/>
      <c r="D3033" s="3"/>
      <c r="F3033" s="5">
        <f>_xlfn.XLOOKUP(A3033,[3]!Table13456[No заказа],[3]!Table13456[Количество],"",0,1)</f>
        <v>1</v>
      </c>
      <c r="G3033" s="5">
        <f>_xlfn.XLOOKUP(A3033,[3]!Table13456[No заказа],[3]!Table13456[Цена],"",0,1)</f>
        <v>15990</v>
      </c>
      <c r="H3033" s="2" t="str">
        <f>M01_SETTINGS!$F$2</f>
        <v>KASPI</v>
      </c>
    </row>
    <row r="3034" spans="1:8" x14ac:dyDescent="0.35">
      <c r="A3034" s="2">
        <v>502809877</v>
      </c>
      <c r="B3034" s="3">
        <f>_xlfn.XLOOKUP(A3034,[3]!Table13456[No заказа],[3]!Table13456[Дата
отправки],"",0,1)</f>
        <v>45710</v>
      </c>
      <c r="C3034" s="3"/>
      <c r="D3034" s="3"/>
      <c r="F3034" s="5">
        <f>_xlfn.XLOOKUP(A3034,[3]!Table13456[No заказа],[3]!Table13456[Количество],"",0,1)</f>
        <v>1</v>
      </c>
      <c r="G3034" s="5">
        <f>_xlfn.XLOOKUP(A3034,[3]!Table13456[No заказа],[3]!Table13456[Цена],"",0,1)</f>
        <v>9000</v>
      </c>
      <c r="H3034" s="2" t="str">
        <f>M01_SETTINGS!$F$2</f>
        <v>KASPI</v>
      </c>
    </row>
    <row r="3035" spans="1:8" x14ac:dyDescent="0.35">
      <c r="A3035" s="2">
        <v>502736530</v>
      </c>
      <c r="B3035" s="3">
        <f>_xlfn.XLOOKUP(A3035,[3]!Table13456[No заказа],[3]!Table13456[Дата
отправки],"",0,1)</f>
        <v>45710</v>
      </c>
      <c r="C3035" s="3"/>
      <c r="D3035" s="3"/>
      <c r="F3035" s="5">
        <f>_xlfn.XLOOKUP(A3035,[3]!Table13456[No заказа],[3]!Table13456[Количество],"",0,1)</f>
        <v>1</v>
      </c>
      <c r="G3035" s="5">
        <f>_xlfn.XLOOKUP(A3035,[3]!Table13456[No заказа],[3]!Table13456[Цена],"",0,1)</f>
        <v>10333</v>
      </c>
      <c r="H3035" s="2" t="str">
        <f>M01_SETTINGS!$F$2</f>
        <v>KASPI</v>
      </c>
    </row>
    <row r="3036" spans="1:8" x14ac:dyDescent="0.35">
      <c r="A3036" s="2">
        <v>503034386</v>
      </c>
      <c r="B3036" s="3">
        <f>_xlfn.XLOOKUP(A3036,[3]!Table13456[No заказа],[3]!Table13456[Дата
отправки],"",0,1)</f>
        <v>45710</v>
      </c>
      <c r="C3036" s="3"/>
      <c r="D3036" s="3"/>
      <c r="F3036" s="5">
        <f>_xlfn.XLOOKUP(A3036,[3]!Table13456[No заказа],[3]!Table13456[Количество],"",0,1)</f>
        <v>1</v>
      </c>
      <c r="G3036" s="5">
        <f>_xlfn.XLOOKUP(A3036,[3]!Table13456[No заказа],[3]!Table13456[Цена],"",0,1)</f>
        <v>8890</v>
      </c>
      <c r="H3036" s="2" t="str">
        <f>M01_SETTINGS!$F$2</f>
        <v>KASPI</v>
      </c>
    </row>
    <row r="3037" spans="1:8" x14ac:dyDescent="0.35">
      <c r="A3037" s="2">
        <v>502955378</v>
      </c>
      <c r="B3037" s="3">
        <f>_xlfn.XLOOKUP(A3037,[3]!Table13456[No заказа],[3]!Table13456[Дата
отправки],"",0,1)</f>
        <v>45710</v>
      </c>
      <c r="C3037" s="3"/>
      <c r="D3037" s="3"/>
      <c r="F3037" s="5">
        <f>_xlfn.XLOOKUP(A3037,[3]!Table13456[No заказа],[3]!Table13456[Количество],"",0,1)</f>
        <v>1</v>
      </c>
      <c r="G3037" s="5">
        <f>_xlfn.XLOOKUP(A3037,[3]!Table13456[No заказа],[3]!Table13456[Цена],"",0,1)</f>
        <v>10872</v>
      </c>
      <c r="H3037" s="2" t="str">
        <f>M01_SETTINGS!$F$2</f>
        <v>KASPI</v>
      </c>
    </row>
    <row r="3038" spans="1:8" x14ac:dyDescent="0.35">
      <c r="A3038" s="2">
        <v>502780375</v>
      </c>
      <c r="B3038" s="3">
        <f>_xlfn.XLOOKUP(A3038,[3]!Table13456[No заказа],[3]!Table13456[Дата
отправки],"",0,1)</f>
        <v>45710</v>
      </c>
      <c r="C3038" s="3"/>
      <c r="D3038" s="3"/>
      <c r="F3038" s="5">
        <f>_xlfn.XLOOKUP(A3038,[3]!Table13456[No заказа],[3]!Table13456[Количество],"",0,1)</f>
        <v>1</v>
      </c>
      <c r="G3038" s="5">
        <f>_xlfn.XLOOKUP(A3038,[3]!Table13456[No заказа],[3]!Table13456[Цена],"",0,1)</f>
        <v>11989</v>
      </c>
      <c r="H3038" s="2" t="str">
        <f>M01_SETTINGS!$F$2</f>
        <v>KASPI</v>
      </c>
    </row>
    <row r="3039" spans="1:8" x14ac:dyDescent="0.35">
      <c r="A3039" s="2">
        <v>502915179</v>
      </c>
      <c r="B3039" s="3">
        <f>_xlfn.XLOOKUP(A3039,[3]!Table13456[No заказа],[3]!Table13456[Дата
отправки],"",0,1)</f>
        <v>45710</v>
      </c>
      <c r="C3039" s="3"/>
      <c r="D3039" s="3"/>
      <c r="F3039" s="5">
        <f>_xlfn.XLOOKUP(A3039,[3]!Table13456[No заказа],[3]!Table13456[Количество],"",0,1)</f>
        <v>1</v>
      </c>
      <c r="G3039" s="5">
        <f>_xlfn.XLOOKUP(A3039,[3]!Table13456[No заказа],[3]!Table13456[Цена],"",0,1)</f>
        <v>8977</v>
      </c>
      <c r="H3039" s="2" t="str">
        <f>M01_SETTINGS!$F$2</f>
        <v>KASPI</v>
      </c>
    </row>
    <row r="3040" spans="1:8" x14ac:dyDescent="0.35">
      <c r="A3040" s="2">
        <v>502627649</v>
      </c>
      <c r="B3040" s="3">
        <f>_xlfn.XLOOKUP(A3040,[3]!Table13456[No заказа],[3]!Table13456[Дата
отправки],"",0,1)</f>
        <v>45710</v>
      </c>
      <c r="C3040" s="3"/>
      <c r="D3040" s="3"/>
      <c r="F3040" s="5">
        <f>_xlfn.XLOOKUP(A3040,[3]!Table13456[No заказа],[3]!Table13456[Количество],"",0,1)</f>
        <v>1</v>
      </c>
      <c r="G3040" s="5">
        <f>_xlfn.XLOOKUP(A3040,[3]!Table13456[No заказа],[3]!Table13456[Цена],"",0,1)</f>
        <v>10728</v>
      </c>
      <c r="H3040" s="2" t="str">
        <f>M01_SETTINGS!$F$2</f>
        <v>KASPI</v>
      </c>
    </row>
    <row r="3041" spans="1:8" x14ac:dyDescent="0.35">
      <c r="A3041" s="2">
        <v>502377309</v>
      </c>
      <c r="B3041" s="3">
        <f>_xlfn.XLOOKUP(A3041,[3]!Table13456[No заказа],[3]!Table13456[Дата
отправки],"",0,1)</f>
        <v>45709</v>
      </c>
      <c r="C3041" s="3"/>
      <c r="D3041" s="3"/>
      <c r="F3041" s="5">
        <f>_xlfn.XLOOKUP(A3041,[3]!Table13456[No заказа],[3]!Table13456[Количество],"",0,1)</f>
        <v>1</v>
      </c>
      <c r="G3041" s="5">
        <f>_xlfn.XLOOKUP(A3041,[3]!Table13456[No заказа],[3]!Table13456[Цена],"",0,1)</f>
        <v>9000</v>
      </c>
      <c r="H3041" s="2" t="str">
        <f>M01_SETTINGS!$F$2</f>
        <v>KASPI</v>
      </c>
    </row>
    <row r="3042" spans="1:8" x14ac:dyDescent="0.35">
      <c r="A3042" s="2">
        <v>502261109</v>
      </c>
      <c r="B3042" s="3">
        <f>_xlfn.XLOOKUP(A3042,[3]!Table13456[No заказа],[3]!Table13456[Дата
отправки],"",0,1)</f>
        <v>45709</v>
      </c>
      <c r="C3042" s="3"/>
      <c r="D3042" s="3"/>
      <c r="F3042" s="5">
        <f>_xlfn.XLOOKUP(A3042,[3]!Table13456[No заказа],[3]!Table13456[Количество],"",0,1)</f>
        <v>1</v>
      </c>
      <c r="G3042" s="5">
        <f>_xlfn.XLOOKUP(A3042,[3]!Table13456[No заказа],[3]!Table13456[Цена],"",0,1)</f>
        <v>9000</v>
      </c>
      <c r="H3042" s="2" t="str">
        <f>M01_SETTINGS!$F$2</f>
        <v>KASPI</v>
      </c>
    </row>
    <row r="3043" spans="1:8" x14ac:dyDescent="0.35">
      <c r="A3043" s="2">
        <v>502038387</v>
      </c>
      <c r="B3043" s="3">
        <f>_xlfn.XLOOKUP(A3043,[3]!Table13456[No заказа],[3]!Table13456[Дата
отправки],"",0,1)</f>
        <v>45709</v>
      </c>
      <c r="C3043" s="3"/>
      <c r="D3043" s="3"/>
      <c r="F3043" s="5">
        <f>_xlfn.XLOOKUP(A3043,[3]!Table13456[No заказа],[3]!Table13456[Количество],"",0,1)</f>
        <v>1</v>
      </c>
      <c r="G3043" s="5">
        <f>_xlfn.XLOOKUP(A3043,[3]!Table13456[No заказа],[3]!Table13456[Цена],"",0,1)</f>
        <v>8999</v>
      </c>
      <c r="H3043" s="2" t="str">
        <f>M01_SETTINGS!$F$2</f>
        <v>KASPI</v>
      </c>
    </row>
    <row r="3044" spans="1:8" x14ac:dyDescent="0.35">
      <c r="A3044" s="2">
        <v>502389084</v>
      </c>
      <c r="B3044" s="3">
        <f>_xlfn.XLOOKUP(A3044,[3]!Table13456[No заказа],[3]!Table13456[Дата
отправки],"",0,1)</f>
        <v>45709</v>
      </c>
      <c r="C3044" s="3"/>
      <c r="D3044" s="3"/>
      <c r="F3044" s="5">
        <f>_xlfn.XLOOKUP(A3044,[3]!Table13456[No заказа],[3]!Table13456[Количество],"",0,1)</f>
        <v>1</v>
      </c>
      <c r="G3044" s="5">
        <f>_xlfn.XLOOKUP(A3044,[3]!Table13456[No заказа],[3]!Table13456[Цена],"",0,1)</f>
        <v>8999</v>
      </c>
      <c r="H3044" s="2" t="str">
        <f>M01_SETTINGS!$F$2</f>
        <v>KASPI</v>
      </c>
    </row>
    <row r="3045" spans="1:8" x14ac:dyDescent="0.35">
      <c r="A3045" s="2">
        <v>502170127</v>
      </c>
      <c r="B3045" s="3">
        <f>_xlfn.XLOOKUP(A3045,[3]!Table13456[No заказа],[3]!Table13456[Дата
отправки],"",0,1)</f>
        <v>45709</v>
      </c>
      <c r="C3045" s="3"/>
      <c r="D3045" s="3"/>
      <c r="F3045" s="5">
        <f>_xlfn.XLOOKUP(A3045,[3]!Table13456[No заказа],[3]!Table13456[Количество],"",0,1)</f>
        <v>1</v>
      </c>
      <c r="G3045" s="5">
        <f>_xlfn.XLOOKUP(A3045,[3]!Table13456[No заказа],[3]!Table13456[Цена],"",0,1)</f>
        <v>8999</v>
      </c>
      <c r="H3045" s="2" t="str">
        <f>M01_SETTINGS!$F$2</f>
        <v>KASPI</v>
      </c>
    </row>
    <row r="3046" spans="1:8" x14ac:dyDescent="0.35">
      <c r="A3046" s="2">
        <v>502247201</v>
      </c>
      <c r="B3046" s="3">
        <f>_xlfn.XLOOKUP(A3046,[3]!Table13456[No заказа],[3]!Table13456[Дата
отправки],"",0,1)</f>
        <v>45709</v>
      </c>
      <c r="C3046" s="3"/>
      <c r="D3046" s="3"/>
      <c r="F3046" s="5">
        <f>_xlfn.XLOOKUP(A3046,[3]!Table13456[No заказа],[3]!Table13456[Количество],"",0,1)</f>
        <v>1</v>
      </c>
      <c r="G3046" s="5">
        <f>_xlfn.XLOOKUP(A3046,[3]!Table13456[No заказа],[3]!Table13456[Цена],"",0,1)</f>
        <v>9000</v>
      </c>
      <c r="H3046" s="2" t="str">
        <f>M01_SETTINGS!$F$2</f>
        <v>KASPI</v>
      </c>
    </row>
    <row r="3047" spans="1:8" x14ac:dyDescent="0.35">
      <c r="A3047" s="2">
        <v>502423677</v>
      </c>
      <c r="B3047" s="3">
        <f>_xlfn.XLOOKUP(A3047,[3]!Table13456[No заказа],[3]!Table13456[Дата
отправки],"",0,1)</f>
        <v>45709</v>
      </c>
      <c r="C3047" s="3"/>
      <c r="D3047" s="3"/>
      <c r="F3047" s="5">
        <f>_xlfn.XLOOKUP(A3047,[3]!Table13456[No заказа],[3]!Table13456[Количество],"",0,1)</f>
        <v>1</v>
      </c>
      <c r="G3047" s="5">
        <f>_xlfn.XLOOKUP(A3047,[3]!Table13456[No заказа],[3]!Table13456[Цена],"",0,1)</f>
        <v>10359</v>
      </c>
      <c r="H3047" s="2" t="str">
        <f>M01_SETTINGS!$F$2</f>
        <v>KASPI</v>
      </c>
    </row>
    <row r="3048" spans="1:8" x14ac:dyDescent="0.35">
      <c r="A3048" s="2">
        <v>502054322</v>
      </c>
      <c r="B3048" s="3">
        <f>_xlfn.XLOOKUP(A3048,[3]!Table13456[No заказа],[3]!Table13456[Дата
отправки],"",0,1)</f>
        <v>45709</v>
      </c>
      <c r="C3048" s="3"/>
      <c r="D3048" s="3"/>
      <c r="F3048" s="5">
        <f>_xlfn.XLOOKUP(A3048,[3]!Table13456[No заказа],[3]!Table13456[Количество],"",0,1)</f>
        <v>1</v>
      </c>
      <c r="G3048" s="5">
        <f>_xlfn.XLOOKUP(A3048,[3]!Table13456[No заказа],[3]!Table13456[Цена],"",0,1)</f>
        <v>10391</v>
      </c>
      <c r="H3048" s="2" t="str">
        <f>M01_SETTINGS!$F$2</f>
        <v>KASPI</v>
      </c>
    </row>
    <row r="3049" spans="1:8" x14ac:dyDescent="0.35">
      <c r="A3049" s="2">
        <v>502097951</v>
      </c>
      <c r="B3049" s="3">
        <f>_xlfn.XLOOKUP(A3049,[3]!Table13456[No заказа],[3]!Table13456[Дата
отправки],"",0,1)</f>
        <v>45709</v>
      </c>
      <c r="C3049" s="3"/>
      <c r="D3049" s="3"/>
      <c r="F3049" s="5">
        <f>_xlfn.XLOOKUP(A3049,[3]!Table13456[No заказа],[3]!Table13456[Количество],"",0,1)</f>
        <v>1</v>
      </c>
      <c r="G3049" s="5">
        <f>_xlfn.XLOOKUP(A3049,[3]!Table13456[No заказа],[3]!Table13456[Цена],"",0,1)</f>
        <v>10075</v>
      </c>
      <c r="H3049" s="2" t="str">
        <f>M01_SETTINGS!$F$2</f>
        <v>KASPI</v>
      </c>
    </row>
    <row r="3050" spans="1:8" x14ac:dyDescent="0.35">
      <c r="A3050" s="2">
        <v>502166742</v>
      </c>
      <c r="B3050" s="3">
        <f>_xlfn.XLOOKUP(A3050,[3]!Table13456[No заказа],[3]!Table13456[Дата
отправки],"",0,1)</f>
        <v>45709</v>
      </c>
      <c r="C3050" s="3"/>
      <c r="D3050" s="3"/>
      <c r="F3050" s="5">
        <f>_xlfn.XLOOKUP(A3050,[3]!Table13456[No заказа],[3]!Table13456[Количество],"",0,1)</f>
        <v>1</v>
      </c>
      <c r="G3050" s="5">
        <f>_xlfn.XLOOKUP(A3050,[3]!Table13456[No заказа],[3]!Table13456[Цена],"",0,1)</f>
        <v>8903</v>
      </c>
      <c r="H3050" s="2" t="str">
        <f>M01_SETTINGS!$F$2</f>
        <v>KASPI</v>
      </c>
    </row>
    <row r="3051" spans="1:8" x14ac:dyDescent="0.35">
      <c r="A3051" s="2">
        <v>502088841</v>
      </c>
      <c r="B3051" s="3">
        <f>_xlfn.XLOOKUP(A3051,[3]!Table13456[No заказа],[3]!Table13456[Дата
отправки],"",0,1)</f>
        <v>45709</v>
      </c>
      <c r="C3051" s="3"/>
      <c r="D3051" s="3"/>
      <c r="F3051" s="5">
        <f>_xlfn.XLOOKUP(A3051,[3]!Table13456[No заказа],[3]!Table13456[Количество],"",0,1)</f>
        <v>1</v>
      </c>
      <c r="G3051" s="5">
        <f>_xlfn.XLOOKUP(A3051,[3]!Table13456[No заказа],[3]!Table13456[Цена],"",0,1)</f>
        <v>9000</v>
      </c>
      <c r="H3051" s="2" t="str">
        <f>M01_SETTINGS!$F$2</f>
        <v>KASPI</v>
      </c>
    </row>
    <row r="3052" spans="1:8" x14ac:dyDescent="0.35">
      <c r="A3052" s="2">
        <v>502323745</v>
      </c>
      <c r="B3052" s="3">
        <f>_xlfn.XLOOKUP(A3052,[3]!Table13456[No заказа],[3]!Table13456[Дата
отправки],"",0,1)</f>
        <v>45709</v>
      </c>
      <c r="C3052" s="3"/>
      <c r="D3052" s="3"/>
      <c r="F3052" s="5">
        <f>_xlfn.XLOOKUP(A3052,[3]!Table13456[No заказа],[3]!Table13456[Количество],"",0,1)</f>
        <v>1</v>
      </c>
      <c r="G3052" s="5">
        <f>_xlfn.XLOOKUP(A3052,[3]!Table13456[No заказа],[3]!Table13456[Цена],"",0,1)</f>
        <v>9000</v>
      </c>
      <c r="H3052" s="2" t="str">
        <f>M01_SETTINGS!$F$2</f>
        <v>KASPI</v>
      </c>
    </row>
    <row r="3053" spans="1:8" x14ac:dyDescent="0.35">
      <c r="A3053" s="2">
        <v>502570312</v>
      </c>
      <c r="B3053" s="3">
        <f>_xlfn.XLOOKUP(A3053,[3]!Table13456[No заказа],[3]!Table13456[Дата
отправки],"",0,1)</f>
        <v>45709</v>
      </c>
      <c r="C3053" s="3"/>
      <c r="D3053" s="3"/>
      <c r="F3053" s="5">
        <f>_xlfn.XLOOKUP(A3053,[3]!Table13456[No заказа],[3]!Table13456[Количество],"",0,1)</f>
        <v>1</v>
      </c>
      <c r="G3053" s="5">
        <f>_xlfn.XLOOKUP(A3053,[3]!Table13456[No заказа],[3]!Table13456[Цена],"",0,1)</f>
        <v>9000</v>
      </c>
      <c r="H3053" s="2" t="str">
        <f>M01_SETTINGS!$F$2</f>
        <v>KASPI</v>
      </c>
    </row>
    <row r="3054" spans="1:8" x14ac:dyDescent="0.35">
      <c r="A3054" s="2">
        <v>502514034</v>
      </c>
      <c r="B3054" s="3">
        <f>_xlfn.XLOOKUP(A3054,[3]!Table13456[No заказа],[3]!Table13456[Дата
отправки],"",0,1)</f>
        <v>45709</v>
      </c>
      <c r="C3054" s="3"/>
      <c r="D3054" s="3"/>
      <c r="F3054" s="5">
        <f>_xlfn.XLOOKUP(A3054,[3]!Table13456[No заказа],[3]!Table13456[Количество],"",0,1)</f>
        <v>1</v>
      </c>
      <c r="G3054" s="5">
        <f>_xlfn.XLOOKUP(A3054,[3]!Table13456[No заказа],[3]!Table13456[Цена],"",0,1)</f>
        <v>10880</v>
      </c>
      <c r="H3054" s="2" t="str">
        <f>M01_SETTINGS!$F$2</f>
        <v>KASPI</v>
      </c>
    </row>
    <row r="3055" spans="1:8" x14ac:dyDescent="0.35">
      <c r="A3055" s="2">
        <v>502292925</v>
      </c>
      <c r="B3055" s="3">
        <f>_xlfn.XLOOKUP(A3055,[3]!Table13456[No заказа],[3]!Table13456[Дата
отправки],"",0,1)</f>
        <v>45709</v>
      </c>
      <c r="C3055" s="3"/>
      <c r="D3055" s="3"/>
      <c r="F3055" s="5">
        <f>_xlfn.XLOOKUP(A3055,[3]!Table13456[No заказа],[3]!Table13456[Количество],"",0,1)</f>
        <v>1</v>
      </c>
      <c r="G3055" s="5">
        <f>_xlfn.XLOOKUP(A3055,[3]!Table13456[No заказа],[3]!Table13456[Цена],"",0,1)</f>
        <v>9136</v>
      </c>
      <c r="H3055" s="2" t="str">
        <f>M01_SETTINGS!$F$2</f>
        <v>KASPI</v>
      </c>
    </row>
    <row r="3056" spans="1:8" x14ac:dyDescent="0.35">
      <c r="A3056" s="2">
        <v>502180314</v>
      </c>
      <c r="B3056" s="3">
        <f>_xlfn.XLOOKUP(A3056,[3]!Table13456[No заказа],[3]!Table13456[Дата
отправки],"",0,1)</f>
        <v>45709</v>
      </c>
      <c r="C3056" s="3"/>
      <c r="D3056" s="3"/>
      <c r="F3056" s="5">
        <f>_xlfn.XLOOKUP(A3056,[3]!Table13456[No заказа],[3]!Table13456[Количество],"",0,1)</f>
        <v>1</v>
      </c>
      <c r="G3056" s="5">
        <f>_xlfn.XLOOKUP(A3056,[3]!Table13456[No заказа],[3]!Table13456[Цена],"",0,1)</f>
        <v>9000</v>
      </c>
      <c r="H3056" s="2" t="str">
        <f>M01_SETTINGS!$F$2</f>
        <v>KASPI</v>
      </c>
    </row>
    <row r="3057" spans="1:8" x14ac:dyDescent="0.35">
      <c r="A3057" s="2">
        <v>502525538</v>
      </c>
      <c r="B3057" s="3">
        <f>_xlfn.XLOOKUP(A3057,[3]!Table13456[No заказа],[3]!Table13456[Дата
отправки],"",0,1)</f>
        <v>45709</v>
      </c>
      <c r="C3057" s="3"/>
      <c r="D3057" s="3"/>
      <c r="F3057" s="5">
        <f>_xlfn.XLOOKUP(A3057,[3]!Table13456[No заказа],[3]!Table13456[Количество],"",0,1)</f>
        <v>1</v>
      </c>
      <c r="G3057" s="5">
        <f>_xlfn.XLOOKUP(A3057,[3]!Table13456[No заказа],[3]!Table13456[Цена],"",0,1)</f>
        <v>10900</v>
      </c>
      <c r="H3057" s="2" t="str">
        <f>M01_SETTINGS!$F$2</f>
        <v>KASPI</v>
      </c>
    </row>
    <row r="3058" spans="1:8" x14ac:dyDescent="0.35">
      <c r="A3058" s="2">
        <v>502341321</v>
      </c>
      <c r="B3058" s="3">
        <f>_xlfn.XLOOKUP(A3058,[3]!Table13456[No заказа],[3]!Table13456[Дата
отправки],"",0,1)</f>
        <v>45709</v>
      </c>
      <c r="C3058" s="3"/>
      <c r="D3058" s="3"/>
      <c r="F3058" s="5">
        <f>_xlfn.XLOOKUP(A3058,[3]!Table13456[No заказа],[3]!Table13456[Количество],"",0,1)</f>
        <v>1</v>
      </c>
      <c r="G3058" s="5">
        <f>_xlfn.XLOOKUP(A3058,[3]!Table13456[No заказа],[3]!Table13456[Цена],"",0,1)</f>
        <v>8800</v>
      </c>
      <c r="H3058" s="2" t="str">
        <f>M01_SETTINGS!$F$2</f>
        <v>KASPI</v>
      </c>
    </row>
    <row r="3059" spans="1:8" x14ac:dyDescent="0.35">
      <c r="A3059" s="2">
        <v>502581251</v>
      </c>
      <c r="B3059" s="3">
        <f>_xlfn.XLOOKUP(A3059,[3]!Table13456[No заказа],[3]!Table13456[Дата
отправки],"",0,1)</f>
        <v>45709</v>
      </c>
      <c r="C3059" s="3"/>
      <c r="D3059" s="3"/>
      <c r="F3059" s="5">
        <f>_xlfn.XLOOKUP(A3059,[3]!Table13456[No заказа],[3]!Table13456[Количество],"",0,1)</f>
        <v>1</v>
      </c>
      <c r="G3059" s="5">
        <f>_xlfn.XLOOKUP(A3059,[3]!Table13456[No заказа],[3]!Table13456[Цена],"",0,1)</f>
        <v>8800</v>
      </c>
      <c r="H3059" s="2" t="str">
        <f>M01_SETTINGS!$F$2</f>
        <v>KASPI</v>
      </c>
    </row>
    <row r="3060" spans="1:8" x14ac:dyDescent="0.35">
      <c r="A3060" s="2">
        <v>502031623</v>
      </c>
      <c r="B3060" s="3">
        <f>_xlfn.XLOOKUP(A3060,[3]!Table13456[No заказа],[3]!Table13456[Дата
отправки],"",0,1)</f>
        <v>45709</v>
      </c>
      <c r="C3060" s="3"/>
      <c r="D3060" s="3"/>
      <c r="F3060" s="5">
        <f>_xlfn.XLOOKUP(A3060,[3]!Table13456[No заказа],[3]!Table13456[Количество],"",0,1)</f>
        <v>1</v>
      </c>
      <c r="G3060" s="5">
        <f>_xlfn.XLOOKUP(A3060,[3]!Table13456[No заказа],[3]!Table13456[Цена],"",0,1)</f>
        <v>10880</v>
      </c>
      <c r="H3060" s="2" t="str">
        <f>M01_SETTINGS!$F$2</f>
        <v>KASPI</v>
      </c>
    </row>
    <row r="3061" spans="1:8" x14ac:dyDescent="0.35">
      <c r="A3061" s="2">
        <v>502264172</v>
      </c>
      <c r="B3061" s="3">
        <f>_xlfn.XLOOKUP(A3061,[3]!Table13456[No заказа],[3]!Table13456[Дата
отправки],"",0,1)</f>
        <v>45709</v>
      </c>
      <c r="C3061" s="3"/>
      <c r="D3061" s="3"/>
      <c r="F3061" s="5">
        <f>_xlfn.XLOOKUP(A3061,[3]!Table13456[No заказа],[3]!Table13456[Количество],"",0,1)</f>
        <v>1</v>
      </c>
      <c r="G3061" s="5">
        <f>_xlfn.XLOOKUP(A3061,[3]!Table13456[No заказа],[3]!Table13456[Цена],"",0,1)</f>
        <v>8978</v>
      </c>
      <c r="H3061" s="2" t="str">
        <f>M01_SETTINGS!$F$2</f>
        <v>KASPI</v>
      </c>
    </row>
    <row r="3062" spans="1:8" x14ac:dyDescent="0.35">
      <c r="A3062" s="2">
        <v>502361702</v>
      </c>
      <c r="B3062" s="3">
        <f>_xlfn.XLOOKUP(A3062,[3]!Table13456[No заказа],[3]!Table13456[Дата
отправки],"",0,1)</f>
        <v>45709</v>
      </c>
      <c r="C3062" s="3"/>
      <c r="D3062" s="3"/>
      <c r="F3062" s="5">
        <f>_xlfn.XLOOKUP(A3062,[3]!Table13456[No заказа],[3]!Table13456[Количество],"",0,1)</f>
        <v>1</v>
      </c>
      <c r="G3062" s="5">
        <f>_xlfn.XLOOKUP(A3062,[3]!Table13456[No заказа],[3]!Table13456[Цена],"",0,1)</f>
        <v>9000</v>
      </c>
      <c r="H3062" s="2" t="str">
        <f>M01_SETTINGS!$F$2</f>
        <v>KASPI</v>
      </c>
    </row>
    <row r="3063" spans="1:8" x14ac:dyDescent="0.35">
      <c r="A3063" s="2">
        <v>502292679</v>
      </c>
      <c r="B3063" s="3">
        <f>_xlfn.XLOOKUP(A3063,[3]!Table13456[No заказа],[3]!Table13456[Дата
отправки],"",0,1)</f>
        <v>45709</v>
      </c>
      <c r="C3063" s="3"/>
      <c r="D3063" s="3"/>
      <c r="F3063" s="5">
        <f>_xlfn.XLOOKUP(A3063,[3]!Table13456[No заказа],[3]!Table13456[Количество],"",0,1)</f>
        <v>1</v>
      </c>
      <c r="G3063" s="5">
        <f>_xlfn.XLOOKUP(A3063,[3]!Table13456[No заказа],[3]!Table13456[Цена],"",0,1)</f>
        <v>8967</v>
      </c>
      <c r="H3063" s="2" t="str">
        <f>M01_SETTINGS!$F$2</f>
        <v>KASPI</v>
      </c>
    </row>
    <row r="3064" spans="1:8" x14ac:dyDescent="0.35">
      <c r="A3064" s="2">
        <v>502577091</v>
      </c>
      <c r="B3064" s="3">
        <f>_xlfn.XLOOKUP(A3064,[3]!Table13456[No заказа],[3]!Table13456[Дата
отправки],"",0,1)</f>
        <v>45709</v>
      </c>
      <c r="C3064" s="3"/>
      <c r="D3064" s="3"/>
      <c r="F3064" s="5">
        <f>_xlfn.XLOOKUP(A3064,[3]!Table13456[No заказа],[3]!Table13456[Количество],"",0,1)</f>
        <v>1</v>
      </c>
      <c r="G3064" s="5">
        <f>_xlfn.XLOOKUP(A3064,[3]!Table13456[No заказа],[3]!Table13456[Цена],"",0,1)</f>
        <v>11574</v>
      </c>
      <c r="H3064" s="2" t="str">
        <f>M01_SETTINGS!$F$2</f>
        <v>KASPI</v>
      </c>
    </row>
    <row r="3065" spans="1:8" x14ac:dyDescent="0.35">
      <c r="A3065" s="2">
        <v>502365927</v>
      </c>
      <c r="B3065" s="3">
        <f>_xlfn.XLOOKUP(A3065,[3]!Table13456[No заказа],[3]!Table13456[Дата
отправки],"",0,1)</f>
        <v>45709</v>
      </c>
      <c r="C3065" s="3"/>
      <c r="D3065" s="3"/>
      <c r="F3065" s="5">
        <f>_xlfn.XLOOKUP(A3065,[3]!Table13456[No заказа],[3]!Table13456[Количество],"",0,1)</f>
        <v>1</v>
      </c>
      <c r="G3065" s="5">
        <f>_xlfn.XLOOKUP(A3065,[3]!Table13456[No заказа],[3]!Table13456[Цена],"",0,1)</f>
        <v>8999</v>
      </c>
      <c r="H3065" s="2" t="str">
        <f>M01_SETTINGS!$F$2</f>
        <v>KASPI</v>
      </c>
    </row>
    <row r="3066" spans="1:8" x14ac:dyDescent="0.35">
      <c r="A3066" s="2">
        <v>502523870</v>
      </c>
      <c r="B3066" s="3">
        <f>_xlfn.XLOOKUP(A3066,[3]!Table13456[No заказа],[3]!Table13456[Дата
отправки],"",0,1)</f>
        <v>45709</v>
      </c>
      <c r="C3066" s="3"/>
      <c r="D3066" s="3"/>
      <c r="F3066" s="5">
        <f>_xlfn.XLOOKUP(A3066,[3]!Table13456[No заказа],[3]!Table13456[Количество],"",0,1)</f>
        <v>1</v>
      </c>
      <c r="G3066" s="5">
        <f>_xlfn.XLOOKUP(A3066,[3]!Table13456[No заказа],[3]!Table13456[Цена],"",0,1)</f>
        <v>10753</v>
      </c>
      <c r="H3066" s="2" t="str">
        <f>M01_SETTINGS!$F$2</f>
        <v>KASPI</v>
      </c>
    </row>
    <row r="3067" spans="1:8" x14ac:dyDescent="0.35">
      <c r="A3067" s="2">
        <v>502434605</v>
      </c>
      <c r="B3067" s="3">
        <f>_xlfn.XLOOKUP(A3067,[3]!Table13456[No заказа],[3]!Table13456[Дата
отправки],"",0,1)</f>
        <v>45709</v>
      </c>
      <c r="C3067" s="3"/>
      <c r="D3067" s="3"/>
      <c r="F3067" s="5">
        <f>_xlfn.XLOOKUP(A3067,[3]!Table13456[No заказа],[3]!Table13456[Количество],"",0,1)</f>
        <v>1</v>
      </c>
      <c r="G3067" s="5">
        <f>_xlfn.XLOOKUP(A3067,[3]!Table13456[No заказа],[3]!Table13456[Цена],"",0,1)</f>
        <v>8900</v>
      </c>
      <c r="H3067" s="2" t="str">
        <f>M01_SETTINGS!$F$2</f>
        <v>KASPI</v>
      </c>
    </row>
    <row r="3068" spans="1:8" x14ac:dyDescent="0.35">
      <c r="A3068" s="2">
        <v>502539613</v>
      </c>
      <c r="B3068" s="3">
        <f>_xlfn.XLOOKUP(A3068,[3]!Table13456[No заказа],[3]!Table13456[Дата
отправки],"",0,1)</f>
        <v>45709</v>
      </c>
      <c r="C3068" s="3"/>
      <c r="D3068" s="3"/>
      <c r="F3068" s="5">
        <f>_xlfn.XLOOKUP(A3068,[3]!Table13456[No заказа],[3]!Table13456[Количество],"",0,1)</f>
        <v>1</v>
      </c>
      <c r="G3068" s="5">
        <f>_xlfn.XLOOKUP(A3068,[3]!Table13456[No заказа],[3]!Table13456[Цена],"",0,1)</f>
        <v>12896</v>
      </c>
      <c r="H3068" s="2" t="str">
        <f>M01_SETTINGS!$F$2</f>
        <v>KASPI</v>
      </c>
    </row>
    <row r="3069" spans="1:8" x14ac:dyDescent="0.35">
      <c r="A3069" s="2">
        <v>502224167</v>
      </c>
      <c r="B3069" s="3">
        <f>_xlfn.XLOOKUP(A3069,[3]!Table13456[No заказа],[3]!Table13456[Дата
отправки],"",0,1)</f>
        <v>45709</v>
      </c>
      <c r="C3069" s="3"/>
      <c r="D3069" s="3"/>
      <c r="F3069" s="5">
        <f>_xlfn.XLOOKUP(A3069,[3]!Table13456[No заказа],[3]!Table13456[Количество],"",0,1)</f>
        <v>1</v>
      </c>
      <c r="G3069" s="5">
        <f>_xlfn.XLOOKUP(A3069,[3]!Table13456[No заказа],[3]!Table13456[Цена],"",0,1)</f>
        <v>8999</v>
      </c>
      <c r="H3069" s="2" t="str">
        <f>M01_SETTINGS!$F$2</f>
        <v>KASPI</v>
      </c>
    </row>
    <row r="3070" spans="1:8" x14ac:dyDescent="0.35">
      <c r="A3070" s="2">
        <v>502189268</v>
      </c>
      <c r="B3070" s="3">
        <f>_xlfn.XLOOKUP(A3070,[3]!Table13456[No заказа],[3]!Table13456[Дата
отправки],"",0,1)</f>
        <v>45709</v>
      </c>
      <c r="C3070" s="3"/>
      <c r="D3070" s="3"/>
      <c r="F3070" s="5">
        <f>_xlfn.XLOOKUP(A3070,[3]!Table13456[No заказа],[3]!Table13456[Количество],"",0,1)</f>
        <v>1</v>
      </c>
      <c r="G3070" s="5">
        <f>_xlfn.XLOOKUP(A3070,[3]!Table13456[No заказа],[3]!Table13456[Цена],"",0,1)</f>
        <v>8999</v>
      </c>
      <c r="H3070" s="2" t="str">
        <f>M01_SETTINGS!$F$2</f>
        <v>KASPI</v>
      </c>
    </row>
    <row r="3071" spans="1:8" x14ac:dyDescent="0.35">
      <c r="A3071" s="2">
        <v>502503420</v>
      </c>
      <c r="B3071" s="3">
        <f>_xlfn.XLOOKUP(A3071,[3]!Table13456[No заказа],[3]!Table13456[Дата
отправки],"",0,1)</f>
        <v>45709</v>
      </c>
      <c r="C3071" s="3"/>
      <c r="D3071" s="3"/>
      <c r="F3071" s="5">
        <f>_xlfn.XLOOKUP(A3071,[3]!Table13456[No заказа],[3]!Table13456[Количество],"",0,1)</f>
        <v>1</v>
      </c>
      <c r="G3071" s="5">
        <f>_xlfn.XLOOKUP(A3071,[3]!Table13456[No заказа],[3]!Table13456[Цена],"",0,1)</f>
        <v>10900</v>
      </c>
      <c r="H3071" s="2" t="str">
        <f>M01_SETTINGS!$F$2</f>
        <v>KASPI</v>
      </c>
    </row>
    <row r="3072" spans="1:8" x14ac:dyDescent="0.35">
      <c r="A3072" s="2">
        <v>502445636</v>
      </c>
      <c r="B3072" s="3">
        <f>_xlfn.XLOOKUP(A3072,[3]!Table13456[No заказа],[3]!Table13456[Дата
отправки],"",0,1)</f>
        <v>45709</v>
      </c>
      <c r="C3072" s="3"/>
      <c r="D3072" s="3"/>
      <c r="F3072" s="5">
        <f>_xlfn.XLOOKUP(A3072,[3]!Table13456[No заказа],[3]!Table13456[Количество],"",0,1)</f>
        <v>1</v>
      </c>
      <c r="G3072" s="5">
        <f>_xlfn.XLOOKUP(A3072,[3]!Table13456[No заказа],[3]!Table13456[Цена],"",0,1)</f>
        <v>9000</v>
      </c>
      <c r="H3072" s="2" t="str">
        <f>M01_SETTINGS!$F$2</f>
        <v>KASPI</v>
      </c>
    </row>
    <row r="3073" spans="1:8" x14ac:dyDescent="0.35">
      <c r="A3073" s="2">
        <v>502211784</v>
      </c>
      <c r="B3073" s="3">
        <f>_xlfn.XLOOKUP(A3073,[3]!Table13456[No заказа],[3]!Table13456[Дата
отправки],"",0,1)</f>
        <v>45709</v>
      </c>
      <c r="C3073" s="3"/>
      <c r="D3073" s="3"/>
      <c r="F3073" s="5">
        <f>_xlfn.XLOOKUP(A3073,[3]!Table13456[No заказа],[3]!Table13456[Количество],"",0,1)</f>
        <v>1</v>
      </c>
      <c r="G3073" s="5">
        <f>_xlfn.XLOOKUP(A3073,[3]!Table13456[No заказа],[3]!Table13456[Цена],"",0,1)</f>
        <v>10890</v>
      </c>
      <c r="H3073" s="2" t="str">
        <f>M01_SETTINGS!$F$2</f>
        <v>KASPI</v>
      </c>
    </row>
    <row r="3074" spans="1:8" x14ac:dyDescent="0.35">
      <c r="A3074" s="2">
        <v>502250302</v>
      </c>
      <c r="B3074" s="3">
        <f>_xlfn.XLOOKUP(A3074,[3]!Table13456[No заказа],[3]!Table13456[Дата
отправки],"",0,1)</f>
        <v>45709</v>
      </c>
      <c r="C3074" s="3"/>
      <c r="D3074" s="3"/>
      <c r="F3074" s="5">
        <f>_xlfn.XLOOKUP(A3074,[3]!Table13456[No заказа],[3]!Table13456[Количество],"",0,1)</f>
        <v>1</v>
      </c>
      <c r="G3074" s="5">
        <f>_xlfn.XLOOKUP(A3074,[3]!Table13456[No заказа],[3]!Table13456[Цена],"",0,1)</f>
        <v>9481</v>
      </c>
      <c r="H3074" s="2" t="str">
        <f>M01_SETTINGS!$F$2</f>
        <v>KASPI</v>
      </c>
    </row>
    <row r="3075" spans="1:8" x14ac:dyDescent="0.35">
      <c r="A3075" s="2">
        <v>502459240</v>
      </c>
      <c r="B3075" s="3">
        <f>_xlfn.XLOOKUP(A3075,[3]!Table13456[No заказа],[3]!Table13456[Дата
отправки],"",0,1)</f>
        <v>45709</v>
      </c>
      <c r="C3075" s="3"/>
      <c r="D3075" s="3"/>
      <c r="F3075" s="5">
        <f>_xlfn.XLOOKUP(A3075,[3]!Table13456[No заказа],[3]!Table13456[Количество],"",0,1)</f>
        <v>1</v>
      </c>
      <c r="G3075" s="5">
        <f>_xlfn.XLOOKUP(A3075,[3]!Table13456[No заказа],[3]!Table13456[Цена],"",0,1)</f>
        <v>10999</v>
      </c>
      <c r="H3075" s="2" t="str">
        <f>M01_SETTINGS!$F$2</f>
        <v>KASPI</v>
      </c>
    </row>
    <row r="3076" spans="1:8" x14ac:dyDescent="0.35">
      <c r="A3076" s="2">
        <v>502131699</v>
      </c>
      <c r="B3076" s="3">
        <f>_xlfn.XLOOKUP(A3076,[3]!Table13456[No заказа],[3]!Table13456[Дата
отправки],"",0,1)</f>
        <v>45709</v>
      </c>
      <c r="C3076" s="3"/>
      <c r="D3076" s="3"/>
      <c r="F3076" s="5">
        <f>_xlfn.XLOOKUP(A3076,[3]!Table13456[No заказа],[3]!Table13456[Количество],"",0,1)</f>
        <v>1</v>
      </c>
      <c r="G3076" s="5">
        <f>_xlfn.XLOOKUP(A3076,[3]!Table13456[No заказа],[3]!Table13456[Цена],"",0,1)</f>
        <v>10819</v>
      </c>
      <c r="H3076" s="2" t="str">
        <f>M01_SETTINGS!$F$2</f>
        <v>KASPI</v>
      </c>
    </row>
    <row r="3077" spans="1:8" x14ac:dyDescent="0.35">
      <c r="A3077" s="2">
        <v>502422573</v>
      </c>
      <c r="B3077" s="3">
        <f>_xlfn.XLOOKUP(A3077,[3]!Table13456[No заказа],[3]!Table13456[Дата
отправки],"",0,1)</f>
        <v>45709</v>
      </c>
      <c r="C3077" s="3"/>
      <c r="D3077" s="3"/>
      <c r="F3077" s="5">
        <f>_xlfn.XLOOKUP(A3077,[3]!Table13456[No заказа],[3]!Table13456[Количество],"",0,1)</f>
        <v>1</v>
      </c>
      <c r="G3077" s="5">
        <f>_xlfn.XLOOKUP(A3077,[3]!Table13456[No заказа],[3]!Table13456[Цена],"",0,1)</f>
        <v>10361</v>
      </c>
      <c r="H3077" s="2" t="str">
        <f>M01_SETTINGS!$F$2</f>
        <v>KASPI</v>
      </c>
    </row>
    <row r="3078" spans="1:8" x14ac:dyDescent="0.35">
      <c r="A3078" s="2">
        <v>502240750</v>
      </c>
      <c r="B3078" s="3">
        <f>_xlfn.XLOOKUP(A3078,[3]!Table13456[No заказа],[3]!Table13456[Дата
отправки],"",0,1)</f>
        <v>45709</v>
      </c>
      <c r="C3078" s="3"/>
      <c r="D3078" s="3"/>
      <c r="F3078" s="5">
        <f>_xlfn.XLOOKUP(A3078,[3]!Table13456[No заказа],[3]!Table13456[Количество],"",0,1)</f>
        <v>1</v>
      </c>
      <c r="G3078" s="5">
        <f>_xlfn.XLOOKUP(A3078,[3]!Table13456[No заказа],[3]!Table13456[Цена],"",0,1)</f>
        <v>10768</v>
      </c>
      <c r="H3078" s="2" t="str">
        <f>M01_SETTINGS!$F$2</f>
        <v>KASPI</v>
      </c>
    </row>
    <row r="3079" spans="1:8" x14ac:dyDescent="0.35">
      <c r="A3079" s="2">
        <v>502050380</v>
      </c>
      <c r="B3079" s="3">
        <f>_xlfn.XLOOKUP(A3079,[3]!Table13456[No заказа],[3]!Table13456[Дата
отправки],"",0,1)</f>
        <v>45709</v>
      </c>
      <c r="C3079" s="3"/>
      <c r="D3079" s="3"/>
      <c r="F3079" s="5">
        <f>_xlfn.XLOOKUP(A3079,[3]!Table13456[No заказа],[3]!Table13456[Количество],"",0,1)</f>
        <v>1</v>
      </c>
      <c r="G3079" s="5">
        <f>_xlfn.XLOOKUP(A3079,[3]!Table13456[No заказа],[3]!Table13456[Цена],"",0,1)</f>
        <v>19990</v>
      </c>
      <c r="H3079" s="2" t="str">
        <f>M01_SETTINGS!$F$2</f>
        <v>KASPI</v>
      </c>
    </row>
    <row r="3080" spans="1:8" x14ac:dyDescent="0.35">
      <c r="A3080" s="2">
        <v>502389171</v>
      </c>
      <c r="B3080" s="3">
        <f>_xlfn.XLOOKUP(A3080,[3]!Table13456[No заказа],[3]!Table13456[Дата
отправки],"",0,1)</f>
        <v>45709</v>
      </c>
      <c r="C3080" s="3"/>
      <c r="D3080" s="3"/>
      <c r="F3080" s="5">
        <f>_xlfn.XLOOKUP(A3080,[3]!Table13456[No заказа],[3]!Table13456[Количество],"",0,1)</f>
        <v>1</v>
      </c>
      <c r="G3080" s="5">
        <f>_xlfn.XLOOKUP(A3080,[3]!Table13456[No заказа],[3]!Table13456[Цена],"",0,1)</f>
        <v>8982</v>
      </c>
      <c r="H3080" s="2" t="str">
        <f>M01_SETTINGS!$F$2</f>
        <v>KASPI</v>
      </c>
    </row>
    <row r="3081" spans="1:8" x14ac:dyDescent="0.35">
      <c r="A3081" s="2">
        <v>502318423</v>
      </c>
      <c r="B3081" s="3">
        <f>_xlfn.XLOOKUP(A3081,[3]!Table13456[No заказа],[3]!Table13456[Дата
отправки],"",0,1)</f>
        <v>45709</v>
      </c>
      <c r="C3081" s="3"/>
      <c r="D3081" s="3"/>
      <c r="F3081" s="5">
        <f>_xlfn.XLOOKUP(A3081,[3]!Table13456[No заказа],[3]!Table13456[Количество],"",0,1)</f>
        <v>1</v>
      </c>
      <c r="G3081" s="5">
        <f>_xlfn.XLOOKUP(A3081,[3]!Table13456[No заказа],[3]!Table13456[Цена],"",0,1)</f>
        <v>10998</v>
      </c>
      <c r="H3081" s="2" t="str">
        <f>M01_SETTINGS!$F$2</f>
        <v>KASPI</v>
      </c>
    </row>
    <row r="3082" spans="1:8" x14ac:dyDescent="0.35">
      <c r="A3082" s="2">
        <v>502254792</v>
      </c>
      <c r="B3082" s="3">
        <f>_xlfn.XLOOKUP(A3082,[3]!Table13456[No заказа],[3]!Table13456[Дата
отправки],"",0,1)</f>
        <v>45709</v>
      </c>
      <c r="C3082" s="3"/>
      <c r="D3082" s="3"/>
      <c r="F3082" s="5">
        <f>_xlfn.XLOOKUP(A3082,[3]!Table13456[No заказа],[3]!Table13456[Количество],"",0,1)</f>
        <v>1</v>
      </c>
      <c r="G3082" s="5">
        <f>_xlfn.XLOOKUP(A3082,[3]!Table13456[No заказа],[3]!Table13456[Цена],"",0,1)</f>
        <v>11769</v>
      </c>
      <c r="H3082" s="2" t="str">
        <f>M01_SETTINGS!$F$2</f>
        <v>KASPI</v>
      </c>
    </row>
    <row r="3083" spans="1:8" x14ac:dyDescent="0.35">
      <c r="A3083" s="2">
        <v>502255828</v>
      </c>
      <c r="B3083" s="3">
        <f>_xlfn.XLOOKUP(A3083,[3]!Table13456[No заказа],[3]!Table13456[Дата
отправки],"",0,1)</f>
        <v>45709</v>
      </c>
      <c r="C3083" s="3"/>
      <c r="D3083" s="3"/>
      <c r="F3083" s="5">
        <f>_xlfn.XLOOKUP(A3083,[3]!Table13456[No заказа],[3]!Table13456[Количество],"",0,1)</f>
        <v>1</v>
      </c>
      <c r="G3083" s="5">
        <f>_xlfn.XLOOKUP(A3083,[3]!Table13456[No заказа],[3]!Table13456[Цена],"",0,1)</f>
        <v>8899</v>
      </c>
      <c r="H3083" s="2" t="str">
        <f>M01_SETTINGS!$F$2</f>
        <v>KASPI</v>
      </c>
    </row>
    <row r="3084" spans="1:8" x14ac:dyDescent="0.35">
      <c r="A3084" s="2">
        <v>502417271</v>
      </c>
      <c r="B3084" s="3">
        <f>_xlfn.XLOOKUP(A3084,[3]!Table13456[No заказа],[3]!Table13456[Дата
отправки],"",0,1)</f>
        <v>45709</v>
      </c>
      <c r="C3084" s="3"/>
      <c r="D3084" s="3"/>
      <c r="F3084" s="5">
        <f>_xlfn.XLOOKUP(A3084,[3]!Table13456[No заказа],[3]!Table13456[Количество],"",0,1)</f>
        <v>1</v>
      </c>
      <c r="G3084" s="5">
        <f>_xlfn.XLOOKUP(A3084,[3]!Table13456[No заказа],[3]!Table13456[Цена],"",0,1)</f>
        <v>10361</v>
      </c>
      <c r="H3084" s="2" t="str">
        <f>M01_SETTINGS!$F$2</f>
        <v>KASPI</v>
      </c>
    </row>
    <row r="3085" spans="1:8" x14ac:dyDescent="0.35">
      <c r="A3085" s="2">
        <v>502058734</v>
      </c>
      <c r="B3085" s="3">
        <f>_xlfn.XLOOKUP(A3085,[3]!Table13456[No заказа],[3]!Table13456[Дата
отправки],"",0,1)</f>
        <v>45709</v>
      </c>
      <c r="C3085" s="3"/>
      <c r="D3085" s="3"/>
      <c r="F3085" s="5">
        <f>_xlfn.XLOOKUP(A3085,[3]!Table13456[No заказа],[3]!Table13456[Количество],"",0,1)</f>
        <v>1</v>
      </c>
      <c r="G3085" s="5">
        <f>_xlfn.XLOOKUP(A3085,[3]!Table13456[No заказа],[3]!Table13456[Цена],"",0,1)</f>
        <v>8920</v>
      </c>
      <c r="H3085" s="2" t="str">
        <f>M01_SETTINGS!$F$2</f>
        <v>KASPI</v>
      </c>
    </row>
    <row r="3086" spans="1:8" x14ac:dyDescent="0.35">
      <c r="A3086" s="2">
        <v>502386833</v>
      </c>
      <c r="B3086" s="3">
        <f>_xlfn.XLOOKUP(A3086,[3]!Table13456[No заказа],[3]!Table13456[Дата
отправки],"",0,1)</f>
        <v>45709</v>
      </c>
      <c r="C3086" s="3"/>
      <c r="D3086" s="3"/>
      <c r="F3086" s="5">
        <f>_xlfn.XLOOKUP(A3086,[3]!Table13456[No заказа],[3]!Table13456[Количество],"",0,1)</f>
        <v>1</v>
      </c>
      <c r="G3086" s="5">
        <f>_xlfn.XLOOKUP(A3086,[3]!Table13456[No заказа],[3]!Table13456[Цена],"",0,1)</f>
        <v>8869</v>
      </c>
      <c r="H3086" s="2" t="str">
        <f>M01_SETTINGS!$F$2</f>
        <v>KASPI</v>
      </c>
    </row>
    <row r="3087" spans="1:8" x14ac:dyDescent="0.35">
      <c r="A3087" s="2">
        <v>501971369</v>
      </c>
      <c r="B3087" s="3">
        <f>_xlfn.XLOOKUP(A3087,[3]!Table13456[No заказа],[3]!Table13456[Дата
отправки],"",0,1)</f>
        <v>45708</v>
      </c>
      <c r="C3087" s="3"/>
      <c r="D3087" s="3"/>
      <c r="F3087" s="5">
        <f>_xlfn.XLOOKUP(A3087,[3]!Table13456[No заказа],[3]!Table13456[Количество],"",0,1)</f>
        <v>1</v>
      </c>
      <c r="G3087" s="5">
        <f>_xlfn.XLOOKUP(A3087,[3]!Table13456[No заказа],[3]!Table13456[Цена],"",0,1)</f>
        <v>8999</v>
      </c>
      <c r="H3087" s="2" t="str">
        <f>M01_SETTINGS!$F$2</f>
        <v>KASPI</v>
      </c>
    </row>
    <row r="3088" spans="1:8" x14ac:dyDescent="0.35">
      <c r="A3088" s="2">
        <v>501623576</v>
      </c>
      <c r="B3088" s="3">
        <f>_xlfn.XLOOKUP(A3088,[3]!Table13456[No заказа],[3]!Table13456[Дата
отправки],"",0,1)</f>
        <v>45708</v>
      </c>
      <c r="C3088" s="3"/>
      <c r="D3088" s="3"/>
      <c r="F3088" s="5">
        <f>_xlfn.XLOOKUP(A3088,[3]!Table13456[No заказа],[3]!Table13456[Количество],"",0,1)</f>
        <v>1</v>
      </c>
      <c r="G3088" s="5">
        <f>_xlfn.XLOOKUP(A3088,[3]!Table13456[No заказа],[3]!Table13456[Цена],"",0,1)</f>
        <v>9000</v>
      </c>
      <c r="H3088" s="2" t="str">
        <f>M01_SETTINGS!$F$2</f>
        <v>KASPI</v>
      </c>
    </row>
    <row r="3089" spans="1:8" x14ac:dyDescent="0.35">
      <c r="A3089" s="2">
        <v>501599946</v>
      </c>
      <c r="B3089" s="3">
        <f>_xlfn.XLOOKUP(A3089,[3]!Table13456[No заказа],[3]!Table13456[Дата
отправки],"",0,1)</f>
        <v>45708</v>
      </c>
      <c r="C3089" s="3"/>
      <c r="D3089" s="3"/>
      <c r="F3089" s="5">
        <f>_xlfn.XLOOKUP(A3089,[3]!Table13456[No заказа],[3]!Table13456[Количество],"",0,1)</f>
        <v>1</v>
      </c>
      <c r="G3089" s="5">
        <f>_xlfn.XLOOKUP(A3089,[3]!Table13456[No заказа],[3]!Table13456[Цена],"",0,1)</f>
        <v>9000</v>
      </c>
      <c r="H3089" s="2" t="str">
        <f>M01_SETTINGS!$F$2</f>
        <v>KASPI</v>
      </c>
    </row>
    <row r="3090" spans="1:8" x14ac:dyDescent="0.35">
      <c r="A3090" s="2">
        <v>501524661</v>
      </c>
      <c r="B3090" s="3">
        <f>_xlfn.XLOOKUP(A3090,[3]!Table13456[No заказа],[3]!Table13456[Дата
отправки],"",0,1)</f>
        <v>45708</v>
      </c>
      <c r="C3090" s="3"/>
      <c r="D3090" s="3"/>
      <c r="F3090" s="5">
        <f>_xlfn.XLOOKUP(A3090,[3]!Table13456[No заказа],[3]!Table13456[Количество],"",0,1)</f>
        <v>1</v>
      </c>
      <c r="G3090" s="5">
        <f>_xlfn.XLOOKUP(A3090,[3]!Table13456[No заказа],[3]!Table13456[Цена],"",0,1)</f>
        <v>9000</v>
      </c>
      <c r="H3090" s="2" t="str">
        <f>M01_SETTINGS!$F$2</f>
        <v>KASPI</v>
      </c>
    </row>
    <row r="3091" spans="1:8" x14ac:dyDescent="0.35">
      <c r="A3091" s="2">
        <v>501506688</v>
      </c>
      <c r="B3091" s="3">
        <f>_xlfn.XLOOKUP(A3091,[3]!Table13456[No заказа],[3]!Table13456[Дата
отправки],"",0,1)</f>
        <v>45708</v>
      </c>
      <c r="C3091" s="3"/>
      <c r="D3091" s="3"/>
      <c r="F3091" s="5">
        <f>_xlfn.XLOOKUP(A3091,[3]!Table13456[No заказа],[3]!Table13456[Количество],"",0,1)</f>
        <v>1</v>
      </c>
      <c r="G3091" s="5">
        <f>_xlfn.XLOOKUP(A3091,[3]!Table13456[No заказа],[3]!Table13456[Цена],"",0,1)</f>
        <v>9000</v>
      </c>
      <c r="H3091" s="2" t="str">
        <f>M01_SETTINGS!$F$2</f>
        <v>KASPI</v>
      </c>
    </row>
    <row r="3092" spans="1:8" x14ac:dyDescent="0.35">
      <c r="A3092" s="2">
        <v>501474388</v>
      </c>
      <c r="B3092" s="3">
        <f>_xlfn.XLOOKUP(A3092,[3]!Table13456[No заказа],[3]!Table13456[Дата
отправки],"",0,1)</f>
        <v>45708</v>
      </c>
      <c r="C3092" s="3"/>
      <c r="D3092" s="3"/>
      <c r="F3092" s="5">
        <f>_xlfn.XLOOKUP(A3092,[3]!Table13456[No заказа],[3]!Table13456[Количество],"",0,1)</f>
        <v>1</v>
      </c>
      <c r="G3092" s="5">
        <f>_xlfn.XLOOKUP(A3092,[3]!Table13456[No заказа],[3]!Table13456[Цена],"",0,1)</f>
        <v>9000</v>
      </c>
      <c r="H3092" s="2" t="str">
        <f>M01_SETTINGS!$F$2</f>
        <v>KASPI</v>
      </c>
    </row>
    <row r="3093" spans="1:8" x14ac:dyDescent="0.35">
      <c r="A3093" s="2">
        <v>501876203</v>
      </c>
      <c r="B3093" s="3">
        <f>_xlfn.XLOOKUP(A3093,[3]!Table13456[No заказа],[3]!Table13456[Дата
отправки],"",0,1)</f>
        <v>45708</v>
      </c>
      <c r="C3093" s="3"/>
      <c r="D3093" s="3"/>
      <c r="F3093" s="5">
        <f>_xlfn.XLOOKUP(A3093,[3]!Table13456[No заказа],[3]!Table13456[Количество],"",0,1)</f>
        <v>1</v>
      </c>
      <c r="G3093" s="5">
        <f>_xlfn.XLOOKUP(A3093,[3]!Table13456[No заказа],[3]!Table13456[Цена],"",0,1)</f>
        <v>10869</v>
      </c>
      <c r="H3093" s="2" t="str">
        <f>M01_SETTINGS!$F$2</f>
        <v>KASPI</v>
      </c>
    </row>
    <row r="3094" spans="1:8" x14ac:dyDescent="0.35">
      <c r="A3094" s="2">
        <v>501514861</v>
      </c>
      <c r="B3094" s="3">
        <f>_xlfn.XLOOKUP(A3094,[3]!Table13456[No заказа],[3]!Table13456[Дата
отправки],"",0,1)</f>
        <v>45708</v>
      </c>
      <c r="C3094" s="3"/>
      <c r="D3094" s="3"/>
      <c r="F3094" s="5">
        <f>_xlfn.XLOOKUP(A3094,[3]!Table13456[No заказа],[3]!Table13456[Количество],"",0,1)</f>
        <v>1</v>
      </c>
      <c r="G3094" s="5">
        <f>_xlfn.XLOOKUP(A3094,[3]!Table13456[No заказа],[3]!Table13456[Цена],"",0,1)</f>
        <v>12279</v>
      </c>
      <c r="H3094" s="2" t="str">
        <f>M01_SETTINGS!$F$2</f>
        <v>KASPI</v>
      </c>
    </row>
    <row r="3095" spans="1:8" x14ac:dyDescent="0.35">
      <c r="A3095" s="2">
        <v>501863171</v>
      </c>
      <c r="B3095" s="3">
        <f>_xlfn.XLOOKUP(A3095,[3]!Table13456[No заказа],[3]!Table13456[Дата
отправки],"",0,1)</f>
        <v>45708</v>
      </c>
      <c r="C3095" s="3"/>
      <c r="D3095" s="3"/>
      <c r="F3095" s="5">
        <f>_xlfn.XLOOKUP(A3095,[3]!Table13456[No заказа],[3]!Table13456[Количество],"",0,1)</f>
        <v>1</v>
      </c>
      <c r="G3095" s="5">
        <f>_xlfn.XLOOKUP(A3095,[3]!Table13456[No заказа],[3]!Table13456[Цена],"",0,1)</f>
        <v>10406</v>
      </c>
      <c r="H3095" s="2" t="str">
        <f>M01_SETTINGS!$F$2</f>
        <v>KASPI</v>
      </c>
    </row>
    <row r="3096" spans="1:8" x14ac:dyDescent="0.35">
      <c r="A3096" s="2">
        <v>501975520</v>
      </c>
      <c r="B3096" s="3">
        <f>_xlfn.XLOOKUP(A3096,[3]!Table13456[No заказа],[3]!Table13456[Дата
отправки],"",0,1)</f>
        <v>45708</v>
      </c>
      <c r="C3096" s="3"/>
      <c r="D3096" s="3"/>
      <c r="F3096" s="5">
        <f>_xlfn.XLOOKUP(A3096,[3]!Table13456[No заказа],[3]!Table13456[Количество],"",0,1)</f>
        <v>1</v>
      </c>
      <c r="G3096" s="5">
        <f>_xlfn.XLOOKUP(A3096,[3]!Table13456[No заказа],[3]!Table13456[Цена],"",0,1)</f>
        <v>9000</v>
      </c>
      <c r="H3096" s="2" t="str">
        <f>M01_SETTINGS!$F$2</f>
        <v>KASPI</v>
      </c>
    </row>
    <row r="3097" spans="1:8" x14ac:dyDescent="0.35">
      <c r="A3097" s="2">
        <v>501630908</v>
      </c>
      <c r="B3097" s="3">
        <f>_xlfn.XLOOKUP(A3097,[3]!Table13456[No заказа],[3]!Table13456[Дата
отправки],"",0,1)</f>
        <v>45708</v>
      </c>
      <c r="C3097" s="3"/>
      <c r="D3097" s="3"/>
      <c r="F3097" s="5">
        <f>_xlfn.XLOOKUP(A3097,[3]!Table13456[No заказа],[3]!Table13456[Количество],"",0,1)</f>
        <v>1</v>
      </c>
      <c r="G3097" s="5">
        <f>_xlfn.XLOOKUP(A3097,[3]!Table13456[No заказа],[3]!Table13456[Цена],"",0,1)</f>
        <v>9000</v>
      </c>
      <c r="H3097" s="2" t="str">
        <f>M01_SETTINGS!$F$2</f>
        <v>KASPI</v>
      </c>
    </row>
    <row r="3098" spans="1:8" x14ac:dyDescent="0.35">
      <c r="A3098" s="2">
        <v>501731918</v>
      </c>
      <c r="B3098" s="3">
        <f>_xlfn.XLOOKUP(A3098,[3]!Table13456[No заказа],[3]!Table13456[Дата
отправки],"",0,1)</f>
        <v>45708</v>
      </c>
      <c r="C3098" s="3"/>
      <c r="D3098" s="3"/>
      <c r="F3098" s="5">
        <f>_xlfn.XLOOKUP(A3098,[3]!Table13456[No заказа],[3]!Table13456[Количество],"",0,1)</f>
        <v>1</v>
      </c>
      <c r="G3098" s="5">
        <f>_xlfn.XLOOKUP(A3098,[3]!Table13456[No заказа],[3]!Table13456[Цена],"",0,1)</f>
        <v>9087</v>
      </c>
      <c r="H3098" s="2" t="str">
        <f>M01_SETTINGS!$F$2</f>
        <v>KASPI</v>
      </c>
    </row>
    <row r="3099" spans="1:8" x14ac:dyDescent="0.35">
      <c r="A3099" s="2">
        <v>501515262</v>
      </c>
      <c r="B3099" s="3">
        <f>_xlfn.XLOOKUP(A3099,[3]!Table13456[No заказа],[3]!Table13456[Дата
отправки],"",0,1)</f>
        <v>45708</v>
      </c>
      <c r="C3099" s="3"/>
      <c r="D3099" s="3"/>
      <c r="F3099" s="5">
        <f>_xlfn.XLOOKUP(A3099,[3]!Table13456[No заказа],[3]!Table13456[Количество],"",0,1)</f>
        <v>1</v>
      </c>
      <c r="G3099" s="5">
        <f>_xlfn.XLOOKUP(A3099,[3]!Table13456[No заказа],[3]!Table13456[Цена],"",0,1)</f>
        <v>9797</v>
      </c>
      <c r="H3099" s="2" t="str">
        <f>M01_SETTINGS!$F$2</f>
        <v>KASPI</v>
      </c>
    </row>
    <row r="3100" spans="1:8" x14ac:dyDescent="0.35">
      <c r="A3100" s="2">
        <v>501967314</v>
      </c>
      <c r="B3100" s="3">
        <f>_xlfn.XLOOKUP(A3100,[3]!Table13456[No заказа],[3]!Table13456[Дата
отправки],"",0,1)</f>
        <v>45708</v>
      </c>
      <c r="C3100" s="3"/>
      <c r="D3100" s="3"/>
      <c r="F3100" s="5">
        <f>_xlfn.XLOOKUP(A3100,[3]!Table13456[No заказа],[3]!Table13456[Количество],"",0,1)</f>
        <v>1</v>
      </c>
      <c r="G3100" s="5">
        <f>_xlfn.XLOOKUP(A3100,[3]!Table13456[No заказа],[3]!Table13456[Цена],"",0,1)</f>
        <v>8800</v>
      </c>
      <c r="H3100" s="2" t="str">
        <f>M01_SETTINGS!$F$2</f>
        <v>KASPI</v>
      </c>
    </row>
    <row r="3101" spans="1:8" x14ac:dyDescent="0.35">
      <c r="A3101" s="2">
        <v>501637271</v>
      </c>
      <c r="B3101" s="3">
        <f>_xlfn.XLOOKUP(A3101,[3]!Table13456[No заказа],[3]!Table13456[Дата
отправки],"",0,1)</f>
        <v>45708</v>
      </c>
      <c r="C3101" s="3"/>
      <c r="D3101" s="3"/>
      <c r="F3101" s="5">
        <f>_xlfn.XLOOKUP(A3101,[3]!Table13456[No заказа],[3]!Table13456[Количество],"",0,1)</f>
        <v>1</v>
      </c>
      <c r="G3101" s="5">
        <f>_xlfn.XLOOKUP(A3101,[3]!Table13456[No заказа],[3]!Table13456[Цена],"",0,1)</f>
        <v>9000</v>
      </c>
      <c r="H3101" s="2" t="str">
        <f>M01_SETTINGS!$F$2</f>
        <v>KASPI</v>
      </c>
    </row>
    <row r="3102" spans="1:8" x14ac:dyDescent="0.35">
      <c r="A3102" s="2">
        <v>501497147</v>
      </c>
      <c r="B3102" s="3">
        <f>_xlfn.XLOOKUP(A3102,[3]!Table13456[No заказа],[3]!Table13456[Дата
отправки],"",0,1)</f>
        <v>45708</v>
      </c>
      <c r="C3102" s="3"/>
      <c r="D3102" s="3"/>
      <c r="F3102" s="5">
        <f>_xlfn.XLOOKUP(A3102,[3]!Table13456[No заказа],[3]!Table13456[Количество],"",0,1)</f>
        <v>1</v>
      </c>
      <c r="G3102" s="5">
        <f>_xlfn.XLOOKUP(A3102,[3]!Table13456[No заказа],[3]!Table13456[Цена],"",0,1)</f>
        <v>9000</v>
      </c>
      <c r="H3102" s="2" t="str">
        <f>M01_SETTINGS!$F$2</f>
        <v>KASPI</v>
      </c>
    </row>
    <row r="3103" spans="1:8" x14ac:dyDescent="0.35">
      <c r="A3103" s="2">
        <v>501842732</v>
      </c>
      <c r="B3103" s="3">
        <f>_xlfn.XLOOKUP(A3103,[3]!Table13456[No заказа],[3]!Table13456[Дата
отправки],"",0,1)</f>
        <v>45708</v>
      </c>
      <c r="C3103" s="3"/>
      <c r="D3103" s="3"/>
      <c r="F3103" s="5">
        <f>_xlfn.XLOOKUP(A3103,[3]!Table13456[No заказа],[3]!Table13456[Количество],"",0,1)</f>
        <v>1</v>
      </c>
      <c r="G3103" s="5">
        <f>_xlfn.XLOOKUP(A3103,[3]!Table13456[No заказа],[3]!Table13456[Цена],"",0,1)</f>
        <v>8988</v>
      </c>
      <c r="H3103" s="2" t="str">
        <f>M01_SETTINGS!$F$2</f>
        <v>KASPI</v>
      </c>
    </row>
    <row r="3104" spans="1:8" x14ac:dyDescent="0.35">
      <c r="A3104" s="2">
        <v>501667069</v>
      </c>
      <c r="B3104" s="3">
        <f>_xlfn.XLOOKUP(A3104,[3]!Table13456[No заказа],[3]!Table13456[Дата
отправки],"",0,1)</f>
        <v>45708</v>
      </c>
      <c r="C3104" s="3"/>
      <c r="D3104" s="3"/>
      <c r="F3104" s="5">
        <f>_xlfn.XLOOKUP(A3104,[3]!Table13456[No заказа],[3]!Table13456[Количество],"",0,1)</f>
        <v>1</v>
      </c>
      <c r="G3104" s="5">
        <f>_xlfn.XLOOKUP(A3104,[3]!Table13456[No заказа],[3]!Table13456[Цена],"",0,1)</f>
        <v>16650</v>
      </c>
      <c r="H3104" s="2" t="str">
        <f>M01_SETTINGS!$F$2</f>
        <v>KASPI</v>
      </c>
    </row>
    <row r="3105" spans="1:8" x14ac:dyDescent="0.35">
      <c r="A3105" s="2">
        <v>501772799</v>
      </c>
      <c r="B3105" s="3">
        <f>_xlfn.XLOOKUP(A3105,[3]!Table13456[No заказа],[3]!Table13456[Дата
отправки],"",0,1)</f>
        <v>45708</v>
      </c>
      <c r="C3105" s="3"/>
      <c r="D3105" s="3"/>
      <c r="F3105" s="5">
        <f>_xlfn.XLOOKUP(A3105,[3]!Table13456[No заказа],[3]!Table13456[Количество],"",0,1)</f>
        <v>1</v>
      </c>
      <c r="G3105" s="5">
        <f>_xlfn.XLOOKUP(A3105,[3]!Table13456[No заказа],[3]!Table13456[Цена],"",0,1)</f>
        <v>9094</v>
      </c>
      <c r="H3105" s="2" t="str">
        <f>M01_SETTINGS!$F$2</f>
        <v>KASPI</v>
      </c>
    </row>
    <row r="3106" spans="1:8" x14ac:dyDescent="0.35">
      <c r="A3106" s="2">
        <v>501572304</v>
      </c>
      <c r="B3106" s="3">
        <f>_xlfn.XLOOKUP(A3106,[3]!Table13456[No заказа],[3]!Table13456[Дата
отправки],"",0,1)</f>
        <v>45708</v>
      </c>
      <c r="C3106" s="3"/>
      <c r="D3106" s="3"/>
      <c r="F3106" s="5">
        <f>_xlfn.XLOOKUP(A3106,[3]!Table13456[No заказа],[3]!Table13456[Количество],"",0,1)</f>
        <v>1</v>
      </c>
      <c r="G3106" s="5">
        <f>_xlfn.XLOOKUP(A3106,[3]!Table13456[No заказа],[3]!Table13456[Цена],"",0,1)</f>
        <v>11898</v>
      </c>
      <c r="H3106" s="2" t="str">
        <f>M01_SETTINGS!$F$2</f>
        <v>KASPI</v>
      </c>
    </row>
    <row r="3107" spans="1:8" x14ac:dyDescent="0.35">
      <c r="A3107" s="2">
        <v>501812326</v>
      </c>
      <c r="B3107" s="3">
        <f>_xlfn.XLOOKUP(A3107,[3]!Table13456[No заказа],[3]!Table13456[Дата
отправки],"",0,1)</f>
        <v>45708</v>
      </c>
      <c r="C3107" s="3"/>
      <c r="D3107" s="3"/>
      <c r="F3107" s="5">
        <f>_xlfn.XLOOKUP(A3107,[3]!Table13456[No заказа],[3]!Table13456[Количество],"",0,1)</f>
        <v>1</v>
      </c>
      <c r="G3107" s="5">
        <f>_xlfn.XLOOKUP(A3107,[3]!Table13456[No заказа],[3]!Table13456[Цена],"",0,1)</f>
        <v>10422</v>
      </c>
      <c r="H3107" s="2" t="str">
        <f>M01_SETTINGS!$F$2</f>
        <v>KASPI</v>
      </c>
    </row>
    <row r="3108" spans="1:8" x14ac:dyDescent="0.35">
      <c r="A3108" s="2">
        <v>501677146</v>
      </c>
      <c r="B3108" s="3">
        <f>_xlfn.XLOOKUP(A3108,[3]!Table13456[No заказа],[3]!Table13456[Дата
отправки],"",0,1)</f>
        <v>45708</v>
      </c>
      <c r="C3108" s="3"/>
      <c r="D3108" s="3"/>
      <c r="F3108" s="5">
        <f>_xlfn.XLOOKUP(A3108,[3]!Table13456[No заказа],[3]!Table13456[Количество],"",0,1)</f>
        <v>1</v>
      </c>
      <c r="G3108" s="5">
        <f>_xlfn.XLOOKUP(A3108,[3]!Table13456[No заказа],[3]!Table13456[Цена],"",0,1)</f>
        <v>8961</v>
      </c>
      <c r="H3108" s="2" t="str">
        <f>M01_SETTINGS!$F$2</f>
        <v>KASPI</v>
      </c>
    </row>
    <row r="3109" spans="1:8" x14ac:dyDescent="0.35">
      <c r="A3109" s="2">
        <v>501811097</v>
      </c>
      <c r="B3109" s="3">
        <f>_xlfn.XLOOKUP(A3109,[3]!Table13456[No заказа],[3]!Table13456[Дата
отправки],"",0,1)</f>
        <v>45708</v>
      </c>
      <c r="C3109" s="3"/>
      <c r="D3109" s="3"/>
      <c r="F3109" s="5">
        <f>_xlfn.XLOOKUP(A3109,[3]!Table13456[No заказа],[3]!Table13456[Количество],"",0,1)</f>
        <v>1</v>
      </c>
      <c r="G3109" s="5">
        <f>_xlfn.XLOOKUP(A3109,[3]!Table13456[No заказа],[3]!Table13456[Цена],"",0,1)</f>
        <v>8852</v>
      </c>
      <c r="H3109" s="2" t="str">
        <f>M01_SETTINGS!$F$2</f>
        <v>KASPI</v>
      </c>
    </row>
    <row r="3110" spans="1:8" x14ac:dyDescent="0.35">
      <c r="A3110" s="2">
        <v>501670727</v>
      </c>
      <c r="B3110" s="3">
        <f>_xlfn.XLOOKUP(A3110,[3]!Table13456[No заказа],[3]!Table13456[Дата
отправки],"",0,1)</f>
        <v>45708</v>
      </c>
      <c r="C3110" s="3"/>
      <c r="D3110" s="3"/>
      <c r="F3110" s="5">
        <f>_xlfn.XLOOKUP(A3110,[3]!Table13456[No заказа],[3]!Table13456[Количество],"",0,1)</f>
        <v>1</v>
      </c>
      <c r="G3110" s="5">
        <f>_xlfn.XLOOKUP(A3110,[3]!Table13456[No заказа],[3]!Table13456[Цена],"",0,1)</f>
        <v>8868</v>
      </c>
      <c r="H3110" s="2" t="str">
        <f>M01_SETTINGS!$F$2</f>
        <v>KASPI</v>
      </c>
    </row>
    <row r="3111" spans="1:8" x14ac:dyDescent="0.35">
      <c r="A3111" s="2">
        <v>501652802</v>
      </c>
      <c r="B3111" s="3">
        <f>_xlfn.XLOOKUP(A3111,[3]!Table13456[No заказа],[3]!Table13456[Дата
отправки],"",0,1)</f>
        <v>45708</v>
      </c>
      <c r="C3111" s="3"/>
      <c r="D3111" s="3"/>
      <c r="F3111" s="5">
        <f>_xlfn.XLOOKUP(A3111,[3]!Table13456[No заказа],[3]!Table13456[Количество],"",0,1)</f>
        <v>1</v>
      </c>
      <c r="G3111" s="5">
        <f>_xlfn.XLOOKUP(A3111,[3]!Table13456[No заказа],[3]!Table13456[Цена],"",0,1)</f>
        <v>9000</v>
      </c>
      <c r="H3111" s="2" t="str">
        <f>M01_SETTINGS!$F$2</f>
        <v>KASPI</v>
      </c>
    </row>
    <row r="3112" spans="1:8" x14ac:dyDescent="0.35">
      <c r="A3112" s="2">
        <v>501771304</v>
      </c>
      <c r="B3112" s="3">
        <f>_xlfn.XLOOKUP(A3112,[3]!Table13456[No заказа],[3]!Table13456[Дата
отправки],"",0,1)</f>
        <v>45708</v>
      </c>
      <c r="C3112" s="3"/>
      <c r="D3112" s="3"/>
      <c r="F3112" s="5">
        <f>_xlfn.XLOOKUP(A3112,[3]!Table13456[No заказа],[3]!Table13456[Количество],"",0,1)</f>
        <v>1</v>
      </c>
      <c r="G3112" s="5">
        <f>_xlfn.XLOOKUP(A3112,[3]!Table13456[No заказа],[3]!Table13456[Цена],"",0,1)</f>
        <v>10900</v>
      </c>
      <c r="H3112" s="2" t="str">
        <f>M01_SETTINGS!$F$2</f>
        <v>KASPI</v>
      </c>
    </row>
    <row r="3113" spans="1:8" x14ac:dyDescent="0.35">
      <c r="A3113" s="2">
        <v>501651456</v>
      </c>
      <c r="B3113" s="3">
        <f>_xlfn.XLOOKUP(A3113,[3]!Table13456[No заказа],[3]!Table13456[Дата
отправки],"",0,1)</f>
        <v>45708</v>
      </c>
      <c r="C3113" s="3"/>
      <c r="D3113" s="3"/>
      <c r="F3113" s="5">
        <f>_xlfn.XLOOKUP(A3113,[3]!Table13456[No заказа],[3]!Table13456[Количество],"",0,1)</f>
        <v>1</v>
      </c>
      <c r="G3113" s="5">
        <f>_xlfn.XLOOKUP(A3113,[3]!Table13456[No заказа],[3]!Table13456[Цена],"",0,1)</f>
        <v>8900</v>
      </c>
      <c r="H3113" s="2" t="str">
        <f>M01_SETTINGS!$F$2</f>
        <v>KASPI</v>
      </c>
    </row>
    <row r="3114" spans="1:8" x14ac:dyDescent="0.35">
      <c r="A3114" s="2">
        <v>501725246</v>
      </c>
      <c r="B3114" s="3">
        <f>_xlfn.XLOOKUP(A3114,[3]!Table13456[No заказа],[3]!Table13456[Дата
отправки],"",0,1)</f>
        <v>45708</v>
      </c>
      <c r="C3114" s="3"/>
      <c r="D3114" s="3"/>
      <c r="F3114" s="5">
        <f>_xlfn.XLOOKUP(A3114,[3]!Table13456[No заказа],[3]!Table13456[Количество],"",0,1)</f>
        <v>1</v>
      </c>
      <c r="G3114" s="5">
        <f>_xlfn.XLOOKUP(A3114,[3]!Table13456[No заказа],[3]!Table13456[Цена],"",0,1)</f>
        <v>10430</v>
      </c>
      <c r="H3114" s="2" t="str">
        <f>M01_SETTINGS!$F$2</f>
        <v>KASPI</v>
      </c>
    </row>
    <row r="3115" spans="1:8" x14ac:dyDescent="0.35">
      <c r="A3115" s="2">
        <v>501459629</v>
      </c>
      <c r="B3115" s="3">
        <f>_xlfn.XLOOKUP(A3115,[3]!Table13456[No заказа],[3]!Table13456[Дата
отправки],"",0,1)</f>
        <v>45708</v>
      </c>
      <c r="C3115" s="3"/>
      <c r="D3115" s="3"/>
      <c r="F3115" s="5">
        <f>_xlfn.XLOOKUP(A3115,[3]!Table13456[No заказа],[3]!Table13456[Количество],"",0,1)</f>
        <v>1</v>
      </c>
      <c r="G3115" s="5">
        <f>_xlfn.XLOOKUP(A3115,[3]!Table13456[No заказа],[3]!Table13456[Цена],"",0,1)</f>
        <v>10450</v>
      </c>
      <c r="H3115" s="2" t="str">
        <f>M01_SETTINGS!$F$2</f>
        <v>KASPI</v>
      </c>
    </row>
    <row r="3116" spans="1:8" x14ac:dyDescent="0.35">
      <c r="A3116" s="2">
        <v>501488652</v>
      </c>
      <c r="B3116" s="3">
        <f>_xlfn.XLOOKUP(A3116,[3]!Table13456[No заказа],[3]!Table13456[Дата
отправки],"",0,1)</f>
        <v>45708</v>
      </c>
      <c r="C3116" s="3"/>
      <c r="D3116" s="3"/>
      <c r="F3116" s="5">
        <f>_xlfn.XLOOKUP(A3116,[3]!Table13456[No заказа],[3]!Table13456[Количество],"",0,1)</f>
        <v>1</v>
      </c>
      <c r="G3116" s="5">
        <f>_xlfn.XLOOKUP(A3116,[3]!Table13456[No заказа],[3]!Table13456[Цена],"",0,1)</f>
        <v>9000</v>
      </c>
      <c r="H3116" s="2" t="str">
        <f>M01_SETTINGS!$F$2</f>
        <v>KASPI</v>
      </c>
    </row>
    <row r="3117" spans="1:8" x14ac:dyDescent="0.35">
      <c r="A3117" s="2">
        <v>501926331</v>
      </c>
      <c r="B3117" s="3">
        <f>_xlfn.XLOOKUP(A3117,[3]!Table13456[No заказа],[3]!Table13456[Дата
отправки],"",0,1)</f>
        <v>45708</v>
      </c>
      <c r="C3117" s="3"/>
      <c r="D3117" s="3"/>
      <c r="F3117" s="5">
        <f>_xlfn.XLOOKUP(A3117,[3]!Table13456[No заказа],[3]!Table13456[Количество],"",0,1)</f>
        <v>1</v>
      </c>
      <c r="G3117" s="5">
        <f>_xlfn.XLOOKUP(A3117,[3]!Table13456[No заказа],[3]!Table13456[Цена],"",0,1)</f>
        <v>11898</v>
      </c>
      <c r="H3117" s="2" t="str">
        <f>M01_SETTINGS!$F$2</f>
        <v>KASPI</v>
      </c>
    </row>
    <row r="3118" spans="1:8" x14ac:dyDescent="0.35">
      <c r="A3118" s="2">
        <v>501812306</v>
      </c>
      <c r="B3118" s="3">
        <f>_xlfn.XLOOKUP(A3118,[3]!Table13456[No заказа],[3]!Table13456[Дата
отправки],"",0,1)</f>
        <v>45708</v>
      </c>
      <c r="C3118" s="3"/>
      <c r="D3118" s="3"/>
      <c r="F3118" s="5">
        <f>_xlfn.XLOOKUP(A3118,[3]!Table13456[No заказа],[3]!Table13456[Количество],"",0,1)</f>
        <v>1</v>
      </c>
      <c r="G3118" s="5">
        <f>_xlfn.XLOOKUP(A3118,[3]!Table13456[No заказа],[3]!Table13456[Цена],"",0,1)</f>
        <v>8938</v>
      </c>
      <c r="H3118" s="2" t="str">
        <f>M01_SETTINGS!$F$2</f>
        <v>KASPI</v>
      </c>
    </row>
    <row r="3119" spans="1:8" x14ac:dyDescent="0.35">
      <c r="A3119" s="2">
        <v>501479001</v>
      </c>
      <c r="B3119" s="3">
        <f>_xlfn.XLOOKUP(A3119,[3]!Table13456[No заказа],[3]!Table13456[Дата
отправки],"",0,1)</f>
        <v>45708</v>
      </c>
      <c r="C3119" s="3"/>
      <c r="D3119" s="3"/>
      <c r="F3119" s="5">
        <f>_xlfn.XLOOKUP(A3119,[3]!Table13456[No заказа],[3]!Table13456[Количество],"",0,1)</f>
        <v>1</v>
      </c>
      <c r="G3119" s="5">
        <f>_xlfn.XLOOKUP(A3119,[3]!Table13456[No заказа],[3]!Table13456[Цена],"",0,1)</f>
        <v>8997</v>
      </c>
      <c r="H3119" s="2" t="str">
        <f>M01_SETTINGS!$F$2</f>
        <v>KASPI</v>
      </c>
    </row>
    <row r="3120" spans="1:8" x14ac:dyDescent="0.35">
      <c r="A3120" s="2">
        <v>501949351</v>
      </c>
      <c r="B3120" s="3">
        <f>_xlfn.XLOOKUP(A3120,[3]!Table13456[No заказа],[3]!Table13456[Дата
отправки],"",0,1)</f>
        <v>45708</v>
      </c>
      <c r="C3120" s="3"/>
      <c r="D3120" s="3"/>
      <c r="F3120" s="5">
        <f>_xlfn.XLOOKUP(A3120,[3]!Table13456[No заказа],[3]!Table13456[Количество],"",0,1)</f>
        <v>1</v>
      </c>
      <c r="G3120" s="5">
        <f>_xlfn.XLOOKUP(A3120,[3]!Table13456[No заказа],[3]!Table13456[Цена],"",0,1)</f>
        <v>10788</v>
      </c>
      <c r="H3120" s="2" t="str">
        <f>M01_SETTINGS!$F$2</f>
        <v>KASPI</v>
      </c>
    </row>
    <row r="3121" spans="1:8" x14ac:dyDescent="0.35">
      <c r="A3121" s="2">
        <v>501868878</v>
      </c>
      <c r="B3121" s="3">
        <f>_xlfn.XLOOKUP(A3121,[3]!Table13456[No заказа],[3]!Table13456[Дата
отправки],"",0,1)</f>
        <v>45708</v>
      </c>
      <c r="C3121" s="3"/>
      <c r="D3121" s="3"/>
      <c r="F3121" s="5">
        <f>_xlfn.XLOOKUP(A3121,[3]!Table13456[No заказа],[3]!Table13456[Количество],"",0,1)</f>
        <v>1</v>
      </c>
      <c r="G3121" s="5">
        <f>_xlfn.XLOOKUP(A3121,[3]!Table13456[No заказа],[3]!Table13456[Цена],"",0,1)</f>
        <v>10794</v>
      </c>
      <c r="H3121" s="2" t="str">
        <f>M01_SETTINGS!$F$2</f>
        <v>KASPI</v>
      </c>
    </row>
    <row r="3122" spans="1:8" x14ac:dyDescent="0.35">
      <c r="A3122" s="2">
        <v>501969816</v>
      </c>
      <c r="B3122" s="3">
        <f>_xlfn.XLOOKUP(A3122,[3]!Table13456[No заказа],[3]!Table13456[Дата
отправки],"",0,1)</f>
        <v>45708</v>
      </c>
      <c r="C3122" s="3"/>
      <c r="D3122" s="3"/>
      <c r="F3122" s="5">
        <f>_xlfn.XLOOKUP(A3122,[3]!Table13456[No заказа],[3]!Table13456[Количество],"",0,1)</f>
        <v>1</v>
      </c>
      <c r="G3122" s="5">
        <f>_xlfn.XLOOKUP(A3122,[3]!Table13456[No заказа],[3]!Table13456[Цена],"",0,1)</f>
        <v>10788</v>
      </c>
      <c r="H3122" s="2" t="str">
        <f>M01_SETTINGS!$F$2</f>
        <v>KASPI</v>
      </c>
    </row>
    <row r="3123" spans="1:8" x14ac:dyDescent="0.35">
      <c r="A3123" s="2">
        <v>501592828</v>
      </c>
      <c r="B3123" s="3">
        <f>_xlfn.XLOOKUP(A3123,[3]!Table13456[No заказа],[3]!Table13456[Дата
отправки],"",0,1)</f>
        <v>45708</v>
      </c>
      <c r="C3123" s="3"/>
      <c r="D3123" s="3"/>
      <c r="F3123" s="5">
        <f>_xlfn.XLOOKUP(A3123,[3]!Table13456[No заказа],[3]!Table13456[Количество],"",0,1)</f>
        <v>2</v>
      </c>
      <c r="G3123" s="5">
        <f>_xlfn.XLOOKUP(A3123,[3]!Table13456[No заказа],[3]!Table13456[Цена],"",0,1)</f>
        <v>17600</v>
      </c>
      <c r="H3123" s="2" t="str">
        <f>M01_SETTINGS!$F$2</f>
        <v>KASPI</v>
      </c>
    </row>
    <row r="3124" spans="1:8" x14ac:dyDescent="0.35">
      <c r="A3124" s="2">
        <v>501722899</v>
      </c>
      <c r="B3124" s="3">
        <f>_xlfn.XLOOKUP(A3124,[3]!Table13456[No заказа],[3]!Table13456[Дата
отправки],"",0,1)</f>
        <v>45708</v>
      </c>
      <c r="C3124" s="3"/>
      <c r="D3124" s="3"/>
      <c r="F3124" s="5">
        <f>_xlfn.XLOOKUP(A3124,[3]!Table13456[No заказа],[3]!Table13456[Количество],"",0,1)</f>
        <v>1</v>
      </c>
      <c r="G3124" s="5">
        <f>_xlfn.XLOOKUP(A3124,[3]!Table13456[No заказа],[3]!Table13456[Цена],"",0,1)</f>
        <v>9000</v>
      </c>
      <c r="H3124" s="2" t="str">
        <f>M01_SETTINGS!$F$2</f>
        <v>KASPI</v>
      </c>
    </row>
    <row r="3125" spans="1:8" x14ac:dyDescent="0.35">
      <c r="A3125" s="2">
        <v>501799798</v>
      </c>
      <c r="B3125" s="3">
        <f>_xlfn.XLOOKUP(A3125,[3]!Table13456[No заказа],[3]!Table13456[Дата
отправки],"",0,1)</f>
        <v>45708</v>
      </c>
      <c r="C3125" s="3"/>
      <c r="D3125" s="3"/>
      <c r="F3125" s="5">
        <f>_xlfn.XLOOKUP(A3125,[3]!Table13456[No заказа],[3]!Table13456[Количество],"",0,1)</f>
        <v>1</v>
      </c>
      <c r="G3125" s="5">
        <f>_xlfn.XLOOKUP(A3125,[3]!Table13456[No заказа],[3]!Table13456[Цена],"",0,1)</f>
        <v>19990</v>
      </c>
      <c r="H3125" s="2" t="str">
        <f>M01_SETTINGS!$F$2</f>
        <v>KASPI</v>
      </c>
    </row>
    <row r="3126" spans="1:8" x14ac:dyDescent="0.35">
      <c r="A3126" s="2">
        <v>501948228</v>
      </c>
      <c r="B3126" s="3">
        <f>_xlfn.XLOOKUP(A3126,[3]!Table13456[No заказа],[3]!Table13456[Дата
отправки],"",0,1)</f>
        <v>45708</v>
      </c>
      <c r="C3126" s="3"/>
      <c r="D3126" s="3"/>
      <c r="F3126" s="5">
        <f>_xlfn.XLOOKUP(A3126,[3]!Table13456[No заказа],[3]!Table13456[Количество],"",0,1)</f>
        <v>1</v>
      </c>
      <c r="G3126" s="5">
        <f>_xlfn.XLOOKUP(A3126,[3]!Table13456[No заказа],[3]!Table13456[Цена],"",0,1)</f>
        <v>19990</v>
      </c>
      <c r="H3126" s="2" t="str">
        <f>M01_SETTINGS!$F$2</f>
        <v>KASPI</v>
      </c>
    </row>
    <row r="3127" spans="1:8" x14ac:dyDescent="0.35">
      <c r="A3127" s="2">
        <v>501784094</v>
      </c>
      <c r="B3127" s="3">
        <f>_xlfn.XLOOKUP(A3127,[3]!Table13456[No заказа],[3]!Table13456[Дата
отправки],"",0,1)</f>
        <v>45708</v>
      </c>
      <c r="C3127" s="3"/>
      <c r="D3127" s="3"/>
      <c r="F3127" s="5">
        <f>_xlfn.XLOOKUP(A3127,[3]!Table13456[No заказа],[3]!Table13456[Количество],"",0,1)</f>
        <v>1</v>
      </c>
      <c r="G3127" s="5">
        <f>_xlfn.XLOOKUP(A3127,[3]!Table13456[No заказа],[3]!Table13456[Цена],"",0,1)</f>
        <v>19990</v>
      </c>
      <c r="H3127" s="2" t="str">
        <f>M01_SETTINGS!$F$2</f>
        <v>KASPI</v>
      </c>
    </row>
    <row r="3128" spans="1:8" x14ac:dyDescent="0.35">
      <c r="A3128" s="2">
        <v>501504746</v>
      </c>
      <c r="B3128" s="3">
        <f>_xlfn.XLOOKUP(A3128,[3]!Table13456[No заказа],[3]!Table13456[Дата
отправки],"",0,1)</f>
        <v>45708</v>
      </c>
      <c r="C3128" s="3"/>
      <c r="D3128" s="3"/>
      <c r="F3128" s="5">
        <f>_xlfn.XLOOKUP(A3128,[3]!Table13456[No заказа],[3]!Table13456[Количество],"",0,1)</f>
        <v>1</v>
      </c>
      <c r="G3128" s="5">
        <f>_xlfn.XLOOKUP(A3128,[3]!Table13456[No заказа],[3]!Table13456[Цена],"",0,1)</f>
        <v>19990</v>
      </c>
      <c r="H3128" s="2" t="str">
        <f>M01_SETTINGS!$F$2</f>
        <v>KASPI</v>
      </c>
    </row>
    <row r="3129" spans="1:8" x14ac:dyDescent="0.35">
      <c r="A3129" s="2">
        <v>501774972</v>
      </c>
      <c r="B3129" s="3">
        <f>_xlfn.XLOOKUP(A3129,[3]!Table13456[No заказа],[3]!Table13456[Дата
отправки],"",0,1)</f>
        <v>45708</v>
      </c>
      <c r="C3129" s="3"/>
      <c r="D3129" s="3"/>
      <c r="F3129" s="5">
        <f>_xlfn.XLOOKUP(A3129,[3]!Table13456[No заказа],[3]!Table13456[Количество],"",0,1)</f>
        <v>1</v>
      </c>
      <c r="G3129" s="5">
        <f>_xlfn.XLOOKUP(A3129,[3]!Table13456[No заказа],[3]!Table13456[Цена],"",0,1)</f>
        <v>19990</v>
      </c>
      <c r="H3129" s="2" t="str">
        <f>M01_SETTINGS!$F$2</f>
        <v>KASPI</v>
      </c>
    </row>
    <row r="3130" spans="1:8" x14ac:dyDescent="0.35">
      <c r="A3130" s="2">
        <v>501634172</v>
      </c>
      <c r="B3130" s="3">
        <f>_xlfn.XLOOKUP(A3130,[3]!Table13456[No заказа],[3]!Table13456[Дата
отправки],"",0,1)</f>
        <v>45708</v>
      </c>
      <c r="C3130" s="3"/>
      <c r="D3130" s="3"/>
      <c r="F3130" s="5">
        <f>_xlfn.XLOOKUP(A3130,[3]!Table13456[No заказа],[3]!Table13456[Количество],"",0,1)</f>
        <v>1</v>
      </c>
      <c r="G3130" s="5">
        <f>_xlfn.XLOOKUP(A3130,[3]!Table13456[No заказа],[3]!Table13456[Цена],"",0,1)</f>
        <v>8999</v>
      </c>
      <c r="H3130" s="2" t="str">
        <f>M01_SETTINGS!$F$2</f>
        <v>KASPI</v>
      </c>
    </row>
    <row r="3131" spans="1:8" x14ac:dyDescent="0.35">
      <c r="A3131" s="2">
        <v>501892618</v>
      </c>
      <c r="B3131" s="3">
        <f>_xlfn.XLOOKUP(A3131,[3]!Table13456[No заказа],[3]!Table13456[Дата
отправки],"",0,1)</f>
        <v>45708</v>
      </c>
      <c r="C3131" s="3"/>
      <c r="D3131" s="3"/>
      <c r="F3131" s="5">
        <f>_xlfn.XLOOKUP(A3131,[3]!Table13456[No заказа],[3]!Table13456[Количество],"",0,1)</f>
        <v>1</v>
      </c>
      <c r="G3131" s="5">
        <f>_xlfn.XLOOKUP(A3131,[3]!Table13456[No заказа],[3]!Table13456[Цена],"",0,1)</f>
        <v>9000</v>
      </c>
      <c r="H3131" s="2" t="str">
        <f>M01_SETTINGS!$F$2</f>
        <v>KASPI</v>
      </c>
    </row>
    <row r="3132" spans="1:8" x14ac:dyDescent="0.35">
      <c r="A3132" s="2">
        <v>501758011</v>
      </c>
      <c r="B3132" s="3">
        <f>_xlfn.XLOOKUP(A3132,[3]!Table13456[No заказа],[3]!Table13456[Дата
отправки],"",0,1)</f>
        <v>45708</v>
      </c>
      <c r="C3132" s="3"/>
      <c r="D3132" s="3"/>
      <c r="F3132" s="5">
        <f>_xlfn.XLOOKUP(A3132,[3]!Table13456[No заказа],[3]!Table13456[Количество],"",0,1)</f>
        <v>1</v>
      </c>
      <c r="G3132" s="5">
        <f>_xlfn.XLOOKUP(A3132,[3]!Table13456[No заказа],[3]!Table13456[Цена],"",0,1)</f>
        <v>9999</v>
      </c>
      <c r="H3132" s="2" t="str">
        <f>M01_SETTINGS!$F$2</f>
        <v>KASPI</v>
      </c>
    </row>
    <row r="3133" spans="1:8" x14ac:dyDescent="0.35">
      <c r="A3133" s="2">
        <v>501740156</v>
      </c>
      <c r="B3133" s="3">
        <f>_xlfn.XLOOKUP(A3133,[3]!Table13456[No заказа],[3]!Table13456[Дата
отправки],"",0,1)</f>
        <v>45708</v>
      </c>
      <c r="C3133" s="3"/>
      <c r="D3133" s="3"/>
      <c r="F3133" s="5">
        <f>_xlfn.XLOOKUP(A3133,[3]!Table13456[No заказа],[3]!Table13456[Количество],"",0,1)</f>
        <v>1</v>
      </c>
      <c r="G3133" s="5">
        <f>_xlfn.XLOOKUP(A3133,[3]!Table13456[No заказа],[3]!Table13456[Цена],"",0,1)</f>
        <v>8857</v>
      </c>
      <c r="H3133" s="2" t="str">
        <f>M01_SETTINGS!$F$2</f>
        <v>KASPI</v>
      </c>
    </row>
    <row r="3134" spans="1:8" x14ac:dyDescent="0.35">
      <c r="A3134" s="2">
        <v>501867067</v>
      </c>
      <c r="B3134" s="3">
        <f>_xlfn.XLOOKUP(A3134,[3]!Table13456[No заказа],[3]!Table13456[Дата
отправки],"",0,1)</f>
        <v>45708</v>
      </c>
      <c r="C3134" s="3"/>
      <c r="D3134" s="3"/>
      <c r="F3134" s="5">
        <f>_xlfn.XLOOKUP(A3134,[3]!Table13456[No заказа],[3]!Table13456[Количество],"",0,1)</f>
        <v>1</v>
      </c>
      <c r="G3134" s="5">
        <f>_xlfn.XLOOKUP(A3134,[3]!Table13456[No заказа],[3]!Table13456[Цена],"",0,1)</f>
        <v>8987</v>
      </c>
      <c r="H3134" s="2" t="str">
        <f>M01_SETTINGS!$F$2</f>
        <v>KASPI</v>
      </c>
    </row>
    <row r="3135" spans="1:8" x14ac:dyDescent="0.35">
      <c r="A3135" s="2">
        <v>501531465</v>
      </c>
      <c r="B3135" s="3">
        <f>_xlfn.XLOOKUP(A3135,[3]!Table13456[No заказа],[3]!Table13456[Дата
отправки],"",0,1)</f>
        <v>45708</v>
      </c>
      <c r="C3135" s="3"/>
      <c r="D3135" s="3"/>
      <c r="F3135" s="5">
        <f>_xlfn.XLOOKUP(A3135,[3]!Table13456[No заказа],[3]!Table13456[Количество],"",0,1)</f>
        <v>1</v>
      </c>
      <c r="G3135" s="5">
        <f>_xlfn.XLOOKUP(A3135,[3]!Table13456[No заказа],[3]!Table13456[Цена],"",0,1)</f>
        <v>16659</v>
      </c>
      <c r="H3135" s="2" t="str">
        <f>M01_SETTINGS!$F$2</f>
        <v>KASPI</v>
      </c>
    </row>
    <row r="3136" spans="1:8" x14ac:dyDescent="0.35">
      <c r="A3136" s="2">
        <v>501347252</v>
      </c>
      <c r="B3136" s="3">
        <f>_xlfn.XLOOKUP(A3136,[3]!Table13456[No заказа],[3]!Table13456[Дата
отправки],"",0,1)</f>
        <v>45707</v>
      </c>
      <c r="C3136" s="3"/>
      <c r="D3136" s="3"/>
      <c r="F3136" s="5">
        <f>_xlfn.XLOOKUP(A3136,[3]!Table13456[No заказа],[3]!Table13456[Количество],"",0,1)</f>
        <v>1</v>
      </c>
      <c r="G3136" s="5">
        <f>_xlfn.XLOOKUP(A3136,[3]!Table13456[No заказа],[3]!Table13456[Цена],"",0,1)</f>
        <v>9000</v>
      </c>
      <c r="H3136" s="2" t="str">
        <f>M01_SETTINGS!$F$2</f>
        <v>KASPI</v>
      </c>
    </row>
    <row r="3137" spans="1:8" x14ac:dyDescent="0.35">
      <c r="A3137" s="2">
        <v>501331197</v>
      </c>
      <c r="B3137" s="3">
        <f>_xlfn.XLOOKUP(A3137,[3]!Table13456[No заказа],[3]!Table13456[Дата
отправки],"",0,1)</f>
        <v>45707</v>
      </c>
      <c r="C3137" s="3"/>
      <c r="D3137" s="3"/>
      <c r="F3137" s="5">
        <f>_xlfn.XLOOKUP(A3137,[3]!Table13456[No заказа],[3]!Table13456[Количество],"",0,1)</f>
        <v>1</v>
      </c>
      <c r="G3137" s="5">
        <f>_xlfn.XLOOKUP(A3137,[3]!Table13456[No заказа],[3]!Table13456[Цена],"",0,1)</f>
        <v>9000</v>
      </c>
      <c r="H3137" s="2" t="str">
        <f>M01_SETTINGS!$F$2</f>
        <v>KASPI</v>
      </c>
    </row>
    <row r="3138" spans="1:8" x14ac:dyDescent="0.35">
      <c r="A3138" s="2">
        <v>501223728</v>
      </c>
      <c r="B3138" s="3">
        <f>_xlfn.XLOOKUP(A3138,[3]!Table13456[No заказа],[3]!Table13456[Дата
отправки],"",0,1)</f>
        <v>45707</v>
      </c>
      <c r="C3138" s="3"/>
      <c r="D3138" s="3"/>
      <c r="F3138" s="5">
        <f>_xlfn.XLOOKUP(A3138,[3]!Table13456[No заказа],[3]!Table13456[Количество],"",0,1)</f>
        <v>1</v>
      </c>
      <c r="G3138" s="5">
        <f>_xlfn.XLOOKUP(A3138,[3]!Table13456[No заказа],[3]!Table13456[Цена],"",0,1)</f>
        <v>9021</v>
      </c>
      <c r="H3138" s="2" t="str">
        <f>M01_SETTINGS!$F$2</f>
        <v>KASPI</v>
      </c>
    </row>
    <row r="3139" spans="1:8" x14ac:dyDescent="0.35">
      <c r="A3139" s="2">
        <v>500950069</v>
      </c>
      <c r="B3139" s="3">
        <f>_xlfn.XLOOKUP(A3139,[3]!Table13456[No заказа],[3]!Table13456[Дата
отправки],"",0,1)</f>
        <v>45707</v>
      </c>
      <c r="C3139" s="3"/>
      <c r="D3139" s="3"/>
      <c r="F3139" s="5">
        <f>_xlfn.XLOOKUP(A3139,[3]!Table13456[No заказа],[3]!Table13456[Количество],"",0,1)</f>
        <v>1</v>
      </c>
      <c r="G3139" s="5">
        <f>_xlfn.XLOOKUP(A3139,[3]!Table13456[No заказа],[3]!Table13456[Цена],"",0,1)</f>
        <v>9087</v>
      </c>
      <c r="H3139" s="2" t="str">
        <f>M01_SETTINGS!$F$2</f>
        <v>KASPI</v>
      </c>
    </row>
    <row r="3140" spans="1:8" x14ac:dyDescent="0.35">
      <c r="A3140" s="2">
        <v>501251799</v>
      </c>
      <c r="B3140" s="3">
        <f>_xlfn.XLOOKUP(A3140,[3]!Table13456[No заказа],[3]!Table13456[Дата
отправки],"",0,1)</f>
        <v>45707</v>
      </c>
      <c r="C3140" s="3"/>
      <c r="D3140" s="3"/>
      <c r="F3140" s="5">
        <f>_xlfn.XLOOKUP(A3140,[3]!Table13456[No заказа],[3]!Table13456[Количество],"",0,1)</f>
        <v>1</v>
      </c>
      <c r="G3140" s="5">
        <f>_xlfn.XLOOKUP(A3140,[3]!Table13456[No заказа],[3]!Table13456[Цена],"",0,1)</f>
        <v>9430</v>
      </c>
      <c r="H3140" s="2" t="str">
        <f>M01_SETTINGS!$F$2</f>
        <v>KASPI</v>
      </c>
    </row>
    <row r="3141" spans="1:8" x14ac:dyDescent="0.35">
      <c r="A3141" s="2">
        <v>501070481</v>
      </c>
      <c r="B3141" s="3">
        <f>_xlfn.XLOOKUP(A3141,[3]!Table13456[No заказа],[3]!Table13456[Дата
отправки],"",0,1)</f>
        <v>45707</v>
      </c>
      <c r="C3141" s="3"/>
      <c r="D3141" s="3"/>
      <c r="F3141" s="5">
        <f>_xlfn.XLOOKUP(A3141,[3]!Table13456[No заказа],[3]!Table13456[Количество],"",0,1)</f>
        <v>1</v>
      </c>
      <c r="G3141" s="5">
        <f>_xlfn.XLOOKUP(A3141,[3]!Table13456[No заказа],[3]!Table13456[Цена],"",0,1)</f>
        <v>9503</v>
      </c>
      <c r="H3141" s="2" t="str">
        <f>M01_SETTINGS!$F$2</f>
        <v>KASPI</v>
      </c>
    </row>
    <row r="3142" spans="1:8" x14ac:dyDescent="0.35">
      <c r="A3142" s="2">
        <v>501002784</v>
      </c>
      <c r="B3142" s="3">
        <f>_xlfn.XLOOKUP(A3142,[3]!Table13456[No заказа],[3]!Table13456[Дата
отправки],"",0,1)</f>
        <v>45707</v>
      </c>
      <c r="C3142" s="3"/>
      <c r="D3142" s="3"/>
      <c r="F3142" s="5">
        <f>_xlfn.XLOOKUP(A3142,[3]!Table13456[No заказа],[3]!Table13456[Количество],"",0,1)</f>
        <v>1</v>
      </c>
      <c r="G3142" s="5">
        <f>_xlfn.XLOOKUP(A3142,[3]!Table13456[No заказа],[3]!Table13456[Цена],"",0,1)</f>
        <v>9527</v>
      </c>
      <c r="H3142" s="2" t="str">
        <f>M01_SETTINGS!$F$2</f>
        <v>KASPI</v>
      </c>
    </row>
    <row r="3143" spans="1:8" x14ac:dyDescent="0.35">
      <c r="A3143" s="2">
        <v>501079421</v>
      </c>
      <c r="B3143" s="3">
        <f>_xlfn.XLOOKUP(A3143,[3]!Table13456[No заказа],[3]!Table13456[Дата
отправки],"",0,1)</f>
        <v>45707</v>
      </c>
      <c r="C3143" s="3"/>
      <c r="D3143" s="3"/>
      <c r="F3143" s="5">
        <f>_xlfn.XLOOKUP(A3143,[3]!Table13456[No заказа],[3]!Table13456[Количество],"",0,1)</f>
        <v>1</v>
      </c>
      <c r="G3143" s="5">
        <f>_xlfn.XLOOKUP(A3143,[3]!Table13456[No заказа],[3]!Table13456[Цена],"",0,1)</f>
        <v>9099</v>
      </c>
      <c r="H3143" s="2" t="str">
        <f>M01_SETTINGS!$F$2</f>
        <v>KASPI</v>
      </c>
    </row>
    <row r="3144" spans="1:8" x14ac:dyDescent="0.35">
      <c r="A3144" s="2">
        <v>501192081</v>
      </c>
      <c r="B3144" s="3">
        <f>_xlfn.XLOOKUP(A3144,[3]!Table13456[No заказа],[3]!Table13456[Дата
отправки],"",0,1)</f>
        <v>45707</v>
      </c>
      <c r="C3144" s="3"/>
      <c r="D3144" s="3"/>
      <c r="F3144" s="5">
        <f>_xlfn.XLOOKUP(A3144,[3]!Table13456[No заказа],[3]!Table13456[Количество],"",0,1)</f>
        <v>1</v>
      </c>
      <c r="G3144" s="5">
        <f>_xlfn.XLOOKUP(A3144,[3]!Table13456[No заказа],[3]!Table13456[Цена],"",0,1)</f>
        <v>10489</v>
      </c>
      <c r="H3144" s="2" t="str">
        <f>M01_SETTINGS!$F$2</f>
        <v>KASPI</v>
      </c>
    </row>
    <row r="3145" spans="1:8" x14ac:dyDescent="0.35">
      <c r="A3145" s="2">
        <v>501195105</v>
      </c>
      <c r="B3145" s="3">
        <f>_xlfn.XLOOKUP(A3145,[3]!Table13456[No заказа],[3]!Table13456[Дата
отправки],"",0,1)</f>
        <v>45707</v>
      </c>
      <c r="C3145" s="3"/>
      <c r="D3145" s="3"/>
      <c r="F3145" s="5">
        <f>_xlfn.XLOOKUP(A3145,[3]!Table13456[No заказа],[3]!Table13456[Количество],"",0,1)</f>
        <v>1</v>
      </c>
      <c r="G3145" s="5">
        <f>_xlfn.XLOOKUP(A3145,[3]!Table13456[No заказа],[3]!Table13456[Цена],"",0,1)</f>
        <v>9104</v>
      </c>
      <c r="H3145" s="2" t="str">
        <f>M01_SETTINGS!$F$2</f>
        <v>KASPI</v>
      </c>
    </row>
    <row r="3146" spans="1:8" x14ac:dyDescent="0.35">
      <c r="A3146" s="2">
        <v>501083546</v>
      </c>
      <c r="B3146" s="3">
        <f>_xlfn.XLOOKUP(A3146,[3]!Table13456[No заказа],[3]!Table13456[Дата
отправки],"",0,1)</f>
        <v>45707</v>
      </c>
      <c r="C3146" s="3"/>
      <c r="D3146" s="3"/>
      <c r="F3146" s="5">
        <f>_xlfn.XLOOKUP(A3146,[3]!Table13456[No заказа],[3]!Table13456[Количество],"",0,1)</f>
        <v>1</v>
      </c>
      <c r="G3146" s="5">
        <f>_xlfn.XLOOKUP(A3146,[3]!Table13456[No заказа],[3]!Table13456[Цена],"",0,1)</f>
        <v>10397</v>
      </c>
      <c r="H3146" s="2" t="str">
        <f>M01_SETTINGS!$F$2</f>
        <v>KASPI</v>
      </c>
    </row>
    <row r="3147" spans="1:8" x14ac:dyDescent="0.35">
      <c r="A3147" s="2">
        <v>501055348</v>
      </c>
      <c r="B3147" s="3">
        <f>_xlfn.XLOOKUP(A3147,[3]!Table13456[No заказа],[3]!Table13456[Дата
отправки],"",0,1)</f>
        <v>45707</v>
      </c>
      <c r="C3147" s="3"/>
      <c r="D3147" s="3"/>
      <c r="F3147" s="5">
        <f>_xlfn.XLOOKUP(A3147,[3]!Table13456[No заказа],[3]!Table13456[Количество],"",0,1)</f>
        <v>1</v>
      </c>
      <c r="G3147" s="5">
        <f>_xlfn.XLOOKUP(A3147,[3]!Table13456[No заказа],[3]!Table13456[Цена],"",0,1)</f>
        <v>9000</v>
      </c>
      <c r="H3147" s="2" t="str">
        <f>M01_SETTINGS!$F$2</f>
        <v>KASPI</v>
      </c>
    </row>
    <row r="3148" spans="1:8" x14ac:dyDescent="0.35">
      <c r="A3148" s="2">
        <v>500900043</v>
      </c>
      <c r="B3148" s="3">
        <f>_xlfn.XLOOKUP(A3148,[3]!Table13456[No заказа],[3]!Table13456[Дата
отправки],"",0,1)</f>
        <v>45707</v>
      </c>
      <c r="C3148" s="3"/>
      <c r="D3148" s="3"/>
      <c r="F3148" s="5">
        <f>_xlfn.XLOOKUP(A3148,[3]!Table13456[No заказа],[3]!Table13456[Количество],"",0,1)</f>
        <v>1</v>
      </c>
      <c r="G3148" s="5">
        <f>_xlfn.XLOOKUP(A3148,[3]!Table13456[No заказа],[3]!Table13456[Цена],"",0,1)</f>
        <v>9000</v>
      </c>
      <c r="H3148" s="2" t="str">
        <f>M01_SETTINGS!$F$2</f>
        <v>KASPI</v>
      </c>
    </row>
    <row r="3149" spans="1:8" x14ac:dyDescent="0.35">
      <c r="A3149" s="2">
        <v>501426491</v>
      </c>
      <c r="B3149" s="3">
        <f>_xlfn.XLOOKUP(A3149,[3]!Table13456[No заказа],[3]!Table13456[Дата
отправки],"",0,1)</f>
        <v>45707</v>
      </c>
      <c r="C3149" s="3"/>
      <c r="D3149" s="3"/>
      <c r="F3149" s="5">
        <f>_xlfn.XLOOKUP(A3149,[3]!Table13456[No заказа],[3]!Table13456[Количество],"",0,1)</f>
        <v>1</v>
      </c>
      <c r="G3149" s="5">
        <f>_xlfn.XLOOKUP(A3149,[3]!Table13456[No заказа],[3]!Table13456[Цена],"",0,1)</f>
        <v>9000</v>
      </c>
      <c r="H3149" s="2" t="str">
        <f>M01_SETTINGS!$F$2</f>
        <v>KASPI</v>
      </c>
    </row>
    <row r="3150" spans="1:8" x14ac:dyDescent="0.35">
      <c r="A3150" s="2">
        <v>500985283</v>
      </c>
      <c r="B3150" s="3">
        <f>_xlfn.XLOOKUP(A3150,[3]!Table13456[No заказа],[3]!Table13456[Дата
отправки],"",0,1)</f>
        <v>45707</v>
      </c>
      <c r="C3150" s="3"/>
      <c r="D3150" s="3"/>
      <c r="F3150" s="5">
        <f>_xlfn.XLOOKUP(A3150,[3]!Table13456[No заказа],[3]!Table13456[Количество],"",0,1)</f>
        <v>1</v>
      </c>
      <c r="G3150" s="5">
        <f>_xlfn.XLOOKUP(A3150,[3]!Table13456[No заказа],[3]!Table13456[Цена],"",0,1)</f>
        <v>9000</v>
      </c>
      <c r="H3150" s="2" t="str">
        <f>M01_SETTINGS!$F$2</f>
        <v>KASPI</v>
      </c>
    </row>
    <row r="3151" spans="1:8" x14ac:dyDescent="0.35">
      <c r="A3151" s="2">
        <v>501111897</v>
      </c>
      <c r="B3151" s="3">
        <f>_xlfn.XLOOKUP(A3151,[3]!Table13456[No заказа],[3]!Table13456[Дата
отправки],"",0,1)</f>
        <v>45707</v>
      </c>
      <c r="C3151" s="3"/>
      <c r="D3151" s="3"/>
      <c r="F3151" s="5">
        <f>_xlfn.XLOOKUP(A3151,[3]!Table13456[No заказа],[3]!Table13456[Количество],"",0,1)</f>
        <v>1</v>
      </c>
      <c r="G3151" s="5">
        <f>_xlfn.XLOOKUP(A3151,[3]!Table13456[No заказа],[3]!Table13456[Цена],"",0,1)</f>
        <v>9000</v>
      </c>
      <c r="H3151" s="2" t="str">
        <f>M01_SETTINGS!$F$2</f>
        <v>KASPI</v>
      </c>
    </row>
    <row r="3152" spans="1:8" x14ac:dyDescent="0.35">
      <c r="A3152" s="2">
        <v>501192625</v>
      </c>
      <c r="B3152" s="3">
        <f>_xlfn.XLOOKUP(A3152,[3]!Table13456[No заказа],[3]!Table13456[Дата
отправки],"",0,1)</f>
        <v>45707</v>
      </c>
      <c r="C3152" s="3"/>
      <c r="D3152" s="3"/>
      <c r="F3152" s="5">
        <f>_xlfn.XLOOKUP(A3152,[3]!Table13456[No заказа],[3]!Table13456[Количество],"",0,1)</f>
        <v>1</v>
      </c>
      <c r="G3152" s="5">
        <f>_xlfn.XLOOKUP(A3152,[3]!Table13456[No заказа],[3]!Table13456[Цена],"",0,1)</f>
        <v>9467</v>
      </c>
      <c r="H3152" s="2" t="str">
        <f>M01_SETTINGS!$F$2</f>
        <v>KASPI</v>
      </c>
    </row>
    <row r="3153" spans="1:8" x14ac:dyDescent="0.35">
      <c r="A3153" s="2">
        <v>501399336</v>
      </c>
      <c r="B3153" s="3">
        <f>_xlfn.XLOOKUP(A3153,[3]!Table13456[No заказа],[3]!Table13456[Дата
отправки],"",0,1)</f>
        <v>45707</v>
      </c>
      <c r="C3153" s="3"/>
      <c r="D3153" s="3"/>
      <c r="F3153" s="5">
        <f>_xlfn.XLOOKUP(A3153,[3]!Table13456[No заказа],[3]!Table13456[Количество],"",0,1)</f>
        <v>1</v>
      </c>
      <c r="G3153" s="5">
        <f>_xlfn.XLOOKUP(A3153,[3]!Table13456[No заказа],[3]!Table13456[Цена],"",0,1)</f>
        <v>9000</v>
      </c>
      <c r="H3153" s="2" t="str">
        <f>M01_SETTINGS!$F$2</f>
        <v>KASPI</v>
      </c>
    </row>
    <row r="3154" spans="1:8" x14ac:dyDescent="0.35">
      <c r="A3154" s="2">
        <v>501116110</v>
      </c>
      <c r="B3154" s="3">
        <f>_xlfn.XLOOKUP(A3154,[3]!Table13456[No заказа],[3]!Table13456[Дата
отправки],"",0,1)</f>
        <v>45707</v>
      </c>
      <c r="C3154" s="3"/>
      <c r="D3154" s="3"/>
      <c r="F3154" s="5">
        <f>_xlfn.XLOOKUP(A3154,[3]!Table13456[No заказа],[3]!Table13456[Количество],"",0,1)</f>
        <v>1</v>
      </c>
      <c r="G3154" s="5">
        <f>_xlfn.XLOOKUP(A3154,[3]!Table13456[No заказа],[3]!Table13456[Цена],"",0,1)</f>
        <v>9000</v>
      </c>
      <c r="H3154" s="2" t="str">
        <f>M01_SETTINGS!$F$2</f>
        <v>KASPI</v>
      </c>
    </row>
    <row r="3155" spans="1:8" x14ac:dyDescent="0.35">
      <c r="A3155" s="2">
        <v>501299304</v>
      </c>
      <c r="B3155" s="3">
        <f>_xlfn.XLOOKUP(A3155,[3]!Table13456[No заказа],[3]!Table13456[Дата
отправки],"",0,1)</f>
        <v>45707</v>
      </c>
      <c r="C3155" s="3"/>
      <c r="D3155" s="3"/>
      <c r="F3155" s="5">
        <f>_xlfn.XLOOKUP(A3155,[3]!Table13456[No заказа],[3]!Table13456[Количество],"",0,1)</f>
        <v>1</v>
      </c>
      <c r="G3155" s="5">
        <f>_xlfn.XLOOKUP(A3155,[3]!Table13456[No заказа],[3]!Table13456[Цена],"",0,1)</f>
        <v>9000</v>
      </c>
      <c r="H3155" s="2" t="str">
        <f>M01_SETTINGS!$F$2</f>
        <v>KASPI</v>
      </c>
    </row>
    <row r="3156" spans="1:8" x14ac:dyDescent="0.35">
      <c r="A3156" s="2">
        <v>501005451</v>
      </c>
      <c r="B3156" s="3">
        <f>_xlfn.XLOOKUP(A3156,[3]!Table13456[No заказа],[3]!Table13456[Дата
отправки],"",0,1)</f>
        <v>45707</v>
      </c>
      <c r="C3156" s="3"/>
      <c r="D3156" s="3"/>
      <c r="F3156" s="5">
        <f>_xlfn.XLOOKUP(A3156,[3]!Table13456[No заказа],[3]!Table13456[Количество],"",0,1)</f>
        <v>1</v>
      </c>
      <c r="G3156" s="5">
        <f>_xlfn.XLOOKUP(A3156,[3]!Table13456[No заказа],[3]!Table13456[Цена],"",0,1)</f>
        <v>10880</v>
      </c>
      <c r="H3156" s="2" t="str">
        <f>M01_SETTINGS!$F$2</f>
        <v>KASPI</v>
      </c>
    </row>
    <row r="3157" spans="1:8" x14ac:dyDescent="0.35">
      <c r="A3157" s="2">
        <v>501192559</v>
      </c>
      <c r="B3157" s="3">
        <f>_xlfn.XLOOKUP(A3157,[3]!Table13456[No заказа],[3]!Table13456[Дата
отправки],"",0,1)</f>
        <v>45707</v>
      </c>
      <c r="C3157" s="3"/>
      <c r="D3157" s="3"/>
      <c r="F3157" s="5">
        <f>_xlfn.XLOOKUP(A3157,[3]!Table13456[No заказа],[3]!Table13456[Количество],"",0,1)</f>
        <v>1</v>
      </c>
      <c r="G3157" s="5">
        <f>_xlfn.XLOOKUP(A3157,[3]!Table13456[No заказа],[3]!Table13456[Цена],"",0,1)</f>
        <v>9000</v>
      </c>
      <c r="H3157" s="2" t="str">
        <f>M01_SETTINGS!$F$2</f>
        <v>KASPI</v>
      </c>
    </row>
    <row r="3158" spans="1:8" x14ac:dyDescent="0.35">
      <c r="A3158" s="2">
        <v>501181227</v>
      </c>
      <c r="B3158" s="3">
        <f>_xlfn.XLOOKUP(A3158,[3]!Table13456[No заказа],[3]!Table13456[Дата
отправки],"",0,1)</f>
        <v>45707</v>
      </c>
      <c r="C3158" s="3"/>
      <c r="D3158" s="3"/>
      <c r="F3158" s="5">
        <f>_xlfn.XLOOKUP(A3158,[3]!Table13456[No заказа],[3]!Table13456[Количество],"",0,1)</f>
        <v>1</v>
      </c>
      <c r="G3158" s="5">
        <f>_xlfn.XLOOKUP(A3158,[3]!Table13456[No заказа],[3]!Table13456[Цена],"",0,1)</f>
        <v>9251</v>
      </c>
      <c r="H3158" s="2" t="str">
        <f>M01_SETTINGS!$F$2</f>
        <v>KASPI</v>
      </c>
    </row>
    <row r="3159" spans="1:8" x14ac:dyDescent="0.35">
      <c r="A3159" s="2">
        <v>500928867</v>
      </c>
      <c r="B3159" s="3">
        <f>_xlfn.XLOOKUP(A3159,[3]!Table13456[No заказа],[3]!Table13456[Дата
отправки],"",0,1)</f>
        <v>45707</v>
      </c>
      <c r="C3159" s="3"/>
      <c r="D3159" s="3"/>
      <c r="F3159" s="5">
        <f>_xlfn.XLOOKUP(A3159,[3]!Table13456[No заказа],[3]!Table13456[Количество],"",0,1)</f>
        <v>1</v>
      </c>
      <c r="G3159" s="5">
        <f>_xlfn.XLOOKUP(A3159,[3]!Table13456[No заказа],[3]!Table13456[Цена],"",0,1)</f>
        <v>10900</v>
      </c>
      <c r="H3159" s="2" t="str">
        <f>M01_SETTINGS!$F$2</f>
        <v>KASPI</v>
      </c>
    </row>
    <row r="3160" spans="1:8" x14ac:dyDescent="0.35">
      <c r="A3160" s="2">
        <v>501168731</v>
      </c>
      <c r="B3160" s="3">
        <f>_xlfn.XLOOKUP(A3160,[3]!Table13456[No заказа],[3]!Table13456[Дата
отправки],"",0,1)</f>
        <v>45707</v>
      </c>
      <c r="C3160" s="3"/>
      <c r="D3160" s="3"/>
      <c r="F3160" s="5">
        <f>_xlfn.XLOOKUP(A3160,[3]!Table13456[No заказа],[3]!Table13456[Количество],"",0,1)</f>
        <v>1</v>
      </c>
      <c r="G3160" s="5">
        <f>_xlfn.XLOOKUP(A3160,[3]!Table13456[No заказа],[3]!Table13456[Цена],"",0,1)</f>
        <v>8926</v>
      </c>
      <c r="H3160" s="2" t="str">
        <f>M01_SETTINGS!$F$2</f>
        <v>KASPI</v>
      </c>
    </row>
    <row r="3161" spans="1:8" x14ac:dyDescent="0.35">
      <c r="A3161" s="2">
        <v>501419288</v>
      </c>
      <c r="B3161" s="3">
        <f>_xlfn.XLOOKUP(A3161,[3]!Table13456[No заказа],[3]!Table13456[Дата
отправки],"",0,1)</f>
        <v>45707</v>
      </c>
      <c r="C3161" s="3"/>
      <c r="D3161" s="3"/>
      <c r="F3161" s="5">
        <f>_xlfn.XLOOKUP(A3161,[3]!Table13456[No заказа],[3]!Table13456[Количество],"",0,1)</f>
        <v>1</v>
      </c>
      <c r="G3161" s="5">
        <f>_xlfn.XLOOKUP(A3161,[3]!Table13456[No заказа],[3]!Table13456[Цена],"",0,1)</f>
        <v>9000</v>
      </c>
      <c r="H3161" s="2" t="str">
        <f>M01_SETTINGS!$F$2</f>
        <v>KASPI</v>
      </c>
    </row>
    <row r="3162" spans="1:8" x14ac:dyDescent="0.35">
      <c r="A3162" s="2">
        <v>501247813</v>
      </c>
      <c r="B3162" s="3">
        <f>_xlfn.XLOOKUP(A3162,[3]!Table13456[No заказа],[3]!Table13456[Дата
отправки],"",0,1)</f>
        <v>45707</v>
      </c>
      <c r="C3162" s="3"/>
      <c r="D3162" s="3"/>
      <c r="F3162" s="5">
        <f>_xlfn.XLOOKUP(A3162,[3]!Table13456[No заказа],[3]!Table13456[Количество],"",0,1)</f>
        <v>1</v>
      </c>
      <c r="G3162" s="5">
        <f>_xlfn.XLOOKUP(A3162,[3]!Table13456[No заказа],[3]!Table13456[Цена],"",0,1)</f>
        <v>9000</v>
      </c>
      <c r="H3162" s="2" t="str">
        <f>M01_SETTINGS!$F$2</f>
        <v>KASPI</v>
      </c>
    </row>
    <row r="3163" spans="1:8" x14ac:dyDescent="0.35">
      <c r="A3163" s="2">
        <v>501205547</v>
      </c>
      <c r="B3163" s="3">
        <f>_xlfn.XLOOKUP(A3163,[3]!Table13456[No заказа],[3]!Table13456[Дата
отправки],"",0,1)</f>
        <v>45707</v>
      </c>
      <c r="C3163" s="3"/>
      <c r="D3163" s="3"/>
      <c r="F3163" s="5">
        <f>_xlfn.XLOOKUP(A3163,[3]!Table13456[No заказа],[3]!Table13456[Количество],"",0,1)</f>
        <v>1</v>
      </c>
      <c r="G3163" s="5">
        <f>_xlfn.XLOOKUP(A3163,[3]!Table13456[No заказа],[3]!Table13456[Цена],"",0,1)</f>
        <v>11402</v>
      </c>
      <c r="H3163" s="2" t="str">
        <f>M01_SETTINGS!$F$2</f>
        <v>KASPI</v>
      </c>
    </row>
    <row r="3164" spans="1:8" x14ac:dyDescent="0.35">
      <c r="A3164" s="2">
        <v>501435436</v>
      </c>
      <c r="B3164" s="3">
        <f>_xlfn.XLOOKUP(A3164,[3]!Table13456[No заказа],[3]!Table13456[Дата
отправки],"",0,1)</f>
        <v>45707</v>
      </c>
      <c r="C3164" s="3"/>
      <c r="D3164" s="3"/>
      <c r="F3164" s="5">
        <f>_xlfn.XLOOKUP(A3164,[3]!Table13456[No заказа],[3]!Table13456[Количество],"",0,1)</f>
        <v>1</v>
      </c>
      <c r="G3164" s="5">
        <f>_xlfn.XLOOKUP(A3164,[3]!Table13456[No заказа],[3]!Table13456[Цена],"",0,1)</f>
        <v>10842</v>
      </c>
      <c r="H3164" s="2" t="str">
        <f>M01_SETTINGS!$F$2</f>
        <v>KASPI</v>
      </c>
    </row>
    <row r="3165" spans="1:8" x14ac:dyDescent="0.35">
      <c r="A3165" s="2">
        <v>501428095</v>
      </c>
      <c r="B3165" s="3">
        <f>_xlfn.XLOOKUP(A3165,[3]!Table13456[No заказа],[3]!Table13456[Дата
отправки],"",0,1)</f>
        <v>45707</v>
      </c>
      <c r="C3165" s="3"/>
      <c r="D3165" s="3"/>
      <c r="F3165" s="5">
        <f>_xlfn.XLOOKUP(A3165,[3]!Table13456[No заказа],[3]!Table13456[Количество],"",0,1)</f>
        <v>1</v>
      </c>
      <c r="G3165" s="5">
        <f>_xlfn.XLOOKUP(A3165,[3]!Table13456[No заказа],[3]!Table13456[Цена],"",0,1)</f>
        <v>9330</v>
      </c>
      <c r="H3165" s="2" t="str">
        <f>M01_SETTINGS!$F$2</f>
        <v>KASPI</v>
      </c>
    </row>
    <row r="3166" spans="1:8" x14ac:dyDescent="0.35">
      <c r="A3166" s="2">
        <v>501240084</v>
      </c>
      <c r="B3166" s="3">
        <f>_xlfn.XLOOKUP(A3166,[3]!Table13456[No заказа],[3]!Table13456[Дата
отправки],"",0,1)</f>
        <v>45707</v>
      </c>
      <c r="C3166" s="3"/>
      <c r="D3166" s="3"/>
      <c r="F3166" s="5">
        <f>_xlfn.XLOOKUP(A3166,[3]!Table13456[No заказа],[3]!Table13456[Количество],"",0,1)</f>
        <v>1</v>
      </c>
      <c r="G3166" s="5">
        <f>_xlfn.XLOOKUP(A3166,[3]!Table13456[No заказа],[3]!Table13456[Цена],"",0,1)</f>
        <v>8919</v>
      </c>
      <c r="H3166" s="2" t="str">
        <f>M01_SETTINGS!$F$2</f>
        <v>KASPI</v>
      </c>
    </row>
    <row r="3167" spans="1:8" x14ac:dyDescent="0.35">
      <c r="A3167" s="2">
        <v>501011574</v>
      </c>
      <c r="B3167" s="3">
        <f>_xlfn.XLOOKUP(A3167,[3]!Table13456[No заказа],[3]!Table13456[Дата
отправки],"",0,1)</f>
        <v>45707</v>
      </c>
      <c r="C3167" s="3"/>
      <c r="D3167" s="3"/>
      <c r="F3167" s="5">
        <f>_xlfn.XLOOKUP(A3167,[3]!Table13456[No заказа],[3]!Table13456[Количество],"",0,1)</f>
        <v>1</v>
      </c>
      <c r="G3167" s="5">
        <f>_xlfn.XLOOKUP(A3167,[3]!Table13456[No заказа],[3]!Table13456[Цена],"",0,1)</f>
        <v>8941</v>
      </c>
      <c r="H3167" s="2" t="str">
        <f>M01_SETTINGS!$F$2</f>
        <v>KASPI</v>
      </c>
    </row>
    <row r="3168" spans="1:8" x14ac:dyDescent="0.35">
      <c r="A3168" s="2">
        <v>500946992</v>
      </c>
      <c r="B3168" s="3">
        <f>_xlfn.XLOOKUP(A3168,[3]!Table13456[No заказа],[3]!Table13456[Дата
отправки],"",0,1)</f>
        <v>45707</v>
      </c>
      <c r="C3168" s="3"/>
      <c r="D3168" s="3"/>
      <c r="F3168" s="5">
        <f>_xlfn.XLOOKUP(A3168,[3]!Table13456[No заказа],[3]!Table13456[Количество],"",0,1)</f>
        <v>1</v>
      </c>
      <c r="G3168" s="5">
        <f>_xlfn.XLOOKUP(A3168,[3]!Table13456[No заказа],[3]!Table13456[Цена],"",0,1)</f>
        <v>8946</v>
      </c>
      <c r="H3168" s="2" t="str">
        <f>M01_SETTINGS!$F$2</f>
        <v>KASPI</v>
      </c>
    </row>
    <row r="3169" spans="1:8" x14ac:dyDescent="0.35">
      <c r="A3169" s="2">
        <v>501036917</v>
      </c>
      <c r="B3169" s="3">
        <f>_xlfn.XLOOKUP(A3169,[3]!Table13456[No заказа],[3]!Table13456[Дата
отправки],"",0,1)</f>
        <v>45707</v>
      </c>
      <c r="C3169" s="3"/>
      <c r="D3169" s="3"/>
      <c r="F3169" s="5">
        <f>_xlfn.XLOOKUP(A3169,[3]!Table13456[No заказа],[3]!Table13456[Количество],"",0,1)</f>
        <v>1</v>
      </c>
      <c r="G3169" s="5">
        <f>_xlfn.XLOOKUP(A3169,[3]!Table13456[No заказа],[3]!Table13456[Цена],"",0,1)</f>
        <v>8999</v>
      </c>
      <c r="H3169" s="2" t="str">
        <f>M01_SETTINGS!$F$2</f>
        <v>KASPI</v>
      </c>
    </row>
    <row r="3170" spans="1:8" x14ac:dyDescent="0.35">
      <c r="A3170" s="2">
        <v>500945439</v>
      </c>
      <c r="B3170" s="3">
        <f>_xlfn.XLOOKUP(A3170,[3]!Table13456[No заказа],[3]!Table13456[Дата
отправки],"",0,1)</f>
        <v>45707</v>
      </c>
      <c r="C3170" s="3"/>
      <c r="D3170" s="3"/>
      <c r="F3170" s="5">
        <f>_xlfn.XLOOKUP(A3170,[3]!Table13456[No заказа],[3]!Table13456[Количество],"",0,1)</f>
        <v>1</v>
      </c>
      <c r="G3170" s="5">
        <f>_xlfn.XLOOKUP(A3170,[3]!Table13456[No заказа],[3]!Table13456[Цена],"",0,1)</f>
        <v>8999</v>
      </c>
      <c r="H3170" s="2" t="str">
        <f>M01_SETTINGS!$F$2</f>
        <v>KASPI</v>
      </c>
    </row>
    <row r="3171" spans="1:8" x14ac:dyDescent="0.35">
      <c r="A3171" s="2">
        <v>501127676</v>
      </c>
      <c r="B3171" s="3">
        <f>_xlfn.XLOOKUP(A3171,[3]!Table13456[No заказа],[3]!Table13456[Дата
отправки],"",0,1)</f>
        <v>45707</v>
      </c>
      <c r="C3171" s="3"/>
      <c r="D3171" s="3"/>
      <c r="F3171" s="5">
        <f>_xlfn.XLOOKUP(A3171,[3]!Table13456[No заказа],[3]!Table13456[Количество],"",0,1)</f>
        <v>1</v>
      </c>
      <c r="G3171" s="5">
        <f>_xlfn.XLOOKUP(A3171,[3]!Table13456[No заказа],[3]!Table13456[Цена],"",0,1)</f>
        <v>9000</v>
      </c>
      <c r="H3171" s="2" t="str">
        <f>M01_SETTINGS!$F$2</f>
        <v>KASPI</v>
      </c>
    </row>
    <row r="3172" spans="1:8" x14ac:dyDescent="0.35">
      <c r="A3172" s="2">
        <v>501246569</v>
      </c>
      <c r="B3172" s="3">
        <f>_xlfn.XLOOKUP(A3172,[3]!Table13456[No заказа],[3]!Table13456[Дата
отправки],"",0,1)</f>
        <v>45707</v>
      </c>
      <c r="C3172" s="3"/>
      <c r="D3172" s="3"/>
      <c r="F3172" s="5">
        <f>_xlfn.XLOOKUP(A3172,[3]!Table13456[No заказа],[3]!Table13456[Количество],"",0,1)</f>
        <v>1</v>
      </c>
      <c r="G3172" s="5">
        <f>_xlfn.XLOOKUP(A3172,[3]!Table13456[No заказа],[3]!Table13456[Цена],"",0,1)</f>
        <v>9087</v>
      </c>
      <c r="H3172" s="2" t="str">
        <f>M01_SETTINGS!$F$2</f>
        <v>KASPI</v>
      </c>
    </row>
    <row r="3173" spans="1:8" x14ac:dyDescent="0.35">
      <c r="A3173" s="2">
        <v>500966290</v>
      </c>
      <c r="B3173" s="3">
        <f>_xlfn.XLOOKUP(A3173,[3]!Table13456[No заказа],[3]!Table13456[Дата
отправки],"",0,1)</f>
        <v>45707</v>
      </c>
      <c r="C3173" s="3"/>
      <c r="D3173" s="3"/>
      <c r="F3173" s="5">
        <f>_xlfn.XLOOKUP(A3173,[3]!Table13456[No заказа],[3]!Table13456[Количество],"",0,1)</f>
        <v>1</v>
      </c>
      <c r="G3173" s="5">
        <f>_xlfn.XLOOKUP(A3173,[3]!Table13456[No заказа],[3]!Table13456[Цена],"",0,1)</f>
        <v>10900</v>
      </c>
      <c r="H3173" s="2" t="str">
        <f>M01_SETTINGS!$F$2</f>
        <v>KASPI</v>
      </c>
    </row>
    <row r="3174" spans="1:8" x14ac:dyDescent="0.35">
      <c r="A3174" s="2">
        <v>500988821</v>
      </c>
      <c r="B3174" s="3">
        <f>_xlfn.XLOOKUP(A3174,[3]!Table13456[No заказа],[3]!Table13456[Дата
отправки],"",0,1)</f>
        <v>45707</v>
      </c>
      <c r="C3174" s="3"/>
      <c r="D3174" s="3"/>
      <c r="F3174" s="5">
        <f>_xlfn.XLOOKUP(A3174,[3]!Table13456[No заказа],[3]!Table13456[Количество],"",0,1)</f>
        <v>1</v>
      </c>
      <c r="G3174" s="5">
        <f>_xlfn.XLOOKUP(A3174,[3]!Table13456[No заказа],[3]!Table13456[Цена],"",0,1)</f>
        <v>8990</v>
      </c>
      <c r="H3174" s="2" t="str">
        <f>M01_SETTINGS!$F$2</f>
        <v>KASPI</v>
      </c>
    </row>
    <row r="3175" spans="1:8" x14ac:dyDescent="0.35">
      <c r="A3175" s="2">
        <v>501360586</v>
      </c>
      <c r="B3175" s="3">
        <f>_xlfn.XLOOKUP(A3175,[3]!Table13456[No заказа],[3]!Table13456[Дата
отправки],"",0,1)</f>
        <v>45707</v>
      </c>
      <c r="C3175" s="3"/>
      <c r="D3175" s="3"/>
      <c r="F3175" s="5">
        <f>_xlfn.XLOOKUP(A3175,[3]!Table13456[No заказа],[3]!Table13456[Количество],"",0,1)</f>
        <v>1</v>
      </c>
      <c r="G3175" s="5">
        <f>_xlfn.XLOOKUP(A3175,[3]!Table13456[No заказа],[3]!Table13456[Цена],"",0,1)</f>
        <v>14990</v>
      </c>
      <c r="H3175" s="2" t="str">
        <f>M01_SETTINGS!$F$2</f>
        <v>KASPI</v>
      </c>
    </row>
    <row r="3176" spans="1:8" x14ac:dyDescent="0.35">
      <c r="A3176" s="2">
        <v>500970607</v>
      </c>
      <c r="B3176" s="3">
        <f>_xlfn.XLOOKUP(A3176,[3]!Table13456[No заказа],[3]!Table13456[Дата
отправки],"",0,1)</f>
        <v>45707</v>
      </c>
      <c r="C3176" s="3"/>
      <c r="D3176" s="3"/>
      <c r="F3176" s="5">
        <f>_xlfn.XLOOKUP(A3176,[3]!Table13456[No заказа],[3]!Table13456[Количество],"",0,1)</f>
        <v>1</v>
      </c>
      <c r="G3176" s="5">
        <f>_xlfn.XLOOKUP(A3176,[3]!Table13456[No заказа],[3]!Table13456[Цена],"",0,1)</f>
        <v>14990</v>
      </c>
      <c r="H3176" s="2" t="str">
        <f>M01_SETTINGS!$F$2</f>
        <v>KASPI</v>
      </c>
    </row>
    <row r="3177" spans="1:8" x14ac:dyDescent="0.35">
      <c r="A3177" s="2">
        <v>501328163</v>
      </c>
      <c r="B3177" s="3">
        <f>_xlfn.XLOOKUP(A3177,[3]!Table13456[No заказа],[3]!Table13456[Дата
отправки],"",0,1)</f>
        <v>45707</v>
      </c>
      <c r="C3177" s="3"/>
      <c r="D3177" s="3"/>
      <c r="F3177" s="5">
        <f>_xlfn.XLOOKUP(A3177,[3]!Table13456[No заказа],[3]!Table13456[Количество],"",0,1)</f>
        <v>1</v>
      </c>
      <c r="G3177" s="5">
        <f>_xlfn.XLOOKUP(A3177,[3]!Table13456[No заказа],[3]!Table13456[Цена],"",0,1)</f>
        <v>14990</v>
      </c>
      <c r="H3177" s="2" t="str">
        <f>M01_SETTINGS!$F$2</f>
        <v>KASPI</v>
      </c>
    </row>
    <row r="3178" spans="1:8" x14ac:dyDescent="0.35">
      <c r="A3178" s="2">
        <v>501079183</v>
      </c>
      <c r="B3178" s="3">
        <f>_xlfn.XLOOKUP(A3178,[3]!Table13456[No заказа],[3]!Table13456[Дата
отправки],"",0,1)</f>
        <v>45707</v>
      </c>
      <c r="C3178" s="3"/>
      <c r="D3178" s="3"/>
      <c r="F3178" s="5">
        <f>_xlfn.XLOOKUP(A3178,[3]!Table13456[No заказа],[3]!Table13456[Количество],"",0,1)</f>
        <v>1</v>
      </c>
      <c r="G3178" s="5">
        <f>_xlfn.XLOOKUP(A3178,[3]!Table13456[No заказа],[3]!Table13456[Цена],"",0,1)</f>
        <v>14990</v>
      </c>
      <c r="H3178" s="2" t="str">
        <f>M01_SETTINGS!$F$2</f>
        <v>KASPI</v>
      </c>
    </row>
    <row r="3179" spans="1:8" x14ac:dyDescent="0.35">
      <c r="A3179" s="2">
        <v>501012024</v>
      </c>
      <c r="B3179" s="3">
        <f>_xlfn.XLOOKUP(A3179,[3]!Table13456[No заказа],[3]!Table13456[Дата
отправки],"",0,1)</f>
        <v>45707</v>
      </c>
      <c r="C3179" s="3"/>
      <c r="D3179" s="3"/>
      <c r="F3179" s="5">
        <f>_xlfn.XLOOKUP(A3179,[3]!Table13456[No заказа],[3]!Table13456[Количество],"",0,1)</f>
        <v>1</v>
      </c>
      <c r="G3179" s="5">
        <f>_xlfn.XLOOKUP(A3179,[3]!Table13456[No заказа],[3]!Table13456[Цена],"",0,1)</f>
        <v>14990</v>
      </c>
      <c r="H3179" s="2" t="str">
        <f>M01_SETTINGS!$F$2</f>
        <v>KASPI</v>
      </c>
    </row>
    <row r="3180" spans="1:8" x14ac:dyDescent="0.35">
      <c r="A3180" s="2">
        <v>500990976</v>
      </c>
      <c r="B3180" s="3">
        <f>_xlfn.XLOOKUP(A3180,[3]!Table13456[No заказа],[3]!Table13456[Дата
отправки],"",0,1)</f>
        <v>45707</v>
      </c>
      <c r="C3180" s="3"/>
      <c r="D3180" s="3"/>
      <c r="F3180" s="5">
        <f>_xlfn.XLOOKUP(A3180,[3]!Table13456[No заказа],[3]!Table13456[Количество],"",0,1)</f>
        <v>1</v>
      </c>
      <c r="G3180" s="5">
        <f>_xlfn.XLOOKUP(A3180,[3]!Table13456[No заказа],[3]!Table13456[Цена],"",0,1)</f>
        <v>14990</v>
      </c>
      <c r="H3180" s="2" t="str">
        <f>M01_SETTINGS!$F$2</f>
        <v>KASPI</v>
      </c>
    </row>
    <row r="3181" spans="1:8" x14ac:dyDescent="0.35">
      <c r="A3181" s="2">
        <v>501082298</v>
      </c>
      <c r="B3181" s="3">
        <f>_xlfn.XLOOKUP(A3181,[3]!Table13456[No заказа],[3]!Table13456[Дата
отправки],"",0,1)</f>
        <v>45707</v>
      </c>
      <c r="C3181" s="3"/>
      <c r="D3181" s="3"/>
      <c r="F3181" s="5">
        <f>_xlfn.XLOOKUP(A3181,[3]!Table13456[No заказа],[3]!Table13456[Количество],"",0,1)</f>
        <v>1</v>
      </c>
      <c r="G3181" s="5">
        <f>_xlfn.XLOOKUP(A3181,[3]!Table13456[No заказа],[3]!Table13456[Цена],"",0,1)</f>
        <v>14990</v>
      </c>
      <c r="H3181" s="2" t="str">
        <f>M01_SETTINGS!$F$2</f>
        <v>KASPI</v>
      </c>
    </row>
    <row r="3182" spans="1:8" x14ac:dyDescent="0.35">
      <c r="A3182" s="2">
        <v>501117227</v>
      </c>
      <c r="B3182" s="3">
        <f>_xlfn.XLOOKUP(A3182,[3]!Table13456[No заказа],[3]!Table13456[Дата
отправки],"",0,1)</f>
        <v>45707</v>
      </c>
      <c r="C3182" s="3"/>
      <c r="D3182" s="3"/>
      <c r="F3182" s="5">
        <f>_xlfn.XLOOKUP(A3182,[3]!Table13456[No заказа],[3]!Table13456[Количество],"",0,1)</f>
        <v>1</v>
      </c>
      <c r="G3182" s="5">
        <f>_xlfn.XLOOKUP(A3182,[3]!Table13456[No заказа],[3]!Table13456[Цена],"",0,1)</f>
        <v>14990</v>
      </c>
      <c r="H3182" s="2" t="str">
        <f>M01_SETTINGS!$F$2</f>
        <v>KASPI</v>
      </c>
    </row>
    <row r="3183" spans="1:8" x14ac:dyDescent="0.35">
      <c r="A3183" s="2">
        <v>501224710</v>
      </c>
      <c r="B3183" s="3">
        <f>_xlfn.XLOOKUP(A3183,[3]!Table13456[No заказа],[3]!Table13456[Дата
отправки],"",0,1)</f>
        <v>45707</v>
      </c>
      <c r="C3183" s="3"/>
      <c r="D3183" s="3"/>
      <c r="F3183" s="5">
        <f>_xlfn.XLOOKUP(A3183,[3]!Table13456[No заказа],[3]!Table13456[Количество],"",0,1)</f>
        <v>1</v>
      </c>
      <c r="G3183" s="5">
        <f>_xlfn.XLOOKUP(A3183,[3]!Table13456[No заказа],[3]!Table13456[Цена],"",0,1)</f>
        <v>14990</v>
      </c>
      <c r="H3183" s="2" t="str">
        <f>M01_SETTINGS!$F$2</f>
        <v>KASPI</v>
      </c>
    </row>
    <row r="3184" spans="1:8" x14ac:dyDescent="0.35">
      <c r="A3184" s="2">
        <v>500910956</v>
      </c>
      <c r="B3184" s="3">
        <f>_xlfn.XLOOKUP(A3184,[3]!Table13456[No заказа],[3]!Table13456[Дата
отправки],"",0,1)</f>
        <v>45707</v>
      </c>
      <c r="C3184" s="3"/>
      <c r="D3184" s="3"/>
      <c r="F3184" s="5">
        <f>_xlfn.XLOOKUP(A3184,[3]!Table13456[No заказа],[3]!Table13456[Количество],"",0,1)</f>
        <v>1</v>
      </c>
      <c r="G3184" s="5">
        <f>_xlfn.XLOOKUP(A3184,[3]!Table13456[No заказа],[3]!Table13456[Цена],"",0,1)</f>
        <v>14990</v>
      </c>
      <c r="H3184" s="2" t="str">
        <f>M01_SETTINGS!$F$2</f>
        <v>KASPI</v>
      </c>
    </row>
    <row r="3185" spans="1:8" x14ac:dyDescent="0.35">
      <c r="A3185" s="2">
        <v>501071184</v>
      </c>
      <c r="B3185" s="3">
        <f>_xlfn.XLOOKUP(A3185,[3]!Table13456[No заказа],[3]!Table13456[Дата
отправки],"",0,1)</f>
        <v>45707</v>
      </c>
      <c r="C3185" s="3"/>
      <c r="D3185" s="3"/>
      <c r="F3185" s="5">
        <f>_xlfn.XLOOKUP(A3185,[3]!Table13456[No заказа],[3]!Table13456[Количество],"",0,1)</f>
        <v>1</v>
      </c>
      <c r="G3185" s="5">
        <f>_xlfn.XLOOKUP(A3185,[3]!Table13456[No заказа],[3]!Table13456[Цена],"",0,1)</f>
        <v>9276</v>
      </c>
      <c r="H3185" s="2" t="str">
        <f>M01_SETTINGS!$F$2</f>
        <v>KASPI</v>
      </c>
    </row>
    <row r="3186" spans="1:8" x14ac:dyDescent="0.35">
      <c r="A3186" s="2">
        <v>501151295</v>
      </c>
      <c r="B3186" s="3">
        <f>_xlfn.XLOOKUP(A3186,[3]!Table13456[No заказа],[3]!Table13456[Дата
отправки],"",0,1)</f>
        <v>45707</v>
      </c>
      <c r="C3186" s="3"/>
      <c r="D3186" s="3"/>
      <c r="F3186" s="5">
        <f>_xlfn.XLOOKUP(A3186,[3]!Table13456[No заказа],[3]!Table13456[Количество],"",0,1)</f>
        <v>1</v>
      </c>
      <c r="G3186" s="5">
        <f>_xlfn.XLOOKUP(A3186,[3]!Table13456[No заказа],[3]!Table13456[Цена],"",0,1)</f>
        <v>8991</v>
      </c>
      <c r="H3186" s="2" t="str">
        <f>M01_SETTINGS!$F$2</f>
        <v>KASPI</v>
      </c>
    </row>
    <row r="3187" spans="1:8" x14ac:dyDescent="0.35">
      <c r="A3187" s="2">
        <v>501221314</v>
      </c>
      <c r="B3187" s="3">
        <f>_xlfn.XLOOKUP(A3187,[3]!Table13456[No заказа],[3]!Table13456[Дата
отправки],"",0,1)</f>
        <v>45707</v>
      </c>
      <c r="C3187" s="3"/>
      <c r="D3187" s="3"/>
      <c r="F3187" s="5">
        <f>_xlfn.XLOOKUP(A3187,[3]!Table13456[No заказа],[3]!Table13456[Количество],"",0,1)</f>
        <v>1</v>
      </c>
      <c r="G3187" s="5">
        <f>_xlfn.XLOOKUP(A3187,[3]!Table13456[No заказа],[3]!Table13456[Цена],"",0,1)</f>
        <v>11877</v>
      </c>
      <c r="H3187" s="2" t="str">
        <f>M01_SETTINGS!$F$2</f>
        <v>KASPI</v>
      </c>
    </row>
    <row r="3188" spans="1:8" x14ac:dyDescent="0.35">
      <c r="A3188" s="2">
        <v>501083596</v>
      </c>
      <c r="B3188" s="3">
        <f>_xlfn.XLOOKUP(A3188,[3]!Table13456[No заказа],[3]!Table13456[Дата
отправки],"",0,1)</f>
        <v>45707</v>
      </c>
      <c r="C3188" s="3"/>
      <c r="D3188" s="3"/>
      <c r="F3188" s="5">
        <f>_xlfn.XLOOKUP(A3188,[3]!Table13456[No заказа],[3]!Table13456[Количество],"",0,1)</f>
        <v>1</v>
      </c>
      <c r="G3188" s="5">
        <f>_xlfn.XLOOKUP(A3188,[3]!Table13456[No заказа],[3]!Table13456[Цена],"",0,1)</f>
        <v>11889</v>
      </c>
      <c r="H3188" s="2" t="str">
        <f>M01_SETTINGS!$F$2</f>
        <v>KASPI</v>
      </c>
    </row>
    <row r="3189" spans="1:8" x14ac:dyDescent="0.35">
      <c r="A3189" s="2">
        <v>501384444</v>
      </c>
      <c r="B3189" s="3">
        <f>_xlfn.XLOOKUP(A3189,[3]!Table13456[No заказа],[3]!Table13456[Дата
отправки],"",0,1)</f>
        <v>45707</v>
      </c>
      <c r="C3189" s="3"/>
      <c r="D3189" s="3"/>
      <c r="F3189" s="5">
        <f>_xlfn.XLOOKUP(A3189,[3]!Table13456[No заказа],[3]!Table13456[Количество],"",0,1)</f>
        <v>1</v>
      </c>
      <c r="G3189" s="5">
        <f>_xlfn.XLOOKUP(A3189,[3]!Table13456[No заказа],[3]!Table13456[Цена],"",0,1)</f>
        <v>8999</v>
      </c>
      <c r="H3189" s="2" t="str">
        <f>M01_SETTINGS!$F$2</f>
        <v>KASPI</v>
      </c>
    </row>
    <row r="3190" spans="1:8" x14ac:dyDescent="0.35">
      <c r="A3190" s="2">
        <v>501155038</v>
      </c>
      <c r="B3190" s="3">
        <f>_xlfn.XLOOKUP(A3190,[3]!Table13456[No заказа],[3]!Table13456[Дата
отправки],"",0,1)</f>
        <v>45707</v>
      </c>
      <c r="C3190" s="3"/>
      <c r="D3190" s="3"/>
      <c r="F3190" s="5">
        <f>_xlfn.XLOOKUP(A3190,[3]!Table13456[No заказа],[3]!Table13456[Количество],"",0,1)</f>
        <v>1</v>
      </c>
      <c r="G3190" s="5">
        <f>_xlfn.XLOOKUP(A3190,[3]!Table13456[No заказа],[3]!Table13456[Цена],"",0,1)</f>
        <v>8999</v>
      </c>
      <c r="H3190" s="2" t="str">
        <f>M01_SETTINGS!$F$2</f>
        <v>KASPI</v>
      </c>
    </row>
    <row r="3191" spans="1:8" x14ac:dyDescent="0.35">
      <c r="A3191" s="2">
        <v>501180040</v>
      </c>
      <c r="B3191" s="3">
        <f>_xlfn.XLOOKUP(A3191,[3]!Table13456[No заказа],[3]!Table13456[Дата
отправки],"",0,1)</f>
        <v>45707</v>
      </c>
      <c r="C3191" s="3"/>
      <c r="D3191" s="3"/>
      <c r="F3191" s="5">
        <f>_xlfn.XLOOKUP(A3191,[3]!Table13456[No заказа],[3]!Table13456[Количество],"",0,1)</f>
        <v>1</v>
      </c>
      <c r="G3191" s="5">
        <f>_xlfn.XLOOKUP(A3191,[3]!Table13456[No заказа],[3]!Table13456[Цена],"",0,1)</f>
        <v>11084</v>
      </c>
      <c r="H3191" s="2" t="str">
        <f>M01_SETTINGS!$F$2</f>
        <v>KASPI</v>
      </c>
    </row>
    <row r="3192" spans="1:8" x14ac:dyDescent="0.35">
      <c r="A3192" s="2">
        <v>501388235</v>
      </c>
      <c r="B3192" s="3">
        <f>_xlfn.XLOOKUP(A3192,[3]!Table13456[No заказа],[3]!Table13456[Дата
отправки],"",0,1)</f>
        <v>45707</v>
      </c>
      <c r="C3192" s="3"/>
      <c r="D3192" s="3"/>
      <c r="F3192" s="5">
        <f>_xlfn.XLOOKUP(A3192,[3]!Table13456[No заказа],[3]!Table13456[Количество],"",0,1)</f>
        <v>1</v>
      </c>
      <c r="G3192" s="5">
        <f>_xlfn.XLOOKUP(A3192,[3]!Table13456[No заказа],[3]!Table13456[Цена],"",0,1)</f>
        <v>8999</v>
      </c>
      <c r="H3192" s="2" t="str">
        <f>M01_SETTINGS!$F$2</f>
        <v>KASPI</v>
      </c>
    </row>
    <row r="3193" spans="1:8" x14ac:dyDescent="0.35">
      <c r="A3193" s="2">
        <v>501299954</v>
      </c>
      <c r="B3193" s="3">
        <f>_xlfn.XLOOKUP(A3193,[3]!Table13456[No заказа],[3]!Table13456[Дата
отправки],"",0,1)</f>
        <v>45707</v>
      </c>
      <c r="C3193" s="3"/>
      <c r="D3193" s="3"/>
      <c r="F3193" s="5">
        <f>_xlfn.XLOOKUP(A3193,[3]!Table13456[No заказа],[3]!Table13456[Количество],"",0,1)</f>
        <v>1</v>
      </c>
      <c r="G3193" s="5">
        <f>_xlfn.XLOOKUP(A3193,[3]!Table13456[No заказа],[3]!Table13456[Цена],"",0,1)</f>
        <v>8800</v>
      </c>
      <c r="H3193" s="2" t="str">
        <f>M01_SETTINGS!$F$2</f>
        <v>KASPI</v>
      </c>
    </row>
    <row r="3194" spans="1:8" x14ac:dyDescent="0.35">
      <c r="A3194" s="2">
        <v>500502259</v>
      </c>
      <c r="B3194" s="3">
        <f>_xlfn.XLOOKUP(A3194,[3]!Table13456[No заказа],[3]!Table13456[Дата
отправки],"",0,1)</f>
        <v>45706</v>
      </c>
      <c r="C3194" s="3"/>
      <c r="D3194" s="3"/>
      <c r="F3194" s="5">
        <f>_xlfn.XLOOKUP(A3194,[3]!Table13456[No заказа],[3]!Table13456[Количество],"",0,1)</f>
        <v>1</v>
      </c>
      <c r="G3194" s="5">
        <f>_xlfn.XLOOKUP(A3194,[3]!Table13456[No заказа],[3]!Table13456[Цена],"",0,1)</f>
        <v>9000</v>
      </c>
      <c r="H3194" s="2" t="str">
        <f>M01_SETTINGS!$F$2</f>
        <v>KASPI</v>
      </c>
    </row>
    <row r="3195" spans="1:8" x14ac:dyDescent="0.35">
      <c r="A3195" s="2">
        <v>500418403</v>
      </c>
      <c r="B3195" s="3">
        <f>_xlfn.XLOOKUP(A3195,[3]!Table13456[No заказа],[3]!Table13456[Дата
отправки],"",0,1)</f>
        <v>45706</v>
      </c>
      <c r="C3195" s="3"/>
      <c r="D3195" s="3"/>
      <c r="F3195" s="5">
        <f>_xlfn.XLOOKUP(A3195,[3]!Table13456[No заказа],[3]!Table13456[Количество],"",0,1)</f>
        <v>1</v>
      </c>
      <c r="G3195" s="5">
        <f>_xlfn.XLOOKUP(A3195,[3]!Table13456[No заказа],[3]!Table13456[Цена],"",0,1)</f>
        <v>9195</v>
      </c>
      <c r="H3195" s="2" t="str">
        <f>M01_SETTINGS!$F$2</f>
        <v>KASPI</v>
      </c>
    </row>
    <row r="3196" spans="1:8" x14ac:dyDescent="0.35">
      <c r="A3196" s="2">
        <v>500433956</v>
      </c>
      <c r="B3196" s="3">
        <f>_xlfn.XLOOKUP(A3196,[3]!Table13456[No заказа],[3]!Table13456[Дата
отправки],"",0,1)</f>
        <v>45706</v>
      </c>
      <c r="C3196" s="3"/>
      <c r="D3196" s="3"/>
      <c r="F3196" s="5">
        <f>_xlfn.XLOOKUP(A3196,[3]!Table13456[No заказа],[3]!Table13456[Количество],"",0,1)</f>
        <v>1</v>
      </c>
      <c r="G3196" s="5">
        <f>_xlfn.XLOOKUP(A3196,[3]!Table13456[No заказа],[3]!Table13456[Цена],"",0,1)</f>
        <v>9717</v>
      </c>
      <c r="H3196" s="2" t="str">
        <f>M01_SETTINGS!$F$2</f>
        <v>KASPI</v>
      </c>
    </row>
    <row r="3197" spans="1:8" x14ac:dyDescent="0.35">
      <c r="A3197" s="2">
        <v>500854559</v>
      </c>
      <c r="B3197" s="3">
        <f>_xlfn.XLOOKUP(A3197,[3]!Table13456[No заказа],[3]!Table13456[Дата
отправки],"",0,1)</f>
        <v>45706</v>
      </c>
      <c r="C3197" s="3"/>
      <c r="D3197" s="3"/>
      <c r="F3197" s="5">
        <f>_xlfn.XLOOKUP(A3197,[3]!Table13456[No заказа],[3]!Table13456[Количество],"",0,1)</f>
        <v>1</v>
      </c>
      <c r="G3197" s="5">
        <f>_xlfn.XLOOKUP(A3197,[3]!Table13456[No заказа],[3]!Table13456[Цена],"",0,1)</f>
        <v>9000</v>
      </c>
      <c r="H3197" s="2" t="str">
        <f>M01_SETTINGS!$F$2</f>
        <v>KASPI</v>
      </c>
    </row>
    <row r="3198" spans="1:8" x14ac:dyDescent="0.35">
      <c r="A3198" s="2">
        <v>500443374</v>
      </c>
      <c r="B3198" s="3">
        <f>_xlfn.XLOOKUP(A3198,[3]!Table13456[No заказа],[3]!Table13456[Дата
отправки],"",0,1)</f>
        <v>45706</v>
      </c>
      <c r="C3198" s="3"/>
      <c r="D3198" s="3"/>
      <c r="F3198" s="5">
        <f>_xlfn.XLOOKUP(A3198,[3]!Table13456[No заказа],[3]!Table13456[Количество],"",0,1)</f>
        <v>1</v>
      </c>
      <c r="G3198" s="5">
        <f>_xlfn.XLOOKUP(A3198,[3]!Table13456[No заказа],[3]!Table13456[Цена],"",0,1)</f>
        <v>10089</v>
      </c>
      <c r="H3198" s="2" t="str">
        <f>M01_SETTINGS!$F$2</f>
        <v>KASPI</v>
      </c>
    </row>
    <row r="3199" spans="1:8" x14ac:dyDescent="0.35">
      <c r="A3199" s="2">
        <v>500543730</v>
      </c>
      <c r="B3199" s="3">
        <f>_xlfn.XLOOKUP(A3199,[3]!Table13456[No заказа],[3]!Table13456[Дата
отправки],"",0,1)</f>
        <v>45706</v>
      </c>
      <c r="C3199" s="3"/>
      <c r="D3199" s="3"/>
      <c r="F3199" s="5">
        <f>_xlfn.XLOOKUP(A3199,[3]!Table13456[No заказа],[3]!Table13456[Количество],"",0,1)</f>
        <v>1</v>
      </c>
      <c r="G3199" s="5">
        <f>_xlfn.XLOOKUP(A3199,[3]!Table13456[No заказа],[3]!Table13456[Цена],"",0,1)</f>
        <v>10576</v>
      </c>
      <c r="H3199" s="2" t="str">
        <f>M01_SETTINGS!$F$2</f>
        <v>KASPI</v>
      </c>
    </row>
    <row r="3200" spans="1:8" x14ac:dyDescent="0.35">
      <c r="A3200" s="2">
        <v>500413478</v>
      </c>
      <c r="B3200" s="3">
        <f>_xlfn.XLOOKUP(A3200,[3]!Table13456[No заказа],[3]!Table13456[Дата
отправки],"",0,1)</f>
        <v>45706</v>
      </c>
      <c r="C3200" s="3"/>
      <c r="D3200" s="3"/>
      <c r="F3200" s="5">
        <f>_xlfn.XLOOKUP(A3200,[3]!Table13456[No заказа],[3]!Table13456[Количество],"",0,1)</f>
        <v>1</v>
      </c>
      <c r="G3200" s="5">
        <f>_xlfn.XLOOKUP(A3200,[3]!Table13456[No заказа],[3]!Table13456[Цена],"",0,1)</f>
        <v>10587</v>
      </c>
      <c r="H3200" s="2" t="str">
        <f>M01_SETTINGS!$F$2</f>
        <v>KASPI</v>
      </c>
    </row>
    <row r="3201" spans="1:8" x14ac:dyDescent="0.35">
      <c r="A3201" s="2">
        <v>500525235</v>
      </c>
      <c r="B3201" s="3">
        <f>_xlfn.XLOOKUP(A3201,[3]!Table13456[No заказа],[3]!Table13456[Дата
отправки],"",0,1)</f>
        <v>45706</v>
      </c>
      <c r="C3201" s="3"/>
      <c r="D3201" s="3"/>
      <c r="F3201" s="5">
        <f>_xlfn.XLOOKUP(A3201,[3]!Table13456[No заказа],[3]!Table13456[Количество],"",0,1)</f>
        <v>1</v>
      </c>
      <c r="G3201" s="5">
        <f>_xlfn.XLOOKUP(A3201,[3]!Table13456[No заказа],[3]!Table13456[Цена],"",0,1)</f>
        <v>9447</v>
      </c>
      <c r="H3201" s="2" t="str">
        <f>M01_SETTINGS!$F$2</f>
        <v>KASPI</v>
      </c>
    </row>
    <row r="3202" spans="1:8" x14ac:dyDescent="0.35">
      <c r="A3202" s="2">
        <v>500651125</v>
      </c>
      <c r="B3202" s="3">
        <f>_xlfn.XLOOKUP(A3202,[3]!Table13456[No заказа],[3]!Table13456[Дата
отправки],"",0,1)</f>
        <v>45706</v>
      </c>
      <c r="C3202" s="3"/>
      <c r="D3202" s="3"/>
      <c r="F3202" s="5">
        <f>_xlfn.XLOOKUP(A3202,[3]!Table13456[No заказа],[3]!Table13456[Количество],"",0,1)</f>
        <v>1</v>
      </c>
      <c r="G3202" s="5">
        <f>_xlfn.XLOOKUP(A3202,[3]!Table13456[No заказа],[3]!Table13456[Цена],"",0,1)</f>
        <v>10417</v>
      </c>
      <c r="H3202" s="2" t="str">
        <f>M01_SETTINGS!$F$2</f>
        <v>KASPI</v>
      </c>
    </row>
    <row r="3203" spans="1:8" x14ac:dyDescent="0.35">
      <c r="A3203" s="2">
        <v>500332580</v>
      </c>
      <c r="B3203" s="3">
        <f>_xlfn.XLOOKUP(A3203,[3]!Table13456[No заказа],[3]!Table13456[Дата
отправки],"",0,1)</f>
        <v>45706</v>
      </c>
      <c r="C3203" s="3"/>
      <c r="D3203" s="3"/>
      <c r="F3203" s="5">
        <f>_xlfn.XLOOKUP(A3203,[3]!Table13456[No заказа],[3]!Table13456[Количество],"",0,1)</f>
        <v>1</v>
      </c>
      <c r="G3203" s="5">
        <f>_xlfn.XLOOKUP(A3203,[3]!Table13456[No заказа],[3]!Table13456[Цена],"",0,1)</f>
        <v>10431</v>
      </c>
      <c r="H3203" s="2" t="str">
        <f>M01_SETTINGS!$F$2</f>
        <v>KASPI</v>
      </c>
    </row>
    <row r="3204" spans="1:8" x14ac:dyDescent="0.35">
      <c r="A3204" s="2">
        <v>500452835</v>
      </c>
      <c r="B3204" s="3">
        <f>_xlfn.XLOOKUP(A3204,[3]!Table13456[No заказа],[3]!Table13456[Дата
отправки],"",0,1)</f>
        <v>45706</v>
      </c>
      <c r="C3204" s="3"/>
      <c r="D3204" s="3"/>
      <c r="F3204" s="5">
        <f>_xlfn.XLOOKUP(A3204,[3]!Table13456[No заказа],[3]!Table13456[Количество],"",0,1)</f>
        <v>1</v>
      </c>
      <c r="G3204" s="5">
        <f>_xlfn.XLOOKUP(A3204,[3]!Table13456[No заказа],[3]!Table13456[Цена],"",0,1)</f>
        <v>9000</v>
      </c>
      <c r="H3204" s="2" t="str">
        <f>M01_SETTINGS!$F$2</f>
        <v>KASPI</v>
      </c>
    </row>
    <row r="3205" spans="1:8" x14ac:dyDescent="0.35">
      <c r="A3205" s="2">
        <v>500782812</v>
      </c>
      <c r="B3205" s="3">
        <f>_xlfn.XLOOKUP(A3205,[3]!Table13456[No заказа],[3]!Table13456[Дата
отправки],"",0,1)</f>
        <v>45706</v>
      </c>
      <c r="C3205" s="3"/>
      <c r="D3205" s="3"/>
      <c r="F3205" s="5">
        <f>_xlfn.XLOOKUP(A3205,[3]!Table13456[No заказа],[3]!Table13456[Количество],"",0,1)</f>
        <v>1</v>
      </c>
      <c r="G3205" s="5">
        <f>_xlfn.XLOOKUP(A3205,[3]!Table13456[No заказа],[3]!Table13456[Цена],"",0,1)</f>
        <v>9260</v>
      </c>
      <c r="H3205" s="2" t="str">
        <f>M01_SETTINGS!$F$2</f>
        <v>KASPI</v>
      </c>
    </row>
    <row r="3206" spans="1:8" x14ac:dyDescent="0.35">
      <c r="A3206" s="2">
        <v>500582057</v>
      </c>
      <c r="B3206" s="3">
        <f>_xlfn.XLOOKUP(A3206,[3]!Table13456[No заказа],[3]!Table13456[Дата
отправки],"",0,1)</f>
        <v>45706</v>
      </c>
      <c r="C3206" s="3"/>
      <c r="D3206" s="3"/>
      <c r="F3206" s="5">
        <f>_xlfn.XLOOKUP(A3206,[3]!Table13456[No заказа],[3]!Table13456[Количество],"",0,1)</f>
        <v>1</v>
      </c>
      <c r="G3206" s="5">
        <f>_xlfn.XLOOKUP(A3206,[3]!Table13456[No заказа],[3]!Table13456[Цена],"",0,1)</f>
        <v>9316</v>
      </c>
      <c r="H3206" s="2" t="str">
        <f>M01_SETTINGS!$F$2</f>
        <v>KASPI</v>
      </c>
    </row>
    <row r="3207" spans="1:8" x14ac:dyDescent="0.35">
      <c r="A3207" s="2">
        <v>500456677</v>
      </c>
      <c r="B3207" s="3">
        <f>_xlfn.XLOOKUP(A3207,[3]!Table13456[No заказа],[3]!Table13456[Дата
отправки],"",0,1)</f>
        <v>45706</v>
      </c>
      <c r="C3207" s="3"/>
      <c r="D3207" s="3"/>
      <c r="F3207" s="5">
        <f>_xlfn.XLOOKUP(A3207,[3]!Table13456[No заказа],[3]!Table13456[Количество],"",0,1)</f>
        <v>1</v>
      </c>
      <c r="G3207" s="5">
        <f>_xlfn.XLOOKUP(A3207,[3]!Table13456[No заказа],[3]!Table13456[Цена],"",0,1)</f>
        <v>9000</v>
      </c>
      <c r="H3207" s="2" t="str">
        <f>M01_SETTINGS!$F$2</f>
        <v>KASPI</v>
      </c>
    </row>
    <row r="3208" spans="1:8" x14ac:dyDescent="0.35">
      <c r="A3208" s="2">
        <v>500626082</v>
      </c>
      <c r="B3208" s="3">
        <f>_xlfn.XLOOKUP(A3208,[3]!Table13456[No заказа],[3]!Table13456[Дата
отправки],"",0,1)</f>
        <v>45706</v>
      </c>
      <c r="C3208" s="3"/>
      <c r="D3208" s="3"/>
      <c r="F3208" s="5">
        <f>_xlfn.XLOOKUP(A3208,[3]!Table13456[No заказа],[3]!Table13456[Количество],"",0,1)</f>
        <v>1</v>
      </c>
      <c r="G3208" s="5">
        <f>_xlfn.XLOOKUP(A3208,[3]!Table13456[No заказа],[3]!Table13456[Цена],"",0,1)</f>
        <v>9000</v>
      </c>
      <c r="H3208" s="2" t="str">
        <f>M01_SETTINGS!$F$2</f>
        <v>KASPI</v>
      </c>
    </row>
    <row r="3209" spans="1:8" x14ac:dyDescent="0.35">
      <c r="A3209" s="2">
        <v>500691609</v>
      </c>
      <c r="B3209" s="3">
        <f>_xlfn.XLOOKUP(A3209,[3]!Table13456[No заказа],[3]!Table13456[Дата
отправки],"",0,1)</f>
        <v>45706</v>
      </c>
      <c r="C3209" s="3"/>
      <c r="D3209" s="3"/>
      <c r="F3209" s="5">
        <f>_xlfn.XLOOKUP(A3209,[3]!Table13456[No заказа],[3]!Table13456[Количество],"",0,1)</f>
        <v>1</v>
      </c>
      <c r="G3209" s="5">
        <f>_xlfn.XLOOKUP(A3209,[3]!Table13456[No заказа],[3]!Table13456[Цена],"",0,1)</f>
        <v>8982</v>
      </c>
      <c r="H3209" s="2" t="str">
        <f>M01_SETTINGS!$F$2</f>
        <v>KASPI</v>
      </c>
    </row>
    <row r="3210" spans="1:8" x14ac:dyDescent="0.35">
      <c r="A3210" s="2">
        <v>500488641</v>
      </c>
      <c r="B3210" s="3">
        <f>_xlfn.XLOOKUP(A3210,[3]!Table13456[No заказа],[3]!Table13456[Дата
отправки],"",0,1)</f>
        <v>45706</v>
      </c>
      <c r="C3210" s="3"/>
      <c r="D3210" s="3"/>
      <c r="F3210" s="5">
        <f>_xlfn.XLOOKUP(A3210,[3]!Table13456[No заказа],[3]!Table13456[Количество],"",0,1)</f>
        <v>1</v>
      </c>
      <c r="G3210" s="5">
        <f>_xlfn.XLOOKUP(A3210,[3]!Table13456[No заказа],[3]!Table13456[Цена],"",0,1)</f>
        <v>10895</v>
      </c>
      <c r="H3210" s="2" t="str">
        <f>M01_SETTINGS!$F$2</f>
        <v>KASPI</v>
      </c>
    </row>
    <row r="3211" spans="1:8" x14ac:dyDescent="0.35">
      <c r="A3211" s="2">
        <v>500583894</v>
      </c>
      <c r="B3211" s="3">
        <f>_xlfn.XLOOKUP(A3211,[3]!Table13456[No заказа],[3]!Table13456[Дата
отправки],"",0,1)</f>
        <v>45706</v>
      </c>
      <c r="C3211" s="3"/>
      <c r="D3211" s="3"/>
      <c r="F3211" s="5">
        <f>_xlfn.XLOOKUP(A3211,[3]!Table13456[No заказа],[3]!Table13456[Количество],"",0,1)</f>
        <v>1</v>
      </c>
      <c r="G3211" s="5">
        <f>_xlfn.XLOOKUP(A3211,[3]!Table13456[No заказа],[3]!Table13456[Цена],"",0,1)</f>
        <v>9000</v>
      </c>
      <c r="H3211" s="2" t="str">
        <f>M01_SETTINGS!$F$2</f>
        <v>KASPI</v>
      </c>
    </row>
    <row r="3212" spans="1:8" x14ac:dyDescent="0.35">
      <c r="A3212" s="2">
        <v>500622941</v>
      </c>
      <c r="B3212" s="3">
        <f>_xlfn.XLOOKUP(A3212,[3]!Table13456[No заказа],[3]!Table13456[Дата
отправки],"",0,1)</f>
        <v>45706</v>
      </c>
      <c r="C3212" s="3"/>
      <c r="D3212" s="3"/>
      <c r="F3212" s="5">
        <f>_xlfn.XLOOKUP(A3212,[3]!Table13456[No заказа],[3]!Table13456[Количество],"",0,1)</f>
        <v>1</v>
      </c>
      <c r="G3212" s="5">
        <f>_xlfn.XLOOKUP(A3212,[3]!Table13456[No заказа],[3]!Table13456[Цена],"",0,1)</f>
        <v>10880</v>
      </c>
      <c r="H3212" s="2" t="str">
        <f>M01_SETTINGS!$F$2</f>
        <v>KASPI</v>
      </c>
    </row>
    <row r="3213" spans="1:8" x14ac:dyDescent="0.35">
      <c r="A3213" s="2">
        <v>500518424</v>
      </c>
      <c r="B3213" s="3">
        <f>_xlfn.XLOOKUP(A3213,[3]!Table13456[No заказа],[3]!Table13456[Дата
отправки],"",0,1)</f>
        <v>45706</v>
      </c>
      <c r="C3213" s="3"/>
      <c r="D3213" s="3"/>
      <c r="F3213" s="5">
        <f>_xlfn.XLOOKUP(A3213,[3]!Table13456[No заказа],[3]!Table13456[Количество],"",0,1)</f>
        <v>1</v>
      </c>
      <c r="G3213" s="5">
        <f>_xlfn.XLOOKUP(A3213,[3]!Table13456[No заказа],[3]!Table13456[Цена],"",0,1)</f>
        <v>8800</v>
      </c>
      <c r="H3213" s="2" t="str">
        <f>M01_SETTINGS!$F$2</f>
        <v>KASPI</v>
      </c>
    </row>
    <row r="3214" spans="1:8" x14ac:dyDescent="0.35">
      <c r="A3214" s="2">
        <v>500670870</v>
      </c>
      <c r="B3214" s="3">
        <f>_xlfn.XLOOKUP(A3214,[3]!Table13456[No заказа],[3]!Table13456[Дата
отправки],"",0,1)</f>
        <v>45706</v>
      </c>
      <c r="C3214" s="3"/>
      <c r="D3214" s="3"/>
      <c r="F3214" s="5">
        <f>_xlfn.XLOOKUP(A3214,[3]!Table13456[No заказа],[3]!Table13456[Количество],"",0,1)</f>
        <v>1</v>
      </c>
      <c r="G3214" s="5">
        <f>_xlfn.XLOOKUP(A3214,[3]!Table13456[No заказа],[3]!Table13456[Цена],"",0,1)</f>
        <v>9112</v>
      </c>
      <c r="H3214" s="2" t="str">
        <f>M01_SETTINGS!$F$2</f>
        <v>KASPI</v>
      </c>
    </row>
    <row r="3215" spans="1:8" x14ac:dyDescent="0.35">
      <c r="A3215" s="2">
        <v>500601596</v>
      </c>
      <c r="B3215" s="3">
        <f>_xlfn.XLOOKUP(A3215,[3]!Table13456[No заказа],[3]!Table13456[Дата
отправки],"",0,1)</f>
        <v>45706</v>
      </c>
      <c r="C3215" s="3"/>
      <c r="D3215" s="3"/>
      <c r="F3215" s="5">
        <f>_xlfn.XLOOKUP(A3215,[3]!Table13456[No заказа],[3]!Table13456[Количество],"",0,1)</f>
        <v>1</v>
      </c>
      <c r="G3215" s="5">
        <f>_xlfn.XLOOKUP(A3215,[3]!Table13456[No заказа],[3]!Table13456[Цена],"",0,1)</f>
        <v>10900</v>
      </c>
      <c r="H3215" s="2" t="str">
        <f>M01_SETTINGS!$F$2</f>
        <v>KASPI</v>
      </c>
    </row>
    <row r="3216" spans="1:8" x14ac:dyDescent="0.35">
      <c r="A3216" s="2">
        <v>500463399</v>
      </c>
      <c r="B3216" s="3">
        <f>_xlfn.XLOOKUP(A3216,[3]!Table13456[No заказа],[3]!Table13456[Дата
отправки],"",0,1)</f>
        <v>45706</v>
      </c>
      <c r="C3216" s="3"/>
      <c r="D3216" s="3"/>
      <c r="F3216" s="5">
        <f>_xlfn.XLOOKUP(A3216,[3]!Table13456[No заказа],[3]!Table13456[Количество],"",0,1)</f>
        <v>1</v>
      </c>
      <c r="G3216" s="5">
        <f>_xlfn.XLOOKUP(A3216,[3]!Table13456[No заказа],[3]!Table13456[Цена],"",0,1)</f>
        <v>10755</v>
      </c>
      <c r="H3216" s="2" t="str">
        <f>M01_SETTINGS!$F$2</f>
        <v>KASPI</v>
      </c>
    </row>
    <row r="3217" spans="1:8" x14ac:dyDescent="0.35">
      <c r="A3217" s="2">
        <v>500728971</v>
      </c>
      <c r="B3217" s="3">
        <f>_xlfn.XLOOKUP(A3217,[3]!Table13456[No заказа],[3]!Table13456[Дата
отправки],"",0,1)</f>
        <v>45706</v>
      </c>
      <c r="C3217" s="3"/>
      <c r="D3217" s="3"/>
      <c r="F3217" s="5">
        <f>_xlfn.XLOOKUP(A3217,[3]!Table13456[No заказа],[3]!Table13456[Количество],"",0,1)</f>
        <v>1</v>
      </c>
      <c r="G3217" s="5">
        <f>_xlfn.XLOOKUP(A3217,[3]!Table13456[No заказа],[3]!Table13456[Цена],"",0,1)</f>
        <v>11898</v>
      </c>
      <c r="H3217" s="2" t="str">
        <f>M01_SETTINGS!$F$2</f>
        <v>KASPI</v>
      </c>
    </row>
    <row r="3218" spans="1:8" x14ac:dyDescent="0.35">
      <c r="A3218" s="2">
        <v>500608181</v>
      </c>
      <c r="B3218" s="3">
        <f>_xlfn.XLOOKUP(A3218,[3]!Table13456[No заказа],[3]!Table13456[Дата
отправки],"",0,1)</f>
        <v>45706</v>
      </c>
      <c r="C3218" s="3"/>
      <c r="D3218" s="3"/>
      <c r="F3218" s="5">
        <f>_xlfn.XLOOKUP(A3218,[3]!Table13456[No заказа],[3]!Table13456[Количество],"",0,1)</f>
        <v>1</v>
      </c>
      <c r="G3218" s="5">
        <f>_xlfn.XLOOKUP(A3218,[3]!Table13456[No заказа],[3]!Table13456[Цена],"",0,1)</f>
        <v>8800</v>
      </c>
      <c r="H3218" s="2" t="str">
        <f>M01_SETTINGS!$F$2</f>
        <v>KASPI</v>
      </c>
    </row>
    <row r="3219" spans="1:8" x14ac:dyDescent="0.35">
      <c r="A3219" s="2">
        <v>500453799</v>
      </c>
      <c r="B3219" s="3">
        <f>_xlfn.XLOOKUP(A3219,[3]!Table13456[No заказа],[3]!Table13456[Дата
отправки],"",0,1)</f>
        <v>45706</v>
      </c>
      <c r="C3219" s="3"/>
      <c r="D3219" s="3"/>
      <c r="F3219" s="5">
        <f>_xlfn.XLOOKUP(A3219,[3]!Table13456[No заказа],[3]!Table13456[Количество],"",0,1)</f>
        <v>1</v>
      </c>
      <c r="G3219" s="5">
        <f>_xlfn.XLOOKUP(A3219,[3]!Table13456[No заказа],[3]!Table13456[Цена],"",0,1)</f>
        <v>8987</v>
      </c>
      <c r="H3219" s="2" t="str">
        <f>M01_SETTINGS!$F$2</f>
        <v>KASPI</v>
      </c>
    </row>
    <row r="3220" spans="1:8" x14ac:dyDescent="0.35">
      <c r="A3220" s="2">
        <v>500650210</v>
      </c>
      <c r="B3220" s="3">
        <f>_xlfn.XLOOKUP(A3220,[3]!Table13456[No заказа],[3]!Table13456[Дата
отправки],"",0,1)</f>
        <v>45706</v>
      </c>
      <c r="C3220" s="3"/>
      <c r="D3220" s="3"/>
      <c r="F3220" s="5">
        <f>_xlfn.XLOOKUP(A3220,[3]!Table13456[No заказа],[3]!Table13456[Количество],"",0,1)</f>
        <v>1</v>
      </c>
      <c r="G3220" s="5">
        <f>_xlfn.XLOOKUP(A3220,[3]!Table13456[No заказа],[3]!Table13456[Цена],"",0,1)</f>
        <v>13410</v>
      </c>
      <c r="H3220" s="2" t="str">
        <f>M01_SETTINGS!$F$2</f>
        <v>KASPI</v>
      </c>
    </row>
    <row r="3221" spans="1:8" x14ac:dyDescent="0.35">
      <c r="A3221" s="2">
        <v>500705873</v>
      </c>
      <c r="B3221" s="3">
        <f>_xlfn.XLOOKUP(A3221,[3]!Table13456[No заказа],[3]!Table13456[Дата
отправки],"",0,1)</f>
        <v>45706</v>
      </c>
      <c r="C3221" s="3"/>
      <c r="D3221" s="3"/>
      <c r="F3221" s="5">
        <f>_xlfn.XLOOKUP(A3221,[3]!Table13456[No заказа],[3]!Table13456[Количество],"",0,1)</f>
        <v>1</v>
      </c>
      <c r="G3221" s="5">
        <f>_xlfn.XLOOKUP(A3221,[3]!Table13456[No заказа],[3]!Table13456[Цена],"",0,1)</f>
        <v>9000</v>
      </c>
      <c r="H3221" s="2" t="str">
        <f>M01_SETTINGS!$F$2</f>
        <v>KASPI</v>
      </c>
    </row>
    <row r="3222" spans="1:8" x14ac:dyDescent="0.35">
      <c r="A3222" s="2">
        <v>500372673</v>
      </c>
      <c r="B3222" s="3">
        <f>_xlfn.XLOOKUP(A3222,[3]!Table13456[No заказа],[3]!Table13456[Дата
отправки],"",0,1)</f>
        <v>45706</v>
      </c>
      <c r="C3222" s="3"/>
      <c r="D3222" s="3"/>
      <c r="F3222" s="5">
        <f>_xlfn.XLOOKUP(A3222,[3]!Table13456[No заказа],[3]!Table13456[Количество],"",0,1)</f>
        <v>1</v>
      </c>
      <c r="G3222" s="5">
        <f>_xlfn.XLOOKUP(A3222,[3]!Table13456[No заказа],[3]!Table13456[Цена],"",0,1)</f>
        <v>9000</v>
      </c>
      <c r="H3222" s="2" t="str">
        <f>M01_SETTINGS!$F$2</f>
        <v>KASPI</v>
      </c>
    </row>
    <row r="3223" spans="1:8" x14ac:dyDescent="0.35">
      <c r="A3223" s="2">
        <v>500555942</v>
      </c>
      <c r="B3223" s="3">
        <f>_xlfn.XLOOKUP(A3223,[3]!Table13456[No заказа],[3]!Table13456[Дата
отправки],"",0,1)</f>
        <v>45706</v>
      </c>
      <c r="C3223" s="3"/>
      <c r="D3223" s="3"/>
      <c r="F3223" s="5">
        <f>_xlfn.XLOOKUP(A3223,[3]!Table13456[No заказа],[3]!Table13456[Количество],"",0,1)</f>
        <v>1</v>
      </c>
      <c r="G3223" s="5">
        <f>_xlfn.XLOOKUP(A3223,[3]!Table13456[No заказа],[3]!Table13456[Цена],"",0,1)</f>
        <v>9000</v>
      </c>
      <c r="H3223" s="2" t="str">
        <f>M01_SETTINGS!$F$2</f>
        <v>KASPI</v>
      </c>
    </row>
    <row r="3224" spans="1:8" x14ac:dyDescent="0.35">
      <c r="A3224" s="2">
        <v>500367459</v>
      </c>
      <c r="B3224" s="3">
        <f>_xlfn.XLOOKUP(A3224,[3]!Table13456[No заказа],[3]!Table13456[Дата
отправки],"",0,1)</f>
        <v>45706</v>
      </c>
      <c r="C3224" s="3"/>
      <c r="D3224" s="3"/>
      <c r="F3224" s="5">
        <f>_xlfn.XLOOKUP(A3224,[3]!Table13456[No заказа],[3]!Table13456[Количество],"",0,1)</f>
        <v>1</v>
      </c>
      <c r="G3224" s="5">
        <f>_xlfn.XLOOKUP(A3224,[3]!Table13456[No заказа],[3]!Table13456[Цена],"",0,1)</f>
        <v>10890</v>
      </c>
      <c r="H3224" s="2" t="str">
        <f>M01_SETTINGS!$F$2</f>
        <v>KASPI</v>
      </c>
    </row>
    <row r="3225" spans="1:8" x14ac:dyDescent="0.35">
      <c r="A3225" s="2">
        <v>500467450</v>
      </c>
      <c r="B3225" s="3">
        <f>_xlfn.XLOOKUP(A3225,[3]!Table13456[No заказа],[3]!Table13456[Дата
отправки],"",0,1)</f>
        <v>45706</v>
      </c>
      <c r="C3225" s="3"/>
      <c r="D3225" s="3"/>
      <c r="F3225" s="5">
        <f>_xlfn.XLOOKUP(A3225,[3]!Table13456[No заказа],[3]!Table13456[Количество],"",0,1)</f>
        <v>1</v>
      </c>
      <c r="G3225" s="5">
        <f>_xlfn.XLOOKUP(A3225,[3]!Table13456[No заказа],[3]!Table13456[Цена],"",0,1)</f>
        <v>10900</v>
      </c>
      <c r="H3225" s="2" t="str">
        <f>M01_SETTINGS!$F$2</f>
        <v>KASPI</v>
      </c>
    </row>
    <row r="3226" spans="1:8" x14ac:dyDescent="0.35">
      <c r="A3226" s="2">
        <v>500450132</v>
      </c>
      <c r="B3226" s="3">
        <f>_xlfn.XLOOKUP(A3226,[3]!Table13456[No заказа],[3]!Table13456[Дата
отправки],"",0,1)</f>
        <v>45706</v>
      </c>
      <c r="C3226" s="3"/>
      <c r="D3226" s="3"/>
      <c r="F3226" s="5">
        <f>_xlfn.XLOOKUP(A3226,[3]!Table13456[No заказа],[3]!Table13456[Количество],"",0,1)</f>
        <v>1</v>
      </c>
      <c r="G3226" s="5">
        <f>_xlfn.XLOOKUP(A3226,[3]!Table13456[No заказа],[3]!Table13456[Цена],"",0,1)</f>
        <v>10900</v>
      </c>
      <c r="H3226" s="2" t="str">
        <f>M01_SETTINGS!$F$2</f>
        <v>KASPI</v>
      </c>
    </row>
    <row r="3227" spans="1:8" x14ac:dyDescent="0.35">
      <c r="A3227" s="2">
        <v>500694423</v>
      </c>
      <c r="B3227" s="3">
        <f>_xlfn.XLOOKUP(A3227,[3]!Table13456[No заказа],[3]!Table13456[Дата
отправки],"",0,1)</f>
        <v>45706</v>
      </c>
      <c r="C3227" s="3"/>
      <c r="D3227" s="3"/>
      <c r="F3227" s="5">
        <f>_xlfn.XLOOKUP(A3227,[3]!Table13456[No заказа],[3]!Table13456[Количество],"",0,1)</f>
        <v>1</v>
      </c>
      <c r="G3227" s="5">
        <f>_xlfn.XLOOKUP(A3227,[3]!Table13456[No заказа],[3]!Table13456[Цена],"",0,1)</f>
        <v>9600</v>
      </c>
      <c r="H3227" s="2" t="str">
        <f>M01_SETTINGS!$F$2</f>
        <v>KASPI</v>
      </c>
    </row>
    <row r="3228" spans="1:8" x14ac:dyDescent="0.35">
      <c r="A3228" s="2">
        <v>500465187</v>
      </c>
      <c r="B3228" s="3">
        <f>_xlfn.XLOOKUP(A3228,[3]!Table13456[No заказа],[3]!Table13456[Дата
отправки],"",0,1)</f>
        <v>45706</v>
      </c>
      <c r="C3228" s="3"/>
      <c r="D3228" s="3"/>
      <c r="F3228" s="5">
        <f>_xlfn.XLOOKUP(A3228,[3]!Table13456[No заказа],[3]!Table13456[Количество],"",0,1)</f>
        <v>1</v>
      </c>
      <c r="G3228" s="5">
        <f>_xlfn.XLOOKUP(A3228,[3]!Table13456[No заказа],[3]!Table13456[Цена],"",0,1)</f>
        <v>9000</v>
      </c>
      <c r="H3228" s="2" t="str">
        <f>M01_SETTINGS!$F$2</f>
        <v>KASPI</v>
      </c>
    </row>
    <row r="3229" spans="1:8" x14ac:dyDescent="0.35">
      <c r="A3229" s="2">
        <v>500856449</v>
      </c>
      <c r="B3229" s="3">
        <f>_xlfn.XLOOKUP(A3229,[3]!Table13456[No заказа],[3]!Table13456[Дата
отправки],"",0,1)</f>
        <v>45706</v>
      </c>
      <c r="C3229" s="3"/>
      <c r="D3229" s="3"/>
      <c r="F3229" s="5">
        <f>_xlfn.XLOOKUP(A3229,[3]!Table13456[No заказа],[3]!Table13456[Количество],"",0,1)</f>
        <v>1</v>
      </c>
      <c r="G3229" s="5">
        <f>_xlfn.XLOOKUP(A3229,[3]!Table13456[No заказа],[3]!Table13456[Цена],"",0,1)</f>
        <v>9233</v>
      </c>
      <c r="H3229" s="2" t="str">
        <f>M01_SETTINGS!$F$2</f>
        <v>KASPI</v>
      </c>
    </row>
    <row r="3230" spans="1:8" x14ac:dyDescent="0.35">
      <c r="A3230" s="2">
        <v>500809145</v>
      </c>
      <c r="B3230" s="3">
        <f>_xlfn.XLOOKUP(A3230,[3]!Table13456[No заказа],[3]!Table13456[Дата
отправки],"",0,1)</f>
        <v>45706</v>
      </c>
      <c r="C3230" s="3"/>
      <c r="D3230" s="3"/>
      <c r="F3230" s="5">
        <f>_xlfn.XLOOKUP(A3230,[3]!Table13456[No заказа],[3]!Table13456[Количество],"",0,1)</f>
        <v>1</v>
      </c>
      <c r="G3230" s="5">
        <f>_xlfn.XLOOKUP(A3230,[3]!Table13456[No заказа],[3]!Table13456[Цена],"",0,1)</f>
        <v>8800</v>
      </c>
      <c r="H3230" s="2" t="str">
        <f>M01_SETTINGS!$F$2</f>
        <v>KASPI</v>
      </c>
    </row>
    <row r="3231" spans="1:8" x14ac:dyDescent="0.35">
      <c r="A3231" s="2">
        <v>500578509</v>
      </c>
      <c r="B3231" s="3">
        <f>_xlfn.XLOOKUP(A3231,[3]!Table13456[No заказа],[3]!Table13456[Дата
отправки],"",0,1)</f>
        <v>45706</v>
      </c>
      <c r="C3231" s="3"/>
      <c r="D3231" s="3"/>
      <c r="F3231" s="5">
        <f>_xlfn.XLOOKUP(A3231,[3]!Table13456[No заказа],[3]!Table13456[Количество],"",0,1)</f>
        <v>1</v>
      </c>
      <c r="G3231" s="5">
        <f>_xlfn.XLOOKUP(A3231,[3]!Table13456[No заказа],[3]!Table13456[Цена],"",0,1)</f>
        <v>8986</v>
      </c>
      <c r="H3231" s="2" t="str">
        <f>M01_SETTINGS!$F$2</f>
        <v>KASPI</v>
      </c>
    </row>
    <row r="3232" spans="1:8" x14ac:dyDescent="0.35">
      <c r="A3232" s="2">
        <v>500810147</v>
      </c>
      <c r="B3232" s="3">
        <f>_xlfn.XLOOKUP(A3232,[3]!Table13456[No заказа],[3]!Table13456[Дата
отправки],"",0,1)</f>
        <v>45706</v>
      </c>
      <c r="C3232" s="3"/>
      <c r="D3232" s="3"/>
      <c r="F3232" s="5">
        <f>_xlfn.XLOOKUP(A3232,[3]!Table13456[No заказа],[3]!Table13456[Количество],"",0,1)</f>
        <v>1</v>
      </c>
      <c r="G3232" s="5">
        <f>_xlfn.XLOOKUP(A3232,[3]!Table13456[No заказа],[3]!Table13456[Цена],"",0,1)</f>
        <v>5990</v>
      </c>
      <c r="H3232" s="2" t="str">
        <f>M01_SETTINGS!$F$2</f>
        <v>KASPI</v>
      </c>
    </row>
    <row r="3233" spans="1:8" x14ac:dyDescent="0.35">
      <c r="A3233" s="2">
        <v>500777046</v>
      </c>
      <c r="B3233" s="3">
        <f>_xlfn.XLOOKUP(A3233,[3]!Table13456[No заказа],[3]!Table13456[Дата
отправки],"",0,1)</f>
        <v>45706</v>
      </c>
      <c r="C3233" s="3"/>
      <c r="D3233" s="3"/>
      <c r="F3233" s="5">
        <f>_xlfn.XLOOKUP(A3233,[3]!Table13456[No заказа],[3]!Table13456[Количество],"",0,1)</f>
        <v>1</v>
      </c>
      <c r="G3233" s="5">
        <f>_xlfn.XLOOKUP(A3233,[3]!Table13456[No заказа],[3]!Table13456[Цена],"",0,1)</f>
        <v>14990</v>
      </c>
      <c r="H3233" s="2" t="str">
        <f>M01_SETTINGS!$F$2</f>
        <v>KASPI</v>
      </c>
    </row>
    <row r="3234" spans="1:8" x14ac:dyDescent="0.35">
      <c r="A3234" s="2">
        <v>500563808</v>
      </c>
      <c r="B3234" s="3">
        <f>_xlfn.XLOOKUP(A3234,[3]!Table13456[No заказа],[3]!Table13456[Дата
отправки],"",0,1)</f>
        <v>45706</v>
      </c>
      <c r="C3234" s="3"/>
      <c r="D3234" s="3"/>
      <c r="F3234" s="5">
        <f>_xlfn.XLOOKUP(A3234,[3]!Table13456[No заказа],[3]!Table13456[Количество],"",0,1)</f>
        <v>1</v>
      </c>
      <c r="G3234" s="5">
        <f>_xlfn.XLOOKUP(A3234,[3]!Table13456[No заказа],[3]!Table13456[Цена],"",0,1)</f>
        <v>14990</v>
      </c>
      <c r="H3234" s="2" t="str">
        <f>M01_SETTINGS!$F$2</f>
        <v>KASPI</v>
      </c>
    </row>
    <row r="3235" spans="1:8" x14ac:dyDescent="0.35">
      <c r="A3235" s="2">
        <v>500528289</v>
      </c>
      <c r="B3235" s="3">
        <f>_xlfn.XLOOKUP(A3235,[3]!Table13456[No заказа],[3]!Table13456[Дата
отправки],"",0,1)</f>
        <v>45706</v>
      </c>
      <c r="C3235" s="3"/>
      <c r="D3235" s="3"/>
      <c r="F3235" s="5">
        <f>_xlfn.XLOOKUP(A3235,[3]!Table13456[No заказа],[3]!Table13456[Количество],"",0,1)</f>
        <v>1</v>
      </c>
      <c r="G3235" s="5">
        <f>_xlfn.XLOOKUP(A3235,[3]!Table13456[No заказа],[3]!Table13456[Цена],"",0,1)</f>
        <v>14990</v>
      </c>
      <c r="H3235" s="2" t="str">
        <f>M01_SETTINGS!$F$2</f>
        <v>KASPI</v>
      </c>
    </row>
    <row r="3236" spans="1:8" x14ac:dyDescent="0.35">
      <c r="A3236" s="2">
        <v>500528144</v>
      </c>
      <c r="B3236" s="3">
        <f>_xlfn.XLOOKUP(A3236,[3]!Table13456[No заказа],[3]!Table13456[Дата
отправки],"",0,1)</f>
        <v>45706</v>
      </c>
      <c r="C3236" s="3"/>
      <c r="D3236" s="3"/>
      <c r="F3236" s="5">
        <f>_xlfn.XLOOKUP(A3236,[3]!Table13456[No заказа],[3]!Table13456[Количество],"",0,1)</f>
        <v>1</v>
      </c>
      <c r="G3236" s="5">
        <f>_xlfn.XLOOKUP(A3236,[3]!Table13456[No заказа],[3]!Table13456[Цена],"",0,1)</f>
        <v>14990</v>
      </c>
      <c r="H3236" s="2" t="str">
        <f>M01_SETTINGS!$F$2</f>
        <v>KASPI</v>
      </c>
    </row>
    <row r="3237" spans="1:8" x14ac:dyDescent="0.35">
      <c r="A3237" s="2">
        <v>500561477</v>
      </c>
      <c r="B3237" s="3">
        <f>_xlfn.XLOOKUP(A3237,[3]!Table13456[No заказа],[3]!Table13456[Дата
отправки],"",0,1)</f>
        <v>45706</v>
      </c>
      <c r="C3237" s="3"/>
      <c r="D3237" s="3"/>
      <c r="F3237" s="5">
        <f>_xlfn.XLOOKUP(A3237,[3]!Table13456[No заказа],[3]!Table13456[Количество],"",0,1)</f>
        <v>1</v>
      </c>
      <c r="G3237" s="5">
        <f>_xlfn.XLOOKUP(A3237,[3]!Table13456[No заказа],[3]!Table13456[Цена],"",0,1)</f>
        <v>14990</v>
      </c>
      <c r="H3237" s="2" t="str">
        <f>M01_SETTINGS!$F$2</f>
        <v>KASPI</v>
      </c>
    </row>
    <row r="3238" spans="1:8" x14ac:dyDescent="0.35">
      <c r="A3238" s="2">
        <v>500605046</v>
      </c>
      <c r="B3238" s="3">
        <f>_xlfn.XLOOKUP(A3238,[3]!Table13456[No заказа],[3]!Table13456[Дата
отправки],"",0,1)</f>
        <v>45706</v>
      </c>
      <c r="C3238" s="3"/>
      <c r="D3238" s="3"/>
      <c r="F3238" s="5">
        <f>_xlfn.XLOOKUP(A3238,[3]!Table13456[No заказа],[3]!Table13456[Количество],"",0,1)</f>
        <v>1</v>
      </c>
      <c r="G3238" s="5">
        <f>_xlfn.XLOOKUP(A3238,[3]!Table13456[No заказа],[3]!Table13456[Цена],"",0,1)</f>
        <v>14990</v>
      </c>
      <c r="H3238" s="2" t="str">
        <f>M01_SETTINGS!$F$2</f>
        <v>KASPI</v>
      </c>
    </row>
    <row r="3239" spans="1:8" x14ac:dyDescent="0.35">
      <c r="A3239" s="2">
        <v>500856474</v>
      </c>
      <c r="B3239" s="3">
        <f>_xlfn.XLOOKUP(A3239,[3]!Table13456[No заказа],[3]!Table13456[Дата
отправки],"",0,1)</f>
        <v>45706</v>
      </c>
      <c r="C3239" s="3"/>
      <c r="D3239" s="3"/>
      <c r="F3239" s="5">
        <f>_xlfn.XLOOKUP(A3239,[3]!Table13456[No заказа],[3]!Table13456[Количество],"",0,1)</f>
        <v>1</v>
      </c>
      <c r="G3239" s="5">
        <f>_xlfn.XLOOKUP(A3239,[3]!Table13456[No заказа],[3]!Table13456[Цена],"",0,1)</f>
        <v>10228</v>
      </c>
      <c r="H3239" s="2" t="str">
        <f>M01_SETTINGS!$F$2</f>
        <v>KASPI</v>
      </c>
    </row>
    <row r="3240" spans="1:8" x14ac:dyDescent="0.35">
      <c r="A3240" s="2">
        <v>500881944</v>
      </c>
      <c r="B3240" s="3">
        <f>_xlfn.XLOOKUP(A3240,[3]!Table13456[No заказа],[3]!Table13456[Дата
отправки],"",0,1)</f>
        <v>45706</v>
      </c>
      <c r="C3240" s="3"/>
      <c r="D3240" s="3"/>
      <c r="F3240" s="5">
        <f>_xlfn.XLOOKUP(A3240,[3]!Table13456[No заказа],[3]!Table13456[Количество],"",0,1)</f>
        <v>1</v>
      </c>
      <c r="G3240" s="5">
        <f>_xlfn.XLOOKUP(A3240,[3]!Table13456[No заказа],[3]!Table13456[Цена],"",0,1)</f>
        <v>9486</v>
      </c>
      <c r="H3240" s="2" t="str">
        <f>M01_SETTINGS!$F$2</f>
        <v>KASPI</v>
      </c>
    </row>
    <row r="3241" spans="1:8" x14ac:dyDescent="0.35">
      <c r="A3241" s="2">
        <v>500539166</v>
      </c>
      <c r="B3241" s="3">
        <f>_xlfn.XLOOKUP(A3241,[3]!Table13456[No заказа],[3]!Table13456[Дата
отправки],"",0,1)</f>
        <v>45706</v>
      </c>
      <c r="C3241" s="3"/>
      <c r="D3241" s="3"/>
      <c r="F3241" s="5">
        <f>_xlfn.XLOOKUP(A3241,[3]!Table13456[No заказа],[3]!Table13456[Количество],"",0,1)</f>
        <v>1</v>
      </c>
      <c r="G3241" s="5">
        <f>_xlfn.XLOOKUP(A3241,[3]!Table13456[No заказа],[3]!Table13456[Цена],"",0,1)</f>
        <v>9683</v>
      </c>
      <c r="H3241" s="2" t="str">
        <f>M01_SETTINGS!$F$2</f>
        <v>KASPI</v>
      </c>
    </row>
    <row r="3242" spans="1:8" x14ac:dyDescent="0.35">
      <c r="A3242" s="2">
        <v>500854417</v>
      </c>
      <c r="B3242" s="3">
        <f>_xlfn.XLOOKUP(A3242,[3]!Table13456[No заказа],[3]!Table13456[Дата
отправки],"",0,1)</f>
        <v>45706</v>
      </c>
      <c r="C3242" s="3"/>
      <c r="D3242" s="3"/>
      <c r="F3242" s="5">
        <f>_xlfn.XLOOKUP(A3242,[3]!Table13456[No заказа],[3]!Table13456[Количество],"",0,1)</f>
        <v>1</v>
      </c>
      <c r="G3242" s="5">
        <f>_xlfn.XLOOKUP(A3242,[3]!Table13456[No заказа],[3]!Table13456[Цена],"",0,1)</f>
        <v>8991</v>
      </c>
      <c r="H3242" s="2" t="str">
        <f>M01_SETTINGS!$F$2</f>
        <v>KASPI</v>
      </c>
    </row>
    <row r="3243" spans="1:8" x14ac:dyDescent="0.35">
      <c r="A3243" s="2">
        <v>500627102</v>
      </c>
      <c r="B3243" s="3">
        <f>_xlfn.XLOOKUP(A3243,[3]!Table13456[No заказа],[3]!Table13456[Дата
отправки],"",0,1)</f>
        <v>45706</v>
      </c>
      <c r="C3243" s="3"/>
      <c r="D3243" s="3"/>
      <c r="F3243" s="5">
        <f>_xlfn.XLOOKUP(A3243,[3]!Table13456[No заказа],[3]!Table13456[Количество],"",0,1)</f>
        <v>1</v>
      </c>
      <c r="G3243" s="5">
        <f>_xlfn.XLOOKUP(A3243,[3]!Table13456[No заказа],[3]!Table13456[Цена],"",0,1)</f>
        <v>8993</v>
      </c>
      <c r="H3243" s="2" t="str">
        <f>M01_SETTINGS!$F$2</f>
        <v>KASPI</v>
      </c>
    </row>
    <row r="3244" spans="1:8" x14ac:dyDescent="0.35">
      <c r="A3244" s="2">
        <v>500760120</v>
      </c>
      <c r="B3244" s="3">
        <f>_xlfn.XLOOKUP(A3244,[3]!Table13456[No заказа],[3]!Table13456[Дата
отправки],"",0,1)</f>
        <v>45706</v>
      </c>
      <c r="C3244" s="3"/>
      <c r="D3244" s="3"/>
      <c r="F3244" s="5">
        <f>_xlfn.XLOOKUP(A3244,[3]!Table13456[No заказа],[3]!Table13456[Количество],"",0,1)</f>
        <v>1</v>
      </c>
      <c r="G3244" s="5">
        <f>_xlfn.XLOOKUP(A3244,[3]!Table13456[No заказа],[3]!Table13456[Цена],"",0,1)</f>
        <v>8999</v>
      </c>
      <c r="H3244" s="2" t="str">
        <f>M01_SETTINGS!$F$2</f>
        <v>KASPI</v>
      </c>
    </row>
    <row r="3245" spans="1:8" x14ac:dyDescent="0.35">
      <c r="A3245" s="2">
        <v>499841341</v>
      </c>
      <c r="B3245" s="3">
        <f>_xlfn.XLOOKUP(A3245,[3]!Table13456[No заказа],[3]!Table13456[Дата
отправки],"",0,1)</f>
        <v>45705</v>
      </c>
      <c r="C3245" s="3"/>
      <c r="D3245" s="3"/>
      <c r="F3245" s="5">
        <f>_xlfn.XLOOKUP(A3245,[3]!Table13456[No заказа],[3]!Table13456[Количество],"",0,1)</f>
        <v>1</v>
      </c>
      <c r="G3245" s="5">
        <f>_xlfn.XLOOKUP(A3245,[3]!Table13456[No заказа],[3]!Table13456[Цена],"",0,1)</f>
        <v>8990</v>
      </c>
      <c r="H3245" s="2" t="str">
        <f>M01_SETTINGS!$F$2</f>
        <v>KASPI</v>
      </c>
    </row>
    <row r="3246" spans="1:8" x14ac:dyDescent="0.35">
      <c r="A3246" s="2">
        <v>499447610</v>
      </c>
      <c r="B3246" s="3">
        <f>_xlfn.XLOOKUP(A3246,[3]!Table13456[No заказа],[3]!Table13456[Дата
отправки],"",0,1)</f>
        <v>45705</v>
      </c>
      <c r="C3246" s="3"/>
      <c r="D3246" s="3"/>
      <c r="F3246" s="5">
        <f>_xlfn.XLOOKUP(A3246,[3]!Table13456[No заказа],[3]!Table13456[Количество],"",0,1)</f>
        <v>1</v>
      </c>
      <c r="G3246" s="5">
        <f>_xlfn.XLOOKUP(A3246,[3]!Table13456[No заказа],[3]!Table13456[Цена],"",0,1)</f>
        <v>9887</v>
      </c>
      <c r="H3246" s="2" t="str">
        <f>M01_SETTINGS!$F$2</f>
        <v>KASPI</v>
      </c>
    </row>
    <row r="3247" spans="1:8" x14ac:dyDescent="0.35">
      <c r="A3247" s="2">
        <v>499450408</v>
      </c>
      <c r="B3247" s="3">
        <f>_xlfn.XLOOKUP(A3247,[3]!Table13456[No заказа],[3]!Table13456[Дата
отправки],"",0,1)</f>
        <v>45705</v>
      </c>
      <c r="C3247" s="3"/>
      <c r="D3247" s="3"/>
      <c r="F3247" s="5">
        <f>_xlfn.XLOOKUP(A3247,[3]!Table13456[No заказа],[3]!Table13456[Количество],"",0,1)</f>
        <v>1</v>
      </c>
      <c r="G3247" s="5">
        <f>_xlfn.XLOOKUP(A3247,[3]!Table13456[No заказа],[3]!Table13456[Цена],"",0,1)</f>
        <v>9887</v>
      </c>
      <c r="H3247" s="2" t="str">
        <f>M01_SETTINGS!$F$2</f>
        <v>KASPI</v>
      </c>
    </row>
    <row r="3248" spans="1:8" x14ac:dyDescent="0.35">
      <c r="A3248" s="2">
        <v>499828501</v>
      </c>
      <c r="B3248" s="3">
        <f>_xlfn.XLOOKUP(A3248,[3]!Table13456[No заказа],[3]!Table13456[Дата
отправки],"",0,1)</f>
        <v>45705</v>
      </c>
      <c r="C3248" s="3"/>
      <c r="D3248" s="3"/>
      <c r="F3248" s="5">
        <f>_xlfn.XLOOKUP(A3248,[3]!Table13456[No заказа],[3]!Table13456[Количество],"",0,1)</f>
        <v>1</v>
      </c>
      <c r="G3248" s="5">
        <f>_xlfn.XLOOKUP(A3248,[3]!Table13456[No заказа],[3]!Table13456[Цена],"",0,1)</f>
        <v>9000</v>
      </c>
      <c r="H3248" s="2" t="str">
        <f>M01_SETTINGS!$F$2</f>
        <v>KASPI</v>
      </c>
    </row>
    <row r="3249" spans="1:8" x14ac:dyDescent="0.35">
      <c r="A3249" s="2">
        <v>500307218</v>
      </c>
      <c r="B3249" s="3">
        <f>_xlfn.XLOOKUP(A3249,[3]!Table13456[No заказа],[3]!Table13456[Дата
отправки],"",0,1)</f>
        <v>45705</v>
      </c>
      <c r="C3249" s="3"/>
      <c r="D3249" s="3"/>
      <c r="F3249" s="5">
        <f>_xlfn.XLOOKUP(A3249,[3]!Table13456[No заказа],[3]!Table13456[Количество],"",0,1)</f>
        <v>1</v>
      </c>
      <c r="G3249" s="5">
        <f>_xlfn.XLOOKUP(A3249,[3]!Table13456[No заказа],[3]!Table13456[Цена],"",0,1)</f>
        <v>11898</v>
      </c>
      <c r="H3249" s="2" t="str">
        <f>M01_SETTINGS!$F$2</f>
        <v>KASPI</v>
      </c>
    </row>
    <row r="3250" spans="1:8" x14ac:dyDescent="0.35">
      <c r="A3250" s="2">
        <v>500179353</v>
      </c>
      <c r="B3250" s="3">
        <f>_xlfn.XLOOKUP(A3250,[3]!Table13456[No заказа],[3]!Table13456[Дата
отправки],"",0,1)</f>
        <v>45705</v>
      </c>
      <c r="C3250" s="3"/>
      <c r="D3250" s="3"/>
      <c r="F3250" s="5">
        <f>_xlfn.XLOOKUP(A3250,[3]!Table13456[No заказа],[3]!Table13456[Количество],"",0,1)</f>
        <v>1</v>
      </c>
      <c r="G3250" s="5">
        <f>_xlfn.XLOOKUP(A3250,[3]!Table13456[No заказа],[3]!Table13456[Цена],"",0,1)</f>
        <v>9000</v>
      </c>
      <c r="H3250" s="2" t="str">
        <f>M01_SETTINGS!$F$2</f>
        <v>KASPI</v>
      </c>
    </row>
    <row r="3251" spans="1:8" x14ac:dyDescent="0.35">
      <c r="A3251" s="2">
        <v>499801946</v>
      </c>
      <c r="B3251" s="3">
        <f>_xlfn.XLOOKUP(A3251,[3]!Table13456[No заказа],[3]!Table13456[Дата
отправки],"",0,1)</f>
        <v>45705</v>
      </c>
      <c r="C3251" s="3"/>
      <c r="D3251" s="3"/>
      <c r="F3251" s="5">
        <f>_xlfn.XLOOKUP(A3251,[3]!Table13456[No заказа],[3]!Table13456[Количество],"",0,1)</f>
        <v>1</v>
      </c>
      <c r="G3251" s="5">
        <f>_xlfn.XLOOKUP(A3251,[3]!Table13456[No заказа],[3]!Table13456[Цена],"",0,1)</f>
        <v>9000</v>
      </c>
      <c r="H3251" s="2" t="str">
        <f>M01_SETTINGS!$F$2</f>
        <v>KASPI</v>
      </c>
    </row>
    <row r="3252" spans="1:8" x14ac:dyDescent="0.35">
      <c r="A3252" s="2">
        <v>499862307</v>
      </c>
      <c r="B3252" s="3">
        <f>_xlfn.XLOOKUP(A3252,[3]!Table13456[No заказа],[3]!Table13456[Дата
отправки],"",0,1)</f>
        <v>45705</v>
      </c>
      <c r="C3252" s="3"/>
      <c r="D3252" s="3"/>
      <c r="F3252" s="5">
        <f>_xlfn.XLOOKUP(A3252,[3]!Table13456[No заказа],[3]!Table13456[Количество],"",0,1)</f>
        <v>1</v>
      </c>
      <c r="G3252" s="5">
        <f>_xlfn.XLOOKUP(A3252,[3]!Table13456[No заказа],[3]!Table13456[Цена],"",0,1)</f>
        <v>9447</v>
      </c>
      <c r="H3252" s="2" t="str">
        <f>M01_SETTINGS!$F$2</f>
        <v>KASPI</v>
      </c>
    </row>
    <row r="3253" spans="1:8" x14ac:dyDescent="0.35">
      <c r="A3253" s="2">
        <v>499845822</v>
      </c>
      <c r="B3253" s="3">
        <f>_xlfn.XLOOKUP(A3253,[3]!Table13456[No заказа],[3]!Table13456[Дата
отправки],"",0,1)</f>
        <v>45705</v>
      </c>
      <c r="C3253" s="3"/>
      <c r="D3253" s="3"/>
      <c r="F3253" s="5">
        <f>_xlfn.XLOOKUP(A3253,[3]!Table13456[No заказа],[3]!Table13456[Количество],"",0,1)</f>
        <v>1</v>
      </c>
      <c r="G3253" s="5">
        <f>_xlfn.XLOOKUP(A3253,[3]!Table13456[No заказа],[3]!Table13456[Цена],"",0,1)</f>
        <v>9847</v>
      </c>
      <c r="H3253" s="2" t="str">
        <f>M01_SETTINGS!$F$2</f>
        <v>KASPI</v>
      </c>
    </row>
    <row r="3254" spans="1:8" x14ac:dyDescent="0.35">
      <c r="A3254" s="2">
        <v>499356540</v>
      </c>
      <c r="B3254" s="3">
        <f>_xlfn.XLOOKUP(A3254,[3]!Table13456[No заказа],[3]!Table13456[Дата
отправки],"",0,1)</f>
        <v>45705</v>
      </c>
      <c r="C3254" s="3"/>
      <c r="D3254" s="3"/>
      <c r="F3254" s="5">
        <f>_xlfn.XLOOKUP(A3254,[3]!Table13456[No заказа],[3]!Table13456[Количество],"",0,1)</f>
        <v>1</v>
      </c>
      <c r="G3254" s="5">
        <f>_xlfn.XLOOKUP(A3254,[3]!Table13456[No заказа],[3]!Table13456[Цена],"",0,1)</f>
        <v>9900</v>
      </c>
      <c r="H3254" s="2" t="str">
        <f>M01_SETTINGS!$F$2</f>
        <v>KASPI</v>
      </c>
    </row>
    <row r="3255" spans="1:8" x14ac:dyDescent="0.35">
      <c r="A3255" s="2">
        <v>499332343</v>
      </c>
      <c r="B3255" s="3">
        <f>_xlfn.XLOOKUP(A3255,[3]!Table13456[No заказа],[3]!Table13456[Дата
отправки],"",0,1)</f>
        <v>45705</v>
      </c>
      <c r="C3255" s="3"/>
      <c r="D3255" s="3"/>
      <c r="F3255" s="5">
        <f>_xlfn.XLOOKUP(A3255,[3]!Table13456[No заказа],[3]!Table13456[Количество],"",0,1)</f>
        <v>1</v>
      </c>
      <c r="G3255" s="5">
        <f>_xlfn.XLOOKUP(A3255,[3]!Table13456[No заказа],[3]!Table13456[Цена],"",0,1)</f>
        <v>9902</v>
      </c>
      <c r="H3255" s="2" t="str">
        <f>M01_SETTINGS!$F$2</f>
        <v>KASPI</v>
      </c>
    </row>
    <row r="3256" spans="1:8" x14ac:dyDescent="0.35">
      <c r="A3256" s="2">
        <v>499844230</v>
      </c>
      <c r="B3256" s="3">
        <f>_xlfn.XLOOKUP(A3256,[3]!Table13456[No заказа],[3]!Table13456[Дата
отправки],"",0,1)</f>
        <v>45705</v>
      </c>
      <c r="C3256" s="3"/>
      <c r="D3256" s="3"/>
      <c r="F3256" s="5">
        <f>_xlfn.XLOOKUP(A3256,[3]!Table13456[No заказа],[3]!Table13456[Количество],"",0,1)</f>
        <v>1</v>
      </c>
      <c r="G3256" s="5">
        <f>_xlfn.XLOOKUP(A3256,[3]!Table13456[No заказа],[3]!Table13456[Цена],"",0,1)</f>
        <v>10600</v>
      </c>
      <c r="H3256" s="2" t="str">
        <f>M01_SETTINGS!$F$2</f>
        <v>KASPI</v>
      </c>
    </row>
    <row r="3257" spans="1:8" x14ac:dyDescent="0.35">
      <c r="A3257" s="2">
        <v>499638445</v>
      </c>
      <c r="B3257" s="3">
        <f>_xlfn.XLOOKUP(A3257,[3]!Table13456[No заказа],[3]!Table13456[Дата
отправки],"",0,1)</f>
        <v>45705</v>
      </c>
      <c r="C3257" s="3"/>
      <c r="D3257" s="3"/>
      <c r="F3257" s="5">
        <f>_xlfn.XLOOKUP(A3257,[3]!Table13456[No заказа],[3]!Table13456[Количество],"",0,1)</f>
        <v>1</v>
      </c>
      <c r="G3257" s="5">
        <f>_xlfn.XLOOKUP(A3257,[3]!Table13456[No заказа],[3]!Table13456[Цена],"",0,1)</f>
        <v>10180</v>
      </c>
      <c r="H3257" s="2" t="str">
        <f>M01_SETTINGS!$F$2</f>
        <v>KASPI</v>
      </c>
    </row>
    <row r="3258" spans="1:8" x14ac:dyDescent="0.35">
      <c r="A3258" s="2">
        <v>499722539</v>
      </c>
      <c r="B3258" s="3">
        <f>_xlfn.XLOOKUP(A3258,[3]!Table13456[No заказа],[3]!Table13456[Дата
отправки],"",0,1)</f>
        <v>45705</v>
      </c>
      <c r="C3258" s="3"/>
      <c r="D3258" s="3"/>
      <c r="F3258" s="5">
        <f>_xlfn.XLOOKUP(A3258,[3]!Table13456[No заказа],[3]!Table13456[Количество],"",0,1)</f>
        <v>1</v>
      </c>
      <c r="G3258" s="5">
        <f>_xlfn.XLOOKUP(A3258,[3]!Table13456[No заказа],[3]!Table13456[Цена],"",0,1)</f>
        <v>9142</v>
      </c>
      <c r="H3258" s="2" t="str">
        <f>M01_SETTINGS!$F$2</f>
        <v>KASPI</v>
      </c>
    </row>
    <row r="3259" spans="1:8" x14ac:dyDescent="0.35">
      <c r="A3259" s="2">
        <v>500228193</v>
      </c>
      <c r="B3259" s="3">
        <f>_xlfn.XLOOKUP(A3259,[3]!Table13456[No заказа],[3]!Table13456[Дата
отправки],"",0,1)</f>
        <v>45705</v>
      </c>
      <c r="C3259" s="3"/>
      <c r="D3259" s="3"/>
      <c r="F3259" s="5">
        <f>_xlfn.XLOOKUP(A3259,[3]!Table13456[No заказа],[3]!Table13456[Количество],"",0,1)</f>
        <v>1</v>
      </c>
      <c r="G3259" s="5">
        <f>_xlfn.XLOOKUP(A3259,[3]!Table13456[No заказа],[3]!Table13456[Цена],"",0,1)</f>
        <v>9447</v>
      </c>
      <c r="H3259" s="2" t="str">
        <f>M01_SETTINGS!$F$2</f>
        <v>KASPI</v>
      </c>
    </row>
    <row r="3260" spans="1:8" x14ac:dyDescent="0.35">
      <c r="A3260" s="2">
        <v>499324682</v>
      </c>
      <c r="B3260" s="3">
        <f>_xlfn.XLOOKUP(A3260,[3]!Table13456[No заказа],[3]!Table13456[Дата
отправки],"",0,1)</f>
        <v>45705</v>
      </c>
      <c r="C3260" s="3"/>
      <c r="D3260" s="3"/>
      <c r="F3260" s="5">
        <f>_xlfn.XLOOKUP(A3260,[3]!Table13456[No заказа],[3]!Table13456[Количество],"",0,1)</f>
        <v>1</v>
      </c>
      <c r="G3260" s="5">
        <f>_xlfn.XLOOKUP(A3260,[3]!Table13456[No заказа],[3]!Table13456[Цена],"",0,1)</f>
        <v>9500</v>
      </c>
      <c r="H3260" s="2" t="str">
        <f>M01_SETTINGS!$F$2</f>
        <v>KASPI</v>
      </c>
    </row>
    <row r="3261" spans="1:8" x14ac:dyDescent="0.35">
      <c r="A3261" s="2">
        <v>500048050</v>
      </c>
      <c r="B3261" s="3">
        <f>_xlfn.XLOOKUP(A3261,[3]!Table13456[No заказа],[3]!Table13456[Дата
отправки],"",0,1)</f>
        <v>45705</v>
      </c>
      <c r="C3261" s="3"/>
      <c r="D3261" s="3"/>
      <c r="F3261" s="5">
        <f>_xlfn.XLOOKUP(A3261,[3]!Table13456[No заказа],[3]!Table13456[Количество],"",0,1)</f>
        <v>1</v>
      </c>
      <c r="G3261" s="5">
        <f>_xlfn.XLOOKUP(A3261,[3]!Table13456[No заказа],[3]!Table13456[Цена],"",0,1)</f>
        <v>9000</v>
      </c>
      <c r="H3261" s="2" t="str">
        <f>M01_SETTINGS!$F$2</f>
        <v>KASPI</v>
      </c>
    </row>
    <row r="3262" spans="1:8" x14ac:dyDescent="0.35">
      <c r="A3262" s="2">
        <v>499683481</v>
      </c>
      <c r="B3262" s="3">
        <f>_xlfn.XLOOKUP(A3262,[3]!Table13456[No заказа],[3]!Table13456[Дата
отправки],"",0,1)</f>
        <v>45705</v>
      </c>
      <c r="C3262" s="3"/>
      <c r="D3262" s="3"/>
      <c r="F3262" s="5">
        <f>_xlfn.XLOOKUP(A3262,[3]!Table13456[No заказа],[3]!Table13456[Количество],"",0,1)</f>
        <v>1</v>
      </c>
      <c r="G3262" s="5">
        <f>_xlfn.XLOOKUP(A3262,[3]!Table13456[No заказа],[3]!Table13456[Цена],"",0,1)</f>
        <v>9000</v>
      </c>
      <c r="H3262" s="2" t="str">
        <f>M01_SETTINGS!$F$2</f>
        <v>KASPI</v>
      </c>
    </row>
    <row r="3263" spans="1:8" x14ac:dyDescent="0.35">
      <c r="A3263" s="2">
        <v>499396122</v>
      </c>
      <c r="B3263" s="3">
        <f>_xlfn.XLOOKUP(A3263,[3]!Table13456[No заказа],[3]!Table13456[Дата
отправки],"",0,1)</f>
        <v>45705</v>
      </c>
      <c r="C3263" s="3"/>
      <c r="D3263" s="3"/>
      <c r="F3263" s="5">
        <f>_xlfn.XLOOKUP(A3263,[3]!Table13456[No заказа],[3]!Table13456[Количество],"",0,1)</f>
        <v>1</v>
      </c>
      <c r="G3263" s="5">
        <f>_xlfn.XLOOKUP(A3263,[3]!Table13456[No заказа],[3]!Table13456[Цена],"",0,1)</f>
        <v>9000</v>
      </c>
      <c r="H3263" s="2" t="str">
        <f>M01_SETTINGS!$F$2</f>
        <v>KASPI</v>
      </c>
    </row>
    <row r="3264" spans="1:8" x14ac:dyDescent="0.35">
      <c r="A3264" s="2">
        <v>499411739</v>
      </c>
      <c r="B3264" s="3">
        <f>_xlfn.XLOOKUP(A3264,[3]!Table13456[No заказа],[3]!Table13456[Дата
отправки],"",0,1)</f>
        <v>45705</v>
      </c>
      <c r="C3264" s="3"/>
      <c r="D3264" s="3"/>
      <c r="F3264" s="5">
        <f>_xlfn.XLOOKUP(A3264,[3]!Table13456[No заказа],[3]!Table13456[Количество],"",0,1)</f>
        <v>1</v>
      </c>
      <c r="G3264" s="5">
        <f>_xlfn.XLOOKUP(A3264,[3]!Table13456[No заказа],[3]!Table13456[Цена],"",0,1)</f>
        <v>9000</v>
      </c>
      <c r="H3264" s="2" t="str">
        <f>M01_SETTINGS!$F$2</f>
        <v>KASPI</v>
      </c>
    </row>
    <row r="3265" spans="1:8" x14ac:dyDescent="0.35">
      <c r="A3265" s="2">
        <v>500263942</v>
      </c>
      <c r="B3265" s="3">
        <f>_xlfn.XLOOKUP(A3265,[3]!Table13456[No заказа],[3]!Table13456[Дата
отправки],"",0,1)</f>
        <v>45705</v>
      </c>
      <c r="C3265" s="3"/>
      <c r="D3265" s="3"/>
      <c r="F3265" s="5">
        <f>_xlfn.XLOOKUP(A3265,[3]!Table13456[No заказа],[3]!Table13456[Количество],"",0,1)</f>
        <v>1</v>
      </c>
      <c r="G3265" s="5">
        <f>_xlfn.XLOOKUP(A3265,[3]!Table13456[No заказа],[3]!Table13456[Цена],"",0,1)</f>
        <v>9000</v>
      </c>
      <c r="H3265" s="2" t="str">
        <f>M01_SETTINGS!$F$2</f>
        <v>KASPI</v>
      </c>
    </row>
    <row r="3266" spans="1:8" x14ac:dyDescent="0.35">
      <c r="A3266" s="2">
        <v>500136746</v>
      </c>
      <c r="B3266" s="3">
        <f>_xlfn.XLOOKUP(A3266,[3]!Table13456[No заказа],[3]!Table13456[Дата
отправки],"",0,1)</f>
        <v>45705</v>
      </c>
      <c r="C3266" s="3"/>
      <c r="D3266" s="3"/>
      <c r="F3266" s="5">
        <f>_xlfn.XLOOKUP(A3266,[3]!Table13456[No заказа],[3]!Table13456[Количество],"",0,1)</f>
        <v>1</v>
      </c>
      <c r="G3266" s="5">
        <f>_xlfn.XLOOKUP(A3266,[3]!Table13456[No заказа],[3]!Table13456[Цена],"",0,1)</f>
        <v>8800</v>
      </c>
      <c r="H3266" s="2" t="str">
        <f>M01_SETTINGS!$F$2</f>
        <v>KASPI</v>
      </c>
    </row>
    <row r="3267" spans="1:8" x14ac:dyDescent="0.35">
      <c r="A3267" s="2">
        <v>500036779</v>
      </c>
      <c r="B3267" s="3">
        <f>_xlfn.XLOOKUP(A3267,[3]!Table13456[No заказа],[3]!Table13456[Дата
отправки],"",0,1)</f>
        <v>45705</v>
      </c>
      <c r="C3267" s="3"/>
      <c r="D3267" s="3"/>
      <c r="F3267" s="5">
        <f>_xlfn.XLOOKUP(A3267,[3]!Table13456[No заказа],[3]!Table13456[Количество],"",0,1)</f>
        <v>1</v>
      </c>
      <c r="G3267" s="5">
        <f>_xlfn.XLOOKUP(A3267,[3]!Table13456[No заказа],[3]!Table13456[Цена],"",0,1)</f>
        <v>8800</v>
      </c>
      <c r="H3267" s="2" t="str">
        <f>M01_SETTINGS!$F$2</f>
        <v>KASPI</v>
      </c>
    </row>
    <row r="3268" spans="1:8" x14ac:dyDescent="0.35">
      <c r="A3268" s="2">
        <v>499933569</v>
      </c>
      <c r="B3268" s="3">
        <f>_xlfn.XLOOKUP(A3268,[3]!Table13456[No заказа],[3]!Table13456[Дата
отправки],"",0,1)</f>
        <v>45705</v>
      </c>
      <c r="C3268" s="3"/>
      <c r="D3268" s="3"/>
      <c r="F3268" s="5">
        <f>_xlfn.XLOOKUP(A3268,[3]!Table13456[No заказа],[3]!Table13456[Количество],"",0,1)</f>
        <v>1</v>
      </c>
      <c r="G3268" s="5">
        <f>_xlfn.XLOOKUP(A3268,[3]!Table13456[No заказа],[3]!Table13456[Цена],"",0,1)</f>
        <v>8800</v>
      </c>
      <c r="H3268" s="2" t="str">
        <f>M01_SETTINGS!$F$2</f>
        <v>KASPI</v>
      </c>
    </row>
    <row r="3269" spans="1:8" x14ac:dyDescent="0.35">
      <c r="A3269" s="2">
        <v>499565523</v>
      </c>
      <c r="B3269" s="3">
        <f>_xlfn.XLOOKUP(A3269,[3]!Table13456[No заказа],[3]!Table13456[Дата
отправки],"",0,1)</f>
        <v>45705</v>
      </c>
      <c r="C3269" s="3"/>
      <c r="D3269" s="3"/>
      <c r="F3269" s="5">
        <f>_xlfn.XLOOKUP(A3269,[3]!Table13456[No заказа],[3]!Table13456[Количество],"",0,1)</f>
        <v>1</v>
      </c>
      <c r="G3269" s="5">
        <f>_xlfn.XLOOKUP(A3269,[3]!Table13456[No заказа],[3]!Table13456[Цена],"",0,1)</f>
        <v>8804</v>
      </c>
      <c r="H3269" s="2" t="str">
        <f>M01_SETTINGS!$F$2</f>
        <v>KASPI</v>
      </c>
    </row>
    <row r="3270" spans="1:8" x14ac:dyDescent="0.35">
      <c r="A3270" s="2">
        <v>500053664</v>
      </c>
      <c r="B3270" s="3">
        <f>_xlfn.XLOOKUP(A3270,[3]!Table13456[No заказа],[3]!Table13456[Дата
отправки],"",0,1)</f>
        <v>45705</v>
      </c>
      <c r="C3270" s="3"/>
      <c r="D3270" s="3"/>
      <c r="F3270" s="5">
        <f>_xlfn.XLOOKUP(A3270,[3]!Table13456[No заказа],[3]!Table13456[Количество],"",0,1)</f>
        <v>1</v>
      </c>
      <c r="G3270" s="5">
        <f>_xlfn.XLOOKUP(A3270,[3]!Table13456[No заказа],[3]!Table13456[Цена],"",0,1)</f>
        <v>9480</v>
      </c>
      <c r="H3270" s="2" t="str">
        <f>M01_SETTINGS!$F$2</f>
        <v>KASPI</v>
      </c>
    </row>
    <row r="3271" spans="1:8" x14ac:dyDescent="0.35">
      <c r="A3271" s="2">
        <v>499807128</v>
      </c>
      <c r="B3271" s="3">
        <f>_xlfn.XLOOKUP(A3271,[3]!Table13456[No заказа],[3]!Table13456[Дата
отправки],"",0,1)</f>
        <v>45705</v>
      </c>
      <c r="C3271" s="3"/>
      <c r="D3271" s="3"/>
      <c r="F3271" s="5">
        <f>_xlfn.XLOOKUP(A3271,[3]!Table13456[No заказа],[3]!Table13456[Количество],"",0,1)</f>
        <v>1</v>
      </c>
      <c r="G3271" s="5">
        <f>_xlfn.XLOOKUP(A3271,[3]!Table13456[No заказа],[3]!Table13456[Цена],"",0,1)</f>
        <v>9493</v>
      </c>
      <c r="H3271" s="2" t="str">
        <f>M01_SETTINGS!$F$2</f>
        <v>KASPI</v>
      </c>
    </row>
    <row r="3272" spans="1:8" x14ac:dyDescent="0.35">
      <c r="A3272" s="2">
        <v>499870912</v>
      </c>
      <c r="B3272" s="3">
        <f>_xlfn.XLOOKUP(A3272,[3]!Table13456[No заказа],[3]!Table13456[Дата
отправки],"",0,1)</f>
        <v>45705</v>
      </c>
      <c r="C3272" s="3"/>
      <c r="D3272" s="3"/>
      <c r="F3272" s="5">
        <f>_xlfn.XLOOKUP(A3272,[3]!Table13456[No заказа],[3]!Table13456[Количество],"",0,1)</f>
        <v>1</v>
      </c>
      <c r="G3272" s="5">
        <f>_xlfn.XLOOKUP(A3272,[3]!Table13456[No заказа],[3]!Table13456[Цена],"",0,1)</f>
        <v>10481</v>
      </c>
      <c r="H3272" s="2" t="str">
        <f>M01_SETTINGS!$F$2</f>
        <v>KASPI</v>
      </c>
    </row>
    <row r="3273" spans="1:8" x14ac:dyDescent="0.35">
      <c r="A3273" s="2">
        <v>500004531</v>
      </c>
      <c r="B3273" s="3">
        <f>_xlfn.XLOOKUP(A3273,[3]!Table13456[No заказа],[3]!Table13456[Дата
отправки],"",0,1)</f>
        <v>45705</v>
      </c>
      <c r="C3273" s="3"/>
      <c r="D3273" s="3"/>
      <c r="F3273" s="5">
        <f>_xlfn.XLOOKUP(A3273,[3]!Table13456[No заказа],[3]!Table13456[Количество],"",0,1)</f>
        <v>1</v>
      </c>
      <c r="G3273" s="5">
        <f>_xlfn.XLOOKUP(A3273,[3]!Table13456[No заказа],[3]!Table13456[Цена],"",0,1)</f>
        <v>5990</v>
      </c>
      <c r="H3273" s="2" t="str">
        <f>M01_SETTINGS!$F$2</f>
        <v>KASPI</v>
      </c>
    </row>
    <row r="3274" spans="1:8" x14ac:dyDescent="0.35">
      <c r="A3274" s="2">
        <v>500011687</v>
      </c>
      <c r="B3274" s="3">
        <f>_xlfn.XLOOKUP(A3274,[3]!Table13456[No заказа],[3]!Table13456[Дата
отправки],"",0,1)</f>
        <v>45705</v>
      </c>
      <c r="C3274" s="3"/>
      <c r="D3274" s="3"/>
      <c r="F3274" s="5">
        <f>_xlfn.XLOOKUP(A3274,[3]!Table13456[No заказа],[3]!Table13456[Количество],"",0,1)</f>
        <v>1</v>
      </c>
      <c r="G3274" s="5">
        <f>_xlfn.XLOOKUP(A3274,[3]!Table13456[No заказа],[3]!Table13456[Цена],"",0,1)</f>
        <v>14990</v>
      </c>
      <c r="H3274" s="2" t="str">
        <f>M01_SETTINGS!$F$2</f>
        <v>KASPI</v>
      </c>
    </row>
    <row r="3275" spans="1:8" x14ac:dyDescent="0.35">
      <c r="A3275" s="2">
        <v>499864948</v>
      </c>
      <c r="B3275" s="3">
        <f>_xlfn.XLOOKUP(A3275,[3]!Table13456[No заказа],[3]!Table13456[Дата
отправки],"",0,1)</f>
        <v>45705</v>
      </c>
      <c r="C3275" s="3"/>
      <c r="D3275" s="3"/>
      <c r="F3275" s="5">
        <f>_xlfn.XLOOKUP(A3275,[3]!Table13456[No заказа],[3]!Table13456[Количество],"",0,1)</f>
        <v>1</v>
      </c>
      <c r="G3275" s="5">
        <f>_xlfn.XLOOKUP(A3275,[3]!Table13456[No заказа],[3]!Table13456[Цена],"",0,1)</f>
        <v>14990</v>
      </c>
      <c r="H3275" s="2" t="str">
        <f>M01_SETTINGS!$F$2</f>
        <v>KASPI</v>
      </c>
    </row>
    <row r="3276" spans="1:8" x14ac:dyDescent="0.35">
      <c r="A3276" s="2">
        <v>500037882</v>
      </c>
      <c r="B3276" s="3">
        <f>_xlfn.XLOOKUP(A3276,[3]!Table13456[No заказа],[3]!Table13456[Дата
отправки],"",0,1)</f>
        <v>45705</v>
      </c>
      <c r="C3276" s="3"/>
      <c r="D3276" s="3"/>
      <c r="F3276" s="5">
        <f>_xlfn.XLOOKUP(A3276,[3]!Table13456[No заказа],[3]!Table13456[Количество],"",0,1)</f>
        <v>1</v>
      </c>
      <c r="G3276" s="5">
        <f>_xlfn.XLOOKUP(A3276,[3]!Table13456[No заказа],[3]!Table13456[Цена],"",0,1)</f>
        <v>14990</v>
      </c>
      <c r="H3276" s="2" t="str">
        <f>M01_SETTINGS!$F$2</f>
        <v>KASPI</v>
      </c>
    </row>
    <row r="3277" spans="1:8" x14ac:dyDescent="0.35">
      <c r="A3277" s="2">
        <v>499880714</v>
      </c>
      <c r="B3277" s="3">
        <f>_xlfn.XLOOKUP(A3277,[3]!Table13456[No заказа],[3]!Table13456[Дата
отправки],"",0,1)</f>
        <v>45705</v>
      </c>
      <c r="C3277" s="3"/>
      <c r="D3277" s="3"/>
      <c r="F3277" s="5">
        <f>_xlfn.XLOOKUP(A3277,[3]!Table13456[No заказа],[3]!Table13456[Количество],"",0,1)</f>
        <v>1</v>
      </c>
      <c r="G3277" s="5">
        <f>_xlfn.XLOOKUP(A3277,[3]!Table13456[No заказа],[3]!Table13456[Цена],"",0,1)</f>
        <v>14990</v>
      </c>
      <c r="H3277" s="2" t="str">
        <f>M01_SETTINGS!$F$2</f>
        <v>KASPI</v>
      </c>
    </row>
    <row r="3278" spans="1:8" x14ac:dyDescent="0.35">
      <c r="A3278" s="2">
        <v>499923200</v>
      </c>
      <c r="B3278" s="3">
        <f>_xlfn.XLOOKUP(A3278,[3]!Table13456[No заказа],[3]!Table13456[Дата
отправки],"",0,1)</f>
        <v>45705</v>
      </c>
      <c r="C3278" s="3"/>
      <c r="D3278" s="3"/>
      <c r="F3278" s="5">
        <f>_xlfn.XLOOKUP(A3278,[3]!Table13456[No заказа],[3]!Table13456[Количество],"",0,1)</f>
        <v>1</v>
      </c>
      <c r="G3278" s="5">
        <f>_xlfn.XLOOKUP(A3278,[3]!Table13456[No заказа],[3]!Table13456[Цена],"",0,1)</f>
        <v>14990</v>
      </c>
      <c r="H3278" s="2" t="str">
        <f>M01_SETTINGS!$F$2</f>
        <v>KASPI</v>
      </c>
    </row>
    <row r="3279" spans="1:8" x14ac:dyDescent="0.35">
      <c r="A3279" s="2">
        <v>499359747</v>
      </c>
      <c r="B3279" s="3">
        <f>_xlfn.XLOOKUP(A3279,[3]!Table13456[No заказа],[3]!Table13456[Дата
отправки],"",0,1)</f>
        <v>45705</v>
      </c>
      <c r="C3279" s="3"/>
      <c r="D3279" s="3"/>
      <c r="F3279" s="5">
        <f>_xlfn.XLOOKUP(A3279,[3]!Table13456[No заказа],[3]!Table13456[Количество],"",0,1)</f>
        <v>1</v>
      </c>
      <c r="G3279" s="5">
        <f>_xlfn.XLOOKUP(A3279,[3]!Table13456[No заказа],[3]!Table13456[Цена],"",0,1)</f>
        <v>14990</v>
      </c>
      <c r="H3279" s="2" t="str">
        <f>M01_SETTINGS!$F$2</f>
        <v>KASPI</v>
      </c>
    </row>
    <row r="3280" spans="1:8" x14ac:dyDescent="0.35">
      <c r="A3280" s="2">
        <v>499858360</v>
      </c>
      <c r="B3280" s="3">
        <f>_xlfn.XLOOKUP(A3280,[3]!Table13456[No заказа],[3]!Table13456[Дата
отправки],"",0,1)</f>
        <v>45705</v>
      </c>
      <c r="C3280" s="3"/>
      <c r="D3280" s="3"/>
      <c r="F3280" s="5">
        <f>_xlfn.XLOOKUP(A3280,[3]!Table13456[No заказа],[3]!Table13456[Количество],"",0,1)</f>
        <v>1</v>
      </c>
      <c r="G3280" s="5">
        <f>_xlfn.XLOOKUP(A3280,[3]!Table13456[No заказа],[3]!Table13456[Цена],"",0,1)</f>
        <v>14990</v>
      </c>
      <c r="H3280" s="2" t="str">
        <f>M01_SETTINGS!$F$2</f>
        <v>KASPI</v>
      </c>
    </row>
    <row r="3281" spans="1:8" x14ac:dyDescent="0.35">
      <c r="A3281" s="2">
        <v>500033138</v>
      </c>
      <c r="B3281" s="3">
        <f>_xlfn.XLOOKUP(A3281,[3]!Table13456[No заказа],[3]!Table13456[Дата
отправки],"",0,1)</f>
        <v>45705</v>
      </c>
      <c r="C3281" s="3"/>
      <c r="D3281" s="3"/>
      <c r="F3281" s="5">
        <f>_xlfn.XLOOKUP(A3281,[3]!Table13456[No заказа],[3]!Table13456[Количество],"",0,1)</f>
        <v>1</v>
      </c>
      <c r="G3281" s="5">
        <f>_xlfn.XLOOKUP(A3281,[3]!Table13456[No заказа],[3]!Table13456[Цена],"",0,1)</f>
        <v>14990</v>
      </c>
      <c r="H3281" s="2" t="str">
        <f>M01_SETTINGS!$F$2</f>
        <v>KASPI</v>
      </c>
    </row>
    <row r="3282" spans="1:8" x14ac:dyDescent="0.35">
      <c r="A3282" s="2">
        <v>499513753</v>
      </c>
      <c r="B3282" s="3">
        <f>_xlfn.XLOOKUP(A3282,[3]!Table13456[No заказа],[3]!Table13456[Дата
отправки],"",0,1)</f>
        <v>45705</v>
      </c>
      <c r="C3282" s="3"/>
      <c r="D3282" s="3"/>
      <c r="F3282" s="5">
        <f>_xlfn.XLOOKUP(A3282,[3]!Table13456[No заказа],[3]!Table13456[Количество],"",0,1)</f>
        <v>1</v>
      </c>
      <c r="G3282" s="5">
        <f>_xlfn.XLOOKUP(A3282,[3]!Table13456[No заказа],[3]!Table13456[Цена],"",0,1)</f>
        <v>14990</v>
      </c>
      <c r="H3282" s="2" t="str">
        <f>M01_SETTINGS!$F$2</f>
        <v>KASPI</v>
      </c>
    </row>
    <row r="3283" spans="1:8" x14ac:dyDescent="0.35">
      <c r="A3283" s="2">
        <v>499952526</v>
      </c>
      <c r="B3283" s="3">
        <f>_xlfn.XLOOKUP(A3283,[3]!Table13456[No заказа],[3]!Table13456[Дата
отправки],"",0,1)</f>
        <v>45705</v>
      </c>
      <c r="C3283" s="3"/>
      <c r="D3283" s="3"/>
      <c r="F3283" s="5">
        <f>_xlfn.XLOOKUP(A3283,[3]!Table13456[No заказа],[3]!Table13456[Количество],"",0,1)</f>
        <v>1</v>
      </c>
      <c r="G3283" s="5">
        <f>_xlfn.XLOOKUP(A3283,[3]!Table13456[No заказа],[3]!Table13456[Цена],"",0,1)</f>
        <v>14990</v>
      </c>
      <c r="H3283" s="2" t="str">
        <f>M01_SETTINGS!$F$2</f>
        <v>KASPI</v>
      </c>
    </row>
    <row r="3284" spans="1:8" x14ac:dyDescent="0.35">
      <c r="A3284" s="2">
        <v>499867885</v>
      </c>
      <c r="B3284" s="3">
        <f>_xlfn.XLOOKUP(A3284,[3]!Table13456[No заказа],[3]!Table13456[Дата
отправки],"",0,1)</f>
        <v>45705</v>
      </c>
      <c r="C3284" s="3"/>
      <c r="D3284" s="3"/>
      <c r="F3284" s="5">
        <f>_xlfn.XLOOKUP(A3284,[3]!Table13456[No заказа],[3]!Table13456[Количество],"",0,1)</f>
        <v>1</v>
      </c>
      <c r="G3284" s="5">
        <f>_xlfn.XLOOKUP(A3284,[3]!Table13456[No заказа],[3]!Table13456[Цена],"",0,1)</f>
        <v>14990</v>
      </c>
      <c r="H3284" s="2" t="str">
        <f>M01_SETTINGS!$F$2</f>
        <v>KASPI</v>
      </c>
    </row>
    <row r="3285" spans="1:8" x14ac:dyDescent="0.35">
      <c r="A3285" s="2">
        <v>500227228</v>
      </c>
      <c r="B3285" s="3">
        <f>_xlfn.XLOOKUP(A3285,[3]!Table13456[No заказа],[3]!Table13456[Дата
отправки],"",0,1)</f>
        <v>45705</v>
      </c>
      <c r="C3285" s="3"/>
      <c r="D3285" s="3"/>
      <c r="F3285" s="5">
        <f>_xlfn.XLOOKUP(A3285,[3]!Table13456[No заказа],[3]!Table13456[Количество],"",0,1)</f>
        <v>1</v>
      </c>
      <c r="G3285" s="5">
        <f>_xlfn.XLOOKUP(A3285,[3]!Table13456[No заказа],[3]!Table13456[Цена],"",0,1)</f>
        <v>14990</v>
      </c>
      <c r="H3285" s="2" t="str">
        <f>M01_SETTINGS!$F$2</f>
        <v>KASPI</v>
      </c>
    </row>
    <row r="3286" spans="1:8" x14ac:dyDescent="0.35">
      <c r="A3286" s="2">
        <v>499919861</v>
      </c>
      <c r="B3286" s="3">
        <f>_xlfn.XLOOKUP(A3286,[3]!Table13456[No заказа],[3]!Table13456[Дата
отправки],"",0,1)</f>
        <v>45705</v>
      </c>
      <c r="C3286" s="3"/>
      <c r="D3286" s="3"/>
      <c r="F3286" s="5">
        <f>_xlfn.XLOOKUP(A3286,[3]!Table13456[No заказа],[3]!Table13456[Количество],"",0,1)</f>
        <v>1</v>
      </c>
      <c r="G3286" s="5">
        <f>_xlfn.XLOOKUP(A3286,[3]!Table13456[No заказа],[3]!Table13456[Цена],"",0,1)</f>
        <v>14990</v>
      </c>
      <c r="H3286" s="2" t="str">
        <f>M01_SETTINGS!$F$2</f>
        <v>KASPI</v>
      </c>
    </row>
    <row r="3287" spans="1:8" x14ac:dyDescent="0.35">
      <c r="A3287" s="2">
        <v>499944791</v>
      </c>
      <c r="B3287" s="3">
        <f>_xlfn.XLOOKUP(A3287,[3]!Table13456[No заказа],[3]!Table13456[Дата
отправки],"",0,1)</f>
        <v>45705</v>
      </c>
      <c r="C3287" s="3"/>
      <c r="D3287" s="3"/>
      <c r="F3287" s="5">
        <f>_xlfn.XLOOKUP(A3287,[3]!Table13456[No заказа],[3]!Table13456[Количество],"",0,1)</f>
        <v>1</v>
      </c>
      <c r="G3287" s="5">
        <f>_xlfn.XLOOKUP(A3287,[3]!Table13456[No заказа],[3]!Table13456[Цена],"",0,1)</f>
        <v>14990</v>
      </c>
      <c r="H3287" s="2" t="str">
        <f>M01_SETTINGS!$F$2</f>
        <v>KASPI</v>
      </c>
    </row>
    <row r="3288" spans="1:8" x14ac:dyDescent="0.35">
      <c r="A3288" s="2">
        <v>500271819</v>
      </c>
      <c r="B3288" s="3">
        <f>_xlfn.XLOOKUP(A3288,[3]!Table13456[No заказа],[3]!Table13456[Дата
отправки],"",0,1)</f>
        <v>45705</v>
      </c>
      <c r="C3288" s="3"/>
      <c r="D3288" s="3"/>
      <c r="F3288" s="5">
        <f>_xlfn.XLOOKUP(A3288,[3]!Table13456[No заказа],[3]!Table13456[Количество],"",0,1)</f>
        <v>1</v>
      </c>
      <c r="G3288" s="5">
        <f>_xlfn.XLOOKUP(A3288,[3]!Table13456[No заказа],[3]!Table13456[Цена],"",0,1)</f>
        <v>14990</v>
      </c>
      <c r="H3288" s="2" t="str">
        <f>M01_SETTINGS!$F$2</f>
        <v>KASPI</v>
      </c>
    </row>
    <row r="3289" spans="1:8" x14ac:dyDescent="0.35">
      <c r="A3289" s="2">
        <v>499876121</v>
      </c>
      <c r="B3289" s="3">
        <f>_xlfn.XLOOKUP(A3289,[3]!Table13456[No заказа],[3]!Table13456[Дата
отправки],"",0,1)</f>
        <v>45705</v>
      </c>
      <c r="C3289" s="3"/>
      <c r="D3289" s="3"/>
      <c r="F3289" s="5">
        <f>_xlfn.XLOOKUP(A3289,[3]!Table13456[No заказа],[3]!Table13456[Количество],"",0,1)</f>
        <v>1</v>
      </c>
      <c r="G3289" s="5">
        <f>_xlfn.XLOOKUP(A3289,[3]!Table13456[No заказа],[3]!Table13456[Цена],"",0,1)</f>
        <v>14990</v>
      </c>
      <c r="H3289" s="2" t="str">
        <f>M01_SETTINGS!$F$2</f>
        <v>KASPI</v>
      </c>
    </row>
    <row r="3290" spans="1:8" x14ac:dyDescent="0.35">
      <c r="A3290" s="2">
        <v>499726396</v>
      </c>
      <c r="B3290" s="3">
        <f>_xlfn.XLOOKUP(A3290,[3]!Table13456[No заказа],[3]!Table13456[Дата
отправки],"",0,1)</f>
        <v>45705</v>
      </c>
      <c r="C3290" s="3"/>
      <c r="D3290" s="3"/>
      <c r="F3290" s="5">
        <f>_xlfn.XLOOKUP(A3290,[3]!Table13456[No заказа],[3]!Table13456[Количество],"",0,1)</f>
        <v>1</v>
      </c>
      <c r="G3290" s="5">
        <f>_xlfn.XLOOKUP(A3290,[3]!Table13456[No заказа],[3]!Table13456[Цена],"",0,1)</f>
        <v>14990</v>
      </c>
      <c r="H3290" s="2" t="str">
        <f>M01_SETTINGS!$F$2</f>
        <v>KASPI</v>
      </c>
    </row>
    <row r="3291" spans="1:8" x14ac:dyDescent="0.35">
      <c r="A3291" s="2">
        <v>499676564</v>
      </c>
      <c r="B3291" s="3">
        <f>_xlfn.XLOOKUP(A3291,[3]!Table13456[No заказа],[3]!Table13456[Дата
отправки],"",0,1)</f>
        <v>45705</v>
      </c>
      <c r="C3291" s="3"/>
      <c r="D3291" s="3"/>
      <c r="F3291" s="5">
        <f>_xlfn.XLOOKUP(A3291,[3]!Table13456[No заказа],[3]!Table13456[Количество],"",0,1)</f>
        <v>1</v>
      </c>
      <c r="G3291" s="5">
        <f>_xlfn.XLOOKUP(A3291,[3]!Table13456[No заказа],[3]!Table13456[Цена],"",0,1)</f>
        <v>9863</v>
      </c>
      <c r="H3291" s="2" t="str">
        <f>M01_SETTINGS!$F$2</f>
        <v>KASPI</v>
      </c>
    </row>
    <row r="3292" spans="1:8" x14ac:dyDescent="0.35">
      <c r="A3292" s="2">
        <v>499725054</v>
      </c>
      <c r="B3292" s="3">
        <f>_xlfn.XLOOKUP(A3292,[3]!Table13456[No заказа],[3]!Table13456[Дата
отправки],"",0,1)</f>
        <v>45705</v>
      </c>
      <c r="C3292" s="3"/>
      <c r="D3292" s="3"/>
      <c r="F3292" s="5">
        <f>_xlfn.XLOOKUP(A3292,[3]!Table13456[No заказа],[3]!Table13456[Количество],"",0,1)</f>
        <v>1</v>
      </c>
      <c r="G3292" s="5">
        <f>_xlfn.XLOOKUP(A3292,[3]!Table13456[No заказа],[3]!Table13456[Цена],"",0,1)</f>
        <v>10654</v>
      </c>
      <c r="H3292" s="2" t="str">
        <f>M01_SETTINGS!$F$2</f>
        <v>KASPI</v>
      </c>
    </row>
    <row r="3293" spans="1:8" x14ac:dyDescent="0.35">
      <c r="A3293" s="2">
        <v>499251443</v>
      </c>
      <c r="B3293" s="3">
        <f>_xlfn.XLOOKUP(A3293,[3]!Table13456[No заказа],[3]!Table13456[Дата
отправки],"",0,1)</f>
        <v>45704</v>
      </c>
      <c r="C3293" s="3"/>
      <c r="D3293" s="3"/>
      <c r="F3293" s="5">
        <f>_xlfn.XLOOKUP(A3293,[3]!Table13456[No заказа],[3]!Table13456[Количество],"",0,1)</f>
        <v>1</v>
      </c>
      <c r="G3293" s="5">
        <f>_xlfn.XLOOKUP(A3293,[3]!Table13456[No заказа],[3]!Table13456[Цена],"",0,1)</f>
        <v>9000</v>
      </c>
      <c r="H3293" s="2" t="str">
        <f>M01_SETTINGS!$F$2</f>
        <v>KASPI</v>
      </c>
    </row>
    <row r="3294" spans="1:8" x14ac:dyDescent="0.35">
      <c r="A3294" s="2">
        <v>498660533</v>
      </c>
      <c r="B3294" s="3">
        <f>_xlfn.XLOOKUP(A3294,[3]!Table13456[No заказа],[3]!Table13456[Дата
отправки],"",0,1)</f>
        <v>45704</v>
      </c>
      <c r="C3294" s="3"/>
      <c r="D3294" s="3"/>
      <c r="F3294" s="5">
        <f>_xlfn.XLOOKUP(A3294,[3]!Table13456[No заказа],[3]!Table13456[Количество],"",0,1)</f>
        <v>1</v>
      </c>
      <c r="G3294" s="5">
        <f>_xlfn.XLOOKUP(A3294,[3]!Table13456[No заказа],[3]!Table13456[Цена],"",0,1)</f>
        <v>9994</v>
      </c>
      <c r="H3294" s="2" t="str">
        <f>M01_SETTINGS!$F$2</f>
        <v>KASPI</v>
      </c>
    </row>
    <row r="3295" spans="1:8" x14ac:dyDescent="0.35">
      <c r="A3295" s="2">
        <v>498955418</v>
      </c>
      <c r="B3295" s="3">
        <f>_xlfn.XLOOKUP(A3295,[3]!Table13456[No заказа],[3]!Table13456[Дата
отправки],"",0,1)</f>
        <v>45704</v>
      </c>
      <c r="C3295" s="3"/>
      <c r="D3295" s="3"/>
      <c r="F3295" s="5">
        <f>_xlfn.XLOOKUP(A3295,[3]!Table13456[No заказа],[3]!Table13456[Количество],"",0,1)</f>
        <v>1</v>
      </c>
      <c r="G3295" s="5">
        <f>_xlfn.XLOOKUP(A3295,[3]!Table13456[No заказа],[3]!Table13456[Цена],"",0,1)</f>
        <v>9291</v>
      </c>
      <c r="H3295" s="2" t="str">
        <f>M01_SETTINGS!$F$2</f>
        <v>KASPI</v>
      </c>
    </row>
    <row r="3296" spans="1:8" x14ac:dyDescent="0.35">
      <c r="A3296" s="2">
        <v>498504567</v>
      </c>
      <c r="B3296" s="3">
        <f>_xlfn.XLOOKUP(A3296,[3]!Table13456[No заказа],[3]!Table13456[Дата
отправки],"",0,1)</f>
        <v>45704</v>
      </c>
      <c r="C3296" s="3"/>
      <c r="D3296" s="3"/>
      <c r="F3296" s="5">
        <f>_xlfn.XLOOKUP(A3296,[3]!Table13456[No заказа],[3]!Table13456[Количество],"",0,1)</f>
        <v>1</v>
      </c>
      <c r="G3296" s="5">
        <f>_xlfn.XLOOKUP(A3296,[3]!Table13456[No заказа],[3]!Table13456[Цена],"",0,1)</f>
        <v>9333</v>
      </c>
      <c r="H3296" s="2" t="str">
        <f>M01_SETTINGS!$F$2</f>
        <v>KASPI</v>
      </c>
    </row>
    <row r="3297" spans="1:8" x14ac:dyDescent="0.35">
      <c r="A3297" s="2">
        <v>498980964</v>
      </c>
      <c r="B3297" s="3">
        <f>_xlfn.XLOOKUP(A3297,[3]!Table13456[No заказа],[3]!Table13456[Дата
отправки],"",0,1)</f>
        <v>45704</v>
      </c>
      <c r="C3297" s="3"/>
      <c r="D3297" s="3"/>
      <c r="F3297" s="5">
        <f>_xlfn.XLOOKUP(A3297,[3]!Table13456[No заказа],[3]!Table13456[Количество],"",0,1)</f>
        <v>1</v>
      </c>
      <c r="G3297" s="5">
        <f>_xlfn.XLOOKUP(A3297,[3]!Table13456[No заказа],[3]!Table13456[Цена],"",0,1)</f>
        <v>10372</v>
      </c>
      <c r="H3297" s="2" t="str">
        <f>M01_SETTINGS!$F$2</f>
        <v>KASPI</v>
      </c>
    </row>
    <row r="3298" spans="1:8" x14ac:dyDescent="0.35">
      <c r="A3298" s="2">
        <v>498803456</v>
      </c>
      <c r="B3298" s="3">
        <f>_xlfn.XLOOKUP(A3298,[3]!Table13456[No заказа],[3]!Table13456[Дата
отправки],"",0,1)</f>
        <v>45704</v>
      </c>
      <c r="C3298" s="3"/>
      <c r="D3298" s="3"/>
      <c r="F3298" s="5">
        <f>_xlfn.XLOOKUP(A3298,[3]!Table13456[No заказа],[3]!Table13456[Количество],"",0,1)</f>
        <v>1</v>
      </c>
      <c r="G3298" s="5">
        <f>_xlfn.XLOOKUP(A3298,[3]!Table13456[No заказа],[3]!Table13456[Цена],"",0,1)</f>
        <v>9000</v>
      </c>
      <c r="H3298" s="2" t="str">
        <f>M01_SETTINGS!$F$2</f>
        <v>KASPI</v>
      </c>
    </row>
    <row r="3299" spans="1:8" x14ac:dyDescent="0.35">
      <c r="A3299" s="2">
        <v>499051272</v>
      </c>
      <c r="B3299" s="3">
        <f>_xlfn.XLOOKUP(A3299,[3]!Table13456[No заказа],[3]!Table13456[Дата
отправки],"",0,1)</f>
        <v>45704</v>
      </c>
      <c r="C3299" s="3"/>
      <c r="D3299" s="3"/>
      <c r="F3299" s="5">
        <f>_xlfn.XLOOKUP(A3299,[3]!Table13456[No заказа],[3]!Table13456[Количество],"",0,1)</f>
        <v>1</v>
      </c>
      <c r="G3299" s="5">
        <f>_xlfn.XLOOKUP(A3299,[3]!Table13456[No заказа],[3]!Table13456[Цена],"",0,1)</f>
        <v>10231</v>
      </c>
      <c r="H3299" s="2" t="str">
        <f>M01_SETTINGS!$F$2</f>
        <v>KASPI</v>
      </c>
    </row>
    <row r="3300" spans="1:8" x14ac:dyDescent="0.35">
      <c r="A3300" s="2">
        <v>498792328</v>
      </c>
      <c r="B3300" s="3">
        <f>_xlfn.XLOOKUP(A3300,[3]!Table13456[No заказа],[3]!Table13456[Дата
отправки],"",0,1)</f>
        <v>45704</v>
      </c>
      <c r="C3300" s="3"/>
      <c r="D3300" s="3"/>
      <c r="F3300" s="5">
        <f>_xlfn.XLOOKUP(A3300,[3]!Table13456[No заказа],[3]!Table13456[Количество],"",0,1)</f>
        <v>1</v>
      </c>
      <c r="G3300" s="5">
        <f>_xlfn.XLOOKUP(A3300,[3]!Table13456[No заказа],[3]!Table13456[Цена],"",0,1)</f>
        <v>10717</v>
      </c>
      <c r="H3300" s="2" t="str">
        <f>M01_SETTINGS!$F$2</f>
        <v>KASPI</v>
      </c>
    </row>
    <row r="3301" spans="1:8" x14ac:dyDescent="0.35">
      <c r="A3301" s="2">
        <v>498853502</v>
      </c>
      <c r="B3301" s="3">
        <f>_xlfn.XLOOKUP(A3301,[3]!Table13456[No заказа],[3]!Table13456[Дата
отправки],"",0,1)</f>
        <v>45704</v>
      </c>
      <c r="C3301" s="3"/>
      <c r="D3301" s="3"/>
      <c r="F3301" s="5">
        <f>_xlfn.XLOOKUP(A3301,[3]!Table13456[No заказа],[3]!Table13456[Количество],"",0,1)</f>
        <v>1</v>
      </c>
      <c r="G3301" s="5">
        <f>_xlfn.XLOOKUP(A3301,[3]!Table13456[No заказа],[3]!Table13456[Цена],"",0,1)</f>
        <v>9890</v>
      </c>
      <c r="H3301" s="2" t="str">
        <f>M01_SETTINGS!$F$2</f>
        <v>KASPI</v>
      </c>
    </row>
    <row r="3302" spans="1:8" x14ac:dyDescent="0.35">
      <c r="A3302" s="2">
        <v>498526665</v>
      </c>
      <c r="B3302" s="3">
        <f>_xlfn.XLOOKUP(A3302,[3]!Table13456[No заказа],[3]!Table13456[Дата
отправки],"",0,1)</f>
        <v>45704</v>
      </c>
      <c r="C3302" s="3"/>
      <c r="D3302" s="3"/>
      <c r="F3302" s="5">
        <f>_xlfn.XLOOKUP(A3302,[3]!Table13456[No заказа],[3]!Table13456[Количество],"",0,1)</f>
        <v>1</v>
      </c>
      <c r="G3302" s="5">
        <f>_xlfn.XLOOKUP(A3302,[3]!Table13456[No заказа],[3]!Table13456[Цена],"",0,1)</f>
        <v>18650</v>
      </c>
      <c r="H3302" s="2" t="str">
        <f>M01_SETTINGS!$F$2</f>
        <v>KASPI</v>
      </c>
    </row>
    <row r="3303" spans="1:8" x14ac:dyDescent="0.35">
      <c r="A3303" s="2">
        <v>498500952</v>
      </c>
      <c r="B3303" s="3">
        <f>_xlfn.XLOOKUP(A3303,[3]!Table13456[No заказа],[3]!Table13456[Дата
отправки],"",0,1)</f>
        <v>45704</v>
      </c>
      <c r="C3303" s="3"/>
      <c r="D3303" s="3"/>
      <c r="F3303" s="5">
        <f>_xlfn.XLOOKUP(A3303,[3]!Table13456[No заказа],[3]!Table13456[Количество],"",0,1)</f>
        <v>1</v>
      </c>
      <c r="G3303" s="5">
        <f>_xlfn.XLOOKUP(A3303,[3]!Table13456[No заказа],[3]!Table13456[Цена],"",0,1)</f>
        <v>9000</v>
      </c>
      <c r="H3303" s="2" t="str">
        <f>M01_SETTINGS!$F$2</f>
        <v>KASPI</v>
      </c>
    </row>
    <row r="3304" spans="1:8" x14ac:dyDescent="0.35">
      <c r="A3304" s="2">
        <v>499293817</v>
      </c>
      <c r="B3304" s="3">
        <f>_xlfn.XLOOKUP(A3304,[3]!Table13456[No заказа],[3]!Table13456[Дата
отправки],"",0,1)</f>
        <v>45704</v>
      </c>
      <c r="C3304" s="3"/>
      <c r="D3304" s="3"/>
      <c r="F3304" s="5">
        <f>_xlfn.XLOOKUP(A3304,[3]!Table13456[No заказа],[3]!Table13456[Количество],"",0,1)</f>
        <v>1</v>
      </c>
      <c r="G3304" s="5">
        <f>_xlfn.XLOOKUP(A3304,[3]!Table13456[No заказа],[3]!Table13456[Цена],"",0,1)</f>
        <v>10206</v>
      </c>
      <c r="H3304" s="2" t="str">
        <f>M01_SETTINGS!$F$2</f>
        <v>KASPI</v>
      </c>
    </row>
    <row r="3305" spans="1:8" x14ac:dyDescent="0.35">
      <c r="A3305" s="2">
        <v>498909333</v>
      </c>
      <c r="B3305" s="3">
        <f>_xlfn.XLOOKUP(A3305,[3]!Table13456[No заказа],[3]!Table13456[Дата
отправки],"",0,1)</f>
        <v>45704</v>
      </c>
      <c r="C3305" s="3"/>
      <c r="D3305" s="3"/>
      <c r="F3305" s="5">
        <f>_xlfn.XLOOKUP(A3305,[3]!Table13456[No заказа],[3]!Table13456[Количество],"",0,1)</f>
        <v>1</v>
      </c>
      <c r="G3305" s="5">
        <f>_xlfn.XLOOKUP(A3305,[3]!Table13456[No заказа],[3]!Table13456[Цена],"",0,1)</f>
        <v>9000</v>
      </c>
      <c r="H3305" s="2" t="str">
        <f>M01_SETTINGS!$F$2</f>
        <v>KASPI</v>
      </c>
    </row>
    <row r="3306" spans="1:8" x14ac:dyDescent="0.35">
      <c r="A3306" s="2">
        <v>498883674</v>
      </c>
      <c r="B3306" s="3">
        <f>_xlfn.XLOOKUP(A3306,[3]!Table13456[No заказа],[3]!Table13456[Дата
отправки],"",0,1)</f>
        <v>45704</v>
      </c>
      <c r="C3306" s="3"/>
      <c r="D3306" s="3"/>
      <c r="F3306" s="5">
        <f>_xlfn.XLOOKUP(A3306,[3]!Table13456[No заказа],[3]!Table13456[Количество],"",0,1)</f>
        <v>1</v>
      </c>
      <c r="G3306" s="5">
        <f>_xlfn.XLOOKUP(A3306,[3]!Table13456[No заказа],[3]!Table13456[Цена],"",0,1)</f>
        <v>9297</v>
      </c>
      <c r="H3306" s="2" t="str">
        <f>M01_SETTINGS!$F$2</f>
        <v>KASPI</v>
      </c>
    </row>
    <row r="3307" spans="1:8" x14ac:dyDescent="0.35">
      <c r="A3307" s="2">
        <v>498802750</v>
      </c>
      <c r="B3307" s="3">
        <f>_xlfn.XLOOKUP(A3307,[3]!Table13456[No заказа],[3]!Table13456[Дата
отправки],"",0,1)</f>
        <v>45704</v>
      </c>
      <c r="C3307" s="3"/>
      <c r="D3307" s="3"/>
      <c r="F3307" s="5">
        <f>_xlfn.XLOOKUP(A3307,[3]!Table13456[No заказа],[3]!Table13456[Количество],"",0,1)</f>
        <v>1</v>
      </c>
      <c r="G3307" s="5">
        <f>_xlfn.XLOOKUP(A3307,[3]!Table13456[No заказа],[3]!Table13456[Цена],"",0,1)</f>
        <v>10413</v>
      </c>
      <c r="H3307" s="2" t="str">
        <f>M01_SETTINGS!$F$2</f>
        <v>KASPI</v>
      </c>
    </row>
    <row r="3308" spans="1:8" x14ac:dyDescent="0.35">
      <c r="A3308" s="2">
        <v>498709805</v>
      </c>
      <c r="B3308" s="3">
        <f>_xlfn.XLOOKUP(A3308,[3]!Table13456[No заказа],[3]!Table13456[Дата
отправки],"",0,1)</f>
        <v>45704</v>
      </c>
      <c r="C3308" s="3"/>
      <c r="D3308" s="3"/>
      <c r="F3308" s="5">
        <f>_xlfn.XLOOKUP(A3308,[3]!Table13456[No заказа],[3]!Table13456[Количество],"",0,1)</f>
        <v>1</v>
      </c>
      <c r="G3308" s="5">
        <f>_xlfn.XLOOKUP(A3308,[3]!Table13456[No заказа],[3]!Table13456[Цена],"",0,1)</f>
        <v>7282</v>
      </c>
      <c r="H3308" s="2" t="str">
        <f>M01_SETTINGS!$F$2</f>
        <v>KASPI</v>
      </c>
    </row>
    <row r="3309" spans="1:8" x14ac:dyDescent="0.35">
      <c r="A3309" s="2">
        <v>498903210</v>
      </c>
      <c r="B3309" s="3">
        <f>_xlfn.XLOOKUP(A3309,[3]!Table13456[No заказа],[3]!Table13456[Дата
отправки],"",0,1)</f>
        <v>45704</v>
      </c>
      <c r="C3309" s="3"/>
      <c r="D3309" s="3"/>
      <c r="F3309" s="5">
        <f>_xlfn.XLOOKUP(A3309,[3]!Table13456[No заказа],[3]!Table13456[Количество],"",0,1)</f>
        <v>1</v>
      </c>
      <c r="G3309" s="5">
        <f>_xlfn.XLOOKUP(A3309,[3]!Table13456[No заказа],[3]!Table13456[Цена],"",0,1)</f>
        <v>10547</v>
      </c>
      <c r="H3309" s="2" t="str">
        <f>M01_SETTINGS!$F$2</f>
        <v>KASPI</v>
      </c>
    </row>
    <row r="3310" spans="1:8" x14ac:dyDescent="0.35">
      <c r="A3310" s="2">
        <v>498833262</v>
      </c>
      <c r="B3310" s="3">
        <f>_xlfn.XLOOKUP(A3310,[3]!Table13456[No заказа],[3]!Table13456[Дата
отправки],"",0,1)</f>
        <v>45704</v>
      </c>
      <c r="C3310" s="3"/>
      <c r="D3310" s="3"/>
      <c r="F3310" s="5">
        <f>_xlfn.XLOOKUP(A3310,[3]!Table13456[No заказа],[3]!Table13456[Количество],"",0,1)</f>
        <v>1</v>
      </c>
      <c r="G3310" s="5">
        <f>_xlfn.XLOOKUP(A3310,[3]!Table13456[No заказа],[3]!Table13456[Цена],"",0,1)</f>
        <v>9338</v>
      </c>
      <c r="H3310" s="2" t="str">
        <f>M01_SETTINGS!$F$2</f>
        <v>KASPI</v>
      </c>
    </row>
    <row r="3311" spans="1:8" x14ac:dyDescent="0.35">
      <c r="A3311" s="2">
        <v>498698957</v>
      </c>
      <c r="B3311" s="3">
        <f>_xlfn.XLOOKUP(A3311,[3]!Table13456[No заказа],[3]!Table13456[Дата
отправки],"",0,1)</f>
        <v>45704</v>
      </c>
      <c r="C3311" s="3"/>
      <c r="D3311" s="3"/>
      <c r="F3311" s="5">
        <f>_xlfn.XLOOKUP(A3311,[3]!Table13456[No заказа],[3]!Table13456[Количество],"",0,1)</f>
        <v>1</v>
      </c>
      <c r="G3311" s="5">
        <f>_xlfn.XLOOKUP(A3311,[3]!Table13456[No заказа],[3]!Table13456[Цена],"",0,1)</f>
        <v>9000</v>
      </c>
      <c r="H3311" s="2" t="str">
        <f>M01_SETTINGS!$F$2</f>
        <v>KASPI</v>
      </c>
    </row>
    <row r="3312" spans="1:8" x14ac:dyDescent="0.35">
      <c r="A3312" s="2">
        <v>498953883</v>
      </c>
      <c r="B3312" s="3">
        <f>_xlfn.XLOOKUP(A3312,[3]!Table13456[No заказа],[3]!Table13456[Дата
отправки],"",0,1)</f>
        <v>45704</v>
      </c>
      <c r="C3312" s="3"/>
      <c r="D3312" s="3"/>
      <c r="F3312" s="5">
        <f>_xlfn.XLOOKUP(A3312,[3]!Table13456[No заказа],[3]!Table13456[Количество],"",0,1)</f>
        <v>1</v>
      </c>
      <c r="G3312" s="5">
        <f>_xlfn.XLOOKUP(A3312,[3]!Table13456[No заказа],[3]!Table13456[Цена],"",0,1)</f>
        <v>9000</v>
      </c>
      <c r="H3312" s="2" t="str">
        <f>M01_SETTINGS!$F$2</f>
        <v>KASPI</v>
      </c>
    </row>
    <row r="3313" spans="1:8" x14ac:dyDescent="0.35">
      <c r="A3313" s="2">
        <v>498592908</v>
      </c>
      <c r="B3313" s="3">
        <f>_xlfn.XLOOKUP(A3313,[3]!Table13456[No заказа],[3]!Table13456[Дата
отправки],"",0,1)</f>
        <v>45704</v>
      </c>
      <c r="C3313" s="3"/>
      <c r="D3313" s="3"/>
      <c r="F3313" s="5">
        <f>_xlfn.XLOOKUP(A3313,[3]!Table13456[No заказа],[3]!Table13456[Количество],"",0,1)</f>
        <v>1</v>
      </c>
      <c r="G3313" s="5">
        <f>_xlfn.XLOOKUP(A3313,[3]!Table13456[No заказа],[3]!Table13456[Цена],"",0,1)</f>
        <v>9000</v>
      </c>
      <c r="H3313" s="2" t="str">
        <f>M01_SETTINGS!$F$2</f>
        <v>KASPI</v>
      </c>
    </row>
    <row r="3314" spans="1:8" x14ac:dyDescent="0.35">
      <c r="A3314" s="2">
        <v>498565081</v>
      </c>
      <c r="B3314" s="3">
        <f>_xlfn.XLOOKUP(A3314,[3]!Table13456[No заказа],[3]!Table13456[Дата
отправки],"",0,1)</f>
        <v>45704</v>
      </c>
      <c r="C3314" s="3"/>
      <c r="D3314" s="3"/>
      <c r="F3314" s="5">
        <f>_xlfn.XLOOKUP(A3314,[3]!Table13456[No заказа],[3]!Table13456[Количество],"",0,1)</f>
        <v>1</v>
      </c>
      <c r="G3314" s="5">
        <f>_xlfn.XLOOKUP(A3314,[3]!Table13456[No заказа],[3]!Table13456[Цена],"",0,1)</f>
        <v>9000</v>
      </c>
      <c r="H3314" s="2" t="str">
        <f>M01_SETTINGS!$F$2</f>
        <v>KASPI</v>
      </c>
    </row>
    <row r="3315" spans="1:8" x14ac:dyDescent="0.35">
      <c r="A3315" s="2">
        <v>498726720</v>
      </c>
      <c r="B3315" s="3">
        <f>_xlfn.XLOOKUP(A3315,[3]!Table13456[No заказа],[3]!Table13456[Дата
отправки],"",0,1)</f>
        <v>45704</v>
      </c>
      <c r="C3315" s="3"/>
      <c r="D3315" s="3"/>
      <c r="F3315" s="5">
        <f>_xlfn.XLOOKUP(A3315,[3]!Table13456[No заказа],[3]!Table13456[Количество],"",0,1)</f>
        <v>1</v>
      </c>
      <c r="G3315" s="5">
        <f>_xlfn.XLOOKUP(A3315,[3]!Table13456[No заказа],[3]!Table13456[Цена],"",0,1)</f>
        <v>10756</v>
      </c>
      <c r="H3315" s="2" t="str">
        <f>M01_SETTINGS!$F$2</f>
        <v>KASPI</v>
      </c>
    </row>
    <row r="3316" spans="1:8" x14ac:dyDescent="0.35">
      <c r="A3316" s="2">
        <v>498805146</v>
      </c>
      <c r="B3316" s="3">
        <f>_xlfn.XLOOKUP(A3316,[3]!Table13456[No заказа],[3]!Table13456[Дата
отправки],"",0,1)</f>
        <v>45704</v>
      </c>
      <c r="C3316" s="3"/>
      <c r="D3316" s="3"/>
      <c r="F3316" s="5">
        <f>_xlfn.XLOOKUP(A3316,[3]!Table13456[No заказа],[3]!Table13456[Количество],"",0,1)</f>
        <v>1</v>
      </c>
      <c r="G3316" s="5">
        <f>_xlfn.XLOOKUP(A3316,[3]!Table13456[No заказа],[3]!Table13456[Цена],"",0,1)</f>
        <v>9000</v>
      </c>
      <c r="H3316" s="2" t="str">
        <f>M01_SETTINGS!$F$2</f>
        <v>KASPI</v>
      </c>
    </row>
    <row r="3317" spans="1:8" x14ac:dyDescent="0.35">
      <c r="A3317" s="2">
        <v>499091424</v>
      </c>
      <c r="B3317" s="3">
        <f>_xlfn.XLOOKUP(A3317,[3]!Table13456[No заказа],[3]!Table13456[Дата
отправки],"",0,1)</f>
        <v>45704</v>
      </c>
      <c r="C3317" s="3"/>
      <c r="D3317" s="3"/>
      <c r="F3317" s="5">
        <f>_xlfn.XLOOKUP(A3317,[3]!Table13456[No заказа],[3]!Table13456[Количество],"",0,1)</f>
        <v>1</v>
      </c>
      <c r="G3317" s="5">
        <f>_xlfn.XLOOKUP(A3317,[3]!Table13456[No заказа],[3]!Table13456[Цена],"",0,1)</f>
        <v>9557</v>
      </c>
      <c r="H3317" s="2" t="str">
        <f>M01_SETTINGS!$F$2</f>
        <v>KASPI</v>
      </c>
    </row>
    <row r="3318" spans="1:8" x14ac:dyDescent="0.35">
      <c r="A3318" s="2">
        <v>498526665</v>
      </c>
      <c r="B3318" s="3">
        <f>_xlfn.XLOOKUP(A3318,[3]!Table13456[No заказа],[3]!Table13456[Дата
отправки],"",0,1)</f>
        <v>45704</v>
      </c>
      <c r="C3318" s="3"/>
      <c r="D3318" s="3"/>
      <c r="F3318" s="5">
        <f>_xlfn.XLOOKUP(A3318,[3]!Table13456[No заказа],[3]!Table13456[Количество],"",0,1)</f>
        <v>1</v>
      </c>
      <c r="G3318" s="5">
        <f>_xlfn.XLOOKUP(A3318,[3]!Table13456[No заказа],[3]!Table13456[Цена],"",0,1)</f>
        <v>18650</v>
      </c>
      <c r="H3318" s="2" t="str">
        <f>M01_SETTINGS!$F$2</f>
        <v>KASPI</v>
      </c>
    </row>
    <row r="3319" spans="1:8" x14ac:dyDescent="0.35">
      <c r="A3319" s="2">
        <v>498709805</v>
      </c>
      <c r="B3319" s="3">
        <f>_xlfn.XLOOKUP(A3319,[3]!Table13456[No заказа],[3]!Table13456[Дата
отправки],"",0,1)</f>
        <v>45704</v>
      </c>
      <c r="C3319" s="3"/>
      <c r="D3319" s="3"/>
      <c r="F3319" s="5">
        <f>_xlfn.XLOOKUP(A3319,[3]!Table13456[No заказа],[3]!Table13456[Количество],"",0,1)</f>
        <v>1</v>
      </c>
      <c r="G3319" s="5">
        <f>_xlfn.XLOOKUP(A3319,[3]!Table13456[No заказа],[3]!Table13456[Цена],"",0,1)</f>
        <v>7282</v>
      </c>
      <c r="H3319" s="2" t="str">
        <f>M01_SETTINGS!$F$2</f>
        <v>KASPI</v>
      </c>
    </row>
    <row r="3320" spans="1:8" x14ac:dyDescent="0.35">
      <c r="A3320" s="2">
        <v>498588821</v>
      </c>
      <c r="B3320" s="3">
        <f>_xlfn.XLOOKUP(A3320,[3]!Table13456[No заказа],[3]!Table13456[Дата
отправки],"",0,1)</f>
        <v>45704</v>
      </c>
      <c r="C3320" s="3"/>
      <c r="D3320" s="3"/>
      <c r="F3320" s="5">
        <f>_xlfn.XLOOKUP(A3320,[3]!Table13456[No заказа],[3]!Table13456[Количество],"",0,1)</f>
        <v>1</v>
      </c>
      <c r="G3320" s="5">
        <f>_xlfn.XLOOKUP(A3320,[3]!Table13456[No заказа],[3]!Table13456[Цена],"",0,1)</f>
        <v>5990</v>
      </c>
      <c r="H3320" s="2" t="str">
        <f>M01_SETTINGS!$F$2</f>
        <v>KASPI</v>
      </c>
    </row>
    <row r="3321" spans="1:8" x14ac:dyDescent="0.35">
      <c r="A3321" s="2">
        <v>498994262</v>
      </c>
      <c r="B3321" s="3">
        <f>_xlfn.XLOOKUP(A3321,[3]!Table13456[No заказа],[3]!Table13456[Дата
отправки],"",0,1)</f>
        <v>45704</v>
      </c>
      <c r="C3321" s="3"/>
      <c r="D3321" s="3"/>
      <c r="F3321" s="5">
        <f>_xlfn.XLOOKUP(A3321,[3]!Table13456[No заказа],[3]!Table13456[Количество],"",0,1)</f>
        <v>1</v>
      </c>
      <c r="G3321" s="5">
        <f>_xlfn.XLOOKUP(A3321,[3]!Table13456[No заказа],[3]!Table13456[Цена],"",0,1)</f>
        <v>14990</v>
      </c>
      <c r="H3321" s="2" t="str">
        <f>M01_SETTINGS!$F$2</f>
        <v>KASPI</v>
      </c>
    </row>
    <row r="3322" spans="1:8" x14ac:dyDescent="0.35">
      <c r="A3322" s="2">
        <v>498897486</v>
      </c>
      <c r="B3322" s="3">
        <f>_xlfn.XLOOKUP(A3322,[3]!Table13456[No заказа],[3]!Table13456[Дата
отправки],"",0,1)</f>
        <v>45704</v>
      </c>
      <c r="C3322" s="3"/>
      <c r="D3322" s="3"/>
      <c r="F3322" s="5">
        <f>_xlfn.XLOOKUP(A3322,[3]!Table13456[No заказа],[3]!Table13456[Количество],"",0,1)</f>
        <v>1</v>
      </c>
      <c r="G3322" s="5">
        <f>_xlfn.XLOOKUP(A3322,[3]!Table13456[No заказа],[3]!Table13456[Цена],"",0,1)</f>
        <v>14990</v>
      </c>
      <c r="H3322" s="2" t="str">
        <f>M01_SETTINGS!$F$2</f>
        <v>KASPI</v>
      </c>
    </row>
    <row r="3323" spans="1:8" x14ac:dyDescent="0.35">
      <c r="A3323" s="2">
        <v>498826262</v>
      </c>
      <c r="B3323" s="3">
        <f>_xlfn.XLOOKUP(A3323,[3]!Table13456[No заказа],[3]!Table13456[Дата
отправки],"",0,1)</f>
        <v>45704</v>
      </c>
      <c r="C3323" s="3"/>
      <c r="D3323" s="3"/>
      <c r="F3323" s="5">
        <f>_xlfn.XLOOKUP(A3323,[3]!Table13456[No заказа],[3]!Table13456[Количество],"",0,1)</f>
        <v>1</v>
      </c>
      <c r="G3323" s="5">
        <f>_xlfn.XLOOKUP(A3323,[3]!Table13456[No заказа],[3]!Table13456[Цена],"",0,1)</f>
        <v>14990</v>
      </c>
      <c r="H3323" s="2" t="str">
        <f>M01_SETTINGS!$F$2</f>
        <v>KASPI</v>
      </c>
    </row>
    <row r="3324" spans="1:8" x14ac:dyDescent="0.35">
      <c r="A3324" s="2">
        <v>498542758</v>
      </c>
      <c r="B3324" s="3">
        <f>_xlfn.XLOOKUP(A3324,[3]!Table13456[No заказа],[3]!Table13456[Дата
отправки],"",0,1)</f>
        <v>45704</v>
      </c>
      <c r="C3324" s="3"/>
      <c r="D3324" s="3"/>
      <c r="F3324" s="5">
        <f>_xlfn.XLOOKUP(A3324,[3]!Table13456[No заказа],[3]!Table13456[Количество],"",0,1)</f>
        <v>1</v>
      </c>
      <c r="G3324" s="5">
        <f>_xlfn.XLOOKUP(A3324,[3]!Table13456[No заказа],[3]!Table13456[Цена],"",0,1)</f>
        <v>14990</v>
      </c>
      <c r="H3324" s="2" t="str">
        <f>M01_SETTINGS!$F$2</f>
        <v>KASPI</v>
      </c>
    </row>
    <row r="3325" spans="1:8" x14ac:dyDescent="0.35">
      <c r="A3325" s="2">
        <v>499162012</v>
      </c>
      <c r="B3325" s="3">
        <f>_xlfn.XLOOKUP(A3325,[3]!Table13456[No заказа],[3]!Table13456[Дата
отправки],"",0,1)</f>
        <v>45704</v>
      </c>
      <c r="C3325" s="3"/>
      <c r="D3325" s="3"/>
      <c r="F3325" s="5">
        <f>_xlfn.XLOOKUP(A3325,[3]!Table13456[No заказа],[3]!Table13456[Количество],"",0,1)</f>
        <v>1</v>
      </c>
      <c r="G3325" s="5">
        <f>_xlfn.XLOOKUP(A3325,[3]!Table13456[No заказа],[3]!Table13456[Цена],"",0,1)</f>
        <v>14990</v>
      </c>
      <c r="H3325" s="2" t="str">
        <f>M01_SETTINGS!$F$2</f>
        <v>KASPI</v>
      </c>
    </row>
    <row r="3326" spans="1:8" x14ac:dyDescent="0.35">
      <c r="A3326" s="2">
        <v>498771267</v>
      </c>
      <c r="B3326" s="3">
        <f>_xlfn.XLOOKUP(A3326,[3]!Table13456[No заказа],[3]!Table13456[Дата
отправки],"",0,1)</f>
        <v>45704</v>
      </c>
      <c r="C3326" s="3"/>
      <c r="D3326" s="3"/>
      <c r="F3326" s="5">
        <f>_xlfn.XLOOKUP(A3326,[3]!Table13456[No заказа],[3]!Table13456[Количество],"",0,1)</f>
        <v>1</v>
      </c>
      <c r="G3326" s="5">
        <f>_xlfn.XLOOKUP(A3326,[3]!Table13456[No заказа],[3]!Table13456[Цена],"",0,1)</f>
        <v>14990</v>
      </c>
      <c r="H3326" s="2" t="str">
        <f>M01_SETTINGS!$F$2</f>
        <v>KASPI</v>
      </c>
    </row>
    <row r="3327" spans="1:8" x14ac:dyDescent="0.35">
      <c r="A3327" s="2">
        <v>498770128</v>
      </c>
      <c r="B3327" s="3">
        <f>_xlfn.XLOOKUP(A3327,[3]!Table13456[No заказа],[3]!Table13456[Дата
отправки],"",0,1)</f>
        <v>45704</v>
      </c>
      <c r="C3327" s="3"/>
      <c r="D3327" s="3"/>
      <c r="F3327" s="5">
        <f>_xlfn.XLOOKUP(A3327,[3]!Table13456[No заказа],[3]!Table13456[Количество],"",0,1)</f>
        <v>1</v>
      </c>
      <c r="G3327" s="5">
        <f>_xlfn.XLOOKUP(A3327,[3]!Table13456[No заказа],[3]!Table13456[Цена],"",0,1)</f>
        <v>14990</v>
      </c>
      <c r="H3327" s="2" t="str">
        <f>M01_SETTINGS!$F$2</f>
        <v>KASPI</v>
      </c>
    </row>
    <row r="3328" spans="1:8" x14ac:dyDescent="0.35">
      <c r="A3328" s="2">
        <v>498581971</v>
      </c>
      <c r="B3328" s="3">
        <f>_xlfn.XLOOKUP(A3328,[3]!Table13456[No заказа],[3]!Table13456[Дата
отправки],"",0,1)</f>
        <v>45704</v>
      </c>
      <c r="C3328" s="3"/>
      <c r="D3328" s="3"/>
      <c r="F3328" s="5">
        <f>_xlfn.XLOOKUP(A3328,[3]!Table13456[No заказа],[3]!Table13456[Количество],"",0,1)</f>
        <v>1</v>
      </c>
      <c r="G3328" s="5">
        <f>_xlfn.XLOOKUP(A3328,[3]!Table13456[No заказа],[3]!Table13456[Цена],"",0,1)</f>
        <v>14990</v>
      </c>
      <c r="H3328" s="2" t="str">
        <f>M01_SETTINGS!$F$2</f>
        <v>KASPI</v>
      </c>
    </row>
    <row r="3329" spans="1:8" x14ac:dyDescent="0.35">
      <c r="A3329" s="2">
        <v>498964769</v>
      </c>
      <c r="B3329" s="3">
        <f>_xlfn.XLOOKUP(A3329,[3]!Table13456[No заказа],[3]!Table13456[Дата
отправки],"",0,1)</f>
        <v>45704</v>
      </c>
      <c r="C3329" s="3"/>
      <c r="D3329" s="3"/>
      <c r="F3329" s="5">
        <f>_xlfn.XLOOKUP(A3329,[3]!Table13456[No заказа],[3]!Table13456[Количество],"",0,1)</f>
        <v>1</v>
      </c>
      <c r="G3329" s="5">
        <f>_xlfn.XLOOKUP(A3329,[3]!Table13456[No заказа],[3]!Table13456[Цена],"",0,1)</f>
        <v>9259</v>
      </c>
      <c r="H3329" s="2" t="str">
        <f>M01_SETTINGS!$F$2</f>
        <v>KASPI</v>
      </c>
    </row>
    <row r="3330" spans="1:8" x14ac:dyDescent="0.35">
      <c r="A3330" s="2">
        <v>498691515</v>
      </c>
      <c r="B3330" s="3">
        <f>_xlfn.XLOOKUP(A3330,[3]!Table13456[No заказа],[3]!Table13456[Дата
отправки],"",0,1)</f>
        <v>45704</v>
      </c>
      <c r="C3330" s="3"/>
      <c r="D3330" s="3"/>
      <c r="F3330" s="5">
        <f>_xlfn.XLOOKUP(A3330,[3]!Table13456[No заказа],[3]!Table13456[Количество],"",0,1)</f>
        <v>1</v>
      </c>
      <c r="G3330" s="5">
        <f>_xlfn.XLOOKUP(A3330,[3]!Table13456[No заказа],[3]!Table13456[Цена],"",0,1)</f>
        <v>14990</v>
      </c>
      <c r="H3330" s="2" t="str">
        <f>M01_SETTINGS!$F$2</f>
        <v>KASPI</v>
      </c>
    </row>
    <row r="3331" spans="1:8" x14ac:dyDescent="0.35">
      <c r="A3331" s="2">
        <v>498875056</v>
      </c>
      <c r="B3331" s="3">
        <f>_xlfn.XLOOKUP(A3331,[3]!Table13456[No заказа],[3]!Table13456[Дата
отправки],"",0,1)</f>
        <v>45704</v>
      </c>
      <c r="C3331" s="3"/>
      <c r="D3331" s="3"/>
      <c r="F3331" s="5">
        <f>_xlfn.XLOOKUP(A3331,[3]!Table13456[No заказа],[3]!Table13456[Количество],"",0,1)</f>
        <v>1</v>
      </c>
      <c r="G3331" s="5">
        <f>_xlfn.XLOOKUP(A3331,[3]!Table13456[No заказа],[3]!Table13456[Цена],"",0,1)</f>
        <v>9313</v>
      </c>
      <c r="H3331" s="2" t="str">
        <f>M01_SETTINGS!$F$2</f>
        <v>KASPI</v>
      </c>
    </row>
    <row r="3332" spans="1:8" x14ac:dyDescent="0.35">
      <c r="A3332" s="2">
        <v>498947420</v>
      </c>
      <c r="B3332" s="3">
        <f>_xlfn.XLOOKUP(A3332,[3]!Table13456[No заказа],[3]!Table13456[Дата
отправки],"",0,1)</f>
        <v>45704</v>
      </c>
      <c r="C3332" s="3"/>
      <c r="D3332" s="3"/>
      <c r="F3332" s="5">
        <f>_xlfn.XLOOKUP(A3332,[3]!Table13456[No заказа],[3]!Table13456[Количество],"",0,1)</f>
        <v>1</v>
      </c>
      <c r="G3332" s="5">
        <f>_xlfn.XLOOKUP(A3332,[3]!Table13456[No заказа],[3]!Table13456[Цена],"",0,1)</f>
        <v>9999</v>
      </c>
      <c r="H3332" s="2" t="str">
        <f>M01_SETTINGS!$F$2</f>
        <v>KASPI</v>
      </c>
    </row>
    <row r="3333" spans="1:8" x14ac:dyDescent="0.35">
      <c r="A3333" s="2">
        <v>498648126</v>
      </c>
      <c r="B3333" s="3">
        <f>_xlfn.XLOOKUP(A3333,[3]!Table13456[No заказа],[3]!Table13456[Дата
отправки],"",0,1)</f>
        <v>45704</v>
      </c>
      <c r="C3333" s="3"/>
      <c r="D3333" s="3"/>
      <c r="F3333" s="5">
        <f>_xlfn.XLOOKUP(A3333,[3]!Table13456[No заказа],[3]!Table13456[Количество],"",0,1)</f>
        <v>1</v>
      </c>
      <c r="G3333" s="5">
        <f>_xlfn.XLOOKUP(A3333,[3]!Table13456[No заказа],[3]!Table13456[Цена],"",0,1)</f>
        <v>9000</v>
      </c>
      <c r="H3333" s="2" t="str">
        <f>M01_SETTINGS!$F$2</f>
        <v>KASPI</v>
      </c>
    </row>
    <row r="3334" spans="1:8" x14ac:dyDescent="0.35">
      <c r="A3334" s="2">
        <v>499059046</v>
      </c>
      <c r="B3334" s="3">
        <f>_xlfn.XLOOKUP(A3334,[3]!Table13456[No заказа],[3]!Table13456[Дата
отправки],"",0,1)</f>
        <v>45704</v>
      </c>
      <c r="C3334" s="3"/>
      <c r="D3334" s="3"/>
      <c r="F3334" s="5">
        <f>_xlfn.XLOOKUP(A3334,[3]!Table13456[No заказа],[3]!Table13456[Количество],"",0,1)</f>
        <v>1</v>
      </c>
      <c r="G3334" s="5">
        <f>_xlfn.XLOOKUP(A3334,[3]!Table13456[No заказа],[3]!Table13456[Цена],"",0,1)</f>
        <v>9225</v>
      </c>
      <c r="H3334" s="2" t="str">
        <f>M01_SETTINGS!$F$2</f>
        <v>KASPI</v>
      </c>
    </row>
    <row r="3335" spans="1:8" x14ac:dyDescent="0.35">
      <c r="A3335" s="2">
        <v>498579887</v>
      </c>
      <c r="B3335" s="3">
        <f>_xlfn.XLOOKUP(A3335,[3]!Table13456[No заказа],[3]!Table13456[Дата
отправки],"",0,1)</f>
        <v>45704</v>
      </c>
      <c r="C3335" s="3"/>
      <c r="D3335" s="3"/>
      <c r="F3335" s="5">
        <f>_xlfn.XLOOKUP(A3335,[3]!Table13456[No заказа],[3]!Table13456[Количество],"",0,1)</f>
        <v>1</v>
      </c>
      <c r="G3335" s="5">
        <f>_xlfn.XLOOKUP(A3335,[3]!Table13456[No заказа],[3]!Table13456[Цена],"",0,1)</f>
        <v>8999</v>
      </c>
      <c r="H3335" s="2" t="str">
        <f>M01_SETTINGS!$F$2</f>
        <v>KASPI</v>
      </c>
    </row>
    <row r="3336" spans="1:8" x14ac:dyDescent="0.35">
      <c r="A3336" s="2">
        <v>498795190</v>
      </c>
      <c r="B3336" s="3">
        <f>_xlfn.XLOOKUP(A3336,[3]!Table13456[No заказа],[3]!Table13456[Дата
отправки],"",0,1)</f>
        <v>45704</v>
      </c>
      <c r="C3336" s="3"/>
      <c r="D3336" s="3"/>
      <c r="F3336" s="5">
        <f>_xlfn.XLOOKUP(A3336,[3]!Table13456[No заказа],[3]!Table13456[Количество],"",0,1)</f>
        <v>1</v>
      </c>
      <c r="G3336" s="5">
        <f>_xlfn.XLOOKUP(A3336,[3]!Table13456[No заказа],[3]!Table13456[Цена],"",0,1)</f>
        <v>8989</v>
      </c>
      <c r="H3336" s="2" t="str">
        <f>M01_SETTINGS!$F$2</f>
        <v>KASPI</v>
      </c>
    </row>
    <row r="3337" spans="1:8" x14ac:dyDescent="0.35">
      <c r="A3337" s="2">
        <v>498716109</v>
      </c>
      <c r="B3337" s="3">
        <f>_xlfn.XLOOKUP(A3337,[3]!Table13456[No заказа],[3]!Table13456[Дата
отправки],"",0,1)</f>
        <v>45704</v>
      </c>
      <c r="C3337" s="3"/>
      <c r="D3337" s="3"/>
      <c r="F3337" s="5">
        <f>_xlfn.XLOOKUP(A3337,[3]!Table13456[No заказа],[3]!Table13456[Количество],"",0,1)</f>
        <v>1</v>
      </c>
      <c r="G3337" s="5">
        <f>_xlfn.XLOOKUP(A3337,[3]!Table13456[No заказа],[3]!Table13456[Цена],"",0,1)</f>
        <v>8997</v>
      </c>
      <c r="H3337" s="2" t="str">
        <f>M01_SETTINGS!$F$2</f>
        <v>KASPI</v>
      </c>
    </row>
    <row r="3338" spans="1:8" x14ac:dyDescent="0.35">
      <c r="A3338" s="2">
        <v>498421247</v>
      </c>
      <c r="B3338" s="3">
        <f>_xlfn.XLOOKUP(A3338,[3]!Table13456[No заказа],[3]!Table13456[Дата
отправки],"",0,1)</f>
        <v>45704</v>
      </c>
      <c r="C3338" s="3"/>
      <c r="D3338" s="3"/>
      <c r="F3338" s="5">
        <f>_xlfn.XLOOKUP(A3338,[3]!Table13456[No заказа],[3]!Table13456[Количество],"",0,1)</f>
        <v>1</v>
      </c>
      <c r="G3338" s="5">
        <f>_xlfn.XLOOKUP(A3338,[3]!Table13456[No заказа],[3]!Table13456[Цена],"",0,1)</f>
        <v>9000</v>
      </c>
      <c r="H3338" s="2" t="str">
        <f>M01_SETTINGS!$F$2</f>
        <v>KASPI</v>
      </c>
    </row>
    <row r="3339" spans="1:8" x14ac:dyDescent="0.35">
      <c r="A3339" s="2">
        <v>497766703</v>
      </c>
      <c r="B3339" s="3">
        <f>_xlfn.XLOOKUP(A3339,[3]!Table13456[No заказа],[3]!Table13456[Дата
отправки],"",0,1)</f>
        <v>45703</v>
      </c>
      <c r="C3339" s="3"/>
      <c r="D3339" s="3"/>
      <c r="F3339" s="5">
        <f>_xlfn.XLOOKUP(A3339,[3]!Table13456[No заказа],[3]!Table13456[Количество],"",0,1)</f>
        <v>1</v>
      </c>
      <c r="G3339" s="5">
        <f>_xlfn.XLOOKUP(A3339,[3]!Table13456[No заказа],[3]!Table13456[Цена],"",0,1)</f>
        <v>9000</v>
      </c>
      <c r="H3339" s="2" t="str">
        <f>M01_SETTINGS!$F$2</f>
        <v>KASPI</v>
      </c>
    </row>
    <row r="3340" spans="1:8" x14ac:dyDescent="0.35">
      <c r="A3340" s="2">
        <v>497939638</v>
      </c>
      <c r="B3340" s="3">
        <f>_xlfn.XLOOKUP(A3340,[3]!Table13456[No заказа],[3]!Table13456[Дата
отправки],"",0,1)</f>
        <v>45703</v>
      </c>
      <c r="C3340" s="3"/>
      <c r="D3340" s="3"/>
      <c r="F3340" s="5">
        <f>_xlfn.XLOOKUP(A3340,[3]!Table13456[No заказа],[3]!Table13456[Количество],"",0,1)</f>
        <v>1</v>
      </c>
      <c r="G3340" s="5">
        <f>_xlfn.XLOOKUP(A3340,[3]!Table13456[No заказа],[3]!Table13456[Цена],"",0,1)</f>
        <v>9000</v>
      </c>
      <c r="H3340" s="2" t="str">
        <f>M01_SETTINGS!$F$2</f>
        <v>KASPI</v>
      </c>
    </row>
    <row r="3341" spans="1:8" x14ac:dyDescent="0.35">
      <c r="A3341" s="2">
        <v>497664364</v>
      </c>
      <c r="B3341" s="3">
        <f>_xlfn.XLOOKUP(A3341,[3]!Table13456[No заказа],[3]!Table13456[Дата
отправки],"",0,1)</f>
        <v>45703</v>
      </c>
      <c r="C3341" s="3"/>
      <c r="D3341" s="3"/>
      <c r="F3341" s="5">
        <f>_xlfn.XLOOKUP(A3341,[3]!Table13456[No заказа],[3]!Table13456[Количество],"",0,1)</f>
        <v>1</v>
      </c>
      <c r="G3341" s="5">
        <f>_xlfn.XLOOKUP(A3341,[3]!Table13456[No заказа],[3]!Table13456[Цена],"",0,1)</f>
        <v>9000</v>
      </c>
      <c r="H3341" s="2" t="str">
        <f>M01_SETTINGS!$F$2</f>
        <v>KASPI</v>
      </c>
    </row>
    <row r="3342" spans="1:8" x14ac:dyDescent="0.35">
      <c r="A3342" s="2">
        <v>497731653</v>
      </c>
      <c r="B3342" s="3">
        <f>_xlfn.XLOOKUP(A3342,[3]!Table13456[No заказа],[3]!Table13456[Дата
отправки],"",0,1)</f>
        <v>45703</v>
      </c>
      <c r="C3342" s="3"/>
      <c r="D3342" s="3"/>
      <c r="F3342" s="5">
        <f>_xlfn.XLOOKUP(A3342,[3]!Table13456[No заказа],[3]!Table13456[Количество],"",0,1)</f>
        <v>1</v>
      </c>
      <c r="G3342" s="5">
        <f>_xlfn.XLOOKUP(A3342,[3]!Table13456[No заказа],[3]!Table13456[Цена],"",0,1)</f>
        <v>9000</v>
      </c>
      <c r="H3342" s="2" t="str">
        <f>M01_SETTINGS!$F$2</f>
        <v>KASPI</v>
      </c>
    </row>
    <row r="3343" spans="1:8" x14ac:dyDescent="0.35">
      <c r="A3343" s="2">
        <v>497841449</v>
      </c>
      <c r="B3343" s="3">
        <f>_xlfn.XLOOKUP(A3343,[3]!Table13456[No заказа],[3]!Table13456[Дата
отправки],"",0,1)</f>
        <v>45703</v>
      </c>
      <c r="C3343" s="3"/>
      <c r="D3343" s="3"/>
      <c r="F3343" s="5">
        <f>_xlfn.XLOOKUP(A3343,[3]!Table13456[No заказа],[3]!Table13456[Количество],"",0,1)</f>
        <v>1</v>
      </c>
      <c r="G3343" s="5">
        <f>_xlfn.XLOOKUP(A3343,[3]!Table13456[No заказа],[3]!Table13456[Цена],"",0,1)</f>
        <v>10126</v>
      </c>
      <c r="H3343" s="2" t="str">
        <f>M01_SETTINGS!$F$2</f>
        <v>KASPI</v>
      </c>
    </row>
    <row r="3344" spans="1:8" x14ac:dyDescent="0.35">
      <c r="A3344" s="2">
        <v>497794323</v>
      </c>
      <c r="B3344" s="3">
        <f>_xlfn.XLOOKUP(A3344,[3]!Table13456[No заказа],[3]!Table13456[Дата
отправки],"",0,1)</f>
        <v>45703</v>
      </c>
      <c r="C3344" s="3"/>
      <c r="D3344" s="3"/>
      <c r="F3344" s="5">
        <f>_xlfn.XLOOKUP(A3344,[3]!Table13456[No заказа],[3]!Table13456[Количество],"",0,1)</f>
        <v>1</v>
      </c>
      <c r="G3344" s="5">
        <f>_xlfn.XLOOKUP(A3344,[3]!Table13456[No заказа],[3]!Table13456[Цена],"",0,1)</f>
        <v>9377</v>
      </c>
      <c r="H3344" s="2" t="str">
        <f>M01_SETTINGS!$F$2</f>
        <v>KASPI</v>
      </c>
    </row>
    <row r="3345" spans="1:8" x14ac:dyDescent="0.35">
      <c r="A3345" s="2">
        <v>498332444</v>
      </c>
      <c r="B3345" s="3">
        <f>_xlfn.XLOOKUP(A3345,[3]!Table13456[No заказа],[3]!Table13456[Дата
отправки],"",0,1)</f>
        <v>45703</v>
      </c>
      <c r="C3345" s="3"/>
      <c r="D3345" s="3"/>
      <c r="F3345" s="5">
        <f>_xlfn.XLOOKUP(A3345,[3]!Table13456[No заказа],[3]!Table13456[Количество],"",0,1)</f>
        <v>1</v>
      </c>
      <c r="G3345" s="5">
        <f>_xlfn.XLOOKUP(A3345,[3]!Table13456[No заказа],[3]!Table13456[Цена],"",0,1)</f>
        <v>10444</v>
      </c>
      <c r="H3345" s="2" t="str">
        <f>M01_SETTINGS!$F$2</f>
        <v>KASPI</v>
      </c>
    </row>
    <row r="3346" spans="1:8" x14ac:dyDescent="0.35">
      <c r="A3346" s="2">
        <v>498289883</v>
      </c>
      <c r="B3346" s="3">
        <f>_xlfn.XLOOKUP(A3346,[3]!Table13456[No заказа],[3]!Table13456[Дата
отправки],"",0,1)</f>
        <v>45703</v>
      </c>
      <c r="C3346" s="3"/>
      <c r="D3346" s="3"/>
      <c r="F3346" s="5">
        <f>_xlfn.XLOOKUP(A3346,[3]!Table13456[No заказа],[3]!Table13456[Количество],"",0,1)</f>
        <v>1</v>
      </c>
      <c r="G3346" s="5">
        <f>_xlfn.XLOOKUP(A3346,[3]!Table13456[No заказа],[3]!Table13456[Цена],"",0,1)</f>
        <v>11349</v>
      </c>
      <c r="H3346" s="2" t="str">
        <f>M01_SETTINGS!$F$2</f>
        <v>KASPI</v>
      </c>
    </row>
    <row r="3347" spans="1:8" x14ac:dyDescent="0.35">
      <c r="A3347" s="2">
        <v>498156416</v>
      </c>
      <c r="B3347" s="3">
        <f>_xlfn.XLOOKUP(A3347,[3]!Table13456[No заказа],[3]!Table13456[Дата
отправки],"",0,1)</f>
        <v>45703</v>
      </c>
      <c r="C3347" s="3"/>
      <c r="D3347" s="3"/>
      <c r="F3347" s="5">
        <f>_xlfn.XLOOKUP(A3347,[3]!Table13456[No заказа],[3]!Table13456[Количество],"",0,1)</f>
        <v>1</v>
      </c>
      <c r="G3347" s="5">
        <f>_xlfn.XLOOKUP(A3347,[3]!Table13456[No заказа],[3]!Table13456[Цена],"",0,1)</f>
        <v>10599</v>
      </c>
      <c r="H3347" s="2" t="str">
        <f>M01_SETTINGS!$F$2</f>
        <v>KASPI</v>
      </c>
    </row>
    <row r="3348" spans="1:8" x14ac:dyDescent="0.35">
      <c r="A3348" s="2">
        <v>497799140</v>
      </c>
      <c r="B3348" s="3">
        <f>_xlfn.XLOOKUP(A3348,[3]!Table13456[No заказа],[3]!Table13456[Дата
отправки],"",0,1)</f>
        <v>45703</v>
      </c>
      <c r="C3348" s="3"/>
      <c r="D3348" s="3"/>
      <c r="F3348" s="5">
        <f>_xlfn.XLOOKUP(A3348,[3]!Table13456[No заказа],[3]!Table13456[Количество],"",0,1)</f>
        <v>1</v>
      </c>
      <c r="G3348" s="5">
        <f>_xlfn.XLOOKUP(A3348,[3]!Table13456[No заказа],[3]!Table13456[Цена],"",0,1)</f>
        <v>9451</v>
      </c>
      <c r="H3348" s="2" t="str">
        <f>M01_SETTINGS!$F$2</f>
        <v>KASPI</v>
      </c>
    </row>
    <row r="3349" spans="1:8" x14ac:dyDescent="0.35">
      <c r="A3349" s="2">
        <v>498095021</v>
      </c>
      <c r="B3349" s="3">
        <f>_xlfn.XLOOKUP(A3349,[3]!Table13456[No заказа],[3]!Table13456[Дата
отправки],"",0,1)</f>
        <v>45703</v>
      </c>
      <c r="C3349" s="3"/>
      <c r="D3349" s="3"/>
      <c r="F3349" s="5">
        <f>_xlfn.XLOOKUP(A3349,[3]!Table13456[No заказа],[3]!Table13456[Количество],"",0,1)</f>
        <v>1</v>
      </c>
      <c r="G3349" s="5">
        <f>_xlfn.XLOOKUP(A3349,[3]!Table13456[No заказа],[3]!Table13456[Цена],"",0,1)</f>
        <v>9000</v>
      </c>
      <c r="H3349" s="2" t="str">
        <f>M01_SETTINGS!$F$2</f>
        <v>KASPI</v>
      </c>
    </row>
    <row r="3350" spans="1:8" x14ac:dyDescent="0.35">
      <c r="A3350" s="2">
        <v>497696814</v>
      </c>
      <c r="B3350" s="3">
        <f>_xlfn.XLOOKUP(A3350,[3]!Table13456[No заказа],[3]!Table13456[Дата
отправки],"",0,1)</f>
        <v>45703</v>
      </c>
      <c r="C3350" s="3"/>
      <c r="D3350" s="3"/>
      <c r="F3350" s="5">
        <f>_xlfn.XLOOKUP(A3350,[3]!Table13456[No заказа],[3]!Table13456[Количество],"",0,1)</f>
        <v>1</v>
      </c>
      <c r="G3350" s="5">
        <f>_xlfn.XLOOKUP(A3350,[3]!Table13456[No заказа],[3]!Table13456[Цена],"",0,1)</f>
        <v>9000</v>
      </c>
      <c r="H3350" s="2" t="str">
        <f>M01_SETTINGS!$F$2</f>
        <v>KASPI</v>
      </c>
    </row>
    <row r="3351" spans="1:8" x14ac:dyDescent="0.35">
      <c r="A3351" s="2">
        <v>498405070</v>
      </c>
      <c r="B3351" s="3">
        <f>_xlfn.XLOOKUP(A3351,[3]!Table13456[No заказа],[3]!Table13456[Дата
отправки],"",0,1)</f>
        <v>45703</v>
      </c>
      <c r="C3351" s="3"/>
      <c r="D3351" s="3"/>
      <c r="F3351" s="5">
        <f>_xlfn.XLOOKUP(A3351,[3]!Table13456[No заказа],[3]!Table13456[Количество],"",0,1)</f>
        <v>1</v>
      </c>
      <c r="G3351" s="5">
        <f>_xlfn.XLOOKUP(A3351,[3]!Table13456[No заказа],[3]!Table13456[Цена],"",0,1)</f>
        <v>12730</v>
      </c>
      <c r="H3351" s="2" t="str">
        <f>M01_SETTINGS!$F$2</f>
        <v>KASPI</v>
      </c>
    </row>
    <row r="3352" spans="1:8" x14ac:dyDescent="0.35">
      <c r="A3352" s="2">
        <v>497920607</v>
      </c>
      <c r="B3352" s="3">
        <f>_xlfn.XLOOKUP(A3352,[3]!Table13456[No заказа],[3]!Table13456[Дата
отправки],"",0,1)</f>
        <v>45703</v>
      </c>
      <c r="C3352" s="3"/>
      <c r="D3352" s="3"/>
      <c r="F3352" s="5">
        <f>_xlfn.XLOOKUP(A3352,[3]!Table13456[No заказа],[3]!Table13456[Количество],"",0,1)</f>
        <v>1</v>
      </c>
      <c r="G3352" s="5">
        <f>_xlfn.XLOOKUP(A3352,[3]!Table13456[No заказа],[3]!Table13456[Цена],"",0,1)</f>
        <v>9000</v>
      </c>
      <c r="H3352" s="2" t="str">
        <f>M01_SETTINGS!$F$2</f>
        <v>KASPI</v>
      </c>
    </row>
    <row r="3353" spans="1:8" x14ac:dyDescent="0.35">
      <c r="A3353" s="2">
        <v>497832611</v>
      </c>
      <c r="B3353" s="3">
        <f>_xlfn.XLOOKUP(A3353,[3]!Table13456[No заказа],[3]!Table13456[Дата
отправки],"",0,1)</f>
        <v>45703</v>
      </c>
      <c r="C3353" s="3"/>
      <c r="D3353" s="3"/>
      <c r="F3353" s="5">
        <f>_xlfn.XLOOKUP(A3353,[3]!Table13456[No заказа],[3]!Table13456[Количество],"",0,1)</f>
        <v>1</v>
      </c>
      <c r="G3353" s="5">
        <f>_xlfn.XLOOKUP(A3353,[3]!Table13456[No заказа],[3]!Table13456[Цена],"",0,1)</f>
        <v>8988</v>
      </c>
      <c r="H3353" s="2" t="str">
        <f>M01_SETTINGS!$F$2</f>
        <v>KASPI</v>
      </c>
    </row>
    <row r="3354" spans="1:8" x14ac:dyDescent="0.35">
      <c r="A3354" s="2">
        <v>498059622</v>
      </c>
      <c r="B3354" s="3">
        <f>_xlfn.XLOOKUP(A3354,[3]!Table13456[No заказа],[3]!Table13456[Дата
отправки],"",0,1)</f>
        <v>45703</v>
      </c>
      <c r="C3354" s="3"/>
      <c r="D3354" s="3"/>
      <c r="F3354" s="5">
        <f>_xlfn.XLOOKUP(A3354,[3]!Table13456[No заказа],[3]!Table13456[Количество],"",0,1)</f>
        <v>1</v>
      </c>
      <c r="G3354" s="5">
        <f>_xlfn.XLOOKUP(A3354,[3]!Table13456[No заказа],[3]!Table13456[Цена],"",0,1)</f>
        <v>9000</v>
      </c>
      <c r="H3354" s="2" t="str">
        <f>M01_SETTINGS!$F$2</f>
        <v>KASPI</v>
      </c>
    </row>
    <row r="3355" spans="1:8" x14ac:dyDescent="0.35">
      <c r="A3355" s="2">
        <v>497765705</v>
      </c>
      <c r="B3355" s="3">
        <f>_xlfn.XLOOKUP(A3355,[3]!Table13456[No заказа],[3]!Table13456[Дата
отправки],"",0,1)</f>
        <v>45703</v>
      </c>
      <c r="C3355" s="3"/>
      <c r="D3355" s="3"/>
      <c r="F3355" s="5">
        <f>_xlfn.XLOOKUP(A3355,[3]!Table13456[No заказа],[3]!Table13456[Количество],"",0,1)</f>
        <v>1</v>
      </c>
      <c r="G3355" s="5">
        <f>_xlfn.XLOOKUP(A3355,[3]!Table13456[No заказа],[3]!Table13456[Цена],"",0,1)</f>
        <v>9000</v>
      </c>
      <c r="H3355" s="2" t="str">
        <f>M01_SETTINGS!$F$2</f>
        <v>KASPI</v>
      </c>
    </row>
    <row r="3356" spans="1:8" x14ac:dyDescent="0.35">
      <c r="A3356" s="2">
        <v>498048880</v>
      </c>
      <c r="B3356" s="3">
        <f>_xlfn.XLOOKUP(A3356,[3]!Table13456[No заказа],[3]!Table13456[Дата
отправки],"",0,1)</f>
        <v>45703</v>
      </c>
      <c r="C3356" s="3"/>
      <c r="D3356" s="3"/>
      <c r="F3356" s="5">
        <f>_xlfn.XLOOKUP(A3356,[3]!Table13456[No заказа],[3]!Table13456[Количество],"",0,1)</f>
        <v>1</v>
      </c>
      <c r="G3356" s="5">
        <f>_xlfn.XLOOKUP(A3356,[3]!Table13456[No заказа],[3]!Table13456[Цена],"",0,1)</f>
        <v>9000</v>
      </c>
      <c r="H3356" s="2" t="str">
        <f>M01_SETTINGS!$F$2</f>
        <v>KASPI</v>
      </c>
    </row>
    <row r="3357" spans="1:8" x14ac:dyDescent="0.35">
      <c r="A3357" s="2">
        <v>497989551</v>
      </c>
      <c r="B3357" s="3">
        <f>_xlfn.XLOOKUP(A3357,[3]!Table13456[No заказа],[3]!Table13456[Дата
отправки],"",0,1)</f>
        <v>45703</v>
      </c>
      <c r="C3357" s="3"/>
      <c r="D3357" s="3"/>
      <c r="F3357" s="5">
        <f>_xlfn.XLOOKUP(A3357,[3]!Table13456[No заказа],[3]!Table13456[Количество],"",0,1)</f>
        <v>1</v>
      </c>
      <c r="G3357" s="5">
        <f>_xlfn.XLOOKUP(A3357,[3]!Table13456[No заказа],[3]!Table13456[Цена],"",0,1)</f>
        <v>9427</v>
      </c>
      <c r="H3357" s="2" t="str">
        <f>M01_SETTINGS!$F$2</f>
        <v>KASPI</v>
      </c>
    </row>
    <row r="3358" spans="1:8" x14ac:dyDescent="0.35">
      <c r="A3358" s="2">
        <v>498396109</v>
      </c>
      <c r="B3358" s="3">
        <f>_xlfn.XLOOKUP(A3358,[3]!Table13456[No заказа],[3]!Table13456[Дата
отправки],"",0,1)</f>
        <v>45703</v>
      </c>
      <c r="C3358" s="3"/>
      <c r="D3358" s="3"/>
      <c r="F3358" s="5">
        <f>_xlfn.XLOOKUP(A3358,[3]!Table13456[No заказа],[3]!Table13456[Количество],"",0,1)</f>
        <v>1</v>
      </c>
      <c r="G3358" s="5">
        <f>_xlfn.XLOOKUP(A3358,[3]!Table13456[No заказа],[3]!Table13456[Цена],"",0,1)</f>
        <v>12350</v>
      </c>
      <c r="H3358" s="2" t="str">
        <f>M01_SETTINGS!$F$2</f>
        <v>KASPI</v>
      </c>
    </row>
    <row r="3359" spans="1:8" x14ac:dyDescent="0.35">
      <c r="A3359" s="2">
        <v>498322229</v>
      </c>
      <c r="B3359" s="3">
        <f>_xlfn.XLOOKUP(A3359,[3]!Table13456[No заказа],[3]!Table13456[Дата
отправки],"",0,1)</f>
        <v>45703</v>
      </c>
      <c r="C3359" s="3"/>
      <c r="D3359" s="3"/>
      <c r="F3359" s="5">
        <f>_xlfn.XLOOKUP(A3359,[3]!Table13456[No заказа],[3]!Table13456[Количество],"",0,1)</f>
        <v>1</v>
      </c>
      <c r="G3359" s="5">
        <f>_xlfn.XLOOKUP(A3359,[3]!Table13456[No заказа],[3]!Table13456[Цена],"",0,1)</f>
        <v>9666</v>
      </c>
      <c r="H3359" s="2" t="str">
        <f>M01_SETTINGS!$F$2</f>
        <v>KASPI</v>
      </c>
    </row>
    <row r="3360" spans="1:8" x14ac:dyDescent="0.35">
      <c r="A3360" s="2">
        <v>497767912</v>
      </c>
      <c r="B3360" s="3">
        <f>_xlfn.XLOOKUP(A3360,[3]!Table13456[No заказа],[3]!Table13456[Дата
отправки],"",0,1)</f>
        <v>45703</v>
      </c>
      <c r="C3360" s="3"/>
      <c r="D3360" s="3"/>
      <c r="F3360" s="5">
        <f>_xlfn.XLOOKUP(A3360,[3]!Table13456[No заказа],[3]!Table13456[Количество],"",0,1)</f>
        <v>1</v>
      </c>
      <c r="G3360" s="5">
        <f>_xlfn.XLOOKUP(A3360,[3]!Table13456[No заказа],[3]!Table13456[Цена],"",0,1)</f>
        <v>10715</v>
      </c>
      <c r="H3360" s="2" t="str">
        <f>M01_SETTINGS!$F$2</f>
        <v>KASPI</v>
      </c>
    </row>
    <row r="3361" spans="1:8" x14ac:dyDescent="0.35">
      <c r="A3361" s="2">
        <v>498043822</v>
      </c>
      <c r="B3361" s="3">
        <f>_xlfn.XLOOKUP(A3361,[3]!Table13456[No заказа],[3]!Table13456[Дата
отправки],"",0,1)</f>
        <v>45703</v>
      </c>
      <c r="C3361" s="3"/>
      <c r="D3361" s="3"/>
      <c r="F3361" s="5">
        <f>_xlfn.XLOOKUP(A3361,[3]!Table13456[No заказа],[3]!Table13456[Количество],"",0,1)</f>
        <v>1</v>
      </c>
      <c r="G3361" s="5">
        <f>_xlfn.XLOOKUP(A3361,[3]!Table13456[No заказа],[3]!Table13456[Цена],"",0,1)</f>
        <v>10756</v>
      </c>
      <c r="H3361" s="2" t="str">
        <f>M01_SETTINGS!$F$2</f>
        <v>KASPI</v>
      </c>
    </row>
    <row r="3362" spans="1:8" x14ac:dyDescent="0.35">
      <c r="A3362" s="2">
        <v>498011252</v>
      </c>
      <c r="B3362" s="3">
        <f>_xlfn.XLOOKUP(A3362,[3]!Table13456[No заказа],[3]!Table13456[Дата
отправки],"",0,1)</f>
        <v>45703</v>
      </c>
      <c r="C3362" s="3"/>
      <c r="D3362" s="3"/>
      <c r="F3362" s="5">
        <f>_xlfn.XLOOKUP(A3362,[3]!Table13456[No заказа],[3]!Table13456[Количество],"",0,1)</f>
        <v>1</v>
      </c>
      <c r="G3362" s="5">
        <f>_xlfn.XLOOKUP(A3362,[3]!Table13456[No заказа],[3]!Table13456[Цена],"",0,1)</f>
        <v>10756</v>
      </c>
      <c r="H3362" s="2" t="str">
        <f>M01_SETTINGS!$F$2</f>
        <v>KASPI</v>
      </c>
    </row>
    <row r="3363" spans="1:8" x14ac:dyDescent="0.35">
      <c r="A3363" s="2">
        <v>497773250</v>
      </c>
      <c r="B3363" s="3">
        <f>_xlfn.XLOOKUP(A3363,[3]!Table13456[No заказа],[3]!Table13456[Дата
отправки],"",0,1)</f>
        <v>45703</v>
      </c>
      <c r="C3363" s="3"/>
      <c r="D3363" s="3"/>
      <c r="F3363" s="5">
        <f>_xlfn.XLOOKUP(A3363,[3]!Table13456[No заказа],[3]!Table13456[Количество],"",0,1)</f>
        <v>1</v>
      </c>
      <c r="G3363" s="5">
        <f>_xlfn.XLOOKUP(A3363,[3]!Table13456[No заказа],[3]!Table13456[Цена],"",0,1)</f>
        <v>9000</v>
      </c>
      <c r="H3363" s="2" t="str">
        <f>M01_SETTINGS!$F$2</f>
        <v>KASPI</v>
      </c>
    </row>
    <row r="3364" spans="1:8" x14ac:dyDescent="0.35">
      <c r="A3364" s="2">
        <v>497835413</v>
      </c>
      <c r="B3364" s="3">
        <f>_xlfn.XLOOKUP(A3364,[3]!Table13456[No заказа],[3]!Table13456[Дата
отправки],"",0,1)</f>
        <v>45703</v>
      </c>
      <c r="C3364" s="3"/>
      <c r="D3364" s="3"/>
      <c r="F3364" s="5">
        <f>_xlfn.XLOOKUP(A3364,[3]!Table13456[No заказа],[3]!Table13456[Количество],"",0,1)</f>
        <v>1</v>
      </c>
      <c r="G3364" s="5">
        <f>_xlfn.XLOOKUP(A3364,[3]!Table13456[No заказа],[3]!Table13456[Цена],"",0,1)</f>
        <v>9000</v>
      </c>
      <c r="H3364" s="2" t="str">
        <f>M01_SETTINGS!$F$2</f>
        <v>KASPI</v>
      </c>
    </row>
    <row r="3365" spans="1:8" x14ac:dyDescent="0.35">
      <c r="A3365" s="2">
        <v>498084199</v>
      </c>
      <c r="B3365" s="3">
        <f>_xlfn.XLOOKUP(A3365,[3]!Table13456[No заказа],[3]!Table13456[Дата
отправки],"",0,1)</f>
        <v>45703</v>
      </c>
      <c r="C3365" s="3"/>
      <c r="D3365" s="3"/>
      <c r="F3365" s="5">
        <f>_xlfn.XLOOKUP(A3365,[3]!Table13456[No заказа],[3]!Table13456[Количество],"",0,1)</f>
        <v>1</v>
      </c>
      <c r="G3365" s="5">
        <f>_xlfn.XLOOKUP(A3365,[3]!Table13456[No заказа],[3]!Table13456[Цена],"",0,1)</f>
        <v>8990</v>
      </c>
      <c r="H3365" s="2" t="str">
        <f>M01_SETTINGS!$F$2</f>
        <v>KASPI</v>
      </c>
    </row>
    <row r="3366" spans="1:8" x14ac:dyDescent="0.35">
      <c r="A3366" s="2">
        <v>497794347</v>
      </c>
      <c r="B3366" s="3">
        <f>_xlfn.XLOOKUP(A3366,[3]!Table13456[No заказа],[3]!Table13456[Дата
отправки],"",0,1)</f>
        <v>45703</v>
      </c>
      <c r="C3366" s="3"/>
      <c r="D3366" s="3"/>
      <c r="F3366" s="5">
        <f>_xlfn.XLOOKUP(A3366,[3]!Table13456[No заказа],[3]!Table13456[Количество],"",0,1)</f>
        <v>1</v>
      </c>
      <c r="G3366" s="5">
        <f>_xlfn.XLOOKUP(A3366,[3]!Table13456[No заказа],[3]!Table13456[Цена],"",0,1)</f>
        <v>12900</v>
      </c>
      <c r="H3366" s="2" t="str">
        <f>M01_SETTINGS!$F$2</f>
        <v>KASPI</v>
      </c>
    </row>
    <row r="3367" spans="1:8" x14ac:dyDescent="0.35">
      <c r="A3367" s="2">
        <v>498163480</v>
      </c>
      <c r="B3367" s="3">
        <f>_xlfn.XLOOKUP(A3367,[3]!Table13456[No заказа],[3]!Table13456[Дата
отправки],"",0,1)</f>
        <v>45703</v>
      </c>
      <c r="C3367" s="3"/>
      <c r="D3367" s="3"/>
      <c r="F3367" s="5">
        <f>_xlfn.XLOOKUP(A3367,[3]!Table13456[No заказа],[3]!Table13456[Количество],"",0,1)</f>
        <v>1</v>
      </c>
      <c r="G3367" s="5">
        <f>_xlfn.XLOOKUP(A3367,[3]!Table13456[No заказа],[3]!Table13456[Цена],"",0,1)</f>
        <v>9000</v>
      </c>
      <c r="H3367" s="2" t="str">
        <f>M01_SETTINGS!$F$2</f>
        <v>KASPI</v>
      </c>
    </row>
    <row r="3368" spans="1:8" x14ac:dyDescent="0.35">
      <c r="A3368" s="2">
        <v>498340787</v>
      </c>
      <c r="B3368" s="3">
        <f>_xlfn.XLOOKUP(A3368,[3]!Table13456[No заказа],[3]!Table13456[Дата
отправки],"",0,1)</f>
        <v>45703</v>
      </c>
      <c r="C3368" s="3"/>
      <c r="D3368" s="3"/>
      <c r="F3368" s="5">
        <f>_xlfn.XLOOKUP(A3368,[3]!Table13456[No заказа],[3]!Table13456[Количество],"",0,1)</f>
        <v>1</v>
      </c>
      <c r="G3368" s="5">
        <f>_xlfn.XLOOKUP(A3368,[3]!Table13456[No заказа],[3]!Table13456[Цена],"",0,1)</f>
        <v>10900</v>
      </c>
      <c r="H3368" s="2" t="str">
        <f>M01_SETTINGS!$F$2</f>
        <v>KASPI</v>
      </c>
    </row>
    <row r="3369" spans="1:8" x14ac:dyDescent="0.35">
      <c r="A3369" s="2">
        <v>498117280</v>
      </c>
      <c r="B3369" s="3">
        <f>_xlfn.XLOOKUP(A3369,[3]!Table13456[No заказа],[3]!Table13456[Дата
отправки],"",0,1)</f>
        <v>45703</v>
      </c>
      <c r="C3369" s="3"/>
      <c r="D3369" s="3"/>
      <c r="F3369" s="5">
        <f>_xlfn.XLOOKUP(A3369,[3]!Table13456[No заказа],[3]!Table13456[Количество],"",0,1)</f>
        <v>1</v>
      </c>
      <c r="G3369" s="5">
        <f>_xlfn.XLOOKUP(A3369,[3]!Table13456[No заказа],[3]!Table13456[Цена],"",0,1)</f>
        <v>9983</v>
      </c>
      <c r="H3369" s="2" t="str">
        <f>M01_SETTINGS!$F$2</f>
        <v>KASPI</v>
      </c>
    </row>
    <row r="3370" spans="1:8" x14ac:dyDescent="0.35">
      <c r="A3370" s="2">
        <v>497619164</v>
      </c>
      <c r="B3370" s="3">
        <f>_xlfn.XLOOKUP(A3370,[3]!Table13456[No заказа],[3]!Table13456[Дата
отправки],"",0,1)</f>
        <v>45703</v>
      </c>
      <c r="C3370" s="3"/>
      <c r="D3370" s="3"/>
      <c r="F3370" s="5">
        <f>_xlfn.XLOOKUP(A3370,[3]!Table13456[No заказа],[3]!Table13456[Количество],"",0,1)</f>
        <v>1</v>
      </c>
      <c r="G3370" s="5">
        <f>_xlfn.XLOOKUP(A3370,[3]!Table13456[No заказа],[3]!Table13456[Цена],"",0,1)</f>
        <v>9983</v>
      </c>
      <c r="H3370" s="2" t="str">
        <f>M01_SETTINGS!$F$2</f>
        <v>KASPI</v>
      </c>
    </row>
    <row r="3371" spans="1:8" x14ac:dyDescent="0.35">
      <c r="A3371" s="2">
        <v>497856624</v>
      </c>
      <c r="B3371" s="3">
        <f>_xlfn.XLOOKUP(A3371,[3]!Table13456[No заказа],[3]!Table13456[Дата
отправки],"",0,1)</f>
        <v>45703</v>
      </c>
      <c r="C3371" s="3"/>
      <c r="D3371" s="3"/>
      <c r="F3371" s="5">
        <f>_xlfn.XLOOKUP(A3371,[3]!Table13456[No заказа],[3]!Table13456[Количество],"",0,1)</f>
        <v>1</v>
      </c>
      <c r="G3371" s="5">
        <f>_xlfn.XLOOKUP(A3371,[3]!Table13456[No заказа],[3]!Table13456[Цена],"",0,1)</f>
        <v>9000</v>
      </c>
      <c r="H3371" s="2" t="str">
        <f>M01_SETTINGS!$F$2</f>
        <v>KASPI</v>
      </c>
    </row>
    <row r="3372" spans="1:8" x14ac:dyDescent="0.35">
      <c r="A3372" s="2">
        <v>497976125</v>
      </c>
      <c r="B3372" s="3">
        <f>_xlfn.XLOOKUP(A3372,[3]!Table13456[No заказа],[3]!Table13456[Дата
отправки],"",0,1)</f>
        <v>45703</v>
      </c>
      <c r="C3372" s="3"/>
      <c r="D3372" s="3"/>
      <c r="F3372" s="5">
        <f>_xlfn.XLOOKUP(A3372,[3]!Table13456[No заказа],[3]!Table13456[Количество],"",0,1)</f>
        <v>1</v>
      </c>
      <c r="G3372" s="5">
        <f>_xlfn.XLOOKUP(A3372,[3]!Table13456[No заказа],[3]!Table13456[Цена],"",0,1)</f>
        <v>9000</v>
      </c>
      <c r="H3372" s="2" t="str">
        <f>M01_SETTINGS!$F$2</f>
        <v>KASPI</v>
      </c>
    </row>
    <row r="3373" spans="1:8" x14ac:dyDescent="0.35">
      <c r="A3373" s="2">
        <v>497960655</v>
      </c>
      <c r="B3373" s="3">
        <f>_xlfn.XLOOKUP(A3373,[3]!Table13456[No заказа],[3]!Table13456[Дата
отправки],"",0,1)</f>
        <v>45703</v>
      </c>
      <c r="C3373" s="3"/>
      <c r="D3373" s="3"/>
      <c r="F3373" s="5">
        <f>_xlfn.XLOOKUP(A3373,[3]!Table13456[No заказа],[3]!Table13456[Количество],"",0,1)</f>
        <v>1</v>
      </c>
      <c r="G3373" s="5">
        <f>_xlfn.XLOOKUP(A3373,[3]!Table13456[No заказа],[3]!Table13456[Цена],"",0,1)</f>
        <v>5990</v>
      </c>
      <c r="H3373" s="2" t="str">
        <f>M01_SETTINGS!$F$2</f>
        <v>KASPI</v>
      </c>
    </row>
    <row r="3374" spans="1:8" x14ac:dyDescent="0.35">
      <c r="A3374" s="2">
        <v>498352013</v>
      </c>
      <c r="B3374" s="3">
        <f>_xlfn.XLOOKUP(A3374,[3]!Table13456[No заказа],[3]!Table13456[Дата
отправки],"",0,1)</f>
        <v>45703</v>
      </c>
      <c r="C3374" s="3"/>
      <c r="D3374" s="3"/>
      <c r="F3374" s="5">
        <f>_xlfn.XLOOKUP(A3374,[3]!Table13456[No заказа],[3]!Table13456[Количество],"",0,1)</f>
        <v>1</v>
      </c>
      <c r="G3374" s="5">
        <f>_xlfn.XLOOKUP(A3374,[3]!Table13456[No заказа],[3]!Table13456[Цена],"",0,1)</f>
        <v>14990</v>
      </c>
      <c r="H3374" s="2" t="str">
        <f>M01_SETTINGS!$F$2</f>
        <v>KASPI</v>
      </c>
    </row>
    <row r="3375" spans="1:8" x14ac:dyDescent="0.35">
      <c r="A3375" s="2">
        <v>497862736</v>
      </c>
      <c r="B3375" s="3">
        <f>_xlfn.XLOOKUP(A3375,[3]!Table13456[No заказа],[3]!Table13456[Дата
отправки],"",0,1)</f>
        <v>45703</v>
      </c>
      <c r="C3375" s="3"/>
      <c r="D3375" s="3"/>
      <c r="F3375" s="5">
        <f>_xlfn.XLOOKUP(A3375,[3]!Table13456[No заказа],[3]!Table13456[Количество],"",0,1)</f>
        <v>1</v>
      </c>
      <c r="G3375" s="5">
        <f>_xlfn.XLOOKUP(A3375,[3]!Table13456[No заказа],[3]!Table13456[Цена],"",0,1)</f>
        <v>14990</v>
      </c>
      <c r="H3375" s="2" t="str">
        <f>M01_SETTINGS!$F$2</f>
        <v>KASPI</v>
      </c>
    </row>
    <row r="3376" spans="1:8" x14ac:dyDescent="0.35">
      <c r="A3376" s="2">
        <v>497628695</v>
      </c>
      <c r="B3376" s="3">
        <f>_xlfn.XLOOKUP(A3376,[3]!Table13456[No заказа],[3]!Table13456[Дата
отправки],"",0,1)</f>
        <v>45703</v>
      </c>
      <c r="C3376" s="3"/>
      <c r="D3376" s="3"/>
      <c r="F3376" s="5">
        <f>_xlfn.XLOOKUP(A3376,[3]!Table13456[No заказа],[3]!Table13456[Количество],"",0,1)</f>
        <v>1</v>
      </c>
      <c r="G3376" s="5">
        <f>_xlfn.XLOOKUP(A3376,[3]!Table13456[No заказа],[3]!Table13456[Цена],"",0,1)</f>
        <v>14990</v>
      </c>
      <c r="H3376" s="2" t="str">
        <f>M01_SETTINGS!$F$2</f>
        <v>KASPI</v>
      </c>
    </row>
    <row r="3377" spans="1:8" x14ac:dyDescent="0.35">
      <c r="A3377" s="2">
        <v>497582913</v>
      </c>
      <c r="B3377" s="3">
        <f>_xlfn.XLOOKUP(A3377,[3]!Table13456[No заказа],[3]!Table13456[Дата
отправки],"",0,1)</f>
        <v>45703</v>
      </c>
      <c r="C3377" s="3"/>
      <c r="D3377" s="3"/>
      <c r="F3377" s="5">
        <f>_xlfn.XLOOKUP(A3377,[3]!Table13456[No заказа],[3]!Table13456[Количество],"",0,1)</f>
        <v>1</v>
      </c>
      <c r="G3377" s="5">
        <f>_xlfn.XLOOKUP(A3377,[3]!Table13456[No заказа],[3]!Table13456[Цена],"",0,1)</f>
        <v>14990</v>
      </c>
      <c r="H3377" s="2" t="str">
        <f>M01_SETTINGS!$F$2</f>
        <v>KASPI</v>
      </c>
    </row>
    <row r="3378" spans="1:8" x14ac:dyDescent="0.35">
      <c r="A3378" s="2">
        <v>497788121</v>
      </c>
      <c r="B3378" s="3">
        <f>_xlfn.XLOOKUP(A3378,[3]!Table13456[No заказа],[3]!Table13456[Дата
отправки],"",0,1)</f>
        <v>45703</v>
      </c>
      <c r="C3378" s="3"/>
      <c r="D3378" s="3"/>
      <c r="F3378" s="5">
        <f>_xlfn.XLOOKUP(A3378,[3]!Table13456[No заказа],[3]!Table13456[Количество],"",0,1)</f>
        <v>1</v>
      </c>
      <c r="G3378" s="5">
        <f>_xlfn.XLOOKUP(A3378,[3]!Table13456[No заказа],[3]!Table13456[Цена],"",0,1)</f>
        <v>14990</v>
      </c>
      <c r="H3378" s="2" t="str">
        <f>M01_SETTINGS!$F$2</f>
        <v>KASPI</v>
      </c>
    </row>
    <row r="3379" spans="1:8" x14ac:dyDescent="0.35">
      <c r="A3379" s="2">
        <v>498255531</v>
      </c>
      <c r="B3379" s="3">
        <f>_xlfn.XLOOKUP(A3379,[3]!Table13456[No заказа],[3]!Table13456[Дата
отправки],"",0,1)</f>
        <v>45703</v>
      </c>
      <c r="C3379" s="3"/>
      <c r="D3379" s="3"/>
      <c r="F3379" s="5">
        <f>_xlfn.XLOOKUP(A3379,[3]!Table13456[No заказа],[3]!Table13456[Количество],"",0,1)</f>
        <v>1</v>
      </c>
      <c r="G3379" s="5">
        <f>_xlfn.XLOOKUP(A3379,[3]!Table13456[No заказа],[3]!Table13456[Цена],"",0,1)</f>
        <v>14990</v>
      </c>
      <c r="H3379" s="2" t="str">
        <f>M01_SETTINGS!$F$2</f>
        <v>KASPI</v>
      </c>
    </row>
    <row r="3380" spans="1:8" x14ac:dyDescent="0.35">
      <c r="A3380" s="2">
        <v>498008038</v>
      </c>
      <c r="B3380" s="3">
        <f>_xlfn.XLOOKUP(A3380,[3]!Table13456[No заказа],[3]!Table13456[Дата
отправки],"",0,1)</f>
        <v>45703</v>
      </c>
      <c r="C3380" s="3"/>
      <c r="D3380" s="3"/>
      <c r="F3380" s="5">
        <f>_xlfn.XLOOKUP(A3380,[3]!Table13456[No заказа],[3]!Table13456[Количество],"",0,1)</f>
        <v>1</v>
      </c>
      <c r="G3380" s="5">
        <f>_xlfn.XLOOKUP(A3380,[3]!Table13456[No заказа],[3]!Table13456[Цена],"",0,1)</f>
        <v>14990</v>
      </c>
      <c r="H3380" s="2" t="str">
        <f>M01_SETTINGS!$F$2</f>
        <v>KASPI</v>
      </c>
    </row>
    <row r="3381" spans="1:8" x14ac:dyDescent="0.35">
      <c r="A3381" s="2">
        <v>497781961</v>
      </c>
      <c r="B3381" s="3">
        <f>_xlfn.XLOOKUP(A3381,[3]!Table13456[No заказа],[3]!Table13456[Дата
отправки],"",0,1)</f>
        <v>45703</v>
      </c>
      <c r="C3381" s="3"/>
      <c r="D3381" s="3"/>
      <c r="F3381" s="5">
        <f>_xlfn.XLOOKUP(A3381,[3]!Table13456[No заказа],[3]!Table13456[Количество],"",0,1)</f>
        <v>1</v>
      </c>
      <c r="G3381" s="5">
        <f>_xlfn.XLOOKUP(A3381,[3]!Table13456[No заказа],[3]!Table13456[Цена],"",0,1)</f>
        <v>10900</v>
      </c>
      <c r="H3381" s="2" t="str">
        <f>M01_SETTINGS!$F$2</f>
        <v>KASPI</v>
      </c>
    </row>
    <row r="3382" spans="1:8" x14ac:dyDescent="0.35">
      <c r="A3382" s="2">
        <v>497911406</v>
      </c>
      <c r="B3382" s="3">
        <f>_xlfn.XLOOKUP(A3382,[3]!Table13456[No заказа],[3]!Table13456[Дата
отправки],"",0,1)</f>
        <v>45703</v>
      </c>
      <c r="C3382" s="3"/>
      <c r="D3382" s="3"/>
      <c r="F3382" s="5">
        <f>_xlfn.XLOOKUP(A3382,[3]!Table13456[No заказа],[3]!Table13456[Количество],"",0,1)</f>
        <v>1</v>
      </c>
      <c r="G3382" s="5">
        <f>_xlfn.XLOOKUP(A3382,[3]!Table13456[No заказа],[3]!Table13456[Цена],"",0,1)</f>
        <v>9441</v>
      </c>
      <c r="H3382" s="2" t="str">
        <f>M01_SETTINGS!$F$2</f>
        <v>KASPI</v>
      </c>
    </row>
    <row r="3383" spans="1:8" x14ac:dyDescent="0.35">
      <c r="A3383" s="2">
        <v>497591229</v>
      </c>
      <c r="B3383" s="3">
        <f>_xlfn.XLOOKUP(A3383,[3]!Table13456[No заказа],[3]!Table13456[Дата
отправки],"",0,1)</f>
        <v>45703</v>
      </c>
      <c r="C3383" s="3"/>
      <c r="D3383" s="3"/>
      <c r="F3383" s="5">
        <f>_xlfn.XLOOKUP(A3383,[3]!Table13456[No заказа],[3]!Table13456[Количество],"",0,1)</f>
        <v>1</v>
      </c>
      <c r="G3383" s="5">
        <f>_xlfn.XLOOKUP(A3383,[3]!Table13456[No заказа],[3]!Table13456[Цена],"",0,1)</f>
        <v>8996</v>
      </c>
      <c r="H3383" s="2" t="str">
        <f>M01_SETTINGS!$F$2</f>
        <v>KASPI</v>
      </c>
    </row>
    <row r="3384" spans="1:8" x14ac:dyDescent="0.35">
      <c r="A3384" s="2">
        <v>497852014</v>
      </c>
      <c r="B3384" s="3">
        <f>_xlfn.XLOOKUP(A3384,[3]!Table13456[No заказа],[3]!Table13456[Дата
отправки],"",0,1)</f>
        <v>45703</v>
      </c>
      <c r="C3384" s="3"/>
      <c r="D3384" s="3"/>
      <c r="F3384" s="5">
        <f>_xlfn.XLOOKUP(A3384,[3]!Table13456[No заказа],[3]!Table13456[Количество],"",0,1)</f>
        <v>1</v>
      </c>
      <c r="G3384" s="5">
        <f>_xlfn.XLOOKUP(A3384,[3]!Table13456[No заказа],[3]!Table13456[Цена],"",0,1)</f>
        <v>11899</v>
      </c>
      <c r="H3384" s="2" t="str">
        <f>M01_SETTINGS!$F$2</f>
        <v>KASPI</v>
      </c>
    </row>
    <row r="3385" spans="1:8" x14ac:dyDescent="0.35">
      <c r="A3385" s="2">
        <v>497635420</v>
      </c>
      <c r="B3385" s="3">
        <f>_xlfn.XLOOKUP(A3385,[3]!Table13456[No заказа],[3]!Table13456[Дата
отправки],"",0,1)</f>
        <v>45703</v>
      </c>
      <c r="C3385" s="3"/>
      <c r="D3385" s="3"/>
      <c r="F3385" s="5">
        <f>_xlfn.XLOOKUP(A3385,[3]!Table13456[No заказа],[3]!Table13456[Количество],"",0,1)</f>
        <v>1</v>
      </c>
      <c r="G3385" s="5">
        <f>_xlfn.XLOOKUP(A3385,[3]!Table13456[No заказа],[3]!Table13456[Цена],"",0,1)</f>
        <v>9464</v>
      </c>
      <c r="H3385" s="2" t="str">
        <f>M01_SETTINGS!$F$2</f>
        <v>KASPI</v>
      </c>
    </row>
    <row r="3386" spans="1:8" x14ac:dyDescent="0.35">
      <c r="A3386" s="2">
        <v>498231832</v>
      </c>
      <c r="B3386" s="3">
        <f>_xlfn.XLOOKUP(A3386,[3]!Table13456[No заказа],[3]!Table13456[Дата
отправки],"",0,1)</f>
        <v>45703</v>
      </c>
      <c r="C3386" s="3"/>
      <c r="D3386" s="3"/>
      <c r="F3386" s="5">
        <f>_xlfn.XLOOKUP(A3386,[3]!Table13456[No заказа],[3]!Table13456[Количество],"",0,1)</f>
        <v>1</v>
      </c>
      <c r="G3386" s="5">
        <f>_xlfn.XLOOKUP(A3386,[3]!Table13456[No заказа],[3]!Table13456[Цена],"",0,1)</f>
        <v>9000</v>
      </c>
      <c r="H3386" s="2" t="str">
        <f>M01_SETTINGS!$F$2</f>
        <v>KASPI</v>
      </c>
    </row>
    <row r="3387" spans="1:8" x14ac:dyDescent="0.35">
      <c r="A3387" s="2">
        <v>497790030</v>
      </c>
      <c r="B3387" s="3">
        <f>_xlfn.XLOOKUP(A3387,[3]!Table13456[No заказа],[3]!Table13456[Дата
отправки],"",0,1)</f>
        <v>45703</v>
      </c>
      <c r="C3387" s="3"/>
      <c r="D3387" s="3"/>
      <c r="F3387" s="5">
        <f>_xlfn.XLOOKUP(A3387,[3]!Table13456[No заказа],[3]!Table13456[Количество],"",0,1)</f>
        <v>1</v>
      </c>
      <c r="G3387" s="5">
        <f>_xlfn.XLOOKUP(A3387,[3]!Table13456[No заказа],[3]!Table13456[Цена],"",0,1)</f>
        <v>8999</v>
      </c>
      <c r="H3387" s="2" t="str">
        <f>M01_SETTINGS!$F$2</f>
        <v>KASPI</v>
      </c>
    </row>
    <row r="3388" spans="1:8" x14ac:dyDescent="0.35">
      <c r="A3388" s="2">
        <v>498093019</v>
      </c>
      <c r="B3388" s="3">
        <f>_xlfn.XLOOKUP(A3388,[3]!Table13456[No заказа],[3]!Table13456[Дата
отправки],"",0,1)</f>
        <v>45703</v>
      </c>
      <c r="C3388" s="3"/>
      <c r="D3388" s="3"/>
      <c r="F3388" s="5">
        <f>_xlfn.XLOOKUP(A3388,[3]!Table13456[No заказа],[3]!Table13456[Количество],"",0,1)</f>
        <v>1</v>
      </c>
      <c r="G3388" s="5">
        <f>_xlfn.XLOOKUP(A3388,[3]!Table13456[No заказа],[3]!Table13456[Цена],"",0,1)</f>
        <v>8986</v>
      </c>
      <c r="H3388" s="2" t="str">
        <f>M01_SETTINGS!$F$2</f>
        <v>KASPI</v>
      </c>
    </row>
    <row r="3389" spans="1:8" x14ac:dyDescent="0.35">
      <c r="A3389" s="2">
        <v>498232832</v>
      </c>
      <c r="B3389" s="3">
        <f>_xlfn.XLOOKUP(A3389,[3]!Table13456[No заказа],[3]!Table13456[Дата
отправки],"",0,1)</f>
        <v>45703</v>
      </c>
      <c r="C3389" s="3"/>
      <c r="D3389" s="3"/>
      <c r="F3389" s="5">
        <f>_xlfn.XLOOKUP(A3389,[3]!Table13456[No заказа],[3]!Table13456[Количество],"",0,1)</f>
        <v>1</v>
      </c>
      <c r="G3389" s="5">
        <f>_xlfn.XLOOKUP(A3389,[3]!Table13456[No заказа],[3]!Table13456[Цена],"",0,1)</f>
        <v>9284</v>
      </c>
      <c r="H3389" s="2" t="str">
        <f>M01_SETTINGS!$F$2</f>
        <v>KASPI</v>
      </c>
    </row>
    <row r="3390" spans="1:8" x14ac:dyDescent="0.35">
      <c r="A3390" s="2">
        <v>498030876</v>
      </c>
      <c r="B3390" s="3">
        <f>_xlfn.XLOOKUP(A3390,[3]!Table13456[No заказа],[3]!Table13456[Дата
отправки],"",0,1)</f>
        <v>45703</v>
      </c>
      <c r="C3390" s="3"/>
      <c r="D3390" s="3"/>
      <c r="F3390" s="5">
        <f>_xlfn.XLOOKUP(A3390,[3]!Table13456[No заказа],[3]!Table13456[Количество],"",0,1)</f>
        <v>1</v>
      </c>
      <c r="G3390" s="5">
        <f>_xlfn.XLOOKUP(A3390,[3]!Table13456[No заказа],[3]!Table13456[Цена],"",0,1)</f>
        <v>8999</v>
      </c>
      <c r="H3390" s="2" t="str">
        <f>M01_SETTINGS!$F$2</f>
        <v>KASPI</v>
      </c>
    </row>
    <row r="3391" spans="1:8" x14ac:dyDescent="0.35">
      <c r="A3391" s="2">
        <v>497876295</v>
      </c>
      <c r="B3391" s="3">
        <f>_xlfn.XLOOKUP(A3391,[3]!Table13456[No заказа],[3]!Table13456[Дата
отправки],"",0,1)</f>
        <v>45703</v>
      </c>
      <c r="C3391" s="3"/>
      <c r="D3391" s="3"/>
      <c r="F3391" s="5">
        <f>_xlfn.XLOOKUP(A3391,[3]!Table13456[No заказа],[3]!Table13456[Количество],"",0,1)</f>
        <v>1</v>
      </c>
      <c r="G3391" s="5">
        <f>_xlfn.XLOOKUP(A3391,[3]!Table13456[No заказа],[3]!Table13456[Цена],"",0,1)</f>
        <v>10705</v>
      </c>
      <c r="H3391" s="2" t="str">
        <f>M01_SETTINGS!$F$2</f>
        <v>KASPI</v>
      </c>
    </row>
    <row r="3392" spans="1:8" x14ac:dyDescent="0.35">
      <c r="A3392" s="2">
        <v>498303054</v>
      </c>
      <c r="B3392" s="3">
        <f>_xlfn.XLOOKUP(A3392,[3]!Table13456[No заказа],[3]!Table13456[Дата
отправки],"",0,1)</f>
        <v>45703</v>
      </c>
      <c r="C3392" s="3"/>
      <c r="D3392" s="3"/>
      <c r="F3392" s="5">
        <f>_xlfn.XLOOKUP(A3392,[3]!Table13456[No заказа],[3]!Table13456[Количество],"",0,1)</f>
        <v>1</v>
      </c>
      <c r="G3392" s="5">
        <f>_xlfn.XLOOKUP(A3392,[3]!Table13456[No заказа],[3]!Table13456[Цена],"",0,1)</f>
        <v>8999</v>
      </c>
      <c r="H3392" s="2" t="str">
        <f>M01_SETTINGS!$F$2</f>
        <v>KASPI</v>
      </c>
    </row>
    <row r="3393" spans="1:8" x14ac:dyDescent="0.35">
      <c r="A3393" s="2">
        <v>498140697</v>
      </c>
      <c r="B3393" s="3">
        <f>_xlfn.XLOOKUP(A3393,[3]!Table13456[No заказа],[3]!Table13456[Дата
отправки],"",0,1)</f>
        <v>45703</v>
      </c>
      <c r="C3393" s="3"/>
      <c r="D3393" s="3"/>
      <c r="F3393" s="5">
        <f>_xlfn.XLOOKUP(A3393,[3]!Table13456[No заказа],[3]!Table13456[Количество],"",0,1)</f>
        <v>1</v>
      </c>
      <c r="G3393" s="5">
        <f>_xlfn.XLOOKUP(A3393,[3]!Table13456[No заказа],[3]!Table13456[Цена],"",0,1)</f>
        <v>8996</v>
      </c>
      <c r="H3393" s="2" t="str">
        <f>M01_SETTINGS!$F$2</f>
        <v>KASPI</v>
      </c>
    </row>
    <row r="3394" spans="1:8" x14ac:dyDescent="0.35">
      <c r="A3394" s="2">
        <v>497917555</v>
      </c>
      <c r="B3394" s="3">
        <f>_xlfn.XLOOKUP(A3394,[3]!Table13456[No заказа],[3]!Table13456[Дата
отправки],"",0,1)</f>
        <v>45703</v>
      </c>
      <c r="C3394" s="3"/>
      <c r="D3394" s="3"/>
      <c r="F3394" s="5">
        <f>_xlfn.XLOOKUP(A3394,[3]!Table13456[No заказа],[3]!Table13456[Количество],"",0,1)</f>
        <v>1</v>
      </c>
      <c r="G3394" s="5">
        <f>_xlfn.XLOOKUP(A3394,[3]!Table13456[No заказа],[3]!Table13456[Цена],"",0,1)</f>
        <v>8999</v>
      </c>
      <c r="H3394" s="2" t="str">
        <f>M01_SETTINGS!$F$2</f>
        <v>KASPI</v>
      </c>
    </row>
    <row r="3395" spans="1:8" x14ac:dyDescent="0.35">
      <c r="A3395" s="2">
        <v>498106326</v>
      </c>
      <c r="B3395" s="3">
        <f>_xlfn.XLOOKUP(A3395,[3]!Table13456[No заказа],[3]!Table13456[Дата
отправки],"",0,1)</f>
        <v>45703</v>
      </c>
      <c r="C3395" s="3"/>
      <c r="D3395" s="3"/>
      <c r="F3395" s="5">
        <f>_xlfn.XLOOKUP(A3395,[3]!Table13456[No заказа],[3]!Table13456[Количество],"",0,1)</f>
        <v>1</v>
      </c>
      <c r="G3395" s="5">
        <f>_xlfn.XLOOKUP(A3395,[3]!Table13456[No заказа],[3]!Table13456[Цена],"",0,1)</f>
        <v>12462</v>
      </c>
      <c r="H3395" s="2" t="str">
        <f>M01_SETTINGS!$F$2</f>
        <v>KASPI</v>
      </c>
    </row>
    <row r="3396" spans="1:8" x14ac:dyDescent="0.35">
      <c r="A3396" s="2">
        <v>497662205</v>
      </c>
      <c r="B3396" s="3">
        <f>_xlfn.XLOOKUP(A3396,[3]!Table13456[No заказа],[3]!Table13456[Дата
отправки],"",0,1)</f>
        <v>45703</v>
      </c>
      <c r="C3396" s="3"/>
      <c r="D3396" s="3"/>
      <c r="F3396" s="5">
        <f>_xlfn.XLOOKUP(A3396,[3]!Table13456[No заказа],[3]!Table13456[Количество],"",0,1)</f>
        <v>1</v>
      </c>
      <c r="G3396" s="5">
        <f>_xlfn.XLOOKUP(A3396,[3]!Table13456[No заказа],[3]!Table13456[Цена],"",0,1)</f>
        <v>8999</v>
      </c>
      <c r="H3396" s="2" t="str">
        <f>M01_SETTINGS!$F$2</f>
        <v>KASPI</v>
      </c>
    </row>
    <row r="3397" spans="1:8" x14ac:dyDescent="0.35">
      <c r="A3397" s="2">
        <v>497586288</v>
      </c>
      <c r="B3397" s="3">
        <f>_xlfn.XLOOKUP(A3397,[3]!Table13456[No заказа],[3]!Table13456[Дата
отправки],"",0,1)</f>
        <v>45703</v>
      </c>
      <c r="C3397" s="3"/>
      <c r="D3397" s="3"/>
      <c r="F3397" s="5">
        <f>_xlfn.XLOOKUP(A3397,[3]!Table13456[No заказа],[3]!Table13456[Количество],"",0,1)</f>
        <v>1</v>
      </c>
      <c r="G3397" s="5">
        <f>_xlfn.XLOOKUP(A3397,[3]!Table13456[No заказа],[3]!Table13456[Цена],"",0,1)</f>
        <v>8999</v>
      </c>
      <c r="H3397" s="2" t="str">
        <f>M01_SETTINGS!$F$2</f>
        <v>KASPI</v>
      </c>
    </row>
    <row r="3398" spans="1:8" x14ac:dyDescent="0.35">
      <c r="A3398" s="2">
        <v>497734547</v>
      </c>
      <c r="B3398" s="3">
        <f>_xlfn.XLOOKUP(A3398,[3]!Table13456[No заказа],[3]!Table13456[Дата
отправки],"",0,1)</f>
        <v>45703</v>
      </c>
      <c r="C3398" s="3"/>
      <c r="D3398" s="3"/>
      <c r="F3398" s="5">
        <f>_xlfn.XLOOKUP(A3398,[3]!Table13456[No заказа],[3]!Table13456[Количество],"",0,1)</f>
        <v>1</v>
      </c>
      <c r="G3398" s="5">
        <f>_xlfn.XLOOKUP(A3398,[3]!Table13456[No заказа],[3]!Table13456[Цена],"",0,1)</f>
        <v>9000</v>
      </c>
      <c r="H3398" s="2" t="str">
        <f>M01_SETTINGS!$F$2</f>
        <v>KASPI</v>
      </c>
    </row>
    <row r="3399" spans="1:8" x14ac:dyDescent="0.35">
      <c r="A3399" s="2">
        <v>497600647</v>
      </c>
      <c r="B3399" s="3">
        <f>_xlfn.XLOOKUP(A3399,[3]!Table13456[No заказа],[3]!Table13456[Дата
отправки],"",0,1)</f>
        <v>45703</v>
      </c>
      <c r="C3399" s="3"/>
      <c r="D3399" s="3"/>
      <c r="F3399" s="5">
        <f>_xlfn.XLOOKUP(A3399,[3]!Table13456[No заказа],[3]!Table13456[Количество],"",0,1)</f>
        <v>1</v>
      </c>
      <c r="G3399" s="5">
        <f>_xlfn.XLOOKUP(A3399,[3]!Table13456[No заказа],[3]!Table13456[Цена],"",0,1)</f>
        <v>9466</v>
      </c>
      <c r="H3399" s="2" t="str">
        <f>M01_SETTINGS!$F$2</f>
        <v>KASPI</v>
      </c>
    </row>
    <row r="3400" spans="1:8" x14ac:dyDescent="0.35">
      <c r="A3400" s="2">
        <v>498306791</v>
      </c>
      <c r="B3400" s="3">
        <f>_xlfn.XLOOKUP(A3400,[3]!Table13456[No заказа],[3]!Table13456[Дата
отправки],"",0,1)</f>
        <v>45703</v>
      </c>
      <c r="C3400" s="3"/>
      <c r="D3400" s="3"/>
      <c r="F3400" s="5">
        <f>_xlfn.XLOOKUP(A3400,[3]!Table13456[No заказа],[3]!Table13456[Количество],"",0,1)</f>
        <v>1</v>
      </c>
      <c r="G3400" s="5">
        <f>_xlfn.XLOOKUP(A3400,[3]!Table13456[No заказа],[3]!Table13456[Цена],"",0,1)</f>
        <v>52425</v>
      </c>
      <c r="H3400" s="2" t="str">
        <f>M01_SETTINGS!$F$2</f>
        <v>KASPI</v>
      </c>
    </row>
    <row r="3401" spans="1:8" x14ac:dyDescent="0.35">
      <c r="A3401" s="2">
        <v>498012729</v>
      </c>
      <c r="B3401" s="3">
        <f>_xlfn.XLOOKUP(A3401,[3]!Table13456[No заказа],[3]!Table13456[Дата
отправки],"",0,1)</f>
        <v>45703</v>
      </c>
      <c r="C3401" s="3"/>
      <c r="D3401" s="3"/>
      <c r="F3401" s="5">
        <f>_xlfn.XLOOKUP(A3401,[3]!Table13456[No заказа],[3]!Table13456[Количество],"",0,1)</f>
        <v>1</v>
      </c>
      <c r="G3401" s="5">
        <f>_xlfn.XLOOKUP(A3401,[3]!Table13456[No заказа],[3]!Table13456[Цена],"",0,1)</f>
        <v>53049</v>
      </c>
      <c r="H3401" s="2" t="str">
        <f>M01_SETTINGS!$F$2</f>
        <v>KASPI</v>
      </c>
    </row>
    <row r="3402" spans="1:8" x14ac:dyDescent="0.35">
      <c r="A3402" s="2">
        <v>497922983</v>
      </c>
      <c r="B3402" s="3">
        <f>_xlfn.XLOOKUP(A3402,[3]!Table13456[No заказа],[3]!Table13456[Дата
отправки],"",0,1)</f>
        <v>45703</v>
      </c>
      <c r="C3402" s="3"/>
      <c r="D3402" s="3"/>
      <c r="F3402" s="5">
        <f>_xlfn.XLOOKUP(A3402,[3]!Table13456[No заказа],[3]!Table13456[Количество],"",0,1)</f>
        <v>1</v>
      </c>
      <c r="G3402" s="5">
        <f>_xlfn.XLOOKUP(A3402,[3]!Table13456[No заказа],[3]!Table13456[Цена],"",0,1)</f>
        <v>53231</v>
      </c>
      <c r="H3402" s="2" t="str">
        <f>M01_SETTINGS!$F$2</f>
        <v>KASPI</v>
      </c>
    </row>
    <row r="3403" spans="1:8" x14ac:dyDescent="0.35">
      <c r="A3403" s="2">
        <v>497868538</v>
      </c>
      <c r="B3403" s="3">
        <f>_xlfn.XLOOKUP(A3403,[3]!Table13456[No заказа],[3]!Table13456[Дата
отправки],"",0,1)</f>
        <v>45703</v>
      </c>
      <c r="C3403" s="3"/>
      <c r="D3403" s="3"/>
      <c r="F3403" s="5">
        <f>_xlfn.XLOOKUP(A3403,[3]!Table13456[No заказа],[3]!Table13456[Количество],"",0,1)</f>
        <v>1</v>
      </c>
      <c r="G3403" s="5">
        <f>_xlfn.XLOOKUP(A3403,[3]!Table13456[No заказа],[3]!Table13456[Цена],"",0,1)</f>
        <v>53340</v>
      </c>
      <c r="H3403" s="2" t="str">
        <f>M01_SETTINGS!$F$2</f>
        <v>KASPI</v>
      </c>
    </row>
    <row r="3404" spans="1:8" x14ac:dyDescent="0.35">
      <c r="A3404" s="2">
        <v>497102636</v>
      </c>
      <c r="B3404" s="3">
        <f>_xlfn.XLOOKUP(A3404,[3]!Table13456[No заказа],[3]!Table13456[Дата
отправки],"",0,1)</f>
        <v>45702</v>
      </c>
      <c r="C3404" s="3"/>
      <c r="D3404" s="3"/>
      <c r="F3404" s="5">
        <f>_xlfn.XLOOKUP(A3404,[3]!Table13456[No заказа],[3]!Table13456[Количество],"",0,1)</f>
        <v>1</v>
      </c>
      <c r="G3404" s="5">
        <f>_xlfn.XLOOKUP(A3404,[3]!Table13456[No заказа],[3]!Table13456[Цена],"",0,1)</f>
        <v>8990</v>
      </c>
      <c r="H3404" s="2" t="str">
        <f>M01_SETTINGS!$F$2</f>
        <v>KASPI</v>
      </c>
    </row>
    <row r="3405" spans="1:8" x14ac:dyDescent="0.35">
      <c r="A3405" s="2">
        <v>497276990</v>
      </c>
      <c r="B3405" s="3">
        <f>_xlfn.XLOOKUP(A3405,[3]!Table13456[No заказа],[3]!Table13456[Дата
отправки],"",0,1)</f>
        <v>45702</v>
      </c>
      <c r="C3405" s="3"/>
      <c r="D3405" s="3"/>
      <c r="F3405" s="5">
        <f>_xlfn.XLOOKUP(A3405,[3]!Table13456[No заказа],[3]!Table13456[Количество],"",0,1)</f>
        <v>1</v>
      </c>
      <c r="G3405" s="5">
        <f>_xlfn.XLOOKUP(A3405,[3]!Table13456[No заказа],[3]!Table13456[Цена],"",0,1)</f>
        <v>9027</v>
      </c>
      <c r="H3405" s="2" t="str">
        <f>M01_SETTINGS!$F$2</f>
        <v>KASPI</v>
      </c>
    </row>
    <row r="3406" spans="1:8" x14ac:dyDescent="0.35">
      <c r="A3406" s="2">
        <v>496811445</v>
      </c>
      <c r="B3406" s="3">
        <f>_xlfn.XLOOKUP(A3406,[3]!Table13456[No заказа],[3]!Table13456[Дата
отправки],"",0,1)</f>
        <v>45702</v>
      </c>
      <c r="C3406" s="3"/>
      <c r="D3406" s="3"/>
      <c r="F3406" s="5">
        <f>_xlfn.XLOOKUP(A3406,[3]!Table13456[No заказа],[3]!Table13456[Количество],"",0,1)</f>
        <v>1</v>
      </c>
      <c r="G3406" s="5">
        <f>_xlfn.XLOOKUP(A3406,[3]!Table13456[No заказа],[3]!Table13456[Цена],"",0,1)</f>
        <v>9145</v>
      </c>
      <c r="H3406" s="2" t="str">
        <f>M01_SETTINGS!$F$2</f>
        <v>KASPI</v>
      </c>
    </row>
    <row r="3407" spans="1:8" x14ac:dyDescent="0.35">
      <c r="A3407" s="2">
        <v>496885251</v>
      </c>
      <c r="B3407" s="3">
        <f>_xlfn.XLOOKUP(A3407,[3]!Table13456[No заказа],[3]!Table13456[Дата
отправки],"",0,1)</f>
        <v>45702</v>
      </c>
      <c r="C3407" s="3"/>
      <c r="D3407" s="3"/>
      <c r="F3407" s="5">
        <f>_xlfn.XLOOKUP(A3407,[3]!Table13456[No заказа],[3]!Table13456[Количество],"",0,1)</f>
        <v>1</v>
      </c>
      <c r="G3407" s="5">
        <f>_xlfn.XLOOKUP(A3407,[3]!Table13456[No заказа],[3]!Table13456[Цена],"",0,1)</f>
        <v>9000</v>
      </c>
      <c r="H3407" s="2" t="str">
        <f>M01_SETTINGS!$F$2</f>
        <v>KASPI</v>
      </c>
    </row>
    <row r="3408" spans="1:8" x14ac:dyDescent="0.35">
      <c r="A3408" s="2">
        <v>497536089</v>
      </c>
      <c r="B3408" s="3">
        <f>_xlfn.XLOOKUP(A3408,[3]!Table13456[No заказа],[3]!Table13456[Дата
отправки],"",0,1)</f>
        <v>45702</v>
      </c>
      <c r="C3408" s="3"/>
      <c r="D3408" s="3"/>
      <c r="F3408" s="5">
        <f>_xlfn.XLOOKUP(A3408,[3]!Table13456[No заказа],[3]!Table13456[Количество],"",0,1)</f>
        <v>1</v>
      </c>
      <c r="G3408" s="5">
        <f>_xlfn.XLOOKUP(A3408,[3]!Table13456[No заказа],[3]!Table13456[Цена],"",0,1)</f>
        <v>8989</v>
      </c>
      <c r="H3408" s="2" t="str">
        <f>M01_SETTINGS!$F$2</f>
        <v>KASPI</v>
      </c>
    </row>
    <row r="3409" spans="1:8" x14ac:dyDescent="0.35">
      <c r="A3409" s="2">
        <v>497289517</v>
      </c>
      <c r="B3409" s="3">
        <f>_xlfn.XLOOKUP(A3409,[3]!Table13456[No заказа],[3]!Table13456[Дата
отправки],"",0,1)</f>
        <v>45702</v>
      </c>
      <c r="C3409" s="3"/>
      <c r="D3409" s="3"/>
      <c r="F3409" s="5">
        <f>_xlfn.XLOOKUP(A3409,[3]!Table13456[No заказа],[3]!Table13456[Количество],"",0,1)</f>
        <v>1</v>
      </c>
      <c r="G3409" s="5">
        <f>_xlfn.XLOOKUP(A3409,[3]!Table13456[No заказа],[3]!Table13456[Цена],"",0,1)</f>
        <v>9436</v>
      </c>
      <c r="H3409" s="2" t="str">
        <f>M01_SETTINGS!$F$2</f>
        <v>KASPI</v>
      </c>
    </row>
    <row r="3410" spans="1:8" x14ac:dyDescent="0.35">
      <c r="A3410" s="2">
        <v>497338444</v>
      </c>
      <c r="B3410" s="3">
        <f>_xlfn.XLOOKUP(A3410,[3]!Table13456[No заказа],[3]!Table13456[Дата
отправки],"",0,1)</f>
        <v>45702</v>
      </c>
      <c r="C3410" s="3"/>
      <c r="D3410" s="3"/>
      <c r="F3410" s="5">
        <f>_xlfn.XLOOKUP(A3410,[3]!Table13456[No заказа],[3]!Table13456[Количество],"",0,1)</f>
        <v>1</v>
      </c>
      <c r="G3410" s="5">
        <f>_xlfn.XLOOKUP(A3410,[3]!Table13456[No заказа],[3]!Table13456[Цена],"",0,1)</f>
        <v>9434</v>
      </c>
      <c r="H3410" s="2" t="str">
        <f>M01_SETTINGS!$F$2</f>
        <v>KASPI</v>
      </c>
    </row>
    <row r="3411" spans="1:8" x14ac:dyDescent="0.35">
      <c r="A3411" s="2">
        <v>497411996</v>
      </c>
      <c r="B3411" s="3">
        <f>_xlfn.XLOOKUP(A3411,[3]!Table13456[No заказа],[3]!Table13456[Дата
отправки],"",0,1)</f>
        <v>45702</v>
      </c>
      <c r="C3411" s="3"/>
      <c r="D3411" s="3"/>
      <c r="F3411" s="5">
        <f>_xlfn.XLOOKUP(A3411,[3]!Table13456[No заказа],[3]!Table13456[Количество],"",0,1)</f>
        <v>1</v>
      </c>
      <c r="G3411" s="5">
        <f>_xlfn.XLOOKUP(A3411,[3]!Table13456[No заказа],[3]!Table13456[Цена],"",0,1)</f>
        <v>10162</v>
      </c>
      <c r="H3411" s="2" t="str">
        <f>M01_SETTINGS!$F$2</f>
        <v>KASPI</v>
      </c>
    </row>
    <row r="3412" spans="1:8" x14ac:dyDescent="0.35">
      <c r="A3412" s="2">
        <v>496757317</v>
      </c>
      <c r="B3412" s="3">
        <f>_xlfn.XLOOKUP(A3412,[3]!Table13456[No заказа],[3]!Table13456[Дата
отправки],"",0,1)</f>
        <v>45702</v>
      </c>
      <c r="C3412" s="3"/>
      <c r="D3412" s="3"/>
      <c r="F3412" s="5">
        <f>_xlfn.XLOOKUP(A3412,[3]!Table13456[No заказа],[3]!Table13456[Количество],"",0,1)</f>
        <v>1</v>
      </c>
      <c r="G3412" s="5">
        <f>_xlfn.XLOOKUP(A3412,[3]!Table13456[No заказа],[3]!Table13456[Цена],"",0,1)</f>
        <v>9000</v>
      </c>
      <c r="H3412" s="2" t="str">
        <f>M01_SETTINGS!$F$2</f>
        <v>KASPI</v>
      </c>
    </row>
    <row r="3413" spans="1:8" x14ac:dyDescent="0.35">
      <c r="A3413" s="2">
        <v>496960163</v>
      </c>
      <c r="B3413" s="3">
        <f>_xlfn.XLOOKUP(A3413,[3]!Table13456[No заказа],[3]!Table13456[Дата
отправки],"",0,1)</f>
        <v>45702</v>
      </c>
      <c r="C3413" s="3"/>
      <c r="D3413" s="3"/>
      <c r="F3413" s="5">
        <f>_xlfn.XLOOKUP(A3413,[3]!Table13456[No заказа],[3]!Table13456[Количество],"",0,1)</f>
        <v>1</v>
      </c>
      <c r="G3413" s="5">
        <f>_xlfn.XLOOKUP(A3413,[3]!Table13456[No заказа],[3]!Table13456[Цена],"",0,1)</f>
        <v>9000</v>
      </c>
      <c r="H3413" s="2" t="str">
        <f>M01_SETTINGS!$F$2</f>
        <v>KASPI</v>
      </c>
    </row>
    <row r="3414" spans="1:8" x14ac:dyDescent="0.35">
      <c r="A3414" s="2">
        <v>496954175</v>
      </c>
      <c r="B3414" s="3">
        <f>_xlfn.XLOOKUP(A3414,[3]!Table13456[No заказа],[3]!Table13456[Дата
отправки],"",0,1)</f>
        <v>45702</v>
      </c>
      <c r="C3414" s="3"/>
      <c r="D3414" s="3"/>
      <c r="F3414" s="5">
        <f>_xlfn.XLOOKUP(A3414,[3]!Table13456[No заказа],[3]!Table13456[Количество],"",0,1)</f>
        <v>1</v>
      </c>
      <c r="G3414" s="5">
        <f>_xlfn.XLOOKUP(A3414,[3]!Table13456[No заказа],[3]!Table13456[Цена],"",0,1)</f>
        <v>9000</v>
      </c>
      <c r="H3414" s="2" t="str">
        <f>M01_SETTINGS!$F$2</f>
        <v>KASPI</v>
      </c>
    </row>
    <row r="3415" spans="1:8" x14ac:dyDescent="0.35">
      <c r="A3415" s="2">
        <v>497377052</v>
      </c>
      <c r="B3415" s="3">
        <f>_xlfn.XLOOKUP(A3415,[3]!Table13456[No заказа],[3]!Table13456[Дата
отправки],"",0,1)</f>
        <v>45702</v>
      </c>
      <c r="C3415" s="3"/>
      <c r="D3415" s="3"/>
      <c r="F3415" s="5">
        <f>_xlfn.XLOOKUP(A3415,[3]!Table13456[No заказа],[3]!Table13456[Количество],"",0,1)</f>
        <v>1</v>
      </c>
      <c r="G3415" s="5">
        <f>_xlfn.XLOOKUP(A3415,[3]!Table13456[No заказа],[3]!Table13456[Цена],"",0,1)</f>
        <v>9000</v>
      </c>
      <c r="H3415" s="2" t="str">
        <f>M01_SETTINGS!$F$2</f>
        <v>KASPI</v>
      </c>
    </row>
    <row r="3416" spans="1:8" x14ac:dyDescent="0.35">
      <c r="A3416" s="2">
        <v>497084616</v>
      </c>
      <c r="B3416" s="3">
        <f>_xlfn.XLOOKUP(A3416,[3]!Table13456[No заказа],[3]!Table13456[Дата
отправки],"",0,1)</f>
        <v>45702</v>
      </c>
      <c r="C3416" s="3"/>
      <c r="D3416" s="3"/>
      <c r="F3416" s="5">
        <f>_xlfn.XLOOKUP(A3416,[3]!Table13456[No заказа],[3]!Table13456[Количество],"",0,1)</f>
        <v>1</v>
      </c>
      <c r="G3416" s="5">
        <f>_xlfn.XLOOKUP(A3416,[3]!Table13456[No заказа],[3]!Table13456[Цена],"",0,1)</f>
        <v>9462</v>
      </c>
      <c r="H3416" s="2" t="str">
        <f>M01_SETTINGS!$F$2</f>
        <v>KASPI</v>
      </c>
    </row>
    <row r="3417" spans="1:8" x14ac:dyDescent="0.35">
      <c r="A3417" s="2">
        <v>496743185</v>
      </c>
      <c r="B3417" s="3">
        <f>_xlfn.XLOOKUP(A3417,[3]!Table13456[No заказа],[3]!Table13456[Дата
отправки],"",0,1)</f>
        <v>45702</v>
      </c>
      <c r="C3417" s="3"/>
      <c r="D3417" s="3"/>
      <c r="F3417" s="5">
        <f>_xlfn.XLOOKUP(A3417,[3]!Table13456[No заказа],[3]!Table13456[Количество],"",0,1)</f>
        <v>1</v>
      </c>
      <c r="G3417" s="5">
        <f>_xlfn.XLOOKUP(A3417,[3]!Table13456[No заказа],[3]!Table13456[Цена],"",0,1)</f>
        <v>9509</v>
      </c>
      <c r="H3417" s="2" t="str">
        <f>M01_SETTINGS!$F$2</f>
        <v>KASPI</v>
      </c>
    </row>
    <row r="3418" spans="1:8" x14ac:dyDescent="0.35">
      <c r="A3418" s="2">
        <v>497476082</v>
      </c>
      <c r="B3418" s="3">
        <f>_xlfn.XLOOKUP(A3418,[3]!Table13456[No заказа],[3]!Table13456[Дата
отправки],"",0,1)</f>
        <v>45702</v>
      </c>
      <c r="C3418" s="3"/>
      <c r="D3418" s="3"/>
      <c r="F3418" s="5">
        <f>_xlfn.XLOOKUP(A3418,[3]!Table13456[No заказа],[3]!Table13456[Количество],"",0,1)</f>
        <v>1</v>
      </c>
      <c r="G3418" s="5">
        <f>_xlfn.XLOOKUP(A3418,[3]!Table13456[No заказа],[3]!Table13456[Цена],"",0,1)</f>
        <v>9464</v>
      </c>
      <c r="H3418" s="2" t="str">
        <f>M01_SETTINGS!$F$2</f>
        <v>KASPI</v>
      </c>
    </row>
    <row r="3419" spans="1:8" x14ac:dyDescent="0.35">
      <c r="A3419" s="2">
        <v>497014587</v>
      </c>
      <c r="B3419" s="3">
        <f>_xlfn.XLOOKUP(A3419,[3]!Table13456[No заказа],[3]!Table13456[Дата
отправки],"",0,1)</f>
        <v>45702</v>
      </c>
      <c r="C3419" s="3"/>
      <c r="D3419" s="3"/>
      <c r="F3419" s="5">
        <f>_xlfn.XLOOKUP(A3419,[3]!Table13456[No заказа],[3]!Table13456[Количество],"",0,1)</f>
        <v>1</v>
      </c>
      <c r="G3419" s="5">
        <f>_xlfn.XLOOKUP(A3419,[3]!Table13456[No заказа],[3]!Table13456[Цена],"",0,1)</f>
        <v>10490</v>
      </c>
      <c r="H3419" s="2" t="str">
        <f>M01_SETTINGS!$F$2</f>
        <v>KASPI</v>
      </c>
    </row>
    <row r="3420" spans="1:8" x14ac:dyDescent="0.35">
      <c r="A3420" s="2">
        <v>497150878</v>
      </c>
      <c r="B3420" s="3">
        <f>_xlfn.XLOOKUP(A3420,[3]!Table13456[No заказа],[3]!Table13456[Дата
отправки],"",0,1)</f>
        <v>45702</v>
      </c>
      <c r="C3420" s="3"/>
      <c r="D3420" s="3"/>
      <c r="F3420" s="5">
        <f>_xlfn.XLOOKUP(A3420,[3]!Table13456[No заказа],[3]!Table13456[Количество],"",0,1)</f>
        <v>1</v>
      </c>
      <c r="G3420" s="5">
        <f>_xlfn.XLOOKUP(A3420,[3]!Table13456[No заказа],[3]!Table13456[Цена],"",0,1)</f>
        <v>10899</v>
      </c>
      <c r="H3420" s="2" t="str">
        <f>M01_SETTINGS!$F$2</f>
        <v>KASPI</v>
      </c>
    </row>
    <row r="3421" spans="1:8" x14ac:dyDescent="0.35">
      <c r="A3421" s="2">
        <v>497383924</v>
      </c>
      <c r="B3421" s="3">
        <f>_xlfn.XLOOKUP(A3421,[3]!Table13456[No заказа],[3]!Table13456[Дата
отправки],"",0,1)</f>
        <v>45702</v>
      </c>
      <c r="C3421" s="3"/>
      <c r="D3421" s="3"/>
      <c r="F3421" s="5">
        <f>_xlfn.XLOOKUP(A3421,[3]!Table13456[No заказа],[3]!Table13456[Количество],"",0,1)</f>
        <v>1</v>
      </c>
      <c r="G3421" s="5">
        <f>_xlfn.XLOOKUP(A3421,[3]!Table13456[No заказа],[3]!Table13456[Цена],"",0,1)</f>
        <v>8989</v>
      </c>
      <c r="H3421" s="2" t="str">
        <f>M01_SETTINGS!$F$2</f>
        <v>KASPI</v>
      </c>
    </row>
    <row r="3422" spans="1:8" x14ac:dyDescent="0.35">
      <c r="A3422" s="2">
        <v>497383924</v>
      </c>
      <c r="B3422" s="3">
        <f>_xlfn.XLOOKUP(A3422,[3]!Table13456[No заказа],[3]!Table13456[Дата
отправки],"",0,1)</f>
        <v>45702</v>
      </c>
      <c r="C3422" s="3"/>
      <c r="D3422" s="3"/>
      <c r="F3422" s="5">
        <f>_xlfn.XLOOKUP(A3422,[3]!Table13456[No заказа],[3]!Table13456[Количество],"",0,1)</f>
        <v>1</v>
      </c>
      <c r="G3422" s="5">
        <f>_xlfn.XLOOKUP(A3422,[3]!Table13456[No заказа],[3]!Table13456[Цена],"",0,1)</f>
        <v>8989</v>
      </c>
      <c r="H3422" s="2" t="str">
        <f>M01_SETTINGS!$F$2</f>
        <v>KASPI</v>
      </c>
    </row>
    <row r="3423" spans="1:8" x14ac:dyDescent="0.35">
      <c r="A3423" s="2">
        <v>497383924</v>
      </c>
      <c r="B3423" s="3">
        <f>_xlfn.XLOOKUP(A3423,[3]!Table13456[No заказа],[3]!Table13456[Дата
отправки],"",0,1)</f>
        <v>45702</v>
      </c>
      <c r="C3423" s="3"/>
      <c r="D3423" s="3"/>
      <c r="F3423" s="5">
        <f>_xlfn.XLOOKUP(A3423,[3]!Table13456[No заказа],[3]!Table13456[Количество],"",0,1)</f>
        <v>1</v>
      </c>
      <c r="G3423" s="5">
        <f>_xlfn.XLOOKUP(A3423,[3]!Table13456[No заказа],[3]!Table13456[Цена],"",0,1)</f>
        <v>8989</v>
      </c>
      <c r="H3423" s="2" t="str">
        <f>M01_SETTINGS!$F$2</f>
        <v>KASPI</v>
      </c>
    </row>
    <row r="3424" spans="1:8" x14ac:dyDescent="0.35">
      <c r="A3424" s="2">
        <v>496938227</v>
      </c>
      <c r="B3424" s="3">
        <f>_xlfn.XLOOKUP(A3424,[3]!Table13456[No заказа],[3]!Table13456[Дата
отправки],"",0,1)</f>
        <v>45702</v>
      </c>
      <c r="C3424" s="3"/>
      <c r="D3424" s="3"/>
      <c r="F3424" s="5">
        <f>_xlfn.XLOOKUP(A3424,[3]!Table13456[No заказа],[3]!Table13456[Количество],"",0,1)</f>
        <v>1</v>
      </c>
      <c r="G3424" s="5">
        <f>_xlfn.XLOOKUP(A3424,[3]!Table13456[No заказа],[3]!Table13456[Цена],"",0,1)</f>
        <v>12908</v>
      </c>
      <c r="H3424" s="2" t="str">
        <f>M01_SETTINGS!$F$2</f>
        <v>KASPI</v>
      </c>
    </row>
    <row r="3425" spans="1:8" x14ac:dyDescent="0.35">
      <c r="A3425" s="2">
        <v>497517699</v>
      </c>
      <c r="B3425" s="3">
        <f>_xlfn.XLOOKUP(A3425,[3]!Table13456[No заказа],[3]!Table13456[Дата
отправки],"",0,1)</f>
        <v>45702</v>
      </c>
      <c r="C3425" s="3"/>
      <c r="D3425" s="3"/>
      <c r="F3425" s="5">
        <f>_xlfn.XLOOKUP(A3425,[3]!Table13456[No заказа],[3]!Table13456[Количество],"",0,1)</f>
        <v>1</v>
      </c>
      <c r="G3425" s="5">
        <f>_xlfn.XLOOKUP(A3425,[3]!Table13456[No заказа],[3]!Table13456[Цена],"",0,1)</f>
        <v>9471</v>
      </c>
      <c r="H3425" s="2" t="str">
        <f>M01_SETTINGS!$F$2</f>
        <v>KASPI</v>
      </c>
    </row>
    <row r="3426" spans="1:8" x14ac:dyDescent="0.35">
      <c r="A3426" s="2">
        <v>497355574</v>
      </c>
      <c r="B3426" s="3">
        <f>_xlfn.XLOOKUP(A3426,[3]!Table13456[No заказа],[3]!Table13456[Дата
отправки],"",0,1)</f>
        <v>45702</v>
      </c>
      <c r="C3426" s="3"/>
      <c r="D3426" s="3"/>
      <c r="F3426" s="5">
        <f>_xlfn.XLOOKUP(A3426,[3]!Table13456[No заказа],[3]!Table13456[Количество],"",0,1)</f>
        <v>1</v>
      </c>
      <c r="G3426" s="5">
        <f>_xlfn.XLOOKUP(A3426,[3]!Table13456[No заказа],[3]!Table13456[Цена],"",0,1)</f>
        <v>9983</v>
      </c>
      <c r="H3426" s="2" t="str">
        <f>M01_SETTINGS!$F$2</f>
        <v>KASPI</v>
      </c>
    </row>
    <row r="3427" spans="1:8" x14ac:dyDescent="0.35">
      <c r="A3427" s="2">
        <v>496859731</v>
      </c>
      <c r="B3427" s="3">
        <f>_xlfn.XLOOKUP(A3427,[3]!Table13456[No заказа],[3]!Table13456[Дата
отправки],"",0,1)</f>
        <v>45702</v>
      </c>
      <c r="C3427" s="3"/>
      <c r="D3427" s="3"/>
      <c r="F3427" s="5">
        <f>_xlfn.XLOOKUP(A3427,[3]!Table13456[No заказа],[3]!Table13456[Количество],"",0,1)</f>
        <v>1</v>
      </c>
      <c r="G3427" s="5">
        <f>_xlfn.XLOOKUP(A3427,[3]!Table13456[No заказа],[3]!Table13456[Цена],"",0,1)</f>
        <v>9000</v>
      </c>
      <c r="H3427" s="2" t="str">
        <f>M01_SETTINGS!$F$2</f>
        <v>KASPI</v>
      </c>
    </row>
    <row r="3428" spans="1:8" x14ac:dyDescent="0.35">
      <c r="A3428" s="2">
        <v>497447603</v>
      </c>
      <c r="B3428" s="3">
        <f>_xlfn.XLOOKUP(A3428,[3]!Table13456[No заказа],[3]!Table13456[Дата
отправки],"",0,1)</f>
        <v>45702</v>
      </c>
      <c r="C3428" s="3"/>
      <c r="D3428" s="3"/>
      <c r="F3428" s="5">
        <f>_xlfn.XLOOKUP(A3428,[3]!Table13456[No заказа],[3]!Table13456[Количество],"",0,1)</f>
        <v>1</v>
      </c>
      <c r="G3428" s="5">
        <f>_xlfn.XLOOKUP(A3428,[3]!Table13456[No заказа],[3]!Table13456[Цена],"",0,1)</f>
        <v>9000</v>
      </c>
      <c r="H3428" s="2" t="str">
        <f>M01_SETTINGS!$F$2</f>
        <v>KASPI</v>
      </c>
    </row>
    <row r="3429" spans="1:8" x14ac:dyDescent="0.35">
      <c r="A3429" s="2">
        <v>497456731</v>
      </c>
      <c r="B3429" s="3">
        <f>_xlfn.XLOOKUP(A3429,[3]!Table13456[No заказа],[3]!Table13456[Дата
отправки],"",0,1)</f>
        <v>45702</v>
      </c>
      <c r="C3429" s="3"/>
      <c r="D3429" s="3"/>
      <c r="F3429" s="5">
        <f>_xlfn.XLOOKUP(A3429,[3]!Table13456[No заказа],[3]!Table13456[Количество],"",0,1)</f>
        <v>1</v>
      </c>
      <c r="G3429" s="5">
        <f>_xlfn.XLOOKUP(A3429,[3]!Table13456[No заказа],[3]!Table13456[Цена],"",0,1)</f>
        <v>9000</v>
      </c>
      <c r="H3429" s="2" t="str">
        <f>M01_SETTINGS!$F$2</f>
        <v>KASPI</v>
      </c>
    </row>
    <row r="3430" spans="1:8" x14ac:dyDescent="0.35">
      <c r="A3430" s="2">
        <v>497510049</v>
      </c>
      <c r="B3430" s="3">
        <f>_xlfn.XLOOKUP(A3430,[3]!Table13456[No заказа],[3]!Table13456[Дата
отправки],"",0,1)</f>
        <v>45702</v>
      </c>
      <c r="C3430" s="3"/>
      <c r="D3430" s="3"/>
      <c r="F3430" s="5">
        <f>_xlfn.XLOOKUP(A3430,[3]!Table13456[No заказа],[3]!Table13456[Количество],"",0,1)</f>
        <v>1</v>
      </c>
      <c r="G3430" s="5">
        <f>_xlfn.XLOOKUP(A3430,[3]!Table13456[No заказа],[3]!Table13456[Цена],"",0,1)</f>
        <v>9000</v>
      </c>
      <c r="H3430" s="2" t="str">
        <f>M01_SETTINGS!$F$2</f>
        <v>KASPI</v>
      </c>
    </row>
    <row r="3431" spans="1:8" x14ac:dyDescent="0.35">
      <c r="A3431" s="2">
        <v>497087463</v>
      </c>
      <c r="B3431" s="3">
        <f>_xlfn.XLOOKUP(A3431,[3]!Table13456[No заказа],[3]!Table13456[Дата
отправки],"",0,1)</f>
        <v>45702</v>
      </c>
      <c r="C3431" s="3"/>
      <c r="D3431" s="3"/>
      <c r="F3431" s="5">
        <f>_xlfn.XLOOKUP(A3431,[3]!Table13456[No заказа],[3]!Table13456[Количество],"",0,1)</f>
        <v>1</v>
      </c>
      <c r="G3431" s="5">
        <f>_xlfn.XLOOKUP(A3431,[3]!Table13456[No заказа],[3]!Table13456[Цена],"",0,1)</f>
        <v>9000</v>
      </c>
      <c r="H3431" s="2" t="str">
        <f>M01_SETTINGS!$F$2</f>
        <v>KASPI</v>
      </c>
    </row>
    <row r="3432" spans="1:8" x14ac:dyDescent="0.35">
      <c r="A3432" s="2">
        <v>496956186</v>
      </c>
      <c r="B3432" s="3">
        <f>_xlfn.XLOOKUP(A3432,[3]!Table13456[No заказа],[3]!Table13456[Дата
отправки],"",0,1)</f>
        <v>45702</v>
      </c>
      <c r="C3432" s="3"/>
      <c r="D3432" s="3"/>
      <c r="F3432" s="5">
        <f>_xlfn.XLOOKUP(A3432,[3]!Table13456[No заказа],[3]!Table13456[Количество],"",0,1)</f>
        <v>1</v>
      </c>
      <c r="G3432" s="5">
        <f>_xlfn.XLOOKUP(A3432,[3]!Table13456[No заказа],[3]!Table13456[Цена],"",0,1)</f>
        <v>10880</v>
      </c>
      <c r="H3432" s="2" t="str">
        <f>M01_SETTINGS!$F$2</f>
        <v>KASPI</v>
      </c>
    </row>
    <row r="3433" spans="1:8" x14ac:dyDescent="0.35">
      <c r="A3433" s="2">
        <v>497109507</v>
      </c>
      <c r="B3433" s="3">
        <f>_xlfn.XLOOKUP(A3433,[3]!Table13456[No заказа],[3]!Table13456[Дата
отправки],"",0,1)</f>
        <v>45702</v>
      </c>
      <c r="C3433" s="3"/>
      <c r="D3433" s="3"/>
      <c r="F3433" s="5">
        <f>_xlfn.XLOOKUP(A3433,[3]!Table13456[No заказа],[3]!Table13456[Количество],"",0,1)</f>
        <v>1</v>
      </c>
      <c r="G3433" s="5">
        <f>_xlfn.XLOOKUP(A3433,[3]!Table13456[No заказа],[3]!Table13456[Цена],"",0,1)</f>
        <v>10496</v>
      </c>
      <c r="H3433" s="2" t="str">
        <f>M01_SETTINGS!$F$2</f>
        <v>KASPI</v>
      </c>
    </row>
    <row r="3434" spans="1:8" x14ac:dyDescent="0.35">
      <c r="A3434" s="2">
        <v>496963531</v>
      </c>
      <c r="B3434" s="3">
        <f>_xlfn.XLOOKUP(A3434,[3]!Table13456[No заказа],[3]!Table13456[Дата
отправки],"",0,1)</f>
        <v>45702</v>
      </c>
      <c r="C3434" s="3"/>
      <c r="D3434" s="3"/>
      <c r="F3434" s="5">
        <f>_xlfn.XLOOKUP(A3434,[3]!Table13456[No заказа],[3]!Table13456[Количество],"",0,1)</f>
        <v>1</v>
      </c>
      <c r="G3434" s="5">
        <f>_xlfn.XLOOKUP(A3434,[3]!Table13456[No заказа],[3]!Table13456[Цена],"",0,1)</f>
        <v>10880</v>
      </c>
      <c r="H3434" s="2" t="str">
        <f>M01_SETTINGS!$F$2</f>
        <v>KASPI</v>
      </c>
    </row>
    <row r="3435" spans="1:8" x14ac:dyDescent="0.35">
      <c r="A3435" s="2">
        <v>497128688</v>
      </c>
      <c r="B3435" s="3">
        <f>_xlfn.XLOOKUP(A3435,[3]!Table13456[No заказа],[3]!Table13456[Дата
отправки],"",0,1)</f>
        <v>45702</v>
      </c>
      <c r="C3435" s="3"/>
      <c r="D3435" s="3"/>
      <c r="F3435" s="5">
        <f>_xlfn.XLOOKUP(A3435,[3]!Table13456[No заказа],[3]!Table13456[Количество],"",0,1)</f>
        <v>1</v>
      </c>
      <c r="G3435" s="5">
        <f>_xlfn.XLOOKUP(A3435,[3]!Table13456[No заказа],[3]!Table13456[Цена],"",0,1)</f>
        <v>9999</v>
      </c>
      <c r="H3435" s="2" t="str">
        <f>M01_SETTINGS!$F$2</f>
        <v>KASPI</v>
      </c>
    </row>
    <row r="3436" spans="1:8" x14ac:dyDescent="0.35">
      <c r="A3436" s="2">
        <v>496891910</v>
      </c>
      <c r="B3436" s="3">
        <f>_xlfn.XLOOKUP(A3436,[3]!Table13456[No заказа],[3]!Table13456[Дата
отправки],"",0,1)</f>
        <v>45702</v>
      </c>
      <c r="C3436" s="3"/>
      <c r="D3436" s="3"/>
      <c r="F3436" s="5">
        <f>_xlfn.XLOOKUP(A3436,[3]!Table13456[No заказа],[3]!Table13456[Количество],"",0,1)</f>
        <v>1</v>
      </c>
      <c r="G3436" s="5">
        <f>_xlfn.XLOOKUP(A3436,[3]!Table13456[No заказа],[3]!Table13456[Цена],"",0,1)</f>
        <v>9000</v>
      </c>
      <c r="H3436" s="2" t="str">
        <f>M01_SETTINGS!$F$2</f>
        <v>KASPI</v>
      </c>
    </row>
    <row r="3437" spans="1:8" x14ac:dyDescent="0.35">
      <c r="A3437" s="2">
        <v>496920749</v>
      </c>
      <c r="B3437" s="3">
        <f>_xlfn.XLOOKUP(A3437,[3]!Table13456[No заказа],[3]!Table13456[Дата
отправки],"",0,1)</f>
        <v>45702</v>
      </c>
      <c r="C3437" s="3"/>
      <c r="D3437" s="3"/>
      <c r="F3437" s="5">
        <f>_xlfn.XLOOKUP(A3437,[3]!Table13456[No заказа],[3]!Table13456[Количество],"",0,1)</f>
        <v>1</v>
      </c>
      <c r="G3437" s="5">
        <f>_xlfn.XLOOKUP(A3437,[3]!Table13456[No заказа],[3]!Table13456[Цена],"",0,1)</f>
        <v>9531</v>
      </c>
      <c r="H3437" s="2" t="str">
        <f>M01_SETTINGS!$F$2</f>
        <v>KASPI</v>
      </c>
    </row>
    <row r="3438" spans="1:8" x14ac:dyDescent="0.35">
      <c r="A3438" s="2">
        <v>497383924</v>
      </c>
      <c r="B3438" s="3">
        <f>_xlfn.XLOOKUP(A3438,[3]!Table13456[No заказа],[3]!Table13456[Дата
отправки],"",0,1)</f>
        <v>45702</v>
      </c>
      <c r="C3438" s="3"/>
      <c r="D3438" s="3"/>
      <c r="F3438" s="5">
        <f>_xlfn.XLOOKUP(A3438,[3]!Table13456[No заказа],[3]!Table13456[Количество],"",0,1)</f>
        <v>1</v>
      </c>
      <c r="G3438" s="5">
        <f>_xlfn.XLOOKUP(A3438,[3]!Table13456[No заказа],[3]!Table13456[Цена],"",0,1)</f>
        <v>8989</v>
      </c>
      <c r="H3438" s="2" t="str">
        <f>M01_SETTINGS!$F$2</f>
        <v>KASPI</v>
      </c>
    </row>
    <row r="3439" spans="1:8" x14ac:dyDescent="0.35">
      <c r="A3439" s="2">
        <v>497383924</v>
      </c>
      <c r="B3439" s="3">
        <f>_xlfn.XLOOKUP(A3439,[3]!Table13456[No заказа],[3]!Table13456[Дата
отправки],"",0,1)</f>
        <v>45702</v>
      </c>
      <c r="C3439" s="3"/>
      <c r="D3439" s="3"/>
      <c r="F3439" s="5">
        <f>_xlfn.XLOOKUP(A3439,[3]!Table13456[No заказа],[3]!Table13456[Количество],"",0,1)</f>
        <v>1</v>
      </c>
      <c r="G3439" s="5">
        <f>_xlfn.XLOOKUP(A3439,[3]!Table13456[No заказа],[3]!Table13456[Цена],"",0,1)</f>
        <v>8989</v>
      </c>
      <c r="H3439" s="2" t="str">
        <f>M01_SETTINGS!$F$2</f>
        <v>KASPI</v>
      </c>
    </row>
    <row r="3440" spans="1:8" x14ac:dyDescent="0.35">
      <c r="A3440" s="2">
        <v>497383924</v>
      </c>
      <c r="B3440" s="3">
        <f>_xlfn.XLOOKUP(A3440,[3]!Table13456[No заказа],[3]!Table13456[Дата
отправки],"",0,1)</f>
        <v>45702</v>
      </c>
      <c r="C3440" s="3"/>
      <c r="D3440" s="3"/>
      <c r="F3440" s="5">
        <f>_xlfn.XLOOKUP(A3440,[3]!Table13456[No заказа],[3]!Table13456[Количество],"",0,1)</f>
        <v>1</v>
      </c>
      <c r="G3440" s="5">
        <f>_xlfn.XLOOKUP(A3440,[3]!Table13456[No заказа],[3]!Table13456[Цена],"",0,1)</f>
        <v>8989</v>
      </c>
      <c r="H3440" s="2" t="str">
        <f>M01_SETTINGS!$F$2</f>
        <v>KASPI</v>
      </c>
    </row>
    <row r="3441" spans="1:8" x14ac:dyDescent="0.35">
      <c r="A3441" s="2">
        <v>496763927</v>
      </c>
      <c r="B3441" s="3">
        <f>_xlfn.XLOOKUP(A3441,[3]!Table13456[No заказа],[3]!Table13456[Дата
отправки],"",0,1)</f>
        <v>45702</v>
      </c>
      <c r="C3441" s="3"/>
      <c r="D3441" s="3"/>
      <c r="F3441" s="5">
        <f>_xlfn.XLOOKUP(A3441,[3]!Table13456[No заказа],[3]!Table13456[Количество],"",0,1)</f>
        <v>1</v>
      </c>
      <c r="G3441" s="5">
        <f>_xlfn.XLOOKUP(A3441,[3]!Table13456[No заказа],[3]!Table13456[Цена],"",0,1)</f>
        <v>9000</v>
      </c>
      <c r="H3441" s="2" t="str">
        <f>M01_SETTINGS!$F$2</f>
        <v>KASPI</v>
      </c>
    </row>
    <row r="3442" spans="1:8" x14ac:dyDescent="0.35">
      <c r="A3442" s="2">
        <v>496986024</v>
      </c>
      <c r="B3442" s="3">
        <f>_xlfn.XLOOKUP(A3442,[3]!Table13456[No заказа],[3]!Table13456[Дата
отправки],"",0,1)</f>
        <v>45702</v>
      </c>
      <c r="C3442" s="3"/>
      <c r="D3442" s="3"/>
      <c r="F3442" s="5">
        <f>_xlfn.XLOOKUP(A3442,[3]!Table13456[No заказа],[3]!Table13456[Количество],"",0,1)</f>
        <v>1</v>
      </c>
      <c r="G3442" s="5">
        <f>_xlfn.XLOOKUP(A3442,[3]!Table13456[No заказа],[3]!Table13456[Цена],"",0,1)</f>
        <v>8996</v>
      </c>
      <c r="H3442" s="2" t="str">
        <f>M01_SETTINGS!$F$2</f>
        <v>KASPI</v>
      </c>
    </row>
    <row r="3443" spans="1:8" x14ac:dyDescent="0.35">
      <c r="A3443" s="2">
        <v>496945157</v>
      </c>
      <c r="B3443" s="3">
        <f>_xlfn.XLOOKUP(A3443,[3]!Table13456[No заказа],[3]!Table13456[Дата
отправки],"",0,1)</f>
        <v>45702</v>
      </c>
      <c r="C3443" s="3"/>
      <c r="D3443" s="3"/>
      <c r="F3443" s="5">
        <f>_xlfn.XLOOKUP(A3443,[3]!Table13456[No заказа],[3]!Table13456[Количество],"",0,1)</f>
        <v>1</v>
      </c>
      <c r="G3443" s="5">
        <f>_xlfn.XLOOKUP(A3443,[3]!Table13456[No заказа],[3]!Table13456[Цена],"",0,1)</f>
        <v>9142</v>
      </c>
      <c r="H3443" s="2" t="str">
        <f>M01_SETTINGS!$F$2</f>
        <v>KASPI</v>
      </c>
    </row>
    <row r="3444" spans="1:8" x14ac:dyDescent="0.35">
      <c r="A3444" s="2">
        <v>497161296</v>
      </c>
      <c r="B3444" s="3">
        <f>_xlfn.XLOOKUP(A3444,[3]!Table13456[No заказа],[3]!Table13456[Дата
отправки],"",0,1)</f>
        <v>45702</v>
      </c>
      <c r="C3444" s="3"/>
      <c r="D3444" s="3"/>
      <c r="F3444" s="5">
        <f>_xlfn.XLOOKUP(A3444,[3]!Table13456[No заказа],[3]!Table13456[Количество],"",0,1)</f>
        <v>1</v>
      </c>
      <c r="G3444" s="5">
        <f>_xlfn.XLOOKUP(A3444,[3]!Table13456[No заказа],[3]!Table13456[Цена],"",0,1)</f>
        <v>9000</v>
      </c>
      <c r="H3444" s="2" t="str">
        <f>M01_SETTINGS!$F$2</f>
        <v>KASPI</v>
      </c>
    </row>
    <row r="3445" spans="1:8" x14ac:dyDescent="0.35">
      <c r="A3445" s="2">
        <v>497372741</v>
      </c>
      <c r="B3445" s="3">
        <f>_xlfn.XLOOKUP(A3445,[3]!Table13456[No заказа],[3]!Table13456[Дата
отправки],"",0,1)</f>
        <v>45702</v>
      </c>
      <c r="C3445" s="3"/>
      <c r="D3445" s="3"/>
      <c r="F3445" s="5">
        <f>_xlfn.XLOOKUP(A3445,[3]!Table13456[No заказа],[3]!Table13456[Количество],"",0,1)</f>
        <v>1</v>
      </c>
      <c r="G3445" s="5">
        <f>_xlfn.XLOOKUP(A3445,[3]!Table13456[No заказа],[3]!Table13456[Цена],"",0,1)</f>
        <v>9000</v>
      </c>
      <c r="H3445" s="2" t="str">
        <f>M01_SETTINGS!$F$2</f>
        <v>KASPI</v>
      </c>
    </row>
    <row r="3446" spans="1:8" x14ac:dyDescent="0.35">
      <c r="A3446" s="2">
        <v>496867352</v>
      </c>
      <c r="B3446" s="3">
        <f>_xlfn.XLOOKUP(A3446,[3]!Table13456[No заказа],[3]!Table13456[Дата
отправки],"",0,1)</f>
        <v>45702</v>
      </c>
      <c r="C3446" s="3"/>
      <c r="D3446" s="3"/>
      <c r="F3446" s="5">
        <f>_xlfn.XLOOKUP(A3446,[3]!Table13456[No заказа],[3]!Table13456[Количество],"",0,1)</f>
        <v>1</v>
      </c>
      <c r="G3446" s="5">
        <f>_xlfn.XLOOKUP(A3446,[3]!Table13456[No заказа],[3]!Table13456[Цена],"",0,1)</f>
        <v>8997</v>
      </c>
      <c r="H3446" s="2" t="str">
        <f>M01_SETTINGS!$F$2</f>
        <v>KASPI</v>
      </c>
    </row>
    <row r="3447" spans="1:8" x14ac:dyDescent="0.35">
      <c r="A3447" s="2">
        <v>496719576</v>
      </c>
      <c r="B3447" s="3">
        <f>_xlfn.XLOOKUP(A3447,[3]!Table13456[No заказа],[3]!Table13456[Дата
отправки],"",0,1)</f>
        <v>45702</v>
      </c>
      <c r="C3447" s="3"/>
      <c r="D3447" s="3"/>
      <c r="F3447" s="5">
        <f>_xlfn.XLOOKUP(A3447,[3]!Table13456[No заказа],[3]!Table13456[Количество],"",0,1)</f>
        <v>1</v>
      </c>
      <c r="G3447" s="5">
        <f>_xlfn.XLOOKUP(A3447,[3]!Table13456[No заказа],[3]!Table13456[Цена],"",0,1)</f>
        <v>9900</v>
      </c>
      <c r="H3447" s="2" t="str">
        <f>M01_SETTINGS!$F$2</f>
        <v>KASPI</v>
      </c>
    </row>
    <row r="3448" spans="1:8" x14ac:dyDescent="0.35">
      <c r="A3448" s="2">
        <v>497017652</v>
      </c>
      <c r="B3448" s="3">
        <f>_xlfn.XLOOKUP(A3448,[3]!Table13456[No заказа],[3]!Table13456[Дата
отправки],"",0,1)</f>
        <v>45702</v>
      </c>
      <c r="C3448" s="3"/>
      <c r="D3448" s="3"/>
      <c r="F3448" s="5">
        <f>_xlfn.XLOOKUP(A3448,[3]!Table13456[No заказа],[3]!Table13456[Количество],"",0,1)</f>
        <v>1</v>
      </c>
      <c r="G3448" s="5">
        <f>_xlfn.XLOOKUP(A3448,[3]!Table13456[No заказа],[3]!Table13456[Цена],"",0,1)</f>
        <v>9527</v>
      </c>
      <c r="H3448" s="2" t="str">
        <f>M01_SETTINGS!$F$2</f>
        <v>KASPI</v>
      </c>
    </row>
    <row r="3449" spans="1:8" x14ac:dyDescent="0.35">
      <c r="A3449" s="2">
        <v>497495763</v>
      </c>
      <c r="B3449" s="3">
        <f>_xlfn.XLOOKUP(A3449,[3]!Table13456[No заказа],[3]!Table13456[Дата
отправки],"",0,1)</f>
        <v>45702</v>
      </c>
      <c r="C3449" s="3"/>
      <c r="D3449" s="3"/>
      <c r="F3449" s="5">
        <f>_xlfn.XLOOKUP(A3449,[3]!Table13456[No заказа],[3]!Table13456[Количество],"",0,1)</f>
        <v>1</v>
      </c>
      <c r="G3449" s="5">
        <f>_xlfn.XLOOKUP(A3449,[3]!Table13456[No заказа],[3]!Table13456[Цена],"",0,1)</f>
        <v>11542</v>
      </c>
      <c r="H3449" s="2" t="str">
        <f>M01_SETTINGS!$F$2</f>
        <v>KASPI</v>
      </c>
    </row>
    <row r="3450" spans="1:8" x14ac:dyDescent="0.35">
      <c r="A3450" s="2">
        <v>497491186</v>
      </c>
      <c r="B3450" s="3">
        <f>_xlfn.XLOOKUP(A3450,[3]!Table13456[No заказа],[3]!Table13456[Дата
отправки],"",0,1)</f>
        <v>45702</v>
      </c>
      <c r="C3450" s="3"/>
      <c r="D3450" s="3"/>
      <c r="F3450" s="5">
        <f>_xlfn.XLOOKUP(A3450,[3]!Table13456[No заказа],[3]!Table13456[Количество],"",0,1)</f>
        <v>1</v>
      </c>
      <c r="G3450" s="5">
        <f>_xlfn.XLOOKUP(A3450,[3]!Table13456[No заказа],[3]!Table13456[Цена],"",0,1)</f>
        <v>8996</v>
      </c>
      <c r="H3450" s="2" t="str">
        <f>M01_SETTINGS!$F$2</f>
        <v>KASPI</v>
      </c>
    </row>
    <row r="3451" spans="1:8" x14ac:dyDescent="0.35">
      <c r="A3451" s="2">
        <v>497131890</v>
      </c>
      <c r="B3451" s="3">
        <f>_xlfn.XLOOKUP(A3451,[3]!Table13456[No заказа],[3]!Table13456[Дата
отправки],"",0,1)</f>
        <v>45702</v>
      </c>
      <c r="C3451" s="3"/>
      <c r="D3451" s="3"/>
      <c r="F3451" s="5">
        <f>_xlfn.XLOOKUP(A3451,[3]!Table13456[No заказа],[3]!Table13456[Количество],"",0,1)</f>
        <v>1</v>
      </c>
      <c r="G3451" s="5">
        <f>_xlfn.XLOOKUP(A3451,[3]!Table13456[No заказа],[3]!Table13456[Цена],"",0,1)</f>
        <v>9514</v>
      </c>
      <c r="H3451" s="2" t="str">
        <f>M01_SETTINGS!$F$2</f>
        <v>KASPI</v>
      </c>
    </row>
    <row r="3452" spans="1:8" x14ac:dyDescent="0.35">
      <c r="A3452" s="2">
        <v>496856035</v>
      </c>
      <c r="B3452" s="3">
        <f>_xlfn.XLOOKUP(A3452,[3]!Table13456[No заказа],[3]!Table13456[Дата
отправки],"",0,1)</f>
        <v>45702</v>
      </c>
      <c r="C3452" s="3"/>
      <c r="D3452" s="3"/>
      <c r="F3452" s="5">
        <f>_xlfn.XLOOKUP(A3452,[3]!Table13456[No заказа],[3]!Table13456[Количество],"",0,1)</f>
        <v>1</v>
      </c>
      <c r="G3452" s="5">
        <f>_xlfn.XLOOKUP(A3452,[3]!Table13456[No заказа],[3]!Table13456[Цена],"",0,1)</f>
        <v>9000</v>
      </c>
      <c r="H3452" s="2" t="str">
        <f>M01_SETTINGS!$F$2</f>
        <v>KASPI</v>
      </c>
    </row>
    <row r="3453" spans="1:8" x14ac:dyDescent="0.35">
      <c r="A3453" s="2">
        <v>496846588</v>
      </c>
      <c r="B3453" s="3">
        <f>_xlfn.XLOOKUP(A3453,[3]!Table13456[No заказа],[3]!Table13456[Дата
отправки],"",0,1)</f>
        <v>45702</v>
      </c>
      <c r="C3453" s="3"/>
      <c r="D3453" s="3"/>
      <c r="F3453" s="5">
        <f>_xlfn.XLOOKUP(A3453,[3]!Table13456[No заказа],[3]!Table13456[Количество],"",0,1)</f>
        <v>1</v>
      </c>
      <c r="G3453" s="5">
        <f>_xlfn.XLOOKUP(A3453,[3]!Table13456[No заказа],[3]!Table13456[Цена],"",0,1)</f>
        <v>8986</v>
      </c>
      <c r="H3453" s="2" t="str">
        <f>M01_SETTINGS!$F$2</f>
        <v>KASPI</v>
      </c>
    </row>
    <row r="3454" spans="1:8" x14ac:dyDescent="0.35">
      <c r="A3454" s="2">
        <v>497430981</v>
      </c>
      <c r="B3454" s="3">
        <f>_xlfn.XLOOKUP(A3454,[3]!Table13456[No заказа],[3]!Table13456[Дата
отправки],"",0,1)</f>
        <v>45702</v>
      </c>
      <c r="C3454" s="3"/>
      <c r="D3454" s="3"/>
      <c r="F3454" s="5">
        <f>_xlfn.XLOOKUP(A3454,[3]!Table13456[No заказа],[3]!Table13456[Количество],"",0,1)</f>
        <v>1</v>
      </c>
      <c r="G3454" s="5">
        <f>_xlfn.XLOOKUP(A3454,[3]!Table13456[No заказа],[3]!Table13456[Цена],"",0,1)</f>
        <v>8985</v>
      </c>
      <c r="H3454" s="2" t="str">
        <f>M01_SETTINGS!$F$2</f>
        <v>KASPI</v>
      </c>
    </row>
    <row r="3455" spans="1:8" x14ac:dyDescent="0.35">
      <c r="A3455" s="2">
        <v>497383924</v>
      </c>
      <c r="B3455" s="3">
        <f>_xlfn.XLOOKUP(A3455,[3]!Table13456[No заказа],[3]!Table13456[Дата
отправки],"",0,1)</f>
        <v>45702</v>
      </c>
      <c r="C3455" s="3"/>
      <c r="D3455" s="3"/>
      <c r="F3455" s="5">
        <f>_xlfn.XLOOKUP(A3455,[3]!Table13456[No заказа],[3]!Table13456[Количество],"",0,1)</f>
        <v>1</v>
      </c>
      <c r="G3455" s="5">
        <f>_xlfn.XLOOKUP(A3455,[3]!Table13456[No заказа],[3]!Table13456[Цена],"",0,1)</f>
        <v>8989</v>
      </c>
      <c r="H3455" s="2" t="str">
        <f>M01_SETTINGS!$F$2</f>
        <v>KASPI</v>
      </c>
    </row>
    <row r="3456" spans="1:8" x14ac:dyDescent="0.35">
      <c r="A3456" s="2">
        <v>497383924</v>
      </c>
      <c r="B3456" s="3">
        <f>_xlfn.XLOOKUP(A3456,[3]!Table13456[No заказа],[3]!Table13456[Дата
отправки],"",0,1)</f>
        <v>45702</v>
      </c>
      <c r="C3456" s="3"/>
      <c r="D3456" s="3"/>
      <c r="F3456" s="5">
        <f>_xlfn.XLOOKUP(A3456,[3]!Table13456[No заказа],[3]!Table13456[Количество],"",0,1)</f>
        <v>1</v>
      </c>
      <c r="G3456" s="5">
        <f>_xlfn.XLOOKUP(A3456,[3]!Table13456[No заказа],[3]!Table13456[Цена],"",0,1)</f>
        <v>8989</v>
      </c>
      <c r="H3456" s="2" t="str">
        <f>M01_SETTINGS!$F$2</f>
        <v>KASPI</v>
      </c>
    </row>
    <row r="3457" spans="1:8" x14ac:dyDescent="0.35">
      <c r="A3457" s="2">
        <v>497383924</v>
      </c>
      <c r="B3457" s="3">
        <f>_xlfn.XLOOKUP(A3457,[3]!Table13456[No заказа],[3]!Table13456[Дата
отправки],"",0,1)</f>
        <v>45702</v>
      </c>
      <c r="C3457" s="3"/>
      <c r="D3457" s="3"/>
      <c r="F3457" s="5">
        <f>_xlfn.XLOOKUP(A3457,[3]!Table13456[No заказа],[3]!Table13456[Количество],"",0,1)</f>
        <v>1</v>
      </c>
      <c r="G3457" s="5">
        <f>_xlfn.XLOOKUP(A3457,[3]!Table13456[No заказа],[3]!Table13456[Цена],"",0,1)</f>
        <v>8989</v>
      </c>
      <c r="H3457" s="2" t="str">
        <f>M01_SETTINGS!$F$2</f>
        <v>KASPI</v>
      </c>
    </row>
    <row r="3458" spans="1:8" x14ac:dyDescent="0.35">
      <c r="A3458" s="2">
        <v>497059998</v>
      </c>
      <c r="B3458" s="3">
        <f>_xlfn.XLOOKUP(A3458,[3]!Table13456[No заказа],[3]!Table13456[Дата
отправки],"",0,1)</f>
        <v>45702</v>
      </c>
      <c r="C3458" s="3"/>
      <c r="D3458" s="3"/>
      <c r="F3458" s="5">
        <f>_xlfn.XLOOKUP(A3458,[3]!Table13456[No заказа],[3]!Table13456[Количество],"",0,1)</f>
        <v>1</v>
      </c>
      <c r="G3458" s="5">
        <f>_xlfn.XLOOKUP(A3458,[3]!Table13456[No заказа],[3]!Table13456[Цена],"",0,1)</f>
        <v>9528</v>
      </c>
      <c r="H3458" s="2" t="str">
        <f>M01_SETTINGS!$F$2</f>
        <v>KASPI</v>
      </c>
    </row>
    <row r="3459" spans="1:8" x14ac:dyDescent="0.35">
      <c r="A3459" s="2">
        <v>496878323</v>
      </c>
      <c r="B3459" s="3">
        <f>_xlfn.XLOOKUP(A3459,[3]!Table13456[No заказа],[3]!Table13456[Дата
отправки],"",0,1)</f>
        <v>45702</v>
      </c>
      <c r="C3459" s="3"/>
      <c r="D3459" s="3"/>
      <c r="F3459" s="5">
        <f>_xlfn.XLOOKUP(A3459,[3]!Table13456[No заказа],[3]!Table13456[Количество],"",0,1)</f>
        <v>1</v>
      </c>
      <c r="G3459" s="5">
        <f>_xlfn.XLOOKUP(A3459,[3]!Table13456[No заказа],[3]!Table13456[Цена],"",0,1)</f>
        <v>10809</v>
      </c>
      <c r="H3459" s="2" t="str">
        <f>M01_SETTINGS!$F$2</f>
        <v>KASPI</v>
      </c>
    </row>
    <row r="3460" spans="1:8" x14ac:dyDescent="0.35">
      <c r="A3460" s="2">
        <v>497359863</v>
      </c>
      <c r="B3460" s="3">
        <f>_xlfn.XLOOKUP(A3460,[3]!Table13456[No заказа],[3]!Table13456[Дата
отправки],"",0,1)</f>
        <v>45702</v>
      </c>
      <c r="C3460" s="3"/>
      <c r="D3460" s="3"/>
      <c r="F3460" s="5">
        <f>_xlfn.XLOOKUP(A3460,[3]!Table13456[No заказа],[3]!Table13456[Количество],"",0,1)</f>
        <v>1</v>
      </c>
      <c r="G3460" s="5">
        <f>_xlfn.XLOOKUP(A3460,[3]!Table13456[No заказа],[3]!Table13456[Цена],"",0,1)</f>
        <v>9000</v>
      </c>
      <c r="H3460" s="2" t="str">
        <f>M01_SETTINGS!$F$2</f>
        <v>KASPI</v>
      </c>
    </row>
    <row r="3461" spans="1:8" x14ac:dyDescent="0.35">
      <c r="A3461" s="2">
        <v>497434074</v>
      </c>
      <c r="B3461" s="3">
        <f>_xlfn.XLOOKUP(A3461,[3]!Table13456[No заказа],[3]!Table13456[Дата
отправки],"",0,1)</f>
        <v>45702</v>
      </c>
      <c r="C3461" s="3"/>
      <c r="D3461" s="3"/>
      <c r="F3461" s="5">
        <f>_xlfn.XLOOKUP(A3461,[3]!Table13456[No заказа],[3]!Table13456[Количество],"",0,1)</f>
        <v>1</v>
      </c>
      <c r="G3461" s="5">
        <f>_xlfn.XLOOKUP(A3461,[3]!Table13456[No заказа],[3]!Table13456[Цена],"",0,1)</f>
        <v>9475</v>
      </c>
      <c r="H3461" s="2" t="str">
        <f>M01_SETTINGS!$F$2</f>
        <v>KASPI</v>
      </c>
    </row>
    <row r="3462" spans="1:8" x14ac:dyDescent="0.35">
      <c r="A3462" s="2">
        <v>497372491</v>
      </c>
      <c r="B3462" s="3">
        <f>_xlfn.XLOOKUP(A3462,[3]!Table13456[No заказа],[3]!Table13456[Дата
отправки],"",0,1)</f>
        <v>45702</v>
      </c>
      <c r="C3462" s="3"/>
      <c r="D3462" s="3"/>
      <c r="F3462" s="5">
        <f>_xlfn.XLOOKUP(A3462,[3]!Table13456[No заказа],[3]!Table13456[Количество],"",0,1)</f>
        <v>1</v>
      </c>
      <c r="G3462" s="5">
        <f>_xlfn.XLOOKUP(A3462,[3]!Table13456[No заказа],[3]!Table13456[Цена],"",0,1)</f>
        <v>9983</v>
      </c>
      <c r="H3462" s="2" t="str">
        <f>M01_SETTINGS!$F$2</f>
        <v>KASPI</v>
      </c>
    </row>
    <row r="3463" spans="1:8" x14ac:dyDescent="0.35">
      <c r="A3463" s="2">
        <v>497218435</v>
      </c>
      <c r="B3463" s="3">
        <f>_xlfn.XLOOKUP(A3463,[3]!Table13456[No заказа],[3]!Table13456[Дата
отправки],"",0,1)</f>
        <v>45702</v>
      </c>
      <c r="C3463" s="3"/>
      <c r="D3463" s="3"/>
      <c r="F3463" s="5">
        <f>_xlfn.XLOOKUP(A3463,[3]!Table13456[No заказа],[3]!Table13456[Количество],"",0,1)</f>
        <v>1</v>
      </c>
      <c r="G3463" s="5">
        <f>_xlfn.XLOOKUP(A3463,[3]!Table13456[No заказа],[3]!Table13456[Цена],"",0,1)</f>
        <v>5990</v>
      </c>
      <c r="H3463" s="2" t="str">
        <f>M01_SETTINGS!$F$2</f>
        <v>KASPI</v>
      </c>
    </row>
    <row r="3464" spans="1:8" x14ac:dyDescent="0.35">
      <c r="A3464" s="2">
        <v>497186985</v>
      </c>
      <c r="B3464" s="3">
        <f>_xlfn.XLOOKUP(A3464,[3]!Table13456[No заказа],[3]!Table13456[Дата
отправки],"",0,1)</f>
        <v>45702</v>
      </c>
      <c r="C3464" s="3"/>
      <c r="D3464" s="3"/>
      <c r="F3464" s="5">
        <f>_xlfn.XLOOKUP(A3464,[3]!Table13456[No заказа],[3]!Table13456[Количество],"",0,1)</f>
        <v>1</v>
      </c>
      <c r="G3464" s="5">
        <f>_xlfn.XLOOKUP(A3464,[3]!Table13456[No заказа],[3]!Table13456[Цена],"",0,1)</f>
        <v>14990</v>
      </c>
      <c r="H3464" s="2" t="str">
        <f>M01_SETTINGS!$F$2</f>
        <v>KASPI</v>
      </c>
    </row>
    <row r="3465" spans="1:8" x14ac:dyDescent="0.35">
      <c r="A3465" s="2">
        <v>496916250</v>
      </c>
      <c r="B3465" s="3">
        <f>_xlfn.XLOOKUP(A3465,[3]!Table13456[No заказа],[3]!Table13456[Дата
отправки],"",0,1)</f>
        <v>45702</v>
      </c>
      <c r="C3465" s="3"/>
      <c r="D3465" s="3"/>
      <c r="F3465" s="5">
        <f>_xlfn.XLOOKUP(A3465,[3]!Table13456[No заказа],[3]!Table13456[Количество],"",0,1)</f>
        <v>1</v>
      </c>
      <c r="G3465" s="5">
        <f>_xlfn.XLOOKUP(A3465,[3]!Table13456[No заказа],[3]!Table13456[Цена],"",0,1)</f>
        <v>14990</v>
      </c>
      <c r="H3465" s="2" t="str">
        <f>M01_SETTINGS!$F$2</f>
        <v>KASPI</v>
      </c>
    </row>
    <row r="3466" spans="1:8" x14ac:dyDescent="0.35">
      <c r="A3466" s="2">
        <v>496937897</v>
      </c>
      <c r="B3466" s="3">
        <f>_xlfn.XLOOKUP(A3466,[3]!Table13456[No заказа],[3]!Table13456[Дата
отправки],"",0,1)</f>
        <v>45702</v>
      </c>
      <c r="C3466" s="3"/>
      <c r="D3466" s="3"/>
      <c r="F3466" s="5">
        <f>_xlfn.XLOOKUP(A3466,[3]!Table13456[No заказа],[3]!Table13456[Количество],"",0,1)</f>
        <v>1</v>
      </c>
      <c r="G3466" s="5">
        <f>_xlfn.XLOOKUP(A3466,[3]!Table13456[No заказа],[3]!Table13456[Цена],"",0,1)</f>
        <v>14990</v>
      </c>
      <c r="H3466" s="2" t="str">
        <f>M01_SETTINGS!$F$2</f>
        <v>KASPI</v>
      </c>
    </row>
    <row r="3467" spans="1:8" x14ac:dyDescent="0.35">
      <c r="A3467" s="2">
        <v>496894570</v>
      </c>
      <c r="B3467" s="3">
        <f>_xlfn.XLOOKUP(A3467,[3]!Table13456[No заказа],[3]!Table13456[Дата
отправки],"",0,1)</f>
        <v>45702</v>
      </c>
      <c r="C3467" s="3"/>
      <c r="D3467" s="3"/>
      <c r="F3467" s="5">
        <f>_xlfn.XLOOKUP(A3467,[3]!Table13456[No заказа],[3]!Table13456[Количество],"",0,1)</f>
        <v>1</v>
      </c>
      <c r="G3467" s="5">
        <f>_xlfn.XLOOKUP(A3467,[3]!Table13456[No заказа],[3]!Table13456[Цена],"",0,1)</f>
        <v>14990</v>
      </c>
      <c r="H3467" s="2" t="str">
        <f>M01_SETTINGS!$F$2</f>
        <v>KASPI</v>
      </c>
    </row>
    <row r="3468" spans="1:8" x14ac:dyDescent="0.35">
      <c r="A3468" s="2">
        <v>496807635</v>
      </c>
      <c r="B3468" s="3">
        <f>_xlfn.XLOOKUP(A3468,[3]!Table13456[No заказа],[3]!Table13456[Дата
отправки],"",0,1)</f>
        <v>45702</v>
      </c>
      <c r="C3468" s="3"/>
      <c r="D3468" s="3"/>
      <c r="F3468" s="5">
        <f>_xlfn.XLOOKUP(A3468,[3]!Table13456[No заказа],[3]!Table13456[Количество],"",0,1)</f>
        <v>1</v>
      </c>
      <c r="G3468" s="5">
        <f>_xlfn.XLOOKUP(A3468,[3]!Table13456[No заказа],[3]!Table13456[Цена],"",0,1)</f>
        <v>14990</v>
      </c>
      <c r="H3468" s="2" t="str">
        <f>M01_SETTINGS!$F$2</f>
        <v>KASPI</v>
      </c>
    </row>
    <row r="3469" spans="1:8" x14ac:dyDescent="0.35">
      <c r="A3469" s="2">
        <v>497189231</v>
      </c>
      <c r="B3469" s="3">
        <f>_xlfn.XLOOKUP(A3469,[3]!Table13456[No заказа],[3]!Table13456[Дата
отправки],"",0,1)</f>
        <v>45702</v>
      </c>
      <c r="C3469" s="3"/>
      <c r="D3469" s="3"/>
      <c r="F3469" s="5">
        <f>_xlfn.XLOOKUP(A3469,[3]!Table13456[No заказа],[3]!Table13456[Количество],"",0,1)</f>
        <v>1</v>
      </c>
      <c r="G3469" s="5">
        <f>_xlfn.XLOOKUP(A3469,[3]!Table13456[No заказа],[3]!Table13456[Цена],"",0,1)</f>
        <v>14990</v>
      </c>
      <c r="H3469" s="2" t="str">
        <f>M01_SETTINGS!$F$2</f>
        <v>KASPI</v>
      </c>
    </row>
    <row r="3470" spans="1:8" x14ac:dyDescent="0.35">
      <c r="A3470" s="2">
        <v>496810352</v>
      </c>
      <c r="B3470" s="3">
        <f>_xlfn.XLOOKUP(A3470,[3]!Table13456[No заказа],[3]!Table13456[Дата
отправки],"",0,1)</f>
        <v>45702</v>
      </c>
      <c r="C3470" s="3"/>
      <c r="D3470" s="3"/>
      <c r="F3470" s="5">
        <f>_xlfn.XLOOKUP(A3470,[3]!Table13456[No заказа],[3]!Table13456[Количество],"",0,1)</f>
        <v>1</v>
      </c>
      <c r="G3470" s="5">
        <f>_xlfn.XLOOKUP(A3470,[3]!Table13456[No заказа],[3]!Table13456[Цена],"",0,1)</f>
        <v>8999</v>
      </c>
      <c r="H3470" s="2" t="str">
        <f>M01_SETTINGS!$F$2</f>
        <v>KASPI</v>
      </c>
    </row>
    <row r="3471" spans="1:8" x14ac:dyDescent="0.35">
      <c r="A3471" s="2">
        <v>496906055</v>
      </c>
      <c r="B3471" s="3">
        <f>_xlfn.XLOOKUP(A3471,[3]!Table13456[No заказа],[3]!Table13456[Дата
отправки],"",0,1)</f>
        <v>45702</v>
      </c>
      <c r="C3471" s="3"/>
      <c r="D3471" s="3"/>
      <c r="F3471" s="5">
        <f>_xlfn.XLOOKUP(A3471,[3]!Table13456[No заказа],[3]!Table13456[Количество],"",0,1)</f>
        <v>1</v>
      </c>
      <c r="G3471" s="5">
        <f>_xlfn.XLOOKUP(A3471,[3]!Table13456[No заказа],[3]!Table13456[Цена],"",0,1)</f>
        <v>9540</v>
      </c>
      <c r="H3471" s="2" t="str">
        <f>M01_SETTINGS!$F$2</f>
        <v>KASPI</v>
      </c>
    </row>
    <row r="3472" spans="1:8" x14ac:dyDescent="0.35">
      <c r="A3472" s="2">
        <v>496800689</v>
      </c>
      <c r="B3472" s="3">
        <f>_xlfn.XLOOKUP(A3472,[3]!Table13456[No заказа],[3]!Table13456[Дата
отправки],"",0,1)</f>
        <v>45702</v>
      </c>
      <c r="C3472" s="3"/>
      <c r="D3472" s="3"/>
      <c r="F3472" s="5">
        <f>_xlfn.XLOOKUP(A3472,[3]!Table13456[No заказа],[3]!Table13456[Количество],"",0,1)</f>
        <v>1</v>
      </c>
      <c r="G3472" s="5">
        <f>_xlfn.XLOOKUP(A3472,[3]!Table13456[No заказа],[3]!Table13456[Цена],"",0,1)</f>
        <v>11966</v>
      </c>
      <c r="H3472" s="2" t="str">
        <f>M01_SETTINGS!$F$2</f>
        <v>KASPI</v>
      </c>
    </row>
    <row r="3473" spans="1:8" x14ac:dyDescent="0.35">
      <c r="A3473" s="2">
        <v>497248995</v>
      </c>
      <c r="B3473" s="3">
        <f>_xlfn.XLOOKUP(A3473,[3]!Table13456[No заказа],[3]!Table13456[Дата
отправки],"",0,1)</f>
        <v>45702</v>
      </c>
      <c r="C3473" s="3"/>
      <c r="D3473" s="3"/>
      <c r="F3473" s="5">
        <f>_xlfn.XLOOKUP(A3473,[3]!Table13456[No заказа],[3]!Table13456[Количество],"",0,1)</f>
        <v>1</v>
      </c>
      <c r="G3473" s="5">
        <f>_xlfn.XLOOKUP(A3473,[3]!Table13456[No заказа],[3]!Table13456[Цена],"",0,1)</f>
        <v>8999</v>
      </c>
      <c r="H3473" s="2" t="str">
        <f>M01_SETTINGS!$F$2</f>
        <v>KASPI</v>
      </c>
    </row>
    <row r="3474" spans="1:8" x14ac:dyDescent="0.35">
      <c r="A3474" s="2">
        <v>496983524</v>
      </c>
      <c r="B3474" s="3">
        <f>_xlfn.XLOOKUP(A3474,[3]!Table13456[No заказа],[3]!Table13456[Дата
отправки],"",0,1)</f>
        <v>45702</v>
      </c>
      <c r="C3474" s="3"/>
      <c r="D3474" s="3"/>
      <c r="F3474" s="5">
        <f>_xlfn.XLOOKUP(A3474,[3]!Table13456[No заказа],[3]!Table13456[Количество],"",0,1)</f>
        <v>1</v>
      </c>
      <c r="G3474" s="5">
        <f>_xlfn.XLOOKUP(A3474,[3]!Table13456[No заказа],[3]!Table13456[Цена],"",0,1)</f>
        <v>9000</v>
      </c>
      <c r="H3474" s="2" t="str">
        <f>M01_SETTINGS!$F$2</f>
        <v>KASPI</v>
      </c>
    </row>
    <row r="3475" spans="1:8" x14ac:dyDescent="0.35">
      <c r="A3475" s="2">
        <v>496882694</v>
      </c>
      <c r="B3475" s="3">
        <f>_xlfn.XLOOKUP(A3475,[3]!Table13456[No заказа],[3]!Table13456[Дата
отправки],"",0,1)</f>
        <v>45702</v>
      </c>
      <c r="C3475" s="3"/>
      <c r="D3475" s="3"/>
      <c r="F3475" s="5">
        <f>_xlfn.XLOOKUP(A3475,[3]!Table13456[No заказа],[3]!Table13456[Количество],"",0,1)</f>
        <v>1</v>
      </c>
      <c r="G3475" s="5">
        <f>_xlfn.XLOOKUP(A3475,[3]!Table13456[No заказа],[3]!Table13456[Цена],"",0,1)</f>
        <v>9000</v>
      </c>
      <c r="H3475" s="2" t="str">
        <f>M01_SETTINGS!$F$2</f>
        <v>KASPI</v>
      </c>
    </row>
    <row r="3476" spans="1:8" x14ac:dyDescent="0.35">
      <c r="A3476" s="2">
        <v>497077441</v>
      </c>
      <c r="B3476" s="3">
        <f>_xlfn.XLOOKUP(A3476,[3]!Table13456[No заказа],[3]!Table13456[Дата
отправки],"",0,1)</f>
        <v>45702</v>
      </c>
      <c r="C3476" s="3"/>
      <c r="D3476" s="3"/>
      <c r="F3476" s="5">
        <f>_xlfn.XLOOKUP(A3476,[3]!Table13456[No заказа],[3]!Table13456[Количество],"",0,1)</f>
        <v>1</v>
      </c>
      <c r="G3476" s="5">
        <f>_xlfn.XLOOKUP(A3476,[3]!Table13456[No заказа],[3]!Table13456[Цена],"",0,1)</f>
        <v>9490</v>
      </c>
      <c r="H3476" s="2" t="str">
        <f>M01_SETTINGS!$F$2</f>
        <v>KASPI</v>
      </c>
    </row>
    <row r="3477" spans="1:8" x14ac:dyDescent="0.35">
      <c r="A3477" s="2">
        <v>496979705</v>
      </c>
      <c r="B3477" s="3">
        <f>_xlfn.XLOOKUP(A3477,[3]!Table13456[No заказа],[3]!Table13456[Дата
отправки],"",0,1)</f>
        <v>45702</v>
      </c>
      <c r="C3477" s="3"/>
      <c r="D3477" s="3"/>
      <c r="F3477" s="5">
        <f>_xlfn.XLOOKUP(A3477,[3]!Table13456[No заказа],[3]!Table13456[Количество],"",0,1)</f>
        <v>1</v>
      </c>
      <c r="G3477" s="5">
        <f>_xlfn.XLOOKUP(A3477,[3]!Table13456[No заказа],[3]!Table13456[Цена],"",0,1)</f>
        <v>8999</v>
      </c>
      <c r="H3477" s="2" t="str">
        <f>M01_SETTINGS!$F$2</f>
        <v>KASPI</v>
      </c>
    </row>
    <row r="3478" spans="1:8" x14ac:dyDescent="0.35">
      <c r="A3478" s="2">
        <v>497293924</v>
      </c>
      <c r="B3478" s="3">
        <f>_xlfn.XLOOKUP(A3478,[3]!Table13456[No заказа],[3]!Table13456[Дата
отправки],"",0,1)</f>
        <v>45702</v>
      </c>
      <c r="C3478" s="3"/>
      <c r="D3478" s="3"/>
      <c r="F3478" s="5">
        <f>_xlfn.XLOOKUP(A3478,[3]!Table13456[No заказа],[3]!Table13456[Количество],"",0,1)</f>
        <v>1</v>
      </c>
      <c r="G3478" s="5">
        <f>_xlfn.XLOOKUP(A3478,[3]!Table13456[No заказа],[3]!Table13456[Цена],"",0,1)</f>
        <v>53967</v>
      </c>
      <c r="H3478" s="2" t="str">
        <f>M01_SETTINGS!$F$2</f>
        <v>KASPI</v>
      </c>
    </row>
    <row r="3479" spans="1:8" x14ac:dyDescent="0.35">
      <c r="A3479" s="2">
        <v>497484053</v>
      </c>
      <c r="B3479" s="3">
        <f>_xlfn.XLOOKUP(A3479,[3]!Table13456[No заказа],[3]!Table13456[Дата
отправки],"",0,1)</f>
        <v>45702</v>
      </c>
      <c r="C3479" s="3"/>
      <c r="D3479" s="3"/>
      <c r="F3479" s="5">
        <f>_xlfn.XLOOKUP(A3479,[3]!Table13456[No заказа],[3]!Table13456[Количество],"",0,1)</f>
        <v>1</v>
      </c>
      <c r="G3479" s="5">
        <f>_xlfn.XLOOKUP(A3479,[3]!Table13456[No заказа],[3]!Table13456[Цена],"",0,1)</f>
        <v>62120</v>
      </c>
      <c r="H3479" s="2" t="str">
        <f>M01_SETTINGS!$F$2</f>
        <v>KASPI</v>
      </c>
    </row>
    <row r="3480" spans="1:8" x14ac:dyDescent="0.35">
      <c r="A3480" s="2">
        <v>496201759</v>
      </c>
      <c r="B3480" s="3">
        <f>_xlfn.XLOOKUP(A3480,[3]!Table13456[No заказа],[3]!Table13456[Дата
отправки],"",0,1)</f>
        <v>45701</v>
      </c>
      <c r="C3480" s="3"/>
      <c r="D3480" s="3"/>
      <c r="F3480" s="5">
        <f>_xlfn.XLOOKUP(A3480,[3]!Table13456[No заказа],[3]!Table13456[Количество],"",0,1)</f>
        <v>1</v>
      </c>
      <c r="G3480" s="5">
        <f>_xlfn.XLOOKUP(A3480,[3]!Table13456[No заказа],[3]!Table13456[Цена],"",0,1)</f>
        <v>8990</v>
      </c>
      <c r="H3480" s="2" t="str">
        <f>M01_SETTINGS!$F$2</f>
        <v>KASPI</v>
      </c>
    </row>
    <row r="3481" spans="1:8" x14ac:dyDescent="0.35">
      <c r="A3481" s="2">
        <v>496191417</v>
      </c>
      <c r="B3481" s="3">
        <f>_xlfn.XLOOKUP(A3481,[3]!Table13456[No заказа],[3]!Table13456[Дата
отправки],"",0,1)</f>
        <v>45701</v>
      </c>
      <c r="C3481" s="3"/>
      <c r="D3481" s="3"/>
      <c r="F3481" s="5">
        <f>_xlfn.XLOOKUP(A3481,[3]!Table13456[No заказа],[3]!Table13456[Количество],"",0,1)</f>
        <v>1</v>
      </c>
      <c r="G3481" s="5">
        <f>_xlfn.XLOOKUP(A3481,[3]!Table13456[No заказа],[3]!Table13456[Цена],"",0,1)</f>
        <v>11983</v>
      </c>
      <c r="H3481" s="2" t="str">
        <f>M01_SETTINGS!$F$2</f>
        <v>KASPI</v>
      </c>
    </row>
    <row r="3482" spans="1:8" x14ac:dyDescent="0.35">
      <c r="A3482" s="2">
        <v>496331546</v>
      </c>
      <c r="B3482" s="3">
        <f>_xlfn.XLOOKUP(A3482,[3]!Table13456[No заказа],[3]!Table13456[Дата
отправки],"",0,1)</f>
        <v>45701</v>
      </c>
      <c r="C3482" s="3"/>
      <c r="D3482" s="3"/>
      <c r="F3482" s="5">
        <f>_xlfn.XLOOKUP(A3482,[3]!Table13456[No заказа],[3]!Table13456[Количество],"",0,1)</f>
        <v>1</v>
      </c>
      <c r="G3482" s="5">
        <f>_xlfn.XLOOKUP(A3482,[3]!Table13456[No заказа],[3]!Table13456[Цена],"",0,1)</f>
        <v>9000</v>
      </c>
      <c r="H3482" s="2" t="str">
        <f>M01_SETTINGS!$F$2</f>
        <v>KASPI</v>
      </c>
    </row>
    <row r="3483" spans="1:8" x14ac:dyDescent="0.35">
      <c r="A3483" s="2">
        <v>496196305</v>
      </c>
      <c r="B3483" s="3">
        <f>_xlfn.XLOOKUP(A3483,[3]!Table13456[No заказа],[3]!Table13456[Дата
отправки],"",0,1)</f>
        <v>45701</v>
      </c>
      <c r="C3483" s="3"/>
      <c r="D3483" s="3"/>
      <c r="F3483" s="5">
        <f>_xlfn.XLOOKUP(A3483,[3]!Table13456[No заказа],[3]!Table13456[Количество],"",0,1)</f>
        <v>1</v>
      </c>
      <c r="G3483" s="5">
        <f>_xlfn.XLOOKUP(A3483,[3]!Table13456[No заказа],[3]!Table13456[Цена],"",0,1)</f>
        <v>9000</v>
      </c>
      <c r="H3483" s="2" t="str">
        <f>M01_SETTINGS!$F$2</f>
        <v>KASPI</v>
      </c>
    </row>
    <row r="3484" spans="1:8" x14ac:dyDescent="0.35">
      <c r="A3484" s="2">
        <v>496627506</v>
      </c>
      <c r="B3484" s="3">
        <f>_xlfn.XLOOKUP(A3484,[3]!Table13456[No заказа],[3]!Table13456[Дата
отправки],"",0,1)</f>
        <v>45701</v>
      </c>
      <c r="C3484" s="3"/>
      <c r="D3484" s="3"/>
      <c r="F3484" s="5">
        <f>_xlfn.XLOOKUP(A3484,[3]!Table13456[No заказа],[3]!Table13456[Количество],"",0,1)</f>
        <v>1</v>
      </c>
      <c r="G3484" s="5">
        <f>_xlfn.XLOOKUP(A3484,[3]!Table13456[No заказа],[3]!Table13456[Цена],"",0,1)</f>
        <v>9539</v>
      </c>
      <c r="H3484" s="2" t="str">
        <f>M01_SETTINGS!$F$2</f>
        <v>KASPI</v>
      </c>
    </row>
    <row r="3485" spans="1:8" x14ac:dyDescent="0.35">
      <c r="A3485" s="2">
        <v>496286424</v>
      </c>
      <c r="B3485" s="3">
        <f>_xlfn.XLOOKUP(A3485,[3]!Table13456[No заказа],[3]!Table13456[Дата
отправки],"",0,1)</f>
        <v>45701</v>
      </c>
      <c r="C3485" s="3"/>
      <c r="D3485" s="3"/>
      <c r="F3485" s="5">
        <f>_xlfn.XLOOKUP(A3485,[3]!Table13456[No заказа],[3]!Table13456[Количество],"",0,1)</f>
        <v>1</v>
      </c>
      <c r="G3485" s="5">
        <f>_xlfn.XLOOKUP(A3485,[3]!Table13456[No заказа],[3]!Table13456[Цена],"",0,1)</f>
        <v>8997</v>
      </c>
      <c r="H3485" s="2" t="str">
        <f>M01_SETTINGS!$F$2</f>
        <v>KASPI</v>
      </c>
    </row>
    <row r="3486" spans="1:8" x14ac:dyDescent="0.35">
      <c r="A3486" s="2">
        <v>496417442</v>
      </c>
      <c r="B3486" s="3">
        <f>_xlfn.XLOOKUP(A3486,[3]!Table13456[No заказа],[3]!Table13456[Дата
отправки],"",0,1)</f>
        <v>45701</v>
      </c>
      <c r="C3486" s="3"/>
      <c r="D3486" s="3"/>
      <c r="F3486" s="5">
        <f>_xlfn.XLOOKUP(A3486,[3]!Table13456[No заказа],[3]!Table13456[Количество],"",0,1)</f>
        <v>1</v>
      </c>
      <c r="G3486" s="5">
        <f>_xlfn.XLOOKUP(A3486,[3]!Table13456[No заказа],[3]!Table13456[Цена],"",0,1)</f>
        <v>9591</v>
      </c>
      <c r="H3486" s="2" t="str">
        <f>M01_SETTINGS!$F$2</f>
        <v>KASPI</v>
      </c>
    </row>
    <row r="3487" spans="1:8" x14ac:dyDescent="0.35">
      <c r="A3487" s="2">
        <v>496375977</v>
      </c>
      <c r="B3487" s="3">
        <f>_xlfn.XLOOKUP(A3487,[3]!Table13456[No заказа],[3]!Table13456[Дата
отправки],"",0,1)</f>
        <v>45701</v>
      </c>
      <c r="C3487" s="3"/>
      <c r="D3487" s="3"/>
      <c r="F3487" s="5">
        <f>_xlfn.XLOOKUP(A3487,[3]!Table13456[No заказа],[3]!Table13456[Количество],"",0,1)</f>
        <v>1</v>
      </c>
      <c r="G3487" s="5">
        <f>_xlfn.XLOOKUP(A3487,[3]!Table13456[No заказа],[3]!Table13456[Цена],"",0,1)</f>
        <v>9597</v>
      </c>
      <c r="H3487" s="2" t="str">
        <f>M01_SETTINGS!$F$2</f>
        <v>KASPI</v>
      </c>
    </row>
    <row r="3488" spans="1:8" x14ac:dyDescent="0.35">
      <c r="A3488" s="2">
        <v>496703616</v>
      </c>
      <c r="B3488" s="3">
        <f>_xlfn.XLOOKUP(A3488,[3]!Table13456[No заказа],[3]!Table13456[Дата
отправки],"",0,1)</f>
        <v>45701</v>
      </c>
      <c r="C3488" s="3"/>
      <c r="D3488" s="3"/>
      <c r="F3488" s="5">
        <f>_xlfn.XLOOKUP(A3488,[3]!Table13456[No заказа],[3]!Table13456[Количество],"",0,1)</f>
        <v>1</v>
      </c>
      <c r="G3488" s="5">
        <f>_xlfn.XLOOKUP(A3488,[3]!Table13456[No заказа],[3]!Table13456[Цена],"",0,1)</f>
        <v>8986</v>
      </c>
      <c r="H3488" s="2" t="str">
        <f>M01_SETTINGS!$F$2</f>
        <v>KASPI</v>
      </c>
    </row>
    <row r="3489" spans="1:8" x14ac:dyDescent="0.35">
      <c r="A3489" s="2">
        <v>496552356</v>
      </c>
      <c r="B3489" s="3">
        <f>_xlfn.XLOOKUP(A3489,[3]!Table13456[No заказа],[3]!Table13456[Дата
отправки],"",0,1)</f>
        <v>45701</v>
      </c>
      <c r="C3489" s="3"/>
      <c r="D3489" s="3"/>
      <c r="F3489" s="5">
        <f>_xlfn.XLOOKUP(A3489,[3]!Table13456[No заказа],[3]!Table13456[Количество],"",0,1)</f>
        <v>1</v>
      </c>
      <c r="G3489" s="5">
        <f>_xlfn.XLOOKUP(A3489,[3]!Table13456[No заказа],[3]!Table13456[Цена],"",0,1)</f>
        <v>8989</v>
      </c>
      <c r="H3489" s="2" t="str">
        <f>M01_SETTINGS!$F$2</f>
        <v>KASPI</v>
      </c>
    </row>
    <row r="3490" spans="1:8" x14ac:dyDescent="0.35">
      <c r="A3490" s="2">
        <v>496698659</v>
      </c>
      <c r="B3490" s="3">
        <f>_xlfn.XLOOKUP(A3490,[3]!Table13456[No заказа],[3]!Table13456[Дата
отправки],"",0,1)</f>
        <v>45701</v>
      </c>
      <c r="C3490" s="3"/>
      <c r="D3490" s="3"/>
      <c r="F3490" s="5">
        <f>_xlfn.XLOOKUP(A3490,[3]!Table13456[No заказа],[3]!Table13456[Количество],"",0,1)</f>
        <v>1</v>
      </c>
      <c r="G3490" s="5">
        <f>_xlfn.XLOOKUP(A3490,[3]!Table13456[No заказа],[3]!Table13456[Цена],"",0,1)</f>
        <v>8989</v>
      </c>
      <c r="H3490" s="2" t="str">
        <f>M01_SETTINGS!$F$2</f>
        <v>KASPI</v>
      </c>
    </row>
    <row r="3491" spans="1:8" x14ac:dyDescent="0.35">
      <c r="A3491" s="2">
        <v>496216816</v>
      </c>
      <c r="B3491" s="3">
        <f>_xlfn.XLOOKUP(A3491,[3]!Table13456[No заказа],[3]!Table13456[Дата
отправки],"",0,1)</f>
        <v>45701</v>
      </c>
      <c r="C3491" s="3"/>
      <c r="D3491" s="3"/>
      <c r="F3491" s="5">
        <f>_xlfn.XLOOKUP(A3491,[3]!Table13456[No заказа],[3]!Table13456[Количество],"",0,1)</f>
        <v>1</v>
      </c>
      <c r="G3491" s="5">
        <f>_xlfn.XLOOKUP(A3491,[3]!Table13456[No заказа],[3]!Table13456[Цена],"",0,1)</f>
        <v>9064</v>
      </c>
      <c r="H3491" s="2" t="str">
        <f>M01_SETTINGS!$F$2</f>
        <v>KASPI</v>
      </c>
    </row>
    <row r="3492" spans="1:8" x14ac:dyDescent="0.35">
      <c r="A3492" s="2">
        <v>496687100</v>
      </c>
      <c r="B3492" s="3">
        <f>_xlfn.XLOOKUP(A3492,[3]!Table13456[No заказа],[3]!Table13456[Дата
отправки],"",0,1)</f>
        <v>45701</v>
      </c>
      <c r="C3492" s="3"/>
      <c r="D3492" s="3"/>
      <c r="F3492" s="5">
        <f>_xlfn.XLOOKUP(A3492,[3]!Table13456[No заказа],[3]!Table13456[Количество],"",0,1)</f>
        <v>1</v>
      </c>
      <c r="G3492" s="5">
        <f>_xlfn.XLOOKUP(A3492,[3]!Table13456[No заказа],[3]!Table13456[Цена],"",0,1)</f>
        <v>10809</v>
      </c>
      <c r="H3492" s="2" t="str">
        <f>M01_SETTINGS!$F$2</f>
        <v>KASPI</v>
      </c>
    </row>
    <row r="3493" spans="1:8" x14ac:dyDescent="0.35">
      <c r="A3493" s="2">
        <v>496357300</v>
      </c>
      <c r="B3493" s="3">
        <f>_xlfn.XLOOKUP(A3493,[3]!Table13456[No заказа],[3]!Table13456[Дата
отправки],"",0,1)</f>
        <v>45701</v>
      </c>
      <c r="C3493" s="3"/>
      <c r="D3493" s="3"/>
      <c r="F3493" s="5">
        <f>_xlfn.XLOOKUP(A3493,[3]!Table13456[No заказа],[3]!Table13456[Количество],"",0,1)</f>
        <v>1</v>
      </c>
      <c r="G3493" s="5">
        <f>_xlfn.XLOOKUP(A3493,[3]!Table13456[No заказа],[3]!Table13456[Цена],"",0,1)</f>
        <v>9999</v>
      </c>
      <c r="H3493" s="2" t="str">
        <f>M01_SETTINGS!$F$2</f>
        <v>KASPI</v>
      </c>
    </row>
    <row r="3494" spans="1:8" x14ac:dyDescent="0.35">
      <c r="A3494" s="2">
        <v>496647938</v>
      </c>
      <c r="B3494" s="3">
        <f>_xlfn.XLOOKUP(A3494,[3]!Table13456[No заказа],[3]!Table13456[Дата
отправки],"",0,1)</f>
        <v>45701</v>
      </c>
      <c r="C3494" s="3"/>
      <c r="D3494" s="3"/>
      <c r="F3494" s="5">
        <f>_xlfn.XLOOKUP(A3494,[3]!Table13456[No заказа],[3]!Table13456[Количество],"",0,1)</f>
        <v>1</v>
      </c>
      <c r="G3494" s="5">
        <f>_xlfn.XLOOKUP(A3494,[3]!Table13456[No заказа],[3]!Table13456[Цена],"",0,1)</f>
        <v>10654</v>
      </c>
      <c r="H3494" s="2" t="str">
        <f>M01_SETTINGS!$F$2</f>
        <v>KASPI</v>
      </c>
    </row>
    <row r="3495" spans="1:8" x14ac:dyDescent="0.35">
      <c r="A3495" s="2">
        <v>496508304</v>
      </c>
      <c r="B3495" s="3">
        <f>_xlfn.XLOOKUP(A3495,[3]!Table13456[No заказа],[3]!Table13456[Дата
отправки],"",0,1)</f>
        <v>45701</v>
      </c>
      <c r="C3495" s="3"/>
      <c r="D3495" s="3"/>
      <c r="F3495" s="5">
        <f>_xlfn.XLOOKUP(A3495,[3]!Table13456[No заказа],[3]!Table13456[Количество],"",0,1)</f>
        <v>1</v>
      </c>
      <c r="G3495" s="5">
        <f>_xlfn.XLOOKUP(A3495,[3]!Table13456[No заказа],[3]!Table13456[Цена],"",0,1)</f>
        <v>9000</v>
      </c>
      <c r="H3495" s="2" t="str">
        <f>M01_SETTINGS!$F$2</f>
        <v>KASPI</v>
      </c>
    </row>
    <row r="3496" spans="1:8" x14ac:dyDescent="0.35">
      <c r="A3496" s="2">
        <v>496215279</v>
      </c>
      <c r="B3496" s="3">
        <f>_xlfn.XLOOKUP(A3496,[3]!Table13456[No заказа],[3]!Table13456[Дата
отправки],"",0,1)</f>
        <v>45701</v>
      </c>
      <c r="C3496" s="3"/>
      <c r="D3496" s="3"/>
      <c r="F3496" s="5">
        <f>_xlfn.XLOOKUP(A3496,[3]!Table13456[No заказа],[3]!Table13456[Количество],"",0,1)</f>
        <v>1</v>
      </c>
      <c r="G3496" s="5">
        <f>_xlfn.XLOOKUP(A3496,[3]!Table13456[No заказа],[3]!Table13456[Цена],"",0,1)</f>
        <v>9676</v>
      </c>
      <c r="H3496" s="2" t="str">
        <f>M01_SETTINGS!$F$2</f>
        <v>KASPI</v>
      </c>
    </row>
    <row r="3497" spans="1:8" x14ac:dyDescent="0.35">
      <c r="A3497" s="2">
        <v>496289179</v>
      </c>
      <c r="B3497" s="3">
        <f>_xlfn.XLOOKUP(A3497,[3]!Table13456[No заказа],[3]!Table13456[Дата
отправки],"",0,1)</f>
        <v>45701</v>
      </c>
      <c r="C3497" s="3"/>
      <c r="D3497" s="3"/>
      <c r="F3497" s="5">
        <f>_xlfn.XLOOKUP(A3497,[3]!Table13456[No заказа],[3]!Table13456[Количество],"",0,1)</f>
        <v>1</v>
      </c>
      <c r="G3497" s="5">
        <f>_xlfn.XLOOKUP(A3497,[3]!Table13456[No заказа],[3]!Table13456[Цена],"",0,1)</f>
        <v>8994</v>
      </c>
      <c r="H3497" s="2" t="str">
        <f>M01_SETTINGS!$F$2</f>
        <v>KASPI</v>
      </c>
    </row>
    <row r="3498" spans="1:8" x14ac:dyDescent="0.35">
      <c r="A3498" s="2">
        <v>496250637</v>
      </c>
      <c r="B3498" s="3">
        <f>_xlfn.XLOOKUP(A3498,[3]!Table13456[No заказа],[3]!Table13456[Дата
отправки],"",0,1)</f>
        <v>45701</v>
      </c>
      <c r="C3498" s="3"/>
      <c r="D3498" s="3"/>
      <c r="F3498" s="5">
        <f>_xlfn.XLOOKUP(A3498,[3]!Table13456[No заказа],[3]!Table13456[Количество],"",0,1)</f>
        <v>1</v>
      </c>
      <c r="G3498" s="5">
        <f>_xlfn.XLOOKUP(A3498,[3]!Table13456[No заказа],[3]!Table13456[Цена],"",0,1)</f>
        <v>8994</v>
      </c>
      <c r="H3498" s="2" t="str">
        <f>M01_SETTINGS!$F$2</f>
        <v>KASPI</v>
      </c>
    </row>
    <row r="3499" spans="1:8" x14ac:dyDescent="0.35">
      <c r="A3499" s="2">
        <v>496314925</v>
      </c>
      <c r="B3499" s="3">
        <f>_xlfn.XLOOKUP(A3499,[3]!Table13456[No заказа],[3]!Table13456[Дата
отправки],"",0,1)</f>
        <v>45701</v>
      </c>
      <c r="C3499" s="3"/>
      <c r="D3499" s="3"/>
      <c r="F3499" s="5">
        <f>_xlfn.XLOOKUP(A3499,[3]!Table13456[No заказа],[3]!Table13456[Количество],"",0,1)</f>
        <v>1</v>
      </c>
      <c r="G3499" s="5">
        <f>_xlfn.XLOOKUP(A3499,[3]!Table13456[No заказа],[3]!Table13456[Цена],"",0,1)</f>
        <v>9000</v>
      </c>
      <c r="H3499" s="2" t="str">
        <f>M01_SETTINGS!$F$2</f>
        <v>KASPI</v>
      </c>
    </row>
    <row r="3500" spans="1:8" x14ac:dyDescent="0.35">
      <c r="A3500" s="2">
        <v>496388230</v>
      </c>
      <c r="B3500" s="3">
        <f>_xlfn.XLOOKUP(A3500,[3]!Table13456[No заказа],[3]!Table13456[Дата
отправки],"",0,1)</f>
        <v>45701</v>
      </c>
      <c r="C3500" s="3"/>
      <c r="D3500" s="3"/>
      <c r="F3500" s="5">
        <f>_xlfn.XLOOKUP(A3500,[3]!Table13456[No заказа],[3]!Table13456[Количество],"",0,1)</f>
        <v>1</v>
      </c>
      <c r="G3500" s="5">
        <f>_xlfn.XLOOKUP(A3500,[3]!Table13456[No заказа],[3]!Table13456[Цена],"",0,1)</f>
        <v>9249</v>
      </c>
      <c r="H3500" s="2" t="str">
        <f>M01_SETTINGS!$F$2</f>
        <v>KASPI</v>
      </c>
    </row>
    <row r="3501" spans="1:8" x14ac:dyDescent="0.35">
      <c r="A3501" s="2">
        <v>496374525</v>
      </c>
      <c r="B3501" s="3">
        <f>_xlfn.XLOOKUP(A3501,[3]!Table13456[No заказа],[3]!Table13456[Дата
отправки],"",0,1)</f>
        <v>45701</v>
      </c>
      <c r="C3501" s="3"/>
      <c r="D3501" s="3"/>
      <c r="F3501" s="5">
        <f>_xlfn.XLOOKUP(A3501,[3]!Table13456[No заказа],[3]!Table13456[Количество],"",0,1)</f>
        <v>1</v>
      </c>
      <c r="G3501" s="5">
        <f>_xlfn.XLOOKUP(A3501,[3]!Table13456[No заказа],[3]!Table13456[Цена],"",0,1)</f>
        <v>9250</v>
      </c>
      <c r="H3501" s="2" t="str">
        <f>M01_SETTINGS!$F$2</f>
        <v>KASPI</v>
      </c>
    </row>
    <row r="3502" spans="1:8" x14ac:dyDescent="0.35">
      <c r="A3502" s="2">
        <v>496281617</v>
      </c>
      <c r="B3502" s="3">
        <f>_xlfn.XLOOKUP(A3502,[3]!Table13456[No заказа],[3]!Table13456[Дата
отправки],"",0,1)</f>
        <v>45701</v>
      </c>
      <c r="C3502" s="3"/>
      <c r="D3502" s="3"/>
      <c r="F3502" s="5">
        <f>_xlfn.XLOOKUP(A3502,[3]!Table13456[No заказа],[3]!Table13456[Количество],"",0,1)</f>
        <v>1</v>
      </c>
      <c r="G3502" s="5">
        <f>_xlfn.XLOOKUP(A3502,[3]!Table13456[No заказа],[3]!Table13456[Цена],"",0,1)</f>
        <v>9000</v>
      </c>
      <c r="H3502" s="2" t="str">
        <f>M01_SETTINGS!$F$2</f>
        <v>KASPI</v>
      </c>
    </row>
    <row r="3503" spans="1:8" x14ac:dyDescent="0.35">
      <c r="A3503" s="2">
        <v>496361191</v>
      </c>
      <c r="B3503" s="3">
        <f>_xlfn.XLOOKUP(A3503,[3]!Table13456[No заказа],[3]!Table13456[Дата
отправки],"",0,1)</f>
        <v>45701</v>
      </c>
      <c r="C3503" s="3"/>
      <c r="D3503" s="3"/>
      <c r="F3503" s="5">
        <f>_xlfn.XLOOKUP(A3503,[3]!Table13456[No заказа],[3]!Table13456[Количество],"",0,1)</f>
        <v>1</v>
      </c>
      <c r="G3503" s="5">
        <f>_xlfn.XLOOKUP(A3503,[3]!Table13456[No заказа],[3]!Table13456[Цена],"",0,1)</f>
        <v>10880</v>
      </c>
      <c r="H3503" s="2" t="str">
        <f>M01_SETTINGS!$F$2</f>
        <v>KASPI</v>
      </c>
    </row>
    <row r="3504" spans="1:8" x14ac:dyDescent="0.35">
      <c r="A3504" s="2">
        <v>496348212</v>
      </c>
      <c r="B3504" s="3">
        <f>_xlfn.XLOOKUP(A3504,[3]!Table13456[No заказа],[3]!Table13456[Дата
отправки],"",0,1)</f>
        <v>45701</v>
      </c>
      <c r="C3504" s="3"/>
      <c r="D3504" s="3"/>
      <c r="F3504" s="5">
        <f>_xlfn.XLOOKUP(A3504,[3]!Table13456[No заказа],[3]!Table13456[Количество],"",0,1)</f>
        <v>1</v>
      </c>
      <c r="G3504" s="5">
        <f>_xlfn.XLOOKUP(A3504,[3]!Table13456[No заказа],[3]!Table13456[Цена],"",0,1)</f>
        <v>9000</v>
      </c>
      <c r="H3504" s="2" t="str">
        <f>M01_SETTINGS!$F$2</f>
        <v>KASPI</v>
      </c>
    </row>
    <row r="3505" spans="1:8" x14ac:dyDescent="0.35">
      <c r="A3505" s="2">
        <v>496684620</v>
      </c>
      <c r="B3505" s="3">
        <f>_xlfn.XLOOKUP(A3505,[3]!Table13456[No заказа],[3]!Table13456[Дата
отправки],"",0,1)</f>
        <v>45701</v>
      </c>
      <c r="C3505" s="3"/>
      <c r="D3505" s="3"/>
      <c r="F3505" s="5">
        <f>_xlfn.XLOOKUP(A3505,[3]!Table13456[No заказа],[3]!Table13456[Количество],"",0,1)</f>
        <v>1</v>
      </c>
      <c r="G3505" s="5">
        <f>_xlfn.XLOOKUP(A3505,[3]!Table13456[No заказа],[3]!Table13456[Цена],"",0,1)</f>
        <v>9000</v>
      </c>
      <c r="H3505" s="2" t="str">
        <f>M01_SETTINGS!$F$2</f>
        <v>KASPI</v>
      </c>
    </row>
    <row r="3506" spans="1:8" x14ac:dyDescent="0.35">
      <c r="A3506" s="2">
        <v>496316042</v>
      </c>
      <c r="B3506" s="3">
        <f>_xlfn.XLOOKUP(A3506,[3]!Table13456[No заказа],[3]!Table13456[Дата
отправки],"",0,1)</f>
        <v>45701</v>
      </c>
      <c r="C3506" s="3"/>
      <c r="D3506" s="3"/>
      <c r="F3506" s="5">
        <f>_xlfn.XLOOKUP(A3506,[3]!Table13456[No заказа],[3]!Table13456[Количество],"",0,1)</f>
        <v>1</v>
      </c>
      <c r="G3506" s="5">
        <f>_xlfn.XLOOKUP(A3506,[3]!Table13456[No заказа],[3]!Table13456[Цена],"",0,1)</f>
        <v>9000</v>
      </c>
      <c r="H3506" s="2" t="str">
        <f>M01_SETTINGS!$F$2</f>
        <v>KASPI</v>
      </c>
    </row>
    <row r="3507" spans="1:8" x14ac:dyDescent="0.35">
      <c r="A3507" s="2">
        <v>496402266</v>
      </c>
      <c r="B3507" s="3">
        <f>_xlfn.XLOOKUP(A3507,[3]!Table13456[No заказа],[3]!Table13456[Дата
отправки],"",0,1)</f>
        <v>45701</v>
      </c>
      <c r="C3507" s="3"/>
      <c r="D3507" s="3"/>
      <c r="F3507" s="5">
        <f>_xlfn.XLOOKUP(A3507,[3]!Table13456[No заказа],[3]!Table13456[Количество],"",0,1)</f>
        <v>1</v>
      </c>
      <c r="G3507" s="5">
        <f>_xlfn.XLOOKUP(A3507,[3]!Table13456[No заказа],[3]!Table13456[Цена],"",0,1)</f>
        <v>9637</v>
      </c>
      <c r="H3507" s="2" t="str">
        <f>M01_SETTINGS!$F$2</f>
        <v>KASPI</v>
      </c>
    </row>
    <row r="3508" spans="1:8" x14ac:dyDescent="0.35">
      <c r="A3508" s="2">
        <v>496227583</v>
      </c>
      <c r="B3508" s="3">
        <f>_xlfn.XLOOKUP(A3508,[3]!Table13456[No заказа],[3]!Table13456[Дата
отправки],"",0,1)</f>
        <v>45701</v>
      </c>
      <c r="C3508" s="3"/>
      <c r="D3508" s="3"/>
      <c r="F3508" s="5">
        <f>_xlfn.XLOOKUP(A3508,[3]!Table13456[No заказа],[3]!Table13456[Количество],"",0,1)</f>
        <v>1</v>
      </c>
      <c r="G3508" s="5">
        <f>_xlfn.XLOOKUP(A3508,[3]!Table13456[No заказа],[3]!Table13456[Цена],"",0,1)</f>
        <v>10895</v>
      </c>
      <c r="H3508" s="2" t="str">
        <f>M01_SETTINGS!$F$2</f>
        <v>KASPI</v>
      </c>
    </row>
    <row r="3509" spans="1:8" x14ac:dyDescent="0.35">
      <c r="A3509" s="2">
        <v>496713054</v>
      </c>
      <c r="B3509" s="3">
        <f>_xlfn.XLOOKUP(A3509,[3]!Table13456[No заказа],[3]!Table13456[Дата
отправки],"",0,1)</f>
        <v>45701</v>
      </c>
      <c r="C3509" s="3"/>
      <c r="D3509" s="3"/>
      <c r="F3509" s="5">
        <f>_xlfn.XLOOKUP(A3509,[3]!Table13456[No заказа],[3]!Table13456[Количество],"",0,1)</f>
        <v>1</v>
      </c>
      <c r="G3509" s="5">
        <f>_xlfn.XLOOKUP(A3509,[3]!Table13456[No заказа],[3]!Table13456[Цена],"",0,1)</f>
        <v>10546</v>
      </c>
      <c r="H3509" s="2" t="str">
        <f>M01_SETTINGS!$F$2</f>
        <v>KASPI</v>
      </c>
    </row>
    <row r="3510" spans="1:8" x14ac:dyDescent="0.35">
      <c r="A3510" s="2">
        <v>496659666</v>
      </c>
      <c r="B3510" s="3">
        <f>_xlfn.XLOOKUP(A3510,[3]!Table13456[No заказа],[3]!Table13456[Дата
отправки],"",0,1)</f>
        <v>45701</v>
      </c>
      <c r="C3510" s="3"/>
      <c r="D3510" s="3"/>
      <c r="F3510" s="5">
        <f>_xlfn.XLOOKUP(A3510,[3]!Table13456[No заказа],[3]!Table13456[Количество],"",0,1)</f>
        <v>1</v>
      </c>
      <c r="G3510" s="5">
        <f>_xlfn.XLOOKUP(A3510,[3]!Table13456[No заказа],[3]!Table13456[Цена],"",0,1)</f>
        <v>8952</v>
      </c>
      <c r="H3510" s="2" t="str">
        <f>M01_SETTINGS!$F$2</f>
        <v>KASPI</v>
      </c>
    </row>
    <row r="3511" spans="1:8" x14ac:dyDescent="0.35">
      <c r="A3511" s="2">
        <v>496444706</v>
      </c>
      <c r="B3511" s="3">
        <f>_xlfn.XLOOKUP(A3511,[3]!Table13456[No заказа],[3]!Table13456[Дата
отправки],"",0,1)</f>
        <v>45701</v>
      </c>
      <c r="C3511" s="3"/>
      <c r="D3511" s="3"/>
      <c r="F3511" s="5">
        <f>_xlfn.XLOOKUP(A3511,[3]!Table13456[No заказа],[3]!Table13456[Количество],"",0,1)</f>
        <v>1</v>
      </c>
      <c r="G3511" s="5">
        <f>_xlfn.XLOOKUP(A3511,[3]!Table13456[No заказа],[3]!Table13456[Цена],"",0,1)</f>
        <v>10810</v>
      </c>
      <c r="H3511" s="2" t="str">
        <f>M01_SETTINGS!$F$2</f>
        <v>KASPI</v>
      </c>
    </row>
    <row r="3512" spans="1:8" x14ac:dyDescent="0.35">
      <c r="A3512" s="2">
        <v>496268497</v>
      </c>
      <c r="B3512" s="3">
        <f>_xlfn.XLOOKUP(A3512,[3]!Table13456[No заказа],[3]!Table13456[Дата
отправки],"",0,1)</f>
        <v>45701</v>
      </c>
      <c r="C3512" s="3"/>
      <c r="D3512" s="3"/>
      <c r="F3512" s="5">
        <f>_xlfn.XLOOKUP(A3512,[3]!Table13456[No заказа],[3]!Table13456[Количество],"",0,1)</f>
        <v>1</v>
      </c>
      <c r="G3512" s="5">
        <f>_xlfn.XLOOKUP(A3512,[3]!Table13456[No заказа],[3]!Table13456[Цена],"",0,1)</f>
        <v>9999</v>
      </c>
      <c r="H3512" s="2" t="str">
        <f>M01_SETTINGS!$F$2</f>
        <v>KASPI</v>
      </c>
    </row>
    <row r="3513" spans="1:8" x14ac:dyDescent="0.35">
      <c r="A3513" s="2">
        <v>496346410</v>
      </c>
      <c r="B3513" s="3">
        <f>_xlfn.XLOOKUP(A3513,[3]!Table13456[No заказа],[3]!Table13456[Дата
отправки],"",0,1)</f>
        <v>45701</v>
      </c>
      <c r="C3513" s="3"/>
      <c r="D3513" s="3"/>
      <c r="F3513" s="5">
        <f>_xlfn.XLOOKUP(A3513,[3]!Table13456[No заказа],[3]!Table13456[Количество],"",0,1)</f>
        <v>1</v>
      </c>
      <c r="G3513" s="5">
        <f>_xlfn.XLOOKUP(A3513,[3]!Table13456[No заказа],[3]!Table13456[Цена],"",0,1)</f>
        <v>9000</v>
      </c>
      <c r="H3513" s="2" t="str">
        <f>M01_SETTINGS!$F$2</f>
        <v>KASPI</v>
      </c>
    </row>
    <row r="3514" spans="1:8" x14ac:dyDescent="0.35">
      <c r="A3514" s="2">
        <v>496287441</v>
      </c>
      <c r="B3514" s="3">
        <f>_xlfn.XLOOKUP(A3514,[3]!Table13456[No заказа],[3]!Table13456[Дата
отправки],"",0,1)</f>
        <v>45701</v>
      </c>
      <c r="C3514" s="3"/>
      <c r="D3514" s="3"/>
      <c r="F3514" s="5">
        <f>_xlfn.XLOOKUP(A3514,[3]!Table13456[No заказа],[3]!Table13456[Количество],"",0,1)</f>
        <v>1</v>
      </c>
      <c r="G3514" s="5">
        <f>_xlfn.XLOOKUP(A3514,[3]!Table13456[No заказа],[3]!Table13456[Цена],"",0,1)</f>
        <v>9000</v>
      </c>
      <c r="H3514" s="2" t="str">
        <f>M01_SETTINGS!$F$2</f>
        <v>KASPI</v>
      </c>
    </row>
    <row r="3515" spans="1:8" x14ac:dyDescent="0.35">
      <c r="A3515" s="2">
        <v>496586316</v>
      </c>
      <c r="B3515" s="3">
        <f>_xlfn.XLOOKUP(A3515,[3]!Table13456[No заказа],[3]!Table13456[Дата
отправки],"",0,1)</f>
        <v>45701</v>
      </c>
      <c r="C3515" s="3"/>
      <c r="D3515" s="3"/>
      <c r="F3515" s="5">
        <f>_xlfn.XLOOKUP(A3515,[3]!Table13456[No заказа],[3]!Table13456[Количество],"",0,1)</f>
        <v>1</v>
      </c>
      <c r="G3515" s="5">
        <f>_xlfn.XLOOKUP(A3515,[3]!Table13456[No заказа],[3]!Table13456[Цена],"",0,1)</f>
        <v>9000</v>
      </c>
      <c r="H3515" s="2" t="str">
        <f>M01_SETTINGS!$F$2</f>
        <v>KASPI</v>
      </c>
    </row>
    <row r="3516" spans="1:8" x14ac:dyDescent="0.35">
      <c r="A3516" s="2">
        <v>496486224</v>
      </c>
      <c r="B3516" s="3">
        <f>_xlfn.XLOOKUP(A3516,[3]!Table13456[No заказа],[3]!Table13456[Дата
отправки],"",0,1)</f>
        <v>45701</v>
      </c>
      <c r="C3516" s="3"/>
      <c r="D3516" s="3"/>
      <c r="F3516" s="5">
        <f>_xlfn.XLOOKUP(A3516,[3]!Table13456[No заказа],[3]!Table13456[Количество],"",0,1)</f>
        <v>1</v>
      </c>
      <c r="G3516" s="5">
        <f>_xlfn.XLOOKUP(A3516,[3]!Table13456[No заказа],[3]!Table13456[Цена],"",0,1)</f>
        <v>9000</v>
      </c>
      <c r="H3516" s="2" t="str">
        <f>M01_SETTINGS!$F$2</f>
        <v>KASPI</v>
      </c>
    </row>
    <row r="3517" spans="1:8" x14ac:dyDescent="0.35">
      <c r="A3517" s="2">
        <v>496210560</v>
      </c>
      <c r="B3517" s="3">
        <f>_xlfn.XLOOKUP(A3517,[3]!Table13456[No заказа],[3]!Table13456[Дата
отправки],"",0,1)</f>
        <v>45701</v>
      </c>
      <c r="C3517" s="3"/>
      <c r="D3517" s="3"/>
      <c r="F3517" s="5">
        <f>_xlfn.XLOOKUP(A3517,[3]!Table13456[No заказа],[3]!Table13456[Количество],"",0,1)</f>
        <v>1</v>
      </c>
      <c r="G3517" s="5">
        <f>_xlfn.XLOOKUP(A3517,[3]!Table13456[No заказа],[3]!Table13456[Цена],"",0,1)</f>
        <v>9000</v>
      </c>
      <c r="H3517" s="2" t="str">
        <f>M01_SETTINGS!$F$2</f>
        <v>KASPI</v>
      </c>
    </row>
    <row r="3518" spans="1:8" x14ac:dyDescent="0.35">
      <c r="A3518" s="2">
        <v>496546211</v>
      </c>
      <c r="B3518" s="3">
        <f>_xlfn.XLOOKUP(A3518,[3]!Table13456[No заказа],[3]!Table13456[Дата
отправки],"",0,1)</f>
        <v>45701</v>
      </c>
      <c r="C3518" s="3"/>
      <c r="D3518" s="3"/>
      <c r="F3518" s="5">
        <f>_xlfn.XLOOKUP(A3518,[3]!Table13456[No заказа],[3]!Table13456[Количество],"",0,1)</f>
        <v>1</v>
      </c>
      <c r="G3518" s="5">
        <f>_xlfn.XLOOKUP(A3518,[3]!Table13456[No заказа],[3]!Table13456[Цена],"",0,1)</f>
        <v>9929</v>
      </c>
      <c r="H3518" s="2" t="str">
        <f>M01_SETTINGS!$F$2</f>
        <v>KASPI</v>
      </c>
    </row>
    <row r="3519" spans="1:8" x14ac:dyDescent="0.35">
      <c r="A3519" s="2">
        <v>496223056</v>
      </c>
      <c r="B3519" s="3">
        <f>_xlfn.XLOOKUP(A3519,[3]!Table13456[No заказа],[3]!Table13456[Дата
отправки],"",0,1)</f>
        <v>45701</v>
      </c>
      <c r="C3519" s="3"/>
      <c r="D3519" s="3"/>
      <c r="F3519" s="5">
        <f>_xlfn.XLOOKUP(A3519,[3]!Table13456[No заказа],[3]!Table13456[Количество],"",0,1)</f>
        <v>1</v>
      </c>
      <c r="G3519" s="5">
        <f>_xlfn.XLOOKUP(A3519,[3]!Table13456[No заказа],[3]!Table13456[Цена],"",0,1)</f>
        <v>10490</v>
      </c>
      <c r="H3519" s="2" t="str">
        <f>M01_SETTINGS!$F$2</f>
        <v>KASPI</v>
      </c>
    </row>
    <row r="3520" spans="1:8" x14ac:dyDescent="0.35">
      <c r="A3520" s="2">
        <v>496369784</v>
      </c>
      <c r="B3520" s="3">
        <f>_xlfn.XLOOKUP(A3520,[3]!Table13456[No заказа],[3]!Table13456[Дата
отправки],"",0,1)</f>
        <v>45701</v>
      </c>
      <c r="C3520" s="3"/>
      <c r="D3520" s="3"/>
      <c r="F3520" s="5">
        <f>_xlfn.XLOOKUP(A3520,[3]!Table13456[No заказа],[3]!Table13456[Количество],"",0,1)</f>
        <v>1</v>
      </c>
      <c r="G3520" s="5">
        <f>_xlfn.XLOOKUP(A3520,[3]!Table13456[No заказа],[3]!Table13456[Цена],"",0,1)</f>
        <v>9000</v>
      </c>
      <c r="H3520" s="2" t="str">
        <f>M01_SETTINGS!$F$2</f>
        <v>KASPI</v>
      </c>
    </row>
    <row r="3521" spans="1:8" x14ac:dyDescent="0.35">
      <c r="A3521" s="2">
        <v>496699492</v>
      </c>
      <c r="B3521" s="3">
        <f>_xlfn.XLOOKUP(A3521,[3]!Table13456[No заказа],[3]!Table13456[Дата
отправки],"",0,1)</f>
        <v>45701</v>
      </c>
      <c r="C3521" s="3"/>
      <c r="D3521" s="3"/>
      <c r="F3521" s="5">
        <f>_xlfn.XLOOKUP(A3521,[3]!Table13456[No заказа],[3]!Table13456[Количество],"",0,1)</f>
        <v>1</v>
      </c>
      <c r="G3521" s="5">
        <f>_xlfn.XLOOKUP(A3521,[3]!Table13456[No заказа],[3]!Table13456[Цена],"",0,1)</f>
        <v>9000</v>
      </c>
      <c r="H3521" s="2" t="str">
        <f>M01_SETTINGS!$F$2</f>
        <v>KASPI</v>
      </c>
    </row>
    <row r="3522" spans="1:8" x14ac:dyDescent="0.35">
      <c r="A3522" s="2">
        <v>496658559</v>
      </c>
      <c r="B3522" s="3">
        <f>_xlfn.XLOOKUP(A3522,[3]!Table13456[No заказа],[3]!Table13456[Дата
отправки],"",0,1)</f>
        <v>45701</v>
      </c>
      <c r="C3522" s="3"/>
      <c r="D3522" s="3"/>
      <c r="F3522" s="5">
        <f>_xlfn.XLOOKUP(A3522,[3]!Table13456[No заказа],[3]!Table13456[Количество],"",0,1)</f>
        <v>1</v>
      </c>
      <c r="G3522" s="5">
        <f>_xlfn.XLOOKUP(A3522,[3]!Table13456[No заказа],[3]!Table13456[Цена],"",0,1)</f>
        <v>9909</v>
      </c>
      <c r="H3522" s="2" t="str">
        <f>M01_SETTINGS!$F$2</f>
        <v>KASPI</v>
      </c>
    </row>
    <row r="3523" spans="1:8" x14ac:dyDescent="0.35">
      <c r="A3523" s="2">
        <v>496175282</v>
      </c>
      <c r="B3523" s="3">
        <f>_xlfn.XLOOKUP(A3523,[3]!Table13456[No заказа],[3]!Table13456[Дата
отправки],"",0,1)</f>
        <v>45701</v>
      </c>
      <c r="C3523" s="3"/>
      <c r="D3523" s="3"/>
      <c r="F3523" s="5">
        <f>_xlfn.XLOOKUP(A3523,[3]!Table13456[No заказа],[3]!Table13456[Количество],"",0,1)</f>
        <v>1</v>
      </c>
      <c r="G3523" s="5">
        <f>_xlfn.XLOOKUP(A3523,[3]!Table13456[No заказа],[3]!Table13456[Цена],"",0,1)</f>
        <v>11216</v>
      </c>
      <c r="H3523" s="2" t="str">
        <f>M01_SETTINGS!$F$2</f>
        <v>KASPI</v>
      </c>
    </row>
    <row r="3524" spans="1:8" x14ac:dyDescent="0.35">
      <c r="A3524" s="2">
        <v>496175504</v>
      </c>
      <c r="B3524" s="3">
        <f>_xlfn.XLOOKUP(A3524,[3]!Table13456[No заказа],[3]!Table13456[Дата
отправки],"",0,1)</f>
        <v>45701</v>
      </c>
      <c r="C3524" s="3"/>
      <c r="D3524" s="3"/>
      <c r="F3524" s="5">
        <f>_xlfn.XLOOKUP(A3524,[3]!Table13456[No заказа],[3]!Table13456[Количество],"",0,1)</f>
        <v>1</v>
      </c>
      <c r="G3524" s="5">
        <f>_xlfn.XLOOKUP(A3524,[3]!Table13456[No заказа],[3]!Table13456[Цена],"",0,1)</f>
        <v>8952</v>
      </c>
      <c r="H3524" s="2" t="str">
        <f>M01_SETTINGS!$F$2</f>
        <v>KASPI</v>
      </c>
    </row>
    <row r="3525" spans="1:8" x14ac:dyDescent="0.35">
      <c r="A3525" s="2">
        <v>496335196</v>
      </c>
      <c r="B3525" s="3">
        <f>_xlfn.XLOOKUP(A3525,[3]!Table13456[No заказа],[3]!Table13456[Дата
отправки],"",0,1)</f>
        <v>45701</v>
      </c>
      <c r="C3525" s="3"/>
      <c r="D3525" s="3"/>
      <c r="F3525" s="5">
        <f>_xlfn.XLOOKUP(A3525,[3]!Table13456[No заказа],[3]!Table13456[Количество],"",0,1)</f>
        <v>1</v>
      </c>
      <c r="G3525" s="5">
        <f>_xlfn.XLOOKUP(A3525,[3]!Table13456[No заказа],[3]!Table13456[Цена],"",0,1)</f>
        <v>10928</v>
      </c>
      <c r="H3525" s="2" t="str">
        <f>M01_SETTINGS!$F$2</f>
        <v>KASPI</v>
      </c>
    </row>
    <row r="3526" spans="1:8" x14ac:dyDescent="0.35">
      <c r="A3526" s="2">
        <v>496365068</v>
      </c>
      <c r="B3526" s="3">
        <f>_xlfn.XLOOKUP(A3526,[3]!Table13456[No заказа],[3]!Table13456[Дата
отправки],"",0,1)</f>
        <v>45701</v>
      </c>
      <c r="C3526" s="3"/>
      <c r="D3526" s="3"/>
      <c r="F3526" s="5">
        <f>_xlfn.XLOOKUP(A3526,[3]!Table13456[No заказа],[3]!Table13456[Количество],"",0,1)</f>
        <v>1</v>
      </c>
      <c r="G3526" s="5">
        <f>_xlfn.XLOOKUP(A3526,[3]!Table13456[No заказа],[3]!Table13456[Цена],"",0,1)</f>
        <v>9611</v>
      </c>
      <c r="H3526" s="2" t="str">
        <f>M01_SETTINGS!$F$2</f>
        <v>KASPI</v>
      </c>
    </row>
    <row r="3527" spans="1:8" x14ac:dyDescent="0.35">
      <c r="A3527" s="2">
        <v>496422598</v>
      </c>
      <c r="B3527" s="3">
        <f>_xlfn.XLOOKUP(A3527,[3]!Table13456[No заказа],[3]!Table13456[Дата
отправки],"",0,1)</f>
        <v>45701</v>
      </c>
      <c r="C3527" s="3"/>
      <c r="D3527" s="3"/>
      <c r="F3527" s="5">
        <f>_xlfn.XLOOKUP(A3527,[3]!Table13456[No заказа],[3]!Table13456[Количество],"",0,1)</f>
        <v>1</v>
      </c>
      <c r="G3527" s="5">
        <f>_xlfn.XLOOKUP(A3527,[3]!Table13456[No заказа],[3]!Table13456[Цена],"",0,1)</f>
        <v>8997</v>
      </c>
      <c r="H3527" s="2" t="str">
        <f>M01_SETTINGS!$F$2</f>
        <v>KASPI</v>
      </c>
    </row>
    <row r="3528" spans="1:8" x14ac:dyDescent="0.35">
      <c r="A3528" s="2">
        <v>496207812</v>
      </c>
      <c r="B3528" s="3">
        <f>_xlfn.XLOOKUP(A3528,[3]!Table13456[No заказа],[3]!Table13456[Дата
отправки],"",0,1)</f>
        <v>45701</v>
      </c>
      <c r="C3528" s="3"/>
      <c r="D3528" s="3"/>
      <c r="F3528" s="5">
        <f>_xlfn.XLOOKUP(A3528,[3]!Table13456[No заказа],[3]!Table13456[Количество],"",0,1)</f>
        <v>1</v>
      </c>
      <c r="G3528" s="5">
        <f>_xlfn.XLOOKUP(A3528,[3]!Table13456[No заказа],[3]!Table13456[Цена],"",0,1)</f>
        <v>9495</v>
      </c>
      <c r="H3528" s="2" t="str">
        <f>M01_SETTINGS!$F$2</f>
        <v>KASPI</v>
      </c>
    </row>
    <row r="3529" spans="1:8" x14ac:dyDescent="0.35">
      <c r="A3529" s="2">
        <v>496582001</v>
      </c>
      <c r="B3529" s="3">
        <f>_xlfn.XLOOKUP(A3529,[3]!Table13456[No заказа],[3]!Table13456[Дата
отправки],"",0,1)</f>
        <v>45701</v>
      </c>
      <c r="C3529" s="3"/>
      <c r="D3529" s="3"/>
      <c r="F3529" s="5">
        <f>_xlfn.XLOOKUP(A3529,[3]!Table13456[No заказа],[3]!Table13456[Количество],"",0,1)</f>
        <v>1</v>
      </c>
      <c r="G3529" s="5">
        <f>_xlfn.XLOOKUP(A3529,[3]!Table13456[No заказа],[3]!Table13456[Цена],"",0,1)</f>
        <v>8957</v>
      </c>
      <c r="H3529" s="2" t="str">
        <f>M01_SETTINGS!$F$2</f>
        <v>KASPI</v>
      </c>
    </row>
    <row r="3530" spans="1:8" x14ac:dyDescent="0.35">
      <c r="A3530" s="2">
        <v>496257208</v>
      </c>
      <c r="B3530" s="3">
        <f>_xlfn.XLOOKUP(A3530,[3]!Table13456[No заказа],[3]!Table13456[Дата
отправки],"",0,1)</f>
        <v>45701</v>
      </c>
      <c r="C3530" s="3"/>
      <c r="D3530" s="3"/>
      <c r="F3530" s="5">
        <f>_xlfn.XLOOKUP(A3530,[3]!Table13456[No заказа],[3]!Table13456[Количество],"",0,1)</f>
        <v>1</v>
      </c>
      <c r="G3530" s="5">
        <f>_xlfn.XLOOKUP(A3530,[3]!Table13456[No заказа],[3]!Table13456[Цена],"",0,1)</f>
        <v>9000</v>
      </c>
      <c r="H3530" s="2" t="str">
        <f>M01_SETTINGS!$F$2</f>
        <v>KASPI</v>
      </c>
    </row>
    <row r="3531" spans="1:8" x14ac:dyDescent="0.35">
      <c r="A3531" s="2">
        <v>496598371</v>
      </c>
      <c r="B3531" s="3">
        <f>_xlfn.XLOOKUP(A3531,[3]!Table13456[No заказа],[3]!Table13456[Дата
отправки],"",0,1)</f>
        <v>45701</v>
      </c>
      <c r="C3531" s="3"/>
      <c r="D3531" s="3"/>
      <c r="F3531" s="5">
        <f>_xlfn.XLOOKUP(A3531,[3]!Table13456[No заказа],[3]!Table13456[Количество],"",0,1)</f>
        <v>1</v>
      </c>
      <c r="G3531" s="5">
        <f>_xlfn.XLOOKUP(A3531,[3]!Table13456[No заказа],[3]!Table13456[Цена],"",0,1)</f>
        <v>11576</v>
      </c>
      <c r="H3531" s="2" t="str">
        <f>M01_SETTINGS!$F$2</f>
        <v>KASPI</v>
      </c>
    </row>
    <row r="3532" spans="1:8" x14ac:dyDescent="0.35">
      <c r="A3532" s="2">
        <v>496512336</v>
      </c>
      <c r="B3532" s="3">
        <f>_xlfn.XLOOKUP(A3532,[3]!Table13456[No заказа],[3]!Table13456[Дата
отправки],"",0,1)</f>
        <v>45701</v>
      </c>
      <c r="C3532" s="3"/>
      <c r="D3532" s="3"/>
      <c r="F3532" s="5">
        <f>_xlfn.XLOOKUP(A3532,[3]!Table13456[No заказа],[3]!Table13456[Количество],"",0,1)</f>
        <v>1</v>
      </c>
      <c r="G3532" s="5">
        <f>_xlfn.XLOOKUP(A3532,[3]!Table13456[No заказа],[3]!Table13456[Цена],"",0,1)</f>
        <v>9983</v>
      </c>
      <c r="H3532" s="2" t="str">
        <f>M01_SETTINGS!$F$2</f>
        <v>KASPI</v>
      </c>
    </row>
    <row r="3533" spans="1:8" x14ac:dyDescent="0.35">
      <c r="A3533" s="2">
        <v>496289749</v>
      </c>
      <c r="B3533" s="3">
        <f>_xlfn.XLOOKUP(A3533,[3]!Table13456[No заказа],[3]!Table13456[Дата
отправки],"",0,1)</f>
        <v>45701</v>
      </c>
      <c r="C3533" s="3"/>
      <c r="D3533" s="3"/>
      <c r="F3533" s="5">
        <f>_xlfn.XLOOKUP(A3533,[3]!Table13456[No заказа],[3]!Table13456[Количество],"",0,1)</f>
        <v>1</v>
      </c>
      <c r="G3533" s="5">
        <f>_xlfn.XLOOKUP(A3533,[3]!Table13456[No заказа],[3]!Table13456[Цена],"",0,1)</f>
        <v>9983</v>
      </c>
      <c r="H3533" s="2" t="str">
        <f>M01_SETTINGS!$F$2</f>
        <v>KASPI</v>
      </c>
    </row>
    <row r="3534" spans="1:8" x14ac:dyDescent="0.35">
      <c r="A3534" s="2">
        <v>496324012</v>
      </c>
      <c r="B3534" s="3">
        <f>_xlfn.XLOOKUP(A3534,[3]!Table13456[No заказа],[3]!Table13456[Дата
отправки],"",0,1)</f>
        <v>45701</v>
      </c>
      <c r="C3534" s="3"/>
      <c r="D3534" s="3"/>
      <c r="F3534" s="5">
        <f>_xlfn.XLOOKUP(A3534,[3]!Table13456[No заказа],[3]!Table13456[Количество],"",0,1)</f>
        <v>1</v>
      </c>
      <c r="G3534" s="5">
        <f>_xlfn.XLOOKUP(A3534,[3]!Table13456[No заказа],[3]!Table13456[Цена],"",0,1)</f>
        <v>8937</v>
      </c>
      <c r="H3534" s="2" t="str">
        <f>M01_SETTINGS!$F$2</f>
        <v>KASPI</v>
      </c>
    </row>
    <row r="3535" spans="1:8" x14ac:dyDescent="0.35">
      <c r="A3535" s="2">
        <v>496576881</v>
      </c>
      <c r="B3535" s="3">
        <f>_xlfn.XLOOKUP(A3535,[3]!Table13456[No заказа],[3]!Table13456[Дата
отправки],"",0,1)</f>
        <v>45701</v>
      </c>
      <c r="C3535" s="3"/>
      <c r="D3535" s="3"/>
      <c r="F3535" s="5">
        <f>_xlfn.XLOOKUP(A3535,[3]!Table13456[No заказа],[3]!Table13456[Количество],"",0,1)</f>
        <v>1</v>
      </c>
      <c r="G3535" s="5">
        <f>_xlfn.XLOOKUP(A3535,[3]!Table13456[No заказа],[3]!Table13456[Цена],"",0,1)</f>
        <v>14990</v>
      </c>
      <c r="H3535" s="2" t="str">
        <f>M01_SETTINGS!$F$2</f>
        <v>KASPI</v>
      </c>
    </row>
    <row r="3536" spans="1:8" x14ac:dyDescent="0.35">
      <c r="A3536" s="2">
        <v>496351165</v>
      </c>
      <c r="B3536" s="3">
        <f>_xlfn.XLOOKUP(A3536,[3]!Table13456[No заказа],[3]!Table13456[Дата
отправки],"",0,1)</f>
        <v>45701</v>
      </c>
      <c r="C3536" s="3"/>
      <c r="D3536" s="3"/>
      <c r="F3536" s="5">
        <f>_xlfn.XLOOKUP(A3536,[3]!Table13456[No заказа],[3]!Table13456[Количество],"",0,1)</f>
        <v>1</v>
      </c>
      <c r="G3536" s="5">
        <f>_xlfn.XLOOKUP(A3536,[3]!Table13456[No заказа],[3]!Table13456[Цена],"",0,1)</f>
        <v>14990</v>
      </c>
      <c r="H3536" s="2" t="str">
        <f>M01_SETTINGS!$F$2</f>
        <v>KASPI</v>
      </c>
    </row>
    <row r="3537" spans="1:8" x14ac:dyDescent="0.35">
      <c r="A3537" s="2">
        <v>496635698</v>
      </c>
      <c r="B3537" s="3">
        <f>_xlfn.XLOOKUP(A3537,[3]!Table13456[No заказа],[3]!Table13456[Дата
отправки],"",0,1)</f>
        <v>45701</v>
      </c>
      <c r="C3537" s="3"/>
      <c r="D3537" s="3"/>
      <c r="F3537" s="5">
        <f>_xlfn.XLOOKUP(A3537,[3]!Table13456[No заказа],[3]!Table13456[Количество],"",0,1)</f>
        <v>1</v>
      </c>
      <c r="G3537" s="5">
        <f>_xlfn.XLOOKUP(A3537,[3]!Table13456[No заказа],[3]!Table13456[Цена],"",0,1)</f>
        <v>14990</v>
      </c>
      <c r="H3537" s="2" t="str">
        <f>M01_SETTINGS!$F$2</f>
        <v>KASPI</v>
      </c>
    </row>
    <row r="3538" spans="1:8" x14ac:dyDescent="0.35">
      <c r="A3538" s="2">
        <v>496202936</v>
      </c>
      <c r="B3538" s="3">
        <f>_xlfn.XLOOKUP(A3538,[3]!Table13456[No заказа],[3]!Table13456[Дата
отправки],"",0,1)</f>
        <v>45701</v>
      </c>
      <c r="C3538" s="3"/>
      <c r="D3538" s="3"/>
      <c r="F3538" s="5">
        <f>_xlfn.XLOOKUP(A3538,[3]!Table13456[No заказа],[3]!Table13456[Количество],"",0,1)</f>
        <v>1</v>
      </c>
      <c r="G3538" s="5">
        <f>_xlfn.XLOOKUP(A3538,[3]!Table13456[No заказа],[3]!Table13456[Цена],"",0,1)</f>
        <v>14990</v>
      </c>
      <c r="H3538" s="2" t="str">
        <f>M01_SETTINGS!$F$2</f>
        <v>KASPI</v>
      </c>
    </row>
    <row r="3539" spans="1:8" x14ac:dyDescent="0.35">
      <c r="A3539" s="2">
        <v>496278348</v>
      </c>
      <c r="B3539" s="3">
        <f>_xlfn.XLOOKUP(A3539,[3]!Table13456[No заказа],[3]!Table13456[Дата
отправки],"",0,1)</f>
        <v>45701</v>
      </c>
      <c r="C3539" s="3"/>
      <c r="D3539" s="3"/>
      <c r="F3539" s="5">
        <f>_xlfn.XLOOKUP(A3539,[3]!Table13456[No заказа],[3]!Table13456[Количество],"",0,1)</f>
        <v>1</v>
      </c>
      <c r="G3539" s="5">
        <f>_xlfn.XLOOKUP(A3539,[3]!Table13456[No заказа],[3]!Table13456[Цена],"",0,1)</f>
        <v>14990</v>
      </c>
      <c r="H3539" s="2" t="str">
        <f>M01_SETTINGS!$F$2</f>
        <v>KASPI</v>
      </c>
    </row>
    <row r="3540" spans="1:8" x14ac:dyDescent="0.35">
      <c r="A3540" s="2">
        <v>496685553</v>
      </c>
      <c r="B3540" s="3">
        <f>_xlfn.XLOOKUP(A3540,[3]!Table13456[No заказа],[3]!Table13456[Дата
отправки],"",0,1)</f>
        <v>45701</v>
      </c>
      <c r="C3540" s="3"/>
      <c r="D3540" s="3"/>
      <c r="F3540" s="5">
        <f>_xlfn.XLOOKUP(A3540,[3]!Table13456[No заказа],[3]!Table13456[Количество],"",0,1)</f>
        <v>1</v>
      </c>
      <c r="G3540" s="5">
        <f>_xlfn.XLOOKUP(A3540,[3]!Table13456[No заказа],[3]!Table13456[Цена],"",0,1)</f>
        <v>14990</v>
      </c>
      <c r="H3540" s="2" t="str">
        <f>M01_SETTINGS!$F$2</f>
        <v>KASPI</v>
      </c>
    </row>
    <row r="3541" spans="1:8" x14ac:dyDescent="0.35">
      <c r="A3541" s="2">
        <v>496293508</v>
      </c>
      <c r="B3541" s="3">
        <f>_xlfn.XLOOKUP(A3541,[3]!Table13456[No заказа],[3]!Table13456[Дата
отправки],"",0,1)</f>
        <v>45701</v>
      </c>
      <c r="C3541" s="3"/>
      <c r="D3541" s="3"/>
      <c r="F3541" s="5">
        <f>_xlfn.XLOOKUP(A3541,[3]!Table13456[No заказа],[3]!Table13456[Количество],"",0,1)</f>
        <v>1</v>
      </c>
      <c r="G3541" s="5">
        <f>_xlfn.XLOOKUP(A3541,[3]!Table13456[No заказа],[3]!Table13456[Цена],"",0,1)</f>
        <v>8999</v>
      </c>
      <c r="H3541" s="2" t="str">
        <f>M01_SETTINGS!$F$2</f>
        <v>KASPI</v>
      </c>
    </row>
    <row r="3542" spans="1:8" x14ac:dyDescent="0.35">
      <c r="A3542" s="2">
        <v>496296617</v>
      </c>
      <c r="B3542" s="3">
        <f>_xlfn.XLOOKUP(A3542,[3]!Table13456[No заказа],[3]!Table13456[Дата
отправки],"",0,1)</f>
        <v>45701</v>
      </c>
      <c r="C3542" s="3"/>
      <c r="D3542" s="3"/>
      <c r="F3542" s="5">
        <f>_xlfn.XLOOKUP(A3542,[3]!Table13456[No заказа],[3]!Table13456[Количество],"",0,1)</f>
        <v>1</v>
      </c>
      <c r="G3542" s="5">
        <f>_xlfn.XLOOKUP(A3542,[3]!Table13456[No заказа],[3]!Table13456[Цена],"",0,1)</f>
        <v>13297</v>
      </c>
      <c r="H3542" s="2" t="str">
        <f>M01_SETTINGS!$F$2</f>
        <v>KASPI</v>
      </c>
    </row>
    <row r="3543" spans="1:8" x14ac:dyDescent="0.35">
      <c r="A3543" s="2">
        <v>496444113</v>
      </c>
      <c r="B3543" s="3">
        <f>_xlfn.XLOOKUP(A3543,[3]!Table13456[No заказа],[3]!Table13456[Дата
отправки],"",0,1)</f>
        <v>45701</v>
      </c>
      <c r="C3543" s="3"/>
      <c r="D3543" s="3"/>
      <c r="F3543" s="5">
        <f>_xlfn.XLOOKUP(A3543,[3]!Table13456[No заказа],[3]!Table13456[Количество],"",0,1)</f>
        <v>1</v>
      </c>
      <c r="G3543" s="5">
        <f>_xlfn.XLOOKUP(A3543,[3]!Table13456[No заказа],[3]!Table13456[Цена],"",0,1)</f>
        <v>8999</v>
      </c>
      <c r="H3543" s="2" t="str">
        <f>M01_SETTINGS!$F$2</f>
        <v>KASPI</v>
      </c>
    </row>
    <row r="3544" spans="1:8" x14ac:dyDescent="0.35">
      <c r="A3544" s="2">
        <v>496406465</v>
      </c>
      <c r="B3544" s="3">
        <f>_xlfn.XLOOKUP(A3544,[3]!Table13456[No заказа],[3]!Table13456[Дата
отправки],"",0,1)</f>
        <v>45701</v>
      </c>
      <c r="C3544" s="3"/>
      <c r="D3544" s="3"/>
      <c r="F3544" s="5">
        <f>_xlfn.XLOOKUP(A3544,[3]!Table13456[No заказа],[3]!Table13456[Количество],"",0,1)</f>
        <v>1</v>
      </c>
      <c r="G3544" s="5">
        <f>_xlfn.XLOOKUP(A3544,[3]!Table13456[No заказа],[3]!Table13456[Цена],"",0,1)</f>
        <v>8999</v>
      </c>
      <c r="H3544" s="2" t="str">
        <f>M01_SETTINGS!$F$2</f>
        <v>KASPI</v>
      </c>
    </row>
    <row r="3545" spans="1:8" x14ac:dyDescent="0.35">
      <c r="A3545" s="2">
        <v>496421468</v>
      </c>
      <c r="B3545" s="3">
        <f>_xlfn.XLOOKUP(A3545,[3]!Table13456[No заказа],[3]!Table13456[Дата
отправки],"",0,1)</f>
        <v>45701</v>
      </c>
      <c r="C3545" s="3"/>
      <c r="D3545" s="3"/>
      <c r="F3545" s="5">
        <f>_xlfn.XLOOKUP(A3545,[3]!Table13456[No заказа],[3]!Table13456[Количество],"",0,1)</f>
        <v>1</v>
      </c>
      <c r="G3545" s="5">
        <f>_xlfn.XLOOKUP(A3545,[3]!Table13456[No заказа],[3]!Table13456[Цена],"",0,1)</f>
        <v>9000</v>
      </c>
      <c r="H3545" s="2" t="str">
        <f>M01_SETTINGS!$F$2</f>
        <v>KASPI</v>
      </c>
    </row>
    <row r="3546" spans="1:8" x14ac:dyDescent="0.35">
      <c r="A3546" s="2">
        <v>496541103</v>
      </c>
      <c r="B3546" s="3">
        <f>_xlfn.XLOOKUP(A3546,[3]!Table13456[No заказа],[3]!Table13456[Дата
отправки],"",0,1)</f>
        <v>45701</v>
      </c>
      <c r="C3546" s="3"/>
      <c r="D3546" s="3"/>
      <c r="F3546" s="5">
        <f>_xlfn.XLOOKUP(A3546,[3]!Table13456[No заказа],[3]!Table13456[Количество],"",0,1)</f>
        <v>1</v>
      </c>
      <c r="G3546" s="5">
        <f>_xlfn.XLOOKUP(A3546,[3]!Table13456[No заказа],[3]!Table13456[Цена],"",0,1)</f>
        <v>8989</v>
      </c>
      <c r="H3546" s="2" t="str">
        <f>M01_SETTINGS!$F$2</f>
        <v>KASPI</v>
      </c>
    </row>
    <row r="3547" spans="1:8" x14ac:dyDescent="0.35">
      <c r="A3547" s="2">
        <v>496674839</v>
      </c>
      <c r="B3547" s="3">
        <f>_xlfn.XLOOKUP(A3547,[3]!Table13456[No заказа],[3]!Table13456[Дата
отправки],"",0,1)</f>
        <v>45701</v>
      </c>
      <c r="C3547" s="3"/>
      <c r="D3547" s="3"/>
      <c r="F3547" s="5">
        <f>_xlfn.XLOOKUP(A3547,[3]!Table13456[No заказа],[3]!Table13456[Количество],"",0,1)</f>
        <v>1</v>
      </c>
      <c r="G3547" s="5">
        <f>_xlfn.XLOOKUP(A3547,[3]!Table13456[No заказа],[3]!Table13456[Цена],"",0,1)</f>
        <v>8999</v>
      </c>
      <c r="H3547" s="2" t="str">
        <f>M01_SETTINGS!$F$2</f>
        <v>KASPI</v>
      </c>
    </row>
    <row r="3548" spans="1:8" x14ac:dyDescent="0.35">
      <c r="A3548" s="2">
        <v>496221064</v>
      </c>
      <c r="B3548" s="3">
        <f>_xlfn.XLOOKUP(A3548,[3]!Table13456[No заказа],[3]!Table13456[Дата
отправки],"",0,1)</f>
        <v>45701</v>
      </c>
      <c r="C3548" s="3"/>
      <c r="D3548" s="3"/>
      <c r="F3548" s="5">
        <f>_xlfn.XLOOKUP(A3548,[3]!Table13456[No заказа],[3]!Table13456[Количество],"",0,1)</f>
        <v>1</v>
      </c>
      <c r="G3548" s="5">
        <f>_xlfn.XLOOKUP(A3548,[3]!Table13456[No заказа],[3]!Table13456[Цена],"",0,1)</f>
        <v>10995</v>
      </c>
      <c r="H3548" s="2" t="str">
        <f>M01_SETTINGS!$F$2</f>
        <v>KASPI</v>
      </c>
    </row>
    <row r="3549" spans="1:8" x14ac:dyDescent="0.35">
      <c r="A3549" s="2">
        <v>496303855</v>
      </c>
      <c r="B3549" s="3">
        <f>_xlfn.XLOOKUP(A3549,[3]!Table13456[No заказа],[3]!Table13456[Дата
отправки],"",0,1)</f>
        <v>45701</v>
      </c>
      <c r="C3549" s="3"/>
      <c r="D3549" s="3"/>
      <c r="F3549" s="5">
        <f>_xlfn.XLOOKUP(A3549,[3]!Table13456[No заказа],[3]!Table13456[Количество],"",0,1)</f>
        <v>1</v>
      </c>
      <c r="G3549" s="5">
        <f>_xlfn.XLOOKUP(A3549,[3]!Table13456[No заказа],[3]!Table13456[Цена],"",0,1)</f>
        <v>8999</v>
      </c>
      <c r="H3549" s="2" t="str">
        <f>M01_SETTINGS!$F$2</f>
        <v>KASPI</v>
      </c>
    </row>
    <row r="3550" spans="1:8" x14ac:dyDescent="0.35">
      <c r="A3550" s="2">
        <v>496315970</v>
      </c>
      <c r="B3550" s="3">
        <f>_xlfn.XLOOKUP(A3550,[3]!Table13456[No заказа],[3]!Table13456[Дата
отправки],"",0,1)</f>
        <v>45701</v>
      </c>
      <c r="C3550" s="3"/>
      <c r="D3550" s="3"/>
      <c r="F3550" s="5">
        <f>_xlfn.XLOOKUP(A3550,[3]!Table13456[No заказа],[3]!Table13456[Количество],"",0,1)</f>
        <v>1</v>
      </c>
      <c r="G3550" s="5">
        <f>_xlfn.XLOOKUP(A3550,[3]!Table13456[No заказа],[3]!Table13456[Цена],"",0,1)</f>
        <v>8999</v>
      </c>
      <c r="H3550" s="2" t="str">
        <f>M01_SETTINGS!$F$2</f>
        <v>KASPI</v>
      </c>
    </row>
    <row r="3551" spans="1:8" x14ac:dyDescent="0.35">
      <c r="A3551" s="2">
        <v>496386499</v>
      </c>
      <c r="B3551" s="3">
        <f>_xlfn.XLOOKUP(A3551,[3]!Table13456[No заказа],[3]!Table13456[Дата
отправки],"",0,1)</f>
        <v>45701</v>
      </c>
      <c r="C3551" s="3"/>
      <c r="D3551" s="3"/>
      <c r="F3551" s="5">
        <f>_xlfn.XLOOKUP(A3551,[3]!Table13456[No заказа],[3]!Table13456[Количество],"",0,1)</f>
        <v>1</v>
      </c>
      <c r="G3551" s="5">
        <f>_xlfn.XLOOKUP(A3551,[3]!Table13456[No заказа],[3]!Table13456[Цена],"",0,1)</f>
        <v>8989</v>
      </c>
      <c r="H3551" s="2" t="str">
        <f>M01_SETTINGS!$F$2</f>
        <v>KASPI</v>
      </c>
    </row>
    <row r="3552" spans="1:8" x14ac:dyDescent="0.35">
      <c r="A3552" s="2">
        <v>496361473</v>
      </c>
      <c r="B3552" s="3">
        <f>_xlfn.XLOOKUP(A3552,[3]!Table13456[No заказа],[3]!Table13456[Дата
отправки],"",0,1)</f>
        <v>45701</v>
      </c>
      <c r="C3552" s="3"/>
      <c r="D3552" s="3"/>
      <c r="F3552" s="5">
        <f>_xlfn.XLOOKUP(A3552,[3]!Table13456[No заказа],[3]!Table13456[Количество],"",0,1)</f>
        <v>1</v>
      </c>
      <c r="G3552" s="5">
        <f>_xlfn.XLOOKUP(A3552,[3]!Table13456[No заказа],[3]!Table13456[Цена],"",0,1)</f>
        <v>50061</v>
      </c>
      <c r="H3552" s="2" t="str">
        <f>M01_SETTINGS!$F$2</f>
        <v>KASPI</v>
      </c>
    </row>
    <row r="3553" spans="1:8" x14ac:dyDescent="0.35">
      <c r="A3553" s="2">
        <v>496328565</v>
      </c>
      <c r="B3553" s="3">
        <f>_xlfn.XLOOKUP(A3553,[3]!Table13456[No заказа],[3]!Table13456[Дата
отправки],"",0,1)</f>
        <v>45701</v>
      </c>
      <c r="C3553" s="3"/>
      <c r="D3553" s="3"/>
      <c r="F3553" s="5">
        <f>_xlfn.XLOOKUP(A3553,[3]!Table13456[No заказа],[3]!Table13456[Количество],"",0,1)</f>
        <v>1</v>
      </c>
      <c r="G3553" s="5">
        <f>_xlfn.XLOOKUP(A3553,[3]!Table13456[No заказа],[3]!Table13456[Цена],"",0,1)</f>
        <v>62561</v>
      </c>
      <c r="H3553" s="2" t="str">
        <f>M01_SETTINGS!$F$2</f>
        <v>KASPI</v>
      </c>
    </row>
    <row r="3554" spans="1:8" x14ac:dyDescent="0.35">
      <c r="A3554" s="2">
        <v>495518492</v>
      </c>
      <c r="B3554" s="3">
        <f>_xlfn.XLOOKUP(A3554,[3]!Table13456[No заказа],[3]!Table13456[Дата
отправки],"",0,1)</f>
        <v>45700</v>
      </c>
      <c r="C3554" s="3"/>
      <c r="D3554" s="3"/>
      <c r="F3554" s="5">
        <f>_xlfn.XLOOKUP(A3554,[3]!Table13456[No заказа],[3]!Table13456[Количество],"",0,1)</f>
        <v>1</v>
      </c>
      <c r="G3554" s="5">
        <f>_xlfn.XLOOKUP(A3554,[3]!Table13456[No заказа],[3]!Table13456[Цена],"",0,1)</f>
        <v>11889</v>
      </c>
      <c r="H3554" s="2" t="str">
        <f>M01_SETTINGS!$F$2</f>
        <v>KASPI</v>
      </c>
    </row>
    <row r="3555" spans="1:8" x14ac:dyDescent="0.35">
      <c r="A3555" s="2">
        <v>495724705</v>
      </c>
      <c r="B3555" s="3">
        <f>_xlfn.XLOOKUP(A3555,[3]!Table13456[No заказа],[3]!Table13456[Дата
отправки],"",0,1)</f>
        <v>45700</v>
      </c>
      <c r="C3555" s="3"/>
      <c r="D3555" s="3"/>
      <c r="F3555" s="5">
        <f>_xlfn.XLOOKUP(A3555,[3]!Table13456[No заказа],[3]!Table13456[Количество],"",0,1)</f>
        <v>1</v>
      </c>
      <c r="G3555" s="5">
        <f>_xlfn.XLOOKUP(A3555,[3]!Table13456[No заказа],[3]!Table13456[Цена],"",0,1)</f>
        <v>10516</v>
      </c>
      <c r="H3555" s="2" t="str">
        <f>M01_SETTINGS!$F$2</f>
        <v>KASPI</v>
      </c>
    </row>
    <row r="3556" spans="1:8" x14ac:dyDescent="0.35">
      <c r="A3556" s="2">
        <v>495836032</v>
      </c>
      <c r="B3556" s="3">
        <f>_xlfn.XLOOKUP(A3556,[3]!Table13456[No заказа],[3]!Table13456[Дата
отправки],"",0,1)</f>
        <v>45700</v>
      </c>
      <c r="C3556" s="3"/>
      <c r="D3556" s="3"/>
      <c r="F3556" s="5">
        <f>_xlfn.XLOOKUP(A3556,[3]!Table13456[No заказа],[3]!Table13456[Количество],"",0,1)</f>
        <v>1</v>
      </c>
      <c r="G3556" s="5">
        <f>_xlfn.XLOOKUP(A3556,[3]!Table13456[No заказа],[3]!Table13456[Цена],"",0,1)</f>
        <v>9000</v>
      </c>
      <c r="H3556" s="2" t="str">
        <f>M01_SETTINGS!$F$2</f>
        <v>KASPI</v>
      </c>
    </row>
    <row r="3557" spans="1:8" x14ac:dyDescent="0.35">
      <c r="A3557" s="2">
        <v>495753858</v>
      </c>
      <c r="B3557" s="3">
        <f>_xlfn.XLOOKUP(A3557,[3]!Table13456[No заказа],[3]!Table13456[Дата
отправки],"",0,1)</f>
        <v>45700</v>
      </c>
      <c r="C3557" s="3"/>
      <c r="D3557" s="3"/>
      <c r="F3557" s="5">
        <f>_xlfn.XLOOKUP(A3557,[3]!Table13456[No заказа],[3]!Table13456[Количество],"",0,1)</f>
        <v>1</v>
      </c>
      <c r="G3557" s="5">
        <f>_xlfn.XLOOKUP(A3557,[3]!Table13456[No заказа],[3]!Table13456[Цена],"",0,1)</f>
        <v>9000</v>
      </c>
      <c r="H3557" s="2" t="str">
        <f>M01_SETTINGS!$F$2</f>
        <v>KASPI</v>
      </c>
    </row>
    <row r="3558" spans="1:8" x14ac:dyDescent="0.35">
      <c r="A3558" s="2">
        <v>495541406</v>
      </c>
      <c r="B3558" s="3">
        <f>_xlfn.XLOOKUP(A3558,[3]!Table13456[No заказа],[3]!Table13456[Дата
отправки],"",0,1)</f>
        <v>45700</v>
      </c>
      <c r="C3558" s="3"/>
      <c r="D3558" s="3"/>
      <c r="F3558" s="5">
        <f>_xlfn.XLOOKUP(A3558,[3]!Table13456[No заказа],[3]!Table13456[Количество],"",0,1)</f>
        <v>1</v>
      </c>
      <c r="G3558" s="5">
        <f>_xlfn.XLOOKUP(A3558,[3]!Table13456[No заказа],[3]!Table13456[Цена],"",0,1)</f>
        <v>9000</v>
      </c>
      <c r="H3558" s="2" t="str">
        <f>M01_SETTINGS!$F$2</f>
        <v>KASPI</v>
      </c>
    </row>
    <row r="3559" spans="1:8" x14ac:dyDescent="0.35">
      <c r="A3559" s="2">
        <v>495629927</v>
      </c>
      <c r="B3559" s="3">
        <f>_xlfn.XLOOKUP(A3559,[3]!Table13456[No заказа],[3]!Table13456[Дата
отправки],"",0,1)</f>
        <v>45700</v>
      </c>
      <c r="C3559" s="3"/>
      <c r="D3559" s="3"/>
      <c r="F3559" s="5">
        <f>_xlfn.XLOOKUP(A3559,[3]!Table13456[No заказа],[3]!Table13456[Количество],"",0,1)</f>
        <v>1</v>
      </c>
      <c r="G3559" s="5">
        <f>_xlfn.XLOOKUP(A3559,[3]!Table13456[No заказа],[3]!Table13456[Цена],"",0,1)</f>
        <v>8989</v>
      </c>
      <c r="H3559" s="2" t="str">
        <f>M01_SETTINGS!$F$2</f>
        <v>KASPI</v>
      </c>
    </row>
    <row r="3560" spans="1:8" x14ac:dyDescent="0.35">
      <c r="A3560" s="2">
        <v>495764773</v>
      </c>
      <c r="B3560" s="3">
        <f>_xlfn.XLOOKUP(A3560,[3]!Table13456[No заказа],[3]!Table13456[Дата
отправки],"",0,1)</f>
        <v>45700</v>
      </c>
      <c r="C3560" s="3"/>
      <c r="D3560" s="3"/>
      <c r="F3560" s="5">
        <f>_xlfn.XLOOKUP(A3560,[3]!Table13456[No заказа],[3]!Table13456[Количество],"",0,1)</f>
        <v>1</v>
      </c>
      <c r="G3560" s="5">
        <f>_xlfn.XLOOKUP(A3560,[3]!Table13456[No заказа],[3]!Table13456[Цена],"",0,1)</f>
        <v>9762</v>
      </c>
      <c r="H3560" s="2" t="str">
        <f>M01_SETTINGS!$F$2</f>
        <v>KASPI</v>
      </c>
    </row>
    <row r="3561" spans="1:8" x14ac:dyDescent="0.35">
      <c r="A3561" s="2">
        <v>495892992</v>
      </c>
      <c r="B3561" s="3">
        <f>_xlfn.XLOOKUP(A3561,[3]!Table13456[No заказа],[3]!Table13456[Дата
отправки],"",0,1)</f>
        <v>45700</v>
      </c>
      <c r="C3561" s="3"/>
      <c r="D3561" s="3"/>
      <c r="F3561" s="5">
        <f>_xlfn.XLOOKUP(A3561,[3]!Table13456[No заказа],[3]!Table13456[Количество],"",0,1)</f>
        <v>1</v>
      </c>
      <c r="G3561" s="5">
        <f>_xlfn.XLOOKUP(A3561,[3]!Table13456[No заказа],[3]!Table13456[Цена],"",0,1)</f>
        <v>9000</v>
      </c>
      <c r="H3561" s="2" t="str">
        <f>M01_SETTINGS!$F$2</f>
        <v>KASPI</v>
      </c>
    </row>
    <row r="3562" spans="1:8" x14ac:dyDescent="0.35">
      <c r="A3562" s="2">
        <v>495727275</v>
      </c>
      <c r="B3562" s="3">
        <f>_xlfn.XLOOKUP(A3562,[3]!Table13456[No заказа],[3]!Table13456[Дата
отправки],"",0,1)</f>
        <v>45700</v>
      </c>
      <c r="C3562" s="3"/>
      <c r="D3562" s="3"/>
      <c r="F3562" s="5">
        <f>_xlfn.XLOOKUP(A3562,[3]!Table13456[No заказа],[3]!Table13456[Количество],"",0,1)</f>
        <v>1</v>
      </c>
      <c r="G3562" s="5">
        <f>_xlfn.XLOOKUP(A3562,[3]!Table13456[No заказа],[3]!Table13456[Цена],"",0,1)</f>
        <v>8871</v>
      </c>
      <c r="H3562" s="2" t="str">
        <f>M01_SETTINGS!$F$2</f>
        <v>KASPI</v>
      </c>
    </row>
    <row r="3563" spans="1:8" x14ac:dyDescent="0.35">
      <c r="A3563" s="2">
        <v>495665736</v>
      </c>
      <c r="B3563" s="3">
        <f>_xlfn.XLOOKUP(A3563,[3]!Table13456[No заказа],[3]!Table13456[Дата
отправки],"",0,1)</f>
        <v>45700</v>
      </c>
      <c r="C3563" s="3"/>
      <c r="D3563" s="3"/>
      <c r="F3563" s="5">
        <f>_xlfn.XLOOKUP(A3563,[3]!Table13456[No заказа],[3]!Table13456[Количество],"",0,1)</f>
        <v>1</v>
      </c>
      <c r="G3563" s="5">
        <f>_xlfn.XLOOKUP(A3563,[3]!Table13456[No заказа],[3]!Table13456[Цена],"",0,1)</f>
        <v>8879</v>
      </c>
      <c r="H3563" s="2" t="str">
        <f>M01_SETTINGS!$F$2</f>
        <v>KASPI</v>
      </c>
    </row>
    <row r="3564" spans="1:8" x14ac:dyDescent="0.35">
      <c r="A3564" s="2">
        <v>496073630</v>
      </c>
      <c r="B3564" s="3">
        <f>_xlfn.XLOOKUP(A3564,[3]!Table13456[No заказа],[3]!Table13456[Дата
отправки],"",0,1)</f>
        <v>45700</v>
      </c>
      <c r="C3564" s="3"/>
      <c r="D3564" s="3"/>
      <c r="F3564" s="5">
        <f>_xlfn.XLOOKUP(A3564,[3]!Table13456[No заказа],[3]!Table13456[Количество],"",0,1)</f>
        <v>1</v>
      </c>
      <c r="G3564" s="5">
        <f>_xlfn.XLOOKUP(A3564,[3]!Table13456[No заказа],[3]!Table13456[Цена],"",0,1)</f>
        <v>9000</v>
      </c>
      <c r="H3564" s="2" t="str">
        <f>M01_SETTINGS!$F$2</f>
        <v>KASPI</v>
      </c>
    </row>
    <row r="3565" spans="1:8" x14ac:dyDescent="0.35">
      <c r="A3565" s="2">
        <v>495782850</v>
      </c>
      <c r="B3565" s="3">
        <f>_xlfn.XLOOKUP(A3565,[3]!Table13456[No заказа],[3]!Table13456[Дата
отправки],"",0,1)</f>
        <v>45700</v>
      </c>
      <c r="C3565" s="3"/>
      <c r="D3565" s="3"/>
      <c r="F3565" s="5">
        <f>_xlfn.XLOOKUP(A3565,[3]!Table13456[No заказа],[3]!Table13456[Количество],"",0,1)</f>
        <v>1</v>
      </c>
      <c r="G3565" s="5">
        <f>_xlfn.XLOOKUP(A3565,[3]!Table13456[No заказа],[3]!Table13456[Цена],"",0,1)</f>
        <v>9000</v>
      </c>
      <c r="H3565" s="2" t="str">
        <f>M01_SETTINGS!$F$2</f>
        <v>KASPI</v>
      </c>
    </row>
    <row r="3566" spans="1:8" x14ac:dyDescent="0.35">
      <c r="A3566" s="2">
        <v>495982851</v>
      </c>
      <c r="B3566" s="3">
        <f>_xlfn.XLOOKUP(A3566,[3]!Table13456[No заказа],[3]!Table13456[Дата
отправки],"",0,1)</f>
        <v>45700</v>
      </c>
      <c r="C3566" s="3"/>
      <c r="D3566" s="3"/>
      <c r="F3566" s="5">
        <f>_xlfn.XLOOKUP(A3566,[3]!Table13456[No заказа],[3]!Table13456[Количество],"",0,1)</f>
        <v>1</v>
      </c>
      <c r="G3566" s="5">
        <f>_xlfn.XLOOKUP(A3566,[3]!Table13456[No заказа],[3]!Table13456[Цена],"",0,1)</f>
        <v>10715</v>
      </c>
      <c r="H3566" s="2" t="str">
        <f>M01_SETTINGS!$F$2</f>
        <v>KASPI</v>
      </c>
    </row>
    <row r="3567" spans="1:8" x14ac:dyDescent="0.35">
      <c r="A3567" s="2">
        <v>495796777</v>
      </c>
      <c r="B3567" s="3">
        <f>_xlfn.XLOOKUP(A3567,[3]!Table13456[No заказа],[3]!Table13456[Дата
отправки],"",0,1)</f>
        <v>45700</v>
      </c>
      <c r="C3567" s="3"/>
      <c r="D3567" s="3"/>
      <c r="F3567" s="5">
        <f>_xlfn.XLOOKUP(A3567,[3]!Table13456[No заказа],[3]!Table13456[Количество],"",0,1)</f>
        <v>1</v>
      </c>
      <c r="G3567" s="5">
        <f>_xlfn.XLOOKUP(A3567,[3]!Table13456[No заказа],[3]!Table13456[Цена],"",0,1)</f>
        <v>9999</v>
      </c>
      <c r="H3567" s="2" t="str">
        <f>M01_SETTINGS!$F$2</f>
        <v>KASPI</v>
      </c>
    </row>
    <row r="3568" spans="1:8" x14ac:dyDescent="0.35">
      <c r="A3568" s="2">
        <v>495818184</v>
      </c>
      <c r="B3568" s="3">
        <f>_xlfn.XLOOKUP(A3568,[3]!Table13456[No заказа],[3]!Table13456[Дата
отправки],"",0,1)</f>
        <v>45700</v>
      </c>
      <c r="C3568" s="3"/>
      <c r="D3568" s="3"/>
      <c r="F3568" s="5">
        <f>_xlfn.XLOOKUP(A3568,[3]!Table13456[No заказа],[3]!Table13456[Количество],"",0,1)</f>
        <v>1</v>
      </c>
      <c r="G3568" s="5">
        <f>_xlfn.XLOOKUP(A3568,[3]!Table13456[No заказа],[3]!Table13456[Цена],"",0,1)</f>
        <v>9000</v>
      </c>
      <c r="H3568" s="2" t="str">
        <f>M01_SETTINGS!$F$2</f>
        <v>KASPI</v>
      </c>
    </row>
    <row r="3569" spans="1:8" x14ac:dyDescent="0.35">
      <c r="A3569" s="2">
        <v>496097047</v>
      </c>
      <c r="B3569" s="3">
        <f>_xlfn.XLOOKUP(A3569,[3]!Table13456[No заказа],[3]!Table13456[Дата
отправки],"",0,1)</f>
        <v>45700</v>
      </c>
      <c r="C3569" s="3"/>
      <c r="D3569" s="3"/>
      <c r="F3569" s="5">
        <f>_xlfn.XLOOKUP(A3569,[3]!Table13456[No заказа],[3]!Table13456[Количество],"",0,1)</f>
        <v>1</v>
      </c>
      <c r="G3569" s="5">
        <f>_xlfn.XLOOKUP(A3569,[3]!Table13456[No заказа],[3]!Table13456[Цена],"",0,1)</f>
        <v>9687</v>
      </c>
      <c r="H3569" s="2" t="str">
        <f>M01_SETTINGS!$F$2</f>
        <v>KASPI</v>
      </c>
    </row>
    <row r="3570" spans="1:8" x14ac:dyDescent="0.35">
      <c r="A3570" s="2">
        <v>495971367</v>
      </c>
      <c r="B3570" s="3">
        <f>_xlfn.XLOOKUP(A3570,[3]!Table13456[No заказа],[3]!Table13456[Дата
отправки],"",0,1)</f>
        <v>45700</v>
      </c>
      <c r="C3570" s="3"/>
      <c r="D3570" s="3"/>
      <c r="F3570" s="5">
        <f>_xlfn.XLOOKUP(A3570,[3]!Table13456[No заказа],[3]!Table13456[Количество],"",0,1)</f>
        <v>1</v>
      </c>
      <c r="G3570" s="5">
        <f>_xlfn.XLOOKUP(A3570,[3]!Table13456[No заказа],[3]!Table13456[Цена],"",0,1)</f>
        <v>9000</v>
      </c>
      <c r="H3570" s="2" t="str">
        <f>M01_SETTINGS!$F$2</f>
        <v>KASPI</v>
      </c>
    </row>
    <row r="3571" spans="1:8" x14ac:dyDescent="0.35">
      <c r="A3571" s="2">
        <v>495535004</v>
      </c>
      <c r="B3571" s="3">
        <f>_xlfn.XLOOKUP(A3571,[3]!Table13456[No заказа],[3]!Table13456[Дата
отправки],"",0,1)</f>
        <v>45700</v>
      </c>
      <c r="C3571" s="3"/>
      <c r="D3571" s="3"/>
      <c r="F3571" s="5">
        <f>_xlfn.XLOOKUP(A3571,[3]!Table13456[No заказа],[3]!Table13456[Количество],"",0,1)</f>
        <v>1</v>
      </c>
      <c r="G3571" s="5">
        <f>_xlfn.XLOOKUP(A3571,[3]!Table13456[No заказа],[3]!Table13456[Цена],"",0,1)</f>
        <v>10895</v>
      </c>
      <c r="H3571" s="2" t="str">
        <f>M01_SETTINGS!$F$2</f>
        <v>KASPI</v>
      </c>
    </row>
    <row r="3572" spans="1:8" x14ac:dyDescent="0.35">
      <c r="A3572" s="2">
        <v>495654718</v>
      </c>
      <c r="B3572" s="3">
        <f>_xlfn.XLOOKUP(A3572,[3]!Table13456[No заказа],[3]!Table13456[Дата
отправки],"",0,1)</f>
        <v>45700</v>
      </c>
      <c r="C3572" s="3"/>
      <c r="D3572" s="3"/>
      <c r="F3572" s="5">
        <f>_xlfn.XLOOKUP(A3572,[3]!Table13456[No заказа],[3]!Table13456[Количество],"",0,1)</f>
        <v>1</v>
      </c>
      <c r="G3572" s="5">
        <f>_xlfn.XLOOKUP(A3572,[3]!Table13456[No заказа],[3]!Table13456[Цена],"",0,1)</f>
        <v>10787</v>
      </c>
      <c r="H3572" s="2" t="str">
        <f>M01_SETTINGS!$F$2</f>
        <v>KASPI</v>
      </c>
    </row>
    <row r="3573" spans="1:8" x14ac:dyDescent="0.35">
      <c r="A3573" s="2">
        <v>495938000</v>
      </c>
      <c r="B3573" s="3">
        <f>_xlfn.XLOOKUP(A3573,[3]!Table13456[No заказа],[3]!Table13456[Дата
отправки],"",0,1)</f>
        <v>45700</v>
      </c>
      <c r="C3573" s="3"/>
      <c r="D3573" s="3"/>
      <c r="F3573" s="5">
        <f>_xlfn.XLOOKUP(A3573,[3]!Table13456[No заказа],[3]!Table13456[Количество],"",0,1)</f>
        <v>1</v>
      </c>
      <c r="G3573" s="5">
        <f>_xlfn.XLOOKUP(A3573,[3]!Table13456[No заказа],[3]!Table13456[Цена],"",0,1)</f>
        <v>9999</v>
      </c>
      <c r="H3573" s="2" t="str">
        <f>M01_SETTINGS!$F$2</f>
        <v>KASPI</v>
      </c>
    </row>
    <row r="3574" spans="1:8" x14ac:dyDescent="0.35">
      <c r="A3574" s="2">
        <v>495756758</v>
      </c>
      <c r="B3574" s="3">
        <f>_xlfn.XLOOKUP(A3574,[3]!Table13456[No заказа],[3]!Table13456[Дата
отправки],"",0,1)</f>
        <v>45700</v>
      </c>
      <c r="C3574" s="3"/>
      <c r="D3574" s="3"/>
      <c r="F3574" s="5">
        <f>_xlfn.XLOOKUP(A3574,[3]!Table13456[No заказа],[3]!Table13456[Количество],"",0,1)</f>
        <v>1</v>
      </c>
      <c r="G3574" s="5">
        <f>_xlfn.XLOOKUP(A3574,[3]!Table13456[No заказа],[3]!Table13456[Цена],"",0,1)</f>
        <v>10704</v>
      </c>
      <c r="H3574" s="2" t="str">
        <f>M01_SETTINGS!$F$2</f>
        <v>KASPI</v>
      </c>
    </row>
    <row r="3575" spans="1:8" x14ac:dyDescent="0.35">
      <c r="A3575" s="2">
        <v>495578780</v>
      </c>
      <c r="B3575" s="3">
        <f>_xlfn.XLOOKUP(A3575,[3]!Table13456[No заказа],[3]!Table13456[Дата
отправки],"",0,1)</f>
        <v>45700</v>
      </c>
      <c r="C3575" s="3"/>
      <c r="D3575" s="3"/>
      <c r="F3575" s="5">
        <f>_xlfn.XLOOKUP(A3575,[3]!Table13456[No заказа],[3]!Table13456[Количество],"",0,1)</f>
        <v>1</v>
      </c>
      <c r="G3575" s="5">
        <f>_xlfn.XLOOKUP(A3575,[3]!Table13456[No заказа],[3]!Table13456[Цена],"",0,1)</f>
        <v>10714</v>
      </c>
      <c r="H3575" s="2" t="str">
        <f>M01_SETTINGS!$F$2</f>
        <v>KASPI</v>
      </c>
    </row>
    <row r="3576" spans="1:8" x14ac:dyDescent="0.35">
      <c r="A3576" s="2">
        <v>495683558</v>
      </c>
      <c r="B3576" s="3">
        <f>_xlfn.XLOOKUP(A3576,[3]!Table13456[No заказа],[3]!Table13456[Дата
отправки],"",0,1)</f>
        <v>45700</v>
      </c>
      <c r="C3576" s="3"/>
      <c r="D3576" s="3"/>
      <c r="F3576" s="5">
        <f>_xlfn.XLOOKUP(A3576,[3]!Table13456[No заказа],[3]!Table13456[Количество],"",0,1)</f>
        <v>1</v>
      </c>
      <c r="G3576" s="5">
        <f>_xlfn.XLOOKUP(A3576,[3]!Table13456[No заказа],[3]!Table13456[Цена],"",0,1)</f>
        <v>8979</v>
      </c>
      <c r="H3576" s="2" t="str">
        <f>M01_SETTINGS!$F$2</f>
        <v>KASPI</v>
      </c>
    </row>
    <row r="3577" spans="1:8" x14ac:dyDescent="0.35">
      <c r="A3577" s="2">
        <v>495639568</v>
      </c>
      <c r="B3577" s="3">
        <f>_xlfn.XLOOKUP(A3577,[3]!Table13456[No заказа],[3]!Table13456[Дата
отправки],"",0,1)</f>
        <v>45700</v>
      </c>
      <c r="C3577" s="3"/>
      <c r="D3577" s="3"/>
      <c r="F3577" s="5">
        <f>_xlfn.XLOOKUP(A3577,[3]!Table13456[No заказа],[3]!Table13456[Количество],"",0,1)</f>
        <v>1</v>
      </c>
      <c r="G3577" s="5">
        <f>_xlfn.XLOOKUP(A3577,[3]!Table13456[No заказа],[3]!Table13456[Цена],"",0,1)</f>
        <v>8979</v>
      </c>
      <c r="H3577" s="2" t="str">
        <f>M01_SETTINGS!$F$2</f>
        <v>KASPI</v>
      </c>
    </row>
    <row r="3578" spans="1:8" x14ac:dyDescent="0.35">
      <c r="A3578" s="2">
        <v>495916853</v>
      </c>
      <c r="B3578" s="3">
        <f>_xlfn.XLOOKUP(A3578,[3]!Table13456[No заказа],[3]!Table13456[Дата
отправки],"",0,1)</f>
        <v>45700</v>
      </c>
      <c r="C3578" s="3"/>
      <c r="D3578" s="3"/>
      <c r="F3578" s="5">
        <f>_xlfn.XLOOKUP(A3578,[3]!Table13456[No заказа],[3]!Table13456[Количество],"",0,1)</f>
        <v>1</v>
      </c>
      <c r="G3578" s="5">
        <f>_xlfn.XLOOKUP(A3578,[3]!Table13456[No заказа],[3]!Table13456[Цена],"",0,1)</f>
        <v>8999</v>
      </c>
      <c r="H3578" s="2" t="str">
        <f>M01_SETTINGS!$F$2</f>
        <v>KASPI</v>
      </c>
    </row>
    <row r="3579" spans="1:8" x14ac:dyDescent="0.35">
      <c r="A3579" s="2">
        <v>496089407</v>
      </c>
      <c r="B3579" s="3">
        <f>_xlfn.XLOOKUP(A3579,[3]!Table13456[No заказа],[3]!Table13456[Дата
отправки],"",0,1)</f>
        <v>45700</v>
      </c>
      <c r="C3579" s="3"/>
      <c r="D3579" s="3"/>
      <c r="F3579" s="5">
        <f>_xlfn.XLOOKUP(A3579,[3]!Table13456[No заказа],[3]!Table13456[Количество],"",0,1)</f>
        <v>1</v>
      </c>
      <c r="G3579" s="5">
        <f>_xlfn.XLOOKUP(A3579,[3]!Table13456[No заказа],[3]!Table13456[Цена],"",0,1)</f>
        <v>11000</v>
      </c>
      <c r="H3579" s="2" t="str">
        <f>M01_SETTINGS!$F$2</f>
        <v>KASPI</v>
      </c>
    </row>
    <row r="3580" spans="1:8" x14ac:dyDescent="0.35">
      <c r="A3580" s="2">
        <v>496114270</v>
      </c>
      <c r="B3580" s="3">
        <f>_xlfn.XLOOKUP(A3580,[3]!Table13456[No заказа],[3]!Table13456[Дата
отправки],"",0,1)</f>
        <v>45700</v>
      </c>
      <c r="C3580" s="3"/>
      <c r="D3580" s="3"/>
      <c r="F3580" s="5">
        <f>_xlfn.XLOOKUP(A3580,[3]!Table13456[No заказа],[3]!Table13456[Количество],"",0,1)</f>
        <v>1</v>
      </c>
      <c r="G3580" s="5">
        <f>_xlfn.XLOOKUP(A3580,[3]!Table13456[No заказа],[3]!Table13456[Цена],"",0,1)</f>
        <v>9000</v>
      </c>
      <c r="H3580" s="2" t="str">
        <f>M01_SETTINGS!$F$2</f>
        <v>KASPI</v>
      </c>
    </row>
    <row r="3581" spans="1:8" x14ac:dyDescent="0.35">
      <c r="A3581" s="2">
        <v>495829970</v>
      </c>
      <c r="B3581" s="3">
        <f>_xlfn.XLOOKUP(A3581,[3]!Table13456[No заказа],[3]!Table13456[Дата
отправки],"",0,1)</f>
        <v>45700</v>
      </c>
      <c r="C3581" s="3"/>
      <c r="D3581" s="3"/>
      <c r="F3581" s="5">
        <f>_xlfn.XLOOKUP(A3581,[3]!Table13456[No заказа],[3]!Table13456[Количество],"",0,1)</f>
        <v>1</v>
      </c>
      <c r="G3581" s="5">
        <f>_xlfn.XLOOKUP(A3581,[3]!Table13456[No заказа],[3]!Table13456[Цена],"",0,1)</f>
        <v>9000</v>
      </c>
      <c r="H3581" s="2" t="str">
        <f>M01_SETTINGS!$F$2</f>
        <v>KASPI</v>
      </c>
    </row>
    <row r="3582" spans="1:8" x14ac:dyDescent="0.35">
      <c r="A3582" s="2">
        <v>495684133</v>
      </c>
      <c r="B3582" s="3">
        <f>_xlfn.XLOOKUP(A3582,[3]!Table13456[No заказа],[3]!Table13456[Дата
отправки],"",0,1)</f>
        <v>45700</v>
      </c>
      <c r="C3582" s="3"/>
      <c r="D3582" s="3"/>
      <c r="F3582" s="5">
        <f>_xlfn.XLOOKUP(A3582,[3]!Table13456[No заказа],[3]!Table13456[Количество],"",0,1)</f>
        <v>1</v>
      </c>
      <c r="G3582" s="5">
        <f>_xlfn.XLOOKUP(A3582,[3]!Table13456[No заказа],[3]!Table13456[Цена],"",0,1)</f>
        <v>9000</v>
      </c>
      <c r="H3582" s="2" t="str">
        <f>M01_SETTINGS!$F$2</f>
        <v>KASPI</v>
      </c>
    </row>
    <row r="3583" spans="1:8" x14ac:dyDescent="0.35">
      <c r="A3583" s="2">
        <v>495625936</v>
      </c>
      <c r="B3583" s="3">
        <f>_xlfn.XLOOKUP(A3583,[3]!Table13456[No заказа],[3]!Table13456[Дата
отправки],"",0,1)</f>
        <v>45700</v>
      </c>
      <c r="C3583" s="3"/>
      <c r="D3583" s="3"/>
      <c r="F3583" s="5">
        <f>_xlfn.XLOOKUP(A3583,[3]!Table13456[No заказа],[3]!Table13456[Количество],"",0,1)</f>
        <v>1</v>
      </c>
      <c r="G3583" s="5">
        <f>_xlfn.XLOOKUP(A3583,[3]!Table13456[No заказа],[3]!Table13456[Цена],"",0,1)</f>
        <v>10526</v>
      </c>
      <c r="H3583" s="2" t="str">
        <f>M01_SETTINGS!$F$2</f>
        <v>KASPI</v>
      </c>
    </row>
    <row r="3584" spans="1:8" x14ac:dyDescent="0.35">
      <c r="A3584" s="2">
        <v>495660810</v>
      </c>
      <c r="B3584" s="3">
        <f>_xlfn.XLOOKUP(A3584,[3]!Table13456[No заказа],[3]!Table13456[Дата
отправки],"",0,1)</f>
        <v>45700</v>
      </c>
      <c r="C3584" s="3"/>
      <c r="D3584" s="3"/>
      <c r="F3584" s="5">
        <f>_xlfn.XLOOKUP(A3584,[3]!Table13456[No заказа],[3]!Table13456[Количество],"",0,1)</f>
        <v>1</v>
      </c>
      <c r="G3584" s="5">
        <f>_xlfn.XLOOKUP(A3584,[3]!Table13456[No заказа],[3]!Table13456[Цена],"",0,1)</f>
        <v>9766</v>
      </c>
      <c r="H3584" s="2" t="str">
        <f>M01_SETTINGS!$F$2</f>
        <v>KASPI</v>
      </c>
    </row>
    <row r="3585" spans="1:8" x14ac:dyDescent="0.35">
      <c r="A3585" s="2">
        <v>495802808</v>
      </c>
      <c r="B3585" s="3">
        <f>_xlfn.XLOOKUP(A3585,[3]!Table13456[No заказа],[3]!Table13456[Дата
отправки],"",0,1)</f>
        <v>45700</v>
      </c>
      <c r="C3585" s="3"/>
      <c r="D3585" s="3"/>
      <c r="F3585" s="5">
        <f>_xlfn.XLOOKUP(A3585,[3]!Table13456[No заказа],[3]!Table13456[Количество],"",0,1)</f>
        <v>1</v>
      </c>
      <c r="G3585" s="5">
        <f>_xlfn.XLOOKUP(A3585,[3]!Table13456[No заказа],[3]!Table13456[Цена],"",0,1)</f>
        <v>8988</v>
      </c>
      <c r="H3585" s="2" t="str">
        <f>M01_SETTINGS!$F$2</f>
        <v>KASPI</v>
      </c>
    </row>
    <row r="3586" spans="1:8" x14ac:dyDescent="0.35">
      <c r="A3586" s="2">
        <v>495686913</v>
      </c>
      <c r="B3586" s="3">
        <f>_xlfn.XLOOKUP(A3586,[3]!Table13456[No заказа],[3]!Table13456[Дата
отправки],"",0,1)</f>
        <v>45700</v>
      </c>
      <c r="C3586" s="3"/>
      <c r="D3586" s="3"/>
      <c r="F3586" s="5">
        <f>_xlfn.XLOOKUP(A3586,[3]!Table13456[No заказа],[3]!Table13456[Количество],"",0,1)</f>
        <v>1</v>
      </c>
      <c r="G3586" s="5">
        <f>_xlfn.XLOOKUP(A3586,[3]!Table13456[No заказа],[3]!Table13456[Цена],"",0,1)</f>
        <v>8988</v>
      </c>
      <c r="H3586" s="2" t="str">
        <f>M01_SETTINGS!$F$2</f>
        <v>KASPI</v>
      </c>
    </row>
    <row r="3587" spans="1:8" x14ac:dyDescent="0.35">
      <c r="A3587" s="2">
        <v>495954512</v>
      </c>
      <c r="B3587" s="3">
        <f>_xlfn.XLOOKUP(A3587,[3]!Table13456[No заказа],[3]!Table13456[Дата
отправки],"",0,1)</f>
        <v>45700</v>
      </c>
      <c r="C3587" s="3"/>
      <c r="D3587" s="3"/>
      <c r="F3587" s="5">
        <f>_xlfn.XLOOKUP(A3587,[3]!Table13456[No заказа],[3]!Table13456[Количество],"",0,1)</f>
        <v>1</v>
      </c>
      <c r="G3587" s="5">
        <f>_xlfn.XLOOKUP(A3587,[3]!Table13456[No заказа],[3]!Table13456[Цена],"",0,1)</f>
        <v>8989</v>
      </c>
      <c r="H3587" s="2" t="str">
        <f>M01_SETTINGS!$F$2</f>
        <v>KASPI</v>
      </c>
    </row>
    <row r="3588" spans="1:8" x14ac:dyDescent="0.35">
      <c r="A3588" s="2">
        <v>495814078</v>
      </c>
      <c r="B3588" s="3">
        <f>_xlfn.XLOOKUP(A3588,[3]!Table13456[No заказа],[3]!Table13456[Дата
отправки],"",0,1)</f>
        <v>45700</v>
      </c>
      <c r="C3588" s="3"/>
      <c r="D3588" s="3"/>
      <c r="F3588" s="5">
        <f>_xlfn.XLOOKUP(A3588,[3]!Table13456[No заказа],[3]!Table13456[Количество],"",0,1)</f>
        <v>1</v>
      </c>
      <c r="G3588" s="5">
        <f>_xlfn.XLOOKUP(A3588,[3]!Table13456[No заказа],[3]!Table13456[Цена],"",0,1)</f>
        <v>8989</v>
      </c>
      <c r="H3588" s="2" t="str">
        <f>M01_SETTINGS!$F$2</f>
        <v>KASPI</v>
      </c>
    </row>
    <row r="3589" spans="1:8" x14ac:dyDescent="0.35">
      <c r="A3589" s="2">
        <v>495800293</v>
      </c>
      <c r="B3589" s="3">
        <f>_xlfn.XLOOKUP(A3589,[3]!Table13456[No заказа],[3]!Table13456[Дата
отправки],"",0,1)</f>
        <v>45700</v>
      </c>
      <c r="C3589" s="3"/>
      <c r="D3589" s="3"/>
      <c r="F3589" s="5">
        <f>_xlfn.XLOOKUP(A3589,[3]!Table13456[No заказа],[3]!Table13456[Количество],"",0,1)</f>
        <v>1</v>
      </c>
      <c r="G3589" s="5">
        <f>_xlfn.XLOOKUP(A3589,[3]!Table13456[No заказа],[3]!Table13456[Цена],"",0,1)</f>
        <v>9237</v>
      </c>
      <c r="H3589" s="2" t="str">
        <f>M01_SETTINGS!$F$2</f>
        <v>KASPI</v>
      </c>
    </row>
    <row r="3590" spans="1:8" x14ac:dyDescent="0.35">
      <c r="A3590" s="2">
        <v>495758160</v>
      </c>
      <c r="B3590" s="3">
        <f>_xlfn.XLOOKUP(A3590,[3]!Table13456[No заказа],[3]!Table13456[Дата
отправки],"",0,1)</f>
        <v>45700</v>
      </c>
      <c r="C3590" s="3"/>
      <c r="D3590" s="3"/>
      <c r="F3590" s="5">
        <f>_xlfn.XLOOKUP(A3590,[3]!Table13456[No заказа],[3]!Table13456[Количество],"",0,1)</f>
        <v>1</v>
      </c>
      <c r="G3590" s="5">
        <f>_xlfn.XLOOKUP(A3590,[3]!Table13456[No заказа],[3]!Table13456[Цена],"",0,1)</f>
        <v>9000</v>
      </c>
      <c r="H3590" s="2" t="str">
        <f>M01_SETTINGS!$F$2</f>
        <v>KASPI</v>
      </c>
    </row>
    <row r="3591" spans="1:8" x14ac:dyDescent="0.35">
      <c r="A3591" s="2">
        <v>495669969</v>
      </c>
      <c r="B3591" s="3">
        <f>_xlfn.XLOOKUP(A3591,[3]!Table13456[No заказа],[3]!Table13456[Дата
отправки],"",0,1)</f>
        <v>45700</v>
      </c>
      <c r="C3591" s="3"/>
      <c r="D3591" s="3"/>
      <c r="F3591" s="5">
        <f>_xlfn.XLOOKUP(A3591,[3]!Table13456[No заказа],[3]!Table13456[Количество],"",0,1)</f>
        <v>1</v>
      </c>
      <c r="G3591" s="5">
        <f>_xlfn.XLOOKUP(A3591,[3]!Table13456[No заказа],[3]!Table13456[Цена],"",0,1)</f>
        <v>9000</v>
      </c>
      <c r="H3591" s="2" t="str">
        <f>M01_SETTINGS!$F$2</f>
        <v>KASPI</v>
      </c>
    </row>
    <row r="3592" spans="1:8" x14ac:dyDescent="0.35">
      <c r="A3592" s="2">
        <v>495586090</v>
      </c>
      <c r="B3592" s="3">
        <f>_xlfn.XLOOKUP(A3592,[3]!Table13456[No заказа],[3]!Table13456[Дата
отправки],"",0,1)</f>
        <v>45700</v>
      </c>
      <c r="C3592" s="3"/>
      <c r="D3592" s="3"/>
      <c r="F3592" s="5">
        <f>_xlfn.XLOOKUP(A3592,[3]!Table13456[No заказа],[3]!Table13456[Количество],"",0,1)</f>
        <v>1</v>
      </c>
      <c r="G3592" s="5">
        <f>_xlfn.XLOOKUP(A3592,[3]!Table13456[No заказа],[3]!Table13456[Цена],"",0,1)</f>
        <v>9000</v>
      </c>
      <c r="H3592" s="2" t="str">
        <f>M01_SETTINGS!$F$2</f>
        <v>KASPI</v>
      </c>
    </row>
    <row r="3593" spans="1:8" x14ac:dyDescent="0.35">
      <c r="A3593" s="2">
        <v>495498802</v>
      </c>
      <c r="B3593" s="3">
        <f>_xlfn.XLOOKUP(A3593,[3]!Table13456[No заказа],[3]!Table13456[Дата
отправки],"",0,1)</f>
        <v>45700</v>
      </c>
      <c r="C3593" s="3"/>
      <c r="D3593" s="3"/>
      <c r="F3593" s="5">
        <f>_xlfn.XLOOKUP(A3593,[3]!Table13456[No заказа],[3]!Table13456[Количество],"",0,1)</f>
        <v>1</v>
      </c>
      <c r="G3593" s="5">
        <f>_xlfn.XLOOKUP(A3593,[3]!Table13456[No заказа],[3]!Table13456[Цена],"",0,1)</f>
        <v>9000</v>
      </c>
      <c r="H3593" s="2" t="str">
        <f>M01_SETTINGS!$F$2</f>
        <v>KASPI</v>
      </c>
    </row>
    <row r="3594" spans="1:8" x14ac:dyDescent="0.35">
      <c r="A3594" s="2">
        <v>495513324</v>
      </c>
      <c r="B3594" s="3">
        <f>_xlfn.XLOOKUP(A3594,[3]!Table13456[No заказа],[3]!Table13456[Дата
отправки],"",0,1)</f>
        <v>45700</v>
      </c>
      <c r="C3594" s="3"/>
      <c r="D3594" s="3"/>
      <c r="F3594" s="5">
        <f>_xlfn.XLOOKUP(A3594,[3]!Table13456[No заказа],[3]!Table13456[Количество],"",0,1)</f>
        <v>1</v>
      </c>
      <c r="G3594" s="5">
        <f>_xlfn.XLOOKUP(A3594,[3]!Table13456[No заказа],[3]!Table13456[Цена],"",0,1)</f>
        <v>9000</v>
      </c>
      <c r="H3594" s="2" t="str">
        <f>M01_SETTINGS!$F$2</f>
        <v>KASPI</v>
      </c>
    </row>
    <row r="3595" spans="1:8" x14ac:dyDescent="0.35">
      <c r="A3595" s="2">
        <v>496109383</v>
      </c>
      <c r="B3595" s="3">
        <f>_xlfn.XLOOKUP(A3595,[3]!Table13456[No заказа],[3]!Table13456[Дата
отправки],"",0,1)</f>
        <v>45700</v>
      </c>
      <c r="C3595" s="3"/>
      <c r="D3595" s="3"/>
      <c r="F3595" s="5">
        <f>_xlfn.XLOOKUP(A3595,[3]!Table13456[No заказа],[3]!Table13456[Количество],"",0,1)</f>
        <v>1</v>
      </c>
      <c r="G3595" s="5">
        <f>_xlfn.XLOOKUP(A3595,[3]!Table13456[No заказа],[3]!Table13456[Цена],"",0,1)</f>
        <v>9000</v>
      </c>
      <c r="H3595" s="2" t="str">
        <f>M01_SETTINGS!$F$2</f>
        <v>KASPI</v>
      </c>
    </row>
    <row r="3596" spans="1:8" x14ac:dyDescent="0.35">
      <c r="A3596" s="2">
        <v>495790002</v>
      </c>
      <c r="B3596" s="3">
        <f>_xlfn.XLOOKUP(A3596,[3]!Table13456[No заказа],[3]!Table13456[Дата
отправки],"",0,1)</f>
        <v>45700</v>
      </c>
      <c r="C3596" s="3"/>
      <c r="D3596" s="3"/>
      <c r="F3596" s="5">
        <f>_xlfn.XLOOKUP(A3596,[3]!Table13456[No заказа],[3]!Table13456[Количество],"",0,1)</f>
        <v>1</v>
      </c>
      <c r="G3596" s="5">
        <f>_xlfn.XLOOKUP(A3596,[3]!Table13456[No заказа],[3]!Table13456[Цена],"",0,1)</f>
        <v>8889</v>
      </c>
      <c r="H3596" s="2" t="str">
        <f>M01_SETTINGS!$F$2</f>
        <v>KASPI</v>
      </c>
    </row>
    <row r="3597" spans="1:8" x14ac:dyDescent="0.35">
      <c r="A3597" s="2">
        <v>495557975</v>
      </c>
      <c r="B3597" s="3">
        <f>_xlfn.XLOOKUP(A3597,[3]!Table13456[No заказа],[3]!Table13456[Дата
отправки],"",0,1)</f>
        <v>45700</v>
      </c>
      <c r="C3597" s="3"/>
      <c r="D3597" s="3"/>
      <c r="F3597" s="5">
        <f>_xlfn.XLOOKUP(A3597,[3]!Table13456[No заказа],[3]!Table13456[Количество],"",0,1)</f>
        <v>1</v>
      </c>
      <c r="G3597" s="5">
        <f>_xlfn.XLOOKUP(A3597,[3]!Table13456[No заказа],[3]!Table13456[Цена],"",0,1)</f>
        <v>5990</v>
      </c>
      <c r="H3597" s="2" t="str">
        <f>M01_SETTINGS!$F$2</f>
        <v>KASPI</v>
      </c>
    </row>
    <row r="3598" spans="1:8" x14ac:dyDescent="0.35">
      <c r="A3598" s="2">
        <v>496070283</v>
      </c>
      <c r="B3598" s="3">
        <f>_xlfn.XLOOKUP(A3598,[3]!Table13456[No заказа],[3]!Table13456[Дата
отправки],"",0,1)</f>
        <v>45700</v>
      </c>
      <c r="C3598" s="3"/>
      <c r="D3598" s="3"/>
      <c r="F3598" s="5">
        <f>_xlfn.XLOOKUP(A3598,[3]!Table13456[No заказа],[3]!Table13456[Количество],"",0,1)</f>
        <v>1</v>
      </c>
      <c r="G3598" s="5">
        <f>_xlfn.XLOOKUP(A3598,[3]!Table13456[No заказа],[3]!Table13456[Цена],"",0,1)</f>
        <v>14990</v>
      </c>
      <c r="H3598" s="2" t="str">
        <f>M01_SETTINGS!$F$2</f>
        <v>KASPI</v>
      </c>
    </row>
    <row r="3599" spans="1:8" x14ac:dyDescent="0.35">
      <c r="A3599" s="2">
        <v>495749341</v>
      </c>
      <c r="B3599" s="3">
        <f>_xlfn.XLOOKUP(A3599,[3]!Table13456[No заказа],[3]!Table13456[Дата
отправки],"",0,1)</f>
        <v>45700</v>
      </c>
      <c r="C3599" s="3"/>
      <c r="D3599" s="3"/>
      <c r="F3599" s="5">
        <f>_xlfn.XLOOKUP(A3599,[3]!Table13456[No заказа],[3]!Table13456[Количество],"",0,1)</f>
        <v>1</v>
      </c>
      <c r="G3599" s="5">
        <f>_xlfn.XLOOKUP(A3599,[3]!Table13456[No заказа],[3]!Table13456[Цена],"",0,1)</f>
        <v>17990</v>
      </c>
      <c r="H3599" s="2" t="str">
        <f>M01_SETTINGS!$F$2</f>
        <v>KASPI</v>
      </c>
    </row>
    <row r="3600" spans="1:8" x14ac:dyDescent="0.35">
      <c r="A3600" s="2">
        <v>495726717</v>
      </c>
      <c r="B3600" s="3">
        <f>_xlfn.XLOOKUP(A3600,[3]!Table13456[No заказа],[3]!Table13456[Дата
отправки],"",0,1)</f>
        <v>45700</v>
      </c>
      <c r="C3600" s="3"/>
      <c r="D3600" s="3"/>
      <c r="F3600" s="5">
        <f>_xlfn.XLOOKUP(A3600,[3]!Table13456[No заказа],[3]!Table13456[Количество],"",0,1)</f>
        <v>1</v>
      </c>
      <c r="G3600" s="5">
        <f>_xlfn.XLOOKUP(A3600,[3]!Table13456[No заказа],[3]!Table13456[Цена],"",0,1)</f>
        <v>14990</v>
      </c>
      <c r="H3600" s="2" t="str">
        <f>M01_SETTINGS!$F$2</f>
        <v>KASPI</v>
      </c>
    </row>
    <row r="3601" spans="1:8" x14ac:dyDescent="0.35">
      <c r="A3601" s="2">
        <v>495895324</v>
      </c>
      <c r="B3601" s="3">
        <f>_xlfn.XLOOKUP(A3601,[3]!Table13456[No заказа],[3]!Table13456[Дата
отправки],"",0,1)</f>
        <v>45700</v>
      </c>
      <c r="C3601" s="3"/>
      <c r="D3601" s="3"/>
      <c r="F3601" s="5">
        <f>_xlfn.XLOOKUP(A3601,[3]!Table13456[No заказа],[3]!Table13456[Количество],"",0,1)</f>
        <v>1</v>
      </c>
      <c r="G3601" s="5">
        <f>_xlfn.XLOOKUP(A3601,[3]!Table13456[No заказа],[3]!Table13456[Цена],"",0,1)</f>
        <v>14990</v>
      </c>
      <c r="H3601" s="2" t="str">
        <f>M01_SETTINGS!$F$2</f>
        <v>KASPI</v>
      </c>
    </row>
    <row r="3602" spans="1:8" x14ac:dyDescent="0.35">
      <c r="A3602" s="2">
        <v>496087055</v>
      </c>
      <c r="B3602" s="3">
        <f>_xlfn.XLOOKUP(A3602,[3]!Table13456[No заказа],[3]!Table13456[Дата
отправки],"",0,1)</f>
        <v>45700</v>
      </c>
      <c r="C3602" s="3"/>
      <c r="D3602" s="3"/>
      <c r="F3602" s="5">
        <f>_xlfn.XLOOKUP(A3602,[3]!Table13456[No заказа],[3]!Table13456[Количество],"",0,1)</f>
        <v>1</v>
      </c>
      <c r="G3602" s="5">
        <f>_xlfn.XLOOKUP(A3602,[3]!Table13456[No заказа],[3]!Table13456[Цена],"",0,1)</f>
        <v>14990</v>
      </c>
      <c r="H3602" s="2" t="str">
        <f>M01_SETTINGS!$F$2</f>
        <v>KASPI</v>
      </c>
    </row>
    <row r="3603" spans="1:8" x14ac:dyDescent="0.35">
      <c r="A3603" s="2">
        <v>495735495</v>
      </c>
      <c r="B3603" s="3">
        <f>_xlfn.XLOOKUP(A3603,[3]!Table13456[No заказа],[3]!Table13456[Дата
отправки],"",0,1)</f>
        <v>45700</v>
      </c>
      <c r="C3603" s="3"/>
      <c r="D3603" s="3"/>
      <c r="F3603" s="5">
        <f>_xlfn.XLOOKUP(A3603,[3]!Table13456[No заказа],[3]!Table13456[Количество],"",0,1)</f>
        <v>1</v>
      </c>
      <c r="G3603" s="5">
        <f>_xlfn.XLOOKUP(A3603,[3]!Table13456[No заказа],[3]!Table13456[Цена],"",0,1)</f>
        <v>14990</v>
      </c>
      <c r="H3603" s="2" t="str">
        <f>M01_SETTINGS!$F$2</f>
        <v>KASPI</v>
      </c>
    </row>
    <row r="3604" spans="1:8" x14ac:dyDescent="0.35">
      <c r="A3604" s="2">
        <v>495766833</v>
      </c>
      <c r="B3604" s="3">
        <f>_xlfn.XLOOKUP(A3604,[3]!Table13456[No заказа],[3]!Table13456[Дата
отправки],"",0,1)</f>
        <v>45700</v>
      </c>
      <c r="C3604" s="3"/>
      <c r="D3604" s="3"/>
      <c r="F3604" s="5">
        <f>_xlfn.XLOOKUP(A3604,[3]!Table13456[No заказа],[3]!Table13456[Количество],"",0,1)</f>
        <v>1</v>
      </c>
      <c r="G3604" s="5">
        <f>_xlfn.XLOOKUP(A3604,[3]!Table13456[No заказа],[3]!Table13456[Цена],"",0,1)</f>
        <v>17990</v>
      </c>
      <c r="H3604" s="2" t="str">
        <f>M01_SETTINGS!$F$2</f>
        <v>KASPI</v>
      </c>
    </row>
    <row r="3605" spans="1:8" x14ac:dyDescent="0.35">
      <c r="A3605" s="2">
        <v>495601693</v>
      </c>
      <c r="B3605" s="3">
        <f>_xlfn.XLOOKUP(A3605,[3]!Table13456[No заказа],[3]!Table13456[Дата
отправки],"",0,1)</f>
        <v>45700</v>
      </c>
      <c r="C3605" s="3"/>
      <c r="D3605" s="3"/>
      <c r="F3605" s="5">
        <f>_xlfn.XLOOKUP(A3605,[3]!Table13456[No заказа],[3]!Table13456[Количество],"",0,1)</f>
        <v>1</v>
      </c>
      <c r="G3605" s="5">
        <f>_xlfn.XLOOKUP(A3605,[3]!Table13456[No заказа],[3]!Table13456[Цена],"",0,1)</f>
        <v>14990</v>
      </c>
      <c r="H3605" s="2" t="str">
        <f>M01_SETTINGS!$F$2</f>
        <v>KASPI</v>
      </c>
    </row>
    <row r="3606" spans="1:8" x14ac:dyDescent="0.35">
      <c r="A3606" s="2">
        <v>496127601</v>
      </c>
      <c r="B3606" s="3">
        <f>_xlfn.XLOOKUP(A3606,[3]!Table13456[No заказа],[3]!Table13456[Дата
отправки],"",0,1)</f>
        <v>45700</v>
      </c>
      <c r="C3606" s="3"/>
      <c r="D3606" s="3"/>
      <c r="F3606" s="5">
        <f>_xlfn.XLOOKUP(A3606,[3]!Table13456[No заказа],[3]!Table13456[Количество],"",0,1)</f>
        <v>1</v>
      </c>
      <c r="G3606" s="5">
        <f>_xlfn.XLOOKUP(A3606,[3]!Table13456[No заказа],[3]!Table13456[Цена],"",0,1)</f>
        <v>9646</v>
      </c>
      <c r="H3606" s="2" t="str">
        <f>M01_SETTINGS!$F$2</f>
        <v>KASPI</v>
      </c>
    </row>
    <row r="3607" spans="1:8" x14ac:dyDescent="0.35">
      <c r="A3607" s="2">
        <v>495873563</v>
      </c>
      <c r="B3607" s="3">
        <f>_xlfn.XLOOKUP(A3607,[3]!Table13456[No заказа],[3]!Table13456[Дата
отправки],"",0,1)</f>
        <v>45700</v>
      </c>
      <c r="C3607" s="3"/>
      <c r="D3607" s="3"/>
      <c r="F3607" s="5">
        <f>_xlfn.XLOOKUP(A3607,[3]!Table13456[No заказа],[3]!Table13456[Количество],"",0,1)</f>
        <v>1</v>
      </c>
      <c r="G3607" s="5">
        <f>_xlfn.XLOOKUP(A3607,[3]!Table13456[No заказа],[3]!Table13456[Цена],"",0,1)</f>
        <v>9000</v>
      </c>
      <c r="H3607" s="2" t="str">
        <f>M01_SETTINGS!$F$2</f>
        <v>KASPI</v>
      </c>
    </row>
    <row r="3608" spans="1:8" x14ac:dyDescent="0.35">
      <c r="A3608" s="2">
        <v>495837868</v>
      </c>
      <c r="B3608" s="3">
        <f>_xlfn.XLOOKUP(A3608,[3]!Table13456[No заказа],[3]!Table13456[Дата
отправки],"",0,1)</f>
        <v>45700</v>
      </c>
      <c r="C3608" s="3"/>
      <c r="D3608" s="3"/>
      <c r="F3608" s="5">
        <f>_xlfn.XLOOKUP(A3608,[3]!Table13456[No заказа],[3]!Table13456[Количество],"",0,1)</f>
        <v>1</v>
      </c>
      <c r="G3608" s="5">
        <f>_xlfn.XLOOKUP(A3608,[3]!Table13456[No заказа],[3]!Table13456[Цена],"",0,1)</f>
        <v>13499</v>
      </c>
      <c r="H3608" s="2" t="str">
        <f>M01_SETTINGS!$F$2</f>
        <v>KASPI</v>
      </c>
    </row>
    <row r="3609" spans="1:8" x14ac:dyDescent="0.35">
      <c r="A3609" s="2">
        <v>495861521</v>
      </c>
      <c r="B3609" s="3">
        <f>_xlfn.XLOOKUP(A3609,[3]!Table13456[No заказа],[3]!Table13456[Дата
отправки],"",0,1)</f>
        <v>45700</v>
      </c>
      <c r="C3609" s="3"/>
      <c r="D3609" s="3"/>
      <c r="F3609" s="5">
        <f>_xlfn.XLOOKUP(A3609,[3]!Table13456[No заказа],[3]!Table13456[Количество],"",0,1)</f>
        <v>1</v>
      </c>
      <c r="G3609" s="5">
        <f>_xlfn.XLOOKUP(A3609,[3]!Table13456[No заказа],[3]!Table13456[Цена],"",0,1)</f>
        <v>10999</v>
      </c>
      <c r="H3609" s="2" t="str">
        <f>M01_SETTINGS!$F$2</f>
        <v>KASPI</v>
      </c>
    </row>
    <row r="3610" spans="1:8" x14ac:dyDescent="0.35">
      <c r="A3610" s="2">
        <v>495814373</v>
      </c>
      <c r="B3610" s="3">
        <f>_xlfn.XLOOKUP(A3610,[3]!Table13456[No заказа],[3]!Table13456[Дата
отправки],"",0,1)</f>
        <v>45700</v>
      </c>
      <c r="C3610" s="3"/>
      <c r="D3610" s="3"/>
      <c r="F3610" s="5">
        <f>_xlfn.XLOOKUP(A3610,[3]!Table13456[No заказа],[3]!Table13456[Количество],"",0,1)</f>
        <v>1</v>
      </c>
      <c r="G3610" s="5">
        <f>_xlfn.XLOOKUP(A3610,[3]!Table13456[No заказа],[3]!Table13456[Цена],"",0,1)</f>
        <v>8999</v>
      </c>
      <c r="H3610" s="2" t="str">
        <f>M01_SETTINGS!$F$2</f>
        <v>KASPI</v>
      </c>
    </row>
    <row r="3611" spans="1:8" x14ac:dyDescent="0.35">
      <c r="A3611" s="2">
        <v>496049054</v>
      </c>
      <c r="B3611" s="3">
        <f>_xlfn.XLOOKUP(A3611,[3]!Table13456[No заказа],[3]!Table13456[Дата
отправки],"",0,1)</f>
        <v>45700</v>
      </c>
      <c r="C3611" s="3"/>
      <c r="D3611" s="3"/>
      <c r="F3611" s="5">
        <f>_xlfn.XLOOKUP(A3611,[3]!Table13456[No заказа],[3]!Table13456[Количество],"",0,1)</f>
        <v>1</v>
      </c>
      <c r="G3611" s="5">
        <f>_xlfn.XLOOKUP(A3611,[3]!Table13456[No заказа],[3]!Table13456[Цена],"",0,1)</f>
        <v>8999</v>
      </c>
      <c r="H3611" s="2" t="str">
        <f>M01_SETTINGS!$F$2</f>
        <v>KASPI</v>
      </c>
    </row>
    <row r="3612" spans="1:8" x14ac:dyDescent="0.35">
      <c r="A3612" s="2">
        <v>496119270</v>
      </c>
      <c r="B3612" s="3">
        <f>_xlfn.XLOOKUP(A3612,[3]!Table13456[No заказа],[3]!Table13456[Дата
отправки],"",0,1)</f>
        <v>45700</v>
      </c>
      <c r="C3612" s="3"/>
      <c r="D3612" s="3"/>
      <c r="F3612" s="5">
        <f>_xlfn.XLOOKUP(A3612,[3]!Table13456[No заказа],[3]!Table13456[Количество],"",0,1)</f>
        <v>1</v>
      </c>
      <c r="G3612" s="5">
        <f>_xlfn.XLOOKUP(A3612,[3]!Table13456[No заказа],[3]!Table13456[Цена],"",0,1)</f>
        <v>9782</v>
      </c>
      <c r="H3612" s="2" t="str">
        <f>M01_SETTINGS!$F$2</f>
        <v>KASPI</v>
      </c>
    </row>
    <row r="3613" spans="1:8" x14ac:dyDescent="0.35">
      <c r="A3613" s="2">
        <v>495924992</v>
      </c>
      <c r="B3613" s="3">
        <f>_xlfn.XLOOKUP(A3613,[3]!Table13456[No заказа],[3]!Table13456[Дата
отправки],"",0,1)</f>
        <v>45700</v>
      </c>
      <c r="C3613" s="3"/>
      <c r="D3613" s="3"/>
      <c r="F3613" s="5">
        <f>_xlfn.XLOOKUP(A3613,[3]!Table13456[No заказа],[3]!Table13456[Количество],"",0,1)</f>
        <v>1</v>
      </c>
      <c r="G3613" s="5">
        <f>_xlfn.XLOOKUP(A3613,[3]!Table13456[No заказа],[3]!Table13456[Цена],"",0,1)</f>
        <v>8999</v>
      </c>
      <c r="H3613" s="2" t="str">
        <f>M01_SETTINGS!$F$2</f>
        <v>KASPI</v>
      </c>
    </row>
    <row r="3614" spans="1:8" x14ac:dyDescent="0.35">
      <c r="A3614" s="2">
        <v>495979821</v>
      </c>
      <c r="B3614" s="3">
        <f>_xlfn.XLOOKUP(A3614,[3]!Table13456[No заказа],[3]!Table13456[Дата
отправки],"",0,1)</f>
        <v>45700</v>
      </c>
      <c r="C3614" s="3"/>
      <c r="D3614" s="3"/>
      <c r="F3614" s="5">
        <f>_xlfn.XLOOKUP(A3614,[3]!Table13456[No заказа],[3]!Table13456[Количество],"",0,1)</f>
        <v>1</v>
      </c>
      <c r="G3614" s="5">
        <f>_xlfn.XLOOKUP(A3614,[3]!Table13456[No заказа],[3]!Table13456[Цена],"",0,1)</f>
        <v>8999</v>
      </c>
      <c r="H3614" s="2" t="str">
        <f>M01_SETTINGS!$F$2</f>
        <v>KASPI</v>
      </c>
    </row>
    <row r="3615" spans="1:8" x14ac:dyDescent="0.35">
      <c r="A3615" s="2">
        <v>495702053</v>
      </c>
      <c r="B3615" s="3">
        <f>_xlfn.XLOOKUP(A3615,[3]!Table13456[No заказа],[3]!Table13456[Дата
отправки],"",0,1)</f>
        <v>45700</v>
      </c>
      <c r="C3615" s="3"/>
      <c r="D3615" s="3"/>
      <c r="F3615" s="5">
        <f>_xlfn.XLOOKUP(A3615,[3]!Table13456[No заказа],[3]!Table13456[Количество],"",0,1)</f>
        <v>1</v>
      </c>
      <c r="G3615" s="5">
        <f>_xlfn.XLOOKUP(A3615,[3]!Table13456[No заказа],[3]!Table13456[Цена],"",0,1)</f>
        <v>8989</v>
      </c>
      <c r="H3615" s="2" t="str">
        <f>M01_SETTINGS!$F$2</f>
        <v>KASPI</v>
      </c>
    </row>
    <row r="3616" spans="1:8" x14ac:dyDescent="0.35">
      <c r="A3616" s="2">
        <v>496102986</v>
      </c>
      <c r="B3616" s="3">
        <f>_xlfn.XLOOKUP(A3616,[3]!Table13456[No заказа],[3]!Table13456[Дата
отправки],"",0,1)</f>
        <v>45700</v>
      </c>
      <c r="C3616" s="3"/>
      <c r="D3616" s="3"/>
      <c r="F3616" s="5">
        <f>_xlfn.XLOOKUP(A3616,[3]!Table13456[No заказа],[3]!Table13456[Количество],"",0,1)</f>
        <v>1</v>
      </c>
      <c r="G3616" s="5">
        <f>_xlfn.XLOOKUP(A3616,[3]!Table13456[No заказа],[3]!Table13456[Цена],"",0,1)</f>
        <v>51133</v>
      </c>
      <c r="H3616" s="2" t="str">
        <f>M01_SETTINGS!$F$2</f>
        <v>KASPI</v>
      </c>
    </row>
    <row r="3617" spans="1:8" x14ac:dyDescent="0.35">
      <c r="A3617" s="2">
        <v>495960027</v>
      </c>
      <c r="B3617" s="3">
        <f>_xlfn.XLOOKUP(A3617,[3]!Table13456[No заказа],[3]!Table13456[Дата
отправки],"",0,1)</f>
        <v>45700</v>
      </c>
      <c r="C3617" s="3"/>
      <c r="D3617" s="3"/>
      <c r="F3617" s="5">
        <f>_xlfn.XLOOKUP(A3617,[3]!Table13456[No заказа],[3]!Table13456[Количество],"",0,1)</f>
        <v>1</v>
      </c>
      <c r="G3617" s="5">
        <f>_xlfn.XLOOKUP(A3617,[3]!Table13456[No заказа],[3]!Table13456[Цена],"",0,1)</f>
        <v>23125</v>
      </c>
      <c r="H3617" s="2" t="str">
        <f>M01_SETTINGS!$F$2</f>
        <v>KASPI</v>
      </c>
    </row>
    <row r="3618" spans="1:8" x14ac:dyDescent="0.35">
      <c r="A3618" s="2">
        <v>495957138</v>
      </c>
      <c r="B3618" s="3">
        <f>_xlfn.XLOOKUP(A3618,[3]!Table13456[No заказа],[3]!Table13456[Дата
отправки],"",0,1)</f>
        <v>45700</v>
      </c>
      <c r="C3618" s="3"/>
      <c r="D3618" s="3"/>
      <c r="F3618" s="5">
        <f>_xlfn.XLOOKUP(A3618,[3]!Table13456[No заказа],[3]!Table13456[Количество],"",0,1)</f>
        <v>1</v>
      </c>
      <c r="G3618" s="5">
        <f>_xlfn.XLOOKUP(A3618,[3]!Table13456[No заказа],[3]!Table13456[Цена],"",0,1)</f>
        <v>23260</v>
      </c>
      <c r="H3618" s="2" t="str">
        <f>M01_SETTINGS!$F$2</f>
        <v>KASPI</v>
      </c>
    </row>
    <row r="3619" spans="1:8" x14ac:dyDescent="0.35">
      <c r="A3619" s="2">
        <v>495918221</v>
      </c>
      <c r="B3619" s="3">
        <f>_xlfn.XLOOKUP(A3619,[3]!Table13456[No заказа],[3]!Table13456[Дата
отправки],"",0,1)</f>
        <v>45700</v>
      </c>
      <c r="C3619" s="3"/>
      <c r="D3619" s="3"/>
      <c r="F3619" s="5">
        <f>_xlfn.XLOOKUP(A3619,[3]!Table13456[No заказа],[3]!Table13456[Количество],"",0,1)</f>
        <v>1</v>
      </c>
      <c r="G3619" s="5">
        <f>_xlfn.XLOOKUP(A3619,[3]!Table13456[No заказа],[3]!Table13456[Цена],"",0,1)</f>
        <v>24162</v>
      </c>
      <c r="H3619" s="2" t="str">
        <f>M01_SETTINGS!$F$2</f>
        <v>KASPI</v>
      </c>
    </row>
    <row r="3620" spans="1:8" x14ac:dyDescent="0.35">
      <c r="A3620" s="2">
        <v>495895474</v>
      </c>
      <c r="B3620" s="3">
        <f>_xlfn.XLOOKUP(A3620,[3]!Table13456[No заказа],[3]!Table13456[Дата
отправки],"",0,1)</f>
        <v>45700</v>
      </c>
      <c r="C3620" s="3"/>
      <c r="D3620" s="3"/>
      <c r="F3620" s="5">
        <f>_xlfn.XLOOKUP(A3620,[3]!Table13456[No заказа],[3]!Table13456[Количество],"",0,1)</f>
        <v>1</v>
      </c>
      <c r="G3620" s="5">
        <f>_xlfn.XLOOKUP(A3620,[3]!Table13456[No заказа],[3]!Table13456[Цена],"",0,1)</f>
        <v>24551</v>
      </c>
      <c r="H3620" s="2" t="str">
        <f>M01_SETTINGS!$F$2</f>
        <v>KASPI</v>
      </c>
    </row>
    <row r="3621" spans="1:8" x14ac:dyDescent="0.35">
      <c r="A3621" s="2">
        <v>495802935</v>
      </c>
      <c r="B3621" s="3">
        <f>_xlfn.XLOOKUP(A3621,[3]!Table13456[No заказа],[3]!Table13456[Дата
отправки],"",0,1)</f>
        <v>45700</v>
      </c>
      <c r="C3621" s="3"/>
      <c r="D3621" s="3"/>
      <c r="F3621" s="5">
        <f>_xlfn.XLOOKUP(A3621,[3]!Table13456[No заказа],[3]!Table13456[Количество],"",0,1)</f>
        <v>1</v>
      </c>
      <c r="G3621" s="5">
        <f>_xlfn.XLOOKUP(A3621,[3]!Table13456[No заказа],[3]!Table13456[Цена],"",0,1)</f>
        <v>29314</v>
      </c>
      <c r="H3621" s="2" t="str">
        <f>M01_SETTINGS!$F$2</f>
        <v>KASPI</v>
      </c>
    </row>
    <row r="3622" spans="1:8" x14ac:dyDescent="0.35">
      <c r="A3622" s="2">
        <v>495388566</v>
      </c>
      <c r="B3622" s="3">
        <f>_xlfn.XLOOKUP(A3622,[3]!Table13456[No заказа],[3]!Table13456[Дата
отправки],"",0,1)</f>
        <v>45699</v>
      </c>
      <c r="C3622" s="3"/>
      <c r="D3622" s="3"/>
      <c r="F3622" s="5">
        <f>_xlfn.XLOOKUP(A3622,[3]!Table13456[No заказа],[3]!Table13456[Количество],"",0,1)</f>
        <v>1</v>
      </c>
      <c r="G3622" s="5">
        <f>_xlfn.XLOOKUP(A3622,[3]!Table13456[No заказа],[3]!Table13456[Цена],"",0,1)</f>
        <v>11913</v>
      </c>
      <c r="H3622" s="2" t="str">
        <f>M01_SETTINGS!$F$2</f>
        <v>KASPI</v>
      </c>
    </row>
    <row r="3623" spans="1:8" x14ac:dyDescent="0.35">
      <c r="A3623" s="2">
        <v>495279362</v>
      </c>
      <c r="B3623" s="3">
        <f>_xlfn.XLOOKUP(A3623,[3]!Table13456[No заказа],[3]!Table13456[Дата
отправки],"",0,1)</f>
        <v>45699</v>
      </c>
      <c r="C3623" s="3"/>
      <c r="D3623" s="3"/>
      <c r="F3623" s="5">
        <f>_xlfn.XLOOKUP(A3623,[3]!Table13456[No заказа],[3]!Table13456[Количество],"",0,1)</f>
        <v>1</v>
      </c>
      <c r="G3623" s="5">
        <f>_xlfn.XLOOKUP(A3623,[3]!Table13456[No заказа],[3]!Table13456[Цена],"",0,1)</f>
        <v>11979</v>
      </c>
      <c r="H3623" s="2" t="str">
        <f>M01_SETTINGS!$F$2</f>
        <v>KASPI</v>
      </c>
    </row>
    <row r="3624" spans="1:8" x14ac:dyDescent="0.35">
      <c r="A3624" s="2">
        <v>495390210</v>
      </c>
      <c r="B3624" s="3">
        <f>_xlfn.XLOOKUP(A3624,[3]!Table13456[No заказа],[3]!Table13456[Дата
отправки],"",0,1)</f>
        <v>45699</v>
      </c>
      <c r="C3624" s="3"/>
      <c r="D3624" s="3"/>
      <c r="F3624" s="5">
        <f>_xlfn.XLOOKUP(A3624,[3]!Table13456[No заказа],[3]!Table13456[Количество],"",0,1)</f>
        <v>1</v>
      </c>
      <c r="G3624" s="5">
        <f>_xlfn.XLOOKUP(A3624,[3]!Table13456[No заказа],[3]!Table13456[Цена],"",0,1)</f>
        <v>15900</v>
      </c>
      <c r="H3624" s="2" t="str">
        <f>M01_SETTINGS!$F$2</f>
        <v>KASPI</v>
      </c>
    </row>
    <row r="3625" spans="1:8" x14ac:dyDescent="0.35">
      <c r="A3625" s="2">
        <v>495333541</v>
      </c>
      <c r="B3625" s="3">
        <f>_xlfn.XLOOKUP(A3625,[3]!Table13456[No заказа],[3]!Table13456[Дата
отправки],"",0,1)</f>
        <v>45699</v>
      </c>
      <c r="C3625" s="3"/>
      <c r="D3625" s="3"/>
      <c r="F3625" s="5">
        <f>_xlfn.XLOOKUP(A3625,[3]!Table13456[No заказа],[3]!Table13456[Количество],"",0,1)</f>
        <v>1</v>
      </c>
      <c r="G3625" s="5">
        <f>_xlfn.XLOOKUP(A3625,[3]!Table13456[No заказа],[3]!Table13456[Цена],"",0,1)</f>
        <v>10093</v>
      </c>
      <c r="H3625" s="2" t="str">
        <f>M01_SETTINGS!$F$2</f>
        <v>KASPI</v>
      </c>
    </row>
    <row r="3626" spans="1:8" x14ac:dyDescent="0.35">
      <c r="A3626" s="2">
        <v>495320433</v>
      </c>
      <c r="B3626" s="3">
        <f>_xlfn.XLOOKUP(A3626,[3]!Table13456[No заказа],[3]!Table13456[Дата
отправки],"",0,1)</f>
        <v>45699</v>
      </c>
      <c r="C3626" s="3"/>
      <c r="D3626" s="3"/>
      <c r="F3626" s="5">
        <f>_xlfn.XLOOKUP(A3626,[3]!Table13456[No заказа],[3]!Table13456[Количество],"",0,1)</f>
        <v>1</v>
      </c>
      <c r="G3626" s="5">
        <f>_xlfn.XLOOKUP(A3626,[3]!Table13456[No заказа],[3]!Table13456[Цена],"",0,1)</f>
        <v>8890</v>
      </c>
      <c r="H3626" s="2" t="str">
        <f>M01_SETTINGS!$F$2</f>
        <v>KASPI</v>
      </c>
    </row>
    <row r="3627" spans="1:8" x14ac:dyDescent="0.35">
      <c r="A3627" s="2">
        <v>495218909</v>
      </c>
      <c r="B3627" s="3">
        <f>_xlfn.XLOOKUP(A3627,[3]!Table13456[No заказа],[3]!Table13456[Дата
отправки],"",0,1)</f>
        <v>45699</v>
      </c>
      <c r="C3627" s="3"/>
      <c r="D3627" s="3"/>
      <c r="F3627" s="5">
        <f>_xlfn.XLOOKUP(A3627,[3]!Table13456[No заказа],[3]!Table13456[Количество],"",0,1)</f>
        <v>1</v>
      </c>
      <c r="G3627" s="5">
        <f>_xlfn.XLOOKUP(A3627,[3]!Table13456[No заказа],[3]!Table13456[Цена],"",0,1)</f>
        <v>8894</v>
      </c>
      <c r="H3627" s="2" t="str">
        <f>M01_SETTINGS!$F$2</f>
        <v>KASPI</v>
      </c>
    </row>
    <row r="3628" spans="1:8" x14ac:dyDescent="0.35">
      <c r="A3628" s="2">
        <v>495413595</v>
      </c>
      <c r="B3628" s="3">
        <f>_xlfn.XLOOKUP(A3628,[3]!Table13456[No заказа],[3]!Table13456[Дата
отправки],"",0,1)</f>
        <v>45699</v>
      </c>
      <c r="C3628" s="3"/>
      <c r="D3628" s="3"/>
      <c r="F3628" s="5">
        <f>_xlfn.XLOOKUP(A3628,[3]!Table13456[No заказа],[3]!Table13456[Количество],"",0,1)</f>
        <v>1</v>
      </c>
      <c r="G3628" s="5">
        <f>_xlfn.XLOOKUP(A3628,[3]!Table13456[No заказа],[3]!Table13456[Цена],"",0,1)</f>
        <v>10547</v>
      </c>
      <c r="H3628" s="2" t="str">
        <f>M01_SETTINGS!$F$2</f>
        <v>KASPI</v>
      </c>
    </row>
    <row r="3629" spans="1:8" x14ac:dyDescent="0.35">
      <c r="A3629" s="2">
        <v>495437838</v>
      </c>
      <c r="B3629" s="3">
        <f>_xlfn.XLOOKUP(A3629,[3]!Table13456[No заказа],[3]!Table13456[Дата
отправки],"",0,1)</f>
        <v>45699</v>
      </c>
      <c r="C3629" s="3"/>
      <c r="D3629" s="3"/>
      <c r="F3629" s="5">
        <f>_xlfn.XLOOKUP(A3629,[3]!Table13456[No заказа],[3]!Table13456[Количество],"",0,1)</f>
        <v>1</v>
      </c>
      <c r="G3629" s="5">
        <f>_xlfn.XLOOKUP(A3629,[3]!Table13456[No заказа],[3]!Table13456[Цена],"",0,1)</f>
        <v>9000</v>
      </c>
      <c r="H3629" s="2" t="str">
        <f>M01_SETTINGS!$F$2</f>
        <v>KASPI</v>
      </c>
    </row>
    <row r="3630" spans="1:8" x14ac:dyDescent="0.35">
      <c r="A3630" s="2">
        <v>495476434</v>
      </c>
      <c r="B3630" s="3">
        <f>_xlfn.XLOOKUP(A3630,[3]!Table13456[No заказа],[3]!Table13456[Дата
отправки],"",0,1)</f>
        <v>45699</v>
      </c>
      <c r="C3630" s="3"/>
      <c r="D3630" s="3"/>
      <c r="F3630" s="5">
        <f>_xlfn.XLOOKUP(A3630,[3]!Table13456[No заказа],[3]!Table13456[Количество],"",0,1)</f>
        <v>1</v>
      </c>
      <c r="G3630" s="5">
        <f>_xlfn.XLOOKUP(A3630,[3]!Table13456[No заказа],[3]!Table13456[Цена],"",0,1)</f>
        <v>9000</v>
      </c>
      <c r="H3630" s="2" t="str">
        <f>M01_SETTINGS!$F$2</f>
        <v>KASPI</v>
      </c>
    </row>
    <row r="3631" spans="1:8" x14ac:dyDescent="0.35">
      <c r="A3631" s="2">
        <v>495263239</v>
      </c>
      <c r="B3631" s="3">
        <f>_xlfn.XLOOKUP(A3631,[3]!Table13456[No заказа],[3]!Table13456[Дата
отправки],"",0,1)</f>
        <v>45699</v>
      </c>
      <c r="C3631" s="3"/>
      <c r="D3631" s="3"/>
      <c r="F3631" s="5">
        <f>_xlfn.XLOOKUP(A3631,[3]!Table13456[No заказа],[3]!Table13456[Количество],"",0,1)</f>
        <v>1</v>
      </c>
      <c r="G3631" s="5">
        <f>_xlfn.XLOOKUP(A3631,[3]!Table13456[No заказа],[3]!Table13456[Цена],"",0,1)</f>
        <v>10833</v>
      </c>
      <c r="H3631" s="2" t="str">
        <f>M01_SETTINGS!$F$2</f>
        <v>KASPI</v>
      </c>
    </row>
    <row r="3632" spans="1:8" x14ac:dyDescent="0.35">
      <c r="A3632" s="2">
        <v>495321190</v>
      </c>
      <c r="B3632" s="3">
        <f>_xlfn.XLOOKUP(A3632,[3]!Table13456[No заказа],[3]!Table13456[Дата
отправки],"",0,1)</f>
        <v>45699</v>
      </c>
      <c r="C3632" s="3"/>
      <c r="D3632" s="3"/>
      <c r="F3632" s="5">
        <f>_xlfn.XLOOKUP(A3632,[3]!Table13456[No заказа],[3]!Table13456[Количество],"",0,1)</f>
        <v>1</v>
      </c>
      <c r="G3632" s="5">
        <f>_xlfn.XLOOKUP(A3632,[3]!Table13456[No заказа],[3]!Table13456[Цена],"",0,1)</f>
        <v>9000</v>
      </c>
      <c r="H3632" s="2" t="str">
        <f>M01_SETTINGS!$F$2</f>
        <v>KASPI</v>
      </c>
    </row>
    <row r="3633" spans="1:8" x14ac:dyDescent="0.35">
      <c r="A3633" s="2">
        <v>495250934</v>
      </c>
      <c r="B3633" s="3">
        <f>_xlfn.XLOOKUP(A3633,[3]!Table13456[No заказа],[3]!Table13456[Дата
отправки],"",0,1)</f>
        <v>45699</v>
      </c>
      <c r="C3633" s="3"/>
      <c r="D3633" s="3"/>
      <c r="F3633" s="5">
        <f>_xlfn.XLOOKUP(A3633,[3]!Table13456[No заказа],[3]!Table13456[Количество],"",0,1)</f>
        <v>1</v>
      </c>
      <c r="G3633" s="5">
        <f>_xlfn.XLOOKUP(A3633,[3]!Table13456[No заказа],[3]!Table13456[Цена],"",0,1)</f>
        <v>9000</v>
      </c>
      <c r="H3633" s="2" t="str">
        <f>M01_SETTINGS!$F$2</f>
        <v>KASPI</v>
      </c>
    </row>
    <row r="3634" spans="1:8" x14ac:dyDescent="0.35">
      <c r="A3634" s="2">
        <v>495155363</v>
      </c>
      <c r="B3634" s="3">
        <f>_xlfn.XLOOKUP(A3634,[3]!Table13456[No заказа],[3]!Table13456[Дата
отправки],"",0,1)</f>
        <v>45699</v>
      </c>
      <c r="C3634" s="3"/>
      <c r="D3634" s="3"/>
      <c r="F3634" s="5">
        <f>_xlfn.XLOOKUP(A3634,[3]!Table13456[No заказа],[3]!Table13456[Количество],"",0,1)</f>
        <v>1</v>
      </c>
      <c r="G3634" s="5">
        <f>_xlfn.XLOOKUP(A3634,[3]!Table13456[No заказа],[3]!Table13456[Цена],"",0,1)</f>
        <v>9000</v>
      </c>
      <c r="H3634" s="2" t="str">
        <f>M01_SETTINGS!$F$2</f>
        <v>KASPI</v>
      </c>
    </row>
    <row r="3635" spans="1:8" x14ac:dyDescent="0.35">
      <c r="A3635" s="2">
        <v>495406606</v>
      </c>
      <c r="B3635" s="3">
        <f>_xlfn.XLOOKUP(A3635,[3]!Table13456[No заказа],[3]!Table13456[Дата
отправки],"",0,1)</f>
        <v>45699</v>
      </c>
      <c r="C3635" s="3"/>
      <c r="D3635" s="3"/>
      <c r="F3635" s="5">
        <f>_xlfn.XLOOKUP(A3635,[3]!Table13456[No заказа],[3]!Table13456[Количество],"",0,1)</f>
        <v>1</v>
      </c>
      <c r="G3635" s="5">
        <f>_xlfn.XLOOKUP(A3635,[3]!Table13456[No заказа],[3]!Table13456[Цена],"",0,1)</f>
        <v>8998</v>
      </c>
      <c r="H3635" s="2" t="str">
        <f>M01_SETTINGS!$F$2</f>
        <v>KASPI</v>
      </c>
    </row>
    <row r="3636" spans="1:8" x14ac:dyDescent="0.35">
      <c r="A3636" s="2">
        <v>495455880</v>
      </c>
      <c r="B3636" s="3">
        <f>_xlfn.XLOOKUP(A3636,[3]!Table13456[No заказа],[3]!Table13456[Дата
отправки],"",0,1)</f>
        <v>45699</v>
      </c>
      <c r="C3636" s="3"/>
      <c r="D3636" s="3"/>
      <c r="F3636" s="5">
        <f>_xlfn.XLOOKUP(A3636,[3]!Table13456[No заказа],[3]!Table13456[Количество],"",0,1)</f>
        <v>1</v>
      </c>
      <c r="G3636" s="5">
        <f>_xlfn.XLOOKUP(A3636,[3]!Table13456[No заказа],[3]!Table13456[Цена],"",0,1)</f>
        <v>10880</v>
      </c>
      <c r="H3636" s="2" t="str">
        <f>M01_SETTINGS!$F$2</f>
        <v>KASPI</v>
      </c>
    </row>
    <row r="3637" spans="1:8" x14ac:dyDescent="0.35">
      <c r="A3637" s="2">
        <v>495173440</v>
      </c>
      <c r="B3637" s="3">
        <f>_xlfn.XLOOKUP(A3637,[3]!Table13456[No заказа],[3]!Table13456[Дата
отправки],"",0,1)</f>
        <v>45699</v>
      </c>
      <c r="C3637" s="3"/>
      <c r="D3637" s="3"/>
      <c r="F3637" s="5">
        <f>_xlfn.XLOOKUP(A3637,[3]!Table13456[No заказа],[3]!Table13456[Количество],"",0,1)</f>
        <v>1</v>
      </c>
      <c r="G3637" s="5">
        <f>_xlfn.XLOOKUP(A3637,[3]!Table13456[No заказа],[3]!Table13456[Цена],"",0,1)</f>
        <v>9000</v>
      </c>
      <c r="H3637" s="2" t="str">
        <f>M01_SETTINGS!$F$2</f>
        <v>KASPI</v>
      </c>
    </row>
    <row r="3638" spans="1:8" x14ac:dyDescent="0.35">
      <c r="A3638" s="2">
        <v>495079945</v>
      </c>
      <c r="B3638" s="3">
        <f>_xlfn.XLOOKUP(A3638,[3]!Table13456[No заказа],[3]!Table13456[Дата
отправки],"",0,1)</f>
        <v>45699</v>
      </c>
      <c r="C3638" s="3"/>
      <c r="D3638" s="3"/>
      <c r="F3638" s="5">
        <f>_xlfn.XLOOKUP(A3638,[3]!Table13456[No заказа],[3]!Table13456[Количество],"",0,1)</f>
        <v>1</v>
      </c>
      <c r="G3638" s="5">
        <f>_xlfn.XLOOKUP(A3638,[3]!Table13456[No заказа],[3]!Table13456[Цена],"",0,1)</f>
        <v>8480</v>
      </c>
      <c r="H3638" s="2" t="str">
        <f>M01_SETTINGS!$F$2</f>
        <v>KASPI</v>
      </c>
    </row>
    <row r="3639" spans="1:8" x14ac:dyDescent="0.35">
      <c r="A3639" s="2">
        <v>495105883</v>
      </c>
      <c r="B3639" s="3">
        <f>_xlfn.XLOOKUP(A3639,[3]!Table13456[No заказа],[3]!Table13456[Дата
отправки],"",0,1)</f>
        <v>45699</v>
      </c>
      <c r="C3639" s="3"/>
      <c r="D3639" s="3"/>
      <c r="F3639" s="5">
        <f>_xlfn.XLOOKUP(A3639,[3]!Table13456[No заказа],[3]!Table13456[Количество],"",0,1)</f>
        <v>1</v>
      </c>
      <c r="G3639" s="5">
        <f>_xlfn.XLOOKUP(A3639,[3]!Table13456[No заказа],[3]!Table13456[Цена],"",0,1)</f>
        <v>10895</v>
      </c>
      <c r="H3639" s="2" t="str">
        <f>M01_SETTINGS!$F$2</f>
        <v>KASPI</v>
      </c>
    </row>
    <row r="3640" spans="1:8" x14ac:dyDescent="0.35">
      <c r="A3640" s="2">
        <v>495058158</v>
      </c>
      <c r="B3640" s="3">
        <f>_xlfn.XLOOKUP(A3640,[3]!Table13456[No заказа],[3]!Table13456[Дата
отправки],"",0,1)</f>
        <v>45699</v>
      </c>
      <c r="C3640" s="3"/>
      <c r="D3640" s="3"/>
      <c r="F3640" s="5">
        <f>_xlfn.XLOOKUP(A3640,[3]!Table13456[No заказа],[3]!Table13456[Количество],"",0,1)</f>
        <v>1</v>
      </c>
      <c r="G3640" s="5">
        <f>_xlfn.XLOOKUP(A3640,[3]!Table13456[No заказа],[3]!Table13456[Цена],"",0,1)</f>
        <v>9999</v>
      </c>
      <c r="H3640" s="2" t="str">
        <f>M01_SETTINGS!$F$2</f>
        <v>KASPI</v>
      </c>
    </row>
    <row r="3641" spans="1:8" x14ac:dyDescent="0.35">
      <c r="A3641" s="2">
        <v>495450900</v>
      </c>
      <c r="B3641" s="3">
        <f>_xlfn.XLOOKUP(A3641,[3]!Table13456[No заказа],[3]!Table13456[Дата
отправки],"",0,1)</f>
        <v>45699</v>
      </c>
      <c r="C3641" s="3"/>
      <c r="D3641" s="3"/>
      <c r="F3641" s="5">
        <f>_xlfn.XLOOKUP(A3641,[3]!Table13456[No заказа],[3]!Table13456[Количество],"",0,1)</f>
        <v>1</v>
      </c>
      <c r="G3641" s="5">
        <f>_xlfn.XLOOKUP(A3641,[3]!Table13456[No заказа],[3]!Table13456[Цена],"",0,1)</f>
        <v>10811</v>
      </c>
      <c r="H3641" s="2" t="str">
        <f>M01_SETTINGS!$F$2</f>
        <v>KASPI</v>
      </c>
    </row>
    <row r="3642" spans="1:8" x14ac:dyDescent="0.35">
      <c r="A3642" s="2">
        <v>495287443</v>
      </c>
      <c r="B3642" s="3">
        <f>_xlfn.XLOOKUP(A3642,[3]!Table13456[No заказа],[3]!Table13456[Дата
отправки],"",0,1)</f>
        <v>45699</v>
      </c>
      <c r="C3642" s="3"/>
      <c r="D3642" s="3"/>
      <c r="F3642" s="5">
        <f>_xlfn.XLOOKUP(A3642,[3]!Table13456[No заказа],[3]!Table13456[Количество],"",0,1)</f>
        <v>1</v>
      </c>
      <c r="G3642" s="5">
        <f>_xlfn.XLOOKUP(A3642,[3]!Table13456[No заказа],[3]!Table13456[Цена],"",0,1)</f>
        <v>9847</v>
      </c>
      <c r="H3642" s="2" t="str">
        <f>M01_SETTINGS!$F$2</f>
        <v>KASPI</v>
      </c>
    </row>
    <row r="3643" spans="1:8" x14ac:dyDescent="0.35">
      <c r="A3643" s="2">
        <v>495239549</v>
      </c>
      <c r="B3643" s="3">
        <f>_xlfn.XLOOKUP(A3643,[3]!Table13456[No заказа],[3]!Table13456[Дата
отправки],"",0,1)</f>
        <v>45699</v>
      </c>
      <c r="C3643" s="3"/>
      <c r="D3643" s="3"/>
      <c r="F3643" s="5">
        <f>_xlfn.XLOOKUP(A3643,[3]!Table13456[No заказа],[3]!Table13456[Количество],"",0,1)</f>
        <v>1</v>
      </c>
      <c r="G3643" s="5">
        <f>_xlfn.XLOOKUP(A3643,[3]!Table13456[No заказа],[3]!Table13456[Цена],"",0,1)</f>
        <v>9852</v>
      </c>
      <c r="H3643" s="2" t="str">
        <f>M01_SETTINGS!$F$2</f>
        <v>KASPI</v>
      </c>
    </row>
    <row r="3644" spans="1:8" x14ac:dyDescent="0.35">
      <c r="A3644" s="2">
        <v>495468131</v>
      </c>
      <c r="B3644" s="3">
        <f>_xlfn.XLOOKUP(A3644,[3]!Table13456[No заказа],[3]!Table13456[Дата
отправки],"",0,1)</f>
        <v>45699</v>
      </c>
      <c r="C3644" s="3"/>
      <c r="D3644" s="3"/>
      <c r="F3644" s="5">
        <f>_xlfn.XLOOKUP(A3644,[3]!Table13456[No заказа],[3]!Table13456[Количество],"",0,1)</f>
        <v>1</v>
      </c>
      <c r="G3644" s="5">
        <f>_xlfn.XLOOKUP(A3644,[3]!Table13456[No заказа],[3]!Table13456[Цена],"",0,1)</f>
        <v>9000</v>
      </c>
      <c r="H3644" s="2" t="str">
        <f>M01_SETTINGS!$F$2</f>
        <v>KASPI</v>
      </c>
    </row>
    <row r="3645" spans="1:8" x14ac:dyDescent="0.35">
      <c r="A3645" s="2">
        <v>495332781</v>
      </c>
      <c r="B3645" s="3">
        <f>_xlfn.XLOOKUP(A3645,[3]!Table13456[No заказа],[3]!Table13456[Дата
отправки],"",0,1)</f>
        <v>45699</v>
      </c>
      <c r="C3645" s="3"/>
      <c r="D3645" s="3"/>
      <c r="F3645" s="5">
        <f>_xlfn.XLOOKUP(A3645,[3]!Table13456[No заказа],[3]!Table13456[Количество],"",0,1)</f>
        <v>1</v>
      </c>
      <c r="G3645" s="5">
        <f>_xlfn.XLOOKUP(A3645,[3]!Table13456[No заказа],[3]!Table13456[Цена],"",0,1)</f>
        <v>9462</v>
      </c>
      <c r="H3645" s="2" t="str">
        <f>M01_SETTINGS!$F$2</f>
        <v>KASPI</v>
      </c>
    </row>
    <row r="3646" spans="1:8" x14ac:dyDescent="0.35">
      <c r="A3646" s="2">
        <v>495450067</v>
      </c>
      <c r="B3646" s="3">
        <f>_xlfn.XLOOKUP(A3646,[3]!Table13456[No заказа],[3]!Table13456[Дата
отправки],"",0,1)</f>
        <v>45699</v>
      </c>
      <c r="C3646" s="3"/>
      <c r="D3646" s="3"/>
      <c r="F3646" s="5">
        <f>_xlfn.XLOOKUP(A3646,[3]!Table13456[No заказа],[3]!Table13456[Количество],"",0,1)</f>
        <v>1</v>
      </c>
      <c r="G3646" s="5">
        <f>_xlfn.XLOOKUP(A3646,[3]!Table13456[No заказа],[3]!Table13456[Цена],"",0,1)</f>
        <v>11000</v>
      </c>
      <c r="H3646" s="2" t="str">
        <f>M01_SETTINGS!$F$2</f>
        <v>KASPI</v>
      </c>
    </row>
    <row r="3647" spans="1:8" x14ac:dyDescent="0.35">
      <c r="A3647" s="2">
        <v>495145390</v>
      </c>
      <c r="B3647" s="3">
        <f>_xlfn.XLOOKUP(A3647,[3]!Table13456[No заказа],[3]!Table13456[Дата
отправки],"",0,1)</f>
        <v>45699</v>
      </c>
      <c r="C3647" s="3"/>
      <c r="D3647" s="3"/>
      <c r="F3647" s="5">
        <f>_xlfn.XLOOKUP(A3647,[3]!Table13456[No заказа],[3]!Table13456[Количество],"",0,1)</f>
        <v>1</v>
      </c>
      <c r="G3647" s="5">
        <f>_xlfn.XLOOKUP(A3647,[3]!Table13456[No заказа],[3]!Table13456[Цена],"",0,1)</f>
        <v>11000</v>
      </c>
      <c r="H3647" s="2" t="str">
        <f>M01_SETTINGS!$F$2</f>
        <v>KASPI</v>
      </c>
    </row>
    <row r="3648" spans="1:8" x14ac:dyDescent="0.35">
      <c r="A3648" s="2">
        <v>495365393</v>
      </c>
      <c r="B3648" s="3">
        <f>_xlfn.XLOOKUP(A3648,[3]!Table13456[No заказа],[3]!Table13456[Дата
отправки],"",0,1)</f>
        <v>45699</v>
      </c>
      <c r="C3648" s="3"/>
      <c r="D3648" s="3"/>
      <c r="F3648" s="5">
        <f>_xlfn.XLOOKUP(A3648,[3]!Table13456[No заказа],[3]!Table13456[Количество],"",0,1)</f>
        <v>1</v>
      </c>
      <c r="G3648" s="5">
        <f>_xlfn.XLOOKUP(A3648,[3]!Table13456[No заказа],[3]!Table13456[Цена],"",0,1)</f>
        <v>9919</v>
      </c>
      <c r="H3648" s="2" t="str">
        <f>M01_SETTINGS!$F$2</f>
        <v>KASPI</v>
      </c>
    </row>
    <row r="3649" spans="1:8" x14ac:dyDescent="0.35">
      <c r="A3649" s="2">
        <v>495489150</v>
      </c>
      <c r="B3649" s="3">
        <f>_xlfn.XLOOKUP(A3649,[3]!Table13456[No заказа],[3]!Table13456[Дата
отправки],"",0,1)</f>
        <v>45699</v>
      </c>
      <c r="C3649" s="3"/>
      <c r="D3649" s="3"/>
      <c r="F3649" s="5">
        <f>_xlfn.XLOOKUP(A3649,[3]!Table13456[No заказа],[3]!Table13456[Количество],"",0,1)</f>
        <v>1</v>
      </c>
      <c r="G3649" s="5">
        <f>_xlfn.XLOOKUP(A3649,[3]!Table13456[No заказа],[3]!Table13456[Цена],"",0,1)</f>
        <v>9000</v>
      </c>
      <c r="H3649" s="2" t="str">
        <f>M01_SETTINGS!$F$2</f>
        <v>KASPI</v>
      </c>
    </row>
    <row r="3650" spans="1:8" x14ac:dyDescent="0.35">
      <c r="A3650" s="2">
        <v>495217525</v>
      </c>
      <c r="B3650" s="3">
        <f>_xlfn.XLOOKUP(A3650,[3]!Table13456[No заказа],[3]!Table13456[Дата
отправки],"",0,1)</f>
        <v>45699</v>
      </c>
      <c r="C3650" s="3"/>
      <c r="D3650" s="3"/>
      <c r="F3650" s="5">
        <f>_xlfn.XLOOKUP(A3650,[3]!Table13456[No заказа],[3]!Table13456[Количество],"",0,1)</f>
        <v>1</v>
      </c>
      <c r="G3650" s="5">
        <f>_xlfn.XLOOKUP(A3650,[3]!Table13456[No заказа],[3]!Table13456[Цена],"",0,1)</f>
        <v>8999</v>
      </c>
      <c r="H3650" s="2" t="str">
        <f>M01_SETTINGS!$F$2</f>
        <v>KASPI</v>
      </c>
    </row>
    <row r="3651" spans="1:8" x14ac:dyDescent="0.35">
      <c r="A3651" s="2">
        <v>495454330</v>
      </c>
      <c r="B3651" s="3">
        <f>_xlfn.XLOOKUP(A3651,[3]!Table13456[No заказа],[3]!Table13456[Дата
отправки],"",0,1)</f>
        <v>45699</v>
      </c>
      <c r="C3651" s="3"/>
      <c r="D3651" s="3"/>
      <c r="F3651" s="5">
        <f>_xlfn.XLOOKUP(A3651,[3]!Table13456[No заказа],[3]!Table13456[Количество],"",0,1)</f>
        <v>1</v>
      </c>
      <c r="G3651" s="5">
        <f>_xlfn.XLOOKUP(A3651,[3]!Table13456[No заказа],[3]!Table13456[Цена],"",0,1)</f>
        <v>10490</v>
      </c>
      <c r="H3651" s="2" t="str">
        <f>M01_SETTINGS!$F$2</f>
        <v>KASPI</v>
      </c>
    </row>
    <row r="3652" spans="1:8" x14ac:dyDescent="0.35">
      <c r="A3652" s="2">
        <v>495466159</v>
      </c>
      <c r="B3652" s="3">
        <f>_xlfn.XLOOKUP(A3652,[3]!Table13456[No заказа],[3]!Table13456[Дата
отправки],"",0,1)</f>
        <v>45699</v>
      </c>
      <c r="C3652" s="3"/>
      <c r="D3652" s="3"/>
      <c r="F3652" s="5">
        <f>_xlfn.XLOOKUP(A3652,[3]!Table13456[No заказа],[3]!Table13456[Количество],"",0,1)</f>
        <v>1</v>
      </c>
      <c r="G3652" s="5">
        <f>_xlfn.XLOOKUP(A3652,[3]!Table13456[No заказа],[3]!Table13456[Цена],"",0,1)</f>
        <v>9794</v>
      </c>
      <c r="H3652" s="2" t="str">
        <f>M01_SETTINGS!$F$2</f>
        <v>KASPI</v>
      </c>
    </row>
    <row r="3653" spans="1:8" x14ac:dyDescent="0.35">
      <c r="A3653" s="2">
        <v>495335215</v>
      </c>
      <c r="B3653" s="3">
        <f>_xlfn.XLOOKUP(A3653,[3]!Table13456[No заказа],[3]!Table13456[Дата
отправки],"",0,1)</f>
        <v>45699</v>
      </c>
      <c r="C3653" s="3"/>
      <c r="D3653" s="3"/>
      <c r="F3653" s="5">
        <f>_xlfn.XLOOKUP(A3653,[3]!Table13456[No заказа],[3]!Table13456[Количество],"",0,1)</f>
        <v>1</v>
      </c>
      <c r="G3653" s="5">
        <f>_xlfn.XLOOKUP(A3653,[3]!Table13456[No заказа],[3]!Table13456[Цена],"",0,1)</f>
        <v>9956</v>
      </c>
      <c r="H3653" s="2" t="str">
        <f>M01_SETTINGS!$F$2</f>
        <v>KASPI</v>
      </c>
    </row>
    <row r="3654" spans="1:8" x14ac:dyDescent="0.35">
      <c r="A3654" s="2">
        <v>495222132</v>
      </c>
      <c r="B3654" s="3">
        <f>_xlfn.XLOOKUP(A3654,[3]!Table13456[No заказа],[3]!Table13456[Дата
отправки],"",0,1)</f>
        <v>45699</v>
      </c>
      <c r="C3654" s="3"/>
      <c r="D3654" s="3"/>
      <c r="F3654" s="5">
        <f>_xlfn.XLOOKUP(A3654,[3]!Table13456[No заказа],[3]!Table13456[Количество],"",0,1)</f>
        <v>1</v>
      </c>
      <c r="G3654" s="5">
        <f>_xlfn.XLOOKUP(A3654,[3]!Table13456[No заказа],[3]!Table13456[Цена],"",0,1)</f>
        <v>8950</v>
      </c>
      <c r="H3654" s="2" t="str">
        <f>M01_SETTINGS!$F$2</f>
        <v>KASPI</v>
      </c>
    </row>
    <row r="3655" spans="1:8" x14ac:dyDescent="0.35">
      <c r="A3655" s="2">
        <v>495181341</v>
      </c>
      <c r="B3655" s="3">
        <f>_xlfn.XLOOKUP(A3655,[3]!Table13456[No заказа],[3]!Table13456[Дата
отправки],"",0,1)</f>
        <v>45699</v>
      </c>
      <c r="C3655" s="3"/>
      <c r="D3655" s="3"/>
      <c r="F3655" s="5">
        <f>_xlfn.XLOOKUP(A3655,[3]!Table13456[No заказа],[3]!Table13456[Количество],"",0,1)</f>
        <v>1</v>
      </c>
      <c r="G3655" s="5">
        <f>_xlfn.XLOOKUP(A3655,[3]!Table13456[No заказа],[3]!Table13456[Цена],"",0,1)</f>
        <v>9000</v>
      </c>
      <c r="H3655" s="2" t="str">
        <f>M01_SETTINGS!$F$2</f>
        <v>KASPI</v>
      </c>
    </row>
    <row r="3656" spans="1:8" x14ac:dyDescent="0.35">
      <c r="A3656" s="2">
        <v>495149323</v>
      </c>
      <c r="B3656" s="3">
        <f>_xlfn.XLOOKUP(A3656,[3]!Table13456[No заказа],[3]!Table13456[Дата
отправки],"",0,1)</f>
        <v>45699</v>
      </c>
      <c r="C3656" s="3"/>
      <c r="D3656" s="3"/>
      <c r="F3656" s="5">
        <f>_xlfn.XLOOKUP(A3656,[3]!Table13456[No заказа],[3]!Table13456[Количество],"",0,1)</f>
        <v>1</v>
      </c>
      <c r="G3656" s="5">
        <f>_xlfn.XLOOKUP(A3656,[3]!Table13456[No заказа],[3]!Table13456[Цена],"",0,1)</f>
        <v>14990</v>
      </c>
      <c r="H3656" s="2" t="str">
        <f>M01_SETTINGS!$F$2</f>
        <v>KASPI</v>
      </c>
    </row>
    <row r="3657" spans="1:8" x14ac:dyDescent="0.35">
      <c r="A3657" s="2">
        <v>495076913</v>
      </c>
      <c r="B3657" s="3">
        <f>_xlfn.XLOOKUP(A3657,[3]!Table13456[No заказа],[3]!Table13456[Дата
отправки],"",0,1)</f>
        <v>45699</v>
      </c>
      <c r="C3657" s="3"/>
      <c r="D3657" s="3"/>
      <c r="F3657" s="5">
        <f>_xlfn.XLOOKUP(A3657,[3]!Table13456[No заказа],[3]!Table13456[Количество],"",0,1)</f>
        <v>1</v>
      </c>
      <c r="G3657" s="5">
        <f>_xlfn.XLOOKUP(A3657,[3]!Table13456[No заказа],[3]!Table13456[Цена],"",0,1)</f>
        <v>14990</v>
      </c>
      <c r="H3657" s="2" t="str">
        <f>M01_SETTINGS!$F$2</f>
        <v>KASPI</v>
      </c>
    </row>
    <row r="3658" spans="1:8" x14ac:dyDescent="0.35">
      <c r="A3658" s="2">
        <v>495231789</v>
      </c>
      <c r="B3658" s="3">
        <f>_xlfn.XLOOKUP(A3658,[3]!Table13456[No заказа],[3]!Table13456[Дата
отправки],"",0,1)</f>
        <v>45699</v>
      </c>
      <c r="C3658" s="3"/>
      <c r="D3658" s="3"/>
      <c r="F3658" s="5">
        <f>_xlfn.XLOOKUP(A3658,[3]!Table13456[No заказа],[3]!Table13456[Количество],"",0,1)</f>
        <v>1</v>
      </c>
      <c r="G3658" s="5">
        <f>_xlfn.XLOOKUP(A3658,[3]!Table13456[No заказа],[3]!Table13456[Цена],"",0,1)</f>
        <v>14990</v>
      </c>
      <c r="H3658" s="2" t="str">
        <f>M01_SETTINGS!$F$2</f>
        <v>KASPI</v>
      </c>
    </row>
    <row r="3659" spans="1:8" x14ac:dyDescent="0.35">
      <c r="A3659" s="2">
        <v>494998891</v>
      </c>
      <c r="B3659" s="3">
        <f>_xlfn.XLOOKUP(A3659,[3]!Table13456[No заказа],[3]!Table13456[Дата
отправки],"",0,1)</f>
        <v>45699</v>
      </c>
      <c r="C3659" s="3"/>
      <c r="D3659" s="3"/>
      <c r="F3659" s="5">
        <f>_xlfn.XLOOKUP(A3659,[3]!Table13456[No заказа],[3]!Table13456[Количество],"",0,1)</f>
        <v>1</v>
      </c>
      <c r="G3659" s="5">
        <f>_xlfn.XLOOKUP(A3659,[3]!Table13456[No заказа],[3]!Table13456[Цена],"",0,1)</f>
        <v>14990</v>
      </c>
      <c r="H3659" s="2" t="str">
        <f>M01_SETTINGS!$F$2</f>
        <v>KASPI</v>
      </c>
    </row>
    <row r="3660" spans="1:8" x14ac:dyDescent="0.35">
      <c r="A3660" s="2">
        <v>495227988</v>
      </c>
      <c r="B3660" s="3">
        <f>_xlfn.XLOOKUP(A3660,[3]!Table13456[No заказа],[3]!Table13456[Дата
отправки],"",0,1)</f>
        <v>45699</v>
      </c>
      <c r="C3660" s="3"/>
      <c r="D3660" s="3"/>
      <c r="F3660" s="5">
        <f>_xlfn.XLOOKUP(A3660,[3]!Table13456[No заказа],[3]!Table13456[Количество],"",0,1)</f>
        <v>1</v>
      </c>
      <c r="G3660" s="5">
        <f>_xlfn.XLOOKUP(A3660,[3]!Table13456[No заказа],[3]!Table13456[Цена],"",0,1)</f>
        <v>14990</v>
      </c>
      <c r="H3660" s="2" t="str">
        <f>M01_SETTINGS!$F$2</f>
        <v>KASPI</v>
      </c>
    </row>
    <row r="3661" spans="1:8" x14ac:dyDescent="0.35">
      <c r="A3661" s="2">
        <v>495063723</v>
      </c>
      <c r="B3661" s="3">
        <f>_xlfn.XLOOKUP(A3661,[3]!Table13456[No заказа],[3]!Table13456[Дата
отправки],"",0,1)</f>
        <v>45699</v>
      </c>
      <c r="C3661" s="3"/>
      <c r="D3661" s="3"/>
      <c r="F3661" s="5">
        <f>_xlfn.XLOOKUP(A3661,[3]!Table13456[No заказа],[3]!Table13456[Количество],"",0,1)</f>
        <v>1</v>
      </c>
      <c r="G3661" s="5">
        <f>_xlfn.XLOOKUP(A3661,[3]!Table13456[No заказа],[3]!Table13456[Цена],"",0,1)</f>
        <v>14990</v>
      </c>
      <c r="H3661" s="2" t="str">
        <f>M01_SETTINGS!$F$2</f>
        <v>KASPI</v>
      </c>
    </row>
    <row r="3662" spans="1:8" x14ac:dyDescent="0.35">
      <c r="A3662" s="2">
        <v>494884818</v>
      </c>
      <c r="B3662" s="3">
        <f>_xlfn.XLOOKUP(A3662,[3]!Table13456[No заказа],[3]!Table13456[Дата
отправки],"",0,1)</f>
        <v>45698</v>
      </c>
      <c r="C3662" s="3"/>
      <c r="D3662" s="3"/>
      <c r="F3662" s="5">
        <f>_xlfn.XLOOKUP(A3662,[3]!Table13456[No заказа],[3]!Table13456[Количество],"",0,1)</f>
        <v>1</v>
      </c>
      <c r="G3662" s="5">
        <f>_xlfn.XLOOKUP(A3662,[3]!Table13456[No заказа],[3]!Table13456[Цена],"",0,1)</f>
        <v>8990</v>
      </c>
      <c r="H3662" s="2" t="str">
        <f>M01_SETTINGS!$F$2</f>
        <v>KASPI</v>
      </c>
    </row>
    <row r="3663" spans="1:8" x14ac:dyDescent="0.35">
      <c r="A3663" s="2">
        <v>495015066</v>
      </c>
      <c r="B3663" s="3">
        <f>_xlfn.XLOOKUP(A3663,[3]!Table13456[No заказа],[3]!Table13456[Дата
отправки],"",0,1)</f>
        <v>45698</v>
      </c>
      <c r="C3663" s="3"/>
      <c r="D3663" s="3"/>
      <c r="F3663" s="5">
        <f>_xlfn.XLOOKUP(A3663,[3]!Table13456[No заказа],[3]!Table13456[Количество],"",0,1)</f>
        <v>1</v>
      </c>
      <c r="G3663" s="5">
        <f>_xlfn.XLOOKUP(A3663,[3]!Table13456[No заказа],[3]!Table13456[Цена],"",0,1)</f>
        <v>7448</v>
      </c>
      <c r="H3663" s="2" t="str">
        <f>M01_SETTINGS!$F$2</f>
        <v>KASPI</v>
      </c>
    </row>
    <row r="3664" spans="1:8" x14ac:dyDescent="0.35">
      <c r="A3664" s="2">
        <v>494956232</v>
      </c>
      <c r="B3664" s="3">
        <f>_xlfn.XLOOKUP(A3664,[3]!Table13456[No заказа],[3]!Table13456[Дата
отправки],"",0,1)</f>
        <v>45698</v>
      </c>
      <c r="C3664" s="3"/>
      <c r="D3664" s="3"/>
      <c r="F3664" s="5">
        <f>_xlfn.XLOOKUP(A3664,[3]!Table13456[No заказа],[3]!Table13456[Количество],"",0,1)</f>
        <v>1</v>
      </c>
      <c r="G3664" s="5">
        <f>_xlfn.XLOOKUP(A3664,[3]!Table13456[No заказа],[3]!Table13456[Цена],"",0,1)</f>
        <v>14990</v>
      </c>
      <c r="H3664" s="2" t="str">
        <f>M01_SETTINGS!$F$2</f>
        <v>KASPI</v>
      </c>
    </row>
    <row r="3665" spans="1:8" x14ac:dyDescent="0.35">
      <c r="A3665" s="2">
        <v>494970992</v>
      </c>
      <c r="B3665" s="3">
        <f>_xlfn.XLOOKUP(A3665,[3]!Table13456[No заказа],[3]!Table13456[Дата
отправки],"",0,1)</f>
        <v>45698</v>
      </c>
      <c r="C3665" s="3"/>
      <c r="D3665" s="3"/>
      <c r="F3665" s="5">
        <f>_xlfn.XLOOKUP(A3665,[3]!Table13456[No заказа],[3]!Table13456[Количество],"",0,1)</f>
        <v>1</v>
      </c>
      <c r="G3665" s="5">
        <f>_xlfn.XLOOKUP(A3665,[3]!Table13456[No заказа],[3]!Table13456[Цена],"",0,1)</f>
        <v>14990</v>
      </c>
      <c r="H3665" s="2" t="str">
        <f>M01_SETTINGS!$F$2</f>
        <v>KASPI</v>
      </c>
    </row>
    <row r="3666" spans="1:8" x14ac:dyDescent="0.35">
      <c r="A3666" s="2">
        <v>494771243</v>
      </c>
      <c r="B3666" s="3">
        <f>_xlfn.XLOOKUP(A3666,[3]!Table13456[No заказа],[3]!Table13456[Дата
отправки],"",0,1)</f>
        <v>45698</v>
      </c>
      <c r="C3666" s="3"/>
      <c r="D3666" s="3"/>
      <c r="F3666" s="5">
        <f>_xlfn.XLOOKUP(A3666,[3]!Table13456[No заказа],[3]!Table13456[Количество],"",0,1)</f>
        <v>1</v>
      </c>
      <c r="G3666" s="5">
        <f>_xlfn.XLOOKUP(A3666,[3]!Table13456[No заказа],[3]!Table13456[Цена],"",0,1)</f>
        <v>14990</v>
      </c>
      <c r="H3666" s="2" t="str">
        <f>M01_SETTINGS!$F$2</f>
        <v>KASPI</v>
      </c>
    </row>
    <row r="3667" spans="1:8" x14ac:dyDescent="0.35">
      <c r="A3667" s="2">
        <v>494970357</v>
      </c>
      <c r="B3667" s="3">
        <f>_xlfn.XLOOKUP(A3667,[3]!Table13456[No заказа],[3]!Table13456[Дата
отправки],"",0,1)</f>
        <v>45698</v>
      </c>
      <c r="C3667" s="3"/>
      <c r="D3667" s="3"/>
      <c r="F3667" s="5">
        <f>_xlfn.XLOOKUP(A3667,[3]!Table13456[No заказа],[3]!Table13456[Количество],"",0,1)</f>
        <v>1</v>
      </c>
      <c r="G3667" s="5">
        <f>_xlfn.XLOOKUP(A3667,[3]!Table13456[No заказа],[3]!Table13456[Цена],"",0,1)</f>
        <v>14990</v>
      </c>
      <c r="H3667" s="2" t="str">
        <f>M01_SETTINGS!$F$2</f>
        <v>KASPI</v>
      </c>
    </row>
    <row r="3668" spans="1:8" x14ac:dyDescent="0.35">
      <c r="A3668" s="2">
        <v>494742566</v>
      </c>
      <c r="B3668" s="3">
        <f>_xlfn.XLOOKUP(A3668,[3]!Table13456[No заказа],[3]!Table13456[Дата
отправки],"",0,1)</f>
        <v>45698</v>
      </c>
      <c r="C3668" s="3"/>
      <c r="D3668" s="3"/>
      <c r="F3668" s="5">
        <f>_xlfn.XLOOKUP(A3668,[3]!Table13456[No заказа],[3]!Table13456[Количество],"",0,1)</f>
        <v>1</v>
      </c>
      <c r="G3668" s="5">
        <f>_xlfn.XLOOKUP(A3668,[3]!Table13456[No заказа],[3]!Table13456[Цена],"",0,1)</f>
        <v>14990</v>
      </c>
      <c r="H3668" s="2" t="str">
        <f>M01_SETTINGS!$F$2</f>
        <v>KASPI</v>
      </c>
    </row>
    <row r="3669" spans="1:8" x14ac:dyDescent="0.35">
      <c r="A3669" s="2">
        <v>494729603</v>
      </c>
      <c r="B3669" s="3">
        <f>_xlfn.XLOOKUP(A3669,[3]!Table13456[No заказа],[3]!Table13456[Дата
отправки],"",0,1)</f>
        <v>45698</v>
      </c>
      <c r="C3669" s="3"/>
      <c r="D3669" s="3"/>
      <c r="F3669" s="5">
        <f>_xlfn.XLOOKUP(A3669,[3]!Table13456[No заказа],[3]!Table13456[Количество],"",0,1)</f>
        <v>1</v>
      </c>
      <c r="G3669" s="5">
        <f>_xlfn.XLOOKUP(A3669,[3]!Table13456[No заказа],[3]!Table13456[Цена],"",0,1)</f>
        <v>14990</v>
      </c>
      <c r="H3669" s="2" t="str">
        <f>M01_SETTINGS!$F$2</f>
        <v>KASPI</v>
      </c>
    </row>
    <row r="3670" spans="1:8" x14ac:dyDescent="0.35">
      <c r="A3670" s="2">
        <v>494595900</v>
      </c>
      <c r="B3670" s="3">
        <f>_xlfn.XLOOKUP(A3670,[3]!Table13456[No заказа],[3]!Table13456[Дата
отправки],"",0,1)</f>
        <v>45698</v>
      </c>
      <c r="C3670" s="3"/>
      <c r="D3670" s="3"/>
      <c r="F3670" s="5">
        <f>_xlfn.XLOOKUP(A3670,[3]!Table13456[No заказа],[3]!Table13456[Количество],"",0,1)</f>
        <v>2</v>
      </c>
      <c r="G3670" s="5">
        <f>_xlfn.XLOOKUP(A3670,[3]!Table13456[No заказа],[3]!Table13456[Цена],"",0,1)</f>
        <v>54801</v>
      </c>
      <c r="H3670" s="2" t="str">
        <f>M01_SETTINGS!$F$2</f>
        <v>KASPI</v>
      </c>
    </row>
    <row r="3671" spans="1:8" x14ac:dyDescent="0.35">
      <c r="A3671" s="2">
        <v>494595900</v>
      </c>
      <c r="B3671" s="3">
        <f>_xlfn.XLOOKUP(A3671,[3]!Table13456[No заказа],[3]!Table13456[Дата
отправки],"",0,1)</f>
        <v>45698</v>
      </c>
      <c r="C3671" s="3"/>
      <c r="D3671" s="3"/>
      <c r="F3671" s="5">
        <f>_xlfn.XLOOKUP(A3671,[3]!Table13456[No заказа],[3]!Table13456[Количество],"",0,1)</f>
        <v>2</v>
      </c>
      <c r="G3671" s="5">
        <f>_xlfn.XLOOKUP(A3671,[3]!Table13456[No заказа],[3]!Table13456[Цена],"",0,1)</f>
        <v>54801</v>
      </c>
      <c r="H3671" s="2" t="str">
        <f>M01_SETTINGS!$F$2</f>
        <v>KASPI</v>
      </c>
    </row>
    <row r="3672" spans="1:8" x14ac:dyDescent="0.35">
      <c r="A3672" s="2">
        <v>494828306</v>
      </c>
      <c r="B3672" s="3">
        <f>_xlfn.XLOOKUP(A3672,[3]!Table13456[No заказа],[3]!Table13456[Дата
отправки],"",0,1)</f>
        <v>45698</v>
      </c>
      <c r="C3672" s="3"/>
      <c r="D3672" s="3"/>
      <c r="F3672" s="5">
        <f>_xlfn.XLOOKUP(A3672,[3]!Table13456[No заказа],[3]!Table13456[Количество],"",0,1)</f>
        <v>1</v>
      </c>
      <c r="G3672" s="5">
        <f>_xlfn.XLOOKUP(A3672,[3]!Table13456[No заказа],[3]!Table13456[Цена],"",0,1)</f>
        <v>26000</v>
      </c>
      <c r="H3672" s="2" t="str">
        <f>M01_SETTINGS!$F$2</f>
        <v>KASPI</v>
      </c>
    </row>
    <row r="3673" spans="1:8" x14ac:dyDescent="0.35">
      <c r="A3673" s="2">
        <v>493885678</v>
      </c>
      <c r="B3673" s="3">
        <f>_xlfn.XLOOKUP(A3673,[3]!Table13456[No заказа],[3]!Table13456[Дата
отправки],"",0,1)</f>
        <v>45697</v>
      </c>
      <c r="C3673" s="3"/>
      <c r="D3673" s="3"/>
      <c r="F3673" s="5">
        <f>_xlfn.XLOOKUP(A3673,[3]!Table13456[No заказа],[3]!Table13456[Количество],"",0,1)</f>
        <v>1</v>
      </c>
      <c r="G3673" s="5">
        <f>_xlfn.XLOOKUP(A3673,[3]!Table13456[No заказа],[3]!Table13456[Цена],"",0,1)</f>
        <v>7478</v>
      </c>
      <c r="H3673" s="2" t="str">
        <f>M01_SETTINGS!$F$2</f>
        <v>KASPI</v>
      </c>
    </row>
    <row r="3674" spans="1:8" x14ac:dyDescent="0.35">
      <c r="A3674" s="2">
        <v>493839616</v>
      </c>
      <c r="B3674" s="3">
        <f>_xlfn.XLOOKUP(A3674,[3]!Table13456[No заказа],[3]!Table13456[Дата
отправки],"",0,1)</f>
        <v>45697</v>
      </c>
      <c r="C3674" s="3"/>
      <c r="D3674" s="3"/>
      <c r="F3674" s="5">
        <f>_xlfn.XLOOKUP(A3674,[3]!Table13456[No заказа],[3]!Table13456[Количество],"",0,1)</f>
        <v>1</v>
      </c>
      <c r="G3674" s="5">
        <f>_xlfn.XLOOKUP(A3674,[3]!Table13456[No заказа],[3]!Table13456[Цена],"",0,1)</f>
        <v>55186</v>
      </c>
      <c r="H3674" s="2" t="str">
        <f>M01_SETTINGS!$F$2</f>
        <v>KASPI</v>
      </c>
    </row>
    <row r="3675" spans="1:8" x14ac:dyDescent="0.35">
      <c r="A3675" s="2">
        <v>493870605</v>
      </c>
      <c r="B3675" s="3">
        <f>_xlfn.XLOOKUP(A3675,[3]!Table13456[No заказа],[3]!Table13456[Дата
отправки],"",0,1)</f>
        <v>45697</v>
      </c>
      <c r="C3675" s="3"/>
      <c r="D3675" s="3"/>
      <c r="F3675" s="5">
        <f>_xlfn.XLOOKUP(A3675,[3]!Table13456[No заказа],[3]!Table13456[Количество],"",0,1)</f>
        <v>1</v>
      </c>
      <c r="G3675" s="5">
        <f>_xlfn.XLOOKUP(A3675,[3]!Table13456[No заказа],[3]!Table13456[Цена],"",0,1)</f>
        <v>23068</v>
      </c>
      <c r="H3675" s="2" t="str">
        <f>M01_SETTINGS!$F$2</f>
        <v>KASPI</v>
      </c>
    </row>
    <row r="3676" spans="1:8" x14ac:dyDescent="0.35">
      <c r="A3676" s="2">
        <v>493826319</v>
      </c>
      <c r="B3676" s="3">
        <f>_xlfn.XLOOKUP(A3676,[3]!Table13456[No заказа],[3]!Table13456[Дата
отправки],"",0,1)</f>
        <v>45697</v>
      </c>
      <c r="C3676" s="3"/>
      <c r="D3676" s="3"/>
      <c r="F3676" s="5">
        <f>_xlfn.XLOOKUP(A3676,[3]!Table13456[No заказа],[3]!Table13456[Количество],"",0,1)</f>
        <v>1</v>
      </c>
      <c r="G3676" s="5">
        <f>_xlfn.XLOOKUP(A3676,[3]!Table13456[No заказа],[3]!Table13456[Цена],"",0,1)</f>
        <v>20143</v>
      </c>
      <c r="H3676" s="2" t="str">
        <f>M01_SETTINGS!$F$2</f>
        <v>KASPI</v>
      </c>
    </row>
    <row r="3677" spans="1:8" x14ac:dyDescent="0.35">
      <c r="A3677" s="2">
        <v>493637071</v>
      </c>
      <c r="B3677" s="3">
        <f>_xlfn.XLOOKUP(A3677,[3]!Table13456[No заказа],[3]!Table13456[Дата
отправки],"",0,1)</f>
        <v>45696</v>
      </c>
      <c r="C3677" s="3"/>
      <c r="D3677" s="3"/>
      <c r="F3677" s="5">
        <f>_xlfn.XLOOKUP(A3677,[3]!Table13456[No заказа],[3]!Table13456[Количество],"",0,1)</f>
        <v>1</v>
      </c>
      <c r="G3677" s="5">
        <f>_xlfn.XLOOKUP(A3677,[3]!Table13456[No заказа],[3]!Table13456[Цена],"",0,1)</f>
        <v>7478</v>
      </c>
      <c r="H3677" s="2" t="str">
        <f>M01_SETTINGS!$F$2</f>
        <v>KASPI</v>
      </c>
    </row>
    <row r="3678" spans="1:8" x14ac:dyDescent="0.35">
      <c r="A3678" s="2">
        <v>493782671</v>
      </c>
      <c r="B3678" s="3">
        <f>_xlfn.XLOOKUP(A3678,[3]!Table13456[No заказа],[3]!Table13456[Дата
отправки],"",0,1)</f>
        <v>45696</v>
      </c>
      <c r="C3678" s="3"/>
      <c r="D3678" s="3"/>
      <c r="F3678" s="5">
        <f>_xlfn.XLOOKUP(A3678,[3]!Table13456[No заказа],[3]!Table13456[Количество],"",0,1)</f>
        <v>1</v>
      </c>
      <c r="G3678" s="5">
        <f>_xlfn.XLOOKUP(A3678,[3]!Table13456[No заказа],[3]!Table13456[Цена],"",0,1)</f>
        <v>14990</v>
      </c>
      <c r="H3678" s="2" t="str">
        <f>M01_SETTINGS!$F$2</f>
        <v>KASPI</v>
      </c>
    </row>
    <row r="3679" spans="1:8" x14ac:dyDescent="0.35">
      <c r="A3679" s="2">
        <v>493311667</v>
      </c>
      <c r="B3679" s="3">
        <f>_xlfn.XLOOKUP(A3679,[3]!Table13456[No заказа],[3]!Table13456[Дата
отправки],"",0,1)</f>
        <v>45696</v>
      </c>
      <c r="C3679" s="3"/>
      <c r="D3679" s="3"/>
      <c r="F3679" s="5">
        <f>_xlfn.XLOOKUP(A3679,[3]!Table13456[No заказа],[3]!Table13456[Количество],"",0,1)</f>
        <v>1</v>
      </c>
      <c r="G3679" s="5">
        <f>_xlfn.XLOOKUP(A3679,[3]!Table13456[No заказа],[3]!Table13456[Цена],"",0,1)</f>
        <v>14990</v>
      </c>
      <c r="H3679" s="2" t="str">
        <f>M01_SETTINGS!$F$2</f>
        <v>KASPI</v>
      </c>
    </row>
    <row r="3680" spans="1:8" x14ac:dyDescent="0.35">
      <c r="A3680" s="2">
        <v>493807203</v>
      </c>
      <c r="B3680" s="3">
        <f>_xlfn.XLOOKUP(A3680,[3]!Table13456[No заказа],[3]!Table13456[Дата
отправки],"",0,1)</f>
        <v>45696</v>
      </c>
      <c r="C3680" s="3"/>
      <c r="D3680" s="3"/>
      <c r="F3680" s="5">
        <f>_xlfn.XLOOKUP(A3680,[3]!Table13456[No заказа],[3]!Table13456[Количество],"",0,1)</f>
        <v>1</v>
      </c>
      <c r="G3680" s="5">
        <f>_xlfn.XLOOKUP(A3680,[3]!Table13456[No заказа],[3]!Table13456[Цена],"",0,1)</f>
        <v>20307</v>
      </c>
      <c r="H3680" s="2" t="str">
        <f>M01_SETTINGS!$F$2</f>
        <v>KASPI</v>
      </c>
    </row>
    <row r="3681" spans="1:8" x14ac:dyDescent="0.35">
      <c r="A3681" s="2">
        <v>493794746</v>
      </c>
      <c r="B3681" s="3">
        <f>_xlfn.XLOOKUP(A3681,[3]!Table13456[No заказа],[3]!Table13456[Дата
отправки],"",0,1)</f>
        <v>45696</v>
      </c>
      <c r="C3681" s="3"/>
      <c r="D3681" s="3"/>
      <c r="F3681" s="5">
        <f>_xlfn.XLOOKUP(A3681,[3]!Table13456[No заказа],[3]!Table13456[Количество],"",0,1)</f>
        <v>1</v>
      </c>
      <c r="G3681" s="5">
        <f>_xlfn.XLOOKUP(A3681,[3]!Table13456[No заказа],[3]!Table13456[Цена],"",0,1)</f>
        <v>20433</v>
      </c>
      <c r="H3681" s="2" t="str">
        <f>M01_SETTINGS!$F$2</f>
        <v>KASPI</v>
      </c>
    </row>
    <row r="3682" spans="1:8" x14ac:dyDescent="0.35">
      <c r="A3682" s="2">
        <v>493749221</v>
      </c>
      <c r="B3682" s="3">
        <f>_xlfn.XLOOKUP(A3682,[3]!Table13456[No заказа],[3]!Table13456[Дата
отправки],"",0,1)</f>
        <v>45696</v>
      </c>
      <c r="C3682" s="3"/>
      <c r="D3682" s="3"/>
      <c r="F3682" s="5">
        <f>_xlfn.XLOOKUP(A3682,[3]!Table13456[No заказа],[3]!Table13456[Количество],"",0,1)</f>
        <v>1</v>
      </c>
      <c r="G3682" s="5">
        <f>_xlfn.XLOOKUP(A3682,[3]!Table13456[No заказа],[3]!Table13456[Цена],"",0,1)</f>
        <v>20693</v>
      </c>
      <c r="H3682" s="2" t="str">
        <f>M01_SETTINGS!$F$2</f>
        <v>KASPI</v>
      </c>
    </row>
    <row r="3683" spans="1:8" x14ac:dyDescent="0.35">
      <c r="A3683" s="2">
        <v>492947712</v>
      </c>
      <c r="B3683" s="3">
        <f>_xlfn.XLOOKUP(A3683,[3]!Table13456[No заказа],[3]!Table13456[Дата
отправки],"",0,1)</f>
        <v>45695</v>
      </c>
      <c r="C3683" s="3"/>
      <c r="D3683" s="3"/>
      <c r="F3683" s="5">
        <f>_xlfn.XLOOKUP(A3683,[3]!Table13456[No заказа],[3]!Table13456[Количество],"",0,1)</f>
        <v>1</v>
      </c>
      <c r="G3683" s="5">
        <f>_xlfn.XLOOKUP(A3683,[3]!Table13456[No заказа],[3]!Table13456[Цена],"",0,1)</f>
        <v>14990</v>
      </c>
      <c r="H3683" s="2" t="str">
        <f>M01_SETTINGS!$F$2</f>
        <v>KASPI</v>
      </c>
    </row>
    <row r="3684" spans="1:8" x14ac:dyDescent="0.35">
      <c r="A3684" s="2">
        <v>493079946</v>
      </c>
      <c r="B3684" s="3">
        <f>_xlfn.XLOOKUP(A3684,[3]!Table13456[No заказа],[3]!Table13456[Дата
отправки],"",0,1)</f>
        <v>45695</v>
      </c>
      <c r="C3684" s="3"/>
      <c r="D3684" s="3"/>
      <c r="F3684" s="5">
        <f>_xlfn.XLOOKUP(A3684,[3]!Table13456[No заказа],[3]!Table13456[Количество],"",0,1)</f>
        <v>1</v>
      </c>
      <c r="G3684" s="5">
        <f>_xlfn.XLOOKUP(A3684,[3]!Table13456[No заказа],[3]!Table13456[Цена],"",0,1)</f>
        <v>14990</v>
      </c>
      <c r="H3684" s="2" t="str">
        <f>M01_SETTINGS!$F$2</f>
        <v>KASPI</v>
      </c>
    </row>
    <row r="3685" spans="1:8" x14ac:dyDescent="0.35">
      <c r="A3685" s="2">
        <v>493005276</v>
      </c>
      <c r="B3685" s="3">
        <f>_xlfn.XLOOKUP(A3685,[3]!Table13456[No заказа],[3]!Table13456[Дата
отправки],"",0,1)</f>
        <v>45695</v>
      </c>
      <c r="C3685" s="3"/>
      <c r="D3685" s="3"/>
      <c r="F3685" s="5">
        <f>_xlfn.XLOOKUP(A3685,[3]!Table13456[No заказа],[3]!Table13456[Количество],"",0,1)</f>
        <v>1</v>
      </c>
      <c r="G3685" s="5">
        <f>_xlfn.XLOOKUP(A3685,[3]!Table13456[No заказа],[3]!Table13456[Цена],"",0,1)</f>
        <v>14990</v>
      </c>
      <c r="H3685" s="2" t="str">
        <f>M01_SETTINGS!$F$2</f>
        <v>KASPI</v>
      </c>
    </row>
    <row r="3686" spans="1:8" x14ac:dyDescent="0.35">
      <c r="A3686" s="2">
        <v>492718771</v>
      </c>
      <c r="B3686" s="3">
        <f>_xlfn.XLOOKUP(A3686,[3]!Table13456[No заказа],[3]!Table13456[Дата
отправки],"",0,1)</f>
        <v>45695</v>
      </c>
      <c r="C3686" s="3"/>
      <c r="D3686" s="3"/>
      <c r="F3686" s="5">
        <f>_xlfn.XLOOKUP(A3686,[3]!Table13456[No заказа],[3]!Table13456[Количество],"",0,1)</f>
        <v>1</v>
      </c>
      <c r="G3686" s="5">
        <f>_xlfn.XLOOKUP(A3686,[3]!Table13456[No заказа],[3]!Table13456[Цена],"",0,1)</f>
        <v>14990</v>
      </c>
      <c r="H3686" s="2" t="str">
        <f>M01_SETTINGS!$F$2</f>
        <v>KASPI</v>
      </c>
    </row>
    <row r="3687" spans="1:8" x14ac:dyDescent="0.35">
      <c r="A3687" s="2">
        <v>493013467</v>
      </c>
      <c r="B3687" s="3">
        <f>_xlfn.XLOOKUP(A3687,[3]!Table13456[No заказа],[3]!Table13456[Дата
отправки],"",0,1)</f>
        <v>45695</v>
      </c>
      <c r="C3687" s="3"/>
      <c r="D3687" s="3"/>
      <c r="F3687" s="5">
        <f>_xlfn.XLOOKUP(A3687,[3]!Table13456[No заказа],[3]!Table13456[Количество],"",0,1)</f>
        <v>1</v>
      </c>
      <c r="G3687" s="5">
        <f>_xlfn.XLOOKUP(A3687,[3]!Table13456[No заказа],[3]!Table13456[Цена],"",0,1)</f>
        <v>14990</v>
      </c>
      <c r="H3687" s="2" t="str">
        <f>M01_SETTINGS!$F$2</f>
        <v>KASPI</v>
      </c>
    </row>
    <row r="3688" spans="1:8" x14ac:dyDescent="0.35">
      <c r="A3688" s="2">
        <v>492251488</v>
      </c>
      <c r="B3688" s="3">
        <f>_xlfn.XLOOKUP(A3688,[3]!Table13456[No заказа],[3]!Table13456[Дата
отправки],"",0,1)</f>
        <v>45694</v>
      </c>
      <c r="C3688" s="3"/>
      <c r="D3688" s="3"/>
      <c r="F3688" s="5">
        <f>_xlfn.XLOOKUP(A3688,[3]!Table13456[No заказа],[3]!Table13456[Количество],"",0,1)</f>
        <v>1</v>
      </c>
      <c r="G3688" s="5">
        <f>_xlfn.XLOOKUP(A3688,[3]!Table13456[No заказа],[3]!Table13456[Цена],"",0,1)</f>
        <v>8989</v>
      </c>
      <c r="H3688" s="2" t="str">
        <f>M01_SETTINGS!$F$2</f>
        <v>KASPI</v>
      </c>
    </row>
    <row r="3689" spans="1:8" x14ac:dyDescent="0.35">
      <c r="A3689" s="2">
        <v>492066081</v>
      </c>
      <c r="B3689" s="3">
        <f>_xlfn.XLOOKUP(A3689,[3]!Table13456[No заказа],[3]!Table13456[Дата
отправки],"",0,1)</f>
        <v>45694</v>
      </c>
      <c r="C3689" s="3"/>
      <c r="D3689" s="3"/>
      <c r="F3689" s="5">
        <f>_xlfn.XLOOKUP(A3689,[3]!Table13456[No заказа],[3]!Table13456[Количество],"",0,1)</f>
        <v>1</v>
      </c>
      <c r="G3689" s="5">
        <f>_xlfn.XLOOKUP(A3689,[3]!Table13456[No заказа],[3]!Table13456[Цена],"",0,1)</f>
        <v>14990</v>
      </c>
      <c r="H3689" s="2" t="str">
        <f>M01_SETTINGS!$F$2</f>
        <v>KASPI</v>
      </c>
    </row>
    <row r="3690" spans="1:8" x14ac:dyDescent="0.35">
      <c r="A3690" s="2">
        <v>492332734</v>
      </c>
      <c r="B3690" s="3">
        <f>_xlfn.XLOOKUP(A3690,[3]!Table13456[No заказа],[3]!Table13456[Дата
отправки],"",0,1)</f>
        <v>45694</v>
      </c>
      <c r="C3690" s="3"/>
      <c r="D3690" s="3"/>
      <c r="F3690" s="5">
        <f>_xlfn.XLOOKUP(A3690,[3]!Table13456[No заказа],[3]!Table13456[Количество],"",0,1)</f>
        <v>1</v>
      </c>
      <c r="G3690" s="5">
        <f>_xlfn.XLOOKUP(A3690,[3]!Table13456[No заказа],[3]!Table13456[Цена],"",0,1)</f>
        <v>14990</v>
      </c>
      <c r="H3690" s="2" t="str">
        <f>M01_SETTINGS!$F$2</f>
        <v>KASPI</v>
      </c>
    </row>
    <row r="3691" spans="1:8" x14ac:dyDescent="0.35">
      <c r="A3691" s="2">
        <v>491563540</v>
      </c>
      <c r="B3691" s="3">
        <f>_xlfn.XLOOKUP(A3691,[3]!Table13456[No заказа],[3]!Table13456[Дата
отправки],"",0,1)</f>
        <v>45693</v>
      </c>
      <c r="C3691" s="3"/>
      <c r="D3691" s="3"/>
      <c r="F3691" s="5">
        <f>_xlfn.XLOOKUP(A3691,[3]!Table13456[No заказа],[3]!Table13456[Количество],"",0,1)</f>
        <v>1</v>
      </c>
      <c r="G3691" s="5">
        <f>_xlfn.XLOOKUP(A3691,[3]!Table13456[No заказа],[3]!Table13456[Цена],"",0,1)</f>
        <v>7448</v>
      </c>
      <c r="H3691" s="2" t="str">
        <f>M01_SETTINGS!$F$2</f>
        <v>KASPI</v>
      </c>
    </row>
    <row r="3692" spans="1:8" x14ac:dyDescent="0.35">
      <c r="A3692" s="2">
        <v>491867602</v>
      </c>
      <c r="B3692" s="3">
        <f>_xlfn.XLOOKUP(A3692,[3]!Table13456[No заказа],[3]!Table13456[Дата
отправки],"",0,1)</f>
        <v>45693</v>
      </c>
      <c r="C3692" s="3"/>
      <c r="D3692" s="3"/>
      <c r="F3692" s="5">
        <f>_xlfn.XLOOKUP(A3692,[3]!Table13456[No заказа],[3]!Table13456[Количество],"",0,1)</f>
        <v>1</v>
      </c>
      <c r="G3692" s="5">
        <f>_xlfn.XLOOKUP(A3692,[3]!Table13456[No заказа],[3]!Table13456[Цена],"",0,1)</f>
        <v>14990</v>
      </c>
      <c r="H3692" s="2" t="str">
        <f>M01_SETTINGS!$F$2</f>
        <v>KASPI</v>
      </c>
    </row>
    <row r="3693" spans="1:8" x14ac:dyDescent="0.35">
      <c r="A3693" s="2">
        <v>491382609</v>
      </c>
      <c r="B3693" s="3">
        <f>_xlfn.XLOOKUP(A3693,[3]!Table13456[No заказа],[3]!Table13456[Дата
отправки],"",0,1)</f>
        <v>45693</v>
      </c>
      <c r="C3693" s="3"/>
      <c r="D3693" s="3"/>
      <c r="F3693" s="5">
        <f>_xlfn.XLOOKUP(A3693,[3]!Table13456[No заказа],[3]!Table13456[Количество],"",0,1)</f>
        <v>1</v>
      </c>
      <c r="G3693" s="5">
        <f>_xlfn.XLOOKUP(A3693,[3]!Table13456[No заказа],[3]!Table13456[Цена],"",0,1)</f>
        <v>14990</v>
      </c>
      <c r="H3693" s="2" t="str">
        <f>M01_SETTINGS!$F$2</f>
        <v>KASPI</v>
      </c>
    </row>
    <row r="3694" spans="1:8" x14ac:dyDescent="0.35">
      <c r="A3694" s="2">
        <v>491607181</v>
      </c>
      <c r="B3694" s="3">
        <f>_xlfn.XLOOKUP(A3694,[3]!Table13456[No заказа],[3]!Table13456[Дата
отправки],"",0,1)</f>
        <v>45693</v>
      </c>
      <c r="C3694" s="3"/>
      <c r="D3694" s="3"/>
      <c r="F3694" s="5">
        <f>_xlfn.XLOOKUP(A3694,[3]!Table13456[No заказа],[3]!Table13456[Количество],"",0,1)</f>
        <v>1</v>
      </c>
      <c r="G3694" s="5">
        <f>_xlfn.XLOOKUP(A3694,[3]!Table13456[No заказа],[3]!Table13456[Цена],"",0,1)</f>
        <v>14990</v>
      </c>
      <c r="H3694" s="2" t="str">
        <f>M01_SETTINGS!$F$2</f>
        <v>KASPI</v>
      </c>
    </row>
    <row r="3695" spans="1:8" x14ac:dyDescent="0.35">
      <c r="A3695" s="2">
        <v>491341101</v>
      </c>
      <c r="B3695" s="3">
        <f>_xlfn.XLOOKUP(A3695,[3]!Table13456[No заказа],[3]!Table13456[Дата
отправки],"",0,1)</f>
        <v>45692</v>
      </c>
      <c r="C3695" s="3"/>
      <c r="D3695" s="3"/>
      <c r="F3695" s="5">
        <f>_xlfn.XLOOKUP(A3695,[3]!Table13456[No заказа],[3]!Table13456[Количество],"",0,1)</f>
        <v>1</v>
      </c>
      <c r="G3695" s="5">
        <f>_xlfn.XLOOKUP(A3695,[3]!Table13456[No заказа],[3]!Table13456[Цена],"",0,1)</f>
        <v>8990</v>
      </c>
      <c r="H3695" s="2" t="str">
        <f>M01_SETTINGS!$F$2</f>
        <v>KASPI</v>
      </c>
    </row>
    <row r="3696" spans="1:8" x14ac:dyDescent="0.35">
      <c r="A3696" s="2">
        <v>491167710</v>
      </c>
      <c r="B3696" s="3">
        <f>_xlfn.XLOOKUP(A3696,[3]!Table13456[No заказа],[3]!Table13456[Дата
отправки],"",0,1)</f>
        <v>45692</v>
      </c>
      <c r="C3696" s="3"/>
      <c r="D3696" s="3"/>
      <c r="F3696" s="5">
        <f>_xlfn.XLOOKUP(A3696,[3]!Table13456[No заказа],[3]!Table13456[Количество],"",0,1)</f>
        <v>1</v>
      </c>
      <c r="G3696" s="5">
        <f>_xlfn.XLOOKUP(A3696,[3]!Table13456[No заказа],[3]!Table13456[Цена],"",0,1)</f>
        <v>9500</v>
      </c>
      <c r="H3696" s="2" t="str">
        <f>M01_SETTINGS!$F$2</f>
        <v>KASPI</v>
      </c>
    </row>
    <row r="3697" spans="1:8" x14ac:dyDescent="0.35">
      <c r="A3697" s="2">
        <v>490927757</v>
      </c>
      <c r="B3697" s="3">
        <f>_xlfn.XLOOKUP(A3697,[3]!Table13456[No заказа],[3]!Table13456[Дата
отправки],"",0,1)</f>
        <v>45692</v>
      </c>
      <c r="C3697" s="3"/>
      <c r="D3697" s="3"/>
      <c r="F3697" s="5">
        <f>_xlfn.XLOOKUP(A3697,[3]!Table13456[No заказа],[3]!Table13456[Количество],"",0,1)</f>
        <v>1</v>
      </c>
      <c r="G3697" s="5">
        <f>_xlfn.XLOOKUP(A3697,[3]!Table13456[No заказа],[3]!Table13456[Цена],"",0,1)</f>
        <v>8996</v>
      </c>
      <c r="H3697" s="2" t="str">
        <f>M01_SETTINGS!$F$2</f>
        <v>KASPI</v>
      </c>
    </row>
    <row r="3698" spans="1:8" x14ac:dyDescent="0.35">
      <c r="A3698" s="2">
        <v>490864086</v>
      </c>
      <c r="B3698" s="3">
        <f>_xlfn.XLOOKUP(A3698,[3]!Table13456[No заказа],[3]!Table13456[Дата
отправки],"",0,1)</f>
        <v>45692</v>
      </c>
      <c r="C3698" s="3"/>
      <c r="D3698" s="3"/>
      <c r="F3698" s="5">
        <f>_xlfn.XLOOKUP(A3698,[3]!Table13456[No заказа],[3]!Table13456[Количество],"",0,1)</f>
        <v>1</v>
      </c>
      <c r="G3698" s="5">
        <f>_xlfn.XLOOKUP(A3698,[3]!Table13456[No заказа],[3]!Table13456[Цена],"",0,1)</f>
        <v>13500</v>
      </c>
      <c r="H3698" s="2" t="str">
        <f>M01_SETTINGS!$F$2</f>
        <v>KASPI</v>
      </c>
    </row>
    <row r="3699" spans="1:8" x14ac:dyDescent="0.35">
      <c r="A3699" s="2">
        <v>491010555</v>
      </c>
      <c r="B3699" s="3">
        <f>_xlfn.XLOOKUP(A3699,[3]!Table13456[No заказа],[3]!Table13456[Дата
отправки],"",0,1)</f>
        <v>45692</v>
      </c>
      <c r="C3699" s="3"/>
      <c r="D3699" s="3"/>
      <c r="F3699" s="5">
        <f>_xlfn.XLOOKUP(A3699,[3]!Table13456[No заказа],[3]!Table13456[Количество],"",0,1)</f>
        <v>1</v>
      </c>
      <c r="G3699" s="5">
        <f>_xlfn.XLOOKUP(A3699,[3]!Table13456[No заказа],[3]!Table13456[Цена],"",0,1)</f>
        <v>8990</v>
      </c>
      <c r="H3699" s="2" t="str">
        <f>M01_SETTINGS!$F$2</f>
        <v>KASPI</v>
      </c>
    </row>
    <row r="3700" spans="1:8" x14ac:dyDescent="0.35">
      <c r="A3700" s="2">
        <v>491292586</v>
      </c>
      <c r="B3700" s="3">
        <f>_xlfn.XLOOKUP(A3700,[3]!Table13456[No заказа],[3]!Table13456[Дата
отправки],"",0,1)</f>
        <v>45692</v>
      </c>
      <c r="C3700" s="3"/>
      <c r="D3700" s="3"/>
      <c r="F3700" s="5">
        <f>_xlfn.XLOOKUP(A3700,[3]!Table13456[No заказа],[3]!Table13456[Количество],"",0,1)</f>
        <v>1</v>
      </c>
      <c r="G3700" s="5">
        <f>_xlfn.XLOOKUP(A3700,[3]!Table13456[No заказа],[3]!Table13456[Цена],"",0,1)</f>
        <v>9982</v>
      </c>
      <c r="H3700" s="2" t="str">
        <f>M01_SETTINGS!$F$2</f>
        <v>KASPI</v>
      </c>
    </row>
    <row r="3701" spans="1:8" x14ac:dyDescent="0.35">
      <c r="A3701" s="2">
        <v>491226464</v>
      </c>
      <c r="B3701" s="3">
        <f>_xlfn.XLOOKUP(A3701,[3]!Table13456[No заказа],[3]!Table13456[Дата
отправки],"",0,1)</f>
        <v>45692</v>
      </c>
      <c r="C3701" s="3"/>
      <c r="D3701" s="3"/>
      <c r="F3701" s="5">
        <f>_xlfn.XLOOKUP(A3701,[3]!Table13456[No заказа],[3]!Table13456[Количество],"",0,1)</f>
        <v>1</v>
      </c>
      <c r="G3701" s="5">
        <f>_xlfn.XLOOKUP(A3701,[3]!Table13456[No заказа],[3]!Table13456[Цена],"",0,1)</f>
        <v>9982</v>
      </c>
      <c r="H3701" s="2" t="str">
        <f>M01_SETTINGS!$F$2</f>
        <v>KASPI</v>
      </c>
    </row>
    <row r="3702" spans="1:8" x14ac:dyDescent="0.35">
      <c r="A3702" s="2">
        <v>491060813</v>
      </c>
      <c r="B3702" s="3">
        <f>_xlfn.XLOOKUP(A3702,[3]!Table13456[No заказа],[3]!Table13456[Дата
отправки],"",0,1)</f>
        <v>45692</v>
      </c>
      <c r="C3702" s="3"/>
      <c r="D3702" s="3"/>
      <c r="F3702" s="5">
        <f>_xlfn.XLOOKUP(A3702,[3]!Table13456[No заказа],[3]!Table13456[Количество],"",0,1)</f>
        <v>1</v>
      </c>
      <c r="G3702" s="5">
        <f>_xlfn.XLOOKUP(A3702,[3]!Table13456[No заказа],[3]!Table13456[Цена],"",0,1)</f>
        <v>9982</v>
      </c>
      <c r="H3702" s="2" t="str">
        <f>M01_SETTINGS!$F$2</f>
        <v>KASPI</v>
      </c>
    </row>
    <row r="3703" spans="1:8" x14ac:dyDescent="0.35">
      <c r="A3703" s="2">
        <v>491210487</v>
      </c>
      <c r="B3703" s="3">
        <f>_xlfn.XLOOKUP(A3703,[3]!Table13456[No заказа],[3]!Table13456[Дата
отправки],"",0,1)</f>
        <v>45692</v>
      </c>
      <c r="C3703" s="3"/>
      <c r="D3703" s="3"/>
      <c r="F3703" s="5">
        <f>_xlfn.XLOOKUP(A3703,[3]!Table13456[No заказа],[3]!Table13456[Количество],"",0,1)</f>
        <v>1</v>
      </c>
      <c r="G3703" s="5">
        <f>_xlfn.XLOOKUP(A3703,[3]!Table13456[No заказа],[3]!Table13456[Цена],"",0,1)</f>
        <v>14990</v>
      </c>
      <c r="H3703" s="2" t="str">
        <f>M01_SETTINGS!$F$2</f>
        <v>KASPI</v>
      </c>
    </row>
    <row r="3704" spans="1:8" x14ac:dyDescent="0.35">
      <c r="A3704" s="2">
        <v>490922424</v>
      </c>
      <c r="B3704" s="3">
        <f>_xlfn.XLOOKUP(A3704,[3]!Table13456[No заказа],[3]!Table13456[Дата
отправки],"",0,1)</f>
        <v>45692</v>
      </c>
      <c r="C3704" s="3"/>
      <c r="D3704" s="3"/>
      <c r="F3704" s="5">
        <f>_xlfn.XLOOKUP(A3704,[3]!Table13456[No заказа],[3]!Table13456[Количество],"",0,1)</f>
        <v>1</v>
      </c>
      <c r="G3704" s="5">
        <f>_xlfn.XLOOKUP(A3704,[3]!Table13456[No заказа],[3]!Table13456[Цена],"",0,1)</f>
        <v>8999</v>
      </c>
      <c r="H3704" s="2" t="str">
        <f>M01_SETTINGS!$F$2</f>
        <v>KASPI</v>
      </c>
    </row>
    <row r="3705" spans="1:8" x14ac:dyDescent="0.35">
      <c r="A3705" s="2">
        <v>491147302</v>
      </c>
      <c r="B3705" s="3">
        <f>_xlfn.XLOOKUP(A3705,[3]!Table13456[No заказа],[3]!Table13456[Дата
отправки],"",0,1)</f>
        <v>45692</v>
      </c>
      <c r="C3705" s="3"/>
      <c r="D3705" s="3"/>
      <c r="F3705" s="5">
        <f>_xlfn.XLOOKUP(A3705,[3]!Table13456[No заказа],[3]!Table13456[Количество],"",0,1)</f>
        <v>1</v>
      </c>
      <c r="G3705" s="5">
        <f>_xlfn.XLOOKUP(A3705,[3]!Table13456[No заказа],[3]!Table13456[Цена],"",0,1)</f>
        <v>8900</v>
      </c>
      <c r="H3705" s="2" t="str">
        <f>M01_SETTINGS!$F$2</f>
        <v>KASPI</v>
      </c>
    </row>
    <row r="3706" spans="1:8" x14ac:dyDescent="0.35">
      <c r="A3706" s="2">
        <v>491233846</v>
      </c>
      <c r="B3706" s="3">
        <f>_xlfn.XLOOKUP(A3706,[3]!Table13456[No заказа],[3]!Table13456[Дата
отправки],"",0,1)</f>
        <v>45692</v>
      </c>
      <c r="C3706" s="3"/>
      <c r="D3706" s="3"/>
      <c r="F3706" s="5">
        <f>_xlfn.XLOOKUP(A3706,[3]!Table13456[No заказа],[3]!Table13456[Количество],"",0,1)</f>
        <v>1</v>
      </c>
      <c r="G3706" s="5">
        <f>_xlfn.XLOOKUP(A3706,[3]!Table13456[No заказа],[3]!Table13456[Цена],"",0,1)</f>
        <v>14990</v>
      </c>
      <c r="H3706" s="2" t="str">
        <f>M01_SETTINGS!$F$2</f>
        <v>KASPI</v>
      </c>
    </row>
    <row r="3707" spans="1:8" x14ac:dyDescent="0.35">
      <c r="A3707" s="2">
        <v>491114115</v>
      </c>
      <c r="B3707" s="3">
        <f>_xlfn.XLOOKUP(A3707,[3]!Table13456[No заказа],[3]!Table13456[Дата
отправки],"",0,1)</f>
        <v>45692</v>
      </c>
      <c r="C3707" s="3"/>
      <c r="D3707" s="3"/>
      <c r="F3707" s="5">
        <f>_xlfn.XLOOKUP(A3707,[3]!Table13456[No заказа],[3]!Table13456[Количество],"",0,1)</f>
        <v>1</v>
      </c>
      <c r="G3707" s="5">
        <f>_xlfn.XLOOKUP(A3707,[3]!Table13456[No заказа],[3]!Table13456[Цена],"",0,1)</f>
        <v>8998</v>
      </c>
      <c r="H3707" s="2" t="str">
        <f>M01_SETTINGS!$F$2</f>
        <v>KASPI</v>
      </c>
    </row>
    <row r="3708" spans="1:8" x14ac:dyDescent="0.35">
      <c r="A3708" s="2">
        <v>491026096</v>
      </c>
      <c r="B3708" s="3">
        <f>_xlfn.XLOOKUP(A3708,[3]!Table13456[No заказа],[3]!Table13456[Дата
отправки],"",0,1)</f>
        <v>45692</v>
      </c>
      <c r="C3708" s="3"/>
      <c r="D3708" s="3"/>
      <c r="F3708" s="5">
        <f>_xlfn.XLOOKUP(A3708,[3]!Table13456[No заказа],[3]!Table13456[Количество],"",0,1)</f>
        <v>1</v>
      </c>
      <c r="G3708" s="5">
        <f>_xlfn.XLOOKUP(A3708,[3]!Table13456[No заказа],[3]!Table13456[Цена],"",0,1)</f>
        <v>10894</v>
      </c>
      <c r="H3708" s="2" t="str">
        <f>M01_SETTINGS!$F$2</f>
        <v>KASPI</v>
      </c>
    </row>
    <row r="3709" spans="1:8" x14ac:dyDescent="0.35">
      <c r="A3709" s="2">
        <v>491226363</v>
      </c>
      <c r="B3709" s="3">
        <f>_xlfn.XLOOKUP(A3709,[3]!Table13456[No заказа],[3]!Table13456[Дата
отправки],"",0,1)</f>
        <v>45692</v>
      </c>
      <c r="C3709" s="3"/>
      <c r="D3709" s="3"/>
      <c r="F3709" s="5">
        <f>_xlfn.XLOOKUP(A3709,[3]!Table13456[No заказа],[3]!Table13456[Количество],"",0,1)</f>
        <v>1</v>
      </c>
      <c r="G3709" s="5">
        <f>_xlfn.XLOOKUP(A3709,[3]!Table13456[No заказа],[3]!Table13456[Цена],"",0,1)</f>
        <v>9985</v>
      </c>
      <c r="H3709" s="2" t="str">
        <f>M01_SETTINGS!$F$2</f>
        <v>KASPI</v>
      </c>
    </row>
    <row r="3710" spans="1:8" x14ac:dyDescent="0.35">
      <c r="A3710" s="2">
        <v>490895150</v>
      </c>
      <c r="B3710" s="3">
        <f>_xlfn.XLOOKUP(A3710,[3]!Table13456[No заказа],[3]!Table13456[Дата
отправки],"",0,1)</f>
        <v>45692</v>
      </c>
      <c r="C3710" s="3"/>
      <c r="D3710" s="3"/>
      <c r="F3710" s="5">
        <f>_xlfn.XLOOKUP(A3710,[3]!Table13456[No заказа],[3]!Table13456[Количество],"",0,1)</f>
        <v>1</v>
      </c>
      <c r="G3710" s="5">
        <f>_xlfn.XLOOKUP(A3710,[3]!Table13456[No заказа],[3]!Table13456[Цена],"",0,1)</f>
        <v>8999</v>
      </c>
      <c r="H3710" s="2" t="str">
        <f>M01_SETTINGS!$F$2</f>
        <v>KASPI</v>
      </c>
    </row>
    <row r="3711" spans="1:8" x14ac:dyDescent="0.35">
      <c r="A3711" s="2">
        <v>491018812</v>
      </c>
      <c r="B3711" s="3">
        <f>_xlfn.XLOOKUP(A3711,[3]!Table13456[No заказа],[3]!Table13456[Дата
отправки],"",0,1)</f>
        <v>45692</v>
      </c>
      <c r="C3711" s="3"/>
      <c r="D3711" s="3"/>
      <c r="F3711" s="5">
        <f>_xlfn.XLOOKUP(A3711,[3]!Table13456[No заказа],[3]!Table13456[Количество],"",0,1)</f>
        <v>1</v>
      </c>
      <c r="G3711" s="5">
        <f>_xlfn.XLOOKUP(A3711,[3]!Table13456[No заказа],[3]!Table13456[Цена],"",0,1)</f>
        <v>8999</v>
      </c>
      <c r="H3711" s="2" t="str">
        <f>M01_SETTINGS!$F$2</f>
        <v>KASPI</v>
      </c>
    </row>
    <row r="3712" spans="1:8" x14ac:dyDescent="0.35">
      <c r="A3712" s="2">
        <v>491088892</v>
      </c>
      <c r="B3712" s="3">
        <f>_xlfn.XLOOKUP(A3712,[3]!Table13456[No заказа],[3]!Table13456[Дата
отправки],"",0,1)</f>
        <v>45692</v>
      </c>
      <c r="C3712" s="3"/>
      <c r="D3712" s="3"/>
      <c r="F3712" s="5">
        <f>_xlfn.XLOOKUP(A3712,[3]!Table13456[No заказа],[3]!Table13456[Количество],"",0,1)</f>
        <v>1</v>
      </c>
      <c r="G3712" s="5">
        <f>_xlfn.XLOOKUP(A3712,[3]!Table13456[No заказа],[3]!Table13456[Цена],"",0,1)</f>
        <v>8799</v>
      </c>
      <c r="H3712" s="2" t="str">
        <f>M01_SETTINGS!$F$2</f>
        <v>KASPI</v>
      </c>
    </row>
    <row r="3713" spans="1:8" x14ac:dyDescent="0.35">
      <c r="A3713" s="2">
        <v>490921111</v>
      </c>
      <c r="B3713" s="3">
        <f>_xlfn.XLOOKUP(A3713,[3]!Table13456[No заказа],[3]!Table13456[Дата
отправки],"",0,1)</f>
        <v>45692</v>
      </c>
      <c r="C3713" s="3"/>
      <c r="D3713" s="3"/>
      <c r="F3713" s="5">
        <f>_xlfn.XLOOKUP(A3713,[3]!Table13456[No заказа],[3]!Table13456[Количество],"",0,1)</f>
        <v>1</v>
      </c>
      <c r="G3713" s="5">
        <f>_xlfn.XLOOKUP(A3713,[3]!Table13456[No заказа],[3]!Table13456[Цена],"",0,1)</f>
        <v>8799</v>
      </c>
      <c r="H3713" s="2" t="str">
        <f>M01_SETTINGS!$F$2</f>
        <v>KASPI</v>
      </c>
    </row>
    <row r="3714" spans="1:8" x14ac:dyDescent="0.35">
      <c r="A3714" s="2">
        <v>491058394</v>
      </c>
      <c r="B3714" s="3">
        <f>_xlfn.XLOOKUP(A3714,[3]!Table13456[No заказа],[3]!Table13456[Дата
отправки],"",0,1)</f>
        <v>45692</v>
      </c>
      <c r="C3714" s="3"/>
      <c r="D3714" s="3"/>
      <c r="F3714" s="5">
        <f>_xlfn.XLOOKUP(A3714,[3]!Table13456[No заказа],[3]!Table13456[Количество],"",0,1)</f>
        <v>1</v>
      </c>
      <c r="G3714" s="5">
        <f>_xlfn.XLOOKUP(A3714,[3]!Table13456[No заказа],[3]!Table13456[Цена],"",0,1)</f>
        <v>14990</v>
      </c>
      <c r="H3714" s="2" t="str">
        <f>M01_SETTINGS!$F$2</f>
        <v>KASPI</v>
      </c>
    </row>
    <row r="3715" spans="1:8" x14ac:dyDescent="0.35">
      <c r="A3715" s="2">
        <v>490930442</v>
      </c>
      <c r="B3715" s="3">
        <f>_xlfn.XLOOKUP(A3715,[3]!Table13456[No заказа],[3]!Table13456[Дата
отправки],"",0,1)</f>
        <v>45692</v>
      </c>
      <c r="C3715" s="3"/>
      <c r="D3715" s="3"/>
      <c r="F3715" s="5">
        <f>_xlfn.XLOOKUP(A3715,[3]!Table13456[No заказа],[3]!Table13456[Количество],"",0,1)</f>
        <v>1</v>
      </c>
      <c r="G3715" s="5">
        <f>_xlfn.XLOOKUP(A3715,[3]!Table13456[No заказа],[3]!Table13456[Цена],"",0,1)</f>
        <v>7478</v>
      </c>
      <c r="H3715" s="2" t="str">
        <f>M01_SETTINGS!$F$2</f>
        <v>KASPI</v>
      </c>
    </row>
    <row r="3716" spans="1:8" x14ac:dyDescent="0.35">
      <c r="A3716" s="2">
        <v>490664989</v>
      </c>
      <c r="B3716" s="3">
        <f>_xlfn.XLOOKUP(A3716,[3]!Table13456[No заказа],[3]!Table13456[Дата
отправки],"",0,1)</f>
        <v>45691</v>
      </c>
      <c r="C3716" s="3"/>
      <c r="D3716" s="3"/>
      <c r="F3716" s="5">
        <f>_xlfn.XLOOKUP(A3716,[3]!Table13456[No заказа],[3]!Table13456[Количество],"",0,1)</f>
        <v>1</v>
      </c>
      <c r="G3716" s="5">
        <f>_xlfn.XLOOKUP(A3716,[3]!Table13456[No заказа],[3]!Table13456[Цена],"",0,1)</f>
        <v>10804</v>
      </c>
      <c r="H3716" s="2" t="str">
        <f>M01_SETTINGS!$F$2</f>
        <v>KASPI</v>
      </c>
    </row>
    <row r="3717" spans="1:8" x14ac:dyDescent="0.35">
      <c r="A3717" s="2" t="str">
        <v>490505994-1</v>
      </c>
      <c r="B3717" s="3">
        <f>_xlfn.XLOOKUP(A3717,[3]!Table13456[No заказа],[3]!Table13456[Дата
отправки],"",0,1)</f>
        <v>45691</v>
      </c>
      <c r="C3717" s="3"/>
      <c r="D3717" s="3"/>
      <c r="F3717" s="5">
        <f>_xlfn.XLOOKUP(A3717,[3]!Table13456[No заказа],[3]!Table13456[Количество],"",0,1)</f>
        <v>2</v>
      </c>
      <c r="G3717" s="5">
        <f>_xlfn.XLOOKUP(A3717,[3]!Table13456[No заказа],[3]!Table13456[Цена],"",0,1)</f>
        <v>10832</v>
      </c>
      <c r="H3717" s="2" t="str">
        <f>M01_SETTINGS!$F$2</f>
        <v>KASPI</v>
      </c>
    </row>
    <row r="3718" spans="1:8" x14ac:dyDescent="0.35">
      <c r="A3718" s="2" t="str">
        <v>490505994-2</v>
      </c>
      <c r="B3718" s="3">
        <f>_xlfn.XLOOKUP(A3718,[3]!Table13456[No заказа],[3]!Table13456[Дата
отправки],"",0,1)</f>
        <v>45691</v>
      </c>
      <c r="C3718" s="3"/>
      <c r="D3718" s="3"/>
      <c r="F3718" s="5">
        <f>_xlfn.XLOOKUP(A3718,[3]!Table13456[No заказа],[3]!Table13456[Количество],"",0,1)</f>
        <v>2</v>
      </c>
      <c r="G3718" s="5">
        <f>_xlfn.XLOOKUP(A3718,[3]!Table13456[No заказа],[3]!Table13456[Цена],"",0,1)</f>
        <v>10832</v>
      </c>
      <c r="H3718" s="2" t="str">
        <f>M01_SETTINGS!$F$2</f>
        <v>KASPI</v>
      </c>
    </row>
    <row r="3719" spans="1:8" x14ac:dyDescent="0.35">
      <c r="A3719" s="2">
        <v>490500764</v>
      </c>
      <c r="B3719" s="3">
        <f>_xlfn.XLOOKUP(A3719,[3]!Table13456[No заказа],[3]!Table13456[Дата
отправки],"",0,1)</f>
        <v>45691</v>
      </c>
      <c r="C3719" s="3"/>
      <c r="D3719" s="3"/>
      <c r="F3719" s="5">
        <f>_xlfn.XLOOKUP(A3719,[3]!Table13456[No заказа],[3]!Table13456[Количество],"",0,1)</f>
        <v>1</v>
      </c>
      <c r="G3719" s="5">
        <f>_xlfn.XLOOKUP(A3719,[3]!Table13456[No заказа],[3]!Table13456[Цена],"",0,1)</f>
        <v>9000</v>
      </c>
      <c r="H3719" s="2" t="str">
        <f>M01_SETTINGS!$F$2</f>
        <v>KASPI</v>
      </c>
    </row>
    <row r="3720" spans="1:8" x14ac:dyDescent="0.35">
      <c r="A3720" s="2">
        <v>490733157</v>
      </c>
      <c r="B3720" s="3">
        <f>_xlfn.XLOOKUP(A3720,[3]!Table13456[No заказа],[3]!Table13456[Дата
отправки],"",0,1)</f>
        <v>45691</v>
      </c>
      <c r="C3720" s="3"/>
      <c r="D3720" s="3"/>
      <c r="F3720" s="5">
        <f>_xlfn.XLOOKUP(A3720,[3]!Table13456[No заказа],[3]!Table13456[Количество],"",0,1)</f>
        <v>1</v>
      </c>
      <c r="G3720" s="5">
        <f>_xlfn.XLOOKUP(A3720,[3]!Table13456[No заказа],[3]!Table13456[Цена],"",0,1)</f>
        <v>8999</v>
      </c>
      <c r="H3720" s="2" t="str">
        <f>M01_SETTINGS!$F$2</f>
        <v>KASPI</v>
      </c>
    </row>
    <row r="3721" spans="1:8" x14ac:dyDescent="0.35">
      <c r="A3721" s="2">
        <v>490559307</v>
      </c>
      <c r="B3721" s="3">
        <f>_xlfn.XLOOKUP(A3721,[3]!Table13456[No заказа],[3]!Table13456[Дата
отправки],"",0,1)</f>
        <v>45691</v>
      </c>
      <c r="C3721" s="3"/>
      <c r="D3721" s="3"/>
      <c r="F3721" s="5">
        <f>_xlfn.XLOOKUP(A3721,[3]!Table13456[No заказа],[3]!Table13456[Количество],"",0,1)</f>
        <v>1</v>
      </c>
      <c r="G3721" s="5">
        <f>_xlfn.XLOOKUP(A3721,[3]!Table13456[No заказа],[3]!Table13456[Цена],"",0,1)</f>
        <v>11000</v>
      </c>
      <c r="H3721" s="2" t="str">
        <f>M01_SETTINGS!$F$2</f>
        <v>KASPI</v>
      </c>
    </row>
    <row r="3722" spans="1:8" x14ac:dyDescent="0.35">
      <c r="A3722" s="2">
        <v>490681888</v>
      </c>
      <c r="B3722" s="3">
        <f>_xlfn.XLOOKUP(A3722,[3]!Table13456[No заказа],[3]!Table13456[Дата
отправки],"",0,1)</f>
        <v>45691</v>
      </c>
      <c r="C3722" s="3"/>
      <c r="D3722" s="3"/>
      <c r="F3722" s="5">
        <f>_xlfn.XLOOKUP(A3722,[3]!Table13456[No заказа],[3]!Table13456[Количество],"",0,1)</f>
        <v>1</v>
      </c>
      <c r="G3722" s="5">
        <f>_xlfn.XLOOKUP(A3722,[3]!Table13456[No заказа],[3]!Table13456[Цена],"",0,1)</f>
        <v>8999</v>
      </c>
      <c r="H3722" s="2" t="str">
        <f>M01_SETTINGS!$F$2</f>
        <v>KASPI</v>
      </c>
    </row>
    <row r="3723" spans="1:8" x14ac:dyDescent="0.35">
      <c r="A3723" s="2">
        <v>490412401</v>
      </c>
      <c r="B3723" s="3">
        <f>_xlfn.XLOOKUP(A3723,[3]!Table13456[No заказа],[3]!Table13456[Дата
отправки],"",0,1)</f>
        <v>45691</v>
      </c>
      <c r="C3723" s="3"/>
      <c r="D3723" s="3"/>
      <c r="F3723" s="5">
        <f>_xlfn.XLOOKUP(A3723,[3]!Table13456[No заказа],[3]!Table13456[Количество],"",0,1)</f>
        <v>1</v>
      </c>
      <c r="G3723" s="5">
        <f>_xlfn.XLOOKUP(A3723,[3]!Table13456[No заказа],[3]!Table13456[Цена],"",0,1)</f>
        <v>9000</v>
      </c>
      <c r="H3723" s="2" t="str">
        <f>M01_SETTINGS!$F$2</f>
        <v>KASPI</v>
      </c>
    </row>
    <row r="3724" spans="1:8" x14ac:dyDescent="0.35">
      <c r="A3724" s="2">
        <v>490231135</v>
      </c>
      <c r="B3724" s="3">
        <f>_xlfn.XLOOKUP(A3724,[3]!Table13456[No заказа],[3]!Table13456[Дата
отправки],"",0,1)</f>
        <v>45691</v>
      </c>
      <c r="C3724" s="3"/>
      <c r="D3724" s="3"/>
      <c r="F3724" s="5">
        <f>_xlfn.XLOOKUP(A3724,[3]!Table13456[No заказа],[3]!Table13456[Количество],"",0,1)</f>
        <v>1</v>
      </c>
      <c r="G3724" s="5">
        <f>_xlfn.XLOOKUP(A3724,[3]!Table13456[No заказа],[3]!Table13456[Цена],"",0,1)</f>
        <v>8800</v>
      </c>
      <c r="H3724" s="2" t="str">
        <f>M01_SETTINGS!$F$2</f>
        <v>KASPI</v>
      </c>
    </row>
    <row r="3725" spans="1:8" x14ac:dyDescent="0.35">
      <c r="A3725" s="2">
        <v>490644796</v>
      </c>
      <c r="B3725" s="3">
        <f>_xlfn.XLOOKUP(A3725,[3]!Table13456[No заказа],[3]!Table13456[Дата
отправки],"",0,1)</f>
        <v>45691</v>
      </c>
      <c r="C3725" s="3"/>
      <c r="D3725" s="3"/>
      <c r="F3725" s="5">
        <f>_xlfn.XLOOKUP(A3725,[3]!Table13456[No заказа],[3]!Table13456[Количество],"",0,1)</f>
        <v>1</v>
      </c>
      <c r="G3725" s="5">
        <f>_xlfn.XLOOKUP(A3725,[3]!Table13456[No заказа],[3]!Table13456[Цена],"",0,1)</f>
        <v>8996</v>
      </c>
      <c r="H3725" s="2" t="str">
        <f>M01_SETTINGS!$F$2</f>
        <v>KASPI</v>
      </c>
    </row>
    <row r="3726" spans="1:8" x14ac:dyDescent="0.35">
      <c r="A3726" s="2">
        <v>490384774</v>
      </c>
      <c r="B3726" s="3">
        <f>_xlfn.XLOOKUP(A3726,[3]!Table13456[No заказа],[3]!Table13456[Дата
отправки],"",0,1)</f>
        <v>45691</v>
      </c>
      <c r="C3726" s="3"/>
      <c r="D3726" s="3"/>
      <c r="F3726" s="5">
        <f>_xlfn.XLOOKUP(A3726,[3]!Table13456[No заказа],[3]!Table13456[Количество],"",0,1)</f>
        <v>1</v>
      </c>
      <c r="G3726" s="5">
        <f>_xlfn.XLOOKUP(A3726,[3]!Table13456[No заказа],[3]!Table13456[Цена],"",0,1)</f>
        <v>9000</v>
      </c>
      <c r="H3726" s="2" t="str">
        <f>M01_SETTINGS!$F$2</f>
        <v>KASPI</v>
      </c>
    </row>
    <row r="3727" spans="1:8" x14ac:dyDescent="0.35">
      <c r="A3727" s="2">
        <v>490810398</v>
      </c>
      <c r="B3727" s="3">
        <f>_xlfn.XLOOKUP(A3727,[3]!Table13456[No заказа],[3]!Table13456[Дата
отправки],"",0,1)</f>
        <v>45691</v>
      </c>
      <c r="C3727" s="3"/>
      <c r="D3727" s="3"/>
      <c r="F3727" s="5">
        <f>_xlfn.XLOOKUP(A3727,[3]!Table13456[No заказа],[3]!Table13456[Количество],"",0,1)</f>
        <v>1</v>
      </c>
      <c r="G3727" s="5">
        <f>_xlfn.XLOOKUP(A3727,[3]!Table13456[No заказа],[3]!Table13456[Цена],"",0,1)</f>
        <v>9000</v>
      </c>
      <c r="H3727" s="2" t="str">
        <f>M01_SETTINGS!$F$2</f>
        <v>KASPI</v>
      </c>
    </row>
    <row r="3728" spans="1:8" x14ac:dyDescent="0.35">
      <c r="A3728" s="2">
        <v>490440649</v>
      </c>
      <c r="B3728" s="3">
        <f>_xlfn.XLOOKUP(A3728,[3]!Table13456[No заказа],[3]!Table13456[Дата
отправки],"",0,1)</f>
        <v>45691</v>
      </c>
      <c r="C3728" s="3"/>
      <c r="D3728" s="3"/>
      <c r="F3728" s="5">
        <f>_xlfn.XLOOKUP(A3728,[3]!Table13456[No заказа],[3]!Table13456[Количество],"",0,1)</f>
        <v>1</v>
      </c>
      <c r="G3728" s="5">
        <f>_xlfn.XLOOKUP(A3728,[3]!Table13456[No заказа],[3]!Table13456[Цена],"",0,1)</f>
        <v>9000</v>
      </c>
      <c r="H3728" s="2" t="str">
        <f>M01_SETTINGS!$F$2</f>
        <v>KASPI</v>
      </c>
    </row>
    <row r="3729" spans="1:8" x14ac:dyDescent="0.35">
      <c r="A3729" s="2">
        <v>490599650</v>
      </c>
      <c r="B3729" s="3">
        <f>_xlfn.XLOOKUP(A3729,[3]!Table13456[No заказа],[3]!Table13456[Дата
отправки],"",0,1)</f>
        <v>45691</v>
      </c>
      <c r="C3729" s="3"/>
      <c r="D3729" s="3"/>
      <c r="F3729" s="5">
        <f>_xlfn.XLOOKUP(A3729,[3]!Table13456[No заказа],[3]!Table13456[Количество],"",0,1)</f>
        <v>1</v>
      </c>
      <c r="G3729" s="5">
        <f>_xlfn.XLOOKUP(A3729,[3]!Table13456[No заказа],[3]!Table13456[Цена],"",0,1)</f>
        <v>12900</v>
      </c>
      <c r="H3729" s="2" t="str">
        <f>M01_SETTINGS!$F$2</f>
        <v>KASPI</v>
      </c>
    </row>
    <row r="3730" spans="1:8" x14ac:dyDescent="0.35">
      <c r="A3730" s="2">
        <v>490750704</v>
      </c>
      <c r="B3730" s="3">
        <f>_xlfn.XLOOKUP(A3730,[3]!Table13456[No заказа],[3]!Table13456[Дата
отправки],"",0,1)</f>
        <v>45691</v>
      </c>
      <c r="C3730" s="3"/>
      <c r="D3730" s="3"/>
      <c r="F3730" s="5">
        <f>_xlfn.XLOOKUP(A3730,[3]!Table13456[No заказа],[3]!Table13456[Количество],"",0,1)</f>
        <v>1</v>
      </c>
      <c r="G3730" s="5">
        <f>_xlfn.XLOOKUP(A3730,[3]!Table13456[No заказа],[3]!Table13456[Цена],"",0,1)</f>
        <v>9000</v>
      </c>
      <c r="H3730" s="2" t="str">
        <f>M01_SETTINGS!$F$2</f>
        <v>KASPI</v>
      </c>
    </row>
    <row r="3731" spans="1:8" x14ac:dyDescent="0.35">
      <c r="A3731" s="2">
        <v>490469307</v>
      </c>
      <c r="B3731" s="3">
        <f>_xlfn.XLOOKUP(A3731,[3]!Table13456[No заказа],[3]!Table13456[Дата
отправки],"",0,1)</f>
        <v>45691</v>
      </c>
      <c r="C3731" s="3"/>
      <c r="D3731" s="3"/>
      <c r="F3731" s="5">
        <f>_xlfn.XLOOKUP(A3731,[3]!Table13456[No заказа],[3]!Table13456[Количество],"",0,1)</f>
        <v>1</v>
      </c>
      <c r="G3731" s="5">
        <f>_xlfn.XLOOKUP(A3731,[3]!Table13456[No заказа],[3]!Table13456[Цена],"",0,1)</f>
        <v>9000</v>
      </c>
      <c r="H3731" s="2" t="str">
        <f>M01_SETTINGS!$F$2</f>
        <v>KASPI</v>
      </c>
    </row>
    <row r="3732" spans="1:8" x14ac:dyDescent="0.35">
      <c r="A3732" s="2">
        <v>490393467</v>
      </c>
      <c r="B3732" s="3">
        <f>_xlfn.XLOOKUP(A3732,[3]!Table13456[No заказа],[3]!Table13456[Дата
отправки],"",0,1)</f>
        <v>45691</v>
      </c>
      <c r="C3732" s="3"/>
      <c r="D3732" s="3"/>
      <c r="F3732" s="5">
        <f>_xlfn.XLOOKUP(A3732,[3]!Table13456[No заказа],[3]!Table13456[Количество],"",0,1)</f>
        <v>1</v>
      </c>
      <c r="G3732" s="5">
        <f>_xlfn.XLOOKUP(A3732,[3]!Table13456[No заказа],[3]!Table13456[Цена],"",0,1)</f>
        <v>8800</v>
      </c>
      <c r="H3732" s="2" t="str">
        <f>M01_SETTINGS!$F$2</f>
        <v>KASPI</v>
      </c>
    </row>
    <row r="3733" spans="1:8" x14ac:dyDescent="0.35">
      <c r="A3733" s="2">
        <v>490592113</v>
      </c>
      <c r="B3733" s="3">
        <f>_xlfn.XLOOKUP(A3733,[3]!Table13456[No заказа],[3]!Table13456[Дата
отправки],"",0,1)</f>
        <v>45691</v>
      </c>
      <c r="C3733" s="3"/>
      <c r="D3733" s="3"/>
      <c r="F3733" s="5">
        <f>_xlfn.XLOOKUP(A3733,[3]!Table13456[No заказа],[3]!Table13456[Количество],"",0,1)</f>
        <v>1</v>
      </c>
      <c r="G3733" s="5">
        <f>_xlfn.XLOOKUP(A3733,[3]!Table13456[No заказа],[3]!Table13456[Цена],"",0,1)</f>
        <v>8964</v>
      </c>
      <c r="H3733" s="2" t="str">
        <f>M01_SETTINGS!$F$2</f>
        <v>KASPI</v>
      </c>
    </row>
    <row r="3734" spans="1:8" x14ac:dyDescent="0.35">
      <c r="A3734" s="2">
        <v>490813502</v>
      </c>
      <c r="B3734" s="3">
        <f>_xlfn.XLOOKUP(A3734,[3]!Table13456[No заказа],[3]!Table13456[Дата
отправки],"",0,1)</f>
        <v>45691</v>
      </c>
      <c r="C3734" s="3"/>
      <c r="D3734" s="3"/>
      <c r="F3734" s="5">
        <f>_xlfn.XLOOKUP(A3734,[3]!Table13456[No заказа],[3]!Table13456[Количество],"",0,1)</f>
        <v>1</v>
      </c>
      <c r="G3734" s="5">
        <f>_xlfn.XLOOKUP(A3734,[3]!Table13456[No заказа],[3]!Table13456[Цена],"",0,1)</f>
        <v>14990</v>
      </c>
      <c r="H3734" s="2" t="str">
        <f>M01_SETTINGS!$F$2</f>
        <v>KASPI</v>
      </c>
    </row>
    <row r="3735" spans="1:8" x14ac:dyDescent="0.35">
      <c r="A3735" s="2">
        <v>490292439</v>
      </c>
      <c r="B3735" s="3">
        <f>_xlfn.XLOOKUP(A3735,[3]!Table13456[No заказа],[3]!Table13456[Дата
отправки],"",0,1)</f>
        <v>45691</v>
      </c>
      <c r="C3735" s="3"/>
      <c r="D3735" s="3"/>
      <c r="F3735" s="5">
        <f>_xlfn.XLOOKUP(A3735,[3]!Table13456[No заказа],[3]!Table13456[Количество],"",0,1)</f>
        <v>1</v>
      </c>
      <c r="G3735" s="5">
        <f>_xlfn.XLOOKUP(A3735,[3]!Table13456[No заказа],[3]!Table13456[Цена],"",0,1)</f>
        <v>14990</v>
      </c>
      <c r="H3735" s="2" t="str">
        <f>M01_SETTINGS!$F$2</f>
        <v>KASPI</v>
      </c>
    </row>
    <row r="3736" spans="1:8" x14ac:dyDescent="0.35">
      <c r="A3736" s="2">
        <v>490508911</v>
      </c>
      <c r="B3736" s="3">
        <f>_xlfn.XLOOKUP(A3736,[3]!Table13456[No заказа],[3]!Table13456[Дата
отправки],"",0,1)</f>
        <v>45691</v>
      </c>
      <c r="C3736" s="3"/>
      <c r="D3736" s="3"/>
      <c r="F3736" s="5">
        <f>_xlfn.XLOOKUP(A3736,[3]!Table13456[No заказа],[3]!Table13456[Количество],"",0,1)</f>
        <v>1</v>
      </c>
      <c r="G3736" s="5">
        <f>_xlfn.XLOOKUP(A3736,[3]!Table13456[No заказа],[3]!Table13456[Цена],"",0,1)</f>
        <v>14990</v>
      </c>
      <c r="H3736" s="2" t="str">
        <f>M01_SETTINGS!$F$2</f>
        <v>KASPI</v>
      </c>
    </row>
    <row r="3737" spans="1:8" x14ac:dyDescent="0.35">
      <c r="A3737" s="2">
        <v>490462148</v>
      </c>
      <c r="B3737" s="3">
        <f>_xlfn.XLOOKUP(A3737,[3]!Table13456[No заказа],[3]!Table13456[Дата
отправки],"",0,1)</f>
        <v>45691</v>
      </c>
      <c r="C3737" s="3"/>
      <c r="D3737" s="3"/>
      <c r="F3737" s="5">
        <f>_xlfn.XLOOKUP(A3737,[3]!Table13456[No заказа],[3]!Table13456[Количество],"",0,1)</f>
        <v>1</v>
      </c>
      <c r="G3737" s="5">
        <f>_xlfn.XLOOKUP(A3737,[3]!Table13456[No заказа],[3]!Table13456[Цена],"",0,1)</f>
        <v>14990</v>
      </c>
      <c r="H3737" s="2" t="str">
        <f>M01_SETTINGS!$F$2</f>
        <v>KASPI</v>
      </c>
    </row>
    <row r="3738" spans="1:8" x14ac:dyDescent="0.35">
      <c r="A3738" s="2">
        <v>490761712</v>
      </c>
      <c r="B3738" s="3">
        <f>_xlfn.XLOOKUP(A3738,[3]!Table13456[No заказа],[3]!Table13456[Дата
отправки],"",0,1)</f>
        <v>45691</v>
      </c>
      <c r="C3738" s="3"/>
      <c r="D3738" s="3"/>
      <c r="F3738" s="5">
        <f>_xlfn.XLOOKUP(A3738,[3]!Table13456[No заказа],[3]!Table13456[Количество],"",0,1)</f>
        <v>1</v>
      </c>
      <c r="G3738" s="5">
        <f>_xlfn.XLOOKUP(A3738,[3]!Table13456[No заказа],[3]!Table13456[Цена],"",0,1)</f>
        <v>8999</v>
      </c>
      <c r="H3738" s="2" t="str">
        <f>M01_SETTINGS!$F$2</f>
        <v>KASPI</v>
      </c>
    </row>
    <row r="3739" spans="1:8" x14ac:dyDescent="0.35">
      <c r="A3739" s="2">
        <v>490725156</v>
      </c>
      <c r="B3739" s="3">
        <f>_xlfn.XLOOKUP(A3739,[3]!Table13456[No заказа],[3]!Table13456[Дата
отправки],"",0,1)</f>
        <v>45691</v>
      </c>
      <c r="C3739" s="3"/>
      <c r="D3739" s="3"/>
      <c r="F3739" s="5">
        <f>_xlfn.XLOOKUP(A3739,[3]!Table13456[No заказа],[3]!Table13456[Количество],"",0,1)</f>
        <v>1</v>
      </c>
      <c r="G3739" s="5">
        <f>_xlfn.XLOOKUP(A3739,[3]!Table13456[No заказа],[3]!Table13456[Цена],"",0,1)</f>
        <v>8999</v>
      </c>
      <c r="H3739" s="2" t="str">
        <f>M01_SETTINGS!$F$2</f>
        <v>KASPI</v>
      </c>
    </row>
    <row r="3740" spans="1:8" x14ac:dyDescent="0.35">
      <c r="A3740" s="2">
        <v>490550135</v>
      </c>
      <c r="B3740" s="3">
        <f>_xlfn.XLOOKUP(A3740,[3]!Table13456[No заказа],[3]!Table13456[Дата
отправки],"",0,1)</f>
        <v>45691</v>
      </c>
      <c r="C3740" s="3"/>
      <c r="D3740" s="3"/>
      <c r="F3740" s="5">
        <f>_xlfn.XLOOKUP(A3740,[3]!Table13456[No заказа],[3]!Table13456[Количество],"",0,1)</f>
        <v>1</v>
      </c>
      <c r="G3740" s="5">
        <f>_xlfn.XLOOKUP(A3740,[3]!Table13456[No заказа],[3]!Table13456[Цена],"",0,1)</f>
        <v>8999</v>
      </c>
      <c r="H3740" s="2" t="str">
        <f>M01_SETTINGS!$F$2</f>
        <v>KASPI</v>
      </c>
    </row>
    <row r="3741" spans="1:8" x14ac:dyDescent="0.35">
      <c r="A3741" s="2">
        <v>490542933</v>
      </c>
      <c r="B3741" s="3">
        <f>_xlfn.XLOOKUP(A3741,[3]!Table13456[No заказа],[3]!Table13456[Дата
отправки],"",0,1)</f>
        <v>45691</v>
      </c>
      <c r="C3741" s="3"/>
      <c r="D3741" s="3"/>
      <c r="F3741" s="5">
        <f>_xlfn.XLOOKUP(A3741,[3]!Table13456[No заказа],[3]!Table13456[Количество],"",0,1)</f>
        <v>1</v>
      </c>
      <c r="G3741" s="5">
        <f>_xlfn.XLOOKUP(A3741,[3]!Table13456[No заказа],[3]!Table13456[Цена],"",0,1)</f>
        <v>14990</v>
      </c>
      <c r="H3741" s="2" t="str">
        <f>M01_SETTINGS!$F$2</f>
        <v>KASPI</v>
      </c>
    </row>
    <row r="3742" spans="1:8" x14ac:dyDescent="0.35">
      <c r="A3742" s="2">
        <v>490216457</v>
      </c>
      <c r="B3742" s="3">
        <f>_xlfn.XLOOKUP(A3742,[3]!Table13456[No заказа],[3]!Table13456[Дата
отправки],"",0,1)</f>
        <v>45690</v>
      </c>
      <c r="C3742" s="3"/>
      <c r="D3742" s="3"/>
      <c r="F3742" s="5">
        <f>_xlfn.XLOOKUP(A3742,[3]!Table13456[No заказа],[3]!Table13456[Количество],"",0,1)</f>
        <v>1</v>
      </c>
      <c r="G3742" s="5">
        <f>_xlfn.XLOOKUP(A3742,[3]!Table13456[No заказа],[3]!Table13456[Цена],"",0,1)</f>
        <v>8940</v>
      </c>
      <c r="H3742" s="2" t="str">
        <f>M01_SETTINGS!$F$2</f>
        <v>KASPI</v>
      </c>
    </row>
    <row r="3743" spans="1:8" x14ac:dyDescent="0.35">
      <c r="A3743" s="2">
        <v>490102968</v>
      </c>
      <c r="B3743" s="3">
        <f>_xlfn.XLOOKUP(A3743,[3]!Table13456[No заказа],[3]!Table13456[Дата
отправки],"",0,1)</f>
        <v>45690</v>
      </c>
      <c r="C3743" s="3"/>
      <c r="D3743" s="3"/>
      <c r="F3743" s="5">
        <f>_xlfn.XLOOKUP(A3743,[3]!Table13456[No заказа],[3]!Table13456[Количество],"",0,1)</f>
        <v>1</v>
      </c>
      <c r="G3743" s="5">
        <f>_xlfn.XLOOKUP(A3743,[3]!Table13456[No заказа],[3]!Table13456[Цена],"",0,1)</f>
        <v>9496</v>
      </c>
      <c r="H3743" s="2" t="str">
        <f>M01_SETTINGS!$F$2</f>
        <v>KASPI</v>
      </c>
    </row>
    <row r="3744" spans="1:8" x14ac:dyDescent="0.35">
      <c r="A3744" s="2">
        <v>490103777</v>
      </c>
      <c r="B3744" s="3">
        <f>_xlfn.XLOOKUP(A3744,[3]!Table13456[No заказа],[3]!Table13456[Дата
отправки],"",0,1)</f>
        <v>45690</v>
      </c>
      <c r="C3744" s="3"/>
      <c r="D3744" s="3"/>
      <c r="F3744" s="5">
        <f>_xlfn.XLOOKUP(A3744,[3]!Table13456[No заказа],[3]!Table13456[Количество],"",0,1)</f>
        <v>1</v>
      </c>
      <c r="G3744" s="5">
        <f>_xlfn.XLOOKUP(A3744,[3]!Table13456[No заказа],[3]!Table13456[Цена],"",0,1)</f>
        <v>8990</v>
      </c>
      <c r="H3744" s="2" t="str">
        <f>M01_SETTINGS!$F$2</f>
        <v>KASPI</v>
      </c>
    </row>
    <row r="3745" spans="1:8" x14ac:dyDescent="0.35">
      <c r="A3745" s="2">
        <v>489866682</v>
      </c>
      <c r="B3745" s="3">
        <f>_xlfn.XLOOKUP(A3745,[3]!Table13456[No заказа],[3]!Table13456[Дата
отправки],"",0,1)</f>
        <v>45690</v>
      </c>
      <c r="C3745" s="3"/>
      <c r="D3745" s="3"/>
      <c r="F3745" s="5">
        <f>_xlfn.XLOOKUP(A3745,[3]!Table13456[No заказа],[3]!Table13456[Количество],"",0,1)</f>
        <v>1</v>
      </c>
      <c r="G3745" s="5">
        <f>_xlfn.XLOOKUP(A3745,[3]!Table13456[No заказа],[3]!Table13456[Цена],"",0,1)</f>
        <v>8900</v>
      </c>
      <c r="H3745" s="2" t="str">
        <f>M01_SETTINGS!$F$2</f>
        <v>KASPI</v>
      </c>
    </row>
    <row r="3746" spans="1:8" x14ac:dyDescent="0.35">
      <c r="A3746" s="2">
        <v>489891420</v>
      </c>
      <c r="B3746" s="3">
        <f>_xlfn.XLOOKUP(A3746,[3]!Table13456[No заказа],[3]!Table13456[Дата
отправки],"",0,1)</f>
        <v>45690</v>
      </c>
      <c r="C3746" s="3"/>
      <c r="D3746" s="3"/>
      <c r="F3746" s="5">
        <f>_xlfn.XLOOKUP(A3746,[3]!Table13456[No заказа],[3]!Table13456[Количество],"",0,1)</f>
        <v>1</v>
      </c>
      <c r="G3746" s="5">
        <f>_xlfn.XLOOKUP(A3746,[3]!Table13456[No заказа],[3]!Table13456[Цена],"",0,1)</f>
        <v>8800</v>
      </c>
      <c r="H3746" s="2" t="str">
        <f>M01_SETTINGS!$F$2</f>
        <v>KASPI</v>
      </c>
    </row>
    <row r="3747" spans="1:8" x14ac:dyDescent="0.35">
      <c r="A3747" s="2">
        <v>490124117</v>
      </c>
      <c r="B3747" s="3">
        <f>_xlfn.XLOOKUP(A3747,[3]!Table13456[No заказа],[3]!Table13456[Дата
отправки],"",0,1)</f>
        <v>45690</v>
      </c>
      <c r="C3747" s="3"/>
      <c r="D3747" s="3"/>
      <c r="F3747" s="5">
        <f>_xlfn.XLOOKUP(A3747,[3]!Table13456[No заказа],[3]!Table13456[Количество],"",0,1)</f>
        <v>1</v>
      </c>
      <c r="G3747" s="5">
        <f>_xlfn.XLOOKUP(A3747,[3]!Table13456[No заказа],[3]!Table13456[Цена],"",0,1)</f>
        <v>8888</v>
      </c>
      <c r="H3747" s="2" t="str">
        <f>M01_SETTINGS!$F$2</f>
        <v>KASPI</v>
      </c>
    </row>
    <row r="3748" spans="1:8" x14ac:dyDescent="0.35">
      <c r="A3748" s="2">
        <v>489686284</v>
      </c>
      <c r="B3748" s="3">
        <f>_xlfn.XLOOKUP(A3748,[3]!Table13456[No заказа],[3]!Table13456[Дата
отправки],"",0,1)</f>
        <v>45690</v>
      </c>
      <c r="C3748" s="3"/>
      <c r="D3748" s="3"/>
      <c r="F3748" s="5">
        <f>_xlfn.XLOOKUP(A3748,[3]!Table13456[No заказа],[3]!Table13456[Количество],"",0,1)</f>
        <v>1</v>
      </c>
      <c r="G3748" s="5">
        <f>_xlfn.XLOOKUP(A3748,[3]!Table13456[No заказа],[3]!Table13456[Цена],"",0,1)</f>
        <v>8895</v>
      </c>
      <c r="H3748" s="2" t="str">
        <f>M01_SETTINGS!$F$2</f>
        <v>KASPI</v>
      </c>
    </row>
    <row r="3749" spans="1:8" x14ac:dyDescent="0.35">
      <c r="A3749" s="2">
        <v>489922046</v>
      </c>
      <c r="B3749" s="3">
        <f>_xlfn.XLOOKUP(A3749,[3]!Table13456[No заказа],[3]!Table13456[Дата
отправки],"",0,1)</f>
        <v>45690</v>
      </c>
      <c r="C3749" s="3"/>
      <c r="D3749" s="3"/>
      <c r="F3749" s="5">
        <f>_xlfn.XLOOKUP(A3749,[3]!Table13456[No заказа],[3]!Table13456[Количество],"",0,1)</f>
        <v>1</v>
      </c>
      <c r="G3749" s="5">
        <f>_xlfn.XLOOKUP(A3749,[3]!Table13456[No заказа],[3]!Table13456[Цена],"",0,1)</f>
        <v>8999</v>
      </c>
      <c r="H3749" s="2" t="str">
        <f>M01_SETTINGS!$F$2</f>
        <v>KASPI</v>
      </c>
    </row>
    <row r="3750" spans="1:8" x14ac:dyDescent="0.35">
      <c r="A3750" s="2">
        <v>490204939</v>
      </c>
      <c r="B3750" s="3">
        <f>_xlfn.XLOOKUP(A3750,[3]!Table13456[No заказа],[3]!Table13456[Дата
отправки],"",0,1)</f>
        <v>45690</v>
      </c>
      <c r="C3750" s="3"/>
      <c r="D3750" s="3"/>
      <c r="F3750" s="5">
        <f>_xlfn.XLOOKUP(A3750,[3]!Table13456[No заказа],[3]!Table13456[Количество],"",0,1)</f>
        <v>1</v>
      </c>
      <c r="G3750" s="5">
        <f>_xlfn.XLOOKUP(A3750,[3]!Table13456[No заказа],[3]!Table13456[Цена],"",0,1)</f>
        <v>8800</v>
      </c>
      <c r="H3750" s="2" t="str">
        <f>M01_SETTINGS!$F$2</f>
        <v>KASPI</v>
      </c>
    </row>
    <row r="3751" spans="1:8" x14ac:dyDescent="0.35">
      <c r="A3751" s="2">
        <v>489996908</v>
      </c>
      <c r="B3751" s="3">
        <f>_xlfn.XLOOKUP(A3751,[3]!Table13456[No заказа],[3]!Table13456[Дата
отправки],"",0,1)</f>
        <v>45690</v>
      </c>
      <c r="C3751" s="3"/>
      <c r="D3751" s="3"/>
      <c r="F3751" s="5">
        <f>_xlfn.XLOOKUP(A3751,[3]!Table13456[No заказа],[3]!Table13456[Количество],"",0,1)</f>
        <v>1</v>
      </c>
      <c r="G3751" s="5">
        <f>_xlfn.XLOOKUP(A3751,[3]!Table13456[No заказа],[3]!Table13456[Цена],"",0,1)</f>
        <v>11998</v>
      </c>
      <c r="H3751" s="2" t="str">
        <f>M01_SETTINGS!$F$2</f>
        <v>KASPI</v>
      </c>
    </row>
    <row r="3752" spans="1:8" x14ac:dyDescent="0.35">
      <c r="A3752" s="2">
        <v>489883604</v>
      </c>
      <c r="B3752" s="3">
        <f>_xlfn.XLOOKUP(A3752,[3]!Table13456[No заказа],[3]!Table13456[Дата
отправки],"",0,1)</f>
        <v>45690</v>
      </c>
      <c r="C3752" s="3"/>
      <c r="D3752" s="3"/>
      <c r="F3752" s="5">
        <f>_xlfn.XLOOKUP(A3752,[3]!Table13456[No заказа],[3]!Table13456[Количество],"",0,1)</f>
        <v>1</v>
      </c>
      <c r="G3752" s="5">
        <f>_xlfn.XLOOKUP(A3752,[3]!Table13456[No заказа],[3]!Table13456[Цена],"",0,1)</f>
        <v>9769</v>
      </c>
      <c r="H3752" s="2" t="str">
        <f>M01_SETTINGS!$F$2</f>
        <v>KASPI</v>
      </c>
    </row>
    <row r="3753" spans="1:8" x14ac:dyDescent="0.35">
      <c r="A3753" s="2">
        <v>489849693</v>
      </c>
      <c r="B3753" s="3">
        <f>_xlfn.XLOOKUP(A3753,[3]!Table13456[No заказа],[3]!Table13456[Дата
отправки],"",0,1)</f>
        <v>45690</v>
      </c>
      <c r="C3753" s="3"/>
      <c r="D3753" s="3"/>
      <c r="F3753" s="5">
        <f>_xlfn.XLOOKUP(A3753,[3]!Table13456[No заказа],[3]!Table13456[Количество],"",0,1)</f>
        <v>1</v>
      </c>
      <c r="G3753" s="5">
        <f>_xlfn.XLOOKUP(A3753,[3]!Table13456[No заказа],[3]!Table13456[Цена],"",0,1)</f>
        <v>9774</v>
      </c>
      <c r="H3753" s="2" t="str">
        <f>M01_SETTINGS!$F$2</f>
        <v>KASPI</v>
      </c>
    </row>
    <row r="3754" spans="1:8" x14ac:dyDescent="0.35">
      <c r="A3754" s="2">
        <v>489814691</v>
      </c>
      <c r="B3754" s="3">
        <f>_xlfn.XLOOKUP(A3754,[3]!Table13456[No заказа],[3]!Table13456[Дата
отправки],"",0,1)</f>
        <v>45690</v>
      </c>
      <c r="C3754" s="3"/>
      <c r="D3754" s="3"/>
      <c r="F3754" s="5">
        <f>_xlfn.XLOOKUP(A3754,[3]!Table13456[No заказа],[3]!Table13456[Количество],"",0,1)</f>
        <v>1</v>
      </c>
      <c r="G3754" s="5">
        <f>_xlfn.XLOOKUP(A3754,[3]!Table13456[No заказа],[3]!Table13456[Цена],"",0,1)</f>
        <v>8978</v>
      </c>
      <c r="H3754" s="2" t="str">
        <f>M01_SETTINGS!$F$2</f>
        <v>KASPI</v>
      </c>
    </row>
    <row r="3755" spans="1:8" x14ac:dyDescent="0.35">
      <c r="A3755" s="2">
        <v>490022660</v>
      </c>
      <c r="B3755" s="3">
        <f>_xlfn.XLOOKUP(A3755,[3]!Table13456[No заказа],[3]!Table13456[Дата
отправки],"",0,1)</f>
        <v>45690</v>
      </c>
      <c r="C3755" s="3"/>
      <c r="D3755" s="3"/>
      <c r="F3755" s="5">
        <f>_xlfn.XLOOKUP(A3755,[3]!Table13456[No заказа],[3]!Table13456[Количество],"",0,1)</f>
        <v>1</v>
      </c>
      <c r="G3755" s="5">
        <f>_xlfn.XLOOKUP(A3755,[3]!Table13456[No заказа],[3]!Table13456[Цена],"",0,1)</f>
        <v>9769</v>
      </c>
      <c r="H3755" s="2" t="str">
        <f>M01_SETTINGS!$F$2</f>
        <v>KASPI</v>
      </c>
    </row>
    <row r="3756" spans="1:8" x14ac:dyDescent="0.35">
      <c r="A3756" s="2">
        <v>489953716</v>
      </c>
      <c r="B3756" s="3">
        <f>_xlfn.XLOOKUP(A3756,[3]!Table13456[No заказа],[3]!Table13456[Дата
отправки],"",0,1)</f>
        <v>45690</v>
      </c>
      <c r="C3756" s="3"/>
      <c r="D3756" s="3"/>
      <c r="F3756" s="5">
        <f>_xlfn.XLOOKUP(A3756,[3]!Table13456[No заказа],[3]!Table13456[Количество],"",0,1)</f>
        <v>1</v>
      </c>
      <c r="G3756" s="5">
        <f>_xlfn.XLOOKUP(A3756,[3]!Table13456[No заказа],[3]!Table13456[Цена],"",0,1)</f>
        <v>12900</v>
      </c>
      <c r="H3756" s="2" t="str">
        <f>M01_SETTINGS!$F$2</f>
        <v>KASPI</v>
      </c>
    </row>
    <row r="3757" spans="1:8" x14ac:dyDescent="0.35">
      <c r="A3757" s="2">
        <v>489835684</v>
      </c>
      <c r="B3757" s="3">
        <f>_xlfn.XLOOKUP(A3757,[3]!Table13456[No заказа],[3]!Table13456[Дата
отправки],"",0,1)</f>
        <v>45690</v>
      </c>
      <c r="C3757" s="3"/>
      <c r="D3757" s="3"/>
      <c r="F3757" s="5">
        <f>_xlfn.XLOOKUP(A3757,[3]!Table13456[No заказа],[3]!Table13456[Количество],"",0,1)</f>
        <v>1</v>
      </c>
      <c r="G3757" s="5">
        <f>_xlfn.XLOOKUP(A3757,[3]!Table13456[No заказа],[3]!Table13456[Цена],"",0,1)</f>
        <v>12900</v>
      </c>
      <c r="H3757" s="2" t="str">
        <f>M01_SETTINGS!$F$2</f>
        <v>KASPI</v>
      </c>
    </row>
    <row r="3758" spans="1:8" x14ac:dyDescent="0.35">
      <c r="A3758" s="2">
        <v>490075559</v>
      </c>
      <c r="B3758" s="3">
        <f>_xlfn.XLOOKUP(A3758,[3]!Table13456[No заказа],[3]!Table13456[Дата
отправки],"",0,1)</f>
        <v>45690</v>
      </c>
      <c r="C3758" s="3"/>
      <c r="D3758" s="3"/>
      <c r="F3758" s="5">
        <f>_xlfn.XLOOKUP(A3758,[3]!Table13456[No заказа],[3]!Table13456[Количество],"",0,1)</f>
        <v>1</v>
      </c>
      <c r="G3758" s="5">
        <f>_xlfn.XLOOKUP(A3758,[3]!Table13456[No заказа],[3]!Table13456[Цена],"",0,1)</f>
        <v>8990</v>
      </c>
      <c r="H3758" s="2" t="str">
        <f>M01_SETTINGS!$F$2</f>
        <v>KASPI</v>
      </c>
    </row>
    <row r="3759" spans="1:8" x14ac:dyDescent="0.35">
      <c r="A3759" s="2">
        <v>489953030</v>
      </c>
      <c r="B3759" s="3">
        <f>_xlfn.XLOOKUP(A3759,[3]!Table13456[No заказа],[3]!Table13456[Дата
отправки],"",0,1)</f>
        <v>45690</v>
      </c>
      <c r="C3759" s="3"/>
      <c r="D3759" s="3"/>
      <c r="F3759" s="5">
        <f>_xlfn.XLOOKUP(A3759,[3]!Table13456[No заказа],[3]!Table13456[Количество],"",0,1)</f>
        <v>1</v>
      </c>
      <c r="G3759" s="5">
        <f>_xlfn.XLOOKUP(A3759,[3]!Table13456[No заказа],[3]!Table13456[Цена],"",0,1)</f>
        <v>8990</v>
      </c>
      <c r="H3759" s="2" t="str">
        <f>M01_SETTINGS!$F$2</f>
        <v>KASPI</v>
      </c>
    </row>
    <row r="3760" spans="1:8" x14ac:dyDescent="0.35">
      <c r="A3760" s="2">
        <v>489776190</v>
      </c>
      <c r="B3760" s="3">
        <f>_xlfn.XLOOKUP(A3760,[3]!Table13456[No заказа],[3]!Table13456[Дата
отправки],"",0,1)</f>
        <v>45690</v>
      </c>
      <c r="C3760" s="3"/>
      <c r="D3760" s="3"/>
      <c r="F3760" s="5">
        <f>_xlfn.XLOOKUP(A3760,[3]!Table13456[No заказа],[3]!Table13456[Количество],"",0,1)</f>
        <v>1</v>
      </c>
      <c r="G3760" s="5">
        <f>_xlfn.XLOOKUP(A3760,[3]!Table13456[No заказа],[3]!Table13456[Цена],"",0,1)</f>
        <v>8900</v>
      </c>
      <c r="H3760" s="2" t="str">
        <f>M01_SETTINGS!$F$2</f>
        <v>KASPI</v>
      </c>
    </row>
    <row r="3761" spans="1:8" x14ac:dyDescent="0.35">
      <c r="A3761" s="2">
        <v>489698371</v>
      </c>
      <c r="B3761" s="3">
        <f>_xlfn.XLOOKUP(A3761,[3]!Table13456[No заказа],[3]!Table13456[Дата
отправки],"",0,1)</f>
        <v>45690</v>
      </c>
      <c r="C3761" s="3"/>
      <c r="D3761" s="3"/>
      <c r="F3761" s="5">
        <f>_xlfn.XLOOKUP(A3761,[3]!Table13456[No заказа],[3]!Table13456[Количество],"",0,1)</f>
        <v>1</v>
      </c>
      <c r="G3761" s="5">
        <f>_xlfn.XLOOKUP(A3761,[3]!Table13456[No заказа],[3]!Table13456[Цена],"",0,1)</f>
        <v>14990</v>
      </c>
      <c r="H3761" s="2" t="str">
        <f>M01_SETTINGS!$F$2</f>
        <v>KASPI</v>
      </c>
    </row>
    <row r="3762" spans="1:8" x14ac:dyDescent="0.35">
      <c r="A3762" s="2">
        <v>490123300</v>
      </c>
      <c r="B3762" s="3">
        <f>_xlfn.XLOOKUP(A3762,[3]!Table13456[No заказа],[3]!Table13456[Дата
отправки],"",0,1)</f>
        <v>45690</v>
      </c>
      <c r="C3762" s="3"/>
      <c r="D3762" s="3"/>
      <c r="F3762" s="5">
        <f>_xlfn.XLOOKUP(A3762,[3]!Table13456[No заказа],[3]!Table13456[Количество],"",0,1)</f>
        <v>1</v>
      </c>
      <c r="G3762" s="5">
        <f>_xlfn.XLOOKUP(A3762,[3]!Table13456[No заказа],[3]!Table13456[Цена],"",0,1)</f>
        <v>8900</v>
      </c>
      <c r="H3762" s="2" t="str">
        <f>M01_SETTINGS!$F$2</f>
        <v>KASPI</v>
      </c>
    </row>
    <row r="3763" spans="1:8" x14ac:dyDescent="0.35">
      <c r="A3763" s="2">
        <v>489854556</v>
      </c>
      <c r="B3763" s="3">
        <f>_xlfn.XLOOKUP(A3763,[3]!Table13456[No заказа],[3]!Table13456[Дата
отправки],"",0,1)</f>
        <v>45690</v>
      </c>
      <c r="C3763" s="3"/>
      <c r="D3763" s="3"/>
      <c r="F3763" s="5">
        <f>_xlfn.XLOOKUP(A3763,[3]!Table13456[No заказа],[3]!Table13456[Количество],"",0,1)</f>
        <v>1</v>
      </c>
      <c r="G3763" s="5">
        <f>_xlfn.XLOOKUP(A3763,[3]!Table13456[No заказа],[3]!Table13456[Цена],"",0,1)</f>
        <v>10468</v>
      </c>
      <c r="H3763" s="2" t="str">
        <f>M01_SETTINGS!$F$2</f>
        <v>KASPI</v>
      </c>
    </row>
    <row r="3764" spans="1:8" x14ac:dyDescent="0.35">
      <c r="A3764" s="2">
        <v>489898230</v>
      </c>
      <c r="B3764" s="3">
        <f>_xlfn.XLOOKUP(A3764,[3]!Table13456[No заказа],[3]!Table13456[Дата
отправки],"",0,1)</f>
        <v>45690</v>
      </c>
      <c r="C3764" s="3"/>
      <c r="D3764" s="3"/>
      <c r="F3764" s="5">
        <f>_xlfn.XLOOKUP(A3764,[3]!Table13456[No заказа],[3]!Table13456[Количество],"",0,1)</f>
        <v>1</v>
      </c>
      <c r="G3764" s="5">
        <f>_xlfn.XLOOKUP(A3764,[3]!Table13456[No заказа],[3]!Table13456[Цена],"",0,1)</f>
        <v>14990</v>
      </c>
      <c r="H3764" s="2" t="str">
        <f>M01_SETTINGS!$F$2</f>
        <v>KASPI</v>
      </c>
    </row>
    <row r="3765" spans="1:8" x14ac:dyDescent="0.35">
      <c r="A3765" s="2">
        <v>489866141</v>
      </c>
      <c r="B3765" s="3">
        <f>_xlfn.XLOOKUP(A3765,[3]!Table13456[No заказа],[3]!Table13456[Дата
отправки],"",0,1)</f>
        <v>45690</v>
      </c>
      <c r="C3765" s="3"/>
      <c r="D3765" s="3"/>
      <c r="F3765" s="5">
        <f>_xlfn.XLOOKUP(A3765,[3]!Table13456[No заказа],[3]!Table13456[Количество],"",0,1)</f>
        <v>1</v>
      </c>
      <c r="G3765" s="5">
        <f>_xlfn.XLOOKUP(A3765,[3]!Table13456[No заказа],[3]!Table13456[Цена],"",0,1)</f>
        <v>14990</v>
      </c>
      <c r="H3765" s="2" t="str">
        <f>M01_SETTINGS!$F$2</f>
        <v>KASPI</v>
      </c>
    </row>
    <row r="3766" spans="1:8" x14ac:dyDescent="0.35">
      <c r="A3766" s="2">
        <v>490052029</v>
      </c>
      <c r="B3766" s="3">
        <f>_xlfn.XLOOKUP(A3766,[3]!Table13456[No заказа],[3]!Table13456[Дата
отправки],"",0,1)</f>
        <v>45690</v>
      </c>
      <c r="C3766" s="3"/>
      <c r="D3766" s="3"/>
      <c r="F3766" s="5">
        <f>_xlfn.XLOOKUP(A3766,[3]!Table13456[No заказа],[3]!Table13456[Количество],"",0,1)</f>
        <v>1</v>
      </c>
      <c r="G3766" s="5">
        <f>_xlfn.XLOOKUP(A3766,[3]!Table13456[No заказа],[3]!Table13456[Цена],"",0,1)</f>
        <v>8899</v>
      </c>
      <c r="H3766" s="2" t="str">
        <f>M01_SETTINGS!$F$2</f>
        <v>KASPI</v>
      </c>
    </row>
    <row r="3767" spans="1:8" x14ac:dyDescent="0.35">
      <c r="A3767" s="2">
        <v>490062540</v>
      </c>
      <c r="B3767" s="3">
        <f>_xlfn.XLOOKUP(A3767,[3]!Table13456[No заказа],[3]!Table13456[Дата
отправки],"",0,1)</f>
        <v>45690</v>
      </c>
      <c r="C3767" s="3"/>
      <c r="D3767" s="3"/>
      <c r="F3767" s="5">
        <f>_xlfn.XLOOKUP(A3767,[3]!Table13456[No заказа],[3]!Table13456[Количество],"",0,1)</f>
        <v>1</v>
      </c>
      <c r="G3767" s="5">
        <f>_xlfn.XLOOKUP(A3767,[3]!Table13456[No заказа],[3]!Table13456[Цена],"",0,1)</f>
        <v>8826</v>
      </c>
      <c r="H3767" s="2" t="str">
        <f>M01_SETTINGS!$F$2</f>
        <v>KASPI</v>
      </c>
    </row>
    <row r="3768" spans="1:8" x14ac:dyDescent="0.35">
      <c r="A3768" s="2">
        <v>489641841</v>
      </c>
      <c r="B3768" s="3">
        <f>_xlfn.XLOOKUP(A3768,[3]!Table13456[No заказа],[3]!Table13456[Дата
отправки],"",0,1)</f>
        <v>45689</v>
      </c>
      <c r="C3768" s="3"/>
      <c r="D3768" s="3"/>
      <c r="F3768" s="5">
        <f>_xlfn.XLOOKUP(A3768,[3]!Table13456[No заказа],[3]!Table13456[Количество],"",0,1)</f>
        <v>1</v>
      </c>
      <c r="G3768" s="5">
        <f>_xlfn.XLOOKUP(A3768,[3]!Table13456[No заказа],[3]!Table13456[Цена],"",0,1)</f>
        <v>9000</v>
      </c>
      <c r="H3768" s="2" t="str">
        <f>M01_SETTINGS!$F$2</f>
        <v>KASPI</v>
      </c>
    </row>
    <row r="3769" spans="1:8" x14ac:dyDescent="0.35">
      <c r="A3769" s="2">
        <v>489661335</v>
      </c>
      <c r="B3769" s="3">
        <f>_xlfn.XLOOKUP(A3769,[3]!Table13456[No заказа],[3]!Table13456[Дата
отправки],"",0,1)</f>
        <v>45689</v>
      </c>
      <c r="C3769" s="3"/>
      <c r="D3769" s="3"/>
      <c r="F3769" s="5">
        <f>_xlfn.XLOOKUP(A3769,[3]!Table13456[No заказа],[3]!Table13456[Количество],"",0,1)</f>
        <v>1</v>
      </c>
      <c r="G3769" s="5">
        <f>_xlfn.XLOOKUP(A3769,[3]!Table13456[No заказа],[3]!Table13456[Цена],"",0,1)</f>
        <v>8800</v>
      </c>
      <c r="H3769" s="2" t="str">
        <f>M01_SETTINGS!$F$2</f>
        <v>KASPI</v>
      </c>
    </row>
    <row r="3770" spans="1:8" x14ac:dyDescent="0.35">
      <c r="A3770" s="2">
        <v>489344136</v>
      </c>
      <c r="B3770" s="3">
        <f>_xlfn.XLOOKUP(A3770,[3]!Table13456[No заказа],[3]!Table13456[Дата
отправки],"",0,1)</f>
        <v>45689</v>
      </c>
      <c r="C3770" s="3"/>
      <c r="D3770" s="3"/>
      <c r="F3770" s="5">
        <f>_xlfn.XLOOKUP(A3770,[3]!Table13456[No заказа],[3]!Table13456[Количество],"",0,1)</f>
        <v>1</v>
      </c>
      <c r="G3770" s="5">
        <f>_xlfn.XLOOKUP(A3770,[3]!Table13456[No заказа],[3]!Table13456[Цена],"",0,1)</f>
        <v>8964</v>
      </c>
      <c r="H3770" s="2" t="str">
        <f>M01_SETTINGS!$F$2</f>
        <v>KASPI</v>
      </c>
    </row>
    <row r="3771" spans="1:8" x14ac:dyDescent="0.35">
      <c r="A3771" s="2">
        <v>489426777</v>
      </c>
      <c r="B3771" s="3">
        <f>_xlfn.XLOOKUP(A3771,[3]!Table13456[No заказа],[3]!Table13456[Дата
отправки],"",0,1)</f>
        <v>45689</v>
      </c>
      <c r="C3771" s="3"/>
      <c r="D3771" s="3"/>
      <c r="F3771" s="5">
        <f>_xlfn.XLOOKUP(A3771,[3]!Table13456[No заказа],[3]!Table13456[Количество],"",0,1)</f>
        <v>1</v>
      </c>
      <c r="G3771" s="5">
        <f>_xlfn.XLOOKUP(A3771,[3]!Table13456[No заказа],[3]!Table13456[Цена],"",0,1)</f>
        <v>10999</v>
      </c>
      <c r="H3771" s="2" t="str">
        <f>M01_SETTINGS!$F$2</f>
        <v>KASPI</v>
      </c>
    </row>
    <row r="3772" spans="1:8" x14ac:dyDescent="0.35">
      <c r="A3772" s="2">
        <v>489212205</v>
      </c>
      <c r="B3772" s="3">
        <f>_xlfn.XLOOKUP(A3772,[3]!Table13456[No заказа],[3]!Table13456[Дата
отправки],"",0,1)</f>
        <v>45689</v>
      </c>
      <c r="C3772" s="3"/>
      <c r="D3772" s="3"/>
      <c r="F3772" s="5">
        <f>_xlfn.XLOOKUP(A3772,[3]!Table13456[No заказа],[3]!Table13456[Количество],"",0,1)</f>
        <v>1</v>
      </c>
      <c r="G3772" s="5">
        <f>_xlfn.XLOOKUP(A3772,[3]!Table13456[No заказа],[3]!Table13456[Цена],"",0,1)</f>
        <v>8907</v>
      </c>
      <c r="H3772" s="2" t="str">
        <f>M01_SETTINGS!$F$2</f>
        <v>KASPI</v>
      </c>
    </row>
    <row r="3773" spans="1:8" x14ac:dyDescent="0.35">
      <c r="A3773" s="2">
        <v>489672859</v>
      </c>
      <c r="B3773" s="3">
        <f>_xlfn.XLOOKUP(A3773,[3]!Table13456[No заказа],[3]!Table13456[Дата
отправки],"",0,1)</f>
        <v>45689</v>
      </c>
      <c r="C3773" s="3"/>
      <c r="D3773" s="3"/>
      <c r="F3773" s="5">
        <f>_xlfn.XLOOKUP(A3773,[3]!Table13456[No заказа],[3]!Table13456[Количество],"",0,1)</f>
        <v>1</v>
      </c>
      <c r="G3773" s="5">
        <f>_xlfn.XLOOKUP(A3773,[3]!Table13456[No заказа],[3]!Table13456[Цена],"",0,1)</f>
        <v>9000</v>
      </c>
      <c r="H3773" s="2" t="str">
        <f>M01_SETTINGS!$F$2</f>
        <v>KASPI</v>
      </c>
    </row>
    <row r="3774" spans="1:8" x14ac:dyDescent="0.35">
      <c r="A3774" s="2">
        <v>489379159</v>
      </c>
      <c r="B3774" s="3">
        <f>_xlfn.XLOOKUP(A3774,[3]!Table13456[No заказа],[3]!Table13456[Дата
отправки],"",0,1)</f>
        <v>45689</v>
      </c>
      <c r="C3774" s="3"/>
      <c r="D3774" s="3"/>
      <c r="F3774" s="5">
        <f>_xlfn.XLOOKUP(A3774,[3]!Table13456[No заказа],[3]!Table13456[Количество],"",0,1)</f>
        <v>1</v>
      </c>
      <c r="G3774" s="5">
        <f>_xlfn.XLOOKUP(A3774,[3]!Table13456[No заказа],[3]!Table13456[Цена],"",0,1)</f>
        <v>9984</v>
      </c>
      <c r="H3774" s="2" t="str">
        <f>M01_SETTINGS!$F$2</f>
        <v>KASPI</v>
      </c>
    </row>
    <row r="3775" spans="1:8" x14ac:dyDescent="0.35">
      <c r="A3775" s="2">
        <v>489568074</v>
      </c>
      <c r="B3775" s="3">
        <f>_xlfn.XLOOKUP(A3775,[3]!Table13456[No заказа],[3]!Table13456[Дата
отправки],"",0,1)</f>
        <v>45689</v>
      </c>
      <c r="C3775" s="3"/>
      <c r="D3775" s="3"/>
      <c r="F3775" s="5">
        <f>_xlfn.XLOOKUP(A3775,[3]!Table13456[No заказа],[3]!Table13456[Количество],"",0,1)</f>
        <v>1</v>
      </c>
      <c r="G3775" s="5">
        <f>_xlfn.XLOOKUP(A3775,[3]!Table13456[No заказа],[3]!Table13456[Цена],"",0,1)</f>
        <v>14990</v>
      </c>
      <c r="H3775" s="2" t="str">
        <f>M01_SETTINGS!$F$2</f>
        <v>KASPI</v>
      </c>
    </row>
    <row r="3776" spans="1:8" x14ac:dyDescent="0.35">
      <c r="A3776" s="2">
        <v>489581064</v>
      </c>
      <c r="B3776" s="3">
        <f>_xlfn.XLOOKUP(A3776,[3]!Table13456[No заказа],[3]!Table13456[Дата
отправки],"",0,1)</f>
        <v>45689</v>
      </c>
      <c r="C3776" s="3"/>
      <c r="D3776" s="3"/>
      <c r="F3776" s="5">
        <f>_xlfn.XLOOKUP(A3776,[3]!Table13456[No заказа],[3]!Table13456[Количество],"",0,1)</f>
        <v>1</v>
      </c>
      <c r="G3776" s="5">
        <f>_xlfn.XLOOKUP(A3776,[3]!Table13456[No заказа],[3]!Table13456[Цена],"",0,1)</f>
        <v>14990</v>
      </c>
      <c r="H3776" s="2" t="str">
        <f>M01_SETTINGS!$F$2</f>
        <v>KASPI</v>
      </c>
    </row>
    <row r="3777" spans="1:8" x14ac:dyDescent="0.35">
      <c r="A3777" s="2">
        <v>489381064</v>
      </c>
      <c r="B3777" s="3">
        <f>_xlfn.XLOOKUP(A3777,[3]!Table13456[No заказа],[3]!Table13456[Дата
отправки],"",0,1)</f>
        <v>45689</v>
      </c>
      <c r="C3777" s="3"/>
      <c r="D3777" s="3"/>
      <c r="F3777" s="5">
        <f>_xlfn.XLOOKUP(A3777,[3]!Table13456[No заказа],[3]!Table13456[Количество],"",0,1)</f>
        <v>1</v>
      </c>
      <c r="G3777" s="5">
        <f>_xlfn.XLOOKUP(A3777,[3]!Table13456[No заказа],[3]!Table13456[Цена],"",0,1)</f>
        <v>9288</v>
      </c>
      <c r="H3777" s="2" t="str">
        <f>M01_SETTINGS!$F$2</f>
        <v>KASPI</v>
      </c>
    </row>
    <row r="3778" spans="1:8" x14ac:dyDescent="0.35">
      <c r="A3778" s="2">
        <v>489337498</v>
      </c>
      <c r="B3778" s="3">
        <f>_xlfn.XLOOKUP(A3778,[3]!Table13456[No заказа],[3]!Table13456[Дата
отправки],"",0,1)</f>
        <v>45689</v>
      </c>
      <c r="C3778" s="3"/>
      <c r="D3778" s="3"/>
      <c r="F3778" s="5">
        <f>_xlfn.XLOOKUP(A3778,[3]!Table13456[No заказа],[3]!Table13456[Количество],"",0,1)</f>
        <v>1</v>
      </c>
      <c r="G3778" s="5">
        <f>_xlfn.XLOOKUP(A3778,[3]!Table13456[No заказа],[3]!Table13456[Цена],"",0,1)</f>
        <v>8899</v>
      </c>
      <c r="H3778" s="2" t="str">
        <f>M01_SETTINGS!$F$2</f>
        <v>KASPI</v>
      </c>
    </row>
    <row r="3779" spans="1:8" x14ac:dyDescent="0.35">
      <c r="A3779" s="2">
        <v>489556720</v>
      </c>
      <c r="B3779" s="3">
        <f>_xlfn.XLOOKUP(A3779,[3]!Table13456[No заказа],[3]!Table13456[Дата
отправки],"",0,1)</f>
        <v>45689</v>
      </c>
      <c r="C3779" s="3"/>
      <c r="D3779" s="3"/>
      <c r="F3779" s="5">
        <f>_xlfn.XLOOKUP(A3779,[3]!Table13456[No заказа],[3]!Table13456[Количество],"",0,1)</f>
        <v>1</v>
      </c>
      <c r="G3779" s="5">
        <f>_xlfn.XLOOKUP(A3779,[3]!Table13456[No заказа],[3]!Table13456[Цена],"",0,1)</f>
        <v>8984</v>
      </c>
      <c r="H3779" s="2" t="str">
        <f>M01_SETTINGS!$F$2</f>
        <v>KASPI</v>
      </c>
    </row>
    <row r="3780" spans="1:8" x14ac:dyDescent="0.35">
      <c r="A3780" s="2">
        <v>489481858</v>
      </c>
      <c r="B3780" s="3">
        <f>_xlfn.XLOOKUP(A3780,[3]!Table13456[No заказа],[3]!Table13456[Дата
отправки],"",0,1)</f>
        <v>45689</v>
      </c>
      <c r="C3780" s="3"/>
      <c r="D3780" s="3"/>
      <c r="F3780" s="5">
        <f>_xlfn.XLOOKUP(A3780,[3]!Table13456[No заказа],[3]!Table13456[Количество],"",0,1)</f>
        <v>1</v>
      </c>
      <c r="G3780" s="5">
        <f>_xlfn.XLOOKUP(A3780,[3]!Table13456[No заказа],[3]!Table13456[Цена],"",0,1)</f>
        <v>8984</v>
      </c>
      <c r="H3780" s="2" t="str">
        <f>M01_SETTINGS!$F$2</f>
        <v>KASPI</v>
      </c>
    </row>
    <row r="3781" spans="1:8" x14ac:dyDescent="0.35">
      <c r="A3781" s="2">
        <v>489379400</v>
      </c>
      <c r="B3781" s="3">
        <f>_xlfn.XLOOKUP(A3781,[3]!Table13456[No заказа],[3]!Table13456[Дата
отправки],"",0,1)</f>
        <v>45689</v>
      </c>
      <c r="C3781" s="3"/>
      <c r="D3781" s="3"/>
      <c r="F3781" s="5">
        <f>_xlfn.XLOOKUP(A3781,[3]!Table13456[No заказа],[3]!Table13456[Количество],"",0,1)</f>
        <v>1</v>
      </c>
      <c r="G3781" s="5">
        <f>_xlfn.XLOOKUP(A3781,[3]!Table13456[No заказа],[3]!Table13456[Цена],"",0,1)</f>
        <v>8899</v>
      </c>
      <c r="H3781" s="2" t="str">
        <f>M01_SETTINGS!$F$2</f>
        <v>KASPI</v>
      </c>
    </row>
    <row r="3782" spans="1:8" x14ac:dyDescent="0.35">
      <c r="A3782" s="2">
        <v>489294759</v>
      </c>
      <c r="B3782" s="3">
        <f>_xlfn.XLOOKUP(A3782,[3]!Table13456[No заказа],[3]!Table13456[Дата
отправки],"",0,1)</f>
        <v>45689</v>
      </c>
      <c r="C3782" s="3"/>
      <c r="D3782" s="3"/>
      <c r="F3782" s="5">
        <f>_xlfn.XLOOKUP(A3782,[3]!Table13456[No заказа],[3]!Table13456[Количество],"",0,1)</f>
        <v>1</v>
      </c>
      <c r="G3782" s="5">
        <f>_xlfn.XLOOKUP(A3782,[3]!Table13456[No заказа],[3]!Table13456[Цена],"",0,1)</f>
        <v>8899</v>
      </c>
      <c r="H3782" s="2" t="str">
        <f>M01_SETTINGS!$F$2</f>
        <v>KASPI</v>
      </c>
    </row>
    <row r="3783" spans="1:8" x14ac:dyDescent="0.35">
      <c r="A3783" s="2">
        <v>489102107</v>
      </c>
      <c r="B3783" s="3">
        <f>_xlfn.XLOOKUP(A3783,[3]!Table13456[No заказа],[3]!Table13456[Дата
отправки],"",0,1)</f>
        <v>45688</v>
      </c>
      <c r="C3783" s="3"/>
      <c r="D3783" s="3"/>
      <c r="F3783" s="5">
        <f>_xlfn.XLOOKUP(A3783,[3]!Table13456[No заказа],[3]!Table13456[Количество],"",0,1)</f>
        <v>1</v>
      </c>
      <c r="G3783" s="5">
        <f>_xlfn.XLOOKUP(A3783,[3]!Table13456[No заказа],[3]!Table13456[Цена],"",0,1)</f>
        <v>8988</v>
      </c>
      <c r="H3783" s="2" t="str">
        <f>M01_SETTINGS!$F$2</f>
        <v>KASPI</v>
      </c>
    </row>
    <row r="3784" spans="1:8" x14ac:dyDescent="0.35">
      <c r="A3784" s="2">
        <v>489015786</v>
      </c>
      <c r="B3784" s="3">
        <f>_xlfn.XLOOKUP(A3784,[3]!Table13456[No заказа],[3]!Table13456[Дата
отправки],"",0,1)</f>
        <v>45688</v>
      </c>
      <c r="C3784" s="3"/>
      <c r="D3784" s="3"/>
      <c r="F3784" s="5">
        <f>_xlfn.XLOOKUP(A3784,[3]!Table13456[No заказа],[3]!Table13456[Количество],"",0,1)</f>
        <v>1</v>
      </c>
      <c r="G3784" s="5">
        <f>_xlfn.XLOOKUP(A3784,[3]!Table13456[No заказа],[3]!Table13456[Цена],"",0,1)</f>
        <v>9800</v>
      </c>
      <c r="H3784" s="2" t="str">
        <f>M01_SETTINGS!$F$2</f>
        <v>KASPI</v>
      </c>
    </row>
    <row r="3785" spans="1:8" x14ac:dyDescent="0.35">
      <c r="A3785" s="2">
        <v>488798397</v>
      </c>
      <c r="B3785" s="3">
        <f>_xlfn.XLOOKUP(A3785,[3]!Table13456[No заказа],[3]!Table13456[Дата
отправки],"",0,1)</f>
        <v>45688</v>
      </c>
      <c r="C3785" s="3"/>
      <c r="D3785" s="3"/>
      <c r="F3785" s="5">
        <f>_xlfn.XLOOKUP(A3785,[3]!Table13456[No заказа],[3]!Table13456[Количество],"",0,1)</f>
        <v>1</v>
      </c>
      <c r="G3785" s="5">
        <f>_xlfn.XLOOKUP(A3785,[3]!Table13456[No заказа],[3]!Table13456[Цена],"",0,1)</f>
        <v>9984</v>
      </c>
      <c r="H3785" s="2" t="str">
        <f>M01_SETTINGS!$F$2</f>
        <v>KASPI</v>
      </c>
    </row>
    <row r="3786" spans="1:8" x14ac:dyDescent="0.35">
      <c r="A3786" s="2">
        <v>488880121</v>
      </c>
      <c r="B3786" s="3">
        <f>_xlfn.XLOOKUP(A3786,[3]!Table13456[No заказа],[3]!Table13456[Дата
отправки],"",0,1)</f>
        <v>45688</v>
      </c>
      <c r="C3786" s="3"/>
      <c r="D3786" s="3"/>
      <c r="F3786" s="5">
        <f>_xlfn.XLOOKUP(A3786,[3]!Table13456[No заказа],[3]!Table13456[Количество],"",0,1)</f>
        <v>1</v>
      </c>
      <c r="G3786" s="5">
        <f>_xlfn.XLOOKUP(A3786,[3]!Table13456[No заказа],[3]!Table13456[Цена],"",0,1)</f>
        <v>10999</v>
      </c>
      <c r="H3786" s="2" t="str">
        <f>M01_SETTINGS!$F$2</f>
        <v>KASPI</v>
      </c>
    </row>
    <row r="3787" spans="1:8" x14ac:dyDescent="0.35">
      <c r="A3787" s="2">
        <v>488663107</v>
      </c>
      <c r="B3787" s="3">
        <f>_xlfn.XLOOKUP(A3787,[3]!Table13456[No заказа],[3]!Table13456[Дата
отправки],"",0,1)</f>
        <v>45688</v>
      </c>
      <c r="C3787" s="3"/>
      <c r="D3787" s="3"/>
      <c r="F3787" s="5">
        <f>_xlfn.XLOOKUP(A3787,[3]!Table13456[No заказа],[3]!Table13456[Количество],"",0,1)</f>
        <v>1</v>
      </c>
      <c r="G3787" s="5">
        <f>_xlfn.XLOOKUP(A3787,[3]!Table13456[No заказа],[3]!Table13456[Цена],"",0,1)</f>
        <v>9317</v>
      </c>
      <c r="H3787" s="2" t="str">
        <f>M01_SETTINGS!$F$2</f>
        <v>KASPI</v>
      </c>
    </row>
    <row r="3788" spans="1:8" x14ac:dyDescent="0.35">
      <c r="A3788" s="2">
        <v>488940730</v>
      </c>
      <c r="B3788" s="3">
        <f>_xlfn.XLOOKUP(A3788,[3]!Table13456[No заказа],[3]!Table13456[Дата
отправки],"",0,1)</f>
        <v>45688</v>
      </c>
      <c r="C3788" s="3"/>
      <c r="D3788" s="3"/>
      <c r="F3788" s="5">
        <f>_xlfn.XLOOKUP(A3788,[3]!Table13456[No заказа],[3]!Table13456[Количество],"",0,1)</f>
        <v>1</v>
      </c>
      <c r="G3788" s="5">
        <f>_xlfn.XLOOKUP(A3788,[3]!Table13456[No заказа],[3]!Table13456[Цена],"",0,1)</f>
        <v>12900</v>
      </c>
      <c r="H3788" s="2" t="str">
        <f>M01_SETTINGS!$F$2</f>
        <v>KASPI</v>
      </c>
    </row>
    <row r="3789" spans="1:8" x14ac:dyDescent="0.35">
      <c r="A3789" s="2">
        <v>488764006</v>
      </c>
      <c r="B3789" s="3">
        <f>_xlfn.XLOOKUP(A3789,[3]!Table13456[No заказа],[3]!Table13456[Дата
отправки],"",0,1)</f>
        <v>45688</v>
      </c>
      <c r="C3789" s="3"/>
      <c r="D3789" s="3"/>
      <c r="F3789" s="5">
        <f>_xlfn.XLOOKUP(A3789,[3]!Table13456[No заказа],[3]!Table13456[Количество],"",0,1)</f>
        <v>1</v>
      </c>
      <c r="G3789" s="5">
        <f>_xlfn.XLOOKUP(A3789,[3]!Table13456[No заказа],[3]!Table13456[Цена],"",0,1)</f>
        <v>8990</v>
      </c>
      <c r="H3789" s="2" t="str">
        <f>M01_SETTINGS!$F$2</f>
        <v>KASPI</v>
      </c>
    </row>
    <row r="3790" spans="1:8" x14ac:dyDescent="0.35">
      <c r="A3790" s="2">
        <v>489033170</v>
      </c>
      <c r="B3790" s="3">
        <f>_xlfn.XLOOKUP(A3790,[3]!Table13456[No заказа],[3]!Table13456[Дата
отправки],"",0,1)</f>
        <v>45688</v>
      </c>
      <c r="C3790" s="3"/>
      <c r="D3790" s="3"/>
      <c r="F3790" s="5">
        <f>_xlfn.XLOOKUP(A3790,[3]!Table13456[No заказа],[3]!Table13456[Количество],"",0,1)</f>
        <v>1</v>
      </c>
      <c r="G3790" s="5">
        <f>_xlfn.XLOOKUP(A3790,[3]!Table13456[No заказа],[3]!Table13456[Цена],"",0,1)</f>
        <v>8964</v>
      </c>
      <c r="H3790" s="2" t="str">
        <f>M01_SETTINGS!$F$2</f>
        <v>KASPI</v>
      </c>
    </row>
    <row r="3791" spans="1:8" x14ac:dyDescent="0.35">
      <c r="A3791" s="2">
        <v>488798765</v>
      </c>
      <c r="B3791" s="3">
        <f>_xlfn.XLOOKUP(A3791,[3]!Table13456[No заказа],[3]!Table13456[Дата
отправки],"",0,1)</f>
        <v>45688</v>
      </c>
      <c r="C3791" s="3"/>
      <c r="D3791" s="3"/>
      <c r="F3791" s="5">
        <f>_xlfn.XLOOKUP(A3791,[3]!Table13456[No заказа],[3]!Table13456[Количество],"",0,1)</f>
        <v>1</v>
      </c>
      <c r="G3791" s="5">
        <f>_xlfn.XLOOKUP(A3791,[3]!Table13456[No заказа],[3]!Table13456[Цена],"",0,1)</f>
        <v>8964</v>
      </c>
      <c r="H3791" s="2" t="str">
        <f>M01_SETTINGS!$F$2</f>
        <v>KASPI</v>
      </c>
    </row>
    <row r="3792" spans="1:8" x14ac:dyDescent="0.35">
      <c r="A3792" s="2">
        <v>488756641</v>
      </c>
      <c r="B3792" s="3">
        <f>_xlfn.XLOOKUP(A3792,[3]!Table13456[No заказа],[3]!Table13456[Дата
отправки],"",0,1)</f>
        <v>45688</v>
      </c>
      <c r="C3792" s="3"/>
      <c r="D3792" s="3"/>
      <c r="F3792" s="5">
        <f>_xlfn.XLOOKUP(A3792,[3]!Table13456[No заказа],[3]!Table13456[Количество],"",0,1)</f>
        <v>1</v>
      </c>
      <c r="G3792" s="5">
        <f>_xlfn.XLOOKUP(A3792,[3]!Table13456[No заказа],[3]!Table13456[Цена],"",0,1)</f>
        <v>14990</v>
      </c>
      <c r="H3792" s="2" t="str">
        <f>M01_SETTINGS!$F$2</f>
        <v>KASPI</v>
      </c>
    </row>
    <row r="3793" spans="1:8" x14ac:dyDescent="0.35">
      <c r="A3793" s="2">
        <v>488999796</v>
      </c>
      <c r="B3793" s="3">
        <f>_xlfn.XLOOKUP(A3793,[3]!Table13456[No заказа],[3]!Table13456[Дата
отправки],"",0,1)</f>
        <v>45688</v>
      </c>
      <c r="C3793" s="3"/>
      <c r="D3793" s="3"/>
      <c r="F3793" s="5">
        <f>_xlfn.XLOOKUP(A3793,[3]!Table13456[No заказа],[3]!Table13456[Количество],"",0,1)</f>
        <v>1</v>
      </c>
      <c r="G3793" s="5">
        <f>_xlfn.XLOOKUP(A3793,[3]!Table13456[No заказа],[3]!Table13456[Цена],"",0,1)</f>
        <v>8998</v>
      </c>
      <c r="H3793" s="2" t="str">
        <f>M01_SETTINGS!$F$2</f>
        <v>KASPI</v>
      </c>
    </row>
    <row r="3794" spans="1:8" x14ac:dyDescent="0.35">
      <c r="A3794" s="2">
        <v>489101141</v>
      </c>
      <c r="B3794" s="3">
        <f>_xlfn.XLOOKUP(A3794,[3]!Table13456[No заказа],[3]!Table13456[Дата
отправки],"",0,1)</f>
        <v>45688</v>
      </c>
      <c r="C3794" s="3"/>
      <c r="D3794" s="3"/>
      <c r="F3794" s="5">
        <f>_xlfn.XLOOKUP(A3794,[3]!Table13456[No заказа],[3]!Table13456[Количество],"",0,1)</f>
        <v>1</v>
      </c>
      <c r="G3794" s="5">
        <f>_xlfn.XLOOKUP(A3794,[3]!Table13456[No заказа],[3]!Table13456[Цена],"",0,1)</f>
        <v>11998</v>
      </c>
      <c r="H3794" s="2" t="str">
        <f>M01_SETTINGS!$F$2</f>
        <v>KASPI</v>
      </c>
    </row>
    <row r="3795" spans="1:8" x14ac:dyDescent="0.35">
      <c r="A3795" s="2">
        <v>488822103</v>
      </c>
      <c r="B3795" s="3">
        <f>_xlfn.XLOOKUP(A3795,[3]!Table13456[No заказа],[3]!Table13456[Дата
отправки],"",0,1)</f>
        <v>45688</v>
      </c>
      <c r="C3795" s="3"/>
      <c r="D3795" s="3"/>
      <c r="F3795" s="5">
        <f>_xlfn.XLOOKUP(A3795,[3]!Table13456[No заказа],[3]!Table13456[Количество],"",0,1)</f>
        <v>1</v>
      </c>
      <c r="G3795" s="5">
        <f>_xlfn.XLOOKUP(A3795,[3]!Table13456[No заказа],[3]!Table13456[Цена],"",0,1)</f>
        <v>11998</v>
      </c>
      <c r="H3795" s="2" t="str">
        <f>M01_SETTINGS!$F$2</f>
        <v>KASPI</v>
      </c>
    </row>
    <row r="3796" spans="1:8" x14ac:dyDescent="0.35">
      <c r="A3796" s="2">
        <v>488991321</v>
      </c>
      <c r="B3796" s="3">
        <f>_xlfn.XLOOKUP(A3796,[3]!Table13456[No заказа],[3]!Table13456[Дата
отправки],"",0,1)</f>
        <v>45688</v>
      </c>
      <c r="C3796" s="3"/>
      <c r="D3796" s="3"/>
      <c r="F3796" s="5">
        <f>_xlfn.XLOOKUP(A3796,[3]!Table13456[No заказа],[3]!Table13456[Количество],"",0,1)</f>
        <v>1</v>
      </c>
      <c r="G3796" s="5">
        <f>_xlfn.XLOOKUP(A3796,[3]!Table13456[No заказа],[3]!Table13456[Цена],"",0,1)</f>
        <v>9352</v>
      </c>
      <c r="H3796" s="2" t="str">
        <f>M01_SETTINGS!$F$2</f>
        <v>KASPI</v>
      </c>
    </row>
    <row r="3797" spans="1:8" x14ac:dyDescent="0.35">
      <c r="A3797" s="2">
        <v>488933973</v>
      </c>
      <c r="B3797" s="3">
        <f>_xlfn.XLOOKUP(A3797,[3]!Table13456[No заказа],[3]!Table13456[Дата
отправки],"",0,1)</f>
        <v>45688</v>
      </c>
      <c r="C3797" s="3"/>
      <c r="D3797" s="3"/>
      <c r="F3797" s="5">
        <f>_xlfn.XLOOKUP(A3797,[3]!Table13456[No заказа],[3]!Table13456[Количество],"",0,1)</f>
        <v>1</v>
      </c>
      <c r="G3797" s="5">
        <f>_xlfn.XLOOKUP(A3797,[3]!Table13456[No заказа],[3]!Table13456[Цена],"",0,1)</f>
        <v>9362</v>
      </c>
      <c r="H3797" s="2" t="str">
        <f>M01_SETTINGS!$F$2</f>
        <v>KASPI</v>
      </c>
    </row>
    <row r="3798" spans="1:8" x14ac:dyDescent="0.35">
      <c r="A3798" s="2">
        <v>488825316</v>
      </c>
      <c r="B3798" s="3">
        <f>_xlfn.XLOOKUP(A3798,[3]!Table13456[No заказа],[3]!Table13456[Дата
отправки],"",0,1)</f>
        <v>45688</v>
      </c>
      <c r="C3798" s="3"/>
      <c r="D3798" s="3"/>
      <c r="F3798" s="5">
        <f>_xlfn.XLOOKUP(A3798,[3]!Table13456[No заказа],[3]!Table13456[Количество],"",0,1)</f>
        <v>1</v>
      </c>
      <c r="G3798" s="5">
        <f>_xlfn.XLOOKUP(A3798,[3]!Table13456[No заказа],[3]!Table13456[Цена],"",0,1)</f>
        <v>8998</v>
      </c>
      <c r="H3798" s="2" t="str">
        <f>M01_SETTINGS!$F$2</f>
        <v>KASPI</v>
      </c>
    </row>
    <row r="3799" spans="1:8" x14ac:dyDescent="0.35">
      <c r="A3799" s="2">
        <v>488834088</v>
      </c>
      <c r="B3799" s="3">
        <f>_xlfn.XLOOKUP(A3799,[3]!Table13456[No заказа],[3]!Table13456[Дата
отправки],"",0,1)</f>
        <v>45688</v>
      </c>
      <c r="C3799" s="3"/>
      <c r="D3799" s="3"/>
      <c r="F3799" s="5">
        <f>_xlfn.XLOOKUP(A3799,[3]!Table13456[No заказа],[3]!Table13456[Количество],"",0,1)</f>
        <v>1</v>
      </c>
      <c r="G3799" s="5">
        <f>_xlfn.XLOOKUP(A3799,[3]!Table13456[No заказа],[3]!Table13456[Цена],"",0,1)</f>
        <v>8797</v>
      </c>
      <c r="H3799" s="2" t="str">
        <f>M01_SETTINGS!$F$2</f>
        <v>KASPI</v>
      </c>
    </row>
    <row r="3800" spans="1:8" x14ac:dyDescent="0.35">
      <c r="A3800" s="2">
        <v>489023150</v>
      </c>
      <c r="B3800" s="3">
        <f>_xlfn.XLOOKUP(A3800,[3]!Table13456[No заказа],[3]!Table13456[Дата
отправки],"",0,1)</f>
        <v>45688</v>
      </c>
      <c r="C3800" s="3"/>
      <c r="D3800" s="3"/>
      <c r="F3800" s="5">
        <f>_xlfn.XLOOKUP(A3800,[3]!Table13456[No заказа],[3]!Table13456[Количество],"",0,1)</f>
        <v>1</v>
      </c>
      <c r="G3800" s="5">
        <f>_xlfn.XLOOKUP(A3800,[3]!Table13456[No заказа],[3]!Table13456[Цена],"",0,1)</f>
        <v>8989</v>
      </c>
      <c r="H3800" s="2" t="str">
        <f>M01_SETTINGS!$F$2</f>
        <v>KASPI</v>
      </c>
    </row>
    <row r="3801" spans="1:8" x14ac:dyDescent="0.35">
      <c r="A3801" s="2">
        <v>488254696</v>
      </c>
      <c r="B3801" s="3">
        <f>_xlfn.XLOOKUP(A3801,[3]!Table13456[No заказа],[3]!Table13456[Дата
отправки],"",0,1)</f>
        <v>45687</v>
      </c>
      <c r="C3801" s="3"/>
      <c r="D3801" s="3"/>
      <c r="F3801" s="5">
        <f>_xlfn.XLOOKUP(A3801,[3]!Table13456[No заказа],[3]!Table13456[Количество],"",0,1)</f>
        <v>1</v>
      </c>
      <c r="G3801" s="5">
        <f>_xlfn.XLOOKUP(A3801,[3]!Table13456[No заказа],[3]!Table13456[Цена],"",0,1)</f>
        <v>9800</v>
      </c>
      <c r="H3801" s="2" t="str">
        <f>M01_SETTINGS!$F$2</f>
        <v>KASPI</v>
      </c>
    </row>
    <row r="3802" spans="1:8" x14ac:dyDescent="0.35">
      <c r="A3802" s="2">
        <v>488207580</v>
      </c>
      <c r="B3802" s="3">
        <f>_xlfn.XLOOKUP(A3802,[3]!Table13456[No заказа],[3]!Table13456[Дата
отправки],"",0,1)</f>
        <v>45687</v>
      </c>
      <c r="C3802" s="3"/>
      <c r="D3802" s="3"/>
      <c r="F3802" s="5">
        <f>_xlfn.XLOOKUP(A3802,[3]!Table13456[No заказа],[3]!Table13456[Количество],"",0,1)</f>
        <v>1</v>
      </c>
      <c r="G3802" s="5">
        <f>_xlfn.XLOOKUP(A3802,[3]!Table13456[No заказа],[3]!Table13456[Цена],"",0,1)</f>
        <v>8900</v>
      </c>
      <c r="H3802" s="2" t="str">
        <f>M01_SETTINGS!$F$2</f>
        <v>KASPI</v>
      </c>
    </row>
    <row r="3803" spans="1:8" x14ac:dyDescent="0.35">
      <c r="A3803" s="2">
        <v>488330725</v>
      </c>
      <c r="B3803" s="3">
        <f>_xlfn.XLOOKUP(A3803,[3]!Table13456[No заказа],[3]!Table13456[Дата
отправки],"",0,1)</f>
        <v>45687</v>
      </c>
      <c r="C3803" s="3"/>
      <c r="D3803" s="3"/>
      <c r="F3803" s="5">
        <f>_xlfn.XLOOKUP(A3803,[3]!Table13456[No заказа],[3]!Table13456[Количество],"",0,1)</f>
        <v>1</v>
      </c>
      <c r="G3803" s="5">
        <f>_xlfn.XLOOKUP(A3803,[3]!Table13456[No заказа],[3]!Table13456[Цена],"",0,1)</f>
        <v>9000</v>
      </c>
      <c r="H3803" s="2" t="str">
        <f>M01_SETTINGS!$F$2</f>
        <v>KASPI</v>
      </c>
    </row>
    <row r="3804" spans="1:8" x14ac:dyDescent="0.35">
      <c r="A3804" s="2">
        <v>488599741</v>
      </c>
      <c r="B3804" s="3">
        <f>_xlfn.XLOOKUP(A3804,[3]!Table13456[No заказа],[3]!Table13456[Дата
отправки],"",0,1)</f>
        <v>45687</v>
      </c>
      <c r="C3804" s="3"/>
      <c r="D3804" s="3"/>
      <c r="F3804" s="5">
        <f>_xlfn.XLOOKUP(A3804,[3]!Table13456[No заказа],[3]!Table13456[Количество],"",0,1)</f>
        <v>1</v>
      </c>
      <c r="G3804" s="5">
        <f>_xlfn.XLOOKUP(A3804,[3]!Table13456[No заказа],[3]!Table13456[Цена],"",0,1)</f>
        <v>9000</v>
      </c>
      <c r="H3804" s="2" t="str">
        <f>M01_SETTINGS!$F$2</f>
        <v>KASPI</v>
      </c>
    </row>
    <row r="3805" spans="1:8" x14ac:dyDescent="0.35">
      <c r="A3805" s="2">
        <v>488572435</v>
      </c>
      <c r="B3805" s="3">
        <f>_xlfn.XLOOKUP(A3805,[3]!Table13456[No заказа],[3]!Table13456[Дата
отправки],"",0,1)</f>
        <v>45687</v>
      </c>
      <c r="C3805" s="3"/>
      <c r="D3805" s="3"/>
      <c r="F3805" s="5">
        <f>_xlfn.XLOOKUP(A3805,[3]!Table13456[No заказа],[3]!Table13456[Количество],"",0,1)</f>
        <v>1</v>
      </c>
      <c r="G3805" s="5">
        <f>_xlfn.XLOOKUP(A3805,[3]!Table13456[No заказа],[3]!Table13456[Цена],"",0,1)</f>
        <v>8964</v>
      </c>
      <c r="H3805" s="2" t="str">
        <f>M01_SETTINGS!$F$2</f>
        <v>KASPI</v>
      </c>
    </row>
    <row r="3806" spans="1:8" x14ac:dyDescent="0.35">
      <c r="A3806" s="2">
        <v>488524777</v>
      </c>
      <c r="B3806" s="3">
        <f>_xlfn.XLOOKUP(A3806,[3]!Table13456[No заказа],[3]!Table13456[Дата
отправки],"",0,1)</f>
        <v>45687</v>
      </c>
      <c r="C3806" s="3"/>
      <c r="D3806" s="3"/>
      <c r="F3806" s="5">
        <f>_xlfn.XLOOKUP(A3806,[3]!Table13456[No заказа],[3]!Table13456[Количество],"",0,1)</f>
        <v>1</v>
      </c>
      <c r="G3806" s="5">
        <f>_xlfn.XLOOKUP(A3806,[3]!Table13456[No заказа],[3]!Table13456[Цена],"",0,1)</f>
        <v>8964</v>
      </c>
      <c r="H3806" s="2" t="str">
        <f>M01_SETTINGS!$F$2</f>
        <v>KASPI</v>
      </c>
    </row>
    <row r="3807" spans="1:8" x14ac:dyDescent="0.35">
      <c r="A3807" s="2" t="str">
        <v>488347560-1</v>
      </c>
      <c r="B3807" s="3">
        <f>_xlfn.XLOOKUP(A3807,[3]!Table13456[No заказа],[3]!Table13456[Дата
отправки],"",0,1)</f>
        <v>45687</v>
      </c>
      <c r="C3807" s="3"/>
      <c r="D3807" s="3"/>
      <c r="F3807" s="5">
        <f>_xlfn.XLOOKUP(A3807,[3]!Table13456[No заказа],[3]!Table13456[Количество],"",0,1)</f>
        <v>1</v>
      </c>
      <c r="G3807" s="5">
        <f>_xlfn.XLOOKUP(A3807,[3]!Table13456[No заказа],[3]!Table13456[Цена],"",0,1)</f>
        <v>14967</v>
      </c>
      <c r="H3807" s="2" t="str">
        <f>M01_SETTINGS!$F$2</f>
        <v>KASPI</v>
      </c>
    </row>
    <row r="3808" spans="1:8" x14ac:dyDescent="0.35">
      <c r="A3808" s="2" t="str">
        <v>488347560-2</v>
      </c>
      <c r="B3808" s="3">
        <f>_xlfn.XLOOKUP(A3808,[3]!Table13456[No заказа],[3]!Table13456[Дата
отправки],"",0,1)</f>
        <v>45687</v>
      </c>
      <c r="C3808" s="3"/>
      <c r="D3808" s="3"/>
      <c r="F3808" s="5">
        <f>_xlfn.XLOOKUP(A3808,[3]!Table13456[No заказа],[3]!Table13456[Количество],"",0,1)</f>
        <v>1</v>
      </c>
      <c r="G3808" s="5">
        <f>_xlfn.XLOOKUP(A3808,[3]!Table13456[No заказа],[3]!Table13456[Цена],"",0,1)</f>
        <v>14967</v>
      </c>
      <c r="H3808" s="2" t="str">
        <f>M01_SETTINGS!$F$2</f>
        <v>KASPI</v>
      </c>
    </row>
    <row r="3809" spans="1:8" x14ac:dyDescent="0.35">
      <c r="A3809" s="2">
        <v>488192629</v>
      </c>
      <c r="B3809" s="3">
        <f>_xlfn.XLOOKUP(A3809,[3]!Table13456[No заказа],[3]!Table13456[Дата
отправки],"",0,1)</f>
        <v>45687</v>
      </c>
      <c r="C3809" s="3"/>
      <c r="D3809" s="3"/>
      <c r="F3809" s="5">
        <f>_xlfn.XLOOKUP(A3809,[3]!Table13456[No заказа],[3]!Table13456[Количество],"",0,1)</f>
        <v>1</v>
      </c>
      <c r="G3809" s="5">
        <f>_xlfn.XLOOKUP(A3809,[3]!Table13456[No заказа],[3]!Table13456[Цена],"",0,1)</f>
        <v>14990</v>
      </c>
      <c r="H3809" s="2" t="str">
        <f>M01_SETTINGS!$F$2</f>
        <v>KASPI</v>
      </c>
    </row>
    <row r="3810" spans="1:8" x14ac:dyDescent="0.35">
      <c r="A3810" s="2">
        <v>488320633</v>
      </c>
      <c r="B3810" s="3">
        <f>_xlfn.XLOOKUP(A3810,[3]!Table13456[No заказа],[3]!Table13456[Дата
отправки],"",0,1)</f>
        <v>45687</v>
      </c>
      <c r="C3810" s="3"/>
      <c r="D3810" s="3"/>
      <c r="F3810" s="5">
        <f>_xlfn.XLOOKUP(A3810,[3]!Table13456[No заказа],[3]!Table13456[Количество],"",0,1)</f>
        <v>1</v>
      </c>
      <c r="G3810" s="5">
        <f>_xlfn.XLOOKUP(A3810,[3]!Table13456[No заказа],[3]!Table13456[Цена],"",0,1)</f>
        <v>14990</v>
      </c>
      <c r="H3810" s="2" t="str">
        <f>M01_SETTINGS!$F$2</f>
        <v>KASPI</v>
      </c>
    </row>
    <row r="3811" spans="1:8" x14ac:dyDescent="0.35">
      <c r="A3811" s="2">
        <v>488437731</v>
      </c>
      <c r="B3811" s="3">
        <f>_xlfn.XLOOKUP(A3811,[3]!Table13456[No заказа],[3]!Table13456[Дата
отправки],"",0,1)</f>
        <v>45687</v>
      </c>
      <c r="C3811" s="3"/>
      <c r="D3811" s="3"/>
      <c r="F3811" s="5">
        <f>_xlfn.XLOOKUP(A3811,[3]!Table13456[No заказа],[3]!Table13456[Количество],"",0,1)</f>
        <v>1</v>
      </c>
      <c r="G3811" s="5">
        <f>_xlfn.XLOOKUP(A3811,[3]!Table13456[No заказа],[3]!Table13456[Цена],"",0,1)</f>
        <v>9450</v>
      </c>
      <c r="H3811" s="2" t="str">
        <f>M01_SETTINGS!$F$2</f>
        <v>KASPI</v>
      </c>
    </row>
    <row r="3812" spans="1:8" x14ac:dyDescent="0.35">
      <c r="A3812" s="2">
        <v>488297893</v>
      </c>
      <c r="B3812" s="3">
        <f>_xlfn.XLOOKUP(A3812,[3]!Table13456[No заказа],[3]!Table13456[Дата
отправки],"",0,1)</f>
        <v>45687</v>
      </c>
      <c r="C3812" s="3"/>
      <c r="D3812" s="3"/>
      <c r="F3812" s="5">
        <f>_xlfn.XLOOKUP(A3812,[3]!Table13456[No заказа],[3]!Table13456[Количество],"",0,1)</f>
        <v>1</v>
      </c>
      <c r="G3812" s="5">
        <f>_xlfn.XLOOKUP(A3812,[3]!Table13456[No заказа],[3]!Table13456[Цена],"",0,1)</f>
        <v>8889</v>
      </c>
      <c r="H3812" s="2" t="str">
        <f>M01_SETTINGS!$F$2</f>
        <v>KASPI</v>
      </c>
    </row>
    <row r="3813" spans="1:8" x14ac:dyDescent="0.35">
      <c r="A3813" s="2">
        <v>488390867</v>
      </c>
      <c r="B3813" s="3">
        <f>_xlfn.XLOOKUP(A3813,[3]!Table13456[No заказа],[3]!Table13456[Дата
отправки],"",0,1)</f>
        <v>45687</v>
      </c>
      <c r="C3813" s="3"/>
      <c r="D3813" s="3"/>
      <c r="F3813" s="5">
        <f>_xlfn.XLOOKUP(A3813,[3]!Table13456[No заказа],[3]!Table13456[Количество],"",0,1)</f>
        <v>1</v>
      </c>
      <c r="G3813" s="5">
        <f>_xlfn.XLOOKUP(A3813,[3]!Table13456[No заказа],[3]!Table13456[Цена],"",0,1)</f>
        <v>8984</v>
      </c>
      <c r="H3813" s="2" t="str">
        <f>M01_SETTINGS!$F$2</f>
        <v>KASPI</v>
      </c>
    </row>
    <row r="3814" spans="1:8" x14ac:dyDescent="0.35">
      <c r="A3814" s="2">
        <v>488258566</v>
      </c>
      <c r="B3814" s="3">
        <f>_xlfn.XLOOKUP(A3814,[3]!Table13456[No заказа],[3]!Table13456[Дата
отправки],"",0,1)</f>
        <v>45687</v>
      </c>
      <c r="C3814" s="3"/>
      <c r="D3814" s="3"/>
      <c r="F3814" s="5">
        <f>_xlfn.XLOOKUP(A3814,[3]!Table13456[No заказа],[3]!Table13456[Количество],"",0,1)</f>
        <v>1</v>
      </c>
      <c r="G3814" s="5">
        <f>_xlfn.XLOOKUP(A3814,[3]!Table13456[No заказа],[3]!Table13456[Цена],"",0,1)</f>
        <v>8895</v>
      </c>
      <c r="H3814" s="2" t="str">
        <f>M01_SETTINGS!$F$2</f>
        <v>KASPI</v>
      </c>
    </row>
    <row r="3815" spans="1:8" x14ac:dyDescent="0.35">
      <c r="A3815" s="2">
        <v>488082488</v>
      </c>
      <c r="B3815" s="3">
        <f>_xlfn.XLOOKUP(A3815,[3]!Table13456[No заказа],[3]!Table13456[Дата
отправки],"",0,1)</f>
        <v>45686</v>
      </c>
      <c r="C3815" s="3"/>
      <c r="D3815" s="3"/>
      <c r="F3815" s="5">
        <f>_xlfn.XLOOKUP(A3815,[3]!Table13456[No заказа],[3]!Table13456[Количество],"",0,1)</f>
        <v>1</v>
      </c>
      <c r="G3815" s="5">
        <f>_xlfn.XLOOKUP(A3815,[3]!Table13456[No заказа],[3]!Table13456[Цена],"",0,1)</f>
        <v>7479</v>
      </c>
      <c r="H3815" s="2" t="str">
        <f>M01_SETTINGS!$F$2</f>
        <v>KASPI</v>
      </c>
    </row>
    <row r="3816" spans="1:8" x14ac:dyDescent="0.35">
      <c r="A3816" s="2">
        <v>487883076</v>
      </c>
      <c r="B3816" s="3">
        <f>_xlfn.XLOOKUP(A3816,[3]!Table13456[No заказа],[3]!Table13456[Дата
отправки],"",0,1)</f>
        <v>45686</v>
      </c>
      <c r="C3816" s="3"/>
      <c r="D3816" s="3"/>
      <c r="F3816" s="5">
        <f>_xlfn.XLOOKUP(A3816,[3]!Table13456[No заказа],[3]!Table13456[Количество],"",0,1)</f>
        <v>1</v>
      </c>
      <c r="G3816" s="5">
        <f>_xlfn.XLOOKUP(A3816,[3]!Table13456[No заказа],[3]!Table13456[Цена],"",0,1)</f>
        <v>9800</v>
      </c>
      <c r="H3816" s="2" t="str">
        <f>M01_SETTINGS!$F$2</f>
        <v>KASPI</v>
      </c>
    </row>
    <row r="3817" spans="1:8" x14ac:dyDescent="0.35">
      <c r="A3817" s="2">
        <v>487933874</v>
      </c>
      <c r="B3817" s="3">
        <f>_xlfn.XLOOKUP(A3817,[3]!Table13456[No заказа],[3]!Table13456[Дата
отправки],"",0,1)</f>
        <v>45686</v>
      </c>
      <c r="C3817" s="3"/>
      <c r="D3817" s="3"/>
      <c r="F3817" s="5">
        <f>_xlfn.XLOOKUP(A3817,[3]!Table13456[No заказа],[3]!Table13456[Количество],"",0,1)</f>
        <v>1</v>
      </c>
      <c r="G3817" s="5">
        <f>_xlfn.XLOOKUP(A3817,[3]!Table13456[No заказа],[3]!Table13456[Цена],"",0,1)</f>
        <v>9000</v>
      </c>
      <c r="H3817" s="2" t="str">
        <f>M01_SETTINGS!$F$2</f>
        <v>KASPI</v>
      </c>
    </row>
    <row r="3818" spans="1:8" x14ac:dyDescent="0.35">
      <c r="A3818" s="2">
        <v>487820884</v>
      </c>
      <c r="B3818" s="3">
        <f>_xlfn.XLOOKUP(A3818,[3]!Table13456[No заказа],[3]!Table13456[Дата
отправки],"",0,1)</f>
        <v>45686</v>
      </c>
      <c r="C3818" s="3"/>
      <c r="D3818" s="3"/>
      <c r="F3818" s="5">
        <f>_xlfn.XLOOKUP(A3818,[3]!Table13456[No заказа],[3]!Table13456[Количество],"",0,1)</f>
        <v>1</v>
      </c>
      <c r="G3818" s="5">
        <f>_xlfn.XLOOKUP(A3818,[3]!Table13456[No заказа],[3]!Table13456[Цена],"",0,1)</f>
        <v>9000</v>
      </c>
      <c r="H3818" s="2" t="str">
        <f>M01_SETTINGS!$F$2</f>
        <v>KASPI</v>
      </c>
    </row>
    <row r="3819" spans="1:8" x14ac:dyDescent="0.35">
      <c r="A3819" s="2">
        <v>487624806</v>
      </c>
      <c r="B3819" s="3">
        <f>_xlfn.XLOOKUP(A3819,[3]!Table13456[No заказа],[3]!Table13456[Дата
отправки],"",0,1)</f>
        <v>45686</v>
      </c>
      <c r="C3819" s="3"/>
      <c r="D3819" s="3"/>
      <c r="F3819" s="5">
        <f>_xlfn.XLOOKUP(A3819,[3]!Table13456[No заказа],[3]!Table13456[Количество],"",0,1)</f>
        <v>1</v>
      </c>
      <c r="G3819" s="5">
        <f>_xlfn.XLOOKUP(A3819,[3]!Table13456[No заказа],[3]!Table13456[Цена],"",0,1)</f>
        <v>9000</v>
      </c>
      <c r="H3819" s="2" t="str">
        <f>M01_SETTINGS!$F$2</f>
        <v>KASPI</v>
      </c>
    </row>
    <row r="3820" spans="1:8" x14ac:dyDescent="0.35">
      <c r="A3820" s="2">
        <v>487849468</v>
      </c>
      <c r="B3820" s="3">
        <f>_xlfn.XLOOKUP(A3820,[3]!Table13456[No заказа],[3]!Table13456[Дата
отправки],"",0,1)</f>
        <v>45686</v>
      </c>
      <c r="C3820" s="3"/>
      <c r="D3820" s="3"/>
      <c r="F3820" s="5">
        <f>_xlfn.XLOOKUP(A3820,[3]!Table13456[No заказа],[3]!Table13456[Количество],"",0,1)</f>
        <v>1</v>
      </c>
      <c r="G3820" s="5">
        <f>_xlfn.XLOOKUP(A3820,[3]!Table13456[No заказа],[3]!Table13456[Цена],"",0,1)</f>
        <v>9000</v>
      </c>
      <c r="H3820" s="2" t="str">
        <f>M01_SETTINGS!$F$2</f>
        <v>KASPI</v>
      </c>
    </row>
    <row r="3821" spans="1:8" x14ac:dyDescent="0.35">
      <c r="A3821" s="2">
        <v>487982741</v>
      </c>
      <c r="B3821" s="3">
        <f>_xlfn.XLOOKUP(A3821,[3]!Table13456[No заказа],[3]!Table13456[Дата
отправки],"",0,1)</f>
        <v>45686</v>
      </c>
      <c r="C3821" s="3"/>
      <c r="D3821" s="3"/>
      <c r="F3821" s="5">
        <f>_xlfn.XLOOKUP(A3821,[3]!Table13456[No заказа],[3]!Table13456[Количество],"",0,1)</f>
        <v>1</v>
      </c>
      <c r="G3821" s="5">
        <f>_xlfn.XLOOKUP(A3821,[3]!Table13456[No заказа],[3]!Table13456[Цена],"",0,1)</f>
        <v>9124</v>
      </c>
      <c r="H3821" s="2" t="str">
        <f>M01_SETTINGS!$F$2</f>
        <v>KASPI</v>
      </c>
    </row>
    <row r="3822" spans="1:8" x14ac:dyDescent="0.35">
      <c r="A3822" s="2">
        <v>487988084</v>
      </c>
      <c r="B3822" s="3">
        <f>_xlfn.XLOOKUP(A3822,[3]!Table13456[No заказа],[3]!Table13456[Дата
отправки],"",0,1)</f>
        <v>45686</v>
      </c>
      <c r="C3822" s="3"/>
      <c r="D3822" s="3"/>
      <c r="F3822" s="5">
        <f>_xlfn.XLOOKUP(A3822,[3]!Table13456[No заказа],[3]!Table13456[Количество],"",0,1)</f>
        <v>1</v>
      </c>
      <c r="G3822" s="5">
        <f>_xlfn.XLOOKUP(A3822,[3]!Table13456[No заказа],[3]!Table13456[Цена],"",0,1)</f>
        <v>8990</v>
      </c>
      <c r="H3822" s="2" t="str">
        <f>M01_SETTINGS!$F$2</f>
        <v>KASPI</v>
      </c>
    </row>
    <row r="3823" spans="1:8" x14ac:dyDescent="0.35">
      <c r="A3823" s="2">
        <v>487918931</v>
      </c>
      <c r="B3823" s="3">
        <f>_xlfn.XLOOKUP(A3823,[3]!Table13456[No заказа],[3]!Table13456[Дата
отправки],"",0,1)</f>
        <v>45686</v>
      </c>
      <c r="C3823" s="3"/>
      <c r="D3823" s="3"/>
      <c r="F3823" s="5">
        <f>_xlfn.XLOOKUP(A3823,[3]!Table13456[No заказа],[3]!Table13456[Количество],"",0,1)</f>
        <v>1</v>
      </c>
      <c r="G3823" s="5">
        <f>_xlfn.XLOOKUP(A3823,[3]!Table13456[No заказа],[3]!Table13456[Цена],"",0,1)</f>
        <v>8990</v>
      </c>
      <c r="H3823" s="2" t="str">
        <f>M01_SETTINGS!$F$2</f>
        <v>KASPI</v>
      </c>
    </row>
    <row r="3824" spans="1:8" x14ac:dyDescent="0.35">
      <c r="A3824" s="2">
        <v>487635348</v>
      </c>
      <c r="B3824" s="3">
        <f>_xlfn.XLOOKUP(A3824,[3]!Table13456[No заказа],[3]!Table13456[Дата
отправки],"",0,1)</f>
        <v>45686</v>
      </c>
      <c r="C3824" s="3"/>
      <c r="D3824" s="3"/>
      <c r="F3824" s="5">
        <f>_xlfn.XLOOKUP(A3824,[3]!Table13456[No заказа],[3]!Table13456[Количество],"",0,1)</f>
        <v>1</v>
      </c>
      <c r="G3824" s="5">
        <f>_xlfn.XLOOKUP(A3824,[3]!Table13456[No заказа],[3]!Table13456[Цена],"",0,1)</f>
        <v>9000</v>
      </c>
      <c r="H3824" s="2" t="str">
        <f>M01_SETTINGS!$F$2</f>
        <v>KASPI</v>
      </c>
    </row>
    <row r="3825" spans="1:8" x14ac:dyDescent="0.35">
      <c r="A3825" s="2">
        <v>487561317</v>
      </c>
      <c r="B3825" s="3">
        <f>_xlfn.XLOOKUP(A3825,[3]!Table13456[No заказа],[3]!Table13456[Дата
отправки],"",0,1)</f>
        <v>45686</v>
      </c>
      <c r="C3825" s="3"/>
      <c r="D3825" s="3"/>
      <c r="F3825" s="5">
        <f>_xlfn.XLOOKUP(A3825,[3]!Table13456[No заказа],[3]!Table13456[Количество],"",0,1)</f>
        <v>1</v>
      </c>
      <c r="G3825" s="5">
        <f>_xlfn.XLOOKUP(A3825,[3]!Table13456[No заказа],[3]!Table13456[Цена],"",0,1)</f>
        <v>9746</v>
      </c>
      <c r="H3825" s="2" t="str">
        <f>M01_SETTINGS!$F$2</f>
        <v>KASPI</v>
      </c>
    </row>
    <row r="3826" spans="1:8" x14ac:dyDescent="0.35">
      <c r="A3826" s="2">
        <v>487581004</v>
      </c>
      <c r="B3826" s="3">
        <f>_xlfn.XLOOKUP(A3826,[3]!Table13456[No заказа],[3]!Table13456[Дата
отправки],"",0,1)</f>
        <v>45686</v>
      </c>
      <c r="C3826" s="3"/>
      <c r="D3826" s="3"/>
      <c r="F3826" s="5">
        <f>_xlfn.XLOOKUP(A3826,[3]!Table13456[No заказа],[3]!Table13456[Количество],"",0,1)</f>
        <v>1</v>
      </c>
      <c r="G3826" s="5">
        <f>_xlfn.XLOOKUP(A3826,[3]!Table13456[No заказа],[3]!Table13456[Цена],"",0,1)</f>
        <v>9000</v>
      </c>
      <c r="H3826" s="2" t="str">
        <f>M01_SETTINGS!$F$2</f>
        <v>KASPI</v>
      </c>
    </row>
    <row r="3827" spans="1:8" x14ac:dyDescent="0.35">
      <c r="A3827" s="2">
        <v>488101872</v>
      </c>
      <c r="B3827" s="3">
        <f>_xlfn.XLOOKUP(A3827,[3]!Table13456[No заказа],[3]!Table13456[Дата
отправки],"",0,1)</f>
        <v>45686</v>
      </c>
      <c r="C3827" s="3"/>
      <c r="D3827" s="3"/>
      <c r="F3827" s="5">
        <f>_xlfn.XLOOKUP(A3827,[3]!Table13456[No заказа],[3]!Table13456[Количество],"",0,1)</f>
        <v>1</v>
      </c>
      <c r="G3827" s="5">
        <f>_xlfn.XLOOKUP(A3827,[3]!Table13456[No заказа],[3]!Table13456[Цена],"",0,1)</f>
        <v>7479</v>
      </c>
      <c r="H3827" s="2" t="str">
        <f>M01_SETTINGS!$F$2</f>
        <v>KASPI</v>
      </c>
    </row>
    <row r="3828" spans="1:8" x14ac:dyDescent="0.35">
      <c r="A3828" s="2">
        <v>487712143</v>
      </c>
      <c r="B3828" s="3">
        <f>_xlfn.XLOOKUP(A3828,[3]!Table13456[No заказа],[3]!Table13456[Дата
отправки],"",0,1)</f>
        <v>45686</v>
      </c>
      <c r="C3828" s="3"/>
      <c r="D3828" s="3"/>
      <c r="F3828" s="5">
        <f>_xlfn.XLOOKUP(A3828,[3]!Table13456[No заказа],[3]!Table13456[Количество],"",0,1)</f>
        <v>1</v>
      </c>
      <c r="G3828" s="5">
        <f>_xlfn.XLOOKUP(A3828,[3]!Table13456[No заказа],[3]!Table13456[Цена],"",0,1)</f>
        <v>14990</v>
      </c>
      <c r="H3828" s="2" t="str">
        <f>M01_SETTINGS!$F$2</f>
        <v>KASPI</v>
      </c>
    </row>
    <row r="3829" spans="1:8" x14ac:dyDescent="0.35">
      <c r="A3829" s="2">
        <v>487902624</v>
      </c>
      <c r="B3829" s="3">
        <f>_xlfn.XLOOKUP(A3829,[3]!Table13456[No заказа],[3]!Table13456[Дата
отправки],"",0,1)</f>
        <v>45686</v>
      </c>
      <c r="C3829" s="3"/>
      <c r="D3829" s="3"/>
      <c r="F3829" s="5">
        <f>_xlfn.XLOOKUP(A3829,[3]!Table13456[No заказа],[3]!Table13456[Количество],"",0,1)</f>
        <v>1</v>
      </c>
      <c r="G3829" s="5">
        <f>_xlfn.XLOOKUP(A3829,[3]!Table13456[No заказа],[3]!Table13456[Цена],"",0,1)</f>
        <v>14990</v>
      </c>
      <c r="H3829" s="2" t="str">
        <f>M01_SETTINGS!$F$2</f>
        <v>KASPI</v>
      </c>
    </row>
    <row r="3830" spans="1:8" x14ac:dyDescent="0.35">
      <c r="A3830" s="2">
        <v>487781318</v>
      </c>
      <c r="B3830" s="3">
        <f>_xlfn.XLOOKUP(A3830,[3]!Table13456[No заказа],[3]!Table13456[Дата
отправки],"",0,1)</f>
        <v>45686</v>
      </c>
      <c r="C3830" s="3"/>
      <c r="D3830" s="3"/>
      <c r="F3830" s="5">
        <f>_xlfn.XLOOKUP(A3830,[3]!Table13456[No заказа],[3]!Table13456[Количество],"",0,1)</f>
        <v>1</v>
      </c>
      <c r="G3830" s="5">
        <f>_xlfn.XLOOKUP(A3830,[3]!Table13456[No заказа],[3]!Table13456[Цена],"",0,1)</f>
        <v>14990</v>
      </c>
      <c r="H3830" s="2" t="str">
        <f>M01_SETTINGS!$F$2</f>
        <v>KASPI</v>
      </c>
    </row>
    <row r="3831" spans="1:8" x14ac:dyDescent="0.35">
      <c r="A3831" s="2">
        <v>487654310</v>
      </c>
      <c r="B3831" s="3">
        <f>_xlfn.XLOOKUP(A3831,[3]!Table13456[No заказа],[3]!Table13456[Дата
отправки],"",0,1)</f>
        <v>45686</v>
      </c>
      <c r="C3831" s="3"/>
      <c r="D3831" s="3"/>
      <c r="F3831" s="5">
        <f>_xlfn.XLOOKUP(A3831,[3]!Table13456[No заказа],[3]!Table13456[Количество],"",0,1)</f>
        <v>1</v>
      </c>
      <c r="G3831" s="5">
        <f>_xlfn.XLOOKUP(A3831,[3]!Table13456[No заказа],[3]!Table13456[Цена],"",0,1)</f>
        <v>14990</v>
      </c>
      <c r="H3831" s="2" t="str">
        <f>M01_SETTINGS!$F$2</f>
        <v>KASPI</v>
      </c>
    </row>
    <row r="3832" spans="1:8" x14ac:dyDescent="0.35">
      <c r="A3832" s="2">
        <v>487900654</v>
      </c>
      <c r="B3832" s="3">
        <f>_xlfn.XLOOKUP(A3832,[3]!Table13456[No заказа],[3]!Table13456[Дата
отправки],"",0,1)</f>
        <v>45686</v>
      </c>
      <c r="C3832" s="3"/>
      <c r="D3832" s="3"/>
      <c r="F3832" s="5">
        <f>_xlfn.XLOOKUP(A3832,[3]!Table13456[No заказа],[3]!Table13456[Количество],"",0,1)</f>
        <v>1</v>
      </c>
      <c r="G3832" s="5">
        <f>_xlfn.XLOOKUP(A3832,[3]!Table13456[No заказа],[3]!Table13456[Цена],"",0,1)</f>
        <v>14990</v>
      </c>
      <c r="H3832" s="2" t="str">
        <f>M01_SETTINGS!$F$2</f>
        <v>KASPI</v>
      </c>
    </row>
    <row r="3833" spans="1:8" x14ac:dyDescent="0.35">
      <c r="A3833" s="2">
        <v>487615633</v>
      </c>
      <c r="B3833" s="3">
        <f>_xlfn.XLOOKUP(A3833,[3]!Table13456[No заказа],[3]!Table13456[Дата
отправки],"",0,1)</f>
        <v>45686</v>
      </c>
      <c r="C3833" s="3"/>
      <c r="D3833" s="3"/>
      <c r="F3833" s="5">
        <f>_xlfn.XLOOKUP(A3833,[3]!Table13456[No заказа],[3]!Table13456[Количество],"",0,1)</f>
        <v>1</v>
      </c>
      <c r="G3833" s="5">
        <f>_xlfn.XLOOKUP(A3833,[3]!Table13456[No заказа],[3]!Table13456[Цена],"",0,1)</f>
        <v>8998</v>
      </c>
      <c r="H3833" s="2" t="str">
        <f>M01_SETTINGS!$F$2</f>
        <v>KASPI</v>
      </c>
    </row>
    <row r="3834" spans="1:8" x14ac:dyDescent="0.35">
      <c r="A3834" s="2">
        <v>487860662</v>
      </c>
      <c r="B3834" s="3">
        <f>_xlfn.XLOOKUP(A3834,[3]!Table13456[No заказа],[3]!Table13456[Дата
отправки],"",0,1)</f>
        <v>45686</v>
      </c>
      <c r="C3834" s="3"/>
      <c r="D3834" s="3"/>
      <c r="F3834" s="5">
        <f>_xlfn.XLOOKUP(A3834,[3]!Table13456[No заказа],[3]!Table13456[Количество],"",0,1)</f>
        <v>1</v>
      </c>
      <c r="G3834" s="5">
        <f>_xlfn.XLOOKUP(A3834,[3]!Table13456[No заказа],[3]!Table13456[Цена],"",0,1)</f>
        <v>11998</v>
      </c>
      <c r="H3834" s="2" t="str">
        <f>M01_SETTINGS!$F$2</f>
        <v>KASPI</v>
      </c>
    </row>
    <row r="3835" spans="1:8" x14ac:dyDescent="0.35">
      <c r="A3835" s="2">
        <v>487914763</v>
      </c>
      <c r="B3835" s="3">
        <f>_xlfn.XLOOKUP(A3835,[3]!Table13456[No заказа],[3]!Table13456[Дата
отправки],"",0,1)</f>
        <v>45686</v>
      </c>
      <c r="C3835" s="3"/>
      <c r="D3835" s="3"/>
      <c r="F3835" s="5">
        <f>_xlfn.XLOOKUP(A3835,[3]!Table13456[No заказа],[3]!Table13456[Количество],"",0,1)</f>
        <v>1</v>
      </c>
      <c r="G3835" s="5">
        <f>_xlfn.XLOOKUP(A3835,[3]!Table13456[No заказа],[3]!Table13456[Цена],"",0,1)</f>
        <v>8990</v>
      </c>
      <c r="H3835" s="2" t="str">
        <f>M01_SETTINGS!$F$2</f>
        <v>KASPI</v>
      </c>
    </row>
    <row r="3836" spans="1:8" x14ac:dyDescent="0.35">
      <c r="A3836" s="2">
        <v>487747691</v>
      </c>
      <c r="B3836" s="3">
        <f>_xlfn.XLOOKUP(A3836,[3]!Table13456[No заказа],[3]!Table13456[Дата
отправки],"",0,1)</f>
        <v>45686</v>
      </c>
      <c r="C3836" s="3"/>
      <c r="D3836" s="3"/>
      <c r="F3836" s="5">
        <f>_xlfn.XLOOKUP(A3836,[3]!Table13456[No заказа],[3]!Table13456[Количество],"",0,1)</f>
        <v>1</v>
      </c>
      <c r="G3836" s="5">
        <f>_xlfn.XLOOKUP(A3836,[3]!Table13456[No заказа],[3]!Table13456[Цена],"",0,1)</f>
        <v>8999</v>
      </c>
      <c r="H3836" s="2" t="str">
        <f>M01_SETTINGS!$F$2</f>
        <v>KASPI</v>
      </c>
    </row>
    <row r="3837" spans="1:8" x14ac:dyDescent="0.35">
      <c r="A3837" s="2">
        <v>487940921</v>
      </c>
      <c r="B3837" s="3">
        <f>_xlfn.XLOOKUP(A3837,[3]!Table13456[No заказа],[3]!Table13456[Дата
отправки],"",0,1)</f>
        <v>45686</v>
      </c>
      <c r="C3837" s="3"/>
      <c r="D3837" s="3"/>
      <c r="F3837" s="5">
        <f>_xlfn.XLOOKUP(A3837,[3]!Table13456[No заказа],[3]!Table13456[Количество],"",0,1)</f>
        <v>1</v>
      </c>
      <c r="G3837" s="5">
        <f>_xlfn.XLOOKUP(A3837,[3]!Table13456[No заказа],[3]!Table13456[Цена],"",0,1)</f>
        <v>9334</v>
      </c>
      <c r="H3837" s="2" t="str">
        <f>M01_SETTINGS!$F$2</f>
        <v>KASPI</v>
      </c>
    </row>
    <row r="3838" spans="1:8" x14ac:dyDescent="0.35">
      <c r="A3838" s="2">
        <v>487919534</v>
      </c>
      <c r="B3838" s="3">
        <f>_xlfn.XLOOKUP(A3838,[3]!Table13456[No заказа],[3]!Table13456[Дата
отправки],"",0,1)</f>
        <v>45686</v>
      </c>
      <c r="C3838" s="3"/>
      <c r="D3838" s="3"/>
      <c r="F3838" s="5">
        <f>_xlfn.XLOOKUP(A3838,[3]!Table13456[No заказа],[3]!Table13456[Количество],"",0,1)</f>
        <v>1</v>
      </c>
      <c r="G3838" s="5">
        <f>_xlfn.XLOOKUP(A3838,[3]!Table13456[No заказа],[3]!Table13456[Цена],"",0,1)</f>
        <v>8889</v>
      </c>
      <c r="H3838" s="2" t="str">
        <f>M01_SETTINGS!$F$2</f>
        <v>KASPI</v>
      </c>
    </row>
    <row r="3839" spans="1:8" x14ac:dyDescent="0.35">
      <c r="A3839" s="2">
        <v>487886346</v>
      </c>
      <c r="B3839" s="3">
        <f>_xlfn.XLOOKUP(A3839,[3]!Table13456[No заказа],[3]!Table13456[Дата
отправки],"",0,1)</f>
        <v>45686</v>
      </c>
      <c r="C3839" s="3"/>
      <c r="D3839" s="3"/>
      <c r="F3839" s="5">
        <f>_xlfn.XLOOKUP(A3839,[3]!Table13456[No заказа],[3]!Table13456[Количество],"",0,1)</f>
        <v>1</v>
      </c>
      <c r="G3839" s="5">
        <f>_xlfn.XLOOKUP(A3839,[3]!Table13456[No заказа],[3]!Table13456[Цена],"",0,1)</f>
        <v>8988</v>
      </c>
      <c r="H3839" s="2" t="str">
        <f>M01_SETTINGS!$F$2</f>
        <v>KASPI</v>
      </c>
    </row>
    <row r="3840" spans="1:8" x14ac:dyDescent="0.35">
      <c r="A3840" s="2">
        <v>487212912</v>
      </c>
      <c r="B3840" s="3">
        <f>_xlfn.XLOOKUP(A3840,[3]!Table13456[No заказа],[3]!Table13456[Дата
отправки],"",0,1)</f>
        <v>45685</v>
      </c>
      <c r="C3840" s="3"/>
      <c r="D3840" s="3"/>
      <c r="F3840" s="5">
        <f>_xlfn.XLOOKUP(A3840,[3]!Table13456[No заказа],[3]!Table13456[Количество],"",0,1)</f>
        <v>1</v>
      </c>
      <c r="G3840" s="5">
        <f>_xlfn.XLOOKUP(A3840,[3]!Table13456[No заказа],[3]!Table13456[Цена],"",0,1)</f>
        <v>8990</v>
      </c>
      <c r="H3840" s="2" t="str">
        <f>M01_SETTINGS!$F$2</f>
        <v>KASPI</v>
      </c>
    </row>
    <row r="3841" spans="1:8" x14ac:dyDescent="0.35">
      <c r="A3841" s="2">
        <v>487379670</v>
      </c>
      <c r="B3841" s="3">
        <f>_xlfn.XLOOKUP(A3841,[3]!Table13456[No заказа],[3]!Table13456[Дата
отправки],"",0,1)</f>
        <v>45685</v>
      </c>
      <c r="C3841" s="3"/>
      <c r="D3841" s="3"/>
      <c r="F3841" s="5">
        <f>_xlfn.XLOOKUP(A3841,[3]!Table13456[No заказа],[3]!Table13456[Количество],"",0,1)</f>
        <v>1</v>
      </c>
      <c r="G3841" s="5">
        <f>_xlfn.XLOOKUP(A3841,[3]!Table13456[No заказа],[3]!Table13456[Цена],"",0,1)</f>
        <v>8990</v>
      </c>
      <c r="H3841" s="2" t="str">
        <f>M01_SETTINGS!$F$2</f>
        <v>KASPI</v>
      </c>
    </row>
    <row r="3842" spans="1:8" x14ac:dyDescent="0.35">
      <c r="A3842" s="2">
        <v>487411984</v>
      </c>
      <c r="B3842" s="3">
        <f>_xlfn.XLOOKUP(A3842,[3]!Table13456[No заказа],[3]!Table13456[Дата
отправки],"",0,1)</f>
        <v>45685</v>
      </c>
      <c r="C3842" s="3"/>
      <c r="D3842" s="3"/>
      <c r="F3842" s="5">
        <f>_xlfn.XLOOKUP(A3842,[3]!Table13456[No заказа],[3]!Table13456[Количество],"",0,1)</f>
        <v>1</v>
      </c>
      <c r="G3842" s="5">
        <f>_xlfn.XLOOKUP(A3842,[3]!Table13456[No заказа],[3]!Table13456[Цена],"",0,1)</f>
        <v>8990</v>
      </c>
      <c r="H3842" s="2" t="str">
        <f>M01_SETTINGS!$F$2</f>
        <v>KASPI</v>
      </c>
    </row>
    <row r="3843" spans="1:8" x14ac:dyDescent="0.35">
      <c r="A3843" s="2">
        <v>487428504</v>
      </c>
      <c r="B3843" s="3">
        <f>_xlfn.XLOOKUP(A3843,[3]!Table13456[No заказа],[3]!Table13456[Дата
отправки],"",0,1)</f>
        <v>45685</v>
      </c>
      <c r="C3843" s="3"/>
      <c r="D3843" s="3"/>
      <c r="F3843" s="5">
        <f>_xlfn.XLOOKUP(A3843,[3]!Table13456[No заказа],[3]!Table13456[Количество],"",0,1)</f>
        <v>1</v>
      </c>
      <c r="G3843" s="5">
        <f>_xlfn.XLOOKUP(A3843,[3]!Table13456[No заказа],[3]!Table13456[Цена],"",0,1)</f>
        <v>8990</v>
      </c>
      <c r="H3843" s="2" t="str">
        <f>M01_SETTINGS!$F$2</f>
        <v>KASPI</v>
      </c>
    </row>
    <row r="3844" spans="1:8" x14ac:dyDescent="0.35">
      <c r="A3844" s="2">
        <v>487382401</v>
      </c>
      <c r="B3844" s="3">
        <f>_xlfn.XLOOKUP(A3844,[3]!Table13456[No заказа],[3]!Table13456[Дата
отправки],"",0,1)</f>
        <v>45685</v>
      </c>
      <c r="C3844" s="3"/>
      <c r="D3844" s="3"/>
      <c r="F3844" s="5">
        <f>_xlfn.XLOOKUP(A3844,[3]!Table13456[No заказа],[3]!Table13456[Количество],"",0,1)</f>
        <v>1</v>
      </c>
      <c r="G3844" s="5">
        <f>_xlfn.XLOOKUP(A3844,[3]!Table13456[No заказа],[3]!Table13456[Цена],"",0,1)</f>
        <v>8990</v>
      </c>
      <c r="H3844" s="2" t="str">
        <f>M01_SETTINGS!$F$2</f>
        <v>KASPI</v>
      </c>
    </row>
    <row r="3845" spans="1:8" x14ac:dyDescent="0.35">
      <c r="A3845" s="2">
        <v>487095692</v>
      </c>
      <c r="B3845" s="3">
        <f>_xlfn.XLOOKUP(A3845,[3]!Table13456[No заказа],[3]!Table13456[Дата
отправки],"",0,1)</f>
        <v>45685</v>
      </c>
      <c r="C3845" s="3"/>
      <c r="D3845" s="3"/>
      <c r="F3845" s="5">
        <f>_xlfn.XLOOKUP(A3845,[3]!Table13456[No заказа],[3]!Table13456[Количество],"",0,1)</f>
        <v>1</v>
      </c>
      <c r="G3845" s="5">
        <f>_xlfn.XLOOKUP(A3845,[3]!Table13456[No заказа],[3]!Table13456[Цена],"",0,1)</f>
        <v>8964</v>
      </c>
      <c r="H3845" s="2" t="str">
        <f>M01_SETTINGS!$F$2</f>
        <v>KASPI</v>
      </c>
    </row>
    <row r="3846" spans="1:8" x14ac:dyDescent="0.35">
      <c r="A3846" s="2">
        <v>487381614</v>
      </c>
      <c r="B3846" s="3">
        <f>_xlfn.XLOOKUP(A3846,[3]!Table13456[No заказа],[3]!Table13456[Дата
отправки],"",0,1)</f>
        <v>45685</v>
      </c>
      <c r="C3846" s="3"/>
      <c r="D3846" s="3"/>
      <c r="F3846" s="5">
        <f>_xlfn.XLOOKUP(A3846,[3]!Table13456[No заказа],[3]!Table13456[Количество],"",0,1)</f>
        <v>1</v>
      </c>
      <c r="G3846" s="5">
        <f>_xlfn.XLOOKUP(A3846,[3]!Table13456[No заказа],[3]!Table13456[Цена],"",0,1)</f>
        <v>8989</v>
      </c>
      <c r="H3846" s="2" t="str">
        <f>M01_SETTINGS!$F$2</f>
        <v>KASPI</v>
      </c>
    </row>
    <row r="3847" spans="1:8" x14ac:dyDescent="0.35">
      <c r="A3847" s="2">
        <v>487237506</v>
      </c>
      <c r="B3847" s="3">
        <f>_xlfn.XLOOKUP(A3847,[3]!Table13456[No заказа],[3]!Table13456[Дата
отправки],"",0,1)</f>
        <v>45685</v>
      </c>
      <c r="C3847" s="3"/>
      <c r="D3847" s="3"/>
      <c r="F3847" s="5">
        <f>_xlfn.XLOOKUP(A3847,[3]!Table13456[No заказа],[3]!Table13456[Количество],"",0,1)</f>
        <v>1</v>
      </c>
      <c r="G3847" s="5">
        <f>_xlfn.XLOOKUP(A3847,[3]!Table13456[No заказа],[3]!Table13456[Цена],"",0,1)</f>
        <v>9894</v>
      </c>
      <c r="H3847" s="2" t="str">
        <f>M01_SETTINGS!$F$2</f>
        <v>KASPI</v>
      </c>
    </row>
    <row r="3848" spans="1:8" x14ac:dyDescent="0.35">
      <c r="A3848" s="2">
        <v>487236125</v>
      </c>
      <c r="B3848" s="3">
        <f>_xlfn.XLOOKUP(A3848,[3]!Table13456[No заказа],[3]!Table13456[Дата
отправки],"",0,1)</f>
        <v>45685</v>
      </c>
      <c r="C3848" s="3"/>
      <c r="D3848" s="3"/>
      <c r="F3848" s="5">
        <f>_xlfn.XLOOKUP(A3848,[3]!Table13456[No заказа],[3]!Table13456[Количество],"",0,1)</f>
        <v>1</v>
      </c>
      <c r="G3848" s="5">
        <f>_xlfn.XLOOKUP(A3848,[3]!Table13456[No заказа],[3]!Table13456[Цена],"",0,1)</f>
        <v>8964</v>
      </c>
      <c r="H3848" s="2" t="str">
        <f>M01_SETTINGS!$F$2</f>
        <v>KASPI</v>
      </c>
    </row>
    <row r="3849" spans="1:8" x14ac:dyDescent="0.35">
      <c r="A3849" s="2">
        <v>487442752</v>
      </c>
      <c r="B3849" s="3">
        <f>_xlfn.XLOOKUP(A3849,[3]!Table13456[No заказа],[3]!Table13456[Дата
отправки],"",0,1)</f>
        <v>45685</v>
      </c>
      <c r="C3849" s="3"/>
      <c r="D3849" s="3"/>
      <c r="F3849" s="5">
        <f>_xlfn.XLOOKUP(A3849,[3]!Table13456[No заказа],[3]!Table13456[Количество],"",0,1)</f>
        <v>1</v>
      </c>
      <c r="G3849" s="5">
        <f>_xlfn.XLOOKUP(A3849,[3]!Table13456[No заказа],[3]!Table13456[Цена],"",0,1)</f>
        <v>9984</v>
      </c>
      <c r="H3849" s="2" t="str">
        <f>M01_SETTINGS!$F$2</f>
        <v>KASPI</v>
      </c>
    </row>
    <row r="3850" spans="1:8" x14ac:dyDescent="0.35">
      <c r="A3850" s="2">
        <v>487262997</v>
      </c>
      <c r="B3850" s="3">
        <f>_xlfn.XLOOKUP(A3850,[3]!Table13456[No заказа],[3]!Table13456[Дата
отправки],"",0,1)</f>
        <v>45685</v>
      </c>
      <c r="C3850" s="3"/>
      <c r="D3850" s="3"/>
      <c r="F3850" s="5">
        <f>_xlfn.XLOOKUP(A3850,[3]!Table13456[No заказа],[3]!Table13456[Количество],"",0,1)</f>
        <v>1</v>
      </c>
      <c r="G3850" s="5">
        <f>_xlfn.XLOOKUP(A3850,[3]!Table13456[No заказа],[3]!Table13456[Цена],"",0,1)</f>
        <v>9984</v>
      </c>
      <c r="H3850" s="2" t="str">
        <f>M01_SETTINGS!$F$2</f>
        <v>KASPI</v>
      </c>
    </row>
    <row r="3851" spans="1:8" x14ac:dyDescent="0.35">
      <c r="A3851" s="2">
        <v>487302271</v>
      </c>
      <c r="B3851" s="3">
        <f>_xlfn.XLOOKUP(A3851,[3]!Table13456[No заказа],[3]!Table13456[Дата
отправки],"",0,1)</f>
        <v>45685</v>
      </c>
      <c r="C3851" s="3"/>
      <c r="D3851" s="3"/>
      <c r="F3851" s="5">
        <f>_xlfn.XLOOKUP(A3851,[3]!Table13456[No заказа],[3]!Table13456[Количество],"",0,1)</f>
        <v>1</v>
      </c>
      <c r="G3851" s="5">
        <f>_xlfn.XLOOKUP(A3851,[3]!Table13456[No заказа],[3]!Table13456[Цена],"",0,1)</f>
        <v>14990</v>
      </c>
      <c r="H3851" s="2" t="str">
        <f>M01_SETTINGS!$F$2</f>
        <v>KASPI</v>
      </c>
    </row>
    <row r="3852" spans="1:8" x14ac:dyDescent="0.35">
      <c r="A3852" s="2">
        <v>487542172</v>
      </c>
      <c r="B3852" s="3">
        <f>_xlfn.XLOOKUP(A3852,[3]!Table13456[No заказа],[3]!Table13456[Дата
отправки],"",0,1)</f>
        <v>45685</v>
      </c>
      <c r="C3852" s="3"/>
      <c r="D3852" s="3"/>
      <c r="F3852" s="5">
        <f>_xlfn.XLOOKUP(A3852,[3]!Table13456[No заказа],[3]!Table13456[Количество],"",0,1)</f>
        <v>1</v>
      </c>
      <c r="G3852" s="5">
        <f>_xlfn.XLOOKUP(A3852,[3]!Table13456[No заказа],[3]!Table13456[Цена],"",0,1)</f>
        <v>9597</v>
      </c>
      <c r="H3852" s="2" t="str">
        <f>M01_SETTINGS!$F$2</f>
        <v>KASPI</v>
      </c>
    </row>
    <row r="3853" spans="1:8" x14ac:dyDescent="0.35">
      <c r="A3853" s="2">
        <v>487556359</v>
      </c>
      <c r="B3853" s="3">
        <f>_xlfn.XLOOKUP(A3853,[3]!Table13456[No заказа],[3]!Table13456[Дата
отправки],"",0,1)</f>
        <v>45685</v>
      </c>
      <c r="C3853" s="3"/>
      <c r="D3853" s="3"/>
      <c r="F3853" s="5">
        <f>_xlfn.XLOOKUP(A3853,[3]!Table13456[No заказа],[3]!Table13456[Количество],"",0,1)</f>
        <v>1</v>
      </c>
      <c r="G3853" s="5">
        <f>_xlfn.XLOOKUP(A3853,[3]!Table13456[No заказа],[3]!Table13456[Цена],"",0,1)</f>
        <v>14896</v>
      </c>
      <c r="H3853" s="2" t="str">
        <f>M01_SETTINGS!$F$2</f>
        <v>KASPI</v>
      </c>
    </row>
    <row r="3854" spans="1:8" x14ac:dyDescent="0.35">
      <c r="A3854" s="2">
        <v>487562155</v>
      </c>
      <c r="B3854" s="3">
        <f>_xlfn.XLOOKUP(A3854,[3]!Table13456[No заказа],[3]!Table13456[Дата
отправки],"",0,1)</f>
        <v>45685</v>
      </c>
      <c r="C3854" s="3"/>
      <c r="D3854" s="3"/>
      <c r="F3854" s="5">
        <f>_xlfn.XLOOKUP(A3854,[3]!Table13456[No заказа],[3]!Table13456[Количество],"",0,1)</f>
        <v>1</v>
      </c>
      <c r="G3854" s="5">
        <f>_xlfn.XLOOKUP(A3854,[3]!Table13456[No заказа],[3]!Table13456[Цена],"",0,1)</f>
        <v>8989</v>
      </c>
      <c r="H3854" s="2" t="str">
        <f>M01_SETTINGS!$F$2</f>
        <v>KASPI</v>
      </c>
    </row>
    <row r="3855" spans="1:8" x14ac:dyDescent="0.35">
      <c r="A3855" s="2">
        <v>487353662</v>
      </c>
      <c r="B3855" s="3">
        <f>_xlfn.XLOOKUP(A3855,[3]!Table13456[No заказа],[3]!Table13456[Дата
отправки],"",0,1)</f>
        <v>45685</v>
      </c>
      <c r="C3855" s="3"/>
      <c r="D3855" s="3"/>
      <c r="F3855" s="5">
        <f>_xlfn.XLOOKUP(A3855,[3]!Table13456[No заказа],[3]!Table13456[Количество],"",0,1)</f>
        <v>1</v>
      </c>
      <c r="G3855" s="5">
        <f>_xlfn.XLOOKUP(A3855,[3]!Table13456[No заказа],[3]!Table13456[Цена],"",0,1)</f>
        <v>8989</v>
      </c>
      <c r="H3855" s="2" t="str">
        <f>M01_SETTINGS!$F$2</f>
        <v>KASPI</v>
      </c>
    </row>
    <row r="3856" spans="1:8" x14ac:dyDescent="0.35">
      <c r="A3856" s="2">
        <v>487161987</v>
      </c>
      <c r="B3856" s="3">
        <f>_xlfn.XLOOKUP(A3856,[3]!Table13456[No заказа],[3]!Table13456[Дата
отправки],"",0,1)</f>
        <v>45685</v>
      </c>
      <c r="C3856" s="3"/>
      <c r="D3856" s="3"/>
      <c r="F3856" s="5">
        <f>_xlfn.XLOOKUP(A3856,[3]!Table13456[No заказа],[3]!Table13456[Количество],"",0,1)</f>
        <v>1</v>
      </c>
      <c r="G3856" s="5">
        <f>_xlfn.XLOOKUP(A3856,[3]!Table13456[No заказа],[3]!Table13456[Цена],"",0,1)</f>
        <v>8989</v>
      </c>
      <c r="H3856" s="2" t="str">
        <f>M01_SETTINGS!$F$2</f>
        <v>KASPI</v>
      </c>
    </row>
    <row r="3857" spans="1:8" x14ac:dyDescent="0.35">
      <c r="A3857" s="2">
        <v>487108912</v>
      </c>
      <c r="B3857" s="3">
        <f>_xlfn.XLOOKUP(A3857,[3]!Table13456[No заказа],[3]!Table13456[Дата
отправки],"",0,1)</f>
        <v>45685</v>
      </c>
      <c r="C3857" s="3"/>
      <c r="D3857" s="3"/>
      <c r="F3857" s="5">
        <f>_xlfn.XLOOKUP(A3857,[3]!Table13456[No заказа],[3]!Table13456[Количество],"",0,1)</f>
        <v>1</v>
      </c>
      <c r="G3857" s="5">
        <f>_xlfn.XLOOKUP(A3857,[3]!Table13456[No заказа],[3]!Table13456[Цена],"",0,1)</f>
        <v>8989</v>
      </c>
      <c r="H3857" s="2" t="str">
        <f>M01_SETTINGS!$F$2</f>
        <v>KASPI</v>
      </c>
    </row>
    <row r="3858" spans="1:8" x14ac:dyDescent="0.35">
      <c r="A3858" s="2">
        <v>486851170</v>
      </c>
      <c r="B3858" s="3">
        <f>_xlfn.XLOOKUP(A3858,[3]!Table13456[No заказа],[3]!Table13456[Дата
отправки],"",0,1)</f>
        <v>45684</v>
      </c>
      <c r="C3858" s="3"/>
      <c r="D3858" s="3"/>
      <c r="F3858" s="5">
        <f>_xlfn.XLOOKUP(A3858,[3]!Table13456[No заказа],[3]!Table13456[Количество],"",0,1)</f>
        <v>1</v>
      </c>
      <c r="G3858" s="5">
        <f>_xlfn.XLOOKUP(A3858,[3]!Table13456[No заказа],[3]!Table13456[Цена],"",0,1)</f>
        <v>8964</v>
      </c>
      <c r="H3858" s="2" t="str">
        <f>M01_SETTINGS!$F$2</f>
        <v>KASPI</v>
      </c>
    </row>
    <row r="3859" spans="1:8" x14ac:dyDescent="0.35">
      <c r="A3859" s="2">
        <v>487043346</v>
      </c>
      <c r="B3859" s="3">
        <f>_xlfn.XLOOKUP(A3859,[3]!Table13456[No заказа],[3]!Table13456[Дата
отправки],"",0,1)</f>
        <v>45684</v>
      </c>
      <c r="C3859" s="3"/>
      <c r="D3859" s="3"/>
      <c r="F3859" s="5">
        <f>_xlfn.XLOOKUP(A3859,[3]!Table13456[No заказа],[3]!Table13456[Количество],"",0,1)</f>
        <v>1</v>
      </c>
      <c r="G3859" s="5">
        <f>_xlfn.XLOOKUP(A3859,[3]!Table13456[No заказа],[3]!Table13456[Цена],"",0,1)</f>
        <v>8990</v>
      </c>
      <c r="H3859" s="2" t="str">
        <f>M01_SETTINGS!$F$2</f>
        <v>KASPI</v>
      </c>
    </row>
    <row r="3860" spans="1:8" x14ac:dyDescent="0.35">
      <c r="A3860" s="2">
        <v>486812974</v>
      </c>
      <c r="B3860" s="3">
        <f>_xlfn.XLOOKUP(A3860,[3]!Table13456[No заказа],[3]!Table13456[Дата
отправки],"",0,1)</f>
        <v>45684</v>
      </c>
      <c r="C3860" s="3"/>
      <c r="D3860" s="3"/>
      <c r="F3860" s="5">
        <f>_xlfn.XLOOKUP(A3860,[3]!Table13456[No заказа],[3]!Table13456[Количество],"",0,1)</f>
        <v>1</v>
      </c>
      <c r="G3860" s="5">
        <f>_xlfn.XLOOKUP(A3860,[3]!Table13456[No заказа],[3]!Table13456[Цена],"",0,1)</f>
        <v>8990</v>
      </c>
      <c r="H3860" s="2" t="str">
        <f>M01_SETTINGS!$F$2</f>
        <v>KASPI</v>
      </c>
    </row>
    <row r="3861" spans="1:8" x14ac:dyDescent="0.35">
      <c r="A3861" s="2">
        <v>486730878</v>
      </c>
      <c r="B3861" s="3">
        <f>_xlfn.XLOOKUP(A3861,[3]!Table13456[No заказа],[3]!Table13456[Дата
отправки],"",0,1)</f>
        <v>45684</v>
      </c>
      <c r="C3861" s="3"/>
      <c r="D3861" s="3"/>
      <c r="F3861" s="5">
        <f>_xlfn.XLOOKUP(A3861,[3]!Table13456[No заказа],[3]!Table13456[Количество],"",0,1)</f>
        <v>1</v>
      </c>
      <c r="G3861" s="5">
        <f>_xlfn.XLOOKUP(A3861,[3]!Table13456[No заказа],[3]!Table13456[Цена],"",0,1)</f>
        <v>8990</v>
      </c>
      <c r="H3861" s="2" t="str">
        <f>M01_SETTINGS!$F$2</f>
        <v>KASPI</v>
      </c>
    </row>
    <row r="3862" spans="1:8" x14ac:dyDescent="0.35">
      <c r="A3862" s="2">
        <v>486597499</v>
      </c>
      <c r="B3862" s="3">
        <f>_xlfn.XLOOKUP(A3862,[3]!Table13456[No заказа],[3]!Table13456[Дата
отправки],"",0,1)</f>
        <v>45684</v>
      </c>
      <c r="C3862" s="3"/>
      <c r="D3862" s="3"/>
      <c r="F3862" s="5">
        <f>_xlfn.XLOOKUP(A3862,[3]!Table13456[No заказа],[3]!Table13456[Количество],"",0,1)</f>
        <v>1</v>
      </c>
      <c r="G3862" s="5">
        <f>_xlfn.XLOOKUP(A3862,[3]!Table13456[No заказа],[3]!Table13456[Цена],"",0,1)</f>
        <v>8990</v>
      </c>
      <c r="H3862" s="2" t="str">
        <f>M01_SETTINGS!$F$2</f>
        <v>KASPI</v>
      </c>
    </row>
    <row r="3863" spans="1:8" x14ac:dyDescent="0.35">
      <c r="A3863" s="2">
        <v>486911359</v>
      </c>
      <c r="B3863" s="3">
        <f>_xlfn.XLOOKUP(A3863,[3]!Table13456[No заказа],[3]!Table13456[Дата
отправки],"",0,1)</f>
        <v>45684</v>
      </c>
      <c r="C3863" s="3"/>
      <c r="D3863" s="3"/>
      <c r="F3863" s="5">
        <f>_xlfn.XLOOKUP(A3863,[3]!Table13456[No заказа],[3]!Table13456[Количество],"",0,1)</f>
        <v>1</v>
      </c>
      <c r="G3863" s="5">
        <f>_xlfn.XLOOKUP(A3863,[3]!Table13456[No заказа],[3]!Table13456[Цена],"",0,1)</f>
        <v>8989</v>
      </c>
      <c r="H3863" s="2" t="str">
        <f>M01_SETTINGS!$F$2</f>
        <v>KASPI</v>
      </c>
    </row>
    <row r="3864" spans="1:8" x14ac:dyDescent="0.35">
      <c r="A3864" s="2">
        <v>486973390</v>
      </c>
      <c r="B3864" s="3">
        <f>_xlfn.XLOOKUP(A3864,[3]!Table13456[No заказа],[3]!Table13456[Дата
отправки],"",0,1)</f>
        <v>45684</v>
      </c>
      <c r="C3864" s="3"/>
      <c r="D3864" s="3"/>
      <c r="F3864" s="5">
        <f>_xlfn.XLOOKUP(A3864,[3]!Table13456[No заказа],[3]!Table13456[Количество],"",0,1)</f>
        <v>1</v>
      </c>
      <c r="G3864" s="5">
        <f>_xlfn.XLOOKUP(A3864,[3]!Table13456[No заказа],[3]!Table13456[Цена],"",0,1)</f>
        <v>8989</v>
      </c>
      <c r="H3864" s="2" t="str">
        <f>M01_SETTINGS!$F$2</f>
        <v>KASPI</v>
      </c>
    </row>
    <row r="3865" spans="1:8" x14ac:dyDescent="0.35">
      <c r="A3865" s="2">
        <v>486857515</v>
      </c>
      <c r="B3865" s="3">
        <f>_xlfn.XLOOKUP(A3865,[3]!Table13456[No заказа],[3]!Table13456[Дата
отправки],"",0,1)</f>
        <v>45684</v>
      </c>
      <c r="C3865" s="3"/>
      <c r="D3865" s="3"/>
      <c r="F3865" s="5">
        <f>_xlfn.XLOOKUP(A3865,[3]!Table13456[No заказа],[3]!Table13456[Количество],"",0,1)</f>
        <v>1</v>
      </c>
      <c r="G3865" s="5">
        <f>_xlfn.XLOOKUP(A3865,[3]!Table13456[No заказа],[3]!Table13456[Цена],"",0,1)</f>
        <v>14990</v>
      </c>
      <c r="H3865" s="2" t="str">
        <f>M01_SETTINGS!$F$2</f>
        <v>KASPI</v>
      </c>
    </row>
    <row r="3866" spans="1:8" x14ac:dyDescent="0.35">
      <c r="A3866" s="2">
        <v>486635464</v>
      </c>
      <c r="B3866" s="3">
        <f>_xlfn.XLOOKUP(A3866,[3]!Table13456[No заказа],[3]!Table13456[Дата
отправки],"",0,1)</f>
        <v>45684</v>
      </c>
      <c r="C3866" s="3"/>
      <c r="D3866" s="3"/>
      <c r="F3866" s="5">
        <f>_xlfn.XLOOKUP(A3866,[3]!Table13456[No заказа],[3]!Table13456[Количество],"",0,1)</f>
        <v>1</v>
      </c>
      <c r="G3866" s="5">
        <f>_xlfn.XLOOKUP(A3866,[3]!Table13456[No заказа],[3]!Table13456[Цена],"",0,1)</f>
        <v>14990</v>
      </c>
      <c r="H3866" s="2" t="str">
        <f>M01_SETTINGS!$F$2</f>
        <v>KASPI</v>
      </c>
    </row>
    <row r="3867" spans="1:8" x14ac:dyDescent="0.35">
      <c r="A3867" s="2">
        <v>486949402</v>
      </c>
      <c r="B3867" s="3">
        <f>_xlfn.XLOOKUP(A3867,[3]!Table13456[No заказа],[3]!Table13456[Дата
отправки],"",0,1)</f>
        <v>45684</v>
      </c>
      <c r="C3867" s="3"/>
      <c r="D3867" s="3"/>
      <c r="F3867" s="5">
        <f>_xlfn.XLOOKUP(A3867,[3]!Table13456[No заказа],[3]!Table13456[Количество],"",0,1)</f>
        <v>1</v>
      </c>
      <c r="G3867" s="5">
        <f>_xlfn.XLOOKUP(A3867,[3]!Table13456[No заказа],[3]!Table13456[Цена],"",0,1)</f>
        <v>14990</v>
      </c>
      <c r="H3867" s="2" t="str">
        <f>M01_SETTINGS!$F$2</f>
        <v>KASPI</v>
      </c>
    </row>
    <row r="3868" spans="1:8" x14ac:dyDescent="0.35">
      <c r="A3868" s="2">
        <v>486622521</v>
      </c>
      <c r="B3868" s="3">
        <f>_xlfn.XLOOKUP(A3868,[3]!Table13456[No заказа],[3]!Table13456[Дата
отправки],"",0,1)</f>
        <v>45684</v>
      </c>
      <c r="C3868" s="3"/>
      <c r="D3868" s="3"/>
      <c r="F3868" s="5">
        <f>_xlfn.XLOOKUP(A3868,[3]!Table13456[No заказа],[3]!Table13456[Количество],"",0,1)</f>
        <v>1</v>
      </c>
      <c r="G3868" s="5">
        <f>_xlfn.XLOOKUP(A3868,[3]!Table13456[No заказа],[3]!Table13456[Цена],"",0,1)</f>
        <v>8964</v>
      </c>
      <c r="H3868" s="2" t="str">
        <f>M01_SETTINGS!$F$2</f>
        <v>KASPI</v>
      </c>
    </row>
    <row r="3869" spans="1:8" x14ac:dyDescent="0.35">
      <c r="A3869" s="2">
        <v>487083769</v>
      </c>
      <c r="B3869" s="3">
        <f>_xlfn.XLOOKUP(A3869,[3]!Table13456[No заказа],[3]!Table13456[Дата
отправки],"",0,1)</f>
        <v>45684</v>
      </c>
      <c r="C3869" s="3"/>
      <c r="D3869" s="3"/>
      <c r="F3869" s="5">
        <f>_xlfn.XLOOKUP(A3869,[3]!Table13456[No заказа],[3]!Table13456[Количество],"",0,1)</f>
        <v>1</v>
      </c>
      <c r="G3869" s="5">
        <f>_xlfn.XLOOKUP(A3869,[3]!Table13456[No заказа],[3]!Table13456[Цена],"",0,1)</f>
        <v>9800</v>
      </c>
      <c r="H3869" s="2" t="str">
        <f>M01_SETTINGS!$F$2</f>
        <v>KASPI</v>
      </c>
    </row>
    <row r="3870" spans="1:8" x14ac:dyDescent="0.35">
      <c r="A3870" s="2">
        <v>486654511</v>
      </c>
      <c r="B3870" s="3">
        <f>_xlfn.XLOOKUP(A3870,[3]!Table13456[No заказа],[3]!Table13456[Дата
отправки],"",0,1)</f>
        <v>45684</v>
      </c>
      <c r="C3870" s="3"/>
      <c r="D3870" s="3"/>
      <c r="F3870" s="5">
        <f>_xlfn.XLOOKUP(A3870,[3]!Table13456[No заказа],[3]!Table13456[Количество],"",0,1)</f>
        <v>1</v>
      </c>
      <c r="G3870" s="5">
        <f>_xlfn.XLOOKUP(A3870,[3]!Table13456[No заказа],[3]!Table13456[Цена],"",0,1)</f>
        <v>9800</v>
      </c>
      <c r="H3870" s="2" t="str">
        <f>M01_SETTINGS!$F$2</f>
        <v>KASPI</v>
      </c>
    </row>
    <row r="3871" spans="1:8" x14ac:dyDescent="0.35">
      <c r="A3871" s="2">
        <v>486995172</v>
      </c>
      <c r="B3871" s="3">
        <f>_xlfn.XLOOKUP(A3871,[3]!Table13456[No заказа],[3]!Table13456[Дата
отправки],"",0,1)</f>
        <v>45684</v>
      </c>
      <c r="C3871" s="3"/>
      <c r="D3871" s="3"/>
      <c r="F3871" s="5">
        <f>_xlfn.XLOOKUP(A3871,[3]!Table13456[No заказа],[3]!Table13456[Количество],"",0,1)</f>
        <v>1</v>
      </c>
      <c r="G3871" s="5">
        <f>_xlfn.XLOOKUP(A3871,[3]!Table13456[No заказа],[3]!Table13456[Цена],"",0,1)</f>
        <v>9523</v>
      </c>
      <c r="H3871" s="2" t="str">
        <f>M01_SETTINGS!$F$2</f>
        <v>KASPI</v>
      </c>
    </row>
    <row r="3872" spans="1:8" x14ac:dyDescent="0.35">
      <c r="A3872" s="2">
        <v>486673611</v>
      </c>
      <c r="B3872" s="3">
        <f>_xlfn.XLOOKUP(A3872,[3]!Table13456[No заказа],[3]!Table13456[Дата
отправки],"",0,1)</f>
        <v>45684</v>
      </c>
      <c r="C3872" s="3"/>
      <c r="D3872" s="3"/>
      <c r="F3872" s="5">
        <f>_xlfn.XLOOKUP(A3872,[3]!Table13456[No заказа],[3]!Table13456[Количество],"",0,1)</f>
        <v>1</v>
      </c>
      <c r="G3872" s="5">
        <f>_xlfn.XLOOKUP(A3872,[3]!Table13456[No заказа],[3]!Table13456[Цена],"",0,1)</f>
        <v>8988</v>
      </c>
      <c r="H3872" s="2" t="str">
        <f>M01_SETTINGS!$F$2</f>
        <v>KASPI</v>
      </c>
    </row>
    <row r="3873" spans="1:8" x14ac:dyDescent="0.35">
      <c r="A3873" s="2">
        <v>486919827</v>
      </c>
      <c r="B3873" s="3">
        <f>_xlfn.XLOOKUP(A3873,[3]!Table13456[No заказа],[3]!Table13456[Дата
отправки],"",0,1)</f>
        <v>45684</v>
      </c>
      <c r="C3873" s="3"/>
      <c r="D3873" s="3"/>
      <c r="F3873" s="5">
        <f>_xlfn.XLOOKUP(A3873,[3]!Table13456[No заказа],[3]!Table13456[Количество],"",0,1)</f>
        <v>1</v>
      </c>
      <c r="G3873" s="5">
        <f>_xlfn.XLOOKUP(A3873,[3]!Table13456[No заказа],[3]!Table13456[Цена],"",0,1)</f>
        <v>8989</v>
      </c>
      <c r="H3873" s="2" t="str">
        <f>M01_SETTINGS!$F$2</f>
        <v>KASPI</v>
      </c>
    </row>
    <row r="3874" spans="1:8" x14ac:dyDescent="0.35">
      <c r="A3874" s="2">
        <v>486141315</v>
      </c>
      <c r="B3874" s="3">
        <f>_xlfn.XLOOKUP(A3874,[3]!Table13456[No заказа],[3]!Table13456[Дата
отправки],"",0,1)</f>
        <v>45683</v>
      </c>
      <c r="C3874" s="3"/>
      <c r="D3874" s="3"/>
      <c r="F3874" s="5">
        <f>_xlfn.XLOOKUP(A3874,[3]!Table13456[No заказа],[3]!Table13456[Количество],"",0,1)</f>
        <v>1</v>
      </c>
      <c r="G3874" s="5">
        <f>_xlfn.XLOOKUP(A3874,[3]!Table13456[No заказа],[3]!Table13456[Цена],"",0,1)</f>
        <v>8990</v>
      </c>
      <c r="H3874" s="2" t="str">
        <f>M01_SETTINGS!$F$2</f>
        <v>KASPI</v>
      </c>
    </row>
    <row r="3875" spans="1:8" x14ac:dyDescent="0.35">
      <c r="A3875" s="2">
        <v>486283564</v>
      </c>
      <c r="B3875" s="3">
        <f>_xlfn.XLOOKUP(A3875,[3]!Table13456[No заказа],[3]!Table13456[Дата
отправки],"",0,1)</f>
        <v>45683</v>
      </c>
      <c r="C3875" s="3"/>
      <c r="D3875" s="3"/>
      <c r="F3875" s="5">
        <f>_xlfn.XLOOKUP(A3875,[3]!Table13456[No заказа],[3]!Table13456[Количество],"",0,1)</f>
        <v>1</v>
      </c>
      <c r="G3875" s="5">
        <f>_xlfn.XLOOKUP(A3875,[3]!Table13456[No заказа],[3]!Table13456[Цена],"",0,1)</f>
        <v>8900</v>
      </c>
      <c r="H3875" s="2" t="str">
        <f>M01_SETTINGS!$F$2</f>
        <v>KASPI</v>
      </c>
    </row>
    <row r="3876" spans="1:8" x14ac:dyDescent="0.35">
      <c r="A3876" s="2">
        <v>486370929</v>
      </c>
      <c r="B3876" s="3">
        <f>_xlfn.XLOOKUP(A3876,[3]!Table13456[No заказа],[3]!Table13456[Дата
отправки],"",0,1)</f>
        <v>45683</v>
      </c>
      <c r="C3876" s="3"/>
      <c r="D3876" s="3"/>
      <c r="F3876" s="5">
        <f>_xlfn.XLOOKUP(A3876,[3]!Table13456[No заказа],[3]!Table13456[Количество],"",0,1)</f>
        <v>1</v>
      </c>
      <c r="G3876" s="5">
        <f>_xlfn.XLOOKUP(A3876,[3]!Table13456[No заказа],[3]!Table13456[Цена],"",0,1)</f>
        <v>8990</v>
      </c>
      <c r="H3876" s="2" t="str">
        <f>M01_SETTINGS!$F$2</f>
        <v>KASPI</v>
      </c>
    </row>
    <row r="3877" spans="1:8" x14ac:dyDescent="0.35">
      <c r="A3877" s="2">
        <v>486224527</v>
      </c>
      <c r="B3877" s="3">
        <f>_xlfn.XLOOKUP(A3877,[3]!Table13456[No заказа],[3]!Table13456[Дата
отправки],"",0,1)</f>
        <v>45683</v>
      </c>
      <c r="C3877" s="3"/>
      <c r="D3877" s="3"/>
      <c r="F3877" s="5">
        <f>_xlfn.XLOOKUP(A3877,[3]!Table13456[No заказа],[3]!Table13456[Количество],"",0,1)</f>
        <v>1</v>
      </c>
      <c r="G3877" s="5">
        <f>_xlfn.XLOOKUP(A3877,[3]!Table13456[No заказа],[3]!Table13456[Цена],"",0,1)</f>
        <v>8964</v>
      </c>
      <c r="H3877" s="2" t="str">
        <f>M01_SETTINGS!$F$2</f>
        <v>KASPI</v>
      </c>
    </row>
    <row r="3878" spans="1:8" x14ac:dyDescent="0.35">
      <c r="A3878" s="2">
        <v>486432863</v>
      </c>
      <c r="B3878" s="3">
        <f>_xlfn.XLOOKUP(A3878,[3]!Table13456[No заказа],[3]!Table13456[Дата
отправки],"",0,1)</f>
        <v>45683</v>
      </c>
      <c r="C3878" s="3"/>
      <c r="D3878" s="3"/>
      <c r="F3878" s="5">
        <f>_xlfn.XLOOKUP(A3878,[3]!Table13456[No заказа],[3]!Table13456[Количество],"",0,1)</f>
        <v>1</v>
      </c>
      <c r="G3878" s="5">
        <f>_xlfn.XLOOKUP(A3878,[3]!Table13456[No заказа],[3]!Table13456[Цена],"",0,1)</f>
        <v>8989</v>
      </c>
      <c r="H3878" s="2" t="str">
        <f>M01_SETTINGS!$F$2</f>
        <v>KASPI</v>
      </c>
    </row>
    <row r="3879" spans="1:8" x14ac:dyDescent="0.35">
      <c r="A3879" s="2">
        <v>486416913</v>
      </c>
      <c r="B3879" s="3">
        <f>_xlfn.XLOOKUP(A3879,[3]!Table13456[No заказа],[3]!Table13456[Дата
отправки],"",0,1)</f>
        <v>45683</v>
      </c>
      <c r="C3879" s="3"/>
      <c r="D3879" s="3"/>
      <c r="F3879" s="5">
        <f>_xlfn.XLOOKUP(A3879,[3]!Table13456[No заказа],[3]!Table13456[Количество],"",0,1)</f>
        <v>1</v>
      </c>
      <c r="G3879" s="5">
        <f>_xlfn.XLOOKUP(A3879,[3]!Table13456[No заказа],[3]!Table13456[Цена],"",0,1)</f>
        <v>10897</v>
      </c>
      <c r="H3879" s="2" t="str">
        <f>M01_SETTINGS!$F$2</f>
        <v>KASPI</v>
      </c>
    </row>
    <row r="3880" spans="1:8" x14ac:dyDescent="0.35">
      <c r="A3880" s="2">
        <v>486045887</v>
      </c>
      <c r="B3880" s="3">
        <f>_xlfn.XLOOKUP(A3880,[3]!Table13456[No заказа],[3]!Table13456[Дата
отправки],"",0,1)</f>
        <v>45683</v>
      </c>
      <c r="C3880" s="3"/>
      <c r="D3880" s="3"/>
      <c r="F3880" s="5">
        <f>_xlfn.XLOOKUP(A3880,[3]!Table13456[No заказа],[3]!Table13456[Количество],"",0,1)</f>
        <v>1</v>
      </c>
      <c r="G3880" s="5">
        <f>_xlfn.XLOOKUP(A3880,[3]!Table13456[No заказа],[3]!Table13456[Цена],"",0,1)</f>
        <v>4992</v>
      </c>
      <c r="H3880" s="2" t="str">
        <f>M01_SETTINGS!$F$2</f>
        <v>KASPI</v>
      </c>
    </row>
    <row r="3881" spans="1:8" x14ac:dyDescent="0.35">
      <c r="A3881" s="2">
        <v>486532657</v>
      </c>
      <c r="B3881" s="3">
        <f>_xlfn.XLOOKUP(A3881,[3]!Table13456[No заказа],[3]!Table13456[Дата
отправки],"",0,1)</f>
        <v>45683</v>
      </c>
      <c r="C3881" s="3"/>
      <c r="D3881" s="3"/>
      <c r="F3881" s="5">
        <f>_xlfn.XLOOKUP(A3881,[3]!Table13456[No заказа],[3]!Table13456[Количество],"",0,1)</f>
        <v>1</v>
      </c>
      <c r="G3881" s="5">
        <f>_xlfn.XLOOKUP(A3881,[3]!Table13456[No заказа],[3]!Table13456[Цена],"",0,1)</f>
        <v>14990</v>
      </c>
      <c r="H3881" s="2" t="str">
        <f>M01_SETTINGS!$F$2</f>
        <v>KASPI</v>
      </c>
    </row>
    <row r="3882" spans="1:8" x14ac:dyDescent="0.35">
      <c r="A3882" s="2">
        <v>486311357</v>
      </c>
      <c r="B3882" s="3">
        <f>_xlfn.XLOOKUP(A3882,[3]!Table13456[No заказа],[3]!Table13456[Дата
отправки],"",0,1)</f>
        <v>45683</v>
      </c>
      <c r="C3882" s="3"/>
      <c r="D3882" s="3"/>
      <c r="F3882" s="5">
        <f>_xlfn.XLOOKUP(A3882,[3]!Table13456[No заказа],[3]!Table13456[Количество],"",0,1)</f>
        <v>1</v>
      </c>
      <c r="G3882" s="5">
        <f>_xlfn.XLOOKUP(A3882,[3]!Table13456[No заказа],[3]!Table13456[Цена],"",0,1)</f>
        <v>14990</v>
      </c>
      <c r="H3882" s="2" t="str">
        <f>M01_SETTINGS!$F$2</f>
        <v>KASPI</v>
      </c>
    </row>
    <row r="3883" spans="1:8" x14ac:dyDescent="0.35">
      <c r="A3883" s="2">
        <v>486434550</v>
      </c>
      <c r="B3883" s="3">
        <f>_xlfn.XLOOKUP(A3883,[3]!Table13456[No заказа],[3]!Table13456[Дата
отправки],"",0,1)</f>
        <v>45683</v>
      </c>
      <c r="C3883" s="3"/>
      <c r="D3883" s="3"/>
      <c r="F3883" s="5">
        <f>_xlfn.XLOOKUP(A3883,[3]!Table13456[No заказа],[3]!Table13456[Количество],"",0,1)</f>
        <v>1</v>
      </c>
      <c r="G3883" s="5">
        <f>_xlfn.XLOOKUP(A3883,[3]!Table13456[No заказа],[3]!Table13456[Цена],"",0,1)</f>
        <v>14990</v>
      </c>
      <c r="H3883" s="2" t="str">
        <f>M01_SETTINGS!$F$2</f>
        <v>KASPI</v>
      </c>
    </row>
    <row r="3884" spans="1:8" x14ac:dyDescent="0.35">
      <c r="A3884" s="2">
        <v>486018861</v>
      </c>
      <c r="B3884" s="3">
        <f>_xlfn.XLOOKUP(A3884,[3]!Table13456[No заказа],[3]!Table13456[Дата
отправки],"",0,1)</f>
        <v>45683</v>
      </c>
      <c r="C3884" s="3"/>
      <c r="D3884" s="3"/>
      <c r="F3884" s="5">
        <f>_xlfn.XLOOKUP(A3884,[3]!Table13456[No заказа],[3]!Table13456[Количество],"",0,1)</f>
        <v>1</v>
      </c>
      <c r="G3884" s="5">
        <f>_xlfn.XLOOKUP(A3884,[3]!Table13456[No заказа],[3]!Table13456[Цена],"",0,1)</f>
        <v>8989</v>
      </c>
      <c r="H3884" s="2" t="str">
        <f>M01_SETTINGS!$F$2</f>
        <v>KASPI</v>
      </c>
    </row>
    <row r="3885" spans="1:8" x14ac:dyDescent="0.35">
      <c r="A3885" s="2">
        <v>486304256</v>
      </c>
      <c r="B3885" s="3">
        <f>_xlfn.XLOOKUP(A3885,[3]!Table13456[No заказа],[3]!Table13456[Дата
отправки],"",0,1)</f>
        <v>45683</v>
      </c>
      <c r="C3885" s="3"/>
      <c r="D3885" s="3"/>
      <c r="F3885" s="5">
        <f>_xlfn.XLOOKUP(A3885,[3]!Table13456[No заказа],[3]!Table13456[Количество],"",0,1)</f>
        <v>1</v>
      </c>
      <c r="G3885" s="5">
        <f>_xlfn.XLOOKUP(A3885,[3]!Table13456[No заказа],[3]!Table13456[Цена],"",0,1)</f>
        <v>8998</v>
      </c>
      <c r="H3885" s="2" t="str">
        <f>M01_SETTINGS!$F$2</f>
        <v>KASPI</v>
      </c>
    </row>
    <row r="3886" spans="1:8" x14ac:dyDescent="0.35">
      <c r="A3886" s="2">
        <v>486081619</v>
      </c>
      <c r="B3886" s="3">
        <f>_xlfn.XLOOKUP(A3886,[3]!Table13456[No заказа],[3]!Table13456[Дата
отправки],"",0,1)</f>
        <v>45683</v>
      </c>
      <c r="C3886" s="3"/>
      <c r="D3886" s="3"/>
      <c r="F3886" s="5">
        <f>_xlfn.XLOOKUP(A3886,[3]!Table13456[No заказа],[3]!Table13456[Количество],"",0,1)</f>
        <v>1</v>
      </c>
      <c r="G3886" s="5">
        <f>_xlfn.XLOOKUP(A3886,[3]!Table13456[No заказа],[3]!Table13456[Цена],"",0,1)</f>
        <v>8480</v>
      </c>
      <c r="H3886" s="2" t="str">
        <f>M01_SETTINGS!$F$2</f>
        <v>KASPI</v>
      </c>
    </row>
    <row r="3887" spans="1:8" x14ac:dyDescent="0.35">
      <c r="A3887" s="2">
        <v>486445692</v>
      </c>
      <c r="B3887" s="3">
        <f>_xlfn.XLOOKUP(A3887,[3]!Table13456[No заказа],[3]!Table13456[Дата
отправки],"",0,1)</f>
        <v>45683</v>
      </c>
      <c r="C3887" s="3"/>
      <c r="D3887" s="3"/>
      <c r="F3887" s="5">
        <f>_xlfn.XLOOKUP(A3887,[3]!Table13456[No заказа],[3]!Table13456[Количество],"",0,1)</f>
        <v>1</v>
      </c>
      <c r="G3887" s="5">
        <f>_xlfn.XLOOKUP(A3887,[3]!Table13456[No заказа],[3]!Table13456[Цена],"",0,1)</f>
        <v>8989</v>
      </c>
      <c r="H3887" s="2" t="str">
        <f>M01_SETTINGS!$F$2</f>
        <v>KASPI</v>
      </c>
    </row>
    <row r="3888" spans="1:8" x14ac:dyDescent="0.35">
      <c r="A3888" s="2">
        <v>486051174</v>
      </c>
      <c r="B3888" s="3">
        <f>_xlfn.XLOOKUP(A3888,[3]!Table13456[No заказа],[3]!Table13456[Дата
отправки],"",0,1)</f>
        <v>45683</v>
      </c>
      <c r="C3888" s="3"/>
      <c r="D3888" s="3"/>
      <c r="F3888" s="5">
        <f>_xlfn.XLOOKUP(A3888,[3]!Table13456[No заказа],[3]!Table13456[Количество],"",0,1)</f>
        <v>1</v>
      </c>
      <c r="G3888" s="5">
        <f>_xlfn.XLOOKUP(A3888,[3]!Table13456[No заказа],[3]!Table13456[Цена],"",0,1)</f>
        <v>8989</v>
      </c>
      <c r="H3888" s="2" t="str">
        <f>M01_SETTINGS!$F$2</f>
        <v>KASPI</v>
      </c>
    </row>
    <row r="3889" spans="1:8" x14ac:dyDescent="0.35">
      <c r="A3889" s="2">
        <v>486037027</v>
      </c>
      <c r="B3889" s="3">
        <f>_xlfn.XLOOKUP(A3889,[3]!Table13456[No заказа],[3]!Table13456[Дата
отправки],"",0,1)</f>
        <v>45683</v>
      </c>
      <c r="C3889" s="3"/>
      <c r="D3889" s="3"/>
      <c r="F3889" s="5">
        <f>_xlfn.XLOOKUP(A3889,[3]!Table13456[No заказа],[3]!Table13456[Количество],"",0,1)</f>
        <v>1</v>
      </c>
      <c r="G3889" s="5">
        <f>_xlfn.XLOOKUP(A3889,[3]!Table13456[No заказа],[3]!Table13456[Цена],"",0,1)</f>
        <v>8986</v>
      </c>
      <c r="H3889" s="2" t="str">
        <f>M01_SETTINGS!$F$2</f>
        <v>KASPI</v>
      </c>
    </row>
    <row r="3890" spans="1:8" x14ac:dyDescent="0.35">
      <c r="A3890" s="2">
        <v>486289550</v>
      </c>
      <c r="B3890" s="3">
        <f>_xlfn.XLOOKUP(A3890,[3]!Table13456[No заказа],[3]!Table13456[Дата
отправки],"",0,1)</f>
        <v>45683</v>
      </c>
      <c r="C3890" s="3"/>
      <c r="D3890" s="3"/>
      <c r="F3890" s="5">
        <f>_xlfn.XLOOKUP(A3890,[3]!Table13456[No заказа],[3]!Table13456[Количество],"",0,1)</f>
        <v>1</v>
      </c>
      <c r="G3890" s="5">
        <f>_xlfn.XLOOKUP(A3890,[3]!Table13456[No заказа],[3]!Table13456[Цена],"",0,1)</f>
        <v>8989</v>
      </c>
      <c r="H3890" s="2" t="str">
        <f>M01_SETTINGS!$F$2</f>
        <v>KASPI</v>
      </c>
    </row>
    <row r="3891" spans="1:8" x14ac:dyDescent="0.35">
      <c r="A3891" s="2">
        <v>486325147</v>
      </c>
      <c r="B3891" s="3">
        <f>_xlfn.XLOOKUP(A3891,[3]!Table13456[No заказа],[3]!Table13456[Дата
отправки],"",0,1)</f>
        <v>45683</v>
      </c>
      <c r="C3891" s="3"/>
      <c r="D3891" s="3"/>
      <c r="F3891" s="5">
        <f>_xlfn.XLOOKUP(A3891,[3]!Table13456[No заказа],[3]!Table13456[Количество],"",0,1)</f>
        <v>1</v>
      </c>
      <c r="G3891" s="5">
        <f>_xlfn.XLOOKUP(A3891,[3]!Table13456[No заказа],[3]!Table13456[Цена],"",0,1)</f>
        <v>9800</v>
      </c>
      <c r="H3891" s="2" t="str">
        <f>M01_SETTINGS!$F$2</f>
        <v>KASPI</v>
      </c>
    </row>
    <row r="3892" spans="1:8" x14ac:dyDescent="0.35">
      <c r="A3892" s="2">
        <v>486505461</v>
      </c>
      <c r="B3892" s="3">
        <f>_xlfn.XLOOKUP(A3892,[3]!Table13456[No заказа],[3]!Table13456[Дата
отправки],"",0,1)</f>
        <v>45683</v>
      </c>
      <c r="C3892" s="3"/>
      <c r="D3892" s="3"/>
      <c r="F3892" s="5">
        <f>_xlfn.XLOOKUP(A3892,[3]!Table13456[No заказа],[3]!Table13456[Количество],"",0,1)</f>
        <v>1</v>
      </c>
      <c r="G3892" s="5">
        <f>_xlfn.XLOOKUP(A3892,[3]!Table13456[No заказа],[3]!Table13456[Цена],"",0,1)</f>
        <v>8988</v>
      </c>
      <c r="H3892" s="2" t="str">
        <f>M01_SETTINGS!$F$2</f>
        <v>KASPI</v>
      </c>
    </row>
    <row r="3893" spans="1:8" x14ac:dyDescent="0.35">
      <c r="A3893" s="2">
        <v>486064280</v>
      </c>
      <c r="B3893" s="3">
        <f>_xlfn.XLOOKUP(A3893,[3]!Table13456[No заказа],[3]!Table13456[Дата
отправки],"",0,1)</f>
        <v>45683</v>
      </c>
      <c r="C3893" s="3"/>
      <c r="D3893" s="3"/>
      <c r="F3893" s="5">
        <f>_xlfn.XLOOKUP(A3893,[3]!Table13456[No заказа],[3]!Table13456[Количество],"",0,1)</f>
        <v>1</v>
      </c>
      <c r="G3893" s="5">
        <f>_xlfn.XLOOKUP(A3893,[3]!Table13456[No заказа],[3]!Table13456[Цена],"",0,1)</f>
        <v>8988</v>
      </c>
      <c r="H3893" s="2" t="str">
        <f>M01_SETTINGS!$F$2</f>
        <v>KASPI</v>
      </c>
    </row>
    <row r="3894" spans="1:8" x14ac:dyDescent="0.35">
      <c r="A3894" s="2">
        <v>486111311</v>
      </c>
      <c r="B3894" s="3">
        <f>_xlfn.XLOOKUP(A3894,[3]!Table13456[No заказа],[3]!Table13456[Дата
отправки],"",0,1)</f>
        <v>45683</v>
      </c>
      <c r="C3894" s="3"/>
      <c r="D3894" s="3"/>
      <c r="F3894" s="5">
        <f>_xlfn.XLOOKUP(A3894,[3]!Table13456[No заказа],[3]!Table13456[Количество],"",0,1)</f>
        <v>1</v>
      </c>
      <c r="G3894" s="5">
        <f>_xlfn.XLOOKUP(A3894,[3]!Table13456[No заказа],[3]!Table13456[Цена],"",0,1)</f>
        <v>8989</v>
      </c>
      <c r="H3894" s="2" t="str">
        <f>M01_SETTINGS!$F$2</f>
        <v>KASPI</v>
      </c>
    </row>
    <row r="3895" spans="1:8" x14ac:dyDescent="0.35">
      <c r="A3895" s="2">
        <v>486208317</v>
      </c>
      <c r="B3895" s="3">
        <f>_xlfn.XLOOKUP(A3895,[3]!Table13456[No заказа],[3]!Table13456[Дата
отправки],"",0,1)</f>
        <v>45683</v>
      </c>
      <c r="C3895" s="3"/>
      <c r="D3895" s="3"/>
      <c r="F3895" s="5">
        <f>_xlfn.XLOOKUP(A3895,[3]!Table13456[No заказа],[3]!Table13456[Количество],"",0,1)</f>
        <v>1</v>
      </c>
      <c r="G3895" s="5">
        <f>_xlfn.XLOOKUP(A3895,[3]!Table13456[No заказа],[3]!Table13456[Цена],"",0,1)</f>
        <v>9514</v>
      </c>
      <c r="H3895" s="2" t="str">
        <f>M01_SETTINGS!$F$2</f>
        <v>KASPI</v>
      </c>
    </row>
    <row r="3896" spans="1:8" x14ac:dyDescent="0.35">
      <c r="A3896" s="2">
        <v>486252926</v>
      </c>
      <c r="B3896" s="3">
        <f>_xlfn.XLOOKUP(A3896,[3]!Table13456[No заказа],[3]!Table13456[Дата
отправки],"",0,1)</f>
        <v>45683</v>
      </c>
      <c r="C3896" s="3"/>
      <c r="D3896" s="3"/>
      <c r="F3896" s="5">
        <f>_xlfn.XLOOKUP(A3896,[3]!Table13456[No заказа],[3]!Table13456[Количество],"",0,1)</f>
        <v>1</v>
      </c>
      <c r="G3896" s="5">
        <f>_xlfn.XLOOKUP(A3896,[3]!Table13456[No заказа],[3]!Table13456[Цена],"",0,1)</f>
        <v>8887</v>
      </c>
      <c r="H3896" s="2" t="str">
        <f>M01_SETTINGS!$F$2</f>
        <v>KASPI</v>
      </c>
    </row>
    <row r="3897" spans="1:8" x14ac:dyDescent="0.35">
      <c r="A3897" s="2">
        <v>486177378</v>
      </c>
      <c r="B3897" s="3">
        <f>_xlfn.XLOOKUP(A3897,[3]!Table13456[No заказа],[3]!Table13456[Дата
отправки],"",0,1)</f>
        <v>45683</v>
      </c>
      <c r="C3897" s="3"/>
      <c r="D3897" s="3"/>
      <c r="F3897" s="5">
        <f>_xlfn.XLOOKUP(A3897,[3]!Table13456[No заказа],[3]!Table13456[Количество],"",0,1)</f>
        <v>1</v>
      </c>
      <c r="G3897" s="5">
        <f>_xlfn.XLOOKUP(A3897,[3]!Table13456[No заказа],[3]!Table13456[Цена],"",0,1)</f>
        <v>8894</v>
      </c>
      <c r="H3897" s="2" t="str">
        <f>M01_SETTINGS!$F$2</f>
        <v>KASPI</v>
      </c>
    </row>
    <row r="3898" spans="1:8" x14ac:dyDescent="0.35">
      <c r="A3898" s="2">
        <v>486285686</v>
      </c>
      <c r="B3898" s="3">
        <f>_xlfn.XLOOKUP(A3898,[3]!Table13456[No заказа],[3]!Table13456[Дата
отправки],"",0,1)</f>
        <v>45683</v>
      </c>
      <c r="C3898" s="3"/>
      <c r="D3898" s="3"/>
      <c r="F3898" s="5">
        <f>_xlfn.XLOOKUP(A3898,[3]!Table13456[No заказа],[3]!Table13456[Количество],"",0,1)</f>
        <v>1</v>
      </c>
      <c r="G3898" s="5">
        <f>_xlfn.XLOOKUP(A3898,[3]!Table13456[No заказа],[3]!Table13456[Цена],"",0,1)</f>
        <v>14990</v>
      </c>
      <c r="H3898" s="2" t="str">
        <f>M01_SETTINGS!$F$2</f>
        <v>KASPI</v>
      </c>
    </row>
    <row r="3899" spans="1:8" x14ac:dyDescent="0.35">
      <c r="A3899" s="2">
        <v>486373889</v>
      </c>
      <c r="B3899" s="3">
        <f>_xlfn.XLOOKUP(A3899,[3]!Table13456[No заказа],[3]!Table13456[Дата
отправки],"",0,1)</f>
        <v>45683</v>
      </c>
      <c r="C3899" s="3"/>
      <c r="D3899" s="3"/>
      <c r="F3899" s="5">
        <f>_xlfn.XLOOKUP(A3899,[3]!Table13456[No заказа],[3]!Table13456[Количество],"",0,1)</f>
        <v>1</v>
      </c>
      <c r="G3899" s="5">
        <f>_xlfn.XLOOKUP(A3899,[3]!Table13456[No заказа],[3]!Table13456[Цена],"",0,1)</f>
        <v>14990</v>
      </c>
      <c r="H3899" s="2" t="str">
        <f>M01_SETTINGS!$F$2</f>
        <v>KASPI</v>
      </c>
    </row>
    <row r="3900" spans="1:8" x14ac:dyDescent="0.35">
      <c r="A3900" s="2">
        <v>485792443</v>
      </c>
      <c r="B3900" s="3">
        <f>_xlfn.XLOOKUP(A3900,[3]!Table13456[No заказа],[3]!Table13456[Дата
отправки],"",0,1)</f>
        <v>45682</v>
      </c>
      <c r="C3900" s="3"/>
      <c r="D3900" s="3"/>
      <c r="F3900" s="5">
        <f>_xlfn.XLOOKUP(A3900,[3]!Table13456[No заказа],[3]!Table13456[Количество],"",0,1)</f>
        <v>1</v>
      </c>
      <c r="G3900" s="5">
        <f>_xlfn.XLOOKUP(A3900,[3]!Table13456[No заказа],[3]!Table13456[Цена],"",0,1)</f>
        <v>8900</v>
      </c>
      <c r="H3900" s="2" t="str">
        <f>M01_SETTINGS!$F$2</f>
        <v>KASPI</v>
      </c>
    </row>
    <row r="3901" spans="1:8" x14ac:dyDescent="0.35">
      <c r="A3901" s="2">
        <v>485718941</v>
      </c>
      <c r="B3901" s="3">
        <f>_xlfn.XLOOKUP(A3901,[3]!Table13456[No заказа],[3]!Table13456[Дата
отправки],"",0,1)</f>
        <v>45682</v>
      </c>
      <c r="C3901" s="3"/>
      <c r="D3901" s="3"/>
      <c r="F3901" s="5">
        <f>_xlfn.XLOOKUP(A3901,[3]!Table13456[No заказа],[3]!Table13456[Количество],"",0,1)</f>
        <v>1</v>
      </c>
      <c r="G3901" s="5">
        <f>_xlfn.XLOOKUP(A3901,[3]!Table13456[No заказа],[3]!Table13456[Цена],"",0,1)</f>
        <v>9000</v>
      </c>
      <c r="H3901" s="2" t="str">
        <f>M01_SETTINGS!$F$2</f>
        <v>KASPI</v>
      </c>
    </row>
    <row r="3902" spans="1:8" x14ac:dyDescent="0.35">
      <c r="A3902" s="2">
        <v>485872476</v>
      </c>
      <c r="B3902" s="3">
        <f>_xlfn.XLOOKUP(A3902,[3]!Table13456[No заказа],[3]!Table13456[Дата
отправки],"",0,1)</f>
        <v>45682</v>
      </c>
      <c r="C3902" s="3"/>
      <c r="D3902" s="3"/>
      <c r="F3902" s="5">
        <f>_xlfn.XLOOKUP(A3902,[3]!Table13456[No заказа],[3]!Table13456[Количество],"",0,1)</f>
        <v>1</v>
      </c>
      <c r="G3902" s="5">
        <f>_xlfn.XLOOKUP(A3902,[3]!Table13456[No заказа],[3]!Table13456[Цена],"",0,1)</f>
        <v>10897</v>
      </c>
      <c r="H3902" s="2" t="str">
        <f>M01_SETTINGS!$F$2</f>
        <v>KASPI</v>
      </c>
    </row>
    <row r="3903" spans="1:8" x14ac:dyDescent="0.35">
      <c r="A3903" s="2">
        <v>485897197</v>
      </c>
      <c r="B3903" s="3">
        <f>_xlfn.XLOOKUP(A3903,[3]!Table13456[No заказа],[3]!Table13456[Дата
отправки],"",0,1)</f>
        <v>45682</v>
      </c>
      <c r="C3903" s="3"/>
      <c r="D3903" s="3"/>
      <c r="F3903" s="5">
        <f>_xlfn.XLOOKUP(A3903,[3]!Table13456[No заказа],[3]!Table13456[Количество],"",0,1)</f>
        <v>1</v>
      </c>
      <c r="G3903" s="5">
        <f>_xlfn.XLOOKUP(A3903,[3]!Table13456[No заказа],[3]!Table13456[Цена],"",0,1)</f>
        <v>8923</v>
      </c>
      <c r="H3903" s="2" t="str">
        <f>M01_SETTINGS!$F$2</f>
        <v>KASPI</v>
      </c>
    </row>
    <row r="3904" spans="1:8" x14ac:dyDescent="0.35">
      <c r="A3904" s="2">
        <v>485609050</v>
      </c>
      <c r="B3904" s="3">
        <f>_xlfn.XLOOKUP(A3904,[3]!Table13456[No заказа],[3]!Table13456[Дата
отправки],"",0,1)</f>
        <v>45682</v>
      </c>
      <c r="C3904" s="3"/>
      <c r="D3904" s="3"/>
      <c r="F3904" s="5">
        <f>_xlfn.XLOOKUP(A3904,[3]!Table13456[No заказа],[3]!Table13456[Количество],"",0,1)</f>
        <v>1</v>
      </c>
      <c r="G3904" s="5">
        <f>_xlfn.XLOOKUP(A3904,[3]!Table13456[No заказа],[3]!Table13456[Цена],"",0,1)</f>
        <v>11898</v>
      </c>
      <c r="H3904" s="2" t="str">
        <f>M01_SETTINGS!$F$2</f>
        <v>KASPI</v>
      </c>
    </row>
    <row r="3905" spans="1:8" x14ac:dyDescent="0.35">
      <c r="A3905" s="2">
        <v>485579473</v>
      </c>
      <c r="B3905" s="3">
        <f>_xlfn.XLOOKUP(A3905,[3]!Table13456[No заказа],[3]!Table13456[Дата
отправки],"",0,1)</f>
        <v>45682</v>
      </c>
      <c r="C3905" s="3"/>
      <c r="D3905" s="3"/>
      <c r="F3905" s="5">
        <f>_xlfn.XLOOKUP(A3905,[3]!Table13456[No заказа],[3]!Table13456[Количество],"",0,1)</f>
        <v>1</v>
      </c>
      <c r="G3905" s="5">
        <f>_xlfn.XLOOKUP(A3905,[3]!Table13456[No заказа],[3]!Table13456[Цена],"",0,1)</f>
        <v>10788</v>
      </c>
      <c r="H3905" s="2" t="str">
        <f>M01_SETTINGS!$F$2</f>
        <v>KASPI</v>
      </c>
    </row>
    <row r="3906" spans="1:8" x14ac:dyDescent="0.35">
      <c r="A3906" s="2">
        <v>485882609</v>
      </c>
      <c r="B3906" s="3">
        <f>_xlfn.XLOOKUP(A3906,[3]!Table13456[No заказа],[3]!Table13456[Дата
отправки],"",0,1)</f>
        <v>45682</v>
      </c>
      <c r="C3906" s="3"/>
      <c r="D3906" s="3"/>
      <c r="F3906" s="5">
        <f>_xlfn.XLOOKUP(A3906,[3]!Table13456[No заказа],[3]!Table13456[Количество],"",0,1)</f>
        <v>1</v>
      </c>
      <c r="G3906" s="5">
        <f>_xlfn.XLOOKUP(A3906,[3]!Table13456[No заказа],[3]!Table13456[Цена],"",0,1)</f>
        <v>8999</v>
      </c>
      <c r="H3906" s="2" t="str">
        <f>M01_SETTINGS!$F$2</f>
        <v>KASPI</v>
      </c>
    </row>
    <row r="3907" spans="1:8" x14ac:dyDescent="0.35">
      <c r="A3907" s="2">
        <v>485556443</v>
      </c>
      <c r="B3907" s="3">
        <f>_xlfn.XLOOKUP(A3907,[3]!Table13456[No заказа],[3]!Table13456[Дата
отправки],"",0,1)</f>
        <v>45682</v>
      </c>
      <c r="C3907" s="3"/>
      <c r="D3907" s="3"/>
      <c r="F3907" s="5">
        <f>_xlfn.XLOOKUP(A3907,[3]!Table13456[No заказа],[3]!Table13456[Количество],"",0,1)</f>
        <v>1</v>
      </c>
      <c r="G3907" s="5">
        <f>_xlfn.XLOOKUP(A3907,[3]!Table13456[No заказа],[3]!Table13456[Цена],"",0,1)</f>
        <v>8996</v>
      </c>
      <c r="H3907" s="2" t="str">
        <f>M01_SETTINGS!$F$2</f>
        <v>KASPI</v>
      </c>
    </row>
    <row r="3908" spans="1:8" x14ac:dyDescent="0.35">
      <c r="A3908" s="2">
        <v>485700527</v>
      </c>
      <c r="B3908" s="3">
        <f>_xlfn.XLOOKUP(A3908,[3]!Table13456[No заказа],[3]!Table13456[Дата
отправки],"",0,1)</f>
        <v>45682</v>
      </c>
      <c r="C3908" s="3"/>
      <c r="D3908" s="3"/>
      <c r="F3908" s="5">
        <f>_xlfn.XLOOKUP(A3908,[3]!Table13456[No заказа],[3]!Table13456[Количество],"",0,1)</f>
        <v>1</v>
      </c>
      <c r="G3908" s="5">
        <f>_xlfn.XLOOKUP(A3908,[3]!Table13456[No заказа],[3]!Table13456[Цена],"",0,1)</f>
        <v>8990</v>
      </c>
      <c r="H3908" s="2" t="str">
        <f>M01_SETTINGS!$F$2</f>
        <v>KASPI</v>
      </c>
    </row>
    <row r="3909" spans="1:8" x14ac:dyDescent="0.35">
      <c r="A3909" s="2">
        <v>485752129</v>
      </c>
      <c r="B3909" s="3">
        <f>_xlfn.XLOOKUP(A3909,[3]!Table13456[No заказа],[3]!Table13456[Дата
отправки],"",0,1)</f>
        <v>45682</v>
      </c>
      <c r="C3909" s="3"/>
      <c r="D3909" s="3"/>
      <c r="F3909" s="5">
        <f>_xlfn.XLOOKUP(A3909,[3]!Table13456[No заказа],[3]!Table13456[Количество],"",0,1)</f>
        <v>1</v>
      </c>
      <c r="G3909" s="5">
        <f>_xlfn.XLOOKUP(A3909,[3]!Table13456[No заказа],[3]!Table13456[Цена],"",0,1)</f>
        <v>8995</v>
      </c>
      <c r="H3909" s="2" t="str">
        <f>M01_SETTINGS!$F$2</f>
        <v>KASPI</v>
      </c>
    </row>
    <row r="3910" spans="1:8" x14ac:dyDescent="0.35">
      <c r="A3910" s="2">
        <v>485644542</v>
      </c>
      <c r="B3910" s="3">
        <f>_xlfn.XLOOKUP(A3910,[3]!Table13456[No заказа],[3]!Table13456[Дата
отправки],"",0,1)</f>
        <v>45682</v>
      </c>
      <c r="C3910" s="3"/>
      <c r="D3910" s="3"/>
      <c r="F3910" s="5">
        <f>_xlfn.XLOOKUP(A3910,[3]!Table13456[No заказа],[3]!Table13456[Количество],"",0,1)</f>
        <v>1</v>
      </c>
      <c r="G3910" s="5">
        <f>_xlfn.XLOOKUP(A3910,[3]!Table13456[No заказа],[3]!Table13456[Цена],"",0,1)</f>
        <v>17895</v>
      </c>
      <c r="H3910" s="2" t="str">
        <f>M01_SETTINGS!$F$2</f>
        <v>KASPI</v>
      </c>
    </row>
    <row r="3911" spans="1:8" x14ac:dyDescent="0.35">
      <c r="A3911" s="2">
        <v>485794584</v>
      </c>
      <c r="B3911" s="3">
        <f>_xlfn.XLOOKUP(A3911,[3]!Table13456[No заказа],[3]!Table13456[Дата
отправки],"",0,1)</f>
        <v>45682</v>
      </c>
      <c r="C3911" s="3"/>
      <c r="D3911" s="3"/>
      <c r="F3911" s="5">
        <f>_xlfn.XLOOKUP(A3911,[3]!Table13456[No заказа],[3]!Table13456[Количество],"",0,1)</f>
        <v>1</v>
      </c>
      <c r="G3911" s="5">
        <f>_xlfn.XLOOKUP(A3911,[3]!Table13456[No заказа],[3]!Table13456[Цена],"",0,1)</f>
        <v>10897</v>
      </c>
      <c r="H3911" s="2" t="str">
        <f>M01_SETTINGS!$F$2</f>
        <v>KASPI</v>
      </c>
    </row>
    <row r="3912" spans="1:8" x14ac:dyDescent="0.35">
      <c r="A3912" s="2">
        <v>485651283</v>
      </c>
      <c r="B3912" s="3">
        <f>_xlfn.XLOOKUP(A3912,[3]!Table13456[No заказа],[3]!Table13456[Дата
отправки],"",0,1)</f>
        <v>45682</v>
      </c>
      <c r="C3912" s="3"/>
      <c r="D3912" s="3"/>
      <c r="F3912" s="5">
        <f>_xlfn.XLOOKUP(A3912,[3]!Table13456[No заказа],[3]!Table13456[Количество],"",0,1)</f>
        <v>1</v>
      </c>
      <c r="G3912" s="5">
        <f>_xlfn.XLOOKUP(A3912,[3]!Table13456[No заказа],[3]!Table13456[Цена],"",0,1)</f>
        <v>8990</v>
      </c>
      <c r="H3912" s="2" t="str">
        <f>M01_SETTINGS!$F$2</f>
        <v>KASPI</v>
      </c>
    </row>
    <row r="3913" spans="1:8" x14ac:dyDescent="0.35">
      <c r="A3913" s="2">
        <v>485941367</v>
      </c>
      <c r="B3913" s="3">
        <f>_xlfn.XLOOKUP(A3913,[3]!Table13456[No заказа],[3]!Table13456[Дата
отправки],"",0,1)</f>
        <v>45682</v>
      </c>
      <c r="C3913" s="3"/>
      <c r="D3913" s="3"/>
      <c r="F3913" s="5">
        <f>_xlfn.XLOOKUP(A3913,[3]!Table13456[No заказа],[3]!Table13456[Количество],"",0,1)</f>
        <v>1</v>
      </c>
      <c r="G3913" s="5">
        <f>_xlfn.XLOOKUP(A3913,[3]!Table13456[No заказа],[3]!Table13456[Цена],"",0,1)</f>
        <v>8995</v>
      </c>
      <c r="H3913" s="2" t="str">
        <f>M01_SETTINGS!$F$2</f>
        <v>KASPI</v>
      </c>
    </row>
    <row r="3914" spans="1:8" x14ac:dyDescent="0.35">
      <c r="A3914" s="2">
        <v>485644542</v>
      </c>
      <c r="B3914" s="3">
        <f>_xlfn.XLOOKUP(A3914,[3]!Table13456[No заказа],[3]!Table13456[Дата
отправки],"",0,1)</f>
        <v>45682</v>
      </c>
      <c r="C3914" s="3"/>
      <c r="D3914" s="3"/>
      <c r="F3914" s="5">
        <f>_xlfn.XLOOKUP(A3914,[3]!Table13456[No заказа],[3]!Table13456[Количество],"",0,1)</f>
        <v>1</v>
      </c>
      <c r="G3914" s="5">
        <f>_xlfn.XLOOKUP(A3914,[3]!Table13456[No заказа],[3]!Table13456[Цена],"",0,1)</f>
        <v>17895</v>
      </c>
      <c r="H3914" s="2" t="str">
        <f>M01_SETTINGS!$F$2</f>
        <v>KASPI</v>
      </c>
    </row>
    <row r="3915" spans="1:8" x14ac:dyDescent="0.35">
      <c r="A3915" s="2">
        <v>485808054</v>
      </c>
      <c r="B3915" s="3">
        <f>_xlfn.XLOOKUP(A3915,[3]!Table13456[No заказа],[3]!Table13456[Дата
отправки],"",0,1)</f>
        <v>45682</v>
      </c>
      <c r="C3915" s="3"/>
      <c r="D3915" s="3"/>
      <c r="F3915" s="5">
        <f>_xlfn.XLOOKUP(A3915,[3]!Table13456[No заказа],[3]!Table13456[Количество],"",0,1)</f>
        <v>1</v>
      </c>
      <c r="G3915" s="5">
        <f>_xlfn.XLOOKUP(A3915,[3]!Table13456[No заказа],[3]!Table13456[Цена],"",0,1)</f>
        <v>8989</v>
      </c>
      <c r="H3915" s="2" t="str">
        <f>M01_SETTINGS!$F$2</f>
        <v>KASPI</v>
      </c>
    </row>
    <row r="3916" spans="1:8" x14ac:dyDescent="0.35">
      <c r="A3916" s="2">
        <v>485655882</v>
      </c>
      <c r="B3916" s="3">
        <f>_xlfn.XLOOKUP(A3916,[3]!Table13456[No заказа],[3]!Table13456[Дата
отправки],"",0,1)</f>
        <v>45682</v>
      </c>
      <c r="C3916" s="3"/>
      <c r="D3916" s="3"/>
      <c r="F3916" s="5">
        <f>_xlfn.XLOOKUP(A3916,[3]!Table13456[No заказа],[3]!Table13456[Количество],"",0,1)</f>
        <v>1</v>
      </c>
      <c r="G3916" s="5">
        <f>_xlfn.XLOOKUP(A3916,[3]!Table13456[No заказа],[3]!Table13456[Цена],"",0,1)</f>
        <v>8989</v>
      </c>
      <c r="H3916" s="2" t="str">
        <f>M01_SETTINGS!$F$2</f>
        <v>KASPI</v>
      </c>
    </row>
    <row r="3917" spans="1:8" x14ac:dyDescent="0.35">
      <c r="A3917" s="2">
        <v>485606071</v>
      </c>
      <c r="B3917" s="3">
        <f>_xlfn.XLOOKUP(A3917,[3]!Table13456[No заказа],[3]!Table13456[Дата
отправки],"",0,1)</f>
        <v>45682</v>
      </c>
      <c r="C3917" s="3"/>
      <c r="D3917" s="3"/>
      <c r="F3917" s="5">
        <f>_xlfn.XLOOKUP(A3917,[3]!Table13456[No заказа],[3]!Table13456[Количество],"",0,1)</f>
        <v>1</v>
      </c>
      <c r="G3917" s="5">
        <f>_xlfn.XLOOKUP(A3917,[3]!Table13456[No заказа],[3]!Table13456[Цена],"",0,1)</f>
        <v>14990</v>
      </c>
      <c r="H3917" s="2" t="str">
        <f>M01_SETTINGS!$F$2</f>
        <v>KASPI</v>
      </c>
    </row>
    <row r="3918" spans="1:8" x14ac:dyDescent="0.35">
      <c r="A3918" s="2">
        <v>485830810</v>
      </c>
      <c r="B3918" s="3">
        <f>_xlfn.XLOOKUP(A3918,[3]!Table13456[No заказа],[3]!Table13456[Дата
отправки],"",0,1)</f>
        <v>45682</v>
      </c>
      <c r="C3918" s="3"/>
      <c r="D3918" s="3"/>
      <c r="F3918" s="5">
        <f>_xlfn.XLOOKUP(A3918,[3]!Table13456[No заказа],[3]!Table13456[Количество],"",0,1)</f>
        <v>1</v>
      </c>
      <c r="G3918" s="5">
        <f>_xlfn.XLOOKUP(A3918,[3]!Table13456[No заказа],[3]!Table13456[Цена],"",0,1)</f>
        <v>14990</v>
      </c>
      <c r="H3918" s="2" t="str">
        <f>M01_SETTINGS!$F$2</f>
        <v>KASPI</v>
      </c>
    </row>
    <row r="3919" spans="1:8" x14ac:dyDescent="0.35">
      <c r="A3919" s="2">
        <v>485773151</v>
      </c>
      <c r="B3919" s="3">
        <f>_xlfn.XLOOKUP(A3919,[3]!Table13456[No заказа],[3]!Table13456[Дата
отправки],"",0,1)</f>
        <v>45682</v>
      </c>
      <c r="C3919" s="3"/>
      <c r="D3919" s="3"/>
      <c r="F3919" s="5">
        <f>_xlfn.XLOOKUP(A3919,[3]!Table13456[No заказа],[3]!Table13456[Количество],"",0,1)</f>
        <v>1</v>
      </c>
      <c r="G3919" s="5">
        <f>_xlfn.XLOOKUP(A3919,[3]!Table13456[No заказа],[3]!Table13456[Цена],"",0,1)</f>
        <v>14990</v>
      </c>
      <c r="H3919" s="2" t="str">
        <f>M01_SETTINGS!$F$2</f>
        <v>KASPI</v>
      </c>
    </row>
    <row r="3920" spans="1:8" x14ac:dyDescent="0.35">
      <c r="A3920" s="2">
        <v>485670272</v>
      </c>
      <c r="B3920" s="3">
        <f>_xlfn.XLOOKUP(A3920,[3]!Table13456[No заказа],[3]!Table13456[Дата
отправки],"",0,1)</f>
        <v>45682</v>
      </c>
      <c r="C3920" s="3"/>
      <c r="D3920" s="3"/>
      <c r="F3920" s="5">
        <f>_xlfn.XLOOKUP(A3920,[3]!Table13456[No заказа],[3]!Table13456[Количество],"",0,1)</f>
        <v>1</v>
      </c>
      <c r="G3920" s="5">
        <f>_xlfn.XLOOKUP(A3920,[3]!Table13456[No заказа],[3]!Table13456[Цена],"",0,1)</f>
        <v>14990</v>
      </c>
      <c r="H3920" s="2" t="str">
        <f>M01_SETTINGS!$F$2</f>
        <v>KASPI</v>
      </c>
    </row>
    <row r="3921" spans="1:8" x14ac:dyDescent="0.35">
      <c r="A3921" s="2">
        <v>485600762</v>
      </c>
      <c r="B3921" s="3">
        <f>_xlfn.XLOOKUP(A3921,[3]!Table13456[No заказа],[3]!Table13456[Дата
отправки],"",0,1)</f>
        <v>45682</v>
      </c>
      <c r="C3921" s="3"/>
      <c r="D3921" s="3"/>
      <c r="F3921" s="5">
        <f>_xlfn.XLOOKUP(A3921,[3]!Table13456[No заказа],[3]!Table13456[Количество],"",0,1)</f>
        <v>1</v>
      </c>
      <c r="G3921" s="5">
        <f>_xlfn.XLOOKUP(A3921,[3]!Table13456[No заказа],[3]!Table13456[Цена],"",0,1)</f>
        <v>14990</v>
      </c>
      <c r="H3921" s="2" t="str">
        <f>M01_SETTINGS!$F$2</f>
        <v>KASPI</v>
      </c>
    </row>
    <row r="3922" spans="1:8" x14ac:dyDescent="0.35">
      <c r="A3922" s="2">
        <v>485627965</v>
      </c>
      <c r="B3922" s="3">
        <f>_xlfn.XLOOKUP(A3922,[3]!Table13456[No заказа],[3]!Table13456[Дата
отправки],"",0,1)</f>
        <v>45682</v>
      </c>
      <c r="C3922" s="3"/>
      <c r="D3922" s="3"/>
      <c r="F3922" s="5">
        <f>_xlfn.XLOOKUP(A3922,[3]!Table13456[No заказа],[3]!Table13456[Количество],"",0,1)</f>
        <v>1</v>
      </c>
      <c r="G3922" s="5">
        <f>_xlfn.XLOOKUP(A3922,[3]!Table13456[No заказа],[3]!Table13456[Цена],"",0,1)</f>
        <v>8898</v>
      </c>
      <c r="H3922" s="2" t="str">
        <f>M01_SETTINGS!$F$2</f>
        <v>KASPI</v>
      </c>
    </row>
    <row r="3923" spans="1:8" x14ac:dyDescent="0.35">
      <c r="A3923" s="2">
        <v>485891492</v>
      </c>
      <c r="B3923" s="3">
        <f>_xlfn.XLOOKUP(A3923,[3]!Table13456[No заказа],[3]!Table13456[Дата
отправки],"",0,1)</f>
        <v>45682</v>
      </c>
      <c r="C3923" s="3"/>
      <c r="D3923" s="3"/>
      <c r="F3923" s="5">
        <f>_xlfn.XLOOKUP(A3923,[3]!Table13456[No заказа],[3]!Table13456[Количество],"",0,1)</f>
        <v>1</v>
      </c>
      <c r="G3923" s="5">
        <f>_xlfn.XLOOKUP(A3923,[3]!Table13456[No заказа],[3]!Table13456[Цена],"",0,1)</f>
        <v>8480</v>
      </c>
      <c r="H3923" s="2" t="str">
        <f>M01_SETTINGS!$F$2</f>
        <v>KASPI</v>
      </c>
    </row>
    <row r="3924" spans="1:8" x14ac:dyDescent="0.35">
      <c r="A3924" s="2">
        <v>485697767</v>
      </c>
      <c r="B3924" s="3">
        <f>_xlfn.XLOOKUP(A3924,[3]!Table13456[No заказа],[3]!Table13456[Дата
отправки],"",0,1)</f>
        <v>45682</v>
      </c>
      <c r="C3924" s="3"/>
      <c r="D3924" s="3"/>
      <c r="F3924" s="5">
        <f>_xlfn.XLOOKUP(A3924,[3]!Table13456[No заказа],[3]!Table13456[Количество],"",0,1)</f>
        <v>1</v>
      </c>
      <c r="G3924" s="5">
        <f>_xlfn.XLOOKUP(A3924,[3]!Table13456[No заказа],[3]!Table13456[Цена],"",0,1)</f>
        <v>8480</v>
      </c>
      <c r="H3924" s="2" t="str">
        <f>M01_SETTINGS!$F$2</f>
        <v>KASPI</v>
      </c>
    </row>
    <row r="3925" spans="1:8" x14ac:dyDescent="0.35">
      <c r="A3925" s="2">
        <v>485598026</v>
      </c>
      <c r="B3925" s="3">
        <f>_xlfn.XLOOKUP(A3925,[3]!Table13456[No заказа],[3]!Table13456[Дата
отправки],"",0,1)</f>
        <v>45682</v>
      </c>
      <c r="C3925" s="3"/>
      <c r="D3925" s="3"/>
      <c r="F3925" s="5">
        <f>_xlfn.XLOOKUP(A3925,[3]!Table13456[No заказа],[3]!Table13456[Количество],"",0,1)</f>
        <v>1</v>
      </c>
      <c r="G3925" s="5">
        <f>_xlfn.XLOOKUP(A3925,[3]!Table13456[No заказа],[3]!Table13456[Цена],"",0,1)</f>
        <v>8480</v>
      </c>
      <c r="H3925" s="2" t="str">
        <f>M01_SETTINGS!$F$2</f>
        <v>KASPI</v>
      </c>
    </row>
    <row r="3926" spans="1:8" x14ac:dyDescent="0.35">
      <c r="A3926" s="2">
        <v>485932161</v>
      </c>
      <c r="B3926" s="3">
        <f>_xlfn.XLOOKUP(A3926,[3]!Table13456[No заказа],[3]!Table13456[Дата
отправки],"",0,1)</f>
        <v>45682</v>
      </c>
      <c r="C3926" s="3"/>
      <c r="D3926" s="3"/>
      <c r="F3926" s="5">
        <f>_xlfn.XLOOKUP(A3926,[3]!Table13456[No заказа],[3]!Table13456[Количество],"",0,1)</f>
        <v>1</v>
      </c>
      <c r="G3926" s="5">
        <f>_xlfn.XLOOKUP(A3926,[3]!Table13456[No заказа],[3]!Table13456[Цена],"",0,1)</f>
        <v>8986</v>
      </c>
      <c r="H3926" s="2" t="str">
        <f>M01_SETTINGS!$F$2</f>
        <v>KASPI</v>
      </c>
    </row>
    <row r="3927" spans="1:8" x14ac:dyDescent="0.35">
      <c r="A3927" s="2">
        <v>485800552</v>
      </c>
      <c r="B3927" s="3">
        <f>_xlfn.XLOOKUP(A3927,[3]!Table13456[No заказа],[3]!Table13456[Дата
отправки],"",0,1)</f>
        <v>45682</v>
      </c>
      <c r="C3927" s="3"/>
      <c r="D3927" s="3"/>
      <c r="F3927" s="5">
        <f>_xlfn.XLOOKUP(A3927,[3]!Table13456[No заказа],[3]!Table13456[Количество],"",0,1)</f>
        <v>1</v>
      </c>
      <c r="G3927" s="5">
        <f>_xlfn.XLOOKUP(A3927,[3]!Table13456[No заказа],[3]!Table13456[Цена],"",0,1)</f>
        <v>8480</v>
      </c>
      <c r="H3927" s="2" t="str">
        <f>M01_SETTINGS!$F$2</f>
        <v>KASPI</v>
      </c>
    </row>
    <row r="3928" spans="1:8" x14ac:dyDescent="0.35">
      <c r="A3928" s="2">
        <v>485732284</v>
      </c>
      <c r="B3928" s="3">
        <f>_xlfn.XLOOKUP(A3928,[3]!Table13456[No заказа],[3]!Table13456[Дата
отправки],"",0,1)</f>
        <v>45682</v>
      </c>
      <c r="C3928" s="3"/>
      <c r="D3928" s="3"/>
      <c r="F3928" s="5">
        <f>_xlfn.XLOOKUP(A3928,[3]!Table13456[No заказа],[3]!Table13456[Количество],"",0,1)</f>
        <v>1</v>
      </c>
      <c r="G3928" s="5">
        <f>_xlfn.XLOOKUP(A3928,[3]!Table13456[No заказа],[3]!Table13456[Цена],"",0,1)</f>
        <v>8480</v>
      </c>
      <c r="H3928" s="2" t="str">
        <f>M01_SETTINGS!$F$2</f>
        <v>KASPI</v>
      </c>
    </row>
    <row r="3929" spans="1:8" x14ac:dyDescent="0.35">
      <c r="A3929" s="2">
        <v>485910743</v>
      </c>
      <c r="B3929" s="3">
        <f>_xlfn.XLOOKUP(A3929,[3]!Table13456[No заказа],[3]!Table13456[Дата
отправки],"",0,1)</f>
        <v>45682</v>
      </c>
      <c r="C3929" s="3"/>
      <c r="D3929" s="3"/>
      <c r="F3929" s="5">
        <f>_xlfn.XLOOKUP(A3929,[3]!Table13456[No заказа],[3]!Table13456[Количество],"",0,1)</f>
        <v>1</v>
      </c>
      <c r="G3929" s="5">
        <f>_xlfn.XLOOKUP(A3929,[3]!Table13456[No заказа],[3]!Table13456[Цена],"",0,1)</f>
        <v>8989</v>
      </c>
      <c r="H3929" s="2" t="str">
        <f>M01_SETTINGS!$F$2</f>
        <v>KASPI</v>
      </c>
    </row>
    <row r="3930" spans="1:8" x14ac:dyDescent="0.35">
      <c r="A3930" s="2">
        <v>485608601</v>
      </c>
      <c r="B3930" s="3">
        <f>_xlfn.XLOOKUP(A3930,[3]!Table13456[No заказа],[3]!Table13456[Дата
отправки],"",0,1)</f>
        <v>45682</v>
      </c>
      <c r="C3930" s="3"/>
      <c r="D3930" s="3"/>
      <c r="F3930" s="5">
        <f>_xlfn.XLOOKUP(A3930,[3]!Table13456[No заказа],[3]!Table13456[Количество],"",0,1)</f>
        <v>1</v>
      </c>
      <c r="G3930" s="5">
        <f>_xlfn.XLOOKUP(A3930,[3]!Table13456[No заказа],[3]!Table13456[Цена],"",0,1)</f>
        <v>8578</v>
      </c>
      <c r="H3930" s="2" t="str">
        <f>M01_SETTINGS!$F$2</f>
        <v>KASPI</v>
      </c>
    </row>
    <row r="3931" spans="1:8" x14ac:dyDescent="0.35">
      <c r="A3931" s="2">
        <v>485586508</v>
      </c>
      <c r="B3931" s="3">
        <f>_xlfn.XLOOKUP(A3931,[3]!Table13456[No заказа],[3]!Table13456[Дата
отправки],"",0,1)</f>
        <v>45682</v>
      </c>
      <c r="C3931" s="3"/>
      <c r="D3931" s="3"/>
      <c r="F3931" s="5">
        <f>_xlfn.XLOOKUP(A3931,[3]!Table13456[No заказа],[3]!Table13456[Количество],"",0,1)</f>
        <v>1</v>
      </c>
      <c r="G3931" s="5">
        <f>_xlfn.XLOOKUP(A3931,[3]!Table13456[No заказа],[3]!Table13456[Цена],"",0,1)</f>
        <v>8498</v>
      </c>
      <c r="H3931" s="2" t="str">
        <f>M01_SETTINGS!$F$2</f>
        <v>KASPI</v>
      </c>
    </row>
    <row r="3932" spans="1:8" x14ac:dyDescent="0.35">
      <c r="A3932" s="2">
        <v>485881263</v>
      </c>
      <c r="B3932" s="3">
        <f>_xlfn.XLOOKUP(A3932,[3]!Table13456[No заказа],[3]!Table13456[Дата
отправки],"",0,1)</f>
        <v>45682</v>
      </c>
      <c r="C3932" s="3"/>
      <c r="D3932" s="3"/>
      <c r="F3932" s="5">
        <f>_xlfn.XLOOKUP(A3932,[3]!Table13456[No заказа],[3]!Table13456[Количество],"",0,1)</f>
        <v>1</v>
      </c>
      <c r="G3932" s="5">
        <f>_xlfn.XLOOKUP(A3932,[3]!Table13456[No заказа],[3]!Table13456[Цена],"",0,1)</f>
        <v>8989</v>
      </c>
      <c r="H3932" s="2" t="str">
        <f>M01_SETTINGS!$F$2</f>
        <v>KASPI</v>
      </c>
    </row>
    <row r="3933" spans="1:8" x14ac:dyDescent="0.35">
      <c r="A3933" s="2">
        <v>485976044</v>
      </c>
      <c r="B3933" s="3">
        <f>_xlfn.XLOOKUP(A3933,[3]!Table13456[No заказа],[3]!Table13456[Дата
отправки],"",0,1)</f>
        <v>45682</v>
      </c>
      <c r="C3933" s="3"/>
      <c r="D3933" s="3"/>
      <c r="F3933" s="5">
        <f>_xlfn.XLOOKUP(A3933,[3]!Table13456[No заказа],[3]!Table13456[Количество],"",0,1)</f>
        <v>1</v>
      </c>
      <c r="G3933" s="5">
        <f>_xlfn.XLOOKUP(A3933,[3]!Table13456[No заказа],[3]!Table13456[Цена],"",0,1)</f>
        <v>9999</v>
      </c>
      <c r="H3933" s="2" t="str">
        <f>M01_SETTINGS!$F$2</f>
        <v>KASPI</v>
      </c>
    </row>
    <row r="3934" spans="1:8" x14ac:dyDescent="0.35">
      <c r="A3934" s="2">
        <v>485772658</v>
      </c>
      <c r="B3934" s="3">
        <f>_xlfn.XLOOKUP(A3934,[3]!Table13456[No заказа],[3]!Table13456[Дата
отправки],"",0,1)</f>
        <v>45682</v>
      </c>
      <c r="C3934" s="3"/>
      <c r="D3934" s="3"/>
      <c r="F3934" s="5">
        <f>_xlfn.XLOOKUP(A3934,[3]!Table13456[No заказа],[3]!Table13456[Количество],"",0,1)</f>
        <v>1</v>
      </c>
      <c r="G3934" s="5">
        <f>_xlfn.XLOOKUP(A3934,[3]!Table13456[No заказа],[3]!Table13456[Цена],"",0,1)</f>
        <v>9800</v>
      </c>
      <c r="H3934" s="2" t="str">
        <f>M01_SETTINGS!$F$2</f>
        <v>KASPI</v>
      </c>
    </row>
    <row r="3935" spans="1:8" x14ac:dyDescent="0.35">
      <c r="A3935" s="2">
        <v>485958675</v>
      </c>
      <c r="B3935" s="3">
        <f>_xlfn.XLOOKUP(A3935,[3]!Table13456[No заказа],[3]!Table13456[Дата
отправки],"",0,1)</f>
        <v>45682</v>
      </c>
      <c r="C3935" s="3"/>
      <c r="D3935" s="3"/>
      <c r="F3935" s="5">
        <f>_xlfn.XLOOKUP(A3935,[3]!Table13456[No заказа],[3]!Table13456[Количество],"",0,1)</f>
        <v>1</v>
      </c>
      <c r="G3935" s="5">
        <f>_xlfn.XLOOKUP(A3935,[3]!Table13456[No заказа],[3]!Table13456[Цена],"",0,1)</f>
        <v>8895</v>
      </c>
      <c r="H3935" s="2" t="str">
        <f>M01_SETTINGS!$F$2</f>
        <v>KASPI</v>
      </c>
    </row>
    <row r="3936" spans="1:8" x14ac:dyDescent="0.35">
      <c r="A3936" s="2">
        <v>485591378</v>
      </c>
      <c r="B3936" s="3">
        <f>_xlfn.XLOOKUP(A3936,[3]!Table13456[No заказа],[3]!Table13456[Дата
отправки],"",0,1)</f>
        <v>45682</v>
      </c>
      <c r="C3936" s="3"/>
      <c r="D3936" s="3"/>
      <c r="F3936" s="5">
        <f>_xlfn.XLOOKUP(A3936,[3]!Table13456[No заказа],[3]!Table13456[Количество],"",0,1)</f>
        <v>1</v>
      </c>
      <c r="G3936" s="5">
        <f>_xlfn.XLOOKUP(A3936,[3]!Table13456[No заказа],[3]!Table13456[Цена],"",0,1)</f>
        <v>8498</v>
      </c>
      <c r="H3936" s="2" t="str">
        <f>M01_SETTINGS!$F$2</f>
        <v>KASPI</v>
      </c>
    </row>
    <row r="3937" spans="1:8" x14ac:dyDescent="0.35">
      <c r="A3937" s="2">
        <v>485846351</v>
      </c>
      <c r="B3937" s="3">
        <f>_xlfn.XLOOKUP(A3937,[3]!Table13456[No заказа],[3]!Table13456[Дата
отправки],"",0,1)</f>
        <v>45682</v>
      </c>
      <c r="C3937" s="3"/>
      <c r="D3937" s="3"/>
      <c r="F3937" s="5">
        <f>_xlfn.XLOOKUP(A3937,[3]!Table13456[No заказа],[3]!Table13456[Количество],"",0,1)</f>
        <v>1</v>
      </c>
      <c r="G3937" s="5">
        <f>_xlfn.XLOOKUP(A3937,[3]!Table13456[No заказа],[3]!Table13456[Цена],"",0,1)</f>
        <v>8989</v>
      </c>
      <c r="H3937" s="2" t="str">
        <f>M01_SETTINGS!$F$2</f>
        <v>KASPI</v>
      </c>
    </row>
    <row r="3938" spans="1:8" x14ac:dyDescent="0.35">
      <c r="A3938" s="2">
        <v>485996303</v>
      </c>
      <c r="B3938" s="3">
        <f>_xlfn.XLOOKUP(A3938,[3]!Table13456[No заказа],[3]!Table13456[Дата
отправки],"",0,1)</f>
        <v>45682</v>
      </c>
      <c r="C3938" s="3"/>
      <c r="D3938" s="3"/>
      <c r="F3938" s="5">
        <f>_xlfn.XLOOKUP(A3938,[3]!Table13456[No заказа],[3]!Table13456[Количество],"",0,1)</f>
        <v>1</v>
      </c>
      <c r="G3938" s="5">
        <f>_xlfn.XLOOKUP(A3938,[3]!Table13456[No заказа],[3]!Table13456[Цена],"",0,1)</f>
        <v>8899</v>
      </c>
      <c r="H3938" s="2" t="str">
        <f>M01_SETTINGS!$F$2</f>
        <v>KASPI</v>
      </c>
    </row>
    <row r="3939" spans="1:8" x14ac:dyDescent="0.35">
      <c r="A3939" s="2">
        <v>485747449</v>
      </c>
      <c r="B3939" s="3">
        <f>_xlfn.XLOOKUP(A3939,[3]!Table13456[No заказа],[3]!Table13456[Дата
отправки],"",0,1)</f>
        <v>45682</v>
      </c>
      <c r="C3939" s="3"/>
      <c r="D3939" s="3"/>
      <c r="F3939" s="5">
        <f>_xlfn.XLOOKUP(A3939,[3]!Table13456[No заказа],[3]!Table13456[Количество],"",0,1)</f>
        <v>1</v>
      </c>
      <c r="G3939" s="5">
        <f>_xlfn.XLOOKUP(A3939,[3]!Table13456[No заказа],[3]!Table13456[Цена],"",0,1)</f>
        <v>8964</v>
      </c>
      <c r="H3939" s="2" t="str">
        <f>M01_SETTINGS!$F$2</f>
        <v>KASPI</v>
      </c>
    </row>
    <row r="3940" spans="1:8" x14ac:dyDescent="0.35">
      <c r="A3940" s="2">
        <v>485950863</v>
      </c>
      <c r="B3940" s="3">
        <f>_xlfn.XLOOKUP(A3940,[3]!Table13456[No заказа],[3]!Table13456[Дата
отправки],"",0,1)</f>
        <v>45682</v>
      </c>
      <c r="C3940" s="3"/>
      <c r="D3940" s="3"/>
      <c r="F3940" s="5">
        <f>_xlfn.XLOOKUP(A3940,[3]!Table13456[No заказа],[3]!Table13456[Количество],"",0,1)</f>
        <v>1</v>
      </c>
      <c r="G3940" s="5">
        <f>_xlfn.XLOOKUP(A3940,[3]!Table13456[No заказа],[3]!Table13456[Цена],"",0,1)</f>
        <v>8896</v>
      </c>
      <c r="H3940" s="2" t="str">
        <f>M01_SETTINGS!$F$2</f>
        <v>KASPI</v>
      </c>
    </row>
    <row r="3941" spans="1:8" x14ac:dyDescent="0.35">
      <c r="A3941" s="2">
        <v>485318161</v>
      </c>
      <c r="B3941" s="3">
        <f>_xlfn.XLOOKUP(A3941,[3]!Table13456[No заказа],[3]!Table13456[Дата
отправки],"",0,1)</f>
        <v>45681</v>
      </c>
      <c r="C3941" s="3"/>
      <c r="D3941" s="3"/>
      <c r="F3941" s="5">
        <f>_xlfn.XLOOKUP(A3941,[3]!Table13456[No заказа],[3]!Table13456[Количество],"",0,1)</f>
        <v>1</v>
      </c>
      <c r="G3941" s="5">
        <f>_xlfn.XLOOKUP(A3941,[3]!Table13456[No заказа],[3]!Table13456[Цена],"",0,1)</f>
        <v>9800</v>
      </c>
      <c r="H3941" s="2" t="str">
        <f>M01_SETTINGS!$F$2</f>
        <v>KASPI</v>
      </c>
    </row>
    <row r="3942" spans="1:8" x14ac:dyDescent="0.35">
      <c r="A3942" s="2">
        <v>485056543</v>
      </c>
      <c r="B3942" s="3">
        <f>_xlfn.XLOOKUP(A3942,[3]!Table13456[No заказа],[3]!Table13456[Дата
отправки],"",0,1)</f>
        <v>45681</v>
      </c>
      <c r="C3942" s="3"/>
      <c r="D3942" s="3"/>
      <c r="F3942" s="5">
        <f>_xlfn.XLOOKUP(A3942,[3]!Table13456[No заказа],[3]!Table13456[Количество],"",0,1)</f>
        <v>1</v>
      </c>
      <c r="G3942" s="5">
        <f>_xlfn.XLOOKUP(A3942,[3]!Table13456[No заказа],[3]!Table13456[Цена],"",0,1)</f>
        <v>9800</v>
      </c>
      <c r="H3942" s="2" t="str">
        <f>M01_SETTINGS!$F$2</f>
        <v>KASPI</v>
      </c>
    </row>
    <row r="3943" spans="1:8" x14ac:dyDescent="0.35">
      <c r="A3943" s="2">
        <v>485339311</v>
      </c>
      <c r="B3943" s="3">
        <f>_xlfn.XLOOKUP(A3943,[3]!Table13456[No заказа],[3]!Table13456[Дата
отправки],"",0,1)</f>
        <v>45681</v>
      </c>
      <c r="C3943" s="3"/>
      <c r="D3943" s="3"/>
      <c r="F3943" s="5">
        <f>_xlfn.XLOOKUP(A3943,[3]!Table13456[No заказа],[3]!Table13456[Количество],"",0,1)</f>
        <v>1</v>
      </c>
      <c r="G3943" s="5">
        <f>_xlfn.XLOOKUP(A3943,[3]!Table13456[No заказа],[3]!Table13456[Цена],"",0,1)</f>
        <v>8999</v>
      </c>
      <c r="H3943" s="2" t="str">
        <f>M01_SETTINGS!$F$2</f>
        <v>KASPI</v>
      </c>
    </row>
    <row r="3944" spans="1:8" x14ac:dyDescent="0.35">
      <c r="A3944" s="2">
        <v>485080746</v>
      </c>
      <c r="B3944" s="3">
        <f>_xlfn.XLOOKUP(A3944,[3]!Table13456[No заказа],[3]!Table13456[Дата
отправки],"",0,1)</f>
        <v>45681</v>
      </c>
      <c r="C3944" s="3"/>
      <c r="D3944" s="3"/>
      <c r="F3944" s="5">
        <f>_xlfn.XLOOKUP(A3944,[3]!Table13456[No заказа],[3]!Table13456[Количество],"",0,1)</f>
        <v>1</v>
      </c>
      <c r="G3944" s="5">
        <f>_xlfn.XLOOKUP(A3944,[3]!Table13456[No заказа],[3]!Table13456[Цена],"",0,1)</f>
        <v>8999</v>
      </c>
      <c r="H3944" s="2" t="str">
        <f>M01_SETTINGS!$F$2</f>
        <v>KASPI</v>
      </c>
    </row>
    <row r="3945" spans="1:8" x14ac:dyDescent="0.35">
      <c r="A3945" s="2">
        <v>485182162</v>
      </c>
      <c r="B3945" s="3">
        <f>_xlfn.XLOOKUP(A3945,[3]!Table13456[No заказа],[3]!Table13456[Дата
отправки],"",0,1)</f>
        <v>45681</v>
      </c>
      <c r="C3945" s="3"/>
      <c r="D3945" s="3"/>
      <c r="F3945" s="5">
        <f>_xlfn.XLOOKUP(A3945,[3]!Table13456[No заказа],[3]!Table13456[Количество],"",0,1)</f>
        <v>1</v>
      </c>
      <c r="G3945" s="5">
        <f>_xlfn.XLOOKUP(A3945,[3]!Table13456[No заказа],[3]!Table13456[Цена],"",0,1)</f>
        <v>9000</v>
      </c>
      <c r="H3945" s="2" t="str">
        <f>M01_SETTINGS!$F$2</f>
        <v>KASPI</v>
      </c>
    </row>
    <row r="3946" spans="1:8" x14ac:dyDescent="0.35">
      <c r="A3946" s="2">
        <v>485326406</v>
      </c>
      <c r="B3946" s="3">
        <f>_xlfn.XLOOKUP(A3946,[3]!Table13456[No заказа],[3]!Table13456[Дата
отправки],"",0,1)</f>
        <v>45681</v>
      </c>
      <c r="C3946" s="3"/>
      <c r="D3946" s="3"/>
      <c r="F3946" s="5">
        <f>_xlfn.XLOOKUP(A3946,[3]!Table13456[No заказа],[3]!Table13456[Количество],"",0,1)</f>
        <v>1</v>
      </c>
      <c r="G3946" s="5">
        <f>_xlfn.XLOOKUP(A3946,[3]!Table13456[No заказа],[3]!Table13456[Цена],"",0,1)</f>
        <v>10897</v>
      </c>
      <c r="H3946" s="2" t="str">
        <f>M01_SETTINGS!$F$2</f>
        <v>KASPI</v>
      </c>
    </row>
    <row r="3947" spans="1:8" x14ac:dyDescent="0.35">
      <c r="A3947" s="2">
        <v>485090352</v>
      </c>
      <c r="B3947" s="3">
        <f>_xlfn.XLOOKUP(A3947,[3]!Table13456[No заказа],[3]!Table13456[Дата
отправки],"",0,1)</f>
        <v>45681</v>
      </c>
      <c r="C3947" s="3"/>
      <c r="D3947" s="3"/>
      <c r="F3947" s="5">
        <f>_xlfn.XLOOKUP(A3947,[3]!Table13456[No заказа],[3]!Table13456[Количество],"",0,1)</f>
        <v>1</v>
      </c>
      <c r="G3947" s="5">
        <f>_xlfn.XLOOKUP(A3947,[3]!Table13456[No заказа],[3]!Table13456[Цена],"",0,1)</f>
        <v>10897</v>
      </c>
      <c r="H3947" s="2" t="str">
        <f>M01_SETTINGS!$F$2</f>
        <v>KASPI</v>
      </c>
    </row>
    <row r="3948" spans="1:8" x14ac:dyDescent="0.35">
      <c r="A3948" s="2">
        <v>485268169</v>
      </c>
      <c r="B3948" s="3">
        <f>_xlfn.XLOOKUP(A3948,[3]!Table13456[No заказа],[3]!Table13456[Дата
отправки],"",0,1)</f>
        <v>45681</v>
      </c>
      <c r="C3948" s="3"/>
      <c r="D3948" s="3"/>
      <c r="F3948" s="5">
        <f>_xlfn.XLOOKUP(A3948,[3]!Table13456[No заказа],[3]!Table13456[Количество],"",0,1)</f>
        <v>1</v>
      </c>
      <c r="G3948" s="5">
        <f>_xlfn.XLOOKUP(A3948,[3]!Table13456[No заказа],[3]!Table13456[Цена],"",0,1)</f>
        <v>10799</v>
      </c>
      <c r="H3948" s="2" t="str">
        <f>M01_SETTINGS!$F$2</f>
        <v>KASPI</v>
      </c>
    </row>
    <row r="3949" spans="1:8" x14ac:dyDescent="0.35">
      <c r="A3949" s="2">
        <v>485047944</v>
      </c>
      <c r="B3949" s="3">
        <f>_xlfn.XLOOKUP(A3949,[3]!Table13456[No заказа],[3]!Table13456[Дата
отправки],"",0,1)</f>
        <v>45681</v>
      </c>
      <c r="C3949" s="3"/>
      <c r="D3949" s="3"/>
      <c r="F3949" s="5">
        <f>_xlfn.XLOOKUP(A3949,[3]!Table13456[No заказа],[3]!Table13456[Количество],"",0,1)</f>
        <v>1</v>
      </c>
      <c r="G3949" s="5">
        <f>_xlfn.XLOOKUP(A3949,[3]!Table13456[No заказа],[3]!Table13456[Цена],"",0,1)</f>
        <v>8986</v>
      </c>
      <c r="H3949" s="2" t="str">
        <f>M01_SETTINGS!$F$2</f>
        <v>KASPI</v>
      </c>
    </row>
    <row r="3950" spans="1:8" x14ac:dyDescent="0.35">
      <c r="A3950" s="2">
        <v>485274530</v>
      </c>
      <c r="B3950" s="3">
        <f>_xlfn.XLOOKUP(A3950,[3]!Table13456[No заказа],[3]!Table13456[Дата
отправки],"",0,1)</f>
        <v>45681</v>
      </c>
      <c r="C3950" s="3"/>
      <c r="D3950" s="3"/>
      <c r="F3950" s="5">
        <f>_xlfn.XLOOKUP(A3950,[3]!Table13456[No заказа],[3]!Table13456[Количество],"",0,1)</f>
        <v>1</v>
      </c>
      <c r="G3950" s="5">
        <f>_xlfn.XLOOKUP(A3950,[3]!Table13456[No заказа],[3]!Table13456[Цена],"",0,1)</f>
        <v>10799</v>
      </c>
      <c r="H3950" s="2" t="str">
        <f>M01_SETTINGS!$F$2</f>
        <v>KASPI</v>
      </c>
    </row>
    <row r="3951" spans="1:8" x14ac:dyDescent="0.35">
      <c r="A3951" s="2">
        <v>485149269</v>
      </c>
      <c r="B3951" s="3">
        <f>_xlfn.XLOOKUP(A3951,[3]!Table13456[No заказа],[3]!Table13456[Дата
отправки],"",0,1)</f>
        <v>45681</v>
      </c>
      <c r="C3951" s="3"/>
      <c r="D3951" s="3"/>
      <c r="F3951" s="5">
        <f>_xlfn.XLOOKUP(A3951,[3]!Table13456[No заказа],[3]!Table13456[Количество],"",0,1)</f>
        <v>1</v>
      </c>
      <c r="G3951" s="5">
        <f>_xlfn.XLOOKUP(A3951,[3]!Table13456[No заказа],[3]!Table13456[Цена],"",0,1)</f>
        <v>17874</v>
      </c>
      <c r="H3951" s="2" t="str">
        <f>M01_SETTINGS!$F$2</f>
        <v>KASPI</v>
      </c>
    </row>
    <row r="3952" spans="1:8" x14ac:dyDescent="0.35">
      <c r="A3952" s="2">
        <v>485457101</v>
      </c>
      <c r="B3952" s="3">
        <f>_xlfn.XLOOKUP(A3952,[3]!Table13456[No заказа],[3]!Table13456[Дата
отправки],"",0,1)</f>
        <v>45681</v>
      </c>
      <c r="C3952" s="3"/>
      <c r="D3952" s="3"/>
      <c r="F3952" s="5">
        <f>_xlfn.XLOOKUP(A3952,[3]!Table13456[No заказа],[3]!Table13456[Количество],"",0,1)</f>
        <v>1</v>
      </c>
      <c r="G3952" s="5">
        <f>_xlfn.XLOOKUP(A3952,[3]!Table13456[No заказа],[3]!Table13456[Цена],"",0,1)</f>
        <v>8996</v>
      </c>
      <c r="H3952" s="2" t="str">
        <f>M01_SETTINGS!$F$2</f>
        <v>KASPI</v>
      </c>
    </row>
    <row r="3953" spans="1:8" x14ac:dyDescent="0.35">
      <c r="A3953" s="2">
        <v>485176485</v>
      </c>
      <c r="B3953" s="3">
        <f>_xlfn.XLOOKUP(A3953,[3]!Table13456[No заказа],[3]!Table13456[Дата
отправки],"",0,1)</f>
        <v>45681</v>
      </c>
      <c r="C3953" s="3"/>
      <c r="D3953" s="3"/>
      <c r="F3953" s="5">
        <f>_xlfn.XLOOKUP(A3953,[3]!Table13456[No заказа],[3]!Table13456[Количество],"",0,1)</f>
        <v>1</v>
      </c>
      <c r="G3953" s="5">
        <f>_xlfn.XLOOKUP(A3953,[3]!Table13456[No заказа],[3]!Table13456[Цена],"",0,1)</f>
        <v>8996</v>
      </c>
      <c r="H3953" s="2" t="str">
        <f>M01_SETTINGS!$F$2</f>
        <v>KASPI</v>
      </c>
    </row>
    <row r="3954" spans="1:8" x14ac:dyDescent="0.35">
      <c r="A3954" s="2">
        <v>484997071</v>
      </c>
      <c r="B3954" s="3">
        <f>_xlfn.XLOOKUP(A3954,[3]!Table13456[No заказа],[3]!Table13456[Дата
отправки],"",0,1)</f>
        <v>45681</v>
      </c>
      <c r="C3954" s="3"/>
      <c r="D3954" s="3"/>
      <c r="F3954" s="5">
        <f>_xlfn.XLOOKUP(A3954,[3]!Table13456[No заказа],[3]!Table13456[Количество],"",0,1)</f>
        <v>1</v>
      </c>
      <c r="G3954" s="5">
        <f>_xlfn.XLOOKUP(A3954,[3]!Table13456[No заказа],[3]!Table13456[Цена],"",0,1)</f>
        <v>8996</v>
      </c>
      <c r="H3954" s="2" t="str">
        <f>M01_SETTINGS!$F$2</f>
        <v>KASPI</v>
      </c>
    </row>
    <row r="3955" spans="1:8" x14ac:dyDescent="0.35">
      <c r="A3955" s="2">
        <v>485257756</v>
      </c>
      <c r="B3955" s="3">
        <f>_xlfn.XLOOKUP(A3955,[3]!Table13456[No заказа],[3]!Table13456[Дата
отправки],"",0,1)</f>
        <v>45681</v>
      </c>
      <c r="C3955" s="3"/>
      <c r="D3955" s="3"/>
      <c r="F3955" s="5">
        <f>_xlfn.XLOOKUP(A3955,[3]!Table13456[No заказа],[3]!Table13456[Количество],"",0,1)</f>
        <v>1</v>
      </c>
      <c r="G3955" s="5">
        <f>_xlfn.XLOOKUP(A3955,[3]!Table13456[No заказа],[3]!Table13456[Цена],"",0,1)</f>
        <v>8900</v>
      </c>
      <c r="H3955" s="2" t="str">
        <f>M01_SETTINGS!$F$2</f>
        <v>KASPI</v>
      </c>
    </row>
    <row r="3956" spans="1:8" x14ac:dyDescent="0.35">
      <c r="A3956" s="2">
        <v>485367856</v>
      </c>
      <c r="B3956" s="3">
        <f>_xlfn.XLOOKUP(A3956,[3]!Table13456[No заказа],[3]!Table13456[Дата
отправки],"",0,1)</f>
        <v>45681</v>
      </c>
      <c r="C3956" s="3"/>
      <c r="D3956" s="3"/>
      <c r="F3956" s="5">
        <f>_xlfn.XLOOKUP(A3956,[3]!Table13456[No заказа],[3]!Table13456[Количество],"",0,1)</f>
        <v>1</v>
      </c>
      <c r="G3956" s="5">
        <f>_xlfn.XLOOKUP(A3956,[3]!Table13456[No заказа],[3]!Table13456[Цена],"",0,1)</f>
        <v>8900</v>
      </c>
      <c r="H3956" s="2" t="str">
        <f>M01_SETTINGS!$F$2</f>
        <v>KASPI</v>
      </c>
    </row>
    <row r="3957" spans="1:8" x14ac:dyDescent="0.35">
      <c r="A3957" s="2">
        <v>485292452</v>
      </c>
      <c r="B3957" s="3">
        <f>_xlfn.XLOOKUP(A3957,[3]!Table13456[No заказа],[3]!Table13456[Дата
отправки],"",0,1)</f>
        <v>45681</v>
      </c>
      <c r="C3957" s="3"/>
      <c r="D3957" s="3"/>
      <c r="F3957" s="5">
        <f>_xlfn.XLOOKUP(A3957,[3]!Table13456[No заказа],[3]!Table13456[Количество],"",0,1)</f>
        <v>1</v>
      </c>
      <c r="G3957" s="5">
        <f>_xlfn.XLOOKUP(A3957,[3]!Table13456[No заказа],[3]!Table13456[Цена],"",0,1)</f>
        <v>8900</v>
      </c>
      <c r="H3957" s="2" t="str">
        <f>M01_SETTINGS!$F$2</f>
        <v>KASPI</v>
      </c>
    </row>
    <row r="3958" spans="1:8" x14ac:dyDescent="0.35">
      <c r="A3958" s="2">
        <v>485480751</v>
      </c>
      <c r="B3958" s="3">
        <f>_xlfn.XLOOKUP(A3958,[3]!Table13456[No заказа],[3]!Table13456[Дата
отправки],"",0,1)</f>
        <v>45681</v>
      </c>
      <c r="C3958" s="3"/>
      <c r="D3958" s="3"/>
      <c r="F3958" s="5">
        <f>_xlfn.XLOOKUP(A3958,[3]!Table13456[No заказа],[3]!Table13456[Количество],"",0,1)</f>
        <v>1</v>
      </c>
      <c r="G3958" s="5">
        <f>_xlfn.XLOOKUP(A3958,[3]!Table13456[No заказа],[3]!Table13456[Цена],"",0,1)</f>
        <v>8900</v>
      </c>
      <c r="H3958" s="2" t="str">
        <f>M01_SETTINGS!$F$2</f>
        <v>KASPI</v>
      </c>
    </row>
    <row r="3959" spans="1:8" x14ac:dyDescent="0.35">
      <c r="A3959" s="2">
        <v>485370571</v>
      </c>
      <c r="B3959" s="3">
        <f>_xlfn.XLOOKUP(A3959,[3]!Table13456[No заказа],[3]!Table13456[Дата
отправки],"",0,1)</f>
        <v>45681</v>
      </c>
      <c r="C3959" s="3"/>
      <c r="D3959" s="3"/>
      <c r="F3959" s="5">
        <f>_xlfn.XLOOKUP(A3959,[3]!Table13456[No заказа],[3]!Table13456[Количество],"",0,1)</f>
        <v>1</v>
      </c>
      <c r="G3959" s="5">
        <f>_xlfn.XLOOKUP(A3959,[3]!Table13456[No заказа],[3]!Table13456[Цена],"",0,1)</f>
        <v>8964</v>
      </c>
      <c r="H3959" s="2" t="str">
        <f>M01_SETTINGS!$F$2</f>
        <v>KASPI</v>
      </c>
    </row>
    <row r="3960" spans="1:8" x14ac:dyDescent="0.35">
      <c r="A3960" s="2">
        <v>484972082</v>
      </c>
      <c r="B3960" s="3">
        <f>_xlfn.XLOOKUP(A3960,[3]!Table13456[No заказа],[3]!Table13456[Дата
отправки],"",0,1)</f>
        <v>45681</v>
      </c>
      <c r="C3960" s="3"/>
      <c r="D3960" s="3"/>
      <c r="F3960" s="5">
        <f>_xlfn.XLOOKUP(A3960,[3]!Table13456[No заказа],[3]!Table13456[Количество],"",0,1)</f>
        <v>1</v>
      </c>
      <c r="G3960" s="5">
        <f>_xlfn.XLOOKUP(A3960,[3]!Table13456[No заказа],[3]!Table13456[Цена],"",0,1)</f>
        <v>8900</v>
      </c>
      <c r="H3960" s="2" t="str">
        <f>M01_SETTINGS!$F$2</f>
        <v>KASPI</v>
      </c>
    </row>
    <row r="3961" spans="1:8" x14ac:dyDescent="0.35">
      <c r="A3961" s="2">
        <v>485115576</v>
      </c>
      <c r="B3961" s="3">
        <f>_xlfn.XLOOKUP(A3961,[3]!Table13456[No заказа],[3]!Table13456[Дата
отправки],"",0,1)</f>
        <v>45681</v>
      </c>
      <c r="C3961" s="3"/>
      <c r="D3961" s="3"/>
      <c r="F3961" s="5">
        <f>_xlfn.XLOOKUP(A3961,[3]!Table13456[No заказа],[3]!Table13456[Количество],"",0,1)</f>
        <v>1</v>
      </c>
      <c r="G3961" s="5">
        <f>_xlfn.XLOOKUP(A3961,[3]!Table13456[No заказа],[3]!Table13456[Цена],"",0,1)</f>
        <v>8988</v>
      </c>
      <c r="H3961" s="2" t="str">
        <f>M01_SETTINGS!$F$2</f>
        <v>KASPI</v>
      </c>
    </row>
    <row r="3962" spans="1:8" x14ac:dyDescent="0.35">
      <c r="A3962" s="2">
        <v>485180043</v>
      </c>
      <c r="B3962" s="3">
        <f>_xlfn.XLOOKUP(A3962,[3]!Table13456[No заказа],[3]!Table13456[Дата
отправки],"",0,1)</f>
        <v>45681</v>
      </c>
      <c r="C3962" s="3"/>
      <c r="D3962" s="3"/>
      <c r="F3962" s="5">
        <f>_xlfn.XLOOKUP(A3962,[3]!Table13456[No заказа],[3]!Table13456[Количество],"",0,1)</f>
        <v>1</v>
      </c>
      <c r="G3962" s="5">
        <f>_xlfn.XLOOKUP(A3962,[3]!Table13456[No заказа],[3]!Table13456[Цена],"",0,1)</f>
        <v>9984</v>
      </c>
      <c r="H3962" s="2" t="str">
        <f>M01_SETTINGS!$F$2</f>
        <v>KASPI</v>
      </c>
    </row>
    <row r="3963" spans="1:8" x14ac:dyDescent="0.35">
      <c r="A3963" s="2">
        <v>485409630</v>
      </c>
      <c r="B3963" s="3">
        <f>_xlfn.XLOOKUP(A3963,[3]!Table13456[No заказа],[3]!Table13456[Дата
отправки],"",0,1)</f>
        <v>45681</v>
      </c>
      <c r="C3963" s="3"/>
      <c r="D3963" s="3"/>
      <c r="F3963" s="5">
        <f>_xlfn.XLOOKUP(A3963,[3]!Table13456[No заказа],[3]!Table13456[Количество],"",0,1)</f>
        <v>1</v>
      </c>
      <c r="G3963" s="5">
        <f>_xlfn.XLOOKUP(A3963,[3]!Table13456[No заказа],[3]!Table13456[Цена],"",0,1)</f>
        <v>14990</v>
      </c>
      <c r="H3963" s="2" t="str">
        <f>M01_SETTINGS!$F$2</f>
        <v>KASPI</v>
      </c>
    </row>
    <row r="3964" spans="1:8" x14ac:dyDescent="0.35">
      <c r="A3964" s="2">
        <v>485115456</v>
      </c>
      <c r="B3964" s="3">
        <f>_xlfn.XLOOKUP(A3964,[3]!Table13456[No заказа],[3]!Table13456[Дата
отправки],"",0,1)</f>
        <v>45681</v>
      </c>
      <c r="C3964" s="3"/>
      <c r="D3964" s="3"/>
      <c r="F3964" s="5">
        <f>_xlfn.XLOOKUP(A3964,[3]!Table13456[No заказа],[3]!Table13456[Количество],"",0,1)</f>
        <v>1</v>
      </c>
      <c r="G3964" s="5">
        <f>_xlfn.XLOOKUP(A3964,[3]!Table13456[No заказа],[3]!Table13456[Цена],"",0,1)</f>
        <v>14990</v>
      </c>
      <c r="H3964" s="2" t="str">
        <f>M01_SETTINGS!$F$2</f>
        <v>KASPI</v>
      </c>
    </row>
    <row r="3965" spans="1:8" x14ac:dyDescent="0.35">
      <c r="A3965" s="2">
        <v>485466668</v>
      </c>
      <c r="B3965" s="3">
        <f>_xlfn.XLOOKUP(A3965,[3]!Table13456[No заказа],[3]!Table13456[Дата
отправки],"",0,1)</f>
        <v>45681</v>
      </c>
      <c r="C3965" s="3"/>
      <c r="D3965" s="3"/>
      <c r="F3965" s="5">
        <f>_xlfn.XLOOKUP(A3965,[3]!Table13456[No заказа],[3]!Table13456[Количество],"",0,1)</f>
        <v>1</v>
      </c>
      <c r="G3965" s="5">
        <f>_xlfn.XLOOKUP(A3965,[3]!Table13456[No заказа],[3]!Table13456[Цена],"",0,1)</f>
        <v>14990</v>
      </c>
      <c r="H3965" s="2" t="str">
        <f>M01_SETTINGS!$F$2</f>
        <v>KASPI</v>
      </c>
    </row>
    <row r="3966" spans="1:8" x14ac:dyDescent="0.35">
      <c r="A3966" s="2">
        <v>485392727</v>
      </c>
      <c r="B3966" s="3">
        <f>_xlfn.XLOOKUP(A3966,[3]!Table13456[No заказа],[3]!Table13456[Дата
отправки],"",0,1)</f>
        <v>45681</v>
      </c>
      <c r="C3966" s="3"/>
      <c r="D3966" s="3"/>
      <c r="F3966" s="5">
        <f>_xlfn.XLOOKUP(A3966,[3]!Table13456[No заказа],[3]!Table13456[Количество],"",0,1)</f>
        <v>1</v>
      </c>
      <c r="G3966" s="5">
        <f>_xlfn.XLOOKUP(A3966,[3]!Table13456[No заказа],[3]!Table13456[Цена],"",0,1)</f>
        <v>8499</v>
      </c>
      <c r="H3966" s="2" t="str">
        <f>M01_SETTINGS!$F$2</f>
        <v>KASPI</v>
      </c>
    </row>
    <row r="3967" spans="1:8" x14ac:dyDescent="0.35">
      <c r="A3967" s="2">
        <v>485291276</v>
      </c>
      <c r="B3967" s="3">
        <f>_xlfn.XLOOKUP(A3967,[3]!Table13456[No заказа],[3]!Table13456[Дата
отправки],"",0,1)</f>
        <v>45681</v>
      </c>
      <c r="C3967" s="3"/>
      <c r="D3967" s="3"/>
      <c r="F3967" s="5">
        <f>_xlfn.XLOOKUP(A3967,[3]!Table13456[No заказа],[3]!Table13456[Количество],"",0,1)</f>
        <v>1</v>
      </c>
      <c r="G3967" s="5">
        <f>_xlfn.XLOOKUP(A3967,[3]!Table13456[No заказа],[3]!Table13456[Цена],"",0,1)</f>
        <v>8480</v>
      </c>
      <c r="H3967" s="2" t="str">
        <f>M01_SETTINGS!$F$2</f>
        <v>KASPI</v>
      </c>
    </row>
    <row r="3968" spans="1:8" x14ac:dyDescent="0.35">
      <c r="A3968" s="2">
        <v>485265596</v>
      </c>
      <c r="B3968" s="3">
        <f>_xlfn.XLOOKUP(A3968,[3]!Table13456[No заказа],[3]!Table13456[Дата
отправки],"",0,1)</f>
        <v>45681</v>
      </c>
      <c r="C3968" s="3"/>
      <c r="D3968" s="3"/>
      <c r="F3968" s="5">
        <f>_xlfn.XLOOKUP(A3968,[3]!Table13456[No заказа],[3]!Table13456[Количество],"",0,1)</f>
        <v>1</v>
      </c>
      <c r="G3968" s="5">
        <f>_xlfn.XLOOKUP(A3968,[3]!Table13456[No заказа],[3]!Table13456[Цена],"",0,1)</f>
        <v>8480</v>
      </c>
      <c r="H3968" s="2" t="str">
        <f>M01_SETTINGS!$F$2</f>
        <v>KASPI</v>
      </c>
    </row>
    <row r="3969" spans="1:8" x14ac:dyDescent="0.35">
      <c r="A3969" s="2">
        <v>485175057</v>
      </c>
      <c r="B3969" s="3">
        <f>_xlfn.XLOOKUP(A3969,[3]!Table13456[No заказа],[3]!Table13456[Дата
отправки],"",0,1)</f>
        <v>45681</v>
      </c>
      <c r="C3969" s="3"/>
      <c r="D3969" s="3"/>
      <c r="F3969" s="5">
        <f>_xlfn.XLOOKUP(A3969,[3]!Table13456[No заказа],[3]!Table13456[Количество],"",0,1)</f>
        <v>1</v>
      </c>
      <c r="G3969" s="5">
        <f>_xlfn.XLOOKUP(A3969,[3]!Table13456[No заказа],[3]!Table13456[Цена],"",0,1)</f>
        <v>8480</v>
      </c>
      <c r="H3969" s="2" t="str">
        <f>M01_SETTINGS!$F$2</f>
        <v>KASPI</v>
      </c>
    </row>
    <row r="3970" spans="1:8" x14ac:dyDescent="0.35">
      <c r="A3970" s="2">
        <v>485027521</v>
      </c>
      <c r="B3970" s="3">
        <f>_xlfn.XLOOKUP(A3970,[3]!Table13456[No заказа],[3]!Table13456[Дата
отправки],"",0,1)</f>
        <v>45681</v>
      </c>
      <c r="C3970" s="3"/>
      <c r="D3970" s="3"/>
      <c r="F3970" s="5">
        <f>_xlfn.XLOOKUP(A3970,[3]!Table13456[No заказа],[3]!Table13456[Количество],"",0,1)</f>
        <v>1</v>
      </c>
      <c r="G3970" s="5">
        <f>_xlfn.XLOOKUP(A3970,[3]!Table13456[No заказа],[3]!Table13456[Цена],"",0,1)</f>
        <v>8480</v>
      </c>
      <c r="H3970" s="2" t="str">
        <f>M01_SETTINGS!$F$2</f>
        <v>KASPI</v>
      </c>
    </row>
    <row r="3971" spans="1:8" x14ac:dyDescent="0.35">
      <c r="A3971" s="2">
        <v>485052343</v>
      </c>
      <c r="B3971" s="3">
        <f>_xlfn.XLOOKUP(A3971,[3]!Table13456[No заказа],[3]!Table13456[Дата
отправки],"",0,1)</f>
        <v>45681</v>
      </c>
      <c r="C3971" s="3"/>
      <c r="D3971" s="3"/>
      <c r="F3971" s="5">
        <f>_xlfn.XLOOKUP(A3971,[3]!Table13456[No заказа],[3]!Table13456[Количество],"",0,1)</f>
        <v>1</v>
      </c>
      <c r="G3971" s="5">
        <f>_xlfn.XLOOKUP(A3971,[3]!Table13456[No заказа],[3]!Table13456[Цена],"",0,1)</f>
        <v>8480</v>
      </c>
      <c r="H3971" s="2" t="str">
        <f>M01_SETTINGS!$F$2</f>
        <v>KASPI</v>
      </c>
    </row>
    <row r="3972" spans="1:8" x14ac:dyDescent="0.35">
      <c r="A3972" s="2">
        <v>485165580</v>
      </c>
      <c r="B3972" s="3">
        <f>_xlfn.XLOOKUP(A3972,[3]!Table13456[No заказа],[3]!Table13456[Дата
отправки],"",0,1)</f>
        <v>45681</v>
      </c>
      <c r="C3972" s="3"/>
      <c r="D3972" s="3"/>
      <c r="F3972" s="5">
        <f>_xlfn.XLOOKUP(A3972,[3]!Table13456[No заказа],[3]!Table13456[Количество],"",0,1)</f>
        <v>1</v>
      </c>
      <c r="G3972" s="5">
        <f>_xlfn.XLOOKUP(A3972,[3]!Table13456[No заказа],[3]!Table13456[Цена],"",0,1)</f>
        <v>8480</v>
      </c>
      <c r="H3972" s="2" t="str">
        <f>M01_SETTINGS!$F$2</f>
        <v>KASPI</v>
      </c>
    </row>
    <row r="3973" spans="1:8" x14ac:dyDescent="0.35">
      <c r="A3973" s="2">
        <v>485392215</v>
      </c>
      <c r="B3973" s="3">
        <f>_xlfn.XLOOKUP(A3973,[3]!Table13456[No заказа],[3]!Table13456[Дата
отправки],"",0,1)</f>
        <v>45681</v>
      </c>
      <c r="C3973" s="3"/>
      <c r="D3973" s="3"/>
      <c r="F3973" s="5">
        <f>_xlfn.XLOOKUP(A3973,[3]!Table13456[No заказа],[3]!Table13456[Количество],"",0,1)</f>
        <v>1</v>
      </c>
      <c r="G3973" s="5">
        <f>_xlfn.XLOOKUP(A3973,[3]!Table13456[No заказа],[3]!Table13456[Цена],"",0,1)</f>
        <v>8480</v>
      </c>
      <c r="H3973" s="2" t="str">
        <f>M01_SETTINGS!$F$2</f>
        <v>KASPI</v>
      </c>
    </row>
    <row r="3974" spans="1:8" x14ac:dyDescent="0.35">
      <c r="A3974" s="2">
        <v>484968551</v>
      </c>
      <c r="B3974" s="3">
        <f>_xlfn.XLOOKUP(A3974,[3]!Table13456[No заказа],[3]!Table13456[Дата
отправки],"",0,1)</f>
        <v>45681</v>
      </c>
      <c r="C3974" s="3"/>
      <c r="D3974" s="3"/>
      <c r="F3974" s="5">
        <f>_xlfn.XLOOKUP(A3974,[3]!Table13456[No заказа],[3]!Table13456[Количество],"",0,1)</f>
        <v>1</v>
      </c>
      <c r="G3974" s="5">
        <f>_xlfn.XLOOKUP(A3974,[3]!Table13456[No заказа],[3]!Table13456[Цена],"",0,1)</f>
        <v>8501</v>
      </c>
      <c r="H3974" s="2" t="str">
        <f>M01_SETTINGS!$F$2</f>
        <v>KASPI</v>
      </c>
    </row>
    <row r="3975" spans="1:8" x14ac:dyDescent="0.35">
      <c r="A3975" s="2">
        <v>485025249</v>
      </c>
      <c r="B3975" s="3">
        <f>_xlfn.XLOOKUP(A3975,[3]!Table13456[No заказа],[3]!Table13456[Дата
отправки],"",0,1)</f>
        <v>45681</v>
      </c>
      <c r="C3975" s="3"/>
      <c r="D3975" s="3"/>
      <c r="F3975" s="5">
        <f>_xlfn.XLOOKUP(A3975,[3]!Table13456[No заказа],[3]!Table13456[Количество],"",0,1)</f>
        <v>1</v>
      </c>
      <c r="G3975" s="5">
        <f>_xlfn.XLOOKUP(A3975,[3]!Table13456[No заказа],[3]!Table13456[Цена],"",0,1)</f>
        <v>8480</v>
      </c>
      <c r="H3975" s="2" t="str">
        <f>M01_SETTINGS!$F$2</f>
        <v>KASPI</v>
      </c>
    </row>
    <row r="3976" spans="1:8" x14ac:dyDescent="0.35">
      <c r="A3976" s="2">
        <v>485165860</v>
      </c>
      <c r="B3976" s="3">
        <f>_xlfn.XLOOKUP(A3976,[3]!Table13456[No заказа],[3]!Table13456[Дата
отправки],"",0,1)</f>
        <v>45681</v>
      </c>
      <c r="C3976" s="3"/>
      <c r="D3976" s="3"/>
      <c r="F3976" s="5">
        <f>_xlfn.XLOOKUP(A3976,[3]!Table13456[No заказа],[3]!Table13456[Количество],"",0,1)</f>
        <v>1</v>
      </c>
      <c r="G3976" s="5">
        <f>_xlfn.XLOOKUP(A3976,[3]!Table13456[No заказа],[3]!Table13456[Цена],"",0,1)</f>
        <v>8899</v>
      </c>
      <c r="H3976" s="2" t="str">
        <f>M01_SETTINGS!$F$2</f>
        <v>KASPI</v>
      </c>
    </row>
    <row r="3977" spans="1:8" x14ac:dyDescent="0.35">
      <c r="A3977" s="2">
        <v>485297878</v>
      </c>
      <c r="B3977" s="3">
        <f>_xlfn.XLOOKUP(A3977,[3]!Table13456[No заказа],[3]!Table13456[Дата
отправки],"",0,1)</f>
        <v>45681</v>
      </c>
      <c r="C3977" s="3"/>
      <c r="D3977" s="3"/>
      <c r="F3977" s="5">
        <f>_xlfn.XLOOKUP(A3977,[3]!Table13456[No заказа],[3]!Table13456[Количество],"",0,1)</f>
        <v>1</v>
      </c>
      <c r="G3977" s="5">
        <f>_xlfn.XLOOKUP(A3977,[3]!Table13456[No заказа],[3]!Table13456[Цена],"",0,1)</f>
        <v>8498</v>
      </c>
      <c r="H3977" s="2" t="str">
        <f>M01_SETTINGS!$F$2</f>
        <v>KASPI</v>
      </c>
    </row>
    <row r="3978" spans="1:8" x14ac:dyDescent="0.35">
      <c r="A3978" s="2">
        <v>484981266</v>
      </c>
      <c r="B3978" s="3">
        <f>_xlfn.XLOOKUP(A3978,[3]!Table13456[No заказа],[3]!Table13456[Дата
отправки],"",0,1)</f>
        <v>45681</v>
      </c>
      <c r="C3978" s="3"/>
      <c r="D3978" s="3"/>
      <c r="F3978" s="5">
        <f>_xlfn.XLOOKUP(A3978,[3]!Table13456[No заказа],[3]!Table13456[Количество],"",0,1)</f>
        <v>1</v>
      </c>
      <c r="G3978" s="5">
        <f>_xlfn.XLOOKUP(A3978,[3]!Table13456[No заказа],[3]!Table13456[Цена],"",0,1)</f>
        <v>8480</v>
      </c>
      <c r="H3978" s="2" t="str">
        <f>M01_SETTINGS!$F$2</f>
        <v>KASPI</v>
      </c>
    </row>
    <row r="3979" spans="1:8" x14ac:dyDescent="0.35">
      <c r="A3979" s="2">
        <v>485214306</v>
      </c>
      <c r="B3979" s="3">
        <f>_xlfn.XLOOKUP(A3979,[3]!Table13456[No заказа],[3]!Table13456[Дата
отправки],"",0,1)</f>
        <v>45681</v>
      </c>
      <c r="C3979" s="3"/>
      <c r="D3979" s="3"/>
      <c r="F3979" s="5">
        <f>_xlfn.XLOOKUP(A3979,[3]!Table13456[No заказа],[3]!Table13456[Количество],"",0,1)</f>
        <v>1</v>
      </c>
      <c r="G3979" s="5">
        <f>_xlfn.XLOOKUP(A3979,[3]!Table13456[No заказа],[3]!Table13456[Цена],"",0,1)</f>
        <v>8500</v>
      </c>
      <c r="H3979" s="2" t="str">
        <f>M01_SETTINGS!$F$2</f>
        <v>KASPI</v>
      </c>
    </row>
    <row r="3980" spans="1:8" x14ac:dyDescent="0.35">
      <c r="A3980" s="2">
        <v>485115775</v>
      </c>
      <c r="B3980" s="3">
        <f>_xlfn.XLOOKUP(A3980,[3]!Table13456[No заказа],[3]!Table13456[Дата
отправки],"",0,1)</f>
        <v>45681</v>
      </c>
      <c r="C3980" s="3"/>
      <c r="D3980" s="3"/>
      <c r="F3980" s="5">
        <f>_xlfn.XLOOKUP(A3980,[3]!Table13456[No заказа],[3]!Table13456[Количество],"",0,1)</f>
        <v>1</v>
      </c>
      <c r="G3980" s="5">
        <f>_xlfn.XLOOKUP(A3980,[3]!Table13456[No заказа],[3]!Table13456[Цена],"",0,1)</f>
        <v>8989</v>
      </c>
      <c r="H3980" s="2" t="str">
        <f>M01_SETTINGS!$F$2</f>
        <v>KASPI</v>
      </c>
    </row>
    <row r="3981" spans="1:8" x14ac:dyDescent="0.35">
      <c r="A3981" s="2">
        <v>485162773</v>
      </c>
      <c r="B3981" s="3">
        <f>_xlfn.XLOOKUP(A3981,[3]!Table13456[No заказа],[3]!Table13456[Дата
отправки],"",0,1)</f>
        <v>45681</v>
      </c>
      <c r="C3981" s="3"/>
      <c r="D3981" s="3"/>
      <c r="F3981" s="5">
        <f>_xlfn.XLOOKUP(A3981,[3]!Table13456[No заказа],[3]!Table13456[Количество],"",0,1)</f>
        <v>1</v>
      </c>
      <c r="G3981" s="5">
        <f>_xlfn.XLOOKUP(A3981,[3]!Table13456[No заказа],[3]!Table13456[Цена],"",0,1)</f>
        <v>9632</v>
      </c>
      <c r="H3981" s="2" t="str">
        <f>M01_SETTINGS!$F$2</f>
        <v>KASPI</v>
      </c>
    </row>
    <row r="3982" spans="1:8" x14ac:dyDescent="0.35">
      <c r="A3982" s="2">
        <v>484755428</v>
      </c>
      <c r="B3982" s="3">
        <f>_xlfn.XLOOKUP(A3982,[3]!Table13456[No заказа],[3]!Table13456[Дата
отправки],"",0,1)</f>
        <v>45680</v>
      </c>
      <c r="C3982" s="3"/>
      <c r="D3982" s="3"/>
      <c r="F3982" s="5">
        <f>_xlfn.XLOOKUP(A3982,[3]!Table13456[No заказа],[3]!Table13456[Количество],"",0,1)</f>
        <v>1</v>
      </c>
      <c r="G3982" s="5">
        <f>_xlfn.XLOOKUP(A3982,[3]!Table13456[No заказа],[3]!Table13456[Цена],"",0,1)</f>
        <v>8989</v>
      </c>
      <c r="H3982" s="2" t="str">
        <f>M01_SETTINGS!$F$2</f>
        <v>KASPI</v>
      </c>
    </row>
    <row r="3983" spans="1:8" x14ac:dyDescent="0.35">
      <c r="A3983" s="2">
        <v>484767694</v>
      </c>
      <c r="B3983" s="3">
        <f>_xlfn.XLOOKUP(A3983,[3]!Table13456[No заказа],[3]!Table13456[Дата
отправки],"",0,1)</f>
        <v>45680</v>
      </c>
      <c r="C3983" s="3"/>
      <c r="D3983" s="3"/>
      <c r="F3983" s="5">
        <f>_xlfn.XLOOKUP(A3983,[3]!Table13456[No заказа],[3]!Table13456[Количество],"",0,1)</f>
        <v>1</v>
      </c>
      <c r="G3983" s="5">
        <f>_xlfn.XLOOKUP(A3983,[3]!Table13456[No заказа],[3]!Table13456[Цена],"",0,1)</f>
        <v>11898</v>
      </c>
      <c r="H3983" s="2" t="str">
        <f>M01_SETTINGS!$F$2</f>
        <v>KASPI</v>
      </c>
    </row>
    <row r="3984" spans="1:8" x14ac:dyDescent="0.35">
      <c r="A3984" s="2">
        <v>484752091</v>
      </c>
      <c r="B3984" s="3">
        <f>_xlfn.XLOOKUP(A3984,[3]!Table13456[No заказа],[3]!Table13456[Дата
отправки],"",0,1)</f>
        <v>45680</v>
      </c>
      <c r="C3984" s="3"/>
      <c r="D3984" s="3"/>
      <c r="F3984" s="5">
        <f>_xlfn.XLOOKUP(A3984,[3]!Table13456[No заказа],[3]!Table13456[Количество],"",0,1)</f>
        <v>1</v>
      </c>
      <c r="G3984" s="5">
        <f>_xlfn.XLOOKUP(A3984,[3]!Table13456[No заказа],[3]!Table13456[Цена],"",0,1)</f>
        <v>11898</v>
      </c>
      <c r="H3984" s="2" t="str">
        <f>M01_SETTINGS!$F$2</f>
        <v>KASPI</v>
      </c>
    </row>
    <row r="3985" spans="1:8" x14ac:dyDescent="0.35">
      <c r="A3985" s="2">
        <v>484922056</v>
      </c>
      <c r="B3985" s="3">
        <f>_xlfn.XLOOKUP(A3985,[3]!Table13456[No заказа],[3]!Table13456[Дата
отправки],"",0,1)</f>
        <v>45680</v>
      </c>
      <c r="C3985" s="3"/>
      <c r="D3985" s="3"/>
      <c r="F3985" s="5">
        <f>_xlfn.XLOOKUP(A3985,[3]!Table13456[No заказа],[3]!Table13456[Количество],"",0,1)</f>
        <v>1</v>
      </c>
      <c r="G3985" s="5">
        <f>_xlfn.XLOOKUP(A3985,[3]!Table13456[No заказа],[3]!Table13456[Цена],"",0,1)</f>
        <v>8900</v>
      </c>
      <c r="H3985" s="2" t="str">
        <f>M01_SETTINGS!$F$2</f>
        <v>KASPI</v>
      </c>
    </row>
    <row r="3986" spans="1:8" x14ac:dyDescent="0.35">
      <c r="A3986" s="2">
        <v>484928014</v>
      </c>
      <c r="B3986" s="3">
        <f>_xlfn.XLOOKUP(A3986,[3]!Table13456[No заказа],[3]!Table13456[Дата
отправки],"",0,1)</f>
        <v>45680</v>
      </c>
      <c r="C3986" s="3"/>
      <c r="D3986" s="3"/>
      <c r="F3986" s="5">
        <f>_xlfn.XLOOKUP(A3986,[3]!Table13456[No заказа],[3]!Table13456[Количество],"",0,1)</f>
        <v>1</v>
      </c>
      <c r="G3986" s="5">
        <f>_xlfn.XLOOKUP(A3986,[3]!Table13456[No заказа],[3]!Table13456[Цена],"",0,1)</f>
        <v>8964</v>
      </c>
      <c r="H3986" s="2" t="str">
        <f>M01_SETTINGS!$F$2</f>
        <v>KASPI</v>
      </c>
    </row>
    <row r="3987" spans="1:8" x14ac:dyDescent="0.35">
      <c r="A3987" s="2">
        <v>484779433</v>
      </c>
      <c r="B3987" s="3">
        <f>_xlfn.XLOOKUP(A3987,[3]!Table13456[No заказа],[3]!Table13456[Дата
отправки],"",0,1)</f>
        <v>45680</v>
      </c>
      <c r="C3987" s="3"/>
      <c r="D3987" s="3"/>
      <c r="F3987" s="5">
        <f>_xlfn.XLOOKUP(A3987,[3]!Table13456[No заказа],[3]!Table13456[Количество],"",0,1)</f>
        <v>1</v>
      </c>
      <c r="G3987" s="5">
        <f>_xlfn.XLOOKUP(A3987,[3]!Table13456[No заказа],[3]!Table13456[Цена],"",0,1)</f>
        <v>14989</v>
      </c>
      <c r="H3987" s="2" t="str">
        <f>M01_SETTINGS!$F$2</f>
        <v>KASPI</v>
      </c>
    </row>
    <row r="3988" spans="1:8" x14ac:dyDescent="0.35">
      <c r="A3988" s="2">
        <v>484658775</v>
      </c>
      <c r="B3988" s="3">
        <f>_xlfn.XLOOKUP(A3988,[3]!Table13456[No заказа],[3]!Table13456[Дата
отправки],"",0,1)</f>
        <v>45680</v>
      </c>
      <c r="C3988" s="3"/>
      <c r="D3988" s="3"/>
      <c r="F3988" s="5">
        <f>_xlfn.XLOOKUP(A3988,[3]!Table13456[No заказа],[3]!Table13456[Количество],"",0,1)</f>
        <v>1</v>
      </c>
      <c r="G3988" s="5">
        <f>_xlfn.XLOOKUP(A3988,[3]!Table13456[No заказа],[3]!Table13456[Цена],"",0,1)</f>
        <v>14989</v>
      </c>
      <c r="H3988" s="2" t="str">
        <f>M01_SETTINGS!$F$2</f>
        <v>KASPI</v>
      </c>
    </row>
    <row r="3989" spans="1:8" x14ac:dyDescent="0.35">
      <c r="A3989" s="2">
        <v>484922526</v>
      </c>
      <c r="B3989" s="3">
        <f>_xlfn.XLOOKUP(A3989,[3]!Table13456[No заказа],[3]!Table13456[Дата
отправки],"",0,1)</f>
        <v>45680</v>
      </c>
      <c r="C3989" s="3"/>
      <c r="D3989" s="3"/>
      <c r="F3989" s="5">
        <f>_xlfn.XLOOKUP(A3989,[3]!Table13456[No заказа],[3]!Table13456[Количество],"",0,1)</f>
        <v>1</v>
      </c>
      <c r="G3989" s="5">
        <f>_xlfn.XLOOKUP(A3989,[3]!Table13456[No заказа],[3]!Table13456[Цена],"",0,1)</f>
        <v>8499</v>
      </c>
      <c r="H3989" s="2" t="str">
        <f>M01_SETTINGS!$F$2</f>
        <v>KASPI</v>
      </c>
    </row>
    <row r="3990" spans="1:8" x14ac:dyDescent="0.35">
      <c r="A3990" s="2">
        <v>484492777</v>
      </c>
      <c r="B3990" s="3">
        <f>_xlfn.XLOOKUP(A3990,[3]!Table13456[No заказа],[3]!Table13456[Дата
отправки],"",0,1)</f>
        <v>45680</v>
      </c>
      <c r="C3990" s="3"/>
      <c r="D3990" s="3"/>
      <c r="F3990" s="5">
        <f>_xlfn.XLOOKUP(A3990,[3]!Table13456[No заказа],[3]!Table13456[Количество],"",0,1)</f>
        <v>1</v>
      </c>
      <c r="G3990" s="5">
        <f>_xlfn.XLOOKUP(A3990,[3]!Table13456[No заказа],[3]!Table13456[Цена],"",0,1)</f>
        <v>10798</v>
      </c>
      <c r="H3990" s="2" t="str">
        <f>M01_SETTINGS!$F$2</f>
        <v>KASPI</v>
      </c>
    </row>
    <row r="3991" spans="1:8" x14ac:dyDescent="0.35">
      <c r="A3991" s="2">
        <v>484859556</v>
      </c>
      <c r="B3991" s="3">
        <f>_xlfn.XLOOKUP(A3991,[3]!Table13456[No заказа],[3]!Table13456[Дата
отправки],"",0,1)</f>
        <v>45680</v>
      </c>
      <c r="C3991" s="3"/>
      <c r="D3991" s="3"/>
      <c r="F3991" s="5">
        <f>_xlfn.XLOOKUP(A3991,[3]!Table13456[No заказа],[3]!Table13456[Количество],"",0,1)</f>
        <v>1</v>
      </c>
      <c r="G3991" s="5">
        <f>_xlfn.XLOOKUP(A3991,[3]!Table13456[No заказа],[3]!Table13456[Цена],"",0,1)</f>
        <v>8480</v>
      </c>
      <c r="H3991" s="2" t="str">
        <f>M01_SETTINGS!$F$2</f>
        <v>KASPI</v>
      </c>
    </row>
    <row r="3992" spans="1:8" x14ac:dyDescent="0.35">
      <c r="A3992" s="2">
        <v>484928976</v>
      </c>
      <c r="B3992" s="3">
        <f>_xlfn.XLOOKUP(A3992,[3]!Table13456[No заказа],[3]!Table13456[Дата
отправки],"",0,1)</f>
        <v>45680</v>
      </c>
      <c r="C3992" s="3"/>
      <c r="D3992" s="3"/>
      <c r="F3992" s="5">
        <f>_xlfn.XLOOKUP(A3992,[3]!Table13456[No заказа],[3]!Table13456[Количество],"",0,1)</f>
        <v>1</v>
      </c>
      <c r="G3992" s="5">
        <f>_xlfn.XLOOKUP(A3992,[3]!Table13456[No заказа],[3]!Table13456[Цена],"",0,1)</f>
        <v>8989</v>
      </c>
      <c r="H3992" s="2" t="str">
        <f>M01_SETTINGS!$F$2</f>
        <v>KASPI</v>
      </c>
    </row>
    <row r="3993" spans="1:8" x14ac:dyDescent="0.35">
      <c r="A3993" s="2">
        <v>484840258</v>
      </c>
      <c r="B3993" s="3">
        <f>_xlfn.XLOOKUP(A3993,[3]!Table13456[No заказа],[3]!Table13456[Дата
отправки],"",0,1)</f>
        <v>45680</v>
      </c>
      <c r="C3993" s="3"/>
      <c r="D3993" s="3"/>
      <c r="F3993" s="5">
        <f>_xlfn.XLOOKUP(A3993,[3]!Table13456[No заказа],[3]!Table13456[Количество],"",0,1)</f>
        <v>1</v>
      </c>
      <c r="G3993" s="5">
        <f>_xlfn.XLOOKUP(A3993,[3]!Table13456[No заказа],[3]!Table13456[Цена],"",0,1)</f>
        <v>8989</v>
      </c>
      <c r="H3993" s="2" t="str">
        <f>M01_SETTINGS!$F$2</f>
        <v>KASPI</v>
      </c>
    </row>
    <row r="3994" spans="1:8" x14ac:dyDescent="0.35">
      <c r="A3994" s="2">
        <v>484955310</v>
      </c>
      <c r="B3994" s="3">
        <f>_xlfn.XLOOKUP(A3994,[3]!Table13456[No заказа],[3]!Table13456[Дата
отправки],"",0,1)</f>
        <v>45680</v>
      </c>
      <c r="C3994" s="3"/>
      <c r="D3994" s="3"/>
      <c r="F3994" s="5">
        <f>_xlfn.XLOOKUP(A3994,[3]!Table13456[No заказа],[3]!Table13456[Количество],"",0,1)</f>
        <v>1</v>
      </c>
      <c r="G3994" s="5">
        <f>_xlfn.XLOOKUP(A3994,[3]!Table13456[No заказа],[3]!Table13456[Цена],"",0,1)</f>
        <v>8480</v>
      </c>
      <c r="H3994" s="2" t="str">
        <f>M01_SETTINGS!$F$2</f>
        <v>KASPI</v>
      </c>
    </row>
    <row r="3995" spans="1:8" x14ac:dyDescent="0.35">
      <c r="A3995" s="2">
        <v>484727128</v>
      </c>
      <c r="B3995" s="3">
        <f>_xlfn.XLOOKUP(A3995,[3]!Table13456[No заказа],[3]!Table13456[Дата
отправки],"",0,1)</f>
        <v>45680</v>
      </c>
      <c r="C3995" s="3"/>
      <c r="D3995" s="3"/>
      <c r="F3995" s="5">
        <f>_xlfn.XLOOKUP(A3995,[3]!Table13456[No заказа],[3]!Table13456[Количество],"",0,1)</f>
        <v>1</v>
      </c>
      <c r="G3995" s="5">
        <f>_xlfn.XLOOKUP(A3995,[3]!Table13456[No заказа],[3]!Table13456[Цена],"",0,1)</f>
        <v>8480</v>
      </c>
      <c r="H3995" s="2" t="str">
        <f>M01_SETTINGS!$F$2</f>
        <v>KASPI</v>
      </c>
    </row>
    <row r="3996" spans="1:8" x14ac:dyDescent="0.35">
      <c r="A3996" s="2">
        <v>484513658</v>
      </c>
      <c r="B3996" s="3">
        <f>_xlfn.XLOOKUP(A3996,[3]!Table13456[No заказа],[3]!Table13456[Дата
отправки],"",0,1)</f>
        <v>45680</v>
      </c>
      <c r="C3996" s="3"/>
      <c r="D3996" s="3"/>
      <c r="F3996" s="5">
        <f>_xlfn.XLOOKUP(A3996,[3]!Table13456[No заказа],[3]!Table13456[Количество],"",0,1)</f>
        <v>1</v>
      </c>
      <c r="G3996" s="5">
        <f>_xlfn.XLOOKUP(A3996,[3]!Table13456[No заказа],[3]!Table13456[Цена],"",0,1)</f>
        <v>8988</v>
      </c>
      <c r="H3996" s="2" t="str">
        <f>M01_SETTINGS!$F$2</f>
        <v>KASPI</v>
      </c>
    </row>
    <row r="3997" spans="1:8" x14ac:dyDescent="0.35">
      <c r="A3997" s="2">
        <v>484860497</v>
      </c>
      <c r="B3997" s="3">
        <f>_xlfn.XLOOKUP(A3997,[3]!Table13456[No заказа],[3]!Table13456[Дата
отправки],"",0,1)</f>
        <v>45680</v>
      </c>
      <c r="C3997" s="3"/>
      <c r="D3997" s="3"/>
      <c r="F3997" s="5">
        <f>_xlfn.XLOOKUP(A3997,[3]!Table13456[No заказа],[3]!Table13456[Количество],"",0,1)</f>
        <v>1</v>
      </c>
      <c r="G3997" s="5">
        <f>_xlfn.XLOOKUP(A3997,[3]!Table13456[No заказа],[3]!Table13456[Цена],"",0,1)</f>
        <v>8498</v>
      </c>
      <c r="H3997" s="2" t="str">
        <f>M01_SETTINGS!$F$2</f>
        <v>KASPI</v>
      </c>
    </row>
    <row r="3998" spans="1:8" x14ac:dyDescent="0.35">
      <c r="A3998" s="2">
        <v>484728355</v>
      </c>
      <c r="B3998" s="3">
        <f>_xlfn.XLOOKUP(A3998,[3]!Table13456[No заказа],[3]!Table13456[Дата
отправки],"",0,1)</f>
        <v>45680</v>
      </c>
      <c r="C3998" s="3"/>
      <c r="D3998" s="3"/>
      <c r="F3998" s="5">
        <f>_xlfn.XLOOKUP(A3998,[3]!Table13456[No заказа],[3]!Table13456[Количество],"",0,1)</f>
        <v>1</v>
      </c>
      <c r="G3998" s="5">
        <f>_xlfn.XLOOKUP(A3998,[3]!Table13456[No заказа],[3]!Table13456[Цена],"",0,1)</f>
        <v>9899</v>
      </c>
      <c r="H3998" s="2" t="str">
        <f>M01_SETTINGS!$F$2</f>
        <v>KASPI</v>
      </c>
    </row>
    <row r="3999" spans="1:8" x14ac:dyDescent="0.35">
      <c r="A3999" s="2">
        <v>484723038</v>
      </c>
      <c r="B3999" s="3">
        <f>_xlfn.XLOOKUP(A3999,[3]!Table13456[No заказа],[3]!Table13456[Дата
отправки],"",0,1)</f>
        <v>45680</v>
      </c>
      <c r="C3999" s="3"/>
      <c r="D3999" s="3"/>
      <c r="F3999" s="5">
        <f>_xlfn.XLOOKUP(A3999,[3]!Table13456[No заказа],[3]!Table13456[Количество],"",0,1)</f>
        <v>1</v>
      </c>
      <c r="G3999" s="5">
        <f>_xlfn.XLOOKUP(A3999,[3]!Table13456[No заказа],[3]!Table13456[Цена],"",0,1)</f>
        <v>9899</v>
      </c>
      <c r="H3999" s="2" t="str">
        <f>M01_SETTINGS!$F$2</f>
        <v>KASPI</v>
      </c>
    </row>
    <row r="4000" spans="1:8" x14ac:dyDescent="0.35">
      <c r="A4000" s="2">
        <v>484513903</v>
      </c>
      <c r="B4000" s="3">
        <f>_xlfn.XLOOKUP(A4000,[3]!Table13456[No заказа],[3]!Table13456[Дата
отправки],"",0,1)</f>
        <v>45680</v>
      </c>
      <c r="C4000" s="3"/>
      <c r="D4000" s="3"/>
      <c r="F4000" s="5">
        <f>_xlfn.XLOOKUP(A4000,[3]!Table13456[No заказа],[3]!Table13456[Количество],"",0,1)</f>
        <v>1</v>
      </c>
      <c r="G4000" s="5">
        <f>_xlfn.XLOOKUP(A4000,[3]!Table13456[No заказа],[3]!Table13456[Цена],"",0,1)</f>
        <v>10071</v>
      </c>
      <c r="H4000" s="2" t="str">
        <f>M01_SETTINGS!$F$2</f>
        <v>KASPI</v>
      </c>
    </row>
    <row r="4001" spans="1:8" x14ac:dyDescent="0.35">
      <c r="A4001" s="2">
        <v>484662033</v>
      </c>
      <c r="B4001" s="3">
        <f>_xlfn.XLOOKUP(A4001,[3]!Table13456[No заказа],[3]!Table13456[Дата
отправки],"",0,1)</f>
        <v>45680</v>
      </c>
      <c r="C4001" s="3"/>
      <c r="D4001" s="3"/>
      <c r="F4001" s="5">
        <f>_xlfn.XLOOKUP(A4001,[3]!Table13456[No заказа],[3]!Table13456[Количество],"",0,1)</f>
        <v>1</v>
      </c>
      <c r="G4001" s="5">
        <f>_xlfn.XLOOKUP(A4001,[3]!Table13456[No заказа],[3]!Table13456[Цена],"",0,1)</f>
        <v>9481</v>
      </c>
      <c r="H4001" s="2" t="str">
        <f>M01_SETTINGS!$F$2</f>
        <v>KASPI</v>
      </c>
    </row>
    <row r="4002" spans="1:8" x14ac:dyDescent="0.35">
      <c r="A4002" s="2">
        <v>484582128</v>
      </c>
      <c r="B4002" s="3">
        <f>_xlfn.XLOOKUP(A4002,[3]!Table13456[No заказа],[3]!Table13456[Дата
отправки],"",0,1)</f>
        <v>45680</v>
      </c>
      <c r="C4002" s="3"/>
      <c r="D4002" s="3"/>
      <c r="F4002" s="5">
        <f>_xlfn.XLOOKUP(A4002,[3]!Table13456[No заказа],[3]!Table13456[Количество],"",0,1)</f>
        <v>1</v>
      </c>
      <c r="G4002" s="5">
        <f>_xlfn.XLOOKUP(A4002,[3]!Table13456[No заказа],[3]!Table13456[Цена],"",0,1)</f>
        <v>8480</v>
      </c>
      <c r="H4002" s="2" t="str">
        <f>M01_SETTINGS!$F$2</f>
        <v>KASPI</v>
      </c>
    </row>
    <row r="4003" spans="1:8" x14ac:dyDescent="0.35">
      <c r="A4003" s="2">
        <v>484583049</v>
      </c>
      <c r="B4003" s="3">
        <f>_xlfn.XLOOKUP(A4003,[3]!Table13456[No заказа],[3]!Table13456[Дата
отправки],"",0,1)</f>
        <v>45680</v>
      </c>
      <c r="C4003" s="3"/>
      <c r="D4003" s="3"/>
      <c r="F4003" s="5">
        <f>_xlfn.XLOOKUP(A4003,[3]!Table13456[No заказа],[3]!Table13456[Количество],"",0,1)</f>
        <v>1</v>
      </c>
      <c r="G4003" s="5">
        <f>_xlfn.XLOOKUP(A4003,[3]!Table13456[No заказа],[3]!Table13456[Цена],"",0,1)</f>
        <v>8989</v>
      </c>
      <c r="H4003" s="2" t="str">
        <f>M01_SETTINGS!$F$2</f>
        <v>KASPI</v>
      </c>
    </row>
    <row r="4004" spans="1:8" x14ac:dyDescent="0.35">
      <c r="A4004" s="2">
        <v>484769137</v>
      </c>
      <c r="B4004" s="3">
        <f>_xlfn.XLOOKUP(A4004,[3]!Table13456[No заказа],[3]!Table13456[Дата
отправки],"",0,1)</f>
        <v>45680</v>
      </c>
      <c r="C4004" s="3"/>
      <c r="D4004" s="3"/>
      <c r="F4004" s="5">
        <f>_xlfn.XLOOKUP(A4004,[3]!Table13456[No заказа],[3]!Table13456[Количество],"",0,1)</f>
        <v>1</v>
      </c>
      <c r="G4004" s="5">
        <f>_xlfn.XLOOKUP(A4004,[3]!Table13456[No заказа],[3]!Table13456[Цена],"",0,1)</f>
        <v>8892</v>
      </c>
      <c r="H4004" s="2" t="str">
        <f>M01_SETTINGS!$F$2</f>
        <v>KASPI</v>
      </c>
    </row>
    <row r="4005" spans="1:8" x14ac:dyDescent="0.35">
      <c r="A4005" s="2">
        <v>484320852</v>
      </c>
      <c r="B4005" s="3">
        <f>_xlfn.XLOOKUP(A4005,[3]!Table13456[No заказа],[3]!Table13456[Дата
отправки],"",0,1)</f>
        <v>45679</v>
      </c>
      <c r="C4005" s="3"/>
      <c r="D4005" s="3"/>
      <c r="F4005" s="5">
        <f>_xlfn.XLOOKUP(A4005,[3]!Table13456[No заказа],[3]!Table13456[Количество],"",0,1)</f>
        <v>1</v>
      </c>
      <c r="G4005" s="5">
        <f>_xlfn.XLOOKUP(A4005,[3]!Table13456[No заказа],[3]!Table13456[Цена],"",0,1)</f>
        <v>8900</v>
      </c>
      <c r="H4005" s="2" t="str">
        <f>M01_SETTINGS!$F$2</f>
        <v>KASPI</v>
      </c>
    </row>
    <row r="4006" spans="1:8" x14ac:dyDescent="0.35">
      <c r="A4006" s="2">
        <v>484408756</v>
      </c>
      <c r="B4006" s="3">
        <f>_xlfn.XLOOKUP(A4006,[3]!Table13456[No заказа],[3]!Table13456[Дата
отправки],"",0,1)</f>
        <v>45679</v>
      </c>
      <c r="C4006" s="3"/>
      <c r="D4006" s="3"/>
      <c r="F4006" s="5">
        <f>_xlfn.XLOOKUP(A4006,[3]!Table13456[No заказа],[3]!Table13456[Количество],"",0,1)</f>
        <v>1</v>
      </c>
      <c r="G4006" s="5">
        <f>_xlfn.XLOOKUP(A4006,[3]!Table13456[No заказа],[3]!Table13456[Цена],"",0,1)</f>
        <v>9000</v>
      </c>
      <c r="H4006" s="2" t="str">
        <f>M01_SETTINGS!$F$2</f>
        <v>KASPI</v>
      </c>
    </row>
    <row r="4007" spans="1:8" x14ac:dyDescent="0.35">
      <c r="A4007" s="2">
        <v>484310842</v>
      </c>
      <c r="B4007" s="3">
        <f>_xlfn.XLOOKUP(A4007,[3]!Table13456[No заказа],[3]!Table13456[Дата
отправки],"",0,1)</f>
        <v>45679</v>
      </c>
      <c r="C4007" s="3"/>
      <c r="D4007" s="3"/>
      <c r="F4007" s="5">
        <f>_xlfn.XLOOKUP(A4007,[3]!Table13456[No заказа],[3]!Table13456[Количество],"",0,1)</f>
        <v>1</v>
      </c>
      <c r="G4007" s="5">
        <f>_xlfn.XLOOKUP(A4007,[3]!Table13456[No заказа],[3]!Table13456[Цена],"",0,1)</f>
        <v>9000</v>
      </c>
      <c r="H4007" s="2" t="str">
        <f>M01_SETTINGS!$F$2</f>
        <v>KASPI</v>
      </c>
    </row>
    <row r="4008" spans="1:8" x14ac:dyDescent="0.35">
      <c r="A4008" s="2">
        <v>484211916</v>
      </c>
      <c r="B4008" s="3">
        <f>_xlfn.XLOOKUP(A4008,[3]!Table13456[No заказа],[3]!Table13456[Дата
отправки],"",0,1)</f>
        <v>45679</v>
      </c>
      <c r="C4008" s="3"/>
      <c r="D4008" s="3"/>
      <c r="F4008" s="5">
        <f>_xlfn.XLOOKUP(A4008,[3]!Table13456[No заказа],[3]!Table13456[Количество],"",0,1)</f>
        <v>1</v>
      </c>
      <c r="G4008" s="5">
        <f>_xlfn.XLOOKUP(A4008,[3]!Table13456[No заказа],[3]!Table13456[Цена],"",0,1)</f>
        <v>9800</v>
      </c>
      <c r="H4008" s="2" t="str">
        <f>M01_SETTINGS!$F$2</f>
        <v>KASPI</v>
      </c>
    </row>
    <row r="4009" spans="1:8" x14ac:dyDescent="0.35">
      <c r="A4009" s="2">
        <v>484329782</v>
      </c>
      <c r="B4009" s="3">
        <f>_xlfn.XLOOKUP(A4009,[3]!Table13456[No заказа],[3]!Table13456[Дата
отправки],"",0,1)</f>
        <v>45679</v>
      </c>
      <c r="C4009" s="3"/>
      <c r="D4009" s="3"/>
      <c r="F4009" s="5">
        <f>_xlfn.XLOOKUP(A4009,[3]!Table13456[No заказа],[3]!Table13456[Количество],"",0,1)</f>
        <v>1</v>
      </c>
      <c r="G4009" s="5">
        <f>_xlfn.XLOOKUP(A4009,[3]!Table13456[No заказа],[3]!Table13456[Цена],"",0,1)</f>
        <v>10216</v>
      </c>
      <c r="H4009" s="2" t="str">
        <f>M01_SETTINGS!$F$2</f>
        <v>KASPI</v>
      </c>
    </row>
    <row r="4010" spans="1:8" x14ac:dyDescent="0.35">
      <c r="A4010" s="2">
        <v>484296780</v>
      </c>
      <c r="B4010" s="3">
        <f>_xlfn.XLOOKUP(A4010,[3]!Table13456[No заказа],[3]!Table13456[Дата
отправки],"",0,1)</f>
        <v>45679</v>
      </c>
      <c r="C4010" s="3"/>
      <c r="D4010" s="3"/>
      <c r="F4010" s="5">
        <f>_xlfn.XLOOKUP(A4010,[3]!Table13456[No заказа],[3]!Table13456[Количество],"",0,1)</f>
        <v>1</v>
      </c>
      <c r="G4010" s="5">
        <f>_xlfn.XLOOKUP(A4010,[3]!Table13456[No заказа],[3]!Table13456[Цена],"",0,1)</f>
        <v>8900</v>
      </c>
      <c r="H4010" s="2" t="str">
        <f>M01_SETTINGS!$F$2</f>
        <v>KASPI</v>
      </c>
    </row>
    <row r="4011" spans="1:8" x14ac:dyDescent="0.35">
      <c r="A4011" s="2">
        <v>484080645</v>
      </c>
      <c r="B4011" s="3">
        <f>_xlfn.XLOOKUP(A4011,[3]!Table13456[No заказа],[3]!Table13456[Дата
отправки],"",0,1)</f>
        <v>45679</v>
      </c>
      <c r="C4011" s="3"/>
      <c r="D4011" s="3"/>
      <c r="F4011" s="5">
        <f>_xlfn.XLOOKUP(A4011,[3]!Table13456[No заказа],[3]!Table13456[Количество],"",0,1)</f>
        <v>1</v>
      </c>
      <c r="G4011" s="5">
        <f>_xlfn.XLOOKUP(A4011,[3]!Table13456[No заказа],[3]!Table13456[Цена],"",0,1)</f>
        <v>8964</v>
      </c>
      <c r="H4011" s="2" t="str">
        <f>M01_SETTINGS!$F$2</f>
        <v>KASPI</v>
      </c>
    </row>
    <row r="4012" spans="1:8" x14ac:dyDescent="0.35">
      <c r="A4012" s="2">
        <v>484015315</v>
      </c>
      <c r="B4012" s="3">
        <f>_xlfn.XLOOKUP(A4012,[3]!Table13456[No заказа],[3]!Table13456[Дата
отправки],"",0,1)</f>
        <v>45679</v>
      </c>
      <c r="C4012" s="3"/>
      <c r="D4012" s="3"/>
      <c r="F4012" s="5">
        <f>_xlfn.XLOOKUP(A4012,[3]!Table13456[No заказа],[3]!Table13456[Количество],"",0,1)</f>
        <v>1</v>
      </c>
      <c r="G4012" s="5">
        <f>_xlfn.XLOOKUP(A4012,[3]!Table13456[No заказа],[3]!Table13456[Цена],"",0,1)</f>
        <v>8900</v>
      </c>
      <c r="H4012" s="2" t="str">
        <f>M01_SETTINGS!$F$2</f>
        <v>KASPI</v>
      </c>
    </row>
    <row r="4013" spans="1:8" x14ac:dyDescent="0.35">
      <c r="A4013" s="2">
        <v>484369123</v>
      </c>
      <c r="B4013" s="3">
        <f>_xlfn.XLOOKUP(A4013,[3]!Table13456[No заказа],[3]!Table13456[Дата
отправки],"",0,1)</f>
        <v>45679</v>
      </c>
      <c r="C4013" s="3"/>
      <c r="D4013" s="3"/>
      <c r="F4013" s="5">
        <f>_xlfn.XLOOKUP(A4013,[3]!Table13456[No заказа],[3]!Table13456[Количество],"",0,1)</f>
        <v>1</v>
      </c>
      <c r="G4013" s="5">
        <f>_xlfn.XLOOKUP(A4013,[3]!Table13456[No заказа],[3]!Table13456[Цена],"",0,1)</f>
        <v>8999</v>
      </c>
      <c r="H4013" s="2" t="str">
        <f>M01_SETTINGS!$F$2</f>
        <v>KASPI</v>
      </c>
    </row>
    <row r="4014" spans="1:8" x14ac:dyDescent="0.35">
      <c r="A4014" s="2">
        <v>484162869</v>
      </c>
      <c r="B4014" s="3">
        <f>_xlfn.XLOOKUP(A4014,[3]!Table13456[No заказа],[3]!Table13456[Дата
отправки],"",0,1)</f>
        <v>45679</v>
      </c>
      <c r="C4014" s="3"/>
      <c r="D4014" s="3"/>
      <c r="F4014" s="5">
        <f>_xlfn.XLOOKUP(A4014,[3]!Table13456[No заказа],[3]!Table13456[Количество],"",0,1)</f>
        <v>1</v>
      </c>
      <c r="G4014" s="5">
        <f>_xlfn.XLOOKUP(A4014,[3]!Table13456[No заказа],[3]!Table13456[Цена],"",0,1)</f>
        <v>8990</v>
      </c>
      <c r="H4014" s="2" t="str">
        <f>M01_SETTINGS!$F$2</f>
        <v>KASPI</v>
      </c>
    </row>
    <row r="4015" spans="1:8" x14ac:dyDescent="0.35">
      <c r="A4015" s="2">
        <v>484041689</v>
      </c>
      <c r="B4015" s="3">
        <f>_xlfn.XLOOKUP(A4015,[3]!Table13456[No заказа],[3]!Table13456[Дата
отправки],"",0,1)</f>
        <v>45679</v>
      </c>
      <c r="C4015" s="3"/>
      <c r="D4015" s="3"/>
      <c r="F4015" s="5">
        <f>_xlfn.XLOOKUP(A4015,[3]!Table13456[No заказа],[3]!Table13456[Количество],"",0,1)</f>
        <v>1</v>
      </c>
      <c r="G4015" s="5">
        <f>_xlfn.XLOOKUP(A4015,[3]!Table13456[No заказа],[3]!Table13456[Цена],"",0,1)</f>
        <v>8990</v>
      </c>
      <c r="H4015" s="2" t="str">
        <f>M01_SETTINGS!$F$2</f>
        <v>KASPI</v>
      </c>
    </row>
    <row r="4016" spans="1:8" x14ac:dyDescent="0.35">
      <c r="A4016" s="2">
        <v>483969773</v>
      </c>
      <c r="B4016" s="3">
        <f>_xlfn.XLOOKUP(A4016,[3]!Table13456[No заказа],[3]!Table13456[Дата
отправки],"",0,1)</f>
        <v>45679</v>
      </c>
      <c r="C4016" s="3"/>
      <c r="D4016" s="3"/>
      <c r="F4016" s="5">
        <f>_xlfn.XLOOKUP(A4016,[3]!Table13456[No заказа],[3]!Table13456[Количество],"",0,1)</f>
        <v>1</v>
      </c>
      <c r="G4016" s="5">
        <f>_xlfn.XLOOKUP(A4016,[3]!Table13456[No заказа],[3]!Table13456[Цена],"",0,1)</f>
        <v>8900</v>
      </c>
      <c r="H4016" s="2" t="str">
        <f>M01_SETTINGS!$F$2</f>
        <v>KASPI</v>
      </c>
    </row>
    <row r="4017" spans="1:8" x14ac:dyDescent="0.35">
      <c r="A4017" s="2">
        <v>484072938</v>
      </c>
      <c r="B4017" s="3">
        <f>_xlfn.XLOOKUP(A4017,[3]!Table13456[No заказа],[3]!Table13456[Дата
отправки],"",0,1)</f>
        <v>45679</v>
      </c>
      <c r="C4017" s="3"/>
      <c r="D4017" s="3"/>
      <c r="F4017" s="5">
        <f>_xlfn.XLOOKUP(A4017,[3]!Table13456[No заказа],[3]!Table13456[Количество],"",0,1)</f>
        <v>1</v>
      </c>
      <c r="G4017" s="5">
        <f>_xlfn.XLOOKUP(A4017,[3]!Table13456[No заказа],[3]!Table13456[Цена],"",0,1)</f>
        <v>11898</v>
      </c>
      <c r="H4017" s="2" t="str">
        <f>M01_SETTINGS!$F$2</f>
        <v>KASPI</v>
      </c>
    </row>
    <row r="4018" spans="1:8" x14ac:dyDescent="0.35">
      <c r="A4018" s="2">
        <v>484351254</v>
      </c>
      <c r="B4018" s="3">
        <f>_xlfn.XLOOKUP(A4018,[3]!Table13456[No заказа],[3]!Table13456[Дата
отправки],"",0,1)</f>
        <v>45679</v>
      </c>
      <c r="C4018" s="3"/>
      <c r="D4018" s="3"/>
      <c r="F4018" s="5">
        <f>_xlfn.XLOOKUP(A4018,[3]!Table13456[No заказа],[3]!Table13456[Количество],"",0,1)</f>
        <v>1</v>
      </c>
      <c r="G4018" s="5">
        <f>_xlfn.XLOOKUP(A4018,[3]!Table13456[No заказа],[3]!Table13456[Цена],"",0,1)</f>
        <v>14989</v>
      </c>
      <c r="H4018" s="2" t="str">
        <f>M01_SETTINGS!$F$2</f>
        <v>KASPI</v>
      </c>
    </row>
    <row r="4019" spans="1:8" x14ac:dyDescent="0.35">
      <c r="A4019" s="2">
        <v>484329085</v>
      </c>
      <c r="B4019" s="3">
        <f>_xlfn.XLOOKUP(A4019,[3]!Table13456[No заказа],[3]!Table13456[Дата
отправки],"",0,1)</f>
        <v>45679</v>
      </c>
      <c r="C4019" s="3"/>
      <c r="D4019" s="3"/>
      <c r="F4019" s="5">
        <f>_xlfn.XLOOKUP(A4019,[3]!Table13456[No заказа],[3]!Table13456[Количество],"",0,1)</f>
        <v>1</v>
      </c>
      <c r="G4019" s="5">
        <f>_xlfn.XLOOKUP(A4019,[3]!Table13456[No заказа],[3]!Table13456[Цена],"",0,1)</f>
        <v>14989</v>
      </c>
      <c r="H4019" s="2" t="str">
        <f>M01_SETTINGS!$F$2</f>
        <v>KASPI</v>
      </c>
    </row>
    <row r="4020" spans="1:8" x14ac:dyDescent="0.35">
      <c r="A4020" s="2">
        <v>484297741</v>
      </c>
      <c r="B4020" s="3">
        <f>_xlfn.XLOOKUP(A4020,[3]!Table13456[No заказа],[3]!Table13456[Дата
отправки],"",0,1)</f>
        <v>45679</v>
      </c>
      <c r="C4020" s="3"/>
      <c r="D4020" s="3"/>
      <c r="F4020" s="5">
        <f>_xlfn.XLOOKUP(A4020,[3]!Table13456[No заказа],[3]!Table13456[Количество],"",0,1)</f>
        <v>1</v>
      </c>
      <c r="G4020" s="5">
        <f>_xlfn.XLOOKUP(A4020,[3]!Table13456[No заказа],[3]!Table13456[Цена],"",0,1)</f>
        <v>14989</v>
      </c>
      <c r="H4020" s="2" t="str">
        <f>M01_SETTINGS!$F$2</f>
        <v>KASPI</v>
      </c>
    </row>
    <row r="4021" spans="1:8" x14ac:dyDescent="0.35">
      <c r="A4021" s="2">
        <v>484265510</v>
      </c>
      <c r="B4021" s="3">
        <f>_xlfn.XLOOKUP(A4021,[3]!Table13456[No заказа],[3]!Table13456[Дата
отправки],"",0,1)</f>
        <v>45679</v>
      </c>
      <c r="C4021" s="3"/>
      <c r="D4021" s="3"/>
      <c r="F4021" s="5">
        <f>_xlfn.XLOOKUP(A4021,[3]!Table13456[No заказа],[3]!Table13456[Количество],"",0,1)</f>
        <v>1</v>
      </c>
      <c r="G4021" s="5">
        <f>_xlfn.XLOOKUP(A4021,[3]!Table13456[No заказа],[3]!Table13456[Цена],"",0,1)</f>
        <v>14989</v>
      </c>
      <c r="H4021" s="2" t="str">
        <f>M01_SETTINGS!$F$2</f>
        <v>KASPI</v>
      </c>
    </row>
    <row r="4022" spans="1:8" x14ac:dyDescent="0.35">
      <c r="A4022" s="2">
        <v>484104853</v>
      </c>
      <c r="B4022" s="3">
        <f>_xlfn.XLOOKUP(A4022,[3]!Table13456[No заказа],[3]!Table13456[Дата
отправки],"",0,1)</f>
        <v>45679</v>
      </c>
      <c r="C4022" s="3"/>
      <c r="D4022" s="3"/>
      <c r="F4022" s="5">
        <f>_xlfn.XLOOKUP(A4022,[3]!Table13456[No заказа],[3]!Table13456[Количество],"",0,1)</f>
        <v>1</v>
      </c>
      <c r="G4022" s="5">
        <f>_xlfn.XLOOKUP(A4022,[3]!Table13456[No заказа],[3]!Table13456[Цена],"",0,1)</f>
        <v>14989</v>
      </c>
      <c r="H4022" s="2" t="str">
        <f>M01_SETTINGS!$F$2</f>
        <v>KASPI</v>
      </c>
    </row>
    <row r="4023" spans="1:8" x14ac:dyDescent="0.35">
      <c r="A4023" s="2">
        <v>484187591</v>
      </c>
      <c r="B4023" s="3">
        <f>_xlfn.XLOOKUP(A4023,[3]!Table13456[No заказа],[3]!Table13456[Дата
отправки],"",0,1)</f>
        <v>45679</v>
      </c>
      <c r="C4023" s="3"/>
      <c r="D4023" s="3"/>
      <c r="F4023" s="5">
        <f>_xlfn.XLOOKUP(A4023,[3]!Table13456[No заказа],[3]!Table13456[Количество],"",0,1)</f>
        <v>1</v>
      </c>
      <c r="G4023" s="5">
        <f>_xlfn.XLOOKUP(A4023,[3]!Table13456[No заказа],[3]!Table13456[Цена],"",0,1)</f>
        <v>8499</v>
      </c>
      <c r="H4023" s="2" t="str">
        <f>M01_SETTINGS!$F$2</f>
        <v>KASPI</v>
      </c>
    </row>
    <row r="4024" spans="1:8" x14ac:dyDescent="0.35">
      <c r="A4024" s="2">
        <v>484215683</v>
      </c>
      <c r="B4024" s="3">
        <f>_xlfn.XLOOKUP(A4024,[3]!Table13456[No заказа],[3]!Table13456[Дата
отправки],"",0,1)</f>
        <v>45679</v>
      </c>
      <c r="C4024" s="3"/>
      <c r="D4024" s="3"/>
      <c r="F4024" s="5">
        <f>_xlfn.XLOOKUP(A4024,[3]!Table13456[No заказа],[3]!Table13456[Количество],"",0,1)</f>
        <v>1</v>
      </c>
      <c r="G4024" s="5">
        <f>_xlfn.XLOOKUP(A4024,[3]!Table13456[No заказа],[3]!Table13456[Цена],"",0,1)</f>
        <v>8480</v>
      </c>
      <c r="H4024" s="2" t="str">
        <f>M01_SETTINGS!$F$2</f>
        <v>KASPI</v>
      </c>
    </row>
    <row r="4025" spans="1:8" x14ac:dyDescent="0.35">
      <c r="A4025" s="2">
        <v>484446836</v>
      </c>
      <c r="B4025" s="3">
        <f>_xlfn.XLOOKUP(A4025,[3]!Table13456[No заказа],[3]!Table13456[Дата
отправки],"",0,1)</f>
        <v>45679</v>
      </c>
      <c r="C4025" s="3"/>
      <c r="D4025" s="3"/>
      <c r="F4025" s="5">
        <f>_xlfn.XLOOKUP(A4025,[3]!Table13456[No заказа],[3]!Table13456[Количество],"",0,1)</f>
        <v>1</v>
      </c>
      <c r="G4025" s="5">
        <f>_xlfn.XLOOKUP(A4025,[3]!Table13456[No заказа],[3]!Table13456[Цена],"",0,1)</f>
        <v>8480</v>
      </c>
      <c r="H4025" s="2" t="str">
        <f>M01_SETTINGS!$F$2</f>
        <v>KASPI</v>
      </c>
    </row>
    <row r="4026" spans="1:8" x14ac:dyDescent="0.35">
      <c r="A4026" s="2">
        <v>484143808</v>
      </c>
      <c r="B4026" s="3">
        <f>_xlfn.XLOOKUP(A4026,[3]!Table13456[No заказа],[3]!Table13456[Дата
отправки],"",0,1)</f>
        <v>45679</v>
      </c>
      <c r="C4026" s="3"/>
      <c r="D4026" s="3"/>
      <c r="F4026" s="5">
        <f>_xlfn.XLOOKUP(A4026,[3]!Table13456[No заказа],[3]!Table13456[Количество],"",0,1)</f>
        <v>1</v>
      </c>
      <c r="G4026" s="5">
        <f>_xlfn.XLOOKUP(A4026,[3]!Table13456[No заказа],[3]!Table13456[Цена],"",0,1)</f>
        <v>9800</v>
      </c>
      <c r="H4026" s="2" t="str">
        <f>M01_SETTINGS!$F$2</f>
        <v>KASPI</v>
      </c>
    </row>
    <row r="4027" spans="1:8" x14ac:dyDescent="0.35">
      <c r="A4027" s="2">
        <v>484142988</v>
      </c>
      <c r="B4027" s="3">
        <f>_xlfn.XLOOKUP(A4027,[3]!Table13456[No заказа],[3]!Table13456[Дата
отправки],"",0,1)</f>
        <v>45679</v>
      </c>
      <c r="C4027" s="3"/>
      <c r="D4027" s="3"/>
      <c r="F4027" s="5">
        <f>_xlfn.XLOOKUP(A4027,[3]!Table13456[No заказа],[3]!Table13456[Количество],"",0,1)</f>
        <v>1</v>
      </c>
      <c r="G4027" s="5">
        <f>_xlfn.XLOOKUP(A4027,[3]!Table13456[No заказа],[3]!Table13456[Цена],"",0,1)</f>
        <v>8480</v>
      </c>
      <c r="H4027" s="2" t="str">
        <f>M01_SETTINGS!$F$2</f>
        <v>KASPI</v>
      </c>
    </row>
    <row r="4028" spans="1:8" x14ac:dyDescent="0.35">
      <c r="A4028" s="2">
        <v>484327388</v>
      </c>
      <c r="B4028" s="3">
        <f>_xlfn.XLOOKUP(A4028,[3]!Table13456[No заказа],[3]!Table13456[Дата
отправки],"",0,1)</f>
        <v>45679</v>
      </c>
      <c r="C4028" s="3"/>
      <c r="D4028" s="3"/>
      <c r="F4028" s="5">
        <f>_xlfn.XLOOKUP(A4028,[3]!Table13456[No заказа],[3]!Table13456[Количество],"",0,1)</f>
        <v>1</v>
      </c>
      <c r="G4028" s="5">
        <f>_xlfn.XLOOKUP(A4028,[3]!Table13456[No заказа],[3]!Table13456[Цена],"",0,1)</f>
        <v>8499</v>
      </c>
      <c r="H4028" s="2" t="str">
        <f>M01_SETTINGS!$F$2</f>
        <v>KASPI</v>
      </c>
    </row>
    <row r="4029" spans="1:8" x14ac:dyDescent="0.35">
      <c r="A4029" s="2">
        <v>484010893</v>
      </c>
      <c r="B4029" s="3">
        <f>_xlfn.XLOOKUP(A4029,[3]!Table13456[No заказа],[3]!Table13456[Дата
отправки],"",0,1)</f>
        <v>45679</v>
      </c>
      <c r="C4029" s="3"/>
      <c r="D4029" s="3"/>
      <c r="F4029" s="5">
        <f>_xlfn.XLOOKUP(A4029,[3]!Table13456[No заказа],[3]!Table13456[Количество],"",0,1)</f>
        <v>1</v>
      </c>
      <c r="G4029" s="5">
        <f>_xlfn.XLOOKUP(A4029,[3]!Table13456[No заказа],[3]!Table13456[Цена],"",0,1)</f>
        <v>17990</v>
      </c>
      <c r="H4029" s="2" t="str">
        <f>M01_SETTINGS!$F$2</f>
        <v>KASPI</v>
      </c>
    </row>
    <row r="4030" spans="1:8" x14ac:dyDescent="0.35">
      <c r="A4030" s="2">
        <v>484290382</v>
      </c>
      <c r="B4030" s="3">
        <f>_xlfn.XLOOKUP(A4030,[3]!Table13456[No заказа],[3]!Table13456[Дата
отправки],"",0,1)</f>
        <v>45679</v>
      </c>
      <c r="C4030" s="3"/>
      <c r="D4030" s="3"/>
      <c r="F4030" s="5">
        <f>_xlfn.XLOOKUP(A4030,[3]!Table13456[No заказа],[3]!Table13456[Количество],"",0,1)</f>
        <v>1</v>
      </c>
      <c r="G4030" s="5">
        <f>_xlfn.XLOOKUP(A4030,[3]!Table13456[No заказа],[3]!Table13456[Цена],"",0,1)</f>
        <v>8498</v>
      </c>
      <c r="H4030" s="2" t="str">
        <f>M01_SETTINGS!$F$2</f>
        <v>KASPI</v>
      </c>
    </row>
    <row r="4031" spans="1:8" x14ac:dyDescent="0.35">
      <c r="A4031" s="2">
        <v>484472253</v>
      </c>
      <c r="B4031" s="3">
        <f>_xlfn.XLOOKUP(A4031,[3]!Table13456[No заказа],[3]!Table13456[Дата
отправки],"",0,1)</f>
        <v>45679</v>
      </c>
      <c r="C4031" s="3"/>
      <c r="D4031" s="3"/>
      <c r="F4031" s="5">
        <f>_xlfn.XLOOKUP(A4031,[3]!Table13456[No заказа],[3]!Table13456[Количество],"",0,1)</f>
        <v>1</v>
      </c>
      <c r="G4031" s="5">
        <f>_xlfn.XLOOKUP(A4031,[3]!Table13456[No заказа],[3]!Table13456[Цена],"",0,1)</f>
        <v>8997</v>
      </c>
      <c r="H4031" s="2" t="str">
        <f>M01_SETTINGS!$F$2</f>
        <v>KASPI</v>
      </c>
    </row>
    <row r="4032" spans="1:8" x14ac:dyDescent="0.35">
      <c r="A4032" s="2">
        <v>484186108</v>
      </c>
      <c r="B4032" s="3">
        <f>_xlfn.XLOOKUP(A4032,[3]!Table13456[No заказа],[3]!Table13456[Дата
отправки],"",0,1)</f>
        <v>45679</v>
      </c>
      <c r="C4032" s="3"/>
      <c r="D4032" s="3"/>
      <c r="F4032" s="5">
        <f>_xlfn.XLOOKUP(A4032,[3]!Table13456[No заказа],[3]!Table13456[Количество],"",0,1)</f>
        <v>1</v>
      </c>
      <c r="G4032" s="5">
        <f>_xlfn.XLOOKUP(A4032,[3]!Table13456[No заказа],[3]!Table13456[Цена],"",0,1)</f>
        <v>9800</v>
      </c>
      <c r="H4032" s="2" t="str">
        <f>M01_SETTINGS!$F$2</f>
        <v>KASPI</v>
      </c>
    </row>
    <row r="4033" spans="1:8" x14ac:dyDescent="0.35">
      <c r="A4033" s="2">
        <v>484141432</v>
      </c>
      <c r="B4033" s="3">
        <f>_xlfn.XLOOKUP(A4033,[3]!Table13456[No заказа],[3]!Table13456[Дата
отправки],"",0,1)</f>
        <v>45679</v>
      </c>
      <c r="C4033" s="3"/>
      <c r="D4033" s="3"/>
      <c r="F4033" s="5">
        <f>_xlfn.XLOOKUP(A4033,[3]!Table13456[No заказа],[3]!Table13456[Количество],"",0,1)</f>
        <v>1</v>
      </c>
      <c r="G4033" s="5">
        <f>_xlfn.XLOOKUP(A4033,[3]!Table13456[No заказа],[3]!Table13456[Цена],"",0,1)</f>
        <v>8480</v>
      </c>
      <c r="H4033" s="2" t="str">
        <f>M01_SETTINGS!$F$2</f>
        <v>KASPI</v>
      </c>
    </row>
    <row r="4034" spans="1:8" x14ac:dyDescent="0.35">
      <c r="A4034" s="2">
        <v>484263347</v>
      </c>
      <c r="B4034" s="3">
        <f>_xlfn.XLOOKUP(A4034,[3]!Table13456[No заказа],[3]!Table13456[Дата
отправки],"",0,1)</f>
        <v>45679</v>
      </c>
      <c r="C4034" s="3"/>
      <c r="D4034" s="3"/>
      <c r="F4034" s="5">
        <f>_xlfn.XLOOKUP(A4034,[3]!Table13456[No заказа],[3]!Table13456[Количество],"",0,1)</f>
        <v>1</v>
      </c>
      <c r="G4034" s="5">
        <f>_xlfn.XLOOKUP(A4034,[3]!Table13456[No заказа],[3]!Table13456[Цена],"",0,1)</f>
        <v>8988</v>
      </c>
      <c r="H4034" s="2" t="str">
        <f>M01_SETTINGS!$F$2</f>
        <v>KASPI</v>
      </c>
    </row>
    <row r="4035" spans="1:8" x14ac:dyDescent="0.35">
      <c r="A4035" s="2">
        <v>484371008</v>
      </c>
      <c r="B4035" s="3">
        <f>_xlfn.XLOOKUP(A4035,[3]!Table13456[No заказа],[3]!Table13456[Дата
отправки],"",0,1)</f>
        <v>45679</v>
      </c>
      <c r="C4035" s="3"/>
      <c r="D4035" s="3"/>
      <c r="F4035" s="5">
        <f>_xlfn.XLOOKUP(A4035,[3]!Table13456[No заказа],[3]!Table13456[Количество],"",0,1)</f>
        <v>1</v>
      </c>
      <c r="G4035" s="5">
        <f>_xlfn.XLOOKUP(A4035,[3]!Table13456[No заказа],[3]!Table13456[Цена],"",0,1)</f>
        <v>14990</v>
      </c>
      <c r="H4035" s="2" t="str">
        <f>M01_SETTINGS!$F$2</f>
        <v>KASPI</v>
      </c>
    </row>
    <row r="4036" spans="1:8" x14ac:dyDescent="0.35">
      <c r="A4036" s="2">
        <v>483645695</v>
      </c>
      <c r="B4036" s="3">
        <f>_xlfn.XLOOKUP(A4036,[3]!Table13456[No заказа],[3]!Table13456[Дата
отправки],"",0,1)</f>
        <v>45678</v>
      </c>
      <c r="C4036" s="3"/>
      <c r="D4036" s="3"/>
      <c r="F4036" s="5">
        <f>_xlfn.XLOOKUP(A4036,[3]!Table13456[No заказа],[3]!Table13456[Количество],"",0,1)</f>
        <v>1</v>
      </c>
      <c r="G4036" s="5">
        <f>_xlfn.XLOOKUP(A4036,[3]!Table13456[No заказа],[3]!Table13456[Цена],"",0,1)</f>
        <v>8989</v>
      </c>
      <c r="H4036" s="2" t="str">
        <f>M01_SETTINGS!$F$2</f>
        <v>KASPI</v>
      </c>
    </row>
    <row r="4037" spans="1:8" x14ac:dyDescent="0.35">
      <c r="A4037" s="2">
        <v>483728756</v>
      </c>
      <c r="B4037" s="3">
        <f>_xlfn.XLOOKUP(A4037,[3]!Table13456[No заказа],[3]!Table13456[Дата
отправки],"",0,1)</f>
        <v>45678</v>
      </c>
      <c r="C4037" s="3"/>
      <c r="D4037" s="3"/>
      <c r="F4037" s="5">
        <f>_xlfn.XLOOKUP(A4037,[3]!Table13456[No заказа],[3]!Table13456[Количество],"",0,1)</f>
        <v>1</v>
      </c>
      <c r="G4037" s="5">
        <f>_xlfn.XLOOKUP(A4037,[3]!Table13456[No заказа],[3]!Table13456[Цена],"",0,1)</f>
        <v>8900</v>
      </c>
      <c r="H4037" s="2" t="str">
        <f>M01_SETTINGS!$F$2</f>
        <v>KASPI</v>
      </c>
    </row>
    <row r="4038" spans="1:8" x14ac:dyDescent="0.35">
      <c r="A4038" s="2">
        <v>483790963</v>
      </c>
      <c r="B4038" s="3">
        <f>_xlfn.XLOOKUP(A4038,[3]!Table13456[No заказа],[3]!Table13456[Дата
отправки],"",0,1)</f>
        <v>45678</v>
      </c>
      <c r="C4038" s="3"/>
      <c r="D4038" s="3"/>
      <c r="F4038" s="5">
        <f>_xlfn.XLOOKUP(A4038,[3]!Table13456[No заказа],[3]!Table13456[Количество],"",0,1)</f>
        <v>1</v>
      </c>
      <c r="G4038" s="5">
        <f>_xlfn.XLOOKUP(A4038,[3]!Table13456[No заказа],[3]!Table13456[Цена],"",0,1)</f>
        <v>8923</v>
      </c>
      <c r="H4038" s="2" t="str">
        <f>M01_SETTINGS!$F$2</f>
        <v>KASPI</v>
      </c>
    </row>
    <row r="4039" spans="1:8" x14ac:dyDescent="0.35">
      <c r="A4039" s="2">
        <v>483432839</v>
      </c>
      <c r="B4039" s="3">
        <f>_xlfn.XLOOKUP(A4039,[3]!Table13456[No заказа],[3]!Table13456[Дата
отправки],"",0,1)</f>
        <v>45678</v>
      </c>
      <c r="C4039" s="3"/>
      <c r="D4039" s="3"/>
      <c r="F4039" s="5">
        <f>_xlfn.XLOOKUP(A4039,[3]!Table13456[No заказа],[3]!Table13456[Количество],"",0,1)</f>
        <v>1</v>
      </c>
      <c r="G4039" s="5">
        <f>_xlfn.XLOOKUP(A4039,[3]!Table13456[No заказа],[3]!Table13456[Цена],"",0,1)</f>
        <v>8924</v>
      </c>
      <c r="H4039" s="2" t="str">
        <f>M01_SETTINGS!$F$2</f>
        <v>KASPI</v>
      </c>
    </row>
    <row r="4040" spans="1:8" x14ac:dyDescent="0.35">
      <c r="A4040" s="2">
        <v>483711538</v>
      </c>
      <c r="B4040" s="3">
        <f>_xlfn.XLOOKUP(A4040,[3]!Table13456[No заказа],[3]!Table13456[Дата
отправки],"",0,1)</f>
        <v>45678</v>
      </c>
      <c r="C4040" s="3"/>
      <c r="D4040" s="3"/>
      <c r="F4040" s="5">
        <f>_xlfn.XLOOKUP(A4040,[3]!Table13456[No заказа],[3]!Table13456[Количество],"",0,1)</f>
        <v>1</v>
      </c>
      <c r="G4040" s="5">
        <f>_xlfn.XLOOKUP(A4040,[3]!Table13456[No заказа],[3]!Table13456[Цена],"",0,1)</f>
        <v>8923</v>
      </c>
      <c r="H4040" s="2" t="str">
        <f>M01_SETTINGS!$F$2</f>
        <v>KASPI</v>
      </c>
    </row>
    <row r="4041" spans="1:8" x14ac:dyDescent="0.35">
      <c r="A4041" s="2">
        <v>483825627</v>
      </c>
      <c r="B4041" s="3">
        <f>_xlfn.XLOOKUP(A4041,[3]!Table13456[No заказа],[3]!Table13456[Дата
отправки],"",0,1)</f>
        <v>45678</v>
      </c>
      <c r="C4041" s="3"/>
      <c r="D4041" s="3"/>
      <c r="F4041" s="5">
        <f>_xlfn.XLOOKUP(A4041,[3]!Table13456[No заказа],[3]!Table13456[Количество],"",0,1)</f>
        <v>1</v>
      </c>
      <c r="G4041" s="5">
        <f>_xlfn.XLOOKUP(A4041,[3]!Table13456[No заказа],[3]!Table13456[Цена],"",0,1)</f>
        <v>11200</v>
      </c>
      <c r="H4041" s="2" t="str">
        <f>M01_SETTINGS!$F$2</f>
        <v>KASPI</v>
      </c>
    </row>
    <row r="4042" spans="1:8" x14ac:dyDescent="0.35">
      <c r="A4042" s="2">
        <v>483894917</v>
      </c>
      <c r="B4042" s="3">
        <f>_xlfn.XLOOKUP(A4042,[3]!Table13456[No заказа],[3]!Table13456[Дата
отправки],"",0,1)</f>
        <v>45678</v>
      </c>
      <c r="C4042" s="3"/>
      <c r="D4042" s="3"/>
      <c r="F4042" s="5">
        <f>_xlfn.XLOOKUP(A4042,[3]!Table13456[No заказа],[3]!Table13456[Количество],"",0,1)</f>
        <v>1</v>
      </c>
      <c r="G4042" s="5">
        <f>_xlfn.XLOOKUP(A4042,[3]!Table13456[No заказа],[3]!Table13456[Цена],"",0,1)</f>
        <v>10799</v>
      </c>
      <c r="H4042" s="2" t="str">
        <f>M01_SETTINGS!$F$2</f>
        <v>KASPI</v>
      </c>
    </row>
    <row r="4043" spans="1:8" x14ac:dyDescent="0.35">
      <c r="A4043" s="2">
        <v>483487771</v>
      </c>
      <c r="B4043" s="3">
        <f>_xlfn.XLOOKUP(A4043,[3]!Table13456[No заказа],[3]!Table13456[Дата
отправки],"",0,1)</f>
        <v>45678</v>
      </c>
      <c r="C4043" s="3"/>
      <c r="D4043" s="3"/>
      <c r="F4043" s="5">
        <f>_xlfn.XLOOKUP(A4043,[3]!Table13456[No заказа],[3]!Table13456[Количество],"",0,1)</f>
        <v>1</v>
      </c>
      <c r="G4043" s="5">
        <f>_xlfn.XLOOKUP(A4043,[3]!Table13456[No заказа],[3]!Table13456[Цена],"",0,1)</f>
        <v>9800</v>
      </c>
      <c r="H4043" s="2" t="str">
        <f>M01_SETTINGS!$F$2</f>
        <v>KASPI</v>
      </c>
    </row>
    <row r="4044" spans="1:8" x14ac:dyDescent="0.35">
      <c r="A4044" s="2">
        <v>483938465</v>
      </c>
      <c r="B4044" s="3">
        <f>_xlfn.XLOOKUP(A4044,[3]!Table13456[No заказа],[3]!Table13456[Дата
отправки],"",0,1)</f>
        <v>45678</v>
      </c>
      <c r="C4044" s="3"/>
      <c r="D4044" s="3"/>
      <c r="F4044" s="5">
        <f>_xlfn.XLOOKUP(A4044,[3]!Table13456[No заказа],[3]!Table13456[Количество],"",0,1)</f>
        <v>1</v>
      </c>
      <c r="G4044" s="5">
        <f>_xlfn.XLOOKUP(A4044,[3]!Table13456[No заказа],[3]!Table13456[Цена],"",0,1)</f>
        <v>9800</v>
      </c>
      <c r="H4044" s="2" t="str">
        <f>M01_SETTINGS!$F$2</f>
        <v>KASPI</v>
      </c>
    </row>
    <row r="4045" spans="1:8" x14ac:dyDescent="0.35">
      <c r="A4045" s="2">
        <v>483462654</v>
      </c>
      <c r="B4045" s="3">
        <f>_xlfn.XLOOKUP(A4045,[3]!Table13456[No заказа],[3]!Table13456[Дата
отправки],"",0,1)</f>
        <v>45678</v>
      </c>
      <c r="C4045" s="3"/>
      <c r="D4045" s="3"/>
      <c r="F4045" s="5">
        <f>_xlfn.XLOOKUP(A4045,[3]!Table13456[No заказа],[3]!Table13456[Количество],"",0,1)</f>
        <v>1</v>
      </c>
      <c r="G4045" s="5">
        <f>_xlfn.XLOOKUP(A4045,[3]!Table13456[No заказа],[3]!Table13456[Цена],"",0,1)</f>
        <v>8924</v>
      </c>
      <c r="H4045" s="2" t="str">
        <f>M01_SETTINGS!$F$2</f>
        <v>KASPI</v>
      </c>
    </row>
    <row r="4046" spans="1:8" x14ac:dyDescent="0.35">
      <c r="A4046" s="2">
        <v>483918113</v>
      </c>
      <c r="B4046" s="3">
        <f>_xlfn.XLOOKUP(A4046,[3]!Table13456[No заказа],[3]!Table13456[Дата
отправки],"",0,1)</f>
        <v>45678</v>
      </c>
      <c r="C4046" s="3"/>
      <c r="D4046" s="3"/>
      <c r="F4046" s="5">
        <f>_xlfn.XLOOKUP(A4046,[3]!Table13456[No заказа],[3]!Table13456[Количество],"",0,1)</f>
        <v>1</v>
      </c>
      <c r="G4046" s="5">
        <f>_xlfn.XLOOKUP(A4046,[3]!Table13456[No заказа],[3]!Table13456[Цена],"",0,1)</f>
        <v>11999</v>
      </c>
      <c r="H4046" s="2" t="str">
        <f>M01_SETTINGS!$F$2</f>
        <v>KASPI</v>
      </c>
    </row>
    <row r="4047" spans="1:8" x14ac:dyDescent="0.35">
      <c r="A4047" s="2">
        <v>483482260</v>
      </c>
      <c r="B4047" s="3">
        <f>_xlfn.XLOOKUP(A4047,[3]!Table13456[No заказа],[3]!Table13456[Дата
отправки],"",0,1)</f>
        <v>45678</v>
      </c>
      <c r="C4047" s="3"/>
      <c r="D4047" s="3"/>
      <c r="F4047" s="5">
        <f>_xlfn.XLOOKUP(A4047,[3]!Table13456[No заказа],[3]!Table13456[Количество],"",0,1)</f>
        <v>1</v>
      </c>
      <c r="G4047" s="5">
        <f>_xlfn.XLOOKUP(A4047,[3]!Table13456[No заказа],[3]!Table13456[Цена],"",0,1)</f>
        <v>8988</v>
      </c>
      <c r="H4047" s="2" t="str">
        <f>M01_SETTINGS!$F$2</f>
        <v>KASPI</v>
      </c>
    </row>
    <row r="4048" spans="1:8" x14ac:dyDescent="0.35">
      <c r="A4048" s="2">
        <v>483747770</v>
      </c>
      <c r="B4048" s="3">
        <f>_xlfn.XLOOKUP(A4048,[3]!Table13456[No заказа],[3]!Table13456[Дата
отправки],"",0,1)</f>
        <v>45678</v>
      </c>
      <c r="C4048" s="3"/>
      <c r="D4048" s="3"/>
      <c r="F4048" s="5">
        <f>_xlfn.XLOOKUP(A4048,[3]!Table13456[No заказа],[3]!Table13456[Количество],"",0,1)</f>
        <v>1</v>
      </c>
      <c r="G4048" s="5">
        <f>_xlfn.XLOOKUP(A4048,[3]!Table13456[No заказа],[3]!Table13456[Цена],"",0,1)</f>
        <v>8999</v>
      </c>
      <c r="H4048" s="2" t="str">
        <f>M01_SETTINGS!$F$2</f>
        <v>KASPI</v>
      </c>
    </row>
    <row r="4049" spans="1:8" x14ac:dyDescent="0.35">
      <c r="A4049" s="2">
        <v>483746919</v>
      </c>
      <c r="B4049" s="3">
        <f>_xlfn.XLOOKUP(A4049,[3]!Table13456[No заказа],[3]!Table13456[Дата
отправки],"",0,1)</f>
        <v>45678</v>
      </c>
      <c r="C4049" s="3"/>
      <c r="D4049" s="3"/>
      <c r="F4049" s="5">
        <f>_xlfn.XLOOKUP(A4049,[3]!Table13456[No заказа],[3]!Table13456[Количество],"",0,1)</f>
        <v>1</v>
      </c>
      <c r="G4049" s="5">
        <f>_xlfn.XLOOKUP(A4049,[3]!Table13456[No заказа],[3]!Table13456[Цена],"",0,1)</f>
        <v>8999</v>
      </c>
      <c r="H4049" s="2" t="str">
        <f>M01_SETTINGS!$F$2</f>
        <v>KASPI</v>
      </c>
    </row>
    <row r="4050" spans="1:8" x14ac:dyDescent="0.35">
      <c r="A4050" s="2">
        <v>483686743</v>
      </c>
      <c r="B4050" s="3">
        <f>_xlfn.XLOOKUP(A4050,[3]!Table13456[No заказа],[3]!Table13456[Дата
отправки],"",0,1)</f>
        <v>45678</v>
      </c>
      <c r="C4050" s="3"/>
      <c r="D4050" s="3"/>
      <c r="F4050" s="5">
        <f>_xlfn.XLOOKUP(A4050,[3]!Table13456[No заказа],[3]!Table13456[Количество],"",0,1)</f>
        <v>1</v>
      </c>
      <c r="G4050" s="5">
        <f>_xlfn.XLOOKUP(A4050,[3]!Table13456[No заказа],[3]!Table13456[Цена],"",0,1)</f>
        <v>8999</v>
      </c>
      <c r="H4050" s="2" t="str">
        <f>M01_SETTINGS!$F$2</f>
        <v>KASPI</v>
      </c>
    </row>
    <row r="4051" spans="1:8" x14ac:dyDescent="0.35">
      <c r="A4051" s="2">
        <v>483644734</v>
      </c>
      <c r="B4051" s="3">
        <f>_xlfn.XLOOKUP(A4051,[3]!Table13456[No заказа],[3]!Table13456[Дата
отправки],"",0,1)</f>
        <v>45678</v>
      </c>
      <c r="C4051" s="3"/>
      <c r="D4051" s="3"/>
      <c r="F4051" s="5">
        <f>_xlfn.XLOOKUP(A4051,[3]!Table13456[No заказа],[3]!Table13456[Количество],"",0,1)</f>
        <v>1</v>
      </c>
      <c r="G4051" s="5">
        <f>_xlfn.XLOOKUP(A4051,[3]!Table13456[No заказа],[3]!Table13456[Цена],"",0,1)</f>
        <v>8900</v>
      </c>
      <c r="H4051" s="2" t="str">
        <f>M01_SETTINGS!$F$2</f>
        <v>KASPI</v>
      </c>
    </row>
    <row r="4052" spans="1:8" x14ac:dyDescent="0.35">
      <c r="A4052" s="2">
        <v>483936437</v>
      </c>
      <c r="B4052" s="3">
        <f>_xlfn.XLOOKUP(A4052,[3]!Table13456[No заказа],[3]!Table13456[Дата
отправки],"",0,1)</f>
        <v>45678</v>
      </c>
      <c r="C4052" s="3"/>
      <c r="D4052" s="3"/>
      <c r="F4052" s="5">
        <f>_xlfn.XLOOKUP(A4052,[3]!Table13456[No заказа],[3]!Table13456[Количество],"",0,1)</f>
        <v>1</v>
      </c>
      <c r="G4052" s="5">
        <f>_xlfn.XLOOKUP(A4052,[3]!Table13456[No заказа],[3]!Table13456[Цена],"",0,1)</f>
        <v>8999</v>
      </c>
      <c r="H4052" s="2" t="str">
        <f>M01_SETTINGS!$F$2</f>
        <v>KASPI</v>
      </c>
    </row>
    <row r="4053" spans="1:8" x14ac:dyDescent="0.35">
      <c r="A4053" s="2">
        <v>483733012</v>
      </c>
      <c r="B4053" s="3">
        <f>_xlfn.XLOOKUP(A4053,[3]!Table13456[No заказа],[3]!Table13456[Дата
отправки],"",0,1)</f>
        <v>45678</v>
      </c>
      <c r="C4053" s="3"/>
      <c r="D4053" s="3"/>
      <c r="F4053" s="5">
        <f>_xlfn.XLOOKUP(A4053,[3]!Table13456[No заказа],[3]!Table13456[Количество],"",0,1)</f>
        <v>1</v>
      </c>
      <c r="G4053" s="5">
        <f>_xlfn.XLOOKUP(A4053,[3]!Table13456[No заказа],[3]!Table13456[Цена],"",0,1)</f>
        <v>8990</v>
      </c>
      <c r="H4053" s="2" t="str">
        <f>M01_SETTINGS!$F$2</f>
        <v>KASPI</v>
      </c>
    </row>
    <row r="4054" spans="1:8" x14ac:dyDescent="0.35">
      <c r="A4054" s="2">
        <v>483943762</v>
      </c>
      <c r="B4054" s="3">
        <f>_xlfn.XLOOKUP(A4054,[3]!Table13456[No заказа],[3]!Table13456[Дата
отправки],"",0,1)</f>
        <v>45678</v>
      </c>
      <c r="C4054" s="3"/>
      <c r="D4054" s="3"/>
      <c r="F4054" s="5">
        <f>_xlfn.XLOOKUP(A4054,[3]!Table13456[No заказа],[3]!Table13456[Количество],"",0,1)</f>
        <v>1</v>
      </c>
      <c r="G4054" s="5">
        <f>_xlfn.XLOOKUP(A4054,[3]!Table13456[No заказа],[3]!Table13456[Цена],"",0,1)</f>
        <v>8900</v>
      </c>
      <c r="H4054" s="2" t="str">
        <f>M01_SETTINGS!$F$2</f>
        <v>KASPI</v>
      </c>
    </row>
    <row r="4055" spans="1:8" x14ac:dyDescent="0.35">
      <c r="A4055" s="2">
        <v>483728344</v>
      </c>
      <c r="B4055" s="3">
        <f>_xlfn.XLOOKUP(A4055,[3]!Table13456[No заказа],[3]!Table13456[Дата
отправки],"",0,1)</f>
        <v>45678</v>
      </c>
      <c r="C4055" s="3"/>
      <c r="D4055" s="3"/>
      <c r="F4055" s="5">
        <f>_xlfn.XLOOKUP(A4055,[3]!Table13456[No заказа],[3]!Table13456[Количество],"",0,1)</f>
        <v>1</v>
      </c>
      <c r="G4055" s="5">
        <f>_xlfn.XLOOKUP(A4055,[3]!Table13456[No заказа],[3]!Table13456[Цена],"",0,1)</f>
        <v>8990</v>
      </c>
      <c r="H4055" s="2" t="str">
        <f>M01_SETTINGS!$F$2</f>
        <v>KASPI</v>
      </c>
    </row>
    <row r="4056" spans="1:8" x14ac:dyDescent="0.35">
      <c r="A4056" s="2">
        <v>483554354</v>
      </c>
      <c r="B4056" s="3">
        <f>_xlfn.XLOOKUP(A4056,[3]!Table13456[No заказа],[3]!Table13456[Дата
отправки],"",0,1)</f>
        <v>45678</v>
      </c>
      <c r="C4056" s="3"/>
      <c r="D4056" s="3"/>
      <c r="F4056" s="5">
        <f>_xlfn.XLOOKUP(A4056,[3]!Table13456[No заказа],[3]!Table13456[Количество],"",0,1)</f>
        <v>1</v>
      </c>
      <c r="G4056" s="5">
        <f>_xlfn.XLOOKUP(A4056,[3]!Table13456[No заказа],[3]!Table13456[Цена],"",0,1)</f>
        <v>8900</v>
      </c>
      <c r="H4056" s="2" t="str">
        <f>M01_SETTINGS!$F$2</f>
        <v>KASPI</v>
      </c>
    </row>
    <row r="4057" spans="1:8" x14ac:dyDescent="0.35">
      <c r="A4057" s="2">
        <v>483482535</v>
      </c>
      <c r="B4057" s="3">
        <f>_xlfn.XLOOKUP(A4057,[3]!Table13456[No заказа],[3]!Table13456[Дата
отправки],"",0,1)</f>
        <v>45678</v>
      </c>
      <c r="C4057" s="3"/>
      <c r="D4057" s="3"/>
      <c r="F4057" s="5">
        <f>_xlfn.XLOOKUP(A4057,[3]!Table13456[No заказа],[3]!Table13456[Количество],"",0,1)</f>
        <v>1</v>
      </c>
      <c r="G4057" s="5">
        <f>_xlfn.XLOOKUP(A4057,[3]!Table13456[No заказа],[3]!Table13456[Цена],"",0,1)</f>
        <v>14989</v>
      </c>
      <c r="H4057" s="2" t="str">
        <f>M01_SETTINGS!$F$2</f>
        <v>KASPI</v>
      </c>
    </row>
    <row r="4058" spans="1:8" x14ac:dyDescent="0.35">
      <c r="A4058" s="2">
        <v>483565360</v>
      </c>
      <c r="B4058" s="3">
        <f>_xlfn.XLOOKUP(A4058,[3]!Table13456[No заказа],[3]!Table13456[Дата
отправки],"",0,1)</f>
        <v>45678</v>
      </c>
      <c r="C4058" s="3"/>
      <c r="D4058" s="3"/>
      <c r="F4058" s="5">
        <f>_xlfn.XLOOKUP(A4058,[3]!Table13456[No заказа],[3]!Table13456[Количество],"",0,1)</f>
        <v>1</v>
      </c>
      <c r="G4058" s="5">
        <f>_xlfn.XLOOKUP(A4058,[3]!Table13456[No заказа],[3]!Table13456[Цена],"",0,1)</f>
        <v>14989</v>
      </c>
      <c r="H4058" s="2" t="str">
        <f>M01_SETTINGS!$F$2</f>
        <v>KASPI</v>
      </c>
    </row>
    <row r="4059" spans="1:8" x14ac:dyDescent="0.35">
      <c r="A4059" s="2">
        <v>483787809</v>
      </c>
      <c r="B4059" s="3">
        <f>_xlfn.XLOOKUP(A4059,[3]!Table13456[No заказа],[3]!Table13456[Дата
отправки],"",0,1)</f>
        <v>45678</v>
      </c>
      <c r="C4059" s="3"/>
      <c r="D4059" s="3"/>
      <c r="F4059" s="5">
        <f>_xlfn.XLOOKUP(A4059,[3]!Table13456[No заказа],[3]!Table13456[Количество],"",0,1)</f>
        <v>1</v>
      </c>
      <c r="G4059" s="5">
        <f>_xlfn.XLOOKUP(A4059,[3]!Table13456[No заказа],[3]!Table13456[Цена],"",0,1)</f>
        <v>14989</v>
      </c>
      <c r="H4059" s="2" t="str">
        <f>M01_SETTINGS!$F$2</f>
        <v>KASPI</v>
      </c>
    </row>
    <row r="4060" spans="1:8" x14ac:dyDescent="0.35">
      <c r="A4060" s="2">
        <v>483745282</v>
      </c>
      <c r="B4060" s="3">
        <f>_xlfn.XLOOKUP(A4060,[3]!Table13456[No заказа],[3]!Table13456[Дата
отправки],"",0,1)</f>
        <v>45678</v>
      </c>
      <c r="C4060" s="3"/>
      <c r="D4060" s="3"/>
      <c r="F4060" s="5">
        <f>_xlfn.XLOOKUP(A4060,[3]!Table13456[No заказа],[3]!Table13456[Количество],"",0,1)</f>
        <v>1</v>
      </c>
      <c r="G4060" s="5">
        <f>_xlfn.XLOOKUP(A4060,[3]!Table13456[No заказа],[3]!Table13456[Цена],"",0,1)</f>
        <v>14989</v>
      </c>
      <c r="H4060" s="2" t="str">
        <f>M01_SETTINGS!$F$2</f>
        <v>KASPI</v>
      </c>
    </row>
    <row r="4061" spans="1:8" x14ac:dyDescent="0.35">
      <c r="A4061" s="2">
        <v>483755641</v>
      </c>
      <c r="B4061" s="3">
        <f>_xlfn.XLOOKUP(A4061,[3]!Table13456[No заказа],[3]!Table13456[Дата
отправки],"",0,1)</f>
        <v>45678</v>
      </c>
      <c r="C4061" s="3"/>
      <c r="D4061" s="3"/>
      <c r="F4061" s="5">
        <f>_xlfn.XLOOKUP(A4061,[3]!Table13456[No заказа],[3]!Table13456[Количество],"",0,1)</f>
        <v>1</v>
      </c>
      <c r="G4061" s="5">
        <f>_xlfn.XLOOKUP(A4061,[3]!Table13456[No заказа],[3]!Table13456[Цена],"",0,1)</f>
        <v>14989</v>
      </c>
      <c r="H4061" s="2" t="str">
        <f>M01_SETTINGS!$F$2</f>
        <v>KASPI</v>
      </c>
    </row>
    <row r="4062" spans="1:8" x14ac:dyDescent="0.35">
      <c r="A4062" s="2">
        <v>483913264</v>
      </c>
      <c r="B4062" s="3">
        <f>_xlfn.XLOOKUP(A4062,[3]!Table13456[No заказа],[3]!Table13456[Дата
отправки],"",0,1)</f>
        <v>45678</v>
      </c>
      <c r="C4062" s="3"/>
      <c r="D4062" s="3"/>
      <c r="F4062" s="5">
        <f>_xlfn.XLOOKUP(A4062,[3]!Table13456[No заказа],[3]!Table13456[Количество],"",0,1)</f>
        <v>1</v>
      </c>
      <c r="G4062" s="5">
        <f>_xlfn.XLOOKUP(A4062,[3]!Table13456[No заказа],[3]!Table13456[Цена],"",0,1)</f>
        <v>7273</v>
      </c>
      <c r="H4062" s="2" t="str">
        <f>M01_SETTINGS!$F$2</f>
        <v>KASPI</v>
      </c>
    </row>
    <row r="4063" spans="1:8" x14ac:dyDescent="0.35">
      <c r="A4063" s="2">
        <v>483735806</v>
      </c>
      <c r="B4063" s="3">
        <f>_xlfn.XLOOKUP(A4063,[3]!Table13456[No заказа],[3]!Table13456[Дата
отправки],"",0,1)</f>
        <v>45678</v>
      </c>
      <c r="C4063" s="3"/>
      <c r="D4063" s="3"/>
      <c r="F4063" s="5">
        <f>_xlfn.XLOOKUP(A4063,[3]!Table13456[No заказа],[3]!Table13456[Количество],"",0,1)</f>
        <v>1</v>
      </c>
      <c r="G4063" s="5">
        <f>_xlfn.XLOOKUP(A4063,[3]!Table13456[No заказа],[3]!Table13456[Цена],"",0,1)</f>
        <v>8499</v>
      </c>
      <c r="H4063" s="2" t="str">
        <f>M01_SETTINGS!$F$2</f>
        <v>KASPI</v>
      </c>
    </row>
    <row r="4064" spans="1:8" x14ac:dyDescent="0.35">
      <c r="A4064" s="2">
        <v>483695276</v>
      </c>
      <c r="B4064" s="3">
        <f>_xlfn.XLOOKUP(A4064,[3]!Table13456[No заказа],[3]!Table13456[Дата
отправки],"",0,1)</f>
        <v>45678</v>
      </c>
      <c r="C4064" s="3"/>
      <c r="D4064" s="3"/>
      <c r="F4064" s="5">
        <f>_xlfn.XLOOKUP(A4064,[3]!Table13456[No заказа],[3]!Table13456[Количество],"",0,1)</f>
        <v>1</v>
      </c>
      <c r="G4064" s="5">
        <f>_xlfn.XLOOKUP(A4064,[3]!Table13456[No заказа],[3]!Table13456[Цена],"",0,1)</f>
        <v>8480</v>
      </c>
      <c r="H4064" s="2" t="str">
        <f>M01_SETTINGS!$F$2</f>
        <v>KASPI</v>
      </c>
    </row>
    <row r="4065" spans="1:8" x14ac:dyDescent="0.35">
      <c r="A4065" s="2">
        <v>483753990</v>
      </c>
      <c r="B4065" s="3">
        <f>_xlfn.XLOOKUP(A4065,[3]!Table13456[No заказа],[3]!Table13456[Дата
отправки],"",0,1)</f>
        <v>45678</v>
      </c>
      <c r="C4065" s="3"/>
      <c r="D4065" s="3"/>
      <c r="F4065" s="5">
        <f>_xlfn.XLOOKUP(A4065,[3]!Table13456[No заказа],[3]!Table13456[Количество],"",0,1)</f>
        <v>1</v>
      </c>
      <c r="G4065" s="5">
        <f>_xlfn.XLOOKUP(A4065,[3]!Table13456[No заказа],[3]!Table13456[Цена],"",0,1)</f>
        <v>8480</v>
      </c>
      <c r="H4065" s="2" t="str">
        <f>M01_SETTINGS!$F$2</f>
        <v>KASPI</v>
      </c>
    </row>
    <row r="4066" spans="1:8" x14ac:dyDescent="0.35">
      <c r="A4066" s="2">
        <v>483624372</v>
      </c>
      <c r="B4066" s="3">
        <f>_xlfn.XLOOKUP(A4066,[3]!Table13456[No заказа],[3]!Table13456[Дата
отправки],"",0,1)</f>
        <v>45678</v>
      </c>
      <c r="C4066" s="3"/>
      <c r="D4066" s="3"/>
      <c r="F4066" s="5">
        <f>_xlfn.XLOOKUP(A4066,[3]!Table13456[No заказа],[3]!Table13456[Количество],"",0,1)</f>
        <v>1</v>
      </c>
      <c r="G4066" s="5">
        <f>_xlfn.XLOOKUP(A4066,[3]!Table13456[No заказа],[3]!Table13456[Цена],"",0,1)</f>
        <v>8480</v>
      </c>
      <c r="H4066" s="2" t="str">
        <f>M01_SETTINGS!$F$2</f>
        <v>KASPI</v>
      </c>
    </row>
    <row r="4067" spans="1:8" x14ac:dyDescent="0.35">
      <c r="A4067" s="2">
        <v>483656577</v>
      </c>
      <c r="B4067" s="3">
        <f>_xlfn.XLOOKUP(A4067,[3]!Table13456[No заказа],[3]!Table13456[Дата
отправки],"",0,1)</f>
        <v>45678</v>
      </c>
      <c r="C4067" s="3"/>
      <c r="D4067" s="3"/>
      <c r="F4067" s="5">
        <f>_xlfn.XLOOKUP(A4067,[3]!Table13456[No заказа],[3]!Table13456[Количество],"",0,1)</f>
        <v>1</v>
      </c>
      <c r="G4067" s="5">
        <f>_xlfn.XLOOKUP(A4067,[3]!Table13456[No заказа],[3]!Table13456[Цена],"",0,1)</f>
        <v>8586</v>
      </c>
      <c r="H4067" s="2" t="str">
        <f>M01_SETTINGS!$F$2</f>
        <v>KASPI</v>
      </c>
    </row>
    <row r="4068" spans="1:8" x14ac:dyDescent="0.35">
      <c r="A4068" s="2">
        <v>484008297</v>
      </c>
      <c r="B4068" s="3">
        <f>_xlfn.XLOOKUP(A4068,[3]!Table13456[No заказа],[3]!Table13456[Дата
отправки],"",0,1)</f>
        <v>45678</v>
      </c>
      <c r="C4068" s="3"/>
      <c r="D4068" s="3"/>
      <c r="F4068" s="5">
        <f>_xlfn.XLOOKUP(A4068,[3]!Table13456[No заказа],[3]!Table13456[Количество],"",0,1)</f>
        <v>1</v>
      </c>
      <c r="G4068" s="5">
        <f>_xlfn.XLOOKUP(A4068,[3]!Table13456[No заказа],[3]!Table13456[Цена],"",0,1)</f>
        <v>8500</v>
      </c>
      <c r="H4068" s="2" t="str">
        <f>M01_SETTINGS!$F$2</f>
        <v>KASPI</v>
      </c>
    </row>
    <row r="4069" spans="1:8" x14ac:dyDescent="0.35">
      <c r="A4069" s="2">
        <v>483663092</v>
      </c>
      <c r="B4069" s="3">
        <f>_xlfn.XLOOKUP(A4069,[3]!Table13456[No заказа],[3]!Table13456[Дата
отправки],"",0,1)</f>
        <v>45678</v>
      </c>
      <c r="C4069" s="3"/>
      <c r="D4069" s="3"/>
      <c r="F4069" s="5">
        <f>_xlfn.XLOOKUP(A4069,[3]!Table13456[No заказа],[3]!Table13456[Количество],"",0,1)</f>
        <v>1</v>
      </c>
      <c r="G4069" s="5">
        <f>_xlfn.XLOOKUP(A4069,[3]!Table13456[No заказа],[3]!Table13456[Цена],"",0,1)</f>
        <v>11557</v>
      </c>
      <c r="H4069" s="2" t="str">
        <f>M01_SETTINGS!$F$2</f>
        <v>KASPI</v>
      </c>
    </row>
    <row r="4070" spans="1:8" x14ac:dyDescent="0.35">
      <c r="A4070" s="2">
        <v>483592847</v>
      </c>
      <c r="B4070" s="3">
        <f>_xlfn.XLOOKUP(A4070,[3]!Table13456[No заказа],[3]!Table13456[Дата
отправки],"",0,1)</f>
        <v>45678</v>
      </c>
      <c r="C4070" s="3"/>
      <c r="D4070" s="3"/>
      <c r="F4070" s="5">
        <f>_xlfn.XLOOKUP(A4070,[3]!Table13456[No заказа],[3]!Table13456[Количество],"",0,1)</f>
        <v>1</v>
      </c>
      <c r="G4070" s="5">
        <f>_xlfn.XLOOKUP(A4070,[3]!Table13456[No заказа],[3]!Table13456[Цена],"",0,1)</f>
        <v>8500</v>
      </c>
      <c r="H4070" s="2" t="str">
        <f>M01_SETTINGS!$F$2</f>
        <v>KASPI</v>
      </c>
    </row>
    <row r="4071" spans="1:8" x14ac:dyDescent="0.35">
      <c r="A4071" s="2">
        <v>483999777</v>
      </c>
      <c r="B4071" s="3">
        <f>_xlfn.XLOOKUP(A4071,[3]!Table13456[No заказа],[3]!Table13456[Дата
отправки],"",0,1)</f>
        <v>45678</v>
      </c>
      <c r="C4071" s="3"/>
      <c r="D4071" s="3"/>
      <c r="F4071" s="5">
        <f>_xlfn.XLOOKUP(A4071,[3]!Table13456[No заказа],[3]!Table13456[Количество],"",0,1)</f>
        <v>1</v>
      </c>
      <c r="G4071" s="5">
        <f>_xlfn.XLOOKUP(A4071,[3]!Table13456[No заказа],[3]!Table13456[Цена],"",0,1)</f>
        <v>10047</v>
      </c>
      <c r="H4071" s="2" t="str">
        <f>M01_SETTINGS!$F$2</f>
        <v>KASPI</v>
      </c>
    </row>
    <row r="4072" spans="1:8" x14ac:dyDescent="0.35">
      <c r="A4072" s="2">
        <v>483553073</v>
      </c>
      <c r="B4072" s="3">
        <f>_xlfn.XLOOKUP(A4072,[3]!Table13456[No заказа],[3]!Table13456[Дата
отправки],"",0,1)</f>
        <v>45678</v>
      </c>
      <c r="C4072" s="3"/>
      <c r="D4072" s="3"/>
      <c r="F4072" s="5">
        <f>_xlfn.XLOOKUP(A4072,[3]!Table13456[No заказа],[3]!Table13456[Количество],"",0,1)</f>
        <v>1</v>
      </c>
      <c r="G4072" s="5">
        <f>_xlfn.XLOOKUP(A4072,[3]!Table13456[No заказа],[3]!Table13456[Цена],"",0,1)</f>
        <v>8480</v>
      </c>
      <c r="H4072" s="2" t="str">
        <f>M01_SETTINGS!$F$2</f>
        <v>KASPI</v>
      </c>
    </row>
    <row r="4073" spans="1:8" x14ac:dyDescent="0.35">
      <c r="A4073" s="2">
        <v>483429051</v>
      </c>
      <c r="B4073" s="3">
        <f>_xlfn.XLOOKUP(A4073,[3]!Table13456[No заказа],[3]!Table13456[Дата
отправки],"",0,1)</f>
        <v>45677</v>
      </c>
      <c r="C4073" s="3"/>
      <c r="D4073" s="3"/>
      <c r="F4073" s="5">
        <f>_xlfn.XLOOKUP(A4073,[3]!Table13456[No заказа],[3]!Table13456[Количество],"",0,1)</f>
        <v>1</v>
      </c>
      <c r="G4073" s="5">
        <f>_xlfn.XLOOKUP(A4073,[3]!Table13456[No заказа],[3]!Table13456[Цена],"",0,1)</f>
        <v>8900</v>
      </c>
      <c r="H4073" s="2" t="str">
        <f>M01_SETTINGS!$F$2</f>
        <v>KASPI</v>
      </c>
    </row>
    <row r="4074" spans="1:8" x14ac:dyDescent="0.35">
      <c r="A4074" s="2">
        <v>483326428</v>
      </c>
      <c r="B4074" s="3">
        <f>_xlfn.XLOOKUP(A4074,[3]!Table13456[No заказа],[3]!Table13456[Дата
отправки],"",0,1)</f>
        <v>45677</v>
      </c>
      <c r="C4074" s="3"/>
      <c r="D4074" s="3"/>
      <c r="F4074" s="5">
        <f>_xlfn.XLOOKUP(A4074,[3]!Table13456[No заказа],[3]!Table13456[Количество],"",0,1)</f>
        <v>1</v>
      </c>
      <c r="G4074" s="5">
        <f>_xlfn.XLOOKUP(A4074,[3]!Table13456[No заказа],[3]!Table13456[Цена],"",0,1)</f>
        <v>9000</v>
      </c>
      <c r="H4074" s="2" t="str">
        <f>M01_SETTINGS!$F$2</f>
        <v>KASPI</v>
      </c>
    </row>
    <row r="4075" spans="1:8" x14ac:dyDescent="0.35">
      <c r="A4075" s="2">
        <v>483201663</v>
      </c>
      <c r="B4075" s="3">
        <f>_xlfn.XLOOKUP(A4075,[3]!Table13456[No заказа],[3]!Table13456[Дата
отправки],"",0,1)</f>
        <v>45677</v>
      </c>
      <c r="C4075" s="3"/>
      <c r="D4075" s="3"/>
      <c r="F4075" s="5">
        <f>_xlfn.XLOOKUP(A4075,[3]!Table13456[No заказа],[3]!Table13456[Количество],"",0,1)</f>
        <v>1</v>
      </c>
      <c r="G4075" s="5">
        <f>_xlfn.XLOOKUP(A4075,[3]!Table13456[No заказа],[3]!Table13456[Цена],"",0,1)</f>
        <v>9000</v>
      </c>
      <c r="H4075" s="2" t="str">
        <f>M01_SETTINGS!$F$2</f>
        <v>KASPI</v>
      </c>
    </row>
    <row r="4076" spans="1:8" x14ac:dyDescent="0.35">
      <c r="A4076" s="2">
        <v>483054245</v>
      </c>
      <c r="B4076" s="3">
        <f>_xlfn.XLOOKUP(A4076,[3]!Table13456[No заказа],[3]!Table13456[Дата
отправки],"",0,1)</f>
        <v>45677</v>
      </c>
      <c r="C4076" s="3"/>
      <c r="D4076" s="3"/>
      <c r="F4076" s="5">
        <f>_xlfn.XLOOKUP(A4076,[3]!Table13456[No заказа],[3]!Table13456[Количество],"",0,1)</f>
        <v>1</v>
      </c>
      <c r="G4076" s="5">
        <f>_xlfn.XLOOKUP(A4076,[3]!Table13456[No заказа],[3]!Table13456[Цена],"",0,1)</f>
        <v>9000</v>
      </c>
      <c r="H4076" s="2" t="str">
        <f>M01_SETTINGS!$F$2</f>
        <v>KASPI</v>
      </c>
    </row>
    <row r="4077" spans="1:8" x14ac:dyDescent="0.35">
      <c r="A4077" s="2">
        <v>483169591</v>
      </c>
      <c r="B4077" s="3">
        <f>_xlfn.XLOOKUP(A4077,[3]!Table13456[No заказа],[3]!Table13456[Дата
отправки],"",0,1)</f>
        <v>45677</v>
      </c>
      <c r="C4077" s="3"/>
      <c r="D4077" s="3"/>
      <c r="F4077" s="5">
        <f>_xlfn.XLOOKUP(A4077,[3]!Table13456[No заказа],[3]!Table13456[Количество],"",0,1)</f>
        <v>1</v>
      </c>
      <c r="G4077" s="5">
        <f>_xlfn.XLOOKUP(A4077,[3]!Table13456[No заказа],[3]!Table13456[Цена],"",0,1)</f>
        <v>9000</v>
      </c>
      <c r="H4077" s="2" t="str">
        <f>M01_SETTINGS!$F$2</f>
        <v>KASPI</v>
      </c>
    </row>
    <row r="4078" spans="1:8" x14ac:dyDescent="0.35">
      <c r="A4078" s="2">
        <v>483064309</v>
      </c>
      <c r="B4078" s="3">
        <f>_xlfn.XLOOKUP(A4078,[3]!Table13456[No заказа],[3]!Table13456[Дата
отправки],"",0,1)</f>
        <v>45677</v>
      </c>
      <c r="C4078" s="3"/>
      <c r="D4078" s="3"/>
      <c r="F4078" s="5">
        <f>_xlfn.XLOOKUP(A4078,[3]!Table13456[No заказа],[3]!Table13456[Количество],"",0,1)</f>
        <v>1</v>
      </c>
      <c r="G4078" s="5">
        <f>_xlfn.XLOOKUP(A4078,[3]!Table13456[No заказа],[3]!Table13456[Цена],"",0,1)</f>
        <v>8925</v>
      </c>
      <c r="H4078" s="2" t="str">
        <f>M01_SETTINGS!$F$2</f>
        <v>KASPI</v>
      </c>
    </row>
    <row r="4079" spans="1:8" x14ac:dyDescent="0.35">
      <c r="A4079" s="2">
        <v>483068222</v>
      </c>
      <c r="B4079" s="3">
        <f>_xlfn.XLOOKUP(A4079,[3]!Table13456[No заказа],[3]!Table13456[Дата
отправки],"",0,1)</f>
        <v>45677</v>
      </c>
      <c r="C4079" s="3"/>
      <c r="D4079" s="3"/>
      <c r="F4079" s="5">
        <f>_xlfn.XLOOKUP(A4079,[3]!Table13456[No заказа],[3]!Table13456[Количество],"",0,1)</f>
        <v>1</v>
      </c>
      <c r="G4079" s="5">
        <f>_xlfn.XLOOKUP(A4079,[3]!Table13456[No заказа],[3]!Table13456[Цена],"",0,1)</f>
        <v>9000</v>
      </c>
      <c r="H4079" s="2" t="str">
        <f>M01_SETTINGS!$F$2</f>
        <v>KASPI</v>
      </c>
    </row>
    <row r="4080" spans="1:8" x14ac:dyDescent="0.35">
      <c r="A4080" s="2">
        <v>483138797</v>
      </c>
      <c r="B4080" s="3">
        <f>_xlfn.XLOOKUP(A4080,[3]!Table13456[No заказа],[3]!Table13456[Дата
отправки],"",0,1)</f>
        <v>45677</v>
      </c>
      <c r="C4080" s="3"/>
      <c r="D4080" s="3"/>
      <c r="F4080" s="5">
        <f>_xlfn.XLOOKUP(A4080,[3]!Table13456[No заказа],[3]!Table13456[Количество],"",0,1)</f>
        <v>1</v>
      </c>
      <c r="G4080" s="5">
        <f>_xlfn.XLOOKUP(A4080,[3]!Table13456[No заказа],[3]!Table13456[Цена],"",0,1)</f>
        <v>9956</v>
      </c>
      <c r="H4080" s="2" t="str">
        <f>M01_SETTINGS!$F$2</f>
        <v>KASPI</v>
      </c>
    </row>
    <row r="4081" spans="1:8" x14ac:dyDescent="0.35">
      <c r="A4081" s="2">
        <v>483133726</v>
      </c>
      <c r="B4081" s="3">
        <f>_xlfn.XLOOKUP(A4081,[3]!Table13456[No заказа],[3]!Table13456[Дата
отправки],"",0,1)</f>
        <v>45677</v>
      </c>
      <c r="C4081" s="3"/>
      <c r="D4081" s="3"/>
      <c r="F4081" s="5">
        <f>_xlfn.XLOOKUP(A4081,[3]!Table13456[No заказа],[3]!Table13456[Количество],"",0,1)</f>
        <v>1</v>
      </c>
      <c r="G4081" s="5">
        <f>_xlfn.XLOOKUP(A4081,[3]!Table13456[No заказа],[3]!Table13456[Цена],"",0,1)</f>
        <v>9000</v>
      </c>
      <c r="H4081" s="2" t="str">
        <f>M01_SETTINGS!$F$2</f>
        <v>KASPI</v>
      </c>
    </row>
    <row r="4082" spans="1:8" x14ac:dyDescent="0.35">
      <c r="A4082" s="2">
        <v>483129609</v>
      </c>
      <c r="B4082" s="3">
        <f>_xlfn.XLOOKUP(A4082,[3]!Table13456[No заказа],[3]!Table13456[Дата
отправки],"",0,1)</f>
        <v>45677</v>
      </c>
      <c r="C4082" s="3"/>
      <c r="D4082" s="3"/>
      <c r="F4082" s="5">
        <f>_xlfn.XLOOKUP(A4082,[3]!Table13456[No заказа],[3]!Table13456[Количество],"",0,1)</f>
        <v>1</v>
      </c>
      <c r="G4082" s="5">
        <f>_xlfn.XLOOKUP(A4082,[3]!Table13456[No заказа],[3]!Table13456[Цена],"",0,1)</f>
        <v>8927</v>
      </c>
      <c r="H4082" s="2" t="str">
        <f>M01_SETTINGS!$F$2</f>
        <v>KASPI</v>
      </c>
    </row>
    <row r="4083" spans="1:8" x14ac:dyDescent="0.35">
      <c r="A4083" s="2">
        <v>483017543</v>
      </c>
      <c r="B4083" s="3">
        <f>_xlfn.XLOOKUP(A4083,[3]!Table13456[No заказа],[3]!Table13456[Дата
отправки],"",0,1)</f>
        <v>45677</v>
      </c>
      <c r="C4083" s="3"/>
      <c r="D4083" s="3"/>
      <c r="F4083" s="5">
        <f>_xlfn.XLOOKUP(A4083,[3]!Table13456[No заказа],[3]!Table13456[Количество],"",0,1)</f>
        <v>1</v>
      </c>
      <c r="G4083" s="5">
        <f>_xlfn.XLOOKUP(A4083,[3]!Table13456[No заказа],[3]!Table13456[Цена],"",0,1)</f>
        <v>8939</v>
      </c>
      <c r="H4083" s="2" t="str">
        <f>M01_SETTINGS!$F$2</f>
        <v>KASPI</v>
      </c>
    </row>
    <row r="4084" spans="1:8" x14ac:dyDescent="0.35">
      <c r="A4084" s="2">
        <v>483182478</v>
      </c>
      <c r="B4084" s="3">
        <f>_xlfn.XLOOKUP(A4084,[3]!Table13456[No заказа],[3]!Table13456[Дата
отправки],"",0,1)</f>
        <v>45677</v>
      </c>
      <c r="C4084" s="3"/>
      <c r="D4084" s="3"/>
      <c r="F4084" s="5">
        <f>_xlfn.XLOOKUP(A4084,[3]!Table13456[No заказа],[3]!Table13456[Количество],"",0,1)</f>
        <v>1</v>
      </c>
      <c r="G4084" s="5">
        <f>_xlfn.XLOOKUP(A4084,[3]!Table13456[No заказа],[3]!Table13456[Цена],"",0,1)</f>
        <v>10371</v>
      </c>
      <c r="H4084" s="2" t="str">
        <f>M01_SETTINGS!$F$2</f>
        <v>KASPI</v>
      </c>
    </row>
    <row r="4085" spans="1:8" x14ac:dyDescent="0.35">
      <c r="A4085" s="2">
        <v>483218639</v>
      </c>
      <c r="B4085" s="3">
        <f>_xlfn.XLOOKUP(A4085,[3]!Table13456[No заказа],[3]!Table13456[Дата
отправки],"",0,1)</f>
        <v>45677</v>
      </c>
      <c r="C4085" s="3"/>
      <c r="D4085" s="3"/>
      <c r="F4085" s="5">
        <f>_xlfn.XLOOKUP(A4085,[3]!Table13456[No заказа],[3]!Table13456[Количество],"",0,1)</f>
        <v>1</v>
      </c>
      <c r="G4085" s="5">
        <f>_xlfn.XLOOKUP(A4085,[3]!Table13456[No заказа],[3]!Table13456[Цена],"",0,1)</f>
        <v>10501</v>
      </c>
      <c r="H4085" s="2" t="str">
        <f>M01_SETTINGS!$F$2</f>
        <v>KASPI</v>
      </c>
    </row>
    <row r="4086" spans="1:8" x14ac:dyDescent="0.35">
      <c r="A4086" s="2">
        <v>483055113</v>
      </c>
      <c r="B4086" s="3">
        <f>_xlfn.XLOOKUP(A4086,[3]!Table13456[No заказа],[3]!Table13456[Дата
отправки],"",0,1)</f>
        <v>45677</v>
      </c>
      <c r="C4086" s="3"/>
      <c r="D4086" s="3"/>
      <c r="F4086" s="5">
        <f>_xlfn.XLOOKUP(A4086,[3]!Table13456[No заказа],[3]!Table13456[Количество],"",0,1)</f>
        <v>1</v>
      </c>
      <c r="G4086" s="5">
        <f>_xlfn.XLOOKUP(A4086,[3]!Table13456[No заказа],[3]!Table13456[Цена],"",0,1)</f>
        <v>8999</v>
      </c>
      <c r="H4086" s="2" t="str">
        <f>M01_SETTINGS!$F$2</f>
        <v>KASPI</v>
      </c>
    </row>
    <row r="4087" spans="1:8" x14ac:dyDescent="0.35">
      <c r="A4087" s="2">
        <v>483045097</v>
      </c>
      <c r="B4087" s="3">
        <f>_xlfn.XLOOKUP(A4087,[3]!Table13456[No заказа],[3]!Table13456[Дата
отправки],"",0,1)</f>
        <v>45677</v>
      </c>
      <c r="C4087" s="3"/>
      <c r="D4087" s="3"/>
      <c r="F4087" s="5">
        <f>_xlfn.XLOOKUP(A4087,[3]!Table13456[No заказа],[3]!Table13456[Количество],"",0,1)</f>
        <v>1</v>
      </c>
      <c r="G4087" s="5">
        <f>_xlfn.XLOOKUP(A4087,[3]!Table13456[No заказа],[3]!Table13456[Цена],"",0,1)</f>
        <v>8999</v>
      </c>
      <c r="H4087" s="2" t="str">
        <f>M01_SETTINGS!$F$2</f>
        <v>KASPI</v>
      </c>
    </row>
    <row r="4088" spans="1:8" x14ac:dyDescent="0.35">
      <c r="A4088" s="2">
        <v>483139527</v>
      </c>
      <c r="B4088" s="3">
        <f>_xlfn.XLOOKUP(A4088,[3]!Table13456[No заказа],[3]!Table13456[Дата
отправки],"",0,1)</f>
        <v>45677</v>
      </c>
      <c r="C4088" s="3"/>
      <c r="D4088" s="3"/>
      <c r="F4088" s="5">
        <f>_xlfn.XLOOKUP(A4088,[3]!Table13456[No заказа],[3]!Table13456[Количество],"",0,1)</f>
        <v>1</v>
      </c>
      <c r="G4088" s="5">
        <f>_xlfn.XLOOKUP(A4088,[3]!Table13456[No заказа],[3]!Table13456[Цена],"",0,1)</f>
        <v>9984</v>
      </c>
      <c r="H4088" s="2" t="str">
        <f>M01_SETTINGS!$F$2</f>
        <v>KASPI</v>
      </c>
    </row>
    <row r="4089" spans="1:8" x14ac:dyDescent="0.35">
      <c r="A4089" s="2">
        <v>483261005</v>
      </c>
      <c r="B4089" s="3">
        <f>_xlfn.XLOOKUP(A4089,[3]!Table13456[No заказа],[3]!Table13456[Дата
отправки],"",0,1)</f>
        <v>45677</v>
      </c>
      <c r="C4089" s="3"/>
      <c r="D4089" s="3"/>
      <c r="F4089" s="5">
        <f>_xlfn.XLOOKUP(A4089,[3]!Table13456[No заказа],[3]!Table13456[Количество],"",0,1)</f>
        <v>1</v>
      </c>
      <c r="G4089" s="5">
        <f>_xlfn.XLOOKUP(A4089,[3]!Table13456[No заказа],[3]!Table13456[Цена],"",0,1)</f>
        <v>8999</v>
      </c>
      <c r="H4089" s="2" t="str">
        <f>M01_SETTINGS!$F$2</f>
        <v>KASPI</v>
      </c>
    </row>
    <row r="4090" spans="1:8" x14ac:dyDescent="0.35">
      <c r="A4090" s="2">
        <v>483138718</v>
      </c>
      <c r="B4090" s="3">
        <f>_xlfn.XLOOKUP(A4090,[3]!Table13456[No заказа],[3]!Table13456[Дата
отправки],"",0,1)</f>
        <v>45677</v>
      </c>
      <c r="C4090" s="3"/>
      <c r="D4090" s="3"/>
      <c r="F4090" s="5">
        <f>_xlfn.XLOOKUP(A4090,[3]!Table13456[No заказа],[3]!Table13456[Количество],"",0,1)</f>
        <v>1</v>
      </c>
      <c r="G4090" s="5">
        <f>_xlfn.XLOOKUP(A4090,[3]!Table13456[No заказа],[3]!Table13456[Цена],"",0,1)</f>
        <v>8990</v>
      </c>
      <c r="H4090" s="2" t="str">
        <f>M01_SETTINGS!$F$2</f>
        <v>KASPI</v>
      </c>
    </row>
    <row r="4091" spans="1:8" x14ac:dyDescent="0.35">
      <c r="A4091" s="2">
        <v>483260444</v>
      </c>
      <c r="B4091" s="3">
        <f>_xlfn.XLOOKUP(A4091,[3]!Table13456[No заказа],[3]!Table13456[Дата
отправки],"",0,1)</f>
        <v>45677</v>
      </c>
      <c r="C4091" s="3"/>
      <c r="D4091" s="3"/>
      <c r="F4091" s="5">
        <f>_xlfn.XLOOKUP(A4091,[3]!Table13456[No заказа],[3]!Table13456[Количество],"",0,1)</f>
        <v>1</v>
      </c>
      <c r="G4091" s="5">
        <f>_xlfn.XLOOKUP(A4091,[3]!Table13456[No заказа],[3]!Table13456[Цена],"",0,1)</f>
        <v>8900</v>
      </c>
      <c r="H4091" s="2" t="str">
        <f>M01_SETTINGS!$F$2</f>
        <v>KASPI</v>
      </c>
    </row>
    <row r="4092" spans="1:8" x14ac:dyDescent="0.35">
      <c r="A4092" s="2">
        <v>483350839</v>
      </c>
      <c r="B4092" s="3">
        <f>_xlfn.XLOOKUP(A4092,[3]!Table13456[No заказа],[3]!Table13456[Дата
отправки],"",0,1)</f>
        <v>45677</v>
      </c>
      <c r="C4092" s="3"/>
      <c r="D4092" s="3"/>
      <c r="F4092" s="5">
        <f>_xlfn.XLOOKUP(A4092,[3]!Table13456[No заказа],[3]!Table13456[Количество],"",0,1)</f>
        <v>1</v>
      </c>
      <c r="G4092" s="5">
        <f>_xlfn.XLOOKUP(A4092,[3]!Table13456[No заказа],[3]!Table13456[Цена],"",0,1)</f>
        <v>9984</v>
      </c>
      <c r="H4092" s="2" t="str">
        <f>M01_SETTINGS!$F$2</f>
        <v>KASPI</v>
      </c>
    </row>
    <row r="4093" spans="1:8" x14ac:dyDescent="0.35">
      <c r="A4093" s="2">
        <v>483049868</v>
      </c>
      <c r="B4093" s="3">
        <f>_xlfn.XLOOKUP(A4093,[3]!Table13456[No заказа],[3]!Table13456[Дата
отправки],"",0,1)</f>
        <v>45677</v>
      </c>
      <c r="C4093" s="3"/>
      <c r="D4093" s="3"/>
      <c r="F4093" s="5">
        <f>_xlfn.XLOOKUP(A4093,[3]!Table13456[No заказа],[3]!Table13456[Количество],"",0,1)</f>
        <v>1</v>
      </c>
      <c r="G4093" s="5">
        <f>_xlfn.XLOOKUP(A4093,[3]!Table13456[No заказа],[3]!Table13456[Цена],"",0,1)</f>
        <v>14989</v>
      </c>
      <c r="H4093" s="2" t="str">
        <f>M01_SETTINGS!$F$2</f>
        <v>KASPI</v>
      </c>
    </row>
    <row r="4094" spans="1:8" x14ac:dyDescent="0.35">
      <c r="A4094" s="2">
        <v>483199465</v>
      </c>
      <c r="B4094" s="3">
        <f>_xlfn.XLOOKUP(A4094,[3]!Table13456[No заказа],[3]!Table13456[Дата
отправки],"",0,1)</f>
        <v>45677</v>
      </c>
      <c r="C4094" s="3"/>
      <c r="D4094" s="3"/>
      <c r="F4094" s="5">
        <f>_xlfn.XLOOKUP(A4094,[3]!Table13456[No заказа],[3]!Table13456[Количество],"",0,1)</f>
        <v>1</v>
      </c>
      <c r="G4094" s="5">
        <f>_xlfn.XLOOKUP(A4094,[3]!Table13456[No заказа],[3]!Table13456[Цена],"",0,1)</f>
        <v>8593</v>
      </c>
      <c r="H4094" s="2" t="str">
        <f>M01_SETTINGS!$F$2</f>
        <v>KASPI</v>
      </c>
    </row>
    <row r="4095" spans="1:8" x14ac:dyDescent="0.35">
      <c r="A4095" s="2">
        <v>483180846</v>
      </c>
      <c r="B4095" s="3">
        <f>_xlfn.XLOOKUP(A4095,[3]!Table13456[No заказа],[3]!Table13456[Дата
отправки],"",0,1)</f>
        <v>45677</v>
      </c>
      <c r="C4095" s="3"/>
      <c r="D4095" s="3"/>
      <c r="F4095" s="5">
        <f>_xlfn.XLOOKUP(A4095,[3]!Table13456[No заказа],[3]!Table13456[Количество],"",0,1)</f>
        <v>1</v>
      </c>
      <c r="G4095" s="5">
        <f>_xlfn.XLOOKUP(A4095,[3]!Table13456[No заказа],[3]!Table13456[Цена],"",0,1)</f>
        <v>8480</v>
      </c>
      <c r="H4095" s="2" t="str">
        <f>M01_SETTINGS!$F$2</f>
        <v>KASPI</v>
      </c>
    </row>
    <row r="4096" spans="1:8" x14ac:dyDescent="0.35">
      <c r="A4096" s="2">
        <v>483229191</v>
      </c>
      <c r="B4096" s="3">
        <f>_xlfn.XLOOKUP(A4096,[3]!Table13456[No заказа],[3]!Table13456[Дата
отправки],"",0,1)</f>
        <v>45677</v>
      </c>
      <c r="C4096" s="3"/>
      <c r="D4096" s="3"/>
      <c r="F4096" s="5">
        <f>_xlfn.XLOOKUP(A4096,[3]!Table13456[No заказа],[3]!Table13456[Количество],"",0,1)</f>
        <v>1</v>
      </c>
      <c r="G4096" s="5">
        <f>_xlfn.XLOOKUP(A4096,[3]!Table13456[No заказа],[3]!Table13456[Цена],"",0,1)</f>
        <v>8504</v>
      </c>
      <c r="H4096" s="2" t="str">
        <f>M01_SETTINGS!$F$2</f>
        <v>KASPI</v>
      </c>
    </row>
    <row r="4097" spans="1:8" x14ac:dyDescent="0.35">
      <c r="A4097" s="2">
        <v>483024979</v>
      </c>
      <c r="B4097" s="3">
        <f>_xlfn.XLOOKUP(A4097,[3]!Table13456[No заказа],[3]!Table13456[Дата
отправки],"",0,1)</f>
        <v>45677</v>
      </c>
      <c r="C4097" s="3"/>
      <c r="D4097" s="3"/>
      <c r="F4097" s="5">
        <f>_xlfn.XLOOKUP(A4097,[3]!Table13456[No заказа],[3]!Table13456[Количество],"",0,1)</f>
        <v>1</v>
      </c>
      <c r="G4097" s="5">
        <f>_xlfn.XLOOKUP(A4097,[3]!Table13456[No заказа],[3]!Table13456[Цена],"",0,1)</f>
        <v>8895</v>
      </c>
      <c r="H4097" s="2" t="str">
        <f>M01_SETTINGS!$F$2</f>
        <v>KASPI</v>
      </c>
    </row>
    <row r="4098" spans="1:8" x14ac:dyDescent="0.35">
      <c r="A4098" s="2">
        <v>483131173</v>
      </c>
      <c r="B4098" s="3">
        <f>_xlfn.XLOOKUP(A4098,[3]!Table13456[No заказа],[3]!Table13456[Дата
отправки],"",0,1)</f>
        <v>45677</v>
      </c>
      <c r="C4098" s="3"/>
      <c r="D4098" s="3"/>
      <c r="F4098" s="5">
        <f>_xlfn.XLOOKUP(A4098,[3]!Table13456[No заказа],[3]!Table13456[Количество],"",0,1)</f>
        <v>1</v>
      </c>
      <c r="G4098" s="5">
        <f>_xlfn.XLOOKUP(A4098,[3]!Table13456[No заказа],[3]!Table13456[Цена],"",0,1)</f>
        <v>8999</v>
      </c>
      <c r="H4098" s="2" t="str">
        <f>M01_SETTINGS!$F$2</f>
        <v>KASPI</v>
      </c>
    </row>
    <row r="4099" spans="1:8" x14ac:dyDescent="0.35">
      <c r="A4099" s="2">
        <v>482953523</v>
      </c>
      <c r="B4099" s="3">
        <f>_xlfn.XLOOKUP(A4099,[3]!Table13456[No заказа],[3]!Table13456[Дата
отправки],"",0,1)</f>
        <v>45677</v>
      </c>
      <c r="C4099" s="3"/>
      <c r="D4099" s="3"/>
      <c r="F4099" s="5">
        <f>_xlfn.XLOOKUP(A4099,[3]!Table13456[No заказа],[3]!Table13456[Количество],"",0,1)</f>
        <v>1</v>
      </c>
      <c r="G4099" s="5">
        <f>_xlfn.XLOOKUP(A4099,[3]!Table13456[No заказа],[3]!Table13456[Цена],"",0,1)</f>
        <v>9000</v>
      </c>
      <c r="H4099" s="2" t="str">
        <f>M01_SETTINGS!$F$2</f>
        <v>KASPI</v>
      </c>
    </row>
    <row r="4100" spans="1:8" x14ac:dyDescent="0.35">
      <c r="A4100" s="2">
        <v>482826712</v>
      </c>
      <c r="B4100" s="3">
        <f>_xlfn.XLOOKUP(A4100,[3]!Table13456[No заказа],[3]!Table13456[Дата
отправки],"",0,1)</f>
        <v>45677</v>
      </c>
      <c r="C4100" s="3"/>
      <c r="D4100" s="3"/>
      <c r="F4100" s="5">
        <f>_xlfn.XLOOKUP(A4100,[3]!Table13456[No заказа],[3]!Table13456[Количество],"",0,1)</f>
        <v>1</v>
      </c>
      <c r="G4100" s="5">
        <f>_xlfn.XLOOKUP(A4100,[3]!Table13456[No заказа],[3]!Table13456[Цена],"",0,1)</f>
        <v>8498</v>
      </c>
      <c r="H4100" s="2" t="str">
        <f>M01_SETTINGS!$F$2</f>
        <v>KASPI</v>
      </c>
    </row>
    <row r="4101" spans="1:8" x14ac:dyDescent="0.35">
      <c r="A4101" s="2">
        <v>483292428</v>
      </c>
      <c r="B4101" s="3">
        <f>_xlfn.XLOOKUP(A4101,[3]!Table13456[No заказа],[3]!Table13456[Дата
отправки],"",0,1)</f>
        <v>45677</v>
      </c>
      <c r="C4101" s="3"/>
      <c r="D4101" s="3"/>
      <c r="F4101" s="5">
        <f>_xlfn.XLOOKUP(A4101,[3]!Table13456[No заказа],[3]!Table13456[Количество],"",0,1)</f>
        <v>1</v>
      </c>
      <c r="G4101" s="5">
        <f>_xlfn.XLOOKUP(A4101,[3]!Table13456[No заказа],[3]!Table13456[Цена],"",0,1)</f>
        <v>8480</v>
      </c>
      <c r="H4101" s="2" t="str">
        <f>M01_SETTINGS!$F$2</f>
        <v>KASPI</v>
      </c>
    </row>
    <row r="4102" spans="1:8" x14ac:dyDescent="0.35">
      <c r="A4102" s="2">
        <v>482990628</v>
      </c>
      <c r="B4102" s="3">
        <f>_xlfn.XLOOKUP(A4102,[3]!Table13456[No заказа],[3]!Table13456[Дата
отправки],"",0,1)</f>
        <v>45677</v>
      </c>
      <c r="C4102" s="3"/>
      <c r="D4102" s="3"/>
      <c r="F4102" s="5">
        <f>_xlfn.XLOOKUP(A4102,[3]!Table13456[No заказа],[3]!Table13456[Количество],"",0,1)</f>
        <v>1</v>
      </c>
      <c r="G4102" s="5">
        <f>_xlfn.XLOOKUP(A4102,[3]!Table13456[No заказа],[3]!Table13456[Цена],"",0,1)</f>
        <v>8480</v>
      </c>
      <c r="H4102" s="2" t="str">
        <f>M01_SETTINGS!$F$2</f>
        <v>KASPI</v>
      </c>
    </row>
    <row r="4103" spans="1:8" x14ac:dyDescent="0.35">
      <c r="A4103" s="2">
        <v>483159710</v>
      </c>
      <c r="B4103" s="3">
        <f>_xlfn.XLOOKUP(A4103,[3]!Table13456[No заказа],[3]!Table13456[Дата
отправки],"",0,1)</f>
        <v>45677</v>
      </c>
      <c r="C4103" s="3"/>
      <c r="D4103" s="3"/>
      <c r="F4103" s="5">
        <f>_xlfn.XLOOKUP(A4103,[3]!Table13456[No заказа],[3]!Table13456[Количество],"",0,1)</f>
        <v>1</v>
      </c>
      <c r="G4103" s="5">
        <f>_xlfn.XLOOKUP(A4103,[3]!Table13456[No заказа],[3]!Table13456[Цена],"",0,1)</f>
        <v>8499</v>
      </c>
      <c r="H4103" s="2" t="str">
        <f>M01_SETTINGS!$F$2</f>
        <v>KASPI</v>
      </c>
    </row>
    <row r="4104" spans="1:8" x14ac:dyDescent="0.35">
      <c r="A4104" s="2">
        <v>483011780</v>
      </c>
      <c r="B4104" s="3">
        <f>_xlfn.XLOOKUP(A4104,[3]!Table13456[No заказа],[3]!Table13456[Дата
отправки],"",0,1)</f>
        <v>45677</v>
      </c>
      <c r="C4104" s="3"/>
      <c r="D4104" s="3"/>
      <c r="F4104" s="5">
        <f>_xlfn.XLOOKUP(A4104,[3]!Table13456[No заказа],[3]!Table13456[Количество],"",0,1)</f>
        <v>1</v>
      </c>
      <c r="G4104" s="5">
        <f>_xlfn.XLOOKUP(A4104,[3]!Table13456[No заказа],[3]!Table13456[Цена],"",0,1)</f>
        <v>11898</v>
      </c>
      <c r="H4104" s="2" t="str">
        <f>M01_SETTINGS!$F$2</f>
        <v>KASPI</v>
      </c>
    </row>
    <row r="4105" spans="1:8" x14ac:dyDescent="0.35">
      <c r="A4105" s="2">
        <v>483209666</v>
      </c>
      <c r="B4105" s="3">
        <f>_xlfn.XLOOKUP(A4105,[3]!Table13456[No заказа],[3]!Table13456[Дата
отправки],"",0,1)</f>
        <v>45677</v>
      </c>
      <c r="C4105" s="3"/>
      <c r="D4105" s="3"/>
      <c r="F4105" s="5">
        <f>_xlfn.XLOOKUP(A4105,[3]!Table13456[No заказа],[3]!Table13456[Количество],"",0,1)</f>
        <v>1</v>
      </c>
      <c r="G4105" s="5">
        <f>_xlfn.XLOOKUP(A4105,[3]!Table13456[No заказа],[3]!Table13456[Цена],"",0,1)</f>
        <v>8498</v>
      </c>
      <c r="H4105" s="2" t="str">
        <f>M01_SETTINGS!$F$2</f>
        <v>KASPI</v>
      </c>
    </row>
    <row r="4106" spans="1:8" x14ac:dyDescent="0.35">
      <c r="A4106" s="2">
        <v>483137393</v>
      </c>
      <c r="B4106" s="3">
        <f>_xlfn.XLOOKUP(A4106,[3]!Table13456[No заказа],[3]!Table13456[Дата
отправки],"",0,1)</f>
        <v>45677</v>
      </c>
      <c r="C4106" s="3"/>
      <c r="D4106" s="3"/>
      <c r="F4106" s="5">
        <f>_xlfn.XLOOKUP(A4106,[3]!Table13456[No заказа],[3]!Table13456[Количество],"",0,1)</f>
        <v>1</v>
      </c>
      <c r="G4106" s="5">
        <f>_xlfn.XLOOKUP(A4106,[3]!Table13456[No заказа],[3]!Table13456[Цена],"",0,1)</f>
        <v>8498</v>
      </c>
      <c r="H4106" s="2" t="str">
        <f>M01_SETTINGS!$F$2</f>
        <v>KASPI</v>
      </c>
    </row>
    <row r="4107" spans="1:8" x14ac:dyDescent="0.35">
      <c r="A4107" s="2">
        <v>483084513</v>
      </c>
      <c r="B4107" s="3">
        <f>_xlfn.XLOOKUP(A4107,[3]!Table13456[No заказа],[3]!Table13456[Дата
отправки],"",0,1)</f>
        <v>45677</v>
      </c>
      <c r="C4107" s="3"/>
      <c r="D4107" s="3"/>
      <c r="F4107" s="5">
        <f>_xlfn.XLOOKUP(A4107,[3]!Table13456[No заказа],[3]!Table13456[Количество],"",0,1)</f>
        <v>1</v>
      </c>
      <c r="G4107" s="5">
        <f>_xlfn.XLOOKUP(A4107,[3]!Table13456[No заказа],[3]!Table13456[Цена],"",0,1)</f>
        <v>8498</v>
      </c>
      <c r="H4107" s="2" t="str">
        <f>M01_SETTINGS!$F$2</f>
        <v>KASPI</v>
      </c>
    </row>
    <row r="4108" spans="1:8" x14ac:dyDescent="0.35">
      <c r="A4108" s="2">
        <v>482845253</v>
      </c>
      <c r="B4108" s="3">
        <f>_xlfn.XLOOKUP(A4108,[3]!Table13456[No заказа],[3]!Table13456[Дата
отправки],"",0,1)</f>
        <v>45677</v>
      </c>
      <c r="C4108" s="3"/>
      <c r="D4108" s="3"/>
      <c r="F4108" s="5">
        <f>_xlfn.XLOOKUP(A4108,[3]!Table13456[No заказа],[3]!Table13456[Количество],"",0,1)</f>
        <v>1</v>
      </c>
      <c r="G4108" s="5">
        <f>_xlfn.XLOOKUP(A4108,[3]!Table13456[No заказа],[3]!Table13456[Цена],"",0,1)</f>
        <v>8579</v>
      </c>
      <c r="H4108" s="2" t="str">
        <f>M01_SETTINGS!$F$2</f>
        <v>KASPI</v>
      </c>
    </row>
    <row r="4109" spans="1:8" x14ac:dyDescent="0.35">
      <c r="A4109" s="2">
        <v>482962102</v>
      </c>
      <c r="B4109" s="3">
        <f>_xlfn.XLOOKUP(A4109,[3]!Table13456[No заказа],[3]!Table13456[Дата
отправки],"",0,1)</f>
        <v>45677</v>
      </c>
      <c r="C4109" s="3"/>
      <c r="D4109" s="3"/>
      <c r="F4109" s="5">
        <f>_xlfn.XLOOKUP(A4109,[3]!Table13456[No заказа],[3]!Table13456[Количество],"",0,1)</f>
        <v>1</v>
      </c>
      <c r="G4109" s="5">
        <f>_xlfn.XLOOKUP(A4109,[3]!Table13456[No заказа],[3]!Table13456[Цена],"",0,1)</f>
        <v>8999</v>
      </c>
      <c r="H4109" s="2" t="str">
        <f>M01_SETTINGS!$F$2</f>
        <v>KASPI</v>
      </c>
    </row>
    <row r="4110" spans="1:8" x14ac:dyDescent="0.35">
      <c r="A4110" s="2">
        <v>482837942</v>
      </c>
      <c r="B4110" s="3">
        <f>_xlfn.XLOOKUP(A4110,[3]!Table13456[No заказа],[3]!Table13456[Дата
отправки],"",0,1)</f>
        <v>45677</v>
      </c>
      <c r="C4110" s="3"/>
      <c r="D4110" s="3"/>
      <c r="F4110" s="5">
        <f>_xlfn.XLOOKUP(A4110,[3]!Table13456[No заказа],[3]!Table13456[Количество],"",0,1)</f>
        <v>1</v>
      </c>
      <c r="G4110" s="5">
        <f>_xlfn.XLOOKUP(A4110,[3]!Table13456[No заказа],[3]!Table13456[Цена],"",0,1)</f>
        <v>8940</v>
      </c>
      <c r="H4110" s="2" t="str">
        <f>M01_SETTINGS!$F$2</f>
        <v>KASPI</v>
      </c>
    </row>
    <row r="4111" spans="1:8" x14ac:dyDescent="0.35">
      <c r="A4111" s="2">
        <v>482391236</v>
      </c>
      <c r="B4111" s="3">
        <f>_xlfn.XLOOKUP(A4111,[3]!Table13456[No заказа],[3]!Table13456[Дата
отправки],"",0,1)</f>
        <v>45677</v>
      </c>
      <c r="C4111" s="3"/>
      <c r="D4111" s="3"/>
      <c r="F4111" s="5">
        <f>_xlfn.XLOOKUP(A4111,[3]!Table13456[No заказа],[3]!Table13456[Количество],"",0,1)</f>
        <v>1</v>
      </c>
      <c r="G4111" s="5">
        <f>_xlfn.XLOOKUP(A4111,[3]!Table13456[No заказа],[3]!Table13456[Цена],"",0,1)</f>
        <v>8998</v>
      </c>
      <c r="H4111" s="2" t="str">
        <f>M01_SETTINGS!$F$2</f>
        <v>KASPI</v>
      </c>
    </row>
    <row r="4112" spans="1:8" x14ac:dyDescent="0.35">
      <c r="A4112" s="2">
        <v>483519506</v>
      </c>
      <c r="B4112" s="3">
        <f>_xlfn.XLOOKUP(A4112,[3]!Table13456[No заказа],[3]!Table13456[Дата
отправки],"",0,1)</f>
        <v>45677</v>
      </c>
      <c r="C4112" s="3"/>
      <c r="D4112" s="3"/>
      <c r="F4112" s="5">
        <f>_xlfn.XLOOKUP(A4112,[3]!Table13456[No заказа],[3]!Table13456[Количество],"",0,1)</f>
        <v>1</v>
      </c>
      <c r="G4112" s="5">
        <f>_xlfn.XLOOKUP(A4112,[3]!Table13456[No заказа],[3]!Table13456[Цена],"",0,1)</f>
        <v>9000</v>
      </c>
      <c r="H4112" s="2" t="str">
        <f>M01_SETTINGS!$F$2</f>
        <v>KASPI</v>
      </c>
    </row>
    <row r="4113" spans="1:8" x14ac:dyDescent="0.35">
      <c r="A4113" s="2">
        <v>483053197</v>
      </c>
      <c r="B4113" s="3">
        <f>_xlfn.XLOOKUP(A4113,[3]!Table13456[No заказа],[3]!Table13456[Дата
отправки],"",0,1)</f>
        <v>45677</v>
      </c>
      <c r="C4113" s="3"/>
      <c r="D4113" s="3"/>
      <c r="F4113" s="5">
        <f>_xlfn.XLOOKUP(A4113,[3]!Table13456[No заказа],[3]!Table13456[Количество],"",0,1)</f>
        <v>1</v>
      </c>
      <c r="G4113" s="5">
        <f>_xlfn.XLOOKUP(A4113,[3]!Table13456[No заказа],[3]!Table13456[Цена],"",0,1)</f>
        <v>8592</v>
      </c>
      <c r="H4113" s="2" t="str">
        <f>M01_SETTINGS!$F$2</f>
        <v>KASPI</v>
      </c>
    </row>
    <row r="4114" spans="1:8" x14ac:dyDescent="0.35">
      <c r="A4114" s="2">
        <v>482886184</v>
      </c>
      <c r="B4114" s="3">
        <f>_xlfn.XLOOKUP(A4114,[3]!Table13456[No заказа],[3]!Table13456[Дата
отправки],"",0,1)</f>
        <v>45677</v>
      </c>
      <c r="C4114" s="3"/>
      <c r="D4114" s="3"/>
      <c r="F4114" s="5">
        <f>_xlfn.XLOOKUP(A4114,[3]!Table13456[No заказа],[3]!Table13456[Количество],"",0,1)</f>
        <v>1</v>
      </c>
      <c r="G4114" s="5">
        <f>_xlfn.XLOOKUP(A4114,[3]!Table13456[No заказа],[3]!Table13456[Цена],"",0,1)</f>
        <v>8592</v>
      </c>
      <c r="H4114" s="2" t="str">
        <f>M01_SETTINGS!$F$2</f>
        <v>KASPI</v>
      </c>
    </row>
    <row r="4115" spans="1:8" x14ac:dyDescent="0.35">
      <c r="A4115" s="2">
        <v>483482966</v>
      </c>
      <c r="B4115" s="3">
        <f>_xlfn.XLOOKUP(A4115,[3]!Table13456[No заказа],[3]!Table13456[Дата
отправки],"",0,1)</f>
        <v>45677</v>
      </c>
      <c r="C4115" s="3"/>
      <c r="D4115" s="3"/>
      <c r="F4115" s="5">
        <f>_xlfn.XLOOKUP(A4115,[3]!Table13456[No заказа],[3]!Table13456[Количество],"",0,1)</f>
        <v>1</v>
      </c>
      <c r="G4115" s="5">
        <f>_xlfn.XLOOKUP(A4115,[3]!Table13456[No заказа],[3]!Table13456[Цена],"",0,1)</f>
        <v>8997</v>
      </c>
      <c r="H4115" s="2" t="str">
        <f>M01_SETTINGS!$F$2</f>
        <v>KASPI</v>
      </c>
    </row>
    <row r="4116" spans="1:8" x14ac:dyDescent="0.35">
      <c r="A4116" s="2">
        <v>482998894</v>
      </c>
      <c r="B4116" s="3">
        <f>_xlfn.XLOOKUP(A4116,[3]!Table13456[No заказа],[3]!Table13456[Дата
отправки],"",0,1)</f>
        <v>45677</v>
      </c>
      <c r="C4116" s="3"/>
      <c r="D4116" s="3"/>
      <c r="F4116" s="5">
        <f>_xlfn.XLOOKUP(A4116,[3]!Table13456[No заказа],[3]!Table13456[Количество],"",0,1)</f>
        <v>1</v>
      </c>
      <c r="G4116" s="5">
        <f>_xlfn.XLOOKUP(A4116,[3]!Table13456[No заказа],[3]!Table13456[Цена],"",0,1)</f>
        <v>8997</v>
      </c>
      <c r="H4116" s="2" t="str">
        <f>M01_SETTINGS!$F$2</f>
        <v>KASPI</v>
      </c>
    </row>
    <row r="4117" spans="1:8" x14ac:dyDescent="0.35">
      <c r="A4117" s="2">
        <v>483013814</v>
      </c>
      <c r="B4117" s="3">
        <f>_xlfn.XLOOKUP(A4117,[3]!Table13456[No заказа],[3]!Table13456[Дата
отправки],"",0,1)</f>
        <v>45677</v>
      </c>
      <c r="C4117" s="3"/>
      <c r="D4117" s="3"/>
      <c r="F4117" s="5">
        <f>_xlfn.XLOOKUP(A4117,[3]!Table13456[No заказа],[3]!Table13456[Количество],"",0,1)</f>
        <v>1</v>
      </c>
      <c r="G4117" s="5">
        <f>_xlfn.XLOOKUP(A4117,[3]!Table13456[No заказа],[3]!Table13456[Цена],"",0,1)</f>
        <v>8990</v>
      </c>
      <c r="H4117" s="2" t="str">
        <f>M01_SETTINGS!$F$2</f>
        <v>KASPI</v>
      </c>
    </row>
    <row r="4118" spans="1:8" x14ac:dyDescent="0.35">
      <c r="A4118" s="2">
        <v>483217862</v>
      </c>
      <c r="B4118" s="3">
        <f>_xlfn.XLOOKUP(A4118,[3]!Table13456[No заказа],[3]!Table13456[Дата
отправки],"",0,1)</f>
        <v>45677</v>
      </c>
      <c r="C4118" s="3"/>
      <c r="D4118" s="3"/>
      <c r="F4118" s="5">
        <f>_xlfn.XLOOKUP(A4118,[3]!Table13456[No заказа],[3]!Table13456[Количество],"",0,1)</f>
        <v>1</v>
      </c>
      <c r="G4118" s="5">
        <f>_xlfn.XLOOKUP(A4118,[3]!Table13456[No заказа],[3]!Table13456[Цена],"",0,1)</f>
        <v>8997</v>
      </c>
      <c r="H4118" s="2" t="str">
        <f>M01_SETTINGS!$F$2</f>
        <v>KASPI</v>
      </c>
    </row>
    <row r="4119" spans="1:8" x14ac:dyDescent="0.35">
      <c r="A4119" s="2">
        <v>482879749</v>
      </c>
      <c r="B4119" s="3">
        <f>_xlfn.XLOOKUP(A4119,[3]!Table13456[No заказа],[3]!Table13456[Дата
отправки],"",0,1)</f>
        <v>45677</v>
      </c>
      <c r="C4119" s="3"/>
      <c r="D4119" s="3"/>
      <c r="F4119" s="5">
        <f>_xlfn.XLOOKUP(A4119,[3]!Table13456[No заказа],[3]!Table13456[Количество],"",0,1)</f>
        <v>1</v>
      </c>
      <c r="G4119" s="5">
        <f>_xlfn.XLOOKUP(A4119,[3]!Table13456[No заказа],[3]!Table13456[Цена],"",0,1)</f>
        <v>8988</v>
      </c>
      <c r="H4119" s="2" t="str">
        <f>M01_SETTINGS!$F$2</f>
        <v>KASPI</v>
      </c>
    </row>
    <row r="4120" spans="1:8" x14ac:dyDescent="0.35">
      <c r="A4120" s="2">
        <v>483173365</v>
      </c>
      <c r="B4120" s="3">
        <f>_xlfn.XLOOKUP(A4120,[3]!Table13456[No заказа],[3]!Table13456[Дата
отправки],"",0,1)</f>
        <v>45677</v>
      </c>
      <c r="C4120" s="3"/>
      <c r="D4120" s="3"/>
      <c r="F4120" s="5">
        <f>_xlfn.XLOOKUP(A4120,[3]!Table13456[No заказа],[3]!Table13456[Количество],"",0,1)</f>
        <v>1</v>
      </c>
      <c r="G4120" s="5">
        <f>_xlfn.XLOOKUP(A4120,[3]!Table13456[No заказа],[3]!Table13456[Цена],"",0,1)</f>
        <v>8894</v>
      </c>
      <c r="H4120" s="2" t="str">
        <f>M01_SETTINGS!$F$2</f>
        <v>KASPI</v>
      </c>
    </row>
    <row r="4121" spans="1:8" x14ac:dyDescent="0.35">
      <c r="A4121" s="2">
        <v>482935986</v>
      </c>
      <c r="B4121" s="3">
        <f>_xlfn.XLOOKUP(A4121,[3]!Table13456[No заказа],[3]!Table13456[Дата
отправки],"",0,1)</f>
        <v>45677</v>
      </c>
      <c r="C4121" s="3"/>
      <c r="D4121" s="3"/>
      <c r="F4121" s="5">
        <f>_xlfn.XLOOKUP(A4121,[3]!Table13456[No заказа],[3]!Table13456[Количество],"",0,1)</f>
        <v>1</v>
      </c>
      <c r="G4121" s="5">
        <f>_xlfn.XLOOKUP(A4121,[3]!Table13456[No заказа],[3]!Table13456[Цена],"",0,1)</f>
        <v>8887</v>
      </c>
      <c r="H4121" s="2" t="str">
        <f>M01_SETTINGS!$F$2</f>
        <v>KASPI</v>
      </c>
    </row>
    <row r="4122" spans="1:8" x14ac:dyDescent="0.35">
      <c r="A4122" s="2">
        <v>483153315</v>
      </c>
      <c r="B4122" s="3">
        <f>_xlfn.XLOOKUP(A4122,[3]!Table13456[No заказа],[3]!Table13456[Дата
отправки],"",0,1)</f>
        <v>45677</v>
      </c>
      <c r="C4122" s="3"/>
      <c r="D4122" s="3"/>
      <c r="F4122" s="5">
        <f>_xlfn.XLOOKUP(A4122,[3]!Table13456[No заказа],[3]!Table13456[Количество],"",0,1)</f>
        <v>1</v>
      </c>
      <c r="G4122" s="5">
        <f>_xlfn.XLOOKUP(A4122,[3]!Table13456[No заказа],[3]!Table13456[Цена],"",0,1)</f>
        <v>8592</v>
      </c>
      <c r="H4122" s="2" t="str">
        <f>M01_SETTINGS!$F$2</f>
        <v>KASPI</v>
      </c>
    </row>
    <row r="4123" spans="1:8" x14ac:dyDescent="0.35">
      <c r="A4123" s="2">
        <v>483204956</v>
      </c>
      <c r="B4123" s="3">
        <f>_xlfn.XLOOKUP(A4123,[3]!Table13456[No заказа],[3]!Table13456[Дата
отправки],"",0,1)</f>
        <v>45677</v>
      </c>
      <c r="C4123" s="3"/>
      <c r="D4123" s="3"/>
      <c r="F4123" s="5">
        <f>_xlfn.XLOOKUP(A4123,[3]!Table13456[No заказа],[3]!Table13456[Количество],"",0,1)</f>
        <v>1</v>
      </c>
      <c r="G4123" s="5">
        <f>_xlfn.XLOOKUP(A4123,[3]!Table13456[No заказа],[3]!Table13456[Цена],"",0,1)</f>
        <v>14990</v>
      </c>
      <c r="H4123" s="2" t="str">
        <f>M01_SETTINGS!$F$2</f>
        <v>KASPI</v>
      </c>
    </row>
    <row r="4124" spans="1:8" x14ac:dyDescent="0.35">
      <c r="A4124" s="2">
        <v>482422840</v>
      </c>
      <c r="B4124" s="3">
        <f>_xlfn.XLOOKUP(A4124,[3]!Table13456[No заказа],[3]!Table13456[Дата
отправки],"",0,1)</f>
        <v>45676</v>
      </c>
      <c r="C4124" s="3"/>
      <c r="D4124" s="3"/>
      <c r="F4124" s="5">
        <f>_xlfn.XLOOKUP(A4124,[3]!Table13456[No заказа],[3]!Table13456[Количество],"",0,1)</f>
        <v>1</v>
      </c>
      <c r="G4124" s="5">
        <f>_xlfn.XLOOKUP(A4124,[3]!Table13456[No заказа],[3]!Table13456[Цена],"",0,1)</f>
        <v>8480</v>
      </c>
      <c r="H4124" s="2" t="str">
        <f>M01_SETTINGS!$F$2</f>
        <v>KASPI</v>
      </c>
    </row>
    <row r="4125" spans="1:8" x14ac:dyDescent="0.35">
      <c r="A4125" s="2">
        <v>482749455</v>
      </c>
      <c r="B4125" s="3">
        <f>_xlfn.XLOOKUP(A4125,[3]!Table13456[No заказа],[3]!Table13456[Дата
отправки],"",0,1)</f>
        <v>45676</v>
      </c>
      <c r="C4125" s="3"/>
      <c r="D4125" s="3"/>
      <c r="F4125" s="5">
        <f>_xlfn.XLOOKUP(A4125,[3]!Table13456[No заказа],[3]!Table13456[Количество],"",0,1)</f>
        <v>1</v>
      </c>
      <c r="G4125" s="5">
        <f>_xlfn.XLOOKUP(A4125,[3]!Table13456[No заказа],[3]!Table13456[Цена],"",0,1)</f>
        <v>8989</v>
      </c>
      <c r="H4125" s="2" t="str">
        <f>M01_SETTINGS!$F$2</f>
        <v>KASPI</v>
      </c>
    </row>
    <row r="4126" spans="1:8" x14ac:dyDescent="0.35">
      <c r="A4126" s="2">
        <v>482358770</v>
      </c>
      <c r="B4126" s="3">
        <f>_xlfn.XLOOKUP(A4126,[3]!Table13456[No заказа],[3]!Table13456[Дата
отправки],"",0,1)</f>
        <v>45676</v>
      </c>
      <c r="C4126" s="3"/>
      <c r="D4126" s="3"/>
      <c r="F4126" s="5">
        <f>_xlfn.XLOOKUP(A4126,[3]!Table13456[No заказа],[3]!Table13456[Количество],"",0,1)</f>
        <v>1</v>
      </c>
      <c r="G4126" s="5">
        <f>_xlfn.XLOOKUP(A4126,[3]!Table13456[No заказа],[3]!Table13456[Цена],"",0,1)</f>
        <v>8998</v>
      </c>
      <c r="H4126" s="2" t="str">
        <f>M01_SETTINGS!$F$2</f>
        <v>KASPI</v>
      </c>
    </row>
    <row r="4127" spans="1:8" x14ac:dyDescent="0.35">
      <c r="A4127" s="2">
        <v>482519467</v>
      </c>
      <c r="B4127" s="3">
        <f>_xlfn.XLOOKUP(A4127,[3]!Table13456[No заказа],[3]!Table13456[Дата
отправки],"",0,1)</f>
        <v>45676</v>
      </c>
      <c r="C4127" s="3"/>
      <c r="D4127" s="3"/>
      <c r="F4127" s="5">
        <f>_xlfn.XLOOKUP(A4127,[3]!Table13456[No заказа],[3]!Table13456[Количество],"",0,1)</f>
        <v>1</v>
      </c>
      <c r="G4127" s="5">
        <f>_xlfn.XLOOKUP(A4127,[3]!Table13456[No заказа],[3]!Table13456[Цена],"",0,1)</f>
        <v>10799</v>
      </c>
      <c r="H4127" s="2" t="str">
        <f>M01_SETTINGS!$F$2</f>
        <v>KASPI</v>
      </c>
    </row>
    <row r="4128" spans="1:8" x14ac:dyDescent="0.35">
      <c r="A4128" s="2">
        <v>482359765</v>
      </c>
      <c r="B4128" s="3">
        <f>_xlfn.XLOOKUP(A4128,[3]!Table13456[No заказа],[3]!Table13456[Дата
отправки],"",0,1)</f>
        <v>45676</v>
      </c>
      <c r="C4128" s="3"/>
      <c r="D4128" s="3"/>
      <c r="F4128" s="5">
        <f>_xlfn.XLOOKUP(A4128,[3]!Table13456[No заказа],[3]!Table13456[Количество],"",0,1)</f>
        <v>1</v>
      </c>
      <c r="G4128" s="5">
        <f>_xlfn.XLOOKUP(A4128,[3]!Table13456[No заказа],[3]!Table13456[Цена],"",0,1)</f>
        <v>8999</v>
      </c>
      <c r="H4128" s="2" t="str">
        <f>M01_SETTINGS!$F$2</f>
        <v>KASPI</v>
      </c>
    </row>
    <row r="4129" spans="1:8" x14ac:dyDescent="0.35">
      <c r="A4129" s="2">
        <v>482620390</v>
      </c>
      <c r="B4129" s="3">
        <f>_xlfn.XLOOKUP(A4129,[3]!Table13456[No заказа],[3]!Table13456[Дата
отправки],"",0,1)</f>
        <v>45676</v>
      </c>
      <c r="C4129" s="3"/>
      <c r="D4129" s="3"/>
      <c r="F4129" s="5">
        <f>_xlfn.XLOOKUP(A4129,[3]!Table13456[No заказа],[3]!Table13456[Количество],"",0,1)</f>
        <v>1</v>
      </c>
      <c r="G4129" s="5">
        <f>_xlfn.XLOOKUP(A4129,[3]!Table13456[No заказа],[3]!Table13456[Цена],"",0,1)</f>
        <v>8900</v>
      </c>
      <c r="H4129" s="2" t="str">
        <f>M01_SETTINGS!$F$2</f>
        <v>KASPI</v>
      </c>
    </row>
    <row r="4130" spans="1:8" x14ac:dyDescent="0.35">
      <c r="A4130" s="2">
        <v>482615457</v>
      </c>
      <c r="B4130" s="3">
        <f>_xlfn.XLOOKUP(A4130,[3]!Table13456[No заказа],[3]!Table13456[Дата
отправки],"",0,1)</f>
        <v>45676</v>
      </c>
      <c r="C4130" s="3"/>
      <c r="D4130" s="3"/>
      <c r="F4130" s="5">
        <f>_xlfn.XLOOKUP(A4130,[3]!Table13456[No заказа],[3]!Table13456[Количество],"",0,1)</f>
        <v>1</v>
      </c>
      <c r="G4130" s="5">
        <f>_xlfn.XLOOKUP(A4130,[3]!Table13456[No заказа],[3]!Table13456[Цена],"",0,1)</f>
        <v>8900</v>
      </c>
      <c r="H4130" s="2" t="str">
        <f>M01_SETTINGS!$F$2</f>
        <v>KASPI</v>
      </c>
    </row>
    <row r="4131" spans="1:8" x14ac:dyDescent="0.35">
      <c r="A4131" s="2">
        <v>482684147</v>
      </c>
      <c r="B4131" s="3">
        <f>_xlfn.XLOOKUP(A4131,[3]!Table13456[No заказа],[3]!Table13456[Дата
отправки],"",0,1)</f>
        <v>45676</v>
      </c>
      <c r="C4131" s="3"/>
      <c r="D4131" s="3"/>
      <c r="F4131" s="5">
        <f>_xlfn.XLOOKUP(A4131,[3]!Table13456[No заказа],[3]!Table13456[Количество],"",0,1)</f>
        <v>1</v>
      </c>
      <c r="G4131" s="5">
        <f>_xlfn.XLOOKUP(A4131,[3]!Table13456[No заказа],[3]!Table13456[Цена],"",0,1)</f>
        <v>9000</v>
      </c>
      <c r="H4131" s="2" t="str">
        <f>M01_SETTINGS!$F$2</f>
        <v>KASPI</v>
      </c>
    </row>
    <row r="4132" spans="1:8" x14ac:dyDescent="0.35">
      <c r="A4132" s="2">
        <v>482361195</v>
      </c>
      <c r="B4132" s="3">
        <f>_xlfn.XLOOKUP(A4132,[3]!Table13456[No заказа],[3]!Table13456[Дата
отправки],"",0,1)</f>
        <v>45676</v>
      </c>
      <c r="C4132" s="3"/>
      <c r="D4132" s="3"/>
      <c r="F4132" s="5">
        <f>_xlfn.XLOOKUP(A4132,[3]!Table13456[No заказа],[3]!Table13456[Количество],"",0,1)</f>
        <v>1</v>
      </c>
      <c r="G4132" s="5">
        <f>_xlfn.XLOOKUP(A4132,[3]!Table13456[No заказа],[3]!Table13456[Цена],"",0,1)</f>
        <v>9000</v>
      </c>
      <c r="H4132" s="2" t="str">
        <f>M01_SETTINGS!$F$2</f>
        <v>KASPI</v>
      </c>
    </row>
    <row r="4133" spans="1:8" x14ac:dyDescent="0.35">
      <c r="A4133" s="2">
        <v>482345925</v>
      </c>
      <c r="B4133" s="3">
        <f>_xlfn.XLOOKUP(A4133,[3]!Table13456[No заказа],[3]!Table13456[Дата
отправки],"",0,1)</f>
        <v>45676</v>
      </c>
      <c r="C4133" s="3"/>
      <c r="D4133" s="3"/>
      <c r="F4133" s="5">
        <f>_xlfn.XLOOKUP(A4133,[3]!Table13456[No заказа],[3]!Table13456[Количество],"",0,1)</f>
        <v>1</v>
      </c>
      <c r="G4133" s="5">
        <f>_xlfn.XLOOKUP(A4133,[3]!Table13456[No заказа],[3]!Table13456[Цена],"",0,1)</f>
        <v>8927</v>
      </c>
      <c r="H4133" s="2" t="str">
        <f>M01_SETTINGS!$F$2</f>
        <v>KASPI</v>
      </c>
    </row>
    <row r="4134" spans="1:8" x14ac:dyDescent="0.35">
      <c r="A4134" s="2">
        <v>482473460</v>
      </c>
      <c r="B4134" s="3">
        <f>_xlfn.XLOOKUP(A4134,[3]!Table13456[No заказа],[3]!Table13456[Дата
отправки],"",0,1)</f>
        <v>45676</v>
      </c>
      <c r="C4134" s="3"/>
      <c r="D4134" s="3"/>
      <c r="F4134" s="5">
        <f>_xlfn.XLOOKUP(A4134,[3]!Table13456[No заказа],[3]!Table13456[Количество],"",0,1)</f>
        <v>1</v>
      </c>
      <c r="G4134" s="5">
        <f>_xlfn.XLOOKUP(A4134,[3]!Table13456[No заказа],[3]!Table13456[Цена],"",0,1)</f>
        <v>8999</v>
      </c>
      <c r="H4134" s="2" t="str">
        <f>M01_SETTINGS!$F$2</f>
        <v>KASPI</v>
      </c>
    </row>
    <row r="4135" spans="1:8" x14ac:dyDescent="0.35">
      <c r="A4135" s="2">
        <v>482556208</v>
      </c>
      <c r="B4135" s="3">
        <f>_xlfn.XLOOKUP(A4135,[3]!Table13456[No заказа],[3]!Table13456[Дата
отправки],"",0,1)</f>
        <v>45676</v>
      </c>
      <c r="C4135" s="3"/>
      <c r="D4135" s="3"/>
      <c r="F4135" s="5">
        <f>_xlfn.XLOOKUP(A4135,[3]!Table13456[No заказа],[3]!Table13456[Количество],"",0,1)</f>
        <v>1</v>
      </c>
      <c r="G4135" s="5">
        <f>_xlfn.XLOOKUP(A4135,[3]!Table13456[No заказа],[3]!Table13456[Цена],"",0,1)</f>
        <v>8999</v>
      </c>
      <c r="H4135" s="2" t="str">
        <f>M01_SETTINGS!$F$2</f>
        <v>KASPI</v>
      </c>
    </row>
    <row r="4136" spans="1:8" x14ac:dyDescent="0.35">
      <c r="A4136" s="2">
        <v>482665891</v>
      </c>
      <c r="B4136" s="3">
        <f>_xlfn.XLOOKUP(A4136,[3]!Table13456[No заказа],[3]!Table13456[Дата
отправки],"",0,1)</f>
        <v>45676</v>
      </c>
      <c r="C4136" s="3"/>
      <c r="D4136" s="3"/>
      <c r="F4136" s="5">
        <f>_xlfn.XLOOKUP(A4136,[3]!Table13456[No заказа],[3]!Table13456[Количество],"",0,1)</f>
        <v>1</v>
      </c>
      <c r="G4136" s="5">
        <f>_xlfn.XLOOKUP(A4136,[3]!Table13456[No заказа],[3]!Table13456[Цена],"",0,1)</f>
        <v>8998</v>
      </c>
      <c r="H4136" s="2" t="str">
        <f>M01_SETTINGS!$F$2</f>
        <v>KASPI</v>
      </c>
    </row>
    <row r="4137" spans="1:8" x14ac:dyDescent="0.35">
      <c r="A4137" s="2">
        <v>482759882</v>
      </c>
      <c r="B4137" s="3">
        <f>_xlfn.XLOOKUP(A4137,[3]!Table13456[No заказа],[3]!Table13456[Дата
отправки],"",0,1)</f>
        <v>45676</v>
      </c>
      <c r="C4137" s="3"/>
      <c r="D4137" s="3"/>
      <c r="F4137" s="5">
        <f>_xlfn.XLOOKUP(A4137,[3]!Table13456[No заказа],[3]!Table13456[Количество],"",0,1)</f>
        <v>1</v>
      </c>
      <c r="G4137" s="5">
        <f>_xlfn.XLOOKUP(A4137,[3]!Table13456[No заказа],[3]!Table13456[Цена],"",0,1)</f>
        <v>9984</v>
      </c>
      <c r="H4137" s="2" t="str">
        <f>M01_SETTINGS!$F$2</f>
        <v>KASPI</v>
      </c>
    </row>
    <row r="4138" spans="1:8" x14ac:dyDescent="0.35">
      <c r="A4138" s="2">
        <v>482516922</v>
      </c>
      <c r="B4138" s="3">
        <f>_xlfn.XLOOKUP(A4138,[3]!Table13456[No заказа],[3]!Table13456[Дата
отправки],"",0,1)</f>
        <v>45676</v>
      </c>
      <c r="C4138" s="3"/>
      <c r="D4138" s="3"/>
      <c r="F4138" s="5">
        <f>_xlfn.XLOOKUP(A4138,[3]!Table13456[No заказа],[3]!Table13456[Количество],"",0,1)</f>
        <v>1</v>
      </c>
      <c r="G4138" s="5">
        <f>_xlfn.XLOOKUP(A4138,[3]!Table13456[No заказа],[3]!Table13456[Цена],"",0,1)</f>
        <v>10419</v>
      </c>
      <c r="H4138" s="2" t="str">
        <f>M01_SETTINGS!$F$2</f>
        <v>KASPI</v>
      </c>
    </row>
    <row r="4139" spans="1:8" x14ac:dyDescent="0.35">
      <c r="A4139" s="2">
        <v>482498797</v>
      </c>
      <c r="B4139" s="3">
        <f>_xlfn.XLOOKUP(A4139,[3]!Table13456[No заказа],[3]!Table13456[Дата
отправки],"",0,1)</f>
        <v>45676</v>
      </c>
      <c r="C4139" s="3"/>
      <c r="D4139" s="3"/>
      <c r="F4139" s="5">
        <f>_xlfn.XLOOKUP(A4139,[3]!Table13456[No заказа],[3]!Table13456[Количество],"",0,1)</f>
        <v>1</v>
      </c>
      <c r="G4139" s="5">
        <f>_xlfn.XLOOKUP(A4139,[3]!Table13456[No заказа],[3]!Table13456[Цена],"",0,1)</f>
        <v>10422</v>
      </c>
      <c r="H4139" s="2" t="str">
        <f>M01_SETTINGS!$F$2</f>
        <v>KASPI</v>
      </c>
    </row>
    <row r="4140" spans="1:8" x14ac:dyDescent="0.35">
      <c r="A4140" s="2">
        <v>482504598</v>
      </c>
      <c r="B4140" s="3">
        <f>_xlfn.XLOOKUP(A4140,[3]!Table13456[No заказа],[3]!Table13456[Дата
отправки],"",0,1)</f>
        <v>45676</v>
      </c>
      <c r="C4140" s="3"/>
      <c r="D4140" s="3"/>
      <c r="F4140" s="5">
        <f>_xlfn.XLOOKUP(A4140,[3]!Table13456[No заказа],[3]!Table13456[Количество],"",0,1)</f>
        <v>1</v>
      </c>
      <c r="G4140" s="5">
        <f>_xlfn.XLOOKUP(A4140,[3]!Table13456[No заказа],[3]!Table13456[Цена],"",0,1)</f>
        <v>8900</v>
      </c>
      <c r="H4140" s="2" t="str">
        <f>M01_SETTINGS!$F$2</f>
        <v>KASPI</v>
      </c>
    </row>
    <row r="4141" spans="1:8" x14ac:dyDescent="0.35">
      <c r="A4141" s="2">
        <v>482381072</v>
      </c>
      <c r="B4141" s="3">
        <f>_xlfn.XLOOKUP(A4141,[3]!Table13456[No заказа],[3]!Table13456[Дата
отправки],"",0,1)</f>
        <v>45676</v>
      </c>
      <c r="C4141" s="3"/>
      <c r="D4141" s="3"/>
      <c r="F4141" s="5">
        <f>_xlfn.XLOOKUP(A4141,[3]!Table13456[No заказа],[3]!Table13456[Количество],"",0,1)</f>
        <v>1</v>
      </c>
      <c r="G4141" s="5">
        <f>_xlfn.XLOOKUP(A4141,[3]!Table13456[No заказа],[3]!Table13456[Цена],"",0,1)</f>
        <v>8899</v>
      </c>
      <c r="H4141" s="2" t="str">
        <f>M01_SETTINGS!$F$2</f>
        <v>KASPI</v>
      </c>
    </row>
    <row r="4142" spans="1:8" x14ac:dyDescent="0.35">
      <c r="A4142" s="2">
        <v>482723613</v>
      </c>
      <c r="B4142" s="3">
        <f>_xlfn.XLOOKUP(A4142,[3]!Table13456[No заказа],[3]!Table13456[Дата
отправки],"",0,1)</f>
        <v>45676</v>
      </c>
      <c r="C4142" s="3"/>
      <c r="D4142" s="3"/>
      <c r="F4142" s="5">
        <f>_xlfn.XLOOKUP(A4142,[3]!Table13456[No заказа],[3]!Table13456[Количество],"",0,1)</f>
        <v>1</v>
      </c>
      <c r="G4142" s="5">
        <f>_xlfn.XLOOKUP(A4142,[3]!Table13456[No заказа],[3]!Table13456[Цена],"",0,1)</f>
        <v>9984</v>
      </c>
      <c r="H4142" s="2" t="str">
        <f>M01_SETTINGS!$F$2</f>
        <v>KASPI</v>
      </c>
    </row>
    <row r="4143" spans="1:8" x14ac:dyDescent="0.35">
      <c r="A4143" s="2">
        <v>482760558</v>
      </c>
      <c r="B4143" s="3">
        <f>_xlfn.XLOOKUP(A4143,[3]!Table13456[No заказа],[3]!Table13456[Дата
отправки],"",0,1)</f>
        <v>45676</v>
      </c>
      <c r="C4143" s="3"/>
      <c r="D4143" s="3"/>
      <c r="F4143" s="5">
        <f>_xlfn.XLOOKUP(A4143,[3]!Table13456[No заказа],[3]!Table13456[Количество],"",0,1)</f>
        <v>1</v>
      </c>
      <c r="G4143" s="5">
        <f>_xlfn.XLOOKUP(A4143,[3]!Table13456[No заказа],[3]!Table13456[Цена],"",0,1)</f>
        <v>8900</v>
      </c>
      <c r="H4143" s="2" t="str">
        <f>M01_SETTINGS!$F$2</f>
        <v>KASPI</v>
      </c>
    </row>
    <row r="4144" spans="1:8" x14ac:dyDescent="0.35">
      <c r="A4144" s="2">
        <v>482479204</v>
      </c>
      <c r="B4144" s="3">
        <f>_xlfn.XLOOKUP(A4144,[3]!Table13456[No заказа],[3]!Table13456[Дата
отправки],"",0,1)</f>
        <v>45676</v>
      </c>
      <c r="C4144" s="3"/>
      <c r="D4144" s="3"/>
      <c r="F4144" s="5">
        <f>_xlfn.XLOOKUP(A4144,[3]!Table13456[No заказа],[3]!Table13456[Количество],"",0,1)</f>
        <v>1</v>
      </c>
      <c r="G4144" s="5">
        <f>_xlfn.XLOOKUP(A4144,[3]!Table13456[No заказа],[3]!Table13456[Цена],"",0,1)</f>
        <v>14989</v>
      </c>
      <c r="H4144" s="2" t="str">
        <f>M01_SETTINGS!$F$2</f>
        <v>KASPI</v>
      </c>
    </row>
    <row r="4145" spans="1:8" x14ac:dyDescent="0.35">
      <c r="A4145" s="2">
        <v>482675112</v>
      </c>
      <c r="B4145" s="3">
        <f>_xlfn.XLOOKUP(A4145,[3]!Table13456[No заказа],[3]!Table13456[Дата
отправки],"",0,1)</f>
        <v>45676</v>
      </c>
      <c r="C4145" s="3"/>
      <c r="D4145" s="3"/>
      <c r="F4145" s="5">
        <f>_xlfn.XLOOKUP(A4145,[3]!Table13456[No заказа],[3]!Table13456[Количество],"",0,1)</f>
        <v>1</v>
      </c>
      <c r="G4145" s="5">
        <f>_xlfn.XLOOKUP(A4145,[3]!Table13456[No заказа],[3]!Table13456[Цена],"",0,1)</f>
        <v>14989</v>
      </c>
      <c r="H4145" s="2" t="str">
        <f>M01_SETTINGS!$F$2</f>
        <v>KASPI</v>
      </c>
    </row>
    <row r="4146" spans="1:8" x14ac:dyDescent="0.35">
      <c r="A4146" s="2">
        <v>482656168</v>
      </c>
      <c r="B4146" s="3">
        <f>_xlfn.XLOOKUP(A4146,[3]!Table13456[No заказа],[3]!Table13456[Дата
отправки],"",0,1)</f>
        <v>45676</v>
      </c>
      <c r="C4146" s="3"/>
      <c r="D4146" s="3"/>
      <c r="F4146" s="5">
        <f>_xlfn.XLOOKUP(A4146,[3]!Table13456[No заказа],[3]!Table13456[Количество],"",0,1)</f>
        <v>1</v>
      </c>
      <c r="G4146" s="5">
        <f>_xlfn.XLOOKUP(A4146,[3]!Table13456[No заказа],[3]!Table13456[Цена],"",0,1)</f>
        <v>8599</v>
      </c>
      <c r="H4146" s="2" t="str">
        <f>M01_SETTINGS!$F$2</f>
        <v>KASPI</v>
      </c>
    </row>
    <row r="4147" spans="1:8" x14ac:dyDescent="0.35">
      <c r="A4147" s="2">
        <v>482820956</v>
      </c>
      <c r="B4147" s="3">
        <f>_xlfn.XLOOKUP(A4147,[3]!Table13456[No заказа],[3]!Table13456[Дата
отправки],"",0,1)</f>
        <v>45676</v>
      </c>
      <c r="C4147" s="3"/>
      <c r="D4147" s="3"/>
      <c r="F4147" s="5">
        <f>_xlfn.XLOOKUP(A4147,[3]!Table13456[No заказа],[3]!Table13456[Количество],"",0,1)</f>
        <v>1</v>
      </c>
      <c r="G4147" s="5">
        <f>_xlfn.XLOOKUP(A4147,[3]!Table13456[No заказа],[3]!Table13456[Цена],"",0,1)</f>
        <v>8583</v>
      </c>
      <c r="H4147" s="2" t="str">
        <f>M01_SETTINGS!$F$2</f>
        <v>KASPI</v>
      </c>
    </row>
    <row r="4148" spans="1:8" x14ac:dyDescent="0.35">
      <c r="A4148" s="2">
        <v>482512247</v>
      </c>
      <c r="B4148" s="3">
        <f>_xlfn.XLOOKUP(A4148,[3]!Table13456[No заказа],[3]!Table13456[Дата
отправки],"",0,1)</f>
        <v>45676</v>
      </c>
      <c r="C4148" s="3"/>
      <c r="D4148" s="3"/>
      <c r="F4148" s="5">
        <f>_xlfn.XLOOKUP(A4148,[3]!Table13456[No заказа],[3]!Table13456[Количество],"",0,1)</f>
        <v>1</v>
      </c>
      <c r="G4148" s="5">
        <f>_xlfn.XLOOKUP(A4148,[3]!Table13456[No заказа],[3]!Table13456[Цена],"",0,1)</f>
        <v>10798</v>
      </c>
      <c r="H4148" s="2" t="str">
        <f>M01_SETTINGS!$F$2</f>
        <v>KASPI</v>
      </c>
    </row>
    <row r="4149" spans="1:8" x14ac:dyDescent="0.35">
      <c r="A4149" s="2">
        <v>482698197</v>
      </c>
      <c r="B4149" s="3">
        <f>_xlfn.XLOOKUP(A4149,[3]!Table13456[No заказа],[3]!Table13456[Дата
отправки],"",0,1)</f>
        <v>45676</v>
      </c>
      <c r="C4149" s="3"/>
      <c r="D4149" s="3"/>
      <c r="F4149" s="5">
        <f>_xlfn.XLOOKUP(A4149,[3]!Table13456[No заказа],[3]!Table13456[Количество],"",0,1)</f>
        <v>1</v>
      </c>
      <c r="G4149" s="5">
        <f>_xlfn.XLOOKUP(A4149,[3]!Table13456[No заказа],[3]!Table13456[Цена],"",0,1)</f>
        <v>8480</v>
      </c>
      <c r="H4149" s="2" t="str">
        <f>M01_SETTINGS!$F$2</f>
        <v>KASPI</v>
      </c>
    </row>
    <row r="4150" spans="1:8" x14ac:dyDescent="0.35">
      <c r="A4150" s="2">
        <v>482423439</v>
      </c>
      <c r="B4150" s="3">
        <f>_xlfn.XLOOKUP(A4150,[3]!Table13456[No заказа],[3]!Table13456[Дата
отправки],"",0,1)</f>
        <v>45676</v>
      </c>
      <c r="C4150" s="3"/>
      <c r="D4150" s="3"/>
      <c r="F4150" s="5">
        <f>_xlfn.XLOOKUP(A4150,[3]!Table13456[No заказа],[3]!Table13456[Количество],"",0,1)</f>
        <v>1</v>
      </c>
      <c r="G4150" s="5">
        <f>_xlfn.XLOOKUP(A4150,[3]!Table13456[No заказа],[3]!Table13456[Цена],"",0,1)</f>
        <v>8685</v>
      </c>
      <c r="H4150" s="2" t="str">
        <f>M01_SETTINGS!$F$2</f>
        <v>KASPI</v>
      </c>
    </row>
    <row r="4151" spans="1:8" x14ac:dyDescent="0.35">
      <c r="A4151" s="2">
        <v>482580544</v>
      </c>
      <c r="B4151" s="3">
        <f>_xlfn.XLOOKUP(A4151,[3]!Table13456[No заказа],[3]!Table13456[Дата
отправки],"",0,1)</f>
        <v>45676</v>
      </c>
      <c r="C4151" s="3"/>
      <c r="D4151" s="3"/>
      <c r="F4151" s="5">
        <f>_xlfn.XLOOKUP(A4151,[3]!Table13456[No заказа],[3]!Table13456[Количество],"",0,1)</f>
        <v>1</v>
      </c>
      <c r="G4151" s="5">
        <f>_xlfn.XLOOKUP(A4151,[3]!Table13456[No заказа],[3]!Table13456[Цена],"",0,1)</f>
        <v>8480</v>
      </c>
      <c r="H4151" s="2" t="str">
        <f>M01_SETTINGS!$F$2</f>
        <v>KASPI</v>
      </c>
    </row>
    <row r="4152" spans="1:8" x14ac:dyDescent="0.35">
      <c r="A4152" s="2">
        <v>482713494</v>
      </c>
      <c r="B4152" s="3">
        <f>_xlfn.XLOOKUP(A4152,[3]!Table13456[No заказа],[3]!Table13456[Дата
отправки],"",0,1)</f>
        <v>45676</v>
      </c>
      <c r="C4152" s="3"/>
      <c r="D4152" s="3"/>
      <c r="F4152" s="5">
        <f>_xlfn.XLOOKUP(A4152,[3]!Table13456[No заказа],[3]!Table13456[Количество],"",0,1)</f>
        <v>1</v>
      </c>
      <c r="G4152" s="5">
        <f>_xlfn.XLOOKUP(A4152,[3]!Table13456[No заказа],[3]!Table13456[Цена],"",0,1)</f>
        <v>8499</v>
      </c>
      <c r="H4152" s="2" t="str">
        <f>M01_SETTINGS!$F$2</f>
        <v>KASPI</v>
      </c>
    </row>
    <row r="4153" spans="1:8" x14ac:dyDescent="0.35">
      <c r="A4153" s="2">
        <v>482334405</v>
      </c>
      <c r="B4153" s="3">
        <f>_xlfn.XLOOKUP(A4153,[3]!Table13456[No заказа],[3]!Table13456[Дата
отправки],"",0,1)</f>
        <v>45676</v>
      </c>
      <c r="C4153" s="3"/>
      <c r="D4153" s="3"/>
      <c r="F4153" s="5">
        <f>_xlfn.XLOOKUP(A4153,[3]!Table13456[No заказа],[3]!Table13456[Количество],"",0,1)</f>
        <v>1</v>
      </c>
      <c r="G4153" s="5">
        <f>_xlfn.XLOOKUP(A4153,[3]!Table13456[No заказа],[3]!Table13456[Цена],"",0,1)</f>
        <v>8499</v>
      </c>
      <c r="H4153" s="2" t="str">
        <f>M01_SETTINGS!$F$2</f>
        <v>KASPI</v>
      </c>
    </row>
    <row r="4154" spans="1:8" x14ac:dyDescent="0.35">
      <c r="A4154" s="2">
        <v>482527435</v>
      </c>
      <c r="B4154" s="3">
        <f>_xlfn.XLOOKUP(A4154,[3]!Table13456[No заказа],[3]!Table13456[Дата
отправки],"",0,1)</f>
        <v>45676</v>
      </c>
      <c r="C4154" s="3"/>
      <c r="D4154" s="3"/>
      <c r="F4154" s="5">
        <f>_xlfn.XLOOKUP(A4154,[3]!Table13456[No заказа],[3]!Table13456[Количество],"",0,1)</f>
        <v>1</v>
      </c>
      <c r="G4154" s="5">
        <f>_xlfn.XLOOKUP(A4154,[3]!Table13456[No заказа],[3]!Table13456[Цена],"",0,1)</f>
        <v>8895</v>
      </c>
      <c r="H4154" s="2" t="str">
        <f>M01_SETTINGS!$F$2</f>
        <v>KASPI</v>
      </c>
    </row>
    <row r="4155" spans="1:8" x14ac:dyDescent="0.35">
      <c r="A4155" s="2">
        <v>482531289</v>
      </c>
      <c r="B4155" s="3">
        <f>_xlfn.XLOOKUP(A4155,[3]!Table13456[No заказа],[3]!Table13456[Дата
отправки],"",0,1)</f>
        <v>45676</v>
      </c>
      <c r="C4155" s="3"/>
      <c r="D4155" s="3"/>
      <c r="F4155" s="5">
        <f>_xlfn.XLOOKUP(A4155,[3]!Table13456[No заказа],[3]!Table13456[Количество],"",0,1)</f>
        <v>1</v>
      </c>
      <c r="G4155" s="5">
        <f>_xlfn.XLOOKUP(A4155,[3]!Table13456[No заказа],[3]!Table13456[Цена],"",0,1)</f>
        <v>8899</v>
      </c>
      <c r="H4155" s="2" t="str">
        <f>M01_SETTINGS!$F$2</f>
        <v>KASPI</v>
      </c>
    </row>
    <row r="4156" spans="1:8" x14ac:dyDescent="0.35">
      <c r="A4156" s="2">
        <v>482650017</v>
      </c>
      <c r="B4156" s="3">
        <f>_xlfn.XLOOKUP(A4156,[3]!Table13456[No заказа],[3]!Table13456[Дата
отправки],"",0,1)</f>
        <v>45676</v>
      </c>
      <c r="C4156" s="3"/>
      <c r="D4156" s="3"/>
      <c r="F4156" s="5">
        <f>_xlfn.XLOOKUP(A4156,[3]!Table13456[No заказа],[3]!Table13456[Количество],"",0,1)</f>
        <v>1</v>
      </c>
      <c r="G4156" s="5">
        <f>_xlfn.XLOOKUP(A4156,[3]!Table13456[No заказа],[3]!Table13456[Цена],"",0,1)</f>
        <v>8515</v>
      </c>
      <c r="H4156" s="2" t="str">
        <f>M01_SETTINGS!$F$2</f>
        <v>KASPI</v>
      </c>
    </row>
    <row r="4157" spans="1:8" x14ac:dyDescent="0.35">
      <c r="A4157" s="2">
        <v>482781699</v>
      </c>
      <c r="B4157" s="3">
        <f>_xlfn.XLOOKUP(A4157,[3]!Table13456[No заказа],[3]!Table13456[Дата
отправки],"",0,1)</f>
        <v>45676</v>
      </c>
      <c r="C4157" s="3"/>
      <c r="D4157" s="3"/>
      <c r="F4157" s="5">
        <f>_xlfn.XLOOKUP(A4157,[3]!Table13456[No заказа],[3]!Table13456[Количество],"",0,1)</f>
        <v>1</v>
      </c>
      <c r="G4157" s="5">
        <f>_xlfn.XLOOKUP(A4157,[3]!Table13456[No заказа],[3]!Table13456[Цена],"",0,1)</f>
        <v>8499</v>
      </c>
      <c r="H4157" s="2" t="str">
        <f>M01_SETTINGS!$F$2</f>
        <v>KASPI</v>
      </c>
    </row>
    <row r="4158" spans="1:8" x14ac:dyDescent="0.35">
      <c r="A4158" s="2">
        <v>482524453</v>
      </c>
      <c r="B4158" s="3">
        <f>_xlfn.XLOOKUP(A4158,[3]!Table13456[No заказа],[3]!Table13456[Дата
отправки],"",0,1)</f>
        <v>45676</v>
      </c>
      <c r="C4158" s="3"/>
      <c r="D4158" s="3"/>
      <c r="F4158" s="5">
        <f>_xlfn.XLOOKUP(A4158,[3]!Table13456[No заказа],[3]!Table13456[Количество],"",0,1)</f>
        <v>1</v>
      </c>
      <c r="G4158" s="5">
        <f>_xlfn.XLOOKUP(A4158,[3]!Table13456[No заказа],[3]!Table13456[Цена],"",0,1)</f>
        <v>8480</v>
      </c>
      <c r="H4158" s="2" t="str">
        <f>M01_SETTINGS!$F$2</f>
        <v>KASPI</v>
      </c>
    </row>
    <row r="4159" spans="1:8" x14ac:dyDescent="0.35">
      <c r="A4159" s="2">
        <v>482391236</v>
      </c>
      <c r="B4159" s="3">
        <f>_xlfn.XLOOKUP(A4159,[3]!Table13456[No заказа],[3]!Table13456[Дата
отправки],"",0,1)</f>
        <v>45677</v>
      </c>
      <c r="C4159" s="3"/>
      <c r="D4159" s="3"/>
      <c r="F4159" s="5">
        <f>_xlfn.XLOOKUP(A4159,[3]!Table13456[No заказа],[3]!Table13456[Количество],"",0,1)</f>
        <v>1</v>
      </c>
      <c r="G4159" s="5">
        <f>_xlfn.XLOOKUP(A4159,[3]!Table13456[No заказа],[3]!Table13456[Цена],"",0,1)</f>
        <v>8998</v>
      </c>
      <c r="H4159" s="2" t="str">
        <f>M01_SETTINGS!$F$2</f>
        <v>KASPI</v>
      </c>
    </row>
    <row r="4160" spans="1:8" x14ac:dyDescent="0.35">
      <c r="A4160" s="2">
        <v>482393113</v>
      </c>
      <c r="B4160" s="3">
        <f>_xlfn.XLOOKUP(A4160,[3]!Table13456[No заказа],[3]!Table13456[Дата
отправки],"",0,1)</f>
        <v>45676</v>
      </c>
      <c r="C4160" s="3"/>
      <c r="D4160" s="3"/>
      <c r="F4160" s="5">
        <f>_xlfn.XLOOKUP(A4160,[3]!Table13456[No заказа],[3]!Table13456[Количество],"",0,1)</f>
        <v>1</v>
      </c>
      <c r="G4160" s="5">
        <f>_xlfn.XLOOKUP(A4160,[3]!Table13456[No заказа],[3]!Table13456[Цена],"",0,1)</f>
        <v>8595</v>
      </c>
      <c r="H4160" s="2" t="str">
        <f>M01_SETTINGS!$F$2</f>
        <v>KASPI</v>
      </c>
    </row>
    <row r="4161" spans="1:8" x14ac:dyDescent="0.35">
      <c r="A4161" s="2">
        <v>482430236</v>
      </c>
      <c r="B4161" s="3">
        <f>_xlfn.XLOOKUP(A4161,[3]!Table13456[No заказа],[3]!Table13456[Дата
отправки],"",0,1)</f>
        <v>45676</v>
      </c>
      <c r="C4161" s="3"/>
      <c r="D4161" s="3"/>
      <c r="F4161" s="5">
        <f>_xlfn.XLOOKUP(A4161,[3]!Table13456[No заказа],[3]!Table13456[Количество],"",0,1)</f>
        <v>1</v>
      </c>
      <c r="G4161" s="5">
        <f>_xlfn.XLOOKUP(A4161,[3]!Table13456[No заказа],[3]!Table13456[Цена],"",0,1)</f>
        <v>8567</v>
      </c>
      <c r="H4161" s="2" t="str">
        <f>M01_SETTINGS!$F$2</f>
        <v>KASPI</v>
      </c>
    </row>
    <row r="4162" spans="1:8" x14ac:dyDescent="0.35">
      <c r="A4162" s="2">
        <v>482640026</v>
      </c>
      <c r="B4162" s="3">
        <f>_xlfn.XLOOKUP(A4162,[3]!Table13456[No заказа],[3]!Table13456[Дата
отправки],"",0,1)</f>
        <v>45676</v>
      </c>
      <c r="C4162" s="3"/>
      <c r="D4162" s="3"/>
      <c r="F4162" s="5">
        <f>_xlfn.XLOOKUP(A4162,[3]!Table13456[No заказа],[3]!Table13456[Количество],"",0,1)</f>
        <v>1</v>
      </c>
      <c r="G4162" s="5">
        <f>_xlfn.XLOOKUP(A4162,[3]!Table13456[No заказа],[3]!Table13456[Цена],"",0,1)</f>
        <v>9981</v>
      </c>
      <c r="H4162" s="2" t="str">
        <f>M01_SETTINGS!$F$2</f>
        <v>KASPI</v>
      </c>
    </row>
    <row r="4163" spans="1:8" x14ac:dyDescent="0.35">
      <c r="A4163" s="2">
        <v>482713287</v>
      </c>
      <c r="B4163" s="3">
        <f>_xlfn.XLOOKUP(A4163,[3]!Table13456[No заказа],[3]!Table13456[Дата
отправки],"",0,1)</f>
        <v>45676</v>
      </c>
      <c r="C4163" s="3"/>
      <c r="D4163" s="3"/>
      <c r="F4163" s="5">
        <f>_xlfn.XLOOKUP(A4163,[3]!Table13456[No заказа],[3]!Table13456[Количество],"",0,1)</f>
        <v>1</v>
      </c>
      <c r="G4163" s="5">
        <f>_xlfn.XLOOKUP(A4163,[3]!Table13456[No заказа],[3]!Table13456[Цена],"",0,1)</f>
        <v>8592</v>
      </c>
      <c r="H4163" s="2" t="str">
        <f>M01_SETTINGS!$F$2</f>
        <v>KASPI</v>
      </c>
    </row>
    <row r="4164" spans="1:8" x14ac:dyDescent="0.35">
      <c r="A4164" s="2">
        <v>482459428</v>
      </c>
      <c r="B4164" s="3">
        <f>_xlfn.XLOOKUP(A4164,[3]!Table13456[No заказа],[3]!Table13456[Дата
отправки],"",0,1)</f>
        <v>45676</v>
      </c>
      <c r="C4164" s="3"/>
      <c r="D4164" s="3"/>
      <c r="F4164" s="5">
        <f>_xlfn.XLOOKUP(A4164,[3]!Table13456[No заказа],[3]!Table13456[Количество],"",0,1)</f>
        <v>1</v>
      </c>
      <c r="G4164" s="5">
        <f>_xlfn.XLOOKUP(A4164,[3]!Table13456[No заказа],[3]!Table13456[Цена],"",0,1)</f>
        <v>8595</v>
      </c>
      <c r="H4164" s="2" t="str">
        <f>M01_SETTINGS!$F$2</f>
        <v>KASPI</v>
      </c>
    </row>
    <row r="4165" spans="1:8" x14ac:dyDescent="0.35">
      <c r="A4165" s="2">
        <v>482830719</v>
      </c>
      <c r="B4165" s="3">
        <f>_xlfn.XLOOKUP(A4165,[3]!Table13456[No заказа],[3]!Table13456[Дата
отправки],"",0,1)</f>
        <v>45676</v>
      </c>
      <c r="C4165" s="3"/>
      <c r="D4165" s="3"/>
      <c r="F4165" s="5">
        <f>_xlfn.XLOOKUP(A4165,[3]!Table13456[No заказа],[3]!Table13456[Количество],"",0,1)</f>
        <v>1</v>
      </c>
      <c r="G4165" s="5">
        <f>_xlfn.XLOOKUP(A4165,[3]!Table13456[No заказа],[3]!Table13456[Цена],"",0,1)</f>
        <v>11999</v>
      </c>
      <c r="H4165" s="2" t="str">
        <f>M01_SETTINGS!$F$2</f>
        <v>KASPI</v>
      </c>
    </row>
    <row r="4166" spans="1:8" x14ac:dyDescent="0.35">
      <c r="A4166" s="2">
        <v>482414957</v>
      </c>
      <c r="B4166" s="3">
        <f>_xlfn.XLOOKUP(A4166,[3]!Table13456[No заказа],[3]!Table13456[Дата
отправки],"",0,1)</f>
        <v>45676</v>
      </c>
      <c r="C4166" s="3"/>
      <c r="D4166" s="3"/>
      <c r="F4166" s="5">
        <f>_xlfn.XLOOKUP(A4166,[3]!Table13456[No заказа],[3]!Table13456[Количество],"",0,1)</f>
        <v>1</v>
      </c>
      <c r="G4166" s="5">
        <f>_xlfn.XLOOKUP(A4166,[3]!Table13456[No заказа],[3]!Table13456[Цена],"",0,1)</f>
        <v>8500</v>
      </c>
      <c r="H4166" s="2" t="str">
        <f>M01_SETTINGS!$F$2</f>
        <v>KASPI</v>
      </c>
    </row>
    <row r="4167" spans="1:8" x14ac:dyDescent="0.35">
      <c r="A4167" s="2">
        <v>482406208</v>
      </c>
      <c r="B4167" s="3">
        <f>_xlfn.XLOOKUP(A4167,[3]!Table13456[No заказа],[3]!Table13456[Дата
отправки],"",0,1)</f>
        <v>45676</v>
      </c>
      <c r="C4167" s="3"/>
      <c r="D4167" s="3"/>
      <c r="F4167" s="5">
        <f>_xlfn.XLOOKUP(A4167,[3]!Table13456[No заказа],[3]!Table13456[Количество],"",0,1)</f>
        <v>1</v>
      </c>
      <c r="G4167" s="5">
        <f>_xlfn.XLOOKUP(A4167,[3]!Table13456[No заказа],[3]!Table13456[Цена],"",0,1)</f>
        <v>8500</v>
      </c>
      <c r="H4167" s="2" t="str">
        <f>M01_SETTINGS!$F$2</f>
        <v>KASPI</v>
      </c>
    </row>
    <row r="4168" spans="1:8" x14ac:dyDescent="0.35">
      <c r="A4168" s="2">
        <v>482612674</v>
      </c>
      <c r="B4168" s="3">
        <f>_xlfn.XLOOKUP(A4168,[3]!Table13456[No заказа],[3]!Table13456[Дата
отправки],"",0,1)</f>
        <v>45676</v>
      </c>
      <c r="C4168" s="3"/>
      <c r="D4168" s="3"/>
      <c r="F4168" s="5">
        <f>_xlfn.XLOOKUP(A4168,[3]!Table13456[No заказа],[3]!Table13456[Количество],"",0,1)</f>
        <v>1</v>
      </c>
      <c r="G4168" s="5">
        <f>_xlfn.XLOOKUP(A4168,[3]!Table13456[No заказа],[3]!Table13456[Цена],"",0,1)</f>
        <v>8590</v>
      </c>
      <c r="H4168" s="2" t="str">
        <f>M01_SETTINGS!$F$2</f>
        <v>KASPI</v>
      </c>
    </row>
    <row r="4169" spans="1:8" x14ac:dyDescent="0.35">
      <c r="A4169" s="2">
        <v>482583272</v>
      </c>
      <c r="B4169" s="3">
        <f>_xlfn.XLOOKUP(A4169,[3]!Table13456[No заказа],[3]!Table13456[Дата
отправки],"",0,1)</f>
        <v>45676</v>
      </c>
      <c r="C4169" s="3"/>
      <c r="D4169" s="3"/>
      <c r="F4169" s="5">
        <f>_xlfn.XLOOKUP(A4169,[3]!Table13456[No заказа],[3]!Table13456[Количество],"",0,1)</f>
        <v>1</v>
      </c>
      <c r="G4169" s="5">
        <f>_xlfn.XLOOKUP(A4169,[3]!Table13456[No заказа],[3]!Table13456[Цена],"",0,1)</f>
        <v>14990</v>
      </c>
      <c r="H4169" s="2" t="str">
        <f>M01_SETTINGS!$F$2</f>
        <v>KASPI</v>
      </c>
    </row>
    <row r="4170" spans="1:8" x14ac:dyDescent="0.35">
      <c r="A4170" s="2">
        <v>482614472</v>
      </c>
      <c r="B4170" s="3">
        <f>_xlfn.XLOOKUP(A4170,[3]!Table13456[No заказа],[3]!Table13456[Дата
отправки],"",0,1)</f>
        <v>45676</v>
      </c>
      <c r="C4170" s="3"/>
      <c r="D4170" s="3"/>
      <c r="F4170" s="5">
        <f>_xlfn.XLOOKUP(A4170,[3]!Table13456[No заказа],[3]!Table13456[Количество],"",0,1)</f>
        <v>1</v>
      </c>
      <c r="G4170" s="5">
        <f>_xlfn.XLOOKUP(A4170,[3]!Table13456[No заказа],[3]!Table13456[Цена],"",0,1)</f>
        <v>14990</v>
      </c>
      <c r="H4170" s="2" t="str">
        <f>M01_SETTINGS!$F$2</f>
        <v>KASPI</v>
      </c>
    </row>
    <row r="4171" spans="1:8" x14ac:dyDescent="0.35">
      <c r="A4171" s="2">
        <v>482076269</v>
      </c>
      <c r="B4171" s="3">
        <f>_xlfn.XLOOKUP(A4171,[3]!Table13456[No заказа],[3]!Table13456[Дата
отправки],"",0,1)</f>
        <v>45675</v>
      </c>
      <c r="C4171" s="3"/>
      <c r="D4171" s="3"/>
      <c r="F4171" s="5">
        <f>_xlfn.XLOOKUP(A4171,[3]!Table13456[No заказа],[3]!Table13456[Количество],"",0,1)</f>
        <v>1</v>
      </c>
      <c r="G4171" s="5">
        <f>_xlfn.XLOOKUP(A4171,[3]!Table13456[No заказа],[3]!Table13456[Цена],"",0,1)</f>
        <v>9398</v>
      </c>
      <c r="H4171" s="2" t="str">
        <f>M01_SETTINGS!$F$2</f>
        <v>KASPI</v>
      </c>
    </row>
    <row r="4172" spans="1:8" x14ac:dyDescent="0.35">
      <c r="A4172" s="2">
        <v>482037556</v>
      </c>
      <c r="B4172" s="3">
        <f>_xlfn.XLOOKUP(A4172,[3]!Table13456[No заказа],[3]!Table13456[Дата
отправки],"",0,1)</f>
        <v>45675</v>
      </c>
      <c r="C4172" s="3"/>
      <c r="D4172" s="3"/>
      <c r="F4172" s="5">
        <f>_xlfn.XLOOKUP(A4172,[3]!Table13456[No заказа],[3]!Table13456[Количество],"",0,1)</f>
        <v>1</v>
      </c>
      <c r="G4172" s="5">
        <f>_xlfn.XLOOKUP(A4172,[3]!Table13456[No заказа],[3]!Table13456[Цена],"",0,1)</f>
        <v>8480</v>
      </c>
      <c r="H4172" s="2" t="str">
        <f>M01_SETTINGS!$F$2</f>
        <v>KASPI</v>
      </c>
    </row>
    <row r="4173" spans="1:8" x14ac:dyDescent="0.35">
      <c r="A4173" s="2">
        <v>481890246</v>
      </c>
      <c r="B4173" s="3">
        <f>_xlfn.XLOOKUP(A4173,[3]!Table13456[No заказа],[3]!Table13456[Дата
отправки],"",0,1)</f>
        <v>45675</v>
      </c>
      <c r="C4173" s="3"/>
      <c r="D4173" s="3"/>
      <c r="F4173" s="5">
        <f>_xlfn.XLOOKUP(A4173,[3]!Table13456[No заказа],[3]!Table13456[Количество],"",0,1)</f>
        <v>1</v>
      </c>
      <c r="G4173" s="5">
        <f>_xlfn.XLOOKUP(A4173,[3]!Table13456[No заказа],[3]!Table13456[Цена],"",0,1)</f>
        <v>8480</v>
      </c>
      <c r="H4173" s="2" t="str">
        <f>M01_SETTINGS!$F$2</f>
        <v>KASPI</v>
      </c>
    </row>
    <row r="4174" spans="1:8" x14ac:dyDescent="0.35">
      <c r="A4174" s="2">
        <v>482063765</v>
      </c>
      <c r="B4174" s="3">
        <f>_xlfn.XLOOKUP(A4174,[3]!Table13456[No заказа],[3]!Table13456[Дата
отправки],"",0,1)</f>
        <v>45675</v>
      </c>
      <c r="C4174" s="3"/>
      <c r="D4174" s="3"/>
      <c r="F4174" s="5">
        <f>_xlfn.XLOOKUP(A4174,[3]!Table13456[No заказа],[3]!Table13456[Количество],"",0,1)</f>
        <v>1</v>
      </c>
      <c r="G4174" s="5">
        <f>_xlfn.XLOOKUP(A4174,[3]!Table13456[No заказа],[3]!Table13456[Цена],"",0,1)</f>
        <v>8606</v>
      </c>
      <c r="H4174" s="2" t="str">
        <f>M01_SETTINGS!$F$2</f>
        <v>KASPI</v>
      </c>
    </row>
    <row r="4175" spans="1:8" x14ac:dyDescent="0.35">
      <c r="A4175" s="2">
        <v>482202858</v>
      </c>
      <c r="B4175" s="3">
        <f>_xlfn.XLOOKUP(A4175,[3]!Table13456[No заказа],[3]!Table13456[Дата
отправки],"",0,1)</f>
        <v>45675</v>
      </c>
      <c r="C4175" s="3"/>
      <c r="D4175" s="3"/>
      <c r="F4175" s="5">
        <f>_xlfn.XLOOKUP(A4175,[3]!Table13456[No заказа],[3]!Table13456[Количество],"",0,1)</f>
        <v>1</v>
      </c>
      <c r="G4175" s="5">
        <f>_xlfn.XLOOKUP(A4175,[3]!Table13456[No заказа],[3]!Table13456[Цена],"",0,1)</f>
        <v>8495</v>
      </c>
      <c r="H4175" s="2" t="str">
        <f>M01_SETTINGS!$F$2</f>
        <v>KASPI</v>
      </c>
    </row>
    <row r="4176" spans="1:8" x14ac:dyDescent="0.35">
      <c r="A4176" s="2">
        <v>482109031</v>
      </c>
      <c r="B4176" s="3">
        <f>_xlfn.XLOOKUP(A4176,[3]!Table13456[No заказа],[3]!Table13456[Дата
отправки],"",0,1)</f>
        <v>45675</v>
      </c>
      <c r="C4176" s="3"/>
      <c r="D4176" s="3"/>
      <c r="F4176" s="5">
        <f>_xlfn.XLOOKUP(A4176,[3]!Table13456[No заказа],[3]!Table13456[Количество],"",0,1)</f>
        <v>1</v>
      </c>
      <c r="G4176" s="5">
        <f>_xlfn.XLOOKUP(A4176,[3]!Table13456[No заказа],[3]!Table13456[Цена],"",0,1)</f>
        <v>8480</v>
      </c>
      <c r="H4176" s="2" t="str">
        <f>M01_SETTINGS!$F$2</f>
        <v>KASPI</v>
      </c>
    </row>
    <row r="4177" spans="1:8" x14ac:dyDescent="0.35">
      <c r="A4177" s="2">
        <v>481996304</v>
      </c>
      <c r="B4177" s="3">
        <f>_xlfn.XLOOKUP(A4177,[3]!Table13456[No заказа],[3]!Table13456[Дата
отправки],"",0,1)</f>
        <v>45675</v>
      </c>
      <c r="C4177" s="3"/>
      <c r="D4177" s="3"/>
      <c r="F4177" s="5">
        <f>_xlfn.XLOOKUP(A4177,[3]!Table13456[No заказа],[3]!Table13456[Количество],"",0,1)</f>
        <v>1</v>
      </c>
      <c r="G4177" s="5">
        <f>_xlfn.XLOOKUP(A4177,[3]!Table13456[No заказа],[3]!Table13456[Цена],"",0,1)</f>
        <v>8598</v>
      </c>
      <c r="H4177" s="2" t="str">
        <f>M01_SETTINGS!$F$2</f>
        <v>KASPI</v>
      </c>
    </row>
    <row r="4178" spans="1:8" x14ac:dyDescent="0.35">
      <c r="A4178" s="2">
        <v>482041264</v>
      </c>
      <c r="B4178" s="3">
        <f>_xlfn.XLOOKUP(A4178,[3]!Table13456[No заказа],[3]!Table13456[Дата
отправки],"",0,1)</f>
        <v>45675</v>
      </c>
      <c r="C4178" s="3"/>
      <c r="D4178" s="3"/>
      <c r="F4178" s="5">
        <f>_xlfn.XLOOKUP(A4178,[3]!Table13456[No заказа],[3]!Table13456[Количество],"",0,1)</f>
        <v>1</v>
      </c>
      <c r="G4178" s="5">
        <f>_xlfn.XLOOKUP(A4178,[3]!Table13456[No заказа],[3]!Table13456[Цена],"",0,1)</f>
        <v>8480</v>
      </c>
      <c r="H4178" s="2" t="str">
        <f>M01_SETTINGS!$F$2</f>
        <v>KASPI</v>
      </c>
    </row>
    <row r="4179" spans="1:8" x14ac:dyDescent="0.35">
      <c r="A4179" s="2">
        <v>482126980</v>
      </c>
      <c r="B4179" s="3">
        <f>_xlfn.XLOOKUP(A4179,[3]!Table13456[No заказа],[3]!Table13456[Дата
отправки],"",0,1)</f>
        <v>45675</v>
      </c>
      <c r="C4179" s="3"/>
      <c r="D4179" s="3"/>
      <c r="F4179" s="5">
        <f>_xlfn.XLOOKUP(A4179,[3]!Table13456[No заказа],[3]!Table13456[Количество],"",0,1)</f>
        <v>1</v>
      </c>
      <c r="G4179" s="5">
        <f>_xlfn.XLOOKUP(A4179,[3]!Table13456[No заказа],[3]!Table13456[Цена],"",0,1)</f>
        <v>8583</v>
      </c>
      <c r="H4179" s="2" t="str">
        <f>M01_SETTINGS!$F$2</f>
        <v>KASPI</v>
      </c>
    </row>
    <row r="4180" spans="1:8" x14ac:dyDescent="0.35">
      <c r="A4180" s="2">
        <v>482193173</v>
      </c>
      <c r="B4180" s="3">
        <f>_xlfn.XLOOKUP(A4180,[3]!Table13456[No заказа],[3]!Table13456[Дата
отправки],"",0,1)</f>
        <v>45675</v>
      </c>
      <c r="C4180" s="3"/>
      <c r="D4180" s="3"/>
      <c r="F4180" s="5">
        <f>_xlfn.XLOOKUP(A4180,[3]!Table13456[No заказа],[3]!Table13456[Количество],"",0,1)</f>
        <v>1</v>
      </c>
      <c r="G4180" s="5">
        <f>_xlfn.XLOOKUP(A4180,[3]!Table13456[No заказа],[3]!Table13456[Цена],"",0,1)</f>
        <v>8495</v>
      </c>
      <c r="H4180" s="2" t="str">
        <f>M01_SETTINGS!$F$2</f>
        <v>KASPI</v>
      </c>
    </row>
    <row r="4181" spans="1:8" x14ac:dyDescent="0.35">
      <c r="A4181" s="2">
        <v>482141772</v>
      </c>
      <c r="B4181" s="3">
        <f>_xlfn.XLOOKUP(A4181,[3]!Table13456[No заказа],[3]!Table13456[Дата
отправки],"",0,1)</f>
        <v>45675</v>
      </c>
      <c r="C4181" s="3"/>
      <c r="D4181" s="3"/>
      <c r="F4181" s="5">
        <f>_xlfn.XLOOKUP(A4181,[3]!Table13456[No заказа],[3]!Table13456[Количество],"",0,1)</f>
        <v>1</v>
      </c>
      <c r="G4181" s="5">
        <f>_xlfn.XLOOKUP(A4181,[3]!Table13456[No заказа],[3]!Table13456[Цена],"",0,1)</f>
        <v>8495</v>
      </c>
      <c r="H4181" s="2" t="str">
        <f>M01_SETTINGS!$F$2</f>
        <v>KASPI</v>
      </c>
    </row>
    <row r="4182" spans="1:8" x14ac:dyDescent="0.35">
      <c r="A4182" s="2">
        <v>482265631</v>
      </c>
      <c r="B4182" s="3">
        <f>_xlfn.XLOOKUP(A4182,[3]!Table13456[No заказа],[3]!Table13456[Дата
отправки],"",0,1)</f>
        <v>45675</v>
      </c>
      <c r="C4182" s="3"/>
      <c r="D4182" s="3"/>
      <c r="F4182" s="5">
        <f>_xlfn.XLOOKUP(A4182,[3]!Table13456[No заказа],[3]!Table13456[Количество],"",0,1)</f>
        <v>1</v>
      </c>
      <c r="G4182" s="5">
        <f>_xlfn.XLOOKUP(A4182,[3]!Table13456[No заказа],[3]!Table13456[Цена],"",0,1)</f>
        <v>8590</v>
      </c>
      <c r="H4182" s="2" t="str">
        <f>M01_SETTINGS!$F$2</f>
        <v>KASPI</v>
      </c>
    </row>
    <row r="4183" spans="1:8" x14ac:dyDescent="0.35">
      <c r="A4183" s="2">
        <v>481949731</v>
      </c>
      <c r="B4183" s="3">
        <f>_xlfn.XLOOKUP(A4183,[3]!Table13456[No заказа],[3]!Table13456[Дата
отправки],"",0,1)</f>
        <v>45675</v>
      </c>
      <c r="C4183" s="3"/>
      <c r="D4183" s="3"/>
      <c r="F4183" s="5">
        <f>_xlfn.XLOOKUP(A4183,[3]!Table13456[No заказа],[3]!Table13456[Количество],"",0,1)</f>
        <v>1</v>
      </c>
      <c r="G4183" s="5">
        <f>_xlfn.XLOOKUP(A4183,[3]!Table13456[No заказа],[3]!Table13456[Цена],"",0,1)</f>
        <v>8999</v>
      </c>
      <c r="H4183" s="2" t="str">
        <f>M01_SETTINGS!$F$2</f>
        <v>KASPI</v>
      </c>
    </row>
    <row r="4184" spans="1:8" x14ac:dyDescent="0.35">
      <c r="A4184" s="2">
        <v>481890272</v>
      </c>
      <c r="B4184" s="3">
        <f>_xlfn.XLOOKUP(A4184,[3]!Table13456[No заказа],[3]!Table13456[Дата
отправки],"",0,1)</f>
        <v>45675</v>
      </c>
      <c r="C4184" s="3"/>
      <c r="D4184" s="3"/>
      <c r="F4184" s="5">
        <f>_xlfn.XLOOKUP(A4184,[3]!Table13456[No заказа],[3]!Table13456[Количество],"",0,1)</f>
        <v>1</v>
      </c>
      <c r="G4184" s="5">
        <f>_xlfn.XLOOKUP(A4184,[3]!Table13456[No заказа],[3]!Table13456[Цена],"",0,1)</f>
        <v>8999</v>
      </c>
      <c r="H4184" s="2" t="str">
        <f>M01_SETTINGS!$F$2</f>
        <v>KASPI</v>
      </c>
    </row>
    <row r="4185" spans="1:8" x14ac:dyDescent="0.35">
      <c r="A4185" s="2">
        <v>482116996</v>
      </c>
      <c r="B4185" s="3">
        <f>_xlfn.XLOOKUP(A4185,[3]!Table13456[No заказа],[3]!Table13456[Дата
отправки],"",0,1)</f>
        <v>45675</v>
      </c>
      <c r="C4185" s="3"/>
      <c r="D4185" s="3"/>
      <c r="F4185" s="5">
        <f>_xlfn.XLOOKUP(A4185,[3]!Table13456[No заказа],[3]!Table13456[Количество],"",0,1)</f>
        <v>1</v>
      </c>
      <c r="G4185" s="5">
        <f>_xlfn.XLOOKUP(A4185,[3]!Table13456[No заказа],[3]!Table13456[Цена],"",0,1)</f>
        <v>10999</v>
      </c>
      <c r="H4185" s="2" t="str">
        <f>M01_SETTINGS!$F$2</f>
        <v>KASPI</v>
      </c>
    </row>
    <row r="4186" spans="1:8" x14ac:dyDescent="0.35">
      <c r="A4186" s="2">
        <v>481984933</v>
      </c>
      <c r="B4186" s="3">
        <f>_xlfn.XLOOKUP(A4186,[3]!Table13456[No заказа],[3]!Table13456[Дата
отправки],"",0,1)</f>
        <v>45675</v>
      </c>
      <c r="C4186" s="3"/>
      <c r="D4186" s="3"/>
      <c r="F4186" s="5">
        <f>_xlfn.XLOOKUP(A4186,[3]!Table13456[No заказа],[3]!Table13456[Количество],"",0,1)</f>
        <v>1</v>
      </c>
      <c r="G4186" s="5">
        <f>_xlfn.XLOOKUP(A4186,[3]!Table13456[No заказа],[3]!Table13456[Цена],"",0,1)</f>
        <v>8909</v>
      </c>
      <c r="H4186" s="2" t="str">
        <f>M01_SETTINGS!$F$2</f>
        <v>KASPI</v>
      </c>
    </row>
    <row r="4187" spans="1:8" x14ac:dyDescent="0.35">
      <c r="A4187" s="2">
        <v>482285442</v>
      </c>
      <c r="B4187" s="3">
        <f>_xlfn.XLOOKUP(A4187,[3]!Table13456[No заказа],[3]!Table13456[Дата
отправки],"",0,1)</f>
        <v>45675</v>
      </c>
      <c r="C4187" s="3"/>
      <c r="D4187" s="3"/>
      <c r="F4187" s="5">
        <f>_xlfn.XLOOKUP(A4187,[3]!Table13456[No заказа],[3]!Table13456[Количество],"",0,1)</f>
        <v>1</v>
      </c>
      <c r="G4187" s="5">
        <f>_xlfn.XLOOKUP(A4187,[3]!Table13456[No заказа],[3]!Table13456[Цена],"",0,1)</f>
        <v>8501</v>
      </c>
      <c r="H4187" s="2" t="str">
        <f>M01_SETTINGS!$F$2</f>
        <v>KASPI</v>
      </c>
    </row>
    <row r="4188" spans="1:8" x14ac:dyDescent="0.35">
      <c r="A4188" s="2">
        <v>482281931</v>
      </c>
      <c r="B4188" s="3">
        <f>_xlfn.XLOOKUP(A4188,[3]!Table13456[No заказа],[3]!Table13456[Дата
отправки],"",0,1)</f>
        <v>45675</v>
      </c>
      <c r="C4188" s="3"/>
      <c r="D4188" s="3"/>
      <c r="F4188" s="5">
        <f>_xlfn.XLOOKUP(A4188,[3]!Table13456[No заказа],[3]!Table13456[Количество],"",0,1)</f>
        <v>1</v>
      </c>
      <c r="G4188" s="5">
        <f>_xlfn.XLOOKUP(A4188,[3]!Table13456[No заказа],[3]!Table13456[Цена],"",0,1)</f>
        <v>8480</v>
      </c>
      <c r="H4188" s="2" t="str">
        <f>M01_SETTINGS!$F$2</f>
        <v>KASPI</v>
      </c>
    </row>
    <row r="4189" spans="1:8" x14ac:dyDescent="0.35">
      <c r="A4189" s="2">
        <v>482099649</v>
      </c>
      <c r="B4189" s="3">
        <f>_xlfn.XLOOKUP(A4189,[3]!Table13456[No заказа],[3]!Table13456[Дата
отправки],"",0,1)</f>
        <v>45675</v>
      </c>
      <c r="C4189" s="3"/>
      <c r="D4189" s="3"/>
      <c r="F4189" s="5">
        <f>_xlfn.XLOOKUP(A4189,[3]!Table13456[No заказа],[3]!Table13456[Количество],"",0,1)</f>
        <v>1</v>
      </c>
      <c r="G4189" s="5">
        <f>_xlfn.XLOOKUP(A4189,[3]!Table13456[No заказа],[3]!Table13456[Цена],"",0,1)</f>
        <v>8480</v>
      </c>
      <c r="H4189" s="2" t="str">
        <f>M01_SETTINGS!$F$2</f>
        <v>KASPI</v>
      </c>
    </row>
    <row r="4190" spans="1:8" x14ac:dyDescent="0.35">
      <c r="A4190" s="2">
        <v>482031857</v>
      </c>
      <c r="B4190" s="3">
        <f>_xlfn.XLOOKUP(A4190,[3]!Table13456[No заказа],[3]!Table13456[Дата
отправки],"",0,1)</f>
        <v>45675</v>
      </c>
      <c r="C4190" s="3"/>
      <c r="D4190" s="3"/>
      <c r="F4190" s="5">
        <f>_xlfn.XLOOKUP(A4190,[3]!Table13456[No заказа],[3]!Table13456[Количество],"",0,1)</f>
        <v>1</v>
      </c>
      <c r="G4190" s="5">
        <f>_xlfn.XLOOKUP(A4190,[3]!Table13456[No заказа],[3]!Table13456[Цена],"",0,1)</f>
        <v>8480</v>
      </c>
      <c r="H4190" s="2" t="str">
        <f>M01_SETTINGS!$F$2</f>
        <v>KASPI</v>
      </c>
    </row>
    <row r="4191" spans="1:8" x14ac:dyDescent="0.35">
      <c r="A4191" s="2">
        <v>482021495</v>
      </c>
      <c r="B4191" s="3">
        <f>_xlfn.XLOOKUP(A4191,[3]!Table13456[No заказа],[3]!Table13456[Дата
отправки],"",0,1)</f>
        <v>45675</v>
      </c>
      <c r="C4191" s="3"/>
      <c r="D4191" s="3"/>
      <c r="F4191" s="5">
        <f>_xlfn.XLOOKUP(A4191,[3]!Table13456[No заказа],[3]!Table13456[Количество],"",0,1)</f>
        <v>1</v>
      </c>
      <c r="G4191" s="5">
        <f>_xlfn.XLOOKUP(A4191,[3]!Table13456[No заказа],[3]!Table13456[Цена],"",0,1)</f>
        <v>8988</v>
      </c>
      <c r="H4191" s="2" t="str">
        <f>M01_SETTINGS!$F$2</f>
        <v>KASPI</v>
      </c>
    </row>
    <row r="4192" spans="1:8" x14ac:dyDescent="0.35">
      <c r="A4192" s="2">
        <v>482198655</v>
      </c>
      <c r="B4192" s="3">
        <f>_xlfn.XLOOKUP(A4192,[3]!Table13456[No заказа],[3]!Table13456[Дата
отправки],"",0,1)</f>
        <v>45675</v>
      </c>
      <c r="C4192" s="3"/>
      <c r="D4192" s="3"/>
      <c r="F4192" s="5">
        <f>_xlfn.XLOOKUP(A4192,[3]!Table13456[No заказа],[3]!Table13456[Количество],"",0,1)</f>
        <v>1</v>
      </c>
      <c r="G4192" s="5">
        <f>_xlfn.XLOOKUP(A4192,[3]!Table13456[No заказа],[3]!Table13456[Цена],"",0,1)</f>
        <v>8889</v>
      </c>
      <c r="H4192" s="2" t="str">
        <f>M01_SETTINGS!$F$2</f>
        <v>KASPI</v>
      </c>
    </row>
    <row r="4193" spans="1:8" x14ac:dyDescent="0.35">
      <c r="A4193" s="2">
        <v>482118282</v>
      </c>
      <c r="B4193" s="3">
        <f>_xlfn.XLOOKUP(A4193,[3]!Table13456[No заказа],[3]!Table13456[Дата
отправки],"",0,1)</f>
        <v>45675</v>
      </c>
      <c r="C4193" s="3"/>
      <c r="D4193" s="3"/>
      <c r="F4193" s="5">
        <f>_xlfn.XLOOKUP(A4193,[3]!Table13456[No заказа],[3]!Table13456[Количество],"",0,1)</f>
        <v>1</v>
      </c>
      <c r="G4193" s="5">
        <f>_xlfn.XLOOKUP(A4193,[3]!Table13456[No заказа],[3]!Table13456[Цена],"",0,1)</f>
        <v>8902</v>
      </c>
      <c r="H4193" s="2" t="str">
        <f>M01_SETTINGS!$F$2</f>
        <v>KASPI</v>
      </c>
    </row>
    <row r="4194" spans="1:8" x14ac:dyDescent="0.35">
      <c r="A4194" s="2">
        <v>482263413</v>
      </c>
      <c r="B4194" s="3">
        <f>_xlfn.XLOOKUP(A4194,[3]!Table13456[No заказа],[3]!Table13456[Дата
отправки],"",0,1)</f>
        <v>45675</v>
      </c>
      <c r="C4194" s="3"/>
      <c r="D4194" s="3"/>
      <c r="F4194" s="5">
        <f>_xlfn.XLOOKUP(A4194,[3]!Table13456[No заказа],[3]!Table13456[Количество],"",0,1)</f>
        <v>1</v>
      </c>
      <c r="G4194" s="5">
        <f>_xlfn.XLOOKUP(A4194,[3]!Table13456[No заказа],[3]!Table13456[Цена],"",0,1)</f>
        <v>8590</v>
      </c>
      <c r="H4194" s="2" t="str">
        <f>M01_SETTINGS!$F$2</f>
        <v>KASPI</v>
      </c>
    </row>
    <row r="4195" spans="1:8" x14ac:dyDescent="0.35">
      <c r="A4195" s="2">
        <v>482136327</v>
      </c>
      <c r="B4195" s="3">
        <f>_xlfn.XLOOKUP(A4195,[3]!Table13456[No заказа],[3]!Table13456[Дата
отправки],"",0,1)</f>
        <v>45675</v>
      </c>
      <c r="C4195" s="3"/>
      <c r="D4195" s="3"/>
      <c r="F4195" s="5">
        <f>_xlfn.XLOOKUP(A4195,[3]!Table13456[No заказа],[3]!Table13456[Количество],"",0,1)</f>
        <v>1</v>
      </c>
      <c r="G4195" s="5">
        <f>_xlfn.XLOOKUP(A4195,[3]!Table13456[No заказа],[3]!Table13456[Цена],"",0,1)</f>
        <v>8590</v>
      </c>
      <c r="H4195" s="2" t="str">
        <f>M01_SETTINGS!$F$2</f>
        <v>KASPI</v>
      </c>
    </row>
    <row r="4196" spans="1:8" x14ac:dyDescent="0.35">
      <c r="A4196" s="2">
        <v>482190752</v>
      </c>
      <c r="B4196" s="3">
        <f>_xlfn.XLOOKUP(A4196,[3]!Table13456[No заказа],[3]!Table13456[Дата
отправки],"",0,1)</f>
        <v>45675</v>
      </c>
      <c r="C4196" s="3"/>
      <c r="D4196" s="3"/>
      <c r="F4196" s="5">
        <f>_xlfn.XLOOKUP(A4196,[3]!Table13456[No заказа],[3]!Table13456[Количество],"",0,1)</f>
        <v>1</v>
      </c>
      <c r="G4196" s="5">
        <f>_xlfn.XLOOKUP(A4196,[3]!Table13456[No заказа],[3]!Table13456[Цена],"",0,1)</f>
        <v>8480</v>
      </c>
      <c r="H4196" s="2" t="str">
        <f>M01_SETTINGS!$F$2</f>
        <v>KASPI</v>
      </c>
    </row>
    <row r="4197" spans="1:8" x14ac:dyDescent="0.35">
      <c r="A4197" s="2">
        <v>482109280</v>
      </c>
      <c r="B4197" s="3">
        <f>_xlfn.XLOOKUP(A4197,[3]!Table13456[No заказа],[3]!Table13456[Дата
отправки],"",0,1)</f>
        <v>45675</v>
      </c>
      <c r="C4197" s="3"/>
      <c r="D4197" s="3"/>
      <c r="F4197" s="5">
        <f>_xlfn.XLOOKUP(A4197,[3]!Table13456[No заказа],[3]!Table13456[Количество],"",0,1)</f>
        <v>1</v>
      </c>
      <c r="G4197" s="5">
        <f>_xlfn.XLOOKUP(A4197,[3]!Table13456[No заказа],[3]!Table13456[Цена],"",0,1)</f>
        <v>8480</v>
      </c>
      <c r="H4197" s="2" t="str">
        <f>M01_SETTINGS!$F$2</f>
        <v>KASPI</v>
      </c>
    </row>
    <row r="4198" spans="1:8" x14ac:dyDescent="0.35">
      <c r="A4198" s="2">
        <v>481873947</v>
      </c>
      <c r="B4198" s="3">
        <f>_xlfn.XLOOKUP(A4198,[3]!Table13456[No заказа],[3]!Table13456[Дата
отправки],"",0,1)</f>
        <v>45675</v>
      </c>
      <c r="C4198" s="3"/>
      <c r="D4198" s="3"/>
      <c r="F4198" s="5">
        <f>_xlfn.XLOOKUP(A4198,[3]!Table13456[No заказа],[3]!Table13456[Количество],"",0,1)</f>
        <v>1</v>
      </c>
      <c r="G4198" s="5">
        <f>_xlfn.XLOOKUP(A4198,[3]!Table13456[No заказа],[3]!Table13456[Цена],"",0,1)</f>
        <v>8480</v>
      </c>
      <c r="H4198" s="2" t="str">
        <f>M01_SETTINGS!$F$2</f>
        <v>KASPI</v>
      </c>
    </row>
    <row r="4199" spans="1:8" x14ac:dyDescent="0.35">
      <c r="A4199" s="2">
        <v>482241787</v>
      </c>
      <c r="B4199" s="3">
        <f>_xlfn.XLOOKUP(A4199,[3]!Table13456[No заказа],[3]!Table13456[Дата
отправки],"",0,1)</f>
        <v>45675</v>
      </c>
      <c r="C4199" s="3"/>
      <c r="D4199" s="3"/>
      <c r="F4199" s="5">
        <f>_xlfn.XLOOKUP(A4199,[3]!Table13456[No заказа],[3]!Table13456[Количество],"",0,1)</f>
        <v>1</v>
      </c>
      <c r="G4199" s="5">
        <f>_xlfn.XLOOKUP(A4199,[3]!Table13456[No заказа],[3]!Table13456[Цена],"",0,1)</f>
        <v>8899</v>
      </c>
      <c r="H4199" s="2" t="str">
        <f>M01_SETTINGS!$F$2</f>
        <v>KASPI</v>
      </c>
    </row>
    <row r="4200" spans="1:8" x14ac:dyDescent="0.35">
      <c r="A4200" s="2">
        <v>481943777</v>
      </c>
      <c r="B4200" s="3">
        <f>_xlfn.XLOOKUP(A4200,[3]!Table13456[No заказа],[3]!Table13456[Дата
отправки],"",0,1)</f>
        <v>45675</v>
      </c>
      <c r="C4200" s="3"/>
      <c r="D4200" s="3"/>
      <c r="F4200" s="5">
        <f>_xlfn.XLOOKUP(A4200,[3]!Table13456[No заказа],[3]!Table13456[Количество],"",0,1)</f>
        <v>1</v>
      </c>
      <c r="G4200" s="5">
        <f>_xlfn.XLOOKUP(A4200,[3]!Table13456[No заказа],[3]!Table13456[Цена],"",0,1)</f>
        <v>9984</v>
      </c>
      <c r="H4200" s="2" t="str">
        <f>M01_SETTINGS!$F$2</f>
        <v>KASPI</v>
      </c>
    </row>
    <row r="4201" spans="1:8" x14ac:dyDescent="0.35">
      <c r="A4201" s="2">
        <v>481858879</v>
      </c>
      <c r="B4201" s="3">
        <f>_xlfn.XLOOKUP(A4201,[3]!Table13456[No заказа],[3]!Table13456[Дата
отправки],"",0,1)</f>
        <v>45675</v>
      </c>
      <c r="C4201" s="3"/>
      <c r="D4201" s="3"/>
      <c r="F4201" s="5">
        <f>_xlfn.XLOOKUP(A4201,[3]!Table13456[No заказа],[3]!Table13456[Количество],"",0,1)</f>
        <v>1</v>
      </c>
      <c r="G4201" s="5">
        <f>_xlfn.XLOOKUP(A4201,[3]!Table13456[No заказа],[3]!Table13456[Цена],"",0,1)</f>
        <v>9984</v>
      </c>
      <c r="H4201" s="2" t="str">
        <f>M01_SETTINGS!$F$2</f>
        <v>KASPI</v>
      </c>
    </row>
    <row r="4202" spans="1:8" x14ac:dyDescent="0.35">
      <c r="A4202" s="2">
        <v>482245391</v>
      </c>
      <c r="B4202" s="3">
        <f>_xlfn.XLOOKUP(A4202,[3]!Table13456[No заказа],[3]!Table13456[Дата
отправки],"",0,1)</f>
        <v>45675</v>
      </c>
      <c r="C4202" s="3"/>
      <c r="D4202" s="3"/>
      <c r="F4202" s="5">
        <f>_xlfn.XLOOKUP(A4202,[3]!Table13456[No заказа],[3]!Table13456[Количество],"",0,1)</f>
        <v>1</v>
      </c>
      <c r="G4202" s="5">
        <f>_xlfn.XLOOKUP(A4202,[3]!Table13456[No заказа],[3]!Table13456[Цена],"",0,1)</f>
        <v>8885</v>
      </c>
      <c r="H4202" s="2" t="str">
        <f>M01_SETTINGS!$F$2</f>
        <v>KASPI</v>
      </c>
    </row>
    <row r="4203" spans="1:8" x14ac:dyDescent="0.35">
      <c r="A4203" s="2">
        <v>481882560</v>
      </c>
      <c r="B4203" s="3">
        <f>_xlfn.XLOOKUP(A4203,[3]!Table13456[No заказа],[3]!Table13456[Дата
отправки],"",0,1)</f>
        <v>45675</v>
      </c>
      <c r="C4203" s="3"/>
      <c r="D4203" s="3"/>
      <c r="F4203" s="5">
        <f>_xlfn.XLOOKUP(A4203,[3]!Table13456[No заказа],[3]!Table13456[Количество],"",0,1)</f>
        <v>1</v>
      </c>
      <c r="G4203" s="5">
        <f>_xlfn.XLOOKUP(A4203,[3]!Table13456[No заказа],[3]!Table13456[Цена],"",0,1)</f>
        <v>8903</v>
      </c>
      <c r="H4203" s="2" t="str">
        <f>M01_SETTINGS!$F$2</f>
        <v>KASPI</v>
      </c>
    </row>
    <row r="4204" spans="1:8" x14ac:dyDescent="0.35">
      <c r="A4204" s="2">
        <v>482320044</v>
      </c>
      <c r="B4204" s="3">
        <f>_xlfn.XLOOKUP(A4204,[3]!Table13456[No заказа],[3]!Table13456[Дата
отправки],"",0,1)</f>
        <v>45675</v>
      </c>
      <c r="C4204" s="3"/>
      <c r="D4204" s="3"/>
      <c r="F4204" s="5">
        <f>_xlfn.XLOOKUP(A4204,[3]!Table13456[No заказа],[3]!Table13456[Количество],"",0,1)</f>
        <v>1</v>
      </c>
      <c r="G4204" s="5">
        <f>_xlfn.XLOOKUP(A4204,[3]!Table13456[No заказа],[3]!Table13456[Цена],"",0,1)</f>
        <v>14989</v>
      </c>
      <c r="H4204" s="2" t="str">
        <f>M01_SETTINGS!$F$2</f>
        <v>KASPI</v>
      </c>
    </row>
    <row r="4205" spans="1:8" x14ac:dyDescent="0.35">
      <c r="A4205" s="2">
        <v>482228362</v>
      </c>
      <c r="B4205" s="3">
        <f>_xlfn.XLOOKUP(A4205,[3]!Table13456[No заказа],[3]!Table13456[Дата
отправки],"",0,1)</f>
        <v>45675</v>
      </c>
      <c r="C4205" s="3"/>
      <c r="D4205" s="3"/>
      <c r="F4205" s="5">
        <f>_xlfn.XLOOKUP(A4205,[3]!Table13456[No заказа],[3]!Table13456[Количество],"",0,1)</f>
        <v>1</v>
      </c>
      <c r="G4205" s="5">
        <f>_xlfn.XLOOKUP(A4205,[3]!Table13456[No заказа],[3]!Table13456[Цена],"",0,1)</f>
        <v>14989</v>
      </c>
      <c r="H4205" s="2" t="str">
        <f>M01_SETTINGS!$F$2</f>
        <v>KASPI</v>
      </c>
    </row>
    <row r="4206" spans="1:8" x14ac:dyDescent="0.35">
      <c r="A4206" s="2">
        <v>482048522</v>
      </c>
      <c r="B4206" s="3">
        <f>_xlfn.XLOOKUP(A4206,[3]!Table13456[No заказа],[3]!Table13456[Дата
отправки],"",0,1)</f>
        <v>45675</v>
      </c>
      <c r="C4206" s="3"/>
      <c r="D4206" s="3"/>
      <c r="F4206" s="5">
        <f>_xlfn.XLOOKUP(A4206,[3]!Table13456[No заказа],[3]!Table13456[Количество],"",0,1)</f>
        <v>1</v>
      </c>
      <c r="G4206" s="5">
        <f>_xlfn.XLOOKUP(A4206,[3]!Table13456[No заказа],[3]!Table13456[Цена],"",0,1)</f>
        <v>14989</v>
      </c>
      <c r="H4206" s="2" t="str">
        <f>M01_SETTINGS!$F$2</f>
        <v>KASPI</v>
      </c>
    </row>
    <row r="4207" spans="1:8" x14ac:dyDescent="0.35">
      <c r="A4207" s="2">
        <v>482145651</v>
      </c>
      <c r="B4207" s="3">
        <f>_xlfn.XLOOKUP(A4207,[3]!Table13456[No заказа],[3]!Table13456[Дата
отправки],"",0,1)</f>
        <v>45675</v>
      </c>
      <c r="C4207" s="3"/>
      <c r="D4207" s="3"/>
      <c r="F4207" s="5">
        <f>_xlfn.XLOOKUP(A4207,[3]!Table13456[No заказа],[3]!Table13456[Количество],"",0,1)</f>
        <v>1</v>
      </c>
      <c r="G4207" s="5">
        <f>_xlfn.XLOOKUP(A4207,[3]!Table13456[No заказа],[3]!Table13456[Цена],"",0,1)</f>
        <v>8781</v>
      </c>
      <c r="H4207" s="2" t="str">
        <f>M01_SETTINGS!$F$2</f>
        <v>KASPI</v>
      </c>
    </row>
    <row r="4208" spans="1:8" x14ac:dyDescent="0.35">
      <c r="A4208" s="2">
        <v>482132845</v>
      </c>
      <c r="B4208" s="3">
        <f>_xlfn.XLOOKUP(A4208,[3]!Table13456[No заказа],[3]!Table13456[Дата
отправки],"",0,1)</f>
        <v>45675</v>
      </c>
      <c r="C4208" s="3"/>
      <c r="D4208" s="3"/>
      <c r="F4208" s="5">
        <f>_xlfn.XLOOKUP(A4208,[3]!Table13456[No заказа],[3]!Table13456[Количество],"",0,1)</f>
        <v>1</v>
      </c>
      <c r="G4208" s="5">
        <f>_xlfn.XLOOKUP(A4208,[3]!Table13456[No заказа],[3]!Table13456[Цена],"",0,1)</f>
        <v>8781</v>
      </c>
      <c r="H4208" s="2" t="str">
        <f>M01_SETTINGS!$F$2</f>
        <v>KASPI</v>
      </c>
    </row>
    <row r="4209" spans="1:8" x14ac:dyDescent="0.35">
      <c r="A4209" s="2">
        <v>482012412</v>
      </c>
      <c r="B4209" s="3">
        <f>_xlfn.XLOOKUP(A4209,[3]!Table13456[No заказа],[3]!Table13456[Дата
отправки],"",0,1)</f>
        <v>45675</v>
      </c>
      <c r="C4209" s="3"/>
      <c r="D4209" s="3"/>
      <c r="F4209" s="5">
        <f>_xlfn.XLOOKUP(A4209,[3]!Table13456[No заказа],[3]!Table13456[Количество],"",0,1)</f>
        <v>1</v>
      </c>
      <c r="G4209" s="5">
        <f>_xlfn.XLOOKUP(A4209,[3]!Table13456[No заказа],[3]!Table13456[Цена],"",0,1)</f>
        <v>8801</v>
      </c>
      <c r="H4209" s="2" t="str">
        <f>M01_SETTINGS!$F$2</f>
        <v>KASPI</v>
      </c>
    </row>
    <row r="4210" spans="1:8" x14ac:dyDescent="0.35">
      <c r="A4210" s="2">
        <v>482285300</v>
      </c>
      <c r="B4210" s="3">
        <f>_xlfn.XLOOKUP(A4210,[3]!Table13456[No заказа],[3]!Table13456[Дата
отправки],"",0,1)</f>
        <v>45675</v>
      </c>
      <c r="C4210" s="3"/>
      <c r="D4210" s="3"/>
      <c r="F4210" s="5">
        <f>_xlfn.XLOOKUP(A4210,[3]!Table13456[No заказа],[3]!Table13456[Количество],"",0,1)</f>
        <v>1</v>
      </c>
      <c r="G4210" s="5">
        <f>_xlfn.XLOOKUP(A4210,[3]!Table13456[No заказа],[3]!Table13456[Цена],"",0,1)</f>
        <v>7273</v>
      </c>
      <c r="H4210" s="2" t="str">
        <f>M01_SETTINGS!$F$2</f>
        <v>KASPI</v>
      </c>
    </row>
    <row r="4211" spans="1:8" x14ac:dyDescent="0.35">
      <c r="A4211" s="2">
        <v>482087152</v>
      </c>
      <c r="B4211" s="3">
        <f>_xlfn.XLOOKUP(A4211,[3]!Table13456[No заказа],[3]!Table13456[Дата
отправки],"",0,1)</f>
        <v>45675</v>
      </c>
      <c r="C4211" s="3"/>
      <c r="D4211" s="3"/>
      <c r="F4211" s="5">
        <f>_xlfn.XLOOKUP(A4211,[3]!Table13456[No заказа],[3]!Table13456[Количество],"",0,1)</f>
        <v>1</v>
      </c>
      <c r="G4211" s="5">
        <f>_xlfn.XLOOKUP(A4211,[3]!Table13456[No заказа],[3]!Table13456[Цена],"",0,1)</f>
        <v>8480</v>
      </c>
      <c r="H4211" s="2" t="str">
        <f>M01_SETTINGS!$F$2</f>
        <v>KASPI</v>
      </c>
    </row>
    <row r="4212" spans="1:8" x14ac:dyDescent="0.35">
      <c r="A4212" s="2">
        <v>482063606</v>
      </c>
      <c r="B4212" s="3">
        <f>_xlfn.XLOOKUP(A4212,[3]!Table13456[No заказа],[3]!Table13456[Дата
отправки],"",0,1)</f>
        <v>45675</v>
      </c>
      <c r="C4212" s="3"/>
      <c r="D4212" s="3"/>
      <c r="F4212" s="5">
        <f>_xlfn.XLOOKUP(A4212,[3]!Table13456[No заказа],[3]!Table13456[Количество],"",0,1)</f>
        <v>1</v>
      </c>
      <c r="G4212" s="5">
        <f>_xlfn.XLOOKUP(A4212,[3]!Table13456[No заказа],[3]!Table13456[Цена],"",0,1)</f>
        <v>10898</v>
      </c>
      <c r="H4212" s="2" t="str">
        <f>M01_SETTINGS!$F$2</f>
        <v>KASPI</v>
      </c>
    </row>
    <row r="4213" spans="1:8" x14ac:dyDescent="0.35">
      <c r="A4213" s="2">
        <v>482062290</v>
      </c>
      <c r="B4213" s="3">
        <f>_xlfn.XLOOKUP(A4213,[3]!Table13456[No заказа],[3]!Table13456[Дата
отправки],"",0,1)</f>
        <v>45675</v>
      </c>
      <c r="C4213" s="3"/>
      <c r="D4213" s="3"/>
      <c r="F4213" s="5">
        <f>_xlfn.XLOOKUP(A4213,[3]!Table13456[No заказа],[3]!Table13456[Количество],"",0,1)</f>
        <v>1</v>
      </c>
      <c r="G4213" s="5">
        <f>_xlfn.XLOOKUP(A4213,[3]!Table13456[No заказа],[3]!Table13456[Цена],"",0,1)</f>
        <v>8985</v>
      </c>
      <c r="H4213" s="2" t="str">
        <f>M01_SETTINGS!$F$2</f>
        <v>KASPI</v>
      </c>
    </row>
    <row r="4214" spans="1:8" x14ac:dyDescent="0.35">
      <c r="A4214" s="2">
        <v>482151545</v>
      </c>
      <c r="B4214" s="3">
        <f>_xlfn.XLOOKUP(A4214,[3]!Table13456[No заказа],[3]!Table13456[Дата
отправки],"",0,1)</f>
        <v>45675</v>
      </c>
      <c r="C4214" s="3"/>
      <c r="D4214" s="3"/>
      <c r="F4214" s="5">
        <f>_xlfn.XLOOKUP(A4214,[3]!Table13456[No заказа],[3]!Table13456[Количество],"",0,1)</f>
        <v>1</v>
      </c>
      <c r="G4214" s="5">
        <f>_xlfn.XLOOKUP(A4214,[3]!Table13456[No заказа],[3]!Table13456[Цена],"",0,1)</f>
        <v>8707</v>
      </c>
      <c r="H4214" s="2" t="str">
        <f>M01_SETTINGS!$F$2</f>
        <v>KASPI</v>
      </c>
    </row>
    <row r="4215" spans="1:8" x14ac:dyDescent="0.35">
      <c r="A4215" s="2">
        <v>482069546</v>
      </c>
      <c r="B4215" s="3">
        <f>_xlfn.XLOOKUP(A4215,[3]!Table13456[No заказа],[3]!Table13456[Дата
отправки],"",0,1)</f>
        <v>45675</v>
      </c>
      <c r="C4215" s="3"/>
      <c r="D4215" s="3"/>
      <c r="F4215" s="5">
        <f>_xlfn.XLOOKUP(A4215,[3]!Table13456[No заказа],[3]!Table13456[Количество],"",0,1)</f>
        <v>1</v>
      </c>
      <c r="G4215" s="5">
        <f>_xlfn.XLOOKUP(A4215,[3]!Table13456[No заказа],[3]!Table13456[Цена],"",0,1)</f>
        <v>8982</v>
      </c>
      <c r="H4215" s="2" t="str">
        <f>M01_SETTINGS!$F$2</f>
        <v>KASPI</v>
      </c>
    </row>
    <row r="4216" spans="1:8" x14ac:dyDescent="0.35">
      <c r="A4216" s="2">
        <v>482059516</v>
      </c>
      <c r="B4216" s="3">
        <f>_xlfn.XLOOKUP(A4216,[3]!Table13456[No заказа],[3]!Table13456[Дата
отправки],"",0,1)</f>
        <v>45675</v>
      </c>
      <c r="C4216" s="3"/>
      <c r="D4216" s="3"/>
      <c r="F4216" s="5">
        <f>_xlfn.XLOOKUP(A4216,[3]!Table13456[No заказа],[3]!Table13456[Количество],"",0,1)</f>
        <v>1</v>
      </c>
      <c r="G4216" s="5">
        <f>_xlfn.XLOOKUP(A4216,[3]!Table13456[No заказа],[3]!Table13456[Цена],"",0,1)</f>
        <v>9398</v>
      </c>
      <c r="H4216" s="2" t="str">
        <f>M01_SETTINGS!$F$2</f>
        <v>KASPI</v>
      </c>
    </row>
    <row r="4217" spans="1:8" x14ac:dyDescent="0.35">
      <c r="A4217" s="2">
        <v>482239416</v>
      </c>
      <c r="B4217" s="3">
        <f>_xlfn.XLOOKUP(A4217,[3]!Table13456[No заказа],[3]!Table13456[Дата
отправки],"",0,1)</f>
        <v>45675</v>
      </c>
      <c r="C4217" s="3"/>
      <c r="D4217" s="3"/>
      <c r="F4217" s="5">
        <f>_xlfn.XLOOKUP(A4217,[3]!Table13456[No заказа],[3]!Table13456[Количество],"",0,1)</f>
        <v>1</v>
      </c>
      <c r="G4217" s="5">
        <f>_xlfn.XLOOKUP(A4217,[3]!Table13456[No заказа],[3]!Table13456[Цена],"",0,1)</f>
        <v>8906</v>
      </c>
      <c r="H4217" s="2" t="str">
        <f>M01_SETTINGS!$F$2</f>
        <v>KASPI</v>
      </c>
    </row>
    <row r="4218" spans="1:8" x14ac:dyDescent="0.35">
      <c r="A4218" s="2">
        <v>481979365</v>
      </c>
      <c r="B4218" s="3">
        <f>_xlfn.XLOOKUP(A4218,[3]!Table13456[No заказа],[3]!Table13456[Дата
отправки],"",0,1)</f>
        <v>45675</v>
      </c>
      <c r="C4218" s="3"/>
      <c r="D4218" s="3"/>
      <c r="F4218" s="5">
        <f>_xlfn.XLOOKUP(A4218,[3]!Table13456[No заказа],[3]!Table13456[Количество],"",0,1)</f>
        <v>1</v>
      </c>
      <c r="G4218" s="5">
        <f>_xlfn.XLOOKUP(A4218,[3]!Table13456[No заказа],[3]!Table13456[Цена],"",0,1)</f>
        <v>8951</v>
      </c>
      <c r="H4218" s="2" t="str">
        <f>M01_SETTINGS!$F$2</f>
        <v>KASPI</v>
      </c>
    </row>
    <row r="4219" spans="1:8" x14ac:dyDescent="0.35">
      <c r="A4219" s="2">
        <v>482183471</v>
      </c>
      <c r="B4219" s="3">
        <f>_xlfn.XLOOKUP(A4219,[3]!Table13456[No заказа],[3]!Table13456[Дата
отправки],"",0,1)</f>
        <v>45675</v>
      </c>
      <c r="C4219" s="3"/>
      <c r="D4219" s="3"/>
      <c r="F4219" s="5">
        <f>_xlfn.XLOOKUP(A4219,[3]!Table13456[No заказа],[3]!Table13456[Количество],"",0,1)</f>
        <v>1</v>
      </c>
      <c r="G4219" s="5">
        <f>_xlfn.XLOOKUP(A4219,[3]!Table13456[No заказа],[3]!Table13456[Цена],"",0,1)</f>
        <v>14990</v>
      </c>
      <c r="H4219" s="2" t="str">
        <f>M01_SETTINGS!$F$2</f>
        <v>KASPI</v>
      </c>
    </row>
    <row r="4220" spans="1:8" x14ac:dyDescent="0.35">
      <c r="A4220" s="2">
        <v>481424777</v>
      </c>
      <c r="B4220" s="3">
        <f>_xlfn.XLOOKUP(A4220,[3]!Table13456[No заказа],[3]!Table13456[Дата
отправки],"",0,1)</f>
        <v>45674</v>
      </c>
      <c r="C4220" s="3"/>
      <c r="D4220" s="3"/>
      <c r="F4220" s="5">
        <f>_xlfn.XLOOKUP(A4220,[3]!Table13456[No заказа],[3]!Table13456[Количество],"",0,1)</f>
        <v>1</v>
      </c>
      <c r="G4220" s="5">
        <f>_xlfn.XLOOKUP(A4220,[3]!Table13456[No заказа],[3]!Table13456[Цена],"",0,1)</f>
        <v>8480</v>
      </c>
      <c r="H4220" s="2" t="str">
        <f>M01_SETTINGS!$F$2</f>
        <v>KASPI</v>
      </c>
    </row>
    <row r="4221" spans="1:8" x14ac:dyDescent="0.35">
      <c r="A4221" s="2">
        <v>481782876</v>
      </c>
      <c r="B4221" s="3">
        <f>_xlfn.XLOOKUP(A4221,[3]!Table13456[No заказа],[3]!Table13456[Дата
отправки],"",0,1)</f>
        <v>45674</v>
      </c>
      <c r="C4221" s="3"/>
      <c r="D4221" s="3"/>
      <c r="F4221" s="5">
        <f>_xlfn.XLOOKUP(A4221,[3]!Table13456[No заказа],[3]!Table13456[Количество],"",0,1)</f>
        <v>1</v>
      </c>
      <c r="G4221" s="5">
        <f>_xlfn.XLOOKUP(A4221,[3]!Table13456[No заказа],[3]!Table13456[Цена],"",0,1)</f>
        <v>8590</v>
      </c>
      <c r="H4221" s="2" t="str">
        <f>M01_SETTINGS!$F$2</f>
        <v>KASPI</v>
      </c>
    </row>
    <row r="4222" spans="1:8" x14ac:dyDescent="0.35">
      <c r="A4222" s="2">
        <v>481684325</v>
      </c>
      <c r="B4222" s="3">
        <f>_xlfn.XLOOKUP(A4222,[3]!Table13456[No заказа],[3]!Table13456[Дата
отправки],"",0,1)</f>
        <v>45674</v>
      </c>
      <c r="C4222" s="3"/>
      <c r="D4222" s="3"/>
      <c r="F4222" s="5">
        <f>_xlfn.XLOOKUP(A4222,[3]!Table13456[No заказа],[3]!Table13456[Количество],"",0,1)</f>
        <v>1</v>
      </c>
      <c r="G4222" s="5">
        <f>_xlfn.XLOOKUP(A4222,[3]!Table13456[No заказа],[3]!Table13456[Цена],"",0,1)</f>
        <v>8480</v>
      </c>
      <c r="H4222" s="2" t="str">
        <f>M01_SETTINGS!$F$2</f>
        <v>KASPI</v>
      </c>
    </row>
    <row r="4223" spans="1:8" x14ac:dyDescent="0.35">
      <c r="A4223" s="2">
        <v>481449662</v>
      </c>
      <c r="B4223" s="3">
        <f>_xlfn.XLOOKUP(A4223,[3]!Table13456[No заказа],[3]!Table13456[Дата
отправки],"",0,1)</f>
        <v>45674</v>
      </c>
      <c r="C4223" s="3"/>
      <c r="D4223" s="3"/>
      <c r="F4223" s="5">
        <f>_xlfn.XLOOKUP(A4223,[3]!Table13456[No заказа],[3]!Table13456[Количество],"",0,1)</f>
        <v>1</v>
      </c>
      <c r="G4223" s="5">
        <f>_xlfn.XLOOKUP(A4223,[3]!Table13456[No заказа],[3]!Table13456[Цена],"",0,1)</f>
        <v>8480</v>
      </c>
      <c r="H4223" s="2" t="str">
        <f>M01_SETTINGS!$F$2</f>
        <v>KASPI</v>
      </c>
    </row>
    <row r="4224" spans="1:8" x14ac:dyDescent="0.35">
      <c r="A4224" s="2">
        <v>481439009</v>
      </c>
      <c r="B4224" s="3">
        <f>_xlfn.XLOOKUP(A4224,[3]!Table13456[No заказа],[3]!Table13456[Дата
отправки],"",0,1)</f>
        <v>45674</v>
      </c>
      <c r="C4224" s="3"/>
      <c r="D4224" s="3"/>
      <c r="F4224" s="5">
        <f>_xlfn.XLOOKUP(A4224,[3]!Table13456[No заказа],[3]!Table13456[Количество],"",0,1)</f>
        <v>1</v>
      </c>
      <c r="G4224" s="5">
        <f>_xlfn.XLOOKUP(A4224,[3]!Table13456[No заказа],[3]!Table13456[Цена],"",0,1)</f>
        <v>8480</v>
      </c>
      <c r="H4224" s="2" t="str">
        <f>M01_SETTINGS!$F$2</f>
        <v>KASPI</v>
      </c>
    </row>
    <row r="4225" spans="1:8" x14ac:dyDescent="0.35">
      <c r="A4225" s="2">
        <v>481434889</v>
      </c>
      <c r="B4225" s="3">
        <f>_xlfn.XLOOKUP(A4225,[3]!Table13456[No заказа],[3]!Table13456[Дата
отправки],"",0,1)</f>
        <v>45674</v>
      </c>
      <c r="C4225" s="3"/>
      <c r="D4225" s="3"/>
      <c r="F4225" s="5">
        <f>_xlfn.XLOOKUP(A4225,[3]!Table13456[No заказа],[3]!Table13456[Количество],"",0,1)</f>
        <v>1</v>
      </c>
      <c r="G4225" s="5">
        <f>_xlfn.XLOOKUP(A4225,[3]!Table13456[No заказа],[3]!Table13456[Цена],"",0,1)</f>
        <v>8998</v>
      </c>
      <c r="H4225" s="2" t="str">
        <f>M01_SETTINGS!$F$2</f>
        <v>KASPI</v>
      </c>
    </row>
    <row r="4226" spans="1:8" x14ac:dyDescent="0.35">
      <c r="A4226" s="2">
        <v>481434700</v>
      </c>
      <c r="B4226" s="3">
        <f>_xlfn.XLOOKUP(A4226,[3]!Table13456[No заказа],[3]!Table13456[Дата
отправки],"",0,1)</f>
        <v>45674</v>
      </c>
      <c r="C4226" s="3"/>
      <c r="D4226" s="3"/>
      <c r="F4226" s="5">
        <f>_xlfn.XLOOKUP(A4226,[3]!Table13456[No заказа],[3]!Table13456[Количество],"",0,1)</f>
        <v>1</v>
      </c>
      <c r="G4226" s="5">
        <f>_xlfn.XLOOKUP(A4226,[3]!Table13456[No заказа],[3]!Table13456[Цена],"",0,1)</f>
        <v>8998</v>
      </c>
      <c r="H4226" s="2" t="str">
        <f>M01_SETTINGS!$F$2</f>
        <v>KASPI</v>
      </c>
    </row>
    <row r="4227" spans="1:8" x14ac:dyDescent="0.35">
      <c r="A4227" s="2">
        <v>481361089</v>
      </c>
      <c r="B4227" s="3">
        <f>_xlfn.XLOOKUP(A4227,[3]!Table13456[No заказа],[3]!Table13456[Дата
отправки],"",0,1)</f>
        <v>45674</v>
      </c>
      <c r="C4227" s="3"/>
      <c r="D4227" s="3"/>
      <c r="F4227" s="5">
        <f>_xlfn.XLOOKUP(A4227,[3]!Table13456[No заказа],[3]!Table13456[Количество],"",0,1)</f>
        <v>1</v>
      </c>
      <c r="G4227" s="5">
        <f>_xlfn.XLOOKUP(A4227,[3]!Table13456[No заказа],[3]!Table13456[Цена],"",0,1)</f>
        <v>8998</v>
      </c>
      <c r="H4227" s="2" t="str">
        <f>M01_SETTINGS!$F$2</f>
        <v>KASPI</v>
      </c>
    </row>
    <row r="4228" spans="1:8" x14ac:dyDescent="0.35">
      <c r="A4228" s="2">
        <v>481641478</v>
      </c>
      <c r="B4228" s="3">
        <f>_xlfn.XLOOKUP(A4228,[3]!Table13456[No заказа],[3]!Table13456[Дата
отправки],"",0,1)</f>
        <v>45674</v>
      </c>
      <c r="C4228" s="3"/>
      <c r="D4228" s="3"/>
      <c r="F4228" s="5">
        <f>_xlfn.XLOOKUP(A4228,[3]!Table13456[No заказа],[3]!Table13456[Количество],"",0,1)</f>
        <v>1</v>
      </c>
      <c r="G4228" s="5">
        <f>_xlfn.XLOOKUP(A4228,[3]!Table13456[No заказа],[3]!Table13456[Цена],"",0,1)</f>
        <v>10897</v>
      </c>
      <c r="H4228" s="2" t="str">
        <f>M01_SETTINGS!$F$2</f>
        <v>KASPI</v>
      </c>
    </row>
    <row r="4229" spans="1:8" x14ac:dyDescent="0.35">
      <c r="A4229" s="2">
        <v>481823342</v>
      </c>
      <c r="B4229" s="3">
        <f>_xlfn.XLOOKUP(A4229,[3]!Table13456[No заказа],[3]!Table13456[Дата
отправки],"",0,1)</f>
        <v>45674</v>
      </c>
      <c r="C4229" s="3"/>
      <c r="D4229" s="3"/>
      <c r="F4229" s="5">
        <f>_xlfn.XLOOKUP(A4229,[3]!Table13456[No заказа],[3]!Table13456[Количество],"",0,1)</f>
        <v>1</v>
      </c>
      <c r="G4229" s="5">
        <f>_xlfn.XLOOKUP(A4229,[3]!Table13456[No заказа],[3]!Table13456[Цена],"",0,1)</f>
        <v>9984</v>
      </c>
      <c r="H4229" s="2" t="str">
        <f>M01_SETTINGS!$F$2</f>
        <v>KASPI</v>
      </c>
    </row>
    <row r="4230" spans="1:8" x14ac:dyDescent="0.35">
      <c r="A4230" s="2">
        <v>481642082</v>
      </c>
      <c r="B4230" s="3">
        <f>_xlfn.XLOOKUP(A4230,[3]!Table13456[No заказа],[3]!Table13456[Дата
отправки],"",0,1)</f>
        <v>45674</v>
      </c>
      <c r="C4230" s="3"/>
      <c r="D4230" s="3"/>
      <c r="F4230" s="5">
        <f>_xlfn.XLOOKUP(A4230,[3]!Table13456[No заказа],[3]!Table13456[Количество],"",0,1)</f>
        <v>1</v>
      </c>
      <c r="G4230" s="5">
        <f>_xlfn.XLOOKUP(A4230,[3]!Table13456[No заказа],[3]!Table13456[Цена],"",0,1)</f>
        <v>8480</v>
      </c>
      <c r="H4230" s="2" t="str">
        <f>M01_SETTINGS!$F$2</f>
        <v>KASPI</v>
      </c>
    </row>
    <row r="4231" spans="1:8" x14ac:dyDescent="0.35">
      <c r="A4231" s="2">
        <v>481541292</v>
      </c>
      <c r="B4231" s="3">
        <f>_xlfn.XLOOKUP(A4231,[3]!Table13456[No заказа],[3]!Table13456[Дата
отправки],"",0,1)</f>
        <v>45674</v>
      </c>
      <c r="C4231" s="3"/>
      <c r="D4231" s="3"/>
      <c r="F4231" s="5">
        <f>_xlfn.XLOOKUP(A4231,[3]!Table13456[No заказа],[3]!Table13456[Количество],"",0,1)</f>
        <v>1</v>
      </c>
      <c r="G4231" s="5">
        <f>_xlfn.XLOOKUP(A4231,[3]!Table13456[No заказа],[3]!Table13456[Цена],"",0,1)</f>
        <v>8970</v>
      </c>
      <c r="H4231" s="2" t="str">
        <f>M01_SETTINGS!$F$2</f>
        <v>KASPI</v>
      </c>
    </row>
    <row r="4232" spans="1:8" x14ac:dyDescent="0.35">
      <c r="A4232" s="2">
        <v>481686363</v>
      </c>
      <c r="B4232" s="3">
        <f>_xlfn.XLOOKUP(A4232,[3]!Table13456[No заказа],[3]!Table13456[Дата
отправки],"",0,1)</f>
        <v>45674</v>
      </c>
      <c r="C4232" s="3"/>
      <c r="D4232" s="3"/>
      <c r="F4232" s="5">
        <f>_xlfn.XLOOKUP(A4232,[3]!Table13456[No заказа],[3]!Table13456[Количество],"",0,1)</f>
        <v>1</v>
      </c>
      <c r="G4232" s="5">
        <f>_xlfn.XLOOKUP(A4232,[3]!Table13456[No заказа],[3]!Table13456[Цена],"",0,1)</f>
        <v>9398</v>
      </c>
      <c r="H4232" s="2" t="str">
        <f>M01_SETTINGS!$F$2</f>
        <v>KASPI</v>
      </c>
    </row>
    <row r="4233" spans="1:8" x14ac:dyDescent="0.35">
      <c r="A4233" s="2">
        <v>481590925</v>
      </c>
      <c r="B4233" s="3">
        <f>_xlfn.XLOOKUP(A4233,[3]!Table13456[No заказа],[3]!Table13456[Дата
отправки],"",0,1)</f>
        <v>45674</v>
      </c>
      <c r="C4233" s="3"/>
      <c r="D4233" s="3"/>
      <c r="F4233" s="5">
        <f>_xlfn.XLOOKUP(A4233,[3]!Table13456[No заказа],[3]!Table13456[Количество],"",0,1)</f>
        <v>1</v>
      </c>
      <c r="G4233" s="5">
        <f>_xlfn.XLOOKUP(A4233,[3]!Table13456[No заказа],[3]!Table13456[Цена],"",0,1)</f>
        <v>8480</v>
      </c>
      <c r="H4233" s="2" t="str">
        <f>M01_SETTINGS!$F$2</f>
        <v>KASPI</v>
      </c>
    </row>
    <row r="4234" spans="1:8" x14ac:dyDescent="0.35">
      <c r="A4234" s="2">
        <v>481483866</v>
      </c>
      <c r="B4234" s="3">
        <f>_xlfn.XLOOKUP(A4234,[3]!Table13456[No заказа],[3]!Table13456[Дата
отправки],"",0,1)</f>
        <v>45674</v>
      </c>
      <c r="C4234" s="3"/>
      <c r="D4234" s="3"/>
      <c r="F4234" s="5">
        <f>_xlfn.XLOOKUP(A4234,[3]!Table13456[No заказа],[3]!Table13456[Количество],"",0,1)</f>
        <v>1</v>
      </c>
      <c r="G4234" s="5">
        <f>_xlfn.XLOOKUP(A4234,[3]!Table13456[No заказа],[3]!Table13456[Цена],"",0,1)</f>
        <v>8480</v>
      </c>
      <c r="H4234" s="2" t="str">
        <f>M01_SETTINGS!$F$2</f>
        <v>KASPI</v>
      </c>
    </row>
    <row r="4235" spans="1:8" x14ac:dyDescent="0.35">
      <c r="A4235" s="2">
        <v>481537200</v>
      </c>
      <c r="B4235" s="3">
        <f>_xlfn.XLOOKUP(A4235,[3]!Table13456[No заказа],[3]!Table13456[Дата
отправки],"",0,1)</f>
        <v>45674</v>
      </c>
      <c r="C4235" s="3"/>
      <c r="D4235" s="3"/>
      <c r="F4235" s="5">
        <f>_xlfn.XLOOKUP(A4235,[3]!Table13456[No заказа],[3]!Table13456[Количество],"",0,1)</f>
        <v>1</v>
      </c>
      <c r="G4235" s="5">
        <f>_xlfn.XLOOKUP(A4235,[3]!Table13456[No заказа],[3]!Table13456[Цена],"",0,1)</f>
        <v>8895</v>
      </c>
      <c r="H4235" s="2" t="str">
        <f>M01_SETTINGS!$F$2</f>
        <v>KASPI</v>
      </c>
    </row>
    <row r="4236" spans="1:8" x14ac:dyDescent="0.35">
      <c r="A4236" s="2">
        <v>481322682</v>
      </c>
      <c r="B4236" s="3">
        <f>_xlfn.XLOOKUP(A4236,[3]!Table13456[No заказа],[3]!Table13456[Дата
отправки],"",0,1)</f>
        <v>45674</v>
      </c>
      <c r="C4236" s="3"/>
      <c r="D4236" s="3"/>
      <c r="F4236" s="5">
        <f>_xlfn.XLOOKUP(A4236,[3]!Table13456[No заказа],[3]!Table13456[Количество],"",0,1)</f>
        <v>1</v>
      </c>
      <c r="G4236" s="5">
        <f>_xlfn.XLOOKUP(A4236,[3]!Table13456[No заказа],[3]!Table13456[Цена],"",0,1)</f>
        <v>8919</v>
      </c>
      <c r="H4236" s="2" t="str">
        <f>M01_SETTINGS!$F$2</f>
        <v>KASPI</v>
      </c>
    </row>
    <row r="4237" spans="1:8" x14ac:dyDescent="0.35">
      <c r="A4237" s="2">
        <v>481577795</v>
      </c>
      <c r="B4237" s="3">
        <f>_xlfn.XLOOKUP(A4237,[3]!Table13456[No заказа],[3]!Table13456[Дата
отправки],"",0,1)</f>
        <v>45674</v>
      </c>
      <c r="C4237" s="3"/>
      <c r="D4237" s="3"/>
      <c r="F4237" s="5">
        <f>_xlfn.XLOOKUP(A4237,[3]!Table13456[No заказа],[3]!Table13456[Количество],"",0,1)</f>
        <v>1</v>
      </c>
      <c r="G4237" s="5">
        <f>_xlfn.XLOOKUP(A4237,[3]!Table13456[No заказа],[3]!Table13456[Цена],"",0,1)</f>
        <v>8899</v>
      </c>
      <c r="H4237" s="2" t="str">
        <f>M01_SETTINGS!$F$2</f>
        <v>KASPI</v>
      </c>
    </row>
    <row r="4238" spans="1:8" x14ac:dyDescent="0.35">
      <c r="A4238" s="2">
        <v>481542300</v>
      </c>
      <c r="B4238" s="3">
        <f>_xlfn.XLOOKUP(A4238,[3]!Table13456[No заказа],[3]!Table13456[Дата
отправки],"",0,1)</f>
        <v>45674</v>
      </c>
      <c r="C4238" s="3"/>
      <c r="D4238" s="3"/>
      <c r="F4238" s="5">
        <f>_xlfn.XLOOKUP(A4238,[3]!Table13456[No заказа],[3]!Table13456[Количество],"",0,1)</f>
        <v>1</v>
      </c>
      <c r="G4238" s="5">
        <f>_xlfn.XLOOKUP(A4238,[3]!Table13456[No заказа],[3]!Table13456[Цена],"",0,1)</f>
        <v>8899</v>
      </c>
      <c r="H4238" s="2" t="str">
        <f>M01_SETTINGS!$F$2</f>
        <v>KASPI</v>
      </c>
    </row>
    <row r="4239" spans="1:8" x14ac:dyDescent="0.35">
      <c r="A4239" s="2">
        <v>481595873</v>
      </c>
      <c r="B4239" s="3">
        <f>_xlfn.XLOOKUP(A4239,[3]!Table13456[No заказа],[3]!Table13456[Дата
отправки],"",0,1)</f>
        <v>45674</v>
      </c>
      <c r="C4239" s="3"/>
      <c r="D4239" s="3"/>
      <c r="F4239" s="5">
        <f>_xlfn.XLOOKUP(A4239,[3]!Table13456[No заказа],[3]!Table13456[Количество],"",0,1)</f>
        <v>1</v>
      </c>
      <c r="G4239" s="5">
        <f>_xlfn.XLOOKUP(A4239,[3]!Table13456[No заказа],[3]!Table13456[Цена],"",0,1)</f>
        <v>8495</v>
      </c>
      <c r="H4239" s="2" t="str">
        <f>M01_SETTINGS!$F$2</f>
        <v>KASPI</v>
      </c>
    </row>
    <row r="4240" spans="1:8" x14ac:dyDescent="0.35">
      <c r="A4240" s="2">
        <v>481417308</v>
      </c>
      <c r="B4240" s="3">
        <f>_xlfn.XLOOKUP(A4240,[3]!Table13456[No заказа],[3]!Table13456[Дата
отправки],"",0,1)</f>
        <v>45674</v>
      </c>
      <c r="C4240" s="3"/>
      <c r="D4240" s="3"/>
      <c r="F4240" s="5">
        <f>_xlfn.XLOOKUP(A4240,[3]!Table13456[No заказа],[3]!Table13456[Количество],"",0,1)</f>
        <v>1</v>
      </c>
      <c r="G4240" s="5">
        <f>_xlfn.XLOOKUP(A4240,[3]!Table13456[No заказа],[3]!Table13456[Цена],"",0,1)</f>
        <v>8495</v>
      </c>
      <c r="H4240" s="2" t="str">
        <f>M01_SETTINGS!$F$2</f>
        <v>KASPI</v>
      </c>
    </row>
    <row r="4241" spans="1:8" x14ac:dyDescent="0.35">
      <c r="A4241" s="2">
        <v>481443141</v>
      </c>
      <c r="B4241" s="3">
        <f>_xlfn.XLOOKUP(A4241,[3]!Table13456[No заказа],[3]!Table13456[Дата
отправки],"",0,1)</f>
        <v>45674</v>
      </c>
      <c r="C4241" s="3"/>
      <c r="D4241" s="3"/>
      <c r="F4241" s="5">
        <f>_xlfn.XLOOKUP(A4241,[3]!Table13456[No заказа],[3]!Table13456[Количество],"",0,1)</f>
        <v>1</v>
      </c>
      <c r="G4241" s="5">
        <f>_xlfn.XLOOKUP(A4241,[3]!Table13456[No заказа],[3]!Table13456[Цена],"",0,1)</f>
        <v>8931</v>
      </c>
      <c r="H4241" s="2" t="str">
        <f>M01_SETTINGS!$F$2</f>
        <v>KASPI</v>
      </c>
    </row>
    <row r="4242" spans="1:8" x14ac:dyDescent="0.35">
      <c r="A4242" s="2">
        <v>481595438</v>
      </c>
      <c r="B4242" s="3">
        <f>_xlfn.XLOOKUP(A4242,[3]!Table13456[No заказа],[3]!Table13456[Дата
отправки],"",0,1)</f>
        <v>45674</v>
      </c>
      <c r="C4242" s="3"/>
      <c r="D4242" s="3"/>
      <c r="F4242" s="5">
        <f>_xlfn.XLOOKUP(A4242,[3]!Table13456[No заказа],[3]!Table13456[Количество],"",0,1)</f>
        <v>1</v>
      </c>
      <c r="G4242" s="5">
        <f>_xlfn.XLOOKUP(A4242,[3]!Table13456[No заказа],[3]!Table13456[Цена],"",0,1)</f>
        <v>11999</v>
      </c>
      <c r="H4242" s="2" t="str">
        <f>M01_SETTINGS!$F$2</f>
        <v>KASPI</v>
      </c>
    </row>
    <row r="4243" spans="1:8" x14ac:dyDescent="0.35">
      <c r="A4243" s="2">
        <v>481818958</v>
      </c>
      <c r="B4243" s="3">
        <f>_xlfn.XLOOKUP(A4243,[3]!Table13456[No заказа],[3]!Table13456[Дата
отправки],"",0,1)</f>
        <v>45674</v>
      </c>
      <c r="C4243" s="3"/>
      <c r="D4243" s="3"/>
      <c r="F4243" s="5">
        <f>_xlfn.XLOOKUP(A4243,[3]!Table13456[No заказа],[3]!Table13456[Количество],"",0,1)</f>
        <v>1</v>
      </c>
      <c r="G4243" s="5">
        <f>_xlfn.XLOOKUP(A4243,[3]!Table13456[No заказа],[3]!Table13456[Цена],"",0,1)</f>
        <v>8999</v>
      </c>
      <c r="H4243" s="2" t="str">
        <f>M01_SETTINGS!$F$2</f>
        <v>KASPI</v>
      </c>
    </row>
    <row r="4244" spans="1:8" x14ac:dyDescent="0.35">
      <c r="A4244" s="2">
        <v>481777117</v>
      </c>
      <c r="B4244" s="3">
        <f>_xlfn.XLOOKUP(A4244,[3]!Table13456[No заказа],[3]!Table13456[Дата
отправки],"",0,1)</f>
        <v>45674</v>
      </c>
      <c r="C4244" s="3"/>
      <c r="D4244" s="3"/>
      <c r="F4244" s="5">
        <f>_xlfn.XLOOKUP(A4244,[3]!Table13456[No заказа],[3]!Table13456[Количество],"",0,1)</f>
        <v>1</v>
      </c>
      <c r="G4244" s="5">
        <f>_xlfn.XLOOKUP(A4244,[3]!Table13456[No заказа],[3]!Table13456[Цена],"",0,1)</f>
        <v>8999</v>
      </c>
      <c r="H4244" s="2" t="str">
        <f>M01_SETTINGS!$F$2</f>
        <v>KASPI</v>
      </c>
    </row>
    <row r="4245" spans="1:8" x14ac:dyDescent="0.35">
      <c r="A4245" s="2">
        <v>481575751</v>
      </c>
      <c r="B4245" s="3">
        <f>_xlfn.XLOOKUP(A4245,[3]!Table13456[No заказа],[3]!Table13456[Дата
отправки],"",0,1)</f>
        <v>45674</v>
      </c>
      <c r="C4245" s="3"/>
      <c r="D4245" s="3"/>
      <c r="F4245" s="5">
        <f>_xlfn.XLOOKUP(A4245,[3]!Table13456[No заказа],[3]!Table13456[Количество],"",0,1)</f>
        <v>1</v>
      </c>
      <c r="G4245" s="5">
        <f>_xlfn.XLOOKUP(A4245,[3]!Table13456[No заказа],[3]!Table13456[Цена],"",0,1)</f>
        <v>8999</v>
      </c>
      <c r="H4245" s="2" t="str">
        <f>M01_SETTINGS!$F$2</f>
        <v>KASPI</v>
      </c>
    </row>
    <row r="4246" spans="1:8" x14ac:dyDescent="0.35">
      <c r="A4246" s="2">
        <v>481445858</v>
      </c>
      <c r="B4246" s="3">
        <f>_xlfn.XLOOKUP(A4246,[3]!Table13456[No заказа],[3]!Table13456[Дата
отправки],"",0,1)</f>
        <v>45674</v>
      </c>
      <c r="C4246" s="3"/>
      <c r="D4246" s="3"/>
      <c r="F4246" s="5">
        <f>_xlfn.XLOOKUP(A4246,[3]!Table13456[No заказа],[3]!Table13456[Количество],"",0,1)</f>
        <v>1</v>
      </c>
      <c r="G4246" s="5">
        <f>_xlfn.XLOOKUP(A4246,[3]!Table13456[No заказа],[3]!Table13456[Цена],"",0,1)</f>
        <v>8999</v>
      </c>
      <c r="H4246" s="2" t="str">
        <f>M01_SETTINGS!$F$2</f>
        <v>KASPI</v>
      </c>
    </row>
    <row r="4247" spans="1:8" x14ac:dyDescent="0.35">
      <c r="A4247" s="2">
        <v>481599076</v>
      </c>
      <c r="B4247" s="3">
        <f>_xlfn.XLOOKUP(A4247,[3]!Table13456[No заказа],[3]!Table13456[Дата
отправки],"",0,1)</f>
        <v>45674</v>
      </c>
      <c r="C4247" s="3"/>
      <c r="D4247" s="3"/>
      <c r="F4247" s="5">
        <f>_xlfn.XLOOKUP(A4247,[3]!Table13456[No заказа],[3]!Table13456[Количество],"",0,1)</f>
        <v>1</v>
      </c>
      <c r="G4247" s="5">
        <f>_xlfn.XLOOKUP(A4247,[3]!Table13456[No заказа],[3]!Table13456[Цена],"",0,1)</f>
        <v>8983</v>
      </c>
      <c r="H4247" s="2" t="str">
        <f>M01_SETTINGS!$F$2</f>
        <v>KASPI</v>
      </c>
    </row>
    <row r="4248" spans="1:8" x14ac:dyDescent="0.35">
      <c r="A4248" s="2">
        <v>481505275</v>
      </c>
      <c r="B4248" s="3">
        <f>_xlfn.XLOOKUP(A4248,[3]!Table13456[No заказа],[3]!Table13456[Дата
отправки],"",0,1)</f>
        <v>45674</v>
      </c>
      <c r="C4248" s="3"/>
      <c r="D4248" s="3"/>
      <c r="F4248" s="5">
        <f>_xlfn.XLOOKUP(A4248,[3]!Table13456[No заказа],[3]!Table13456[Количество],"",0,1)</f>
        <v>1</v>
      </c>
      <c r="G4248" s="5">
        <f>_xlfn.XLOOKUP(A4248,[3]!Table13456[No заказа],[3]!Table13456[Цена],"",0,1)</f>
        <v>8998</v>
      </c>
      <c r="H4248" s="2" t="str">
        <f>M01_SETTINGS!$F$2</f>
        <v>KASPI</v>
      </c>
    </row>
    <row r="4249" spans="1:8" x14ac:dyDescent="0.35">
      <c r="A4249" s="2">
        <v>481564217</v>
      </c>
      <c r="B4249" s="3">
        <f>_xlfn.XLOOKUP(A4249,[3]!Table13456[No заказа],[3]!Table13456[Дата
отправки],"",0,1)</f>
        <v>45674</v>
      </c>
      <c r="C4249" s="3"/>
      <c r="D4249" s="3"/>
      <c r="F4249" s="5">
        <f>_xlfn.XLOOKUP(A4249,[3]!Table13456[No заказа],[3]!Table13456[Количество],"",0,1)</f>
        <v>1</v>
      </c>
      <c r="G4249" s="5">
        <f>_xlfn.XLOOKUP(A4249,[3]!Table13456[No заказа],[3]!Table13456[Цена],"",0,1)</f>
        <v>11867</v>
      </c>
      <c r="H4249" s="2" t="str">
        <f>M01_SETTINGS!$F$2</f>
        <v>KASPI</v>
      </c>
    </row>
    <row r="4250" spans="1:8" x14ac:dyDescent="0.35">
      <c r="A4250" s="2">
        <v>481504501</v>
      </c>
      <c r="B4250" s="3">
        <f>_xlfn.XLOOKUP(A4250,[3]!Table13456[No заказа],[3]!Table13456[Дата
отправки],"",0,1)</f>
        <v>45674</v>
      </c>
      <c r="C4250" s="3"/>
      <c r="D4250" s="3"/>
      <c r="F4250" s="5">
        <f>_xlfn.XLOOKUP(A4250,[3]!Table13456[No заказа],[3]!Table13456[Количество],"",0,1)</f>
        <v>1</v>
      </c>
      <c r="G4250" s="5">
        <f>_xlfn.XLOOKUP(A4250,[3]!Table13456[No заказа],[3]!Table13456[Цена],"",0,1)</f>
        <v>8590</v>
      </c>
      <c r="H4250" s="2" t="str">
        <f>M01_SETTINGS!$F$2</f>
        <v>KASPI</v>
      </c>
    </row>
    <row r="4251" spans="1:8" x14ac:dyDescent="0.35">
      <c r="A4251" s="2">
        <v>481340056</v>
      </c>
      <c r="B4251" s="3">
        <f>_xlfn.XLOOKUP(A4251,[3]!Table13456[No заказа],[3]!Table13456[Дата
отправки],"",0,1)</f>
        <v>45674</v>
      </c>
      <c r="C4251" s="3"/>
      <c r="D4251" s="3"/>
      <c r="F4251" s="5">
        <f>_xlfn.XLOOKUP(A4251,[3]!Table13456[No заказа],[3]!Table13456[Количество],"",0,1)</f>
        <v>1</v>
      </c>
      <c r="G4251" s="5">
        <f>_xlfn.XLOOKUP(A4251,[3]!Table13456[No заказа],[3]!Table13456[Цена],"",0,1)</f>
        <v>8590</v>
      </c>
      <c r="H4251" s="2" t="str">
        <f>M01_SETTINGS!$F$2</f>
        <v>KASPI</v>
      </c>
    </row>
    <row r="4252" spans="1:8" x14ac:dyDescent="0.35">
      <c r="A4252" s="2">
        <v>481760930</v>
      </c>
      <c r="B4252" s="3">
        <f>_xlfn.XLOOKUP(A4252,[3]!Table13456[No заказа],[3]!Table13456[Дата
отправки],"",0,1)</f>
        <v>45674</v>
      </c>
      <c r="C4252" s="3"/>
      <c r="D4252" s="3"/>
      <c r="F4252" s="5">
        <f>_xlfn.XLOOKUP(A4252,[3]!Table13456[No заказа],[3]!Table13456[Количество],"",0,1)</f>
        <v>1</v>
      </c>
      <c r="G4252" s="5">
        <f>_xlfn.XLOOKUP(A4252,[3]!Table13456[No заказа],[3]!Table13456[Цена],"",0,1)</f>
        <v>14991</v>
      </c>
      <c r="H4252" s="2" t="str">
        <f>M01_SETTINGS!$F$2</f>
        <v>KASPI</v>
      </c>
    </row>
    <row r="4253" spans="1:8" x14ac:dyDescent="0.35">
      <c r="A4253" s="2">
        <v>481868920</v>
      </c>
      <c r="B4253" s="3">
        <f>_xlfn.XLOOKUP(A4253,[3]!Table13456[No заказа],[3]!Table13456[Дата
отправки],"",0,1)</f>
        <v>45674</v>
      </c>
      <c r="C4253" s="3"/>
      <c r="D4253" s="3"/>
      <c r="F4253" s="5">
        <f>_xlfn.XLOOKUP(A4253,[3]!Table13456[No заказа],[3]!Table13456[Количество],"",0,1)</f>
        <v>1</v>
      </c>
      <c r="G4253" s="5">
        <f>_xlfn.XLOOKUP(A4253,[3]!Table13456[No заказа],[3]!Table13456[Цена],"",0,1)</f>
        <v>8767</v>
      </c>
      <c r="H4253" s="2" t="str">
        <f>M01_SETTINGS!$F$2</f>
        <v>KASPI</v>
      </c>
    </row>
    <row r="4254" spans="1:8" x14ac:dyDescent="0.35">
      <c r="A4254" s="2">
        <v>481952470</v>
      </c>
      <c r="B4254" s="3">
        <f>_xlfn.XLOOKUP(A4254,[3]!Table13456[No заказа],[3]!Table13456[Дата
отправки],"",0,1)</f>
        <v>45674</v>
      </c>
      <c r="C4254" s="3"/>
      <c r="D4254" s="3"/>
      <c r="F4254" s="5">
        <f>_xlfn.XLOOKUP(A4254,[3]!Table13456[No заказа],[3]!Table13456[Количество],"",0,1)</f>
        <v>1</v>
      </c>
      <c r="G4254" s="5">
        <f>_xlfn.XLOOKUP(A4254,[3]!Table13456[No заказа],[3]!Table13456[Цена],"",0,1)</f>
        <v>10898</v>
      </c>
      <c r="H4254" s="2" t="str">
        <f>M01_SETTINGS!$F$2</f>
        <v>KASPI</v>
      </c>
    </row>
    <row r="4255" spans="1:8" x14ac:dyDescent="0.35">
      <c r="A4255" s="2">
        <v>481467540</v>
      </c>
      <c r="B4255" s="3">
        <f>_xlfn.XLOOKUP(A4255,[3]!Table13456[No заказа],[3]!Table13456[Дата
отправки],"",0,1)</f>
        <v>45674</v>
      </c>
      <c r="C4255" s="3"/>
      <c r="D4255" s="3"/>
      <c r="F4255" s="5">
        <f>_xlfn.XLOOKUP(A4255,[3]!Table13456[No заказа],[3]!Table13456[Количество],"",0,1)</f>
        <v>1</v>
      </c>
      <c r="G4255" s="5">
        <f>_xlfn.XLOOKUP(A4255,[3]!Table13456[No заказа],[3]!Table13456[Цена],"",0,1)</f>
        <v>8480</v>
      </c>
      <c r="H4255" s="2" t="str">
        <f>M01_SETTINGS!$F$2</f>
        <v>KASPI</v>
      </c>
    </row>
    <row r="4256" spans="1:8" x14ac:dyDescent="0.35">
      <c r="A4256" s="2">
        <v>481556646</v>
      </c>
      <c r="B4256" s="3">
        <f>_xlfn.XLOOKUP(A4256,[3]!Table13456[No заказа],[3]!Table13456[Дата
отправки],"",0,1)</f>
        <v>45674</v>
      </c>
      <c r="C4256" s="3"/>
      <c r="D4256" s="3"/>
      <c r="F4256" s="5">
        <f>_xlfn.XLOOKUP(A4256,[3]!Table13456[No заказа],[3]!Table13456[Количество],"",0,1)</f>
        <v>1</v>
      </c>
      <c r="G4256" s="5">
        <f>_xlfn.XLOOKUP(A4256,[3]!Table13456[No заказа],[3]!Table13456[Цена],"",0,1)</f>
        <v>8984</v>
      </c>
      <c r="H4256" s="2" t="str">
        <f>M01_SETTINGS!$F$2</f>
        <v>KASPI</v>
      </c>
    </row>
    <row r="4257" spans="1:8" x14ac:dyDescent="0.35">
      <c r="A4257" s="2">
        <v>481518438</v>
      </c>
      <c r="B4257" s="3">
        <f>_xlfn.XLOOKUP(A4257,[3]!Table13456[No заказа],[3]!Table13456[Дата
отправки],"",0,1)</f>
        <v>45674</v>
      </c>
      <c r="C4257" s="3"/>
      <c r="D4257" s="3"/>
      <c r="F4257" s="5">
        <f>_xlfn.XLOOKUP(A4257,[3]!Table13456[No заказа],[3]!Table13456[Количество],"",0,1)</f>
        <v>1</v>
      </c>
      <c r="G4257" s="5">
        <f>_xlfn.XLOOKUP(A4257,[3]!Table13456[No заказа],[3]!Table13456[Цена],"",0,1)</f>
        <v>8495</v>
      </c>
      <c r="H4257" s="2" t="str">
        <f>M01_SETTINGS!$F$2</f>
        <v>KASPI</v>
      </c>
    </row>
    <row r="4258" spans="1:8" x14ac:dyDescent="0.35">
      <c r="A4258" s="2">
        <v>481928503</v>
      </c>
      <c r="B4258" s="3">
        <f>_xlfn.XLOOKUP(A4258,[3]!Table13456[No заказа],[3]!Table13456[Дата
отправки],"",0,1)</f>
        <v>45674</v>
      </c>
      <c r="C4258" s="3"/>
      <c r="D4258" s="3"/>
      <c r="F4258" s="5">
        <f>_xlfn.XLOOKUP(A4258,[3]!Table13456[No заказа],[3]!Table13456[Количество],"",0,1)</f>
        <v>1</v>
      </c>
      <c r="G4258" s="5">
        <f>_xlfn.XLOOKUP(A4258,[3]!Table13456[No заказа],[3]!Table13456[Цена],"",0,1)</f>
        <v>8815</v>
      </c>
      <c r="H4258" s="2" t="str">
        <f>M01_SETTINGS!$F$2</f>
        <v>KASPI</v>
      </c>
    </row>
    <row r="4259" spans="1:8" x14ac:dyDescent="0.35">
      <c r="A4259" s="2">
        <v>481475017</v>
      </c>
      <c r="B4259" s="3">
        <f>_xlfn.XLOOKUP(A4259,[3]!Table13456[No заказа],[3]!Table13456[Дата
отправки],"",0,1)</f>
        <v>45674</v>
      </c>
      <c r="C4259" s="3"/>
      <c r="D4259" s="3"/>
      <c r="F4259" s="5">
        <f>_xlfn.XLOOKUP(A4259,[3]!Table13456[No заказа],[3]!Table13456[Количество],"",0,1)</f>
        <v>1</v>
      </c>
      <c r="G4259" s="5">
        <f>_xlfn.XLOOKUP(A4259,[3]!Table13456[No заказа],[3]!Table13456[Цена],"",0,1)</f>
        <v>8904</v>
      </c>
      <c r="H4259" s="2" t="str">
        <f>M01_SETTINGS!$F$2</f>
        <v>KASPI</v>
      </c>
    </row>
    <row r="4260" spans="1:8" x14ac:dyDescent="0.35">
      <c r="A4260" s="2">
        <v>481587244</v>
      </c>
      <c r="B4260" s="3">
        <f>_xlfn.XLOOKUP(A4260,[3]!Table13456[No заказа],[3]!Table13456[Дата
отправки],"",0,1)</f>
        <v>45674</v>
      </c>
      <c r="C4260" s="3"/>
      <c r="D4260" s="3"/>
      <c r="F4260" s="5">
        <f>_xlfn.XLOOKUP(A4260,[3]!Table13456[No заказа],[3]!Table13456[Количество],"",0,1)</f>
        <v>1</v>
      </c>
      <c r="G4260" s="5">
        <f>_xlfn.XLOOKUP(A4260,[3]!Table13456[No заказа],[3]!Table13456[Цена],"",0,1)</f>
        <v>14990</v>
      </c>
      <c r="H4260" s="2" t="str">
        <f>M01_SETTINGS!$F$2</f>
        <v>KASPI</v>
      </c>
    </row>
    <row r="4261" spans="1:8" x14ac:dyDescent="0.35">
      <c r="A4261" s="2">
        <v>481947807</v>
      </c>
      <c r="B4261" s="3">
        <f>_xlfn.XLOOKUP(A4261,[3]!Table13456[No заказа],[3]!Table13456[Дата
отправки],"",0,1)</f>
        <v>45674</v>
      </c>
      <c r="C4261" s="3"/>
      <c r="D4261" s="3"/>
      <c r="F4261" s="5">
        <f>_xlfn.XLOOKUP(A4261,[3]!Table13456[No заказа],[3]!Table13456[Количество],"",0,1)</f>
        <v>1</v>
      </c>
      <c r="G4261" s="5">
        <f>_xlfn.XLOOKUP(A4261,[3]!Table13456[No заказа],[3]!Table13456[Цена],"",0,1)</f>
        <v>14990</v>
      </c>
      <c r="H4261" s="2" t="str">
        <f>M01_SETTINGS!$F$2</f>
        <v>KASPI</v>
      </c>
    </row>
    <row r="4262" spans="1:8" x14ac:dyDescent="0.35">
      <c r="A4262" s="2">
        <v>481433742</v>
      </c>
      <c r="B4262" s="3">
        <f>_xlfn.XLOOKUP(A4262,[3]!Table13456[No заказа],[3]!Table13456[Дата
отправки],"",0,1)</f>
        <v>45674</v>
      </c>
      <c r="C4262" s="3"/>
      <c r="D4262" s="3"/>
      <c r="F4262" s="5">
        <f>_xlfn.XLOOKUP(A4262,[3]!Table13456[No заказа],[3]!Table13456[Количество],"",0,1)</f>
        <v>1</v>
      </c>
      <c r="G4262" s="5">
        <f>_xlfn.XLOOKUP(A4262,[3]!Table13456[No заказа],[3]!Table13456[Цена],"",0,1)</f>
        <v>8598</v>
      </c>
      <c r="H4262" s="2" t="str">
        <f>M01_SETTINGS!$F$2</f>
        <v>KASPI</v>
      </c>
    </row>
    <row r="4263" spans="1:8" x14ac:dyDescent="0.35">
      <c r="A4263" s="2">
        <v>481465005</v>
      </c>
      <c r="B4263" s="3">
        <f>_xlfn.XLOOKUP(A4263,[3]!Table13456[No заказа],[3]!Table13456[Дата
отправки],"",0,1)</f>
        <v>45674</v>
      </c>
      <c r="C4263" s="3"/>
      <c r="D4263" s="3"/>
      <c r="F4263" s="5">
        <f>_xlfn.XLOOKUP(A4263,[3]!Table13456[No заказа],[3]!Table13456[Количество],"",0,1)</f>
        <v>1</v>
      </c>
      <c r="G4263" s="5">
        <f>_xlfn.XLOOKUP(A4263,[3]!Table13456[No заказа],[3]!Table13456[Цена],"",0,1)</f>
        <v>8997</v>
      </c>
      <c r="H4263" s="2" t="str">
        <f>M01_SETTINGS!$F$2</f>
        <v>KASPI</v>
      </c>
    </row>
    <row r="4264" spans="1:8" x14ac:dyDescent="0.35">
      <c r="A4264" s="2">
        <v>481624790</v>
      </c>
      <c r="B4264" s="3">
        <f>_xlfn.XLOOKUP(A4264,[3]!Table13456[No заказа],[3]!Table13456[Дата
отправки],"",0,1)</f>
        <v>45674</v>
      </c>
      <c r="C4264" s="3"/>
      <c r="D4264" s="3"/>
      <c r="F4264" s="5">
        <f>_xlfn.XLOOKUP(A4264,[3]!Table13456[No заказа],[3]!Table13456[Количество],"",0,1)</f>
        <v>1</v>
      </c>
      <c r="G4264" s="5">
        <f>_xlfn.XLOOKUP(A4264,[3]!Table13456[No заказа],[3]!Table13456[Цена],"",0,1)</f>
        <v>8982</v>
      </c>
      <c r="H4264" s="2" t="str">
        <f>M01_SETTINGS!$F$2</f>
        <v>KASPI</v>
      </c>
    </row>
    <row r="4265" spans="1:8" x14ac:dyDescent="0.35">
      <c r="A4265" s="2">
        <v>481567370</v>
      </c>
      <c r="B4265" s="3">
        <f>_xlfn.XLOOKUP(A4265,[3]!Table13456[No заказа],[3]!Table13456[Дата
отправки],"",0,1)</f>
        <v>45674</v>
      </c>
      <c r="C4265" s="3"/>
      <c r="D4265" s="3"/>
      <c r="F4265" s="5">
        <f>_xlfn.XLOOKUP(A4265,[3]!Table13456[No заказа],[3]!Table13456[Количество],"",0,1)</f>
        <v>1</v>
      </c>
      <c r="G4265" s="5">
        <f>_xlfn.XLOOKUP(A4265,[3]!Table13456[No заказа],[3]!Table13456[Цена],"",0,1)</f>
        <v>9993</v>
      </c>
      <c r="H4265" s="2" t="str">
        <f>M01_SETTINGS!$F$2</f>
        <v>KASPI</v>
      </c>
    </row>
    <row r="4266" spans="1:8" x14ac:dyDescent="0.35">
      <c r="A4266" s="2">
        <v>481441932</v>
      </c>
      <c r="B4266" s="3">
        <f>_xlfn.XLOOKUP(A4266,[3]!Table13456[No заказа],[3]!Table13456[Дата
отправки],"",0,1)</f>
        <v>45674</v>
      </c>
      <c r="C4266" s="3"/>
      <c r="D4266" s="3"/>
      <c r="F4266" s="5">
        <f>_xlfn.XLOOKUP(A4266,[3]!Table13456[No заказа],[3]!Table13456[Количество],"",0,1)</f>
        <v>1</v>
      </c>
      <c r="G4266" s="5">
        <f>_xlfn.XLOOKUP(A4266,[3]!Table13456[No заказа],[3]!Table13456[Цена],"",0,1)</f>
        <v>8598</v>
      </c>
      <c r="H4266" s="2" t="str">
        <f>M01_SETTINGS!$F$2</f>
        <v>KASPI</v>
      </c>
    </row>
    <row r="4267" spans="1:8" x14ac:dyDescent="0.35">
      <c r="A4267" s="2">
        <v>481909402</v>
      </c>
      <c r="B4267" s="3">
        <f>_xlfn.XLOOKUP(A4267,[3]!Table13456[No заказа],[3]!Table13456[Дата
отправки],"",0,1)</f>
        <v>45674</v>
      </c>
      <c r="C4267" s="3"/>
      <c r="D4267" s="3"/>
      <c r="F4267" s="5">
        <f>_xlfn.XLOOKUP(A4267,[3]!Table13456[No заказа],[3]!Table13456[Количество],"",0,1)</f>
        <v>1</v>
      </c>
      <c r="G4267" s="5">
        <f>_xlfn.XLOOKUP(A4267,[3]!Table13456[No заказа],[3]!Table13456[Цена],"",0,1)</f>
        <v>10868</v>
      </c>
      <c r="H4267" s="2" t="str">
        <f>M01_SETTINGS!$F$2</f>
        <v>KASPI</v>
      </c>
    </row>
    <row r="4268" spans="1:8" x14ac:dyDescent="0.35">
      <c r="A4268" s="2">
        <v>481532776</v>
      </c>
      <c r="B4268" s="3">
        <f>_xlfn.XLOOKUP(A4268,[3]!Table13456[No заказа],[3]!Table13456[Дата
отправки],"",0,1)</f>
        <v>45674</v>
      </c>
      <c r="C4268" s="3"/>
      <c r="D4268" s="3"/>
      <c r="F4268" s="5">
        <f>_xlfn.XLOOKUP(A4268,[3]!Table13456[No заказа],[3]!Table13456[Количество],"",0,1)</f>
        <v>1</v>
      </c>
      <c r="G4268" s="5">
        <f>_xlfn.XLOOKUP(A4268,[3]!Table13456[No заказа],[3]!Table13456[Цена],"",0,1)</f>
        <v>11773</v>
      </c>
      <c r="H4268" s="2" t="str">
        <f>M01_SETTINGS!$F$2</f>
        <v>KASPI</v>
      </c>
    </row>
    <row r="4269" spans="1:8" x14ac:dyDescent="0.35">
      <c r="A4269" s="2">
        <v>481467131</v>
      </c>
      <c r="B4269" s="3">
        <f>_xlfn.XLOOKUP(A4269,[3]!Table13456[No заказа],[3]!Table13456[Дата
отправки],"",0,1)</f>
        <v>45674</v>
      </c>
      <c r="C4269" s="3"/>
      <c r="D4269" s="3"/>
      <c r="F4269" s="5">
        <f>_xlfn.XLOOKUP(A4269,[3]!Table13456[No заказа],[3]!Table13456[Количество],"",0,1)</f>
        <v>1</v>
      </c>
      <c r="G4269" s="5">
        <f>_xlfn.XLOOKUP(A4269,[3]!Table13456[No заказа],[3]!Table13456[Цена],"",0,1)</f>
        <v>10701</v>
      </c>
      <c r="H4269" s="2" t="str">
        <f>M01_SETTINGS!$F$2</f>
        <v>KASPI</v>
      </c>
    </row>
    <row r="4270" spans="1:8" x14ac:dyDescent="0.35">
      <c r="A4270" s="2">
        <v>481779511</v>
      </c>
      <c r="B4270" s="3">
        <f>_xlfn.XLOOKUP(A4270,[3]!Table13456[No заказа],[3]!Table13456[Дата
отправки],"",0,1)</f>
        <v>45674</v>
      </c>
      <c r="C4270" s="3"/>
      <c r="D4270" s="3"/>
      <c r="F4270" s="5">
        <f>_xlfn.XLOOKUP(A4270,[3]!Table13456[No заказа],[3]!Table13456[Количество],"",0,1)</f>
        <v>1</v>
      </c>
      <c r="G4270" s="5">
        <f>_xlfn.XLOOKUP(A4270,[3]!Table13456[No заказа],[3]!Table13456[Цена],"",0,1)</f>
        <v>9000</v>
      </c>
      <c r="H4270" s="2" t="str">
        <f>M01_SETTINGS!$F$2</f>
        <v>KASPI</v>
      </c>
    </row>
    <row r="4271" spans="1:8" x14ac:dyDescent="0.35">
      <c r="A4271" s="2">
        <v>481544416</v>
      </c>
      <c r="B4271" s="3">
        <f>_xlfn.XLOOKUP(A4271,[3]!Table13456[No заказа],[3]!Table13456[Дата
отправки],"",0,1)</f>
        <v>45674</v>
      </c>
      <c r="C4271" s="3"/>
      <c r="D4271" s="3"/>
      <c r="F4271" s="5">
        <f>_xlfn.XLOOKUP(A4271,[3]!Table13456[No заказа],[3]!Table13456[Количество],"",0,1)</f>
        <v>1</v>
      </c>
      <c r="G4271" s="5">
        <f>_xlfn.XLOOKUP(A4271,[3]!Table13456[No заказа],[3]!Table13456[Цена],"",0,1)</f>
        <v>8598</v>
      </c>
      <c r="H4271" s="2" t="str">
        <f>M01_SETTINGS!$F$2</f>
        <v>KASPI</v>
      </c>
    </row>
    <row r="4272" spans="1:8" x14ac:dyDescent="0.35">
      <c r="A4272" s="2">
        <v>481716805</v>
      </c>
      <c r="B4272" s="3">
        <f>_xlfn.XLOOKUP(A4272,[3]!Table13456[No заказа],[3]!Table13456[Дата
отправки],"",0,1)</f>
        <v>45674</v>
      </c>
      <c r="C4272" s="3"/>
      <c r="D4272" s="3"/>
      <c r="F4272" s="5">
        <f>_xlfn.XLOOKUP(A4272,[3]!Table13456[No заказа],[3]!Table13456[Количество],"",0,1)</f>
        <v>1</v>
      </c>
      <c r="G4272" s="5">
        <f>_xlfn.XLOOKUP(A4272,[3]!Table13456[No заказа],[3]!Table13456[Цена],"",0,1)</f>
        <v>9000</v>
      </c>
      <c r="H4272" s="2" t="str">
        <f>M01_SETTINGS!$F$2</f>
        <v>KASPI</v>
      </c>
    </row>
    <row r="4273" spans="1:8" x14ac:dyDescent="0.35">
      <c r="A4273" s="2">
        <v>481428097</v>
      </c>
      <c r="B4273" s="3">
        <f>_xlfn.XLOOKUP(A4273,[3]!Table13456[No заказа],[3]!Table13456[Дата
отправки],"",0,1)</f>
        <v>45674</v>
      </c>
      <c r="C4273" s="3"/>
      <c r="D4273" s="3"/>
      <c r="F4273" s="5">
        <f>_xlfn.XLOOKUP(A4273,[3]!Table13456[No заказа],[3]!Table13456[Количество],"",0,1)</f>
        <v>1</v>
      </c>
      <c r="G4273" s="5">
        <f>_xlfn.XLOOKUP(A4273,[3]!Table13456[No заказа],[3]!Table13456[Цена],"",0,1)</f>
        <v>22283</v>
      </c>
      <c r="H4273" s="2" t="str">
        <f>M01_SETTINGS!$F$2</f>
        <v>KASPI</v>
      </c>
    </row>
    <row r="4274" spans="1:8" x14ac:dyDescent="0.35">
      <c r="A4274" s="2">
        <v>480817939</v>
      </c>
      <c r="B4274" s="3">
        <f>_xlfn.XLOOKUP(A4274,[3]!Table13456[No заказа],[3]!Table13456[Дата
отправки],"",0,1)</f>
        <v>45673</v>
      </c>
      <c r="C4274" s="3"/>
      <c r="D4274" s="3"/>
      <c r="F4274" s="5">
        <f>_xlfn.XLOOKUP(A4274,[3]!Table13456[No заказа],[3]!Table13456[Количество],"",0,1)</f>
        <v>1</v>
      </c>
      <c r="G4274" s="5">
        <f>_xlfn.XLOOKUP(A4274,[3]!Table13456[No заказа],[3]!Table13456[Цена],"",0,1)</f>
        <v>8989</v>
      </c>
      <c r="H4274" s="2" t="str">
        <f>M01_SETTINGS!$F$2</f>
        <v>KASPI</v>
      </c>
    </row>
    <row r="4275" spans="1:8" x14ac:dyDescent="0.35">
      <c r="A4275" s="2">
        <v>480854363</v>
      </c>
      <c r="B4275" s="3">
        <f>_xlfn.XLOOKUP(A4275,[3]!Table13456[No заказа],[3]!Table13456[Дата
отправки],"",0,1)</f>
        <v>45673</v>
      </c>
      <c r="C4275" s="3"/>
      <c r="D4275" s="3"/>
      <c r="F4275" s="5">
        <f>_xlfn.XLOOKUP(A4275,[3]!Table13456[No заказа],[3]!Table13456[Количество],"",0,1)</f>
        <v>1</v>
      </c>
      <c r="G4275" s="5">
        <f>_xlfn.XLOOKUP(A4275,[3]!Table13456[No заказа],[3]!Table13456[Цена],"",0,1)</f>
        <v>8480</v>
      </c>
      <c r="H4275" s="2" t="str">
        <f>M01_SETTINGS!$F$2</f>
        <v>KASPI</v>
      </c>
    </row>
    <row r="4276" spans="1:8" x14ac:dyDescent="0.35">
      <c r="A4276" s="2">
        <v>480821574</v>
      </c>
      <c r="B4276" s="3">
        <f>_xlfn.XLOOKUP(A4276,[3]!Table13456[No заказа],[3]!Table13456[Дата
отправки],"",0,1)</f>
        <v>45673</v>
      </c>
      <c r="C4276" s="3"/>
      <c r="D4276" s="3"/>
      <c r="F4276" s="5">
        <f>_xlfn.XLOOKUP(A4276,[3]!Table13456[No заказа],[3]!Table13456[Количество],"",0,1)</f>
        <v>1</v>
      </c>
      <c r="G4276" s="5">
        <f>_xlfn.XLOOKUP(A4276,[3]!Table13456[No заказа],[3]!Table13456[Цена],"",0,1)</f>
        <v>8480</v>
      </c>
      <c r="H4276" s="2" t="str">
        <f>M01_SETTINGS!$F$2</f>
        <v>KASPI</v>
      </c>
    </row>
    <row r="4277" spans="1:8" x14ac:dyDescent="0.35">
      <c r="A4277" s="2">
        <v>480802400</v>
      </c>
      <c r="B4277" s="3">
        <f>_xlfn.XLOOKUP(A4277,[3]!Table13456[No заказа],[3]!Table13456[Дата
отправки],"",0,1)</f>
        <v>45673</v>
      </c>
      <c r="C4277" s="3"/>
      <c r="D4277" s="3"/>
      <c r="F4277" s="5">
        <f>_xlfn.XLOOKUP(A4277,[3]!Table13456[No заказа],[3]!Table13456[Количество],"",0,1)</f>
        <v>1</v>
      </c>
      <c r="G4277" s="5">
        <f>_xlfn.XLOOKUP(A4277,[3]!Table13456[No заказа],[3]!Table13456[Цена],"",0,1)</f>
        <v>8988</v>
      </c>
      <c r="H4277" s="2" t="str">
        <f>M01_SETTINGS!$F$2</f>
        <v>KASPI</v>
      </c>
    </row>
    <row r="4278" spans="1:8" x14ac:dyDescent="0.35">
      <c r="A4278" s="2">
        <v>481111724</v>
      </c>
      <c r="B4278" s="3">
        <f>_xlfn.XLOOKUP(A4278,[3]!Table13456[No заказа],[3]!Table13456[Дата
отправки],"",0,1)</f>
        <v>45673</v>
      </c>
      <c r="C4278" s="3"/>
      <c r="D4278" s="3"/>
      <c r="F4278" s="5">
        <f>_xlfn.XLOOKUP(A4278,[3]!Table13456[No заказа],[3]!Table13456[Количество],"",0,1)</f>
        <v>1</v>
      </c>
      <c r="G4278" s="5">
        <f>_xlfn.XLOOKUP(A4278,[3]!Table13456[No заказа],[3]!Table13456[Цена],"",0,1)</f>
        <v>8480</v>
      </c>
      <c r="H4278" s="2" t="str">
        <f>M01_SETTINGS!$F$2</f>
        <v>KASPI</v>
      </c>
    </row>
    <row r="4279" spans="1:8" x14ac:dyDescent="0.35">
      <c r="A4279" s="2">
        <v>481105696</v>
      </c>
      <c r="B4279" s="3">
        <f>_xlfn.XLOOKUP(A4279,[3]!Table13456[No заказа],[3]!Table13456[Дата
отправки],"",0,1)</f>
        <v>45673</v>
      </c>
      <c r="C4279" s="3"/>
      <c r="D4279" s="3"/>
      <c r="F4279" s="5">
        <f>_xlfn.XLOOKUP(A4279,[3]!Table13456[No заказа],[3]!Table13456[Количество],"",0,1)</f>
        <v>1</v>
      </c>
      <c r="G4279" s="5">
        <f>_xlfn.XLOOKUP(A4279,[3]!Table13456[No заказа],[3]!Table13456[Цена],"",0,1)</f>
        <v>8599</v>
      </c>
      <c r="H4279" s="2" t="str">
        <f>M01_SETTINGS!$F$2</f>
        <v>KASPI</v>
      </c>
    </row>
    <row r="4280" spans="1:8" x14ac:dyDescent="0.35">
      <c r="A4280" s="2">
        <v>481139918</v>
      </c>
      <c r="B4280" s="3">
        <f>_xlfn.XLOOKUP(A4280,[3]!Table13456[No заказа],[3]!Table13456[Дата
отправки],"",0,1)</f>
        <v>45673</v>
      </c>
      <c r="C4280" s="3"/>
      <c r="D4280" s="3"/>
      <c r="F4280" s="5">
        <f>_xlfn.XLOOKUP(A4280,[3]!Table13456[No заказа],[3]!Table13456[Количество],"",0,1)</f>
        <v>1</v>
      </c>
      <c r="G4280" s="5">
        <f>_xlfn.XLOOKUP(A4280,[3]!Table13456[No заказа],[3]!Table13456[Цена],"",0,1)</f>
        <v>8480</v>
      </c>
      <c r="H4280" s="2" t="str">
        <f>M01_SETTINGS!$F$2</f>
        <v>KASPI</v>
      </c>
    </row>
    <row r="4281" spans="1:8" x14ac:dyDescent="0.35">
      <c r="A4281" s="2">
        <v>481095542</v>
      </c>
      <c r="B4281" s="3">
        <f>_xlfn.XLOOKUP(A4281,[3]!Table13456[No заказа],[3]!Table13456[Дата
отправки],"",0,1)</f>
        <v>45673</v>
      </c>
      <c r="C4281" s="3"/>
      <c r="D4281" s="3"/>
      <c r="F4281" s="5">
        <f>_xlfn.XLOOKUP(A4281,[3]!Table13456[No заказа],[3]!Table13456[Количество],"",0,1)</f>
        <v>1</v>
      </c>
      <c r="G4281" s="5">
        <f>_xlfn.XLOOKUP(A4281,[3]!Table13456[No заказа],[3]!Table13456[Цена],"",0,1)</f>
        <v>8480</v>
      </c>
      <c r="H4281" s="2" t="str">
        <f>M01_SETTINGS!$F$2</f>
        <v>KASPI</v>
      </c>
    </row>
    <row r="4282" spans="1:8" x14ac:dyDescent="0.35">
      <c r="A4282" s="2">
        <v>480973980</v>
      </c>
      <c r="B4282" s="3">
        <f>_xlfn.XLOOKUP(A4282,[3]!Table13456[No заказа],[3]!Table13456[Дата
отправки],"",0,1)</f>
        <v>45673</v>
      </c>
      <c r="C4282" s="3"/>
      <c r="D4282" s="3"/>
      <c r="F4282" s="5">
        <f>_xlfn.XLOOKUP(A4282,[3]!Table13456[No заказа],[3]!Table13456[Количество],"",0,1)</f>
        <v>1</v>
      </c>
      <c r="G4282" s="5">
        <f>_xlfn.XLOOKUP(A4282,[3]!Table13456[No заказа],[3]!Table13456[Цена],"",0,1)</f>
        <v>8903</v>
      </c>
      <c r="H4282" s="2" t="str">
        <f>M01_SETTINGS!$F$2</f>
        <v>KASPI</v>
      </c>
    </row>
    <row r="4283" spans="1:8" x14ac:dyDescent="0.35">
      <c r="A4283" s="2">
        <v>481159253</v>
      </c>
      <c r="B4283" s="3">
        <f>_xlfn.XLOOKUP(A4283,[3]!Table13456[No заказа],[3]!Table13456[Дата
отправки],"",0,1)</f>
        <v>45673</v>
      </c>
      <c r="C4283" s="3"/>
      <c r="D4283" s="3"/>
      <c r="F4283" s="5">
        <f>_xlfn.XLOOKUP(A4283,[3]!Table13456[No заказа],[3]!Table13456[Количество],"",0,1)</f>
        <v>1</v>
      </c>
      <c r="G4283" s="5">
        <f>_xlfn.XLOOKUP(A4283,[3]!Table13456[No заказа],[3]!Table13456[Цена],"",0,1)</f>
        <v>8999</v>
      </c>
      <c r="H4283" s="2" t="str">
        <f>M01_SETTINGS!$F$2</f>
        <v>KASPI</v>
      </c>
    </row>
    <row r="4284" spans="1:8" x14ac:dyDescent="0.35">
      <c r="A4284" s="2">
        <v>480933213</v>
      </c>
      <c r="B4284" s="3">
        <f>_xlfn.XLOOKUP(A4284,[3]!Table13456[No заказа],[3]!Table13456[Дата
отправки],"",0,1)</f>
        <v>45673</v>
      </c>
      <c r="C4284" s="3"/>
      <c r="D4284" s="3"/>
      <c r="F4284" s="5">
        <f>_xlfn.XLOOKUP(A4284,[3]!Table13456[No заказа],[3]!Table13456[Количество],"",0,1)</f>
        <v>1</v>
      </c>
      <c r="G4284" s="5">
        <f>_xlfn.XLOOKUP(A4284,[3]!Table13456[No заказа],[3]!Table13456[Цена],"",0,1)</f>
        <v>9000</v>
      </c>
      <c r="H4284" s="2" t="str">
        <f>M01_SETTINGS!$F$2</f>
        <v>KASPI</v>
      </c>
    </row>
    <row r="4285" spans="1:8" x14ac:dyDescent="0.35">
      <c r="A4285" s="2">
        <v>480799469</v>
      </c>
      <c r="B4285" s="3">
        <f>_xlfn.XLOOKUP(A4285,[3]!Table13456[No заказа],[3]!Table13456[Дата
отправки],"",0,1)</f>
        <v>45673</v>
      </c>
      <c r="C4285" s="3"/>
      <c r="D4285" s="3"/>
      <c r="F4285" s="5">
        <f>_xlfn.XLOOKUP(A4285,[3]!Table13456[No заказа],[3]!Table13456[Количество],"",0,1)</f>
        <v>1</v>
      </c>
      <c r="G4285" s="5">
        <f>_xlfn.XLOOKUP(A4285,[3]!Table13456[No заказа],[3]!Table13456[Цена],"",0,1)</f>
        <v>10897</v>
      </c>
      <c r="H4285" s="2" t="str">
        <f>M01_SETTINGS!$F$2</f>
        <v>KASPI</v>
      </c>
    </row>
    <row r="4286" spans="1:8" x14ac:dyDescent="0.35">
      <c r="A4286" s="2">
        <v>480978957</v>
      </c>
      <c r="B4286" s="3">
        <f>_xlfn.XLOOKUP(A4286,[3]!Table13456[No заказа],[3]!Table13456[Дата
отправки],"",0,1)</f>
        <v>45673</v>
      </c>
      <c r="C4286" s="3"/>
      <c r="D4286" s="3"/>
      <c r="F4286" s="5">
        <f>_xlfn.XLOOKUP(A4286,[3]!Table13456[No заказа],[3]!Table13456[Количество],"",0,1)</f>
        <v>1</v>
      </c>
      <c r="G4286" s="5">
        <f>_xlfn.XLOOKUP(A4286,[3]!Table13456[No заказа],[3]!Table13456[Цена],"",0,1)</f>
        <v>11898</v>
      </c>
      <c r="H4286" s="2" t="str">
        <f>M01_SETTINGS!$F$2</f>
        <v>KASPI</v>
      </c>
    </row>
    <row r="4287" spans="1:8" x14ac:dyDescent="0.35">
      <c r="A4287" s="2" t="str">
        <v>481263596-1</v>
      </c>
      <c r="B4287" s="3">
        <f>_xlfn.XLOOKUP(A4287,[3]!Table13456[No заказа],[3]!Table13456[Дата
отправки],"",0,1)</f>
        <v>45673</v>
      </c>
      <c r="C4287" s="3"/>
      <c r="D4287" s="3"/>
      <c r="F4287" s="5">
        <f>_xlfn.XLOOKUP(A4287,[3]!Table13456[No заказа],[3]!Table13456[Количество],"",0,1)</f>
        <v>2</v>
      </c>
      <c r="G4287" s="5">
        <f>_xlfn.XLOOKUP(A4287,[3]!Table13456[No заказа],[3]!Table13456[Цена],"",0,1)</f>
        <v>8999</v>
      </c>
      <c r="H4287" s="2" t="str">
        <f>M01_SETTINGS!$F$2</f>
        <v>KASPI</v>
      </c>
    </row>
    <row r="4288" spans="1:8" x14ac:dyDescent="0.35">
      <c r="A4288" s="2" t="str">
        <v>481263596-2</v>
      </c>
      <c r="B4288" s="3">
        <f>_xlfn.XLOOKUP(A4288,[3]!Table13456[No заказа],[3]!Table13456[Дата
отправки],"",0,1)</f>
        <v>45673</v>
      </c>
      <c r="C4288" s="3"/>
      <c r="D4288" s="3"/>
      <c r="F4288" s="5">
        <f>_xlfn.XLOOKUP(A4288,[3]!Table13456[No заказа],[3]!Table13456[Количество],"",0,1)</f>
        <v>2</v>
      </c>
      <c r="G4288" s="5">
        <f>_xlfn.XLOOKUP(A4288,[3]!Table13456[No заказа],[3]!Table13456[Цена],"",0,1)</f>
        <v>8999</v>
      </c>
      <c r="H4288" s="2" t="str">
        <f>M01_SETTINGS!$F$2</f>
        <v>KASPI</v>
      </c>
    </row>
    <row r="4289" spans="1:8" x14ac:dyDescent="0.35">
      <c r="A4289" s="2">
        <v>480763126</v>
      </c>
      <c r="B4289" s="3">
        <f>_xlfn.XLOOKUP(A4289,[3]!Table13456[No заказа],[3]!Table13456[Дата
отправки],"",0,1)</f>
        <v>45673</v>
      </c>
      <c r="C4289" s="3"/>
      <c r="D4289" s="3"/>
      <c r="F4289" s="5">
        <f>_xlfn.XLOOKUP(A4289,[3]!Table13456[No заказа],[3]!Table13456[Количество],"",0,1)</f>
        <v>1</v>
      </c>
      <c r="G4289" s="5">
        <f>_xlfn.XLOOKUP(A4289,[3]!Table13456[No заказа],[3]!Table13456[Цена],"",0,1)</f>
        <v>8984</v>
      </c>
      <c r="H4289" s="2" t="str">
        <f>M01_SETTINGS!$F$2</f>
        <v>KASPI</v>
      </c>
    </row>
    <row r="4290" spans="1:8" x14ac:dyDescent="0.35">
      <c r="A4290" s="2">
        <v>481183854</v>
      </c>
      <c r="B4290" s="3">
        <f>_xlfn.XLOOKUP(A4290,[3]!Table13456[No заказа],[3]!Table13456[Дата
отправки],"",0,1)</f>
        <v>45673</v>
      </c>
      <c r="C4290" s="3"/>
      <c r="D4290" s="3"/>
      <c r="F4290" s="5">
        <f>_xlfn.XLOOKUP(A4290,[3]!Table13456[No заказа],[3]!Table13456[Количество],"",0,1)</f>
        <v>1</v>
      </c>
      <c r="G4290" s="5">
        <f>_xlfn.XLOOKUP(A4290,[3]!Table13456[No заказа],[3]!Table13456[Цена],"",0,1)</f>
        <v>8948</v>
      </c>
      <c r="H4290" s="2" t="str">
        <f>M01_SETTINGS!$F$2</f>
        <v>KASPI</v>
      </c>
    </row>
    <row r="4291" spans="1:8" x14ac:dyDescent="0.35">
      <c r="A4291" s="2">
        <v>480952482</v>
      </c>
      <c r="B4291" s="3">
        <f>_xlfn.XLOOKUP(A4291,[3]!Table13456[No заказа],[3]!Table13456[Дата
отправки],"",0,1)</f>
        <v>45673</v>
      </c>
      <c r="C4291" s="3"/>
      <c r="D4291" s="3"/>
      <c r="F4291" s="5">
        <f>_xlfn.XLOOKUP(A4291,[3]!Table13456[No заказа],[3]!Table13456[Количество],"",0,1)</f>
        <v>1</v>
      </c>
      <c r="G4291" s="5">
        <f>_xlfn.XLOOKUP(A4291,[3]!Table13456[No заказа],[3]!Table13456[Цена],"",0,1)</f>
        <v>8968</v>
      </c>
      <c r="H4291" s="2" t="str">
        <f>M01_SETTINGS!$F$2</f>
        <v>KASPI</v>
      </c>
    </row>
    <row r="4292" spans="1:8" x14ac:dyDescent="0.35">
      <c r="A4292" s="2">
        <v>481017536</v>
      </c>
      <c r="B4292" s="3">
        <f>_xlfn.XLOOKUP(A4292,[3]!Table13456[No заказа],[3]!Table13456[Дата
отправки],"",0,1)</f>
        <v>45673</v>
      </c>
      <c r="C4292" s="3"/>
      <c r="D4292" s="3"/>
      <c r="F4292" s="5">
        <f>_xlfn.XLOOKUP(A4292,[3]!Table13456[No заказа],[3]!Table13456[Количество],"",0,1)</f>
        <v>1</v>
      </c>
      <c r="G4292" s="5">
        <f>_xlfn.XLOOKUP(A4292,[3]!Table13456[No заказа],[3]!Table13456[Цена],"",0,1)</f>
        <v>8480</v>
      </c>
      <c r="H4292" s="2" t="str">
        <f>M01_SETTINGS!$F$2</f>
        <v>KASPI</v>
      </c>
    </row>
    <row r="4293" spans="1:8" x14ac:dyDescent="0.35">
      <c r="A4293" s="2">
        <v>481271167</v>
      </c>
      <c r="B4293" s="3">
        <f>_xlfn.XLOOKUP(A4293,[3]!Table13456[No заказа],[3]!Table13456[Дата
отправки],"",0,1)</f>
        <v>45673</v>
      </c>
      <c r="C4293" s="3"/>
      <c r="D4293" s="3"/>
      <c r="F4293" s="5">
        <f>_xlfn.XLOOKUP(A4293,[3]!Table13456[No заказа],[3]!Table13456[Количество],"",0,1)</f>
        <v>1</v>
      </c>
      <c r="G4293" s="5">
        <f>_xlfn.XLOOKUP(A4293,[3]!Table13456[No заказа],[3]!Table13456[Цена],"",0,1)</f>
        <v>8599</v>
      </c>
      <c r="H4293" s="2" t="str">
        <f>M01_SETTINGS!$F$2</f>
        <v>KASPI</v>
      </c>
    </row>
    <row r="4294" spans="1:8" x14ac:dyDescent="0.35">
      <c r="A4294" s="2">
        <v>481027128</v>
      </c>
      <c r="B4294" s="3">
        <f>_xlfn.XLOOKUP(A4294,[3]!Table13456[No заказа],[3]!Table13456[Дата
отправки],"",0,1)</f>
        <v>45673</v>
      </c>
      <c r="C4294" s="3"/>
      <c r="D4294" s="3"/>
      <c r="F4294" s="5">
        <f>_xlfn.XLOOKUP(A4294,[3]!Table13456[No заказа],[3]!Table13456[Количество],"",0,1)</f>
        <v>1</v>
      </c>
      <c r="G4294" s="5">
        <f>_xlfn.XLOOKUP(A4294,[3]!Table13456[No заказа],[3]!Table13456[Цена],"",0,1)</f>
        <v>8599</v>
      </c>
      <c r="H4294" s="2" t="str">
        <f>M01_SETTINGS!$F$2</f>
        <v>KASPI</v>
      </c>
    </row>
    <row r="4295" spans="1:8" x14ac:dyDescent="0.35">
      <c r="A4295" s="2">
        <v>480928883</v>
      </c>
      <c r="B4295" s="3">
        <f>_xlfn.XLOOKUP(A4295,[3]!Table13456[No заказа],[3]!Table13456[Дата
отправки],"",0,1)</f>
        <v>45673</v>
      </c>
      <c r="C4295" s="3"/>
      <c r="D4295" s="3"/>
      <c r="F4295" s="5">
        <f>_xlfn.XLOOKUP(A4295,[3]!Table13456[No заказа],[3]!Table13456[Количество],"",0,1)</f>
        <v>1</v>
      </c>
      <c r="G4295" s="5">
        <f>_xlfn.XLOOKUP(A4295,[3]!Table13456[No заказа],[3]!Table13456[Цена],"",0,1)</f>
        <v>8907</v>
      </c>
      <c r="H4295" s="2" t="str">
        <f>M01_SETTINGS!$F$2</f>
        <v>KASPI</v>
      </c>
    </row>
    <row r="4296" spans="1:8" x14ac:dyDescent="0.35">
      <c r="A4296" s="2" t="str">
        <v>481088817-1</v>
      </c>
      <c r="B4296" s="3">
        <f>_xlfn.XLOOKUP(A4296,[3]!Table13456[No заказа],[3]!Table13456[Дата
отправки],"",0,1)</f>
        <v>45673</v>
      </c>
      <c r="C4296" s="3"/>
      <c r="D4296" s="3"/>
      <c r="F4296" s="5">
        <f>_xlfn.XLOOKUP(A4296,[3]!Table13456[No заказа],[3]!Table13456[Количество],"",0,1)</f>
        <v>1</v>
      </c>
      <c r="G4296" s="5">
        <f>_xlfn.XLOOKUP(A4296,[3]!Table13456[No заказа],[3]!Table13456[Цена],"",0,1)</f>
        <v>17446</v>
      </c>
      <c r="H4296" s="2" t="str">
        <f>M01_SETTINGS!$F$2</f>
        <v>KASPI</v>
      </c>
    </row>
    <row r="4297" spans="1:8" x14ac:dyDescent="0.35">
      <c r="A4297" s="2" t="str">
        <v>481088817-2</v>
      </c>
      <c r="B4297" s="3">
        <f>_xlfn.XLOOKUP(A4297,[3]!Table13456[No заказа],[3]!Table13456[Дата
отправки],"",0,1)</f>
        <v>45673</v>
      </c>
      <c r="C4297" s="3"/>
      <c r="D4297" s="3"/>
      <c r="F4297" s="5">
        <f>_xlfn.XLOOKUP(A4297,[3]!Table13456[No заказа],[3]!Table13456[Количество],"",0,1)</f>
        <v>1</v>
      </c>
      <c r="G4297" s="5">
        <f>_xlfn.XLOOKUP(A4297,[3]!Table13456[No заказа],[3]!Table13456[Цена],"",0,1)</f>
        <v>17446</v>
      </c>
      <c r="H4297" s="2" t="str">
        <f>M01_SETTINGS!$F$2</f>
        <v>KASPI</v>
      </c>
    </row>
    <row r="4298" spans="1:8" x14ac:dyDescent="0.35">
      <c r="A4298" s="2">
        <v>480963337</v>
      </c>
      <c r="B4298" s="3">
        <f>_xlfn.XLOOKUP(A4298,[3]!Table13456[No заказа],[3]!Table13456[Дата
отправки],"",0,1)</f>
        <v>45673</v>
      </c>
      <c r="C4298" s="3"/>
      <c r="D4298" s="3"/>
      <c r="F4298" s="5">
        <f>_xlfn.XLOOKUP(A4298,[3]!Table13456[No заказа],[3]!Table13456[Количество],"",0,1)</f>
        <v>1</v>
      </c>
      <c r="G4298" s="5">
        <f>_xlfn.XLOOKUP(A4298,[3]!Table13456[No заказа],[3]!Table13456[Цена],"",0,1)</f>
        <v>11870</v>
      </c>
      <c r="H4298" s="2" t="str">
        <f>M01_SETTINGS!$F$2</f>
        <v>KASPI</v>
      </c>
    </row>
    <row r="4299" spans="1:8" x14ac:dyDescent="0.35">
      <c r="A4299" s="2">
        <v>480975384</v>
      </c>
      <c r="B4299" s="3">
        <f>_xlfn.XLOOKUP(A4299,[3]!Table13456[No заказа],[3]!Table13456[Дата
отправки],"",0,1)</f>
        <v>45673</v>
      </c>
      <c r="C4299" s="3"/>
      <c r="D4299" s="3"/>
      <c r="F4299" s="5">
        <f>_xlfn.XLOOKUP(A4299,[3]!Table13456[No заказа],[3]!Table13456[Количество],"",0,1)</f>
        <v>1</v>
      </c>
      <c r="G4299" s="5">
        <f>_xlfn.XLOOKUP(A4299,[3]!Table13456[No заказа],[3]!Table13456[Цена],"",0,1)</f>
        <v>8501</v>
      </c>
      <c r="H4299" s="2" t="str">
        <f>M01_SETTINGS!$F$2</f>
        <v>KASPI</v>
      </c>
    </row>
    <row r="4300" spans="1:8" x14ac:dyDescent="0.35">
      <c r="A4300" s="2">
        <v>481223980</v>
      </c>
      <c r="B4300" s="3">
        <f>_xlfn.XLOOKUP(A4300,[3]!Table13456[No заказа],[3]!Table13456[Дата
отправки],"",0,1)</f>
        <v>45673</v>
      </c>
      <c r="C4300" s="3"/>
      <c r="D4300" s="3"/>
      <c r="F4300" s="5">
        <f>_xlfn.XLOOKUP(A4300,[3]!Table13456[No заказа],[3]!Table13456[Количество],"",0,1)</f>
        <v>1</v>
      </c>
      <c r="G4300" s="5">
        <f>_xlfn.XLOOKUP(A4300,[3]!Table13456[No заказа],[3]!Table13456[Цена],"",0,1)</f>
        <v>8999</v>
      </c>
      <c r="H4300" s="2" t="str">
        <f>M01_SETTINGS!$F$2</f>
        <v>KASPI</v>
      </c>
    </row>
    <row r="4301" spans="1:8" x14ac:dyDescent="0.35">
      <c r="A4301" s="2">
        <v>480939538</v>
      </c>
      <c r="B4301" s="3">
        <f>_xlfn.XLOOKUP(A4301,[3]!Table13456[No заказа],[3]!Table13456[Дата
отправки],"",0,1)</f>
        <v>45673</v>
      </c>
      <c r="C4301" s="3"/>
      <c r="D4301" s="3"/>
      <c r="F4301" s="5">
        <f>_xlfn.XLOOKUP(A4301,[3]!Table13456[No заказа],[3]!Table13456[Количество],"",0,1)</f>
        <v>1</v>
      </c>
      <c r="G4301" s="5">
        <f>_xlfn.XLOOKUP(A4301,[3]!Table13456[No заказа],[3]!Table13456[Цена],"",0,1)</f>
        <v>8480</v>
      </c>
      <c r="H4301" s="2" t="str">
        <f>M01_SETTINGS!$F$2</f>
        <v>KASPI</v>
      </c>
    </row>
    <row r="4302" spans="1:8" x14ac:dyDescent="0.35">
      <c r="A4302" s="2">
        <v>481172436</v>
      </c>
      <c r="B4302" s="3">
        <f>_xlfn.XLOOKUP(A4302,[3]!Table13456[No заказа],[3]!Table13456[Дата
отправки],"",0,1)</f>
        <v>45673</v>
      </c>
      <c r="C4302" s="3"/>
      <c r="D4302" s="3"/>
      <c r="F4302" s="5">
        <f>_xlfn.XLOOKUP(A4302,[3]!Table13456[No заказа],[3]!Table13456[Количество],"",0,1)</f>
        <v>1</v>
      </c>
      <c r="G4302" s="5">
        <f>_xlfn.XLOOKUP(A4302,[3]!Table13456[No заказа],[3]!Table13456[Цена],"",0,1)</f>
        <v>10897</v>
      </c>
      <c r="H4302" s="2" t="str">
        <f>M01_SETTINGS!$F$2</f>
        <v>KASPI</v>
      </c>
    </row>
    <row r="4303" spans="1:8" x14ac:dyDescent="0.35">
      <c r="A4303" s="2">
        <v>481116877</v>
      </c>
      <c r="B4303" s="3">
        <f>_xlfn.XLOOKUP(A4303,[3]!Table13456[No заказа],[3]!Table13456[Дата
отправки],"",0,1)</f>
        <v>45673</v>
      </c>
      <c r="C4303" s="3"/>
      <c r="D4303" s="3"/>
      <c r="F4303" s="5">
        <f>_xlfn.XLOOKUP(A4303,[3]!Table13456[No заказа],[3]!Table13456[Количество],"",0,1)</f>
        <v>1</v>
      </c>
      <c r="G4303" s="5">
        <f>_xlfn.XLOOKUP(A4303,[3]!Table13456[No заказа],[3]!Table13456[Цена],"",0,1)</f>
        <v>8601</v>
      </c>
      <c r="H4303" s="2" t="str">
        <f>M01_SETTINGS!$F$2</f>
        <v>KASPI</v>
      </c>
    </row>
    <row r="4304" spans="1:8" x14ac:dyDescent="0.35">
      <c r="A4304" s="2">
        <v>480997383</v>
      </c>
      <c r="B4304" s="3">
        <f>_xlfn.XLOOKUP(A4304,[3]!Table13456[No заказа],[3]!Table13456[Дата
отправки],"",0,1)</f>
        <v>45673</v>
      </c>
      <c r="C4304" s="3"/>
      <c r="D4304" s="3"/>
      <c r="F4304" s="5">
        <f>_xlfn.XLOOKUP(A4304,[3]!Table13456[No заказа],[3]!Table13456[Количество],"",0,1)</f>
        <v>1</v>
      </c>
      <c r="G4304" s="5">
        <f>_xlfn.XLOOKUP(A4304,[3]!Table13456[No заказа],[3]!Table13456[Цена],"",0,1)</f>
        <v>8990</v>
      </c>
      <c r="H4304" s="2" t="str">
        <f>M01_SETTINGS!$F$2</f>
        <v>KASPI</v>
      </c>
    </row>
    <row r="4305" spans="1:8" x14ac:dyDescent="0.35">
      <c r="A4305" s="2">
        <v>481059272</v>
      </c>
      <c r="B4305" s="3">
        <f>_xlfn.XLOOKUP(A4305,[3]!Table13456[No заказа],[3]!Table13456[Дата
отправки],"",0,1)</f>
        <v>45673</v>
      </c>
      <c r="C4305" s="3"/>
      <c r="D4305" s="3"/>
      <c r="F4305" s="5">
        <f>_xlfn.XLOOKUP(A4305,[3]!Table13456[No заказа],[3]!Table13456[Количество],"",0,1)</f>
        <v>1</v>
      </c>
      <c r="G4305" s="5">
        <f>_xlfn.XLOOKUP(A4305,[3]!Table13456[No заказа],[3]!Table13456[Цена],"",0,1)</f>
        <v>8590</v>
      </c>
      <c r="H4305" s="2" t="str">
        <f>M01_SETTINGS!$F$2</f>
        <v>KASPI</v>
      </c>
    </row>
    <row r="4306" spans="1:8" x14ac:dyDescent="0.35">
      <c r="A4306" s="2">
        <v>480773992</v>
      </c>
      <c r="B4306" s="3">
        <f>_xlfn.XLOOKUP(A4306,[3]!Table13456[No заказа],[3]!Table13456[Дата
отправки],"",0,1)</f>
        <v>45673</v>
      </c>
      <c r="C4306" s="3"/>
      <c r="D4306" s="3"/>
      <c r="F4306" s="5">
        <f>_xlfn.XLOOKUP(A4306,[3]!Table13456[No заказа],[3]!Table13456[Количество],"",0,1)</f>
        <v>1</v>
      </c>
      <c r="G4306" s="5">
        <f>_xlfn.XLOOKUP(A4306,[3]!Table13456[No заказа],[3]!Table13456[Цена],"",0,1)</f>
        <v>8590</v>
      </c>
      <c r="H4306" s="2" t="str">
        <f>M01_SETTINGS!$F$2</f>
        <v>KASPI</v>
      </c>
    </row>
    <row r="4307" spans="1:8" x14ac:dyDescent="0.35">
      <c r="A4307" s="2">
        <v>481153669</v>
      </c>
      <c r="B4307" s="3">
        <f>_xlfn.XLOOKUP(A4307,[3]!Table13456[No заказа],[3]!Table13456[Дата
отправки],"",0,1)</f>
        <v>45673</v>
      </c>
      <c r="C4307" s="3"/>
      <c r="D4307" s="3"/>
      <c r="F4307" s="5">
        <f>_xlfn.XLOOKUP(A4307,[3]!Table13456[No заказа],[3]!Table13456[Количество],"",0,1)</f>
        <v>1</v>
      </c>
      <c r="G4307" s="5">
        <f>_xlfn.XLOOKUP(A4307,[3]!Table13456[No заказа],[3]!Table13456[Цена],"",0,1)</f>
        <v>8480</v>
      </c>
      <c r="H4307" s="2" t="str">
        <f>M01_SETTINGS!$F$2</f>
        <v>KASPI</v>
      </c>
    </row>
    <row r="4308" spans="1:8" x14ac:dyDescent="0.35">
      <c r="A4308" s="2">
        <v>481057488</v>
      </c>
      <c r="B4308" s="3">
        <f>_xlfn.XLOOKUP(A4308,[3]!Table13456[No заказа],[3]!Table13456[Дата
отправки],"",0,1)</f>
        <v>45673</v>
      </c>
      <c r="C4308" s="3"/>
      <c r="D4308" s="3"/>
      <c r="F4308" s="5">
        <f>_xlfn.XLOOKUP(A4308,[3]!Table13456[No заказа],[3]!Table13456[Количество],"",0,1)</f>
        <v>1</v>
      </c>
      <c r="G4308" s="5">
        <f>_xlfn.XLOOKUP(A4308,[3]!Table13456[No заказа],[3]!Table13456[Цена],"",0,1)</f>
        <v>8987</v>
      </c>
      <c r="H4308" s="2" t="str">
        <f>M01_SETTINGS!$F$2</f>
        <v>KASPI</v>
      </c>
    </row>
    <row r="4309" spans="1:8" x14ac:dyDescent="0.35">
      <c r="A4309" s="2">
        <v>481178428</v>
      </c>
      <c r="B4309" s="3">
        <f>_xlfn.XLOOKUP(A4309,[3]!Table13456[No заказа],[3]!Table13456[Дата
отправки],"",0,1)</f>
        <v>45673</v>
      </c>
      <c r="C4309" s="3"/>
      <c r="D4309" s="3"/>
      <c r="F4309" s="5">
        <f>_xlfn.XLOOKUP(A4309,[3]!Table13456[No заказа],[3]!Table13456[Количество],"",0,1)</f>
        <v>1</v>
      </c>
      <c r="G4309" s="5">
        <f>_xlfn.XLOOKUP(A4309,[3]!Table13456[No заказа],[3]!Table13456[Цена],"",0,1)</f>
        <v>14991</v>
      </c>
      <c r="H4309" s="2" t="str">
        <f>M01_SETTINGS!$F$2</f>
        <v>KASPI</v>
      </c>
    </row>
    <row r="4310" spans="1:8" x14ac:dyDescent="0.35">
      <c r="A4310" s="2">
        <v>481425897</v>
      </c>
      <c r="B4310" s="3">
        <f>_xlfn.XLOOKUP(A4310,[3]!Table13456[No заказа],[3]!Table13456[Дата
отправки],"",0,1)</f>
        <v>45673</v>
      </c>
      <c r="C4310" s="3"/>
      <c r="D4310" s="3"/>
      <c r="F4310" s="5">
        <f>_xlfn.XLOOKUP(A4310,[3]!Table13456[No заказа],[3]!Table13456[Количество],"",0,1)</f>
        <v>1</v>
      </c>
      <c r="G4310" s="5">
        <f>_xlfn.XLOOKUP(A4310,[3]!Table13456[No заказа],[3]!Table13456[Цена],"",0,1)</f>
        <v>8910</v>
      </c>
      <c r="H4310" s="2" t="str">
        <f>M01_SETTINGS!$F$2</f>
        <v>KASPI</v>
      </c>
    </row>
    <row r="4311" spans="1:8" x14ac:dyDescent="0.35">
      <c r="A4311" s="2">
        <v>481454916</v>
      </c>
      <c r="B4311" s="3">
        <f>_xlfn.XLOOKUP(A4311,[3]!Table13456[No заказа],[3]!Table13456[Дата
отправки],"",0,1)</f>
        <v>45673</v>
      </c>
      <c r="C4311" s="3"/>
      <c r="D4311" s="3"/>
      <c r="F4311" s="5">
        <f>_xlfn.XLOOKUP(A4311,[3]!Table13456[No заказа],[3]!Table13456[Количество],"",0,1)</f>
        <v>1</v>
      </c>
      <c r="G4311" s="5">
        <f>_xlfn.XLOOKUP(A4311,[3]!Table13456[No заказа],[3]!Table13456[Цена],"",0,1)</f>
        <v>8998</v>
      </c>
      <c r="H4311" s="2" t="str">
        <f>M01_SETTINGS!$F$2</f>
        <v>KASPI</v>
      </c>
    </row>
    <row r="4312" spans="1:8" x14ac:dyDescent="0.35">
      <c r="A4312" s="2">
        <v>481197725</v>
      </c>
      <c r="B4312" s="3">
        <f>_xlfn.XLOOKUP(A4312,[3]!Table13456[No заказа],[3]!Table13456[Дата
отправки],"",0,1)</f>
        <v>45673</v>
      </c>
      <c r="C4312" s="3"/>
      <c r="D4312" s="3"/>
      <c r="F4312" s="5">
        <f>_xlfn.XLOOKUP(A4312,[3]!Table13456[No заказа],[3]!Table13456[Количество],"",0,1)</f>
        <v>1</v>
      </c>
      <c r="G4312" s="5">
        <f>_xlfn.XLOOKUP(A4312,[3]!Table13456[No заказа],[3]!Table13456[Цена],"",0,1)</f>
        <v>8889</v>
      </c>
      <c r="H4312" s="2" t="str">
        <f>M01_SETTINGS!$F$2</f>
        <v>KASPI</v>
      </c>
    </row>
    <row r="4313" spans="1:8" x14ac:dyDescent="0.35">
      <c r="A4313" s="2">
        <v>481038621</v>
      </c>
      <c r="B4313" s="3">
        <f>_xlfn.XLOOKUP(A4313,[3]!Table13456[No заказа],[3]!Table13456[Дата
отправки],"",0,1)</f>
        <v>45673</v>
      </c>
      <c r="C4313" s="3"/>
      <c r="D4313" s="3"/>
      <c r="F4313" s="5">
        <f>_xlfn.XLOOKUP(A4313,[3]!Table13456[No заказа],[3]!Table13456[Количество],"",0,1)</f>
        <v>1</v>
      </c>
      <c r="G4313" s="5">
        <f>_xlfn.XLOOKUP(A4313,[3]!Table13456[No заказа],[3]!Table13456[Цена],"",0,1)</f>
        <v>8998</v>
      </c>
      <c r="H4313" s="2" t="str">
        <f>M01_SETTINGS!$F$2</f>
        <v>KASPI</v>
      </c>
    </row>
    <row r="4314" spans="1:8" x14ac:dyDescent="0.35">
      <c r="A4314" s="2">
        <v>481117115</v>
      </c>
      <c r="B4314" s="3">
        <f>_xlfn.XLOOKUP(A4314,[3]!Table13456[No заказа],[3]!Table13456[Дата
отправки],"",0,1)</f>
        <v>45673</v>
      </c>
      <c r="C4314" s="3"/>
      <c r="D4314" s="3"/>
      <c r="F4314" s="5">
        <f>_xlfn.XLOOKUP(A4314,[3]!Table13456[No заказа],[3]!Table13456[Количество],"",0,1)</f>
        <v>1</v>
      </c>
      <c r="G4314" s="5">
        <f>_xlfn.XLOOKUP(A4314,[3]!Table13456[No заказа],[3]!Table13456[Цена],"",0,1)</f>
        <v>8653</v>
      </c>
      <c r="H4314" s="2" t="str">
        <f>M01_SETTINGS!$F$2</f>
        <v>KASPI</v>
      </c>
    </row>
    <row r="4315" spans="1:8" x14ac:dyDescent="0.35">
      <c r="A4315" s="2">
        <v>481177524</v>
      </c>
      <c r="B4315" s="3">
        <f>_xlfn.XLOOKUP(A4315,[3]!Table13456[No заказа],[3]!Table13456[Дата
отправки],"",0,1)</f>
        <v>45673</v>
      </c>
      <c r="C4315" s="3"/>
      <c r="D4315" s="3"/>
      <c r="F4315" s="5">
        <f>_xlfn.XLOOKUP(A4315,[3]!Table13456[No заказа],[3]!Table13456[Количество],"",0,1)</f>
        <v>1</v>
      </c>
      <c r="G4315" s="5">
        <f>_xlfn.XLOOKUP(A4315,[3]!Table13456[No заказа],[3]!Table13456[Цена],"",0,1)</f>
        <v>8900</v>
      </c>
      <c r="H4315" s="2" t="str">
        <f>M01_SETTINGS!$F$2</f>
        <v>KASPI</v>
      </c>
    </row>
    <row r="4316" spans="1:8" x14ac:dyDescent="0.35">
      <c r="A4316" s="2">
        <v>480972218</v>
      </c>
      <c r="B4316" s="3">
        <f>_xlfn.XLOOKUP(A4316,[3]!Table13456[No заказа],[3]!Table13456[Дата
отправки],"",0,1)</f>
        <v>45673</v>
      </c>
      <c r="C4316" s="3"/>
      <c r="D4316" s="3"/>
      <c r="F4316" s="5">
        <f>_xlfn.XLOOKUP(A4316,[3]!Table13456[No заказа],[3]!Table13456[Количество],"",0,1)</f>
        <v>1</v>
      </c>
      <c r="G4316" s="5">
        <f>_xlfn.XLOOKUP(A4316,[3]!Table13456[No заказа],[3]!Table13456[Цена],"",0,1)</f>
        <v>8480</v>
      </c>
      <c r="H4316" s="2" t="str">
        <f>M01_SETTINGS!$F$2</f>
        <v>KASPI</v>
      </c>
    </row>
    <row r="4317" spans="1:8" x14ac:dyDescent="0.35">
      <c r="A4317" s="2">
        <v>481235434</v>
      </c>
      <c r="B4317" s="3">
        <f>_xlfn.XLOOKUP(A4317,[3]!Table13456[No заказа],[3]!Table13456[Дата
отправки],"",0,1)</f>
        <v>45673</v>
      </c>
      <c r="C4317" s="3"/>
      <c r="D4317" s="3"/>
      <c r="F4317" s="5">
        <f>_xlfn.XLOOKUP(A4317,[3]!Table13456[No заказа],[3]!Table13456[Количество],"",0,1)</f>
        <v>1</v>
      </c>
      <c r="G4317" s="5">
        <f>_xlfn.XLOOKUP(A4317,[3]!Table13456[No заказа],[3]!Table13456[Цена],"",0,1)</f>
        <v>8998</v>
      </c>
      <c r="H4317" s="2" t="str">
        <f>M01_SETTINGS!$F$2</f>
        <v>KASPI</v>
      </c>
    </row>
    <row r="4318" spans="1:8" x14ac:dyDescent="0.35">
      <c r="A4318" s="2">
        <v>481027939</v>
      </c>
      <c r="B4318" s="3">
        <f>_xlfn.XLOOKUP(A4318,[3]!Table13456[No заказа],[3]!Table13456[Дата
отправки],"",0,1)</f>
        <v>45673</v>
      </c>
      <c r="C4318" s="3"/>
      <c r="D4318" s="3"/>
      <c r="F4318" s="5">
        <f>_xlfn.XLOOKUP(A4318,[3]!Table13456[No заказа],[3]!Table13456[Количество],"",0,1)</f>
        <v>1</v>
      </c>
      <c r="G4318" s="5">
        <f>_xlfn.XLOOKUP(A4318,[3]!Table13456[No заказа],[3]!Table13456[Цена],"",0,1)</f>
        <v>14990</v>
      </c>
      <c r="H4318" s="2" t="str">
        <f>M01_SETTINGS!$F$2</f>
        <v>KASPI</v>
      </c>
    </row>
    <row r="4319" spans="1:8" x14ac:dyDescent="0.35">
      <c r="A4319" s="2">
        <v>481120560</v>
      </c>
      <c r="B4319" s="3">
        <f>_xlfn.XLOOKUP(A4319,[3]!Table13456[No заказа],[3]!Table13456[Дата
отправки],"",0,1)</f>
        <v>45673</v>
      </c>
      <c r="C4319" s="3"/>
      <c r="D4319" s="3"/>
      <c r="F4319" s="5">
        <f>_xlfn.XLOOKUP(A4319,[3]!Table13456[No заказа],[3]!Table13456[Количество],"",0,1)</f>
        <v>1</v>
      </c>
      <c r="G4319" s="5">
        <f>_xlfn.XLOOKUP(A4319,[3]!Table13456[No заказа],[3]!Table13456[Цена],"",0,1)</f>
        <v>14990</v>
      </c>
      <c r="H4319" s="2" t="str">
        <f>M01_SETTINGS!$F$2</f>
        <v>KASPI</v>
      </c>
    </row>
    <row r="4320" spans="1:8" x14ac:dyDescent="0.35">
      <c r="A4320" s="2">
        <v>481243032</v>
      </c>
      <c r="B4320" s="3">
        <f>_xlfn.XLOOKUP(A4320,[3]!Table13456[No заказа],[3]!Table13456[Дата
отправки],"",0,1)</f>
        <v>45673</v>
      </c>
      <c r="C4320" s="3"/>
      <c r="D4320" s="3"/>
      <c r="F4320" s="5">
        <f>_xlfn.XLOOKUP(A4320,[3]!Table13456[No заказа],[3]!Table13456[Количество],"",0,1)</f>
        <v>1</v>
      </c>
      <c r="G4320" s="5">
        <f>_xlfn.XLOOKUP(A4320,[3]!Table13456[No заказа],[3]!Table13456[Цена],"",0,1)</f>
        <v>8986</v>
      </c>
      <c r="H4320" s="2" t="str">
        <f>M01_SETTINGS!$F$2</f>
        <v>KASPI</v>
      </c>
    </row>
    <row r="4321" spans="1:8" x14ac:dyDescent="0.35">
      <c r="A4321" s="2">
        <v>481063012</v>
      </c>
      <c r="B4321" s="3">
        <f>_xlfn.XLOOKUP(A4321,[3]!Table13456[No заказа],[3]!Table13456[Дата
отправки],"",0,1)</f>
        <v>45673</v>
      </c>
      <c r="C4321" s="3"/>
      <c r="D4321" s="3"/>
      <c r="F4321" s="5">
        <f>_xlfn.XLOOKUP(A4321,[3]!Table13456[No заказа],[3]!Table13456[Количество],"",0,1)</f>
        <v>1</v>
      </c>
      <c r="G4321" s="5">
        <f>_xlfn.XLOOKUP(A4321,[3]!Table13456[No заказа],[3]!Table13456[Цена],"",0,1)</f>
        <v>9997</v>
      </c>
      <c r="H4321" s="2" t="str">
        <f>M01_SETTINGS!$F$2</f>
        <v>KASPI</v>
      </c>
    </row>
    <row r="4322" spans="1:8" x14ac:dyDescent="0.35">
      <c r="A4322" s="2">
        <v>481230639</v>
      </c>
      <c r="B4322" s="3">
        <f>_xlfn.XLOOKUP(A4322,[3]!Table13456[No заказа],[3]!Table13456[Дата
отправки],"",0,1)</f>
        <v>45673</v>
      </c>
      <c r="C4322" s="3"/>
      <c r="D4322" s="3"/>
      <c r="F4322" s="5">
        <f>_xlfn.XLOOKUP(A4322,[3]!Table13456[No заказа],[3]!Table13456[Количество],"",0,1)</f>
        <v>1</v>
      </c>
      <c r="G4322" s="5">
        <f>_xlfn.XLOOKUP(A4322,[3]!Table13456[No заказа],[3]!Table13456[Цена],"",0,1)</f>
        <v>8990</v>
      </c>
      <c r="H4322" s="2" t="str">
        <f>M01_SETTINGS!$F$2</f>
        <v>KASPI</v>
      </c>
    </row>
    <row r="4323" spans="1:8" x14ac:dyDescent="0.35">
      <c r="A4323" s="2">
        <v>480950760</v>
      </c>
      <c r="B4323" s="3">
        <f>_xlfn.XLOOKUP(A4323,[3]!Table13456[No заказа],[3]!Table13456[Дата
отправки],"",0,1)</f>
        <v>45673</v>
      </c>
      <c r="C4323" s="3"/>
      <c r="D4323" s="3"/>
      <c r="F4323" s="5">
        <f>_xlfn.XLOOKUP(A4323,[3]!Table13456[No заказа],[3]!Table13456[Количество],"",0,1)</f>
        <v>1</v>
      </c>
      <c r="G4323" s="5">
        <f>_xlfn.XLOOKUP(A4323,[3]!Table13456[No заказа],[3]!Table13456[Цена],"",0,1)</f>
        <v>8598</v>
      </c>
      <c r="H4323" s="2" t="str">
        <f>M01_SETTINGS!$F$2</f>
        <v>KASPI</v>
      </c>
    </row>
    <row r="4324" spans="1:8" x14ac:dyDescent="0.35">
      <c r="A4324" s="2">
        <v>481136877</v>
      </c>
      <c r="B4324" s="3">
        <f>_xlfn.XLOOKUP(A4324,[3]!Table13456[No заказа],[3]!Table13456[Дата
отправки],"",0,1)</f>
        <v>45673</v>
      </c>
      <c r="C4324" s="3"/>
      <c r="D4324" s="3"/>
      <c r="F4324" s="5">
        <f>_xlfn.XLOOKUP(A4324,[3]!Table13456[No заказа],[3]!Table13456[Количество],"",0,1)</f>
        <v>1</v>
      </c>
      <c r="G4324" s="5">
        <f>_xlfn.XLOOKUP(A4324,[3]!Table13456[No заказа],[3]!Table13456[Цена],"",0,1)</f>
        <v>19897</v>
      </c>
      <c r="H4324" s="2" t="str">
        <f>M01_SETTINGS!$F$2</f>
        <v>KASPI</v>
      </c>
    </row>
    <row r="4325" spans="1:8" x14ac:dyDescent="0.35">
      <c r="A4325" s="2">
        <v>481068588</v>
      </c>
      <c r="B4325" s="3">
        <f>_xlfn.XLOOKUP(A4325,[3]!Table13456[No заказа],[3]!Table13456[Дата
отправки],"",0,1)</f>
        <v>45673</v>
      </c>
      <c r="C4325" s="3"/>
      <c r="D4325" s="3"/>
      <c r="F4325" s="5">
        <f>_xlfn.XLOOKUP(A4325,[3]!Table13456[No заказа],[3]!Table13456[Количество],"",0,1)</f>
        <v>1</v>
      </c>
      <c r="G4325" s="5">
        <f>_xlfn.XLOOKUP(A4325,[3]!Table13456[No заказа],[3]!Table13456[Цена],"",0,1)</f>
        <v>19916</v>
      </c>
      <c r="H4325" s="2" t="str">
        <f>M01_SETTINGS!$F$2</f>
        <v>KASPI</v>
      </c>
    </row>
    <row r="4326" spans="1:8" x14ac:dyDescent="0.35">
      <c r="A4326" s="2">
        <v>481072428</v>
      </c>
      <c r="B4326" s="3">
        <f>_xlfn.XLOOKUP(A4326,[3]!Table13456[No заказа],[3]!Table13456[Дата
отправки],"",0,1)</f>
        <v>45673</v>
      </c>
      <c r="C4326" s="3"/>
      <c r="D4326" s="3"/>
      <c r="F4326" s="5">
        <f>_xlfn.XLOOKUP(A4326,[3]!Table13456[No заказа],[3]!Table13456[Количество],"",0,1)</f>
        <v>1</v>
      </c>
      <c r="G4326" s="5">
        <f>_xlfn.XLOOKUP(A4326,[3]!Table13456[No заказа],[3]!Table13456[Цена],"",0,1)</f>
        <v>22408</v>
      </c>
      <c r="H4326" s="2" t="str">
        <f>M01_SETTINGS!$F$2</f>
        <v>KASPI</v>
      </c>
    </row>
    <row r="4327" spans="1:8" x14ac:dyDescent="0.35">
      <c r="A4327" s="2">
        <v>481062661</v>
      </c>
      <c r="B4327" s="3">
        <f>_xlfn.XLOOKUP(A4327,[3]!Table13456[No заказа],[3]!Table13456[Дата
отправки],"",0,1)</f>
        <v>45673</v>
      </c>
      <c r="C4327" s="3"/>
      <c r="D4327" s="3"/>
      <c r="F4327" s="5">
        <f>_xlfn.XLOOKUP(A4327,[3]!Table13456[No заказа],[3]!Table13456[Количество],"",0,1)</f>
        <v>1</v>
      </c>
      <c r="G4327" s="5">
        <f>_xlfn.XLOOKUP(A4327,[3]!Table13456[No заказа],[3]!Table13456[Цена],"",0,1)</f>
        <v>22408</v>
      </c>
      <c r="H4327" s="2" t="str">
        <f>M01_SETTINGS!$F$2</f>
        <v>KASPI</v>
      </c>
    </row>
    <row r="4328" spans="1:8" x14ac:dyDescent="0.35">
      <c r="A4328" s="2">
        <v>480999903</v>
      </c>
      <c r="B4328" s="3">
        <f>_xlfn.XLOOKUP(A4328,[3]!Table13456[No заказа],[3]!Table13456[Дата
отправки],"",0,1)</f>
        <v>45673</v>
      </c>
      <c r="C4328" s="3"/>
      <c r="D4328" s="3"/>
      <c r="F4328" s="5">
        <f>_xlfn.XLOOKUP(A4328,[3]!Table13456[No заказа],[3]!Table13456[Количество],"",0,1)</f>
        <v>1</v>
      </c>
      <c r="G4328" s="5">
        <f>_xlfn.XLOOKUP(A4328,[3]!Table13456[No заказа],[3]!Table13456[Цена],"",0,1)</f>
        <v>22428</v>
      </c>
      <c r="H4328" s="2" t="str">
        <f>M01_SETTINGS!$F$2</f>
        <v>KASPI</v>
      </c>
    </row>
    <row r="4329" spans="1:8" x14ac:dyDescent="0.35">
      <c r="A4329" s="2">
        <v>481003204</v>
      </c>
      <c r="B4329" s="3">
        <f>_xlfn.XLOOKUP(A4329,[3]!Table13456[No заказа],[3]!Table13456[Дата
отправки],"",0,1)</f>
        <v>45673</v>
      </c>
      <c r="C4329" s="3"/>
      <c r="D4329" s="3"/>
      <c r="F4329" s="5">
        <f>_xlfn.XLOOKUP(A4329,[3]!Table13456[No заказа],[3]!Table13456[Количество],"",0,1)</f>
        <v>1</v>
      </c>
      <c r="G4329" s="5">
        <f>_xlfn.XLOOKUP(A4329,[3]!Table13456[No заказа],[3]!Table13456[Цена],"",0,1)</f>
        <v>22429</v>
      </c>
      <c r="H4329" s="2" t="str">
        <f>M01_SETTINGS!$F$2</f>
        <v>KASPI</v>
      </c>
    </row>
    <row r="4330" spans="1:8" x14ac:dyDescent="0.35">
      <c r="A4330" s="2">
        <v>480499158</v>
      </c>
      <c r="B4330" s="3">
        <f>_xlfn.XLOOKUP(A4330,[3]!Table13456[No заказа],[3]!Table13456[Дата
отправки],"",0,1)</f>
        <v>45672</v>
      </c>
      <c r="C4330" s="3"/>
      <c r="D4330" s="3"/>
      <c r="F4330" s="5">
        <f>_xlfn.XLOOKUP(A4330,[3]!Table13456[No заказа],[3]!Table13456[Количество],"",0,1)</f>
        <v>1</v>
      </c>
      <c r="G4330" s="5">
        <f>_xlfn.XLOOKUP(A4330,[3]!Table13456[No заказа],[3]!Table13456[Цена],"",0,1)</f>
        <v>8599</v>
      </c>
      <c r="H4330" s="2" t="str">
        <f>M01_SETTINGS!$F$2</f>
        <v>KASPI</v>
      </c>
    </row>
    <row r="4331" spans="1:8" x14ac:dyDescent="0.35">
      <c r="A4331" s="2">
        <v>480760348</v>
      </c>
      <c r="B4331" s="3">
        <f>_xlfn.XLOOKUP(A4331,[3]!Table13456[No заказа],[3]!Table13456[Дата
отправки],"",0,1)</f>
        <v>45672</v>
      </c>
      <c r="C4331" s="3"/>
      <c r="D4331" s="3"/>
      <c r="F4331" s="5">
        <f>_xlfn.XLOOKUP(A4331,[3]!Table13456[No заказа],[3]!Table13456[Количество],"",0,1)</f>
        <v>1</v>
      </c>
      <c r="G4331" s="5">
        <f>_xlfn.XLOOKUP(A4331,[3]!Table13456[No заказа],[3]!Table13456[Цена],"",0,1)</f>
        <v>8599</v>
      </c>
      <c r="H4331" s="2" t="str">
        <f>M01_SETTINGS!$F$2</f>
        <v>KASPI</v>
      </c>
    </row>
    <row r="4332" spans="1:8" x14ac:dyDescent="0.35">
      <c r="A4332" s="2">
        <v>480790745</v>
      </c>
      <c r="B4332" s="3">
        <f>_xlfn.XLOOKUP(A4332,[3]!Table13456[No заказа],[3]!Table13456[Дата
отправки],"",0,1)</f>
        <v>45672</v>
      </c>
      <c r="C4332" s="3"/>
      <c r="D4332" s="3"/>
      <c r="F4332" s="5">
        <f>_xlfn.XLOOKUP(A4332,[3]!Table13456[No заказа],[3]!Table13456[Количество],"",0,1)</f>
        <v>1</v>
      </c>
      <c r="G4332" s="5">
        <f>_xlfn.XLOOKUP(A4332,[3]!Table13456[No заказа],[3]!Table13456[Цена],"",0,1)</f>
        <v>8590</v>
      </c>
      <c r="H4332" s="2" t="str">
        <f>M01_SETTINGS!$F$2</f>
        <v>KASPI</v>
      </c>
    </row>
    <row r="4333" spans="1:8" x14ac:dyDescent="0.35">
      <c r="A4333" s="2">
        <v>480570536</v>
      </c>
      <c r="B4333" s="3">
        <f>_xlfn.XLOOKUP(A4333,[3]!Table13456[No заказа],[3]!Table13456[Дата
отправки],"",0,1)</f>
        <v>45672</v>
      </c>
      <c r="C4333" s="3"/>
      <c r="D4333" s="3"/>
      <c r="F4333" s="5">
        <f>_xlfn.XLOOKUP(A4333,[3]!Table13456[No заказа],[3]!Table13456[Количество],"",0,1)</f>
        <v>1</v>
      </c>
      <c r="G4333" s="5">
        <f>_xlfn.XLOOKUP(A4333,[3]!Table13456[No заказа],[3]!Table13456[Цена],"",0,1)</f>
        <v>8590</v>
      </c>
      <c r="H4333" s="2" t="str">
        <f>M01_SETTINGS!$F$2</f>
        <v>KASPI</v>
      </c>
    </row>
    <row r="4334" spans="1:8" x14ac:dyDescent="0.35">
      <c r="A4334" s="2">
        <v>480846072</v>
      </c>
      <c r="B4334" s="3">
        <f>_xlfn.XLOOKUP(A4334,[3]!Table13456[No заказа],[3]!Table13456[Дата
отправки],"",0,1)</f>
        <v>45672</v>
      </c>
      <c r="C4334" s="3"/>
      <c r="D4334" s="3"/>
      <c r="F4334" s="5">
        <f>_xlfn.XLOOKUP(A4334,[3]!Table13456[No заказа],[3]!Table13456[Количество],"",0,1)</f>
        <v>1</v>
      </c>
      <c r="G4334" s="5">
        <f>_xlfn.XLOOKUP(A4334,[3]!Table13456[No заказа],[3]!Table13456[Цена],"",0,1)</f>
        <v>8480</v>
      </c>
      <c r="H4334" s="2" t="str">
        <f>M01_SETTINGS!$F$2</f>
        <v>KASPI</v>
      </c>
    </row>
    <row r="4335" spans="1:8" x14ac:dyDescent="0.35">
      <c r="A4335" s="2">
        <v>480493705</v>
      </c>
      <c r="B4335" s="3">
        <f>_xlfn.XLOOKUP(A4335,[3]!Table13456[No заказа],[3]!Table13456[Дата
отправки],"",0,1)</f>
        <v>45672</v>
      </c>
      <c r="C4335" s="3"/>
      <c r="D4335" s="3"/>
      <c r="F4335" s="5">
        <f>_xlfn.XLOOKUP(A4335,[3]!Table13456[No заказа],[3]!Table13456[Количество],"",0,1)</f>
        <v>1</v>
      </c>
      <c r="G4335" s="5">
        <f>_xlfn.XLOOKUP(A4335,[3]!Table13456[No заказа],[3]!Table13456[Цена],"",0,1)</f>
        <v>8480</v>
      </c>
      <c r="H4335" s="2" t="str">
        <f>M01_SETTINGS!$F$2</f>
        <v>KASPI</v>
      </c>
    </row>
    <row r="4336" spans="1:8" x14ac:dyDescent="0.35">
      <c r="A4336" s="2">
        <v>480308435</v>
      </c>
      <c r="B4336" s="3">
        <f>_xlfn.XLOOKUP(A4336,[3]!Table13456[No заказа],[3]!Table13456[Дата
отправки],"",0,1)</f>
        <v>45672</v>
      </c>
      <c r="C4336" s="3"/>
      <c r="D4336" s="3"/>
      <c r="F4336" s="5">
        <f>_xlfn.XLOOKUP(A4336,[3]!Table13456[No заказа],[3]!Table13456[Количество],"",0,1)</f>
        <v>1</v>
      </c>
      <c r="G4336" s="5">
        <f>_xlfn.XLOOKUP(A4336,[3]!Table13456[No заказа],[3]!Table13456[Цена],"",0,1)</f>
        <v>8480</v>
      </c>
      <c r="H4336" s="2" t="str">
        <f>M01_SETTINGS!$F$2</f>
        <v>KASPI</v>
      </c>
    </row>
    <row r="4337" spans="1:8" x14ac:dyDescent="0.35">
      <c r="A4337" s="2">
        <v>480613013</v>
      </c>
      <c r="B4337" s="3">
        <f>_xlfn.XLOOKUP(A4337,[3]!Table13456[No заказа],[3]!Table13456[Дата
отправки],"",0,1)</f>
        <v>45672</v>
      </c>
      <c r="C4337" s="3"/>
      <c r="D4337" s="3"/>
      <c r="F4337" s="5">
        <f>_xlfn.XLOOKUP(A4337,[3]!Table13456[No заказа],[3]!Table13456[Количество],"",0,1)</f>
        <v>1</v>
      </c>
      <c r="G4337" s="5">
        <f>_xlfn.XLOOKUP(A4337,[3]!Table13456[No заказа],[3]!Table13456[Цена],"",0,1)</f>
        <v>8999</v>
      </c>
      <c r="H4337" s="2" t="str">
        <f>M01_SETTINGS!$F$2</f>
        <v>KASPI</v>
      </c>
    </row>
    <row r="4338" spans="1:8" x14ac:dyDescent="0.35">
      <c r="A4338" s="2">
        <v>480433678</v>
      </c>
      <c r="B4338" s="3">
        <f>_xlfn.XLOOKUP(A4338,[3]!Table13456[No заказа],[3]!Table13456[Дата
отправки],"",0,1)</f>
        <v>45672</v>
      </c>
      <c r="C4338" s="3"/>
      <c r="D4338" s="3"/>
      <c r="F4338" s="5">
        <f>_xlfn.XLOOKUP(A4338,[3]!Table13456[No заказа],[3]!Table13456[Количество],"",0,1)</f>
        <v>1</v>
      </c>
      <c r="G4338" s="5">
        <f>_xlfn.XLOOKUP(A4338,[3]!Table13456[No заказа],[3]!Table13456[Цена],"",0,1)</f>
        <v>8498</v>
      </c>
      <c r="H4338" s="2" t="str">
        <f>M01_SETTINGS!$F$2</f>
        <v>KASPI</v>
      </c>
    </row>
    <row r="4339" spans="1:8" x14ac:dyDescent="0.35">
      <c r="A4339" s="2">
        <v>480299665</v>
      </c>
      <c r="B4339" s="3">
        <f>_xlfn.XLOOKUP(A4339,[3]!Table13456[No заказа],[3]!Table13456[Дата
отправки],"",0,1)</f>
        <v>45672</v>
      </c>
      <c r="C4339" s="3"/>
      <c r="D4339" s="3"/>
      <c r="F4339" s="5">
        <f>_xlfn.XLOOKUP(A4339,[3]!Table13456[No заказа],[3]!Table13456[Количество],"",0,1)</f>
        <v>1</v>
      </c>
      <c r="G4339" s="5">
        <f>_xlfn.XLOOKUP(A4339,[3]!Table13456[No заказа],[3]!Table13456[Цена],"",0,1)</f>
        <v>8498</v>
      </c>
      <c r="H4339" s="2" t="str">
        <f>M01_SETTINGS!$F$2</f>
        <v>KASPI</v>
      </c>
    </row>
    <row r="4340" spans="1:8" x14ac:dyDescent="0.35">
      <c r="A4340" s="2">
        <v>480349950</v>
      </c>
      <c r="B4340" s="3">
        <f>_xlfn.XLOOKUP(A4340,[3]!Table13456[No заказа],[3]!Table13456[Дата
отправки],"",0,1)</f>
        <v>45672</v>
      </c>
      <c r="C4340" s="3"/>
      <c r="D4340" s="3"/>
      <c r="F4340" s="5">
        <f>_xlfn.XLOOKUP(A4340,[3]!Table13456[No заказа],[3]!Table13456[Количество],"",0,1)</f>
        <v>1</v>
      </c>
      <c r="G4340" s="5">
        <f>_xlfn.XLOOKUP(A4340,[3]!Table13456[No заказа],[3]!Table13456[Цена],"",0,1)</f>
        <v>8968</v>
      </c>
      <c r="H4340" s="2" t="str">
        <f>M01_SETTINGS!$F$2</f>
        <v>KASPI</v>
      </c>
    </row>
    <row r="4341" spans="1:8" x14ac:dyDescent="0.35">
      <c r="A4341" s="2">
        <v>480502281</v>
      </c>
      <c r="B4341" s="3">
        <f>_xlfn.XLOOKUP(A4341,[3]!Table13456[No заказа],[3]!Table13456[Дата
отправки],"",0,1)</f>
        <v>45672</v>
      </c>
      <c r="C4341" s="3"/>
      <c r="D4341" s="3"/>
      <c r="F4341" s="5">
        <f>_xlfn.XLOOKUP(A4341,[3]!Table13456[No заказа],[3]!Table13456[Количество],"",0,1)</f>
        <v>1</v>
      </c>
      <c r="G4341" s="5">
        <f>_xlfn.XLOOKUP(A4341,[3]!Table13456[No заказа],[3]!Table13456[Цена],"",0,1)</f>
        <v>8985</v>
      </c>
      <c r="H4341" s="2" t="str">
        <f>M01_SETTINGS!$F$2</f>
        <v>KASPI</v>
      </c>
    </row>
    <row r="4342" spans="1:8" x14ac:dyDescent="0.35">
      <c r="A4342" s="2">
        <v>480496183</v>
      </c>
      <c r="B4342" s="3">
        <f>_xlfn.XLOOKUP(A4342,[3]!Table13456[No заказа],[3]!Table13456[Дата
отправки],"",0,1)</f>
        <v>45672</v>
      </c>
      <c r="C4342" s="3"/>
      <c r="D4342" s="3"/>
      <c r="F4342" s="5">
        <f>_xlfn.XLOOKUP(A4342,[3]!Table13456[No заказа],[3]!Table13456[Количество],"",0,1)</f>
        <v>1</v>
      </c>
      <c r="G4342" s="5">
        <f>_xlfn.XLOOKUP(A4342,[3]!Table13456[No заказа],[3]!Table13456[Цена],"",0,1)</f>
        <v>8990</v>
      </c>
      <c r="H4342" s="2" t="str">
        <f>M01_SETTINGS!$F$2</f>
        <v>KASPI</v>
      </c>
    </row>
    <row r="4343" spans="1:8" x14ac:dyDescent="0.35">
      <c r="A4343" s="2">
        <v>480345834</v>
      </c>
      <c r="B4343" s="3">
        <f>_xlfn.XLOOKUP(A4343,[3]!Table13456[No заказа],[3]!Table13456[Дата
отправки],"",0,1)</f>
        <v>45672</v>
      </c>
      <c r="C4343" s="3"/>
      <c r="D4343" s="3"/>
      <c r="F4343" s="5">
        <f>_xlfn.XLOOKUP(A4343,[3]!Table13456[No заказа],[3]!Table13456[Количество],"",0,1)</f>
        <v>1</v>
      </c>
      <c r="G4343" s="5">
        <f>_xlfn.XLOOKUP(A4343,[3]!Table13456[No заказа],[3]!Table13456[Цена],"",0,1)</f>
        <v>8599</v>
      </c>
      <c r="H4343" s="2" t="str">
        <f>M01_SETTINGS!$F$2</f>
        <v>KASPI</v>
      </c>
    </row>
    <row r="4344" spans="1:8" x14ac:dyDescent="0.35">
      <c r="A4344" s="2">
        <v>480780436</v>
      </c>
      <c r="B4344" s="3">
        <f>_xlfn.XLOOKUP(A4344,[3]!Table13456[No заказа],[3]!Table13456[Дата
отправки],"",0,1)</f>
        <v>45672</v>
      </c>
      <c r="C4344" s="3"/>
      <c r="D4344" s="3"/>
      <c r="F4344" s="5">
        <f>_xlfn.XLOOKUP(A4344,[3]!Table13456[No заказа],[3]!Table13456[Количество],"",0,1)</f>
        <v>1</v>
      </c>
      <c r="G4344" s="5">
        <f>_xlfn.XLOOKUP(A4344,[3]!Table13456[No заказа],[3]!Table13456[Цена],"",0,1)</f>
        <v>8928</v>
      </c>
      <c r="H4344" s="2" t="str">
        <f>M01_SETTINGS!$F$2</f>
        <v>KASPI</v>
      </c>
    </row>
    <row r="4345" spans="1:8" x14ac:dyDescent="0.35">
      <c r="A4345" s="2">
        <v>480660595</v>
      </c>
      <c r="B4345" s="3">
        <f>_xlfn.XLOOKUP(A4345,[3]!Table13456[No заказа],[3]!Table13456[Дата
отправки],"",0,1)</f>
        <v>45672</v>
      </c>
      <c r="C4345" s="3"/>
      <c r="D4345" s="3"/>
      <c r="F4345" s="5">
        <f>_xlfn.XLOOKUP(A4345,[3]!Table13456[No заказа],[3]!Table13456[Количество],"",0,1)</f>
        <v>1</v>
      </c>
      <c r="G4345" s="5">
        <f>_xlfn.XLOOKUP(A4345,[3]!Table13456[No заказа],[3]!Table13456[Цена],"",0,1)</f>
        <v>9998</v>
      </c>
      <c r="H4345" s="2" t="str">
        <f>M01_SETTINGS!$F$2</f>
        <v>KASPI</v>
      </c>
    </row>
    <row r="4346" spans="1:8" x14ac:dyDescent="0.35">
      <c r="A4346" s="2">
        <v>480711014</v>
      </c>
      <c r="B4346" s="3">
        <f>_xlfn.XLOOKUP(A4346,[3]!Table13456[No заказа],[3]!Table13456[Дата
отправки],"",0,1)</f>
        <v>45672</v>
      </c>
      <c r="C4346" s="3"/>
      <c r="D4346" s="3"/>
      <c r="F4346" s="5">
        <f>_xlfn.XLOOKUP(A4346,[3]!Table13456[No заказа],[3]!Table13456[Количество],"",0,1)</f>
        <v>1</v>
      </c>
      <c r="G4346" s="5">
        <f>_xlfn.XLOOKUP(A4346,[3]!Table13456[No заказа],[3]!Table13456[Цена],"",0,1)</f>
        <v>8999</v>
      </c>
      <c r="H4346" s="2" t="str">
        <f>M01_SETTINGS!$F$2</f>
        <v>KASPI</v>
      </c>
    </row>
    <row r="4347" spans="1:8" x14ac:dyDescent="0.35">
      <c r="A4347" s="2">
        <v>480903370</v>
      </c>
      <c r="B4347" s="3">
        <f>_xlfn.XLOOKUP(A4347,[3]!Table13456[No заказа],[3]!Table13456[Дата
отправки],"",0,1)</f>
        <v>45672</v>
      </c>
      <c r="C4347" s="3"/>
      <c r="D4347" s="3"/>
      <c r="F4347" s="5">
        <f>_xlfn.XLOOKUP(A4347,[3]!Table13456[No заказа],[3]!Table13456[Количество],"",0,1)</f>
        <v>1</v>
      </c>
      <c r="G4347" s="5">
        <f>_xlfn.XLOOKUP(A4347,[3]!Table13456[No заказа],[3]!Table13456[Цена],"",0,1)</f>
        <v>8480</v>
      </c>
      <c r="H4347" s="2" t="str">
        <f>M01_SETTINGS!$F$2</f>
        <v>KASPI</v>
      </c>
    </row>
    <row r="4348" spans="1:8" x14ac:dyDescent="0.35">
      <c r="A4348" s="2">
        <v>480698901</v>
      </c>
      <c r="B4348" s="3">
        <f>_xlfn.XLOOKUP(A4348,[3]!Table13456[No заказа],[3]!Table13456[Дата
отправки],"",0,1)</f>
        <v>45672</v>
      </c>
      <c r="C4348" s="3"/>
      <c r="D4348" s="3"/>
      <c r="F4348" s="5">
        <f>_xlfn.XLOOKUP(A4348,[3]!Table13456[No заказа],[3]!Table13456[Количество],"",0,1)</f>
        <v>1</v>
      </c>
      <c r="G4348" s="5">
        <f>_xlfn.XLOOKUP(A4348,[3]!Table13456[No заказа],[3]!Table13456[Цена],"",0,1)</f>
        <v>10818</v>
      </c>
      <c r="H4348" s="2" t="str">
        <f>M01_SETTINGS!$F$2</f>
        <v>KASPI</v>
      </c>
    </row>
    <row r="4349" spans="1:8" x14ac:dyDescent="0.35">
      <c r="A4349" s="2">
        <v>480427170</v>
      </c>
      <c r="B4349" s="3">
        <f>_xlfn.XLOOKUP(A4349,[3]!Table13456[No заказа],[3]!Table13456[Дата
отправки],"",0,1)</f>
        <v>45672</v>
      </c>
      <c r="C4349" s="3"/>
      <c r="D4349" s="3"/>
      <c r="F4349" s="5">
        <f>_xlfn.XLOOKUP(A4349,[3]!Table13456[No заказа],[3]!Table13456[Количество],"",0,1)</f>
        <v>1</v>
      </c>
      <c r="G4349" s="5">
        <f>_xlfn.XLOOKUP(A4349,[3]!Table13456[No заказа],[3]!Table13456[Цена],"",0,1)</f>
        <v>8990</v>
      </c>
      <c r="H4349" s="2" t="str">
        <f>M01_SETTINGS!$F$2</f>
        <v>KASPI</v>
      </c>
    </row>
    <row r="4350" spans="1:8" x14ac:dyDescent="0.35">
      <c r="A4350" s="2">
        <v>480503908</v>
      </c>
      <c r="B4350" s="3">
        <f>_xlfn.XLOOKUP(A4350,[3]!Table13456[No заказа],[3]!Table13456[Дата
отправки],"",0,1)</f>
        <v>45672</v>
      </c>
      <c r="C4350" s="3"/>
      <c r="D4350" s="3"/>
      <c r="F4350" s="5">
        <f>_xlfn.XLOOKUP(A4350,[3]!Table13456[No заказа],[3]!Table13456[Количество],"",0,1)</f>
        <v>1</v>
      </c>
      <c r="G4350" s="5">
        <f>_xlfn.XLOOKUP(A4350,[3]!Table13456[No заказа],[3]!Table13456[Цена],"",0,1)</f>
        <v>8997</v>
      </c>
      <c r="H4350" s="2" t="str">
        <f>M01_SETTINGS!$F$2</f>
        <v>KASPI</v>
      </c>
    </row>
    <row r="4351" spans="1:8" x14ac:dyDescent="0.35">
      <c r="A4351" s="2">
        <v>480511788</v>
      </c>
      <c r="B4351" s="3">
        <f>_xlfn.XLOOKUP(A4351,[3]!Table13456[No заказа],[3]!Table13456[Дата
отправки],"",0,1)</f>
        <v>45672</v>
      </c>
      <c r="C4351" s="3"/>
      <c r="D4351" s="3"/>
      <c r="F4351" s="5">
        <f>_xlfn.XLOOKUP(A4351,[3]!Table13456[No заказа],[3]!Table13456[Количество],"",0,1)</f>
        <v>1</v>
      </c>
      <c r="G4351" s="5">
        <f>_xlfn.XLOOKUP(A4351,[3]!Table13456[No заказа],[3]!Table13456[Цена],"",0,1)</f>
        <v>8990</v>
      </c>
      <c r="H4351" s="2" t="str">
        <f>M01_SETTINGS!$F$2</f>
        <v>KASPI</v>
      </c>
    </row>
    <row r="4352" spans="1:8" x14ac:dyDescent="0.35">
      <c r="A4352" s="2">
        <v>480622215</v>
      </c>
      <c r="B4352" s="3">
        <f>_xlfn.XLOOKUP(A4352,[3]!Table13456[No заказа],[3]!Table13456[Дата
отправки],"",0,1)</f>
        <v>45672</v>
      </c>
      <c r="C4352" s="3"/>
      <c r="D4352" s="3"/>
      <c r="F4352" s="5">
        <f>_xlfn.XLOOKUP(A4352,[3]!Table13456[No заказа],[3]!Table13456[Количество],"",0,1)</f>
        <v>1</v>
      </c>
      <c r="G4352" s="5">
        <f>_xlfn.XLOOKUP(A4352,[3]!Table13456[No заказа],[3]!Table13456[Цена],"",0,1)</f>
        <v>8590</v>
      </c>
      <c r="H4352" s="2" t="str">
        <f>M01_SETTINGS!$F$2</f>
        <v>KASPI</v>
      </c>
    </row>
    <row r="4353" spans="1:8" x14ac:dyDescent="0.35">
      <c r="A4353" s="2">
        <v>480297778</v>
      </c>
      <c r="B4353" s="3">
        <f>_xlfn.XLOOKUP(A4353,[3]!Table13456[No заказа],[3]!Table13456[Дата
отправки],"",0,1)</f>
        <v>45672</v>
      </c>
      <c r="C4353" s="3"/>
      <c r="D4353" s="3"/>
      <c r="F4353" s="5">
        <f>_xlfn.XLOOKUP(A4353,[3]!Table13456[No заказа],[3]!Table13456[Количество],"",0,1)</f>
        <v>1</v>
      </c>
      <c r="G4353" s="5">
        <f>_xlfn.XLOOKUP(A4353,[3]!Table13456[No заказа],[3]!Table13456[Цена],"",0,1)</f>
        <v>8590</v>
      </c>
      <c r="H4353" s="2" t="str">
        <f>M01_SETTINGS!$F$2</f>
        <v>KASPI</v>
      </c>
    </row>
    <row r="4354" spans="1:8" x14ac:dyDescent="0.35">
      <c r="A4354" s="2">
        <v>480406616</v>
      </c>
      <c r="B4354" s="3">
        <f>_xlfn.XLOOKUP(A4354,[3]!Table13456[No заказа],[3]!Table13456[Дата
отправки],"",0,1)</f>
        <v>45672</v>
      </c>
      <c r="C4354" s="3"/>
      <c r="D4354" s="3"/>
      <c r="F4354" s="5">
        <f>_xlfn.XLOOKUP(A4354,[3]!Table13456[No заказа],[3]!Table13456[Количество],"",0,1)</f>
        <v>1</v>
      </c>
      <c r="G4354" s="5">
        <f>_xlfn.XLOOKUP(A4354,[3]!Table13456[No заказа],[3]!Table13456[Цена],"",0,1)</f>
        <v>8990</v>
      </c>
      <c r="H4354" s="2" t="str">
        <f>M01_SETTINGS!$F$2</f>
        <v>KASPI</v>
      </c>
    </row>
    <row r="4355" spans="1:8" x14ac:dyDescent="0.35">
      <c r="A4355" s="2">
        <v>480356943</v>
      </c>
      <c r="B4355" s="3">
        <f>_xlfn.XLOOKUP(A4355,[3]!Table13456[No заказа],[3]!Table13456[Дата
отправки],"",0,1)</f>
        <v>45672</v>
      </c>
      <c r="C4355" s="3"/>
      <c r="D4355" s="3"/>
      <c r="F4355" s="5">
        <f>_xlfn.XLOOKUP(A4355,[3]!Table13456[No заказа],[3]!Table13456[Количество],"",0,1)</f>
        <v>1</v>
      </c>
      <c r="G4355" s="5">
        <f>_xlfn.XLOOKUP(A4355,[3]!Table13456[No заказа],[3]!Table13456[Цена],"",0,1)</f>
        <v>10897</v>
      </c>
      <c r="H4355" s="2" t="str">
        <f>M01_SETTINGS!$F$2</f>
        <v>KASPI</v>
      </c>
    </row>
    <row r="4356" spans="1:8" x14ac:dyDescent="0.35">
      <c r="A4356" s="2">
        <v>480593008</v>
      </c>
      <c r="B4356" s="3">
        <f>_xlfn.XLOOKUP(A4356,[3]!Table13456[No заказа],[3]!Table13456[Дата
отправки],"",0,1)</f>
        <v>45672</v>
      </c>
      <c r="C4356" s="3"/>
      <c r="D4356" s="3"/>
      <c r="F4356" s="5">
        <f>_xlfn.XLOOKUP(A4356,[3]!Table13456[No заказа],[3]!Table13456[Количество],"",0,1)</f>
        <v>1</v>
      </c>
      <c r="G4356" s="5">
        <f>_xlfn.XLOOKUP(A4356,[3]!Table13456[No заказа],[3]!Table13456[Цена],"",0,1)</f>
        <v>8498</v>
      </c>
      <c r="H4356" s="2" t="str">
        <f>M01_SETTINGS!$F$2</f>
        <v>KASPI</v>
      </c>
    </row>
    <row r="4357" spans="1:8" x14ac:dyDescent="0.35">
      <c r="A4357" s="2">
        <v>480729324</v>
      </c>
      <c r="B4357" s="3">
        <f>_xlfn.XLOOKUP(A4357,[3]!Table13456[No заказа],[3]!Table13456[Дата
отправки],"",0,1)</f>
        <v>45672</v>
      </c>
      <c r="C4357" s="3"/>
      <c r="D4357" s="3"/>
      <c r="F4357" s="5">
        <f>_xlfn.XLOOKUP(A4357,[3]!Table13456[No заказа],[3]!Table13456[Количество],"",0,1)</f>
        <v>1</v>
      </c>
      <c r="G4357" s="5">
        <f>_xlfn.XLOOKUP(A4357,[3]!Table13456[No заказа],[3]!Table13456[Цена],"",0,1)</f>
        <v>8590</v>
      </c>
      <c r="H4357" s="2" t="str">
        <f>M01_SETTINGS!$F$2</f>
        <v>KASPI</v>
      </c>
    </row>
    <row r="4358" spans="1:8" x14ac:dyDescent="0.35">
      <c r="A4358" s="2">
        <v>480711044</v>
      </c>
      <c r="B4358" s="3">
        <f>_xlfn.XLOOKUP(A4358,[3]!Table13456[No заказа],[3]!Table13456[Дата
отправки],"",0,1)</f>
        <v>45672</v>
      </c>
      <c r="C4358" s="3"/>
      <c r="D4358" s="3"/>
      <c r="F4358" s="5">
        <f>_xlfn.XLOOKUP(A4358,[3]!Table13456[No заказа],[3]!Table13456[Количество],"",0,1)</f>
        <v>1</v>
      </c>
      <c r="G4358" s="5">
        <f>_xlfn.XLOOKUP(A4358,[3]!Table13456[No заказа],[3]!Table13456[Цена],"",0,1)</f>
        <v>14991</v>
      </c>
      <c r="H4358" s="2" t="str">
        <f>M01_SETTINGS!$F$2</f>
        <v>KASPI</v>
      </c>
    </row>
    <row r="4359" spans="1:8" x14ac:dyDescent="0.35">
      <c r="A4359" s="2">
        <v>480390189</v>
      </c>
      <c r="B4359" s="3">
        <f>_xlfn.XLOOKUP(A4359,[3]!Table13456[No заказа],[3]!Table13456[Дата
отправки],"",0,1)</f>
        <v>45672</v>
      </c>
      <c r="C4359" s="3"/>
      <c r="D4359" s="3"/>
      <c r="F4359" s="5">
        <f>_xlfn.XLOOKUP(A4359,[3]!Table13456[No заказа],[3]!Table13456[Количество],"",0,1)</f>
        <v>1</v>
      </c>
      <c r="G4359" s="5">
        <f>_xlfn.XLOOKUP(A4359,[3]!Table13456[No заказа],[3]!Table13456[Цена],"",0,1)</f>
        <v>8964</v>
      </c>
      <c r="H4359" s="2" t="str">
        <f>M01_SETTINGS!$F$2</f>
        <v>KASPI</v>
      </c>
    </row>
    <row r="4360" spans="1:8" x14ac:dyDescent="0.35">
      <c r="A4360" s="2">
        <v>480542999</v>
      </c>
      <c r="B4360" s="3">
        <f>_xlfn.XLOOKUP(A4360,[3]!Table13456[No заказа],[3]!Table13456[Дата
отправки],"",0,1)</f>
        <v>45672</v>
      </c>
      <c r="C4360" s="3"/>
      <c r="D4360" s="3"/>
      <c r="F4360" s="5">
        <f>_xlfn.XLOOKUP(A4360,[3]!Table13456[No заказа],[3]!Table13456[Количество],"",0,1)</f>
        <v>1</v>
      </c>
      <c r="G4360" s="5">
        <f>_xlfn.XLOOKUP(A4360,[3]!Table13456[No заказа],[3]!Table13456[Цена],"",0,1)</f>
        <v>10798</v>
      </c>
      <c r="H4360" s="2" t="str">
        <f>M01_SETTINGS!$F$2</f>
        <v>KASPI</v>
      </c>
    </row>
    <row r="4361" spans="1:8" x14ac:dyDescent="0.35">
      <c r="A4361" s="2">
        <v>480711273</v>
      </c>
      <c r="B4361" s="3">
        <f>_xlfn.XLOOKUP(A4361,[3]!Table13456[No заказа],[3]!Table13456[Дата
отправки],"",0,1)</f>
        <v>45672</v>
      </c>
      <c r="C4361" s="3"/>
      <c r="D4361" s="3"/>
      <c r="F4361" s="5">
        <f>_xlfn.XLOOKUP(A4361,[3]!Table13456[No заказа],[3]!Table13456[Количество],"",0,1)</f>
        <v>1</v>
      </c>
      <c r="G4361" s="5">
        <f>_xlfn.XLOOKUP(A4361,[3]!Table13456[No заказа],[3]!Table13456[Цена],"",0,1)</f>
        <v>8997</v>
      </c>
      <c r="H4361" s="2" t="str">
        <f>M01_SETTINGS!$F$2</f>
        <v>KASPI</v>
      </c>
    </row>
    <row r="4362" spans="1:8" x14ac:dyDescent="0.35">
      <c r="A4362" s="2">
        <v>480389599</v>
      </c>
      <c r="B4362" s="3">
        <f>_xlfn.XLOOKUP(A4362,[3]!Table13456[No заказа],[3]!Table13456[Дата
отправки],"",0,1)</f>
        <v>45672</v>
      </c>
      <c r="C4362" s="3"/>
      <c r="D4362" s="3"/>
      <c r="F4362" s="5">
        <f>_xlfn.XLOOKUP(A4362,[3]!Table13456[No заказа],[3]!Table13456[Количество],"",0,1)</f>
        <v>1</v>
      </c>
      <c r="G4362" s="5">
        <f>_xlfn.XLOOKUP(A4362,[3]!Table13456[No заказа],[3]!Table13456[Цена],"",0,1)</f>
        <v>8999</v>
      </c>
      <c r="H4362" s="2" t="str">
        <f>M01_SETTINGS!$F$2</f>
        <v>KASPI</v>
      </c>
    </row>
    <row r="4363" spans="1:8" x14ac:dyDescent="0.35">
      <c r="A4363" s="2">
        <v>480701134</v>
      </c>
      <c r="B4363" s="3">
        <f>_xlfn.XLOOKUP(A4363,[3]!Table13456[No заказа],[3]!Table13456[Дата
отправки],"",0,1)</f>
        <v>45672</v>
      </c>
      <c r="C4363" s="3"/>
      <c r="D4363" s="3"/>
      <c r="F4363" s="5">
        <f>_xlfn.XLOOKUP(A4363,[3]!Table13456[No заказа],[3]!Table13456[Количество],"",0,1)</f>
        <v>1</v>
      </c>
      <c r="G4363" s="5">
        <f>_xlfn.XLOOKUP(A4363,[3]!Table13456[No заказа],[3]!Table13456[Цена],"",0,1)</f>
        <v>8999</v>
      </c>
      <c r="H4363" s="2" t="str">
        <f>M01_SETTINGS!$F$2</f>
        <v>KASPI</v>
      </c>
    </row>
    <row r="4364" spans="1:8" x14ac:dyDescent="0.35">
      <c r="A4364" s="2">
        <v>480492829</v>
      </c>
      <c r="B4364" s="3">
        <f>_xlfn.XLOOKUP(A4364,[3]!Table13456[No заказа],[3]!Table13456[Дата
отправки],"",0,1)</f>
        <v>45672</v>
      </c>
      <c r="C4364" s="3"/>
      <c r="D4364" s="3"/>
      <c r="F4364" s="5">
        <f>_xlfn.XLOOKUP(A4364,[3]!Table13456[No заказа],[3]!Table13456[Количество],"",0,1)</f>
        <v>1</v>
      </c>
      <c r="G4364" s="5">
        <f>_xlfn.XLOOKUP(A4364,[3]!Table13456[No заказа],[3]!Table13456[Цена],"",0,1)</f>
        <v>8998</v>
      </c>
      <c r="H4364" s="2" t="str">
        <f>M01_SETTINGS!$F$2</f>
        <v>KASPI</v>
      </c>
    </row>
    <row r="4365" spans="1:8" x14ac:dyDescent="0.35">
      <c r="A4365" s="2">
        <v>480772941</v>
      </c>
      <c r="B4365" s="3">
        <f>_xlfn.XLOOKUP(A4365,[3]!Table13456[No заказа],[3]!Table13456[Дата
отправки],"",0,1)</f>
        <v>45672</v>
      </c>
      <c r="C4365" s="3"/>
      <c r="D4365" s="3"/>
      <c r="F4365" s="5">
        <f>_xlfn.XLOOKUP(A4365,[3]!Table13456[No заказа],[3]!Table13456[Количество],"",0,1)</f>
        <v>1</v>
      </c>
      <c r="G4365" s="5">
        <f>_xlfn.XLOOKUP(A4365,[3]!Table13456[No заказа],[3]!Table13456[Цена],"",0,1)</f>
        <v>8713</v>
      </c>
      <c r="H4365" s="2" t="str">
        <f>M01_SETTINGS!$F$2</f>
        <v>KASPI</v>
      </c>
    </row>
    <row r="4366" spans="1:8" x14ac:dyDescent="0.35">
      <c r="A4366" s="2">
        <v>480642598</v>
      </c>
      <c r="B4366" s="3">
        <f>_xlfn.XLOOKUP(A4366,[3]!Table13456[No заказа],[3]!Table13456[Дата
отправки],"",0,1)</f>
        <v>45672</v>
      </c>
      <c r="C4366" s="3"/>
      <c r="D4366" s="3"/>
      <c r="F4366" s="5">
        <f>_xlfn.XLOOKUP(A4366,[3]!Table13456[No заказа],[3]!Table13456[Количество],"",0,1)</f>
        <v>1</v>
      </c>
      <c r="G4366" s="5">
        <f>_xlfn.XLOOKUP(A4366,[3]!Table13456[No заказа],[3]!Table13456[Цена],"",0,1)</f>
        <v>8998</v>
      </c>
      <c r="H4366" s="2" t="str">
        <f>M01_SETTINGS!$F$2</f>
        <v>KASPI</v>
      </c>
    </row>
    <row r="4367" spans="1:8" x14ac:dyDescent="0.35">
      <c r="A4367" s="2">
        <v>480855419</v>
      </c>
      <c r="B4367" s="3">
        <f>_xlfn.XLOOKUP(A4367,[3]!Table13456[No заказа],[3]!Table13456[Дата
отправки],"",0,1)</f>
        <v>45672</v>
      </c>
      <c r="C4367" s="3"/>
      <c r="D4367" s="3"/>
      <c r="F4367" s="5">
        <f>_xlfn.XLOOKUP(A4367,[3]!Table13456[No заказа],[3]!Table13456[Количество],"",0,1)</f>
        <v>1</v>
      </c>
      <c r="G4367" s="5">
        <f>_xlfn.XLOOKUP(A4367,[3]!Table13456[No заказа],[3]!Table13456[Цена],"",0,1)</f>
        <v>14990</v>
      </c>
      <c r="H4367" s="2" t="str">
        <f>M01_SETTINGS!$F$2</f>
        <v>KASPI</v>
      </c>
    </row>
    <row r="4368" spans="1:8" x14ac:dyDescent="0.35">
      <c r="A4368" s="2">
        <v>480515946</v>
      </c>
      <c r="B4368" s="3">
        <f>_xlfn.XLOOKUP(A4368,[3]!Table13456[No заказа],[3]!Table13456[Дата
отправки],"",0,1)</f>
        <v>45672</v>
      </c>
      <c r="C4368" s="3"/>
      <c r="D4368" s="3"/>
      <c r="F4368" s="5">
        <f>_xlfn.XLOOKUP(A4368,[3]!Table13456[No заказа],[3]!Table13456[Количество],"",0,1)</f>
        <v>1</v>
      </c>
      <c r="G4368" s="5">
        <f>_xlfn.XLOOKUP(A4368,[3]!Table13456[No заказа],[3]!Table13456[Цена],"",0,1)</f>
        <v>14990</v>
      </c>
      <c r="H4368" s="2" t="str">
        <f>M01_SETTINGS!$F$2</f>
        <v>KASPI</v>
      </c>
    </row>
    <row r="4369" spans="1:8" x14ac:dyDescent="0.35">
      <c r="A4369" s="2">
        <v>480505705</v>
      </c>
      <c r="B4369" s="3">
        <f>_xlfn.XLOOKUP(A4369,[3]!Table13456[No заказа],[3]!Table13456[Дата
отправки],"",0,1)</f>
        <v>45672</v>
      </c>
      <c r="C4369" s="3"/>
      <c r="D4369" s="3"/>
      <c r="F4369" s="5">
        <f>_xlfn.XLOOKUP(A4369,[3]!Table13456[No заказа],[3]!Table13456[Количество],"",0,1)</f>
        <v>1</v>
      </c>
      <c r="G4369" s="5">
        <f>_xlfn.XLOOKUP(A4369,[3]!Table13456[No заказа],[3]!Table13456[Цена],"",0,1)</f>
        <v>14990</v>
      </c>
      <c r="H4369" s="2" t="str">
        <f>M01_SETTINGS!$F$2</f>
        <v>KASPI</v>
      </c>
    </row>
    <row r="4370" spans="1:8" x14ac:dyDescent="0.35">
      <c r="A4370" s="2">
        <v>480538124</v>
      </c>
      <c r="B4370" s="3">
        <f>_xlfn.XLOOKUP(A4370,[3]!Table13456[No заказа],[3]!Table13456[Дата
отправки],"",0,1)</f>
        <v>45672</v>
      </c>
      <c r="C4370" s="3"/>
      <c r="D4370" s="3"/>
      <c r="F4370" s="5">
        <f>_xlfn.XLOOKUP(A4370,[3]!Table13456[No заказа],[3]!Table13456[Количество],"",0,1)</f>
        <v>1</v>
      </c>
      <c r="G4370" s="5">
        <f>_xlfn.XLOOKUP(A4370,[3]!Table13456[No заказа],[3]!Table13456[Цена],"",0,1)</f>
        <v>14990</v>
      </c>
      <c r="H4370" s="2" t="str">
        <f>M01_SETTINGS!$F$2</f>
        <v>KASPI</v>
      </c>
    </row>
    <row r="4371" spans="1:8" x14ac:dyDescent="0.35">
      <c r="A4371" s="2">
        <v>480516031</v>
      </c>
      <c r="B4371" s="3">
        <f>_xlfn.XLOOKUP(A4371,[3]!Table13456[No заказа],[3]!Table13456[Дата
отправки],"",0,1)</f>
        <v>45672</v>
      </c>
      <c r="C4371" s="3"/>
      <c r="D4371" s="3"/>
      <c r="F4371" s="5">
        <f>_xlfn.XLOOKUP(A4371,[3]!Table13456[No заказа],[3]!Table13456[Количество],"",0,1)</f>
        <v>1</v>
      </c>
      <c r="G4371" s="5">
        <f>_xlfn.XLOOKUP(A4371,[3]!Table13456[No заказа],[3]!Table13456[Цена],"",0,1)</f>
        <v>14990</v>
      </c>
      <c r="H4371" s="2" t="str">
        <f>M01_SETTINGS!$F$2</f>
        <v>KASPI</v>
      </c>
    </row>
    <row r="4372" spans="1:8" x14ac:dyDescent="0.35">
      <c r="A4372" s="2">
        <v>480565640</v>
      </c>
      <c r="B4372" s="3">
        <f>_xlfn.XLOOKUP(A4372,[3]!Table13456[No заказа],[3]!Table13456[Дата
отправки],"",0,1)</f>
        <v>45672</v>
      </c>
      <c r="C4372" s="3"/>
      <c r="D4372" s="3"/>
      <c r="F4372" s="5">
        <f>_xlfn.XLOOKUP(A4372,[3]!Table13456[No заказа],[3]!Table13456[Количество],"",0,1)</f>
        <v>1</v>
      </c>
      <c r="G4372" s="5">
        <f>_xlfn.XLOOKUP(A4372,[3]!Table13456[No заказа],[3]!Table13456[Цена],"",0,1)</f>
        <v>14990</v>
      </c>
      <c r="H4372" s="2" t="str">
        <f>M01_SETTINGS!$F$2</f>
        <v>KASPI</v>
      </c>
    </row>
    <row r="4373" spans="1:8" x14ac:dyDescent="0.35">
      <c r="A4373" s="2">
        <v>480548877</v>
      </c>
      <c r="B4373" s="3">
        <f>_xlfn.XLOOKUP(A4373,[3]!Table13456[No заказа],[3]!Table13456[Дата
отправки],"",0,1)</f>
        <v>45672</v>
      </c>
      <c r="C4373" s="3"/>
      <c r="D4373" s="3"/>
      <c r="F4373" s="5">
        <f>_xlfn.XLOOKUP(A4373,[3]!Table13456[No заказа],[3]!Table13456[Количество],"",0,1)</f>
        <v>1</v>
      </c>
      <c r="G4373" s="5">
        <f>_xlfn.XLOOKUP(A4373,[3]!Table13456[No заказа],[3]!Table13456[Цена],"",0,1)</f>
        <v>8997</v>
      </c>
      <c r="H4373" s="2" t="str">
        <f>M01_SETTINGS!$F$2</f>
        <v>KASPI</v>
      </c>
    </row>
    <row r="4374" spans="1:8" x14ac:dyDescent="0.35">
      <c r="A4374" s="2">
        <v>480710689</v>
      </c>
      <c r="B4374" s="3">
        <f>_xlfn.XLOOKUP(A4374,[3]!Table13456[No заказа],[3]!Table13456[Дата
отправки],"",0,1)</f>
        <v>45672</v>
      </c>
      <c r="C4374" s="3"/>
      <c r="D4374" s="3"/>
      <c r="F4374" s="5">
        <f>_xlfn.XLOOKUP(A4374,[3]!Table13456[No заказа],[3]!Table13456[Количество],"",0,1)</f>
        <v>1</v>
      </c>
      <c r="G4374" s="5">
        <f>_xlfn.XLOOKUP(A4374,[3]!Table13456[No заказа],[3]!Table13456[Цена],"",0,1)</f>
        <v>8598</v>
      </c>
      <c r="H4374" s="2" t="str">
        <f>M01_SETTINGS!$F$2</f>
        <v>KASPI</v>
      </c>
    </row>
    <row r="4375" spans="1:8" x14ac:dyDescent="0.35">
      <c r="A4375" s="2">
        <v>480625337</v>
      </c>
      <c r="B4375" s="3">
        <f>_xlfn.XLOOKUP(A4375,[3]!Table13456[No заказа],[3]!Table13456[Дата
отправки],"",0,1)</f>
        <v>45672</v>
      </c>
      <c r="C4375" s="3"/>
      <c r="D4375" s="3"/>
      <c r="F4375" s="5">
        <f>_xlfn.XLOOKUP(A4375,[3]!Table13456[No заказа],[3]!Table13456[Количество],"",0,1)</f>
        <v>1</v>
      </c>
      <c r="G4375" s="5">
        <f>_xlfn.XLOOKUP(A4375,[3]!Table13456[No заказа],[3]!Table13456[Цена],"",0,1)</f>
        <v>10898</v>
      </c>
      <c r="H4375" s="2" t="str">
        <f>M01_SETTINGS!$F$2</f>
        <v>KASPI</v>
      </c>
    </row>
    <row r="4376" spans="1:8" x14ac:dyDescent="0.35">
      <c r="A4376" s="2">
        <v>480776374</v>
      </c>
      <c r="B4376" s="3">
        <f>_xlfn.XLOOKUP(A4376,[3]!Table13456[No заказа],[3]!Table13456[Дата
отправки],"",0,1)</f>
        <v>45672</v>
      </c>
      <c r="C4376" s="3"/>
      <c r="D4376" s="3"/>
      <c r="F4376" s="5">
        <f>_xlfn.XLOOKUP(A4376,[3]!Table13456[No заказа],[3]!Table13456[Количество],"",0,1)</f>
        <v>1</v>
      </c>
      <c r="G4376" s="5">
        <f>_xlfn.XLOOKUP(A4376,[3]!Table13456[No заказа],[3]!Table13456[Цена],"",0,1)</f>
        <v>9398</v>
      </c>
      <c r="H4376" s="2" t="str">
        <f>M01_SETTINGS!$F$2</f>
        <v>KASPI</v>
      </c>
    </row>
    <row r="4377" spans="1:8" x14ac:dyDescent="0.35">
      <c r="A4377" s="2">
        <v>480506787</v>
      </c>
      <c r="B4377" s="3">
        <f>_xlfn.XLOOKUP(A4377,[3]!Table13456[No заказа],[3]!Table13456[Дата
отправки],"",0,1)</f>
        <v>45672</v>
      </c>
      <c r="C4377" s="3"/>
      <c r="D4377" s="3"/>
      <c r="F4377" s="5">
        <f>_xlfn.XLOOKUP(A4377,[3]!Table13456[No заказа],[3]!Table13456[Количество],"",0,1)</f>
        <v>1</v>
      </c>
      <c r="G4377" s="5">
        <f>_xlfn.XLOOKUP(A4377,[3]!Table13456[No заказа],[3]!Table13456[Цена],"",0,1)</f>
        <v>9999</v>
      </c>
      <c r="H4377" s="2" t="str">
        <f>M01_SETTINGS!$F$2</f>
        <v>KASPI</v>
      </c>
    </row>
    <row r="4378" spans="1:8" x14ac:dyDescent="0.35">
      <c r="A4378" s="2">
        <v>480748091</v>
      </c>
      <c r="B4378" s="3">
        <f>_xlfn.XLOOKUP(A4378,[3]!Table13456[No заказа],[3]!Table13456[Дата
отправки],"",0,1)</f>
        <v>45672</v>
      </c>
      <c r="C4378" s="3"/>
      <c r="D4378" s="3"/>
      <c r="F4378" s="5">
        <f>_xlfn.XLOOKUP(A4378,[3]!Table13456[No заказа],[3]!Table13456[Количество],"",0,1)</f>
        <v>1</v>
      </c>
      <c r="G4378" s="5">
        <f>_xlfn.XLOOKUP(A4378,[3]!Table13456[No заказа],[3]!Table13456[Цена],"",0,1)</f>
        <v>11908</v>
      </c>
      <c r="H4378" s="2" t="str">
        <f>M01_SETTINGS!$F$2</f>
        <v>KASPI</v>
      </c>
    </row>
    <row r="4379" spans="1:8" x14ac:dyDescent="0.35">
      <c r="A4379" s="2">
        <v>480297777</v>
      </c>
      <c r="B4379" s="3">
        <f>_xlfn.XLOOKUP(A4379,[3]!Table13456[No заказа],[3]!Table13456[Дата
отправки],"",0,1)</f>
        <v>45672</v>
      </c>
      <c r="C4379" s="3"/>
      <c r="D4379" s="3"/>
      <c r="F4379" s="5">
        <f>_xlfn.XLOOKUP(A4379,[3]!Table13456[No заказа],[3]!Table13456[Количество],"",0,1)</f>
        <v>1</v>
      </c>
      <c r="G4379" s="5">
        <f>_xlfn.XLOOKUP(A4379,[3]!Table13456[No заказа],[3]!Table13456[Цена],"",0,1)</f>
        <v>8598</v>
      </c>
      <c r="H4379" s="2" t="str">
        <f>M01_SETTINGS!$F$2</f>
        <v>KASPI</v>
      </c>
    </row>
    <row r="4380" spans="1:8" x14ac:dyDescent="0.35">
      <c r="A4380" s="2">
        <v>480758910</v>
      </c>
      <c r="B4380" s="3">
        <f>_xlfn.XLOOKUP(A4380,[3]!Table13456[No заказа],[3]!Table13456[Дата
отправки],"",0,1)</f>
        <v>45672</v>
      </c>
      <c r="C4380" s="3"/>
      <c r="D4380" s="3"/>
      <c r="F4380" s="5">
        <f>_xlfn.XLOOKUP(A4380,[3]!Table13456[No заказа],[3]!Table13456[Количество],"",0,1)</f>
        <v>1</v>
      </c>
      <c r="G4380" s="5">
        <f>_xlfn.XLOOKUP(A4380,[3]!Table13456[No заказа],[3]!Table13456[Цена],"",0,1)</f>
        <v>8500</v>
      </c>
      <c r="H4380" s="2" t="str">
        <f>M01_SETTINGS!$F$2</f>
        <v>KASPI</v>
      </c>
    </row>
    <row r="4381" spans="1:8" x14ac:dyDescent="0.35">
      <c r="A4381" s="2">
        <v>480519902</v>
      </c>
      <c r="B4381" s="3">
        <f>_xlfn.XLOOKUP(A4381,[3]!Table13456[No заказа],[3]!Table13456[Дата
отправки],"",0,1)</f>
        <v>45672</v>
      </c>
      <c r="C4381" s="3"/>
      <c r="D4381" s="3"/>
      <c r="F4381" s="5">
        <f>_xlfn.XLOOKUP(A4381,[3]!Table13456[No заказа],[3]!Table13456[Количество],"",0,1)</f>
        <v>1</v>
      </c>
      <c r="G4381" s="5">
        <f>_xlfn.XLOOKUP(A4381,[3]!Table13456[No заказа],[3]!Table13456[Цена],"",0,1)</f>
        <v>8500</v>
      </c>
      <c r="H4381" s="2" t="str">
        <f>M01_SETTINGS!$F$2</f>
        <v>KASPI</v>
      </c>
    </row>
    <row r="4382" spans="1:8" x14ac:dyDescent="0.35">
      <c r="A4382" s="2">
        <v>480352831</v>
      </c>
      <c r="B4382" s="3">
        <f>_xlfn.XLOOKUP(A4382,[3]!Table13456[No заказа],[3]!Table13456[Дата
отправки],"",0,1)</f>
        <v>45672</v>
      </c>
      <c r="C4382" s="3"/>
      <c r="D4382" s="3"/>
      <c r="F4382" s="5">
        <f>_xlfn.XLOOKUP(A4382,[3]!Table13456[No заказа],[3]!Table13456[Количество],"",0,1)</f>
        <v>1</v>
      </c>
      <c r="G4382" s="5">
        <f>_xlfn.XLOOKUP(A4382,[3]!Table13456[No заказа],[3]!Table13456[Цена],"",0,1)</f>
        <v>10850</v>
      </c>
      <c r="H4382" s="2" t="str">
        <f>M01_SETTINGS!$F$2</f>
        <v>KASPI</v>
      </c>
    </row>
    <row r="4383" spans="1:8" x14ac:dyDescent="0.35">
      <c r="A4383" s="2">
        <v>480889482</v>
      </c>
      <c r="B4383" s="3">
        <f>_xlfn.XLOOKUP(A4383,[3]!Table13456[No заказа],[3]!Table13456[Дата
отправки],"",0,1)</f>
        <v>45672</v>
      </c>
      <c r="C4383" s="3"/>
      <c r="D4383" s="3"/>
      <c r="F4383" s="5">
        <f>_xlfn.XLOOKUP(A4383,[3]!Table13456[No заказа],[3]!Table13456[Количество],"",0,1)</f>
        <v>1</v>
      </c>
      <c r="G4383" s="5">
        <f>_xlfn.XLOOKUP(A4383,[3]!Table13456[No заказа],[3]!Table13456[Цена],"",0,1)</f>
        <v>19962</v>
      </c>
      <c r="H4383" s="2" t="str">
        <f>M01_SETTINGS!$F$2</f>
        <v>KASPI</v>
      </c>
    </row>
    <row r="4384" spans="1:8" x14ac:dyDescent="0.35">
      <c r="A4384" s="2">
        <v>480616607</v>
      </c>
      <c r="B4384" s="3">
        <f>_xlfn.XLOOKUP(A4384,[3]!Table13456[No заказа],[3]!Table13456[Дата
отправки],"",0,1)</f>
        <v>45672</v>
      </c>
      <c r="C4384" s="3"/>
      <c r="D4384" s="3"/>
      <c r="F4384" s="5">
        <f>_xlfn.XLOOKUP(A4384,[3]!Table13456[No заказа],[3]!Table13456[Количество],"",0,1)</f>
        <v>1</v>
      </c>
      <c r="G4384" s="5">
        <f>_xlfn.XLOOKUP(A4384,[3]!Table13456[No заказа],[3]!Table13456[Цена],"",0,1)</f>
        <v>19998</v>
      </c>
      <c r="H4384" s="2" t="str">
        <f>M01_SETTINGS!$F$2</f>
        <v>KASPI</v>
      </c>
    </row>
    <row r="4385" spans="1:8" x14ac:dyDescent="0.35">
      <c r="A4385" s="2">
        <v>480608230</v>
      </c>
      <c r="B4385" s="3">
        <f>_xlfn.XLOOKUP(A4385,[3]!Table13456[No заказа],[3]!Table13456[Дата
отправки],"",0,1)</f>
        <v>45672</v>
      </c>
      <c r="C4385" s="3"/>
      <c r="D4385" s="3"/>
      <c r="F4385" s="5">
        <f>_xlfn.XLOOKUP(A4385,[3]!Table13456[No заказа],[3]!Table13456[Количество],"",0,1)</f>
        <v>1</v>
      </c>
      <c r="G4385" s="5">
        <f>_xlfn.XLOOKUP(A4385,[3]!Table13456[No заказа],[3]!Table13456[Цена],"",0,1)</f>
        <v>22493</v>
      </c>
      <c r="H4385" s="2" t="str">
        <f>M01_SETTINGS!$F$2</f>
        <v>KASPI</v>
      </c>
    </row>
    <row r="4386" spans="1:8" x14ac:dyDescent="0.35">
      <c r="A4386" s="2">
        <v>480540126</v>
      </c>
      <c r="B4386" s="3">
        <f>_xlfn.XLOOKUP(A4386,[3]!Table13456[No заказа],[3]!Table13456[Дата
отправки],"",0,1)</f>
        <v>45672</v>
      </c>
      <c r="C4386" s="3"/>
      <c r="D4386" s="3"/>
      <c r="F4386" s="5">
        <f>_xlfn.XLOOKUP(A4386,[3]!Table13456[No заказа],[3]!Table13456[Количество],"",0,1)</f>
        <v>1</v>
      </c>
      <c r="G4386" s="5">
        <f>_xlfn.XLOOKUP(A4386,[3]!Table13456[No заказа],[3]!Table13456[Цена],"",0,1)</f>
        <v>22493</v>
      </c>
      <c r="H4386" s="2" t="str">
        <f>M01_SETTINGS!$F$2</f>
        <v>KASPI</v>
      </c>
    </row>
    <row r="4387" spans="1:8" x14ac:dyDescent="0.35">
      <c r="A4387" s="2">
        <v>480525658</v>
      </c>
      <c r="B4387" s="3">
        <f>_xlfn.XLOOKUP(A4387,[3]!Table13456[No заказа],[3]!Table13456[Дата
отправки],"",0,1)</f>
        <v>45672</v>
      </c>
      <c r="C4387" s="3"/>
      <c r="D4387" s="3"/>
      <c r="F4387" s="5">
        <f>_xlfn.XLOOKUP(A4387,[3]!Table13456[No заказа],[3]!Table13456[Количество],"",0,1)</f>
        <v>1</v>
      </c>
      <c r="G4387" s="5">
        <f>_xlfn.XLOOKUP(A4387,[3]!Table13456[No заказа],[3]!Table13456[Цена],"",0,1)</f>
        <v>22493</v>
      </c>
      <c r="H4387" s="2" t="str">
        <f>M01_SETTINGS!$F$2</f>
        <v>KASPI</v>
      </c>
    </row>
    <row r="4388" spans="1:8" x14ac:dyDescent="0.35">
      <c r="A4388" s="2">
        <v>480666442</v>
      </c>
      <c r="B4388" s="3">
        <f>_xlfn.XLOOKUP(A4388,[3]!Table13456[No заказа],[3]!Table13456[Дата
отправки],"",0,1)</f>
        <v>45672</v>
      </c>
      <c r="C4388" s="3"/>
      <c r="D4388" s="3"/>
      <c r="F4388" s="5">
        <f>_xlfn.XLOOKUP(A4388,[3]!Table13456[No заказа],[3]!Table13456[Количество],"",0,1)</f>
        <v>1</v>
      </c>
      <c r="G4388" s="5">
        <f>_xlfn.XLOOKUP(A4388,[3]!Table13456[No заказа],[3]!Table13456[Цена],"",0,1)</f>
        <v>22493</v>
      </c>
      <c r="H4388" s="2" t="str">
        <f>M01_SETTINGS!$F$2</f>
        <v>KASPI</v>
      </c>
    </row>
    <row r="4389" spans="1:8" x14ac:dyDescent="0.35">
      <c r="A4389" s="2">
        <v>480225928</v>
      </c>
      <c r="B4389" s="3">
        <f>_xlfn.XLOOKUP(A4389,[3]!Table13456[No заказа],[3]!Table13456[Дата
отправки],"",0,1)</f>
        <v>45671</v>
      </c>
      <c r="C4389" s="3"/>
      <c r="D4389" s="3"/>
      <c r="F4389" s="5">
        <f>_xlfn.XLOOKUP(A4389,[3]!Table13456[No заказа],[3]!Table13456[Количество],"",0,1)</f>
        <v>1</v>
      </c>
      <c r="G4389" s="5">
        <f>_xlfn.XLOOKUP(A4389,[3]!Table13456[No заказа],[3]!Table13456[Цена],"",0,1)</f>
        <v>9999</v>
      </c>
      <c r="H4389" s="2" t="str">
        <f>M01_SETTINGS!$F$2</f>
        <v>KASPI</v>
      </c>
    </row>
    <row r="4390" spans="1:8" x14ac:dyDescent="0.35">
      <c r="A4390" s="2">
        <v>479758657</v>
      </c>
      <c r="B4390" s="3">
        <f>_xlfn.XLOOKUP(A4390,[3]!Table13456[No заказа],[3]!Table13456[Дата
отправки],"",0,1)</f>
        <v>45671</v>
      </c>
      <c r="C4390" s="3"/>
      <c r="D4390" s="3"/>
      <c r="F4390" s="5">
        <f>_xlfn.XLOOKUP(A4390,[3]!Table13456[No заказа],[3]!Table13456[Количество],"",0,1)</f>
        <v>1</v>
      </c>
      <c r="G4390" s="5">
        <f>_xlfn.XLOOKUP(A4390,[3]!Table13456[No заказа],[3]!Table13456[Цена],"",0,1)</f>
        <v>8480</v>
      </c>
      <c r="H4390" s="2" t="str">
        <f>M01_SETTINGS!$F$2</f>
        <v>KASPI</v>
      </c>
    </row>
    <row r="4391" spans="1:8" x14ac:dyDescent="0.35">
      <c r="A4391" s="2">
        <v>479967247</v>
      </c>
      <c r="B4391" s="3">
        <f>_xlfn.XLOOKUP(A4391,[3]!Table13456[No заказа],[3]!Table13456[Дата
отправки],"",0,1)</f>
        <v>45671</v>
      </c>
      <c r="C4391" s="3"/>
      <c r="D4391" s="3"/>
      <c r="F4391" s="5">
        <f>_xlfn.XLOOKUP(A4391,[3]!Table13456[No заказа],[3]!Table13456[Количество],"",0,1)</f>
        <v>1</v>
      </c>
      <c r="G4391" s="5">
        <f>_xlfn.XLOOKUP(A4391,[3]!Table13456[No заказа],[3]!Table13456[Цена],"",0,1)</f>
        <v>8989</v>
      </c>
      <c r="H4391" s="2" t="str">
        <f>M01_SETTINGS!$F$2</f>
        <v>KASPI</v>
      </c>
    </row>
    <row r="4392" spans="1:8" x14ac:dyDescent="0.35">
      <c r="A4392" s="2">
        <v>479852186</v>
      </c>
      <c r="B4392" s="3">
        <f>_xlfn.XLOOKUP(A4392,[3]!Table13456[No заказа],[3]!Table13456[Дата
отправки],"",0,1)</f>
        <v>45671</v>
      </c>
      <c r="C4392" s="3"/>
      <c r="D4392" s="3"/>
      <c r="F4392" s="5">
        <f>_xlfn.XLOOKUP(A4392,[3]!Table13456[No заказа],[3]!Table13456[Количество],"",0,1)</f>
        <v>1</v>
      </c>
      <c r="G4392" s="5">
        <f>_xlfn.XLOOKUP(A4392,[3]!Table13456[No заказа],[3]!Table13456[Цена],"",0,1)</f>
        <v>8989</v>
      </c>
      <c r="H4392" s="2" t="str">
        <f>M01_SETTINGS!$F$2</f>
        <v>KASPI</v>
      </c>
    </row>
    <row r="4393" spans="1:8" x14ac:dyDescent="0.35">
      <c r="A4393" s="2">
        <v>480016575</v>
      </c>
      <c r="B4393" s="3">
        <f>_xlfn.XLOOKUP(A4393,[3]!Table13456[No заказа],[3]!Table13456[Дата
отправки],"",0,1)</f>
        <v>45671</v>
      </c>
      <c r="C4393" s="3"/>
      <c r="D4393" s="3"/>
      <c r="F4393" s="5">
        <f>_xlfn.XLOOKUP(A4393,[3]!Table13456[No заказа],[3]!Table13456[Количество],"",0,1)</f>
        <v>1</v>
      </c>
      <c r="G4393" s="5">
        <f>_xlfn.XLOOKUP(A4393,[3]!Table13456[No заказа],[3]!Table13456[Цена],"",0,1)</f>
        <v>8480</v>
      </c>
      <c r="H4393" s="2" t="str">
        <f>M01_SETTINGS!$F$2</f>
        <v>KASPI</v>
      </c>
    </row>
    <row r="4394" spans="1:8" x14ac:dyDescent="0.35">
      <c r="A4394" s="2">
        <v>479854796</v>
      </c>
      <c r="B4394" s="3">
        <f>_xlfn.XLOOKUP(A4394,[3]!Table13456[No заказа],[3]!Table13456[Дата
отправки],"",0,1)</f>
        <v>45671</v>
      </c>
      <c r="C4394" s="3"/>
      <c r="D4394" s="3"/>
      <c r="F4394" s="5">
        <f>_xlfn.XLOOKUP(A4394,[3]!Table13456[No заказа],[3]!Table13456[Количество],"",0,1)</f>
        <v>1</v>
      </c>
      <c r="G4394" s="5">
        <f>_xlfn.XLOOKUP(A4394,[3]!Table13456[No заказа],[3]!Table13456[Цена],"",0,1)</f>
        <v>8895</v>
      </c>
      <c r="H4394" s="2" t="str">
        <f>M01_SETTINGS!$F$2</f>
        <v>KASPI</v>
      </c>
    </row>
    <row r="4395" spans="1:8" x14ac:dyDescent="0.35">
      <c r="A4395" s="2">
        <v>479901234</v>
      </c>
      <c r="B4395" s="3">
        <f>_xlfn.XLOOKUP(A4395,[3]!Table13456[No заказа],[3]!Table13456[Дата
отправки],"",0,1)</f>
        <v>45671</v>
      </c>
      <c r="C4395" s="3"/>
      <c r="D4395" s="3"/>
      <c r="F4395" s="5">
        <f>_xlfn.XLOOKUP(A4395,[3]!Table13456[No заказа],[3]!Table13456[Количество],"",0,1)</f>
        <v>1</v>
      </c>
      <c r="G4395" s="5">
        <f>_xlfn.XLOOKUP(A4395,[3]!Table13456[No заказа],[3]!Table13456[Цена],"",0,1)</f>
        <v>8480</v>
      </c>
      <c r="H4395" s="2" t="str">
        <f>M01_SETTINGS!$F$2</f>
        <v>KASPI</v>
      </c>
    </row>
    <row r="4396" spans="1:8" x14ac:dyDescent="0.35">
      <c r="A4396" s="2">
        <v>479847985</v>
      </c>
      <c r="B4396" s="3">
        <f>_xlfn.XLOOKUP(A4396,[3]!Table13456[No заказа],[3]!Table13456[Дата
отправки],"",0,1)</f>
        <v>45671</v>
      </c>
      <c r="C4396" s="3"/>
      <c r="D4396" s="3"/>
      <c r="F4396" s="5">
        <f>_xlfn.XLOOKUP(A4396,[3]!Table13456[No заказа],[3]!Table13456[Количество],"",0,1)</f>
        <v>1</v>
      </c>
      <c r="G4396" s="5">
        <f>_xlfn.XLOOKUP(A4396,[3]!Table13456[No заказа],[3]!Table13456[Цена],"",0,1)</f>
        <v>8480</v>
      </c>
      <c r="H4396" s="2" t="str">
        <f>M01_SETTINGS!$F$2</f>
        <v>KASPI</v>
      </c>
    </row>
    <row r="4397" spans="1:8" x14ac:dyDescent="0.35">
      <c r="A4397" s="2">
        <v>480221098</v>
      </c>
      <c r="B4397" s="3">
        <f>_xlfn.XLOOKUP(A4397,[3]!Table13456[No заказа],[3]!Table13456[Дата
отправки],"",0,1)</f>
        <v>45671</v>
      </c>
      <c r="C4397" s="3"/>
      <c r="D4397" s="3"/>
      <c r="F4397" s="5">
        <f>_xlfn.XLOOKUP(A4397,[3]!Table13456[No заказа],[3]!Table13456[Количество],"",0,1)</f>
        <v>1</v>
      </c>
      <c r="G4397" s="5">
        <f>_xlfn.XLOOKUP(A4397,[3]!Table13456[No заказа],[3]!Table13456[Цена],"",0,1)</f>
        <v>9489</v>
      </c>
      <c r="H4397" s="2" t="str">
        <f>M01_SETTINGS!$F$2</f>
        <v>KASPI</v>
      </c>
    </row>
    <row r="4398" spans="1:8" x14ac:dyDescent="0.35">
      <c r="A4398" s="2">
        <v>480190866</v>
      </c>
      <c r="B4398" s="3">
        <f>_xlfn.XLOOKUP(A4398,[3]!Table13456[No заказа],[3]!Table13456[Дата
отправки],"",0,1)</f>
        <v>45671</v>
      </c>
      <c r="C4398" s="3"/>
      <c r="D4398" s="3"/>
      <c r="F4398" s="5">
        <f>_xlfn.XLOOKUP(A4398,[3]!Table13456[No заказа],[3]!Table13456[Количество],"",0,1)</f>
        <v>1</v>
      </c>
      <c r="G4398" s="5">
        <f>_xlfn.XLOOKUP(A4398,[3]!Table13456[No заказа],[3]!Table13456[Цена],"",0,1)</f>
        <v>8498</v>
      </c>
      <c r="H4398" s="2" t="str">
        <f>M01_SETTINGS!$F$2</f>
        <v>KASPI</v>
      </c>
    </row>
    <row r="4399" spans="1:8" x14ac:dyDescent="0.35">
      <c r="A4399" s="2">
        <v>480335302</v>
      </c>
      <c r="B4399" s="3">
        <f>_xlfn.XLOOKUP(A4399,[3]!Table13456[No заказа],[3]!Table13456[Дата
отправки],"",0,1)</f>
        <v>45671</v>
      </c>
      <c r="C4399" s="3"/>
      <c r="D4399" s="3"/>
      <c r="F4399" s="5">
        <f>_xlfn.XLOOKUP(A4399,[3]!Table13456[No заказа],[3]!Table13456[Количество],"",0,1)</f>
        <v>1</v>
      </c>
      <c r="G4399" s="5">
        <f>_xlfn.XLOOKUP(A4399,[3]!Table13456[No заказа],[3]!Table13456[Цена],"",0,1)</f>
        <v>8562</v>
      </c>
      <c r="H4399" s="2" t="str">
        <f>M01_SETTINGS!$F$2</f>
        <v>KASPI</v>
      </c>
    </row>
    <row r="4400" spans="1:8" x14ac:dyDescent="0.35">
      <c r="A4400" s="2">
        <v>480344720</v>
      </c>
      <c r="B4400" s="3">
        <f>_xlfn.XLOOKUP(A4400,[3]!Table13456[No заказа],[3]!Table13456[Дата
отправки],"",0,1)</f>
        <v>45671</v>
      </c>
      <c r="C4400" s="3"/>
      <c r="D4400" s="3"/>
      <c r="F4400" s="5">
        <f>_xlfn.XLOOKUP(A4400,[3]!Table13456[No заказа],[3]!Table13456[Количество],"",0,1)</f>
        <v>1</v>
      </c>
      <c r="G4400" s="5">
        <f>_xlfn.XLOOKUP(A4400,[3]!Table13456[No заказа],[3]!Table13456[Цена],"",0,1)</f>
        <v>8498</v>
      </c>
      <c r="H4400" s="2" t="str">
        <f>M01_SETTINGS!$F$2</f>
        <v>KASPI</v>
      </c>
    </row>
    <row r="4401" spans="1:8" x14ac:dyDescent="0.35">
      <c r="A4401" s="2">
        <v>480187957</v>
      </c>
      <c r="B4401" s="3">
        <f>_xlfn.XLOOKUP(A4401,[3]!Table13456[No заказа],[3]!Table13456[Дата
отправки],"",0,1)</f>
        <v>45671</v>
      </c>
      <c r="C4401" s="3"/>
      <c r="D4401" s="3"/>
      <c r="F4401" s="5">
        <f>_xlfn.XLOOKUP(A4401,[3]!Table13456[No заказа],[3]!Table13456[Количество],"",0,1)</f>
        <v>1</v>
      </c>
      <c r="G4401" s="5">
        <f>_xlfn.XLOOKUP(A4401,[3]!Table13456[No заказа],[3]!Table13456[Цена],"",0,1)</f>
        <v>8480</v>
      </c>
      <c r="H4401" s="2" t="str">
        <f>M01_SETTINGS!$F$2</f>
        <v>KASPI</v>
      </c>
    </row>
    <row r="4402" spans="1:8" x14ac:dyDescent="0.35">
      <c r="A4402" s="2">
        <v>480042389</v>
      </c>
      <c r="B4402" s="3">
        <f>_xlfn.XLOOKUP(A4402,[3]!Table13456[No заказа],[3]!Table13456[Дата
отправки],"",0,1)</f>
        <v>45671</v>
      </c>
      <c r="C4402" s="3"/>
      <c r="D4402" s="3"/>
      <c r="F4402" s="5">
        <f>_xlfn.XLOOKUP(A4402,[3]!Table13456[No заказа],[3]!Table13456[Количество],"",0,1)</f>
        <v>1</v>
      </c>
      <c r="G4402" s="5">
        <f>_xlfn.XLOOKUP(A4402,[3]!Table13456[No заказа],[3]!Table13456[Цена],"",0,1)</f>
        <v>8966</v>
      </c>
      <c r="H4402" s="2" t="str">
        <f>M01_SETTINGS!$F$2</f>
        <v>KASPI</v>
      </c>
    </row>
    <row r="4403" spans="1:8" x14ac:dyDescent="0.35">
      <c r="A4403" s="2">
        <v>480260842</v>
      </c>
      <c r="B4403" s="3">
        <f>_xlfn.XLOOKUP(A4403,[3]!Table13456[No заказа],[3]!Table13456[Дата
отправки],"",0,1)</f>
        <v>45671</v>
      </c>
      <c r="C4403" s="3"/>
      <c r="D4403" s="3"/>
      <c r="F4403" s="5">
        <f>_xlfn.XLOOKUP(A4403,[3]!Table13456[No заказа],[3]!Table13456[Количество],"",0,1)</f>
        <v>1</v>
      </c>
      <c r="G4403" s="5">
        <f>_xlfn.XLOOKUP(A4403,[3]!Table13456[No заказа],[3]!Table13456[Цена],"",0,1)</f>
        <v>8620</v>
      </c>
      <c r="H4403" s="2" t="str">
        <f>M01_SETTINGS!$F$2</f>
        <v>KASPI</v>
      </c>
    </row>
    <row r="4404" spans="1:8" x14ac:dyDescent="0.35">
      <c r="A4404" s="2">
        <v>480002809</v>
      </c>
      <c r="B4404" s="3">
        <f>_xlfn.XLOOKUP(A4404,[3]!Table13456[No заказа],[3]!Table13456[Дата
отправки],"",0,1)</f>
        <v>45671</v>
      </c>
      <c r="C4404" s="3"/>
      <c r="D4404" s="3"/>
      <c r="F4404" s="5">
        <f>_xlfn.XLOOKUP(A4404,[3]!Table13456[No заказа],[3]!Table13456[Количество],"",0,1)</f>
        <v>1</v>
      </c>
      <c r="G4404" s="5">
        <f>_xlfn.XLOOKUP(A4404,[3]!Table13456[No заказа],[3]!Table13456[Цена],"",0,1)</f>
        <v>8480</v>
      </c>
      <c r="H4404" s="2" t="str">
        <f>M01_SETTINGS!$F$2</f>
        <v>KASPI</v>
      </c>
    </row>
    <row r="4405" spans="1:8" x14ac:dyDescent="0.35">
      <c r="A4405" s="2">
        <v>479762823</v>
      </c>
      <c r="B4405" s="3">
        <f>_xlfn.XLOOKUP(A4405,[3]!Table13456[No заказа],[3]!Table13456[Дата
отправки],"",0,1)</f>
        <v>45671</v>
      </c>
      <c r="C4405" s="3"/>
      <c r="D4405" s="3"/>
      <c r="F4405" s="5">
        <f>_xlfn.XLOOKUP(A4405,[3]!Table13456[No заказа],[3]!Table13456[Количество],"",0,1)</f>
        <v>1</v>
      </c>
      <c r="G4405" s="5">
        <f>_xlfn.XLOOKUP(A4405,[3]!Table13456[No заказа],[3]!Table13456[Цена],"",0,1)</f>
        <v>8480</v>
      </c>
      <c r="H4405" s="2" t="str">
        <f>M01_SETTINGS!$F$2</f>
        <v>KASPI</v>
      </c>
    </row>
    <row r="4406" spans="1:8" x14ac:dyDescent="0.35">
      <c r="A4406" s="2">
        <v>480233625</v>
      </c>
      <c r="B4406" s="3">
        <f>_xlfn.XLOOKUP(A4406,[3]!Table13456[No заказа],[3]!Table13456[Дата
отправки],"",0,1)</f>
        <v>45671</v>
      </c>
      <c r="C4406" s="3"/>
      <c r="D4406" s="3"/>
      <c r="F4406" s="5">
        <f>_xlfn.XLOOKUP(A4406,[3]!Table13456[No заказа],[3]!Table13456[Количество],"",0,1)</f>
        <v>1</v>
      </c>
      <c r="G4406" s="5">
        <f>_xlfn.XLOOKUP(A4406,[3]!Table13456[No заказа],[3]!Table13456[Цена],"",0,1)</f>
        <v>8590</v>
      </c>
      <c r="H4406" s="2" t="str">
        <f>M01_SETTINGS!$F$2</f>
        <v>KASPI</v>
      </c>
    </row>
    <row r="4407" spans="1:8" x14ac:dyDescent="0.35">
      <c r="A4407" s="2">
        <v>480106610</v>
      </c>
      <c r="B4407" s="3">
        <f>_xlfn.XLOOKUP(A4407,[3]!Table13456[No заказа],[3]!Table13456[Дата
отправки],"",0,1)</f>
        <v>45671</v>
      </c>
      <c r="C4407" s="3"/>
      <c r="D4407" s="3"/>
      <c r="F4407" s="5">
        <f>_xlfn.XLOOKUP(A4407,[3]!Table13456[No заказа],[3]!Table13456[Количество],"",0,1)</f>
        <v>1</v>
      </c>
      <c r="G4407" s="5">
        <f>_xlfn.XLOOKUP(A4407,[3]!Table13456[No заказа],[3]!Table13456[Цена],"",0,1)</f>
        <v>8990</v>
      </c>
      <c r="H4407" s="2" t="str">
        <f>M01_SETTINGS!$F$2</f>
        <v>KASPI</v>
      </c>
    </row>
    <row r="4408" spans="1:8" x14ac:dyDescent="0.35">
      <c r="A4408" s="2">
        <v>479880867</v>
      </c>
      <c r="B4408" s="3">
        <f>_xlfn.XLOOKUP(A4408,[3]!Table13456[No заказа],[3]!Table13456[Дата
отправки],"",0,1)</f>
        <v>45671</v>
      </c>
      <c r="C4408" s="3"/>
      <c r="D4408" s="3"/>
      <c r="F4408" s="5">
        <f>_xlfn.XLOOKUP(A4408,[3]!Table13456[No заказа],[3]!Table13456[Количество],"",0,1)</f>
        <v>1</v>
      </c>
      <c r="G4408" s="5">
        <f>_xlfn.XLOOKUP(A4408,[3]!Table13456[No заказа],[3]!Table13456[Цена],"",0,1)</f>
        <v>8990</v>
      </c>
      <c r="H4408" s="2" t="str">
        <f>M01_SETTINGS!$F$2</f>
        <v>KASPI</v>
      </c>
    </row>
    <row r="4409" spans="1:8" x14ac:dyDescent="0.35">
      <c r="A4409" s="2">
        <v>479739658</v>
      </c>
      <c r="B4409" s="3">
        <f>_xlfn.XLOOKUP(A4409,[3]!Table13456[No заказа],[3]!Table13456[Дата
отправки],"",0,1)</f>
        <v>45671</v>
      </c>
      <c r="C4409" s="3"/>
      <c r="D4409" s="3"/>
      <c r="F4409" s="5">
        <f>_xlfn.XLOOKUP(A4409,[3]!Table13456[No заказа],[3]!Table13456[Количество],"",0,1)</f>
        <v>1</v>
      </c>
      <c r="G4409" s="5">
        <f>_xlfn.XLOOKUP(A4409,[3]!Table13456[No заказа],[3]!Table13456[Цена],"",0,1)</f>
        <v>8590</v>
      </c>
      <c r="H4409" s="2" t="str">
        <f>M01_SETTINGS!$F$2</f>
        <v>KASPI</v>
      </c>
    </row>
    <row r="4410" spans="1:8" x14ac:dyDescent="0.35">
      <c r="A4410" s="2">
        <v>480220313</v>
      </c>
      <c r="B4410" s="3">
        <f>_xlfn.XLOOKUP(A4410,[3]!Table13456[No заказа],[3]!Table13456[Дата
отправки],"",0,1)</f>
        <v>45671</v>
      </c>
      <c r="C4410" s="3"/>
      <c r="D4410" s="3"/>
      <c r="F4410" s="5">
        <f>_xlfn.XLOOKUP(A4410,[3]!Table13456[No заказа],[3]!Table13456[Количество],"",0,1)</f>
        <v>1</v>
      </c>
      <c r="G4410" s="5">
        <f>_xlfn.XLOOKUP(A4410,[3]!Table13456[No заказа],[3]!Table13456[Цена],"",0,1)</f>
        <v>14991</v>
      </c>
      <c r="H4410" s="2" t="str">
        <f>M01_SETTINGS!$F$2</f>
        <v>KASPI</v>
      </c>
    </row>
    <row r="4411" spans="1:8" x14ac:dyDescent="0.35">
      <c r="A4411" s="2">
        <v>480080307</v>
      </c>
      <c r="B4411" s="3">
        <f>_xlfn.XLOOKUP(A4411,[3]!Table13456[No заказа],[3]!Table13456[Дата
отправки],"",0,1)</f>
        <v>45671</v>
      </c>
      <c r="C4411" s="3"/>
      <c r="D4411" s="3"/>
      <c r="F4411" s="5">
        <f>_xlfn.XLOOKUP(A4411,[3]!Table13456[No заказа],[3]!Table13456[Количество],"",0,1)</f>
        <v>1</v>
      </c>
      <c r="G4411" s="5">
        <f>_xlfn.XLOOKUP(A4411,[3]!Table13456[No заказа],[3]!Table13456[Цена],"",0,1)</f>
        <v>8989</v>
      </c>
      <c r="H4411" s="2" t="str">
        <f>M01_SETTINGS!$F$2</f>
        <v>KASPI</v>
      </c>
    </row>
    <row r="4412" spans="1:8" x14ac:dyDescent="0.35">
      <c r="A4412" s="2">
        <v>480032709</v>
      </c>
      <c r="B4412" s="3">
        <f>_xlfn.XLOOKUP(A4412,[3]!Table13456[No заказа],[3]!Table13456[Дата
отправки],"",0,1)</f>
        <v>45671</v>
      </c>
      <c r="C4412" s="3"/>
      <c r="D4412" s="3"/>
      <c r="F4412" s="5">
        <f>_xlfn.XLOOKUP(A4412,[3]!Table13456[No заказа],[3]!Table13456[Количество],"",0,1)</f>
        <v>1</v>
      </c>
      <c r="G4412" s="5">
        <f>_xlfn.XLOOKUP(A4412,[3]!Table13456[No заказа],[3]!Table13456[Цена],"",0,1)</f>
        <v>9000</v>
      </c>
      <c r="H4412" s="2" t="str">
        <f>M01_SETTINGS!$F$2</f>
        <v>KASPI</v>
      </c>
    </row>
    <row r="4413" spans="1:8" x14ac:dyDescent="0.35">
      <c r="A4413" s="2">
        <v>480102687</v>
      </c>
      <c r="B4413" s="3">
        <f>_xlfn.XLOOKUP(A4413,[3]!Table13456[No заказа],[3]!Table13456[Дата
отправки],"",0,1)</f>
        <v>45671</v>
      </c>
      <c r="C4413" s="3"/>
      <c r="D4413" s="3"/>
      <c r="F4413" s="5">
        <f>_xlfn.XLOOKUP(A4413,[3]!Table13456[No заказа],[3]!Table13456[Количество],"",0,1)</f>
        <v>1</v>
      </c>
      <c r="G4413" s="5">
        <f>_xlfn.XLOOKUP(A4413,[3]!Table13456[No заказа],[3]!Table13456[Цена],"",0,1)</f>
        <v>8898</v>
      </c>
      <c r="H4413" s="2" t="str">
        <f>M01_SETTINGS!$F$2</f>
        <v>KASPI</v>
      </c>
    </row>
    <row r="4414" spans="1:8" x14ac:dyDescent="0.35">
      <c r="A4414" s="2">
        <v>479913281</v>
      </c>
      <c r="B4414" s="3">
        <f>_xlfn.XLOOKUP(A4414,[3]!Table13456[No заказа],[3]!Table13456[Дата
отправки],"",0,1)</f>
        <v>45671</v>
      </c>
      <c r="C4414" s="3"/>
      <c r="D4414" s="3"/>
      <c r="F4414" s="5">
        <f>_xlfn.XLOOKUP(A4414,[3]!Table13456[No заказа],[3]!Table13456[Количество],"",0,1)</f>
        <v>1</v>
      </c>
      <c r="G4414" s="5">
        <f>_xlfn.XLOOKUP(A4414,[3]!Table13456[No заказа],[3]!Table13456[Цена],"",0,1)</f>
        <v>8999</v>
      </c>
      <c r="H4414" s="2" t="str">
        <f>M01_SETTINGS!$F$2</f>
        <v>KASPI</v>
      </c>
    </row>
    <row r="4415" spans="1:8" x14ac:dyDescent="0.35">
      <c r="A4415" s="2">
        <v>480033542</v>
      </c>
      <c r="B4415" s="3">
        <f>_xlfn.XLOOKUP(A4415,[3]!Table13456[No заказа],[3]!Table13456[Дата
отправки],"",0,1)</f>
        <v>45671</v>
      </c>
      <c r="C4415" s="3"/>
      <c r="D4415" s="3"/>
      <c r="F4415" s="5">
        <f>_xlfn.XLOOKUP(A4415,[3]!Table13456[No заказа],[3]!Table13456[Количество],"",0,1)</f>
        <v>1</v>
      </c>
      <c r="G4415" s="5">
        <f>_xlfn.XLOOKUP(A4415,[3]!Table13456[No заказа],[3]!Table13456[Цена],"",0,1)</f>
        <v>8914</v>
      </c>
      <c r="H4415" s="2" t="str">
        <f>M01_SETTINGS!$F$2</f>
        <v>KASPI</v>
      </c>
    </row>
    <row r="4416" spans="1:8" x14ac:dyDescent="0.35">
      <c r="A4416" s="2">
        <v>479942558</v>
      </c>
      <c r="B4416" s="3">
        <f>_xlfn.XLOOKUP(A4416,[3]!Table13456[No заказа],[3]!Table13456[Дата
отправки],"",0,1)</f>
        <v>45671</v>
      </c>
      <c r="C4416" s="3"/>
      <c r="D4416" s="3"/>
      <c r="F4416" s="5">
        <f>_xlfn.XLOOKUP(A4416,[3]!Table13456[No заказа],[3]!Table13456[Количество],"",0,1)</f>
        <v>1</v>
      </c>
      <c r="G4416" s="5">
        <f>_xlfn.XLOOKUP(A4416,[3]!Table13456[No заказа],[3]!Table13456[Цена],"",0,1)</f>
        <v>8480</v>
      </c>
      <c r="H4416" s="2" t="str">
        <f>M01_SETTINGS!$F$2</f>
        <v>KASPI</v>
      </c>
    </row>
    <row r="4417" spans="1:8" x14ac:dyDescent="0.35">
      <c r="A4417" s="2">
        <v>480071563</v>
      </c>
      <c r="B4417" s="3">
        <f>_xlfn.XLOOKUP(A4417,[3]!Table13456[No заказа],[3]!Table13456[Дата
отправки],"",0,1)</f>
        <v>45671</v>
      </c>
      <c r="C4417" s="3"/>
      <c r="D4417" s="3"/>
      <c r="F4417" s="5">
        <f>_xlfn.XLOOKUP(A4417,[3]!Table13456[No заказа],[3]!Table13456[Количество],"",0,1)</f>
        <v>1</v>
      </c>
      <c r="G4417" s="5">
        <f>_xlfn.XLOOKUP(A4417,[3]!Table13456[No заказа],[3]!Table13456[Цена],"",0,1)</f>
        <v>10798</v>
      </c>
      <c r="H4417" s="2" t="str">
        <f>M01_SETTINGS!$F$2</f>
        <v>KASPI</v>
      </c>
    </row>
    <row r="4418" spans="1:8" x14ac:dyDescent="0.35">
      <c r="A4418" s="2">
        <v>479904405</v>
      </c>
      <c r="B4418" s="3">
        <f>_xlfn.XLOOKUP(A4418,[3]!Table13456[No заказа],[3]!Table13456[Дата
отправки],"",0,1)</f>
        <v>45671</v>
      </c>
      <c r="C4418" s="3"/>
      <c r="D4418" s="3"/>
      <c r="F4418" s="5">
        <f>_xlfn.XLOOKUP(A4418,[3]!Table13456[No заказа],[3]!Table13456[Количество],"",0,1)</f>
        <v>1</v>
      </c>
      <c r="G4418" s="5">
        <f>_xlfn.XLOOKUP(A4418,[3]!Table13456[No заказа],[3]!Table13456[Цена],"",0,1)</f>
        <v>10798</v>
      </c>
      <c r="H4418" s="2" t="str">
        <f>M01_SETTINGS!$F$2</f>
        <v>KASPI</v>
      </c>
    </row>
    <row r="4419" spans="1:8" x14ac:dyDescent="0.35">
      <c r="A4419" s="2">
        <v>480064075</v>
      </c>
      <c r="B4419" s="3">
        <f>_xlfn.XLOOKUP(A4419,[3]!Table13456[No заказа],[3]!Table13456[Дата
отправки],"",0,1)</f>
        <v>45671</v>
      </c>
      <c r="C4419" s="3"/>
      <c r="D4419" s="3"/>
      <c r="F4419" s="5">
        <f>_xlfn.XLOOKUP(A4419,[3]!Table13456[No заказа],[3]!Table13456[Количество],"",0,1)</f>
        <v>1</v>
      </c>
      <c r="G4419" s="5">
        <f>_xlfn.XLOOKUP(A4419,[3]!Table13456[No заказа],[3]!Table13456[Цена],"",0,1)</f>
        <v>8480</v>
      </c>
      <c r="H4419" s="2" t="str">
        <f>M01_SETTINGS!$F$2</f>
        <v>KASPI</v>
      </c>
    </row>
    <row r="4420" spans="1:8" x14ac:dyDescent="0.35">
      <c r="A4420" s="2">
        <v>480140034</v>
      </c>
      <c r="B4420" s="3">
        <f>_xlfn.XLOOKUP(A4420,[3]!Table13456[No заказа],[3]!Table13456[Дата
отправки],"",0,1)</f>
        <v>45671</v>
      </c>
      <c r="C4420" s="3"/>
      <c r="D4420" s="3"/>
      <c r="F4420" s="5">
        <f>_xlfn.XLOOKUP(A4420,[3]!Table13456[No заказа],[3]!Table13456[Количество],"",0,1)</f>
        <v>1</v>
      </c>
      <c r="G4420" s="5">
        <f>_xlfn.XLOOKUP(A4420,[3]!Table13456[No заказа],[3]!Table13456[Цена],"",0,1)</f>
        <v>9999</v>
      </c>
      <c r="H4420" s="2" t="str">
        <f>M01_SETTINGS!$F$2</f>
        <v>KASPI</v>
      </c>
    </row>
    <row r="4421" spans="1:8" x14ac:dyDescent="0.35">
      <c r="A4421" s="2">
        <v>480182642</v>
      </c>
      <c r="B4421" s="3">
        <f>_xlfn.XLOOKUP(A4421,[3]!Table13456[No заказа],[3]!Table13456[Дата
отправки],"",0,1)</f>
        <v>45671</v>
      </c>
      <c r="C4421" s="3"/>
      <c r="D4421" s="3"/>
      <c r="F4421" s="5">
        <f>_xlfn.XLOOKUP(A4421,[3]!Table13456[No заказа],[3]!Table13456[Количество],"",0,1)</f>
        <v>1</v>
      </c>
      <c r="G4421" s="5">
        <f>_xlfn.XLOOKUP(A4421,[3]!Table13456[No заказа],[3]!Table13456[Цена],"",0,1)</f>
        <v>8998</v>
      </c>
      <c r="H4421" s="2" t="str">
        <f>M01_SETTINGS!$F$2</f>
        <v>KASPI</v>
      </c>
    </row>
    <row r="4422" spans="1:8" x14ac:dyDescent="0.35">
      <c r="A4422" s="2">
        <v>479878930</v>
      </c>
      <c r="B4422" s="3">
        <f>_xlfn.XLOOKUP(A4422,[3]!Table13456[No заказа],[3]!Table13456[Дата
отправки],"",0,1)</f>
        <v>45671</v>
      </c>
      <c r="C4422" s="3"/>
      <c r="D4422" s="3"/>
      <c r="F4422" s="5">
        <f>_xlfn.XLOOKUP(A4422,[3]!Table13456[No заказа],[3]!Table13456[Количество],"",0,1)</f>
        <v>1</v>
      </c>
      <c r="G4422" s="5">
        <f>_xlfn.XLOOKUP(A4422,[3]!Table13456[No заказа],[3]!Table13456[Цена],"",0,1)</f>
        <v>14990</v>
      </c>
      <c r="H4422" s="2" t="str">
        <f>M01_SETTINGS!$F$2</f>
        <v>KASPI</v>
      </c>
    </row>
    <row r="4423" spans="1:8" x14ac:dyDescent="0.35">
      <c r="A4423" s="2">
        <v>480171174</v>
      </c>
      <c r="B4423" s="3">
        <f>_xlfn.XLOOKUP(A4423,[3]!Table13456[No заказа],[3]!Table13456[Дата
отправки],"",0,1)</f>
        <v>45671</v>
      </c>
      <c r="C4423" s="3"/>
      <c r="D4423" s="3"/>
      <c r="F4423" s="5">
        <f>_xlfn.XLOOKUP(A4423,[3]!Table13456[No заказа],[3]!Table13456[Количество],"",0,1)</f>
        <v>1</v>
      </c>
      <c r="G4423" s="5">
        <f>_xlfn.XLOOKUP(A4423,[3]!Table13456[No заказа],[3]!Table13456[Цена],"",0,1)</f>
        <v>14990</v>
      </c>
      <c r="H4423" s="2" t="str">
        <f>M01_SETTINGS!$F$2</f>
        <v>KASPI</v>
      </c>
    </row>
    <row r="4424" spans="1:8" x14ac:dyDescent="0.35">
      <c r="A4424" s="2">
        <v>480150304</v>
      </c>
      <c r="B4424" s="3">
        <f>_xlfn.XLOOKUP(A4424,[3]!Table13456[No заказа],[3]!Table13456[Дата
отправки],"",0,1)</f>
        <v>45671</v>
      </c>
      <c r="C4424" s="3"/>
      <c r="D4424" s="3"/>
      <c r="F4424" s="5">
        <f>_xlfn.XLOOKUP(A4424,[3]!Table13456[No заказа],[3]!Table13456[Количество],"",0,1)</f>
        <v>1</v>
      </c>
      <c r="G4424" s="5">
        <f>_xlfn.XLOOKUP(A4424,[3]!Table13456[No заказа],[3]!Table13456[Цена],"",0,1)</f>
        <v>9344</v>
      </c>
      <c r="H4424" s="2" t="str">
        <f>M01_SETTINGS!$F$2</f>
        <v>KASPI</v>
      </c>
    </row>
    <row r="4425" spans="1:8" x14ac:dyDescent="0.35">
      <c r="A4425" s="2">
        <v>479771017</v>
      </c>
      <c r="B4425" s="3">
        <f>_xlfn.XLOOKUP(A4425,[3]!Table13456[No заказа],[3]!Table13456[Дата
отправки],"",0,1)</f>
        <v>45671</v>
      </c>
      <c r="C4425" s="3"/>
      <c r="D4425" s="3"/>
      <c r="F4425" s="5">
        <f>_xlfn.XLOOKUP(A4425,[3]!Table13456[No заказа],[3]!Table13456[Количество],"",0,1)</f>
        <v>1</v>
      </c>
      <c r="G4425" s="5">
        <f>_xlfn.XLOOKUP(A4425,[3]!Table13456[No заказа],[3]!Table13456[Цена],"",0,1)</f>
        <v>8998</v>
      </c>
      <c r="H4425" s="2" t="str">
        <f>M01_SETTINGS!$F$2</f>
        <v>KASPI</v>
      </c>
    </row>
    <row r="4426" spans="1:8" x14ac:dyDescent="0.35">
      <c r="A4426" s="2">
        <v>479932125</v>
      </c>
      <c r="B4426" s="3">
        <f>_xlfn.XLOOKUP(A4426,[3]!Table13456[No заказа],[3]!Table13456[Дата
отправки],"",0,1)</f>
        <v>45671</v>
      </c>
      <c r="C4426" s="3"/>
      <c r="D4426" s="3"/>
      <c r="F4426" s="5">
        <f>_xlfn.XLOOKUP(A4426,[3]!Table13456[No заказа],[3]!Table13456[Количество],"",0,1)</f>
        <v>1</v>
      </c>
      <c r="G4426" s="5">
        <f>_xlfn.XLOOKUP(A4426,[3]!Table13456[No заказа],[3]!Table13456[Цена],"",0,1)</f>
        <v>8997</v>
      </c>
      <c r="H4426" s="2" t="str">
        <f>M01_SETTINGS!$F$2</f>
        <v>KASPI</v>
      </c>
    </row>
    <row r="4427" spans="1:8" x14ac:dyDescent="0.35">
      <c r="A4427" s="2">
        <v>479688169</v>
      </c>
      <c r="B4427" s="3">
        <f>_xlfn.XLOOKUP(A4427,[3]!Table13456[No заказа],[3]!Table13456[Дата
отправки],"",0,1)</f>
        <v>45671</v>
      </c>
      <c r="C4427" s="3"/>
      <c r="D4427" s="3"/>
      <c r="F4427" s="5">
        <f>_xlfn.XLOOKUP(A4427,[3]!Table13456[No заказа],[3]!Table13456[Количество],"",0,1)</f>
        <v>1</v>
      </c>
      <c r="G4427" s="5">
        <f>_xlfn.XLOOKUP(A4427,[3]!Table13456[No заказа],[3]!Table13456[Цена],"",0,1)</f>
        <v>8988</v>
      </c>
      <c r="H4427" s="2" t="str">
        <f>M01_SETTINGS!$F$2</f>
        <v>KASPI</v>
      </c>
    </row>
    <row r="4428" spans="1:8" x14ac:dyDescent="0.35">
      <c r="A4428" s="2">
        <v>479882335</v>
      </c>
      <c r="B4428" s="3">
        <f>_xlfn.XLOOKUP(A4428,[3]!Table13456[No заказа],[3]!Table13456[Дата
отправки],"",0,1)</f>
        <v>45671</v>
      </c>
      <c r="C4428" s="3"/>
      <c r="D4428" s="3"/>
      <c r="F4428" s="5">
        <f>_xlfn.XLOOKUP(A4428,[3]!Table13456[No заказа],[3]!Table13456[Количество],"",0,1)</f>
        <v>1</v>
      </c>
      <c r="G4428" s="5">
        <f>_xlfn.XLOOKUP(A4428,[3]!Table13456[No заказа],[3]!Table13456[Цена],"",0,1)</f>
        <v>9000</v>
      </c>
      <c r="H4428" s="2" t="str">
        <f>M01_SETTINGS!$F$2</f>
        <v>KASPI</v>
      </c>
    </row>
    <row r="4429" spans="1:8" x14ac:dyDescent="0.35">
      <c r="A4429" s="2" t="str">
        <v>480095705-2</v>
      </c>
      <c r="B4429" s="3">
        <f>_xlfn.XLOOKUP(A4429,[3]!Table13456[No заказа],[3]!Table13456[Дата
отправки],"",0,1)</f>
        <v>45671</v>
      </c>
      <c r="C4429" s="3"/>
      <c r="D4429" s="3"/>
      <c r="F4429" s="5">
        <f>_xlfn.XLOOKUP(A4429,[3]!Table13456[No заказа],[3]!Table13456[Количество],"",0,1)</f>
        <v>1</v>
      </c>
      <c r="G4429" s="5">
        <f>_xlfn.XLOOKUP(A4429,[3]!Table13456[No заказа],[3]!Table13456[Цена],"",0,1)</f>
        <v>17383</v>
      </c>
      <c r="H4429" s="2" t="str">
        <f>M01_SETTINGS!$F$2</f>
        <v>KASPI</v>
      </c>
    </row>
    <row r="4430" spans="1:8" x14ac:dyDescent="0.35">
      <c r="A4430" s="2">
        <v>480087580</v>
      </c>
      <c r="B4430" s="3">
        <f>_xlfn.XLOOKUP(A4430,[3]!Table13456[No заказа],[3]!Table13456[Дата
отправки],"",0,1)</f>
        <v>45671</v>
      </c>
      <c r="C4430" s="3"/>
      <c r="D4430" s="3"/>
      <c r="F4430" s="5">
        <f>_xlfn.XLOOKUP(A4430,[3]!Table13456[No заказа],[3]!Table13456[Количество],"",0,1)</f>
        <v>1</v>
      </c>
      <c r="G4430" s="5">
        <f>_xlfn.XLOOKUP(A4430,[3]!Table13456[No заказа],[3]!Table13456[Цена],"",0,1)</f>
        <v>9000</v>
      </c>
      <c r="H4430" s="2" t="str">
        <f>M01_SETTINGS!$F$2</f>
        <v>KASPI</v>
      </c>
    </row>
    <row r="4431" spans="1:8" x14ac:dyDescent="0.35">
      <c r="A4431" s="2">
        <v>479845645</v>
      </c>
      <c r="B4431" s="3">
        <f>_xlfn.XLOOKUP(A4431,[3]!Table13456[No заказа],[3]!Table13456[Дата
отправки],"",0,1)</f>
        <v>45671</v>
      </c>
      <c r="C4431" s="3"/>
      <c r="D4431" s="3"/>
      <c r="F4431" s="5">
        <f>_xlfn.XLOOKUP(A4431,[3]!Table13456[No заказа],[3]!Table13456[Количество],"",0,1)</f>
        <v>1</v>
      </c>
      <c r="G4431" s="5">
        <f>_xlfn.XLOOKUP(A4431,[3]!Table13456[No заказа],[3]!Table13456[Цена],"",0,1)</f>
        <v>9000</v>
      </c>
      <c r="H4431" s="2" t="str">
        <f>M01_SETTINGS!$F$2</f>
        <v>KASPI</v>
      </c>
    </row>
    <row r="4432" spans="1:8" x14ac:dyDescent="0.35">
      <c r="A4432" s="2">
        <v>479813244</v>
      </c>
      <c r="B4432" s="3">
        <f>_xlfn.XLOOKUP(A4432,[3]!Table13456[No заказа],[3]!Table13456[Дата
отправки],"",0,1)</f>
        <v>45671</v>
      </c>
      <c r="C4432" s="3"/>
      <c r="D4432" s="3"/>
      <c r="F4432" s="5">
        <f>_xlfn.XLOOKUP(A4432,[3]!Table13456[No заказа],[3]!Table13456[Количество],"",0,1)</f>
        <v>1</v>
      </c>
      <c r="G4432" s="5">
        <f>_xlfn.XLOOKUP(A4432,[3]!Table13456[No заказа],[3]!Table13456[Цена],"",0,1)</f>
        <v>9000</v>
      </c>
      <c r="H4432" s="2" t="str">
        <f>M01_SETTINGS!$F$2</f>
        <v>KASPI</v>
      </c>
    </row>
    <row r="4433" spans="1:8" x14ac:dyDescent="0.35">
      <c r="A4433" s="2">
        <v>479806458</v>
      </c>
      <c r="B4433" s="3">
        <f>_xlfn.XLOOKUP(A4433,[3]!Table13456[No заказа],[3]!Table13456[Дата
отправки],"",0,1)</f>
        <v>45671</v>
      </c>
      <c r="C4433" s="3"/>
      <c r="D4433" s="3"/>
      <c r="F4433" s="5">
        <f>_xlfn.XLOOKUP(A4433,[3]!Table13456[No заказа],[3]!Table13456[Количество],"",0,1)</f>
        <v>1</v>
      </c>
      <c r="G4433" s="5">
        <f>_xlfn.XLOOKUP(A4433,[3]!Table13456[No заказа],[3]!Table13456[Цена],"",0,1)</f>
        <v>9000</v>
      </c>
      <c r="H4433" s="2" t="str">
        <f>M01_SETTINGS!$F$2</f>
        <v>KASPI</v>
      </c>
    </row>
    <row r="4434" spans="1:8" x14ac:dyDescent="0.35">
      <c r="A4434" s="2">
        <v>479965554</v>
      </c>
      <c r="B4434" s="3">
        <f>_xlfn.XLOOKUP(A4434,[3]!Table13456[No заказа],[3]!Table13456[Дата
отправки],"",0,1)</f>
        <v>45671</v>
      </c>
      <c r="C4434" s="3"/>
      <c r="D4434" s="3"/>
      <c r="F4434" s="5">
        <f>_xlfn.XLOOKUP(A4434,[3]!Table13456[No заказа],[3]!Table13456[Количество],"",0,1)</f>
        <v>1</v>
      </c>
      <c r="G4434" s="5">
        <f>_xlfn.XLOOKUP(A4434,[3]!Table13456[No заказа],[3]!Table13456[Цена],"",0,1)</f>
        <v>8598</v>
      </c>
      <c r="H4434" s="2" t="str">
        <f>M01_SETTINGS!$F$2</f>
        <v>KASPI</v>
      </c>
    </row>
    <row r="4435" spans="1:8" x14ac:dyDescent="0.35">
      <c r="A4435" s="2" t="str">
        <v>480095705-1</v>
      </c>
      <c r="B4435" s="3">
        <f>_xlfn.XLOOKUP(A4435,[3]!Table13456[No заказа],[3]!Table13456[Дата
отправки],"",0,1)</f>
        <v>45671</v>
      </c>
      <c r="C4435" s="3"/>
      <c r="D4435" s="3"/>
      <c r="F4435" s="5">
        <f>_xlfn.XLOOKUP(A4435,[3]!Table13456[No заказа],[3]!Table13456[Количество],"",0,1)</f>
        <v>1</v>
      </c>
      <c r="G4435" s="5">
        <f>_xlfn.XLOOKUP(A4435,[3]!Table13456[No заказа],[3]!Table13456[Цена],"",0,1)</f>
        <v>17383</v>
      </c>
      <c r="H4435" s="2" t="str">
        <f>M01_SETTINGS!$F$2</f>
        <v>KASPI</v>
      </c>
    </row>
    <row r="4436" spans="1:8" x14ac:dyDescent="0.35">
      <c r="A4436" s="2">
        <v>480201640</v>
      </c>
      <c r="B4436" s="3">
        <f>_xlfn.XLOOKUP(A4436,[3]!Table13456[No заказа],[3]!Table13456[Дата
отправки],"",0,1)</f>
        <v>45671</v>
      </c>
      <c r="C4436" s="3"/>
      <c r="D4436" s="3"/>
      <c r="F4436" s="5">
        <f>_xlfn.XLOOKUP(A4436,[3]!Table13456[No заказа],[3]!Table13456[Количество],"",0,1)</f>
        <v>1</v>
      </c>
      <c r="G4436" s="5">
        <f>_xlfn.XLOOKUP(A4436,[3]!Table13456[No заказа],[3]!Table13456[Цена],"",0,1)</f>
        <v>19999</v>
      </c>
      <c r="H4436" s="2" t="str">
        <f>M01_SETTINGS!$F$2</f>
        <v>KASPI</v>
      </c>
    </row>
    <row r="4437" spans="1:8" x14ac:dyDescent="0.35">
      <c r="A4437" s="2">
        <v>480032607</v>
      </c>
      <c r="B4437" s="3">
        <f>_xlfn.XLOOKUP(A4437,[3]!Table13456[No заказа],[3]!Table13456[Дата
отправки],"",0,1)</f>
        <v>45671</v>
      </c>
      <c r="C4437" s="3"/>
      <c r="D4437" s="3"/>
      <c r="F4437" s="5">
        <f>_xlfn.XLOOKUP(A4437,[3]!Table13456[No заказа],[3]!Table13456[Количество],"",0,1)</f>
        <v>1</v>
      </c>
      <c r="G4437" s="5">
        <f>_xlfn.XLOOKUP(A4437,[3]!Table13456[No заказа],[3]!Table13456[Цена],"",0,1)</f>
        <v>19999</v>
      </c>
      <c r="H4437" s="2" t="str">
        <f>M01_SETTINGS!$F$2</f>
        <v>KASPI</v>
      </c>
    </row>
    <row r="4438" spans="1:8" x14ac:dyDescent="0.35">
      <c r="A4438" s="2">
        <v>479994614</v>
      </c>
      <c r="B4438" s="3">
        <f>_xlfn.XLOOKUP(A4438,[3]!Table13456[No заказа],[3]!Table13456[Дата
отправки],"",0,1)</f>
        <v>45671</v>
      </c>
      <c r="C4438" s="3"/>
      <c r="D4438" s="3"/>
      <c r="F4438" s="5">
        <f>_xlfn.XLOOKUP(A4438,[3]!Table13456[No заказа],[3]!Table13456[Количество],"",0,1)</f>
        <v>1</v>
      </c>
      <c r="G4438" s="5">
        <f>_xlfn.XLOOKUP(A4438,[3]!Table13456[No заказа],[3]!Table13456[Цена],"",0,1)</f>
        <v>19999</v>
      </c>
      <c r="H4438" s="2" t="str">
        <f>M01_SETTINGS!$F$2</f>
        <v>KASPI</v>
      </c>
    </row>
    <row r="4439" spans="1:8" x14ac:dyDescent="0.35">
      <c r="A4439" s="2">
        <v>479837317</v>
      </c>
      <c r="B4439" s="3">
        <f>_xlfn.XLOOKUP(A4439,[3]!Table13456[No заказа],[3]!Table13456[Дата
отправки],"",0,1)</f>
        <v>45671</v>
      </c>
      <c r="C4439" s="3"/>
      <c r="D4439" s="3"/>
      <c r="F4439" s="5">
        <f>_xlfn.XLOOKUP(A4439,[3]!Table13456[No заказа],[3]!Table13456[Количество],"",0,1)</f>
        <v>1</v>
      </c>
      <c r="G4439" s="5">
        <f>_xlfn.XLOOKUP(A4439,[3]!Table13456[No заказа],[3]!Table13456[Цена],"",0,1)</f>
        <v>20000</v>
      </c>
      <c r="H4439" s="2" t="str">
        <f>M01_SETTINGS!$F$2</f>
        <v>KASPI</v>
      </c>
    </row>
    <row r="4440" spans="1:8" x14ac:dyDescent="0.35">
      <c r="A4440" s="2">
        <v>480343821</v>
      </c>
      <c r="B4440" s="3">
        <f>_xlfn.XLOOKUP(A4440,[3]!Table13456[No заказа],[3]!Table13456[Дата
отправки],"",0,1)</f>
        <v>45671</v>
      </c>
      <c r="C4440" s="3"/>
      <c r="D4440" s="3"/>
      <c r="F4440" s="5">
        <f>_xlfn.XLOOKUP(A4440,[3]!Table13456[No заказа],[3]!Table13456[Количество],"",0,1)</f>
        <v>1</v>
      </c>
      <c r="G4440" s="5">
        <f>_xlfn.XLOOKUP(A4440,[3]!Table13456[No заказа],[3]!Table13456[Цена],"",0,1)</f>
        <v>22494</v>
      </c>
      <c r="H4440" s="2" t="str">
        <f>M01_SETTINGS!$F$2</f>
        <v>KASPI</v>
      </c>
    </row>
    <row r="4441" spans="1:8" x14ac:dyDescent="0.35">
      <c r="A4441" s="2">
        <v>480179258</v>
      </c>
      <c r="B4441" s="3">
        <f>_xlfn.XLOOKUP(A4441,[3]!Table13456[No заказа],[3]!Table13456[Дата
отправки],"",0,1)</f>
        <v>45671</v>
      </c>
      <c r="C4441" s="3"/>
      <c r="D4441" s="3"/>
      <c r="F4441" s="5">
        <f>_xlfn.XLOOKUP(A4441,[3]!Table13456[No заказа],[3]!Table13456[Количество],"",0,1)</f>
        <v>1</v>
      </c>
      <c r="G4441" s="5">
        <f>_xlfn.XLOOKUP(A4441,[3]!Table13456[No заказа],[3]!Table13456[Цена],"",0,1)</f>
        <v>22495</v>
      </c>
      <c r="H4441" s="2" t="str">
        <f>M01_SETTINGS!$F$2</f>
        <v>KASPI</v>
      </c>
    </row>
    <row r="4442" spans="1:8" x14ac:dyDescent="0.35">
      <c r="A4442" s="2">
        <v>480167889</v>
      </c>
      <c r="B4442" s="3">
        <f>_xlfn.XLOOKUP(A4442,[3]!Table13456[No заказа],[3]!Table13456[Дата
отправки],"",0,1)</f>
        <v>45671</v>
      </c>
      <c r="C4442" s="3"/>
      <c r="D4442" s="3"/>
      <c r="F4442" s="5">
        <f>_xlfn.XLOOKUP(A4442,[3]!Table13456[No заказа],[3]!Table13456[Количество],"",0,1)</f>
        <v>1</v>
      </c>
      <c r="G4442" s="5">
        <f>_xlfn.XLOOKUP(A4442,[3]!Table13456[No заказа],[3]!Table13456[Цена],"",0,1)</f>
        <v>22495</v>
      </c>
      <c r="H4442" s="2" t="str">
        <f>M01_SETTINGS!$F$2</f>
        <v>KASPI</v>
      </c>
    </row>
    <row r="4443" spans="1:8" x14ac:dyDescent="0.35">
      <c r="A4443" s="2">
        <v>479937514</v>
      </c>
      <c r="B4443" s="3">
        <f>_xlfn.XLOOKUP(A4443,[3]!Table13456[No заказа],[3]!Table13456[Дата
отправки],"",0,1)</f>
        <v>45671</v>
      </c>
      <c r="C4443" s="3"/>
      <c r="D4443" s="3"/>
      <c r="F4443" s="5">
        <f>_xlfn.XLOOKUP(A4443,[3]!Table13456[No заказа],[3]!Table13456[Количество],"",0,1)</f>
        <v>1</v>
      </c>
      <c r="G4443" s="5">
        <f>_xlfn.XLOOKUP(A4443,[3]!Table13456[No заказа],[3]!Table13456[Цена],"",0,1)</f>
        <v>22495</v>
      </c>
      <c r="H4443" s="2" t="str">
        <f>M01_SETTINGS!$F$2</f>
        <v>KASPI</v>
      </c>
    </row>
    <row r="4444" spans="1:8" x14ac:dyDescent="0.35">
      <c r="A4444" s="2">
        <v>479852570</v>
      </c>
      <c r="B4444" s="3">
        <f>_xlfn.XLOOKUP(A4444,[3]!Table13456[No заказа],[3]!Table13456[Дата
отправки],"",0,1)</f>
        <v>45671</v>
      </c>
      <c r="C4444" s="3"/>
      <c r="D4444" s="3"/>
      <c r="F4444" s="5">
        <f>_xlfn.XLOOKUP(A4444,[3]!Table13456[No заказа],[3]!Table13456[Количество],"",0,1)</f>
        <v>1</v>
      </c>
      <c r="G4444" s="5">
        <f>_xlfn.XLOOKUP(A4444,[3]!Table13456[No заказа],[3]!Table13456[Цена],"",0,1)</f>
        <v>22496</v>
      </c>
      <c r="H4444" s="2" t="str">
        <f>M01_SETTINGS!$F$2</f>
        <v>KASPI</v>
      </c>
    </row>
    <row r="4445" spans="1:8" x14ac:dyDescent="0.35">
      <c r="A4445" s="2">
        <v>479691551</v>
      </c>
      <c r="B4445" s="3">
        <f>_xlfn.XLOOKUP(A4445,[3]!Table13456[No заказа],[3]!Table13456[Дата
отправки],"",0,1)</f>
        <v>45671</v>
      </c>
      <c r="C4445" s="3"/>
      <c r="D4445" s="3"/>
      <c r="F4445" s="5">
        <f>_xlfn.XLOOKUP(A4445,[3]!Table13456[No заказа],[3]!Table13456[Количество],"",0,1)</f>
        <v>1</v>
      </c>
      <c r="G4445" s="5">
        <f>_xlfn.XLOOKUP(A4445,[3]!Table13456[No заказа],[3]!Table13456[Цена],"",0,1)</f>
        <v>22496</v>
      </c>
      <c r="H4445" s="2" t="str">
        <f>M01_SETTINGS!$F$2</f>
        <v>KASPI</v>
      </c>
    </row>
    <row r="4446" spans="1:8" x14ac:dyDescent="0.35">
      <c r="A4446" s="2">
        <v>479732154</v>
      </c>
      <c r="B4446" s="3">
        <f>_xlfn.XLOOKUP(A4446,[3]!Table13456[No заказа],[3]!Table13456[Дата
отправки],"",0,1)</f>
        <v>45670</v>
      </c>
      <c r="C4446" s="3"/>
      <c r="D4446" s="3"/>
      <c r="F4446" s="5">
        <f>_xlfn.XLOOKUP(A4446,[3]!Table13456[No заказа],[3]!Table13456[Количество],"",0,1)</f>
        <v>1</v>
      </c>
      <c r="G4446" s="5">
        <f>_xlfn.XLOOKUP(A4446,[3]!Table13456[No заказа],[3]!Table13456[Цена],"",0,1)</f>
        <v>8990</v>
      </c>
      <c r="H4446" s="2" t="str">
        <f>M01_SETTINGS!$F$2</f>
        <v>KASPI</v>
      </c>
    </row>
    <row r="4447" spans="1:8" x14ac:dyDescent="0.35">
      <c r="A4447" s="2">
        <v>479782049</v>
      </c>
      <c r="B4447" s="3">
        <f>_xlfn.XLOOKUP(A4447,[3]!Table13456[No заказа],[3]!Table13456[Дата
отправки],"",0,1)</f>
        <v>45670</v>
      </c>
      <c r="C4447" s="3"/>
      <c r="D4447" s="3"/>
      <c r="F4447" s="5">
        <f>_xlfn.XLOOKUP(A4447,[3]!Table13456[No заказа],[3]!Table13456[Количество],"",0,1)</f>
        <v>1</v>
      </c>
      <c r="G4447" s="5">
        <f>_xlfn.XLOOKUP(A4447,[3]!Table13456[No заказа],[3]!Table13456[Цена],"",0,1)</f>
        <v>8480</v>
      </c>
      <c r="H4447" s="2" t="str">
        <f>M01_SETTINGS!$F$2</f>
        <v>KASPI</v>
      </c>
    </row>
    <row r="4448" spans="1:8" x14ac:dyDescent="0.35">
      <c r="A4448" s="2">
        <v>479142529</v>
      </c>
      <c r="B4448" s="3">
        <f>_xlfn.XLOOKUP(A4448,[3]!Table13456[No заказа],[3]!Table13456[Дата
отправки],"",0,1)</f>
        <v>45670</v>
      </c>
      <c r="C4448" s="3"/>
      <c r="D4448" s="3"/>
      <c r="F4448" s="5">
        <f>_xlfn.XLOOKUP(A4448,[3]!Table13456[No заказа],[3]!Table13456[Количество],"",0,1)</f>
        <v>1</v>
      </c>
      <c r="G4448" s="5">
        <f>_xlfn.XLOOKUP(A4448,[3]!Table13456[No заказа],[3]!Table13456[Цена],"",0,1)</f>
        <v>8480</v>
      </c>
      <c r="H4448" s="2" t="str">
        <f>M01_SETTINGS!$F$2</f>
        <v>KASPI</v>
      </c>
    </row>
    <row r="4449" spans="1:8" x14ac:dyDescent="0.35">
      <c r="A4449" s="2">
        <v>479222633</v>
      </c>
      <c r="B4449" s="3">
        <f>_xlfn.XLOOKUP(A4449,[3]!Table13456[No заказа],[3]!Table13456[Дата
отправки],"",0,1)</f>
        <v>45670</v>
      </c>
      <c r="C4449" s="3"/>
      <c r="D4449" s="3"/>
      <c r="F4449" s="5">
        <f>_xlfn.XLOOKUP(A4449,[3]!Table13456[No заказа],[3]!Table13456[Количество],"",0,1)</f>
        <v>1</v>
      </c>
      <c r="G4449" s="5">
        <f>_xlfn.XLOOKUP(A4449,[3]!Table13456[No заказа],[3]!Table13456[Цена],"",0,1)</f>
        <v>8600</v>
      </c>
      <c r="H4449" s="2" t="str">
        <f>M01_SETTINGS!$F$2</f>
        <v>KASPI</v>
      </c>
    </row>
    <row r="4450" spans="1:8" x14ac:dyDescent="0.35">
      <c r="A4450" s="2">
        <v>479184176</v>
      </c>
      <c r="B4450" s="3">
        <f>_xlfn.XLOOKUP(A4450,[3]!Table13456[No заказа],[3]!Table13456[Дата
отправки],"",0,1)</f>
        <v>45670</v>
      </c>
      <c r="C4450" s="3"/>
      <c r="D4450" s="3"/>
      <c r="F4450" s="5">
        <f>_xlfn.XLOOKUP(A4450,[3]!Table13456[No заказа],[3]!Table13456[Количество],"",0,1)</f>
        <v>1</v>
      </c>
      <c r="G4450" s="5">
        <f>_xlfn.XLOOKUP(A4450,[3]!Table13456[No заказа],[3]!Table13456[Цена],"",0,1)</f>
        <v>8590</v>
      </c>
      <c r="H4450" s="2" t="str">
        <f>M01_SETTINGS!$F$2</f>
        <v>KASPI</v>
      </c>
    </row>
    <row r="4451" spans="1:8" x14ac:dyDescent="0.35">
      <c r="A4451" s="2">
        <v>479193202</v>
      </c>
      <c r="B4451" s="3">
        <f>_xlfn.XLOOKUP(A4451,[3]!Table13456[No заказа],[3]!Table13456[Дата
отправки],"",0,1)</f>
        <v>45670</v>
      </c>
      <c r="C4451" s="3"/>
      <c r="D4451" s="3"/>
      <c r="F4451" s="5">
        <f>_xlfn.XLOOKUP(A4451,[3]!Table13456[No заказа],[3]!Table13456[Количество],"",0,1)</f>
        <v>1</v>
      </c>
      <c r="G4451" s="5">
        <f>_xlfn.XLOOKUP(A4451,[3]!Table13456[No заказа],[3]!Table13456[Цена],"",0,1)</f>
        <v>8599</v>
      </c>
      <c r="H4451" s="2" t="str">
        <f>M01_SETTINGS!$F$2</f>
        <v>KASPI</v>
      </c>
    </row>
    <row r="4452" spans="1:8" x14ac:dyDescent="0.35">
      <c r="A4452" s="2">
        <v>479572291</v>
      </c>
      <c r="B4452" s="3">
        <f>_xlfn.XLOOKUP(A4452,[3]!Table13456[No заказа],[3]!Table13456[Дата
отправки],"",0,1)</f>
        <v>45670</v>
      </c>
      <c r="C4452" s="3"/>
      <c r="D4452" s="3"/>
      <c r="F4452" s="5">
        <f>_xlfn.XLOOKUP(A4452,[3]!Table13456[No заказа],[3]!Table13456[Количество],"",0,1)</f>
        <v>1</v>
      </c>
      <c r="G4452" s="5">
        <f>_xlfn.XLOOKUP(A4452,[3]!Table13456[No заказа],[3]!Table13456[Цена],"",0,1)</f>
        <v>8480</v>
      </c>
      <c r="H4452" s="2" t="str">
        <f>M01_SETTINGS!$F$2</f>
        <v>KASPI</v>
      </c>
    </row>
    <row r="4453" spans="1:8" x14ac:dyDescent="0.35">
      <c r="A4453" s="2">
        <v>479161754</v>
      </c>
      <c r="B4453" s="3">
        <f>_xlfn.XLOOKUP(A4453,[3]!Table13456[No заказа],[3]!Table13456[Дата
отправки],"",0,1)</f>
        <v>45670</v>
      </c>
      <c r="C4453" s="3"/>
      <c r="D4453" s="3"/>
      <c r="F4453" s="5">
        <f>_xlfn.XLOOKUP(A4453,[3]!Table13456[No заказа],[3]!Table13456[Количество],"",0,1)</f>
        <v>1</v>
      </c>
      <c r="G4453" s="5">
        <f>_xlfn.XLOOKUP(A4453,[3]!Table13456[No заказа],[3]!Table13456[Цена],"",0,1)</f>
        <v>8480</v>
      </c>
      <c r="H4453" s="2" t="str">
        <f>M01_SETTINGS!$F$2</f>
        <v>KASPI</v>
      </c>
    </row>
    <row r="4454" spans="1:8" x14ac:dyDescent="0.35">
      <c r="A4454" s="2">
        <v>479309150</v>
      </c>
      <c r="B4454" s="3">
        <f>_xlfn.XLOOKUP(A4454,[3]!Table13456[No заказа],[3]!Table13456[Дата
отправки],"",0,1)</f>
        <v>45670</v>
      </c>
      <c r="C4454" s="3"/>
      <c r="D4454" s="3"/>
      <c r="F4454" s="5">
        <f>_xlfn.XLOOKUP(A4454,[3]!Table13456[No заказа],[3]!Table13456[Количество],"",0,1)</f>
        <v>1</v>
      </c>
      <c r="G4454" s="5">
        <f>_xlfn.XLOOKUP(A4454,[3]!Table13456[No заказа],[3]!Table13456[Цена],"",0,1)</f>
        <v>8939</v>
      </c>
      <c r="H4454" s="2" t="str">
        <f>M01_SETTINGS!$F$2</f>
        <v>KASPI</v>
      </c>
    </row>
    <row r="4455" spans="1:8" x14ac:dyDescent="0.35">
      <c r="A4455" s="2">
        <v>479394182</v>
      </c>
      <c r="B4455" s="3">
        <f>_xlfn.XLOOKUP(A4455,[3]!Table13456[No заказа],[3]!Table13456[Дата
отправки],"",0,1)</f>
        <v>45670</v>
      </c>
      <c r="C4455" s="3"/>
      <c r="D4455" s="3"/>
      <c r="F4455" s="5">
        <f>_xlfn.XLOOKUP(A4455,[3]!Table13456[No заказа],[3]!Table13456[Количество],"",0,1)</f>
        <v>1</v>
      </c>
      <c r="G4455" s="5">
        <f>_xlfn.XLOOKUP(A4455,[3]!Table13456[No заказа],[3]!Table13456[Цена],"",0,1)</f>
        <v>8920</v>
      </c>
      <c r="H4455" s="2" t="str">
        <f>M01_SETTINGS!$F$2</f>
        <v>KASPI</v>
      </c>
    </row>
    <row r="4456" spans="1:8" x14ac:dyDescent="0.35">
      <c r="A4456" s="2">
        <v>479329802</v>
      </c>
      <c r="B4456" s="3">
        <f>_xlfn.XLOOKUP(A4456,[3]!Table13456[No заказа],[3]!Table13456[Дата
отправки],"",0,1)</f>
        <v>45670</v>
      </c>
      <c r="C4456" s="3"/>
      <c r="D4456" s="3"/>
      <c r="F4456" s="5">
        <f>_xlfn.XLOOKUP(A4456,[3]!Table13456[No заказа],[3]!Table13456[Количество],"",0,1)</f>
        <v>1</v>
      </c>
      <c r="G4456" s="5">
        <f>_xlfn.XLOOKUP(A4456,[3]!Table13456[No заказа],[3]!Table13456[Цена],"",0,1)</f>
        <v>8480</v>
      </c>
      <c r="H4456" s="2" t="str">
        <f>M01_SETTINGS!$F$2</f>
        <v>KASPI</v>
      </c>
    </row>
    <row r="4457" spans="1:8" x14ac:dyDescent="0.35">
      <c r="A4457" s="2">
        <v>479775195</v>
      </c>
      <c r="B4457" s="3">
        <f>_xlfn.XLOOKUP(A4457,[3]!Table13456[No заказа],[3]!Table13456[Дата
отправки],"",0,1)</f>
        <v>45670</v>
      </c>
      <c r="C4457" s="3"/>
      <c r="D4457" s="3"/>
      <c r="F4457" s="5">
        <f>_xlfn.XLOOKUP(A4457,[3]!Table13456[No заказа],[3]!Table13456[Количество],"",0,1)</f>
        <v>1</v>
      </c>
      <c r="G4457" s="5">
        <f>_xlfn.XLOOKUP(A4457,[3]!Table13456[No заказа],[3]!Table13456[Цена],"",0,1)</f>
        <v>8480</v>
      </c>
      <c r="H4457" s="2" t="str">
        <f>M01_SETTINGS!$F$2</f>
        <v>KASPI</v>
      </c>
    </row>
    <row r="4458" spans="1:8" x14ac:dyDescent="0.35">
      <c r="A4458" s="2">
        <v>479717152</v>
      </c>
      <c r="B4458" s="3">
        <f>_xlfn.XLOOKUP(A4458,[3]!Table13456[No заказа],[3]!Table13456[Дата
отправки],"",0,1)</f>
        <v>45670</v>
      </c>
      <c r="C4458" s="3"/>
      <c r="D4458" s="3"/>
      <c r="F4458" s="5">
        <f>_xlfn.XLOOKUP(A4458,[3]!Table13456[No заказа],[3]!Table13456[Количество],"",0,1)</f>
        <v>1</v>
      </c>
      <c r="G4458" s="5">
        <f>_xlfn.XLOOKUP(A4458,[3]!Table13456[No заказа],[3]!Table13456[Цена],"",0,1)</f>
        <v>11898</v>
      </c>
      <c r="H4458" s="2" t="str">
        <f>M01_SETTINGS!$F$2</f>
        <v>KASPI</v>
      </c>
    </row>
    <row r="4459" spans="1:8" x14ac:dyDescent="0.35">
      <c r="A4459" s="2">
        <v>479496329</v>
      </c>
      <c r="B4459" s="3">
        <f>_xlfn.XLOOKUP(A4459,[3]!Table13456[No заказа],[3]!Table13456[Дата
отправки],"",0,1)</f>
        <v>45670</v>
      </c>
      <c r="C4459" s="3"/>
      <c r="D4459" s="3"/>
      <c r="F4459" s="5">
        <f>_xlfn.XLOOKUP(A4459,[3]!Table13456[No заказа],[3]!Table13456[Количество],"",0,1)</f>
        <v>1</v>
      </c>
      <c r="G4459" s="5">
        <f>_xlfn.XLOOKUP(A4459,[3]!Table13456[No заказа],[3]!Table13456[Цена],"",0,1)</f>
        <v>8480</v>
      </c>
      <c r="H4459" s="2" t="str">
        <f>M01_SETTINGS!$F$2</f>
        <v>KASPI</v>
      </c>
    </row>
    <row r="4460" spans="1:8" x14ac:dyDescent="0.35">
      <c r="A4460" s="2">
        <v>479310114</v>
      </c>
      <c r="B4460" s="3">
        <f>_xlfn.XLOOKUP(A4460,[3]!Table13456[No заказа],[3]!Table13456[Дата
отправки],"",0,1)</f>
        <v>45670</v>
      </c>
      <c r="C4460" s="3"/>
      <c r="D4460" s="3"/>
      <c r="F4460" s="5">
        <f>_xlfn.XLOOKUP(A4460,[3]!Table13456[No заказа],[3]!Table13456[Количество],"",0,1)</f>
        <v>1</v>
      </c>
      <c r="G4460" s="5">
        <f>_xlfn.XLOOKUP(A4460,[3]!Table13456[No заказа],[3]!Table13456[Цена],"",0,1)</f>
        <v>8480</v>
      </c>
      <c r="H4460" s="2" t="str">
        <f>M01_SETTINGS!$F$2</f>
        <v>KASPI</v>
      </c>
    </row>
    <row r="4461" spans="1:8" x14ac:dyDescent="0.35">
      <c r="A4461" s="2">
        <v>479785116</v>
      </c>
      <c r="B4461" s="3">
        <f>_xlfn.XLOOKUP(A4461,[3]!Table13456[No заказа],[3]!Table13456[Дата
отправки],"",0,1)</f>
        <v>45670</v>
      </c>
      <c r="C4461" s="3"/>
      <c r="D4461" s="3"/>
      <c r="F4461" s="5">
        <f>_xlfn.XLOOKUP(A4461,[3]!Table13456[No заказа],[3]!Table13456[Количество],"",0,1)</f>
        <v>1</v>
      </c>
      <c r="G4461" s="5">
        <f>_xlfn.XLOOKUP(A4461,[3]!Table13456[No заказа],[3]!Table13456[Цена],"",0,1)</f>
        <v>8599</v>
      </c>
      <c r="H4461" s="2" t="str">
        <f>M01_SETTINGS!$F$2</f>
        <v>KASPI</v>
      </c>
    </row>
    <row r="4462" spans="1:8" x14ac:dyDescent="0.35">
      <c r="A4462" s="2">
        <v>479756455</v>
      </c>
      <c r="B4462" s="3">
        <f>_xlfn.XLOOKUP(A4462,[3]!Table13456[No заказа],[3]!Table13456[Дата
отправки],"",0,1)</f>
        <v>45670</v>
      </c>
      <c r="C4462" s="3"/>
      <c r="D4462" s="3"/>
      <c r="F4462" s="5">
        <f>_xlfn.XLOOKUP(A4462,[3]!Table13456[No заказа],[3]!Table13456[Количество],"",0,1)</f>
        <v>1</v>
      </c>
      <c r="G4462" s="5">
        <f>_xlfn.XLOOKUP(A4462,[3]!Table13456[No заказа],[3]!Table13456[Цена],"",0,1)</f>
        <v>8480</v>
      </c>
      <c r="H4462" s="2" t="str">
        <f>M01_SETTINGS!$F$2</f>
        <v>KASPI</v>
      </c>
    </row>
    <row r="4463" spans="1:8" x14ac:dyDescent="0.35">
      <c r="A4463" s="2">
        <v>479759597</v>
      </c>
      <c r="B4463" s="3">
        <f>_xlfn.XLOOKUP(A4463,[3]!Table13456[No заказа],[3]!Table13456[Дата
отправки],"",0,1)</f>
        <v>45670</v>
      </c>
      <c r="C4463" s="3"/>
      <c r="D4463" s="3"/>
      <c r="F4463" s="5">
        <f>_xlfn.XLOOKUP(A4463,[3]!Table13456[No заказа],[3]!Table13456[Количество],"",0,1)</f>
        <v>1</v>
      </c>
      <c r="G4463" s="5">
        <f>_xlfn.XLOOKUP(A4463,[3]!Table13456[No заказа],[3]!Table13456[Цена],"",0,1)</f>
        <v>8480</v>
      </c>
      <c r="H4463" s="2" t="str">
        <f>M01_SETTINGS!$F$2</f>
        <v>KASPI</v>
      </c>
    </row>
    <row r="4464" spans="1:8" x14ac:dyDescent="0.35">
      <c r="A4464" s="2">
        <v>479364066</v>
      </c>
      <c r="B4464" s="3">
        <f>_xlfn.XLOOKUP(A4464,[3]!Table13456[No заказа],[3]!Table13456[Дата
отправки],"",0,1)</f>
        <v>45670</v>
      </c>
      <c r="C4464" s="3"/>
      <c r="D4464" s="3"/>
      <c r="F4464" s="5">
        <f>_xlfn.XLOOKUP(A4464,[3]!Table13456[No заказа],[3]!Table13456[Количество],"",0,1)</f>
        <v>1</v>
      </c>
      <c r="G4464" s="5">
        <f>_xlfn.XLOOKUP(A4464,[3]!Table13456[No заказа],[3]!Table13456[Цена],"",0,1)</f>
        <v>8989</v>
      </c>
      <c r="H4464" s="2" t="str">
        <f>M01_SETTINGS!$F$2</f>
        <v>KASPI</v>
      </c>
    </row>
    <row r="4465" spans="1:8" x14ac:dyDescent="0.35">
      <c r="A4465" s="2">
        <v>479118103</v>
      </c>
      <c r="B4465" s="3">
        <f>_xlfn.XLOOKUP(A4465,[3]!Table13456[No заказа],[3]!Table13456[Дата
отправки],"",0,1)</f>
        <v>45670</v>
      </c>
      <c r="C4465" s="3"/>
      <c r="D4465" s="3"/>
      <c r="F4465" s="5">
        <f>_xlfn.XLOOKUP(A4465,[3]!Table13456[No заказа],[3]!Table13456[Количество],"",0,1)</f>
        <v>1</v>
      </c>
      <c r="G4465" s="5">
        <f>_xlfn.XLOOKUP(A4465,[3]!Table13456[No заказа],[3]!Table13456[Цена],"",0,1)</f>
        <v>9999</v>
      </c>
      <c r="H4465" s="2" t="str">
        <f>M01_SETTINGS!$F$2</f>
        <v>KASPI</v>
      </c>
    </row>
    <row r="4466" spans="1:8" x14ac:dyDescent="0.35">
      <c r="A4466" s="2">
        <v>479573810</v>
      </c>
      <c r="B4466" s="3">
        <f>_xlfn.XLOOKUP(A4466,[3]!Table13456[No заказа],[3]!Table13456[Дата
отправки],"",0,1)</f>
        <v>45670</v>
      </c>
      <c r="C4466" s="3"/>
      <c r="D4466" s="3"/>
      <c r="F4466" s="5">
        <f>_xlfn.XLOOKUP(A4466,[3]!Table13456[No заказа],[3]!Table13456[Количество],"",0,1)</f>
        <v>1</v>
      </c>
      <c r="G4466" s="5">
        <f>_xlfn.XLOOKUP(A4466,[3]!Table13456[No заказа],[3]!Table13456[Цена],"",0,1)</f>
        <v>8599</v>
      </c>
      <c r="H4466" s="2" t="str">
        <f>M01_SETTINGS!$F$2</f>
        <v>KASPI</v>
      </c>
    </row>
    <row r="4467" spans="1:8" x14ac:dyDescent="0.35">
      <c r="A4467" s="2">
        <v>479268400</v>
      </c>
      <c r="B4467" s="3">
        <f>_xlfn.XLOOKUP(A4467,[3]!Table13456[No заказа],[3]!Table13456[Дата
отправки],"",0,1)</f>
        <v>45670</v>
      </c>
      <c r="C4467" s="3"/>
      <c r="D4467" s="3"/>
      <c r="F4467" s="5">
        <f>_xlfn.XLOOKUP(A4467,[3]!Table13456[No заказа],[3]!Table13456[Количество],"",0,1)</f>
        <v>1</v>
      </c>
      <c r="G4467" s="5">
        <f>_xlfn.XLOOKUP(A4467,[3]!Table13456[No заказа],[3]!Table13456[Цена],"",0,1)</f>
        <v>8480</v>
      </c>
      <c r="H4467" s="2" t="str">
        <f>M01_SETTINGS!$F$2</f>
        <v>KASPI</v>
      </c>
    </row>
    <row r="4468" spans="1:8" x14ac:dyDescent="0.35">
      <c r="A4468" s="2">
        <v>479460427</v>
      </c>
      <c r="B4468" s="3">
        <f>_xlfn.XLOOKUP(A4468,[3]!Table13456[No заказа],[3]!Table13456[Дата
отправки],"",0,1)</f>
        <v>45670</v>
      </c>
      <c r="C4468" s="3"/>
      <c r="D4468" s="3"/>
      <c r="F4468" s="5">
        <f>_xlfn.XLOOKUP(A4468,[3]!Table13456[No заказа],[3]!Table13456[Количество],"",0,1)</f>
        <v>1</v>
      </c>
      <c r="G4468" s="5">
        <f>_xlfn.XLOOKUP(A4468,[3]!Table13456[No заказа],[3]!Table13456[Цена],"",0,1)</f>
        <v>9000</v>
      </c>
      <c r="H4468" s="2" t="str">
        <f>M01_SETTINGS!$F$2</f>
        <v>KASPI</v>
      </c>
    </row>
    <row r="4469" spans="1:8" x14ac:dyDescent="0.35">
      <c r="A4469" s="2">
        <v>479323128</v>
      </c>
      <c r="B4469" s="3">
        <f>_xlfn.XLOOKUP(A4469,[3]!Table13456[No заказа],[3]!Table13456[Дата
отправки],"",0,1)</f>
        <v>45670</v>
      </c>
      <c r="C4469" s="3"/>
      <c r="D4469" s="3"/>
      <c r="F4469" s="5">
        <f>_xlfn.XLOOKUP(A4469,[3]!Table13456[No заказа],[3]!Table13456[Количество],"",0,1)</f>
        <v>1</v>
      </c>
      <c r="G4469" s="5">
        <f>_xlfn.XLOOKUP(A4469,[3]!Table13456[No заказа],[3]!Table13456[Цена],"",0,1)</f>
        <v>9999</v>
      </c>
      <c r="H4469" s="2" t="str">
        <f>M01_SETTINGS!$F$2</f>
        <v>KASPI</v>
      </c>
    </row>
    <row r="4470" spans="1:8" x14ac:dyDescent="0.35">
      <c r="A4470" s="2">
        <v>479506462</v>
      </c>
      <c r="B4470" s="3">
        <f>_xlfn.XLOOKUP(A4470,[3]!Table13456[No заказа],[3]!Table13456[Дата
отправки],"",0,1)</f>
        <v>45670</v>
      </c>
      <c r="C4470" s="3"/>
      <c r="D4470" s="3"/>
      <c r="F4470" s="5">
        <f>_xlfn.XLOOKUP(A4470,[3]!Table13456[No заказа],[3]!Table13456[Количество],"",0,1)</f>
        <v>1</v>
      </c>
      <c r="G4470" s="5">
        <f>_xlfn.XLOOKUP(A4470,[3]!Table13456[No заказа],[3]!Table13456[Цена],"",0,1)</f>
        <v>8480</v>
      </c>
      <c r="H4470" s="2" t="str">
        <f>M01_SETTINGS!$F$2</f>
        <v>KASPI</v>
      </c>
    </row>
    <row r="4471" spans="1:8" x14ac:dyDescent="0.35">
      <c r="A4471" s="2">
        <v>479617775</v>
      </c>
      <c r="B4471" s="3">
        <f>_xlfn.XLOOKUP(A4471,[3]!Table13456[No заказа],[3]!Table13456[Дата
отправки],"",0,1)</f>
        <v>45670</v>
      </c>
      <c r="C4471" s="3"/>
      <c r="D4471" s="3"/>
      <c r="F4471" s="5">
        <f>_xlfn.XLOOKUP(A4471,[3]!Table13456[No заказа],[3]!Table13456[Количество],"",0,1)</f>
        <v>1</v>
      </c>
      <c r="G4471" s="5">
        <f>_xlfn.XLOOKUP(A4471,[3]!Table13456[No заказа],[3]!Table13456[Цена],"",0,1)</f>
        <v>8480</v>
      </c>
      <c r="H4471" s="2" t="str">
        <f>M01_SETTINGS!$F$2</f>
        <v>KASPI</v>
      </c>
    </row>
    <row r="4472" spans="1:8" x14ac:dyDescent="0.35">
      <c r="A4472" s="2">
        <v>479536410</v>
      </c>
      <c r="B4472" s="3">
        <f>_xlfn.XLOOKUP(A4472,[3]!Table13456[No заказа],[3]!Table13456[Дата
отправки],"",0,1)</f>
        <v>45670</v>
      </c>
      <c r="C4472" s="3"/>
      <c r="D4472" s="3"/>
      <c r="F4472" s="5">
        <f>_xlfn.XLOOKUP(A4472,[3]!Table13456[No заказа],[3]!Table13456[Количество],"",0,1)</f>
        <v>1</v>
      </c>
      <c r="G4472" s="5">
        <f>_xlfn.XLOOKUP(A4472,[3]!Table13456[No заказа],[3]!Table13456[Цена],"",0,1)</f>
        <v>8480</v>
      </c>
      <c r="H4472" s="2" t="str">
        <f>M01_SETTINGS!$F$2</f>
        <v>KASPI</v>
      </c>
    </row>
    <row r="4473" spans="1:8" x14ac:dyDescent="0.35">
      <c r="A4473" s="2">
        <v>479563158</v>
      </c>
      <c r="B4473" s="3">
        <f>_xlfn.XLOOKUP(A4473,[3]!Table13456[No заказа],[3]!Table13456[Дата
отправки],"",0,1)</f>
        <v>45670</v>
      </c>
      <c r="C4473" s="3"/>
      <c r="D4473" s="3"/>
      <c r="F4473" s="5">
        <f>_xlfn.XLOOKUP(A4473,[3]!Table13456[No заказа],[3]!Table13456[Количество],"",0,1)</f>
        <v>1</v>
      </c>
      <c r="G4473" s="5">
        <f>_xlfn.XLOOKUP(A4473,[3]!Table13456[No заказа],[3]!Table13456[Цена],"",0,1)</f>
        <v>9398</v>
      </c>
      <c r="H4473" s="2" t="str">
        <f>M01_SETTINGS!$F$2</f>
        <v>KASPI</v>
      </c>
    </row>
    <row r="4474" spans="1:8" x14ac:dyDescent="0.35">
      <c r="A4474" s="2">
        <v>479333439</v>
      </c>
      <c r="B4474" s="3">
        <f>_xlfn.XLOOKUP(A4474,[3]!Table13456[No заказа],[3]!Table13456[Дата
отправки],"",0,1)</f>
        <v>45670</v>
      </c>
      <c r="C4474" s="3"/>
      <c r="D4474" s="3"/>
      <c r="F4474" s="5">
        <f>_xlfn.XLOOKUP(A4474,[3]!Table13456[No заказа],[3]!Table13456[Количество],"",0,1)</f>
        <v>1</v>
      </c>
      <c r="G4474" s="5">
        <f>_xlfn.XLOOKUP(A4474,[3]!Table13456[No заказа],[3]!Table13456[Цена],"",0,1)</f>
        <v>8487</v>
      </c>
      <c r="H4474" s="2" t="str">
        <f>M01_SETTINGS!$F$2</f>
        <v>KASPI</v>
      </c>
    </row>
    <row r="4475" spans="1:8" x14ac:dyDescent="0.35">
      <c r="A4475" s="2">
        <v>479642199</v>
      </c>
      <c r="B4475" s="3">
        <f>_xlfn.XLOOKUP(A4475,[3]!Table13456[No заказа],[3]!Table13456[Дата
отправки],"",0,1)</f>
        <v>45670</v>
      </c>
      <c r="C4475" s="3"/>
      <c r="D4475" s="3"/>
      <c r="F4475" s="5">
        <f>_xlfn.XLOOKUP(A4475,[3]!Table13456[No заказа],[3]!Table13456[Количество],"",0,1)</f>
        <v>1</v>
      </c>
      <c r="G4475" s="5">
        <f>_xlfn.XLOOKUP(A4475,[3]!Table13456[No заказа],[3]!Table13456[Цена],"",0,1)</f>
        <v>8590</v>
      </c>
      <c r="H4475" s="2" t="str">
        <f>M01_SETTINGS!$F$2</f>
        <v>KASPI</v>
      </c>
    </row>
    <row r="4476" spans="1:8" x14ac:dyDescent="0.35">
      <c r="A4476" s="2">
        <v>479479054</v>
      </c>
      <c r="B4476" s="3">
        <f>_xlfn.XLOOKUP(A4476,[3]!Table13456[No заказа],[3]!Table13456[Дата
отправки],"",0,1)</f>
        <v>45670</v>
      </c>
      <c r="C4476" s="3"/>
      <c r="D4476" s="3"/>
      <c r="F4476" s="5">
        <f>_xlfn.XLOOKUP(A4476,[3]!Table13456[No заказа],[3]!Table13456[Количество],"",0,1)</f>
        <v>1</v>
      </c>
      <c r="G4476" s="5">
        <f>_xlfn.XLOOKUP(A4476,[3]!Table13456[No заказа],[3]!Table13456[Цена],"",0,1)</f>
        <v>8590</v>
      </c>
      <c r="H4476" s="2" t="str">
        <f>M01_SETTINGS!$F$2</f>
        <v>KASPI</v>
      </c>
    </row>
    <row r="4477" spans="1:8" x14ac:dyDescent="0.35">
      <c r="A4477" s="2">
        <v>479302161</v>
      </c>
      <c r="B4477" s="3">
        <f>_xlfn.XLOOKUP(A4477,[3]!Table13456[No заказа],[3]!Table13456[Дата
отправки],"",0,1)</f>
        <v>45670</v>
      </c>
      <c r="C4477" s="3"/>
      <c r="D4477" s="3"/>
      <c r="F4477" s="5">
        <f>_xlfn.XLOOKUP(A4477,[3]!Table13456[No заказа],[3]!Table13456[Количество],"",0,1)</f>
        <v>1</v>
      </c>
      <c r="G4477" s="5">
        <f>_xlfn.XLOOKUP(A4477,[3]!Table13456[No заказа],[3]!Table13456[Цена],"",0,1)</f>
        <v>8590</v>
      </c>
      <c r="H4477" s="2" t="str">
        <f>M01_SETTINGS!$F$2</f>
        <v>KASPI</v>
      </c>
    </row>
    <row r="4478" spans="1:8" x14ac:dyDescent="0.35">
      <c r="A4478" s="2">
        <v>479437952</v>
      </c>
      <c r="B4478" s="3">
        <f>_xlfn.XLOOKUP(A4478,[3]!Table13456[No заказа],[3]!Table13456[Дата
отправки],"",0,1)</f>
        <v>45670</v>
      </c>
      <c r="C4478" s="3"/>
      <c r="D4478" s="3"/>
      <c r="F4478" s="5">
        <f>_xlfn.XLOOKUP(A4478,[3]!Table13456[No заказа],[3]!Table13456[Количество],"",0,1)</f>
        <v>1</v>
      </c>
      <c r="G4478" s="5">
        <f>_xlfn.XLOOKUP(A4478,[3]!Table13456[No заказа],[3]!Table13456[Цена],"",0,1)</f>
        <v>8923</v>
      </c>
      <c r="H4478" s="2" t="str">
        <f>M01_SETTINGS!$F$2</f>
        <v>KASPI</v>
      </c>
    </row>
    <row r="4479" spans="1:8" x14ac:dyDescent="0.35">
      <c r="A4479" s="2">
        <v>479291766</v>
      </c>
      <c r="B4479" s="3">
        <f>_xlfn.XLOOKUP(A4479,[3]!Table13456[No заказа],[3]!Table13456[Дата
отправки],"",0,1)</f>
        <v>45670</v>
      </c>
      <c r="C4479" s="3"/>
      <c r="D4479" s="3"/>
      <c r="F4479" s="5">
        <f>_xlfn.XLOOKUP(A4479,[3]!Table13456[No заказа],[3]!Table13456[Количество],"",0,1)</f>
        <v>1</v>
      </c>
      <c r="G4479" s="5">
        <f>_xlfn.XLOOKUP(A4479,[3]!Table13456[No заказа],[3]!Table13456[Цена],"",0,1)</f>
        <v>8480</v>
      </c>
      <c r="H4479" s="2" t="str">
        <f>M01_SETTINGS!$F$2</f>
        <v>KASPI</v>
      </c>
    </row>
    <row r="4480" spans="1:8" x14ac:dyDescent="0.35">
      <c r="A4480" s="2">
        <v>479559944</v>
      </c>
      <c r="B4480" s="3">
        <f>_xlfn.XLOOKUP(A4480,[3]!Table13456[No заказа],[3]!Table13456[Дата
отправки],"",0,1)</f>
        <v>45670</v>
      </c>
      <c r="C4480" s="3"/>
      <c r="D4480" s="3"/>
      <c r="F4480" s="5">
        <f>_xlfn.XLOOKUP(A4480,[3]!Table13456[No заказа],[3]!Table13456[Количество],"",0,1)</f>
        <v>1</v>
      </c>
      <c r="G4480" s="5">
        <f>_xlfn.XLOOKUP(A4480,[3]!Table13456[No заказа],[3]!Table13456[Цена],"",0,1)</f>
        <v>8480</v>
      </c>
      <c r="H4480" s="2" t="str">
        <f>M01_SETTINGS!$F$2</f>
        <v>KASPI</v>
      </c>
    </row>
    <row r="4481" spans="1:8" x14ac:dyDescent="0.35">
      <c r="A4481" s="2">
        <v>479286589</v>
      </c>
      <c r="B4481" s="3">
        <f>_xlfn.XLOOKUP(A4481,[3]!Table13456[No заказа],[3]!Table13456[Дата
отправки],"",0,1)</f>
        <v>45670</v>
      </c>
      <c r="C4481" s="3"/>
      <c r="D4481" s="3"/>
      <c r="F4481" s="5">
        <f>_xlfn.XLOOKUP(A4481,[3]!Table13456[No заказа],[3]!Table13456[Количество],"",0,1)</f>
        <v>1</v>
      </c>
      <c r="G4481" s="5">
        <f>_xlfn.XLOOKUP(A4481,[3]!Table13456[No заказа],[3]!Table13456[Цена],"",0,1)</f>
        <v>8924</v>
      </c>
      <c r="H4481" s="2" t="str">
        <f>M01_SETTINGS!$F$2</f>
        <v>KASPI</v>
      </c>
    </row>
    <row r="4482" spans="1:8" x14ac:dyDescent="0.35">
      <c r="A4482" s="2">
        <v>479418034</v>
      </c>
      <c r="B4482" s="3">
        <f>_xlfn.XLOOKUP(A4482,[3]!Table13456[No заказа],[3]!Table13456[Дата
отправки],"",0,1)</f>
        <v>45670</v>
      </c>
      <c r="C4482" s="3"/>
      <c r="D4482" s="3"/>
      <c r="F4482" s="5">
        <f>_xlfn.XLOOKUP(A4482,[3]!Table13456[No заказа],[3]!Table13456[Количество],"",0,1)</f>
        <v>1</v>
      </c>
      <c r="G4482" s="5">
        <f>_xlfn.XLOOKUP(A4482,[3]!Table13456[No заказа],[3]!Table13456[Цена],"",0,1)</f>
        <v>8999</v>
      </c>
      <c r="H4482" s="2" t="str">
        <f>M01_SETTINGS!$F$2</f>
        <v>KASPI</v>
      </c>
    </row>
    <row r="4483" spans="1:8" x14ac:dyDescent="0.35">
      <c r="A4483" s="2">
        <v>479642198</v>
      </c>
      <c r="B4483" s="3">
        <f>_xlfn.XLOOKUP(A4483,[3]!Table13456[No заказа],[3]!Table13456[Дата
отправки],"",0,1)</f>
        <v>45670</v>
      </c>
      <c r="C4483" s="3"/>
      <c r="D4483" s="3"/>
      <c r="F4483" s="5">
        <f>_xlfn.XLOOKUP(A4483,[3]!Table13456[No заказа],[3]!Table13456[Количество],"",0,1)</f>
        <v>1</v>
      </c>
      <c r="G4483" s="5">
        <f>_xlfn.XLOOKUP(A4483,[3]!Table13456[No заказа],[3]!Table13456[Цена],"",0,1)</f>
        <v>8997</v>
      </c>
      <c r="H4483" s="2" t="str">
        <f>M01_SETTINGS!$F$2</f>
        <v>KASPI</v>
      </c>
    </row>
    <row r="4484" spans="1:8" x14ac:dyDescent="0.35">
      <c r="A4484" s="2">
        <v>479621710</v>
      </c>
      <c r="B4484" s="3">
        <f>_xlfn.XLOOKUP(A4484,[3]!Table13456[No заказа],[3]!Table13456[Дата
отправки],"",0,1)</f>
        <v>45670</v>
      </c>
      <c r="C4484" s="3"/>
      <c r="D4484" s="3"/>
      <c r="F4484" s="5">
        <f>_xlfn.XLOOKUP(A4484,[3]!Table13456[No заказа],[3]!Table13456[Количество],"",0,1)</f>
        <v>1</v>
      </c>
      <c r="G4484" s="5">
        <f>_xlfn.XLOOKUP(A4484,[3]!Table13456[No заказа],[3]!Table13456[Цена],"",0,1)</f>
        <v>8997</v>
      </c>
      <c r="H4484" s="2" t="str">
        <f>M01_SETTINGS!$F$2</f>
        <v>KASPI</v>
      </c>
    </row>
    <row r="4485" spans="1:8" x14ac:dyDescent="0.35">
      <c r="A4485" s="2">
        <v>479547683</v>
      </c>
      <c r="B4485" s="3">
        <f>_xlfn.XLOOKUP(A4485,[3]!Table13456[No заказа],[3]!Table13456[Дата
отправки],"",0,1)</f>
        <v>45670</v>
      </c>
      <c r="C4485" s="3"/>
      <c r="D4485" s="3"/>
      <c r="F4485" s="5">
        <f>_xlfn.XLOOKUP(A4485,[3]!Table13456[No заказа],[3]!Table13456[Количество],"",0,1)</f>
        <v>1</v>
      </c>
      <c r="G4485" s="5">
        <f>_xlfn.XLOOKUP(A4485,[3]!Table13456[No заказа],[3]!Table13456[Цена],"",0,1)</f>
        <v>9000</v>
      </c>
      <c r="H4485" s="2" t="str">
        <f>M01_SETTINGS!$F$2</f>
        <v>KASPI</v>
      </c>
    </row>
    <row r="4486" spans="1:8" x14ac:dyDescent="0.35">
      <c r="A4486" s="2">
        <v>479486329</v>
      </c>
      <c r="B4486" s="3">
        <f>_xlfn.XLOOKUP(A4486,[3]!Table13456[No заказа],[3]!Table13456[Дата
отправки],"",0,1)</f>
        <v>45670</v>
      </c>
      <c r="C4486" s="3"/>
      <c r="D4486" s="3"/>
      <c r="F4486" s="5">
        <f>_xlfn.XLOOKUP(A4486,[3]!Table13456[No заказа],[3]!Table13456[Количество],"",0,1)</f>
        <v>1</v>
      </c>
      <c r="G4486" s="5">
        <f>_xlfn.XLOOKUP(A4486,[3]!Table13456[No заказа],[3]!Table13456[Цена],"",0,1)</f>
        <v>9000</v>
      </c>
      <c r="H4486" s="2" t="str">
        <f>M01_SETTINGS!$F$2</f>
        <v>KASPI</v>
      </c>
    </row>
    <row r="4487" spans="1:8" x14ac:dyDescent="0.35">
      <c r="A4487" s="2">
        <v>479157144</v>
      </c>
      <c r="B4487" s="3">
        <f>_xlfn.XLOOKUP(A4487,[3]!Table13456[No заказа],[3]!Table13456[Дата
отправки],"",0,1)</f>
        <v>45670</v>
      </c>
      <c r="C4487" s="3"/>
      <c r="D4487" s="3"/>
      <c r="F4487" s="5">
        <f>_xlfn.XLOOKUP(A4487,[3]!Table13456[No заказа],[3]!Table13456[Количество],"",0,1)</f>
        <v>1</v>
      </c>
      <c r="G4487" s="5">
        <f>_xlfn.XLOOKUP(A4487,[3]!Table13456[No заказа],[3]!Table13456[Цена],"",0,1)</f>
        <v>9000</v>
      </c>
      <c r="H4487" s="2" t="str">
        <f>M01_SETTINGS!$F$2</f>
        <v>KASPI</v>
      </c>
    </row>
    <row r="4488" spans="1:8" x14ac:dyDescent="0.35">
      <c r="A4488" s="2">
        <v>479618829</v>
      </c>
      <c r="B4488" s="3">
        <f>_xlfn.XLOOKUP(A4488,[3]!Table13456[No заказа],[3]!Table13456[Дата
отправки],"",0,1)</f>
        <v>45670</v>
      </c>
      <c r="C4488" s="3"/>
      <c r="D4488" s="3"/>
      <c r="F4488" s="5">
        <f>_xlfn.XLOOKUP(A4488,[3]!Table13456[No заказа],[3]!Table13456[Количество],"",0,1)</f>
        <v>1</v>
      </c>
      <c r="G4488" s="5">
        <f>_xlfn.XLOOKUP(A4488,[3]!Table13456[No заказа],[3]!Table13456[Цена],"",0,1)</f>
        <v>9680</v>
      </c>
      <c r="H4488" s="2" t="str">
        <f>M01_SETTINGS!$F$2</f>
        <v>KASPI</v>
      </c>
    </row>
    <row r="4489" spans="1:8" x14ac:dyDescent="0.35">
      <c r="A4489" s="2">
        <v>479503638</v>
      </c>
      <c r="B4489" s="3">
        <f>_xlfn.XLOOKUP(A4489,[3]!Table13456[No заказа],[3]!Table13456[Дата
отправки],"",0,1)</f>
        <v>45670</v>
      </c>
      <c r="C4489" s="3"/>
      <c r="D4489" s="3"/>
      <c r="F4489" s="5">
        <f>_xlfn.XLOOKUP(A4489,[3]!Table13456[No заказа],[3]!Table13456[Количество],"",0,1)</f>
        <v>1</v>
      </c>
      <c r="G4489" s="5">
        <f>_xlfn.XLOOKUP(A4489,[3]!Table13456[No заказа],[3]!Table13456[Цена],"",0,1)</f>
        <v>8598</v>
      </c>
      <c r="H4489" s="2" t="str">
        <f>M01_SETTINGS!$F$2</f>
        <v>KASPI</v>
      </c>
    </row>
    <row r="4490" spans="1:8" x14ac:dyDescent="0.35">
      <c r="A4490" s="2">
        <v>479510027</v>
      </c>
      <c r="B4490" s="3">
        <f>_xlfn.XLOOKUP(A4490,[3]!Table13456[No заказа],[3]!Table13456[Дата
отправки],"",0,1)</f>
        <v>45670</v>
      </c>
      <c r="C4490" s="3"/>
      <c r="D4490" s="3"/>
      <c r="F4490" s="5">
        <f>_xlfn.XLOOKUP(A4490,[3]!Table13456[No заказа],[3]!Table13456[Количество],"",0,1)</f>
        <v>1</v>
      </c>
      <c r="G4490" s="5">
        <f>_xlfn.XLOOKUP(A4490,[3]!Table13456[No заказа],[3]!Table13456[Цена],"",0,1)</f>
        <v>20000</v>
      </c>
      <c r="H4490" s="2" t="str">
        <f>M01_SETTINGS!$F$2</f>
        <v>KASPI</v>
      </c>
    </row>
    <row r="4491" spans="1:8" x14ac:dyDescent="0.35">
      <c r="A4491" s="2">
        <v>479460922</v>
      </c>
      <c r="B4491" s="3">
        <f>_xlfn.XLOOKUP(A4491,[3]!Table13456[No заказа],[3]!Table13456[Дата
отправки],"",0,1)</f>
        <v>45670</v>
      </c>
      <c r="C4491" s="3"/>
      <c r="D4491" s="3"/>
      <c r="F4491" s="5">
        <f>_xlfn.XLOOKUP(A4491,[3]!Table13456[No заказа],[3]!Table13456[Количество],"",0,1)</f>
        <v>1</v>
      </c>
      <c r="G4491" s="5">
        <f>_xlfn.XLOOKUP(A4491,[3]!Table13456[No заказа],[3]!Table13456[Цена],"",0,1)</f>
        <v>20000</v>
      </c>
      <c r="H4491" s="2" t="str">
        <f>M01_SETTINGS!$F$2</f>
        <v>KASPI</v>
      </c>
    </row>
    <row r="4492" spans="1:8" x14ac:dyDescent="0.35">
      <c r="A4492" s="2">
        <v>479634363</v>
      </c>
      <c r="B4492" s="3">
        <f>_xlfn.XLOOKUP(A4492,[3]!Table13456[No заказа],[3]!Table13456[Дата
отправки],"",0,1)</f>
        <v>45670</v>
      </c>
      <c r="C4492" s="3"/>
      <c r="D4492" s="3"/>
      <c r="F4492" s="5">
        <f>_xlfn.XLOOKUP(A4492,[3]!Table13456[No заказа],[3]!Table13456[Количество],"",0,1)</f>
        <v>1</v>
      </c>
      <c r="G4492" s="5">
        <f>_xlfn.XLOOKUP(A4492,[3]!Table13456[No заказа],[3]!Table13456[Цена],"",0,1)</f>
        <v>22496</v>
      </c>
      <c r="H4492" s="2" t="str">
        <f>M01_SETTINGS!$F$2</f>
        <v>KASPI</v>
      </c>
    </row>
    <row r="4493" spans="1:8" x14ac:dyDescent="0.35">
      <c r="A4493" s="2">
        <v>479579377</v>
      </c>
      <c r="B4493" s="3">
        <f>_xlfn.XLOOKUP(A4493,[3]!Table13456[No заказа],[3]!Table13456[Дата
отправки],"",0,1)</f>
        <v>45670</v>
      </c>
      <c r="C4493" s="3"/>
      <c r="D4493" s="3"/>
      <c r="F4493" s="5">
        <f>_xlfn.XLOOKUP(A4493,[3]!Table13456[No заказа],[3]!Table13456[Количество],"",0,1)</f>
        <v>1</v>
      </c>
      <c r="G4493" s="5">
        <f>_xlfn.XLOOKUP(A4493,[3]!Table13456[No заказа],[3]!Table13456[Цена],"",0,1)</f>
        <v>22496</v>
      </c>
      <c r="H4493" s="2" t="str">
        <f>M01_SETTINGS!$F$2</f>
        <v>KASPI</v>
      </c>
    </row>
    <row r="4494" spans="1:8" x14ac:dyDescent="0.35">
      <c r="A4494" s="2">
        <v>479565374</v>
      </c>
      <c r="B4494" s="3">
        <f>_xlfn.XLOOKUP(A4494,[3]!Table13456[No заказа],[3]!Table13456[Дата
отправки],"",0,1)</f>
        <v>45670</v>
      </c>
      <c r="C4494" s="3"/>
      <c r="D4494" s="3"/>
      <c r="F4494" s="5">
        <f>_xlfn.XLOOKUP(A4494,[3]!Table13456[No заказа],[3]!Table13456[Количество],"",0,1)</f>
        <v>1</v>
      </c>
      <c r="G4494" s="5">
        <f>_xlfn.XLOOKUP(A4494,[3]!Table13456[No заказа],[3]!Table13456[Цена],"",0,1)</f>
        <v>22496</v>
      </c>
      <c r="H4494" s="2" t="str">
        <f>M01_SETTINGS!$F$2</f>
        <v>KASPI</v>
      </c>
    </row>
    <row r="4495" spans="1:8" x14ac:dyDescent="0.35">
      <c r="A4495" s="2">
        <v>479439078</v>
      </c>
      <c r="B4495" s="3">
        <f>_xlfn.XLOOKUP(A4495,[3]!Table13456[No заказа],[3]!Table13456[Дата
отправки],"",0,1)</f>
        <v>45670</v>
      </c>
      <c r="C4495" s="3"/>
      <c r="D4495" s="3"/>
      <c r="F4495" s="5">
        <f>_xlfn.XLOOKUP(A4495,[3]!Table13456[No заказа],[3]!Table13456[Количество],"",0,1)</f>
        <v>1</v>
      </c>
      <c r="G4495" s="5">
        <f>_xlfn.XLOOKUP(A4495,[3]!Table13456[No заказа],[3]!Table13456[Цена],"",0,1)</f>
        <v>22496</v>
      </c>
      <c r="H4495" s="2" t="str">
        <f>M01_SETTINGS!$F$2</f>
        <v>KASPI</v>
      </c>
    </row>
    <row r="4496" spans="1:8" x14ac:dyDescent="0.35">
      <c r="A4496" s="2">
        <v>478983305</v>
      </c>
      <c r="B4496" s="3">
        <f>_xlfn.XLOOKUP(A4496,[3]!Table13456[No заказа],[3]!Table13456[Дата
отправки],"",0,1)</f>
        <v>45669</v>
      </c>
      <c r="C4496" s="3"/>
      <c r="D4496" s="3"/>
      <c r="F4496" s="5">
        <f>_xlfn.XLOOKUP(A4496,[3]!Table13456[No заказа],[3]!Table13456[Количество],"",0,1)</f>
        <v>1</v>
      </c>
      <c r="G4496" s="5">
        <f>_xlfn.XLOOKUP(A4496,[3]!Table13456[No заказа],[3]!Table13456[Цена],"",0,1)</f>
        <v>8480</v>
      </c>
      <c r="H4496" s="2" t="str">
        <f>M01_SETTINGS!$F$2</f>
        <v>KASPI</v>
      </c>
    </row>
    <row r="4497" spans="1:8" x14ac:dyDescent="0.35">
      <c r="A4497" s="2">
        <v>478719451</v>
      </c>
      <c r="B4497" s="3">
        <f>_xlfn.XLOOKUP(A4497,[3]!Table13456[No заказа],[3]!Table13456[Дата
отправки],"",0,1)</f>
        <v>45669</v>
      </c>
      <c r="C4497" s="3"/>
      <c r="D4497" s="3"/>
      <c r="F4497" s="5">
        <f>_xlfn.XLOOKUP(A4497,[3]!Table13456[No заказа],[3]!Table13456[Количество],"",0,1)</f>
        <v>2</v>
      </c>
      <c r="G4497" s="5">
        <f>_xlfn.XLOOKUP(A4497,[3]!Table13456[No заказа],[3]!Table13456[Цена],"",0,1)</f>
        <v>16960</v>
      </c>
      <c r="H4497" s="2" t="str">
        <f>M01_SETTINGS!$F$2</f>
        <v>KASPI</v>
      </c>
    </row>
    <row r="4498" spans="1:8" x14ac:dyDescent="0.35">
      <c r="A4498" s="2">
        <v>478956459</v>
      </c>
      <c r="B4498" s="3">
        <f>_xlfn.XLOOKUP(A4498,[3]!Table13456[No заказа],[3]!Table13456[Дата
отправки],"",0,1)</f>
        <v>45669</v>
      </c>
      <c r="C4498" s="3"/>
      <c r="D4498" s="3"/>
      <c r="F4498" s="5">
        <f>_xlfn.XLOOKUP(A4498,[3]!Table13456[No заказа],[3]!Table13456[Количество],"",0,1)</f>
        <v>1</v>
      </c>
      <c r="G4498" s="5">
        <f>_xlfn.XLOOKUP(A4498,[3]!Table13456[No заказа],[3]!Table13456[Цена],"",0,1)</f>
        <v>8480</v>
      </c>
      <c r="H4498" s="2" t="str">
        <f>M01_SETTINGS!$F$2</f>
        <v>KASPI</v>
      </c>
    </row>
    <row r="4499" spans="1:8" x14ac:dyDescent="0.35">
      <c r="A4499" s="2">
        <v>478659474</v>
      </c>
      <c r="B4499" s="3">
        <f>_xlfn.XLOOKUP(A4499,[3]!Table13456[No заказа],[3]!Table13456[Дата
отправки],"",0,1)</f>
        <v>45669</v>
      </c>
      <c r="C4499" s="3"/>
      <c r="D4499" s="3"/>
      <c r="F4499" s="5">
        <f>_xlfn.XLOOKUP(A4499,[3]!Table13456[No заказа],[3]!Table13456[Количество],"",0,1)</f>
        <v>1</v>
      </c>
      <c r="G4499" s="5">
        <f>_xlfn.XLOOKUP(A4499,[3]!Table13456[No заказа],[3]!Table13456[Цена],"",0,1)</f>
        <v>8491</v>
      </c>
      <c r="H4499" s="2" t="str">
        <f>M01_SETTINGS!$F$2</f>
        <v>KASPI</v>
      </c>
    </row>
    <row r="4500" spans="1:8" x14ac:dyDescent="0.35">
      <c r="A4500" s="2">
        <v>478661381</v>
      </c>
      <c r="B4500" s="3">
        <f>_xlfn.XLOOKUP(A4500,[3]!Table13456[No заказа],[3]!Table13456[Дата
отправки],"",0,1)</f>
        <v>45669</v>
      </c>
      <c r="C4500" s="3"/>
      <c r="D4500" s="3"/>
      <c r="F4500" s="5">
        <f>_xlfn.XLOOKUP(A4500,[3]!Table13456[No заказа],[3]!Table13456[Количество],"",0,1)</f>
        <v>1</v>
      </c>
      <c r="G4500" s="5">
        <f>_xlfn.XLOOKUP(A4500,[3]!Table13456[No заказа],[3]!Table13456[Цена],"",0,1)</f>
        <v>8989</v>
      </c>
      <c r="H4500" s="2" t="str">
        <f>M01_SETTINGS!$F$2</f>
        <v>KASPI</v>
      </c>
    </row>
    <row r="4501" spans="1:8" x14ac:dyDescent="0.35">
      <c r="A4501" s="2">
        <v>478951734</v>
      </c>
      <c r="B4501" s="3">
        <f>_xlfn.XLOOKUP(A4501,[3]!Table13456[No заказа],[3]!Table13456[Дата
отправки],"",0,1)</f>
        <v>45669</v>
      </c>
      <c r="C4501" s="3"/>
      <c r="D4501" s="3"/>
      <c r="F4501" s="5">
        <f>_xlfn.XLOOKUP(A4501,[3]!Table13456[No заказа],[3]!Table13456[Количество],"",0,1)</f>
        <v>1</v>
      </c>
      <c r="G4501" s="5">
        <f>_xlfn.XLOOKUP(A4501,[3]!Table13456[No заказа],[3]!Table13456[Цена],"",0,1)</f>
        <v>8480</v>
      </c>
      <c r="H4501" s="2" t="str">
        <f>M01_SETTINGS!$F$2</f>
        <v>KASPI</v>
      </c>
    </row>
    <row r="4502" spans="1:8" x14ac:dyDescent="0.35">
      <c r="A4502" s="2">
        <v>478703722</v>
      </c>
      <c r="B4502" s="3">
        <f>_xlfn.XLOOKUP(A4502,[3]!Table13456[No заказа],[3]!Table13456[Дата
отправки],"",0,1)</f>
        <v>45669</v>
      </c>
      <c r="C4502" s="3"/>
      <c r="D4502" s="3"/>
      <c r="F4502" s="5">
        <f>_xlfn.XLOOKUP(A4502,[3]!Table13456[No заказа],[3]!Table13456[Количество],"",0,1)</f>
        <v>1</v>
      </c>
      <c r="G4502" s="5">
        <f>_xlfn.XLOOKUP(A4502,[3]!Table13456[No заказа],[3]!Table13456[Цена],"",0,1)</f>
        <v>8900</v>
      </c>
      <c r="H4502" s="2" t="str">
        <f>M01_SETTINGS!$F$2</f>
        <v>KASPI</v>
      </c>
    </row>
    <row r="4503" spans="1:8" x14ac:dyDescent="0.35">
      <c r="A4503" s="2">
        <v>478999070</v>
      </c>
      <c r="B4503" s="3">
        <f>_xlfn.XLOOKUP(A4503,[3]!Table13456[No заказа],[3]!Table13456[Дата
отправки],"",0,1)</f>
        <v>45669</v>
      </c>
      <c r="C4503" s="3"/>
      <c r="D4503" s="3"/>
      <c r="F4503" s="5">
        <f>_xlfn.XLOOKUP(A4503,[3]!Table13456[No заказа],[3]!Table13456[Количество],"",0,1)</f>
        <v>1</v>
      </c>
      <c r="G4503" s="5">
        <f>_xlfn.XLOOKUP(A4503,[3]!Table13456[No заказа],[3]!Table13456[Цена],"",0,1)</f>
        <v>8918</v>
      </c>
      <c r="H4503" s="2" t="str">
        <f>M01_SETTINGS!$F$2</f>
        <v>KASPI</v>
      </c>
    </row>
    <row r="4504" spans="1:8" x14ac:dyDescent="0.35">
      <c r="A4504" s="2">
        <v>478649943</v>
      </c>
      <c r="B4504" s="3">
        <f>_xlfn.XLOOKUP(A4504,[3]!Table13456[No заказа],[3]!Table13456[Дата
отправки],"",0,1)</f>
        <v>45669</v>
      </c>
      <c r="C4504" s="3"/>
      <c r="D4504" s="3"/>
      <c r="F4504" s="5">
        <f>_xlfn.XLOOKUP(A4504,[3]!Table13456[No заказа],[3]!Table13456[Количество],"",0,1)</f>
        <v>1</v>
      </c>
      <c r="G4504" s="5">
        <f>_xlfn.XLOOKUP(A4504,[3]!Table13456[No заказа],[3]!Table13456[Цена],"",0,1)</f>
        <v>8923</v>
      </c>
      <c r="H4504" s="2" t="str">
        <f>M01_SETTINGS!$F$2</f>
        <v>KASPI</v>
      </c>
    </row>
    <row r="4505" spans="1:8" x14ac:dyDescent="0.35">
      <c r="A4505" s="2">
        <v>479032288</v>
      </c>
      <c r="B4505" s="3">
        <f>_xlfn.XLOOKUP(A4505,[3]!Table13456[No заказа],[3]!Table13456[Дата
отправки],"",0,1)</f>
        <v>45669</v>
      </c>
      <c r="C4505" s="3"/>
      <c r="D4505" s="3"/>
      <c r="F4505" s="5">
        <f>_xlfn.XLOOKUP(A4505,[3]!Table13456[No заказа],[3]!Table13456[Количество],"",0,1)</f>
        <v>1</v>
      </c>
      <c r="G4505" s="5">
        <f>_xlfn.XLOOKUP(A4505,[3]!Table13456[No заказа],[3]!Table13456[Цена],"",0,1)</f>
        <v>8480</v>
      </c>
      <c r="H4505" s="2" t="str">
        <f>M01_SETTINGS!$F$2</f>
        <v>KASPI</v>
      </c>
    </row>
    <row r="4506" spans="1:8" x14ac:dyDescent="0.35">
      <c r="A4506" s="2">
        <v>478679547</v>
      </c>
      <c r="B4506" s="3">
        <f>_xlfn.XLOOKUP(A4506,[3]!Table13456[No заказа],[3]!Table13456[Дата
отправки],"",0,1)</f>
        <v>45669</v>
      </c>
      <c r="C4506" s="3"/>
      <c r="D4506" s="3"/>
      <c r="F4506" s="5">
        <f>_xlfn.XLOOKUP(A4506,[3]!Table13456[No заказа],[3]!Table13456[Количество],"",0,1)</f>
        <v>1</v>
      </c>
      <c r="G4506" s="5">
        <f>_xlfn.XLOOKUP(A4506,[3]!Table13456[No заказа],[3]!Table13456[Цена],"",0,1)</f>
        <v>8480</v>
      </c>
      <c r="H4506" s="2" t="str">
        <f>M01_SETTINGS!$F$2</f>
        <v>KASPI</v>
      </c>
    </row>
    <row r="4507" spans="1:8" x14ac:dyDescent="0.35">
      <c r="A4507" s="2">
        <v>478876030</v>
      </c>
      <c r="B4507" s="3">
        <f>_xlfn.XLOOKUP(A4507,[3]!Table13456[No заказа],[3]!Table13456[Дата
отправки],"",0,1)</f>
        <v>45669</v>
      </c>
      <c r="C4507" s="3"/>
      <c r="D4507" s="3"/>
      <c r="F4507" s="5">
        <f>_xlfn.XLOOKUP(A4507,[3]!Table13456[No заказа],[3]!Table13456[Количество],"",0,1)</f>
        <v>1</v>
      </c>
      <c r="G4507" s="5">
        <f>_xlfn.XLOOKUP(A4507,[3]!Table13456[No заказа],[3]!Table13456[Цена],"",0,1)</f>
        <v>8599</v>
      </c>
      <c r="H4507" s="2" t="str">
        <f>M01_SETTINGS!$F$2</f>
        <v>KASPI</v>
      </c>
    </row>
    <row r="4508" spans="1:8" x14ac:dyDescent="0.35">
      <c r="A4508" s="2">
        <v>478760515</v>
      </c>
      <c r="B4508" s="3">
        <f>_xlfn.XLOOKUP(A4508,[3]!Table13456[No заказа],[3]!Table13456[Дата
отправки],"",0,1)</f>
        <v>45669</v>
      </c>
      <c r="C4508" s="3"/>
      <c r="D4508" s="3"/>
      <c r="F4508" s="5">
        <f>_xlfn.XLOOKUP(A4508,[3]!Table13456[No заказа],[3]!Table13456[Количество],"",0,1)</f>
        <v>1</v>
      </c>
      <c r="G4508" s="5">
        <f>_xlfn.XLOOKUP(A4508,[3]!Table13456[No заказа],[3]!Table13456[Цена],"",0,1)</f>
        <v>8480</v>
      </c>
      <c r="H4508" s="2" t="str">
        <f>M01_SETTINGS!$F$2</f>
        <v>KASPI</v>
      </c>
    </row>
    <row r="4509" spans="1:8" x14ac:dyDescent="0.35">
      <c r="A4509" s="2">
        <v>478669593</v>
      </c>
      <c r="B4509" s="3">
        <f>_xlfn.XLOOKUP(A4509,[3]!Table13456[No заказа],[3]!Table13456[Дата
отправки],"",0,1)</f>
        <v>45669</v>
      </c>
      <c r="C4509" s="3"/>
      <c r="D4509" s="3"/>
      <c r="F4509" s="5">
        <f>_xlfn.XLOOKUP(A4509,[3]!Table13456[No заказа],[3]!Table13456[Количество],"",0,1)</f>
        <v>1</v>
      </c>
      <c r="G4509" s="5">
        <f>_xlfn.XLOOKUP(A4509,[3]!Table13456[No заказа],[3]!Table13456[Цена],"",0,1)</f>
        <v>8480</v>
      </c>
      <c r="H4509" s="2" t="str">
        <f>M01_SETTINGS!$F$2</f>
        <v>KASPI</v>
      </c>
    </row>
    <row r="4510" spans="1:8" x14ac:dyDescent="0.35">
      <c r="A4510" s="2">
        <v>479097099</v>
      </c>
      <c r="B4510" s="3">
        <f>_xlfn.XLOOKUP(A4510,[3]!Table13456[No заказа],[3]!Table13456[Дата
отправки],"",0,1)</f>
        <v>45669</v>
      </c>
      <c r="C4510" s="3"/>
      <c r="D4510" s="3"/>
      <c r="F4510" s="5">
        <f>_xlfn.XLOOKUP(A4510,[3]!Table13456[No заказа],[3]!Table13456[Количество],"",0,1)</f>
        <v>1</v>
      </c>
      <c r="G4510" s="5">
        <f>_xlfn.XLOOKUP(A4510,[3]!Table13456[No заказа],[3]!Table13456[Цена],"",0,1)</f>
        <v>8599</v>
      </c>
      <c r="H4510" s="2" t="str">
        <f>M01_SETTINGS!$F$2</f>
        <v>KASPI</v>
      </c>
    </row>
    <row r="4511" spans="1:8" x14ac:dyDescent="0.35">
      <c r="A4511" s="2">
        <v>478922612</v>
      </c>
      <c r="B4511" s="3">
        <f>_xlfn.XLOOKUP(A4511,[3]!Table13456[No заказа],[3]!Table13456[Дата
отправки],"",0,1)</f>
        <v>45669</v>
      </c>
      <c r="C4511" s="3"/>
      <c r="D4511" s="3"/>
      <c r="F4511" s="5">
        <f>_xlfn.XLOOKUP(A4511,[3]!Table13456[No заказа],[3]!Table13456[Количество],"",0,1)</f>
        <v>1</v>
      </c>
      <c r="G4511" s="5">
        <f>_xlfn.XLOOKUP(A4511,[3]!Table13456[No заказа],[3]!Table13456[Цена],"",0,1)</f>
        <v>8480</v>
      </c>
      <c r="H4511" s="2" t="str">
        <f>M01_SETTINGS!$F$2</f>
        <v>KASPI</v>
      </c>
    </row>
    <row r="4512" spans="1:8" x14ac:dyDescent="0.35">
      <c r="A4512" s="2">
        <v>478951663</v>
      </c>
      <c r="B4512" s="3">
        <f>_xlfn.XLOOKUP(A4512,[3]!Table13456[No заказа],[3]!Table13456[Дата
отправки],"",0,1)</f>
        <v>45669</v>
      </c>
      <c r="C4512" s="3"/>
      <c r="D4512" s="3"/>
      <c r="F4512" s="5">
        <f>_xlfn.XLOOKUP(A4512,[3]!Table13456[No заказа],[3]!Table13456[Количество],"",0,1)</f>
        <v>1</v>
      </c>
      <c r="G4512" s="5">
        <f>_xlfn.XLOOKUP(A4512,[3]!Table13456[No заказа],[3]!Table13456[Цена],"",0,1)</f>
        <v>9000</v>
      </c>
      <c r="H4512" s="2" t="str">
        <f>M01_SETTINGS!$F$2</f>
        <v>KASPI</v>
      </c>
    </row>
    <row r="4513" spans="1:8" x14ac:dyDescent="0.35">
      <c r="A4513" s="2">
        <v>478888554</v>
      </c>
      <c r="B4513" s="3">
        <f>_xlfn.XLOOKUP(A4513,[3]!Table13456[No заказа],[3]!Table13456[Дата
отправки],"",0,1)</f>
        <v>45669</v>
      </c>
      <c r="C4513" s="3"/>
      <c r="D4513" s="3"/>
      <c r="F4513" s="5">
        <f>_xlfn.XLOOKUP(A4513,[3]!Table13456[No заказа],[3]!Table13456[Количество],"",0,1)</f>
        <v>1</v>
      </c>
      <c r="G4513" s="5">
        <f>_xlfn.XLOOKUP(A4513,[3]!Table13456[No заказа],[3]!Table13456[Цена],"",0,1)</f>
        <v>9000</v>
      </c>
      <c r="H4513" s="2" t="str">
        <f>M01_SETTINGS!$F$2</f>
        <v>KASPI</v>
      </c>
    </row>
    <row r="4514" spans="1:8" x14ac:dyDescent="0.35">
      <c r="A4514" s="2">
        <v>478967953</v>
      </c>
      <c r="B4514" s="3">
        <f>_xlfn.XLOOKUP(A4514,[3]!Table13456[No заказа],[3]!Table13456[Дата
отправки],"",0,1)</f>
        <v>45669</v>
      </c>
      <c r="C4514" s="3"/>
      <c r="D4514" s="3"/>
      <c r="F4514" s="5">
        <f>_xlfn.XLOOKUP(A4514,[3]!Table13456[No заказа],[3]!Table13456[Количество],"",0,1)</f>
        <v>1</v>
      </c>
      <c r="G4514" s="5">
        <f>_xlfn.XLOOKUP(A4514,[3]!Table13456[No заказа],[3]!Table13456[Цена],"",0,1)</f>
        <v>8498</v>
      </c>
      <c r="H4514" s="2" t="str">
        <f>M01_SETTINGS!$F$2</f>
        <v>KASPI</v>
      </c>
    </row>
    <row r="4515" spans="1:8" x14ac:dyDescent="0.35">
      <c r="A4515" s="2">
        <v>478878354</v>
      </c>
      <c r="B4515" s="3">
        <f>_xlfn.XLOOKUP(A4515,[3]!Table13456[No заказа],[3]!Table13456[Дата
отправки],"",0,1)</f>
        <v>45669</v>
      </c>
      <c r="C4515" s="3"/>
      <c r="D4515" s="3"/>
      <c r="F4515" s="5">
        <f>_xlfn.XLOOKUP(A4515,[3]!Table13456[No заказа],[3]!Table13456[Количество],"",0,1)</f>
        <v>1</v>
      </c>
      <c r="G4515" s="5">
        <f>_xlfn.XLOOKUP(A4515,[3]!Table13456[No заказа],[3]!Table13456[Цена],"",0,1)</f>
        <v>8498</v>
      </c>
      <c r="H4515" s="2" t="str">
        <f>M01_SETTINGS!$F$2</f>
        <v>KASPI</v>
      </c>
    </row>
    <row r="4516" spans="1:8" x14ac:dyDescent="0.35">
      <c r="A4516" s="2">
        <v>478653219</v>
      </c>
      <c r="B4516" s="3">
        <f>_xlfn.XLOOKUP(A4516,[3]!Table13456[No заказа],[3]!Table13456[Дата
отправки],"",0,1)</f>
        <v>45669</v>
      </c>
      <c r="C4516" s="3"/>
      <c r="D4516" s="3"/>
      <c r="F4516" s="5">
        <f>_xlfn.XLOOKUP(A4516,[3]!Table13456[No заказа],[3]!Table13456[Количество],"",0,1)</f>
        <v>1</v>
      </c>
      <c r="G4516" s="5">
        <f>_xlfn.XLOOKUP(A4516,[3]!Table13456[No заказа],[3]!Table13456[Цена],"",0,1)</f>
        <v>10000</v>
      </c>
      <c r="H4516" s="2" t="str">
        <f>M01_SETTINGS!$F$2</f>
        <v>KASPI</v>
      </c>
    </row>
    <row r="4517" spans="1:8" x14ac:dyDescent="0.35">
      <c r="A4517" s="2">
        <v>479033040</v>
      </c>
      <c r="B4517" s="3">
        <f>_xlfn.XLOOKUP(A4517,[3]!Table13456[No заказа],[3]!Table13456[Дата
отправки],"",0,1)</f>
        <v>45669</v>
      </c>
      <c r="C4517" s="3"/>
      <c r="D4517" s="3"/>
      <c r="F4517" s="5">
        <f>_xlfn.XLOOKUP(A4517,[3]!Table13456[No заказа],[3]!Table13456[Количество],"",0,1)</f>
        <v>1</v>
      </c>
      <c r="G4517" s="5">
        <f>_xlfn.XLOOKUP(A4517,[3]!Table13456[No заказа],[3]!Table13456[Цена],"",0,1)</f>
        <v>8600</v>
      </c>
      <c r="H4517" s="2" t="str">
        <f>M01_SETTINGS!$F$2</f>
        <v>KASPI</v>
      </c>
    </row>
    <row r="4518" spans="1:8" x14ac:dyDescent="0.35">
      <c r="A4518" s="2">
        <v>479065304</v>
      </c>
      <c r="B4518" s="3">
        <f>_xlfn.XLOOKUP(A4518,[3]!Table13456[No заказа],[3]!Table13456[Дата
отправки],"",0,1)</f>
        <v>45669</v>
      </c>
      <c r="C4518" s="3"/>
      <c r="D4518" s="3"/>
      <c r="F4518" s="5">
        <f>_xlfn.XLOOKUP(A4518,[3]!Table13456[No заказа],[3]!Table13456[Количество],"",0,1)</f>
        <v>1</v>
      </c>
      <c r="G4518" s="5">
        <f>_xlfn.XLOOKUP(A4518,[3]!Table13456[No заказа],[3]!Table13456[Цена],"",0,1)</f>
        <v>8590</v>
      </c>
      <c r="H4518" s="2" t="str">
        <f>M01_SETTINGS!$F$2</f>
        <v>KASPI</v>
      </c>
    </row>
    <row r="4519" spans="1:8" x14ac:dyDescent="0.35">
      <c r="A4519" s="2">
        <v>479073674</v>
      </c>
      <c r="B4519" s="3">
        <f>_xlfn.XLOOKUP(A4519,[3]!Table13456[No заказа],[3]!Table13456[Дата
отправки],"",0,1)</f>
        <v>45669</v>
      </c>
      <c r="C4519" s="3"/>
      <c r="D4519" s="3"/>
      <c r="F4519" s="5">
        <f>_xlfn.XLOOKUP(A4519,[3]!Table13456[No заказа],[3]!Table13456[Количество],"",0,1)</f>
        <v>1</v>
      </c>
      <c r="G4519" s="5">
        <f>_xlfn.XLOOKUP(A4519,[3]!Table13456[No заказа],[3]!Table13456[Цена],"",0,1)</f>
        <v>8990</v>
      </c>
      <c r="H4519" s="2" t="str">
        <f>M01_SETTINGS!$F$2</f>
        <v>KASPI</v>
      </c>
    </row>
    <row r="4520" spans="1:8" x14ac:dyDescent="0.35">
      <c r="A4520" s="2">
        <v>478756207</v>
      </c>
      <c r="B4520" s="3">
        <f>_xlfn.XLOOKUP(A4520,[3]!Table13456[No заказа],[3]!Table13456[Дата
отправки],"",0,1)</f>
        <v>45669</v>
      </c>
      <c r="C4520" s="3"/>
      <c r="D4520" s="3"/>
      <c r="F4520" s="5">
        <f>_xlfn.XLOOKUP(A4520,[3]!Table13456[No заказа],[3]!Table13456[Количество],"",0,1)</f>
        <v>1</v>
      </c>
      <c r="G4520" s="5">
        <f>_xlfn.XLOOKUP(A4520,[3]!Table13456[No заказа],[3]!Table13456[Цена],"",0,1)</f>
        <v>8990</v>
      </c>
      <c r="H4520" s="2" t="str">
        <f>M01_SETTINGS!$F$2</f>
        <v>KASPI</v>
      </c>
    </row>
    <row r="4521" spans="1:8" x14ac:dyDescent="0.35">
      <c r="A4521" s="2">
        <v>478910826</v>
      </c>
      <c r="B4521" s="3">
        <f>_xlfn.XLOOKUP(A4521,[3]!Table13456[No заказа],[3]!Table13456[Дата
отправки],"",0,1)</f>
        <v>45669</v>
      </c>
      <c r="C4521" s="3"/>
      <c r="D4521" s="3"/>
      <c r="F4521" s="5">
        <f>_xlfn.XLOOKUP(A4521,[3]!Table13456[No заказа],[3]!Table13456[Количество],"",0,1)</f>
        <v>1</v>
      </c>
      <c r="G4521" s="5">
        <f>_xlfn.XLOOKUP(A4521,[3]!Table13456[No заказа],[3]!Table13456[Цена],"",0,1)</f>
        <v>8590</v>
      </c>
      <c r="H4521" s="2" t="str">
        <f>M01_SETTINGS!$F$2</f>
        <v>KASPI</v>
      </c>
    </row>
    <row r="4522" spans="1:8" x14ac:dyDescent="0.35">
      <c r="A4522" s="2">
        <v>478944866</v>
      </c>
      <c r="B4522" s="3">
        <f>_xlfn.XLOOKUP(A4522,[3]!Table13456[No заказа],[3]!Table13456[Дата
отправки],"",0,1)</f>
        <v>45669</v>
      </c>
      <c r="C4522" s="3"/>
      <c r="D4522" s="3"/>
      <c r="F4522" s="5">
        <f>_xlfn.XLOOKUP(A4522,[3]!Table13456[No заказа],[3]!Table13456[Количество],"",0,1)</f>
        <v>1</v>
      </c>
      <c r="G4522" s="5">
        <f>_xlfn.XLOOKUP(A4522,[3]!Table13456[No заказа],[3]!Table13456[Цена],"",0,1)</f>
        <v>14990</v>
      </c>
      <c r="H4522" s="2" t="str">
        <f>M01_SETTINGS!$F$2</f>
        <v>KASPI</v>
      </c>
    </row>
    <row r="4523" spans="1:8" x14ac:dyDescent="0.35">
      <c r="A4523" s="2">
        <v>478977228</v>
      </c>
      <c r="B4523" s="3">
        <f>_xlfn.XLOOKUP(A4523,[3]!Table13456[No заказа],[3]!Table13456[Дата
отправки],"",0,1)</f>
        <v>45669</v>
      </c>
      <c r="C4523" s="3"/>
      <c r="D4523" s="3"/>
      <c r="F4523" s="5">
        <f>_xlfn.XLOOKUP(A4523,[3]!Table13456[No заказа],[3]!Table13456[Количество],"",0,1)</f>
        <v>1</v>
      </c>
      <c r="G4523" s="5">
        <f>_xlfn.XLOOKUP(A4523,[3]!Table13456[No заказа],[3]!Table13456[Цена],"",0,1)</f>
        <v>14990</v>
      </c>
      <c r="H4523" s="2" t="str">
        <f>M01_SETTINGS!$F$2</f>
        <v>KASPI</v>
      </c>
    </row>
    <row r="4524" spans="1:8" x14ac:dyDescent="0.35">
      <c r="A4524" s="2">
        <v>479010015</v>
      </c>
      <c r="B4524" s="3">
        <f>_xlfn.XLOOKUP(A4524,[3]!Table13456[No заказа],[3]!Table13456[Дата
отправки],"",0,1)</f>
        <v>45669</v>
      </c>
      <c r="C4524" s="3"/>
      <c r="D4524" s="3"/>
      <c r="F4524" s="5">
        <f>_xlfn.XLOOKUP(A4524,[3]!Table13456[No заказа],[3]!Table13456[Количество],"",0,1)</f>
        <v>1</v>
      </c>
      <c r="G4524" s="5">
        <f>_xlfn.XLOOKUP(A4524,[3]!Table13456[No заказа],[3]!Table13456[Цена],"",0,1)</f>
        <v>14990</v>
      </c>
      <c r="H4524" s="2" t="str">
        <f>M01_SETTINGS!$F$2</f>
        <v>KASPI</v>
      </c>
    </row>
    <row r="4525" spans="1:8" x14ac:dyDescent="0.35">
      <c r="A4525" s="2">
        <v>478979408</v>
      </c>
      <c r="B4525" s="3">
        <f>_xlfn.XLOOKUP(A4525,[3]!Table13456[No заказа],[3]!Table13456[Дата
отправки],"",0,1)</f>
        <v>45669</v>
      </c>
      <c r="C4525" s="3"/>
      <c r="D4525" s="3"/>
      <c r="F4525" s="5">
        <f>_xlfn.XLOOKUP(A4525,[3]!Table13456[No заказа],[3]!Table13456[Количество],"",0,1)</f>
        <v>1</v>
      </c>
      <c r="G4525" s="5">
        <f>_xlfn.XLOOKUP(A4525,[3]!Table13456[No заказа],[3]!Table13456[Цена],"",0,1)</f>
        <v>8999</v>
      </c>
      <c r="H4525" s="2" t="str">
        <f>M01_SETTINGS!$F$2</f>
        <v>KASPI</v>
      </c>
    </row>
    <row r="4526" spans="1:8" x14ac:dyDescent="0.35">
      <c r="A4526" s="2">
        <v>479144820</v>
      </c>
      <c r="B4526" s="3">
        <f>_xlfn.XLOOKUP(A4526,[3]!Table13456[No заказа],[3]!Table13456[Дата
отправки],"",0,1)</f>
        <v>45669</v>
      </c>
      <c r="C4526" s="3"/>
      <c r="D4526" s="3"/>
      <c r="F4526" s="5">
        <f>_xlfn.XLOOKUP(A4526,[3]!Table13456[No заказа],[3]!Table13456[Количество],"",0,1)</f>
        <v>1</v>
      </c>
      <c r="G4526" s="5">
        <f>_xlfn.XLOOKUP(A4526,[3]!Table13456[No заказа],[3]!Table13456[Цена],"",0,1)</f>
        <v>14990</v>
      </c>
      <c r="H4526" s="2" t="str">
        <f>M01_SETTINGS!$F$2</f>
        <v>KASPI</v>
      </c>
    </row>
    <row r="4527" spans="1:8" x14ac:dyDescent="0.35">
      <c r="A4527" s="2">
        <v>478942482</v>
      </c>
      <c r="B4527" s="3">
        <f>_xlfn.XLOOKUP(A4527,[3]!Table13456[No заказа],[3]!Table13456[Дата
отправки],"",0,1)</f>
        <v>45669</v>
      </c>
      <c r="C4527" s="3"/>
      <c r="D4527" s="3"/>
      <c r="F4527" s="5">
        <f>_xlfn.XLOOKUP(A4527,[3]!Table13456[No заказа],[3]!Table13456[Количество],"",0,1)</f>
        <v>1</v>
      </c>
      <c r="G4527" s="5">
        <f>_xlfn.XLOOKUP(A4527,[3]!Table13456[No заказа],[3]!Table13456[Цена],"",0,1)</f>
        <v>8958</v>
      </c>
      <c r="H4527" s="2" t="str">
        <f>M01_SETTINGS!$F$2</f>
        <v>KASPI</v>
      </c>
    </row>
    <row r="4528" spans="1:8" x14ac:dyDescent="0.35">
      <c r="A4528" s="2">
        <v>478984241</v>
      </c>
      <c r="B4528" s="3">
        <f>_xlfn.XLOOKUP(A4528,[3]!Table13456[No заказа],[3]!Table13456[Дата
отправки],"",0,1)</f>
        <v>45669</v>
      </c>
      <c r="C4528" s="3"/>
      <c r="D4528" s="3"/>
      <c r="F4528" s="5">
        <f>_xlfn.XLOOKUP(A4528,[3]!Table13456[No заказа],[3]!Table13456[Количество],"",0,1)</f>
        <v>1</v>
      </c>
      <c r="G4528" s="5">
        <f>_xlfn.XLOOKUP(A4528,[3]!Table13456[No заказа],[3]!Table13456[Цена],"",0,1)</f>
        <v>9000</v>
      </c>
      <c r="H4528" s="2" t="str">
        <f>M01_SETTINGS!$F$2</f>
        <v>KASPI</v>
      </c>
    </row>
    <row r="4529" spans="1:8" x14ac:dyDescent="0.35">
      <c r="A4529" s="2">
        <v>479078696</v>
      </c>
      <c r="B4529" s="3">
        <f>_xlfn.XLOOKUP(A4529,[3]!Table13456[No заказа],[3]!Table13456[Дата
отправки],"",0,1)</f>
        <v>45669</v>
      </c>
      <c r="C4529" s="3"/>
      <c r="D4529" s="3"/>
      <c r="F4529" s="5">
        <f>_xlfn.XLOOKUP(A4529,[3]!Table13456[No заказа],[3]!Table13456[Количество],"",0,1)</f>
        <v>1</v>
      </c>
      <c r="G4529" s="5">
        <f>_xlfn.XLOOKUP(A4529,[3]!Table13456[No заказа],[3]!Table13456[Цена],"",0,1)</f>
        <v>9708</v>
      </c>
      <c r="H4529" s="2" t="str">
        <f>M01_SETTINGS!$F$2</f>
        <v>KASPI</v>
      </c>
    </row>
    <row r="4530" spans="1:8" x14ac:dyDescent="0.35">
      <c r="A4530" s="2">
        <v>479001401</v>
      </c>
      <c r="B4530" s="3">
        <f>_xlfn.XLOOKUP(A4530,[3]!Table13456[No заказа],[3]!Table13456[Дата
отправки],"",0,1)</f>
        <v>45669</v>
      </c>
      <c r="C4530" s="3"/>
      <c r="D4530" s="3"/>
      <c r="F4530" s="5">
        <f>_xlfn.XLOOKUP(A4530,[3]!Table13456[No заказа],[3]!Table13456[Количество],"",0,1)</f>
        <v>1</v>
      </c>
      <c r="G4530" s="5">
        <f>_xlfn.XLOOKUP(A4530,[3]!Table13456[No заказа],[3]!Table13456[Цена],"",0,1)</f>
        <v>8598</v>
      </c>
      <c r="H4530" s="2" t="str">
        <f>M01_SETTINGS!$F$2</f>
        <v>KASPI</v>
      </c>
    </row>
    <row r="4531" spans="1:8" x14ac:dyDescent="0.35">
      <c r="A4531" s="2">
        <v>478902898</v>
      </c>
      <c r="B4531" s="3">
        <f>_xlfn.XLOOKUP(A4531,[3]!Table13456[No заказа],[3]!Table13456[Дата
отправки],"",0,1)</f>
        <v>45669</v>
      </c>
      <c r="C4531" s="3"/>
      <c r="D4531" s="3"/>
      <c r="F4531" s="5">
        <f>_xlfn.XLOOKUP(A4531,[3]!Table13456[No заказа],[3]!Table13456[Количество],"",0,1)</f>
        <v>1</v>
      </c>
      <c r="G4531" s="5">
        <f>_xlfn.XLOOKUP(A4531,[3]!Table13456[No заказа],[3]!Table13456[Цена],"",0,1)</f>
        <v>8500</v>
      </c>
      <c r="H4531" s="2" t="str">
        <f>M01_SETTINGS!$F$2</f>
        <v>KASPI</v>
      </c>
    </row>
    <row r="4532" spans="1:8" x14ac:dyDescent="0.35">
      <c r="A4532" s="2">
        <v>478939066</v>
      </c>
      <c r="B4532" s="3">
        <f>_xlfn.XLOOKUP(A4532,[3]!Table13456[No заказа],[3]!Table13456[Дата
отправки],"",0,1)</f>
        <v>45669</v>
      </c>
      <c r="C4532" s="3"/>
      <c r="D4532" s="3"/>
      <c r="F4532" s="5">
        <f>_xlfn.XLOOKUP(A4532,[3]!Table13456[No заказа],[3]!Table13456[Количество],"",0,1)</f>
        <v>1</v>
      </c>
      <c r="G4532" s="5">
        <f>_xlfn.XLOOKUP(A4532,[3]!Table13456[No заказа],[3]!Table13456[Цена],"",0,1)</f>
        <v>20000</v>
      </c>
      <c r="H4532" s="2" t="str">
        <f>M01_SETTINGS!$F$2</f>
        <v>KASPI</v>
      </c>
    </row>
    <row r="4533" spans="1:8" x14ac:dyDescent="0.35">
      <c r="A4533" s="2">
        <v>479212627</v>
      </c>
      <c r="B4533" s="3">
        <f>_xlfn.XLOOKUP(A4533,[3]!Table13456[No заказа],[3]!Table13456[Дата
отправки],"",0,1)</f>
        <v>45669</v>
      </c>
      <c r="C4533" s="3"/>
      <c r="D4533" s="3"/>
      <c r="F4533" s="5">
        <f>_xlfn.XLOOKUP(A4533,[3]!Table13456[No заказа],[3]!Table13456[Количество],"",0,1)</f>
        <v>1</v>
      </c>
      <c r="G4533" s="5">
        <f>_xlfn.XLOOKUP(A4533,[3]!Table13456[No заказа],[3]!Table13456[Цена],"",0,1)</f>
        <v>22496</v>
      </c>
      <c r="H4533" s="2" t="str">
        <f>M01_SETTINGS!$F$2</f>
        <v>KASPI</v>
      </c>
    </row>
    <row r="4534" spans="1:8" x14ac:dyDescent="0.35">
      <c r="A4534" s="2">
        <v>479200398</v>
      </c>
      <c r="B4534" s="3">
        <f>_xlfn.XLOOKUP(A4534,[3]!Table13456[No заказа],[3]!Table13456[Дата
отправки],"",0,1)</f>
        <v>45669</v>
      </c>
      <c r="C4534" s="3"/>
      <c r="D4534" s="3"/>
      <c r="F4534" s="5">
        <f>_xlfn.XLOOKUP(A4534,[3]!Table13456[No заказа],[3]!Table13456[Количество],"",0,1)</f>
        <v>1</v>
      </c>
      <c r="G4534" s="5">
        <f>_xlfn.XLOOKUP(A4534,[3]!Table13456[No заказа],[3]!Table13456[Цена],"",0,1)</f>
        <v>22496</v>
      </c>
      <c r="H4534" s="2" t="str">
        <f>M01_SETTINGS!$F$2</f>
        <v>KASPI</v>
      </c>
    </row>
    <row r="4535" spans="1:8" x14ac:dyDescent="0.35">
      <c r="A4535" s="2">
        <v>478987676</v>
      </c>
      <c r="B4535" s="3">
        <f>_xlfn.XLOOKUP(A4535,[3]!Table13456[No заказа],[3]!Table13456[Дата
отправки],"",0,1)</f>
        <v>45669</v>
      </c>
      <c r="C4535" s="3"/>
      <c r="D4535" s="3"/>
      <c r="F4535" s="5">
        <f>_xlfn.XLOOKUP(A4535,[3]!Table13456[No заказа],[3]!Table13456[Количество],"",0,1)</f>
        <v>1</v>
      </c>
      <c r="G4535" s="5">
        <f>_xlfn.XLOOKUP(A4535,[3]!Table13456[No заказа],[3]!Table13456[Цена],"",0,1)</f>
        <v>22498</v>
      </c>
      <c r="H4535" s="2" t="str">
        <f>M01_SETTINGS!$F$2</f>
        <v>KASPI</v>
      </c>
    </row>
    <row r="4536" spans="1:8" x14ac:dyDescent="0.35">
      <c r="A4536" s="2">
        <v>478977880</v>
      </c>
      <c r="B4536" s="3">
        <f>_xlfn.XLOOKUP(A4536,[3]!Table13456[No заказа],[3]!Table13456[Дата
отправки],"",0,1)</f>
        <v>45669</v>
      </c>
      <c r="C4536" s="3"/>
      <c r="D4536" s="3"/>
      <c r="F4536" s="5">
        <f>_xlfn.XLOOKUP(A4536,[3]!Table13456[No заказа],[3]!Table13456[Количество],"",0,1)</f>
        <v>1</v>
      </c>
      <c r="G4536" s="5">
        <f>_xlfn.XLOOKUP(A4536,[3]!Table13456[No заказа],[3]!Table13456[Цена],"",0,1)</f>
        <v>22498</v>
      </c>
      <c r="H4536" s="2" t="str">
        <f>M01_SETTINGS!$F$2</f>
        <v>KASPI</v>
      </c>
    </row>
    <row r="4537" spans="1:8" x14ac:dyDescent="0.35">
      <c r="A4537" s="2">
        <v>478892789</v>
      </c>
      <c r="B4537" s="3">
        <f>_xlfn.XLOOKUP(A4537,[3]!Table13456[No заказа],[3]!Table13456[Дата
отправки],"",0,1)</f>
        <v>45669</v>
      </c>
      <c r="C4537" s="3"/>
      <c r="D4537" s="3"/>
      <c r="F4537" s="5">
        <f>_xlfn.XLOOKUP(A4537,[3]!Table13456[No заказа],[3]!Table13456[Количество],"",0,1)</f>
        <v>1</v>
      </c>
      <c r="G4537" s="5">
        <f>_xlfn.XLOOKUP(A4537,[3]!Table13456[No заказа],[3]!Table13456[Цена],"",0,1)</f>
        <v>22498</v>
      </c>
      <c r="H4537" s="2" t="str">
        <f>M01_SETTINGS!$F$2</f>
        <v>KASPI</v>
      </c>
    </row>
    <row r="4538" spans="1:8" x14ac:dyDescent="0.35">
      <c r="A4538" s="2">
        <v>478165315</v>
      </c>
      <c r="B4538" s="3">
        <f>_xlfn.XLOOKUP(A4538,[3]!Table13456[No заказа],[3]!Table13456[Дата
отправки],"",0,1)</f>
        <v>45668</v>
      </c>
      <c r="C4538" s="3"/>
      <c r="D4538" s="3"/>
      <c r="F4538" s="5">
        <f>_xlfn.XLOOKUP(A4538,[3]!Table13456[No заказа],[3]!Table13456[Количество],"",0,1)</f>
        <v>1</v>
      </c>
      <c r="G4538" s="5">
        <f>_xlfn.XLOOKUP(A4538,[3]!Table13456[No заказа],[3]!Table13456[Цена],"",0,1)</f>
        <v>8480</v>
      </c>
      <c r="H4538" s="2" t="str">
        <f>M01_SETTINGS!$F$2</f>
        <v>KASPI</v>
      </c>
    </row>
    <row r="4539" spans="1:8" x14ac:dyDescent="0.35">
      <c r="A4539" s="2">
        <v>478165315</v>
      </c>
      <c r="B4539" s="3">
        <f>_xlfn.XLOOKUP(A4539,[3]!Table13456[No заказа],[3]!Table13456[Дата
отправки],"",0,1)</f>
        <v>45668</v>
      </c>
      <c r="C4539" s="3"/>
      <c r="D4539" s="3"/>
      <c r="F4539" s="5">
        <f>_xlfn.XLOOKUP(A4539,[3]!Table13456[No заказа],[3]!Table13456[Количество],"",0,1)</f>
        <v>1</v>
      </c>
      <c r="G4539" s="5">
        <f>_xlfn.XLOOKUP(A4539,[3]!Table13456[No заказа],[3]!Table13456[Цена],"",0,1)</f>
        <v>8480</v>
      </c>
      <c r="H4539" s="2" t="str">
        <f>M01_SETTINGS!$F$2</f>
        <v>KASPI</v>
      </c>
    </row>
    <row r="4540" spans="1:8" x14ac:dyDescent="0.35">
      <c r="A4540" s="2">
        <v>478439003</v>
      </c>
      <c r="B4540" s="3">
        <f>_xlfn.XLOOKUP(A4540,[3]!Table13456[No заказа],[3]!Table13456[Дата
отправки],"",0,1)</f>
        <v>45668</v>
      </c>
      <c r="C4540" s="3"/>
      <c r="D4540" s="3"/>
      <c r="F4540" s="5">
        <f>_xlfn.XLOOKUP(A4540,[3]!Table13456[No заказа],[3]!Table13456[Количество],"",0,1)</f>
        <v>1</v>
      </c>
      <c r="G4540" s="5">
        <f>_xlfn.XLOOKUP(A4540,[3]!Table13456[No заказа],[3]!Table13456[Цена],"",0,1)</f>
        <v>8480</v>
      </c>
      <c r="H4540" s="2" t="str">
        <f>M01_SETTINGS!$F$2</f>
        <v>KASPI</v>
      </c>
    </row>
    <row r="4541" spans="1:8" x14ac:dyDescent="0.35">
      <c r="A4541" s="2">
        <v>478320720</v>
      </c>
      <c r="B4541" s="3">
        <f>_xlfn.XLOOKUP(A4541,[3]!Table13456[No заказа],[3]!Table13456[Дата
отправки],"",0,1)</f>
        <v>45668</v>
      </c>
      <c r="C4541" s="3"/>
      <c r="D4541" s="3"/>
      <c r="F4541" s="5">
        <f>_xlfn.XLOOKUP(A4541,[3]!Table13456[No заказа],[3]!Table13456[Количество],"",0,1)</f>
        <v>1</v>
      </c>
      <c r="G4541" s="5">
        <f>_xlfn.XLOOKUP(A4541,[3]!Table13456[No заказа],[3]!Table13456[Цена],"",0,1)</f>
        <v>8480</v>
      </c>
      <c r="H4541" s="2" t="str">
        <f>M01_SETTINGS!$F$2</f>
        <v>KASPI</v>
      </c>
    </row>
    <row r="4542" spans="1:8" x14ac:dyDescent="0.35">
      <c r="A4542" s="2">
        <v>478439003</v>
      </c>
      <c r="B4542" s="3">
        <f>_xlfn.XLOOKUP(A4542,[3]!Table13456[No заказа],[3]!Table13456[Дата
отправки],"",0,1)</f>
        <v>45668</v>
      </c>
      <c r="C4542" s="3"/>
      <c r="D4542" s="3"/>
      <c r="F4542" s="5">
        <f>_xlfn.XLOOKUP(A4542,[3]!Table13456[No заказа],[3]!Table13456[Количество],"",0,1)</f>
        <v>1</v>
      </c>
      <c r="G4542" s="5">
        <f>_xlfn.XLOOKUP(A4542,[3]!Table13456[No заказа],[3]!Table13456[Цена],"",0,1)</f>
        <v>8480</v>
      </c>
      <c r="H4542" s="2" t="str">
        <f>M01_SETTINGS!$F$2</f>
        <v>KASPI</v>
      </c>
    </row>
    <row r="4543" spans="1:8" x14ac:dyDescent="0.35">
      <c r="A4543" s="2">
        <v>478320720</v>
      </c>
      <c r="B4543" s="3">
        <f>_xlfn.XLOOKUP(A4543,[3]!Table13456[No заказа],[3]!Table13456[Дата
отправки],"",0,1)</f>
        <v>45668</v>
      </c>
      <c r="C4543" s="3"/>
      <c r="D4543" s="3"/>
      <c r="F4543" s="5">
        <f>_xlfn.XLOOKUP(A4543,[3]!Table13456[No заказа],[3]!Table13456[Количество],"",0,1)</f>
        <v>1</v>
      </c>
      <c r="G4543" s="5">
        <f>_xlfn.XLOOKUP(A4543,[3]!Table13456[No заказа],[3]!Table13456[Цена],"",0,1)</f>
        <v>8480</v>
      </c>
      <c r="H4543" s="2" t="str">
        <f>M01_SETTINGS!$F$2</f>
        <v>KASPI</v>
      </c>
    </row>
    <row r="4544" spans="1:8" x14ac:dyDescent="0.35">
      <c r="A4544" s="2">
        <v>478300376</v>
      </c>
      <c r="B4544" s="3">
        <f>_xlfn.XLOOKUP(A4544,[3]!Table13456[No заказа],[3]!Table13456[Дата
отправки],"",0,1)</f>
        <v>45668</v>
      </c>
      <c r="C4544" s="3"/>
      <c r="D4544" s="3"/>
      <c r="F4544" s="5">
        <f>_xlfn.XLOOKUP(A4544,[3]!Table13456[No заказа],[3]!Table13456[Количество],"",0,1)</f>
        <v>1</v>
      </c>
      <c r="G4544" s="5">
        <f>_xlfn.XLOOKUP(A4544,[3]!Table13456[No заказа],[3]!Table13456[Цена],"",0,1)</f>
        <v>10894</v>
      </c>
      <c r="H4544" s="2" t="str">
        <f>M01_SETTINGS!$F$2</f>
        <v>KASPI</v>
      </c>
    </row>
    <row r="4545" spans="1:8" x14ac:dyDescent="0.35">
      <c r="A4545" s="2">
        <v>478300376</v>
      </c>
      <c r="B4545" s="3">
        <f>_xlfn.XLOOKUP(A4545,[3]!Table13456[No заказа],[3]!Table13456[Дата
отправки],"",0,1)</f>
        <v>45668</v>
      </c>
      <c r="C4545" s="3"/>
      <c r="D4545" s="3"/>
      <c r="F4545" s="5">
        <f>_xlfn.XLOOKUP(A4545,[3]!Table13456[No заказа],[3]!Table13456[Количество],"",0,1)</f>
        <v>1</v>
      </c>
      <c r="G4545" s="5">
        <f>_xlfn.XLOOKUP(A4545,[3]!Table13456[No заказа],[3]!Table13456[Цена],"",0,1)</f>
        <v>10894</v>
      </c>
      <c r="H4545" s="2" t="str">
        <f>M01_SETTINGS!$F$2</f>
        <v>KASPI</v>
      </c>
    </row>
    <row r="4546" spans="1:8" x14ac:dyDescent="0.35">
      <c r="A4546" s="2">
        <v>478568321</v>
      </c>
      <c r="B4546" s="3">
        <f>_xlfn.XLOOKUP(A4546,[3]!Table13456[No заказа],[3]!Table13456[Дата
отправки],"",0,1)</f>
        <v>45668</v>
      </c>
      <c r="C4546" s="3"/>
      <c r="D4546" s="3"/>
      <c r="F4546" s="5">
        <f>_xlfn.XLOOKUP(A4546,[3]!Table13456[No заказа],[3]!Table13456[Количество],"",0,1)</f>
        <v>1</v>
      </c>
      <c r="G4546" s="5">
        <f>_xlfn.XLOOKUP(A4546,[3]!Table13456[No заказа],[3]!Table13456[Цена],"",0,1)</f>
        <v>8480</v>
      </c>
      <c r="H4546" s="2" t="str">
        <f>M01_SETTINGS!$F$2</f>
        <v>KASPI</v>
      </c>
    </row>
    <row r="4547" spans="1:8" x14ac:dyDescent="0.35">
      <c r="A4547" s="2">
        <v>478568321</v>
      </c>
      <c r="B4547" s="3">
        <f>_xlfn.XLOOKUP(A4547,[3]!Table13456[No заказа],[3]!Table13456[Дата
отправки],"",0,1)</f>
        <v>45668</v>
      </c>
      <c r="C4547" s="3"/>
      <c r="D4547" s="3"/>
      <c r="F4547" s="5">
        <f>_xlfn.XLOOKUP(A4547,[3]!Table13456[No заказа],[3]!Table13456[Количество],"",0,1)</f>
        <v>1</v>
      </c>
      <c r="G4547" s="5">
        <f>_xlfn.XLOOKUP(A4547,[3]!Table13456[No заказа],[3]!Table13456[Цена],"",0,1)</f>
        <v>8480</v>
      </c>
      <c r="H4547" s="2" t="str">
        <f>M01_SETTINGS!$F$2</f>
        <v>KASPI</v>
      </c>
    </row>
    <row r="4548" spans="1:8" x14ac:dyDescent="0.35">
      <c r="A4548" s="2">
        <v>478590013</v>
      </c>
      <c r="B4548" s="3">
        <f>_xlfn.XLOOKUP(A4548,[3]!Table13456[No заказа],[3]!Table13456[Дата
отправки],"",0,1)</f>
        <v>45668</v>
      </c>
      <c r="C4548" s="3"/>
      <c r="D4548" s="3"/>
      <c r="F4548" s="5">
        <f>_xlfn.XLOOKUP(A4548,[3]!Table13456[No заказа],[3]!Table13456[Количество],"",0,1)</f>
        <v>1</v>
      </c>
      <c r="G4548" s="5">
        <f>_xlfn.XLOOKUP(A4548,[3]!Table13456[No заказа],[3]!Table13456[Цена],"",0,1)</f>
        <v>8480</v>
      </c>
      <c r="H4548" s="2" t="str">
        <f>M01_SETTINGS!$F$2</f>
        <v>KASPI</v>
      </c>
    </row>
    <row r="4549" spans="1:8" x14ac:dyDescent="0.35">
      <c r="A4549" s="2">
        <v>478590013</v>
      </c>
      <c r="B4549" s="3">
        <f>_xlfn.XLOOKUP(A4549,[3]!Table13456[No заказа],[3]!Table13456[Дата
отправки],"",0,1)</f>
        <v>45668</v>
      </c>
      <c r="C4549" s="3"/>
      <c r="D4549" s="3"/>
      <c r="F4549" s="5">
        <f>_xlfn.XLOOKUP(A4549,[3]!Table13456[No заказа],[3]!Table13456[Количество],"",0,1)</f>
        <v>1</v>
      </c>
      <c r="G4549" s="5">
        <f>_xlfn.XLOOKUP(A4549,[3]!Table13456[No заказа],[3]!Table13456[Цена],"",0,1)</f>
        <v>8480</v>
      </c>
      <c r="H4549" s="2" t="str">
        <f>M01_SETTINGS!$F$2</f>
        <v>KASPI</v>
      </c>
    </row>
    <row r="4550" spans="1:8" x14ac:dyDescent="0.35">
      <c r="A4550" s="2">
        <v>478287113</v>
      </c>
      <c r="B4550" s="3">
        <f>_xlfn.XLOOKUP(A4550,[3]!Table13456[No заказа],[3]!Table13456[Дата
отправки],"",0,1)</f>
        <v>45668</v>
      </c>
      <c r="C4550" s="3"/>
      <c r="D4550" s="3"/>
      <c r="F4550" s="5">
        <f>_xlfn.XLOOKUP(A4550,[3]!Table13456[No заказа],[3]!Table13456[Количество],"",0,1)</f>
        <v>1</v>
      </c>
      <c r="G4550" s="5">
        <f>_xlfn.XLOOKUP(A4550,[3]!Table13456[No заказа],[3]!Table13456[Цена],"",0,1)</f>
        <v>8916</v>
      </c>
      <c r="H4550" s="2" t="str">
        <f>M01_SETTINGS!$F$2</f>
        <v>KASPI</v>
      </c>
    </row>
    <row r="4551" spans="1:8" x14ac:dyDescent="0.35">
      <c r="A4551" s="2">
        <v>478287113</v>
      </c>
      <c r="B4551" s="3">
        <f>_xlfn.XLOOKUP(A4551,[3]!Table13456[No заказа],[3]!Table13456[Дата
отправки],"",0,1)</f>
        <v>45668</v>
      </c>
      <c r="C4551" s="3"/>
      <c r="D4551" s="3"/>
      <c r="F4551" s="5">
        <f>_xlfn.XLOOKUP(A4551,[3]!Table13456[No заказа],[3]!Table13456[Количество],"",0,1)</f>
        <v>1</v>
      </c>
      <c r="G4551" s="5">
        <f>_xlfn.XLOOKUP(A4551,[3]!Table13456[No заказа],[3]!Table13456[Цена],"",0,1)</f>
        <v>8916</v>
      </c>
      <c r="H4551" s="2" t="str">
        <f>M01_SETTINGS!$F$2</f>
        <v>KASPI</v>
      </c>
    </row>
    <row r="4552" spans="1:8" x14ac:dyDescent="0.35">
      <c r="A4552" s="2">
        <v>478615901</v>
      </c>
      <c r="B4552" s="3">
        <f>_xlfn.XLOOKUP(A4552,[3]!Table13456[No заказа],[3]!Table13456[Дата
отправки],"",0,1)</f>
        <v>45668</v>
      </c>
      <c r="C4552" s="3"/>
      <c r="D4552" s="3"/>
      <c r="F4552" s="5">
        <f>_xlfn.XLOOKUP(A4552,[3]!Table13456[No заказа],[3]!Table13456[Количество],"",0,1)</f>
        <v>1</v>
      </c>
      <c r="G4552" s="5">
        <f>_xlfn.XLOOKUP(A4552,[3]!Table13456[No заказа],[3]!Table13456[Цена],"",0,1)</f>
        <v>8480</v>
      </c>
      <c r="H4552" s="2" t="str">
        <f>M01_SETTINGS!$F$2</f>
        <v>KASPI</v>
      </c>
    </row>
    <row r="4553" spans="1:8" x14ac:dyDescent="0.35">
      <c r="A4553" s="2">
        <v>478615901</v>
      </c>
      <c r="B4553" s="3">
        <f>_xlfn.XLOOKUP(A4553,[3]!Table13456[No заказа],[3]!Table13456[Дата
отправки],"",0,1)</f>
        <v>45668</v>
      </c>
      <c r="C4553" s="3"/>
      <c r="D4553" s="3"/>
      <c r="F4553" s="5">
        <f>_xlfn.XLOOKUP(A4553,[3]!Table13456[No заказа],[3]!Table13456[Количество],"",0,1)</f>
        <v>1</v>
      </c>
      <c r="G4553" s="5">
        <f>_xlfn.XLOOKUP(A4553,[3]!Table13456[No заказа],[3]!Table13456[Цена],"",0,1)</f>
        <v>8480</v>
      </c>
      <c r="H4553" s="2" t="str">
        <f>M01_SETTINGS!$F$2</f>
        <v>KASPI</v>
      </c>
    </row>
    <row r="4554" spans="1:8" x14ac:dyDescent="0.35">
      <c r="A4554" s="2">
        <v>478585700</v>
      </c>
      <c r="B4554" s="3">
        <f>_xlfn.XLOOKUP(A4554,[3]!Table13456[No заказа],[3]!Table13456[Дата
отправки],"",0,1)</f>
        <v>45668</v>
      </c>
      <c r="C4554" s="3"/>
      <c r="D4554" s="3"/>
      <c r="F4554" s="5">
        <f>_xlfn.XLOOKUP(A4554,[3]!Table13456[No заказа],[3]!Table13456[Количество],"",0,1)</f>
        <v>1</v>
      </c>
      <c r="G4554" s="5">
        <f>_xlfn.XLOOKUP(A4554,[3]!Table13456[No заказа],[3]!Table13456[Цена],"",0,1)</f>
        <v>8989</v>
      </c>
      <c r="H4554" s="2" t="str">
        <f>M01_SETTINGS!$F$2</f>
        <v>KASPI</v>
      </c>
    </row>
    <row r="4555" spans="1:8" x14ac:dyDescent="0.35">
      <c r="A4555" s="2">
        <v>478585700</v>
      </c>
      <c r="B4555" s="3">
        <f>_xlfn.XLOOKUP(A4555,[3]!Table13456[No заказа],[3]!Table13456[Дата
отправки],"",0,1)</f>
        <v>45668</v>
      </c>
      <c r="C4555" s="3"/>
      <c r="D4555" s="3"/>
      <c r="F4555" s="5">
        <f>_xlfn.XLOOKUP(A4555,[3]!Table13456[No заказа],[3]!Table13456[Количество],"",0,1)</f>
        <v>1</v>
      </c>
      <c r="G4555" s="5">
        <f>_xlfn.XLOOKUP(A4555,[3]!Table13456[No заказа],[3]!Table13456[Цена],"",0,1)</f>
        <v>8989</v>
      </c>
      <c r="H4555" s="2" t="str">
        <f>M01_SETTINGS!$F$2</f>
        <v>KASPI</v>
      </c>
    </row>
    <row r="4556" spans="1:8" x14ac:dyDescent="0.35">
      <c r="A4556" s="2">
        <v>478600816</v>
      </c>
      <c r="B4556" s="3">
        <f>_xlfn.XLOOKUP(A4556,[3]!Table13456[No заказа],[3]!Table13456[Дата
отправки],"",0,1)</f>
        <v>45668</v>
      </c>
      <c r="C4556" s="3"/>
      <c r="D4556" s="3"/>
      <c r="F4556" s="5">
        <f>_xlfn.XLOOKUP(A4556,[3]!Table13456[No заказа],[3]!Table13456[Количество],"",0,1)</f>
        <v>1</v>
      </c>
      <c r="G4556" s="5">
        <f>_xlfn.XLOOKUP(A4556,[3]!Table13456[No заказа],[3]!Table13456[Цена],"",0,1)</f>
        <v>8599</v>
      </c>
      <c r="H4556" s="2" t="str">
        <f>M01_SETTINGS!$F$2</f>
        <v>KASPI</v>
      </c>
    </row>
    <row r="4557" spans="1:8" x14ac:dyDescent="0.35">
      <c r="A4557" s="2">
        <v>478600816</v>
      </c>
      <c r="B4557" s="3">
        <f>_xlfn.XLOOKUP(A4557,[3]!Table13456[No заказа],[3]!Table13456[Дата
отправки],"",0,1)</f>
        <v>45668</v>
      </c>
      <c r="C4557" s="3"/>
      <c r="D4557" s="3"/>
      <c r="F4557" s="5">
        <f>_xlfn.XLOOKUP(A4557,[3]!Table13456[No заказа],[3]!Table13456[Количество],"",0,1)</f>
        <v>1</v>
      </c>
      <c r="G4557" s="5">
        <f>_xlfn.XLOOKUP(A4557,[3]!Table13456[No заказа],[3]!Table13456[Цена],"",0,1)</f>
        <v>8599</v>
      </c>
      <c r="H4557" s="2" t="str">
        <f>M01_SETTINGS!$F$2</f>
        <v>KASPI</v>
      </c>
    </row>
    <row r="4558" spans="1:8" x14ac:dyDescent="0.35">
      <c r="A4558" s="2">
        <v>478249341</v>
      </c>
      <c r="B4558" s="3">
        <f>_xlfn.XLOOKUP(A4558,[3]!Table13456[No заказа],[3]!Table13456[Дата
отправки],"",0,1)</f>
        <v>45668</v>
      </c>
      <c r="C4558" s="3"/>
      <c r="D4558" s="3"/>
      <c r="F4558" s="5">
        <f>_xlfn.XLOOKUP(A4558,[3]!Table13456[No заказа],[3]!Table13456[Количество],"",0,1)</f>
        <v>1</v>
      </c>
      <c r="G4558" s="5">
        <f>_xlfn.XLOOKUP(A4558,[3]!Table13456[No заказа],[3]!Table13456[Цена],"",0,1)</f>
        <v>9398</v>
      </c>
      <c r="H4558" s="2" t="str">
        <f>M01_SETTINGS!$F$2</f>
        <v>KASPI</v>
      </c>
    </row>
    <row r="4559" spans="1:8" x14ac:dyDescent="0.35">
      <c r="A4559" s="2">
        <v>478249341</v>
      </c>
      <c r="B4559" s="3">
        <f>_xlfn.XLOOKUP(A4559,[3]!Table13456[No заказа],[3]!Table13456[Дата
отправки],"",0,1)</f>
        <v>45668</v>
      </c>
      <c r="C4559" s="3"/>
      <c r="D4559" s="3"/>
      <c r="F4559" s="5">
        <f>_xlfn.XLOOKUP(A4559,[3]!Table13456[No заказа],[3]!Table13456[Количество],"",0,1)</f>
        <v>1</v>
      </c>
      <c r="G4559" s="5">
        <f>_xlfn.XLOOKUP(A4559,[3]!Table13456[No заказа],[3]!Table13456[Цена],"",0,1)</f>
        <v>9398</v>
      </c>
      <c r="H4559" s="2" t="str">
        <f>M01_SETTINGS!$F$2</f>
        <v>KASPI</v>
      </c>
    </row>
    <row r="4560" spans="1:8" x14ac:dyDescent="0.35">
      <c r="A4560" s="2">
        <v>478354651</v>
      </c>
      <c r="B4560" s="3">
        <f>_xlfn.XLOOKUP(A4560,[3]!Table13456[No заказа],[3]!Table13456[Дата
отправки],"",0,1)</f>
        <v>45668</v>
      </c>
      <c r="C4560" s="3"/>
      <c r="D4560" s="3"/>
      <c r="F4560" s="5">
        <f>_xlfn.XLOOKUP(A4560,[3]!Table13456[No заказа],[3]!Table13456[Количество],"",0,1)</f>
        <v>1</v>
      </c>
      <c r="G4560" s="5">
        <f>_xlfn.XLOOKUP(A4560,[3]!Table13456[No заказа],[3]!Table13456[Цена],"",0,1)</f>
        <v>8971</v>
      </c>
      <c r="H4560" s="2" t="str">
        <f>M01_SETTINGS!$F$2</f>
        <v>KASPI</v>
      </c>
    </row>
    <row r="4561" spans="1:8" x14ac:dyDescent="0.35">
      <c r="A4561" s="2">
        <v>478354651</v>
      </c>
      <c r="B4561" s="3">
        <f>_xlfn.XLOOKUP(A4561,[3]!Table13456[No заказа],[3]!Table13456[Дата
отправки],"",0,1)</f>
        <v>45668</v>
      </c>
      <c r="C4561" s="3"/>
      <c r="D4561" s="3"/>
      <c r="F4561" s="5">
        <f>_xlfn.XLOOKUP(A4561,[3]!Table13456[No заказа],[3]!Table13456[Количество],"",0,1)</f>
        <v>1</v>
      </c>
      <c r="G4561" s="5">
        <f>_xlfn.XLOOKUP(A4561,[3]!Table13456[No заказа],[3]!Table13456[Цена],"",0,1)</f>
        <v>8971</v>
      </c>
      <c r="H4561" s="2" t="str">
        <f>M01_SETTINGS!$F$2</f>
        <v>KASPI</v>
      </c>
    </row>
    <row r="4562" spans="1:8" x14ac:dyDescent="0.35">
      <c r="A4562" s="2">
        <v>478323949</v>
      </c>
      <c r="B4562" s="3">
        <f>_xlfn.XLOOKUP(A4562,[3]!Table13456[No заказа],[3]!Table13456[Дата
отправки],"",0,1)</f>
        <v>45668</v>
      </c>
      <c r="C4562" s="3"/>
      <c r="D4562" s="3"/>
      <c r="F4562" s="5">
        <f>_xlfn.XLOOKUP(A4562,[3]!Table13456[No заказа],[3]!Table13456[Количество],"",0,1)</f>
        <v>1</v>
      </c>
      <c r="G4562" s="5">
        <f>_xlfn.XLOOKUP(A4562,[3]!Table13456[No заказа],[3]!Table13456[Цена],"",0,1)</f>
        <v>9998</v>
      </c>
      <c r="H4562" s="2" t="str">
        <f>M01_SETTINGS!$F$2</f>
        <v>KASPI</v>
      </c>
    </row>
    <row r="4563" spans="1:8" x14ac:dyDescent="0.35">
      <c r="A4563" s="2">
        <v>478323949</v>
      </c>
      <c r="B4563" s="3">
        <f>_xlfn.XLOOKUP(A4563,[3]!Table13456[No заказа],[3]!Table13456[Дата
отправки],"",0,1)</f>
        <v>45668</v>
      </c>
      <c r="C4563" s="3"/>
      <c r="D4563" s="3"/>
      <c r="F4563" s="5">
        <f>_xlfn.XLOOKUP(A4563,[3]!Table13456[No заказа],[3]!Table13456[Количество],"",0,1)</f>
        <v>1</v>
      </c>
      <c r="G4563" s="5">
        <f>_xlfn.XLOOKUP(A4563,[3]!Table13456[No заказа],[3]!Table13456[Цена],"",0,1)</f>
        <v>9998</v>
      </c>
      <c r="H4563" s="2" t="str">
        <f>M01_SETTINGS!$F$2</f>
        <v>KASPI</v>
      </c>
    </row>
    <row r="4564" spans="1:8" x14ac:dyDescent="0.35">
      <c r="A4564" s="2">
        <v>478438729</v>
      </c>
      <c r="B4564" s="3">
        <f>_xlfn.XLOOKUP(A4564,[3]!Table13456[No заказа],[3]!Table13456[Дата
отправки],"",0,1)</f>
        <v>45668</v>
      </c>
      <c r="C4564" s="3"/>
      <c r="D4564" s="3"/>
      <c r="F4564" s="5">
        <f>_xlfn.XLOOKUP(A4564,[3]!Table13456[No заказа],[3]!Table13456[Количество],"",0,1)</f>
        <v>1</v>
      </c>
      <c r="G4564" s="5">
        <f>_xlfn.XLOOKUP(A4564,[3]!Table13456[No заказа],[3]!Table13456[Цена],"",0,1)</f>
        <v>8900</v>
      </c>
      <c r="H4564" s="2" t="str">
        <f>M01_SETTINGS!$F$2</f>
        <v>KASPI</v>
      </c>
    </row>
    <row r="4565" spans="1:8" x14ac:dyDescent="0.35">
      <c r="A4565" s="2">
        <v>478438729</v>
      </c>
      <c r="B4565" s="3">
        <f>_xlfn.XLOOKUP(A4565,[3]!Table13456[No заказа],[3]!Table13456[Дата
отправки],"",0,1)</f>
        <v>45668</v>
      </c>
      <c r="C4565" s="3"/>
      <c r="D4565" s="3"/>
      <c r="F4565" s="5">
        <f>_xlfn.XLOOKUP(A4565,[3]!Table13456[No заказа],[3]!Table13456[Количество],"",0,1)</f>
        <v>1</v>
      </c>
      <c r="G4565" s="5">
        <f>_xlfn.XLOOKUP(A4565,[3]!Table13456[No заказа],[3]!Table13456[Цена],"",0,1)</f>
        <v>8900</v>
      </c>
      <c r="H4565" s="2" t="str">
        <f>M01_SETTINGS!$F$2</f>
        <v>KASPI</v>
      </c>
    </row>
    <row r="4566" spans="1:8" x14ac:dyDescent="0.35">
      <c r="A4566" s="2">
        <v>478599227</v>
      </c>
      <c r="B4566" s="3">
        <f>_xlfn.XLOOKUP(A4566,[3]!Table13456[No заказа],[3]!Table13456[Дата
отправки],"",0,1)</f>
        <v>45668</v>
      </c>
      <c r="C4566" s="3"/>
      <c r="D4566" s="3"/>
      <c r="F4566" s="5">
        <f>_xlfn.XLOOKUP(A4566,[3]!Table13456[No заказа],[3]!Table13456[Количество],"",0,1)</f>
        <v>1</v>
      </c>
      <c r="G4566" s="5">
        <f>_xlfn.XLOOKUP(A4566,[3]!Table13456[No заказа],[3]!Table13456[Цена],"",0,1)</f>
        <v>8999</v>
      </c>
      <c r="H4566" s="2" t="str">
        <f>M01_SETTINGS!$F$2</f>
        <v>KASPI</v>
      </c>
    </row>
    <row r="4567" spans="1:8" x14ac:dyDescent="0.35">
      <c r="A4567" s="2">
        <v>478599227</v>
      </c>
      <c r="B4567" s="3">
        <f>_xlfn.XLOOKUP(A4567,[3]!Table13456[No заказа],[3]!Table13456[Дата
отправки],"",0,1)</f>
        <v>45668</v>
      </c>
      <c r="C4567" s="3"/>
      <c r="D4567" s="3"/>
      <c r="F4567" s="5">
        <f>_xlfn.XLOOKUP(A4567,[3]!Table13456[No заказа],[3]!Table13456[Количество],"",0,1)</f>
        <v>1</v>
      </c>
      <c r="G4567" s="5">
        <f>_xlfn.XLOOKUP(A4567,[3]!Table13456[No заказа],[3]!Table13456[Цена],"",0,1)</f>
        <v>8999</v>
      </c>
      <c r="H4567" s="2" t="str">
        <f>M01_SETTINGS!$F$2</f>
        <v>KASPI</v>
      </c>
    </row>
    <row r="4568" spans="1:8" x14ac:dyDescent="0.35">
      <c r="A4568" s="2">
        <v>478441828</v>
      </c>
      <c r="B4568" s="3">
        <f>_xlfn.XLOOKUP(A4568,[3]!Table13456[No заказа],[3]!Table13456[Дата
отправки],"",0,1)</f>
        <v>45668</v>
      </c>
      <c r="C4568" s="3"/>
      <c r="D4568" s="3"/>
      <c r="F4568" s="5">
        <f>_xlfn.XLOOKUP(A4568,[3]!Table13456[No заказа],[3]!Table13456[Количество],"",0,1)</f>
        <v>1</v>
      </c>
      <c r="G4568" s="5">
        <f>_xlfn.XLOOKUP(A4568,[3]!Table13456[No заказа],[3]!Table13456[Цена],"",0,1)</f>
        <v>8480</v>
      </c>
      <c r="H4568" s="2" t="str">
        <f>M01_SETTINGS!$F$2</f>
        <v>KASPI</v>
      </c>
    </row>
    <row r="4569" spans="1:8" x14ac:dyDescent="0.35">
      <c r="A4569" s="2">
        <v>478441828</v>
      </c>
      <c r="B4569" s="3">
        <f>_xlfn.XLOOKUP(A4569,[3]!Table13456[No заказа],[3]!Table13456[Дата
отправки],"",0,1)</f>
        <v>45668</v>
      </c>
      <c r="C4569" s="3"/>
      <c r="D4569" s="3"/>
      <c r="F4569" s="5">
        <f>_xlfn.XLOOKUP(A4569,[3]!Table13456[No заказа],[3]!Table13456[Количество],"",0,1)</f>
        <v>1</v>
      </c>
      <c r="G4569" s="5">
        <f>_xlfn.XLOOKUP(A4569,[3]!Table13456[No заказа],[3]!Table13456[Цена],"",0,1)</f>
        <v>8480</v>
      </c>
      <c r="H4569" s="2" t="str">
        <f>M01_SETTINGS!$F$2</f>
        <v>KASPI</v>
      </c>
    </row>
    <row r="4570" spans="1:8" x14ac:dyDescent="0.35">
      <c r="A4570" s="2">
        <v>478425487</v>
      </c>
      <c r="B4570" s="3">
        <f>_xlfn.XLOOKUP(A4570,[3]!Table13456[No заказа],[3]!Table13456[Дата
отправки],"",0,1)</f>
        <v>45668</v>
      </c>
      <c r="C4570" s="3"/>
      <c r="D4570" s="3"/>
      <c r="F4570" s="5">
        <f>_xlfn.XLOOKUP(A4570,[3]!Table13456[No заказа],[3]!Table13456[Количество],"",0,1)</f>
        <v>1</v>
      </c>
      <c r="G4570" s="5">
        <f>_xlfn.XLOOKUP(A4570,[3]!Table13456[No заказа],[3]!Table13456[Цена],"",0,1)</f>
        <v>8492</v>
      </c>
      <c r="H4570" s="2" t="str">
        <f>M01_SETTINGS!$F$2</f>
        <v>KASPI</v>
      </c>
    </row>
    <row r="4571" spans="1:8" x14ac:dyDescent="0.35">
      <c r="A4571" s="2">
        <v>478425487</v>
      </c>
      <c r="B4571" s="3">
        <f>_xlfn.XLOOKUP(A4571,[3]!Table13456[No заказа],[3]!Table13456[Дата
отправки],"",0,1)</f>
        <v>45668</v>
      </c>
      <c r="C4571" s="3"/>
      <c r="D4571" s="3"/>
      <c r="F4571" s="5">
        <f>_xlfn.XLOOKUP(A4571,[3]!Table13456[No заказа],[3]!Table13456[Количество],"",0,1)</f>
        <v>1</v>
      </c>
      <c r="G4571" s="5">
        <f>_xlfn.XLOOKUP(A4571,[3]!Table13456[No заказа],[3]!Table13456[Цена],"",0,1)</f>
        <v>8492</v>
      </c>
      <c r="H4571" s="2" t="str">
        <f>M01_SETTINGS!$F$2</f>
        <v>KASPI</v>
      </c>
    </row>
    <row r="4572" spans="1:8" x14ac:dyDescent="0.35">
      <c r="A4572" s="2">
        <v>478221175</v>
      </c>
      <c r="B4572" s="3">
        <f>_xlfn.XLOOKUP(A4572,[3]!Table13456[No заказа],[3]!Table13456[Дата
отправки],"",0,1)</f>
        <v>45668</v>
      </c>
      <c r="C4572" s="3"/>
      <c r="D4572" s="3"/>
      <c r="F4572" s="5">
        <f>_xlfn.XLOOKUP(A4572,[3]!Table13456[No заказа],[3]!Table13456[Количество],"",0,1)</f>
        <v>1</v>
      </c>
      <c r="G4572" s="5">
        <f>_xlfn.XLOOKUP(A4572,[3]!Table13456[No заказа],[3]!Table13456[Цена],"",0,1)</f>
        <v>8480</v>
      </c>
      <c r="H4572" s="2" t="str">
        <f>M01_SETTINGS!$F$2</f>
        <v>KASPI</v>
      </c>
    </row>
    <row r="4573" spans="1:8" x14ac:dyDescent="0.35">
      <c r="A4573" s="2">
        <v>478221175</v>
      </c>
      <c r="B4573" s="3">
        <f>_xlfn.XLOOKUP(A4573,[3]!Table13456[No заказа],[3]!Table13456[Дата
отправки],"",0,1)</f>
        <v>45668</v>
      </c>
      <c r="C4573" s="3"/>
      <c r="D4573" s="3"/>
      <c r="F4573" s="5">
        <f>_xlfn.XLOOKUP(A4573,[3]!Table13456[No заказа],[3]!Table13456[Количество],"",0,1)</f>
        <v>1</v>
      </c>
      <c r="G4573" s="5">
        <f>_xlfn.XLOOKUP(A4573,[3]!Table13456[No заказа],[3]!Table13456[Цена],"",0,1)</f>
        <v>8480</v>
      </c>
      <c r="H4573" s="2" t="str">
        <f>M01_SETTINGS!$F$2</f>
        <v>KASPI</v>
      </c>
    </row>
    <row r="4574" spans="1:8" x14ac:dyDescent="0.35">
      <c r="A4574" s="2">
        <v>478456830</v>
      </c>
      <c r="B4574" s="3">
        <f>_xlfn.XLOOKUP(A4574,[3]!Table13456[No заказа],[3]!Table13456[Дата
отправки],"",0,1)</f>
        <v>45668</v>
      </c>
      <c r="C4574" s="3"/>
      <c r="D4574" s="3"/>
      <c r="F4574" s="5">
        <f>_xlfn.XLOOKUP(A4574,[3]!Table13456[No заказа],[3]!Table13456[Количество],"",0,1)</f>
        <v>1</v>
      </c>
      <c r="G4574" s="5">
        <f>_xlfn.XLOOKUP(A4574,[3]!Table13456[No заказа],[3]!Table13456[Цена],"",0,1)</f>
        <v>8999</v>
      </c>
      <c r="H4574" s="2" t="str">
        <f>M01_SETTINGS!$F$2</f>
        <v>KASPI</v>
      </c>
    </row>
    <row r="4575" spans="1:8" x14ac:dyDescent="0.35">
      <c r="A4575" s="2">
        <v>478456830</v>
      </c>
      <c r="B4575" s="3">
        <f>_xlfn.XLOOKUP(A4575,[3]!Table13456[No заказа],[3]!Table13456[Дата
отправки],"",0,1)</f>
        <v>45668</v>
      </c>
      <c r="C4575" s="3"/>
      <c r="D4575" s="3"/>
      <c r="F4575" s="5">
        <f>_xlfn.XLOOKUP(A4575,[3]!Table13456[No заказа],[3]!Table13456[Количество],"",0,1)</f>
        <v>1</v>
      </c>
      <c r="G4575" s="5">
        <f>_xlfn.XLOOKUP(A4575,[3]!Table13456[No заказа],[3]!Table13456[Цена],"",0,1)</f>
        <v>8999</v>
      </c>
      <c r="H4575" s="2" t="str">
        <f>M01_SETTINGS!$F$2</f>
        <v>KASPI</v>
      </c>
    </row>
    <row r="4576" spans="1:8" x14ac:dyDescent="0.35">
      <c r="A4576" s="2">
        <v>478272840</v>
      </c>
      <c r="B4576" s="3">
        <f>_xlfn.XLOOKUP(A4576,[3]!Table13456[No заказа],[3]!Table13456[Дата
отправки],"",0,1)</f>
        <v>45668</v>
      </c>
      <c r="C4576" s="3"/>
      <c r="D4576" s="3"/>
      <c r="F4576" s="5">
        <f>_xlfn.XLOOKUP(A4576,[3]!Table13456[No заказа],[3]!Table13456[Количество],"",0,1)</f>
        <v>1</v>
      </c>
      <c r="G4576" s="5">
        <f>_xlfn.XLOOKUP(A4576,[3]!Table13456[No заказа],[3]!Table13456[Цена],"",0,1)</f>
        <v>14990</v>
      </c>
      <c r="H4576" s="2" t="str">
        <f>M01_SETTINGS!$F$2</f>
        <v>KASPI</v>
      </c>
    </row>
    <row r="4577" spans="1:8" x14ac:dyDescent="0.35">
      <c r="A4577" s="2">
        <v>478272840</v>
      </c>
      <c r="B4577" s="3">
        <f>_xlfn.XLOOKUP(A4577,[3]!Table13456[No заказа],[3]!Table13456[Дата
отправки],"",0,1)</f>
        <v>45668</v>
      </c>
      <c r="C4577" s="3"/>
      <c r="D4577" s="3"/>
      <c r="F4577" s="5">
        <f>_xlfn.XLOOKUP(A4577,[3]!Table13456[No заказа],[3]!Table13456[Количество],"",0,1)</f>
        <v>1</v>
      </c>
      <c r="G4577" s="5">
        <f>_xlfn.XLOOKUP(A4577,[3]!Table13456[No заказа],[3]!Table13456[Цена],"",0,1)</f>
        <v>14990</v>
      </c>
      <c r="H4577" s="2" t="str">
        <f>M01_SETTINGS!$F$2</f>
        <v>KASPI</v>
      </c>
    </row>
    <row r="4578" spans="1:8" x14ac:dyDescent="0.35">
      <c r="A4578" s="2">
        <v>478163207</v>
      </c>
      <c r="B4578" s="3">
        <f>_xlfn.XLOOKUP(A4578,[3]!Table13456[No заказа],[3]!Table13456[Дата
отправки],"",0,1)</f>
        <v>45668</v>
      </c>
      <c r="C4578" s="3"/>
      <c r="D4578" s="3"/>
      <c r="F4578" s="5">
        <f>_xlfn.XLOOKUP(A4578,[3]!Table13456[No заказа],[3]!Table13456[Количество],"",0,1)</f>
        <v>1</v>
      </c>
      <c r="G4578" s="5">
        <f>_xlfn.XLOOKUP(A4578,[3]!Table13456[No заказа],[3]!Table13456[Цена],"",0,1)</f>
        <v>14990</v>
      </c>
      <c r="H4578" s="2" t="str">
        <f>M01_SETTINGS!$F$2</f>
        <v>KASPI</v>
      </c>
    </row>
    <row r="4579" spans="1:8" x14ac:dyDescent="0.35">
      <c r="A4579" s="2">
        <v>478163207</v>
      </c>
      <c r="B4579" s="3">
        <f>_xlfn.XLOOKUP(A4579,[3]!Table13456[No заказа],[3]!Table13456[Дата
отправки],"",0,1)</f>
        <v>45668</v>
      </c>
      <c r="C4579" s="3"/>
      <c r="D4579" s="3"/>
      <c r="F4579" s="5">
        <f>_xlfn.XLOOKUP(A4579,[3]!Table13456[No заказа],[3]!Table13456[Количество],"",0,1)</f>
        <v>1</v>
      </c>
      <c r="G4579" s="5">
        <f>_xlfn.XLOOKUP(A4579,[3]!Table13456[No заказа],[3]!Table13456[Цена],"",0,1)</f>
        <v>14990</v>
      </c>
      <c r="H4579" s="2" t="str">
        <f>M01_SETTINGS!$F$2</f>
        <v>KASPI</v>
      </c>
    </row>
    <row r="4580" spans="1:8" x14ac:dyDescent="0.35">
      <c r="A4580" s="2">
        <v>478612499</v>
      </c>
      <c r="B4580" s="3">
        <f>_xlfn.XLOOKUP(A4580,[3]!Table13456[No заказа],[3]!Table13456[Дата
отправки],"",0,1)</f>
        <v>45668</v>
      </c>
      <c r="C4580" s="3"/>
      <c r="D4580" s="3"/>
      <c r="F4580" s="5">
        <f>_xlfn.XLOOKUP(A4580,[3]!Table13456[No заказа],[3]!Table13456[Количество],"",0,1)</f>
        <v>1</v>
      </c>
      <c r="G4580" s="5">
        <f>_xlfn.XLOOKUP(A4580,[3]!Table13456[No заказа],[3]!Table13456[Цена],"",0,1)</f>
        <v>8999</v>
      </c>
      <c r="H4580" s="2" t="str">
        <f>M01_SETTINGS!$F$2</f>
        <v>KASPI</v>
      </c>
    </row>
    <row r="4581" spans="1:8" x14ac:dyDescent="0.35">
      <c r="A4581" s="2">
        <v>478612499</v>
      </c>
      <c r="B4581" s="3">
        <f>_xlfn.XLOOKUP(A4581,[3]!Table13456[No заказа],[3]!Table13456[Дата
отправки],"",0,1)</f>
        <v>45668</v>
      </c>
      <c r="C4581" s="3"/>
      <c r="D4581" s="3"/>
      <c r="F4581" s="5">
        <f>_xlfn.XLOOKUP(A4581,[3]!Table13456[No заказа],[3]!Table13456[Количество],"",0,1)</f>
        <v>1</v>
      </c>
      <c r="G4581" s="5">
        <f>_xlfn.XLOOKUP(A4581,[3]!Table13456[No заказа],[3]!Table13456[Цена],"",0,1)</f>
        <v>8999</v>
      </c>
      <c r="H4581" s="2" t="str">
        <f>M01_SETTINGS!$F$2</f>
        <v>KASPI</v>
      </c>
    </row>
    <row r="4582" spans="1:8" x14ac:dyDescent="0.35">
      <c r="A4582" s="2">
        <v>478574117</v>
      </c>
      <c r="B4582" s="3">
        <f>_xlfn.XLOOKUP(A4582,[3]!Table13456[No заказа],[3]!Table13456[Дата
отправки],"",0,1)</f>
        <v>45668</v>
      </c>
      <c r="C4582" s="3"/>
      <c r="D4582" s="3"/>
      <c r="F4582" s="5">
        <f>_xlfn.XLOOKUP(A4582,[3]!Table13456[No заказа],[3]!Table13456[Количество],"",0,1)</f>
        <v>1</v>
      </c>
      <c r="G4582" s="5">
        <f>_xlfn.XLOOKUP(A4582,[3]!Table13456[No заказа],[3]!Table13456[Цена],"",0,1)</f>
        <v>8480</v>
      </c>
      <c r="H4582" s="2" t="str">
        <f>M01_SETTINGS!$F$2</f>
        <v>KASPI</v>
      </c>
    </row>
    <row r="4583" spans="1:8" x14ac:dyDescent="0.35">
      <c r="A4583" s="2">
        <v>478574117</v>
      </c>
      <c r="B4583" s="3">
        <f>_xlfn.XLOOKUP(A4583,[3]!Table13456[No заказа],[3]!Table13456[Дата
отправки],"",0,1)</f>
        <v>45668</v>
      </c>
      <c r="C4583" s="3"/>
      <c r="D4583" s="3"/>
      <c r="F4583" s="5">
        <f>_xlfn.XLOOKUP(A4583,[3]!Table13456[No заказа],[3]!Table13456[Количество],"",0,1)</f>
        <v>1</v>
      </c>
      <c r="G4583" s="5">
        <f>_xlfn.XLOOKUP(A4583,[3]!Table13456[No заказа],[3]!Table13456[Цена],"",0,1)</f>
        <v>8480</v>
      </c>
      <c r="H4583" s="2" t="str">
        <f>M01_SETTINGS!$F$2</f>
        <v>KASPI</v>
      </c>
    </row>
    <row r="4584" spans="1:8" x14ac:dyDescent="0.35">
      <c r="A4584" s="2">
        <v>478218480</v>
      </c>
      <c r="B4584" s="3">
        <f>_xlfn.XLOOKUP(A4584,[3]!Table13456[No заказа],[3]!Table13456[Дата
отправки],"",0,1)</f>
        <v>45668</v>
      </c>
      <c r="C4584" s="3"/>
      <c r="D4584" s="3"/>
      <c r="F4584" s="5">
        <f>_xlfn.XLOOKUP(A4584,[3]!Table13456[No заказа],[3]!Table13456[Количество],"",0,1)</f>
        <v>1</v>
      </c>
      <c r="G4584" s="5">
        <f>_xlfn.XLOOKUP(A4584,[3]!Table13456[No заказа],[3]!Table13456[Цена],"",0,1)</f>
        <v>14990</v>
      </c>
      <c r="H4584" s="2" t="str">
        <f>M01_SETTINGS!$F$2</f>
        <v>KASPI</v>
      </c>
    </row>
    <row r="4585" spans="1:8" x14ac:dyDescent="0.35">
      <c r="A4585" s="2">
        <v>478218480</v>
      </c>
      <c r="B4585" s="3">
        <f>_xlfn.XLOOKUP(A4585,[3]!Table13456[No заказа],[3]!Table13456[Дата
отправки],"",0,1)</f>
        <v>45668</v>
      </c>
      <c r="C4585" s="3"/>
      <c r="D4585" s="3"/>
      <c r="F4585" s="5">
        <f>_xlfn.XLOOKUP(A4585,[3]!Table13456[No заказа],[3]!Table13456[Количество],"",0,1)</f>
        <v>1</v>
      </c>
      <c r="G4585" s="5">
        <f>_xlfn.XLOOKUP(A4585,[3]!Table13456[No заказа],[3]!Table13456[Цена],"",0,1)</f>
        <v>14990</v>
      </c>
      <c r="H4585" s="2" t="str">
        <f>M01_SETTINGS!$F$2</f>
        <v>KASPI</v>
      </c>
    </row>
    <row r="4586" spans="1:8" x14ac:dyDescent="0.35">
      <c r="A4586" s="2">
        <v>478532996</v>
      </c>
      <c r="B4586" s="3">
        <f>_xlfn.XLOOKUP(A4586,[3]!Table13456[No заказа],[3]!Table13456[Дата
отправки],"",0,1)</f>
        <v>45668</v>
      </c>
      <c r="C4586" s="3"/>
      <c r="D4586" s="3"/>
      <c r="F4586" s="5">
        <f>_xlfn.XLOOKUP(A4586,[3]!Table13456[No заказа],[3]!Table13456[Количество],"",0,1)</f>
        <v>1</v>
      </c>
      <c r="G4586" s="5">
        <f>_xlfn.XLOOKUP(A4586,[3]!Table13456[No заказа],[3]!Table13456[Цена],"",0,1)</f>
        <v>9999</v>
      </c>
      <c r="H4586" s="2" t="str">
        <f>M01_SETTINGS!$F$2</f>
        <v>KASPI</v>
      </c>
    </row>
    <row r="4587" spans="1:8" x14ac:dyDescent="0.35">
      <c r="A4587" s="2">
        <v>478403592</v>
      </c>
      <c r="B4587" s="3">
        <f>_xlfn.XLOOKUP(A4587,[3]!Table13456[No заказа],[3]!Table13456[Дата
отправки],"",0,1)</f>
        <v>45668</v>
      </c>
      <c r="C4587" s="3"/>
      <c r="D4587" s="3"/>
      <c r="F4587" s="5">
        <f>_xlfn.XLOOKUP(A4587,[3]!Table13456[No заказа],[3]!Table13456[Количество],"",0,1)</f>
        <v>1</v>
      </c>
      <c r="G4587" s="5">
        <f>_xlfn.XLOOKUP(A4587,[3]!Table13456[No заказа],[3]!Table13456[Цена],"",0,1)</f>
        <v>9999</v>
      </c>
      <c r="H4587" s="2" t="str">
        <f>M01_SETTINGS!$F$2</f>
        <v>KASPI</v>
      </c>
    </row>
    <row r="4588" spans="1:8" x14ac:dyDescent="0.35">
      <c r="A4588" s="2">
        <v>478532996</v>
      </c>
      <c r="B4588" s="3">
        <f>_xlfn.XLOOKUP(A4588,[3]!Table13456[No заказа],[3]!Table13456[Дата
отправки],"",0,1)</f>
        <v>45668</v>
      </c>
      <c r="C4588" s="3"/>
      <c r="D4588" s="3"/>
      <c r="F4588" s="5">
        <f>_xlfn.XLOOKUP(A4588,[3]!Table13456[No заказа],[3]!Table13456[Количество],"",0,1)</f>
        <v>1</v>
      </c>
      <c r="G4588" s="5">
        <f>_xlfn.XLOOKUP(A4588,[3]!Table13456[No заказа],[3]!Table13456[Цена],"",0,1)</f>
        <v>9999</v>
      </c>
      <c r="H4588" s="2" t="str">
        <f>M01_SETTINGS!$F$2</f>
        <v>KASPI</v>
      </c>
    </row>
    <row r="4589" spans="1:8" x14ac:dyDescent="0.35">
      <c r="A4589" s="2">
        <v>478403592</v>
      </c>
      <c r="B4589" s="3">
        <f>_xlfn.XLOOKUP(A4589,[3]!Table13456[No заказа],[3]!Table13456[Дата
отправки],"",0,1)</f>
        <v>45668</v>
      </c>
      <c r="C4589" s="3"/>
      <c r="D4589" s="3"/>
      <c r="F4589" s="5">
        <f>_xlfn.XLOOKUP(A4589,[3]!Table13456[No заказа],[3]!Table13456[Количество],"",0,1)</f>
        <v>1</v>
      </c>
      <c r="G4589" s="5">
        <f>_xlfn.XLOOKUP(A4589,[3]!Table13456[No заказа],[3]!Table13456[Цена],"",0,1)</f>
        <v>9999</v>
      </c>
      <c r="H4589" s="2" t="str">
        <f>M01_SETTINGS!$F$2</f>
        <v>KASPI</v>
      </c>
    </row>
    <row r="4590" spans="1:8" x14ac:dyDescent="0.35">
      <c r="A4590" s="2">
        <v>478288551</v>
      </c>
      <c r="B4590" s="3">
        <f>_xlfn.XLOOKUP(A4590,[3]!Table13456[No заказа],[3]!Table13456[Дата
отправки],"",0,1)</f>
        <v>45668</v>
      </c>
      <c r="C4590" s="3"/>
      <c r="D4590" s="3"/>
      <c r="F4590" s="5">
        <f>_xlfn.XLOOKUP(A4590,[3]!Table13456[No заказа],[3]!Table13456[Количество],"",0,1)</f>
        <v>1</v>
      </c>
      <c r="G4590" s="5">
        <f>_xlfn.XLOOKUP(A4590,[3]!Table13456[No заказа],[3]!Table13456[Цена],"",0,1)</f>
        <v>10000</v>
      </c>
      <c r="H4590" s="2" t="str">
        <f>M01_SETTINGS!$F$2</f>
        <v>KASPI</v>
      </c>
    </row>
    <row r="4591" spans="1:8" x14ac:dyDescent="0.35">
      <c r="A4591" s="2">
        <v>478288551</v>
      </c>
      <c r="B4591" s="3">
        <f>_xlfn.XLOOKUP(A4591,[3]!Table13456[No заказа],[3]!Table13456[Дата
отправки],"",0,1)</f>
        <v>45668</v>
      </c>
      <c r="C4591" s="3"/>
      <c r="D4591" s="3"/>
      <c r="F4591" s="5">
        <f>_xlfn.XLOOKUP(A4591,[3]!Table13456[No заказа],[3]!Table13456[Количество],"",0,1)</f>
        <v>1</v>
      </c>
      <c r="G4591" s="5">
        <f>_xlfn.XLOOKUP(A4591,[3]!Table13456[No заказа],[3]!Table13456[Цена],"",0,1)</f>
        <v>10000</v>
      </c>
      <c r="H4591" s="2" t="str">
        <f>M01_SETTINGS!$F$2</f>
        <v>KASPI</v>
      </c>
    </row>
    <row r="4592" spans="1:8" x14ac:dyDescent="0.35">
      <c r="A4592" s="2">
        <v>478550217</v>
      </c>
      <c r="B4592" s="3">
        <f>_xlfn.XLOOKUP(A4592,[3]!Table13456[No заказа],[3]!Table13456[Дата
отправки],"",0,1)</f>
        <v>45668</v>
      </c>
      <c r="C4592" s="3"/>
      <c r="D4592" s="3"/>
      <c r="F4592" s="5">
        <f>_xlfn.XLOOKUP(A4592,[3]!Table13456[No заказа],[3]!Table13456[Количество],"",0,1)</f>
        <v>1</v>
      </c>
      <c r="G4592" s="5">
        <f>_xlfn.XLOOKUP(A4592,[3]!Table13456[No заказа],[3]!Table13456[Цена],"",0,1)</f>
        <v>8990</v>
      </c>
      <c r="H4592" s="2" t="str">
        <f>M01_SETTINGS!$F$2</f>
        <v>KASPI</v>
      </c>
    </row>
    <row r="4593" spans="1:8" x14ac:dyDescent="0.35">
      <c r="A4593" s="2">
        <v>478550217</v>
      </c>
      <c r="B4593" s="3">
        <f>_xlfn.XLOOKUP(A4593,[3]!Table13456[No заказа],[3]!Table13456[Дата
отправки],"",0,1)</f>
        <v>45668</v>
      </c>
      <c r="C4593" s="3"/>
      <c r="D4593" s="3"/>
      <c r="F4593" s="5">
        <f>_xlfn.XLOOKUP(A4593,[3]!Table13456[No заказа],[3]!Table13456[Количество],"",0,1)</f>
        <v>1</v>
      </c>
      <c r="G4593" s="5">
        <f>_xlfn.XLOOKUP(A4593,[3]!Table13456[No заказа],[3]!Table13456[Цена],"",0,1)</f>
        <v>8990</v>
      </c>
      <c r="H4593" s="2" t="str">
        <f>M01_SETTINGS!$F$2</f>
        <v>KASPI</v>
      </c>
    </row>
    <row r="4594" spans="1:8" x14ac:dyDescent="0.35">
      <c r="A4594" s="2">
        <v>478619120</v>
      </c>
      <c r="B4594" s="3">
        <f>_xlfn.XLOOKUP(A4594,[3]!Table13456[No заказа],[3]!Table13456[Дата
отправки],"",0,1)</f>
        <v>45668</v>
      </c>
      <c r="C4594" s="3"/>
      <c r="D4594" s="3"/>
      <c r="F4594" s="5">
        <f>_xlfn.XLOOKUP(A4594,[3]!Table13456[No заказа],[3]!Table13456[Количество],"",0,1)</f>
        <v>1</v>
      </c>
      <c r="G4594" s="5">
        <f>_xlfn.XLOOKUP(A4594,[3]!Table13456[No заказа],[3]!Table13456[Цена],"",0,1)</f>
        <v>8598</v>
      </c>
      <c r="H4594" s="2" t="str">
        <f>M01_SETTINGS!$F$2</f>
        <v>KASPI</v>
      </c>
    </row>
    <row r="4595" spans="1:8" x14ac:dyDescent="0.35">
      <c r="A4595" s="2">
        <v>478619120</v>
      </c>
      <c r="B4595" s="3">
        <f>_xlfn.XLOOKUP(A4595,[3]!Table13456[No заказа],[3]!Table13456[Дата
отправки],"",0,1)</f>
        <v>45668</v>
      </c>
      <c r="C4595" s="3"/>
      <c r="D4595" s="3"/>
      <c r="F4595" s="5">
        <f>_xlfn.XLOOKUP(A4595,[3]!Table13456[No заказа],[3]!Table13456[Количество],"",0,1)</f>
        <v>1</v>
      </c>
      <c r="G4595" s="5">
        <f>_xlfn.XLOOKUP(A4595,[3]!Table13456[No заказа],[3]!Table13456[Цена],"",0,1)</f>
        <v>8598</v>
      </c>
      <c r="H4595" s="2" t="str">
        <f>M01_SETTINGS!$F$2</f>
        <v>KASPI</v>
      </c>
    </row>
    <row r="4596" spans="1:8" x14ac:dyDescent="0.35">
      <c r="A4596" s="2">
        <v>478391381</v>
      </c>
      <c r="B4596" s="3">
        <f>_xlfn.XLOOKUP(A4596,[3]!Table13456[No заказа],[3]!Table13456[Дата
отправки],"",0,1)</f>
        <v>45668</v>
      </c>
      <c r="C4596" s="3"/>
      <c r="D4596" s="3"/>
      <c r="F4596" s="5">
        <f>_xlfn.XLOOKUP(A4596,[3]!Table13456[No заказа],[3]!Table13456[Количество],"",0,1)</f>
        <v>1</v>
      </c>
      <c r="G4596" s="5">
        <f>_xlfn.XLOOKUP(A4596,[3]!Table13456[No заказа],[3]!Table13456[Цена],"",0,1)</f>
        <v>11512</v>
      </c>
      <c r="H4596" s="2" t="str">
        <f>M01_SETTINGS!$F$2</f>
        <v>KASPI</v>
      </c>
    </row>
    <row r="4597" spans="1:8" x14ac:dyDescent="0.35">
      <c r="A4597" s="2">
        <v>478391381</v>
      </c>
      <c r="B4597" s="3">
        <f>_xlfn.XLOOKUP(A4597,[3]!Table13456[No заказа],[3]!Table13456[Дата
отправки],"",0,1)</f>
        <v>45668</v>
      </c>
      <c r="C4597" s="3"/>
      <c r="D4597" s="3"/>
      <c r="F4597" s="5">
        <f>_xlfn.XLOOKUP(A4597,[3]!Table13456[No заказа],[3]!Table13456[Количество],"",0,1)</f>
        <v>1</v>
      </c>
      <c r="G4597" s="5">
        <f>_xlfn.XLOOKUP(A4597,[3]!Table13456[No заказа],[3]!Table13456[Цена],"",0,1)</f>
        <v>11512</v>
      </c>
      <c r="H4597" s="2" t="str">
        <f>M01_SETTINGS!$F$2</f>
        <v>KASPI</v>
      </c>
    </row>
    <row r="4598" spans="1:8" x14ac:dyDescent="0.35">
      <c r="A4598" s="2">
        <v>478599661</v>
      </c>
      <c r="B4598" s="3">
        <f>_xlfn.XLOOKUP(A4598,[3]!Table13456[No заказа],[3]!Table13456[Дата
отправки],"",0,1)</f>
        <v>45668</v>
      </c>
      <c r="C4598" s="3"/>
      <c r="D4598" s="3"/>
      <c r="F4598" s="5">
        <f>_xlfn.XLOOKUP(A4598,[3]!Table13456[No заказа],[3]!Table13456[Количество],"",0,1)</f>
        <v>1</v>
      </c>
      <c r="G4598" s="5">
        <f>_xlfn.XLOOKUP(A4598,[3]!Table13456[No заказа],[3]!Table13456[Цена],"",0,1)</f>
        <v>8598</v>
      </c>
      <c r="H4598" s="2" t="str">
        <f>M01_SETTINGS!$F$2</f>
        <v>KASPI</v>
      </c>
    </row>
    <row r="4599" spans="1:8" x14ac:dyDescent="0.35">
      <c r="A4599" s="2">
        <v>478599661</v>
      </c>
      <c r="B4599" s="3">
        <f>_xlfn.XLOOKUP(A4599,[3]!Table13456[No заказа],[3]!Table13456[Дата
отправки],"",0,1)</f>
        <v>45668</v>
      </c>
      <c r="C4599" s="3"/>
      <c r="D4599" s="3"/>
      <c r="F4599" s="5">
        <f>_xlfn.XLOOKUP(A4599,[3]!Table13456[No заказа],[3]!Table13456[Количество],"",0,1)</f>
        <v>1</v>
      </c>
      <c r="G4599" s="5">
        <f>_xlfn.XLOOKUP(A4599,[3]!Table13456[No заказа],[3]!Table13456[Цена],"",0,1)</f>
        <v>8598</v>
      </c>
      <c r="H4599" s="2" t="str">
        <f>M01_SETTINGS!$F$2</f>
        <v>KASPI</v>
      </c>
    </row>
    <row r="4600" spans="1:8" x14ac:dyDescent="0.35">
      <c r="A4600" s="2">
        <v>478488026</v>
      </c>
      <c r="B4600" s="3">
        <f>_xlfn.XLOOKUP(A4600,[3]!Table13456[No заказа],[3]!Table13456[Дата
отправки],"",0,1)</f>
        <v>45668</v>
      </c>
      <c r="C4600" s="3"/>
      <c r="D4600" s="3"/>
      <c r="F4600" s="5">
        <f>_xlfn.XLOOKUP(A4600,[3]!Table13456[No заказа],[3]!Table13456[Количество],"",0,1)</f>
        <v>1</v>
      </c>
      <c r="G4600" s="5">
        <f>_xlfn.XLOOKUP(A4600,[3]!Table13456[No заказа],[3]!Table13456[Цена],"",0,1)</f>
        <v>8598</v>
      </c>
      <c r="H4600" s="2" t="str">
        <f>M01_SETTINGS!$F$2</f>
        <v>KASPI</v>
      </c>
    </row>
    <row r="4601" spans="1:8" x14ac:dyDescent="0.35">
      <c r="A4601" s="2">
        <v>478488026</v>
      </c>
      <c r="B4601" s="3">
        <f>_xlfn.XLOOKUP(A4601,[3]!Table13456[No заказа],[3]!Table13456[Дата
отправки],"",0,1)</f>
        <v>45668</v>
      </c>
      <c r="C4601" s="3"/>
      <c r="D4601" s="3"/>
      <c r="F4601" s="5">
        <f>_xlfn.XLOOKUP(A4601,[3]!Table13456[No заказа],[3]!Table13456[Количество],"",0,1)</f>
        <v>1</v>
      </c>
      <c r="G4601" s="5">
        <f>_xlfn.XLOOKUP(A4601,[3]!Table13456[No заказа],[3]!Table13456[Цена],"",0,1)</f>
        <v>8598</v>
      </c>
      <c r="H4601" s="2" t="str">
        <f>M01_SETTINGS!$F$2</f>
        <v>KASPI</v>
      </c>
    </row>
    <row r="4602" spans="1:8" x14ac:dyDescent="0.35">
      <c r="A4602" s="2">
        <v>478503744</v>
      </c>
      <c r="B4602" s="3">
        <f>_xlfn.XLOOKUP(A4602,[3]!Table13456[No заказа],[3]!Table13456[Дата
отправки],"",0,1)</f>
        <v>45668</v>
      </c>
      <c r="C4602" s="3"/>
      <c r="D4602" s="3"/>
      <c r="F4602" s="5">
        <f>_xlfn.XLOOKUP(A4602,[3]!Table13456[No заказа],[3]!Table13456[Количество],"",0,1)</f>
        <v>1</v>
      </c>
      <c r="G4602" s="5">
        <f>_xlfn.XLOOKUP(A4602,[3]!Table13456[No заказа],[3]!Table13456[Цена],"",0,1)</f>
        <v>8500</v>
      </c>
      <c r="H4602" s="2" t="str">
        <f>M01_SETTINGS!$F$2</f>
        <v>KASPI</v>
      </c>
    </row>
    <row r="4603" spans="1:8" x14ac:dyDescent="0.35">
      <c r="A4603" s="2">
        <v>478503744</v>
      </c>
      <c r="B4603" s="3">
        <f>_xlfn.XLOOKUP(A4603,[3]!Table13456[No заказа],[3]!Table13456[Дата
отправки],"",0,1)</f>
        <v>45668</v>
      </c>
      <c r="C4603" s="3"/>
      <c r="D4603" s="3"/>
      <c r="F4603" s="5">
        <f>_xlfn.XLOOKUP(A4603,[3]!Table13456[No заказа],[3]!Table13456[Количество],"",0,1)</f>
        <v>1</v>
      </c>
      <c r="G4603" s="5">
        <f>_xlfn.XLOOKUP(A4603,[3]!Table13456[No заказа],[3]!Table13456[Цена],"",0,1)</f>
        <v>8500</v>
      </c>
      <c r="H4603" s="2" t="str">
        <f>M01_SETTINGS!$F$2</f>
        <v>KASPI</v>
      </c>
    </row>
    <row r="4604" spans="1:8" x14ac:dyDescent="0.35">
      <c r="A4604" s="2">
        <v>478380655</v>
      </c>
      <c r="B4604" s="3">
        <f>_xlfn.XLOOKUP(A4604,[3]!Table13456[No заказа],[3]!Table13456[Дата
отправки],"",0,1)</f>
        <v>45668</v>
      </c>
      <c r="C4604" s="3"/>
      <c r="D4604" s="3"/>
      <c r="F4604" s="5">
        <f>_xlfn.XLOOKUP(A4604,[3]!Table13456[No заказа],[3]!Table13456[Количество],"",0,1)</f>
        <v>1</v>
      </c>
      <c r="G4604" s="5">
        <f>_xlfn.XLOOKUP(A4604,[3]!Table13456[No заказа],[3]!Table13456[Цена],"",0,1)</f>
        <v>20203</v>
      </c>
      <c r="H4604" s="2" t="str">
        <f>M01_SETTINGS!$F$2</f>
        <v>KASPI</v>
      </c>
    </row>
    <row r="4605" spans="1:8" x14ac:dyDescent="0.35">
      <c r="A4605" s="2">
        <v>478380655</v>
      </c>
      <c r="B4605" s="3">
        <f>_xlfn.XLOOKUP(A4605,[3]!Table13456[No заказа],[3]!Table13456[Дата
отправки],"",0,1)</f>
        <v>45668</v>
      </c>
      <c r="C4605" s="3"/>
      <c r="D4605" s="3"/>
      <c r="F4605" s="5">
        <f>_xlfn.XLOOKUP(A4605,[3]!Table13456[No заказа],[3]!Table13456[Количество],"",0,1)</f>
        <v>1</v>
      </c>
      <c r="G4605" s="5">
        <f>_xlfn.XLOOKUP(A4605,[3]!Table13456[No заказа],[3]!Table13456[Цена],"",0,1)</f>
        <v>20203</v>
      </c>
      <c r="H4605" s="2" t="str">
        <f>M01_SETTINGS!$F$2</f>
        <v>KASPI</v>
      </c>
    </row>
    <row r="4606" spans="1:8" x14ac:dyDescent="0.35">
      <c r="A4606" s="2">
        <v>478097844</v>
      </c>
      <c r="B4606" s="3">
        <f>_xlfn.XLOOKUP(A4606,[3]!Table13456[No заказа],[3]!Table13456[Дата
отправки],"",0,1)</f>
        <v>45667</v>
      </c>
      <c r="C4606" s="3"/>
      <c r="D4606" s="3"/>
      <c r="F4606" s="5">
        <f>_xlfn.XLOOKUP(A4606,[3]!Table13456[No заказа],[3]!Table13456[Количество],"",0,1)</f>
        <v>1</v>
      </c>
      <c r="G4606" s="5">
        <f>_xlfn.XLOOKUP(A4606,[3]!Table13456[No заказа],[3]!Table13456[Цена],"",0,1)</f>
        <v>8599</v>
      </c>
      <c r="H4606" s="2" t="str">
        <f>M01_SETTINGS!$F$2</f>
        <v>KASPI</v>
      </c>
    </row>
    <row r="4607" spans="1:8" x14ac:dyDescent="0.35">
      <c r="A4607" s="2">
        <v>477824610</v>
      </c>
      <c r="B4607" s="3">
        <f>_xlfn.XLOOKUP(A4607,[3]!Table13456[No заказа],[3]!Table13456[Дата
отправки],"",0,1)</f>
        <v>45667</v>
      </c>
      <c r="C4607" s="3"/>
      <c r="D4607" s="3"/>
      <c r="F4607" s="5">
        <f>_xlfn.XLOOKUP(A4607,[3]!Table13456[No заказа],[3]!Table13456[Количество],"",0,1)</f>
        <v>1</v>
      </c>
      <c r="G4607" s="5">
        <f>_xlfn.XLOOKUP(A4607,[3]!Table13456[No заказа],[3]!Table13456[Цена],"",0,1)</f>
        <v>9398</v>
      </c>
      <c r="H4607" s="2" t="str">
        <f>M01_SETTINGS!$F$2</f>
        <v>KASPI</v>
      </c>
    </row>
    <row r="4608" spans="1:8" x14ac:dyDescent="0.35">
      <c r="A4608" s="2">
        <v>477575863</v>
      </c>
      <c r="B4608" s="3">
        <f>_xlfn.XLOOKUP(A4608,[3]!Table13456[No заказа],[3]!Table13456[Дата
отправки],"",0,1)</f>
        <v>45667</v>
      </c>
      <c r="C4608" s="3"/>
      <c r="D4608" s="3"/>
      <c r="F4608" s="5">
        <f>_xlfn.XLOOKUP(A4608,[3]!Table13456[No заказа],[3]!Table13456[Количество],"",0,1)</f>
        <v>1</v>
      </c>
      <c r="G4608" s="5">
        <f>_xlfn.XLOOKUP(A4608,[3]!Table13456[No заказа],[3]!Table13456[Цена],"",0,1)</f>
        <v>8499</v>
      </c>
      <c r="H4608" s="2" t="str">
        <f>M01_SETTINGS!$F$2</f>
        <v>KASPI</v>
      </c>
    </row>
    <row r="4609" spans="1:8" x14ac:dyDescent="0.35">
      <c r="A4609" s="2">
        <v>477677546</v>
      </c>
      <c r="B4609" s="3">
        <f>_xlfn.XLOOKUP(A4609,[3]!Table13456[No заказа],[3]!Table13456[Дата
отправки],"",0,1)</f>
        <v>45667</v>
      </c>
      <c r="C4609" s="3"/>
      <c r="D4609" s="3"/>
      <c r="F4609" s="5">
        <f>_xlfn.XLOOKUP(A4609,[3]!Table13456[No заказа],[3]!Table13456[Количество],"",0,1)</f>
        <v>1</v>
      </c>
      <c r="G4609" s="5">
        <f>_xlfn.XLOOKUP(A4609,[3]!Table13456[No заказа],[3]!Table13456[Цена],"",0,1)</f>
        <v>8499</v>
      </c>
      <c r="H4609" s="2" t="str">
        <f>M01_SETTINGS!$F$2</f>
        <v>KASPI</v>
      </c>
    </row>
    <row r="4610" spans="1:8" x14ac:dyDescent="0.35">
      <c r="A4610" s="2">
        <v>477889765</v>
      </c>
      <c r="B4610" s="3">
        <f>_xlfn.XLOOKUP(A4610,[3]!Table13456[No заказа],[3]!Table13456[Дата
отправки],"",0,1)</f>
        <v>45667</v>
      </c>
      <c r="C4610" s="3"/>
      <c r="D4610" s="3"/>
      <c r="F4610" s="5">
        <f>_xlfn.XLOOKUP(A4610,[3]!Table13456[No заказа],[3]!Table13456[Количество],"",0,1)</f>
        <v>1</v>
      </c>
      <c r="G4610" s="5">
        <f>_xlfn.XLOOKUP(A4610,[3]!Table13456[No заказа],[3]!Table13456[Цена],"",0,1)</f>
        <v>8499</v>
      </c>
      <c r="H4610" s="2" t="str">
        <f>M01_SETTINGS!$F$2</f>
        <v>KASPI</v>
      </c>
    </row>
    <row r="4611" spans="1:8" x14ac:dyDescent="0.35">
      <c r="A4611" s="2">
        <v>477792804</v>
      </c>
      <c r="B4611" s="3">
        <f>_xlfn.XLOOKUP(A4611,[3]!Table13456[No заказа],[3]!Table13456[Дата
отправки],"",0,1)</f>
        <v>45667</v>
      </c>
      <c r="C4611" s="3"/>
      <c r="D4611" s="3"/>
      <c r="F4611" s="5">
        <f>_xlfn.XLOOKUP(A4611,[3]!Table13456[No заказа],[3]!Table13456[Количество],"",0,1)</f>
        <v>1</v>
      </c>
      <c r="G4611" s="5">
        <f>_xlfn.XLOOKUP(A4611,[3]!Table13456[No заказа],[3]!Table13456[Цена],"",0,1)</f>
        <v>8480</v>
      </c>
      <c r="H4611" s="2" t="str">
        <f>M01_SETTINGS!$F$2</f>
        <v>KASPI</v>
      </c>
    </row>
    <row r="4612" spans="1:8" x14ac:dyDescent="0.35">
      <c r="A4612" s="2">
        <v>477679505</v>
      </c>
      <c r="B4612" s="3">
        <f>_xlfn.XLOOKUP(A4612,[3]!Table13456[No заказа],[3]!Table13456[Дата
отправки],"",0,1)</f>
        <v>45667</v>
      </c>
      <c r="C4612" s="3"/>
      <c r="D4612" s="3"/>
      <c r="F4612" s="5">
        <f>_xlfn.XLOOKUP(A4612,[3]!Table13456[No заказа],[3]!Table13456[Количество],"",0,1)</f>
        <v>1</v>
      </c>
      <c r="G4612" s="5">
        <f>_xlfn.XLOOKUP(A4612,[3]!Table13456[No заказа],[3]!Table13456[Цена],"",0,1)</f>
        <v>8898</v>
      </c>
      <c r="H4612" s="2" t="str">
        <f>M01_SETTINGS!$F$2</f>
        <v>KASPI</v>
      </c>
    </row>
    <row r="4613" spans="1:8" x14ac:dyDescent="0.35">
      <c r="A4613" s="2">
        <v>477551452</v>
      </c>
      <c r="B4613" s="3">
        <f>_xlfn.XLOOKUP(A4613,[3]!Table13456[No заказа],[3]!Table13456[Дата
отправки],"",0,1)</f>
        <v>45667</v>
      </c>
      <c r="C4613" s="3"/>
      <c r="D4613" s="3"/>
      <c r="F4613" s="5">
        <f>_xlfn.XLOOKUP(A4613,[3]!Table13456[No заказа],[3]!Table13456[Количество],"",0,1)</f>
        <v>1</v>
      </c>
      <c r="G4613" s="5">
        <f>_xlfn.XLOOKUP(A4613,[3]!Table13456[No заказа],[3]!Table13456[Цена],"",0,1)</f>
        <v>8480</v>
      </c>
      <c r="H4613" s="2" t="str">
        <f>M01_SETTINGS!$F$2</f>
        <v>KASPI</v>
      </c>
    </row>
    <row r="4614" spans="1:8" x14ac:dyDescent="0.35">
      <c r="A4614" s="2">
        <v>477655821</v>
      </c>
      <c r="B4614" s="3">
        <f>_xlfn.XLOOKUP(A4614,[3]!Table13456[No заказа],[3]!Table13456[Дата
отправки],"",0,1)</f>
        <v>45667</v>
      </c>
      <c r="C4614" s="3"/>
      <c r="D4614" s="3"/>
      <c r="F4614" s="5">
        <f>_xlfn.XLOOKUP(A4614,[3]!Table13456[No заказа],[3]!Table13456[Количество],"",0,1)</f>
        <v>1</v>
      </c>
      <c r="G4614" s="5">
        <f>_xlfn.XLOOKUP(A4614,[3]!Table13456[No заказа],[3]!Table13456[Цена],"",0,1)</f>
        <v>8900</v>
      </c>
      <c r="H4614" s="2" t="str">
        <f>M01_SETTINGS!$F$2</f>
        <v>KASPI</v>
      </c>
    </row>
    <row r="4615" spans="1:8" x14ac:dyDescent="0.35">
      <c r="A4615" s="2">
        <v>477658451</v>
      </c>
      <c r="B4615" s="3">
        <f>_xlfn.XLOOKUP(A4615,[3]!Table13456[No заказа],[3]!Table13456[Дата
отправки],"",0,1)</f>
        <v>45667</v>
      </c>
      <c r="C4615" s="3"/>
      <c r="D4615" s="3"/>
      <c r="F4615" s="5">
        <f>_xlfn.XLOOKUP(A4615,[3]!Table13456[No заказа],[3]!Table13456[Количество],"",0,1)</f>
        <v>1</v>
      </c>
      <c r="G4615" s="5">
        <f>_xlfn.XLOOKUP(A4615,[3]!Table13456[No заказа],[3]!Table13456[Цена],"",0,1)</f>
        <v>8999</v>
      </c>
      <c r="H4615" s="2" t="str">
        <f>M01_SETTINGS!$F$2</f>
        <v>KASPI</v>
      </c>
    </row>
    <row r="4616" spans="1:8" x14ac:dyDescent="0.35">
      <c r="A4616" s="2">
        <v>477653373</v>
      </c>
      <c r="B4616" s="3">
        <f>_xlfn.XLOOKUP(A4616,[3]!Table13456[No заказа],[3]!Table13456[Дата
отправки],"",0,1)</f>
        <v>45667</v>
      </c>
      <c r="C4616" s="3"/>
      <c r="D4616" s="3"/>
      <c r="F4616" s="5">
        <f>_xlfn.XLOOKUP(A4616,[3]!Table13456[No заказа],[3]!Table13456[Количество],"",0,1)</f>
        <v>1</v>
      </c>
      <c r="G4616" s="5">
        <f>_xlfn.XLOOKUP(A4616,[3]!Table13456[No заказа],[3]!Table13456[Цена],"",0,1)</f>
        <v>8999</v>
      </c>
      <c r="H4616" s="2" t="str">
        <f>M01_SETTINGS!$F$2</f>
        <v>KASPI</v>
      </c>
    </row>
    <row r="4617" spans="1:8" x14ac:dyDescent="0.35">
      <c r="A4617" s="2">
        <v>477916226</v>
      </c>
      <c r="B4617" s="3">
        <f>_xlfn.XLOOKUP(A4617,[3]!Table13456[No заказа],[3]!Table13456[Дата
отправки],"",0,1)</f>
        <v>45667</v>
      </c>
      <c r="C4617" s="3"/>
      <c r="D4617" s="3"/>
      <c r="F4617" s="5">
        <f>_xlfn.XLOOKUP(A4617,[3]!Table13456[No заказа],[3]!Table13456[Количество],"",0,1)</f>
        <v>1</v>
      </c>
      <c r="G4617" s="5">
        <f>_xlfn.XLOOKUP(A4617,[3]!Table13456[No заказа],[3]!Table13456[Цена],"",0,1)</f>
        <v>8972</v>
      </c>
      <c r="H4617" s="2" t="str">
        <f>M01_SETTINGS!$F$2</f>
        <v>KASPI</v>
      </c>
    </row>
    <row r="4618" spans="1:8" x14ac:dyDescent="0.35">
      <c r="A4618" s="2">
        <v>477777247</v>
      </c>
      <c r="B4618" s="3">
        <f>_xlfn.XLOOKUP(A4618,[3]!Table13456[No заказа],[3]!Table13456[Дата
отправки],"",0,1)</f>
        <v>45667</v>
      </c>
      <c r="C4618" s="3"/>
      <c r="D4618" s="3"/>
      <c r="F4618" s="5">
        <f>_xlfn.XLOOKUP(A4618,[3]!Table13456[No заказа],[3]!Table13456[Количество],"",0,1)</f>
        <v>1</v>
      </c>
      <c r="G4618" s="5">
        <f>_xlfn.XLOOKUP(A4618,[3]!Table13456[No заказа],[3]!Table13456[Цена],"",0,1)</f>
        <v>8956</v>
      </c>
      <c r="H4618" s="2" t="str">
        <f>M01_SETTINGS!$F$2</f>
        <v>KASPI</v>
      </c>
    </row>
    <row r="4619" spans="1:8" x14ac:dyDescent="0.35">
      <c r="A4619" s="2">
        <v>477927803</v>
      </c>
      <c r="B4619" s="3">
        <f>_xlfn.XLOOKUP(A4619,[3]!Table13456[No заказа],[3]!Table13456[Дата
отправки],"",0,1)</f>
        <v>45667</v>
      </c>
      <c r="C4619" s="3"/>
      <c r="D4619" s="3"/>
      <c r="F4619" s="5">
        <f>_xlfn.XLOOKUP(A4619,[3]!Table13456[No заказа],[3]!Table13456[Количество],"",0,1)</f>
        <v>1</v>
      </c>
      <c r="G4619" s="5">
        <f>_xlfn.XLOOKUP(A4619,[3]!Table13456[No заказа],[3]!Table13456[Цена],"",0,1)</f>
        <v>8900</v>
      </c>
      <c r="H4619" s="2" t="str">
        <f>M01_SETTINGS!$F$2</f>
        <v>KASPI</v>
      </c>
    </row>
    <row r="4620" spans="1:8" x14ac:dyDescent="0.35">
      <c r="A4620" s="2">
        <v>477965201</v>
      </c>
      <c r="B4620" s="3">
        <f>_xlfn.XLOOKUP(A4620,[3]!Table13456[No заказа],[3]!Table13456[Дата
отправки],"",0,1)</f>
        <v>45667</v>
      </c>
      <c r="C4620" s="3"/>
      <c r="D4620" s="3"/>
      <c r="F4620" s="5">
        <f>_xlfn.XLOOKUP(A4620,[3]!Table13456[No заказа],[3]!Table13456[Количество],"",0,1)</f>
        <v>1</v>
      </c>
      <c r="G4620" s="5">
        <f>_xlfn.XLOOKUP(A4620,[3]!Table13456[No заказа],[3]!Table13456[Цена],"",0,1)</f>
        <v>8480</v>
      </c>
      <c r="H4620" s="2" t="str">
        <f>M01_SETTINGS!$F$2</f>
        <v>KASPI</v>
      </c>
    </row>
    <row r="4621" spans="1:8" x14ac:dyDescent="0.35">
      <c r="A4621" s="2">
        <v>477711254</v>
      </c>
      <c r="B4621" s="3">
        <f>_xlfn.XLOOKUP(A4621,[3]!Table13456[No заказа],[3]!Table13456[Дата
отправки],"",0,1)</f>
        <v>45667</v>
      </c>
      <c r="C4621" s="3"/>
      <c r="D4621" s="3"/>
      <c r="F4621" s="5">
        <f>_xlfn.XLOOKUP(A4621,[3]!Table13456[No заказа],[3]!Table13456[Количество],"",0,1)</f>
        <v>1</v>
      </c>
      <c r="G4621" s="5">
        <f>_xlfn.XLOOKUP(A4621,[3]!Table13456[No заказа],[3]!Table13456[Цена],"",0,1)</f>
        <v>8480</v>
      </c>
      <c r="H4621" s="2" t="str">
        <f>M01_SETTINGS!$F$2</f>
        <v>KASPI</v>
      </c>
    </row>
    <row r="4622" spans="1:8" x14ac:dyDescent="0.35">
      <c r="A4622" s="2">
        <v>477597607</v>
      </c>
      <c r="B4622" s="3">
        <f>_xlfn.XLOOKUP(A4622,[3]!Table13456[No заказа],[3]!Table13456[Дата
отправки],"",0,1)</f>
        <v>45667</v>
      </c>
      <c r="C4622" s="3"/>
      <c r="D4622" s="3"/>
      <c r="F4622" s="5">
        <f>_xlfn.XLOOKUP(A4622,[3]!Table13456[No заказа],[3]!Table13456[Количество],"",0,1)</f>
        <v>1</v>
      </c>
      <c r="G4622" s="5">
        <f>_xlfn.XLOOKUP(A4622,[3]!Table13456[No заказа],[3]!Table13456[Цена],"",0,1)</f>
        <v>8599</v>
      </c>
      <c r="H4622" s="2" t="str">
        <f>M01_SETTINGS!$F$2</f>
        <v>KASPI</v>
      </c>
    </row>
    <row r="4623" spans="1:8" x14ac:dyDescent="0.35">
      <c r="A4623" s="2">
        <v>477870416</v>
      </c>
      <c r="B4623" s="3">
        <f>_xlfn.XLOOKUP(A4623,[3]!Table13456[No заказа],[3]!Table13456[Дата
отправки],"",0,1)</f>
        <v>45667</v>
      </c>
      <c r="C4623" s="3"/>
      <c r="D4623" s="3"/>
      <c r="F4623" s="5">
        <f>_xlfn.XLOOKUP(A4623,[3]!Table13456[No заказа],[3]!Table13456[Количество],"",0,1)</f>
        <v>1</v>
      </c>
      <c r="G4623" s="5">
        <f>_xlfn.XLOOKUP(A4623,[3]!Table13456[No заказа],[3]!Table13456[Цена],"",0,1)</f>
        <v>8898</v>
      </c>
      <c r="H4623" s="2" t="str">
        <f>M01_SETTINGS!$F$2</f>
        <v>KASPI</v>
      </c>
    </row>
    <row r="4624" spans="1:8" x14ac:dyDescent="0.35">
      <c r="A4624" s="2">
        <v>477991125</v>
      </c>
      <c r="B4624" s="3">
        <f>_xlfn.XLOOKUP(A4624,[3]!Table13456[No заказа],[3]!Table13456[Дата
отправки],"",0,1)</f>
        <v>45667</v>
      </c>
      <c r="C4624" s="3"/>
      <c r="D4624" s="3"/>
      <c r="F4624" s="5">
        <f>_xlfn.XLOOKUP(A4624,[3]!Table13456[No заказа],[3]!Table13456[Количество],"",0,1)</f>
        <v>1</v>
      </c>
      <c r="G4624" s="5">
        <f>_xlfn.XLOOKUP(A4624,[3]!Table13456[No заказа],[3]!Table13456[Цена],"",0,1)</f>
        <v>9000</v>
      </c>
      <c r="H4624" s="2" t="str">
        <f>M01_SETTINGS!$F$2</f>
        <v>KASPI</v>
      </c>
    </row>
    <row r="4625" spans="1:8" x14ac:dyDescent="0.35">
      <c r="A4625" s="2">
        <v>477750460</v>
      </c>
      <c r="B4625" s="3">
        <f>_xlfn.XLOOKUP(A4625,[3]!Table13456[No заказа],[3]!Table13456[Дата
отправки],"",0,1)</f>
        <v>45667</v>
      </c>
      <c r="C4625" s="3"/>
      <c r="D4625" s="3"/>
      <c r="F4625" s="5">
        <f>_xlfn.XLOOKUP(A4625,[3]!Table13456[No заказа],[3]!Table13456[Количество],"",0,1)</f>
        <v>1</v>
      </c>
      <c r="G4625" s="5">
        <f>_xlfn.XLOOKUP(A4625,[3]!Table13456[No заказа],[3]!Table13456[Цена],"",0,1)</f>
        <v>8563</v>
      </c>
      <c r="H4625" s="2" t="str">
        <f>M01_SETTINGS!$F$2</f>
        <v>KASPI</v>
      </c>
    </row>
    <row r="4626" spans="1:8" x14ac:dyDescent="0.35">
      <c r="A4626" s="2">
        <v>477688901</v>
      </c>
      <c r="B4626" s="3">
        <f>_xlfn.XLOOKUP(A4626,[3]!Table13456[No заказа],[3]!Table13456[Дата
отправки],"",0,1)</f>
        <v>45667</v>
      </c>
      <c r="C4626" s="3"/>
      <c r="D4626" s="3"/>
      <c r="F4626" s="5">
        <f>_xlfn.XLOOKUP(A4626,[3]!Table13456[No заказа],[3]!Table13456[Количество],"",0,1)</f>
        <v>1</v>
      </c>
      <c r="G4626" s="5">
        <f>_xlfn.XLOOKUP(A4626,[3]!Table13456[No заказа],[3]!Table13456[Цена],"",0,1)</f>
        <v>8581</v>
      </c>
      <c r="H4626" s="2" t="str">
        <f>M01_SETTINGS!$F$2</f>
        <v>KASPI</v>
      </c>
    </row>
    <row r="4627" spans="1:8" x14ac:dyDescent="0.35">
      <c r="A4627" s="2">
        <v>477533217</v>
      </c>
      <c r="B4627" s="3">
        <f>_xlfn.XLOOKUP(A4627,[3]!Table13456[No заказа],[3]!Table13456[Дата
отправки],"",0,1)</f>
        <v>45667</v>
      </c>
      <c r="C4627" s="3"/>
      <c r="D4627" s="3"/>
      <c r="F4627" s="5">
        <f>_xlfn.XLOOKUP(A4627,[3]!Table13456[No заказа],[3]!Table13456[Количество],"",0,1)</f>
        <v>1</v>
      </c>
      <c r="G4627" s="5">
        <f>_xlfn.XLOOKUP(A4627,[3]!Table13456[No заказа],[3]!Table13456[Цена],"",0,1)</f>
        <v>8624</v>
      </c>
      <c r="H4627" s="2" t="str">
        <f>M01_SETTINGS!$F$2</f>
        <v>KASPI</v>
      </c>
    </row>
    <row r="4628" spans="1:8" x14ac:dyDescent="0.35">
      <c r="A4628" s="2">
        <v>477530120</v>
      </c>
      <c r="B4628" s="3">
        <f>_xlfn.XLOOKUP(A4628,[3]!Table13456[No заказа],[3]!Table13456[Дата
отправки],"",0,1)</f>
        <v>45667</v>
      </c>
      <c r="C4628" s="3"/>
      <c r="D4628" s="3"/>
      <c r="F4628" s="5">
        <f>_xlfn.XLOOKUP(A4628,[3]!Table13456[No заказа],[3]!Table13456[Количество],"",0,1)</f>
        <v>1</v>
      </c>
      <c r="G4628" s="5">
        <f>_xlfn.XLOOKUP(A4628,[3]!Table13456[No заказа],[3]!Table13456[Цена],"",0,1)</f>
        <v>8624</v>
      </c>
      <c r="H4628" s="2" t="str">
        <f>M01_SETTINGS!$F$2</f>
        <v>KASPI</v>
      </c>
    </row>
    <row r="4629" spans="1:8" x14ac:dyDescent="0.35">
      <c r="A4629" s="2">
        <v>477960004</v>
      </c>
      <c r="B4629" s="3">
        <f>_xlfn.XLOOKUP(A4629,[3]!Table13456[No заказа],[3]!Table13456[Дата
отправки],"",0,1)</f>
        <v>45667</v>
      </c>
      <c r="C4629" s="3"/>
      <c r="D4629" s="3"/>
      <c r="F4629" s="5">
        <f>_xlfn.XLOOKUP(A4629,[3]!Table13456[No заказа],[3]!Table13456[Количество],"",0,1)</f>
        <v>1</v>
      </c>
      <c r="G4629" s="5">
        <f>_xlfn.XLOOKUP(A4629,[3]!Table13456[No заказа],[3]!Table13456[Цена],"",0,1)</f>
        <v>8480</v>
      </c>
      <c r="H4629" s="2" t="str">
        <f>M01_SETTINGS!$F$2</f>
        <v>KASPI</v>
      </c>
    </row>
    <row r="4630" spans="1:8" x14ac:dyDescent="0.35">
      <c r="A4630" s="2">
        <v>477525800</v>
      </c>
      <c r="B4630" s="3">
        <f>_xlfn.XLOOKUP(A4630,[3]!Table13456[No заказа],[3]!Table13456[Дата
отправки],"",0,1)</f>
        <v>45667</v>
      </c>
      <c r="C4630" s="3"/>
      <c r="D4630" s="3"/>
      <c r="F4630" s="5">
        <f>_xlfn.XLOOKUP(A4630,[3]!Table13456[No заказа],[3]!Table13456[Количество],"",0,1)</f>
        <v>1</v>
      </c>
      <c r="G4630" s="5">
        <f>_xlfn.XLOOKUP(A4630,[3]!Table13456[No заказа],[3]!Table13456[Цена],"",0,1)</f>
        <v>8804</v>
      </c>
      <c r="H4630" s="2" t="str">
        <f>M01_SETTINGS!$F$2</f>
        <v>KASPI</v>
      </c>
    </row>
    <row r="4631" spans="1:8" x14ac:dyDescent="0.35">
      <c r="A4631" s="2">
        <v>477573358</v>
      </c>
      <c r="B4631" s="3">
        <f>_xlfn.XLOOKUP(A4631,[3]!Table13456[No заказа],[3]!Table13456[Дата
отправки],"",0,1)</f>
        <v>45667</v>
      </c>
      <c r="C4631" s="3"/>
      <c r="D4631" s="3"/>
      <c r="F4631" s="5">
        <f>_xlfn.XLOOKUP(A4631,[3]!Table13456[No заказа],[3]!Table13456[Количество],"",0,1)</f>
        <v>1</v>
      </c>
      <c r="G4631" s="5">
        <f>_xlfn.XLOOKUP(A4631,[3]!Table13456[No заказа],[3]!Table13456[Цена],"",0,1)</f>
        <v>8480</v>
      </c>
      <c r="H4631" s="2" t="str">
        <f>M01_SETTINGS!$F$2</f>
        <v>KASPI</v>
      </c>
    </row>
    <row r="4632" spans="1:8" x14ac:dyDescent="0.35">
      <c r="A4632" s="2">
        <v>478068861</v>
      </c>
      <c r="B4632" s="3">
        <f>_xlfn.XLOOKUP(A4632,[3]!Table13456[No заказа],[3]!Table13456[Дата
отправки],"",0,1)</f>
        <v>45667</v>
      </c>
      <c r="C4632" s="3"/>
      <c r="D4632" s="3"/>
      <c r="F4632" s="5">
        <f>_xlfn.XLOOKUP(A4632,[3]!Table13456[No заказа],[3]!Table13456[Количество],"",0,1)</f>
        <v>1</v>
      </c>
      <c r="G4632" s="5">
        <f>_xlfn.XLOOKUP(A4632,[3]!Table13456[No заказа],[3]!Table13456[Цена],"",0,1)</f>
        <v>8480</v>
      </c>
      <c r="H4632" s="2" t="str">
        <f>M01_SETTINGS!$F$2</f>
        <v>KASPI</v>
      </c>
    </row>
    <row r="4633" spans="1:8" x14ac:dyDescent="0.35">
      <c r="A4633" s="2">
        <v>477694975</v>
      </c>
      <c r="B4633" s="3">
        <f>_xlfn.XLOOKUP(A4633,[3]!Table13456[No заказа],[3]!Table13456[Дата
отправки],"",0,1)</f>
        <v>45667</v>
      </c>
      <c r="C4633" s="3"/>
      <c r="D4633" s="3"/>
      <c r="F4633" s="5">
        <f>_xlfn.XLOOKUP(A4633,[3]!Table13456[No заказа],[3]!Table13456[Количество],"",0,1)</f>
        <v>1</v>
      </c>
      <c r="G4633" s="5">
        <f>_xlfn.XLOOKUP(A4633,[3]!Table13456[No заказа],[3]!Table13456[Цена],"",0,1)</f>
        <v>8499</v>
      </c>
      <c r="H4633" s="2" t="str">
        <f>M01_SETTINGS!$F$2</f>
        <v>KASPI</v>
      </c>
    </row>
    <row r="4634" spans="1:8" x14ac:dyDescent="0.35">
      <c r="A4634" s="2">
        <v>477731702</v>
      </c>
      <c r="B4634" s="3">
        <f>_xlfn.XLOOKUP(A4634,[3]!Table13456[No заказа],[3]!Table13456[Дата
отправки],"",0,1)</f>
        <v>45667</v>
      </c>
      <c r="C4634" s="3"/>
      <c r="D4634" s="3"/>
      <c r="F4634" s="5">
        <f>_xlfn.XLOOKUP(A4634,[3]!Table13456[No заказа],[3]!Table13456[Количество],"",0,1)</f>
        <v>1</v>
      </c>
      <c r="G4634" s="5">
        <f>_xlfn.XLOOKUP(A4634,[3]!Table13456[No заказа],[3]!Table13456[Цена],"",0,1)</f>
        <v>8999</v>
      </c>
      <c r="H4634" s="2" t="str">
        <f>M01_SETTINGS!$F$2</f>
        <v>KASPI</v>
      </c>
    </row>
    <row r="4635" spans="1:8" x14ac:dyDescent="0.35">
      <c r="A4635" s="2">
        <v>478104971</v>
      </c>
      <c r="B4635" s="3">
        <f>_xlfn.XLOOKUP(A4635,[3]!Table13456[No заказа],[3]!Table13456[Дата
отправки],"",0,1)</f>
        <v>45667</v>
      </c>
      <c r="C4635" s="3"/>
      <c r="D4635" s="3"/>
      <c r="F4635" s="5">
        <f>_xlfn.XLOOKUP(A4635,[3]!Table13456[No заказа],[3]!Table13456[Количество],"",0,1)</f>
        <v>1</v>
      </c>
      <c r="G4635" s="5">
        <f>_xlfn.XLOOKUP(A4635,[3]!Table13456[No заказа],[3]!Table13456[Цена],"",0,1)</f>
        <v>14990</v>
      </c>
      <c r="H4635" s="2" t="str">
        <f>M01_SETTINGS!$F$2</f>
        <v>KASPI</v>
      </c>
    </row>
    <row r="4636" spans="1:8" x14ac:dyDescent="0.35">
      <c r="A4636" s="2">
        <v>478032510</v>
      </c>
      <c r="B4636" s="3">
        <f>_xlfn.XLOOKUP(A4636,[3]!Table13456[No заказа],[3]!Table13456[Дата
отправки],"",0,1)</f>
        <v>45667</v>
      </c>
      <c r="C4636" s="3"/>
      <c r="D4636" s="3"/>
      <c r="F4636" s="5">
        <f>_xlfn.XLOOKUP(A4636,[3]!Table13456[No заказа],[3]!Table13456[Количество],"",0,1)</f>
        <v>1</v>
      </c>
      <c r="G4636" s="5">
        <f>_xlfn.XLOOKUP(A4636,[3]!Table13456[No заказа],[3]!Table13456[Цена],"",0,1)</f>
        <v>14990</v>
      </c>
      <c r="H4636" s="2" t="str">
        <f>M01_SETTINGS!$F$2</f>
        <v>KASPI</v>
      </c>
    </row>
    <row r="4637" spans="1:8" x14ac:dyDescent="0.35">
      <c r="A4637" s="2">
        <v>477702609</v>
      </c>
      <c r="B4637" s="3">
        <f>_xlfn.XLOOKUP(A4637,[3]!Table13456[No заказа],[3]!Table13456[Дата
отправки],"",0,1)</f>
        <v>45667</v>
      </c>
      <c r="C4637" s="3"/>
      <c r="D4637" s="3"/>
      <c r="F4637" s="5">
        <f>_xlfn.XLOOKUP(A4637,[3]!Table13456[No заказа],[3]!Table13456[Количество],"",0,1)</f>
        <v>1</v>
      </c>
      <c r="G4637" s="5">
        <f>_xlfn.XLOOKUP(A4637,[3]!Table13456[No заказа],[3]!Table13456[Цена],"",0,1)</f>
        <v>8999</v>
      </c>
      <c r="H4637" s="2" t="str">
        <f>M01_SETTINGS!$F$2</f>
        <v>KASPI</v>
      </c>
    </row>
    <row r="4638" spans="1:8" x14ac:dyDescent="0.35">
      <c r="A4638" s="2">
        <v>477693821</v>
      </c>
      <c r="B4638" s="3">
        <f>_xlfn.XLOOKUP(A4638,[3]!Table13456[No заказа],[3]!Table13456[Дата
отправки],"",0,1)</f>
        <v>45667</v>
      </c>
      <c r="C4638" s="3"/>
      <c r="D4638" s="3"/>
      <c r="F4638" s="5">
        <f>_xlfn.XLOOKUP(A4638,[3]!Table13456[No заказа],[3]!Table13456[Количество],"",0,1)</f>
        <v>1</v>
      </c>
      <c r="G4638" s="5">
        <f>_xlfn.XLOOKUP(A4638,[3]!Table13456[No заказа],[3]!Table13456[Цена],"",0,1)</f>
        <v>8989</v>
      </c>
      <c r="H4638" s="2" t="str">
        <f>M01_SETTINGS!$F$2</f>
        <v>KASPI</v>
      </c>
    </row>
    <row r="4639" spans="1:8" x14ac:dyDescent="0.35">
      <c r="A4639" s="2">
        <v>477604073</v>
      </c>
      <c r="B4639" s="3">
        <f>_xlfn.XLOOKUP(A4639,[3]!Table13456[No заказа],[3]!Table13456[Дата
отправки],"",0,1)</f>
        <v>45667</v>
      </c>
      <c r="C4639" s="3"/>
      <c r="D4639" s="3"/>
      <c r="F4639" s="5">
        <f>_xlfn.XLOOKUP(A4639,[3]!Table13456[No заказа],[3]!Table13456[Количество],"",0,1)</f>
        <v>1</v>
      </c>
      <c r="G4639" s="5">
        <f>_xlfn.XLOOKUP(A4639,[3]!Table13456[No заказа],[3]!Table13456[Цена],"",0,1)</f>
        <v>8480</v>
      </c>
      <c r="H4639" s="2" t="str">
        <f>M01_SETTINGS!$F$2</f>
        <v>KASPI</v>
      </c>
    </row>
    <row r="4640" spans="1:8" x14ac:dyDescent="0.35">
      <c r="A4640" s="2">
        <v>477990175</v>
      </c>
      <c r="B4640" s="3">
        <f>_xlfn.XLOOKUP(A4640,[3]!Table13456[No заказа],[3]!Table13456[Дата
отправки],"",0,1)</f>
        <v>45667</v>
      </c>
      <c r="C4640" s="3"/>
      <c r="D4640" s="3"/>
      <c r="F4640" s="5">
        <f>_xlfn.XLOOKUP(A4640,[3]!Table13456[No заказа],[3]!Table13456[Количество],"",0,1)</f>
        <v>1</v>
      </c>
      <c r="G4640" s="5">
        <f>_xlfn.XLOOKUP(A4640,[3]!Table13456[No заказа],[3]!Table13456[Цена],"",0,1)</f>
        <v>8480</v>
      </c>
      <c r="H4640" s="2" t="str">
        <f>M01_SETTINGS!$F$2</f>
        <v>KASPI</v>
      </c>
    </row>
    <row r="4641" spans="1:8" x14ac:dyDescent="0.35">
      <c r="A4641" s="2">
        <v>477946394</v>
      </c>
      <c r="B4641" s="3">
        <f>_xlfn.XLOOKUP(A4641,[3]!Table13456[No заказа],[3]!Table13456[Дата
отправки],"",0,1)</f>
        <v>45667</v>
      </c>
      <c r="C4641" s="3"/>
      <c r="D4641" s="3"/>
      <c r="F4641" s="5">
        <f>_xlfn.XLOOKUP(A4641,[3]!Table13456[No заказа],[3]!Table13456[Количество],"",0,1)</f>
        <v>1</v>
      </c>
      <c r="G4641" s="5">
        <f>_xlfn.XLOOKUP(A4641,[3]!Table13456[No заказа],[3]!Table13456[Цена],"",0,1)</f>
        <v>8598</v>
      </c>
      <c r="H4641" s="2" t="str">
        <f>M01_SETTINGS!$F$2</f>
        <v>KASPI</v>
      </c>
    </row>
    <row r="4642" spans="1:8" x14ac:dyDescent="0.35">
      <c r="A4642" s="2">
        <v>477750682</v>
      </c>
      <c r="B4642" s="3">
        <f>_xlfn.XLOOKUP(A4642,[3]!Table13456[No заказа],[3]!Table13456[Дата
отправки],"",0,1)</f>
        <v>45667</v>
      </c>
      <c r="C4642" s="3"/>
      <c r="D4642" s="3"/>
      <c r="F4642" s="5">
        <f>_xlfn.XLOOKUP(A4642,[3]!Table13456[No заказа],[3]!Table13456[Количество],"",0,1)</f>
        <v>1</v>
      </c>
      <c r="G4642" s="5">
        <f>_xlfn.XLOOKUP(A4642,[3]!Table13456[No заказа],[3]!Table13456[Цена],"",0,1)</f>
        <v>8640</v>
      </c>
      <c r="H4642" s="2" t="str">
        <f>M01_SETTINGS!$F$2</f>
        <v>KASPI</v>
      </c>
    </row>
    <row r="4643" spans="1:8" x14ac:dyDescent="0.35">
      <c r="A4643" s="2">
        <v>478138029</v>
      </c>
      <c r="B4643" s="3">
        <f>_xlfn.XLOOKUP(A4643,[3]!Table13456[No заказа],[3]!Table13456[Дата
отправки],"",0,1)</f>
        <v>45667</v>
      </c>
      <c r="C4643" s="3"/>
      <c r="D4643" s="3"/>
      <c r="F4643" s="5">
        <f>_xlfn.XLOOKUP(A4643,[3]!Table13456[No заказа],[3]!Table13456[Количество],"",0,1)</f>
        <v>1</v>
      </c>
      <c r="G4643" s="5">
        <f>_xlfn.XLOOKUP(A4643,[3]!Table13456[No заказа],[3]!Table13456[Цена],"",0,1)</f>
        <v>8998</v>
      </c>
      <c r="H4643" s="2" t="str">
        <f>M01_SETTINGS!$F$2</f>
        <v>KASPI</v>
      </c>
    </row>
    <row r="4644" spans="1:8" x14ac:dyDescent="0.35">
      <c r="A4644" s="2">
        <v>477791946</v>
      </c>
      <c r="B4644" s="3">
        <f>_xlfn.XLOOKUP(A4644,[3]!Table13456[No заказа],[3]!Table13456[Дата
отправки],"",0,1)</f>
        <v>45667</v>
      </c>
      <c r="C4644" s="3"/>
      <c r="D4644" s="3"/>
      <c r="F4644" s="5">
        <f>_xlfn.XLOOKUP(A4644,[3]!Table13456[No заказа],[3]!Table13456[Количество],"",0,1)</f>
        <v>1</v>
      </c>
      <c r="G4644" s="5">
        <f>_xlfn.XLOOKUP(A4644,[3]!Table13456[No заказа],[3]!Table13456[Цена],"",0,1)</f>
        <v>8998</v>
      </c>
      <c r="H4644" s="2" t="str">
        <f>M01_SETTINGS!$F$2</f>
        <v>KASPI</v>
      </c>
    </row>
    <row r="4645" spans="1:8" x14ac:dyDescent="0.35">
      <c r="A4645" s="2">
        <v>477698637</v>
      </c>
      <c r="B4645" s="3">
        <f>_xlfn.XLOOKUP(A4645,[3]!Table13456[No заказа],[3]!Table13456[Дата
отправки],"",0,1)</f>
        <v>45667</v>
      </c>
      <c r="C4645" s="3"/>
      <c r="D4645" s="3"/>
      <c r="F4645" s="5">
        <f>_xlfn.XLOOKUP(A4645,[3]!Table13456[No заказа],[3]!Table13456[Количество],"",0,1)</f>
        <v>1</v>
      </c>
      <c r="G4645" s="5">
        <f>_xlfn.XLOOKUP(A4645,[3]!Table13456[No заказа],[3]!Table13456[Цена],"",0,1)</f>
        <v>9500</v>
      </c>
      <c r="H4645" s="2" t="str">
        <f>M01_SETTINGS!$F$2</f>
        <v>KASPI</v>
      </c>
    </row>
    <row r="4646" spans="1:8" x14ac:dyDescent="0.35">
      <c r="A4646" s="2">
        <v>477792727</v>
      </c>
      <c r="B4646" s="3">
        <f>_xlfn.XLOOKUP(A4646,[3]!Table13456[No заказа],[3]!Table13456[Дата
отправки],"",0,1)</f>
        <v>45667</v>
      </c>
      <c r="C4646" s="3"/>
      <c r="D4646" s="3"/>
      <c r="F4646" s="5">
        <f>_xlfn.XLOOKUP(A4646,[3]!Table13456[No заказа],[3]!Table13456[Количество],"",0,1)</f>
        <v>1</v>
      </c>
      <c r="G4646" s="5">
        <f>_xlfn.XLOOKUP(A4646,[3]!Table13456[No заказа],[3]!Table13456[Цена],"",0,1)</f>
        <v>8998</v>
      </c>
      <c r="H4646" s="2" t="str">
        <f>M01_SETTINGS!$F$2</f>
        <v>KASPI</v>
      </c>
    </row>
    <row r="4647" spans="1:8" x14ac:dyDescent="0.35">
      <c r="A4647" s="2">
        <v>477857690</v>
      </c>
      <c r="B4647" s="3">
        <f>_xlfn.XLOOKUP(A4647,[3]!Table13456[No заказа],[3]!Table13456[Дата
отправки],"",0,1)</f>
        <v>45667</v>
      </c>
      <c r="C4647" s="3"/>
      <c r="D4647" s="3"/>
      <c r="F4647" s="5">
        <f>_xlfn.XLOOKUP(A4647,[3]!Table13456[No заказа],[3]!Table13456[Количество],"",0,1)</f>
        <v>1</v>
      </c>
      <c r="G4647" s="5">
        <f>_xlfn.XLOOKUP(A4647,[3]!Table13456[No заказа],[3]!Table13456[Цена],"",0,1)</f>
        <v>11641</v>
      </c>
      <c r="H4647" s="2" t="str">
        <f>M01_SETTINGS!$F$2</f>
        <v>KASPI</v>
      </c>
    </row>
    <row r="4648" spans="1:8" x14ac:dyDescent="0.35">
      <c r="A4648" s="2">
        <v>477997307</v>
      </c>
      <c r="B4648" s="3">
        <f>_xlfn.XLOOKUP(A4648,[3]!Table13456[No заказа],[3]!Table13456[Дата
отправки],"",0,1)</f>
        <v>45667</v>
      </c>
      <c r="C4648" s="3"/>
      <c r="D4648" s="3"/>
      <c r="F4648" s="5">
        <f>_xlfn.XLOOKUP(A4648,[3]!Table13456[No заказа],[3]!Table13456[Количество],"",0,1)</f>
        <v>1</v>
      </c>
      <c r="G4648" s="5">
        <f>_xlfn.XLOOKUP(A4648,[3]!Table13456[No заказа],[3]!Table13456[Цена],"",0,1)</f>
        <v>8500</v>
      </c>
      <c r="H4648" s="2" t="str">
        <f>M01_SETTINGS!$F$2</f>
        <v>KASPI</v>
      </c>
    </row>
    <row r="4649" spans="1:8" x14ac:dyDescent="0.35">
      <c r="A4649" s="2">
        <v>478126337</v>
      </c>
      <c r="B4649" s="3">
        <f>_xlfn.XLOOKUP(A4649,[3]!Table13456[No заказа],[3]!Table13456[Дата
отправки],"",0,1)</f>
        <v>45667</v>
      </c>
      <c r="C4649" s="3"/>
      <c r="D4649" s="3"/>
      <c r="F4649" s="5">
        <f>_xlfn.XLOOKUP(A4649,[3]!Table13456[No заказа],[3]!Table13456[Количество],"",0,1)</f>
        <v>1</v>
      </c>
      <c r="G4649" s="5">
        <f>_xlfn.XLOOKUP(A4649,[3]!Table13456[No заказа],[3]!Table13456[Цена],"",0,1)</f>
        <v>8500</v>
      </c>
      <c r="H4649" s="2" t="str">
        <f>M01_SETTINGS!$F$2</f>
        <v>KASPI</v>
      </c>
    </row>
    <row r="4650" spans="1:8" x14ac:dyDescent="0.35">
      <c r="A4650" s="2">
        <v>478198466</v>
      </c>
      <c r="B4650" s="3">
        <f>_xlfn.XLOOKUP(A4650,[3]!Table13456[No заказа],[3]!Table13456[Дата
отправки],"",0,1)</f>
        <v>45667</v>
      </c>
      <c r="C4650" s="3"/>
      <c r="D4650" s="3"/>
      <c r="F4650" s="5">
        <f>_xlfn.XLOOKUP(A4650,[3]!Table13456[No заказа],[3]!Table13456[Количество],"",0,1)</f>
        <v>1</v>
      </c>
      <c r="G4650" s="5">
        <f>_xlfn.XLOOKUP(A4650,[3]!Table13456[No заказа],[3]!Table13456[Цена],"",0,1)</f>
        <v>20265</v>
      </c>
      <c r="H4650" s="2" t="str">
        <f>M01_SETTINGS!$F$2</f>
        <v>KASPI</v>
      </c>
    </row>
    <row r="4651" spans="1:8" x14ac:dyDescent="0.35">
      <c r="A4651" s="2">
        <v>478174607</v>
      </c>
      <c r="B4651" s="3">
        <f>_xlfn.XLOOKUP(A4651,[3]!Table13456[No заказа],[3]!Table13456[Дата
отправки],"",0,1)</f>
        <v>45667</v>
      </c>
      <c r="C4651" s="3"/>
      <c r="D4651" s="3"/>
      <c r="F4651" s="5">
        <f>_xlfn.XLOOKUP(A4651,[3]!Table13456[No заказа],[3]!Table13456[Количество],"",0,1)</f>
        <v>1</v>
      </c>
      <c r="G4651" s="5">
        <f>_xlfn.XLOOKUP(A4651,[3]!Table13456[No заказа],[3]!Table13456[Цена],"",0,1)</f>
        <v>20268</v>
      </c>
      <c r="H4651" s="2" t="str">
        <f>M01_SETTINGS!$F$2</f>
        <v>KASPI</v>
      </c>
    </row>
    <row r="4652" spans="1:8" x14ac:dyDescent="0.35">
      <c r="A4652" s="2">
        <v>477795322</v>
      </c>
      <c r="B4652" s="3">
        <f>_xlfn.XLOOKUP(A4652,[3]!Table13456[No заказа],[3]!Table13456[Дата
отправки],"",0,1)</f>
        <v>45667</v>
      </c>
      <c r="C4652" s="3"/>
      <c r="D4652" s="3"/>
      <c r="F4652" s="5">
        <f>_xlfn.XLOOKUP(A4652,[3]!Table13456[No заказа],[3]!Table13456[Количество],"",0,1)</f>
        <v>1</v>
      </c>
      <c r="G4652" s="5">
        <f>_xlfn.XLOOKUP(A4652,[3]!Table13456[No заказа],[3]!Table13456[Цена],"",0,1)</f>
        <v>20328</v>
      </c>
      <c r="H4652" s="2" t="str">
        <f>M01_SETTINGS!$F$2</f>
        <v>KASPI</v>
      </c>
    </row>
    <row r="4653" spans="1:8" x14ac:dyDescent="0.35">
      <c r="A4653" s="2">
        <v>478158249</v>
      </c>
      <c r="B4653" s="3">
        <f>_xlfn.XLOOKUP(A4653,[3]!Table13456[No заказа],[3]!Table13456[Дата
отправки],"",0,1)</f>
        <v>45667</v>
      </c>
      <c r="C4653" s="3"/>
      <c r="D4653" s="3"/>
      <c r="F4653" s="5">
        <f>_xlfn.XLOOKUP(A4653,[3]!Table13456[No заказа],[3]!Table13456[Количество],"",0,1)</f>
        <v>1</v>
      </c>
      <c r="G4653" s="5">
        <f>_xlfn.XLOOKUP(A4653,[3]!Table13456[No заказа],[3]!Table13456[Цена],"",0,1)</f>
        <v>23361</v>
      </c>
      <c r="H4653" s="2" t="str">
        <f>M01_SETTINGS!$F$2</f>
        <v>KASPI</v>
      </c>
    </row>
    <row r="4654" spans="1:8" x14ac:dyDescent="0.35">
      <c r="A4654" s="2">
        <v>478136267</v>
      </c>
      <c r="B4654" s="3">
        <f>_xlfn.XLOOKUP(A4654,[3]!Table13456[No заказа],[3]!Table13456[Дата
отправки],"",0,1)</f>
        <v>45667</v>
      </c>
      <c r="C4654" s="3"/>
      <c r="D4654" s="3"/>
      <c r="F4654" s="5">
        <f>_xlfn.XLOOKUP(A4654,[3]!Table13456[No заказа],[3]!Table13456[Количество],"",0,1)</f>
        <v>1</v>
      </c>
      <c r="G4654" s="5">
        <f>_xlfn.XLOOKUP(A4654,[3]!Table13456[No заказа],[3]!Table13456[Цена],"",0,1)</f>
        <v>23372</v>
      </c>
      <c r="H4654" s="2" t="str">
        <f>M01_SETTINGS!$F$2</f>
        <v>KASPI</v>
      </c>
    </row>
    <row r="4655" spans="1:8" x14ac:dyDescent="0.35">
      <c r="A4655" s="2">
        <v>478085979</v>
      </c>
      <c r="B4655" s="3">
        <f>_xlfn.XLOOKUP(A4655,[3]!Table13456[No заказа],[3]!Table13456[Дата
отправки],"",0,1)</f>
        <v>45667</v>
      </c>
      <c r="C4655" s="3"/>
      <c r="D4655" s="3"/>
      <c r="F4655" s="5">
        <f>_xlfn.XLOOKUP(A4655,[3]!Table13456[No заказа],[3]!Table13456[Количество],"",0,1)</f>
        <v>1</v>
      </c>
      <c r="G4655" s="5">
        <f>_xlfn.XLOOKUP(A4655,[3]!Table13456[No заказа],[3]!Table13456[Цена],"",0,1)</f>
        <v>23396</v>
      </c>
      <c r="H4655" s="2" t="str">
        <f>M01_SETTINGS!$F$2</f>
        <v>KASPI</v>
      </c>
    </row>
    <row r="4656" spans="1:8" x14ac:dyDescent="0.35">
      <c r="A4656" s="2">
        <v>477914446</v>
      </c>
      <c r="B4656" s="3">
        <f>_xlfn.XLOOKUP(A4656,[3]!Table13456[No заказа],[3]!Table13456[Дата
отправки],"",0,1)</f>
        <v>45667</v>
      </c>
      <c r="C4656" s="3"/>
      <c r="D4656" s="3"/>
      <c r="F4656" s="5">
        <f>_xlfn.XLOOKUP(A4656,[3]!Table13456[No заказа],[3]!Table13456[Количество],"",0,1)</f>
        <v>1</v>
      </c>
      <c r="G4656" s="5">
        <f>_xlfn.XLOOKUP(A4656,[3]!Table13456[No заказа],[3]!Table13456[Цена],"",0,1)</f>
        <v>23513</v>
      </c>
      <c r="H4656" s="2" t="str">
        <f>M01_SETTINGS!$F$2</f>
        <v>KASPI</v>
      </c>
    </row>
    <row r="4657" spans="1:8" x14ac:dyDescent="0.35">
      <c r="A4657" s="2">
        <v>477865401</v>
      </c>
      <c r="B4657" s="3">
        <f>_xlfn.XLOOKUP(A4657,[3]!Table13456[No заказа],[3]!Table13456[Дата
отправки],"",0,1)</f>
        <v>45667</v>
      </c>
      <c r="C4657" s="3"/>
      <c r="D4657" s="3"/>
      <c r="F4657" s="5">
        <f>_xlfn.XLOOKUP(A4657,[3]!Table13456[No заказа],[3]!Table13456[Количество],"",0,1)</f>
        <v>1</v>
      </c>
      <c r="G4657" s="5">
        <f>_xlfn.XLOOKUP(A4657,[3]!Table13456[No заказа],[3]!Table13456[Цена],"",0,1)</f>
        <v>23538</v>
      </c>
      <c r="H4657" s="2" t="str">
        <f>M01_SETTINGS!$F$2</f>
        <v>KASPI</v>
      </c>
    </row>
    <row r="4658" spans="1:8" x14ac:dyDescent="0.35">
      <c r="A4658" s="2">
        <v>477387034</v>
      </c>
      <c r="B4658" s="3">
        <f>_xlfn.XLOOKUP(A4658,[3]!Table13456[No заказа],[3]!Table13456[Дата
отправки],"",0,1)</f>
        <v>45666</v>
      </c>
      <c r="C4658" s="3"/>
      <c r="D4658" s="3"/>
      <c r="F4658" s="5">
        <f>_xlfn.XLOOKUP(A4658,[3]!Table13456[No заказа],[3]!Table13456[Количество],"",0,1)</f>
        <v>1</v>
      </c>
      <c r="G4658" s="5">
        <f>_xlfn.XLOOKUP(A4658,[3]!Table13456[No заказа],[3]!Table13456[Цена],"",0,1)</f>
        <v>8480</v>
      </c>
      <c r="H4658" s="2" t="str">
        <f>M01_SETTINGS!$F$2</f>
        <v>KASPI</v>
      </c>
    </row>
    <row r="4659" spans="1:8" x14ac:dyDescent="0.35">
      <c r="A4659" s="2">
        <v>477400868</v>
      </c>
      <c r="B4659" s="3">
        <f>_xlfn.XLOOKUP(A4659,[3]!Table13456[No заказа],[3]!Table13456[Дата
отправки],"",0,1)</f>
        <v>45666</v>
      </c>
      <c r="C4659" s="3"/>
      <c r="D4659" s="3"/>
      <c r="F4659" s="5">
        <f>_xlfn.XLOOKUP(A4659,[3]!Table13456[No заказа],[3]!Table13456[Количество],"",0,1)</f>
        <v>1</v>
      </c>
      <c r="G4659" s="5">
        <f>_xlfn.XLOOKUP(A4659,[3]!Table13456[No заказа],[3]!Table13456[Цена],"",0,1)</f>
        <v>8498</v>
      </c>
      <c r="H4659" s="2" t="str">
        <f>M01_SETTINGS!$F$2</f>
        <v>KASPI</v>
      </c>
    </row>
    <row r="4660" spans="1:8" x14ac:dyDescent="0.35">
      <c r="A4660" s="2">
        <v>477268138</v>
      </c>
      <c r="B4660" s="3">
        <f>_xlfn.XLOOKUP(A4660,[3]!Table13456[No заказа],[3]!Table13456[Дата
отправки],"",0,1)</f>
        <v>45666</v>
      </c>
      <c r="C4660" s="3"/>
      <c r="D4660" s="3"/>
      <c r="F4660" s="5">
        <f>_xlfn.XLOOKUP(A4660,[3]!Table13456[No заказа],[3]!Table13456[Количество],"",0,1)</f>
        <v>1</v>
      </c>
      <c r="G4660" s="5">
        <f>_xlfn.XLOOKUP(A4660,[3]!Table13456[No заказа],[3]!Table13456[Цена],"",0,1)</f>
        <v>9000</v>
      </c>
      <c r="H4660" s="2" t="str">
        <f>M01_SETTINGS!$F$2</f>
        <v>KASPI</v>
      </c>
    </row>
    <row r="4661" spans="1:8" x14ac:dyDescent="0.35">
      <c r="A4661" s="2">
        <v>477091775</v>
      </c>
      <c r="B4661" s="3">
        <f>_xlfn.XLOOKUP(A4661,[3]!Table13456[No заказа],[3]!Table13456[Дата
отправки],"",0,1)</f>
        <v>45666</v>
      </c>
      <c r="C4661" s="3"/>
      <c r="D4661" s="3"/>
      <c r="F4661" s="5">
        <f>_xlfn.XLOOKUP(A4661,[3]!Table13456[No заказа],[3]!Table13456[Количество],"",0,1)</f>
        <v>1</v>
      </c>
      <c r="G4661" s="5">
        <f>_xlfn.XLOOKUP(A4661,[3]!Table13456[No заказа],[3]!Table13456[Цена],"",0,1)</f>
        <v>8590</v>
      </c>
      <c r="H4661" s="2" t="str">
        <f>M01_SETTINGS!$F$2</f>
        <v>KASPI</v>
      </c>
    </row>
    <row r="4662" spans="1:8" x14ac:dyDescent="0.35">
      <c r="A4662" s="2">
        <v>477053286</v>
      </c>
      <c r="B4662" s="3">
        <f>_xlfn.XLOOKUP(A4662,[3]!Table13456[No заказа],[3]!Table13456[Дата
отправки],"",0,1)</f>
        <v>45666</v>
      </c>
      <c r="C4662" s="3"/>
      <c r="D4662" s="3"/>
      <c r="F4662" s="5">
        <f>_xlfn.XLOOKUP(A4662,[3]!Table13456[No заказа],[3]!Table13456[Количество],"",0,1)</f>
        <v>1</v>
      </c>
      <c r="G4662" s="5">
        <f>_xlfn.XLOOKUP(A4662,[3]!Table13456[No заказа],[3]!Table13456[Цена],"",0,1)</f>
        <v>8495</v>
      </c>
      <c r="H4662" s="2" t="str">
        <f>M01_SETTINGS!$F$2</f>
        <v>KASPI</v>
      </c>
    </row>
    <row r="4663" spans="1:8" x14ac:dyDescent="0.35">
      <c r="A4663" s="2">
        <v>477108803</v>
      </c>
      <c r="B4663" s="3">
        <f>_xlfn.XLOOKUP(A4663,[3]!Table13456[No заказа],[3]!Table13456[Дата
отправки],"",0,1)</f>
        <v>45666</v>
      </c>
      <c r="C4663" s="3"/>
      <c r="D4663" s="3"/>
      <c r="F4663" s="5">
        <f>_xlfn.XLOOKUP(A4663,[3]!Table13456[No заказа],[3]!Table13456[Количество],"",0,1)</f>
        <v>1</v>
      </c>
      <c r="G4663" s="5">
        <f>_xlfn.XLOOKUP(A4663,[3]!Table13456[No заказа],[3]!Table13456[Цена],"",0,1)</f>
        <v>8599</v>
      </c>
      <c r="H4663" s="2" t="str">
        <f>M01_SETTINGS!$F$2</f>
        <v>KASPI</v>
      </c>
    </row>
    <row r="4664" spans="1:8" x14ac:dyDescent="0.35">
      <c r="A4664" s="2">
        <v>477292665</v>
      </c>
      <c r="B4664" s="3">
        <f>_xlfn.XLOOKUP(A4664,[3]!Table13456[No заказа],[3]!Table13456[Дата
отправки],"",0,1)</f>
        <v>45666</v>
      </c>
      <c r="C4664" s="3"/>
      <c r="D4664" s="3"/>
      <c r="F4664" s="5">
        <f>_xlfn.XLOOKUP(A4664,[3]!Table13456[No заказа],[3]!Table13456[Количество],"",0,1)</f>
        <v>1</v>
      </c>
      <c r="G4664" s="5">
        <f>_xlfn.XLOOKUP(A4664,[3]!Table13456[No заказа],[3]!Table13456[Цена],"",0,1)</f>
        <v>8898</v>
      </c>
      <c r="H4664" s="2" t="str">
        <f>M01_SETTINGS!$F$2</f>
        <v>KASPI</v>
      </c>
    </row>
    <row r="4665" spans="1:8" x14ac:dyDescent="0.35">
      <c r="A4665" s="2">
        <v>477067743</v>
      </c>
      <c r="B4665" s="3">
        <f>_xlfn.XLOOKUP(A4665,[3]!Table13456[No заказа],[3]!Table13456[Дата
отправки],"",0,1)</f>
        <v>45666</v>
      </c>
      <c r="C4665" s="3"/>
      <c r="D4665" s="3"/>
      <c r="F4665" s="5">
        <f>_xlfn.XLOOKUP(A4665,[3]!Table13456[No заказа],[3]!Table13456[Количество],"",0,1)</f>
        <v>1</v>
      </c>
      <c r="G4665" s="5">
        <f>_xlfn.XLOOKUP(A4665,[3]!Table13456[No заказа],[3]!Table13456[Цена],"",0,1)</f>
        <v>8480</v>
      </c>
      <c r="H4665" s="2" t="str">
        <f>M01_SETTINGS!$F$2</f>
        <v>KASPI</v>
      </c>
    </row>
    <row r="4666" spans="1:8" x14ac:dyDescent="0.35">
      <c r="A4666" s="2">
        <v>477168841</v>
      </c>
      <c r="B4666" s="3">
        <f>_xlfn.XLOOKUP(A4666,[3]!Table13456[No заказа],[3]!Table13456[Дата
отправки],"",0,1)</f>
        <v>45666</v>
      </c>
      <c r="C4666" s="3"/>
      <c r="D4666" s="3"/>
      <c r="F4666" s="5">
        <f>_xlfn.XLOOKUP(A4666,[3]!Table13456[No заказа],[3]!Table13456[Количество],"",0,1)</f>
        <v>1</v>
      </c>
      <c r="G4666" s="5">
        <f>_xlfn.XLOOKUP(A4666,[3]!Table13456[No заказа],[3]!Table13456[Цена],"",0,1)</f>
        <v>9000</v>
      </c>
      <c r="H4666" s="2" t="str">
        <f>M01_SETTINGS!$F$2</f>
        <v>KASPI</v>
      </c>
    </row>
    <row r="4667" spans="1:8" x14ac:dyDescent="0.35">
      <c r="A4667" s="2">
        <v>477116356</v>
      </c>
      <c r="B4667" s="3">
        <f>_xlfn.XLOOKUP(A4667,[3]!Table13456[No заказа],[3]!Table13456[Дата
отправки],"",0,1)</f>
        <v>45666</v>
      </c>
      <c r="C4667" s="3"/>
      <c r="D4667" s="3"/>
      <c r="F4667" s="5">
        <f>_xlfn.XLOOKUP(A4667,[3]!Table13456[No заказа],[3]!Table13456[Количество],"",0,1)</f>
        <v>1</v>
      </c>
      <c r="G4667" s="5">
        <f>_xlfn.XLOOKUP(A4667,[3]!Table13456[No заказа],[3]!Table13456[Цена],"",0,1)</f>
        <v>8972</v>
      </c>
      <c r="H4667" s="2" t="str">
        <f>M01_SETTINGS!$F$2</f>
        <v>KASPI</v>
      </c>
    </row>
    <row r="4668" spans="1:8" x14ac:dyDescent="0.35">
      <c r="A4668" s="2">
        <v>477031551</v>
      </c>
      <c r="B4668" s="3">
        <f>_xlfn.XLOOKUP(A4668,[3]!Table13456[No заказа],[3]!Table13456[Дата
отправки],"",0,1)</f>
        <v>45666</v>
      </c>
      <c r="C4668" s="3"/>
      <c r="D4668" s="3"/>
      <c r="F4668" s="5">
        <f>_xlfn.XLOOKUP(A4668,[3]!Table13456[No заказа],[3]!Table13456[Количество],"",0,1)</f>
        <v>1</v>
      </c>
      <c r="G4668" s="5">
        <f>_xlfn.XLOOKUP(A4668,[3]!Table13456[No заказа],[3]!Table13456[Цена],"",0,1)</f>
        <v>8957</v>
      </c>
      <c r="H4668" s="2" t="str">
        <f>M01_SETTINGS!$F$2</f>
        <v>KASPI</v>
      </c>
    </row>
    <row r="4669" spans="1:8" x14ac:dyDescent="0.35">
      <c r="A4669" s="2">
        <v>477138760</v>
      </c>
      <c r="B4669" s="3">
        <f>_xlfn.XLOOKUP(A4669,[3]!Table13456[No заказа],[3]!Table13456[Дата
отправки],"",0,1)</f>
        <v>45666</v>
      </c>
      <c r="C4669" s="3"/>
      <c r="D4669" s="3"/>
      <c r="F4669" s="5">
        <f>_xlfn.XLOOKUP(A4669,[3]!Table13456[No заказа],[3]!Table13456[Количество],"",0,1)</f>
        <v>1</v>
      </c>
      <c r="G4669" s="5">
        <f>_xlfn.XLOOKUP(A4669,[3]!Table13456[No заказа],[3]!Table13456[Цена],"",0,1)</f>
        <v>8689</v>
      </c>
      <c r="H4669" s="2" t="str">
        <f>M01_SETTINGS!$F$2</f>
        <v>KASPI</v>
      </c>
    </row>
    <row r="4670" spans="1:8" x14ac:dyDescent="0.35">
      <c r="A4670" s="2">
        <v>477315461</v>
      </c>
      <c r="B4670" s="3">
        <f>_xlfn.XLOOKUP(A4670,[3]!Table13456[No заказа],[3]!Table13456[Дата
отправки],"",0,1)</f>
        <v>45666</v>
      </c>
      <c r="C4670" s="3"/>
      <c r="D4670" s="3"/>
      <c r="F4670" s="5">
        <f>_xlfn.XLOOKUP(A4670,[3]!Table13456[No заказа],[3]!Table13456[Количество],"",0,1)</f>
        <v>1</v>
      </c>
      <c r="G4670" s="5">
        <f>_xlfn.XLOOKUP(A4670,[3]!Table13456[No заказа],[3]!Table13456[Цена],"",0,1)</f>
        <v>8934</v>
      </c>
      <c r="H4670" s="2" t="str">
        <f>M01_SETTINGS!$F$2</f>
        <v>KASPI</v>
      </c>
    </row>
    <row r="4671" spans="1:8" x14ac:dyDescent="0.35">
      <c r="A4671" s="2">
        <v>477388680</v>
      </c>
      <c r="B4671" s="3">
        <f>_xlfn.XLOOKUP(A4671,[3]!Table13456[No заказа],[3]!Table13456[Дата
отправки],"",0,1)</f>
        <v>45666</v>
      </c>
      <c r="C4671" s="3"/>
      <c r="D4671" s="3"/>
      <c r="F4671" s="5">
        <f>_xlfn.XLOOKUP(A4671,[3]!Table13456[No заказа],[3]!Table13456[Количество],"",0,1)</f>
        <v>1</v>
      </c>
      <c r="G4671" s="5">
        <f>_xlfn.XLOOKUP(A4671,[3]!Table13456[No заказа],[3]!Table13456[Цена],"",0,1)</f>
        <v>8599</v>
      </c>
      <c r="H4671" s="2" t="str">
        <f>M01_SETTINGS!$F$2</f>
        <v>KASPI</v>
      </c>
    </row>
    <row r="4672" spans="1:8" x14ac:dyDescent="0.35">
      <c r="A4672" s="2">
        <v>477196381</v>
      </c>
      <c r="B4672" s="3">
        <f>_xlfn.XLOOKUP(A4672,[3]!Table13456[No заказа],[3]!Table13456[Дата
отправки],"",0,1)</f>
        <v>45666</v>
      </c>
      <c r="C4672" s="3"/>
      <c r="D4672" s="3"/>
      <c r="F4672" s="5">
        <f>_xlfn.XLOOKUP(A4672,[3]!Table13456[No заказа],[3]!Table13456[Количество],"",0,1)</f>
        <v>1</v>
      </c>
      <c r="G4672" s="5">
        <f>_xlfn.XLOOKUP(A4672,[3]!Table13456[No заказа],[3]!Table13456[Цена],"",0,1)</f>
        <v>8904</v>
      </c>
      <c r="H4672" s="2" t="str">
        <f>M01_SETTINGS!$F$2</f>
        <v>KASPI</v>
      </c>
    </row>
    <row r="4673" spans="1:8" x14ac:dyDescent="0.35">
      <c r="A4673" s="2">
        <v>477152481</v>
      </c>
      <c r="B4673" s="3">
        <f>_xlfn.XLOOKUP(A4673,[3]!Table13456[No заказа],[3]!Table13456[Дата
отправки],"",0,1)</f>
        <v>45666</v>
      </c>
      <c r="C4673" s="3"/>
      <c r="D4673" s="3"/>
      <c r="F4673" s="5">
        <f>_xlfn.XLOOKUP(A4673,[3]!Table13456[No заказа],[3]!Table13456[Количество],"",0,1)</f>
        <v>1</v>
      </c>
      <c r="G4673" s="5">
        <f>_xlfn.XLOOKUP(A4673,[3]!Table13456[No заказа],[3]!Table13456[Цена],"",0,1)</f>
        <v>9000</v>
      </c>
      <c r="H4673" s="2" t="str">
        <f>M01_SETTINGS!$F$2</f>
        <v>KASPI</v>
      </c>
    </row>
    <row r="4674" spans="1:8" x14ac:dyDescent="0.35">
      <c r="A4674" s="2">
        <v>477276307</v>
      </c>
      <c r="B4674" s="3">
        <f>_xlfn.XLOOKUP(A4674,[3]!Table13456[No заказа],[3]!Table13456[Дата
отправки],"",0,1)</f>
        <v>45666</v>
      </c>
      <c r="C4674" s="3"/>
      <c r="D4674" s="3"/>
      <c r="F4674" s="5">
        <f>_xlfn.XLOOKUP(A4674,[3]!Table13456[No заказа],[3]!Table13456[Количество],"",0,1)</f>
        <v>1</v>
      </c>
      <c r="G4674" s="5">
        <f>_xlfn.XLOOKUP(A4674,[3]!Table13456[No заказа],[3]!Table13456[Цена],"",0,1)</f>
        <v>8480</v>
      </c>
      <c r="H4674" s="2" t="str">
        <f>M01_SETTINGS!$F$2</f>
        <v>KASPI</v>
      </c>
    </row>
    <row r="4675" spans="1:8" x14ac:dyDescent="0.35">
      <c r="A4675" s="2">
        <v>477468310</v>
      </c>
      <c r="B4675" s="3">
        <f>_xlfn.XLOOKUP(A4675,[3]!Table13456[No заказа],[3]!Table13456[Дата
отправки],"",0,1)</f>
        <v>45666</v>
      </c>
      <c r="C4675" s="3"/>
      <c r="D4675" s="3"/>
      <c r="F4675" s="5">
        <f>_xlfn.XLOOKUP(A4675,[3]!Table13456[No заказа],[3]!Table13456[Количество],"",0,1)</f>
        <v>1</v>
      </c>
      <c r="G4675" s="5">
        <f>_xlfn.XLOOKUP(A4675,[3]!Table13456[No заказа],[3]!Table13456[Цена],"",0,1)</f>
        <v>10000</v>
      </c>
      <c r="H4675" s="2" t="str">
        <f>M01_SETTINGS!$F$2</f>
        <v>KASPI</v>
      </c>
    </row>
    <row r="4676" spans="1:8" x14ac:dyDescent="0.35">
      <c r="A4676" s="2">
        <v>477200290</v>
      </c>
      <c r="B4676" s="3">
        <f>_xlfn.XLOOKUP(A4676,[3]!Table13456[No заказа],[3]!Table13456[Дата
отправки],"",0,1)</f>
        <v>45666</v>
      </c>
      <c r="C4676" s="3"/>
      <c r="D4676" s="3"/>
      <c r="F4676" s="5">
        <f>_xlfn.XLOOKUP(A4676,[3]!Table13456[No заказа],[3]!Table13456[Количество],"",0,1)</f>
        <v>1</v>
      </c>
      <c r="G4676" s="5">
        <f>_xlfn.XLOOKUP(A4676,[3]!Table13456[No заказа],[3]!Table13456[Цена],"",0,1)</f>
        <v>9998</v>
      </c>
      <c r="H4676" s="2" t="str">
        <f>M01_SETTINGS!$F$2</f>
        <v>KASPI</v>
      </c>
    </row>
    <row r="4677" spans="1:8" x14ac:dyDescent="0.35">
      <c r="A4677" s="2">
        <v>477220720</v>
      </c>
      <c r="B4677" s="3">
        <f>_xlfn.XLOOKUP(A4677,[3]!Table13456[No заказа],[3]!Table13456[Дата
отправки],"",0,1)</f>
        <v>45666</v>
      </c>
      <c r="C4677" s="3"/>
      <c r="D4677" s="3"/>
      <c r="F4677" s="5">
        <f>_xlfn.XLOOKUP(A4677,[3]!Table13456[No заказа],[3]!Table13456[Количество],"",0,1)</f>
        <v>1</v>
      </c>
      <c r="G4677" s="5">
        <f>_xlfn.XLOOKUP(A4677,[3]!Table13456[No заказа],[3]!Table13456[Цена],"",0,1)</f>
        <v>10000</v>
      </c>
      <c r="H4677" s="2" t="str">
        <f>M01_SETTINGS!$F$2</f>
        <v>KASPI</v>
      </c>
    </row>
    <row r="4678" spans="1:8" x14ac:dyDescent="0.35">
      <c r="A4678" s="2">
        <v>477472408</v>
      </c>
      <c r="B4678" s="3">
        <f>_xlfn.XLOOKUP(A4678,[3]!Table13456[No заказа],[3]!Table13456[Дата
отправки],"",0,1)</f>
        <v>45666</v>
      </c>
      <c r="C4678" s="3"/>
      <c r="D4678" s="3"/>
      <c r="F4678" s="5">
        <f>_xlfn.XLOOKUP(A4678,[3]!Table13456[No заказа],[3]!Table13456[Количество],"",0,1)</f>
        <v>1</v>
      </c>
      <c r="G4678" s="5">
        <f>_xlfn.XLOOKUP(A4678,[3]!Table13456[No заказа],[3]!Table13456[Цена],"",0,1)</f>
        <v>8812</v>
      </c>
      <c r="H4678" s="2" t="str">
        <f>M01_SETTINGS!$F$2</f>
        <v>KASPI</v>
      </c>
    </row>
    <row r="4679" spans="1:8" x14ac:dyDescent="0.35">
      <c r="A4679" s="2">
        <v>477258530</v>
      </c>
      <c r="B4679" s="3">
        <f>_xlfn.XLOOKUP(A4679,[3]!Table13456[No заказа],[3]!Table13456[Дата
отправки],"",0,1)</f>
        <v>45666</v>
      </c>
      <c r="C4679" s="3"/>
      <c r="D4679" s="3"/>
      <c r="F4679" s="5">
        <f>_xlfn.XLOOKUP(A4679,[3]!Table13456[No заказа],[3]!Table13456[Количество],"",0,1)</f>
        <v>1</v>
      </c>
      <c r="G4679" s="5">
        <f>_xlfn.XLOOKUP(A4679,[3]!Table13456[No заказа],[3]!Table13456[Цена],"",0,1)</f>
        <v>8898</v>
      </c>
      <c r="H4679" s="2" t="str">
        <f>M01_SETTINGS!$F$2</f>
        <v>KASPI</v>
      </c>
    </row>
    <row r="4680" spans="1:8" x14ac:dyDescent="0.35">
      <c r="A4680" s="2">
        <v>477097000</v>
      </c>
      <c r="B4680" s="3">
        <f>_xlfn.XLOOKUP(A4680,[3]!Table13456[No заказа],[3]!Table13456[Дата
отправки],"",0,1)</f>
        <v>45666</v>
      </c>
      <c r="C4680" s="3"/>
      <c r="D4680" s="3"/>
      <c r="F4680" s="5">
        <f>_xlfn.XLOOKUP(A4680,[3]!Table13456[No заказа],[3]!Table13456[Количество],"",0,1)</f>
        <v>1</v>
      </c>
      <c r="G4680" s="5">
        <f>_xlfn.XLOOKUP(A4680,[3]!Table13456[No заказа],[3]!Table13456[Цена],"",0,1)</f>
        <v>8501</v>
      </c>
      <c r="H4680" s="2" t="str">
        <f>M01_SETTINGS!$F$2</f>
        <v>KASPI</v>
      </c>
    </row>
    <row r="4681" spans="1:8" x14ac:dyDescent="0.35">
      <c r="A4681" s="2">
        <v>477127276</v>
      </c>
      <c r="B4681" s="3">
        <f>_xlfn.XLOOKUP(A4681,[3]!Table13456[No заказа],[3]!Table13456[Дата
отправки],"",0,1)</f>
        <v>45666</v>
      </c>
      <c r="C4681" s="3"/>
      <c r="D4681" s="3"/>
      <c r="F4681" s="5">
        <f>_xlfn.XLOOKUP(A4681,[3]!Table13456[No заказа],[3]!Table13456[Количество],"",0,1)</f>
        <v>1</v>
      </c>
      <c r="G4681" s="5">
        <f>_xlfn.XLOOKUP(A4681,[3]!Table13456[No заказа],[3]!Table13456[Цена],"",0,1)</f>
        <v>8838</v>
      </c>
      <c r="H4681" s="2" t="str">
        <f>M01_SETTINGS!$F$2</f>
        <v>KASPI</v>
      </c>
    </row>
    <row r="4682" spans="1:8" x14ac:dyDescent="0.35">
      <c r="A4682" s="2">
        <v>477391837</v>
      </c>
      <c r="B4682" s="3">
        <f>_xlfn.XLOOKUP(A4682,[3]!Table13456[No заказа],[3]!Table13456[Дата
отправки],"",0,1)</f>
        <v>45666</v>
      </c>
      <c r="C4682" s="3"/>
      <c r="D4682" s="3"/>
      <c r="F4682" s="5">
        <f>_xlfn.XLOOKUP(A4682,[3]!Table13456[No заказа],[3]!Table13456[Количество],"",0,1)</f>
        <v>1</v>
      </c>
      <c r="G4682" s="5">
        <f>_xlfn.XLOOKUP(A4682,[3]!Table13456[No заказа],[3]!Table13456[Цена],"",0,1)</f>
        <v>8911</v>
      </c>
      <c r="H4682" s="2" t="str">
        <f>M01_SETTINGS!$F$2</f>
        <v>KASPI</v>
      </c>
    </row>
    <row r="4683" spans="1:8" x14ac:dyDescent="0.35">
      <c r="A4683" s="2">
        <v>477139353</v>
      </c>
      <c r="B4683" s="3">
        <f>_xlfn.XLOOKUP(A4683,[3]!Table13456[No заказа],[3]!Table13456[Дата
отправки],"",0,1)</f>
        <v>45666</v>
      </c>
      <c r="C4683" s="3"/>
      <c r="D4683" s="3"/>
      <c r="F4683" s="5">
        <f>_xlfn.XLOOKUP(A4683,[3]!Table13456[No заказа],[3]!Table13456[Количество],"",0,1)</f>
        <v>1</v>
      </c>
      <c r="G4683" s="5">
        <f>_xlfn.XLOOKUP(A4683,[3]!Table13456[No заказа],[3]!Table13456[Цена],"",0,1)</f>
        <v>8496</v>
      </c>
      <c r="H4683" s="2" t="str">
        <f>M01_SETTINGS!$F$2</f>
        <v>KASPI</v>
      </c>
    </row>
    <row r="4684" spans="1:8" x14ac:dyDescent="0.35">
      <c r="A4684" s="2">
        <v>477254980</v>
      </c>
      <c r="B4684" s="3">
        <f>_xlfn.XLOOKUP(A4684,[3]!Table13456[No заказа],[3]!Table13456[Дата
отправки],"",0,1)</f>
        <v>45666</v>
      </c>
      <c r="C4684" s="3"/>
      <c r="D4684" s="3"/>
      <c r="F4684" s="5">
        <f>_xlfn.XLOOKUP(A4684,[3]!Table13456[No заказа],[3]!Table13456[Количество],"",0,1)</f>
        <v>1</v>
      </c>
      <c r="G4684" s="5">
        <f>_xlfn.XLOOKUP(A4684,[3]!Table13456[No заказа],[3]!Table13456[Цена],"",0,1)</f>
        <v>8480</v>
      </c>
      <c r="H4684" s="2" t="str">
        <f>M01_SETTINGS!$F$2</f>
        <v>KASPI</v>
      </c>
    </row>
    <row r="4685" spans="1:8" x14ac:dyDescent="0.35">
      <c r="A4685" s="2">
        <v>477480204</v>
      </c>
      <c r="B4685" s="3">
        <f>_xlfn.XLOOKUP(A4685,[3]!Table13456[No заказа],[3]!Table13456[Дата
отправки],"",0,1)</f>
        <v>45666</v>
      </c>
      <c r="C4685" s="3"/>
      <c r="D4685" s="3"/>
      <c r="F4685" s="5">
        <f>_xlfn.XLOOKUP(A4685,[3]!Table13456[No заказа],[3]!Table13456[Количество],"",0,1)</f>
        <v>1</v>
      </c>
      <c r="G4685" s="5">
        <f>_xlfn.XLOOKUP(A4685,[3]!Table13456[No заказа],[3]!Table13456[Цена],"",0,1)</f>
        <v>8590</v>
      </c>
      <c r="H4685" s="2" t="str">
        <f>M01_SETTINGS!$F$2</f>
        <v>KASPI</v>
      </c>
    </row>
    <row r="4686" spans="1:8" x14ac:dyDescent="0.35">
      <c r="A4686" s="2">
        <v>477244168</v>
      </c>
      <c r="B4686" s="3">
        <f>_xlfn.XLOOKUP(A4686,[3]!Table13456[No заказа],[3]!Table13456[Дата
отправки],"",0,1)</f>
        <v>45666</v>
      </c>
      <c r="C4686" s="3"/>
      <c r="D4686" s="3"/>
      <c r="F4686" s="5">
        <f>_xlfn.XLOOKUP(A4686,[3]!Table13456[No заказа],[3]!Table13456[Количество],"",0,1)</f>
        <v>1</v>
      </c>
      <c r="G4686" s="5">
        <f>_xlfn.XLOOKUP(A4686,[3]!Table13456[No заказа],[3]!Table13456[Цена],"",0,1)</f>
        <v>8898</v>
      </c>
      <c r="H4686" s="2" t="str">
        <f>M01_SETTINGS!$F$2</f>
        <v>KASPI</v>
      </c>
    </row>
    <row r="4687" spans="1:8" x14ac:dyDescent="0.35">
      <c r="A4687" s="2">
        <v>477429902</v>
      </c>
      <c r="B4687" s="3">
        <f>_xlfn.XLOOKUP(A4687,[3]!Table13456[No заказа],[3]!Table13456[Дата
отправки],"",0,1)</f>
        <v>45666</v>
      </c>
      <c r="C4687" s="3"/>
      <c r="D4687" s="3"/>
      <c r="F4687" s="5">
        <f>_xlfn.XLOOKUP(A4687,[3]!Table13456[No заказа],[3]!Table13456[Количество],"",0,1)</f>
        <v>1</v>
      </c>
      <c r="G4687" s="5">
        <f>_xlfn.XLOOKUP(A4687,[3]!Table13456[No заказа],[3]!Table13456[Цена],"",0,1)</f>
        <v>8480</v>
      </c>
      <c r="H4687" s="2" t="str">
        <f>M01_SETTINGS!$F$2</f>
        <v>KASPI</v>
      </c>
    </row>
    <row r="4688" spans="1:8" x14ac:dyDescent="0.35">
      <c r="A4688" s="2">
        <v>477254521</v>
      </c>
      <c r="B4688" s="3">
        <f>_xlfn.XLOOKUP(A4688,[3]!Table13456[No заказа],[3]!Table13456[Дата
отправки],"",0,1)</f>
        <v>45666</v>
      </c>
      <c r="C4688" s="3"/>
      <c r="D4688" s="3"/>
      <c r="F4688" s="5">
        <f>_xlfn.XLOOKUP(A4688,[3]!Table13456[No заказа],[3]!Table13456[Количество],"",0,1)</f>
        <v>1</v>
      </c>
      <c r="G4688" s="5">
        <f>_xlfn.XLOOKUP(A4688,[3]!Table13456[No заказа],[3]!Table13456[Цена],"",0,1)</f>
        <v>8921</v>
      </c>
      <c r="H4688" s="2" t="str">
        <f>M01_SETTINGS!$F$2</f>
        <v>KASPI</v>
      </c>
    </row>
    <row r="4689" spans="1:8" x14ac:dyDescent="0.35">
      <c r="A4689" s="2">
        <v>476949702</v>
      </c>
      <c r="B4689" s="3">
        <f>_xlfn.XLOOKUP(A4689,[3]!Table13456[No заказа],[3]!Table13456[Дата
отправки],"",0,1)</f>
        <v>45666</v>
      </c>
      <c r="C4689" s="3"/>
      <c r="D4689" s="3"/>
      <c r="F4689" s="5">
        <f>_xlfn.XLOOKUP(A4689,[3]!Table13456[No заказа],[3]!Table13456[Количество],"",0,1)</f>
        <v>1</v>
      </c>
      <c r="G4689" s="5">
        <f>_xlfn.XLOOKUP(A4689,[3]!Table13456[No заказа],[3]!Table13456[Цена],"",0,1)</f>
        <v>14990</v>
      </c>
      <c r="H4689" s="2" t="str">
        <f>M01_SETTINGS!$F$2</f>
        <v>KASPI</v>
      </c>
    </row>
    <row r="4690" spans="1:8" x14ac:dyDescent="0.35">
      <c r="A4690" s="2">
        <v>477068177</v>
      </c>
      <c r="B4690" s="3">
        <f>_xlfn.XLOOKUP(A4690,[3]!Table13456[No заказа],[3]!Table13456[Дата
отправки],"",0,1)</f>
        <v>45666</v>
      </c>
      <c r="C4690" s="3"/>
      <c r="D4690" s="3"/>
      <c r="F4690" s="5">
        <f>_xlfn.XLOOKUP(A4690,[3]!Table13456[No заказа],[3]!Table13456[Количество],"",0,1)</f>
        <v>1</v>
      </c>
      <c r="G4690" s="5">
        <f>_xlfn.XLOOKUP(A4690,[3]!Table13456[No заказа],[3]!Table13456[Цена],"",0,1)</f>
        <v>14990</v>
      </c>
      <c r="H4690" s="2" t="str">
        <f>M01_SETTINGS!$F$2</f>
        <v>KASPI</v>
      </c>
    </row>
    <row r="4691" spans="1:8" x14ac:dyDescent="0.35">
      <c r="A4691" s="2">
        <v>477262208</v>
      </c>
      <c r="B4691" s="3">
        <f>_xlfn.XLOOKUP(A4691,[3]!Table13456[No заказа],[3]!Table13456[Дата
отправки],"",0,1)</f>
        <v>45666</v>
      </c>
      <c r="C4691" s="3"/>
      <c r="D4691" s="3"/>
      <c r="F4691" s="5">
        <f>_xlfn.XLOOKUP(A4691,[3]!Table13456[No заказа],[3]!Table13456[Количество],"",0,1)</f>
        <v>1</v>
      </c>
      <c r="G4691" s="5">
        <f>_xlfn.XLOOKUP(A4691,[3]!Table13456[No заказа],[3]!Table13456[Цена],"",0,1)</f>
        <v>8480</v>
      </c>
      <c r="H4691" s="2" t="str">
        <f>M01_SETTINGS!$F$2</f>
        <v>KASPI</v>
      </c>
    </row>
    <row r="4692" spans="1:8" x14ac:dyDescent="0.35">
      <c r="A4692" s="2">
        <v>477368733</v>
      </c>
      <c r="B4692" s="3">
        <f>_xlfn.XLOOKUP(A4692,[3]!Table13456[No заказа],[3]!Table13456[Дата
отправки],"",0,1)</f>
        <v>45666</v>
      </c>
      <c r="C4692" s="3"/>
      <c r="D4692" s="3"/>
      <c r="F4692" s="5">
        <f>_xlfn.XLOOKUP(A4692,[3]!Table13456[No заказа],[3]!Table13456[Количество],"",0,1)</f>
        <v>1</v>
      </c>
      <c r="G4692" s="5">
        <f>_xlfn.XLOOKUP(A4692,[3]!Table13456[No заказа],[3]!Table13456[Цена],"",0,1)</f>
        <v>14990</v>
      </c>
      <c r="H4692" s="2" t="str">
        <f>M01_SETTINGS!$F$2</f>
        <v>KASPI</v>
      </c>
    </row>
    <row r="4693" spans="1:8" x14ac:dyDescent="0.35">
      <c r="A4693" s="2">
        <v>477122227</v>
      </c>
      <c r="B4693" s="3">
        <f>_xlfn.XLOOKUP(A4693,[3]!Table13456[No заказа],[3]!Table13456[Дата
отправки],"",0,1)</f>
        <v>45666</v>
      </c>
      <c r="C4693" s="3"/>
      <c r="D4693" s="3"/>
      <c r="F4693" s="5">
        <f>_xlfn.XLOOKUP(A4693,[3]!Table13456[No заказа],[3]!Table13456[Количество],"",0,1)</f>
        <v>1</v>
      </c>
      <c r="G4693" s="5">
        <f>_xlfn.XLOOKUP(A4693,[3]!Table13456[No заказа],[3]!Table13456[Цена],"",0,1)</f>
        <v>14990</v>
      </c>
      <c r="H4693" s="2" t="str">
        <f>M01_SETTINGS!$F$2</f>
        <v>KASPI</v>
      </c>
    </row>
    <row r="4694" spans="1:8" x14ac:dyDescent="0.35">
      <c r="A4694" s="2">
        <v>477176551</v>
      </c>
      <c r="B4694" s="3">
        <f>_xlfn.XLOOKUP(A4694,[3]!Table13456[No заказа],[3]!Table13456[Дата
отправки],"",0,1)</f>
        <v>45666</v>
      </c>
      <c r="C4694" s="3"/>
      <c r="D4694" s="3"/>
      <c r="F4694" s="5">
        <f>_xlfn.XLOOKUP(A4694,[3]!Table13456[No заказа],[3]!Table13456[Количество],"",0,1)</f>
        <v>1</v>
      </c>
      <c r="G4694" s="5">
        <f>_xlfn.XLOOKUP(A4694,[3]!Table13456[No заказа],[3]!Table13456[Цена],"",0,1)</f>
        <v>8990</v>
      </c>
      <c r="H4694" s="2" t="str">
        <f>M01_SETTINGS!$F$2</f>
        <v>KASPI</v>
      </c>
    </row>
    <row r="4695" spans="1:8" x14ac:dyDescent="0.35">
      <c r="A4695" s="2">
        <v>477424309</v>
      </c>
      <c r="B4695" s="3">
        <f>_xlfn.XLOOKUP(A4695,[3]!Table13456[No заказа],[3]!Table13456[Дата
отправки],"",0,1)</f>
        <v>45666</v>
      </c>
      <c r="C4695" s="3"/>
      <c r="D4695" s="3"/>
      <c r="F4695" s="5">
        <f>_xlfn.XLOOKUP(A4695,[3]!Table13456[No заказа],[3]!Table13456[Количество],"",0,1)</f>
        <v>1</v>
      </c>
      <c r="G4695" s="5">
        <f>_xlfn.XLOOKUP(A4695,[3]!Table13456[No заказа],[3]!Table13456[Цена],"",0,1)</f>
        <v>8939</v>
      </c>
      <c r="H4695" s="2" t="str">
        <f>M01_SETTINGS!$F$2</f>
        <v>KASPI</v>
      </c>
    </row>
    <row r="4696" spans="1:8" x14ac:dyDescent="0.35">
      <c r="A4696" s="2">
        <v>477239631</v>
      </c>
      <c r="B4696" s="3">
        <f>_xlfn.XLOOKUP(A4696,[3]!Table13456[No заказа],[3]!Table13456[Дата
отправки],"",0,1)</f>
        <v>45666</v>
      </c>
      <c r="C4696" s="3"/>
      <c r="D4696" s="3"/>
      <c r="F4696" s="5">
        <f>_xlfn.XLOOKUP(A4696,[3]!Table13456[No заказа],[3]!Table13456[Количество],"",0,1)</f>
        <v>1</v>
      </c>
      <c r="G4696" s="5">
        <f>_xlfn.XLOOKUP(A4696,[3]!Table13456[No заказа],[3]!Table13456[Цена],"",0,1)</f>
        <v>8937</v>
      </c>
      <c r="H4696" s="2" t="str">
        <f>M01_SETTINGS!$F$2</f>
        <v>KASPI</v>
      </c>
    </row>
    <row r="4697" spans="1:8" x14ac:dyDescent="0.35">
      <c r="A4697" s="2">
        <v>477284405</v>
      </c>
      <c r="B4697" s="3">
        <f>_xlfn.XLOOKUP(A4697,[3]!Table13456[No заказа],[3]!Table13456[Дата
отправки],"",0,1)</f>
        <v>45666</v>
      </c>
      <c r="C4697" s="3"/>
      <c r="D4697" s="3"/>
      <c r="F4697" s="5">
        <f>_xlfn.XLOOKUP(A4697,[3]!Table13456[No заказа],[3]!Table13456[Количество],"",0,1)</f>
        <v>1</v>
      </c>
      <c r="G4697" s="5">
        <f>_xlfn.XLOOKUP(A4697,[3]!Table13456[No заказа],[3]!Table13456[Цена],"",0,1)</f>
        <v>8999</v>
      </c>
      <c r="H4697" s="2" t="str">
        <f>M01_SETTINGS!$F$2</f>
        <v>KASPI</v>
      </c>
    </row>
    <row r="4698" spans="1:8" x14ac:dyDescent="0.35">
      <c r="A4698" s="2">
        <v>477298881</v>
      </c>
      <c r="B4698" s="3">
        <f>_xlfn.XLOOKUP(A4698,[3]!Table13456[No заказа],[3]!Table13456[Дата
отправки],"",0,1)</f>
        <v>45666</v>
      </c>
      <c r="C4698" s="3"/>
      <c r="D4698" s="3"/>
      <c r="F4698" s="5">
        <f>_xlfn.XLOOKUP(A4698,[3]!Table13456[No заказа],[3]!Table13456[Количество],"",0,1)</f>
        <v>1</v>
      </c>
      <c r="G4698" s="5">
        <f>_xlfn.XLOOKUP(A4698,[3]!Table13456[No заказа],[3]!Table13456[Цена],"",0,1)</f>
        <v>10180</v>
      </c>
      <c r="H4698" s="2" t="str">
        <f>M01_SETTINGS!$F$2</f>
        <v>KASPI</v>
      </c>
    </row>
    <row r="4699" spans="1:8" x14ac:dyDescent="0.35">
      <c r="A4699" s="2">
        <v>477480211</v>
      </c>
      <c r="B4699" s="3">
        <f>_xlfn.XLOOKUP(A4699,[3]!Table13456[No заказа],[3]!Table13456[Дата
отправки],"",0,1)</f>
        <v>45666</v>
      </c>
      <c r="C4699" s="3"/>
      <c r="D4699" s="3"/>
      <c r="F4699" s="5">
        <f>_xlfn.XLOOKUP(A4699,[3]!Table13456[No заказа],[3]!Table13456[Количество],"",0,1)</f>
        <v>1</v>
      </c>
      <c r="G4699" s="5">
        <f>_xlfn.XLOOKUP(A4699,[3]!Table13456[No заказа],[3]!Table13456[Цена],"",0,1)</f>
        <v>8479</v>
      </c>
      <c r="H4699" s="2" t="str">
        <f>M01_SETTINGS!$F$2</f>
        <v>KASPI</v>
      </c>
    </row>
    <row r="4700" spans="1:8" x14ac:dyDescent="0.35">
      <c r="A4700" s="2">
        <v>477208852</v>
      </c>
      <c r="B4700" s="3">
        <f>_xlfn.XLOOKUP(A4700,[3]!Table13456[No заказа],[3]!Table13456[Дата
отправки],"",0,1)</f>
        <v>45666</v>
      </c>
      <c r="C4700" s="3"/>
      <c r="D4700" s="3"/>
      <c r="F4700" s="5">
        <f>_xlfn.XLOOKUP(A4700,[3]!Table13456[No заказа],[3]!Table13456[Количество],"",0,1)</f>
        <v>1</v>
      </c>
      <c r="G4700" s="5">
        <f>_xlfn.XLOOKUP(A4700,[3]!Table13456[No заказа],[3]!Table13456[Цена],"",0,1)</f>
        <v>6396</v>
      </c>
      <c r="H4700" s="2" t="str">
        <f>M01_SETTINGS!$F$2</f>
        <v>KASPI</v>
      </c>
    </row>
    <row r="4701" spans="1:8" x14ac:dyDescent="0.35">
      <c r="A4701" s="2">
        <v>477271142</v>
      </c>
      <c r="B4701" s="3">
        <f>_xlfn.XLOOKUP(A4701,[3]!Table13456[No заказа],[3]!Table13456[Дата
отправки],"",0,1)</f>
        <v>45666</v>
      </c>
      <c r="C4701" s="3"/>
      <c r="D4701" s="3"/>
      <c r="F4701" s="5">
        <f>_xlfn.XLOOKUP(A4701,[3]!Table13456[No заказа],[3]!Table13456[Количество],"",0,1)</f>
        <v>1</v>
      </c>
      <c r="G4701" s="5">
        <f>_xlfn.XLOOKUP(A4701,[3]!Table13456[No заказа],[3]!Table13456[Цена],"",0,1)</f>
        <v>17990</v>
      </c>
      <c r="H4701" s="2" t="str">
        <f>M01_SETTINGS!$F$2</f>
        <v>KASPI</v>
      </c>
    </row>
    <row r="4702" spans="1:8" x14ac:dyDescent="0.35">
      <c r="A4702" s="2">
        <v>476571359</v>
      </c>
      <c r="B4702" s="3">
        <f>_xlfn.XLOOKUP(A4702,[3]!Table13456[No заказа],[3]!Table13456[Дата
отправки],"",0,1)</f>
        <v>45665</v>
      </c>
      <c r="C4702" s="3"/>
      <c r="D4702" s="3"/>
      <c r="F4702" s="5">
        <f>_xlfn.XLOOKUP(A4702,[3]!Table13456[No заказа],[3]!Table13456[Количество],"",0,1)</f>
        <v>1</v>
      </c>
      <c r="G4702" s="5">
        <f>_xlfn.XLOOKUP(A4702,[3]!Table13456[No заказа],[3]!Table13456[Цена],"",0,1)</f>
        <v>8480</v>
      </c>
      <c r="H4702" s="2" t="str">
        <f>M01_SETTINGS!$F$2</f>
        <v>KASPI</v>
      </c>
    </row>
    <row r="4703" spans="1:8" x14ac:dyDescent="0.35">
      <c r="A4703" s="2">
        <v>476842135</v>
      </c>
      <c r="B4703" s="3">
        <f>_xlfn.XLOOKUP(A4703,[3]!Table13456[No заказа],[3]!Table13456[Дата
отправки],"",0,1)</f>
        <v>45665</v>
      </c>
      <c r="C4703" s="3"/>
      <c r="D4703" s="3"/>
      <c r="F4703" s="5">
        <f>_xlfn.XLOOKUP(A4703,[3]!Table13456[No заказа],[3]!Table13456[Количество],"",0,1)</f>
        <v>1</v>
      </c>
      <c r="G4703" s="5">
        <f>_xlfn.XLOOKUP(A4703,[3]!Table13456[No заказа],[3]!Table13456[Цена],"",0,1)</f>
        <v>8520</v>
      </c>
      <c r="H4703" s="2" t="str">
        <f>M01_SETTINGS!$F$2</f>
        <v>KASPI</v>
      </c>
    </row>
    <row r="4704" spans="1:8" x14ac:dyDescent="0.35">
      <c r="A4704" s="2">
        <v>476514512</v>
      </c>
      <c r="B4704" s="3">
        <f>_xlfn.XLOOKUP(A4704,[3]!Table13456[No заказа],[3]!Table13456[Дата
отправки],"",0,1)</f>
        <v>45665</v>
      </c>
      <c r="C4704" s="3"/>
      <c r="D4704" s="3"/>
      <c r="F4704" s="5">
        <f>_xlfn.XLOOKUP(A4704,[3]!Table13456[No заказа],[3]!Table13456[Количество],"",0,1)</f>
        <v>1</v>
      </c>
      <c r="G4704" s="5">
        <f>_xlfn.XLOOKUP(A4704,[3]!Table13456[No заказа],[3]!Table13456[Цена],"",0,1)</f>
        <v>8968</v>
      </c>
      <c r="H4704" s="2" t="str">
        <f>M01_SETTINGS!$F$2</f>
        <v>KASPI</v>
      </c>
    </row>
    <row r="4705" spans="1:8" x14ac:dyDescent="0.35">
      <c r="A4705" s="2">
        <v>476859928</v>
      </c>
      <c r="B4705" s="3">
        <f>_xlfn.XLOOKUP(A4705,[3]!Table13456[No заказа],[3]!Table13456[Дата
отправки],"",0,1)</f>
        <v>45665</v>
      </c>
      <c r="C4705" s="3"/>
      <c r="D4705" s="3"/>
      <c r="F4705" s="5">
        <f>_xlfn.XLOOKUP(A4705,[3]!Table13456[No заказа],[3]!Table13456[Количество],"",0,1)</f>
        <v>1</v>
      </c>
      <c r="G4705" s="5">
        <f>_xlfn.XLOOKUP(A4705,[3]!Table13456[No заказа],[3]!Table13456[Цена],"",0,1)</f>
        <v>9000</v>
      </c>
      <c r="H4705" s="2" t="str">
        <f>M01_SETTINGS!$F$2</f>
        <v>KASPI</v>
      </c>
    </row>
    <row r="4706" spans="1:8" x14ac:dyDescent="0.35">
      <c r="A4706" s="2">
        <v>476683815</v>
      </c>
      <c r="B4706" s="3">
        <f>_xlfn.XLOOKUP(A4706,[3]!Table13456[No заказа],[3]!Table13456[Дата
отправки],"",0,1)</f>
        <v>45665</v>
      </c>
      <c r="C4706" s="3"/>
      <c r="D4706" s="3"/>
      <c r="F4706" s="5">
        <f>_xlfn.XLOOKUP(A4706,[3]!Table13456[No заказа],[3]!Table13456[Количество],"",0,1)</f>
        <v>1</v>
      </c>
      <c r="G4706" s="5">
        <f>_xlfn.XLOOKUP(A4706,[3]!Table13456[No заказа],[3]!Table13456[Цена],"",0,1)</f>
        <v>9000</v>
      </c>
      <c r="H4706" s="2" t="str">
        <f>M01_SETTINGS!$F$2</f>
        <v>KASPI</v>
      </c>
    </row>
    <row r="4707" spans="1:8" x14ac:dyDescent="0.35">
      <c r="A4707" s="2">
        <v>476886929</v>
      </c>
      <c r="B4707" s="3">
        <f>_xlfn.XLOOKUP(A4707,[3]!Table13456[No заказа],[3]!Table13456[Дата
отправки],"",0,1)</f>
        <v>45665</v>
      </c>
      <c r="C4707" s="3"/>
      <c r="D4707" s="3"/>
      <c r="F4707" s="5">
        <f>_xlfn.XLOOKUP(A4707,[3]!Table13456[No заказа],[3]!Table13456[Количество],"",0,1)</f>
        <v>1</v>
      </c>
      <c r="G4707" s="5">
        <f>_xlfn.XLOOKUP(A4707,[3]!Table13456[No заказа],[3]!Table13456[Цена],"",0,1)</f>
        <v>8969</v>
      </c>
      <c r="H4707" s="2" t="str">
        <f>M01_SETTINGS!$F$2</f>
        <v>KASPI</v>
      </c>
    </row>
    <row r="4708" spans="1:8" x14ac:dyDescent="0.35">
      <c r="A4708" s="2">
        <v>476956866</v>
      </c>
      <c r="B4708" s="3">
        <f>_xlfn.XLOOKUP(A4708,[3]!Table13456[No заказа],[3]!Table13456[Дата
отправки],"",0,1)</f>
        <v>45665</v>
      </c>
      <c r="C4708" s="3"/>
      <c r="D4708" s="3"/>
      <c r="F4708" s="5">
        <f>_xlfn.XLOOKUP(A4708,[3]!Table13456[No заказа],[3]!Table13456[Количество],"",0,1)</f>
        <v>1</v>
      </c>
      <c r="G4708" s="5">
        <f>_xlfn.XLOOKUP(A4708,[3]!Table13456[No заказа],[3]!Table13456[Цена],"",0,1)</f>
        <v>8898</v>
      </c>
      <c r="H4708" s="2" t="str">
        <f>M01_SETTINGS!$F$2</f>
        <v>KASPI</v>
      </c>
    </row>
    <row r="4709" spans="1:8" x14ac:dyDescent="0.35">
      <c r="A4709" s="2">
        <v>476724954</v>
      </c>
      <c r="B4709" s="3">
        <f>_xlfn.XLOOKUP(A4709,[3]!Table13456[No заказа],[3]!Table13456[Дата
отправки],"",0,1)</f>
        <v>45665</v>
      </c>
      <c r="C4709" s="3"/>
      <c r="D4709" s="3"/>
      <c r="F4709" s="5">
        <f>_xlfn.XLOOKUP(A4709,[3]!Table13456[No заказа],[3]!Table13456[Количество],"",0,1)</f>
        <v>1</v>
      </c>
      <c r="G4709" s="5">
        <f>_xlfn.XLOOKUP(A4709,[3]!Table13456[No заказа],[3]!Table13456[Цена],"",0,1)</f>
        <v>8480</v>
      </c>
      <c r="H4709" s="2" t="str">
        <f>M01_SETTINGS!$F$2</f>
        <v>KASPI</v>
      </c>
    </row>
    <row r="4710" spans="1:8" x14ac:dyDescent="0.35">
      <c r="A4710" s="2">
        <v>476766432</v>
      </c>
      <c r="B4710" s="3">
        <f>_xlfn.XLOOKUP(A4710,[3]!Table13456[No заказа],[3]!Table13456[Дата
отправки],"",0,1)</f>
        <v>45665</v>
      </c>
      <c r="C4710" s="3"/>
      <c r="D4710" s="3"/>
      <c r="F4710" s="5">
        <f>_xlfn.XLOOKUP(A4710,[3]!Table13456[No заказа],[3]!Table13456[Количество],"",0,1)</f>
        <v>1</v>
      </c>
      <c r="G4710" s="5">
        <f>_xlfn.XLOOKUP(A4710,[3]!Table13456[No заказа],[3]!Table13456[Цена],"",0,1)</f>
        <v>8699</v>
      </c>
      <c r="H4710" s="2" t="str">
        <f>M01_SETTINGS!$F$2</f>
        <v>KASPI</v>
      </c>
    </row>
    <row r="4711" spans="1:8" x14ac:dyDescent="0.35">
      <c r="A4711" s="2">
        <v>476538750</v>
      </c>
      <c r="B4711" s="3">
        <f>_xlfn.XLOOKUP(A4711,[3]!Table13456[No заказа],[3]!Table13456[Дата
отправки],"",0,1)</f>
        <v>45665</v>
      </c>
      <c r="C4711" s="3"/>
      <c r="D4711" s="3"/>
      <c r="F4711" s="5">
        <f>_xlfn.XLOOKUP(A4711,[3]!Table13456[No заказа],[3]!Table13456[Количество],"",0,1)</f>
        <v>1</v>
      </c>
      <c r="G4711" s="5">
        <f>_xlfn.XLOOKUP(A4711,[3]!Table13456[No заказа],[3]!Table13456[Цена],"",0,1)</f>
        <v>8935</v>
      </c>
      <c r="H4711" s="2" t="str">
        <f>M01_SETTINGS!$F$2</f>
        <v>KASPI</v>
      </c>
    </row>
    <row r="4712" spans="1:8" x14ac:dyDescent="0.35">
      <c r="A4712" s="2">
        <v>476560884</v>
      </c>
      <c r="B4712" s="3">
        <f>_xlfn.XLOOKUP(A4712,[3]!Table13456[No заказа],[3]!Table13456[Дата
отправки],"",0,1)</f>
        <v>45665</v>
      </c>
      <c r="C4712" s="3"/>
      <c r="D4712" s="3"/>
      <c r="F4712" s="5">
        <f>_xlfn.XLOOKUP(A4712,[3]!Table13456[No заказа],[3]!Table13456[Количество],"",0,1)</f>
        <v>1</v>
      </c>
      <c r="G4712" s="5">
        <f>_xlfn.XLOOKUP(A4712,[3]!Table13456[No заказа],[3]!Table13456[Цена],"",0,1)</f>
        <v>8480</v>
      </c>
      <c r="H4712" s="2" t="str">
        <f>M01_SETTINGS!$F$2</f>
        <v>KASPI</v>
      </c>
    </row>
    <row r="4713" spans="1:8" x14ac:dyDescent="0.35">
      <c r="A4713" s="2">
        <v>476567437</v>
      </c>
      <c r="B4713" s="3">
        <f>_xlfn.XLOOKUP(A4713,[3]!Table13456[No заказа],[3]!Table13456[Дата
отправки],"",0,1)</f>
        <v>45665</v>
      </c>
      <c r="C4713" s="3"/>
      <c r="D4713" s="3"/>
      <c r="F4713" s="5">
        <f>_xlfn.XLOOKUP(A4713,[3]!Table13456[No заказа],[3]!Table13456[Количество],"",0,1)</f>
        <v>1</v>
      </c>
      <c r="G4713" s="5">
        <f>_xlfn.XLOOKUP(A4713,[3]!Table13456[No заказа],[3]!Table13456[Цена],"",0,1)</f>
        <v>8480</v>
      </c>
      <c r="H4713" s="2" t="str">
        <f>M01_SETTINGS!$F$2</f>
        <v>KASPI</v>
      </c>
    </row>
    <row r="4714" spans="1:8" x14ac:dyDescent="0.35">
      <c r="A4714" s="2">
        <v>476753035</v>
      </c>
      <c r="B4714" s="3">
        <f>_xlfn.XLOOKUP(A4714,[3]!Table13456[No заказа],[3]!Table13456[Дата
отправки],"",0,1)</f>
        <v>45665</v>
      </c>
      <c r="C4714" s="3"/>
      <c r="D4714" s="3"/>
      <c r="F4714" s="5">
        <f>_xlfn.XLOOKUP(A4714,[3]!Table13456[No заказа],[3]!Table13456[Количество],"",0,1)</f>
        <v>1</v>
      </c>
      <c r="G4714" s="5">
        <f>_xlfn.XLOOKUP(A4714,[3]!Table13456[No заказа],[3]!Table13456[Цена],"",0,1)</f>
        <v>8599</v>
      </c>
      <c r="H4714" s="2" t="str">
        <f>M01_SETTINGS!$F$2</f>
        <v>KASPI</v>
      </c>
    </row>
    <row r="4715" spans="1:8" x14ac:dyDescent="0.35">
      <c r="A4715" s="2">
        <v>476726777</v>
      </c>
      <c r="B4715" s="3">
        <f>_xlfn.XLOOKUP(A4715,[3]!Table13456[No заказа],[3]!Table13456[Дата
отправки],"",0,1)</f>
        <v>45665</v>
      </c>
      <c r="C4715" s="3"/>
      <c r="D4715" s="3"/>
      <c r="F4715" s="5">
        <f>_xlfn.XLOOKUP(A4715,[3]!Table13456[No заказа],[3]!Table13456[Количество],"",0,1)</f>
        <v>1</v>
      </c>
      <c r="G4715" s="5">
        <f>_xlfn.XLOOKUP(A4715,[3]!Table13456[No заказа],[3]!Table13456[Цена],"",0,1)</f>
        <v>9000</v>
      </c>
      <c r="H4715" s="2" t="str">
        <f>M01_SETTINGS!$F$2</f>
        <v>KASPI</v>
      </c>
    </row>
    <row r="4716" spans="1:8" x14ac:dyDescent="0.35">
      <c r="A4716" s="2">
        <v>476643753</v>
      </c>
      <c r="B4716" s="3">
        <f>_xlfn.XLOOKUP(A4716,[3]!Table13456[No заказа],[3]!Table13456[Дата
отправки],"",0,1)</f>
        <v>45665</v>
      </c>
      <c r="C4716" s="3"/>
      <c r="D4716" s="3"/>
      <c r="F4716" s="5">
        <f>_xlfn.XLOOKUP(A4716,[3]!Table13456[No заказа],[3]!Table13456[Количество],"",0,1)</f>
        <v>1</v>
      </c>
      <c r="G4716" s="5">
        <f>_xlfn.XLOOKUP(A4716,[3]!Table13456[No заказа],[3]!Table13456[Цена],"",0,1)</f>
        <v>8954</v>
      </c>
      <c r="H4716" s="2" t="str">
        <f>M01_SETTINGS!$F$2</f>
        <v>KASPI</v>
      </c>
    </row>
    <row r="4717" spans="1:8" x14ac:dyDescent="0.35">
      <c r="A4717" s="2">
        <v>476696316</v>
      </c>
      <c r="B4717" s="3">
        <f>_xlfn.XLOOKUP(A4717,[3]!Table13456[No заказа],[3]!Table13456[Дата
отправки],"",0,1)</f>
        <v>45665</v>
      </c>
      <c r="C4717" s="3"/>
      <c r="D4717" s="3"/>
      <c r="F4717" s="5">
        <f>_xlfn.XLOOKUP(A4717,[3]!Table13456[No заказа],[3]!Table13456[Количество],"",0,1)</f>
        <v>1</v>
      </c>
      <c r="G4717" s="5">
        <f>_xlfn.XLOOKUP(A4717,[3]!Table13456[No заказа],[3]!Table13456[Цена],"",0,1)</f>
        <v>8880</v>
      </c>
      <c r="H4717" s="2" t="str">
        <f>M01_SETTINGS!$F$2</f>
        <v>KASPI</v>
      </c>
    </row>
    <row r="4718" spans="1:8" x14ac:dyDescent="0.35">
      <c r="A4718" s="2">
        <v>476788412</v>
      </c>
      <c r="B4718" s="3">
        <f>_xlfn.XLOOKUP(A4718,[3]!Table13456[No заказа],[3]!Table13456[Дата
отправки],"",0,1)</f>
        <v>45665</v>
      </c>
      <c r="C4718" s="3"/>
      <c r="D4718" s="3"/>
      <c r="F4718" s="5">
        <f>_xlfn.XLOOKUP(A4718,[3]!Table13456[No заказа],[3]!Table13456[Количество],"",0,1)</f>
        <v>1</v>
      </c>
      <c r="G4718" s="5">
        <f>_xlfn.XLOOKUP(A4718,[3]!Table13456[No заказа],[3]!Table13456[Цена],"",0,1)</f>
        <v>8480</v>
      </c>
      <c r="H4718" s="2" t="str">
        <f>M01_SETTINGS!$F$2</f>
        <v>KASPI</v>
      </c>
    </row>
    <row r="4719" spans="1:8" x14ac:dyDescent="0.35">
      <c r="A4719" s="2">
        <v>476694384</v>
      </c>
      <c r="B4719" s="3">
        <f>_xlfn.XLOOKUP(A4719,[3]!Table13456[No заказа],[3]!Table13456[Дата
отправки],"",0,1)</f>
        <v>45665</v>
      </c>
      <c r="C4719" s="3"/>
      <c r="D4719" s="3"/>
      <c r="F4719" s="5">
        <f>_xlfn.XLOOKUP(A4719,[3]!Table13456[No заказа],[3]!Table13456[Количество],"",0,1)</f>
        <v>1</v>
      </c>
      <c r="G4719" s="5">
        <f>_xlfn.XLOOKUP(A4719,[3]!Table13456[No заказа],[3]!Table13456[Цена],"",0,1)</f>
        <v>10000</v>
      </c>
      <c r="H4719" s="2" t="str">
        <f>M01_SETTINGS!$F$2</f>
        <v>KASPI</v>
      </c>
    </row>
    <row r="4720" spans="1:8" x14ac:dyDescent="0.35">
      <c r="A4720" s="2">
        <v>476827638</v>
      </c>
      <c r="B4720" s="3">
        <f>_xlfn.XLOOKUP(A4720,[3]!Table13456[No заказа],[3]!Table13456[Дата
отправки],"",0,1)</f>
        <v>45665</v>
      </c>
      <c r="C4720" s="3"/>
      <c r="D4720" s="3"/>
      <c r="F4720" s="5">
        <f>_xlfn.XLOOKUP(A4720,[3]!Table13456[No заказа],[3]!Table13456[Количество],"",0,1)</f>
        <v>1</v>
      </c>
      <c r="G4720" s="5">
        <f>_xlfn.XLOOKUP(A4720,[3]!Table13456[No заказа],[3]!Table13456[Цена],"",0,1)</f>
        <v>8480</v>
      </c>
      <c r="H4720" s="2" t="str">
        <f>M01_SETTINGS!$F$2</f>
        <v>KASPI</v>
      </c>
    </row>
    <row r="4721" spans="1:8" x14ac:dyDescent="0.35">
      <c r="A4721" s="2">
        <v>476886569</v>
      </c>
      <c r="B4721" s="3">
        <f>_xlfn.XLOOKUP(A4721,[3]!Table13456[No заказа],[3]!Table13456[Дата
отправки],"",0,1)</f>
        <v>45665</v>
      </c>
      <c r="C4721" s="3"/>
      <c r="D4721" s="3"/>
      <c r="F4721" s="5">
        <f>_xlfn.XLOOKUP(A4721,[3]!Table13456[No заказа],[3]!Table13456[Количество],"",0,1)</f>
        <v>1</v>
      </c>
      <c r="G4721" s="5">
        <f>_xlfn.XLOOKUP(A4721,[3]!Table13456[No заказа],[3]!Table13456[Цена],"",0,1)</f>
        <v>8909</v>
      </c>
      <c r="H4721" s="2" t="str">
        <f>M01_SETTINGS!$F$2</f>
        <v>KASPI</v>
      </c>
    </row>
    <row r="4722" spans="1:8" x14ac:dyDescent="0.35">
      <c r="A4722" s="2">
        <v>476936579</v>
      </c>
      <c r="B4722" s="3">
        <f>_xlfn.XLOOKUP(A4722,[3]!Table13456[No заказа],[3]!Table13456[Дата
отправки],"",0,1)</f>
        <v>45665</v>
      </c>
      <c r="C4722" s="3"/>
      <c r="D4722" s="3"/>
      <c r="F4722" s="5">
        <f>_xlfn.XLOOKUP(A4722,[3]!Table13456[No заказа],[3]!Table13456[Количество],"",0,1)</f>
        <v>1</v>
      </c>
      <c r="G4722" s="5">
        <f>_xlfn.XLOOKUP(A4722,[3]!Table13456[No заказа],[3]!Table13456[Цена],"",0,1)</f>
        <v>8590</v>
      </c>
      <c r="H4722" s="2" t="str">
        <f>M01_SETTINGS!$F$2</f>
        <v>KASPI</v>
      </c>
    </row>
    <row r="4723" spans="1:8" x14ac:dyDescent="0.35">
      <c r="A4723" s="2">
        <v>476682575</v>
      </c>
      <c r="B4723" s="3">
        <f>_xlfn.XLOOKUP(A4723,[3]!Table13456[No заказа],[3]!Table13456[Дата
отправки],"",0,1)</f>
        <v>45665</v>
      </c>
      <c r="C4723" s="3"/>
      <c r="D4723" s="3"/>
      <c r="F4723" s="5">
        <f>_xlfn.XLOOKUP(A4723,[3]!Table13456[No заказа],[3]!Table13456[Количество],"",0,1)</f>
        <v>1</v>
      </c>
      <c r="G4723" s="5">
        <f>_xlfn.XLOOKUP(A4723,[3]!Table13456[No заказа],[3]!Table13456[Цена],"",0,1)</f>
        <v>8999</v>
      </c>
      <c r="H4723" s="2" t="str">
        <f>M01_SETTINGS!$F$2</f>
        <v>KASPI</v>
      </c>
    </row>
    <row r="4724" spans="1:8" x14ac:dyDescent="0.35">
      <c r="A4724" s="2">
        <v>476652564</v>
      </c>
      <c r="B4724" s="3">
        <f>_xlfn.XLOOKUP(A4724,[3]!Table13456[No заказа],[3]!Table13456[Дата
отправки],"",0,1)</f>
        <v>45665</v>
      </c>
      <c r="C4724" s="3"/>
      <c r="D4724" s="3"/>
      <c r="F4724" s="5">
        <f>_xlfn.XLOOKUP(A4724,[3]!Table13456[No заказа],[3]!Table13456[Количество],"",0,1)</f>
        <v>1</v>
      </c>
      <c r="G4724" s="5">
        <f>_xlfn.XLOOKUP(A4724,[3]!Table13456[No заказа],[3]!Table13456[Цена],"",0,1)</f>
        <v>8558</v>
      </c>
      <c r="H4724" s="2" t="str">
        <f>M01_SETTINGS!$F$2</f>
        <v>KASPI</v>
      </c>
    </row>
    <row r="4725" spans="1:8" x14ac:dyDescent="0.35">
      <c r="A4725" s="2">
        <v>476634313</v>
      </c>
      <c r="B4725" s="3">
        <f>_xlfn.XLOOKUP(A4725,[3]!Table13456[No заказа],[3]!Table13456[Дата
отправки],"",0,1)</f>
        <v>45665</v>
      </c>
      <c r="C4725" s="3"/>
      <c r="D4725" s="3"/>
      <c r="F4725" s="5">
        <f>_xlfn.XLOOKUP(A4725,[3]!Table13456[No заказа],[3]!Table13456[Количество],"",0,1)</f>
        <v>1</v>
      </c>
      <c r="G4725" s="5">
        <f>_xlfn.XLOOKUP(A4725,[3]!Table13456[No заказа],[3]!Table13456[Цена],"",0,1)</f>
        <v>8480</v>
      </c>
      <c r="H4725" s="2" t="str">
        <f>M01_SETTINGS!$F$2</f>
        <v>KASPI</v>
      </c>
    </row>
    <row r="4726" spans="1:8" x14ac:dyDescent="0.35">
      <c r="A4726" s="2">
        <v>476605768</v>
      </c>
      <c r="B4726" s="3">
        <f>_xlfn.XLOOKUP(A4726,[3]!Table13456[No заказа],[3]!Table13456[Дата
отправки],"",0,1)</f>
        <v>45665</v>
      </c>
      <c r="C4726" s="3"/>
      <c r="D4726" s="3"/>
      <c r="F4726" s="5">
        <f>_xlfn.XLOOKUP(A4726,[3]!Table13456[No заказа],[3]!Table13456[Количество],"",0,1)</f>
        <v>1</v>
      </c>
      <c r="G4726" s="5">
        <f>_xlfn.XLOOKUP(A4726,[3]!Table13456[No заказа],[3]!Table13456[Цена],"",0,1)</f>
        <v>8900</v>
      </c>
      <c r="H4726" s="2" t="str">
        <f>M01_SETTINGS!$F$2</f>
        <v>KASPI</v>
      </c>
    </row>
    <row r="4727" spans="1:8" x14ac:dyDescent="0.35">
      <c r="A4727" s="2">
        <v>476890899</v>
      </c>
      <c r="B4727" s="3">
        <f>_xlfn.XLOOKUP(A4727,[3]!Table13456[No заказа],[3]!Table13456[Дата
отправки],"",0,1)</f>
        <v>45665</v>
      </c>
      <c r="C4727" s="3"/>
      <c r="D4727" s="3"/>
      <c r="F4727" s="5">
        <f>_xlfn.XLOOKUP(A4727,[3]!Table13456[No заказа],[3]!Table13456[Количество],"",0,1)</f>
        <v>1</v>
      </c>
      <c r="G4727" s="5">
        <f>_xlfn.XLOOKUP(A4727,[3]!Table13456[No заказа],[3]!Table13456[Цена],"",0,1)</f>
        <v>8480</v>
      </c>
      <c r="H4727" s="2" t="str">
        <f>M01_SETTINGS!$F$2</f>
        <v>KASPI</v>
      </c>
    </row>
    <row r="4728" spans="1:8" x14ac:dyDescent="0.35">
      <c r="A4728" s="2">
        <v>476985623</v>
      </c>
      <c r="B4728" s="3">
        <f>_xlfn.XLOOKUP(A4728,[3]!Table13456[No заказа],[3]!Table13456[Дата
отправки],"",0,1)</f>
        <v>45665</v>
      </c>
      <c r="C4728" s="3"/>
      <c r="D4728" s="3"/>
      <c r="F4728" s="5">
        <f>_xlfn.XLOOKUP(A4728,[3]!Table13456[No заказа],[3]!Table13456[Количество],"",0,1)</f>
        <v>1</v>
      </c>
      <c r="G4728" s="5">
        <f>_xlfn.XLOOKUP(A4728,[3]!Table13456[No заказа],[3]!Table13456[Цена],"",0,1)</f>
        <v>14990</v>
      </c>
      <c r="H4728" s="2" t="str">
        <f>M01_SETTINGS!$F$2</f>
        <v>KASPI</v>
      </c>
    </row>
    <row r="4729" spans="1:8" x14ac:dyDescent="0.35">
      <c r="A4729" s="2">
        <v>476760625</v>
      </c>
      <c r="B4729" s="3">
        <f>_xlfn.XLOOKUP(A4729,[3]!Table13456[No заказа],[3]!Table13456[Дата
отправки],"",0,1)</f>
        <v>45665</v>
      </c>
      <c r="C4729" s="3"/>
      <c r="D4729" s="3"/>
      <c r="F4729" s="5">
        <f>_xlfn.XLOOKUP(A4729,[3]!Table13456[No заказа],[3]!Table13456[Количество],"",0,1)</f>
        <v>1</v>
      </c>
      <c r="G4729" s="5">
        <f>_xlfn.XLOOKUP(A4729,[3]!Table13456[No заказа],[3]!Table13456[Цена],"",0,1)</f>
        <v>8957</v>
      </c>
      <c r="H4729" s="2" t="str">
        <f>M01_SETTINGS!$F$2</f>
        <v>KASPI</v>
      </c>
    </row>
    <row r="4730" spans="1:8" x14ac:dyDescent="0.35">
      <c r="A4730" s="2">
        <v>476874116</v>
      </c>
      <c r="B4730" s="3">
        <f>_xlfn.XLOOKUP(A4730,[3]!Table13456[No заказа],[3]!Table13456[Дата
отправки],"",0,1)</f>
        <v>45665</v>
      </c>
      <c r="C4730" s="3"/>
      <c r="D4730" s="3"/>
      <c r="F4730" s="5">
        <f>_xlfn.XLOOKUP(A4730,[3]!Table13456[No заказа],[3]!Table13456[Количество],"",0,1)</f>
        <v>1</v>
      </c>
      <c r="G4730" s="5">
        <f>_xlfn.XLOOKUP(A4730,[3]!Table13456[No заказа],[3]!Table13456[Цена],"",0,1)</f>
        <v>8900</v>
      </c>
      <c r="H4730" s="2" t="str">
        <f>M01_SETTINGS!$F$2</f>
        <v>KASPI</v>
      </c>
    </row>
    <row r="4731" spans="1:8" x14ac:dyDescent="0.35">
      <c r="A4731" s="2">
        <v>476888103</v>
      </c>
      <c r="B4731" s="3">
        <f>_xlfn.XLOOKUP(A4731,[3]!Table13456[No заказа],[3]!Table13456[Дата
отправки],"",0,1)</f>
        <v>45665</v>
      </c>
      <c r="C4731" s="3"/>
      <c r="D4731" s="3"/>
      <c r="F4731" s="5">
        <f>_xlfn.XLOOKUP(A4731,[3]!Table13456[No заказа],[3]!Table13456[Количество],"",0,1)</f>
        <v>1</v>
      </c>
      <c r="G4731" s="5">
        <f>_xlfn.XLOOKUP(A4731,[3]!Table13456[No заказа],[3]!Table13456[Цена],"",0,1)</f>
        <v>9000</v>
      </c>
      <c r="H4731" s="2" t="str">
        <f>M01_SETTINGS!$F$2</f>
        <v>KASPI</v>
      </c>
    </row>
    <row r="4732" spans="1:8" x14ac:dyDescent="0.35">
      <c r="A4732" s="2">
        <v>476877320</v>
      </c>
      <c r="B4732" s="3">
        <f>_xlfn.XLOOKUP(A4732,[3]!Table13456[No заказа],[3]!Table13456[Дата
отправки],"",0,1)</f>
        <v>45665</v>
      </c>
      <c r="C4732" s="3"/>
      <c r="D4732" s="3"/>
      <c r="F4732" s="5">
        <f>_xlfn.XLOOKUP(A4732,[3]!Table13456[No заказа],[3]!Table13456[Количество],"",0,1)</f>
        <v>1</v>
      </c>
      <c r="G4732" s="5">
        <f>_xlfn.XLOOKUP(A4732,[3]!Table13456[No заказа],[3]!Table13456[Цена],"",0,1)</f>
        <v>8900</v>
      </c>
      <c r="H4732" s="2" t="str">
        <f>M01_SETTINGS!$F$2</f>
        <v>KASPI</v>
      </c>
    </row>
    <row r="4733" spans="1:8" x14ac:dyDescent="0.35">
      <c r="A4733" s="2">
        <v>476826027</v>
      </c>
      <c r="B4733" s="3">
        <f>_xlfn.XLOOKUP(A4733,[3]!Table13456[No заказа],[3]!Table13456[Дата
отправки],"",0,1)</f>
        <v>45665</v>
      </c>
      <c r="C4733" s="3"/>
      <c r="D4733" s="3"/>
      <c r="F4733" s="5">
        <f>_xlfn.XLOOKUP(A4733,[3]!Table13456[No заказа],[3]!Table13456[Количество],"",0,1)</f>
        <v>1</v>
      </c>
      <c r="G4733" s="5">
        <f>_xlfn.XLOOKUP(A4733,[3]!Table13456[No заказа],[3]!Table13456[Цена],"",0,1)</f>
        <v>14990</v>
      </c>
      <c r="H4733" s="2" t="str">
        <f>M01_SETTINGS!$F$2</f>
        <v>KASPI</v>
      </c>
    </row>
    <row r="4734" spans="1:8" x14ac:dyDescent="0.35">
      <c r="A4734" s="2">
        <v>476565250</v>
      </c>
      <c r="B4734" s="3">
        <f>_xlfn.XLOOKUP(A4734,[3]!Table13456[No заказа],[3]!Table13456[Дата
отправки],"",0,1)</f>
        <v>45665</v>
      </c>
      <c r="C4734" s="3"/>
      <c r="D4734" s="3"/>
      <c r="F4734" s="5">
        <f>_xlfn.XLOOKUP(A4734,[3]!Table13456[No заказа],[3]!Table13456[Количество],"",0,1)</f>
        <v>1</v>
      </c>
      <c r="G4734" s="5">
        <f>_xlfn.XLOOKUP(A4734,[3]!Table13456[No заказа],[3]!Table13456[Цена],"",0,1)</f>
        <v>14990</v>
      </c>
      <c r="H4734" s="2" t="str">
        <f>M01_SETTINGS!$F$2</f>
        <v>KASPI</v>
      </c>
    </row>
    <row r="4735" spans="1:8" x14ac:dyDescent="0.35">
      <c r="A4735" s="2">
        <v>476758565</v>
      </c>
      <c r="B4735" s="3">
        <f>_xlfn.XLOOKUP(A4735,[3]!Table13456[No заказа],[3]!Table13456[Дата
отправки],"",0,1)</f>
        <v>45665</v>
      </c>
      <c r="C4735" s="3"/>
      <c r="D4735" s="3"/>
      <c r="F4735" s="5">
        <f>_xlfn.XLOOKUP(A4735,[3]!Table13456[No заказа],[3]!Table13456[Количество],"",0,1)</f>
        <v>1</v>
      </c>
      <c r="G4735" s="5">
        <f>_xlfn.XLOOKUP(A4735,[3]!Table13456[No заказа],[3]!Table13456[Цена],"",0,1)</f>
        <v>8959</v>
      </c>
      <c r="H4735" s="2" t="str">
        <f>M01_SETTINGS!$F$2</f>
        <v>KASPI</v>
      </c>
    </row>
    <row r="4736" spans="1:8" x14ac:dyDescent="0.35">
      <c r="A4736" s="2">
        <v>476703750</v>
      </c>
      <c r="B4736" s="3">
        <f>_xlfn.XLOOKUP(A4736,[3]!Table13456[No заказа],[3]!Table13456[Дата
отправки],"",0,1)</f>
        <v>45665</v>
      </c>
      <c r="C4736" s="3"/>
      <c r="D4736" s="3"/>
      <c r="F4736" s="5">
        <f>_xlfn.XLOOKUP(A4736,[3]!Table13456[No заказа],[3]!Table13456[Количество],"",0,1)</f>
        <v>1</v>
      </c>
      <c r="G4736" s="5">
        <f>_xlfn.XLOOKUP(A4736,[3]!Table13456[No заказа],[3]!Table13456[Цена],"",0,1)</f>
        <v>8479</v>
      </c>
      <c r="H4736" s="2" t="str">
        <f>M01_SETTINGS!$F$2</f>
        <v>KASPI</v>
      </c>
    </row>
    <row r="4737" spans="1:8" x14ac:dyDescent="0.35">
      <c r="A4737" s="2">
        <v>476944586</v>
      </c>
      <c r="B4737" s="3">
        <f>_xlfn.XLOOKUP(A4737,[3]!Table13456[No заказа],[3]!Table13456[Дата
отправки],"",0,1)</f>
        <v>45665</v>
      </c>
      <c r="C4737" s="3"/>
      <c r="D4737" s="3"/>
      <c r="F4737" s="5">
        <f>_xlfn.XLOOKUP(A4737,[3]!Table13456[No заказа],[3]!Table13456[Количество],"",0,1)</f>
        <v>1</v>
      </c>
      <c r="G4737" s="5">
        <f>_xlfn.XLOOKUP(A4737,[3]!Table13456[No заказа],[3]!Table13456[Цена],"",0,1)</f>
        <v>9000</v>
      </c>
      <c r="H4737" s="2" t="str">
        <f>M01_SETTINGS!$F$2</f>
        <v>KASPI</v>
      </c>
    </row>
    <row r="4738" spans="1:8" x14ac:dyDescent="0.35">
      <c r="A4738" s="2">
        <v>476636241</v>
      </c>
      <c r="B4738" s="3">
        <f>_xlfn.XLOOKUP(A4738,[3]!Table13456[No заказа],[3]!Table13456[Дата
отправки],"",0,1)</f>
        <v>45665</v>
      </c>
      <c r="C4738" s="3"/>
      <c r="D4738" s="3"/>
      <c r="F4738" s="5">
        <f>_xlfn.XLOOKUP(A4738,[3]!Table13456[No заказа],[3]!Table13456[Количество],"",0,1)</f>
        <v>1</v>
      </c>
      <c r="G4738" s="5">
        <f>_xlfn.XLOOKUP(A4738,[3]!Table13456[No заказа],[3]!Table13456[Цена],"",0,1)</f>
        <v>10298</v>
      </c>
      <c r="H4738" s="2" t="str">
        <f>M01_SETTINGS!$F$2</f>
        <v>KASPI</v>
      </c>
    </row>
    <row r="4739" spans="1:8" x14ac:dyDescent="0.35">
      <c r="A4739" s="2">
        <v>476828216</v>
      </c>
      <c r="B4739" s="3">
        <f>_xlfn.XLOOKUP(A4739,[3]!Table13456[No заказа],[3]!Table13456[Дата
отправки],"",0,1)</f>
        <v>45665</v>
      </c>
      <c r="C4739" s="3"/>
      <c r="D4739" s="3"/>
      <c r="F4739" s="5">
        <f>_xlfn.XLOOKUP(A4739,[3]!Table13456[No заказа],[3]!Table13456[Количество],"",0,1)</f>
        <v>1</v>
      </c>
      <c r="G4739" s="5">
        <f>_xlfn.XLOOKUP(A4739,[3]!Table13456[No заказа],[3]!Table13456[Цена],"",0,1)</f>
        <v>9495</v>
      </c>
      <c r="H4739" s="2" t="str">
        <f>M01_SETTINGS!$F$2</f>
        <v>KASPI</v>
      </c>
    </row>
    <row r="4740" spans="1:8" x14ac:dyDescent="0.35">
      <c r="A4740" s="2">
        <v>476722347</v>
      </c>
      <c r="B4740" s="3">
        <f>_xlfn.XLOOKUP(A4740,[3]!Table13456[No заказа],[3]!Table13456[Дата
отправки],"",0,1)</f>
        <v>45665</v>
      </c>
      <c r="C4740" s="3"/>
      <c r="D4740" s="3"/>
      <c r="F4740" s="5">
        <f>_xlfn.XLOOKUP(A4740,[3]!Table13456[No заказа],[3]!Table13456[Количество],"",0,1)</f>
        <v>1</v>
      </c>
      <c r="G4740" s="5">
        <f>_xlfn.XLOOKUP(A4740,[3]!Table13456[No заказа],[3]!Table13456[Цена],"",0,1)</f>
        <v>8500</v>
      </c>
      <c r="H4740" s="2" t="str">
        <f>M01_SETTINGS!$F$2</f>
        <v>KASPI</v>
      </c>
    </row>
    <row r="4741" spans="1:8" x14ac:dyDescent="0.35">
      <c r="A4741" s="2">
        <v>476676357</v>
      </c>
      <c r="B4741" s="3">
        <f>_xlfn.XLOOKUP(A4741,[3]!Table13456[No заказа],[3]!Table13456[Дата
отправки],"",0,1)</f>
        <v>45665</v>
      </c>
      <c r="C4741" s="3"/>
      <c r="D4741" s="3"/>
      <c r="F4741" s="5">
        <f>_xlfn.XLOOKUP(A4741,[3]!Table13456[No заказа],[3]!Table13456[Количество],"",0,1)</f>
        <v>1</v>
      </c>
      <c r="G4741" s="5">
        <f>_xlfn.XLOOKUP(A4741,[3]!Table13456[No заказа],[3]!Table13456[Цена],"",0,1)</f>
        <v>9999</v>
      </c>
      <c r="H4741" s="2" t="str">
        <f>M01_SETTINGS!$F$2</f>
        <v>KASPI</v>
      </c>
    </row>
    <row r="4742" spans="1:8" x14ac:dyDescent="0.35">
      <c r="A4742" s="2">
        <v>473556102</v>
      </c>
      <c r="B4742" s="3">
        <f>_xlfn.XLOOKUP(A4742,[3]!Table13456[No заказа],[3]!Table13456[Дата
отправки],"",0,1)</f>
        <v>45664</v>
      </c>
      <c r="C4742" s="3"/>
      <c r="D4742" s="3"/>
      <c r="F4742" s="5">
        <f>_xlfn.XLOOKUP(A4742,[3]!Table13456[No заказа],[3]!Table13456[Количество],"",0,1)</f>
        <v>1</v>
      </c>
      <c r="G4742" s="5">
        <f>_xlfn.XLOOKUP(A4742,[3]!Table13456[No заказа],[3]!Table13456[Цена],"",0,1)</f>
        <v>8480</v>
      </c>
      <c r="H4742" s="2" t="str">
        <f>M01_SETTINGS!$F$2</f>
        <v>KASPI</v>
      </c>
    </row>
    <row r="4743" spans="1:8" x14ac:dyDescent="0.35">
      <c r="A4743" s="2">
        <v>476315361</v>
      </c>
      <c r="B4743" s="3">
        <f>_xlfn.XLOOKUP(A4743,[3]!Table13456[No заказа],[3]!Table13456[Дата
отправки],"",0,1)</f>
        <v>45664</v>
      </c>
      <c r="C4743" s="3"/>
      <c r="D4743" s="3"/>
      <c r="F4743" s="5">
        <f>_xlfn.XLOOKUP(A4743,[3]!Table13456[No заказа],[3]!Table13456[Количество],"",0,1)</f>
        <v>1</v>
      </c>
      <c r="G4743" s="5">
        <f>_xlfn.XLOOKUP(A4743,[3]!Table13456[No заказа],[3]!Table13456[Цена],"",0,1)</f>
        <v>9398</v>
      </c>
      <c r="H4743" s="2" t="str">
        <f>M01_SETTINGS!$F$2</f>
        <v>KASPI</v>
      </c>
    </row>
    <row r="4744" spans="1:8" x14ac:dyDescent="0.35">
      <c r="A4744" s="2">
        <v>476375237</v>
      </c>
      <c r="B4744" s="3">
        <f>_xlfn.XLOOKUP(A4744,[3]!Table13456[No заказа],[3]!Table13456[Дата
отправки],"",0,1)</f>
        <v>45664</v>
      </c>
      <c r="C4744" s="3"/>
      <c r="D4744" s="3"/>
      <c r="F4744" s="5">
        <f>_xlfn.XLOOKUP(A4744,[3]!Table13456[No заказа],[3]!Table13456[Количество],"",0,1)</f>
        <v>1</v>
      </c>
      <c r="G4744" s="5">
        <f>_xlfn.XLOOKUP(A4744,[3]!Table13456[No заказа],[3]!Table13456[Цена],"",0,1)</f>
        <v>8480</v>
      </c>
      <c r="H4744" s="2" t="str">
        <f>M01_SETTINGS!$F$2</f>
        <v>KASPI</v>
      </c>
    </row>
    <row r="4745" spans="1:8" x14ac:dyDescent="0.35">
      <c r="A4745" s="2">
        <v>476357802</v>
      </c>
      <c r="B4745" s="3">
        <f>_xlfn.XLOOKUP(A4745,[3]!Table13456[No заказа],[3]!Table13456[Дата
отправки],"",0,1)</f>
        <v>45664</v>
      </c>
      <c r="C4745" s="3"/>
      <c r="D4745" s="3"/>
      <c r="F4745" s="5">
        <f>_xlfn.XLOOKUP(A4745,[3]!Table13456[No заказа],[3]!Table13456[Количество],"",0,1)</f>
        <v>1</v>
      </c>
      <c r="G4745" s="5">
        <f>_xlfn.XLOOKUP(A4745,[3]!Table13456[No заказа],[3]!Table13456[Цена],"",0,1)</f>
        <v>8480</v>
      </c>
      <c r="H4745" s="2" t="str">
        <f>M01_SETTINGS!$F$2</f>
        <v>KASPI</v>
      </c>
    </row>
    <row r="4746" spans="1:8" x14ac:dyDescent="0.35">
      <c r="A4746" s="2">
        <v>474361036</v>
      </c>
      <c r="B4746" s="3">
        <f>_xlfn.XLOOKUP(A4746,[3]!Table13456[No заказа],[3]!Table13456[Дата
отправки],"",0,1)</f>
        <v>45664</v>
      </c>
      <c r="C4746" s="3"/>
      <c r="D4746" s="3"/>
      <c r="F4746" s="5">
        <f>_xlfn.XLOOKUP(A4746,[3]!Table13456[No заказа],[3]!Table13456[Количество],"",0,1)</f>
        <v>1</v>
      </c>
      <c r="G4746" s="5">
        <f>_xlfn.XLOOKUP(A4746,[3]!Table13456[No заказа],[3]!Table13456[Цена],"",0,1)</f>
        <v>9493</v>
      </c>
      <c r="H4746" s="2" t="str">
        <f>M01_SETTINGS!$F$2</f>
        <v>KASPI</v>
      </c>
    </row>
    <row r="4747" spans="1:8" x14ac:dyDescent="0.35">
      <c r="A4747" s="2">
        <v>476057683</v>
      </c>
      <c r="B4747" s="3">
        <f>_xlfn.XLOOKUP(A4747,[3]!Table13456[No заказа],[3]!Table13456[Дата
отправки],"",0,1)</f>
        <v>45664</v>
      </c>
      <c r="C4747" s="3"/>
      <c r="D4747" s="3"/>
      <c r="F4747" s="5">
        <f>_xlfn.XLOOKUP(A4747,[3]!Table13456[No заказа],[3]!Table13456[Количество],"",0,1)</f>
        <v>1</v>
      </c>
      <c r="G4747" s="5">
        <f>_xlfn.XLOOKUP(A4747,[3]!Table13456[No заказа],[3]!Table13456[Цена],"",0,1)</f>
        <v>9000</v>
      </c>
      <c r="H4747" s="2" t="str">
        <f>M01_SETTINGS!$F$2</f>
        <v>KASPI</v>
      </c>
    </row>
    <row r="4748" spans="1:8" x14ac:dyDescent="0.35">
      <c r="A4748" s="2">
        <v>475898673</v>
      </c>
      <c r="B4748" s="3">
        <f>_xlfn.XLOOKUP(A4748,[3]!Table13456[No заказа],[3]!Table13456[Дата
отправки],"",0,1)</f>
        <v>45664</v>
      </c>
      <c r="C4748" s="3"/>
      <c r="D4748" s="3"/>
      <c r="F4748" s="5">
        <f>_xlfn.XLOOKUP(A4748,[3]!Table13456[No заказа],[3]!Table13456[Количество],"",0,1)</f>
        <v>1</v>
      </c>
      <c r="G4748" s="5">
        <f>_xlfn.XLOOKUP(A4748,[3]!Table13456[No заказа],[3]!Table13456[Цена],"",0,1)</f>
        <v>9999</v>
      </c>
      <c r="H4748" s="2" t="str">
        <f>M01_SETTINGS!$F$2</f>
        <v>KASPI</v>
      </c>
    </row>
    <row r="4749" spans="1:8" x14ac:dyDescent="0.35">
      <c r="A4749" s="2">
        <v>475998688</v>
      </c>
      <c r="B4749" s="3">
        <f>_xlfn.XLOOKUP(A4749,[3]!Table13456[No заказа],[3]!Table13456[Дата
отправки],"",0,1)</f>
        <v>45664</v>
      </c>
      <c r="C4749" s="3"/>
      <c r="D4749" s="3"/>
      <c r="F4749" s="5">
        <f>_xlfn.XLOOKUP(A4749,[3]!Table13456[No заказа],[3]!Table13456[Количество],"",0,1)</f>
        <v>1</v>
      </c>
      <c r="G4749" s="5">
        <f>_xlfn.XLOOKUP(A4749,[3]!Table13456[No заказа],[3]!Table13456[Цена],"",0,1)</f>
        <v>8512</v>
      </c>
      <c r="H4749" s="2" t="str">
        <f>M01_SETTINGS!$F$2</f>
        <v>KASPI</v>
      </c>
    </row>
    <row r="4750" spans="1:8" x14ac:dyDescent="0.35">
      <c r="A4750" s="2">
        <v>473377985</v>
      </c>
      <c r="B4750" s="3">
        <f>_xlfn.XLOOKUP(A4750,[3]!Table13456[No заказа],[3]!Table13456[Дата
отправки],"",0,1)</f>
        <v>45664</v>
      </c>
      <c r="C4750" s="3"/>
      <c r="D4750" s="3"/>
      <c r="F4750" s="5">
        <f>_xlfn.XLOOKUP(A4750,[3]!Table13456[No заказа],[3]!Table13456[Количество],"",0,1)</f>
        <v>1</v>
      </c>
      <c r="G4750" s="5">
        <f>_xlfn.XLOOKUP(A4750,[3]!Table13456[No заказа],[3]!Table13456[Цена],"",0,1)</f>
        <v>8890</v>
      </c>
      <c r="H4750" s="2" t="str">
        <f>M01_SETTINGS!$F$2</f>
        <v>KASPI</v>
      </c>
    </row>
    <row r="4751" spans="1:8" x14ac:dyDescent="0.35">
      <c r="A4751" s="2">
        <v>475905997</v>
      </c>
      <c r="B4751" s="3">
        <f>_xlfn.XLOOKUP(A4751,[3]!Table13456[No заказа],[3]!Table13456[Дата
отправки],"",0,1)</f>
        <v>45664</v>
      </c>
      <c r="C4751" s="3"/>
      <c r="D4751" s="3"/>
      <c r="F4751" s="5">
        <f>_xlfn.XLOOKUP(A4751,[3]!Table13456[No заказа],[3]!Table13456[Количество],"",0,1)</f>
        <v>1</v>
      </c>
      <c r="G4751" s="5">
        <f>_xlfn.XLOOKUP(A4751,[3]!Table13456[No заказа],[3]!Table13456[Цена],"",0,1)</f>
        <v>9500</v>
      </c>
      <c r="H4751" s="2" t="str">
        <f>M01_SETTINGS!$F$2</f>
        <v>KASPI</v>
      </c>
    </row>
    <row r="4752" spans="1:8" x14ac:dyDescent="0.35">
      <c r="A4752" s="2">
        <v>476186439</v>
      </c>
      <c r="B4752" s="3">
        <f>_xlfn.XLOOKUP(A4752,[3]!Table13456[No заказа],[3]!Table13456[Дата
отправки],"",0,1)</f>
        <v>45664</v>
      </c>
      <c r="C4752" s="3"/>
      <c r="D4752" s="3"/>
      <c r="F4752" s="5">
        <f>_xlfn.XLOOKUP(A4752,[3]!Table13456[No заказа],[3]!Table13456[Количество],"",0,1)</f>
        <v>1</v>
      </c>
      <c r="G4752" s="5">
        <f>_xlfn.XLOOKUP(A4752,[3]!Table13456[No заказа],[3]!Table13456[Цена],"",0,1)</f>
        <v>8480</v>
      </c>
      <c r="H4752" s="2" t="str">
        <f>M01_SETTINGS!$F$2</f>
        <v>KASPI</v>
      </c>
    </row>
    <row r="4753" spans="1:8" x14ac:dyDescent="0.35">
      <c r="A4753" s="2">
        <v>476041770</v>
      </c>
      <c r="B4753" s="3">
        <f>_xlfn.XLOOKUP(A4753,[3]!Table13456[No заказа],[3]!Table13456[Дата
отправки],"",0,1)</f>
        <v>45664</v>
      </c>
      <c r="C4753" s="3"/>
      <c r="D4753" s="3"/>
      <c r="F4753" s="5">
        <f>_xlfn.XLOOKUP(A4753,[3]!Table13456[No заказа],[3]!Table13456[Количество],"",0,1)</f>
        <v>1</v>
      </c>
      <c r="G4753" s="5">
        <f>_xlfn.XLOOKUP(A4753,[3]!Table13456[No заказа],[3]!Table13456[Цена],"",0,1)</f>
        <v>8480</v>
      </c>
      <c r="H4753" s="2" t="str">
        <f>M01_SETTINGS!$F$2</f>
        <v>KASPI</v>
      </c>
    </row>
    <row r="4754" spans="1:8" x14ac:dyDescent="0.35">
      <c r="A4754" s="2">
        <v>473845949</v>
      </c>
      <c r="B4754" s="3">
        <f>_xlfn.XLOOKUP(A4754,[3]!Table13456[No заказа],[3]!Table13456[Дата
отправки],"",0,1)</f>
        <v>45664</v>
      </c>
      <c r="C4754" s="3"/>
      <c r="D4754" s="3"/>
      <c r="F4754" s="5">
        <f>_xlfn.XLOOKUP(A4754,[3]!Table13456[No заказа],[3]!Table13456[Количество],"",0,1)</f>
        <v>1</v>
      </c>
      <c r="G4754" s="5">
        <f>_xlfn.XLOOKUP(A4754,[3]!Table13456[No заказа],[3]!Table13456[Цена],"",0,1)</f>
        <v>8989</v>
      </c>
      <c r="H4754" s="2" t="str">
        <f>M01_SETTINGS!$F$2</f>
        <v>KASPI</v>
      </c>
    </row>
    <row r="4755" spans="1:8" x14ac:dyDescent="0.35">
      <c r="A4755" s="2">
        <v>473826581</v>
      </c>
      <c r="B4755" s="3">
        <f>_xlfn.XLOOKUP(A4755,[3]!Table13456[No заказа],[3]!Table13456[Дата
отправки],"",0,1)</f>
        <v>45664</v>
      </c>
      <c r="C4755" s="3"/>
      <c r="D4755" s="3"/>
      <c r="F4755" s="5">
        <f>_xlfn.XLOOKUP(A4755,[3]!Table13456[No заказа],[3]!Table13456[Количество],"",0,1)</f>
        <v>1</v>
      </c>
      <c r="G4755" s="5">
        <f>_xlfn.XLOOKUP(A4755,[3]!Table13456[No заказа],[3]!Table13456[Цена],"",0,1)</f>
        <v>8480</v>
      </c>
      <c r="H4755" s="2" t="str">
        <f>M01_SETTINGS!$F$2</f>
        <v>KASPI</v>
      </c>
    </row>
    <row r="4756" spans="1:8" x14ac:dyDescent="0.35">
      <c r="A4756" s="2">
        <v>476194555</v>
      </c>
      <c r="B4756" s="3">
        <f>_xlfn.XLOOKUP(A4756,[3]!Table13456[No заказа],[3]!Table13456[Дата
отправки],"",0,1)</f>
        <v>45664</v>
      </c>
      <c r="C4756" s="3"/>
      <c r="D4756" s="3"/>
      <c r="F4756" s="5">
        <f>_xlfn.XLOOKUP(A4756,[3]!Table13456[No заказа],[3]!Table13456[Количество],"",0,1)</f>
        <v>1</v>
      </c>
      <c r="G4756" s="5">
        <f>_xlfn.XLOOKUP(A4756,[3]!Table13456[No заказа],[3]!Table13456[Цена],"",0,1)</f>
        <v>9000</v>
      </c>
      <c r="H4756" s="2" t="str">
        <f>M01_SETTINGS!$F$2</f>
        <v>KASPI</v>
      </c>
    </row>
    <row r="4757" spans="1:8" x14ac:dyDescent="0.35">
      <c r="A4757" s="2">
        <v>476042984</v>
      </c>
      <c r="B4757" s="3">
        <f>_xlfn.XLOOKUP(A4757,[3]!Table13456[No заказа],[3]!Table13456[Дата
отправки],"",0,1)</f>
        <v>45664</v>
      </c>
      <c r="C4757" s="3"/>
      <c r="D4757" s="3"/>
      <c r="F4757" s="5">
        <f>_xlfn.XLOOKUP(A4757,[3]!Table13456[No заказа],[3]!Table13456[Количество],"",0,1)</f>
        <v>1</v>
      </c>
      <c r="G4757" s="5">
        <f>_xlfn.XLOOKUP(A4757,[3]!Table13456[No заказа],[3]!Table13456[Цена],"",0,1)</f>
        <v>8480</v>
      </c>
      <c r="H4757" s="2" t="str">
        <f>M01_SETTINGS!$F$2</f>
        <v>KASPI</v>
      </c>
    </row>
    <row r="4758" spans="1:8" x14ac:dyDescent="0.35">
      <c r="A4758" s="2">
        <v>475939761</v>
      </c>
      <c r="B4758" s="3">
        <f>_xlfn.XLOOKUP(A4758,[3]!Table13456[No заказа],[3]!Table13456[Дата
отправки],"",0,1)</f>
        <v>45664</v>
      </c>
      <c r="C4758" s="3"/>
      <c r="D4758" s="3"/>
      <c r="F4758" s="5">
        <f>_xlfn.XLOOKUP(A4758,[3]!Table13456[No заказа],[3]!Table13456[Количество],"",0,1)</f>
        <v>1</v>
      </c>
      <c r="G4758" s="5">
        <f>_xlfn.XLOOKUP(A4758,[3]!Table13456[No заказа],[3]!Table13456[Цена],"",0,1)</f>
        <v>8480</v>
      </c>
      <c r="H4758" s="2" t="str">
        <f>M01_SETTINGS!$F$2</f>
        <v>KASPI</v>
      </c>
    </row>
    <row r="4759" spans="1:8" x14ac:dyDescent="0.35">
      <c r="A4759" s="2">
        <v>473281701</v>
      </c>
      <c r="B4759" s="3">
        <f>_xlfn.XLOOKUP(A4759,[3]!Table13456[No заказа],[3]!Table13456[Дата
отправки],"",0,1)</f>
        <v>45664</v>
      </c>
      <c r="C4759" s="3"/>
      <c r="D4759" s="3"/>
      <c r="F4759" s="5">
        <f>_xlfn.XLOOKUP(A4759,[3]!Table13456[No заказа],[3]!Table13456[Количество],"",0,1)</f>
        <v>1</v>
      </c>
      <c r="G4759" s="5">
        <f>_xlfn.XLOOKUP(A4759,[3]!Table13456[No заказа],[3]!Table13456[Цена],"",0,1)</f>
        <v>8480</v>
      </c>
      <c r="H4759" s="2" t="str">
        <f>M01_SETTINGS!$F$2</f>
        <v>KASPI</v>
      </c>
    </row>
    <row r="4760" spans="1:8" x14ac:dyDescent="0.35">
      <c r="A4760" s="2">
        <v>476380116</v>
      </c>
      <c r="B4760" s="3">
        <f>_xlfn.XLOOKUP(A4760,[3]!Table13456[No заказа],[3]!Table13456[Дата
отправки],"",0,1)</f>
        <v>45664</v>
      </c>
      <c r="C4760" s="3"/>
      <c r="D4760" s="3"/>
      <c r="F4760" s="5">
        <f>_xlfn.XLOOKUP(A4760,[3]!Table13456[No заказа],[3]!Table13456[Количество],"",0,1)</f>
        <v>1</v>
      </c>
      <c r="G4760" s="5">
        <f>_xlfn.XLOOKUP(A4760,[3]!Table13456[No заказа],[3]!Table13456[Цена],"",0,1)</f>
        <v>9000</v>
      </c>
      <c r="H4760" s="2" t="str">
        <f>M01_SETTINGS!$F$2</f>
        <v>KASPI</v>
      </c>
    </row>
    <row r="4761" spans="1:8" x14ac:dyDescent="0.35">
      <c r="A4761" s="2">
        <v>476267497</v>
      </c>
      <c r="B4761" s="3">
        <f>_xlfn.XLOOKUP(A4761,[3]!Table13456[No заказа],[3]!Table13456[Дата
отправки],"",0,1)</f>
        <v>45664</v>
      </c>
      <c r="C4761" s="3"/>
      <c r="D4761" s="3"/>
      <c r="F4761" s="5">
        <f>_xlfn.XLOOKUP(A4761,[3]!Table13456[No заказа],[3]!Table13456[Количество],"",0,1)</f>
        <v>1</v>
      </c>
      <c r="G4761" s="5">
        <f>_xlfn.XLOOKUP(A4761,[3]!Table13456[No заказа],[3]!Table13456[Цена],"",0,1)</f>
        <v>8480</v>
      </c>
      <c r="H4761" s="2" t="str">
        <f>M01_SETTINGS!$F$2</f>
        <v>KASPI</v>
      </c>
    </row>
    <row r="4762" spans="1:8" x14ac:dyDescent="0.35">
      <c r="A4762" s="2">
        <v>472848827</v>
      </c>
      <c r="B4762" s="3">
        <f>_xlfn.XLOOKUP(A4762,[3]!Table13456[No заказа],[3]!Table13456[Дата
отправки],"",0,1)</f>
        <v>45664</v>
      </c>
      <c r="C4762" s="3"/>
      <c r="D4762" s="3"/>
      <c r="F4762" s="5">
        <f>_xlfn.XLOOKUP(A4762,[3]!Table13456[No заказа],[3]!Table13456[Количество],"",0,1)</f>
        <v>1</v>
      </c>
      <c r="G4762" s="5">
        <f>_xlfn.XLOOKUP(A4762,[3]!Table13456[No заказа],[3]!Table13456[Цена],"",0,1)</f>
        <v>8530</v>
      </c>
      <c r="H4762" s="2" t="str">
        <f>M01_SETTINGS!$F$2</f>
        <v>KASPI</v>
      </c>
    </row>
    <row r="4763" spans="1:8" x14ac:dyDescent="0.35">
      <c r="A4763" s="2">
        <v>476301959</v>
      </c>
      <c r="B4763" s="3">
        <f>_xlfn.XLOOKUP(A4763,[3]!Table13456[No заказа],[3]!Table13456[Дата
отправки],"",0,1)</f>
        <v>45664</v>
      </c>
      <c r="C4763" s="3"/>
      <c r="D4763" s="3"/>
      <c r="F4763" s="5">
        <f>_xlfn.XLOOKUP(A4763,[3]!Table13456[No заказа],[3]!Table13456[Количество],"",0,1)</f>
        <v>1</v>
      </c>
      <c r="G4763" s="5">
        <f>_xlfn.XLOOKUP(A4763,[3]!Table13456[No заказа],[3]!Table13456[Цена],"",0,1)</f>
        <v>8954</v>
      </c>
      <c r="H4763" s="2" t="str">
        <f>M01_SETTINGS!$F$2</f>
        <v>KASPI</v>
      </c>
    </row>
    <row r="4764" spans="1:8" x14ac:dyDescent="0.35">
      <c r="A4764" s="2">
        <v>476084288</v>
      </c>
      <c r="B4764" s="3">
        <f>_xlfn.XLOOKUP(A4764,[3]!Table13456[No заказа],[3]!Table13456[Дата
отправки],"",0,1)</f>
        <v>45664</v>
      </c>
      <c r="C4764" s="3"/>
      <c r="D4764" s="3"/>
      <c r="F4764" s="5">
        <f>_xlfn.XLOOKUP(A4764,[3]!Table13456[No заказа],[3]!Table13456[Количество],"",0,1)</f>
        <v>1</v>
      </c>
      <c r="G4764" s="5">
        <f>_xlfn.XLOOKUP(A4764,[3]!Table13456[No заказа],[3]!Table13456[Цена],"",0,1)</f>
        <v>8480</v>
      </c>
      <c r="H4764" s="2" t="str">
        <f>M01_SETTINGS!$F$2</f>
        <v>KASPI</v>
      </c>
    </row>
    <row r="4765" spans="1:8" x14ac:dyDescent="0.35">
      <c r="A4765" s="2">
        <v>472588011</v>
      </c>
      <c r="B4765" s="3">
        <f>_xlfn.XLOOKUP(A4765,[3]!Table13456[No заказа],[3]!Table13456[Дата
отправки],"",0,1)</f>
        <v>45664</v>
      </c>
      <c r="C4765" s="3"/>
      <c r="D4765" s="3"/>
      <c r="F4765" s="5">
        <f>_xlfn.XLOOKUP(A4765,[3]!Table13456[No заказа],[3]!Table13456[Количество],"",0,1)</f>
        <v>1</v>
      </c>
      <c r="G4765" s="5">
        <f>_xlfn.XLOOKUP(A4765,[3]!Table13456[No заказа],[3]!Table13456[Цена],"",0,1)</f>
        <v>8480</v>
      </c>
      <c r="H4765" s="2" t="str">
        <f>M01_SETTINGS!$F$2</f>
        <v>KASPI</v>
      </c>
    </row>
    <row r="4766" spans="1:8" x14ac:dyDescent="0.35">
      <c r="A4766" s="2">
        <v>473307747</v>
      </c>
      <c r="B4766" s="3">
        <f>_xlfn.XLOOKUP(A4766,[3]!Table13456[No заказа],[3]!Table13456[Дата
отправки],"",0,1)</f>
        <v>45664</v>
      </c>
      <c r="C4766" s="3"/>
      <c r="D4766" s="3"/>
      <c r="F4766" s="5">
        <f>_xlfn.XLOOKUP(A4766,[3]!Table13456[No заказа],[3]!Table13456[Количество],"",0,1)</f>
        <v>1</v>
      </c>
      <c r="G4766" s="5">
        <f>_xlfn.XLOOKUP(A4766,[3]!Table13456[No заказа],[3]!Table13456[Цена],"",0,1)</f>
        <v>8530</v>
      </c>
      <c r="H4766" s="2" t="str">
        <f>M01_SETTINGS!$F$2</f>
        <v>KASPI</v>
      </c>
    </row>
    <row r="4767" spans="1:8" x14ac:dyDescent="0.35">
      <c r="A4767" s="2">
        <v>473168097</v>
      </c>
      <c r="B4767" s="3">
        <f>_xlfn.XLOOKUP(A4767,[3]!Table13456[No заказа],[3]!Table13456[Дата
отправки],"",0,1)</f>
        <v>45664</v>
      </c>
      <c r="C4767" s="3"/>
      <c r="D4767" s="3"/>
      <c r="F4767" s="5">
        <f>_xlfn.XLOOKUP(A4767,[3]!Table13456[No заказа],[3]!Table13456[Количество],"",0,1)</f>
        <v>1</v>
      </c>
      <c r="G4767" s="5">
        <f>_xlfn.XLOOKUP(A4767,[3]!Table13456[No заказа],[3]!Table13456[Цена],"",0,1)</f>
        <v>8963</v>
      </c>
      <c r="H4767" s="2" t="str">
        <f>M01_SETTINGS!$F$2</f>
        <v>KASPI</v>
      </c>
    </row>
    <row r="4768" spans="1:8" x14ac:dyDescent="0.35">
      <c r="A4768" s="2">
        <v>473157230</v>
      </c>
      <c r="B4768" s="3">
        <f>_xlfn.XLOOKUP(A4768,[3]!Table13456[No заказа],[3]!Table13456[Дата
отправки],"",0,1)</f>
        <v>45664</v>
      </c>
      <c r="C4768" s="3"/>
      <c r="D4768" s="3"/>
      <c r="F4768" s="5">
        <f>_xlfn.XLOOKUP(A4768,[3]!Table13456[No заказа],[3]!Table13456[Количество],"",0,1)</f>
        <v>1</v>
      </c>
      <c r="G4768" s="5">
        <f>_xlfn.XLOOKUP(A4768,[3]!Table13456[No заказа],[3]!Table13456[Цена],"",0,1)</f>
        <v>8963</v>
      </c>
      <c r="H4768" s="2" t="str">
        <f>M01_SETTINGS!$F$2</f>
        <v>KASPI</v>
      </c>
    </row>
    <row r="4769" spans="1:8" x14ac:dyDescent="0.35">
      <c r="A4769" s="2">
        <v>476452809</v>
      </c>
      <c r="B4769" s="3">
        <f>_xlfn.XLOOKUP(A4769,[3]!Table13456[No заказа],[3]!Table13456[Дата
отправки],"",0,1)</f>
        <v>45664</v>
      </c>
      <c r="C4769" s="3"/>
      <c r="D4769" s="3"/>
      <c r="F4769" s="5">
        <f>_xlfn.XLOOKUP(A4769,[3]!Table13456[No заказа],[3]!Table13456[Количество],"",0,1)</f>
        <v>1</v>
      </c>
      <c r="G4769" s="5">
        <f>_xlfn.XLOOKUP(A4769,[3]!Table13456[No заказа],[3]!Table13456[Цена],"",0,1)</f>
        <v>9000</v>
      </c>
      <c r="H4769" s="2" t="str">
        <f>M01_SETTINGS!$F$2</f>
        <v>KASPI</v>
      </c>
    </row>
    <row r="4770" spans="1:8" x14ac:dyDescent="0.35">
      <c r="A4770" s="2">
        <v>473835191</v>
      </c>
      <c r="B4770" s="3">
        <f>_xlfn.XLOOKUP(A4770,[3]!Table13456[No заказа],[3]!Table13456[Дата
отправки],"",0,1)</f>
        <v>45664</v>
      </c>
      <c r="C4770" s="3"/>
      <c r="D4770" s="3"/>
      <c r="F4770" s="5">
        <f>_xlfn.XLOOKUP(A4770,[3]!Table13456[No заказа],[3]!Table13456[Количество],"",0,1)</f>
        <v>1</v>
      </c>
      <c r="G4770" s="5">
        <f>_xlfn.XLOOKUP(A4770,[3]!Table13456[No заказа],[3]!Table13456[Цена],"",0,1)</f>
        <v>8877</v>
      </c>
      <c r="H4770" s="2" t="str">
        <f>M01_SETTINGS!$F$2</f>
        <v>KASPI</v>
      </c>
    </row>
    <row r="4771" spans="1:8" x14ac:dyDescent="0.35">
      <c r="A4771" s="2">
        <v>473821832</v>
      </c>
      <c r="B4771" s="3">
        <f>_xlfn.XLOOKUP(A4771,[3]!Table13456[No заказа],[3]!Table13456[Дата
отправки],"",0,1)</f>
        <v>45664</v>
      </c>
      <c r="C4771" s="3"/>
      <c r="D4771" s="3"/>
      <c r="F4771" s="5">
        <f>_xlfn.XLOOKUP(A4771,[3]!Table13456[No заказа],[3]!Table13456[Количество],"",0,1)</f>
        <v>1</v>
      </c>
      <c r="G4771" s="5">
        <f>_xlfn.XLOOKUP(A4771,[3]!Table13456[No заказа],[3]!Table13456[Цена],"",0,1)</f>
        <v>8877</v>
      </c>
      <c r="H4771" s="2" t="str">
        <f>M01_SETTINGS!$F$2</f>
        <v>KASPI</v>
      </c>
    </row>
    <row r="4772" spans="1:8" x14ac:dyDescent="0.35">
      <c r="A4772" s="2">
        <v>473735554</v>
      </c>
      <c r="B4772" s="3">
        <f>_xlfn.XLOOKUP(A4772,[3]!Table13456[No заказа],[3]!Table13456[Дата
отправки],"",0,1)</f>
        <v>45664</v>
      </c>
      <c r="C4772" s="3"/>
      <c r="D4772" s="3"/>
      <c r="F4772" s="5">
        <f>_xlfn.XLOOKUP(A4772,[3]!Table13456[No заказа],[3]!Table13456[Количество],"",0,1)</f>
        <v>1</v>
      </c>
      <c r="G4772" s="5">
        <f>_xlfn.XLOOKUP(A4772,[3]!Table13456[No заказа],[3]!Table13456[Цена],"",0,1)</f>
        <v>9000</v>
      </c>
      <c r="H4772" s="2" t="str">
        <f>M01_SETTINGS!$F$2</f>
        <v>KASPI</v>
      </c>
    </row>
    <row r="4773" spans="1:8" x14ac:dyDescent="0.35">
      <c r="A4773" s="2">
        <v>473553132</v>
      </c>
      <c r="B4773" s="3">
        <f>_xlfn.XLOOKUP(A4773,[3]!Table13456[No заказа],[3]!Table13456[Дата
отправки],"",0,1)</f>
        <v>45664</v>
      </c>
      <c r="C4773" s="3"/>
      <c r="D4773" s="3"/>
      <c r="F4773" s="5">
        <f>_xlfn.XLOOKUP(A4773,[3]!Table13456[No заказа],[3]!Table13456[Количество],"",0,1)</f>
        <v>1</v>
      </c>
      <c r="G4773" s="5">
        <f>_xlfn.XLOOKUP(A4773,[3]!Table13456[No заказа],[3]!Table13456[Цена],"",0,1)</f>
        <v>9000</v>
      </c>
      <c r="H4773" s="2" t="str">
        <f>M01_SETTINGS!$F$2</f>
        <v>KASPI</v>
      </c>
    </row>
    <row r="4774" spans="1:8" x14ac:dyDescent="0.35">
      <c r="A4774" s="2">
        <v>476254288</v>
      </c>
      <c r="B4774" s="3">
        <f>_xlfn.XLOOKUP(A4774,[3]!Table13456[No заказа],[3]!Table13456[Дата
отправки],"",0,1)</f>
        <v>45664</v>
      </c>
      <c r="C4774" s="3"/>
      <c r="D4774" s="3"/>
      <c r="F4774" s="5">
        <f>_xlfn.XLOOKUP(A4774,[3]!Table13456[No заказа],[3]!Table13456[Количество],"",0,1)</f>
        <v>1</v>
      </c>
      <c r="G4774" s="5">
        <f>_xlfn.XLOOKUP(A4774,[3]!Table13456[No заказа],[3]!Table13456[Цена],"",0,1)</f>
        <v>8600</v>
      </c>
      <c r="H4774" s="2" t="str">
        <f>M01_SETTINGS!$F$2</f>
        <v>KASPI</v>
      </c>
    </row>
    <row r="4775" spans="1:8" x14ac:dyDescent="0.35">
      <c r="A4775" s="2">
        <v>476202823</v>
      </c>
      <c r="B4775" s="3">
        <f>_xlfn.XLOOKUP(A4775,[3]!Table13456[No заказа],[3]!Table13456[Дата
отправки],"",0,1)</f>
        <v>45664</v>
      </c>
      <c r="C4775" s="3"/>
      <c r="D4775" s="3"/>
      <c r="F4775" s="5">
        <f>_xlfn.XLOOKUP(A4775,[3]!Table13456[No заказа],[3]!Table13456[Количество],"",0,1)</f>
        <v>1</v>
      </c>
      <c r="G4775" s="5">
        <f>_xlfn.XLOOKUP(A4775,[3]!Table13456[No заказа],[3]!Table13456[Цена],"",0,1)</f>
        <v>8600</v>
      </c>
      <c r="H4775" s="2" t="str">
        <f>M01_SETTINGS!$F$2</f>
        <v>KASPI</v>
      </c>
    </row>
    <row r="4776" spans="1:8" x14ac:dyDescent="0.35">
      <c r="A4776" s="2">
        <v>476328641</v>
      </c>
      <c r="B4776" s="3">
        <f>_xlfn.XLOOKUP(A4776,[3]!Table13456[No заказа],[3]!Table13456[Дата
отправки],"",0,1)</f>
        <v>45664</v>
      </c>
      <c r="C4776" s="3"/>
      <c r="D4776" s="3"/>
      <c r="F4776" s="5">
        <f>_xlfn.XLOOKUP(A4776,[3]!Table13456[No заказа],[3]!Table13456[Количество],"",0,1)</f>
        <v>1</v>
      </c>
      <c r="G4776" s="5">
        <f>_xlfn.XLOOKUP(A4776,[3]!Table13456[No заказа],[3]!Table13456[Цена],"",0,1)</f>
        <v>8480</v>
      </c>
      <c r="H4776" s="2" t="str">
        <f>M01_SETTINGS!$F$2</f>
        <v>KASPI</v>
      </c>
    </row>
    <row r="4777" spans="1:8" x14ac:dyDescent="0.35">
      <c r="A4777" s="2">
        <v>476375727</v>
      </c>
      <c r="B4777" s="3">
        <f>_xlfn.XLOOKUP(A4777,[3]!Table13456[No заказа],[3]!Table13456[Дата
отправки],"",0,1)</f>
        <v>45664</v>
      </c>
      <c r="C4777" s="3"/>
      <c r="D4777" s="3"/>
      <c r="F4777" s="5">
        <f>_xlfn.XLOOKUP(A4777,[3]!Table13456[No заказа],[3]!Table13456[Количество],"",0,1)</f>
        <v>1</v>
      </c>
      <c r="G4777" s="5">
        <f>_xlfn.XLOOKUP(A4777,[3]!Table13456[No заказа],[3]!Table13456[Цена],"",0,1)</f>
        <v>8480</v>
      </c>
      <c r="H4777" s="2" t="str">
        <f>M01_SETTINGS!$F$2</f>
        <v>KASPI</v>
      </c>
    </row>
    <row r="4778" spans="1:8" x14ac:dyDescent="0.35">
      <c r="A4778" s="2">
        <v>474180593</v>
      </c>
      <c r="B4778" s="3">
        <f>_xlfn.XLOOKUP(A4778,[3]!Table13456[No заказа],[3]!Table13456[Дата
отправки],"",0,1)</f>
        <v>45664</v>
      </c>
      <c r="C4778" s="3"/>
      <c r="D4778" s="3"/>
      <c r="F4778" s="5">
        <f>_xlfn.XLOOKUP(A4778,[3]!Table13456[No заказа],[3]!Table13456[Количество],"",0,1)</f>
        <v>1</v>
      </c>
      <c r="G4778" s="5">
        <f>_xlfn.XLOOKUP(A4778,[3]!Table13456[No заказа],[3]!Table13456[Цена],"",0,1)</f>
        <v>8900</v>
      </c>
      <c r="H4778" s="2" t="str">
        <f>M01_SETTINGS!$F$2</f>
        <v>KASPI</v>
      </c>
    </row>
    <row r="4779" spans="1:8" x14ac:dyDescent="0.35">
      <c r="A4779" s="2">
        <v>472653779</v>
      </c>
      <c r="B4779" s="3">
        <f>_xlfn.XLOOKUP(A4779,[3]!Table13456[No заказа],[3]!Table13456[Дата
отправки],"",0,1)</f>
        <v>45664</v>
      </c>
      <c r="C4779" s="3"/>
      <c r="D4779" s="3"/>
      <c r="F4779" s="5">
        <f>_xlfn.XLOOKUP(A4779,[3]!Table13456[No заказа],[3]!Table13456[Количество],"",0,1)</f>
        <v>1</v>
      </c>
      <c r="G4779" s="5">
        <f>_xlfn.XLOOKUP(A4779,[3]!Table13456[No заказа],[3]!Table13456[Цена],"",0,1)</f>
        <v>17990</v>
      </c>
      <c r="H4779" s="2" t="str">
        <f>M01_SETTINGS!$F$2</f>
        <v>KASPI</v>
      </c>
    </row>
    <row r="4780" spans="1:8" x14ac:dyDescent="0.35">
      <c r="A4780" s="2">
        <v>474425375</v>
      </c>
      <c r="B4780" s="3">
        <f>_xlfn.XLOOKUP(A4780,[3]!Table13456[No заказа],[3]!Table13456[Дата
отправки],"",0,1)</f>
        <v>45664</v>
      </c>
      <c r="C4780" s="3"/>
      <c r="D4780" s="3"/>
      <c r="F4780" s="5">
        <f>_xlfn.XLOOKUP(A4780,[3]!Table13456[No заказа],[3]!Table13456[Количество],"",0,1)</f>
        <v>1</v>
      </c>
      <c r="G4780" s="5">
        <f>_xlfn.XLOOKUP(A4780,[3]!Table13456[No заказа],[3]!Table13456[Цена],"",0,1)</f>
        <v>8480</v>
      </c>
      <c r="H4780" s="2" t="str">
        <f>M01_SETTINGS!$F$2</f>
        <v>KASPI</v>
      </c>
    </row>
    <row r="4781" spans="1:8" x14ac:dyDescent="0.35">
      <c r="A4781" s="2">
        <v>476297090</v>
      </c>
      <c r="B4781" s="3">
        <f>_xlfn.XLOOKUP(A4781,[3]!Table13456[No заказа],[3]!Table13456[Дата
отправки],"",0,1)</f>
        <v>45664</v>
      </c>
      <c r="C4781" s="3"/>
      <c r="D4781" s="3"/>
      <c r="F4781" s="5">
        <f>_xlfn.XLOOKUP(A4781,[3]!Table13456[No заказа],[3]!Table13456[Количество],"",0,1)</f>
        <v>1</v>
      </c>
      <c r="G4781" s="5">
        <f>_xlfn.XLOOKUP(A4781,[3]!Table13456[No заказа],[3]!Table13456[Цена],"",0,1)</f>
        <v>8539</v>
      </c>
      <c r="H4781" s="2" t="str">
        <f>M01_SETTINGS!$F$2</f>
        <v>KASPI</v>
      </c>
    </row>
    <row r="4782" spans="1:8" x14ac:dyDescent="0.35">
      <c r="A4782" s="2">
        <v>476349789</v>
      </c>
      <c r="B4782" s="3">
        <f>_xlfn.XLOOKUP(A4782,[3]!Table13456[No заказа],[3]!Table13456[Дата
отправки],"",0,1)</f>
        <v>45664</v>
      </c>
      <c r="C4782" s="3"/>
      <c r="D4782" s="3"/>
      <c r="F4782" s="5">
        <f>_xlfn.XLOOKUP(A4782,[3]!Table13456[No заказа],[3]!Table13456[Количество],"",0,1)</f>
        <v>1</v>
      </c>
      <c r="G4782" s="5">
        <f>_xlfn.XLOOKUP(A4782,[3]!Table13456[No заказа],[3]!Table13456[Цена],"",0,1)</f>
        <v>9000</v>
      </c>
      <c r="H4782" s="2" t="str">
        <f>M01_SETTINGS!$F$2</f>
        <v>KASPI</v>
      </c>
    </row>
    <row r="4783" spans="1:8" x14ac:dyDescent="0.35">
      <c r="A4783" s="2">
        <v>474278102</v>
      </c>
      <c r="B4783" s="3">
        <f>_xlfn.XLOOKUP(A4783,[3]!Table13456[No заказа],[3]!Table13456[Дата
отправки],"",0,1)</f>
        <v>45664</v>
      </c>
      <c r="C4783" s="3"/>
      <c r="D4783" s="3"/>
      <c r="F4783" s="5">
        <f>_xlfn.XLOOKUP(A4783,[3]!Table13456[No заказа],[3]!Table13456[Количество],"",0,1)</f>
        <v>1</v>
      </c>
      <c r="G4783" s="5">
        <f>_xlfn.XLOOKUP(A4783,[3]!Table13456[No заказа],[3]!Table13456[Цена],"",0,1)</f>
        <v>9000</v>
      </c>
      <c r="H4783" s="2" t="str">
        <f>M01_SETTINGS!$F$2</f>
        <v>KASPI</v>
      </c>
    </row>
    <row r="4784" spans="1:8" x14ac:dyDescent="0.35">
      <c r="A4784" s="2">
        <v>475971990</v>
      </c>
      <c r="B4784" s="3">
        <f>_xlfn.XLOOKUP(A4784,[3]!Table13456[No заказа],[3]!Table13456[Дата
отправки],"",0,1)</f>
        <v>45664</v>
      </c>
      <c r="C4784" s="3"/>
      <c r="D4784" s="3"/>
      <c r="F4784" s="5">
        <f>_xlfn.XLOOKUP(A4784,[3]!Table13456[No заказа],[3]!Table13456[Количество],"",0,1)</f>
        <v>1</v>
      </c>
      <c r="G4784" s="5">
        <f>_xlfn.XLOOKUP(A4784,[3]!Table13456[No заказа],[3]!Table13456[Цена],"",0,1)</f>
        <v>10000</v>
      </c>
      <c r="H4784" s="2" t="str">
        <f>M01_SETTINGS!$F$2</f>
        <v>KASPI</v>
      </c>
    </row>
    <row r="4785" spans="1:8" x14ac:dyDescent="0.35">
      <c r="A4785" s="2">
        <v>474247941</v>
      </c>
      <c r="B4785" s="3">
        <f>_xlfn.XLOOKUP(A4785,[3]!Table13456[No заказа],[3]!Table13456[Дата
отправки],"",0,1)</f>
        <v>45664</v>
      </c>
      <c r="C4785" s="3"/>
      <c r="D4785" s="3"/>
      <c r="F4785" s="5">
        <f>_xlfn.XLOOKUP(A4785,[3]!Table13456[No заказа],[3]!Table13456[Количество],"",0,1)</f>
        <v>1</v>
      </c>
      <c r="G4785" s="5">
        <f>_xlfn.XLOOKUP(A4785,[3]!Table13456[No заказа],[3]!Table13456[Цена],"",0,1)</f>
        <v>10000</v>
      </c>
      <c r="H4785" s="2" t="str">
        <f>M01_SETTINGS!$F$2</f>
        <v>KASPI</v>
      </c>
    </row>
    <row r="4786" spans="1:8" x14ac:dyDescent="0.35">
      <c r="A4786" s="2">
        <v>473849354</v>
      </c>
      <c r="B4786" s="3">
        <f>_xlfn.XLOOKUP(A4786,[3]!Table13456[No заказа],[3]!Table13456[Дата
отправки],"",0,1)</f>
        <v>45664</v>
      </c>
      <c r="C4786" s="3"/>
      <c r="D4786" s="3"/>
      <c r="F4786" s="5">
        <f>_xlfn.XLOOKUP(A4786,[3]!Table13456[No заказа],[3]!Table13456[Количество],"",0,1)</f>
        <v>1</v>
      </c>
      <c r="G4786" s="5">
        <f>_xlfn.XLOOKUP(A4786,[3]!Table13456[No заказа],[3]!Table13456[Цена],"",0,1)</f>
        <v>9694</v>
      </c>
      <c r="H4786" s="2" t="str">
        <f>M01_SETTINGS!$F$2</f>
        <v>KASPI</v>
      </c>
    </row>
    <row r="4787" spans="1:8" x14ac:dyDescent="0.35">
      <c r="A4787" s="2">
        <v>476133592</v>
      </c>
      <c r="B4787" s="3">
        <f>_xlfn.XLOOKUP(A4787,[3]!Table13456[No заказа],[3]!Table13456[Дата
отправки],"",0,1)</f>
        <v>45664</v>
      </c>
      <c r="C4787" s="3"/>
      <c r="D4787" s="3"/>
      <c r="F4787" s="5">
        <f>_xlfn.XLOOKUP(A4787,[3]!Table13456[No заказа],[3]!Table13456[Количество],"",0,1)</f>
        <v>1</v>
      </c>
      <c r="G4787" s="5">
        <f>_xlfn.XLOOKUP(A4787,[3]!Table13456[No заказа],[3]!Table13456[Цена],"",0,1)</f>
        <v>8590</v>
      </c>
      <c r="H4787" s="2" t="str">
        <f>M01_SETTINGS!$F$2</f>
        <v>KASPI</v>
      </c>
    </row>
    <row r="4788" spans="1:8" x14ac:dyDescent="0.35">
      <c r="A4788" s="2">
        <v>474363342</v>
      </c>
      <c r="B4788" s="3">
        <f>_xlfn.XLOOKUP(A4788,[3]!Table13456[No заказа],[3]!Table13456[Дата
отправки],"",0,1)</f>
        <v>45664</v>
      </c>
      <c r="C4788" s="3"/>
      <c r="D4788" s="3"/>
      <c r="F4788" s="5">
        <f>_xlfn.XLOOKUP(A4788,[3]!Table13456[No заказа],[3]!Table13456[Количество],"",0,1)</f>
        <v>1</v>
      </c>
      <c r="G4788" s="5">
        <f>_xlfn.XLOOKUP(A4788,[3]!Table13456[No заказа],[3]!Table13456[Цена],"",0,1)</f>
        <v>8597</v>
      </c>
      <c r="H4788" s="2" t="str">
        <f>M01_SETTINGS!$F$2</f>
        <v>KASPI</v>
      </c>
    </row>
    <row r="4789" spans="1:8" x14ac:dyDescent="0.35">
      <c r="A4789" s="2">
        <v>474207917</v>
      </c>
      <c r="B4789" s="3">
        <f>_xlfn.XLOOKUP(A4789,[3]!Table13456[No заказа],[3]!Table13456[Дата
отправки],"",0,1)</f>
        <v>45664</v>
      </c>
      <c r="C4789" s="3"/>
      <c r="D4789" s="3"/>
      <c r="F4789" s="5">
        <f>_xlfn.XLOOKUP(A4789,[3]!Table13456[No заказа],[3]!Table13456[Количество],"",0,1)</f>
        <v>1</v>
      </c>
      <c r="G4789" s="5">
        <f>_xlfn.XLOOKUP(A4789,[3]!Table13456[No заказа],[3]!Table13456[Цена],"",0,1)</f>
        <v>8682</v>
      </c>
      <c r="H4789" s="2" t="str">
        <f>M01_SETTINGS!$F$2</f>
        <v>KASPI</v>
      </c>
    </row>
    <row r="4790" spans="1:8" x14ac:dyDescent="0.35">
      <c r="A4790" s="2">
        <v>476332386</v>
      </c>
      <c r="B4790" s="3">
        <f>_xlfn.XLOOKUP(A4790,[3]!Table13456[No заказа],[3]!Table13456[Дата
отправки],"",0,1)</f>
        <v>45664</v>
      </c>
      <c r="C4790" s="3"/>
      <c r="D4790" s="3"/>
      <c r="F4790" s="5">
        <f>_xlfn.XLOOKUP(A4790,[3]!Table13456[No заказа],[3]!Table13456[Количество],"",0,1)</f>
        <v>1</v>
      </c>
      <c r="G4790" s="5">
        <f>_xlfn.XLOOKUP(A4790,[3]!Table13456[No заказа],[3]!Table13456[Цена],"",0,1)</f>
        <v>8989</v>
      </c>
      <c r="H4790" s="2" t="str">
        <f>M01_SETTINGS!$F$2</f>
        <v>KASPI</v>
      </c>
    </row>
    <row r="4791" spans="1:8" x14ac:dyDescent="0.35">
      <c r="A4791" s="2">
        <v>473232604</v>
      </c>
      <c r="B4791" s="3">
        <f>_xlfn.XLOOKUP(A4791,[3]!Table13456[No заказа],[3]!Table13456[Дата
отправки],"",0,1)</f>
        <v>45664</v>
      </c>
      <c r="C4791" s="3"/>
      <c r="D4791" s="3"/>
      <c r="F4791" s="5">
        <f>_xlfn.XLOOKUP(A4791,[3]!Table13456[No заказа],[3]!Table13456[Количество],"",0,1)</f>
        <v>1</v>
      </c>
      <c r="G4791" s="5">
        <f>_xlfn.XLOOKUP(A4791,[3]!Table13456[No заказа],[3]!Table13456[Цена],"",0,1)</f>
        <v>8899</v>
      </c>
      <c r="H4791" s="2" t="str">
        <f>M01_SETTINGS!$F$2</f>
        <v>KASPI</v>
      </c>
    </row>
    <row r="4792" spans="1:8" x14ac:dyDescent="0.35">
      <c r="A4792" s="2">
        <v>474437236</v>
      </c>
      <c r="B4792" s="3">
        <f>_xlfn.XLOOKUP(A4792,[3]!Table13456[No заказа],[3]!Table13456[Дата
отправки],"",0,1)</f>
        <v>45664</v>
      </c>
      <c r="C4792" s="3"/>
      <c r="D4792" s="3"/>
      <c r="F4792" s="5">
        <f>_xlfn.XLOOKUP(A4792,[3]!Table13456[No заказа],[3]!Table13456[Количество],"",0,1)</f>
        <v>1</v>
      </c>
      <c r="G4792" s="5">
        <f>_xlfn.XLOOKUP(A4792,[3]!Table13456[No заказа],[3]!Table13456[Цена],"",0,1)</f>
        <v>8900</v>
      </c>
      <c r="H4792" s="2" t="str">
        <f>M01_SETTINGS!$F$2</f>
        <v>KASPI</v>
      </c>
    </row>
    <row r="4793" spans="1:8" x14ac:dyDescent="0.35">
      <c r="A4793" s="2">
        <v>476209498</v>
      </c>
      <c r="B4793" s="3">
        <f>_xlfn.XLOOKUP(A4793,[3]!Table13456[No заказа],[3]!Table13456[Дата
отправки],"",0,1)</f>
        <v>45664</v>
      </c>
      <c r="C4793" s="3"/>
      <c r="D4793" s="3"/>
      <c r="F4793" s="5">
        <f>_xlfn.XLOOKUP(A4793,[3]!Table13456[No заказа],[3]!Table13456[Количество],"",0,1)</f>
        <v>1</v>
      </c>
      <c r="G4793" s="5">
        <f>_xlfn.XLOOKUP(A4793,[3]!Table13456[No заказа],[3]!Table13456[Цена],"",0,1)</f>
        <v>8999</v>
      </c>
      <c r="H4793" s="2" t="str">
        <f>M01_SETTINGS!$F$2</f>
        <v>KASPI</v>
      </c>
    </row>
    <row r="4794" spans="1:8" x14ac:dyDescent="0.35">
      <c r="A4794" s="2">
        <v>473944397</v>
      </c>
      <c r="B4794" s="3">
        <f>_xlfn.XLOOKUP(A4794,[3]!Table13456[No заказа],[3]!Table13456[Дата
отправки],"",0,1)</f>
        <v>45664</v>
      </c>
      <c r="C4794" s="3"/>
      <c r="D4794" s="3"/>
      <c r="F4794" s="5">
        <f>_xlfn.XLOOKUP(A4794,[3]!Table13456[No заказа],[3]!Table13456[Количество],"",0,1)</f>
        <v>1</v>
      </c>
      <c r="G4794" s="5">
        <f>_xlfn.XLOOKUP(A4794,[3]!Table13456[No заказа],[3]!Table13456[Цена],"",0,1)</f>
        <v>9000</v>
      </c>
      <c r="H4794" s="2" t="str">
        <f>M01_SETTINGS!$F$2</f>
        <v>KASPI</v>
      </c>
    </row>
    <row r="4795" spans="1:8" x14ac:dyDescent="0.35">
      <c r="A4795" s="2">
        <v>472742762</v>
      </c>
      <c r="B4795" s="3">
        <f>_xlfn.XLOOKUP(A4795,[3]!Table13456[No заказа],[3]!Table13456[Дата
отправки],"",0,1)</f>
        <v>45664</v>
      </c>
      <c r="C4795" s="3"/>
      <c r="D4795" s="3"/>
      <c r="F4795" s="5">
        <f>_xlfn.XLOOKUP(A4795,[3]!Table13456[No заказа],[3]!Table13456[Количество],"",0,1)</f>
        <v>1</v>
      </c>
      <c r="G4795" s="5">
        <f>_xlfn.XLOOKUP(A4795,[3]!Table13456[No заказа],[3]!Table13456[Цена],"",0,1)</f>
        <v>8767</v>
      </c>
      <c r="H4795" s="2" t="str">
        <f>M01_SETTINGS!$F$2</f>
        <v>KASPI</v>
      </c>
    </row>
    <row r="4796" spans="1:8" x14ac:dyDescent="0.35">
      <c r="A4796" s="2">
        <v>474413596</v>
      </c>
      <c r="B4796" s="3">
        <f>_xlfn.XLOOKUP(A4796,[3]!Table13456[No заказа],[3]!Table13456[Дата
отправки],"",0,1)</f>
        <v>45664</v>
      </c>
      <c r="C4796" s="3"/>
      <c r="D4796" s="3"/>
      <c r="F4796" s="5">
        <f>_xlfn.XLOOKUP(A4796,[3]!Table13456[No заказа],[3]!Table13456[Количество],"",0,1)</f>
        <v>1</v>
      </c>
      <c r="G4796" s="5">
        <f>_xlfn.XLOOKUP(A4796,[3]!Table13456[No заказа],[3]!Table13456[Цена],"",0,1)</f>
        <v>9000</v>
      </c>
      <c r="H4796" s="2" t="str">
        <f>M01_SETTINGS!$F$2</f>
        <v>KASPI</v>
      </c>
    </row>
    <row r="4797" spans="1:8" x14ac:dyDescent="0.35">
      <c r="A4797" s="2">
        <v>474434627</v>
      </c>
      <c r="B4797" s="3">
        <f>_xlfn.XLOOKUP(A4797,[3]!Table13456[No заказа],[3]!Table13456[Дата
отправки],"",0,1)</f>
        <v>45664</v>
      </c>
      <c r="C4797" s="3"/>
      <c r="D4797" s="3"/>
      <c r="F4797" s="5">
        <f>_xlfn.XLOOKUP(A4797,[3]!Table13456[No заказа],[3]!Table13456[Количество],"",0,1)</f>
        <v>1</v>
      </c>
      <c r="G4797" s="5">
        <f>_xlfn.XLOOKUP(A4797,[3]!Table13456[No заказа],[3]!Table13456[Цена],"",0,1)</f>
        <v>8480</v>
      </c>
      <c r="H4797" s="2" t="str">
        <f>M01_SETTINGS!$F$2</f>
        <v>KASPI</v>
      </c>
    </row>
    <row r="4798" spans="1:8" x14ac:dyDescent="0.35">
      <c r="A4798" s="2">
        <v>474051780</v>
      </c>
      <c r="B4798" s="3">
        <f>_xlfn.XLOOKUP(A4798,[3]!Table13456[No заказа],[3]!Table13456[Дата
отправки],"",0,1)</f>
        <v>45664</v>
      </c>
      <c r="C4798" s="3"/>
      <c r="D4798" s="3"/>
      <c r="F4798" s="5">
        <f>_xlfn.XLOOKUP(A4798,[3]!Table13456[No заказа],[3]!Table13456[Количество],"",0,1)</f>
        <v>1</v>
      </c>
      <c r="G4798" s="5">
        <f>_xlfn.XLOOKUP(A4798,[3]!Table13456[No заказа],[3]!Table13456[Цена],"",0,1)</f>
        <v>8877</v>
      </c>
      <c r="H4798" s="2" t="str">
        <f>M01_SETTINGS!$F$2</f>
        <v>KASPI</v>
      </c>
    </row>
    <row r="4799" spans="1:8" x14ac:dyDescent="0.35">
      <c r="A4799" s="2">
        <v>474012562</v>
      </c>
      <c r="B4799" s="3">
        <f>_xlfn.XLOOKUP(A4799,[3]!Table13456[No заказа],[3]!Table13456[Дата
отправки],"",0,1)</f>
        <v>45664</v>
      </c>
      <c r="C4799" s="3"/>
      <c r="D4799" s="3"/>
      <c r="F4799" s="5">
        <f>_xlfn.XLOOKUP(A4799,[3]!Table13456[No заказа],[3]!Table13456[Количество],"",0,1)</f>
        <v>1</v>
      </c>
      <c r="G4799" s="5">
        <f>_xlfn.XLOOKUP(A4799,[3]!Table13456[No заказа],[3]!Table13456[Цена],"",0,1)</f>
        <v>8600</v>
      </c>
      <c r="H4799" s="2" t="str">
        <f>M01_SETTINGS!$F$2</f>
        <v>KASPI</v>
      </c>
    </row>
    <row r="4800" spans="1:8" x14ac:dyDescent="0.35">
      <c r="A4800" s="2">
        <v>474078016</v>
      </c>
      <c r="B4800" s="3">
        <f>_xlfn.XLOOKUP(A4800,[3]!Table13456[No заказа],[3]!Table13456[Дата
отправки],"",0,1)</f>
        <v>45664</v>
      </c>
      <c r="C4800" s="3"/>
      <c r="D4800" s="3"/>
      <c r="F4800" s="5">
        <f>_xlfn.XLOOKUP(A4800,[3]!Table13456[No заказа],[3]!Table13456[Количество],"",0,1)</f>
        <v>1</v>
      </c>
      <c r="G4800" s="5">
        <f>_xlfn.XLOOKUP(A4800,[3]!Table13456[No заказа],[3]!Table13456[Цена],"",0,1)</f>
        <v>9600</v>
      </c>
      <c r="H4800" s="2" t="str">
        <f>M01_SETTINGS!$F$2</f>
        <v>KASPI</v>
      </c>
    </row>
    <row r="4801" spans="1:8" x14ac:dyDescent="0.35">
      <c r="A4801" s="2">
        <v>472791888</v>
      </c>
      <c r="B4801" s="3">
        <f>_xlfn.XLOOKUP(A4801,[3]!Table13456[No заказа],[3]!Table13456[Дата
отправки],"",0,1)</f>
        <v>45664</v>
      </c>
      <c r="C4801" s="3"/>
      <c r="D4801" s="3"/>
      <c r="F4801" s="5">
        <f>_xlfn.XLOOKUP(A4801,[3]!Table13456[No заказа],[3]!Table13456[Количество],"",0,1)</f>
        <v>1</v>
      </c>
      <c r="G4801" s="5">
        <f>_xlfn.XLOOKUP(A4801,[3]!Table13456[No заказа],[3]!Table13456[Цена],"",0,1)</f>
        <v>8988</v>
      </c>
      <c r="H4801" s="2" t="str">
        <f>M01_SETTINGS!$F$2</f>
        <v>KASPI</v>
      </c>
    </row>
    <row r="4802" spans="1:8" x14ac:dyDescent="0.35">
      <c r="A4802" s="2">
        <v>474357153</v>
      </c>
      <c r="B4802" s="3">
        <f>_xlfn.XLOOKUP(A4802,[3]!Table13456[No заказа],[3]!Table13456[Дата
отправки],"",0,1)</f>
        <v>45664</v>
      </c>
      <c r="C4802" s="3"/>
      <c r="D4802" s="3"/>
      <c r="F4802" s="5">
        <f>_xlfn.XLOOKUP(A4802,[3]!Table13456[No заказа],[3]!Table13456[Количество],"",0,1)</f>
        <v>1</v>
      </c>
      <c r="G4802" s="5">
        <f>_xlfn.XLOOKUP(A4802,[3]!Table13456[No заказа],[3]!Table13456[Цена],"",0,1)</f>
        <v>8957</v>
      </c>
      <c r="H4802" s="2" t="str">
        <f>M01_SETTINGS!$F$2</f>
        <v>KASPI</v>
      </c>
    </row>
    <row r="4803" spans="1:8" x14ac:dyDescent="0.35">
      <c r="A4803" s="2">
        <v>476197318</v>
      </c>
      <c r="B4803" s="3">
        <f>_xlfn.XLOOKUP(A4803,[3]!Table13456[No заказа],[3]!Table13456[Дата
отправки],"",0,1)</f>
        <v>45664</v>
      </c>
      <c r="C4803" s="3"/>
      <c r="D4803" s="3"/>
      <c r="F4803" s="5">
        <f>_xlfn.XLOOKUP(A4803,[3]!Table13456[No заказа],[3]!Table13456[Количество],"",0,1)</f>
        <v>1</v>
      </c>
      <c r="G4803" s="5">
        <f>_xlfn.XLOOKUP(A4803,[3]!Table13456[No заказа],[3]!Table13456[Цена],"",0,1)</f>
        <v>8900</v>
      </c>
      <c r="H4803" s="2" t="str">
        <f>M01_SETTINGS!$F$2</f>
        <v>KASPI</v>
      </c>
    </row>
    <row r="4804" spans="1:8" x14ac:dyDescent="0.35">
      <c r="A4804" s="2">
        <v>473721329</v>
      </c>
      <c r="B4804" s="3">
        <f>_xlfn.XLOOKUP(A4804,[3]!Table13456[No заказа],[3]!Table13456[Дата
отправки],"",0,1)</f>
        <v>45664</v>
      </c>
      <c r="C4804" s="3"/>
      <c r="D4804" s="3"/>
      <c r="F4804" s="5">
        <f>_xlfn.XLOOKUP(A4804,[3]!Table13456[No заказа],[3]!Table13456[Количество],"",0,1)</f>
        <v>1</v>
      </c>
      <c r="G4804" s="5">
        <f>_xlfn.XLOOKUP(A4804,[3]!Table13456[No заказа],[3]!Table13456[Цена],"",0,1)</f>
        <v>8989</v>
      </c>
      <c r="H4804" s="2" t="str">
        <f>M01_SETTINGS!$F$2</f>
        <v>KASPI</v>
      </c>
    </row>
    <row r="4805" spans="1:8" x14ac:dyDescent="0.35">
      <c r="A4805" s="2">
        <v>474193421</v>
      </c>
      <c r="B4805" s="3">
        <f>_xlfn.XLOOKUP(A4805,[3]!Table13456[No заказа],[3]!Table13456[Дата
отправки],"",0,1)</f>
        <v>45664</v>
      </c>
      <c r="C4805" s="3"/>
      <c r="D4805" s="3"/>
      <c r="F4805" s="5">
        <f>_xlfn.XLOOKUP(A4805,[3]!Table13456[No заказа],[3]!Table13456[Количество],"",0,1)</f>
        <v>1</v>
      </c>
      <c r="G4805" s="5">
        <f>_xlfn.XLOOKUP(A4805,[3]!Table13456[No заказа],[3]!Table13456[Цена],"",0,1)</f>
        <v>8998</v>
      </c>
      <c r="H4805" s="2" t="str">
        <f>M01_SETTINGS!$F$2</f>
        <v>KASPI</v>
      </c>
    </row>
    <row r="4806" spans="1:8" x14ac:dyDescent="0.35">
      <c r="A4806" s="2">
        <v>473734851</v>
      </c>
      <c r="B4806" s="3">
        <f>_xlfn.XLOOKUP(A4806,[3]!Table13456[No заказа],[3]!Table13456[Дата
отправки],"",0,1)</f>
        <v>45664</v>
      </c>
      <c r="C4806" s="3"/>
      <c r="D4806" s="3"/>
      <c r="F4806" s="5">
        <f>_xlfn.XLOOKUP(A4806,[3]!Table13456[No заказа],[3]!Table13456[Количество],"",0,1)</f>
        <v>1</v>
      </c>
      <c r="G4806" s="5">
        <f>_xlfn.XLOOKUP(A4806,[3]!Table13456[No заказа],[3]!Table13456[Цена],"",0,1)</f>
        <v>9000</v>
      </c>
      <c r="H4806" s="2" t="str">
        <f>M01_SETTINGS!$F$2</f>
        <v>KASPI</v>
      </c>
    </row>
    <row r="4807" spans="1:8" x14ac:dyDescent="0.35">
      <c r="A4807" s="2">
        <v>476116860</v>
      </c>
      <c r="B4807" s="3">
        <f>_xlfn.XLOOKUP(A4807,[3]!Table13456[No заказа],[3]!Table13456[Дата
отправки],"",0,1)</f>
        <v>45664</v>
      </c>
      <c r="C4807" s="3"/>
      <c r="D4807" s="3"/>
      <c r="F4807" s="5">
        <f>_xlfn.XLOOKUP(A4807,[3]!Table13456[No заказа],[3]!Table13456[Количество],"",0,1)</f>
        <v>1</v>
      </c>
      <c r="G4807" s="5">
        <f>_xlfn.XLOOKUP(A4807,[3]!Table13456[No заказа],[3]!Table13456[Цена],"",0,1)</f>
        <v>8480</v>
      </c>
      <c r="H4807" s="2" t="str">
        <f>M01_SETTINGS!$F$2</f>
        <v>KASPI</v>
      </c>
    </row>
    <row r="4808" spans="1:8" x14ac:dyDescent="0.35">
      <c r="A4808" s="2">
        <v>476397111</v>
      </c>
      <c r="B4808" s="3">
        <f>_xlfn.XLOOKUP(A4808,[3]!Table13456[No заказа],[3]!Table13456[Дата
отправки],"",0,1)</f>
        <v>45664</v>
      </c>
      <c r="C4808" s="3"/>
      <c r="D4808" s="3"/>
      <c r="F4808" s="5">
        <f>_xlfn.XLOOKUP(A4808,[3]!Table13456[No заказа],[3]!Table13456[Количество],"",0,1)</f>
        <v>1</v>
      </c>
      <c r="G4808" s="5">
        <f>_xlfn.XLOOKUP(A4808,[3]!Table13456[No заказа],[3]!Table13456[Цена],"",0,1)</f>
        <v>9000</v>
      </c>
      <c r="H4808" s="2" t="str">
        <f>M01_SETTINGS!$F$2</f>
        <v>KASPI</v>
      </c>
    </row>
    <row r="4809" spans="1:8" x14ac:dyDescent="0.35">
      <c r="A4809" s="2">
        <v>476384202</v>
      </c>
      <c r="B4809" s="3">
        <f>_xlfn.XLOOKUP(A4809,[3]!Table13456[No заказа],[3]!Table13456[Дата
отправки],"",0,1)</f>
        <v>45664</v>
      </c>
      <c r="C4809" s="3"/>
      <c r="D4809" s="3"/>
      <c r="F4809" s="5">
        <f>_xlfn.XLOOKUP(A4809,[3]!Table13456[No заказа],[3]!Table13456[Количество],"",0,1)</f>
        <v>1</v>
      </c>
      <c r="G4809" s="5">
        <f>_xlfn.XLOOKUP(A4809,[3]!Table13456[No заказа],[3]!Table13456[Цена],"",0,1)</f>
        <v>9000</v>
      </c>
      <c r="H4809" s="2" t="str">
        <f>M01_SETTINGS!$F$2</f>
        <v>KASPI</v>
      </c>
    </row>
    <row r="4810" spans="1:8" x14ac:dyDescent="0.35">
      <c r="A4810" s="2">
        <v>473605795</v>
      </c>
      <c r="B4810" s="3">
        <f>_xlfn.XLOOKUP(A4810,[3]!Table13456[No заказа],[3]!Table13456[Дата
отправки],"",0,1)</f>
        <v>45664</v>
      </c>
      <c r="C4810" s="3"/>
      <c r="D4810" s="3"/>
      <c r="F4810" s="5">
        <f>_xlfn.XLOOKUP(A4810,[3]!Table13456[No заказа],[3]!Table13456[Количество],"",0,1)</f>
        <v>1</v>
      </c>
      <c r="G4810" s="5">
        <f>_xlfn.XLOOKUP(A4810,[3]!Table13456[No заказа],[3]!Table13456[Цена],"",0,1)</f>
        <v>8522</v>
      </c>
      <c r="H4810" s="2" t="str">
        <f>M01_SETTINGS!$F$2</f>
        <v>KASPI</v>
      </c>
    </row>
    <row r="4811" spans="1:8" x14ac:dyDescent="0.35">
      <c r="A4811" s="2">
        <v>473832338</v>
      </c>
      <c r="B4811" s="3">
        <f>_xlfn.XLOOKUP(A4811,[3]!Table13456[No заказа],[3]!Table13456[Дата
отправки],"",0,1)</f>
        <v>45664</v>
      </c>
      <c r="C4811" s="3"/>
      <c r="D4811" s="3"/>
      <c r="F4811" s="5">
        <f>_xlfn.XLOOKUP(A4811,[3]!Table13456[No заказа],[3]!Table13456[Количество],"",0,1)</f>
        <v>1</v>
      </c>
      <c r="G4811" s="5">
        <f>_xlfn.XLOOKUP(A4811,[3]!Table13456[No заказа],[3]!Table13456[Цена],"",0,1)</f>
        <v>8909</v>
      </c>
      <c r="H4811" s="2" t="str">
        <f>M01_SETTINGS!$F$2</f>
        <v>KASPI</v>
      </c>
    </row>
    <row r="4812" spans="1:8" x14ac:dyDescent="0.35">
      <c r="A4812" s="2">
        <v>475932757</v>
      </c>
      <c r="B4812" s="3">
        <f>_xlfn.XLOOKUP(A4812,[3]!Table13456[No заказа],[3]!Table13456[Дата
отправки],"",0,1)</f>
        <v>45664</v>
      </c>
      <c r="C4812" s="3"/>
      <c r="D4812" s="3"/>
      <c r="F4812" s="5">
        <f>_xlfn.XLOOKUP(A4812,[3]!Table13456[No заказа],[3]!Table13456[Количество],"",0,1)</f>
        <v>1</v>
      </c>
      <c r="G4812" s="5">
        <f>_xlfn.XLOOKUP(A4812,[3]!Table13456[No заказа],[3]!Table13456[Цена],"",0,1)</f>
        <v>14990</v>
      </c>
      <c r="H4812" s="2" t="str">
        <f>M01_SETTINGS!$F$2</f>
        <v>KASPI</v>
      </c>
    </row>
    <row r="4813" spans="1:8" x14ac:dyDescent="0.35">
      <c r="A4813" s="2">
        <v>473658755</v>
      </c>
      <c r="B4813" s="3">
        <f>_xlfn.XLOOKUP(A4813,[3]!Table13456[No заказа],[3]!Table13456[Дата
отправки],"",0,1)</f>
        <v>45664</v>
      </c>
      <c r="C4813" s="3"/>
      <c r="D4813" s="3"/>
      <c r="F4813" s="5">
        <f>_xlfn.XLOOKUP(A4813,[3]!Table13456[No заказа],[3]!Table13456[Количество],"",0,1)</f>
        <v>1</v>
      </c>
      <c r="G4813" s="5">
        <f>_xlfn.XLOOKUP(A4813,[3]!Table13456[No заказа],[3]!Table13456[Цена],"",0,1)</f>
        <v>8835</v>
      </c>
      <c r="H4813" s="2" t="str">
        <f>M01_SETTINGS!$F$2</f>
        <v>KASPI</v>
      </c>
    </row>
    <row r="4814" spans="1:8" x14ac:dyDescent="0.35">
      <c r="A4814" s="2">
        <v>474087850</v>
      </c>
      <c r="B4814" s="3">
        <f>_xlfn.XLOOKUP(A4814,[3]!Table13456[No заказа],[3]!Table13456[Дата
отправки],"",0,1)</f>
        <v>45664</v>
      </c>
      <c r="C4814" s="3"/>
      <c r="D4814" s="3"/>
      <c r="F4814" s="5">
        <f>_xlfn.XLOOKUP(A4814,[3]!Table13456[No заказа],[3]!Table13456[Количество],"",0,1)</f>
        <v>1</v>
      </c>
      <c r="G4814" s="5">
        <f>_xlfn.XLOOKUP(A4814,[3]!Table13456[No заказа],[3]!Table13456[Цена],"",0,1)</f>
        <v>8699</v>
      </c>
      <c r="H4814" s="2" t="str">
        <f>M01_SETTINGS!$F$2</f>
        <v>KASPI</v>
      </c>
    </row>
    <row r="4815" spans="1:8" x14ac:dyDescent="0.35">
      <c r="A4815" s="2">
        <v>473548821</v>
      </c>
      <c r="B4815" s="3">
        <f>_xlfn.XLOOKUP(A4815,[3]!Table13456[No заказа],[3]!Table13456[Дата
отправки],"",0,1)</f>
        <v>45664</v>
      </c>
      <c r="C4815" s="3"/>
      <c r="D4815" s="3"/>
      <c r="F4815" s="5">
        <f>_xlfn.XLOOKUP(A4815,[3]!Table13456[No заказа],[3]!Table13456[Количество],"",0,1)</f>
        <v>1</v>
      </c>
      <c r="G4815" s="5">
        <f>_xlfn.XLOOKUP(A4815,[3]!Table13456[No заказа],[3]!Table13456[Цена],"",0,1)</f>
        <v>8872</v>
      </c>
      <c r="H4815" s="2" t="str">
        <f>M01_SETTINGS!$F$2</f>
        <v>KASPI</v>
      </c>
    </row>
    <row r="4816" spans="1:8" x14ac:dyDescent="0.35">
      <c r="A4816" s="2">
        <v>474026834</v>
      </c>
      <c r="B4816" s="3">
        <f>_xlfn.XLOOKUP(A4816,[3]!Table13456[No заказа],[3]!Table13456[Дата
отправки],"",0,1)</f>
        <v>45664</v>
      </c>
      <c r="C4816" s="3"/>
      <c r="D4816" s="3"/>
      <c r="F4816" s="5">
        <f>_xlfn.XLOOKUP(A4816,[3]!Table13456[No заказа],[3]!Table13456[Количество],"",0,1)</f>
        <v>1</v>
      </c>
      <c r="G4816" s="5">
        <f>_xlfn.XLOOKUP(A4816,[3]!Table13456[No заказа],[3]!Table13456[Цена],"",0,1)</f>
        <v>8480</v>
      </c>
      <c r="H4816" s="2" t="str">
        <f>M01_SETTINGS!$F$2</f>
        <v>KASPI</v>
      </c>
    </row>
    <row r="4817" spans="1:8" x14ac:dyDescent="0.35">
      <c r="A4817" s="2">
        <v>473834303</v>
      </c>
      <c r="B4817" s="3">
        <f>_xlfn.XLOOKUP(A4817,[3]!Table13456[No заказа],[3]!Table13456[Дата
отправки],"",0,1)</f>
        <v>45664</v>
      </c>
      <c r="C4817" s="3"/>
      <c r="D4817" s="3"/>
      <c r="F4817" s="5">
        <f>_xlfn.XLOOKUP(A4817,[3]!Table13456[No заказа],[3]!Table13456[Количество],"",0,1)</f>
        <v>1</v>
      </c>
      <c r="G4817" s="5">
        <f>_xlfn.XLOOKUP(A4817,[3]!Table13456[No заказа],[3]!Table13456[Цена],"",0,1)</f>
        <v>8973</v>
      </c>
      <c r="H4817" s="2" t="str">
        <f>M01_SETTINGS!$F$2</f>
        <v>KASPI</v>
      </c>
    </row>
    <row r="4818" spans="1:8" x14ac:dyDescent="0.35">
      <c r="A4818" s="2">
        <v>473567279</v>
      </c>
      <c r="B4818" s="3">
        <f>_xlfn.XLOOKUP(A4818,[3]!Table13456[No заказа],[3]!Table13456[Дата
отправки],"",0,1)</f>
        <v>45664</v>
      </c>
      <c r="C4818" s="3"/>
      <c r="D4818" s="3"/>
      <c r="F4818" s="5">
        <f>_xlfn.XLOOKUP(A4818,[3]!Table13456[No заказа],[3]!Table13456[Количество],"",0,1)</f>
        <v>1</v>
      </c>
      <c r="G4818" s="5">
        <f>_xlfn.XLOOKUP(A4818,[3]!Table13456[No заказа],[3]!Table13456[Цена],"",0,1)</f>
        <v>8913</v>
      </c>
      <c r="H4818" s="2" t="str">
        <f>M01_SETTINGS!$F$2</f>
        <v>KASPI</v>
      </c>
    </row>
    <row r="4819" spans="1:8" x14ac:dyDescent="0.35">
      <c r="A4819" s="2">
        <v>476472096</v>
      </c>
      <c r="B4819" s="3">
        <f>_xlfn.XLOOKUP(A4819,[3]!Table13456[No заказа],[3]!Table13456[Дата
отправки],"",0,1)</f>
        <v>45664</v>
      </c>
      <c r="C4819" s="3"/>
      <c r="D4819" s="3"/>
      <c r="F4819" s="5">
        <f>_xlfn.XLOOKUP(A4819,[3]!Table13456[No заказа],[3]!Table13456[Количество],"",0,1)</f>
        <v>1</v>
      </c>
      <c r="G4819" s="5">
        <f>_xlfn.XLOOKUP(A4819,[3]!Table13456[No заказа],[3]!Table13456[Цена],"",0,1)</f>
        <v>10000</v>
      </c>
      <c r="H4819" s="2" t="str">
        <f>M01_SETTINGS!$F$2</f>
        <v>KASPI</v>
      </c>
    </row>
    <row r="4820" spans="1:8" x14ac:dyDescent="0.35">
      <c r="A4820" s="2">
        <v>476182713</v>
      </c>
      <c r="B4820" s="3">
        <f>_xlfn.XLOOKUP(A4820,[3]!Table13456[No заказа],[3]!Table13456[Дата
отправки],"",0,1)</f>
        <v>45664</v>
      </c>
      <c r="C4820" s="3"/>
      <c r="D4820" s="3"/>
      <c r="F4820" s="5">
        <f>_xlfn.XLOOKUP(A4820,[3]!Table13456[No заказа],[3]!Table13456[Количество],"",0,1)</f>
        <v>1</v>
      </c>
      <c r="G4820" s="5">
        <f>_xlfn.XLOOKUP(A4820,[3]!Table13456[No заказа],[3]!Table13456[Цена],"",0,1)</f>
        <v>8999</v>
      </c>
      <c r="H4820" s="2" t="str">
        <f>M01_SETTINGS!$F$2</f>
        <v>KASPI</v>
      </c>
    </row>
    <row r="4821" spans="1:8" x14ac:dyDescent="0.35">
      <c r="A4821" s="2">
        <v>473951441</v>
      </c>
      <c r="B4821" s="3">
        <f>_xlfn.XLOOKUP(A4821,[3]!Table13456[No заказа],[3]!Table13456[Дата
отправки],"",0,1)</f>
        <v>45664</v>
      </c>
      <c r="C4821" s="3"/>
      <c r="D4821" s="3"/>
      <c r="F4821" s="5">
        <f>_xlfn.XLOOKUP(A4821,[3]!Table13456[No заказа],[3]!Table13456[Количество],"",0,1)</f>
        <v>1</v>
      </c>
      <c r="G4821" s="5">
        <f>_xlfn.XLOOKUP(A4821,[3]!Table13456[No заказа],[3]!Table13456[Цена],"",0,1)</f>
        <v>14990</v>
      </c>
      <c r="H4821" s="2" t="str">
        <f>M01_SETTINGS!$F$2</f>
        <v>KASPI</v>
      </c>
    </row>
    <row r="4822" spans="1:8" x14ac:dyDescent="0.35">
      <c r="A4822" s="2">
        <v>473764466</v>
      </c>
      <c r="B4822" s="3">
        <f>_xlfn.XLOOKUP(A4822,[3]!Table13456[No заказа],[3]!Table13456[Дата
отправки],"",0,1)</f>
        <v>45664</v>
      </c>
      <c r="C4822" s="3"/>
      <c r="D4822" s="3"/>
      <c r="F4822" s="5">
        <f>_xlfn.XLOOKUP(A4822,[3]!Table13456[No заказа],[3]!Table13456[Количество],"",0,1)</f>
        <v>1</v>
      </c>
      <c r="G4822" s="5">
        <f>_xlfn.XLOOKUP(A4822,[3]!Table13456[No заказа],[3]!Table13456[Цена],"",0,1)</f>
        <v>14990</v>
      </c>
      <c r="H4822" s="2" t="str">
        <f>M01_SETTINGS!$F$2</f>
        <v>KASPI</v>
      </c>
    </row>
    <row r="4823" spans="1:8" x14ac:dyDescent="0.35">
      <c r="A4823" s="2">
        <v>475973886</v>
      </c>
      <c r="B4823" s="3">
        <f>_xlfn.XLOOKUP(A4823,[3]!Table13456[No заказа],[3]!Table13456[Дата
отправки],"",0,1)</f>
        <v>45664</v>
      </c>
      <c r="C4823" s="3"/>
      <c r="D4823" s="3"/>
      <c r="F4823" s="5">
        <f>_xlfn.XLOOKUP(A4823,[3]!Table13456[No заказа],[3]!Table13456[Количество],"",0,1)</f>
        <v>1</v>
      </c>
      <c r="G4823" s="5">
        <f>_xlfn.XLOOKUP(A4823,[3]!Table13456[No заказа],[3]!Table13456[Цена],"",0,1)</f>
        <v>8999</v>
      </c>
      <c r="H4823" s="2" t="str">
        <f>M01_SETTINGS!$F$2</f>
        <v>KASPI</v>
      </c>
    </row>
    <row r="4824" spans="1:8" x14ac:dyDescent="0.35">
      <c r="A4824" s="2">
        <v>476092077</v>
      </c>
      <c r="B4824" s="3">
        <f>_xlfn.XLOOKUP(A4824,[3]!Table13456[No заказа],[3]!Table13456[Дата
отправки],"",0,1)</f>
        <v>45664</v>
      </c>
      <c r="C4824" s="3"/>
      <c r="D4824" s="3"/>
      <c r="F4824" s="5">
        <f>_xlfn.XLOOKUP(A4824,[3]!Table13456[No заказа],[3]!Table13456[Количество],"",0,1)</f>
        <v>1</v>
      </c>
      <c r="G4824" s="5">
        <f>_xlfn.XLOOKUP(A4824,[3]!Table13456[No заказа],[3]!Table13456[Цена],"",0,1)</f>
        <v>8590</v>
      </c>
      <c r="H4824" s="2" t="str">
        <f>M01_SETTINGS!$F$2</f>
        <v>KASPI</v>
      </c>
    </row>
    <row r="4825" spans="1:8" x14ac:dyDescent="0.35">
      <c r="A4825" s="2">
        <v>472926915</v>
      </c>
      <c r="B4825" s="3">
        <f>_xlfn.XLOOKUP(A4825,[3]!Table13456[No заказа],[3]!Table13456[Дата
отправки],"",0,1)</f>
        <v>45664</v>
      </c>
      <c r="C4825" s="3"/>
      <c r="D4825" s="3"/>
      <c r="F4825" s="5">
        <f>_xlfn.XLOOKUP(A4825,[3]!Table13456[No заказа],[3]!Table13456[Количество],"",0,1)</f>
        <v>1</v>
      </c>
      <c r="G4825" s="5">
        <f>_xlfn.XLOOKUP(A4825,[3]!Table13456[No заказа],[3]!Table13456[Цена],"",0,1)</f>
        <v>8982</v>
      </c>
      <c r="H4825" s="2" t="str">
        <f>M01_SETTINGS!$F$2</f>
        <v>KASPI</v>
      </c>
    </row>
    <row r="4826" spans="1:8" x14ac:dyDescent="0.35">
      <c r="A4826" s="2">
        <v>476455375</v>
      </c>
      <c r="B4826" s="3">
        <f>_xlfn.XLOOKUP(A4826,[3]!Table13456[No заказа],[3]!Table13456[Дата
отправки],"",0,1)</f>
        <v>45664</v>
      </c>
      <c r="C4826" s="3"/>
      <c r="D4826" s="3"/>
      <c r="F4826" s="5">
        <f>_xlfn.XLOOKUP(A4826,[3]!Table13456[No заказа],[3]!Table13456[Количество],"",0,1)</f>
        <v>1</v>
      </c>
      <c r="G4826" s="5">
        <f>_xlfn.XLOOKUP(A4826,[3]!Table13456[No заказа],[3]!Table13456[Цена],"",0,1)</f>
        <v>10000</v>
      </c>
      <c r="H4826" s="2" t="str">
        <f>M01_SETTINGS!$F$2</f>
        <v>KASPI</v>
      </c>
    </row>
    <row r="4827" spans="1:8" x14ac:dyDescent="0.35">
      <c r="A4827" s="2">
        <v>474086640</v>
      </c>
      <c r="B4827" s="3">
        <f>_xlfn.XLOOKUP(A4827,[3]!Table13456[No заказа],[3]!Table13456[Дата
отправки],"",0,1)</f>
        <v>45664</v>
      </c>
      <c r="C4827" s="3"/>
      <c r="D4827" s="3"/>
      <c r="F4827" s="5">
        <f>_xlfn.XLOOKUP(A4827,[3]!Table13456[No заказа],[3]!Table13456[Количество],"",0,1)</f>
        <v>1</v>
      </c>
      <c r="G4827" s="5">
        <f>_xlfn.XLOOKUP(A4827,[3]!Table13456[No заказа],[3]!Table13456[Цена],"",0,1)</f>
        <v>9499</v>
      </c>
      <c r="H4827" s="2" t="str">
        <f>M01_SETTINGS!$F$2</f>
        <v>KASPI</v>
      </c>
    </row>
    <row r="4828" spans="1:8" x14ac:dyDescent="0.35">
      <c r="A4828" s="2">
        <v>476486596</v>
      </c>
      <c r="B4828" s="3">
        <f>_xlfn.XLOOKUP(A4828,[3]!Table13456[No заказа],[3]!Table13456[Дата
отправки],"",0,1)</f>
        <v>45664</v>
      </c>
      <c r="C4828" s="3"/>
      <c r="D4828" s="3"/>
      <c r="F4828" s="5">
        <f>_xlfn.XLOOKUP(A4828,[3]!Table13456[No заказа],[3]!Table13456[Количество],"",0,1)</f>
        <v>1</v>
      </c>
      <c r="G4828" s="5">
        <f>_xlfn.XLOOKUP(A4828,[3]!Table13456[No заказа],[3]!Table13456[Цена],"",0,1)</f>
        <v>8999</v>
      </c>
      <c r="H4828" s="2" t="str">
        <f>M01_SETTINGS!$F$2</f>
        <v>KASPI</v>
      </c>
    </row>
    <row r="4829" spans="1:8" x14ac:dyDescent="0.35">
      <c r="A4829" s="2">
        <v>476321816</v>
      </c>
      <c r="B4829" s="3">
        <f>_xlfn.XLOOKUP(A4829,[3]!Table13456[No заказа],[3]!Table13456[Дата
отправки],"",0,1)</f>
        <v>45664</v>
      </c>
      <c r="C4829" s="3"/>
      <c r="D4829" s="3"/>
      <c r="F4829" s="5">
        <f>_xlfn.XLOOKUP(A4829,[3]!Table13456[No заказа],[3]!Table13456[Количество],"",0,1)</f>
        <v>1</v>
      </c>
      <c r="G4829" s="5">
        <f>_xlfn.XLOOKUP(A4829,[3]!Table13456[No заказа],[3]!Table13456[Цена],"",0,1)</f>
        <v>9000</v>
      </c>
      <c r="H4829" s="2" t="str">
        <f>M01_SETTINGS!$F$2</f>
        <v>KASPI</v>
      </c>
    </row>
    <row r="4830" spans="1:8" x14ac:dyDescent="0.35">
      <c r="A4830" s="2">
        <v>475935461</v>
      </c>
      <c r="B4830" s="3">
        <f>_xlfn.XLOOKUP(A4830,[3]!Table13456[No заказа],[3]!Table13456[Дата
отправки],"",0,1)</f>
        <v>45664</v>
      </c>
      <c r="C4830" s="3"/>
      <c r="D4830" s="3"/>
      <c r="F4830" s="5">
        <f>_xlfn.XLOOKUP(A4830,[3]!Table13456[No заказа],[3]!Table13456[Количество],"",0,1)</f>
        <v>1</v>
      </c>
      <c r="G4830" s="5">
        <f>_xlfn.XLOOKUP(A4830,[3]!Table13456[No заказа],[3]!Table13456[Цена],"",0,1)</f>
        <v>9000</v>
      </c>
      <c r="H4830" s="2" t="str">
        <f>M01_SETTINGS!$F$2</f>
        <v>KASPI</v>
      </c>
    </row>
    <row r="4831" spans="1:8" x14ac:dyDescent="0.35">
      <c r="A4831" s="2">
        <v>476494532</v>
      </c>
      <c r="B4831" s="3">
        <f>_xlfn.XLOOKUP(A4831,[3]!Table13456[No заказа],[3]!Table13456[Дата
отправки],"",0,1)</f>
        <v>45664</v>
      </c>
      <c r="C4831" s="3"/>
      <c r="D4831" s="3"/>
      <c r="F4831" s="5">
        <f>_xlfn.XLOOKUP(A4831,[3]!Table13456[No заказа],[3]!Table13456[Количество],"",0,1)</f>
        <v>1</v>
      </c>
      <c r="G4831" s="5">
        <f>_xlfn.XLOOKUP(A4831,[3]!Table13456[No заказа],[3]!Table13456[Цена],"",0,1)</f>
        <v>8479</v>
      </c>
      <c r="H4831" s="2" t="str">
        <f>M01_SETTINGS!$F$2</f>
        <v>KASPI</v>
      </c>
    </row>
    <row r="4832" spans="1:8" x14ac:dyDescent="0.35">
      <c r="A4832" s="2">
        <v>476305910</v>
      </c>
      <c r="B4832" s="3">
        <f>_xlfn.XLOOKUP(A4832,[3]!Table13456[No заказа],[3]!Table13456[Дата
отправки],"",0,1)</f>
        <v>45664</v>
      </c>
      <c r="C4832" s="3"/>
      <c r="D4832" s="3"/>
      <c r="F4832" s="5">
        <f>_xlfn.XLOOKUP(A4832,[3]!Table13456[No заказа],[3]!Table13456[Количество],"",0,1)</f>
        <v>1</v>
      </c>
      <c r="G4832" s="5">
        <f>_xlfn.XLOOKUP(A4832,[3]!Table13456[No заказа],[3]!Table13456[Цена],"",0,1)</f>
        <v>9999</v>
      </c>
      <c r="H4832" s="2" t="str">
        <f>M01_SETTINGS!$F$2</f>
        <v>KASPI</v>
      </c>
    </row>
    <row r="4833" spans="1:8" x14ac:dyDescent="0.35">
      <c r="A4833" s="2">
        <v>473435574</v>
      </c>
      <c r="B4833" s="3">
        <f>_xlfn.XLOOKUP(A4833,[3]!Table13456[No заказа],[3]!Table13456[Дата
отправки],"",0,1)</f>
        <v>45664</v>
      </c>
      <c r="C4833" s="3"/>
      <c r="D4833" s="3"/>
      <c r="F4833" s="5">
        <f>_xlfn.XLOOKUP(A4833,[3]!Table13456[No заказа],[3]!Table13456[Количество],"",0,1)</f>
        <v>1</v>
      </c>
      <c r="G4833" s="5">
        <f>_xlfn.XLOOKUP(A4833,[3]!Table13456[No заказа],[3]!Table13456[Цена],"",0,1)</f>
        <v>9999</v>
      </c>
      <c r="H4833" s="2" t="str">
        <f>M01_SETTINGS!$F$2</f>
        <v>KASPI</v>
      </c>
    </row>
    <row r="4834" spans="1:8" x14ac:dyDescent="0.35">
      <c r="A4834" s="2">
        <v>476293085</v>
      </c>
      <c r="B4834" s="3">
        <f>_xlfn.XLOOKUP(A4834,[3]!Table13456[No заказа],[3]!Table13456[Дата
отправки],"",0,1)</f>
        <v>45664</v>
      </c>
      <c r="C4834" s="3"/>
      <c r="D4834" s="3"/>
      <c r="F4834" s="5">
        <f>_xlfn.XLOOKUP(A4834,[3]!Table13456[No заказа],[3]!Table13456[Количество],"",0,1)</f>
        <v>1</v>
      </c>
      <c r="G4834" s="5">
        <f>_xlfn.XLOOKUP(A4834,[3]!Table13456[No заказа],[3]!Table13456[Цена],"",0,1)</f>
        <v>8500</v>
      </c>
      <c r="H4834" s="2" t="str">
        <f>M01_SETTINGS!$F$2</f>
        <v>KASPI</v>
      </c>
    </row>
    <row r="4835" spans="1:8" x14ac:dyDescent="0.35">
      <c r="A4835" s="2">
        <v>474420483</v>
      </c>
      <c r="B4835" s="3">
        <f>_xlfn.XLOOKUP(A4835,[3]!Table13456[No заказа],[3]!Table13456[Дата
отправки],"",0,1)</f>
        <v>45664</v>
      </c>
      <c r="C4835" s="3"/>
      <c r="D4835" s="3"/>
      <c r="F4835" s="5">
        <f>_xlfn.XLOOKUP(A4835,[3]!Table13456[No заказа],[3]!Table13456[Количество],"",0,1)</f>
        <v>1</v>
      </c>
      <c r="G4835" s="5">
        <f>_xlfn.XLOOKUP(A4835,[3]!Table13456[No заказа],[3]!Table13456[Цена],"",0,1)</f>
        <v>8479</v>
      </c>
      <c r="H4835" s="2" t="str">
        <f>M01_SETTINGS!$F$2</f>
        <v>KASPI</v>
      </c>
    </row>
    <row r="4836" spans="1:8" x14ac:dyDescent="0.35">
      <c r="A4836" s="2">
        <v>476070910</v>
      </c>
      <c r="B4836" s="3">
        <f>_xlfn.XLOOKUP(A4836,[3]!Table13456[No заказа],[3]!Table13456[Дата
отправки],"",0,1)</f>
        <v>45664</v>
      </c>
      <c r="C4836" s="3"/>
      <c r="D4836" s="3"/>
      <c r="F4836" s="5">
        <f>_xlfn.XLOOKUP(A4836,[3]!Table13456[No заказа],[3]!Table13456[Количество],"",0,1)</f>
        <v>1</v>
      </c>
      <c r="G4836" s="5">
        <f>_xlfn.XLOOKUP(A4836,[3]!Table13456[No заказа],[3]!Table13456[Цена],"",0,1)</f>
        <v>9000</v>
      </c>
      <c r="H4836" s="2" t="str">
        <f>M01_SETTINGS!$F$2</f>
        <v>KASPI</v>
      </c>
    </row>
    <row r="4837" spans="1:8" x14ac:dyDescent="0.35">
      <c r="A4837" s="2">
        <v>476132632</v>
      </c>
      <c r="B4837" s="3">
        <f>_xlfn.XLOOKUP(A4837,[3]!Table13456[No заказа],[3]!Table13456[Дата
отправки],"",0,1)</f>
        <v>45664</v>
      </c>
      <c r="C4837" s="3"/>
      <c r="D4837" s="3"/>
      <c r="F4837" s="5">
        <f>_xlfn.XLOOKUP(A4837,[3]!Table13456[No заказа],[3]!Table13456[Количество],"",0,1)</f>
        <v>1</v>
      </c>
      <c r="G4837" s="5">
        <f>_xlfn.XLOOKUP(A4837,[3]!Table13456[No заказа],[3]!Table13456[Цена],"",0,1)</f>
        <v>8479</v>
      </c>
      <c r="H4837" s="2" t="str">
        <f>M01_SETTINGS!$F$2</f>
        <v>KASPI</v>
      </c>
    </row>
    <row r="4838" spans="1:8" x14ac:dyDescent="0.35">
      <c r="A4838" s="2">
        <v>475659280</v>
      </c>
      <c r="B4838" s="3">
        <f>_xlfn.XLOOKUP(A4838,[3]!Table13456[No заказа],[3]!Table13456[Дата
отправки],"",0,1)</f>
        <v>45663</v>
      </c>
      <c r="C4838" s="3"/>
      <c r="D4838" s="3"/>
      <c r="F4838" s="5">
        <f>_xlfn.XLOOKUP(A4838,[3]!Table13456[No заказа],[3]!Table13456[Количество],"",0,1)</f>
        <v>1</v>
      </c>
      <c r="G4838" s="5">
        <f>_xlfn.XLOOKUP(A4838,[3]!Table13456[No заказа],[3]!Table13456[Цена],"",0,1)</f>
        <v>8899</v>
      </c>
      <c r="H4838" s="2" t="str">
        <f>M01_SETTINGS!$F$2</f>
        <v>KASPI</v>
      </c>
    </row>
    <row r="4839" spans="1:8" x14ac:dyDescent="0.35">
      <c r="A4839" s="2">
        <v>475871709</v>
      </c>
      <c r="B4839" s="3">
        <f>_xlfn.XLOOKUP(A4839,[3]!Table13456[No заказа],[3]!Table13456[Дата
отправки],"",0,1)</f>
        <v>45663</v>
      </c>
      <c r="C4839" s="3"/>
      <c r="D4839" s="3"/>
      <c r="F4839" s="5">
        <f>_xlfn.XLOOKUP(A4839,[3]!Table13456[No заказа],[3]!Table13456[Количество],"",0,1)</f>
        <v>1</v>
      </c>
      <c r="G4839" s="5">
        <f>_xlfn.XLOOKUP(A4839,[3]!Table13456[No заказа],[3]!Table13456[Цена],"",0,1)</f>
        <v>8599</v>
      </c>
      <c r="H4839" s="2" t="str">
        <f>M01_SETTINGS!$F$2</f>
        <v>KASPI</v>
      </c>
    </row>
    <row r="4840" spans="1:8" x14ac:dyDescent="0.35">
      <c r="A4840" s="2">
        <v>475841260</v>
      </c>
      <c r="B4840" s="3">
        <f>_xlfn.XLOOKUP(A4840,[3]!Table13456[No заказа],[3]!Table13456[Дата
отправки],"",0,1)</f>
        <v>45663</v>
      </c>
      <c r="C4840" s="3"/>
      <c r="D4840" s="3"/>
      <c r="F4840" s="5">
        <f>_xlfn.XLOOKUP(A4840,[3]!Table13456[No заказа],[3]!Table13456[Количество],"",0,1)</f>
        <v>1</v>
      </c>
      <c r="G4840" s="5">
        <f>_xlfn.XLOOKUP(A4840,[3]!Table13456[No заказа],[3]!Table13456[Цена],"",0,1)</f>
        <v>8600</v>
      </c>
      <c r="H4840" s="2" t="str">
        <f>M01_SETTINGS!$F$2</f>
        <v>KASPI</v>
      </c>
    </row>
    <row r="4841" spans="1:8" x14ac:dyDescent="0.35">
      <c r="A4841" s="2">
        <v>475885495</v>
      </c>
      <c r="B4841" s="3">
        <f>_xlfn.XLOOKUP(A4841,[3]!Table13456[No заказа],[3]!Table13456[Дата
отправки],"",0,1)</f>
        <v>45663</v>
      </c>
      <c r="C4841" s="3"/>
      <c r="D4841" s="3"/>
      <c r="F4841" s="5">
        <f>_xlfn.XLOOKUP(A4841,[3]!Table13456[No заказа],[3]!Table13456[Количество],"",0,1)</f>
        <v>1</v>
      </c>
      <c r="G4841" s="5">
        <f>_xlfn.XLOOKUP(A4841,[3]!Table13456[No заказа],[3]!Table13456[Цена],"",0,1)</f>
        <v>8480</v>
      </c>
      <c r="H4841" s="2" t="str">
        <f>M01_SETTINGS!$F$2</f>
        <v>KASPI</v>
      </c>
    </row>
    <row r="4842" spans="1:8" x14ac:dyDescent="0.35">
      <c r="A4842" s="2">
        <v>475570931</v>
      </c>
      <c r="B4842" s="3">
        <f>_xlfn.XLOOKUP(A4842,[3]!Table13456[No заказа],[3]!Table13456[Дата
отправки],"",0,1)</f>
        <v>45663</v>
      </c>
      <c r="C4842" s="3"/>
      <c r="D4842" s="3"/>
      <c r="F4842" s="5">
        <f>_xlfn.XLOOKUP(A4842,[3]!Table13456[No заказа],[3]!Table13456[Количество],"",0,1)</f>
        <v>1</v>
      </c>
      <c r="G4842" s="5">
        <f>_xlfn.XLOOKUP(A4842,[3]!Table13456[No заказа],[3]!Table13456[Цена],"",0,1)</f>
        <v>8982</v>
      </c>
      <c r="H4842" s="2" t="str">
        <f>M01_SETTINGS!$F$2</f>
        <v>KASPI</v>
      </c>
    </row>
    <row r="4843" spans="1:8" x14ac:dyDescent="0.35">
      <c r="A4843" s="2">
        <v>475034820</v>
      </c>
      <c r="B4843" s="3">
        <f>_xlfn.XLOOKUP(A4843,[3]!Table13456[No заказа],[3]!Table13456[Дата
отправки],"",0,1)</f>
        <v>45663</v>
      </c>
      <c r="C4843" s="3"/>
      <c r="D4843" s="3"/>
      <c r="F4843" s="5">
        <f>_xlfn.XLOOKUP(A4843,[3]!Table13456[No заказа],[3]!Table13456[Количество],"",0,1)</f>
        <v>1</v>
      </c>
      <c r="G4843" s="5">
        <f>_xlfn.XLOOKUP(A4843,[3]!Table13456[No заказа],[3]!Table13456[Цена],"",0,1)</f>
        <v>9000</v>
      </c>
      <c r="H4843" s="2" t="str">
        <f>M01_SETTINGS!$F$2</f>
        <v>KASPI</v>
      </c>
    </row>
    <row r="4844" spans="1:8" x14ac:dyDescent="0.35">
      <c r="A4844" s="2">
        <v>475059854</v>
      </c>
      <c r="B4844" s="3">
        <f>_xlfn.XLOOKUP(A4844,[3]!Table13456[No заказа],[3]!Table13456[Дата
отправки],"",0,1)</f>
        <v>45663</v>
      </c>
      <c r="C4844" s="3"/>
      <c r="D4844" s="3"/>
      <c r="F4844" s="5">
        <f>_xlfn.XLOOKUP(A4844,[3]!Table13456[No заказа],[3]!Table13456[Количество],"",0,1)</f>
        <v>1</v>
      </c>
      <c r="G4844" s="5">
        <f>_xlfn.XLOOKUP(A4844,[3]!Table13456[No заказа],[3]!Table13456[Цена],"",0,1)</f>
        <v>9000</v>
      </c>
      <c r="H4844" s="2" t="str">
        <f>M01_SETTINGS!$F$2</f>
        <v>KASPI</v>
      </c>
    </row>
    <row r="4845" spans="1:8" x14ac:dyDescent="0.35">
      <c r="A4845" s="2">
        <v>475829238</v>
      </c>
      <c r="B4845" s="3">
        <f>_xlfn.XLOOKUP(A4845,[3]!Table13456[No заказа],[3]!Table13456[Дата
отправки],"",0,1)</f>
        <v>45663</v>
      </c>
      <c r="C4845" s="3"/>
      <c r="D4845" s="3"/>
      <c r="F4845" s="5">
        <f>_xlfn.XLOOKUP(A4845,[3]!Table13456[No заказа],[3]!Table13456[Количество],"",0,1)</f>
        <v>1</v>
      </c>
      <c r="G4845" s="5">
        <f>_xlfn.XLOOKUP(A4845,[3]!Table13456[No заказа],[3]!Table13456[Цена],"",0,1)</f>
        <v>8954</v>
      </c>
      <c r="H4845" s="2" t="str">
        <f>M01_SETTINGS!$F$2</f>
        <v>KASPI</v>
      </c>
    </row>
    <row r="4846" spans="1:8" x14ac:dyDescent="0.35">
      <c r="A4846" s="2">
        <v>475861560</v>
      </c>
      <c r="B4846" s="3">
        <f>_xlfn.XLOOKUP(A4846,[3]!Table13456[No заказа],[3]!Table13456[Дата
отправки],"",0,1)</f>
        <v>45663</v>
      </c>
      <c r="C4846" s="3"/>
      <c r="D4846" s="3"/>
      <c r="F4846" s="5">
        <f>_xlfn.XLOOKUP(A4846,[3]!Table13456[No заказа],[3]!Table13456[Количество],"",0,1)</f>
        <v>1</v>
      </c>
      <c r="G4846" s="5">
        <f>_xlfn.XLOOKUP(A4846,[3]!Table13456[No заказа],[3]!Table13456[Цена],"",0,1)</f>
        <v>8900</v>
      </c>
      <c r="H4846" s="2" t="str">
        <f>M01_SETTINGS!$F$2</f>
        <v>KASPI</v>
      </c>
    </row>
    <row r="4847" spans="1:8" x14ac:dyDescent="0.35">
      <c r="A4847" s="2">
        <v>475143379</v>
      </c>
      <c r="B4847" s="3">
        <f>_xlfn.XLOOKUP(A4847,[3]!Table13456[No заказа],[3]!Table13456[Дата
отправки],"",0,1)</f>
        <v>45663</v>
      </c>
      <c r="C4847" s="3"/>
      <c r="D4847" s="3"/>
      <c r="F4847" s="5">
        <f>_xlfn.XLOOKUP(A4847,[3]!Table13456[No заказа],[3]!Table13456[Количество],"",0,1)</f>
        <v>1</v>
      </c>
      <c r="G4847" s="5">
        <f>_xlfn.XLOOKUP(A4847,[3]!Table13456[No заказа],[3]!Table13456[Цена],"",0,1)</f>
        <v>8480</v>
      </c>
      <c r="H4847" s="2" t="str">
        <f>M01_SETTINGS!$F$2</f>
        <v>KASPI</v>
      </c>
    </row>
    <row r="4848" spans="1:8" x14ac:dyDescent="0.35">
      <c r="A4848" s="2">
        <v>475152755</v>
      </c>
      <c r="B4848" s="3">
        <f>_xlfn.XLOOKUP(A4848,[3]!Table13456[No заказа],[3]!Table13456[Дата
отправки],"",0,1)</f>
        <v>45663</v>
      </c>
      <c r="C4848" s="3"/>
      <c r="D4848" s="3"/>
      <c r="F4848" s="5">
        <f>_xlfn.XLOOKUP(A4848,[3]!Table13456[No заказа],[3]!Table13456[Количество],"",0,1)</f>
        <v>1</v>
      </c>
      <c r="G4848" s="5">
        <f>_xlfn.XLOOKUP(A4848,[3]!Table13456[No заказа],[3]!Table13456[Цена],"",0,1)</f>
        <v>8899</v>
      </c>
      <c r="H4848" s="2" t="str">
        <f>M01_SETTINGS!$F$2</f>
        <v>KASPI</v>
      </c>
    </row>
    <row r="4849" spans="1:8" x14ac:dyDescent="0.35">
      <c r="A4849" s="2">
        <v>475757271</v>
      </c>
      <c r="B4849" s="3">
        <f>_xlfn.XLOOKUP(A4849,[3]!Table13456[No заказа],[3]!Table13456[Дата
отправки],"",0,1)</f>
        <v>45663</v>
      </c>
      <c r="C4849" s="3"/>
      <c r="D4849" s="3"/>
      <c r="F4849" s="5">
        <f>_xlfn.XLOOKUP(A4849,[3]!Table13456[No заказа],[3]!Table13456[Количество],"",0,1)</f>
        <v>1</v>
      </c>
      <c r="G4849" s="5">
        <f>_xlfn.XLOOKUP(A4849,[3]!Table13456[No заказа],[3]!Table13456[Цена],"",0,1)</f>
        <v>8899</v>
      </c>
      <c r="H4849" s="2" t="str">
        <f>M01_SETTINGS!$F$2</f>
        <v>KASPI</v>
      </c>
    </row>
    <row r="4850" spans="1:8" x14ac:dyDescent="0.35">
      <c r="A4850" s="2">
        <v>475166841</v>
      </c>
      <c r="B4850" s="3">
        <f>_xlfn.XLOOKUP(A4850,[3]!Table13456[No заказа],[3]!Table13456[Дата
отправки],"",0,1)</f>
        <v>45663</v>
      </c>
      <c r="C4850" s="3"/>
      <c r="D4850" s="3"/>
      <c r="F4850" s="5">
        <f>_xlfn.XLOOKUP(A4850,[3]!Table13456[No заказа],[3]!Table13456[Количество],"",0,1)</f>
        <v>1</v>
      </c>
      <c r="G4850" s="5">
        <f>_xlfn.XLOOKUP(A4850,[3]!Table13456[No заказа],[3]!Table13456[Цена],"",0,1)</f>
        <v>8994</v>
      </c>
      <c r="H4850" s="2" t="str">
        <f>M01_SETTINGS!$F$2</f>
        <v>KASPI</v>
      </c>
    </row>
    <row r="4851" spans="1:8" x14ac:dyDescent="0.35">
      <c r="A4851" s="2">
        <v>475129858</v>
      </c>
      <c r="B4851" s="3">
        <f>_xlfn.XLOOKUP(A4851,[3]!Table13456[No заказа],[3]!Table13456[Дата
отправки],"",0,1)</f>
        <v>45663</v>
      </c>
      <c r="C4851" s="3"/>
      <c r="D4851" s="3"/>
      <c r="F4851" s="5">
        <f>_xlfn.XLOOKUP(A4851,[3]!Table13456[No заказа],[3]!Table13456[Количество],"",0,1)</f>
        <v>1</v>
      </c>
      <c r="G4851" s="5">
        <f>_xlfn.XLOOKUP(A4851,[3]!Table13456[No заказа],[3]!Table13456[Цена],"",0,1)</f>
        <v>8957</v>
      </c>
      <c r="H4851" s="2" t="str">
        <f>M01_SETTINGS!$F$2</f>
        <v>KASPI</v>
      </c>
    </row>
    <row r="4852" spans="1:8" x14ac:dyDescent="0.35">
      <c r="A4852" s="2">
        <v>475462170</v>
      </c>
      <c r="B4852" s="3">
        <f>_xlfn.XLOOKUP(A4852,[3]!Table13456[No заказа],[3]!Table13456[Дата
отправки],"",0,1)</f>
        <v>45663</v>
      </c>
      <c r="C4852" s="3"/>
      <c r="D4852" s="3"/>
      <c r="F4852" s="5">
        <f>_xlfn.XLOOKUP(A4852,[3]!Table13456[No заказа],[3]!Table13456[Количество],"",0,1)</f>
        <v>1</v>
      </c>
      <c r="G4852" s="5">
        <f>_xlfn.XLOOKUP(A4852,[3]!Table13456[No заказа],[3]!Table13456[Цена],"",0,1)</f>
        <v>8510</v>
      </c>
      <c r="H4852" s="2" t="str">
        <f>M01_SETTINGS!$F$2</f>
        <v>KASPI</v>
      </c>
    </row>
    <row r="4853" spans="1:8" x14ac:dyDescent="0.35">
      <c r="A4853" s="2">
        <v>475370917</v>
      </c>
      <c r="B4853" s="3">
        <f>_xlfn.XLOOKUP(A4853,[3]!Table13456[No заказа],[3]!Table13456[Дата
отправки],"",0,1)</f>
        <v>45663</v>
      </c>
      <c r="C4853" s="3"/>
      <c r="D4853" s="3"/>
      <c r="F4853" s="5">
        <f>_xlfn.XLOOKUP(A4853,[3]!Table13456[No заказа],[3]!Table13456[Количество],"",0,1)</f>
        <v>1</v>
      </c>
      <c r="G4853" s="5">
        <f>_xlfn.XLOOKUP(A4853,[3]!Table13456[No заказа],[3]!Table13456[Цена],"",0,1)</f>
        <v>9242</v>
      </c>
      <c r="H4853" s="2" t="str">
        <f>M01_SETTINGS!$F$2</f>
        <v>KASPI</v>
      </c>
    </row>
    <row r="4854" spans="1:8" x14ac:dyDescent="0.35">
      <c r="A4854" s="2">
        <v>475357216</v>
      </c>
      <c r="B4854" s="3">
        <f>_xlfn.XLOOKUP(A4854,[3]!Table13456[No заказа],[3]!Table13456[Дата
отправки],"",0,1)</f>
        <v>45663</v>
      </c>
      <c r="C4854" s="3"/>
      <c r="D4854" s="3"/>
      <c r="F4854" s="5">
        <f>_xlfn.XLOOKUP(A4854,[3]!Table13456[No заказа],[3]!Table13456[Количество],"",0,1)</f>
        <v>1</v>
      </c>
      <c r="G4854" s="5">
        <f>_xlfn.XLOOKUP(A4854,[3]!Table13456[No заказа],[3]!Table13456[Цена],"",0,1)</f>
        <v>8905</v>
      </c>
      <c r="H4854" s="2" t="str">
        <f>M01_SETTINGS!$F$2</f>
        <v>KASPI</v>
      </c>
    </row>
    <row r="4855" spans="1:8" x14ac:dyDescent="0.35">
      <c r="A4855" s="2">
        <v>475739329</v>
      </c>
      <c r="B4855" s="3">
        <f>_xlfn.XLOOKUP(A4855,[3]!Table13456[No заказа],[3]!Table13456[Дата
отправки],"",0,1)</f>
        <v>45663</v>
      </c>
      <c r="C4855" s="3"/>
      <c r="D4855" s="3"/>
      <c r="F4855" s="5">
        <f>_xlfn.XLOOKUP(A4855,[3]!Table13456[No заказа],[3]!Table13456[Количество],"",0,1)</f>
        <v>1</v>
      </c>
      <c r="G4855" s="5">
        <f>_xlfn.XLOOKUP(A4855,[3]!Table13456[No заказа],[3]!Table13456[Цена],"",0,1)</f>
        <v>8989</v>
      </c>
      <c r="H4855" s="2" t="str">
        <f>M01_SETTINGS!$F$2</f>
        <v>KASPI</v>
      </c>
    </row>
    <row r="4856" spans="1:8" x14ac:dyDescent="0.35">
      <c r="A4856" s="2">
        <v>475001259</v>
      </c>
      <c r="B4856" s="3">
        <f>_xlfn.XLOOKUP(A4856,[3]!Table13456[No заказа],[3]!Table13456[Дата
отправки],"",0,1)</f>
        <v>45663</v>
      </c>
      <c r="C4856" s="3"/>
      <c r="D4856" s="3"/>
      <c r="F4856" s="5">
        <f>_xlfn.XLOOKUP(A4856,[3]!Table13456[No заказа],[3]!Table13456[Количество],"",0,1)</f>
        <v>1</v>
      </c>
      <c r="G4856" s="5">
        <f>_xlfn.XLOOKUP(A4856,[3]!Table13456[No заказа],[3]!Table13456[Цена],"",0,1)</f>
        <v>8979</v>
      </c>
      <c r="H4856" s="2" t="str">
        <f>M01_SETTINGS!$F$2</f>
        <v>KASPI</v>
      </c>
    </row>
    <row r="4857" spans="1:8" x14ac:dyDescent="0.35">
      <c r="A4857" s="2">
        <v>475510087</v>
      </c>
      <c r="B4857" s="3">
        <f>_xlfn.XLOOKUP(A4857,[3]!Table13456[No заказа],[3]!Table13456[Дата
отправки],"",0,1)</f>
        <v>45663</v>
      </c>
      <c r="C4857" s="3"/>
      <c r="D4857" s="3"/>
      <c r="F4857" s="5">
        <f>_xlfn.XLOOKUP(A4857,[3]!Table13456[No заказа],[3]!Table13456[Количество],"",0,1)</f>
        <v>1</v>
      </c>
      <c r="G4857" s="5">
        <f>_xlfn.XLOOKUP(A4857,[3]!Table13456[No заказа],[3]!Table13456[Цена],"",0,1)</f>
        <v>9220</v>
      </c>
      <c r="H4857" s="2" t="str">
        <f>M01_SETTINGS!$F$2</f>
        <v>KASPI</v>
      </c>
    </row>
    <row r="4858" spans="1:8" x14ac:dyDescent="0.35">
      <c r="A4858" s="2">
        <v>475199854</v>
      </c>
      <c r="B4858" s="3">
        <f>_xlfn.XLOOKUP(A4858,[3]!Table13456[No заказа],[3]!Table13456[Дата
отправки],"",0,1)</f>
        <v>45663</v>
      </c>
      <c r="C4858" s="3"/>
      <c r="D4858" s="3"/>
      <c r="F4858" s="5">
        <f>_xlfn.XLOOKUP(A4858,[3]!Table13456[No заказа],[3]!Table13456[Количество],"",0,1)</f>
        <v>1</v>
      </c>
      <c r="G4858" s="5">
        <f>_xlfn.XLOOKUP(A4858,[3]!Table13456[No заказа],[3]!Table13456[Цена],"",0,1)</f>
        <v>8599</v>
      </c>
      <c r="H4858" s="2" t="str">
        <f>M01_SETTINGS!$F$2</f>
        <v>KASPI</v>
      </c>
    </row>
    <row r="4859" spans="1:8" x14ac:dyDescent="0.35">
      <c r="A4859" s="2">
        <v>475356200</v>
      </c>
      <c r="B4859" s="3">
        <f>_xlfn.XLOOKUP(A4859,[3]!Table13456[No заказа],[3]!Table13456[Дата
отправки],"",0,1)</f>
        <v>45663</v>
      </c>
      <c r="C4859" s="3"/>
      <c r="D4859" s="3"/>
      <c r="F4859" s="5">
        <f>_xlfn.XLOOKUP(A4859,[3]!Table13456[No заказа],[3]!Table13456[Количество],"",0,1)</f>
        <v>1</v>
      </c>
      <c r="G4859" s="5">
        <f>_xlfn.XLOOKUP(A4859,[3]!Table13456[No заказа],[3]!Table13456[Цена],"",0,1)</f>
        <v>8987</v>
      </c>
      <c r="H4859" s="2" t="str">
        <f>M01_SETTINGS!$F$2</f>
        <v>KASPI</v>
      </c>
    </row>
    <row r="4860" spans="1:8" x14ac:dyDescent="0.35">
      <c r="A4860" s="2">
        <v>475759981</v>
      </c>
      <c r="B4860" s="3">
        <f>_xlfn.XLOOKUP(A4860,[3]!Table13456[No заказа],[3]!Table13456[Дата
отправки],"",0,1)</f>
        <v>45663</v>
      </c>
      <c r="C4860" s="3"/>
      <c r="D4860" s="3"/>
      <c r="F4860" s="5">
        <f>_xlfn.XLOOKUP(A4860,[3]!Table13456[No заказа],[3]!Table13456[Количество],"",0,1)</f>
        <v>1</v>
      </c>
      <c r="G4860" s="5">
        <f>_xlfn.XLOOKUP(A4860,[3]!Table13456[No заказа],[3]!Table13456[Цена],"",0,1)</f>
        <v>8572</v>
      </c>
      <c r="H4860" s="2" t="str">
        <f>M01_SETTINGS!$F$2</f>
        <v>KASPI</v>
      </c>
    </row>
    <row r="4861" spans="1:8" x14ac:dyDescent="0.35">
      <c r="A4861" s="2">
        <v>475814817</v>
      </c>
      <c r="B4861" s="3">
        <f>_xlfn.XLOOKUP(A4861,[3]!Table13456[No заказа],[3]!Table13456[Дата
отправки],"",0,1)</f>
        <v>45663</v>
      </c>
      <c r="C4861" s="3"/>
      <c r="D4861" s="3"/>
      <c r="F4861" s="5">
        <f>_xlfn.XLOOKUP(A4861,[3]!Table13456[No заказа],[3]!Table13456[Количество],"",0,1)</f>
        <v>1</v>
      </c>
      <c r="G4861" s="5">
        <f>_xlfn.XLOOKUP(A4861,[3]!Table13456[No заказа],[3]!Table13456[Цена],"",0,1)</f>
        <v>8900</v>
      </c>
      <c r="H4861" s="2" t="str">
        <f>M01_SETTINGS!$F$2</f>
        <v>KASPI</v>
      </c>
    </row>
    <row r="4862" spans="1:8" x14ac:dyDescent="0.35">
      <c r="A4862" s="2">
        <v>475298612</v>
      </c>
      <c r="B4862" s="3">
        <f>_xlfn.XLOOKUP(A4862,[3]!Table13456[No заказа],[3]!Table13456[Дата
отправки],"",0,1)</f>
        <v>45663</v>
      </c>
      <c r="C4862" s="3"/>
      <c r="D4862" s="3"/>
      <c r="F4862" s="5">
        <f>_xlfn.XLOOKUP(A4862,[3]!Table13456[No заказа],[3]!Table13456[Количество],"",0,1)</f>
        <v>1</v>
      </c>
      <c r="G4862" s="5">
        <f>_xlfn.XLOOKUP(A4862,[3]!Table13456[No заказа],[3]!Table13456[Цена],"",0,1)</f>
        <v>8999</v>
      </c>
      <c r="H4862" s="2" t="str">
        <f>M01_SETTINGS!$F$2</f>
        <v>KASPI</v>
      </c>
    </row>
    <row r="4863" spans="1:8" x14ac:dyDescent="0.35">
      <c r="A4863" s="2">
        <v>475647899</v>
      </c>
      <c r="B4863" s="3">
        <f>_xlfn.XLOOKUP(A4863,[3]!Table13456[No заказа],[3]!Table13456[Дата
отправки],"",0,1)</f>
        <v>45663</v>
      </c>
      <c r="C4863" s="3"/>
      <c r="D4863" s="3"/>
      <c r="F4863" s="5">
        <f>_xlfn.XLOOKUP(A4863,[3]!Table13456[No заказа],[3]!Table13456[Количество],"",0,1)</f>
        <v>1</v>
      </c>
      <c r="G4863" s="5">
        <f>_xlfn.XLOOKUP(A4863,[3]!Table13456[No заказа],[3]!Table13456[Цена],"",0,1)</f>
        <v>14990</v>
      </c>
      <c r="H4863" s="2" t="str">
        <f>M01_SETTINGS!$F$2</f>
        <v>KASPI</v>
      </c>
    </row>
    <row r="4864" spans="1:8" x14ac:dyDescent="0.35">
      <c r="A4864" s="2">
        <v>475655999</v>
      </c>
      <c r="B4864" s="3">
        <f>_xlfn.XLOOKUP(A4864,[3]!Table13456[No заказа],[3]!Table13456[Дата
отправки],"",0,1)</f>
        <v>45663</v>
      </c>
      <c r="C4864" s="3"/>
      <c r="D4864" s="3"/>
      <c r="F4864" s="5">
        <f>_xlfn.XLOOKUP(A4864,[3]!Table13456[No заказа],[3]!Table13456[Количество],"",0,1)</f>
        <v>1</v>
      </c>
      <c r="G4864" s="5">
        <f>_xlfn.XLOOKUP(A4864,[3]!Table13456[No заказа],[3]!Table13456[Цена],"",0,1)</f>
        <v>8480</v>
      </c>
      <c r="H4864" s="2" t="str">
        <f>M01_SETTINGS!$F$2</f>
        <v>KASPI</v>
      </c>
    </row>
    <row r="4865" spans="1:8" x14ac:dyDescent="0.35">
      <c r="A4865" s="2">
        <v>475350761</v>
      </c>
      <c r="B4865" s="3">
        <f>_xlfn.XLOOKUP(A4865,[3]!Table13456[No заказа],[3]!Table13456[Дата
отправки],"",0,1)</f>
        <v>45663</v>
      </c>
      <c r="C4865" s="3"/>
      <c r="D4865" s="3"/>
      <c r="F4865" s="5">
        <f>_xlfn.XLOOKUP(A4865,[3]!Table13456[No заказа],[3]!Table13456[Количество],"",0,1)</f>
        <v>1</v>
      </c>
      <c r="G4865" s="5">
        <f>_xlfn.XLOOKUP(A4865,[3]!Table13456[No заказа],[3]!Table13456[Цена],"",0,1)</f>
        <v>8480</v>
      </c>
      <c r="H4865" s="2" t="str">
        <f>M01_SETTINGS!$F$2</f>
        <v>KASPI</v>
      </c>
    </row>
    <row r="4866" spans="1:8" x14ac:dyDescent="0.35">
      <c r="A4866" s="2">
        <v>475727598</v>
      </c>
      <c r="B4866" s="3">
        <f>_xlfn.XLOOKUP(A4866,[3]!Table13456[No заказа],[3]!Table13456[Дата
отправки],"",0,1)</f>
        <v>45663</v>
      </c>
      <c r="C4866" s="3"/>
      <c r="D4866" s="3"/>
      <c r="F4866" s="5">
        <f>_xlfn.XLOOKUP(A4866,[3]!Table13456[No заказа],[3]!Table13456[Количество],"",0,1)</f>
        <v>1</v>
      </c>
      <c r="G4866" s="5">
        <f>_xlfn.XLOOKUP(A4866,[3]!Table13456[No заказа],[3]!Table13456[Цена],"",0,1)</f>
        <v>8600</v>
      </c>
      <c r="H4866" s="2" t="str">
        <f>M01_SETTINGS!$F$2</f>
        <v>KASPI</v>
      </c>
    </row>
    <row r="4867" spans="1:8" x14ac:dyDescent="0.35">
      <c r="A4867" s="2">
        <v>475059809</v>
      </c>
      <c r="B4867" s="3">
        <f>_xlfn.XLOOKUP(A4867,[3]!Table13456[No заказа],[3]!Table13456[Дата
отправки],"",0,1)</f>
        <v>45663</v>
      </c>
      <c r="C4867" s="3"/>
      <c r="D4867" s="3"/>
      <c r="F4867" s="5">
        <f>_xlfn.XLOOKUP(A4867,[3]!Table13456[No заказа],[3]!Table13456[Количество],"",0,1)</f>
        <v>1</v>
      </c>
      <c r="G4867" s="5">
        <f>_xlfn.XLOOKUP(A4867,[3]!Table13456[No заказа],[3]!Table13456[Цена],"",0,1)</f>
        <v>8928</v>
      </c>
      <c r="H4867" s="2" t="str">
        <f>M01_SETTINGS!$F$2</f>
        <v>KASPI</v>
      </c>
    </row>
    <row r="4868" spans="1:8" x14ac:dyDescent="0.35">
      <c r="A4868" s="2">
        <v>475077901</v>
      </c>
      <c r="B4868" s="3">
        <f>_xlfn.XLOOKUP(A4868,[3]!Table13456[No заказа],[3]!Table13456[Дата
отправки],"",0,1)</f>
        <v>45663</v>
      </c>
      <c r="C4868" s="3"/>
      <c r="D4868" s="3"/>
      <c r="F4868" s="5">
        <f>_xlfn.XLOOKUP(A4868,[3]!Table13456[No заказа],[3]!Table13456[Количество],"",0,1)</f>
        <v>1</v>
      </c>
      <c r="G4868" s="5">
        <f>_xlfn.XLOOKUP(A4868,[3]!Table13456[No заказа],[3]!Table13456[Цена],"",0,1)</f>
        <v>8480</v>
      </c>
      <c r="H4868" s="2" t="str">
        <f>M01_SETTINGS!$F$2</f>
        <v>KASPI</v>
      </c>
    </row>
    <row r="4869" spans="1:8" x14ac:dyDescent="0.35">
      <c r="A4869" s="2">
        <v>475680439</v>
      </c>
      <c r="B4869" s="3">
        <f>_xlfn.XLOOKUP(A4869,[3]!Table13456[No заказа],[3]!Table13456[Дата
отправки],"",0,1)</f>
        <v>45663</v>
      </c>
      <c r="C4869" s="3"/>
      <c r="D4869" s="3"/>
      <c r="F4869" s="5">
        <f>_xlfn.XLOOKUP(A4869,[3]!Table13456[No заказа],[3]!Table13456[Количество],"",0,1)</f>
        <v>1</v>
      </c>
      <c r="G4869" s="5">
        <f>_xlfn.XLOOKUP(A4869,[3]!Table13456[No заказа],[3]!Table13456[Цена],"",0,1)</f>
        <v>8955</v>
      </c>
      <c r="H4869" s="2" t="str">
        <f>M01_SETTINGS!$F$2</f>
        <v>KASPI</v>
      </c>
    </row>
    <row r="4870" spans="1:8" x14ac:dyDescent="0.35">
      <c r="A4870" s="2">
        <v>475463854</v>
      </c>
      <c r="B4870" s="3">
        <f>_xlfn.XLOOKUP(A4870,[3]!Table13456[No заказа],[3]!Table13456[Дата
отправки],"",0,1)</f>
        <v>45663</v>
      </c>
      <c r="C4870" s="3"/>
      <c r="D4870" s="3"/>
      <c r="F4870" s="5">
        <f>_xlfn.XLOOKUP(A4870,[3]!Table13456[No заказа],[3]!Table13456[Количество],"",0,1)</f>
        <v>1</v>
      </c>
      <c r="G4870" s="5">
        <f>_xlfn.XLOOKUP(A4870,[3]!Table13456[No заказа],[3]!Table13456[Цена],"",0,1)</f>
        <v>8480</v>
      </c>
      <c r="H4870" s="2" t="str">
        <f>M01_SETTINGS!$F$2</f>
        <v>KASPI</v>
      </c>
    </row>
    <row r="4871" spans="1:8" x14ac:dyDescent="0.35">
      <c r="A4871" s="2">
        <v>475609839</v>
      </c>
      <c r="B4871" s="3">
        <f>_xlfn.XLOOKUP(A4871,[3]!Table13456[No заказа],[3]!Table13456[Дата
отправки],"",0,1)</f>
        <v>45663</v>
      </c>
      <c r="C4871" s="3"/>
      <c r="D4871" s="3"/>
      <c r="F4871" s="5">
        <f>_xlfn.XLOOKUP(A4871,[3]!Table13456[No заказа],[3]!Table13456[Количество],"",0,1)</f>
        <v>1</v>
      </c>
      <c r="G4871" s="5">
        <f>_xlfn.XLOOKUP(A4871,[3]!Table13456[No заказа],[3]!Table13456[Цена],"",0,1)</f>
        <v>8955</v>
      </c>
      <c r="H4871" s="2" t="str">
        <f>M01_SETTINGS!$F$2</f>
        <v>KASPI</v>
      </c>
    </row>
    <row r="4872" spans="1:8" x14ac:dyDescent="0.35">
      <c r="A4872" s="2">
        <v>475480907</v>
      </c>
      <c r="B4872" s="3">
        <f>_xlfn.XLOOKUP(A4872,[3]!Table13456[No заказа],[3]!Table13456[Дата
отправки],"",0,1)</f>
        <v>45663</v>
      </c>
      <c r="C4872" s="3"/>
      <c r="D4872" s="3"/>
      <c r="F4872" s="5">
        <f>_xlfn.XLOOKUP(A4872,[3]!Table13456[No заказа],[3]!Table13456[Количество],"",0,1)</f>
        <v>1</v>
      </c>
      <c r="G4872" s="5">
        <f>_xlfn.XLOOKUP(A4872,[3]!Table13456[No заказа],[3]!Table13456[Цена],"",0,1)</f>
        <v>8480</v>
      </c>
      <c r="H4872" s="2" t="str">
        <f>M01_SETTINGS!$F$2</f>
        <v>KASPI</v>
      </c>
    </row>
    <row r="4873" spans="1:8" x14ac:dyDescent="0.35">
      <c r="A4873" s="2">
        <v>475464657</v>
      </c>
      <c r="B4873" s="3">
        <f>_xlfn.XLOOKUP(A4873,[3]!Table13456[No заказа],[3]!Table13456[Дата
отправки],"",0,1)</f>
        <v>45663</v>
      </c>
      <c r="C4873" s="3"/>
      <c r="D4873" s="3"/>
      <c r="F4873" s="5">
        <f>_xlfn.XLOOKUP(A4873,[3]!Table13456[No заказа],[3]!Table13456[Количество],"",0,1)</f>
        <v>1</v>
      </c>
      <c r="G4873" s="5">
        <f>_xlfn.XLOOKUP(A4873,[3]!Table13456[No заказа],[3]!Table13456[Цена],"",0,1)</f>
        <v>10000</v>
      </c>
      <c r="H4873" s="2" t="str">
        <f>M01_SETTINGS!$F$2</f>
        <v>KASPI</v>
      </c>
    </row>
    <row r="4874" spans="1:8" x14ac:dyDescent="0.35">
      <c r="A4874" s="2">
        <v>475648971</v>
      </c>
      <c r="B4874" s="3">
        <f>_xlfn.XLOOKUP(A4874,[3]!Table13456[No заказа],[3]!Table13456[Дата
отправки],"",0,1)</f>
        <v>45663</v>
      </c>
      <c r="C4874" s="3"/>
      <c r="D4874" s="3"/>
      <c r="F4874" s="5">
        <f>_xlfn.XLOOKUP(A4874,[3]!Table13456[No заказа],[3]!Table13456[Количество],"",0,1)</f>
        <v>1</v>
      </c>
      <c r="G4874" s="5">
        <f>_xlfn.XLOOKUP(A4874,[3]!Table13456[No заказа],[3]!Table13456[Цена],"",0,1)</f>
        <v>8480</v>
      </c>
      <c r="H4874" s="2" t="str">
        <f>M01_SETTINGS!$F$2</f>
        <v>KASPI</v>
      </c>
    </row>
    <row r="4875" spans="1:8" x14ac:dyDescent="0.35">
      <c r="A4875" s="2">
        <v>475690078</v>
      </c>
      <c r="B4875" s="3">
        <f>_xlfn.XLOOKUP(A4875,[3]!Table13456[No заказа],[3]!Table13456[Дата
отправки],"",0,1)</f>
        <v>45663</v>
      </c>
      <c r="C4875" s="3"/>
      <c r="D4875" s="3"/>
      <c r="F4875" s="5">
        <f>_xlfn.XLOOKUP(A4875,[3]!Table13456[No заказа],[3]!Table13456[Количество],"",0,1)</f>
        <v>1</v>
      </c>
      <c r="G4875" s="5">
        <f>_xlfn.XLOOKUP(A4875,[3]!Table13456[No заказа],[3]!Table13456[Цена],"",0,1)</f>
        <v>9000</v>
      </c>
      <c r="H4875" s="2" t="str">
        <f>M01_SETTINGS!$F$2</f>
        <v>KASPI</v>
      </c>
    </row>
    <row r="4876" spans="1:8" x14ac:dyDescent="0.35">
      <c r="A4876" s="2">
        <v>475545464</v>
      </c>
      <c r="B4876" s="3">
        <f>_xlfn.XLOOKUP(A4876,[3]!Table13456[No заказа],[3]!Table13456[Дата
отправки],"",0,1)</f>
        <v>45663</v>
      </c>
      <c r="C4876" s="3"/>
      <c r="D4876" s="3"/>
      <c r="F4876" s="5">
        <f>_xlfn.XLOOKUP(A4876,[3]!Table13456[No заказа],[3]!Table13456[Количество],"",0,1)</f>
        <v>1</v>
      </c>
      <c r="G4876" s="5">
        <f>_xlfn.XLOOKUP(A4876,[3]!Table13456[No заказа],[3]!Table13456[Цена],"",0,1)</f>
        <v>8999</v>
      </c>
      <c r="H4876" s="2" t="str">
        <f>M01_SETTINGS!$F$2</f>
        <v>KASPI</v>
      </c>
    </row>
    <row r="4877" spans="1:8" x14ac:dyDescent="0.35">
      <c r="A4877" s="2">
        <v>475399070</v>
      </c>
      <c r="B4877" s="3">
        <f>_xlfn.XLOOKUP(A4877,[3]!Table13456[No заказа],[3]!Table13456[Дата
отправки],"",0,1)</f>
        <v>45663</v>
      </c>
      <c r="C4877" s="3"/>
      <c r="D4877" s="3"/>
      <c r="F4877" s="5">
        <f>_xlfn.XLOOKUP(A4877,[3]!Table13456[No заказа],[3]!Table13456[Количество],"",0,1)</f>
        <v>1</v>
      </c>
      <c r="G4877" s="5">
        <f>_xlfn.XLOOKUP(A4877,[3]!Table13456[No заказа],[3]!Table13456[Цена],"",0,1)</f>
        <v>8999</v>
      </c>
      <c r="H4877" s="2" t="str">
        <f>M01_SETTINGS!$F$2</f>
        <v>KASPI</v>
      </c>
    </row>
    <row r="4878" spans="1:8" x14ac:dyDescent="0.35">
      <c r="A4878" s="2">
        <v>475319395</v>
      </c>
      <c r="B4878" s="3">
        <f>_xlfn.XLOOKUP(A4878,[3]!Table13456[No заказа],[3]!Table13456[Дата
отправки],"",0,1)</f>
        <v>45663</v>
      </c>
      <c r="C4878" s="3"/>
      <c r="D4878" s="3"/>
      <c r="F4878" s="5">
        <f>_xlfn.XLOOKUP(A4878,[3]!Table13456[No заказа],[3]!Table13456[Количество],"",0,1)</f>
        <v>1</v>
      </c>
      <c r="G4878" s="5">
        <f>_xlfn.XLOOKUP(A4878,[3]!Table13456[No заказа],[3]!Table13456[Цена],"",0,1)</f>
        <v>8480</v>
      </c>
      <c r="H4878" s="2" t="str">
        <f>M01_SETTINGS!$F$2</f>
        <v>KASPI</v>
      </c>
    </row>
    <row r="4879" spans="1:8" x14ac:dyDescent="0.35">
      <c r="A4879" s="2">
        <v>475428271</v>
      </c>
      <c r="B4879" s="3">
        <f>_xlfn.XLOOKUP(A4879,[3]!Table13456[No заказа],[3]!Table13456[Дата
отправки],"",0,1)</f>
        <v>45663</v>
      </c>
      <c r="C4879" s="3"/>
      <c r="D4879" s="3"/>
      <c r="F4879" s="5">
        <f>_xlfn.XLOOKUP(A4879,[3]!Table13456[No заказа],[3]!Table13456[Количество],"",0,1)</f>
        <v>1</v>
      </c>
      <c r="G4879" s="5">
        <f>_xlfn.XLOOKUP(A4879,[3]!Table13456[No заказа],[3]!Table13456[Цена],"",0,1)</f>
        <v>8999</v>
      </c>
      <c r="H4879" s="2" t="str">
        <f>M01_SETTINGS!$F$2</f>
        <v>KASPI</v>
      </c>
    </row>
    <row r="4880" spans="1:8" x14ac:dyDescent="0.35">
      <c r="A4880" s="2" t="str">
        <v>475524170-1</v>
      </c>
      <c r="B4880" s="3">
        <f>_xlfn.XLOOKUP(A4880,[3]!Table13456[No заказа],[3]!Table13456[Дата
отправки],"",0,1)</f>
        <v>45663</v>
      </c>
      <c r="C4880" s="3"/>
      <c r="D4880" s="3"/>
      <c r="F4880" s="5">
        <f>_xlfn.XLOOKUP(A4880,[3]!Table13456[No заказа],[3]!Table13456[Количество],"",0,1)</f>
        <v>2</v>
      </c>
      <c r="G4880" s="5">
        <f>_xlfn.XLOOKUP(A4880,[3]!Table13456[No заказа],[3]!Table13456[Цена],"",0,1)</f>
        <v>8999</v>
      </c>
      <c r="H4880" s="2" t="str">
        <f>M01_SETTINGS!$F$2</f>
        <v>KASPI</v>
      </c>
    </row>
    <row r="4881" spans="1:8" x14ac:dyDescent="0.35">
      <c r="A4881" s="2" t="str">
        <v>475524170-2</v>
      </c>
      <c r="B4881" s="3">
        <f>_xlfn.XLOOKUP(A4881,[3]!Table13456[No заказа],[3]!Table13456[Дата
отправки],"",0,1)</f>
        <v>45663</v>
      </c>
      <c r="C4881" s="3"/>
      <c r="D4881" s="3"/>
      <c r="F4881" s="5">
        <f>_xlfn.XLOOKUP(A4881,[3]!Table13456[No заказа],[3]!Table13456[Количество],"",0,1)</f>
        <v>2</v>
      </c>
      <c r="G4881" s="5">
        <f>_xlfn.XLOOKUP(A4881,[3]!Table13456[No заказа],[3]!Table13456[Цена],"",0,1)</f>
        <v>8999</v>
      </c>
      <c r="H4881" s="2" t="str">
        <f>M01_SETTINGS!$F$2</f>
        <v>KASPI</v>
      </c>
    </row>
    <row r="4882" spans="1:8" x14ac:dyDescent="0.35">
      <c r="A4882" s="2">
        <v>475711895</v>
      </c>
      <c r="B4882" s="3">
        <f>_xlfn.XLOOKUP(A4882,[3]!Table13456[No заказа],[3]!Table13456[Дата
отправки],"",0,1)</f>
        <v>45663</v>
      </c>
      <c r="C4882" s="3"/>
      <c r="D4882" s="3"/>
      <c r="F4882" s="5">
        <f>_xlfn.XLOOKUP(A4882,[3]!Table13456[No заказа],[3]!Table13456[Количество],"",0,1)</f>
        <v>1</v>
      </c>
      <c r="G4882" s="5">
        <f>_xlfn.XLOOKUP(A4882,[3]!Table13456[No заказа],[3]!Table13456[Цена],"",0,1)</f>
        <v>8999</v>
      </c>
      <c r="H4882" s="2" t="str">
        <f>M01_SETTINGS!$F$2</f>
        <v>KASPI</v>
      </c>
    </row>
    <row r="4883" spans="1:8" x14ac:dyDescent="0.35">
      <c r="A4883" s="2">
        <v>475302924</v>
      </c>
      <c r="B4883" s="3">
        <f>_xlfn.XLOOKUP(A4883,[3]!Table13456[No заказа],[3]!Table13456[Дата
отправки],"",0,1)</f>
        <v>45663</v>
      </c>
      <c r="C4883" s="3"/>
      <c r="D4883" s="3"/>
      <c r="F4883" s="5">
        <f>_xlfn.XLOOKUP(A4883,[3]!Table13456[No заказа],[3]!Table13456[Количество],"",0,1)</f>
        <v>1</v>
      </c>
      <c r="G4883" s="5">
        <f>_xlfn.XLOOKUP(A4883,[3]!Table13456[No заказа],[3]!Table13456[Цена],"",0,1)</f>
        <v>8999</v>
      </c>
      <c r="H4883" s="2" t="str">
        <f>M01_SETTINGS!$F$2</f>
        <v>KASPI</v>
      </c>
    </row>
    <row r="4884" spans="1:8" x14ac:dyDescent="0.35">
      <c r="A4884" s="2">
        <v>475395807</v>
      </c>
      <c r="B4884" s="3">
        <f>_xlfn.XLOOKUP(A4884,[3]!Table13456[No заказа],[3]!Table13456[Дата
отправки],"",0,1)</f>
        <v>45663</v>
      </c>
      <c r="C4884" s="3"/>
      <c r="D4884" s="3"/>
      <c r="F4884" s="5">
        <f>_xlfn.XLOOKUP(A4884,[3]!Table13456[No заказа],[3]!Table13456[Количество],"",0,1)</f>
        <v>1</v>
      </c>
      <c r="G4884" s="5">
        <f>_xlfn.XLOOKUP(A4884,[3]!Table13456[No заказа],[3]!Table13456[Цена],"",0,1)</f>
        <v>14990</v>
      </c>
      <c r="H4884" s="2" t="str">
        <f>M01_SETTINGS!$F$2</f>
        <v>KASPI</v>
      </c>
    </row>
    <row r="4885" spans="1:8" x14ac:dyDescent="0.35">
      <c r="A4885" s="2">
        <v>475184479</v>
      </c>
      <c r="B4885" s="3">
        <f>_xlfn.XLOOKUP(A4885,[3]!Table13456[No заказа],[3]!Table13456[Дата
отправки],"",0,1)</f>
        <v>45663</v>
      </c>
      <c r="C4885" s="3"/>
      <c r="D4885" s="3"/>
      <c r="F4885" s="5">
        <f>_xlfn.XLOOKUP(A4885,[3]!Table13456[No заказа],[3]!Table13456[Количество],"",0,1)</f>
        <v>1</v>
      </c>
      <c r="G4885" s="5">
        <f>_xlfn.XLOOKUP(A4885,[3]!Table13456[No заказа],[3]!Table13456[Цена],"",0,1)</f>
        <v>14990</v>
      </c>
      <c r="H4885" s="2" t="str">
        <f>M01_SETTINGS!$F$2</f>
        <v>KASPI</v>
      </c>
    </row>
    <row r="4886" spans="1:8" x14ac:dyDescent="0.35">
      <c r="A4886" s="2">
        <v>475059139</v>
      </c>
      <c r="B4886" s="3">
        <f>_xlfn.XLOOKUP(A4886,[3]!Table13456[No заказа],[3]!Table13456[Дата
отправки],"",0,1)</f>
        <v>45663</v>
      </c>
      <c r="C4886" s="3"/>
      <c r="D4886" s="3"/>
      <c r="F4886" s="5">
        <f>_xlfn.XLOOKUP(A4886,[3]!Table13456[No заказа],[3]!Table13456[Количество],"",0,1)</f>
        <v>1</v>
      </c>
      <c r="G4886" s="5">
        <f>_xlfn.XLOOKUP(A4886,[3]!Table13456[No заказа],[3]!Table13456[Цена],"",0,1)</f>
        <v>14990</v>
      </c>
      <c r="H4886" s="2" t="str">
        <f>M01_SETTINGS!$F$2</f>
        <v>KASPI</v>
      </c>
    </row>
    <row r="4887" spans="1:8" x14ac:dyDescent="0.35">
      <c r="A4887" s="2">
        <v>475218744</v>
      </c>
      <c r="B4887" s="3">
        <f>_xlfn.XLOOKUP(A4887,[3]!Table13456[No заказа],[3]!Table13456[Дата
отправки],"",0,1)</f>
        <v>45663</v>
      </c>
      <c r="C4887" s="3"/>
      <c r="D4887" s="3"/>
      <c r="F4887" s="5">
        <f>_xlfn.XLOOKUP(A4887,[3]!Table13456[No заказа],[3]!Table13456[Количество],"",0,1)</f>
        <v>1</v>
      </c>
      <c r="G4887" s="5">
        <f>_xlfn.XLOOKUP(A4887,[3]!Table13456[No заказа],[3]!Table13456[Цена],"",0,1)</f>
        <v>9399</v>
      </c>
      <c r="H4887" s="2" t="str">
        <f>M01_SETTINGS!$F$2</f>
        <v>KASPI</v>
      </c>
    </row>
    <row r="4888" spans="1:8" x14ac:dyDescent="0.35">
      <c r="A4888" s="2">
        <v>475053655</v>
      </c>
      <c r="B4888" s="3">
        <f>_xlfn.XLOOKUP(A4888,[3]!Table13456[No заказа],[3]!Table13456[Дата
отправки],"",0,1)</f>
        <v>45663</v>
      </c>
      <c r="C4888" s="3"/>
      <c r="D4888" s="3"/>
      <c r="F4888" s="5">
        <f>_xlfn.XLOOKUP(A4888,[3]!Table13456[No заказа],[3]!Table13456[Количество],"",0,1)</f>
        <v>1</v>
      </c>
      <c r="G4888" s="5">
        <f>_xlfn.XLOOKUP(A4888,[3]!Table13456[No заказа],[3]!Table13456[Цена],"",0,1)</f>
        <v>10668</v>
      </c>
      <c r="H4888" s="2" t="str">
        <f>M01_SETTINGS!$F$2</f>
        <v>KASPI</v>
      </c>
    </row>
    <row r="4889" spans="1:8" x14ac:dyDescent="0.35">
      <c r="A4889" s="2">
        <v>475617077</v>
      </c>
      <c r="B4889" s="3">
        <f>_xlfn.XLOOKUP(A4889,[3]!Table13456[No заказа],[3]!Table13456[Дата
отправки],"",0,1)</f>
        <v>45663</v>
      </c>
      <c r="C4889" s="3"/>
      <c r="D4889" s="3"/>
      <c r="F4889" s="5">
        <f>_xlfn.XLOOKUP(A4889,[3]!Table13456[No заказа],[3]!Table13456[Количество],"",0,1)</f>
        <v>1</v>
      </c>
      <c r="G4889" s="5">
        <f>_xlfn.XLOOKUP(A4889,[3]!Table13456[No заказа],[3]!Table13456[Цена],"",0,1)</f>
        <v>9000</v>
      </c>
      <c r="H4889" s="2" t="str">
        <f>M01_SETTINGS!$F$2</f>
        <v>KASPI</v>
      </c>
    </row>
    <row r="4890" spans="1:8" x14ac:dyDescent="0.35">
      <c r="A4890" s="2">
        <v>475162437</v>
      </c>
      <c r="B4890" s="3">
        <f>_xlfn.XLOOKUP(A4890,[3]!Table13456[No заказа],[3]!Table13456[Дата
отправки],"",0,1)</f>
        <v>45663</v>
      </c>
      <c r="C4890" s="3"/>
      <c r="D4890" s="3"/>
      <c r="F4890" s="5">
        <f>_xlfn.XLOOKUP(A4890,[3]!Table13456[No заказа],[3]!Table13456[Количество],"",0,1)</f>
        <v>1</v>
      </c>
      <c r="G4890" s="5">
        <f>_xlfn.XLOOKUP(A4890,[3]!Table13456[No заказа],[3]!Table13456[Цена],"",0,1)</f>
        <v>9000</v>
      </c>
      <c r="H4890" s="2" t="str">
        <f>M01_SETTINGS!$F$2</f>
        <v>KASPI</v>
      </c>
    </row>
    <row r="4891" spans="1:8" x14ac:dyDescent="0.35">
      <c r="A4891" s="2">
        <v>475884551</v>
      </c>
      <c r="B4891" s="3">
        <f>_xlfn.XLOOKUP(A4891,[3]!Table13456[No заказа],[3]!Table13456[Дата
отправки],"",0,1)</f>
        <v>45663</v>
      </c>
      <c r="C4891" s="3"/>
      <c r="D4891" s="3"/>
      <c r="F4891" s="5">
        <f>_xlfn.XLOOKUP(A4891,[3]!Table13456[No заказа],[3]!Table13456[Количество],"",0,1)</f>
        <v>1</v>
      </c>
      <c r="G4891" s="5">
        <f>_xlfn.XLOOKUP(A4891,[3]!Table13456[No заказа],[3]!Table13456[Цена],"",0,1)</f>
        <v>9000</v>
      </c>
      <c r="H4891" s="2" t="str">
        <f>M01_SETTINGS!$F$2</f>
        <v>KASPI</v>
      </c>
    </row>
    <row r="4892" spans="1:8" x14ac:dyDescent="0.35">
      <c r="A4892" s="2">
        <v>475848750</v>
      </c>
      <c r="B4892" s="3">
        <f>_xlfn.XLOOKUP(A4892,[3]!Table13456[No заказа],[3]!Table13456[Дата
отправки],"",0,1)</f>
        <v>45663</v>
      </c>
      <c r="C4892" s="3"/>
      <c r="D4892" s="3"/>
      <c r="F4892" s="5">
        <f>_xlfn.XLOOKUP(A4892,[3]!Table13456[No заказа],[3]!Table13456[Количество],"",0,1)</f>
        <v>1</v>
      </c>
      <c r="G4892" s="5">
        <f>_xlfn.XLOOKUP(A4892,[3]!Table13456[No заказа],[3]!Table13456[Цена],"",0,1)</f>
        <v>9000</v>
      </c>
      <c r="H4892" s="2" t="str">
        <f>M01_SETTINGS!$F$2</f>
        <v>KASPI</v>
      </c>
    </row>
    <row r="4893" spans="1:8" x14ac:dyDescent="0.35">
      <c r="A4893" s="2">
        <v>475647898</v>
      </c>
      <c r="B4893" s="3">
        <f>_xlfn.XLOOKUP(A4893,[3]!Table13456[No заказа],[3]!Table13456[Дата
отправки],"",0,1)</f>
        <v>45663</v>
      </c>
      <c r="C4893" s="3"/>
      <c r="D4893" s="3"/>
      <c r="F4893" s="5">
        <f>_xlfn.XLOOKUP(A4893,[3]!Table13456[No заказа],[3]!Table13456[Количество],"",0,1)</f>
        <v>1</v>
      </c>
      <c r="G4893" s="5">
        <f>_xlfn.XLOOKUP(A4893,[3]!Table13456[No заказа],[3]!Table13456[Цена],"",0,1)</f>
        <v>9000</v>
      </c>
      <c r="H4893" s="2" t="str">
        <f>M01_SETTINGS!$F$2</f>
        <v>KASPI</v>
      </c>
    </row>
    <row r="4894" spans="1:8" x14ac:dyDescent="0.35">
      <c r="A4894" s="2">
        <v>474904563</v>
      </c>
      <c r="B4894" s="3">
        <f>_xlfn.XLOOKUP(A4894,[3]!Table13456[No заказа],[3]!Table13456[Дата
отправки],"",0,1)</f>
        <v>45662</v>
      </c>
      <c r="C4894" s="3"/>
      <c r="D4894" s="3"/>
      <c r="F4894" s="5">
        <f>_xlfn.XLOOKUP(A4894,[3]!Table13456[No заказа],[3]!Table13456[Количество],"",0,1)</f>
        <v>1</v>
      </c>
      <c r="G4894" s="5">
        <f>_xlfn.XLOOKUP(A4894,[3]!Table13456[No заказа],[3]!Table13456[Цена],"",0,1)</f>
        <v>9000</v>
      </c>
      <c r="H4894" s="2" t="str">
        <f>M01_SETTINGS!$F$2</f>
        <v>KASPI</v>
      </c>
    </row>
    <row r="4895" spans="1:8" x14ac:dyDescent="0.35">
      <c r="A4895" s="2">
        <v>474792236</v>
      </c>
      <c r="B4895" s="3">
        <f>_xlfn.XLOOKUP(A4895,[3]!Table13456[No заказа],[3]!Table13456[Дата
отправки],"",0,1)</f>
        <v>45662</v>
      </c>
      <c r="C4895" s="3"/>
      <c r="D4895" s="3"/>
      <c r="F4895" s="5">
        <f>_xlfn.XLOOKUP(A4895,[3]!Table13456[No заказа],[3]!Table13456[Количество],"",0,1)</f>
        <v>1</v>
      </c>
      <c r="G4895" s="5">
        <f>_xlfn.XLOOKUP(A4895,[3]!Table13456[No заказа],[3]!Table13456[Цена],"",0,1)</f>
        <v>8600</v>
      </c>
      <c r="H4895" s="2" t="str">
        <f>M01_SETTINGS!$F$2</f>
        <v>KASPI</v>
      </c>
    </row>
    <row r="4896" spans="1:8" x14ac:dyDescent="0.35">
      <c r="A4896" s="2">
        <v>474709314</v>
      </c>
      <c r="B4896" s="3">
        <f>_xlfn.XLOOKUP(A4896,[3]!Table13456[No заказа],[3]!Table13456[Дата
отправки],"",0,1)</f>
        <v>45662</v>
      </c>
      <c r="C4896" s="3"/>
      <c r="D4896" s="3"/>
      <c r="F4896" s="5">
        <f>_xlfn.XLOOKUP(A4896,[3]!Table13456[No заказа],[3]!Table13456[Количество],"",0,1)</f>
        <v>1</v>
      </c>
      <c r="G4896" s="5">
        <f>_xlfn.XLOOKUP(A4896,[3]!Table13456[No заказа],[3]!Table13456[Цена],"",0,1)</f>
        <v>8599</v>
      </c>
      <c r="H4896" s="2" t="str">
        <f>M01_SETTINGS!$F$2</f>
        <v>KASPI</v>
      </c>
    </row>
    <row r="4897" spans="1:8" x14ac:dyDescent="0.35">
      <c r="A4897" s="2">
        <v>474631304</v>
      </c>
      <c r="B4897" s="3">
        <f>_xlfn.XLOOKUP(A4897,[3]!Table13456[No заказа],[3]!Table13456[Дата
отправки],"",0,1)</f>
        <v>45662</v>
      </c>
      <c r="C4897" s="3"/>
      <c r="D4897" s="3"/>
      <c r="F4897" s="5">
        <f>_xlfn.XLOOKUP(A4897,[3]!Table13456[No заказа],[3]!Table13456[Количество],"",0,1)</f>
        <v>1</v>
      </c>
      <c r="G4897" s="5">
        <f>_xlfn.XLOOKUP(A4897,[3]!Table13456[No заказа],[3]!Table13456[Цена],"",0,1)</f>
        <v>8903</v>
      </c>
      <c r="H4897" s="2" t="str">
        <f>M01_SETTINGS!$F$2</f>
        <v>KASPI</v>
      </c>
    </row>
    <row r="4898" spans="1:8" x14ac:dyDescent="0.35">
      <c r="A4898" s="2">
        <v>474644367</v>
      </c>
      <c r="B4898" s="3">
        <f>_xlfn.XLOOKUP(A4898,[3]!Table13456[No заказа],[3]!Table13456[Дата
отправки],"",0,1)</f>
        <v>45662</v>
      </c>
      <c r="C4898" s="3"/>
      <c r="D4898" s="3"/>
      <c r="F4898" s="5">
        <f>_xlfn.XLOOKUP(A4898,[3]!Table13456[No заказа],[3]!Table13456[Количество],"",0,1)</f>
        <v>1</v>
      </c>
      <c r="G4898" s="5">
        <f>_xlfn.XLOOKUP(A4898,[3]!Table13456[No заказа],[3]!Table13456[Цена],"",0,1)</f>
        <v>9000</v>
      </c>
      <c r="H4898" s="2" t="str">
        <f>M01_SETTINGS!$F$2</f>
        <v>KASPI</v>
      </c>
    </row>
    <row r="4899" spans="1:8" x14ac:dyDescent="0.35">
      <c r="A4899" s="2">
        <v>474736633</v>
      </c>
      <c r="B4899" s="3">
        <f>_xlfn.XLOOKUP(A4899,[3]!Table13456[No заказа],[3]!Table13456[Дата
отправки],"",0,1)</f>
        <v>45662</v>
      </c>
      <c r="C4899" s="3"/>
      <c r="D4899" s="3"/>
      <c r="F4899" s="5">
        <f>_xlfn.XLOOKUP(A4899,[3]!Table13456[No заказа],[3]!Table13456[Количество],"",0,1)</f>
        <v>1</v>
      </c>
      <c r="G4899" s="5">
        <f>_xlfn.XLOOKUP(A4899,[3]!Table13456[No заказа],[3]!Table13456[Цена],"",0,1)</f>
        <v>8939</v>
      </c>
      <c r="H4899" s="2" t="str">
        <f>M01_SETTINGS!$F$2</f>
        <v>KASPI</v>
      </c>
    </row>
    <row r="4900" spans="1:8" x14ac:dyDescent="0.35">
      <c r="A4900" s="2">
        <v>474850368</v>
      </c>
      <c r="B4900" s="3">
        <f>_xlfn.XLOOKUP(A4900,[3]!Table13456[No заказа],[3]!Table13456[Дата
отправки],"",0,1)</f>
        <v>45662</v>
      </c>
      <c r="C4900" s="3"/>
      <c r="D4900" s="3"/>
      <c r="F4900" s="5">
        <f>_xlfn.XLOOKUP(A4900,[3]!Table13456[No заказа],[3]!Table13456[Количество],"",0,1)</f>
        <v>1</v>
      </c>
      <c r="G4900" s="5">
        <f>_xlfn.XLOOKUP(A4900,[3]!Table13456[No заказа],[3]!Table13456[Цена],"",0,1)</f>
        <v>8480</v>
      </c>
      <c r="H4900" s="2" t="str">
        <f>M01_SETTINGS!$F$2</f>
        <v>KASPI</v>
      </c>
    </row>
    <row r="4901" spans="1:8" x14ac:dyDescent="0.35">
      <c r="A4901" s="2">
        <v>474494453</v>
      </c>
      <c r="B4901" s="3">
        <f>_xlfn.XLOOKUP(A4901,[3]!Table13456[No заказа],[3]!Table13456[Дата
отправки],"",0,1)</f>
        <v>45662</v>
      </c>
      <c r="C4901" s="3"/>
      <c r="D4901" s="3"/>
      <c r="F4901" s="5">
        <f>_xlfn.XLOOKUP(A4901,[3]!Table13456[No заказа],[3]!Table13456[Количество],"",0,1)</f>
        <v>1</v>
      </c>
      <c r="G4901" s="5">
        <f>_xlfn.XLOOKUP(A4901,[3]!Table13456[No заказа],[3]!Table13456[Цена],"",0,1)</f>
        <v>9000</v>
      </c>
      <c r="H4901" s="2" t="str">
        <f>M01_SETTINGS!$F$2</f>
        <v>KASPI</v>
      </c>
    </row>
    <row r="4902" spans="1:8" x14ac:dyDescent="0.35">
      <c r="A4902" s="2">
        <v>474986254</v>
      </c>
      <c r="B4902" s="3">
        <f>_xlfn.XLOOKUP(A4902,[3]!Table13456[No заказа],[3]!Table13456[Дата
отправки],"",0,1)</f>
        <v>45662</v>
      </c>
      <c r="C4902" s="3"/>
      <c r="D4902" s="3"/>
      <c r="F4902" s="5">
        <f>_xlfn.XLOOKUP(A4902,[3]!Table13456[No заказа],[3]!Table13456[Количество],"",0,1)</f>
        <v>1</v>
      </c>
      <c r="G4902" s="5">
        <f>_xlfn.XLOOKUP(A4902,[3]!Table13456[No заказа],[3]!Table13456[Цена],"",0,1)</f>
        <v>8994</v>
      </c>
      <c r="H4902" s="2" t="str">
        <f>M01_SETTINGS!$F$2</f>
        <v>KASPI</v>
      </c>
    </row>
    <row r="4903" spans="1:8" x14ac:dyDescent="0.35">
      <c r="A4903" s="2">
        <v>474627886</v>
      </c>
      <c r="B4903" s="3">
        <f>_xlfn.XLOOKUP(A4903,[3]!Table13456[No заказа],[3]!Table13456[Дата
отправки],"",0,1)</f>
        <v>45662</v>
      </c>
      <c r="C4903" s="3"/>
      <c r="D4903" s="3"/>
      <c r="F4903" s="5">
        <f>_xlfn.XLOOKUP(A4903,[3]!Table13456[No заказа],[3]!Table13456[Количество],"",0,1)</f>
        <v>1</v>
      </c>
      <c r="G4903" s="5">
        <f>_xlfn.XLOOKUP(A4903,[3]!Table13456[No заказа],[3]!Table13456[Цена],"",0,1)</f>
        <v>9493</v>
      </c>
      <c r="H4903" s="2" t="str">
        <f>M01_SETTINGS!$F$2</f>
        <v>KASPI</v>
      </c>
    </row>
    <row r="4904" spans="1:8" x14ac:dyDescent="0.35">
      <c r="A4904" s="2">
        <v>474582179</v>
      </c>
      <c r="B4904" s="3">
        <f>_xlfn.XLOOKUP(A4904,[3]!Table13456[No заказа],[3]!Table13456[Дата
отправки],"",0,1)</f>
        <v>45662</v>
      </c>
      <c r="C4904" s="3"/>
      <c r="D4904" s="3"/>
      <c r="F4904" s="5">
        <f>_xlfn.XLOOKUP(A4904,[3]!Table13456[No заказа],[3]!Table13456[Количество],"",0,1)</f>
        <v>1</v>
      </c>
      <c r="G4904" s="5">
        <f>_xlfn.XLOOKUP(A4904,[3]!Table13456[No заказа],[3]!Table13456[Цена],"",0,1)</f>
        <v>8602</v>
      </c>
      <c r="H4904" s="2" t="str">
        <f>M01_SETTINGS!$F$2</f>
        <v>KASPI</v>
      </c>
    </row>
    <row r="4905" spans="1:8" x14ac:dyDescent="0.35">
      <c r="A4905" s="2">
        <v>474610980</v>
      </c>
      <c r="B4905" s="3">
        <f>_xlfn.XLOOKUP(A4905,[3]!Table13456[No заказа],[3]!Table13456[Дата
отправки],"",0,1)</f>
        <v>45662</v>
      </c>
      <c r="C4905" s="3"/>
      <c r="D4905" s="3"/>
      <c r="F4905" s="5">
        <f>_xlfn.XLOOKUP(A4905,[3]!Table13456[No заказа],[3]!Table13456[Количество],"",0,1)</f>
        <v>1</v>
      </c>
      <c r="G4905" s="5">
        <f>_xlfn.XLOOKUP(A4905,[3]!Table13456[No заказа],[3]!Table13456[Цена],"",0,1)</f>
        <v>9000</v>
      </c>
      <c r="H4905" s="2" t="str">
        <f>M01_SETTINGS!$F$2</f>
        <v>KASPI</v>
      </c>
    </row>
    <row r="4906" spans="1:8" x14ac:dyDescent="0.35">
      <c r="A4906" s="2">
        <v>474620809</v>
      </c>
      <c r="B4906" s="3">
        <f>_xlfn.XLOOKUP(A4906,[3]!Table13456[No заказа],[3]!Table13456[Дата
отправки],"",0,1)</f>
        <v>45662</v>
      </c>
      <c r="C4906" s="3"/>
      <c r="D4906" s="3"/>
      <c r="F4906" s="5">
        <f>_xlfn.XLOOKUP(A4906,[3]!Table13456[No заказа],[3]!Table13456[Количество],"",0,1)</f>
        <v>1</v>
      </c>
      <c r="G4906" s="5">
        <f>_xlfn.XLOOKUP(A4906,[3]!Table13456[No заказа],[3]!Table13456[Цена],"",0,1)</f>
        <v>8994</v>
      </c>
      <c r="H4906" s="2" t="str">
        <f>M01_SETTINGS!$F$2</f>
        <v>KASPI</v>
      </c>
    </row>
    <row r="4907" spans="1:8" x14ac:dyDescent="0.35">
      <c r="A4907" s="2">
        <v>474955094</v>
      </c>
      <c r="B4907" s="3">
        <f>_xlfn.XLOOKUP(A4907,[3]!Table13456[No заказа],[3]!Table13456[Дата
отправки],"",0,1)</f>
        <v>45662</v>
      </c>
      <c r="C4907" s="3"/>
      <c r="D4907" s="3"/>
      <c r="F4907" s="5">
        <f>_xlfn.XLOOKUP(A4907,[3]!Table13456[No заказа],[3]!Table13456[Количество],"",0,1)</f>
        <v>1</v>
      </c>
      <c r="G4907" s="5">
        <f>_xlfn.XLOOKUP(A4907,[3]!Table13456[No заказа],[3]!Table13456[Цена],"",0,1)</f>
        <v>8957</v>
      </c>
      <c r="H4907" s="2" t="str">
        <f>M01_SETTINGS!$F$2</f>
        <v>KASPI</v>
      </c>
    </row>
    <row r="4908" spans="1:8" x14ac:dyDescent="0.35">
      <c r="A4908" s="2">
        <v>474634602</v>
      </c>
      <c r="B4908" s="3">
        <f>_xlfn.XLOOKUP(A4908,[3]!Table13456[No заказа],[3]!Table13456[Дата
отправки],"",0,1)</f>
        <v>45662</v>
      </c>
      <c r="C4908" s="3"/>
      <c r="D4908" s="3"/>
      <c r="F4908" s="5">
        <f>_xlfn.XLOOKUP(A4908,[3]!Table13456[No заказа],[3]!Table13456[Количество],"",0,1)</f>
        <v>1</v>
      </c>
      <c r="G4908" s="5">
        <f>_xlfn.XLOOKUP(A4908,[3]!Table13456[No заказа],[3]!Table13456[Цена],"",0,1)</f>
        <v>8597</v>
      </c>
      <c r="H4908" s="2" t="str">
        <f>M01_SETTINGS!$F$2</f>
        <v>KASPI</v>
      </c>
    </row>
    <row r="4909" spans="1:8" x14ac:dyDescent="0.35">
      <c r="A4909" s="2">
        <v>474770610</v>
      </c>
      <c r="B4909" s="3">
        <f>_xlfn.XLOOKUP(A4909,[3]!Table13456[No заказа],[3]!Table13456[Дата
отправки],"",0,1)</f>
        <v>45662</v>
      </c>
      <c r="C4909" s="3"/>
      <c r="D4909" s="3"/>
      <c r="F4909" s="5">
        <f>_xlfn.XLOOKUP(A4909,[3]!Table13456[No заказа],[3]!Table13456[Количество],"",0,1)</f>
        <v>1</v>
      </c>
      <c r="G4909" s="5">
        <f>_xlfn.XLOOKUP(A4909,[3]!Table13456[No заказа],[3]!Table13456[Цена],"",0,1)</f>
        <v>8979</v>
      </c>
      <c r="H4909" s="2" t="str">
        <f>M01_SETTINGS!$F$2</f>
        <v>KASPI</v>
      </c>
    </row>
    <row r="4910" spans="1:8" x14ac:dyDescent="0.35">
      <c r="A4910" s="2">
        <v>474918716</v>
      </c>
      <c r="B4910" s="3">
        <f>_xlfn.XLOOKUP(A4910,[3]!Table13456[No заказа],[3]!Table13456[Дата
отправки],"",0,1)</f>
        <v>45662</v>
      </c>
      <c r="C4910" s="3"/>
      <c r="D4910" s="3"/>
      <c r="F4910" s="5">
        <f>_xlfn.XLOOKUP(A4910,[3]!Table13456[No заказа],[3]!Table13456[Количество],"",0,1)</f>
        <v>1</v>
      </c>
      <c r="G4910" s="5">
        <f>_xlfn.XLOOKUP(A4910,[3]!Table13456[No заказа],[3]!Table13456[Цена],"",0,1)</f>
        <v>8999</v>
      </c>
      <c r="H4910" s="2" t="str">
        <f>M01_SETTINGS!$F$2</f>
        <v>KASPI</v>
      </c>
    </row>
    <row r="4911" spans="1:8" x14ac:dyDescent="0.35">
      <c r="A4911" s="2">
        <v>474568028</v>
      </c>
      <c r="B4911" s="3">
        <f>_xlfn.XLOOKUP(A4911,[3]!Table13456[No заказа],[3]!Table13456[Дата
отправки],"",0,1)</f>
        <v>45662</v>
      </c>
      <c r="C4911" s="3"/>
      <c r="D4911" s="3"/>
      <c r="F4911" s="5">
        <f>_xlfn.XLOOKUP(A4911,[3]!Table13456[No заказа],[3]!Table13456[Количество],"",0,1)</f>
        <v>1</v>
      </c>
      <c r="G4911" s="5">
        <f>_xlfn.XLOOKUP(A4911,[3]!Table13456[No заказа],[3]!Table13456[Цена],"",0,1)</f>
        <v>9000</v>
      </c>
      <c r="H4911" s="2" t="str">
        <f>M01_SETTINGS!$F$2</f>
        <v>KASPI</v>
      </c>
    </row>
    <row r="4912" spans="1:8" x14ac:dyDescent="0.35">
      <c r="A4912" s="2">
        <v>474910950</v>
      </c>
      <c r="B4912" s="3">
        <f>_xlfn.XLOOKUP(A4912,[3]!Table13456[No заказа],[3]!Table13456[Дата
отправки],"",0,1)</f>
        <v>45662</v>
      </c>
      <c r="C4912" s="3"/>
      <c r="D4912" s="3"/>
      <c r="F4912" s="5">
        <f>_xlfn.XLOOKUP(A4912,[3]!Table13456[No заказа],[3]!Table13456[Количество],"",0,1)</f>
        <v>1</v>
      </c>
      <c r="G4912" s="5">
        <f>_xlfn.XLOOKUP(A4912,[3]!Table13456[No заказа],[3]!Table13456[Цена],"",0,1)</f>
        <v>14990</v>
      </c>
      <c r="H4912" s="2" t="str">
        <f>M01_SETTINGS!$F$2</f>
        <v>KASPI</v>
      </c>
    </row>
    <row r="4913" spans="1:8" x14ac:dyDescent="0.35">
      <c r="A4913" s="2">
        <v>474756011</v>
      </c>
      <c r="B4913" s="3">
        <f>_xlfn.XLOOKUP(A4913,[3]!Table13456[No заказа],[3]!Table13456[Дата
отправки],"",0,1)</f>
        <v>45662</v>
      </c>
      <c r="C4913" s="3"/>
      <c r="D4913" s="3"/>
      <c r="F4913" s="5">
        <f>_xlfn.XLOOKUP(A4913,[3]!Table13456[No заказа],[3]!Table13456[Количество],"",0,1)</f>
        <v>1</v>
      </c>
      <c r="G4913" s="5">
        <f>_xlfn.XLOOKUP(A4913,[3]!Table13456[No заказа],[3]!Table13456[Цена],"",0,1)</f>
        <v>14990</v>
      </c>
      <c r="H4913" s="2" t="str">
        <f>M01_SETTINGS!$F$2</f>
        <v>KASPI</v>
      </c>
    </row>
    <row r="4914" spans="1:8" x14ac:dyDescent="0.35">
      <c r="A4914" s="2">
        <v>474860487</v>
      </c>
      <c r="B4914" s="3">
        <f>_xlfn.XLOOKUP(A4914,[3]!Table13456[No заказа],[3]!Table13456[Дата
отправки],"",0,1)</f>
        <v>45662</v>
      </c>
      <c r="C4914" s="3"/>
      <c r="D4914" s="3"/>
      <c r="F4914" s="5">
        <f>_xlfn.XLOOKUP(A4914,[3]!Table13456[No заказа],[3]!Table13456[Количество],"",0,1)</f>
        <v>1</v>
      </c>
      <c r="G4914" s="5">
        <f>_xlfn.XLOOKUP(A4914,[3]!Table13456[No заказа],[3]!Table13456[Цена],"",0,1)</f>
        <v>8601</v>
      </c>
      <c r="H4914" s="2" t="str">
        <f>M01_SETTINGS!$F$2</f>
        <v>KASPI</v>
      </c>
    </row>
    <row r="4915" spans="1:8" x14ac:dyDescent="0.35">
      <c r="A4915" s="2">
        <v>474491991</v>
      </c>
      <c r="B4915" s="3">
        <f>_xlfn.XLOOKUP(A4915,[3]!Table13456[No заказа],[3]!Table13456[Дата
отправки],"",0,1)</f>
        <v>45662</v>
      </c>
      <c r="C4915" s="3"/>
      <c r="D4915" s="3"/>
      <c r="F4915" s="5">
        <f>_xlfn.XLOOKUP(A4915,[3]!Table13456[No заказа],[3]!Table13456[Количество],"",0,1)</f>
        <v>1</v>
      </c>
      <c r="G4915" s="5">
        <f>_xlfn.XLOOKUP(A4915,[3]!Table13456[No заказа],[3]!Table13456[Цена],"",0,1)</f>
        <v>14990</v>
      </c>
      <c r="H4915" s="2" t="str">
        <f>M01_SETTINGS!$F$2</f>
        <v>KASPI</v>
      </c>
    </row>
    <row r="4916" spans="1:8" x14ac:dyDescent="0.35">
      <c r="A4916" s="2">
        <v>474630184</v>
      </c>
      <c r="B4916" s="3">
        <f>_xlfn.XLOOKUP(A4916,[3]!Table13456[No заказа],[3]!Table13456[Дата
отправки],"",0,1)</f>
        <v>45662</v>
      </c>
      <c r="C4916" s="3"/>
      <c r="D4916" s="3"/>
      <c r="F4916" s="5">
        <f>_xlfn.XLOOKUP(A4916,[3]!Table13456[No заказа],[3]!Table13456[Количество],"",0,1)</f>
        <v>1</v>
      </c>
      <c r="G4916" s="5">
        <f>_xlfn.XLOOKUP(A4916,[3]!Table13456[No заказа],[3]!Table13456[Цена],"",0,1)</f>
        <v>8898</v>
      </c>
      <c r="H4916" s="2" t="str">
        <f>M01_SETTINGS!$F$2</f>
        <v>KASPI</v>
      </c>
    </row>
    <row r="4917" spans="1:8" x14ac:dyDescent="0.35">
      <c r="A4917" s="2">
        <v>474659248</v>
      </c>
      <c r="B4917" s="3">
        <f>_xlfn.XLOOKUP(A4917,[3]!Table13456[No заказа],[3]!Table13456[Дата
отправки],"",0,1)</f>
        <v>45662</v>
      </c>
      <c r="C4917" s="3"/>
      <c r="D4917" s="3"/>
      <c r="F4917" s="5">
        <f>_xlfn.XLOOKUP(A4917,[3]!Table13456[No заказа],[3]!Table13456[Количество],"",0,1)</f>
        <v>1</v>
      </c>
      <c r="G4917" s="5">
        <f>_xlfn.XLOOKUP(A4917,[3]!Table13456[No заказа],[3]!Table13456[Цена],"",0,1)</f>
        <v>8480</v>
      </c>
      <c r="H4917" s="2" t="str">
        <f>M01_SETTINGS!$F$2</f>
        <v>KASPI</v>
      </c>
    </row>
    <row r="4918" spans="1:8" x14ac:dyDescent="0.35">
      <c r="A4918" s="2">
        <v>474854789</v>
      </c>
      <c r="B4918" s="3">
        <f>_xlfn.XLOOKUP(A4918,[3]!Table13456[No заказа],[3]!Table13456[Дата
отправки],"",0,1)</f>
        <v>45662</v>
      </c>
      <c r="C4918" s="3"/>
      <c r="D4918" s="3"/>
      <c r="F4918" s="5">
        <f>_xlfn.XLOOKUP(A4918,[3]!Table13456[No заказа],[3]!Table13456[Количество],"",0,1)</f>
        <v>1</v>
      </c>
      <c r="G4918" s="5">
        <f>_xlfn.XLOOKUP(A4918,[3]!Table13456[No заказа],[3]!Table13456[Цена],"",0,1)</f>
        <v>8908</v>
      </c>
      <c r="H4918" s="2" t="str">
        <f>M01_SETTINGS!$F$2</f>
        <v>KASPI</v>
      </c>
    </row>
    <row r="4919" spans="1:8" x14ac:dyDescent="0.35">
      <c r="A4919" s="2">
        <v>474970722</v>
      </c>
      <c r="B4919" s="3">
        <f>_xlfn.XLOOKUP(A4919,[3]!Table13456[No заказа],[3]!Table13456[Дата
отправки],"",0,1)</f>
        <v>45662</v>
      </c>
      <c r="C4919" s="3"/>
      <c r="D4919" s="3"/>
      <c r="F4919" s="5">
        <f>_xlfn.XLOOKUP(A4919,[3]!Table13456[No заказа],[3]!Table13456[Количество],"",0,1)</f>
        <v>1</v>
      </c>
      <c r="G4919" s="5">
        <f>_xlfn.XLOOKUP(A4919,[3]!Table13456[No заказа],[3]!Table13456[Цена],"",0,1)</f>
        <v>8999</v>
      </c>
      <c r="H4919" s="2" t="str">
        <f>M01_SETTINGS!$F$2</f>
        <v>KASPI</v>
      </c>
    </row>
    <row r="4920" spans="1:8" x14ac:dyDescent="0.35">
      <c r="A4920" s="2">
        <v>474498792</v>
      </c>
      <c r="B4920" s="3">
        <f>_xlfn.XLOOKUP(A4920,[3]!Table13456[No заказа],[3]!Table13456[Дата
отправки],"",0,1)</f>
        <v>45662</v>
      </c>
      <c r="C4920" s="3"/>
      <c r="D4920" s="3"/>
      <c r="F4920" s="5">
        <f>_xlfn.XLOOKUP(A4920,[3]!Table13456[No заказа],[3]!Table13456[Количество],"",0,1)</f>
        <v>1</v>
      </c>
      <c r="G4920" s="5">
        <f>_xlfn.XLOOKUP(A4920,[3]!Table13456[No заказа],[3]!Table13456[Цена],"",0,1)</f>
        <v>12394</v>
      </c>
      <c r="H4920" s="2" t="str">
        <f>M01_SETTINGS!$F$2</f>
        <v>KASPI</v>
      </c>
    </row>
    <row r="4921" spans="1:8" x14ac:dyDescent="0.35">
      <c r="A4921" s="2">
        <v>474845526</v>
      </c>
      <c r="B4921" s="3">
        <f>_xlfn.XLOOKUP(A4921,[3]!Table13456[No заказа],[3]!Table13456[Дата
отправки],"",0,1)</f>
        <v>45662</v>
      </c>
      <c r="C4921" s="3"/>
      <c r="D4921" s="3"/>
      <c r="F4921" s="5">
        <f>_xlfn.XLOOKUP(A4921,[3]!Table13456[No заказа],[3]!Table13456[Количество],"",0,1)</f>
        <v>1</v>
      </c>
      <c r="G4921" s="5">
        <f>_xlfn.XLOOKUP(A4921,[3]!Table13456[No заказа],[3]!Table13456[Цена],"",0,1)</f>
        <v>8925</v>
      </c>
      <c r="H4921" s="2" t="str">
        <f>M01_SETTINGS!$F$2</f>
        <v>KASPI</v>
      </c>
    </row>
    <row r="4922" spans="1:8" x14ac:dyDescent="0.35">
      <c r="A4922" s="2">
        <v>472467058</v>
      </c>
      <c r="B4922" s="3">
        <f>_xlfn.XLOOKUP(A4922,[3]!Table13456[No заказа],[3]!Table13456[Дата
отправки],"",0,1)</f>
        <v>45655</v>
      </c>
      <c r="C4922" s="3"/>
      <c r="D4922" s="3"/>
      <c r="F4922" s="5">
        <f>_xlfn.XLOOKUP(A4922,[3]!Table13456[No заказа],[3]!Table13456[Количество],"",0,1)</f>
        <v>1</v>
      </c>
      <c r="G4922" s="5">
        <f>_xlfn.XLOOKUP(A4922,[3]!Table13456[No заказа],[3]!Table13456[Цена],"",0,1)</f>
        <v>8879</v>
      </c>
      <c r="H4922" s="2" t="str">
        <f>M01_SETTINGS!$F$2</f>
        <v>KASPI</v>
      </c>
    </row>
    <row r="4923" spans="1:8" x14ac:dyDescent="0.35">
      <c r="A4923" s="2">
        <v>472031037</v>
      </c>
      <c r="B4923" s="3">
        <f>_xlfn.XLOOKUP(A4923,[3]!Table13456[No заказа],[3]!Table13456[Дата
отправки],"",0,1)</f>
        <v>45655</v>
      </c>
      <c r="C4923" s="3"/>
      <c r="D4923" s="3"/>
      <c r="F4923" s="5">
        <f>_xlfn.XLOOKUP(A4923,[3]!Table13456[No заказа],[3]!Table13456[Количество],"",0,1)</f>
        <v>1</v>
      </c>
      <c r="G4923" s="5">
        <f>_xlfn.XLOOKUP(A4923,[3]!Table13456[No заказа],[3]!Table13456[Цена],"",0,1)</f>
        <v>8480</v>
      </c>
      <c r="H4923" s="2" t="str">
        <f>M01_SETTINGS!$F$2</f>
        <v>KASPI</v>
      </c>
    </row>
    <row r="4924" spans="1:8" x14ac:dyDescent="0.35">
      <c r="A4924" s="2">
        <v>472122616</v>
      </c>
      <c r="B4924" s="3">
        <f>_xlfn.XLOOKUP(A4924,[3]!Table13456[No заказа],[3]!Table13456[Дата
отправки],"",0,1)</f>
        <v>45655</v>
      </c>
      <c r="C4924" s="3"/>
      <c r="D4924" s="3"/>
      <c r="F4924" s="5">
        <f>_xlfn.XLOOKUP(A4924,[3]!Table13456[No заказа],[3]!Table13456[Количество],"",0,1)</f>
        <v>1</v>
      </c>
      <c r="G4924" s="5">
        <f>_xlfn.XLOOKUP(A4924,[3]!Table13456[No заказа],[3]!Table13456[Цена],"",0,1)</f>
        <v>8963</v>
      </c>
      <c r="H4924" s="2" t="str">
        <f>M01_SETTINGS!$F$2</f>
        <v>KASPI</v>
      </c>
    </row>
    <row r="4925" spans="1:8" x14ac:dyDescent="0.35">
      <c r="A4925" s="2">
        <v>472372111</v>
      </c>
      <c r="B4925" s="3">
        <f>_xlfn.XLOOKUP(A4925,[3]!Table13456[No заказа],[3]!Table13456[Дата
отправки],"",0,1)</f>
        <v>45655</v>
      </c>
      <c r="C4925" s="3"/>
      <c r="D4925" s="3"/>
      <c r="F4925" s="5">
        <f>_xlfn.XLOOKUP(A4925,[3]!Table13456[No заказа],[3]!Table13456[Количество],"",0,1)</f>
        <v>1</v>
      </c>
      <c r="G4925" s="5">
        <f>_xlfn.XLOOKUP(A4925,[3]!Table13456[No заказа],[3]!Table13456[Цена],"",0,1)</f>
        <v>8480</v>
      </c>
      <c r="H4925" s="2" t="str">
        <f>M01_SETTINGS!$F$2</f>
        <v>KASPI</v>
      </c>
    </row>
    <row r="4926" spans="1:8" x14ac:dyDescent="0.35">
      <c r="A4926" s="2">
        <v>472532685</v>
      </c>
      <c r="B4926" s="3">
        <f>_xlfn.XLOOKUP(A4926,[3]!Table13456[No заказа],[3]!Table13456[Дата
отправки],"",0,1)</f>
        <v>45655</v>
      </c>
      <c r="C4926" s="3"/>
      <c r="D4926" s="3"/>
      <c r="F4926" s="5">
        <f>_xlfn.XLOOKUP(A4926,[3]!Table13456[No заказа],[3]!Table13456[Количество],"",0,1)</f>
        <v>1</v>
      </c>
      <c r="G4926" s="5">
        <f>_xlfn.XLOOKUP(A4926,[3]!Table13456[No заказа],[3]!Table13456[Цена],"",0,1)</f>
        <v>8480</v>
      </c>
      <c r="H4926" s="2" t="str">
        <f>M01_SETTINGS!$F$2</f>
        <v>KASPI</v>
      </c>
    </row>
    <row r="4927" spans="1:8" x14ac:dyDescent="0.35">
      <c r="A4927" s="2">
        <v>472174522</v>
      </c>
      <c r="B4927" s="3">
        <f>_xlfn.XLOOKUP(A4927,[3]!Table13456[No заказа],[3]!Table13456[Дата
отправки],"",0,1)</f>
        <v>45655</v>
      </c>
      <c r="C4927" s="3"/>
      <c r="D4927" s="3"/>
      <c r="F4927" s="5">
        <f>_xlfn.XLOOKUP(A4927,[3]!Table13456[No заказа],[3]!Table13456[Количество],"",0,1)</f>
        <v>1</v>
      </c>
      <c r="G4927" s="5">
        <f>_xlfn.XLOOKUP(A4927,[3]!Table13456[No заказа],[3]!Table13456[Цена],"",0,1)</f>
        <v>9000</v>
      </c>
      <c r="H4927" s="2" t="str">
        <f>M01_SETTINGS!$F$2</f>
        <v>KASPI</v>
      </c>
    </row>
    <row r="4928" spans="1:8" x14ac:dyDescent="0.35">
      <c r="A4928" s="2">
        <v>472086354</v>
      </c>
      <c r="B4928" s="3">
        <f>_xlfn.XLOOKUP(A4928,[3]!Table13456[No заказа],[3]!Table13456[Дата
отправки],"",0,1)</f>
        <v>45655</v>
      </c>
      <c r="C4928" s="3"/>
      <c r="D4928" s="3"/>
      <c r="F4928" s="5">
        <f>_xlfn.XLOOKUP(A4928,[3]!Table13456[No заказа],[3]!Table13456[Количество],"",0,1)</f>
        <v>1</v>
      </c>
      <c r="G4928" s="5">
        <f>_xlfn.XLOOKUP(A4928,[3]!Table13456[No заказа],[3]!Table13456[Цена],"",0,1)</f>
        <v>8480</v>
      </c>
      <c r="H4928" s="2" t="str">
        <f>M01_SETTINGS!$F$2</f>
        <v>KASPI</v>
      </c>
    </row>
    <row r="4929" spans="1:8" x14ac:dyDescent="0.35">
      <c r="A4929" s="2" t="str">
        <v>472298085-1</v>
      </c>
      <c r="B4929" s="3">
        <f>_xlfn.XLOOKUP(A4929,[3]!Table13456[No заказа],[3]!Table13456[Дата
отправки],"",0,1)</f>
        <v>45655</v>
      </c>
      <c r="C4929" s="3"/>
      <c r="D4929" s="3"/>
      <c r="F4929" s="5">
        <f>_xlfn.XLOOKUP(A4929,[3]!Table13456[No заказа],[3]!Table13456[Количество],"",0,1)</f>
        <v>2</v>
      </c>
      <c r="G4929" s="5">
        <f>_xlfn.XLOOKUP(A4929,[3]!Table13456[No заказа],[3]!Table13456[Цена],"",0,1)</f>
        <v>17926</v>
      </c>
      <c r="H4929" s="2" t="str">
        <f>M01_SETTINGS!$F$2</f>
        <v>KASPI</v>
      </c>
    </row>
    <row r="4930" spans="1:8" x14ac:dyDescent="0.35">
      <c r="A4930" s="2" t="str">
        <v>472298085-2</v>
      </c>
      <c r="B4930" s="3">
        <f>_xlfn.XLOOKUP(A4930,[3]!Table13456[No заказа],[3]!Table13456[Дата
отправки],"",0,1)</f>
        <v>45655</v>
      </c>
      <c r="C4930" s="3"/>
      <c r="D4930" s="3"/>
      <c r="F4930" s="5">
        <f>_xlfn.XLOOKUP(A4930,[3]!Table13456[No заказа],[3]!Table13456[Количество],"",0,1)</f>
        <v>2</v>
      </c>
      <c r="G4930" s="5">
        <f>_xlfn.XLOOKUP(A4930,[3]!Table13456[No заказа],[3]!Table13456[Цена],"",0,1)</f>
        <v>17926</v>
      </c>
      <c r="H4930" s="2" t="str">
        <f>M01_SETTINGS!$F$2</f>
        <v>KASPI</v>
      </c>
    </row>
    <row r="4931" spans="1:8" x14ac:dyDescent="0.35">
      <c r="A4931" s="2">
        <v>472308968</v>
      </c>
      <c r="B4931" s="3">
        <f>_xlfn.XLOOKUP(A4931,[3]!Table13456[No заказа],[3]!Table13456[Дата
отправки],"",0,1)</f>
        <v>45655</v>
      </c>
      <c r="C4931" s="3"/>
      <c r="D4931" s="3"/>
      <c r="F4931" s="5">
        <f>_xlfn.XLOOKUP(A4931,[3]!Table13456[No заказа],[3]!Table13456[Количество],"",0,1)</f>
        <v>1</v>
      </c>
      <c r="G4931" s="5">
        <f>_xlfn.XLOOKUP(A4931,[3]!Table13456[No заказа],[3]!Table13456[Цена],"",0,1)</f>
        <v>8509</v>
      </c>
      <c r="H4931" s="2" t="str">
        <f>M01_SETTINGS!$F$2</f>
        <v>KASPI</v>
      </c>
    </row>
    <row r="4932" spans="1:8" x14ac:dyDescent="0.35">
      <c r="A4932" s="2">
        <v>472282290</v>
      </c>
      <c r="B4932" s="3">
        <f>_xlfn.XLOOKUP(A4932,[3]!Table13456[No заказа],[3]!Table13456[Дата
отправки],"",0,1)</f>
        <v>45655</v>
      </c>
      <c r="C4932" s="3"/>
      <c r="D4932" s="3"/>
      <c r="F4932" s="5">
        <f>_xlfn.XLOOKUP(A4932,[3]!Table13456[No заказа],[3]!Table13456[Количество],"",0,1)</f>
        <v>1</v>
      </c>
      <c r="G4932" s="5">
        <f>_xlfn.XLOOKUP(A4932,[3]!Table13456[No заказа],[3]!Table13456[Цена],"",0,1)</f>
        <v>8874</v>
      </c>
      <c r="H4932" s="2" t="str">
        <f>M01_SETTINGS!$F$2</f>
        <v>KASPI</v>
      </c>
    </row>
    <row r="4933" spans="1:8" x14ac:dyDescent="0.35">
      <c r="A4933" s="2">
        <v>472091835</v>
      </c>
      <c r="B4933" s="3">
        <f>_xlfn.XLOOKUP(A4933,[3]!Table13456[No заказа],[3]!Table13456[Дата
отправки],"",0,1)</f>
        <v>45655</v>
      </c>
      <c r="C4933" s="3"/>
      <c r="D4933" s="3"/>
      <c r="F4933" s="5">
        <f>_xlfn.XLOOKUP(A4933,[3]!Table13456[No заказа],[3]!Table13456[Количество],"",0,1)</f>
        <v>1</v>
      </c>
      <c r="G4933" s="5">
        <f>_xlfn.XLOOKUP(A4933,[3]!Table13456[No заказа],[3]!Table13456[Цена],"",0,1)</f>
        <v>8898</v>
      </c>
      <c r="H4933" s="2" t="str">
        <f>M01_SETTINGS!$F$2</f>
        <v>KASPI</v>
      </c>
    </row>
    <row r="4934" spans="1:8" x14ac:dyDescent="0.35">
      <c r="A4934" s="2">
        <v>472062115</v>
      </c>
      <c r="B4934" s="3">
        <f>_xlfn.XLOOKUP(A4934,[3]!Table13456[No заказа],[3]!Table13456[Дата
отправки],"",0,1)</f>
        <v>45655</v>
      </c>
      <c r="C4934" s="3"/>
      <c r="D4934" s="3"/>
      <c r="F4934" s="5">
        <f>_xlfn.XLOOKUP(A4934,[3]!Table13456[No заказа],[3]!Table13456[Количество],"",0,1)</f>
        <v>1</v>
      </c>
      <c r="G4934" s="5">
        <f>_xlfn.XLOOKUP(A4934,[3]!Table13456[No заказа],[3]!Table13456[Цена],"",0,1)</f>
        <v>8480</v>
      </c>
      <c r="H4934" s="2" t="str">
        <f>M01_SETTINGS!$F$2</f>
        <v>KASPI</v>
      </c>
    </row>
    <row r="4935" spans="1:8" x14ac:dyDescent="0.35">
      <c r="A4935" s="2">
        <v>472135061</v>
      </c>
      <c r="B4935" s="3">
        <f>_xlfn.XLOOKUP(A4935,[3]!Table13456[No заказа],[3]!Table13456[Дата
отправки],"",0,1)</f>
        <v>45655</v>
      </c>
      <c r="C4935" s="3"/>
      <c r="D4935" s="3"/>
      <c r="F4935" s="5">
        <f>_xlfn.XLOOKUP(A4935,[3]!Table13456[No заказа],[3]!Table13456[Количество],"",0,1)</f>
        <v>1</v>
      </c>
      <c r="G4935" s="5">
        <f>_xlfn.XLOOKUP(A4935,[3]!Table13456[No заказа],[3]!Table13456[Цена],"",0,1)</f>
        <v>8982</v>
      </c>
      <c r="H4935" s="2" t="str">
        <f>M01_SETTINGS!$F$2</f>
        <v>KASPI</v>
      </c>
    </row>
    <row r="4936" spans="1:8" x14ac:dyDescent="0.35">
      <c r="A4936" s="2">
        <v>472532235</v>
      </c>
      <c r="B4936" s="3">
        <f>_xlfn.XLOOKUP(A4936,[3]!Table13456[No заказа],[3]!Table13456[Дата
отправки],"",0,1)</f>
        <v>45655</v>
      </c>
      <c r="C4936" s="3"/>
      <c r="D4936" s="3"/>
      <c r="F4936" s="5">
        <f>_xlfn.XLOOKUP(A4936,[3]!Table13456[No заказа],[3]!Table13456[Количество],"",0,1)</f>
        <v>1</v>
      </c>
      <c r="G4936" s="5">
        <f>_xlfn.XLOOKUP(A4936,[3]!Table13456[No заказа],[3]!Table13456[Цена],"",0,1)</f>
        <v>8835</v>
      </c>
      <c r="H4936" s="2" t="str">
        <f>M01_SETTINGS!$F$2</f>
        <v>KASPI</v>
      </c>
    </row>
    <row r="4937" spans="1:8" x14ac:dyDescent="0.35">
      <c r="A4937" s="2">
        <v>472315311</v>
      </c>
      <c r="B4937" s="3">
        <f>_xlfn.XLOOKUP(A4937,[3]!Table13456[No заказа],[3]!Table13456[Дата
отправки],"",0,1)</f>
        <v>45655</v>
      </c>
      <c r="C4937" s="3"/>
      <c r="D4937" s="3"/>
      <c r="F4937" s="5">
        <f>_xlfn.XLOOKUP(A4937,[3]!Table13456[No заказа],[3]!Table13456[Количество],"",0,1)</f>
        <v>1</v>
      </c>
      <c r="G4937" s="5">
        <f>_xlfn.XLOOKUP(A4937,[3]!Table13456[No заказа],[3]!Table13456[Цена],"",0,1)</f>
        <v>8854</v>
      </c>
      <c r="H4937" s="2" t="str">
        <f>M01_SETTINGS!$F$2</f>
        <v>KASPI</v>
      </c>
    </row>
    <row r="4938" spans="1:8" x14ac:dyDescent="0.35">
      <c r="A4938" s="2">
        <v>472397048</v>
      </c>
      <c r="B4938" s="3">
        <f>_xlfn.XLOOKUP(A4938,[3]!Table13456[No заказа],[3]!Table13456[Дата
отправки],"",0,1)</f>
        <v>45655</v>
      </c>
      <c r="C4938" s="3"/>
      <c r="D4938" s="3"/>
      <c r="F4938" s="5">
        <f>_xlfn.XLOOKUP(A4938,[3]!Table13456[No заказа],[3]!Table13456[Количество],"",0,1)</f>
        <v>1</v>
      </c>
      <c r="G4938" s="5">
        <f>_xlfn.XLOOKUP(A4938,[3]!Table13456[No заказа],[3]!Table13456[Цена],"",0,1)</f>
        <v>8990</v>
      </c>
      <c r="H4938" s="2" t="str">
        <f>M01_SETTINGS!$F$2</f>
        <v>KASPI</v>
      </c>
    </row>
    <row r="4939" spans="1:8" x14ac:dyDescent="0.35">
      <c r="A4939" s="2">
        <v>472424995</v>
      </c>
      <c r="B4939" s="3">
        <f>_xlfn.XLOOKUP(A4939,[3]!Table13456[No заказа],[3]!Table13456[Дата
отправки],"",0,1)</f>
        <v>45655</v>
      </c>
      <c r="C4939" s="3"/>
      <c r="D4939" s="3"/>
      <c r="F4939" s="5">
        <f>_xlfn.XLOOKUP(A4939,[3]!Table13456[No заказа],[3]!Table13456[Количество],"",0,1)</f>
        <v>1</v>
      </c>
      <c r="G4939" s="5">
        <f>_xlfn.XLOOKUP(A4939,[3]!Table13456[No заказа],[3]!Table13456[Цена],"",0,1)</f>
        <v>8370</v>
      </c>
      <c r="H4939" s="2" t="str">
        <f>M01_SETTINGS!$F$2</f>
        <v>KASPI</v>
      </c>
    </row>
    <row r="4940" spans="1:8" x14ac:dyDescent="0.35">
      <c r="A4940" s="2">
        <v>472403301</v>
      </c>
      <c r="B4940" s="3">
        <f>_xlfn.XLOOKUP(A4940,[3]!Table13456[No заказа],[3]!Table13456[Дата
отправки],"",0,1)</f>
        <v>45655</v>
      </c>
      <c r="C4940" s="3"/>
      <c r="D4940" s="3"/>
      <c r="F4940" s="5">
        <f>_xlfn.XLOOKUP(A4940,[3]!Table13456[No заказа],[3]!Table13456[Количество],"",0,1)</f>
        <v>1</v>
      </c>
      <c r="G4940" s="5">
        <f>_xlfn.XLOOKUP(A4940,[3]!Table13456[No заказа],[3]!Table13456[Цена],"",0,1)</f>
        <v>8370</v>
      </c>
      <c r="H4940" s="2" t="str">
        <f>M01_SETTINGS!$F$2</f>
        <v>KASPI</v>
      </c>
    </row>
    <row r="4941" spans="1:8" x14ac:dyDescent="0.35">
      <c r="A4941" s="2">
        <v>472337062</v>
      </c>
      <c r="B4941" s="3">
        <f>_xlfn.XLOOKUP(A4941,[3]!Table13456[No заказа],[3]!Table13456[Дата
отправки],"",0,1)</f>
        <v>45655</v>
      </c>
      <c r="C4941" s="3"/>
      <c r="D4941" s="3"/>
      <c r="F4941" s="5">
        <f>_xlfn.XLOOKUP(A4941,[3]!Table13456[No заказа],[3]!Table13456[Количество],"",0,1)</f>
        <v>1</v>
      </c>
      <c r="G4941" s="5">
        <f>_xlfn.XLOOKUP(A4941,[3]!Table13456[No заказа],[3]!Table13456[Цена],"",0,1)</f>
        <v>7480</v>
      </c>
      <c r="H4941" s="2" t="str">
        <f>M01_SETTINGS!$F$2</f>
        <v>KASPI</v>
      </c>
    </row>
    <row r="4942" spans="1:8" x14ac:dyDescent="0.35">
      <c r="A4942" s="2">
        <v>472096276</v>
      </c>
      <c r="B4942" s="3">
        <f>_xlfn.XLOOKUP(A4942,[3]!Table13456[No заказа],[3]!Table13456[Дата
отправки],"",0,1)</f>
        <v>45655</v>
      </c>
      <c r="C4942" s="3"/>
      <c r="D4942" s="3"/>
      <c r="F4942" s="5">
        <f>_xlfn.XLOOKUP(A4942,[3]!Table13456[No заказа],[3]!Table13456[Количество],"",0,1)</f>
        <v>1</v>
      </c>
      <c r="G4942" s="5">
        <f>_xlfn.XLOOKUP(A4942,[3]!Table13456[No заказа],[3]!Table13456[Цена],"",0,1)</f>
        <v>9407</v>
      </c>
      <c r="H4942" s="2" t="str">
        <f>M01_SETTINGS!$F$2</f>
        <v>KASPI</v>
      </c>
    </row>
    <row r="4943" spans="1:8" x14ac:dyDescent="0.35">
      <c r="A4943" s="2">
        <v>472102629</v>
      </c>
      <c r="B4943" s="3">
        <f>_xlfn.XLOOKUP(A4943,[3]!Table13456[No заказа],[3]!Table13456[Дата
отправки],"",0,1)</f>
        <v>45655</v>
      </c>
      <c r="C4943" s="3"/>
      <c r="D4943" s="3"/>
      <c r="F4943" s="5">
        <f>_xlfn.XLOOKUP(A4943,[3]!Table13456[No заказа],[3]!Table13456[Количество],"",0,1)</f>
        <v>1</v>
      </c>
      <c r="G4943" s="5">
        <f>_xlfn.XLOOKUP(A4943,[3]!Table13456[No заказа],[3]!Table13456[Цена],"",0,1)</f>
        <v>8608</v>
      </c>
      <c r="H4943" s="2" t="str">
        <f>M01_SETTINGS!$F$2</f>
        <v>KASPI</v>
      </c>
    </row>
    <row r="4944" spans="1:8" x14ac:dyDescent="0.35">
      <c r="A4944" s="2">
        <v>472137575</v>
      </c>
      <c r="B4944" s="3">
        <f>_xlfn.XLOOKUP(A4944,[3]!Table13456[No заказа],[3]!Table13456[Дата
отправки],"",0,1)</f>
        <v>45655</v>
      </c>
      <c r="C4944" s="3"/>
      <c r="D4944" s="3"/>
      <c r="F4944" s="5">
        <f>_xlfn.XLOOKUP(A4944,[3]!Table13456[No заказа],[3]!Table13456[Количество],"",0,1)</f>
        <v>1</v>
      </c>
      <c r="G4944" s="5">
        <f>_xlfn.XLOOKUP(A4944,[3]!Table13456[No заказа],[3]!Table13456[Цена],"",0,1)</f>
        <v>9311</v>
      </c>
      <c r="H4944" s="2" t="str">
        <f>M01_SETTINGS!$F$2</f>
        <v>KASPI</v>
      </c>
    </row>
    <row r="4945" spans="1:8" x14ac:dyDescent="0.35">
      <c r="A4945" s="2">
        <v>472305811</v>
      </c>
      <c r="B4945" s="3">
        <f>_xlfn.XLOOKUP(A4945,[3]!Table13456[No заказа],[3]!Table13456[Дата
отправки],"",0,1)</f>
        <v>45655</v>
      </c>
      <c r="C4945" s="3"/>
      <c r="D4945" s="3"/>
      <c r="F4945" s="5">
        <f>_xlfn.XLOOKUP(A4945,[3]!Table13456[No заказа],[3]!Table13456[Количество],"",0,1)</f>
        <v>1</v>
      </c>
      <c r="G4945" s="5">
        <f>_xlfn.XLOOKUP(A4945,[3]!Table13456[No заказа],[3]!Table13456[Цена],"",0,1)</f>
        <v>10000</v>
      </c>
      <c r="H4945" s="2" t="str">
        <f>M01_SETTINGS!$F$2</f>
        <v>KASPI</v>
      </c>
    </row>
    <row r="4946" spans="1:8" x14ac:dyDescent="0.35">
      <c r="A4946" s="2">
        <v>472179329</v>
      </c>
      <c r="B4946" s="3">
        <f>_xlfn.XLOOKUP(A4946,[3]!Table13456[No заказа],[3]!Table13456[Дата
отправки],"",0,1)</f>
        <v>45655</v>
      </c>
      <c r="C4946" s="3"/>
      <c r="D4946" s="3"/>
      <c r="F4946" s="5">
        <f>_xlfn.XLOOKUP(A4946,[3]!Table13456[No заказа],[3]!Table13456[Количество],"",0,1)</f>
        <v>1</v>
      </c>
      <c r="G4946" s="5">
        <f>_xlfn.XLOOKUP(A4946,[3]!Table13456[No заказа],[3]!Table13456[Цена],"",0,1)</f>
        <v>8988</v>
      </c>
      <c r="H4946" s="2" t="str">
        <f>M01_SETTINGS!$F$2</f>
        <v>KASPI</v>
      </c>
    </row>
    <row r="4947" spans="1:8" x14ac:dyDescent="0.35">
      <c r="A4947" s="2">
        <v>472360174</v>
      </c>
      <c r="B4947" s="3">
        <f>_xlfn.XLOOKUP(A4947,[3]!Table13456[No заказа],[3]!Table13456[Дата
отправки],"",0,1)</f>
        <v>45655</v>
      </c>
      <c r="C4947" s="3"/>
      <c r="D4947" s="3"/>
      <c r="F4947" s="5">
        <f>_xlfn.XLOOKUP(A4947,[3]!Table13456[No заказа],[3]!Table13456[Количество],"",0,1)</f>
        <v>1</v>
      </c>
      <c r="G4947" s="5">
        <f>_xlfn.XLOOKUP(A4947,[3]!Table13456[No заказа],[3]!Table13456[Цена],"",0,1)</f>
        <v>7480</v>
      </c>
      <c r="H4947" s="2" t="str">
        <f>M01_SETTINGS!$F$2</f>
        <v>KASPI</v>
      </c>
    </row>
    <row r="4948" spans="1:8" x14ac:dyDescent="0.35">
      <c r="A4948" s="2">
        <v>472301708</v>
      </c>
      <c r="B4948" s="3">
        <f>_xlfn.XLOOKUP(A4948,[3]!Table13456[No заказа],[3]!Table13456[Дата
отправки],"",0,1)</f>
        <v>45655</v>
      </c>
      <c r="C4948" s="3"/>
      <c r="D4948" s="3"/>
      <c r="F4948" s="5">
        <f>_xlfn.XLOOKUP(A4948,[3]!Table13456[No заказа],[3]!Table13456[Количество],"",0,1)</f>
        <v>1</v>
      </c>
      <c r="G4948" s="5">
        <f>_xlfn.XLOOKUP(A4948,[3]!Table13456[No заказа],[3]!Table13456[Цена],"",0,1)</f>
        <v>8999</v>
      </c>
      <c r="H4948" s="2" t="str">
        <f>M01_SETTINGS!$F$2</f>
        <v>KASPI</v>
      </c>
    </row>
    <row r="4949" spans="1:8" x14ac:dyDescent="0.35">
      <c r="A4949" s="2">
        <v>472223077</v>
      </c>
      <c r="B4949" s="3">
        <f>_xlfn.XLOOKUP(A4949,[3]!Table13456[No заказа],[3]!Table13456[Дата
отправки],"",0,1)</f>
        <v>45655</v>
      </c>
      <c r="C4949" s="3"/>
      <c r="D4949" s="3"/>
      <c r="F4949" s="5">
        <f>_xlfn.XLOOKUP(A4949,[3]!Table13456[No заказа],[3]!Table13456[Количество],"",0,1)</f>
        <v>1</v>
      </c>
      <c r="G4949" s="5">
        <f>_xlfn.XLOOKUP(A4949,[3]!Table13456[No заказа],[3]!Table13456[Цена],"",0,1)</f>
        <v>8480</v>
      </c>
      <c r="H4949" s="2" t="str">
        <f>M01_SETTINGS!$F$2</f>
        <v>KASPI</v>
      </c>
    </row>
    <row r="4950" spans="1:8" x14ac:dyDescent="0.35">
      <c r="A4950" s="2">
        <v>472479041</v>
      </c>
      <c r="B4950" s="3">
        <f>_xlfn.XLOOKUP(A4950,[3]!Table13456[No заказа],[3]!Table13456[Дата
отправки],"",0,1)</f>
        <v>45655</v>
      </c>
      <c r="C4950" s="3"/>
      <c r="D4950" s="3"/>
      <c r="F4950" s="5">
        <f>_xlfn.XLOOKUP(A4950,[3]!Table13456[No заказа],[3]!Table13456[Количество],"",0,1)</f>
        <v>1</v>
      </c>
      <c r="G4950" s="5">
        <f>_xlfn.XLOOKUP(A4950,[3]!Table13456[No заказа],[3]!Table13456[Цена],"",0,1)</f>
        <v>9000</v>
      </c>
      <c r="H4950" s="2" t="str">
        <f>M01_SETTINGS!$F$2</f>
        <v>KASPI</v>
      </c>
    </row>
    <row r="4951" spans="1:8" x14ac:dyDescent="0.35">
      <c r="A4951" s="2">
        <v>471853815</v>
      </c>
      <c r="B4951" s="3">
        <f>_xlfn.XLOOKUP(A4951,[3]!Table13456[No заказа],[3]!Table13456[Дата
отправки],"",0,1)</f>
        <v>45654</v>
      </c>
      <c r="C4951" s="3"/>
      <c r="D4951" s="3"/>
      <c r="F4951" s="5">
        <f>_xlfn.XLOOKUP(A4951,[3]!Table13456[No заказа],[3]!Table13456[Количество],"",0,1)</f>
        <v>1</v>
      </c>
      <c r="G4951" s="5">
        <f>_xlfn.XLOOKUP(A4951,[3]!Table13456[No заказа],[3]!Table13456[Цена],"",0,1)</f>
        <v>8992</v>
      </c>
      <c r="H4951" s="2" t="str">
        <f>M01_SETTINGS!$F$2</f>
        <v>KASPI</v>
      </c>
    </row>
    <row r="4952" spans="1:8" x14ac:dyDescent="0.35">
      <c r="A4952" s="2">
        <v>471687623</v>
      </c>
      <c r="B4952" s="3">
        <f>_xlfn.XLOOKUP(A4952,[3]!Table13456[No заказа],[3]!Table13456[Дата
отправки],"",0,1)</f>
        <v>45654</v>
      </c>
      <c r="C4952" s="3"/>
      <c r="D4952" s="3"/>
      <c r="F4952" s="5">
        <f>_xlfn.XLOOKUP(A4952,[3]!Table13456[No заказа],[3]!Table13456[Количество],"",0,1)</f>
        <v>1</v>
      </c>
      <c r="G4952" s="5">
        <f>_xlfn.XLOOKUP(A4952,[3]!Table13456[No заказа],[3]!Table13456[Цена],"",0,1)</f>
        <v>9494</v>
      </c>
      <c r="H4952" s="2" t="str">
        <f>M01_SETTINGS!$F$2</f>
        <v>KASPI</v>
      </c>
    </row>
    <row r="4953" spans="1:8" x14ac:dyDescent="0.35">
      <c r="A4953" s="2">
        <v>471882863</v>
      </c>
      <c r="B4953" s="3">
        <f>_xlfn.XLOOKUP(A4953,[3]!Table13456[No заказа],[3]!Table13456[Дата
отправки],"",0,1)</f>
        <v>45654</v>
      </c>
      <c r="C4953" s="3"/>
      <c r="D4953" s="3"/>
      <c r="F4953" s="5">
        <f>_xlfn.XLOOKUP(A4953,[3]!Table13456[No заказа],[3]!Table13456[Количество],"",0,1)</f>
        <v>1</v>
      </c>
      <c r="G4953" s="5">
        <f>_xlfn.XLOOKUP(A4953,[3]!Table13456[No заказа],[3]!Table13456[Цена],"",0,1)</f>
        <v>8952</v>
      </c>
      <c r="H4953" s="2" t="str">
        <f>M01_SETTINGS!$F$2</f>
        <v>KASPI</v>
      </c>
    </row>
    <row r="4954" spans="1:8" x14ac:dyDescent="0.35">
      <c r="A4954" s="2">
        <v>471908164</v>
      </c>
      <c r="B4954" s="3">
        <f>_xlfn.XLOOKUP(A4954,[3]!Table13456[No заказа],[3]!Table13456[Дата
отправки],"",0,1)</f>
        <v>45654</v>
      </c>
      <c r="C4954" s="3"/>
      <c r="D4954" s="3"/>
      <c r="F4954" s="5">
        <f>_xlfn.XLOOKUP(A4954,[3]!Table13456[No заказа],[3]!Table13456[Количество],"",0,1)</f>
        <v>1</v>
      </c>
      <c r="G4954" s="5">
        <f>_xlfn.XLOOKUP(A4954,[3]!Table13456[No заказа],[3]!Table13456[Цена],"",0,1)</f>
        <v>8463</v>
      </c>
      <c r="H4954" s="2" t="str">
        <f>M01_SETTINGS!$F$2</f>
        <v>KASPI</v>
      </c>
    </row>
    <row r="4955" spans="1:8" x14ac:dyDescent="0.35">
      <c r="A4955" s="2">
        <v>471971971</v>
      </c>
      <c r="B4955" s="3">
        <f>_xlfn.XLOOKUP(A4955,[3]!Table13456[No заказа],[3]!Table13456[Дата
отправки],"",0,1)</f>
        <v>45654</v>
      </c>
      <c r="C4955" s="3"/>
      <c r="D4955" s="3"/>
      <c r="F4955" s="5">
        <f>_xlfn.XLOOKUP(A4955,[3]!Table13456[No заказа],[3]!Table13456[Количество],"",0,1)</f>
        <v>1</v>
      </c>
      <c r="G4955" s="5">
        <f>_xlfn.XLOOKUP(A4955,[3]!Table13456[No заказа],[3]!Table13456[Цена],"",0,1)</f>
        <v>8480</v>
      </c>
      <c r="H4955" s="2" t="str">
        <f>M01_SETTINGS!$F$2</f>
        <v>KASPI</v>
      </c>
    </row>
    <row r="4956" spans="1:8" x14ac:dyDescent="0.35">
      <c r="A4956" s="2">
        <v>471778077</v>
      </c>
      <c r="B4956" s="3">
        <f>_xlfn.XLOOKUP(A4956,[3]!Table13456[No заказа],[3]!Table13456[Дата
отправки],"",0,1)</f>
        <v>45654</v>
      </c>
      <c r="C4956" s="3"/>
      <c r="D4956" s="3"/>
      <c r="F4956" s="5">
        <f>_xlfn.XLOOKUP(A4956,[3]!Table13456[No заказа],[3]!Table13456[Количество],"",0,1)</f>
        <v>1</v>
      </c>
      <c r="G4956" s="5">
        <f>_xlfn.XLOOKUP(A4956,[3]!Table13456[No заказа],[3]!Table13456[Цена],"",0,1)</f>
        <v>8490</v>
      </c>
      <c r="H4956" s="2" t="str">
        <f>M01_SETTINGS!$F$2</f>
        <v>KASPI</v>
      </c>
    </row>
    <row r="4957" spans="1:8" x14ac:dyDescent="0.35">
      <c r="A4957" s="2">
        <v>471894620</v>
      </c>
      <c r="B4957" s="3">
        <f>_xlfn.XLOOKUP(A4957,[3]!Table13456[No заказа],[3]!Table13456[Дата
отправки],"",0,1)</f>
        <v>45654</v>
      </c>
      <c r="C4957" s="3"/>
      <c r="D4957" s="3"/>
      <c r="F4957" s="5">
        <f>_xlfn.XLOOKUP(A4957,[3]!Table13456[No заказа],[3]!Table13456[Количество],"",0,1)</f>
        <v>1</v>
      </c>
      <c r="G4957" s="5">
        <f>_xlfn.XLOOKUP(A4957,[3]!Table13456[No заказа],[3]!Table13456[Цена],"",0,1)</f>
        <v>8982</v>
      </c>
      <c r="H4957" s="2" t="str">
        <f>M01_SETTINGS!$F$2</f>
        <v>KASPI</v>
      </c>
    </row>
    <row r="4958" spans="1:8" x14ac:dyDescent="0.35">
      <c r="A4958" s="2">
        <v>471699522</v>
      </c>
      <c r="B4958" s="3">
        <f>_xlfn.XLOOKUP(A4958,[3]!Table13456[No заказа],[3]!Table13456[Дата
отправки],"",0,1)</f>
        <v>45654</v>
      </c>
      <c r="C4958" s="3"/>
      <c r="D4958" s="3"/>
      <c r="F4958" s="5">
        <f>_xlfn.XLOOKUP(A4958,[3]!Table13456[No заказа],[3]!Table13456[Количество],"",0,1)</f>
        <v>1</v>
      </c>
      <c r="G4958" s="5">
        <f>_xlfn.XLOOKUP(A4958,[3]!Table13456[No заказа],[3]!Table13456[Цена],"",0,1)</f>
        <v>8999</v>
      </c>
      <c r="H4958" s="2" t="str">
        <f>M01_SETTINGS!$F$2</f>
        <v>KASPI</v>
      </c>
    </row>
    <row r="4959" spans="1:8" x14ac:dyDescent="0.35">
      <c r="A4959" s="2">
        <v>471639378</v>
      </c>
      <c r="B4959" s="3">
        <f>_xlfn.XLOOKUP(A4959,[3]!Table13456[No заказа],[3]!Table13456[Дата
отправки],"",0,1)</f>
        <v>45654</v>
      </c>
      <c r="C4959" s="3"/>
      <c r="D4959" s="3"/>
      <c r="F4959" s="5">
        <f>_xlfn.XLOOKUP(A4959,[3]!Table13456[No заказа],[3]!Table13456[Количество],"",0,1)</f>
        <v>1</v>
      </c>
      <c r="G4959" s="5">
        <f>_xlfn.XLOOKUP(A4959,[3]!Table13456[No заказа],[3]!Table13456[Цена],"",0,1)</f>
        <v>8990</v>
      </c>
      <c r="H4959" s="2" t="str">
        <f>M01_SETTINGS!$F$2</f>
        <v>KASPI</v>
      </c>
    </row>
    <row r="4960" spans="1:8" x14ac:dyDescent="0.35">
      <c r="A4960" s="2">
        <v>471808936</v>
      </c>
      <c r="B4960" s="3">
        <f>_xlfn.XLOOKUP(A4960,[3]!Table13456[No заказа],[3]!Table13456[Дата
отправки],"",0,1)</f>
        <v>45654</v>
      </c>
      <c r="C4960" s="3"/>
      <c r="D4960" s="3"/>
      <c r="F4960" s="5">
        <f>_xlfn.XLOOKUP(A4960,[3]!Table13456[No заказа],[3]!Table13456[Количество],"",0,1)</f>
        <v>1</v>
      </c>
      <c r="G4960" s="5">
        <f>_xlfn.XLOOKUP(A4960,[3]!Table13456[No заказа],[3]!Table13456[Цена],"",0,1)</f>
        <v>8989</v>
      </c>
      <c r="H4960" s="2" t="str">
        <f>M01_SETTINGS!$F$2</f>
        <v>KASPI</v>
      </c>
    </row>
    <row r="4961" spans="1:8" x14ac:dyDescent="0.35">
      <c r="A4961" s="2">
        <v>471933097</v>
      </c>
      <c r="B4961" s="3">
        <f>_xlfn.XLOOKUP(A4961,[3]!Table13456[No заказа],[3]!Table13456[Дата
отправки],"",0,1)</f>
        <v>45654</v>
      </c>
      <c r="C4961" s="3"/>
      <c r="D4961" s="3"/>
      <c r="F4961" s="5">
        <f>_xlfn.XLOOKUP(A4961,[3]!Table13456[No заказа],[3]!Table13456[Количество],"",0,1)</f>
        <v>1</v>
      </c>
      <c r="G4961" s="5">
        <f>_xlfn.XLOOKUP(A4961,[3]!Table13456[No заказа],[3]!Table13456[Цена],"",0,1)</f>
        <v>8958</v>
      </c>
      <c r="H4961" s="2" t="str">
        <f>M01_SETTINGS!$F$2</f>
        <v>KASPI</v>
      </c>
    </row>
    <row r="4962" spans="1:8" x14ac:dyDescent="0.35">
      <c r="A4962" s="2">
        <v>471739419</v>
      </c>
      <c r="B4962" s="3">
        <f>_xlfn.XLOOKUP(A4962,[3]!Table13456[No заказа],[3]!Table13456[Дата
отправки],"",0,1)</f>
        <v>45654</v>
      </c>
      <c r="C4962" s="3"/>
      <c r="D4962" s="3"/>
      <c r="F4962" s="5">
        <f>_xlfn.XLOOKUP(A4962,[3]!Table13456[No заказа],[3]!Table13456[Количество],"",0,1)</f>
        <v>1</v>
      </c>
      <c r="G4962" s="5">
        <f>_xlfn.XLOOKUP(A4962,[3]!Table13456[No заказа],[3]!Table13456[Цена],"",0,1)</f>
        <v>8964</v>
      </c>
      <c r="H4962" s="2" t="str">
        <f>M01_SETTINGS!$F$2</f>
        <v>KASPI</v>
      </c>
    </row>
    <row r="4963" spans="1:8" x14ac:dyDescent="0.35">
      <c r="A4963" s="2">
        <v>471800406</v>
      </c>
      <c r="B4963" s="3">
        <f>_xlfn.XLOOKUP(A4963,[3]!Table13456[No заказа],[3]!Table13456[Дата
отправки],"",0,1)</f>
        <v>45654</v>
      </c>
      <c r="C4963" s="3"/>
      <c r="D4963" s="3"/>
      <c r="F4963" s="5">
        <f>_xlfn.XLOOKUP(A4963,[3]!Table13456[No заказа],[3]!Table13456[Количество],"",0,1)</f>
        <v>1</v>
      </c>
      <c r="G4963" s="5">
        <f>_xlfn.XLOOKUP(A4963,[3]!Table13456[No заказа],[3]!Table13456[Цена],"",0,1)</f>
        <v>8489</v>
      </c>
      <c r="H4963" s="2" t="str">
        <f>M01_SETTINGS!$F$2</f>
        <v>KASPI</v>
      </c>
    </row>
    <row r="4964" spans="1:8" x14ac:dyDescent="0.35">
      <c r="A4964" s="2">
        <v>471884011</v>
      </c>
      <c r="B4964" s="3">
        <f>_xlfn.XLOOKUP(A4964,[3]!Table13456[No заказа],[3]!Table13456[Дата
отправки],"",0,1)</f>
        <v>45654</v>
      </c>
      <c r="C4964" s="3"/>
      <c r="D4964" s="3"/>
      <c r="F4964" s="5">
        <f>_xlfn.XLOOKUP(A4964,[3]!Table13456[No заказа],[3]!Table13456[Количество],"",0,1)</f>
        <v>1</v>
      </c>
      <c r="G4964" s="5">
        <f>_xlfn.XLOOKUP(A4964,[3]!Table13456[No заказа],[3]!Table13456[Цена],"",0,1)</f>
        <v>8685</v>
      </c>
      <c r="H4964" s="2" t="str">
        <f>M01_SETTINGS!$F$2</f>
        <v>KASPI</v>
      </c>
    </row>
    <row r="4965" spans="1:8" x14ac:dyDescent="0.35">
      <c r="A4965" s="2" t="str">
        <v>OFFICE</v>
      </c>
      <c r="B4965" s="3">
        <f>_xlfn.XLOOKUP(A4965,[3]!Table13456[No заказа],[3]!Table13456[Дата
отправки],"",0,1)</f>
        <v>45654</v>
      </c>
      <c r="C4965" s="3"/>
      <c r="D4965" s="3"/>
      <c r="F4965" s="5">
        <f>_xlfn.XLOOKUP(A4965,[3]!Table13456[No заказа],[3]!Table13456[Количество],"",0,1)</f>
        <v>1</v>
      </c>
      <c r="G4965" s="5">
        <f>_xlfn.XLOOKUP(A4965,[3]!Table13456[No заказа],[3]!Table13456[Цена],"",0,1)</f>
        <v>8970</v>
      </c>
      <c r="H4965" s="2" t="str">
        <f>M01_SETTINGS!$F$2</f>
        <v>KASPI</v>
      </c>
    </row>
    <row r="4966" spans="1:8" x14ac:dyDescent="0.35">
      <c r="A4966" s="2">
        <v>471067683</v>
      </c>
      <c r="B4966" s="3">
        <f>_xlfn.XLOOKUP(A4966,[3]!Table13456[No заказа],[3]!Table13456[Дата
отправки],"",0,1)</f>
        <v>45653</v>
      </c>
      <c r="C4966" s="3"/>
      <c r="D4966" s="3"/>
      <c r="F4966" s="5">
        <f>_xlfn.XLOOKUP(A4966,[3]!Table13456[No заказа],[3]!Table13456[Количество],"",0,1)</f>
        <v>1</v>
      </c>
      <c r="G4966" s="5">
        <f>_xlfn.XLOOKUP(A4966,[3]!Table13456[No заказа],[3]!Table13456[Цена],"",0,1)</f>
        <v>9500</v>
      </c>
      <c r="H4966" s="2" t="str">
        <f>M01_SETTINGS!$F$2</f>
        <v>KASPI</v>
      </c>
    </row>
    <row r="4967" spans="1:8" x14ac:dyDescent="0.35">
      <c r="A4967" s="2">
        <v>471163168</v>
      </c>
      <c r="B4967" s="3">
        <f>_xlfn.XLOOKUP(A4967,[3]!Table13456[No заказа],[3]!Table13456[Дата
отправки],"",0,1)</f>
        <v>45653</v>
      </c>
      <c r="C4967" s="3"/>
      <c r="D4967" s="3"/>
      <c r="F4967" s="5">
        <f>_xlfn.XLOOKUP(A4967,[3]!Table13456[No заказа],[3]!Table13456[Количество],"",0,1)</f>
        <v>1</v>
      </c>
      <c r="G4967" s="5">
        <f>_xlfn.XLOOKUP(A4967,[3]!Table13456[No заказа],[3]!Table13456[Цена],"",0,1)</f>
        <v>8990</v>
      </c>
      <c r="H4967" s="2" t="str">
        <f>M01_SETTINGS!$F$2</f>
        <v>KASPI</v>
      </c>
    </row>
    <row r="4968" spans="1:8" x14ac:dyDescent="0.35">
      <c r="A4968" s="2">
        <v>471273565</v>
      </c>
      <c r="B4968" s="3">
        <f>_xlfn.XLOOKUP(A4968,[3]!Table13456[No заказа],[3]!Table13456[Дата
отправки],"",0,1)</f>
        <v>45653</v>
      </c>
      <c r="C4968" s="3"/>
      <c r="D4968" s="3"/>
      <c r="F4968" s="5">
        <f>_xlfn.XLOOKUP(A4968,[3]!Table13456[No заказа],[3]!Table13456[Количество],"",0,1)</f>
        <v>1</v>
      </c>
      <c r="G4968" s="5">
        <f>_xlfn.XLOOKUP(A4968,[3]!Table13456[No заказа],[3]!Table13456[Цена],"",0,1)</f>
        <v>9500</v>
      </c>
      <c r="H4968" s="2" t="str">
        <f>M01_SETTINGS!$F$2</f>
        <v>KASPI</v>
      </c>
    </row>
    <row r="4969" spans="1:8" x14ac:dyDescent="0.35">
      <c r="A4969" s="2">
        <v>471032474</v>
      </c>
      <c r="B4969" s="3">
        <f>_xlfn.XLOOKUP(A4969,[3]!Table13456[No заказа],[3]!Table13456[Дата
отправки],"",0,1)</f>
        <v>45653</v>
      </c>
      <c r="C4969" s="3"/>
      <c r="D4969" s="3"/>
      <c r="F4969" s="5">
        <f>_xlfn.XLOOKUP(A4969,[3]!Table13456[No заказа],[3]!Table13456[Количество],"",0,1)</f>
        <v>1</v>
      </c>
      <c r="G4969" s="5">
        <f>_xlfn.XLOOKUP(A4969,[3]!Table13456[No заказа],[3]!Table13456[Цена],"",0,1)</f>
        <v>8964</v>
      </c>
      <c r="H4969" s="2" t="str">
        <f>M01_SETTINGS!$F$2</f>
        <v>KASPI</v>
      </c>
    </row>
    <row r="4970" spans="1:8" x14ac:dyDescent="0.35">
      <c r="A4970" s="2">
        <v>471401318</v>
      </c>
      <c r="B4970" s="3">
        <f>_xlfn.XLOOKUP(A4970,[3]!Table13456[No заказа],[3]!Table13456[Дата
отправки],"",0,1)</f>
        <v>45653</v>
      </c>
      <c r="C4970" s="3"/>
      <c r="D4970" s="3"/>
      <c r="F4970" s="5">
        <f>_xlfn.XLOOKUP(A4970,[3]!Table13456[No заказа],[3]!Table13456[Количество],"",0,1)</f>
        <v>1</v>
      </c>
      <c r="G4970" s="5">
        <f>_xlfn.XLOOKUP(A4970,[3]!Table13456[No заказа],[3]!Table13456[Цена],"",0,1)</f>
        <v>8426</v>
      </c>
      <c r="H4970" s="2" t="str">
        <f>M01_SETTINGS!$F$2</f>
        <v>KASPI</v>
      </c>
    </row>
    <row r="4971" spans="1:8" x14ac:dyDescent="0.35">
      <c r="A4971" s="2">
        <v>471339182</v>
      </c>
      <c r="B4971" s="3">
        <f>_xlfn.XLOOKUP(A4971,[3]!Table13456[No заказа],[3]!Table13456[Дата
отправки],"",0,1)</f>
        <v>45653</v>
      </c>
      <c r="C4971" s="3"/>
      <c r="D4971" s="3"/>
      <c r="F4971" s="5">
        <f>_xlfn.XLOOKUP(A4971,[3]!Table13456[No заказа],[3]!Table13456[Количество],"",0,1)</f>
        <v>1</v>
      </c>
      <c r="G4971" s="5">
        <f>_xlfn.XLOOKUP(A4971,[3]!Table13456[No заказа],[3]!Table13456[Цена],"",0,1)</f>
        <v>8990</v>
      </c>
      <c r="H4971" s="2" t="str">
        <f>M01_SETTINGS!$F$2</f>
        <v>KASPI</v>
      </c>
    </row>
    <row r="4972" spans="1:8" x14ac:dyDescent="0.35">
      <c r="A4972" s="2">
        <v>471291994</v>
      </c>
      <c r="B4972" s="3">
        <f>_xlfn.XLOOKUP(A4972,[3]!Table13456[No заказа],[3]!Table13456[Дата
отправки],"",0,1)</f>
        <v>45653</v>
      </c>
      <c r="C4972" s="3"/>
      <c r="D4972" s="3"/>
      <c r="F4972" s="5">
        <f>_xlfn.XLOOKUP(A4972,[3]!Table13456[No заказа],[3]!Table13456[Количество],"",0,1)</f>
        <v>1</v>
      </c>
      <c r="G4972" s="5">
        <f>_xlfn.XLOOKUP(A4972,[3]!Table13456[No заказа],[3]!Table13456[Цена],"",0,1)</f>
        <v>8164</v>
      </c>
      <c r="H4972" s="2" t="str">
        <f>M01_SETTINGS!$F$2</f>
        <v>KASPI</v>
      </c>
    </row>
    <row r="4973" spans="1:8" x14ac:dyDescent="0.35">
      <c r="A4973" s="2">
        <v>471094748</v>
      </c>
      <c r="B4973" s="3">
        <f>_xlfn.XLOOKUP(A4973,[3]!Table13456[No заказа],[3]!Table13456[Дата
отправки],"",0,1)</f>
        <v>45653</v>
      </c>
      <c r="C4973" s="3"/>
      <c r="D4973" s="3"/>
      <c r="F4973" s="5">
        <f>_xlfn.XLOOKUP(A4973,[3]!Table13456[No заказа],[3]!Table13456[Количество],"",0,1)</f>
        <v>1</v>
      </c>
      <c r="G4973" s="5">
        <f>_xlfn.XLOOKUP(A4973,[3]!Table13456[No заказа],[3]!Table13456[Цена],"",0,1)</f>
        <v>8964</v>
      </c>
      <c r="H4973" s="2" t="str">
        <f>M01_SETTINGS!$F$2</f>
        <v>KASPI</v>
      </c>
    </row>
    <row r="4974" spans="1:8" x14ac:dyDescent="0.35">
      <c r="A4974" s="2">
        <v>471572776</v>
      </c>
      <c r="B4974" s="3">
        <f>_xlfn.XLOOKUP(A4974,[3]!Table13456[No заказа],[3]!Table13456[Дата
отправки],"",0,1)</f>
        <v>45653</v>
      </c>
      <c r="C4974" s="3"/>
      <c r="D4974" s="3"/>
      <c r="F4974" s="5">
        <f>_xlfn.XLOOKUP(A4974,[3]!Table13456[No заказа],[3]!Table13456[Количество],"",0,1)</f>
        <v>1</v>
      </c>
      <c r="G4974" s="5">
        <f>_xlfn.XLOOKUP(A4974,[3]!Table13456[No заказа],[3]!Table13456[Цена],"",0,1)</f>
        <v>8964</v>
      </c>
      <c r="H4974" s="2" t="str">
        <f>M01_SETTINGS!$F$2</f>
        <v>KASPI</v>
      </c>
    </row>
    <row r="4975" spans="1:8" x14ac:dyDescent="0.35">
      <c r="A4975" s="2">
        <v>471603236</v>
      </c>
      <c r="B4975" s="3">
        <f>_xlfn.XLOOKUP(A4975,[3]!Table13456[No заказа],[3]!Table13456[Дата
отправки],"",0,1)</f>
        <v>45653</v>
      </c>
      <c r="C4975" s="3"/>
      <c r="D4975" s="3"/>
      <c r="F4975" s="5">
        <f>_xlfn.XLOOKUP(A4975,[3]!Table13456[No заказа],[3]!Table13456[Количество],"",0,1)</f>
        <v>1</v>
      </c>
      <c r="G4975" s="5">
        <f>_xlfn.XLOOKUP(A4975,[3]!Table13456[No заказа],[3]!Table13456[Цена],"",0,1)</f>
        <v>8994</v>
      </c>
      <c r="H4975" s="2" t="str">
        <f>M01_SETTINGS!$F$2</f>
        <v>KASPI</v>
      </c>
    </row>
    <row r="4976" spans="1:8" x14ac:dyDescent="0.35">
      <c r="A4976" s="2">
        <v>471284843</v>
      </c>
      <c r="B4976" s="3">
        <f>_xlfn.XLOOKUP(A4976,[3]!Table13456[No заказа],[3]!Table13456[Дата
отправки],"",0,1)</f>
        <v>45653</v>
      </c>
      <c r="C4976" s="3"/>
      <c r="D4976" s="3"/>
      <c r="F4976" s="5">
        <f>_xlfn.XLOOKUP(A4976,[3]!Table13456[No заказа],[3]!Table13456[Количество],"",0,1)</f>
        <v>1</v>
      </c>
      <c r="G4976" s="5">
        <f>_xlfn.XLOOKUP(A4976,[3]!Table13456[No заказа],[3]!Table13456[Цена],"",0,1)</f>
        <v>8982</v>
      </c>
      <c r="H4976" s="2" t="str">
        <f>M01_SETTINGS!$F$2</f>
        <v>KASPI</v>
      </c>
    </row>
    <row r="4977" spans="1:8" x14ac:dyDescent="0.35">
      <c r="A4977" s="2">
        <v>471054261</v>
      </c>
      <c r="B4977" s="3">
        <f>_xlfn.XLOOKUP(A4977,[3]!Table13456[No заказа],[3]!Table13456[Дата
отправки],"",0,1)</f>
        <v>45653</v>
      </c>
      <c r="C4977" s="3"/>
      <c r="D4977" s="3"/>
      <c r="F4977" s="5">
        <f>_xlfn.XLOOKUP(A4977,[3]!Table13456[No заказа],[3]!Table13456[Количество],"",0,1)</f>
        <v>1</v>
      </c>
      <c r="G4977" s="5">
        <f>_xlfn.XLOOKUP(A4977,[3]!Table13456[No заказа],[3]!Table13456[Цена],"",0,1)</f>
        <v>8982</v>
      </c>
      <c r="H4977" s="2" t="str">
        <f>M01_SETTINGS!$F$2</f>
        <v>KASPI</v>
      </c>
    </row>
    <row r="4978" spans="1:8" x14ac:dyDescent="0.35">
      <c r="A4978" s="2">
        <v>471027052</v>
      </c>
      <c r="B4978" s="3">
        <f>_xlfn.XLOOKUP(A4978,[3]!Table13456[No заказа],[3]!Table13456[Дата
отправки],"",0,1)</f>
        <v>45653</v>
      </c>
      <c r="C4978" s="3"/>
      <c r="D4978" s="3"/>
      <c r="F4978" s="5">
        <f>_xlfn.XLOOKUP(A4978,[3]!Table13456[No заказа],[3]!Table13456[Количество],"",0,1)</f>
        <v>1</v>
      </c>
      <c r="G4978" s="5">
        <f>_xlfn.XLOOKUP(A4978,[3]!Table13456[No заказа],[3]!Table13456[Цена],"",0,1)</f>
        <v>8819</v>
      </c>
      <c r="H4978" s="2" t="str">
        <f>M01_SETTINGS!$F$2</f>
        <v>KASPI</v>
      </c>
    </row>
    <row r="4979" spans="1:8" x14ac:dyDescent="0.35">
      <c r="A4979" s="2">
        <v>471479433</v>
      </c>
      <c r="B4979" s="3">
        <f>_xlfn.XLOOKUP(A4979,[3]!Table13456[No заказа],[3]!Table13456[Дата
отправки],"",0,1)</f>
        <v>45653</v>
      </c>
      <c r="C4979" s="3"/>
      <c r="D4979" s="3"/>
      <c r="F4979" s="5">
        <f>_xlfn.XLOOKUP(A4979,[3]!Table13456[No заказа],[3]!Table13456[Количество],"",0,1)</f>
        <v>1</v>
      </c>
      <c r="G4979" s="5">
        <f>_xlfn.XLOOKUP(A4979,[3]!Table13456[No заказа],[3]!Table13456[Цена],"",0,1)</f>
        <v>8692</v>
      </c>
      <c r="H4979" s="2" t="str">
        <f>M01_SETTINGS!$F$2</f>
        <v>KASPI</v>
      </c>
    </row>
    <row r="4980" spans="1:8" x14ac:dyDescent="0.35">
      <c r="A4980" s="2">
        <v>471139810</v>
      </c>
      <c r="B4980" s="3">
        <f>_xlfn.XLOOKUP(A4980,[3]!Table13456[No заказа],[3]!Table13456[Дата
отправки],"",0,1)</f>
        <v>45653</v>
      </c>
      <c r="C4980" s="3"/>
      <c r="D4980" s="3"/>
      <c r="F4980" s="5">
        <f>_xlfn.XLOOKUP(A4980,[3]!Table13456[No заказа],[3]!Table13456[Количество],"",0,1)</f>
        <v>1</v>
      </c>
      <c r="G4980" s="5">
        <f>_xlfn.XLOOKUP(A4980,[3]!Table13456[No заказа],[3]!Table13456[Цена],"",0,1)</f>
        <v>9494</v>
      </c>
      <c r="H4980" s="2" t="str">
        <f>M01_SETTINGS!$F$2</f>
        <v>KASPI</v>
      </c>
    </row>
    <row r="4981" spans="1:8" x14ac:dyDescent="0.35">
      <c r="A4981" s="2">
        <v>471062275</v>
      </c>
      <c r="B4981" s="3">
        <f>_xlfn.XLOOKUP(A4981,[3]!Table13456[No заказа],[3]!Table13456[Дата
отправки],"",0,1)</f>
        <v>45653</v>
      </c>
      <c r="C4981" s="3"/>
      <c r="D4981" s="3"/>
      <c r="F4981" s="5">
        <f>_xlfn.XLOOKUP(A4981,[3]!Table13456[No заказа],[3]!Table13456[Количество],"",0,1)</f>
        <v>1</v>
      </c>
      <c r="G4981" s="5">
        <f>_xlfn.XLOOKUP(A4981,[3]!Table13456[No заказа],[3]!Table13456[Цена],"",0,1)</f>
        <v>8990</v>
      </c>
      <c r="H4981" s="2" t="str">
        <f>M01_SETTINGS!$F$2</f>
        <v>KASPI</v>
      </c>
    </row>
    <row r="4982" spans="1:8" x14ac:dyDescent="0.35">
      <c r="A4982" s="2">
        <v>471149907</v>
      </c>
      <c r="B4982" s="3">
        <f>_xlfn.XLOOKUP(A4982,[3]!Table13456[No заказа],[3]!Table13456[Дата
отправки],"",0,1)</f>
        <v>45653</v>
      </c>
      <c r="C4982" s="3"/>
      <c r="D4982" s="3"/>
      <c r="F4982" s="5">
        <f>_xlfn.XLOOKUP(A4982,[3]!Table13456[No заказа],[3]!Table13456[Количество],"",0,1)</f>
        <v>1</v>
      </c>
      <c r="G4982" s="5">
        <f>_xlfn.XLOOKUP(A4982,[3]!Table13456[No заказа],[3]!Table13456[Цена],"",0,1)</f>
        <v>8329</v>
      </c>
      <c r="H4982" s="2" t="str">
        <f>M01_SETTINGS!$F$2</f>
        <v>KASPI</v>
      </c>
    </row>
    <row r="4983" spans="1:8" x14ac:dyDescent="0.35">
      <c r="A4983" s="2">
        <v>471190133</v>
      </c>
      <c r="B4983" s="3">
        <f>_xlfn.XLOOKUP(A4983,[3]!Table13456[No заказа],[3]!Table13456[Дата
отправки],"",0,1)</f>
        <v>45653</v>
      </c>
      <c r="C4983" s="3"/>
      <c r="D4983" s="3"/>
      <c r="F4983" s="5">
        <f>_xlfn.XLOOKUP(A4983,[3]!Table13456[No заказа],[3]!Table13456[Количество],"",0,1)</f>
        <v>1</v>
      </c>
      <c r="G4983" s="5">
        <f>_xlfn.XLOOKUP(A4983,[3]!Table13456[No заказа],[3]!Table13456[Цена],"",0,1)</f>
        <v>8983</v>
      </c>
      <c r="H4983" s="2" t="str">
        <f>M01_SETTINGS!$F$2</f>
        <v>KASPI</v>
      </c>
    </row>
    <row r="4984" spans="1:8" x14ac:dyDescent="0.35">
      <c r="A4984" s="2">
        <v>471398441</v>
      </c>
      <c r="B4984" s="3">
        <f>_xlfn.XLOOKUP(A4984,[3]!Table13456[No заказа],[3]!Table13456[Дата
отправки],"",0,1)</f>
        <v>45653</v>
      </c>
      <c r="C4984" s="3"/>
      <c r="D4984" s="3"/>
      <c r="F4984" s="5">
        <f>_xlfn.XLOOKUP(A4984,[3]!Table13456[No заказа],[3]!Table13456[Количество],"",0,1)</f>
        <v>1</v>
      </c>
      <c r="G4984" s="5">
        <f>_xlfn.XLOOKUP(A4984,[3]!Table13456[No заказа],[3]!Table13456[Цена],"",0,1)</f>
        <v>8425</v>
      </c>
      <c r="H4984" s="2" t="str">
        <f>M01_SETTINGS!$F$2</f>
        <v>KASPI</v>
      </c>
    </row>
    <row r="4985" spans="1:8" x14ac:dyDescent="0.35">
      <c r="A4985" s="2">
        <v>471433446</v>
      </c>
      <c r="B4985" s="3">
        <f>_xlfn.XLOOKUP(A4985,[3]!Table13456[No заказа],[3]!Table13456[Дата
отправки],"",0,1)</f>
        <v>45653</v>
      </c>
      <c r="C4985" s="3"/>
      <c r="D4985" s="3"/>
      <c r="F4985" s="5">
        <f>_xlfn.XLOOKUP(A4985,[3]!Table13456[No заказа],[3]!Table13456[Количество],"",0,1)</f>
        <v>1</v>
      </c>
      <c r="G4985" s="5">
        <f>_xlfn.XLOOKUP(A4985,[3]!Table13456[No заказа],[3]!Table13456[Цена],"",0,1)</f>
        <v>8398</v>
      </c>
      <c r="H4985" s="2" t="str">
        <f>M01_SETTINGS!$F$2</f>
        <v>KASPI</v>
      </c>
    </row>
    <row r="4986" spans="1:8" x14ac:dyDescent="0.35">
      <c r="A4986" s="2" t="str">
        <v>OFFICE</v>
      </c>
      <c r="B4986" s="3">
        <f>_xlfn.XLOOKUP(A4986,[3]!Table13456[No заказа],[3]!Table13456[Дата
отправки],"",0,1)</f>
        <v>45654</v>
      </c>
      <c r="C4986" s="3"/>
      <c r="D4986" s="3"/>
      <c r="F4986" s="5">
        <f>_xlfn.XLOOKUP(A4986,[3]!Table13456[No заказа],[3]!Table13456[Количество],"",0,1)</f>
        <v>1</v>
      </c>
      <c r="G4986" s="5">
        <f>_xlfn.XLOOKUP(A4986,[3]!Table13456[No заказа],[3]!Table13456[Цена],"",0,1)</f>
        <v>8970</v>
      </c>
      <c r="H4986" s="2" t="str">
        <f>M01_SETTINGS!$F$2</f>
        <v>KASPI</v>
      </c>
    </row>
    <row r="4987" spans="1:8" x14ac:dyDescent="0.35">
      <c r="A4987" s="2">
        <v>471486524</v>
      </c>
      <c r="B4987" s="3">
        <f>_xlfn.XLOOKUP(A4987,[3]!Table13456[No заказа],[3]!Table13456[Дата
отправки],"",0,1)</f>
        <v>45653</v>
      </c>
      <c r="C4987" s="3"/>
      <c r="D4987" s="3"/>
      <c r="F4987" s="5">
        <f>_xlfn.XLOOKUP(A4987,[3]!Table13456[No заказа],[3]!Table13456[Количество],"",0,1)</f>
        <v>1</v>
      </c>
      <c r="G4987" s="5">
        <f>_xlfn.XLOOKUP(A4987,[3]!Table13456[No заказа],[3]!Table13456[Цена],"",0,1)</f>
        <v>8988</v>
      </c>
      <c r="H4987" s="2" t="str">
        <f>M01_SETTINGS!$F$2</f>
        <v>KASPI</v>
      </c>
    </row>
    <row r="4988" spans="1:8" x14ac:dyDescent="0.35">
      <c r="A4988" s="2">
        <v>471272539</v>
      </c>
      <c r="B4988" s="3">
        <f>_xlfn.XLOOKUP(A4988,[3]!Table13456[No заказа],[3]!Table13456[Дата
отправки],"",0,1)</f>
        <v>45653</v>
      </c>
      <c r="C4988" s="3"/>
      <c r="D4988" s="3"/>
      <c r="F4988" s="5">
        <f>_xlfn.XLOOKUP(A4988,[3]!Table13456[No заказа],[3]!Table13456[Количество],"",0,1)</f>
        <v>1</v>
      </c>
      <c r="G4988" s="5">
        <f>_xlfn.XLOOKUP(A4988,[3]!Table13456[No заказа],[3]!Table13456[Цена],"",0,1)</f>
        <v>8988</v>
      </c>
      <c r="H4988" s="2" t="str">
        <f>M01_SETTINGS!$F$2</f>
        <v>KASPI</v>
      </c>
    </row>
    <row r="4989" spans="1:8" x14ac:dyDescent="0.35">
      <c r="A4989" s="2">
        <v>470843783</v>
      </c>
      <c r="B4989" s="3">
        <f>_xlfn.XLOOKUP(A4989,[3]!Table13456[No заказа],[3]!Table13456[Дата
отправки],"",0,1)</f>
        <v>45652</v>
      </c>
      <c r="C4989" s="3"/>
      <c r="D4989" s="3"/>
      <c r="F4989" s="5">
        <f>_xlfn.XLOOKUP(A4989,[3]!Table13456[No заказа],[3]!Table13456[Количество],"",0,1)</f>
        <v>1</v>
      </c>
      <c r="G4989" s="5">
        <f>_xlfn.XLOOKUP(A4989,[3]!Table13456[No заказа],[3]!Table13456[Цена],"",0,1)</f>
        <v>8957</v>
      </c>
      <c r="H4989" s="2" t="str">
        <f>M01_SETTINGS!$F$2</f>
        <v>KASPI</v>
      </c>
    </row>
    <row r="4990" spans="1:8" x14ac:dyDescent="0.35">
      <c r="A4990" s="2">
        <v>470794387</v>
      </c>
      <c r="B4990" s="3">
        <f>_xlfn.XLOOKUP(A4990,[3]!Table13456[No заказа],[3]!Table13456[Дата
отправки],"",0,1)</f>
        <v>45652</v>
      </c>
      <c r="C4990" s="3"/>
      <c r="D4990" s="3"/>
      <c r="F4990" s="5">
        <f>_xlfn.XLOOKUP(A4990,[3]!Table13456[No заказа],[3]!Table13456[Количество],"",0,1)</f>
        <v>1</v>
      </c>
      <c r="G4990" s="5">
        <f>_xlfn.XLOOKUP(A4990,[3]!Table13456[No заказа],[3]!Table13456[Цена],"",0,1)</f>
        <v>8990</v>
      </c>
      <c r="H4990" s="2" t="str">
        <f>M01_SETTINGS!$F$2</f>
        <v>KASPI</v>
      </c>
    </row>
    <row r="4991" spans="1:8" x14ac:dyDescent="0.35">
      <c r="A4991" s="2">
        <v>470496498</v>
      </c>
      <c r="B4991" s="3">
        <f>_xlfn.XLOOKUP(A4991,[3]!Table13456[No заказа],[3]!Table13456[Дата
отправки],"",0,1)</f>
        <v>45652</v>
      </c>
      <c r="C4991" s="3"/>
      <c r="D4991" s="3"/>
      <c r="F4991" s="5">
        <f>_xlfn.XLOOKUP(A4991,[3]!Table13456[No заказа],[3]!Table13456[Количество],"",0,1)</f>
        <v>1</v>
      </c>
      <c r="G4991" s="5">
        <f>_xlfn.XLOOKUP(A4991,[3]!Table13456[No заказа],[3]!Table13456[Цена],"",0,1)</f>
        <v>8990</v>
      </c>
      <c r="H4991" s="2" t="str">
        <f>M01_SETTINGS!$F$2</f>
        <v>KASPI</v>
      </c>
    </row>
    <row r="4992" spans="1:8" x14ac:dyDescent="0.35">
      <c r="A4992" s="2">
        <v>470844734</v>
      </c>
      <c r="B4992" s="3">
        <f>_xlfn.XLOOKUP(A4992,[3]!Table13456[No заказа],[3]!Table13456[Дата
отправки],"",0,1)</f>
        <v>45652</v>
      </c>
      <c r="C4992" s="3"/>
      <c r="D4992" s="3"/>
      <c r="F4992" s="5">
        <f>_xlfn.XLOOKUP(A4992,[3]!Table13456[No заказа],[3]!Table13456[Количество],"",0,1)</f>
        <v>1</v>
      </c>
      <c r="G4992" s="5">
        <f>_xlfn.XLOOKUP(A4992,[3]!Table13456[No заказа],[3]!Table13456[Цена],"",0,1)</f>
        <v>8964</v>
      </c>
      <c r="H4992" s="2" t="str">
        <f>M01_SETTINGS!$F$2</f>
        <v>KASPI</v>
      </c>
    </row>
    <row r="4993" spans="1:8" x14ac:dyDescent="0.35">
      <c r="A4993" s="2">
        <v>470440762</v>
      </c>
      <c r="B4993" s="3">
        <f>_xlfn.XLOOKUP(A4993,[3]!Table13456[No заказа],[3]!Table13456[Дата
отправки],"",0,1)</f>
        <v>45652</v>
      </c>
      <c r="C4993" s="3"/>
      <c r="D4993" s="3"/>
      <c r="F4993" s="5">
        <f>_xlfn.XLOOKUP(A4993,[3]!Table13456[No заказа],[3]!Table13456[Количество],"",0,1)</f>
        <v>1</v>
      </c>
      <c r="G4993" s="5">
        <f>_xlfn.XLOOKUP(A4993,[3]!Table13456[No заказа],[3]!Table13456[Цена],"",0,1)</f>
        <v>9494</v>
      </c>
      <c r="H4993" s="2" t="str">
        <f>M01_SETTINGS!$F$2</f>
        <v>KASPI</v>
      </c>
    </row>
    <row r="4994" spans="1:8" x14ac:dyDescent="0.35">
      <c r="A4994" s="2">
        <v>470750419</v>
      </c>
      <c r="B4994" s="3">
        <f>_xlfn.XLOOKUP(A4994,[3]!Table13456[No заказа],[3]!Table13456[Дата
отправки],"",0,1)</f>
        <v>45652</v>
      </c>
      <c r="C4994" s="3"/>
      <c r="D4994" s="3"/>
      <c r="F4994" s="5">
        <f>_xlfn.XLOOKUP(A4994,[3]!Table13456[No заказа],[3]!Table13456[Количество],"",0,1)</f>
        <v>1</v>
      </c>
      <c r="G4994" s="5">
        <f>_xlfn.XLOOKUP(A4994,[3]!Table13456[No заказа],[3]!Table13456[Цена],"",0,1)</f>
        <v>8990</v>
      </c>
      <c r="H4994" s="2" t="str">
        <f>M01_SETTINGS!$F$2</f>
        <v>KASPI</v>
      </c>
    </row>
    <row r="4995" spans="1:8" x14ac:dyDescent="0.35">
      <c r="A4995" s="2">
        <v>470723142</v>
      </c>
      <c r="B4995" s="3">
        <f>_xlfn.XLOOKUP(A4995,[3]!Table13456[No заказа],[3]!Table13456[Дата
отправки],"",0,1)</f>
        <v>45652</v>
      </c>
      <c r="C4995" s="3"/>
      <c r="D4995" s="3"/>
      <c r="F4995" s="5">
        <f>_xlfn.XLOOKUP(A4995,[3]!Table13456[No заказа],[3]!Table13456[Количество],"",0,1)</f>
        <v>1</v>
      </c>
      <c r="G4995" s="5">
        <f>_xlfn.XLOOKUP(A4995,[3]!Table13456[No заказа],[3]!Table13456[Цена],"",0,1)</f>
        <v>8423</v>
      </c>
      <c r="H4995" s="2" t="str">
        <f>M01_SETTINGS!$F$2</f>
        <v>KASPI</v>
      </c>
    </row>
    <row r="4996" spans="1:8" x14ac:dyDescent="0.35">
      <c r="A4996" s="2">
        <v>470736432</v>
      </c>
      <c r="B4996" s="3">
        <f>_xlfn.XLOOKUP(A4996,[3]!Table13456[No заказа],[3]!Table13456[Дата
отправки],"",0,1)</f>
        <v>45652</v>
      </c>
      <c r="C4996" s="3"/>
      <c r="D4996" s="3"/>
      <c r="F4996" s="5">
        <f>_xlfn.XLOOKUP(A4996,[3]!Table13456[No заказа],[3]!Table13456[Количество],"",0,1)</f>
        <v>1</v>
      </c>
      <c r="G4996" s="5">
        <f>_xlfn.XLOOKUP(A4996,[3]!Table13456[No заказа],[3]!Table13456[Цена],"",0,1)</f>
        <v>8400</v>
      </c>
      <c r="H4996" s="2" t="str">
        <f>M01_SETTINGS!$F$2</f>
        <v>KASPI</v>
      </c>
    </row>
    <row r="4997" spans="1:8" x14ac:dyDescent="0.35">
      <c r="A4997" s="2">
        <v>470982693</v>
      </c>
      <c r="B4997" s="3">
        <f>_xlfn.XLOOKUP(A4997,[3]!Table13456[No заказа],[3]!Table13456[Дата
отправки],"",0,1)</f>
        <v>45652</v>
      </c>
      <c r="C4997" s="3"/>
      <c r="D4997" s="3"/>
      <c r="F4997" s="5">
        <f>_xlfn.XLOOKUP(A4997,[3]!Table13456[No заказа],[3]!Table13456[Количество],"",0,1)</f>
        <v>1</v>
      </c>
      <c r="G4997" s="5">
        <f>_xlfn.XLOOKUP(A4997,[3]!Table13456[No заказа],[3]!Table13456[Цена],"",0,1)</f>
        <v>8990</v>
      </c>
      <c r="H4997" s="2" t="str">
        <f>M01_SETTINGS!$F$2</f>
        <v>KASPI</v>
      </c>
    </row>
    <row r="4998" spans="1:8" x14ac:dyDescent="0.35">
      <c r="A4998" s="2">
        <v>470480620</v>
      </c>
      <c r="B4998" s="3">
        <f>_xlfn.XLOOKUP(A4998,[3]!Table13456[No заказа],[3]!Table13456[Дата
отправки],"",0,1)</f>
        <v>45652</v>
      </c>
      <c r="C4998" s="3"/>
      <c r="D4998" s="3"/>
      <c r="F4998" s="5">
        <f>_xlfn.XLOOKUP(A4998,[3]!Table13456[No заказа],[3]!Table13456[Количество],"",0,1)</f>
        <v>1</v>
      </c>
      <c r="G4998" s="5">
        <f>_xlfn.XLOOKUP(A4998,[3]!Table13456[No заказа],[3]!Table13456[Цена],"",0,1)</f>
        <v>8990</v>
      </c>
      <c r="H4998" s="2" t="str">
        <f>M01_SETTINGS!$F$2</f>
        <v>KASPI</v>
      </c>
    </row>
    <row r="4999" spans="1:8" x14ac:dyDescent="0.35">
      <c r="A4999" s="2">
        <v>470673810</v>
      </c>
      <c r="B4999" s="3">
        <f>_xlfn.XLOOKUP(A4999,[3]!Table13456[No заказа],[3]!Table13456[Дата
отправки],"",0,1)</f>
        <v>45652</v>
      </c>
      <c r="C4999" s="3"/>
      <c r="D4999" s="3"/>
      <c r="F4999" s="5">
        <f>_xlfn.XLOOKUP(A4999,[3]!Table13456[No заказа],[3]!Table13456[Количество],"",0,1)</f>
        <v>1</v>
      </c>
      <c r="G4999" s="5">
        <f>_xlfn.XLOOKUP(A4999,[3]!Table13456[No заказа],[3]!Table13456[Цена],"",0,1)</f>
        <v>10200</v>
      </c>
      <c r="H4999" s="2" t="str">
        <f>M01_SETTINGS!$F$2</f>
        <v>KASPI</v>
      </c>
    </row>
    <row r="5000" spans="1:8" x14ac:dyDescent="0.35">
      <c r="A5000" s="2">
        <v>470675239</v>
      </c>
      <c r="B5000" s="3">
        <f>_xlfn.XLOOKUP(A5000,[3]!Table13456[No заказа],[3]!Table13456[Дата
отправки],"",0,1)</f>
        <v>45652</v>
      </c>
      <c r="C5000" s="3"/>
      <c r="D5000" s="3"/>
      <c r="F5000" s="5">
        <f>_xlfn.XLOOKUP(A5000,[3]!Table13456[No заказа],[3]!Table13456[Количество],"",0,1)</f>
        <v>1</v>
      </c>
      <c r="G5000" s="5">
        <f>_xlfn.XLOOKUP(A5000,[3]!Table13456[No заказа],[3]!Table13456[Цена],"",0,1)</f>
        <v>8906</v>
      </c>
      <c r="H5000" s="2" t="str">
        <f>M01_SETTINGS!$F$2</f>
        <v>KASPI</v>
      </c>
    </row>
    <row r="5001" spans="1:8" x14ac:dyDescent="0.35">
      <c r="A5001" s="2">
        <v>470997804</v>
      </c>
      <c r="B5001" s="3">
        <f>_xlfn.XLOOKUP(A5001,[3]!Table13456[No заказа],[3]!Table13456[Дата
отправки],"",0,1)</f>
        <v>45652</v>
      </c>
      <c r="C5001" s="3"/>
      <c r="D5001" s="3"/>
      <c r="F5001" s="5">
        <f>_xlfn.XLOOKUP(A5001,[3]!Table13456[No заказа],[3]!Table13456[Количество],"",0,1)</f>
        <v>1</v>
      </c>
      <c r="G5001" s="5">
        <f>_xlfn.XLOOKUP(A5001,[3]!Table13456[No заказа],[3]!Table13456[Цена],"",0,1)</f>
        <v>8899</v>
      </c>
      <c r="H5001" s="2" t="str">
        <f>M01_SETTINGS!$F$2</f>
        <v>KASPI</v>
      </c>
    </row>
    <row r="5002" spans="1:8" x14ac:dyDescent="0.35">
      <c r="A5002" s="2">
        <v>470795194</v>
      </c>
      <c r="B5002" s="3">
        <f>_xlfn.XLOOKUP(A5002,[3]!Table13456[No заказа],[3]!Table13456[Дата
отправки],"",0,1)</f>
        <v>45652</v>
      </c>
      <c r="C5002" s="3"/>
      <c r="D5002" s="3"/>
      <c r="F5002" s="5">
        <f>_xlfn.XLOOKUP(A5002,[3]!Table13456[No заказа],[3]!Table13456[Количество],"",0,1)</f>
        <v>1</v>
      </c>
      <c r="G5002" s="5">
        <f>_xlfn.XLOOKUP(A5002,[3]!Table13456[No заказа],[3]!Table13456[Цена],"",0,1)</f>
        <v>8366</v>
      </c>
      <c r="H5002" s="2" t="str">
        <f>M01_SETTINGS!$F$2</f>
        <v>KASPI</v>
      </c>
    </row>
    <row r="5003" spans="1:8" x14ac:dyDescent="0.35">
      <c r="A5003" s="2">
        <v>470905012</v>
      </c>
      <c r="B5003" s="3">
        <f>_xlfn.XLOOKUP(A5003,[3]!Table13456[No заказа],[3]!Table13456[Дата
отправки],"",0,1)</f>
        <v>45652</v>
      </c>
      <c r="C5003" s="3"/>
      <c r="D5003" s="3"/>
      <c r="F5003" s="5">
        <f>_xlfn.XLOOKUP(A5003,[3]!Table13456[No заказа],[3]!Table13456[Количество],"",0,1)</f>
        <v>1</v>
      </c>
      <c r="G5003" s="5">
        <f>_xlfn.XLOOKUP(A5003,[3]!Table13456[No заказа],[3]!Table13456[Цена],"",0,1)</f>
        <v>10000</v>
      </c>
      <c r="H5003" s="2" t="str">
        <f>M01_SETTINGS!$F$2</f>
        <v>KASPI</v>
      </c>
    </row>
    <row r="5004" spans="1:8" x14ac:dyDescent="0.35">
      <c r="A5004" s="2">
        <v>470991021</v>
      </c>
      <c r="B5004" s="3">
        <f>_xlfn.XLOOKUP(A5004,[3]!Table13456[No заказа],[3]!Table13456[Дата
отправки],"",0,1)</f>
        <v>45652</v>
      </c>
      <c r="C5004" s="3"/>
      <c r="D5004" s="3"/>
      <c r="F5004" s="5">
        <f>_xlfn.XLOOKUP(A5004,[3]!Table13456[No заказа],[3]!Table13456[Количество],"",0,1)</f>
        <v>1</v>
      </c>
      <c r="G5004" s="5">
        <f>_xlfn.XLOOKUP(A5004,[3]!Table13456[No заказа],[3]!Table13456[Цена],"",0,1)</f>
        <v>7480</v>
      </c>
      <c r="H5004" s="2" t="str">
        <f>M01_SETTINGS!$F$2</f>
        <v>KASPI</v>
      </c>
    </row>
    <row r="5005" spans="1:8" x14ac:dyDescent="0.35">
      <c r="A5005" s="2">
        <v>471016523</v>
      </c>
      <c r="B5005" s="3">
        <f>_xlfn.XLOOKUP(A5005,[3]!Table13456[No заказа],[3]!Table13456[Дата
отправки],"",0,1)</f>
        <v>45652</v>
      </c>
      <c r="C5005" s="3"/>
      <c r="D5005" s="3"/>
      <c r="F5005" s="5">
        <f>_xlfn.XLOOKUP(A5005,[3]!Table13456[No заказа],[3]!Table13456[Количество],"",0,1)</f>
        <v>1</v>
      </c>
      <c r="G5005" s="5">
        <f>_xlfn.XLOOKUP(A5005,[3]!Table13456[No заказа],[3]!Table13456[Цена],"",0,1)</f>
        <v>8990</v>
      </c>
      <c r="H5005" s="2" t="str">
        <f>M01_SETTINGS!$F$2</f>
        <v>KASPI</v>
      </c>
    </row>
    <row r="5006" spans="1:8" x14ac:dyDescent="0.35">
      <c r="A5006" s="2">
        <v>469807581</v>
      </c>
      <c r="B5006" s="3">
        <f>_xlfn.XLOOKUP(A5006,[3]!Table13456[No заказа],[3]!Table13456[Дата
отправки],"",0,1)</f>
        <v>45651</v>
      </c>
      <c r="C5006" s="3"/>
      <c r="D5006" s="3"/>
      <c r="F5006" s="5">
        <f>_xlfn.XLOOKUP(A5006,[3]!Table13456[No заказа],[3]!Table13456[Количество],"",0,1)</f>
        <v>1</v>
      </c>
      <c r="G5006" s="5">
        <f>_xlfn.XLOOKUP(A5006,[3]!Table13456[No заказа],[3]!Table13456[Цена],"",0,1)</f>
        <v>10200</v>
      </c>
      <c r="H5006" s="2" t="str">
        <f>M01_SETTINGS!$F$2</f>
        <v>KASPI</v>
      </c>
    </row>
    <row r="5007" spans="1:8" x14ac:dyDescent="0.35">
      <c r="A5007" s="2">
        <v>470299989</v>
      </c>
      <c r="B5007" s="3">
        <f>_xlfn.XLOOKUP(A5007,[3]!Table13456[No заказа],[3]!Table13456[Дата
отправки],"",0,1)</f>
        <v>45651</v>
      </c>
      <c r="C5007" s="3"/>
      <c r="D5007" s="3"/>
      <c r="F5007" s="5">
        <f>_xlfn.XLOOKUP(A5007,[3]!Table13456[No заказа],[3]!Table13456[Количество],"",0,1)</f>
        <v>1</v>
      </c>
      <c r="G5007" s="5">
        <f>_xlfn.XLOOKUP(A5007,[3]!Table13456[No заказа],[3]!Table13456[Цена],"",0,1)</f>
        <v>8990</v>
      </c>
      <c r="H5007" s="2" t="str">
        <f>M01_SETTINGS!$F$2</f>
        <v>KASPI</v>
      </c>
    </row>
    <row r="5008" spans="1:8" x14ac:dyDescent="0.35">
      <c r="A5008" s="2">
        <v>469836720</v>
      </c>
      <c r="B5008" s="3">
        <f>_xlfn.XLOOKUP(A5008,[3]!Table13456[No заказа],[3]!Table13456[Дата
отправки],"",0,1)</f>
        <v>45651</v>
      </c>
      <c r="C5008" s="3"/>
      <c r="D5008" s="3"/>
      <c r="F5008" s="5">
        <f>_xlfn.XLOOKUP(A5008,[3]!Table13456[No заказа],[3]!Table13456[Количество],"",0,1)</f>
        <v>1</v>
      </c>
      <c r="G5008" s="5">
        <f>_xlfn.XLOOKUP(A5008,[3]!Table13456[No заказа],[3]!Table13456[Цена],"",0,1)</f>
        <v>8990</v>
      </c>
      <c r="H5008" s="2" t="str">
        <f>M01_SETTINGS!$F$2</f>
        <v>KASPI</v>
      </c>
    </row>
    <row r="5009" spans="1:8" x14ac:dyDescent="0.35">
      <c r="A5009" s="2">
        <v>470133070</v>
      </c>
      <c r="B5009" s="3">
        <f>_xlfn.XLOOKUP(A5009,[3]!Table13456[No заказа],[3]!Table13456[Дата
отправки],"",0,1)</f>
        <v>45651</v>
      </c>
      <c r="C5009" s="3"/>
      <c r="D5009" s="3"/>
      <c r="F5009" s="5">
        <f>_xlfn.XLOOKUP(A5009,[3]!Table13456[No заказа],[3]!Table13456[Количество],"",0,1)</f>
        <v>1</v>
      </c>
      <c r="G5009" s="5">
        <f>_xlfn.XLOOKUP(A5009,[3]!Table13456[No заказа],[3]!Table13456[Цена],"",0,1)</f>
        <v>8990</v>
      </c>
      <c r="H5009" s="2" t="str">
        <f>M01_SETTINGS!$F$2</f>
        <v>KASPI</v>
      </c>
    </row>
    <row r="5010" spans="1:8" x14ac:dyDescent="0.35">
      <c r="A5010" s="2">
        <v>470013497</v>
      </c>
      <c r="B5010" s="3">
        <f>_xlfn.XLOOKUP(A5010,[3]!Table13456[No заказа],[3]!Table13456[Дата
отправки],"",0,1)</f>
        <v>45651</v>
      </c>
      <c r="C5010" s="3"/>
      <c r="D5010" s="3"/>
      <c r="F5010" s="5">
        <f>_xlfn.XLOOKUP(A5010,[3]!Table13456[No заказа],[3]!Table13456[Количество],"",0,1)</f>
        <v>1</v>
      </c>
      <c r="G5010" s="5">
        <f>_xlfn.XLOOKUP(A5010,[3]!Table13456[No заказа],[3]!Table13456[Цена],"",0,1)</f>
        <v>9497</v>
      </c>
      <c r="H5010" s="2" t="str">
        <f>M01_SETTINGS!$F$2</f>
        <v>KASPI</v>
      </c>
    </row>
    <row r="5011" spans="1:8" x14ac:dyDescent="0.35">
      <c r="A5011" s="2">
        <v>470169251</v>
      </c>
      <c r="B5011" s="3">
        <f>_xlfn.XLOOKUP(A5011,[3]!Table13456[No заказа],[3]!Table13456[Дата
отправки],"",0,1)</f>
        <v>45651</v>
      </c>
      <c r="C5011" s="3"/>
      <c r="D5011" s="3"/>
      <c r="F5011" s="5">
        <f>_xlfn.XLOOKUP(A5011,[3]!Table13456[No заказа],[3]!Table13456[Количество],"",0,1)</f>
        <v>1</v>
      </c>
      <c r="G5011" s="5">
        <f>_xlfn.XLOOKUP(A5011,[3]!Table13456[No заказа],[3]!Table13456[Цена],"",0,1)</f>
        <v>8990</v>
      </c>
      <c r="H5011" s="2" t="str">
        <f>M01_SETTINGS!$F$2</f>
        <v>KASPI</v>
      </c>
    </row>
    <row r="5012" spans="1:8" x14ac:dyDescent="0.35">
      <c r="A5012" s="2">
        <v>470018794</v>
      </c>
      <c r="B5012" s="3">
        <f>_xlfn.XLOOKUP(A5012,[3]!Table13456[No заказа],[3]!Table13456[Дата
отправки],"",0,1)</f>
        <v>45651</v>
      </c>
      <c r="C5012" s="3"/>
      <c r="D5012" s="3"/>
      <c r="F5012" s="5">
        <f>_xlfn.XLOOKUP(A5012,[3]!Table13456[No заказа],[3]!Table13456[Количество],"",0,1)</f>
        <v>1</v>
      </c>
      <c r="G5012" s="5">
        <f>_xlfn.XLOOKUP(A5012,[3]!Table13456[No заказа],[3]!Table13456[Цена],"",0,1)</f>
        <v>9494</v>
      </c>
      <c r="H5012" s="2" t="str">
        <f>M01_SETTINGS!$F$2</f>
        <v>KASPI</v>
      </c>
    </row>
    <row r="5013" spans="1:8" x14ac:dyDescent="0.35">
      <c r="A5013" s="2">
        <v>469989039</v>
      </c>
      <c r="B5013" s="3">
        <f>_xlfn.XLOOKUP(A5013,[3]!Table13456[No заказа],[3]!Table13456[Дата
отправки],"",0,1)</f>
        <v>45651</v>
      </c>
      <c r="C5013" s="3"/>
      <c r="D5013" s="3"/>
      <c r="F5013" s="5">
        <f>_xlfn.XLOOKUP(A5013,[3]!Table13456[No заказа],[3]!Table13456[Количество],"",0,1)</f>
        <v>1</v>
      </c>
      <c r="G5013" s="5">
        <f>_xlfn.XLOOKUP(A5013,[3]!Table13456[No заказа],[3]!Table13456[Цена],"",0,1)</f>
        <v>8990</v>
      </c>
      <c r="H5013" s="2" t="str">
        <f>M01_SETTINGS!$F$2</f>
        <v>KASPI</v>
      </c>
    </row>
    <row r="5014" spans="1:8" x14ac:dyDescent="0.35">
      <c r="A5014" s="2">
        <v>470153021</v>
      </c>
      <c r="B5014" s="3">
        <f>_xlfn.XLOOKUP(A5014,[3]!Table13456[No заказа],[3]!Table13456[Дата
отправки],"",0,1)</f>
        <v>45651</v>
      </c>
      <c r="C5014" s="3"/>
      <c r="D5014" s="3"/>
      <c r="F5014" s="5">
        <f>_xlfn.XLOOKUP(A5014,[3]!Table13456[No заказа],[3]!Table13456[Количество],"",0,1)</f>
        <v>1</v>
      </c>
      <c r="G5014" s="5">
        <f>_xlfn.XLOOKUP(A5014,[3]!Table13456[No заказа],[3]!Table13456[Цена],"",0,1)</f>
        <v>9000</v>
      </c>
      <c r="H5014" s="2" t="str">
        <f>M01_SETTINGS!$F$2</f>
        <v>KASPI</v>
      </c>
    </row>
    <row r="5015" spans="1:8" x14ac:dyDescent="0.35">
      <c r="A5015" s="2">
        <v>469961839</v>
      </c>
      <c r="B5015" s="3">
        <f>_xlfn.XLOOKUP(A5015,[3]!Table13456[No заказа],[3]!Table13456[Дата
отправки],"",0,1)</f>
        <v>45651</v>
      </c>
      <c r="C5015" s="3"/>
      <c r="D5015" s="3"/>
      <c r="F5015" s="5">
        <f>_xlfn.XLOOKUP(A5015,[3]!Table13456[No заказа],[3]!Table13456[Количество],"",0,1)</f>
        <v>1</v>
      </c>
      <c r="G5015" s="5">
        <f>_xlfn.XLOOKUP(A5015,[3]!Table13456[No заказа],[3]!Table13456[Цена],"",0,1)</f>
        <v>8990</v>
      </c>
      <c r="H5015" s="2" t="str">
        <f>M01_SETTINGS!$F$2</f>
        <v>KASPI</v>
      </c>
    </row>
    <row r="5016" spans="1:8" x14ac:dyDescent="0.35">
      <c r="A5016" s="2">
        <v>469854628</v>
      </c>
      <c r="B5016" s="3">
        <f>_xlfn.XLOOKUP(A5016,[3]!Table13456[No заказа],[3]!Table13456[Дата
отправки],"",0,1)</f>
        <v>45651</v>
      </c>
      <c r="C5016" s="3"/>
      <c r="D5016" s="3"/>
      <c r="F5016" s="5">
        <f>_xlfn.XLOOKUP(A5016,[3]!Table13456[No заказа],[3]!Table13456[Количество],"",0,1)</f>
        <v>1</v>
      </c>
      <c r="G5016" s="5">
        <f>_xlfn.XLOOKUP(A5016,[3]!Table13456[No заказа],[3]!Table13456[Цена],"",0,1)</f>
        <v>9494</v>
      </c>
      <c r="H5016" s="2" t="str">
        <f>M01_SETTINGS!$F$2</f>
        <v>KASPI</v>
      </c>
    </row>
    <row r="5017" spans="1:8" x14ac:dyDescent="0.35">
      <c r="A5017" s="2">
        <v>469995427</v>
      </c>
      <c r="B5017" s="3">
        <f>_xlfn.XLOOKUP(A5017,[3]!Table13456[No заказа],[3]!Table13456[Дата
отправки],"",0,1)</f>
        <v>45651</v>
      </c>
      <c r="C5017" s="3"/>
      <c r="D5017" s="3"/>
      <c r="F5017" s="5">
        <f>_xlfn.XLOOKUP(A5017,[3]!Table13456[No заказа],[3]!Table13456[Количество],"",0,1)</f>
        <v>1</v>
      </c>
      <c r="G5017" s="5">
        <f>_xlfn.XLOOKUP(A5017,[3]!Table13456[No заказа],[3]!Table13456[Цена],"",0,1)</f>
        <v>8990</v>
      </c>
      <c r="H5017" s="2" t="str">
        <f>M01_SETTINGS!$F$2</f>
        <v>KASPI</v>
      </c>
    </row>
    <row r="5018" spans="1:8" x14ac:dyDescent="0.35">
      <c r="A5018" s="2">
        <v>469944144</v>
      </c>
      <c r="B5018" s="3">
        <f>_xlfn.XLOOKUP(A5018,[3]!Table13456[No заказа],[3]!Table13456[Дата
отправки],"",0,1)</f>
        <v>45651</v>
      </c>
      <c r="C5018" s="3"/>
      <c r="D5018" s="3"/>
      <c r="F5018" s="5">
        <f>_xlfn.XLOOKUP(A5018,[3]!Table13456[No заказа],[3]!Table13456[Количество],"",0,1)</f>
        <v>1</v>
      </c>
      <c r="G5018" s="5">
        <f>_xlfn.XLOOKUP(A5018,[3]!Table13456[No заказа],[3]!Table13456[Цена],"",0,1)</f>
        <v>8990</v>
      </c>
      <c r="H5018" s="2" t="str">
        <f>M01_SETTINGS!$F$2</f>
        <v>KASPI</v>
      </c>
    </row>
    <row r="5019" spans="1:8" x14ac:dyDescent="0.35">
      <c r="A5019" s="2">
        <v>470113802</v>
      </c>
      <c r="B5019" s="3">
        <f>_xlfn.XLOOKUP(A5019,[3]!Table13456[No заказа],[3]!Table13456[Дата
отправки],"",0,1)</f>
        <v>45651</v>
      </c>
      <c r="C5019" s="3"/>
      <c r="D5019" s="3"/>
      <c r="F5019" s="5">
        <f>_xlfn.XLOOKUP(A5019,[3]!Table13456[No заказа],[3]!Table13456[Количество],"",0,1)</f>
        <v>1</v>
      </c>
      <c r="G5019" s="5">
        <f>_xlfn.XLOOKUP(A5019,[3]!Table13456[No заказа],[3]!Table13456[Цена],"",0,1)</f>
        <v>8990</v>
      </c>
      <c r="H5019" s="2" t="str">
        <f>M01_SETTINGS!$F$2</f>
        <v>KASPI</v>
      </c>
    </row>
    <row r="5020" spans="1:8" x14ac:dyDescent="0.35">
      <c r="A5020" s="2">
        <v>469932677</v>
      </c>
      <c r="B5020" s="3">
        <f>_xlfn.XLOOKUP(A5020,[3]!Table13456[No заказа],[3]!Table13456[Дата
отправки],"",0,1)</f>
        <v>45651</v>
      </c>
      <c r="C5020" s="3"/>
      <c r="D5020" s="3"/>
      <c r="F5020" s="5">
        <f>_xlfn.XLOOKUP(A5020,[3]!Table13456[No заказа],[3]!Table13456[Количество],"",0,1)</f>
        <v>1</v>
      </c>
      <c r="G5020" s="5">
        <f>_xlfn.XLOOKUP(A5020,[3]!Table13456[No заказа],[3]!Table13456[Цена],"",0,1)</f>
        <v>9494</v>
      </c>
      <c r="H5020" s="2" t="str">
        <f>M01_SETTINGS!$F$2</f>
        <v>KASPI</v>
      </c>
    </row>
    <row r="5021" spans="1:8" x14ac:dyDescent="0.35">
      <c r="A5021" s="2">
        <v>469322885</v>
      </c>
      <c r="B5021" s="3">
        <f>_xlfn.XLOOKUP(A5021,[3]!Table13456[No заказа],[3]!Table13456[Дата
отправки],"",0,1)</f>
        <v>45650</v>
      </c>
      <c r="C5021" s="3"/>
      <c r="D5021" s="3"/>
      <c r="F5021" s="5">
        <f>_xlfn.XLOOKUP(A5021,[3]!Table13456[No заказа],[3]!Table13456[Количество],"",0,1)</f>
        <v>1</v>
      </c>
      <c r="G5021" s="5">
        <f>_xlfn.XLOOKUP(A5021,[3]!Table13456[No заказа],[3]!Table13456[Цена],"",0,1)</f>
        <v>8430</v>
      </c>
      <c r="H5021" s="2" t="str">
        <f>M01_SETTINGS!$F$2</f>
        <v>KASPI</v>
      </c>
    </row>
    <row r="5022" spans="1:8" x14ac:dyDescent="0.35">
      <c r="A5022" s="2">
        <v>469379296</v>
      </c>
      <c r="B5022" s="3">
        <f>_xlfn.XLOOKUP(A5022,[3]!Table13456[No заказа],[3]!Table13456[Дата
отправки],"",0,1)</f>
        <v>45650</v>
      </c>
      <c r="C5022" s="3"/>
      <c r="D5022" s="3"/>
      <c r="F5022" s="5">
        <f>_xlfn.XLOOKUP(A5022,[3]!Table13456[No заказа],[3]!Table13456[Количество],"",0,1)</f>
        <v>1</v>
      </c>
      <c r="G5022" s="5">
        <f>_xlfn.XLOOKUP(A5022,[3]!Table13456[No заказа],[3]!Table13456[Цена],"",0,1)</f>
        <v>8990</v>
      </c>
      <c r="H5022" s="2" t="str">
        <f>M01_SETTINGS!$F$2</f>
        <v>KASPI</v>
      </c>
    </row>
    <row r="5023" spans="1:8" x14ac:dyDescent="0.35">
      <c r="A5023" s="2">
        <v>469713388</v>
      </c>
      <c r="B5023" s="3">
        <f>_xlfn.XLOOKUP(A5023,[3]!Table13456[No заказа],[3]!Table13456[Дата
отправки],"",0,1)</f>
        <v>45650</v>
      </c>
      <c r="C5023" s="3"/>
      <c r="D5023" s="3"/>
      <c r="F5023" s="5">
        <f>_xlfn.XLOOKUP(A5023,[3]!Table13456[No заказа],[3]!Table13456[Количество],"",0,1)</f>
        <v>1</v>
      </c>
      <c r="G5023" s="5">
        <f>_xlfn.XLOOKUP(A5023,[3]!Table13456[No заказа],[3]!Table13456[Цена],"",0,1)</f>
        <v>9500</v>
      </c>
      <c r="H5023" s="2" t="str">
        <f>M01_SETTINGS!$F$2</f>
        <v>KASPI</v>
      </c>
    </row>
    <row r="5024" spans="1:8" x14ac:dyDescent="0.35">
      <c r="A5024" s="2">
        <v>469637416</v>
      </c>
      <c r="B5024" s="3">
        <f>_xlfn.XLOOKUP(A5024,[3]!Table13456[No заказа],[3]!Table13456[Дата
отправки],"",0,1)</f>
        <v>45650</v>
      </c>
      <c r="C5024" s="3"/>
      <c r="D5024" s="3"/>
      <c r="F5024" s="5">
        <f>_xlfn.XLOOKUP(A5024,[3]!Table13456[No заказа],[3]!Table13456[Количество],"",0,1)</f>
        <v>1</v>
      </c>
      <c r="G5024" s="5">
        <f>_xlfn.XLOOKUP(A5024,[3]!Table13456[No заказа],[3]!Table13456[Цена],"",0,1)</f>
        <v>9000</v>
      </c>
      <c r="H5024" s="2" t="str">
        <f>M01_SETTINGS!$F$2</f>
        <v>KASPI</v>
      </c>
    </row>
    <row r="5025" spans="1:8" x14ac:dyDescent="0.35">
      <c r="A5025" s="2">
        <v>469418221</v>
      </c>
      <c r="B5025" s="3">
        <f>_xlfn.XLOOKUP(A5025,[3]!Table13456[No заказа],[3]!Table13456[Дата
отправки],"",0,1)</f>
        <v>45650</v>
      </c>
      <c r="C5025" s="3"/>
      <c r="D5025" s="3"/>
      <c r="F5025" s="5">
        <f>_xlfn.XLOOKUP(A5025,[3]!Table13456[No заказа],[3]!Table13456[Количество],"",0,1)</f>
        <v>1</v>
      </c>
      <c r="G5025" s="5">
        <f>_xlfn.XLOOKUP(A5025,[3]!Table13456[No заказа],[3]!Table13456[Цена],"",0,1)</f>
        <v>9500</v>
      </c>
      <c r="H5025" s="2" t="str">
        <f>M01_SETTINGS!$F$2</f>
        <v>KASPI</v>
      </c>
    </row>
    <row r="5026" spans="1:8" x14ac:dyDescent="0.35">
      <c r="A5026" s="2">
        <v>469236391</v>
      </c>
      <c r="B5026" s="3">
        <f>_xlfn.XLOOKUP(A5026,[3]!Table13456[No заказа],[3]!Table13456[Дата
отправки],"",0,1)</f>
        <v>45650</v>
      </c>
      <c r="C5026" s="3"/>
      <c r="D5026" s="3"/>
      <c r="F5026" s="5">
        <f>_xlfn.XLOOKUP(A5026,[3]!Table13456[No заказа],[3]!Table13456[Количество],"",0,1)</f>
        <v>1</v>
      </c>
      <c r="G5026" s="5">
        <f>_xlfn.XLOOKUP(A5026,[3]!Table13456[No заказа],[3]!Table13456[Цена],"",0,1)</f>
        <v>8990</v>
      </c>
      <c r="H5026" s="2" t="str">
        <f>M01_SETTINGS!$F$2</f>
        <v>KASPI</v>
      </c>
    </row>
    <row r="5027" spans="1:8" x14ac:dyDescent="0.35">
      <c r="A5027" s="2">
        <v>469790724</v>
      </c>
      <c r="B5027" s="3">
        <f>_xlfn.XLOOKUP(A5027,[3]!Table13456[No заказа],[3]!Table13456[Дата
отправки],"",0,1)</f>
        <v>45650</v>
      </c>
      <c r="C5027" s="3"/>
      <c r="D5027" s="3"/>
      <c r="F5027" s="5">
        <f>_xlfn.XLOOKUP(A5027,[3]!Table13456[No заказа],[3]!Table13456[Количество],"",0,1)</f>
        <v>1</v>
      </c>
      <c r="G5027" s="5">
        <f>_xlfn.XLOOKUP(A5027,[3]!Table13456[No заказа],[3]!Table13456[Цена],"",0,1)</f>
        <v>8990</v>
      </c>
      <c r="H5027" s="2" t="str">
        <f>M01_SETTINGS!$F$2</f>
        <v>KASPI</v>
      </c>
    </row>
    <row r="5028" spans="1:8" x14ac:dyDescent="0.35">
      <c r="A5028" s="2">
        <v>469683434</v>
      </c>
      <c r="B5028" s="3">
        <f>_xlfn.XLOOKUP(A5028,[3]!Table13456[No заказа],[3]!Table13456[Дата
отправки],"",0,1)</f>
        <v>45650</v>
      </c>
      <c r="C5028" s="3"/>
      <c r="D5028" s="3"/>
      <c r="F5028" s="5">
        <f>_xlfn.XLOOKUP(A5028,[3]!Table13456[No заказа],[3]!Table13456[Количество],"",0,1)</f>
        <v>1</v>
      </c>
      <c r="G5028" s="5">
        <f>_xlfn.XLOOKUP(A5028,[3]!Table13456[No заказа],[3]!Table13456[Цена],"",0,1)</f>
        <v>17990</v>
      </c>
      <c r="H5028" s="2" t="str">
        <f>M01_SETTINGS!$F$2</f>
        <v>KASPI</v>
      </c>
    </row>
    <row r="5029" spans="1:8" x14ac:dyDescent="0.35">
      <c r="A5029" s="2">
        <v>469423879</v>
      </c>
      <c r="B5029" s="3">
        <f>_xlfn.XLOOKUP(A5029,[3]!Table13456[No заказа],[3]!Table13456[Дата
отправки],"",0,1)</f>
        <v>45650</v>
      </c>
      <c r="C5029" s="3"/>
      <c r="D5029" s="3"/>
      <c r="F5029" s="5">
        <f>_xlfn.XLOOKUP(A5029,[3]!Table13456[No заказа],[3]!Table13456[Количество],"",0,1)</f>
        <v>1</v>
      </c>
      <c r="G5029" s="5">
        <f>_xlfn.XLOOKUP(A5029,[3]!Table13456[No заказа],[3]!Table13456[Цена],"",0,1)</f>
        <v>8990</v>
      </c>
      <c r="H5029" s="2" t="str">
        <f>M01_SETTINGS!$F$2</f>
        <v>KASPI</v>
      </c>
    </row>
    <row r="5030" spans="1:8" x14ac:dyDescent="0.35">
      <c r="A5030" s="2">
        <v>469496213</v>
      </c>
      <c r="B5030" s="3">
        <f>_xlfn.XLOOKUP(A5030,[3]!Table13456[No заказа],[3]!Table13456[Дата
отправки],"",0,1)</f>
        <v>45650</v>
      </c>
      <c r="C5030" s="3"/>
      <c r="D5030" s="3"/>
      <c r="F5030" s="5">
        <f>_xlfn.XLOOKUP(A5030,[3]!Table13456[No заказа],[3]!Table13456[Количество],"",0,1)</f>
        <v>1</v>
      </c>
      <c r="G5030" s="5">
        <f>_xlfn.XLOOKUP(A5030,[3]!Table13456[No заказа],[3]!Table13456[Цена],"",0,1)</f>
        <v>9000</v>
      </c>
      <c r="H5030" s="2" t="str">
        <f>M01_SETTINGS!$F$2</f>
        <v>KASPI</v>
      </c>
    </row>
    <row r="5031" spans="1:8" x14ac:dyDescent="0.35">
      <c r="A5031" s="2">
        <v>469267672</v>
      </c>
      <c r="B5031" s="3">
        <f>_xlfn.XLOOKUP(A5031,[3]!Table13456[No заказа],[3]!Table13456[Дата
отправки],"",0,1)</f>
        <v>45650</v>
      </c>
      <c r="C5031" s="3"/>
      <c r="D5031" s="3"/>
      <c r="F5031" s="5">
        <f>_xlfn.XLOOKUP(A5031,[3]!Table13456[No заказа],[3]!Table13456[Количество],"",0,1)</f>
        <v>1</v>
      </c>
      <c r="G5031" s="5">
        <f>_xlfn.XLOOKUP(A5031,[3]!Table13456[No заказа],[3]!Table13456[Цена],"",0,1)</f>
        <v>8430</v>
      </c>
      <c r="H5031" s="2" t="str">
        <f>M01_SETTINGS!$F$2</f>
        <v>KASPI</v>
      </c>
    </row>
    <row r="5032" spans="1:8" x14ac:dyDescent="0.35">
      <c r="A5032" s="2">
        <v>469256771</v>
      </c>
      <c r="B5032" s="3">
        <f>_xlfn.XLOOKUP(A5032,[3]!Table13456[No заказа],[3]!Table13456[Дата
отправки],"",0,1)</f>
        <v>45650</v>
      </c>
      <c r="C5032" s="3"/>
      <c r="D5032" s="3"/>
      <c r="F5032" s="5">
        <f>_xlfn.XLOOKUP(A5032,[3]!Table13456[No заказа],[3]!Table13456[Количество],"",0,1)</f>
        <v>1</v>
      </c>
      <c r="G5032" s="5">
        <f>_xlfn.XLOOKUP(A5032,[3]!Table13456[No заказа],[3]!Table13456[Цена],"",0,1)</f>
        <v>9000</v>
      </c>
      <c r="H5032" s="2" t="str">
        <f>M01_SETTINGS!$F$2</f>
        <v>KASPI</v>
      </c>
    </row>
    <row r="5033" spans="1:8" x14ac:dyDescent="0.35">
      <c r="A5033" s="2">
        <v>469238770</v>
      </c>
      <c r="B5033" s="3">
        <f>_xlfn.XLOOKUP(A5033,[3]!Table13456[No заказа],[3]!Table13456[Дата
отправки],"",0,1)</f>
        <v>45650</v>
      </c>
      <c r="C5033" s="3"/>
      <c r="D5033" s="3"/>
      <c r="F5033" s="5">
        <f>_xlfn.XLOOKUP(A5033,[3]!Table13456[No заказа],[3]!Table13456[Количество],"",0,1)</f>
        <v>1</v>
      </c>
      <c r="G5033" s="5">
        <f>_xlfn.XLOOKUP(A5033,[3]!Table13456[No заказа],[3]!Table13456[Цена],"",0,1)</f>
        <v>8430</v>
      </c>
      <c r="H5033" s="2" t="str">
        <f>M01_SETTINGS!$F$2</f>
        <v>KASPI</v>
      </c>
    </row>
    <row r="5034" spans="1:8" x14ac:dyDescent="0.35">
      <c r="A5034" s="2">
        <v>469775704</v>
      </c>
      <c r="B5034" s="3">
        <f>_xlfn.XLOOKUP(A5034,[3]!Table13456[No заказа],[3]!Table13456[Дата
отправки],"",0,1)</f>
        <v>45650</v>
      </c>
      <c r="C5034" s="3"/>
      <c r="D5034" s="3"/>
      <c r="F5034" s="5">
        <f>_xlfn.XLOOKUP(A5034,[3]!Table13456[No заказа],[3]!Table13456[Количество],"",0,1)</f>
        <v>1</v>
      </c>
      <c r="G5034" s="5">
        <f>_xlfn.XLOOKUP(A5034,[3]!Table13456[No заказа],[3]!Table13456[Цена],"",0,1)</f>
        <v>13674</v>
      </c>
      <c r="H5034" s="2" t="str">
        <f>M01_SETTINGS!$F$2</f>
        <v>KASPI</v>
      </c>
    </row>
    <row r="5035" spans="1:8" x14ac:dyDescent="0.35">
      <c r="A5035" s="2">
        <v>469596594</v>
      </c>
      <c r="B5035" s="3">
        <f>_xlfn.XLOOKUP(A5035,[3]!Table13456[No заказа],[3]!Table13456[Дата
отправки],"",0,1)</f>
        <v>45650</v>
      </c>
      <c r="C5035" s="3"/>
      <c r="D5035" s="3"/>
      <c r="F5035" s="5">
        <f>_xlfn.XLOOKUP(A5035,[3]!Table13456[No заказа],[3]!Table13456[Количество],"",0,1)</f>
        <v>1</v>
      </c>
      <c r="G5035" s="5">
        <f>_xlfn.XLOOKUP(A5035,[3]!Table13456[No заказа],[3]!Table13456[Цена],"",0,1)</f>
        <v>8990</v>
      </c>
      <c r="H5035" s="2" t="str">
        <f>M01_SETTINGS!$F$2</f>
        <v>KASPI</v>
      </c>
    </row>
    <row r="5036" spans="1:8" x14ac:dyDescent="0.35">
      <c r="A5036" s="2">
        <v>469187611</v>
      </c>
      <c r="B5036" s="3">
        <f>_xlfn.XLOOKUP(A5036,[3]!Table13456[No заказа],[3]!Table13456[Дата
отправки],"",0,1)</f>
        <v>45650</v>
      </c>
      <c r="C5036" s="3"/>
      <c r="D5036" s="3"/>
      <c r="F5036" s="5">
        <f>_xlfn.XLOOKUP(A5036,[3]!Table13456[No заказа],[3]!Table13456[Количество],"",0,1)</f>
        <v>1</v>
      </c>
      <c r="G5036" s="5">
        <f>_xlfn.XLOOKUP(A5036,[3]!Table13456[No заказа],[3]!Table13456[Цена],"",0,1)</f>
        <v>8430</v>
      </c>
      <c r="H5036" s="2" t="str">
        <f>M01_SETTINGS!$F$2</f>
        <v>KASPI</v>
      </c>
    </row>
    <row r="5037" spans="1:8" x14ac:dyDescent="0.35">
      <c r="A5037" s="2" t="str">
        <v>469425386-1</v>
      </c>
      <c r="B5037" s="3">
        <f>_xlfn.XLOOKUP(A5037,[3]!Table13456[No заказа],[3]!Table13456[Дата
отправки],"",0,1)</f>
        <v>45650</v>
      </c>
      <c r="C5037" s="3"/>
      <c r="D5037" s="3"/>
      <c r="F5037" s="5">
        <f>_xlfn.XLOOKUP(A5037,[3]!Table13456[No заказа],[3]!Table13456[Количество],"",0,1)</f>
        <v>2</v>
      </c>
      <c r="G5037" s="5">
        <f>_xlfn.XLOOKUP(A5037,[3]!Table13456[No заказа],[3]!Table13456[Цена],"",0,1)</f>
        <v>8990</v>
      </c>
      <c r="H5037" s="2" t="str">
        <f>M01_SETTINGS!$F$2</f>
        <v>KASPI</v>
      </c>
    </row>
    <row r="5038" spans="1:8" x14ac:dyDescent="0.35">
      <c r="A5038" s="2" t="str">
        <v>469425386-2</v>
      </c>
      <c r="B5038" s="3">
        <f>_xlfn.XLOOKUP(A5038,[3]!Table13456[No заказа],[3]!Table13456[Дата
отправки],"",0,1)</f>
        <v>45650</v>
      </c>
      <c r="C5038" s="3"/>
      <c r="D5038" s="3"/>
      <c r="F5038" s="5">
        <f>_xlfn.XLOOKUP(A5038,[3]!Table13456[No заказа],[3]!Table13456[Количество],"",0,1)</f>
        <v>2</v>
      </c>
      <c r="G5038" s="5">
        <f>_xlfn.XLOOKUP(A5038,[3]!Table13456[No заказа],[3]!Table13456[Цена],"",0,1)</f>
        <v>8990</v>
      </c>
      <c r="H5038" s="2" t="str">
        <f>M01_SETTINGS!$F$2</f>
        <v>KASPI</v>
      </c>
    </row>
    <row r="5039" spans="1:8" x14ac:dyDescent="0.35">
      <c r="A5039" s="2">
        <v>469208785</v>
      </c>
      <c r="B5039" s="3">
        <f>_xlfn.XLOOKUP(A5039,[3]!Table13456[No заказа],[3]!Table13456[Дата
отправки],"",0,1)</f>
        <v>45650</v>
      </c>
      <c r="C5039" s="3"/>
      <c r="D5039" s="3"/>
      <c r="F5039" s="5">
        <f>_xlfn.XLOOKUP(A5039,[3]!Table13456[No заказа],[3]!Table13456[Количество],"",0,1)</f>
        <v>1</v>
      </c>
      <c r="G5039" s="5">
        <f>_xlfn.XLOOKUP(A5039,[3]!Table13456[No заказа],[3]!Table13456[Цена],"",0,1)</f>
        <v>8430</v>
      </c>
      <c r="H5039" s="2" t="str">
        <f>M01_SETTINGS!$F$2</f>
        <v>KASPI</v>
      </c>
    </row>
    <row r="5040" spans="1:8" x14ac:dyDescent="0.35">
      <c r="A5040" s="2">
        <v>469473258</v>
      </c>
      <c r="B5040" s="3">
        <f>_xlfn.XLOOKUP(A5040,[3]!Table13456[No заказа],[3]!Table13456[Дата
отправки],"",0,1)</f>
        <v>45650</v>
      </c>
      <c r="C5040" s="3"/>
      <c r="D5040" s="3"/>
      <c r="F5040" s="5">
        <f>_xlfn.XLOOKUP(A5040,[3]!Table13456[No заказа],[3]!Table13456[Количество],"",0,1)</f>
        <v>1</v>
      </c>
      <c r="G5040" s="5">
        <f>_xlfn.XLOOKUP(A5040,[3]!Table13456[No заказа],[3]!Table13456[Цена],"",0,1)</f>
        <v>8990</v>
      </c>
      <c r="H5040" s="2" t="str">
        <f>M01_SETTINGS!$F$2</f>
        <v>KASPI</v>
      </c>
    </row>
    <row r="5041" spans="1:8" x14ac:dyDescent="0.35">
      <c r="A5041" s="2">
        <v>469515427</v>
      </c>
      <c r="B5041" s="3">
        <f>_xlfn.XLOOKUP(A5041,[3]!Table13456[No заказа],[3]!Table13456[Дата
отправки],"",0,1)</f>
        <v>45650</v>
      </c>
      <c r="C5041" s="3"/>
      <c r="D5041" s="3"/>
      <c r="F5041" s="5">
        <f>_xlfn.XLOOKUP(A5041,[3]!Table13456[No заказа],[3]!Table13456[Количество],"",0,1)</f>
        <v>1</v>
      </c>
      <c r="G5041" s="5">
        <f>_xlfn.XLOOKUP(A5041,[3]!Table13456[No заказа],[3]!Table13456[Цена],"",0,1)</f>
        <v>7490</v>
      </c>
      <c r="H5041" s="2" t="str">
        <f>M01_SETTINGS!$F$2</f>
        <v>KASPI</v>
      </c>
    </row>
    <row r="5042" spans="1:8" x14ac:dyDescent="0.35">
      <c r="A5042" s="2">
        <v>469190536</v>
      </c>
      <c r="B5042" s="3">
        <f>_xlfn.XLOOKUP(A5042,[3]!Table13456[No заказа],[3]!Table13456[Дата
отправки],"",0,1)</f>
        <v>45650</v>
      </c>
      <c r="C5042" s="3"/>
      <c r="D5042" s="3"/>
      <c r="F5042" s="5">
        <f>_xlfn.XLOOKUP(A5042,[3]!Table13456[No заказа],[3]!Table13456[Количество],"",0,1)</f>
        <v>1</v>
      </c>
      <c r="G5042" s="5">
        <f>_xlfn.XLOOKUP(A5042,[3]!Table13456[No заказа],[3]!Table13456[Цена],"",0,1)</f>
        <v>17990</v>
      </c>
      <c r="H5042" s="2" t="str">
        <f>M01_SETTINGS!$F$2</f>
        <v>KASPI</v>
      </c>
    </row>
    <row r="5043" spans="1:8" x14ac:dyDescent="0.35">
      <c r="A5043" s="2">
        <v>469594091</v>
      </c>
      <c r="B5043" s="3">
        <f>_xlfn.XLOOKUP(A5043,[3]!Table13456[No заказа],[3]!Table13456[Дата
отправки],"",0,1)</f>
        <v>45650</v>
      </c>
      <c r="C5043" s="3"/>
      <c r="D5043" s="3"/>
      <c r="F5043" s="5">
        <f>_xlfn.XLOOKUP(A5043,[3]!Table13456[No заказа],[3]!Table13456[Количество],"",0,1)</f>
        <v>1</v>
      </c>
      <c r="G5043" s="5">
        <f>_xlfn.XLOOKUP(A5043,[3]!Table13456[No заказа],[3]!Table13456[Цена],"",0,1)</f>
        <v>17990</v>
      </c>
      <c r="H5043" s="2" t="str">
        <f>M01_SETTINGS!$F$2</f>
        <v>KASPI</v>
      </c>
    </row>
    <row r="5044" spans="1:8" x14ac:dyDescent="0.35">
      <c r="A5044" s="2">
        <v>469480515</v>
      </c>
      <c r="B5044" s="3">
        <f>_xlfn.XLOOKUP(A5044,[3]!Table13456[No заказа],[3]!Table13456[Дата
отправки],"",0,1)</f>
        <v>45650</v>
      </c>
      <c r="C5044" s="3"/>
      <c r="D5044" s="3"/>
      <c r="F5044" s="5">
        <f>_xlfn.XLOOKUP(A5044,[3]!Table13456[No заказа],[3]!Table13456[Количество],"",0,1)</f>
        <v>1</v>
      </c>
      <c r="G5044" s="5">
        <f>_xlfn.XLOOKUP(A5044,[3]!Table13456[No заказа],[3]!Table13456[Цена],"",0,1)</f>
        <v>17990</v>
      </c>
      <c r="H5044" s="2" t="str">
        <f>M01_SETTINGS!$F$2</f>
        <v>KASPI</v>
      </c>
    </row>
    <row r="5045" spans="1:8" x14ac:dyDescent="0.35">
      <c r="A5045" s="2">
        <v>469436884</v>
      </c>
      <c r="B5045" s="3">
        <f>_xlfn.XLOOKUP(A5045,[3]!Table13456[No заказа],[3]!Table13456[Дата
отправки],"",0,1)</f>
        <v>45650</v>
      </c>
      <c r="C5045" s="3"/>
      <c r="D5045" s="3"/>
      <c r="F5045" s="5">
        <f>_xlfn.XLOOKUP(A5045,[3]!Table13456[No заказа],[3]!Table13456[Количество],"",0,1)</f>
        <v>1</v>
      </c>
      <c r="G5045" s="5">
        <f>_xlfn.XLOOKUP(A5045,[3]!Table13456[No заказа],[3]!Table13456[Цена],"",0,1)</f>
        <v>17990</v>
      </c>
      <c r="H5045" s="2" t="str">
        <f>M01_SETTINGS!$F$2</f>
        <v>KASPI</v>
      </c>
    </row>
    <row r="5046" spans="1:8" x14ac:dyDescent="0.35">
      <c r="A5046" s="2">
        <v>469586566</v>
      </c>
      <c r="B5046" s="3">
        <f>_xlfn.XLOOKUP(A5046,[3]!Table13456[No заказа],[3]!Table13456[Дата
отправки],"",0,1)</f>
        <v>45650</v>
      </c>
      <c r="C5046" s="3"/>
      <c r="D5046" s="3"/>
      <c r="F5046" s="5">
        <f>_xlfn.XLOOKUP(A5046,[3]!Table13456[No заказа],[3]!Table13456[Количество],"",0,1)</f>
        <v>1</v>
      </c>
      <c r="G5046" s="5">
        <f>_xlfn.XLOOKUP(A5046,[3]!Table13456[No заказа],[3]!Table13456[Цена],"",0,1)</f>
        <v>17990</v>
      </c>
      <c r="H5046" s="2" t="str">
        <f>M01_SETTINGS!$F$2</f>
        <v>KASPI</v>
      </c>
    </row>
    <row r="5047" spans="1:8" x14ac:dyDescent="0.35">
      <c r="A5047" s="2">
        <v>469290892</v>
      </c>
      <c r="B5047" s="3">
        <f>_xlfn.XLOOKUP(A5047,[3]!Table13456[No заказа],[3]!Table13456[Дата
отправки],"",0,1)</f>
        <v>45650</v>
      </c>
      <c r="C5047" s="3"/>
      <c r="D5047" s="3"/>
      <c r="F5047" s="5">
        <f>_xlfn.XLOOKUP(A5047,[3]!Table13456[No заказа],[3]!Table13456[Количество],"",0,1)</f>
        <v>1</v>
      </c>
      <c r="G5047" s="5">
        <f>_xlfn.XLOOKUP(A5047,[3]!Table13456[No заказа],[3]!Table13456[Цена],"",0,1)</f>
        <v>17990</v>
      </c>
      <c r="H5047" s="2" t="str">
        <f>M01_SETTINGS!$F$2</f>
        <v>KASPI</v>
      </c>
    </row>
    <row r="5048" spans="1:8" x14ac:dyDescent="0.35">
      <c r="A5048" s="2">
        <v>469740282</v>
      </c>
      <c r="B5048" s="3">
        <f>_xlfn.XLOOKUP(A5048,[3]!Table13456[No заказа],[3]!Table13456[Дата
отправки],"",0,1)</f>
        <v>45650</v>
      </c>
      <c r="C5048" s="3"/>
      <c r="D5048" s="3"/>
      <c r="F5048" s="5">
        <f>_xlfn.XLOOKUP(A5048,[3]!Table13456[No заказа],[3]!Table13456[Количество],"",0,1)</f>
        <v>1</v>
      </c>
      <c r="G5048" s="5">
        <f>_xlfn.XLOOKUP(A5048,[3]!Table13456[No заказа],[3]!Table13456[Цена],"",0,1)</f>
        <v>17990</v>
      </c>
      <c r="H5048" s="2" t="str">
        <f>M01_SETTINGS!$F$2</f>
        <v>KASPI</v>
      </c>
    </row>
    <row r="5049" spans="1:8" x14ac:dyDescent="0.35">
      <c r="A5049" s="2">
        <v>469613508</v>
      </c>
      <c r="B5049" s="3">
        <f>_xlfn.XLOOKUP(A5049,[3]!Table13456[No заказа],[3]!Table13456[Дата
отправки],"",0,1)</f>
        <v>45650</v>
      </c>
      <c r="C5049" s="3"/>
      <c r="D5049" s="3"/>
      <c r="F5049" s="5">
        <f>_xlfn.XLOOKUP(A5049,[3]!Table13456[No заказа],[3]!Table13456[Количество],"",0,1)</f>
        <v>1</v>
      </c>
      <c r="G5049" s="5">
        <f>_xlfn.XLOOKUP(A5049,[3]!Table13456[No заказа],[3]!Table13456[Цена],"",0,1)</f>
        <v>17990</v>
      </c>
      <c r="H5049" s="2" t="str">
        <f>M01_SETTINGS!$F$2</f>
        <v>KASPI</v>
      </c>
    </row>
    <row r="5050" spans="1:8" x14ac:dyDescent="0.35">
      <c r="A5050" s="2">
        <v>469784595</v>
      </c>
      <c r="B5050" s="3">
        <f>_xlfn.XLOOKUP(A5050,[3]!Table13456[No заказа],[3]!Table13456[Дата
отправки],"",0,1)</f>
        <v>45650</v>
      </c>
      <c r="C5050" s="3"/>
      <c r="D5050" s="3"/>
      <c r="F5050" s="5">
        <f>_xlfn.XLOOKUP(A5050,[3]!Table13456[No заказа],[3]!Table13456[Количество],"",0,1)</f>
        <v>1</v>
      </c>
      <c r="G5050" s="5">
        <f>_xlfn.XLOOKUP(A5050,[3]!Table13456[No заказа],[3]!Table13456[Цена],"",0,1)</f>
        <v>17990</v>
      </c>
      <c r="H5050" s="2" t="str">
        <f>M01_SETTINGS!$F$2</f>
        <v>KASPI</v>
      </c>
    </row>
    <row r="5051" spans="1:8" x14ac:dyDescent="0.35">
      <c r="A5051" s="2">
        <v>469326032</v>
      </c>
      <c r="B5051" s="3">
        <f>_xlfn.XLOOKUP(A5051,[3]!Table13456[No заказа],[3]!Table13456[Дата
отправки],"",0,1)</f>
        <v>45650</v>
      </c>
      <c r="C5051" s="3"/>
      <c r="D5051" s="3"/>
      <c r="F5051" s="5">
        <f>_xlfn.XLOOKUP(A5051,[3]!Table13456[No заказа],[3]!Table13456[Количество],"",0,1)</f>
        <v>1</v>
      </c>
      <c r="G5051" s="5">
        <f>_xlfn.XLOOKUP(A5051,[3]!Table13456[No заказа],[3]!Table13456[Цена],"",0,1)</f>
        <v>17990</v>
      </c>
      <c r="H5051" s="2" t="str">
        <f>M01_SETTINGS!$F$2</f>
        <v>KASPI</v>
      </c>
    </row>
    <row r="5052" spans="1:8" x14ac:dyDescent="0.35">
      <c r="A5052" s="2">
        <v>469535132</v>
      </c>
      <c r="B5052" s="3">
        <f>_xlfn.XLOOKUP(A5052,[3]!Table13456[No заказа],[3]!Table13456[Дата
отправки],"",0,1)</f>
        <v>45650</v>
      </c>
      <c r="C5052" s="3"/>
      <c r="D5052" s="3"/>
      <c r="F5052" s="5">
        <f>_xlfn.XLOOKUP(A5052,[3]!Table13456[No заказа],[3]!Table13456[Количество],"",0,1)</f>
        <v>1</v>
      </c>
      <c r="G5052" s="5">
        <f>_xlfn.XLOOKUP(A5052,[3]!Table13456[No заказа],[3]!Table13456[Цена],"",0,1)</f>
        <v>17990</v>
      </c>
      <c r="H5052" s="2" t="str">
        <f>M01_SETTINGS!$F$2</f>
        <v>KASPI</v>
      </c>
    </row>
    <row r="5053" spans="1:8" x14ac:dyDescent="0.35">
      <c r="A5053" s="2">
        <v>469362686</v>
      </c>
      <c r="B5053" s="3">
        <f>_xlfn.XLOOKUP(A5053,[3]!Table13456[No заказа],[3]!Table13456[Дата
отправки],"",0,1)</f>
        <v>45650</v>
      </c>
      <c r="C5053" s="3"/>
      <c r="D5053" s="3"/>
      <c r="F5053" s="5">
        <f>_xlfn.XLOOKUP(A5053,[3]!Table13456[No заказа],[3]!Table13456[Количество],"",0,1)</f>
        <v>1</v>
      </c>
      <c r="G5053" s="5">
        <f>_xlfn.XLOOKUP(A5053,[3]!Table13456[No заказа],[3]!Table13456[Цена],"",0,1)</f>
        <v>8989</v>
      </c>
      <c r="H5053" s="2" t="str">
        <f>M01_SETTINGS!$F$2</f>
        <v>KASPI</v>
      </c>
    </row>
    <row r="5054" spans="1:8" x14ac:dyDescent="0.35">
      <c r="A5054" s="2">
        <v>469770979</v>
      </c>
      <c r="B5054" s="3">
        <f>_xlfn.XLOOKUP(A5054,[3]!Table13456[No заказа],[3]!Table13456[Дата
отправки],"",0,1)</f>
        <v>45650</v>
      </c>
      <c r="C5054" s="3"/>
      <c r="D5054" s="3"/>
      <c r="F5054" s="5">
        <f>_xlfn.XLOOKUP(A5054,[3]!Table13456[No заказа],[3]!Table13456[Количество],"",0,1)</f>
        <v>1</v>
      </c>
      <c r="G5054" s="5">
        <f>_xlfn.XLOOKUP(A5054,[3]!Table13456[No заказа],[3]!Table13456[Цена],"",0,1)</f>
        <v>8126</v>
      </c>
      <c r="H5054" s="2" t="str">
        <f>M01_SETTINGS!$F$2</f>
        <v>KASPI</v>
      </c>
    </row>
    <row r="5055" spans="1:8" x14ac:dyDescent="0.35">
      <c r="A5055" s="2">
        <v>469246602</v>
      </c>
      <c r="B5055" s="3">
        <f>_xlfn.XLOOKUP(A5055,[3]!Table13456[No заказа],[3]!Table13456[Дата
отправки],"",0,1)</f>
        <v>45650</v>
      </c>
      <c r="C5055" s="3"/>
      <c r="D5055" s="3"/>
      <c r="F5055" s="5">
        <f>_xlfn.XLOOKUP(A5055,[3]!Table13456[No заказа],[3]!Table13456[Количество],"",0,1)</f>
        <v>1</v>
      </c>
      <c r="G5055" s="5">
        <f>_xlfn.XLOOKUP(A5055,[3]!Table13456[No заказа],[3]!Table13456[Цена],"",0,1)</f>
        <v>8947</v>
      </c>
      <c r="H5055" s="2" t="str">
        <f>M01_SETTINGS!$F$2</f>
        <v>KASPI</v>
      </c>
    </row>
    <row r="5056" spans="1:8" x14ac:dyDescent="0.35">
      <c r="A5056" s="2">
        <v>469519920</v>
      </c>
      <c r="B5056" s="3">
        <f>_xlfn.XLOOKUP(A5056,[3]!Table13456[No заказа],[3]!Table13456[Дата
отправки],"",0,1)</f>
        <v>45650</v>
      </c>
      <c r="C5056" s="3"/>
      <c r="D5056" s="3"/>
      <c r="F5056" s="5">
        <f>_xlfn.XLOOKUP(A5056,[3]!Table13456[No заказа],[3]!Table13456[Количество],"",0,1)</f>
        <v>1</v>
      </c>
      <c r="G5056" s="5">
        <f>_xlfn.XLOOKUP(A5056,[3]!Table13456[No заказа],[3]!Table13456[Цена],"",0,1)</f>
        <v>7490</v>
      </c>
      <c r="H5056" s="2" t="str">
        <f>M01_SETTINGS!$F$2</f>
        <v>KASPI</v>
      </c>
    </row>
    <row r="5057" spans="1:8" x14ac:dyDescent="0.35">
      <c r="A5057" s="2">
        <v>469741895</v>
      </c>
      <c r="B5057" s="3">
        <f>_xlfn.XLOOKUP(A5057,[3]!Table13456[No заказа],[3]!Table13456[Дата
отправки],"",0,1)</f>
        <v>45650</v>
      </c>
      <c r="C5057" s="3"/>
      <c r="D5057" s="3"/>
      <c r="F5057" s="5">
        <f>_xlfn.XLOOKUP(A5057,[3]!Table13456[No заказа],[3]!Table13456[Количество],"",0,1)</f>
        <v>1</v>
      </c>
      <c r="G5057" s="5">
        <f>_xlfn.XLOOKUP(A5057,[3]!Table13456[No заказа],[3]!Table13456[Цена],"",0,1)</f>
        <v>8998</v>
      </c>
      <c r="H5057" s="2" t="str">
        <f>M01_SETTINGS!$F$2</f>
        <v>KASPI</v>
      </c>
    </row>
    <row r="5058" spans="1:8" x14ac:dyDescent="0.35">
      <c r="A5058" s="2">
        <v>469333956</v>
      </c>
      <c r="B5058" s="3">
        <f>_xlfn.XLOOKUP(A5058,[3]!Table13456[No заказа],[3]!Table13456[Дата
отправки],"",0,1)</f>
        <v>45650</v>
      </c>
      <c r="C5058" s="3"/>
      <c r="D5058" s="3"/>
      <c r="F5058" s="5">
        <f>_xlfn.XLOOKUP(A5058,[3]!Table13456[No заказа],[3]!Table13456[Количество],"",0,1)</f>
        <v>1</v>
      </c>
      <c r="G5058" s="5">
        <f>_xlfn.XLOOKUP(A5058,[3]!Table13456[No заказа],[3]!Table13456[Цена],"",0,1)</f>
        <v>8999</v>
      </c>
      <c r="H5058" s="2" t="str">
        <f>M01_SETTINGS!$F$2</f>
        <v>KASPI</v>
      </c>
    </row>
    <row r="5059" spans="1:8" x14ac:dyDescent="0.35">
      <c r="A5059" s="2">
        <v>468872280</v>
      </c>
      <c r="B5059" s="3">
        <f>_xlfn.XLOOKUP(A5059,[3]!Table13456[No заказа],[3]!Table13456[Дата
отправки],"",0,1)</f>
        <v>45649</v>
      </c>
      <c r="C5059" s="3"/>
      <c r="D5059" s="3"/>
      <c r="F5059" s="5">
        <f>_xlfn.XLOOKUP(A5059,[3]!Table13456[No заказа],[3]!Table13456[Количество],"",0,1)</f>
        <v>1</v>
      </c>
      <c r="G5059" s="5">
        <f>_xlfn.XLOOKUP(A5059,[3]!Table13456[No заказа],[3]!Table13456[Цена],"",0,1)</f>
        <v>8430</v>
      </c>
      <c r="H5059" s="2" t="str">
        <f>M01_SETTINGS!$F$2</f>
        <v>KASPI</v>
      </c>
    </row>
    <row r="5060" spans="1:8" x14ac:dyDescent="0.35">
      <c r="A5060" s="2">
        <v>468864396</v>
      </c>
      <c r="B5060" s="3">
        <f>_xlfn.XLOOKUP(A5060,[3]!Table13456[No заказа],[3]!Table13456[Дата
отправки],"",0,1)</f>
        <v>45649</v>
      </c>
      <c r="C5060" s="3"/>
      <c r="D5060" s="3"/>
      <c r="F5060" s="5">
        <f>_xlfn.XLOOKUP(A5060,[3]!Table13456[No заказа],[3]!Table13456[Количество],"",0,1)</f>
        <v>1</v>
      </c>
      <c r="G5060" s="5">
        <f>_xlfn.XLOOKUP(A5060,[3]!Table13456[No заказа],[3]!Table13456[Цена],"",0,1)</f>
        <v>8430</v>
      </c>
      <c r="H5060" s="2" t="str">
        <f>M01_SETTINGS!$F$2</f>
        <v>KASPI</v>
      </c>
    </row>
    <row r="5061" spans="1:8" x14ac:dyDescent="0.35">
      <c r="A5061" s="2">
        <v>468652572</v>
      </c>
      <c r="B5061" s="3">
        <f>_xlfn.XLOOKUP(A5061,[3]!Table13456[No заказа],[3]!Table13456[Дата
отправки],"",0,1)</f>
        <v>45649</v>
      </c>
      <c r="C5061" s="3"/>
      <c r="D5061" s="3"/>
      <c r="F5061" s="5">
        <f>_xlfn.XLOOKUP(A5061,[3]!Table13456[No заказа],[3]!Table13456[Количество],"",0,1)</f>
        <v>1</v>
      </c>
      <c r="G5061" s="5">
        <f>_xlfn.XLOOKUP(A5061,[3]!Table13456[No заказа],[3]!Table13456[Цена],"",0,1)</f>
        <v>9494</v>
      </c>
      <c r="H5061" s="2" t="str">
        <f>M01_SETTINGS!$F$2</f>
        <v>KASPI</v>
      </c>
    </row>
    <row r="5062" spans="1:8" x14ac:dyDescent="0.35">
      <c r="A5062" s="2">
        <v>468975879</v>
      </c>
      <c r="B5062" s="3">
        <f>_xlfn.XLOOKUP(A5062,[3]!Table13456[No заказа],[3]!Table13456[Дата
отправки],"",0,1)</f>
        <v>45649</v>
      </c>
      <c r="C5062" s="3"/>
      <c r="D5062" s="3"/>
      <c r="F5062" s="5">
        <f>_xlfn.XLOOKUP(A5062,[3]!Table13456[No заказа],[3]!Table13456[Количество],"",0,1)</f>
        <v>1</v>
      </c>
      <c r="G5062" s="5">
        <f>_xlfn.XLOOKUP(A5062,[3]!Table13456[No заказа],[3]!Table13456[Цена],"",0,1)</f>
        <v>8982</v>
      </c>
      <c r="H5062" s="2" t="str">
        <f>M01_SETTINGS!$F$2</f>
        <v>KASPI</v>
      </c>
    </row>
    <row r="5063" spans="1:8" x14ac:dyDescent="0.35">
      <c r="A5063" s="2">
        <v>468828254</v>
      </c>
      <c r="B5063" s="3">
        <f>_xlfn.XLOOKUP(A5063,[3]!Table13456[No заказа],[3]!Table13456[Дата
отправки],"",0,1)</f>
        <v>45649</v>
      </c>
      <c r="C5063" s="3"/>
      <c r="D5063" s="3"/>
      <c r="F5063" s="5">
        <f>_xlfn.XLOOKUP(A5063,[3]!Table13456[No заказа],[3]!Table13456[Количество],"",0,1)</f>
        <v>1</v>
      </c>
      <c r="G5063" s="5">
        <f>_xlfn.XLOOKUP(A5063,[3]!Table13456[No заказа],[3]!Table13456[Цена],"",0,1)</f>
        <v>8430</v>
      </c>
      <c r="H5063" s="2" t="str">
        <f>M01_SETTINGS!$F$2</f>
        <v>KASPI</v>
      </c>
    </row>
    <row r="5064" spans="1:8" x14ac:dyDescent="0.35">
      <c r="A5064" s="2">
        <v>468869104</v>
      </c>
      <c r="B5064" s="3">
        <f>_xlfn.XLOOKUP(A5064,[3]!Table13456[No заказа],[3]!Table13456[Дата
отправки],"",0,1)</f>
        <v>45649</v>
      </c>
      <c r="C5064" s="3"/>
      <c r="D5064" s="3"/>
      <c r="F5064" s="5">
        <f>_xlfn.XLOOKUP(A5064,[3]!Table13456[No заказа],[3]!Table13456[Количество],"",0,1)</f>
        <v>1</v>
      </c>
      <c r="G5064" s="5">
        <f>_xlfn.XLOOKUP(A5064,[3]!Table13456[No заказа],[3]!Table13456[Цена],"",0,1)</f>
        <v>8430</v>
      </c>
      <c r="H5064" s="2" t="str">
        <f>M01_SETTINGS!$F$2</f>
        <v>KASPI</v>
      </c>
    </row>
    <row r="5065" spans="1:8" x14ac:dyDescent="0.35">
      <c r="A5065" s="2">
        <v>468656424</v>
      </c>
      <c r="B5065" s="3">
        <f>_xlfn.XLOOKUP(A5065,[3]!Table13456[No заказа],[3]!Table13456[Дата
отправки],"",0,1)</f>
        <v>45649</v>
      </c>
      <c r="C5065" s="3"/>
      <c r="D5065" s="3"/>
      <c r="F5065" s="5">
        <f>_xlfn.XLOOKUP(A5065,[3]!Table13456[No заказа],[3]!Table13456[Количество],"",0,1)</f>
        <v>1</v>
      </c>
      <c r="G5065" s="5">
        <f>_xlfn.XLOOKUP(A5065,[3]!Table13456[No заказа],[3]!Table13456[Цена],"",0,1)</f>
        <v>8430</v>
      </c>
      <c r="H5065" s="2" t="str">
        <f>M01_SETTINGS!$F$2</f>
        <v>KASPI</v>
      </c>
    </row>
    <row r="5066" spans="1:8" x14ac:dyDescent="0.35">
      <c r="A5066" s="2">
        <v>468573185</v>
      </c>
      <c r="B5066" s="3">
        <f>_xlfn.XLOOKUP(A5066,[3]!Table13456[No заказа],[3]!Table13456[Дата
отправки],"",0,1)</f>
        <v>45649</v>
      </c>
      <c r="C5066" s="3"/>
      <c r="D5066" s="3"/>
      <c r="F5066" s="5">
        <f>_xlfn.XLOOKUP(A5066,[3]!Table13456[No заказа],[3]!Table13456[Количество],"",0,1)</f>
        <v>1</v>
      </c>
      <c r="G5066" s="5">
        <f>_xlfn.XLOOKUP(A5066,[3]!Table13456[No заказа],[3]!Table13456[Цена],"",0,1)</f>
        <v>8430</v>
      </c>
      <c r="H5066" s="2" t="str">
        <f>M01_SETTINGS!$F$2</f>
        <v>KASPI</v>
      </c>
    </row>
    <row r="5067" spans="1:8" x14ac:dyDescent="0.35">
      <c r="A5067" s="2">
        <v>468580635</v>
      </c>
      <c r="B5067" s="3">
        <f>_xlfn.XLOOKUP(A5067,[3]!Table13456[No заказа],[3]!Table13456[Дата
отправки],"",0,1)</f>
        <v>45649</v>
      </c>
      <c r="C5067" s="3"/>
      <c r="D5067" s="3"/>
      <c r="F5067" s="5">
        <f>_xlfn.XLOOKUP(A5067,[3]!Table13456[No заказа],[3]!Table13456[Количество],"",0,1)</f>
        <v>1</v>
      </c>
      <c r="G5067" s="5">
        <f>_xlfn.XLOOKUP(A5067,[3]!Table13456[No заказа],[3]!Table13456[Цена],"",0,1)</f>
        <v>8995</v>
      </c>
      <c r="H5067" s="2" t="str">
        <f>M01_SETTINGS!$F$2</f>
        <v>KASPI</v>
      </c>
    </row>
    <row r="5068" spans="1:8" x14ac:dyDescent="0.35">
      <c r="A5068" s="2">
        <v>468819013</v>
      </c>
      <c r="B5068" s="3">
        <f>_xlfn.XLOOKUP(A5068,[3]!Table13456[No заказа],[3]!Table13456[Дата
отправки],"",0,1)</f>
        <v>45649</v>
      </c>
      <c r="C5068" s="3"/>
      <c r="D5068" s="3"/>
      <c r="F5068" s="5">
        <f>_xlfn.XLOOKUP(A5068,[3]!Table13456[No заказа],[3]!Table13456[Количество],"",0,1)</f>
        <v>1</v>
      </c>
      <c r="G5068" s="5">
        <f>_xlfn.XLOOKUP(A5068,[3]!Table13456[No заказа],[3]!Table13456[Цена],"",0,1)</f>
        <v>8430</v>
      </c>
      <c r="H5068" s="2" t="str">
        <f>M01_SETTINGS!$F$2</f>
        <v>KASPI</v>
      </c>
    </row>
    <row r="5069" spans="1:8" x14ac:dyDescent="0.35">
      <c r="A5069" s="2">
        <v>468784716</v>
      </c>
      <c r="B5069" s="3">
        <f>_xlfn.XLOOKUP(A5069,[3]!Table13456[No заказа],[3]!Table13456[Дата
отправки],"",0,1)</f>
        <v>45649</v>
      </c>
      <c r="C5069" s="3"/>
      <c r="D5069" s="3"/>
      <c r="F5069" s="5">
        <f>_xlfn.XLOOKUP(A5069,[3]!Table13456[No заказа],[3]!Table13456[Количество],"",0,1)</f>
        <v>1</v>
      </c>
      <c r="G5069" s="5">
        <f>_xlfn.XLOOKUP(A5069,[3]!Table13456[No заказа],[3]!Table13456[Цена],"",0,1)</f>
        <v>8430</v>
      </c>
      <c r="H5069" s="2" t="str">
        <f>M01_SETTINGS!$F$2</f>
        <v>KASPI</v>
      </c>
    </row>
    <row r="5070" spans="1:8" x14ac:dyDescent="0.35">
      <c r="A5070" s="2">
        <v>468981796</v>
      </c>
      <c r="B5070" s="3">
        <f>_xlfn.XLOOKUP(A5070,[3]!Table13456[No заказа],[3]!Table13456[Дата
отправки],"",0,1)</f>
        <v>45649</v>
      </c>
      <c r="C5070" s="3"/>
      <c r="D5070" s="3"/>
      <c r="F5070" s="5">
        <f>_xlfn.XLOOKUP(A5070,[3]!Table13456[No заказа],[3]!Table13456[Количество],"",0,1)</f>
        <v>1</v>
      </c>
      <c r="G5070" s="5">
        <f>_xlfn.XLOOKUP(A5070,[3]!Table13456[No заказа],[3]!Table13456[Цена],"",0,1)</f>
        <v>9000</v>
      </c>
      <c r="H5070" s="2" t="str">
        <f>M01_SETTINGS!$F$2</f>
        <v>KASPI</v>
      </c>
    </row>
    <row r="5071" spans="1:8" x14ac:dyDescent="0.35">
      <c r="A5071" s="2">
        <v>468777002</v>
      </c>
      <c r="B5071" s="3">
        <f>_xlfn.XLOOKUP(A5071,[3]!Table13456[No заказа],[3]!Table13456[Дата
отправки],"",0,1)</f>
        <v>45649</v>
      </c>
      <c r="C5071" s="3"/>
      <c r="D5071" s="3"/>
      <c r="F5071" s="5">
        <f>_xlfn.XLOOKUP(A5071,[3]!Table13456[No заказа],[3]!Table13456[Количество],"",0,1)</f>
        <v>1</v>
      </c>
      <c r="G5071" s="5">
        <f>_xlfn.XLOOKUP(A5071,[3]!Table13456[No заказа],[3]!Table13456[Цена],"",0,1)</f>
        <v>8911</v>
      </c>
      <c r="H5071" s="2" t="str">
        <f>M01_SETTINGS!$F$2</f>
        <v>KASPI</v>
      </c>
    </row>
    <row r="5072" spans="1:8" x14ac:dyDescent="0.35">
      <c r="A5072" s="2">
        <v>468582762</v>
      </c>
      <c r="B5072" s="3">
        <f>_xlfn.XLOOKUP(A5072,[3]!Table13456[No заказа],[3]!Table13456[Дата
отправки],"",0,1)</f>
        <v>45649</v>
      </c>
      <c r="C5072" s="3"/>
      <c r="D5072" s="3"/>
      <c r="F5072" s="5">
        <f>_xlfn.XLOOKUP(A5072,[3]!Table13456[No заказа],[3]!Table13456[Количество],"",0,1)</f>
        <v>1</v>
      </c>
      <c r="G5072" s="5">
        <f>_xlfn.XLOOKUP(A5072,[3]!Table13456[No заказа],[3]!Table13456[Цена],"",0,1)</f>
        <v>8430</v>
      </c>
      <c r="H5072" s="2" t="str">
        <f>M01_SETTINGS!$F$2</f>
        <v>KASPI</v>
      </c>
    </row>
    <row r="5073" spans="1:8" x14ac:dyDescent="0.35">
      <c r="A5073" s="2">
        <v>468552965</v>
      </c>
      <c r="B5073" s="3">
        <f>_xlfn.XLOOKUP(A5073,[3]!Table13456[No заказа],[3]!Table13456[Дата
отправки],"",0,1)</f>
        <v>45649</v>
      </c>
      <c r="C5073" s="3"/>
      <c r="D5073" s="3"/>
      <c r="F5073" s="5">
        <f>_xlfn.XLOOKUP(A5073,[3]!Table13456[No заказа],[3]!Table13456[Количество],"",0,1)</f>
        <v>1</v>
      </c>
      <c r="G5073" s="5">
        <f>_xlfn.XLOOKUP(A5073,[3]!Table13456[No заказа],[3]!Table13456[Цена],"",0,1)</f>
        <v>8852</v>
      </c>
      <c r="H5073" s="2" t="str">
        <f>M01_SETTINGS!$F$2</f>
        <v>KASPI</v>
      </c>
    </row>
    <row r="5074" spans="1:8" x14ac:dyDescent="0.35">
      <c r="A5074" s="2">
        <v>468764734</v>
      </c>
      <c r="B5074" s="3">
        <f>_xlfn.XLOOKUP(A5074,[3]!Table13456[No заказа],[3]!Table13456[Дата
отправки],"",0,1)</f>
        <v>45649</v>
      </c>
      <c r="C5074" s="3"/>
      <c r="D5074" s="3"/>
      <c r="F5074" s="5">
        <f>_xlfn.XLOOKUP(A5074,[3]!Table13456[No заказа],[3]!Table13456[Количество],"",0,1)</f>
        <v>1</v>
      </c>
      <c r="G5074" s="5">
        <f>_xlfn.XLOOKUP(A5074,[3]!Table13456[No заказа],[3]!Table13456[Цена],"",0,1)</f>
        <v>8430</v>
      </c>
      <c r="H5074" s="2" t="str">
        <f>M01_SETTINGS!$F$2</f>
        <v>KASPI</v>
      </c>
    </row>
    <row r="5075" spans="1:8" x14ac:dyDescent="0.35">
      <c r="A5075" s="2">
        <v>469147614</v>
      </c>
      <c r="B5075" s="3">
        <f>_xlfn.XLOOKUP(A5075,[3]!Table13456[No заказа],[3]!Table13456[Дата
отправки],"",0,1)</f>
        <v>45649</v>
      </c>
      <c r="C5075" s="3"/>
      <c r="D5075" s="3"/>
      <c r="F5075" s="5">
        <f>_xlfn.XLOOKUP(A5075,[3]!Table13456[No заказа],[3]!Table13456[Количество],"",0,1)</f>
        <v>1</v>
      </c>
      <c r="G5075" s="5">
        <f>_xlfn.XLOOKUP(A5075,[3]!Table13456[No заказа],[3]!Table13456[Цена],"",0,1)</f>
        <v>9000</v>
      </c>
      <c r="H5075" s="2" t="str">
        <f>M01_SETTINGS!$F$2</f>
        <v>KASPI</v>
      </c>
    </row>
    <row r="5076" spans="1:8" x14ac:dyDescent="0.35">
      <c r="A5076" s="2">
        <v>468629926</v>
      </c>
      <c r="B5076" s="3">
        <f>_xlfn.XLOOKUP(A5076,[3]!Table13456[No заказа],[3]!Table13456[Дата
отправки],"",0,1)</f>
        <v>45649</v>
      </c>
      <c r="C5076" s="3"/>
      <c r="D5076" s="3"/>
      <c r="F5076" s="5">
        <f>_xlfn.XLOOKUP(A5076,[3]!Table13456[No заказа],[3]!Table13456[Количество],"",0,1)</f>
        <v>1</v>
      </c>
      <c r="G5076" s="5">
        <f>_xlfn.XLOOKUP(A5076,[3]!Table13456[No заказа],[3]!Table13456[Цена],"",0,1)</f>
        <v>8690</v>
      </c>
      <c r="H5076" s="2" t="str">
        <f>M01_SETTINGS!$F$2</f>
        <v>KASPI</v>
      </c>
    </row>
    <row r="5077" spans="1:8" x14ac:dyDescent="0.35">
      <c r="A5077" s="2">
        <v>468711544</v>
      </c>
      <c r="B5077" s="3">
        <f>_xlfn.XLOOKUP(A5077,[3]!Table13456[No заказа],[3]!Table13456[Дата
отправки],"",0,1)</f>
        <v>45649</v>
      </c>
      <c r="C5077" s="3"/>
      <c r="D5077" s="3"/>
      <c r="F5077" s="5">
        <f>_xlfn.XLOOKUP(A5077,[3]!Table13456[No заказа],[3]!Table13456[Количество],"",0,1)</f>
        <v>1</v>
      </c>
      <c r="G5077" s="5">
        <f>_xlfn.XLOOKUP(A5077,[3]!Table13456[No заказа],[3]!Table13456[Цена],"",0,1)</f>
        <v>8430</v>
      </c>
      <c r="H5077" s="2" t="str">
        <f>M01_SETTINGS!$F$2</f>
        <v>KASPI</v>
      </c>
    </row>
    <row r="5078" spans="1:8" x14ac:dyDescent="0.35">
      <c r="A5078" s="2">
        <v>468774780</v>
      </c>
      <c r="B5078" s="3">
        <f>_xlfn.XLOOKUP(A5078,[3]!Table13456[No заказа],[3]!Table13456[Дата
отправки],"",0,1)</f>
        <v>45649</v>
      </c>
      <c r="C5078" s="3"/>
      <c r="D5078" s="3"/>
      <c r="F5078" s="5">
        <f>_xlfn.XLOOKUP(A5078,[3]!Table13456[No заказа],[3]!Table13456[Количество],"",0,1)</f>
        <v>1</v>
      </c>
      <c r="G5078" s="5">
        <f>_xlfn.XLOOKUP(A5078,[3]!Table13456[No заказа],[3]!Table13456[Цена],"",0,1)</f>
        <v>9000</v>
      </c>
      <c r="H5078" s="2" t="str">
        <f>M01_SETTINGS!$F$2</f>
        <v>KASPI</v>
      </c>
    </row>
    <row r="5079" spans="1:8" x14ac:dyDescent="0.35">
      <c r="A5079" s="2">
        <v>469044565</v>
      </c>
      <c r="B5079" s="3">
        <f>_xlfn.XLOOKUP(A5079,[3]!Table13456[No заказа],[3]!Table13456[Дата
отправки],"",0,1)</f>
        <v>45649</v>
      </c>
      <c r="C5079" s="3"/>
      <c r="D5079" s="3"/>
      <c r="F5079" s="5">
        <f>_xlfn.XLOOKUP(A5079,[3]!Table13456[No заказа],[3]!Table13456[Количество],"",0,1)</f>
        <v>1</v>
      </c>
      <c r="G5079" s="5">
        <f>_xlfn.XLOOKUP(A5079,[3]!Table13456[No заказа],[3]!Table13456[Цена],"",0,1)</f>
        <v>9000</v>
      </c>
      <c r="H5079" s="2" t="str">
        <f>M01_SETTINGS!$F$2</f>
        <v>KASPI</v>
      </c>
    </row>
    <row r="5080" spans="1:8" x14ac:dyDescent="0.35">
      <c r="A5080" s="2">
        <v>468705042</v>
      </c>
      <c r="B5080" s="3">
        <f>_xlfn.XLOOKUP(A5080,[3]!Table13456[No заказа],[3]!Table13456[Дата
отправки],"",0,1)</f>
        <v>45649</v>
      </c>
      <c r="C5080" s="3"/>
      <c r="D5080" s="3"/>
      <c r="F5080" s="5">
        <f>_xlfn.XLOOKUP(A5080,[3]!Table13456[No заказа],[3]!Table13456[Количество],"",0,1)</f>
        <v>1</v>
      </c>
      <c r="G5080" s="5">
        <f>_xlfn.XLOOKUP(A5080,[3]!Table13456[No заказа],[3]!Table13456[Цена],"",0,1)</f>
        <v>9000</v>
      </c>
      <c r="H5080" s="2" t="str">
        <f>M01_SETTINGS!$F$2</f>
        <v>KASPI</v>
      </c>
    </row>
    <row r="5081" spans="1:8" x14ac:dyDescent="0.35">
      <c r="A5081" s="2">
        <v>468858042</v>
      </c>
      <c r="B5081" s="3">
        <f>_xlfn.XLOOKUP(A5081,[3]!Table13456[No заказа],[3]!Table13456[Дата
отправки],"",0,1)</f>
        <v>45649</v>
      </c>
      <c r="C5081" s="3"/>
      <c r="D5081" s="3"/>
      <c r="F5081" s="5">
        <f>_xlfn.XLOOKUP(A5081,[3]!Table13456[No заказа],[3]!Table13456[Количество],"",0,1)</f>
        <v>1</v>
      </c>
      <c r="G5081" s="5">
        <f>_xlfn.XLOOKUP(A5081,[3]!Table13456[No заказа],[3]!Table13456[Цена],"",0,1)</f>
        <v>8430</v>
      </c>
      <c r="H5081" s="2" t="str">
        <f>M01_SETTINGS!$F$2</f>
        <v>KASPI</v>
      </c>
    </row>
    <row r="5082" spans="1:8" x14ac:dyDescent="0.35">
      <c r="A5082" s="2">
        <v>469054969</v>
      </c>
      <c r="B5082" s="3">
        <f>_xlfn.XLOOKUP(A5082,[3]!Table13456[No заказа],[3]!Table13456[Дата
отправки],"",0,1)</f>
        <v>45649</v>
      </c>
      <c r="C5082" s="3"/>
      <c r="D5082" s="3"/>
      <c r="F5082" s="5">
        <f>_xlfn.XLOOKUP(A5082,[3]!Table13456[No заказа],[3]!Table13456[Количество],"",0,1)</f>
        <v>1</v>
      </c>
      <c r="G5082" s="5">
        <f>_xlfn.XLOOKUP(A5082,[3]!Table13456[No заказа],[3]!Table13456[Цена],"",0,1)</f>
        <v>8430</v>
      </c>
      <c r="H5082" s="2" t="str">
        <f>M01_SETTINGS!$F$2</f>
        <v>KASPI</v>
      </c>
    </row>
    <row r="5083" spans="1:8" x14ac:dyDescent="0.35">
      <c r="A5083" s="2">
        <v>468896375</v>
      </c>
      <c r="B5083" s="3">
        <f>_xlfn.XLOOKUP(A5083,[3]!Table13456[No заказа],[3]!Table13456[Дата
отправки],"",0,1)</f>
        <v>45649</v>
      </c>
      <c r="C5083" s="3"/>
      <c r="D5083" s="3"/>
      <c r="F5083" s="5">
        <f>_xlfn.XLOOKUP(A5083,[3]!Table13456[No заказа],[3]!Table13456[Количество],"",0,1)</f>
        <v>1</v>
      </c>
      <c r="G5083" s="5">
        <f>_xlfn.XLOOKUP(A5083,[3]!Table13456[No заказа],[3]!Table13456[Цена],"",0,1)</f>
        <v>8430</v>
      </c>
      <c r="H5083" s="2" t="str">
        <f>M01_SETTINGS!$F$2</f>
        <v>KASPI</v>
      </c>
    </row>
    <row r="5084" spans="1:8" x14ac:dyDescent="0.35">
      <c r="A5084" s="2">
        <v>468961932</v>
      </c>
      <c r="B5084" s="3">
        <f>_xlfn.XLOOKUP(A5084,[3]!Table13456[No заказа],[3]!Table13456[Дата
отправки],"",0,1)</f>
        <v>45649</v>
      </c>
      <c r="C5084" s="3"/>
      <c r="D5084" s="3"/>
      <c r="F5084" s="5">
        <f>_xlfn.XLOOKUP(A5084,[3]!Table13456[No заказа],[3]!Table13456[Количество],"",0,1)</f>
        <v>1</v>
      </c>
      <c r="G5084" s="5">
        <f>_xlfn.XLOOKUP(A5084,[3]!Table13456[No заказа],[3]!Table13456[Цена],"",0,1)</f>
        <v>9000</v>
      </c>
      <c r="H5084" s="2" t="str">
        <f>M01_SETTINGS!$F$2</f>
        <v>KASPI</v>
      </c>
    </row>
    <row r="5085" spans="1:8" x14ac:dyDescent="0.35">
      <c r="A5085" s="2">
        <v>469079785</v>
      </c>
      <c r="B5085" s="3">
        <f>_xlfn.XLOOKUP(A5085,[3]!Table13456[No заказа],[3]!Table13456[Дата
отправки],"",0,1)</f>
        <v>45649</v>
      </c>
      <c r="C5085" s="3"/>
      <c r="D5085" s="3"/>
      <c r="F5085" s="5">
        <f>_xlfn.XLOOKUP(A5085,[3]!Table13456[No заказа],[3]!Table13456[Количество],"",0,1)</f>
        <v>1</v>
      </c>
      <c r="G5085" s="5">
        <f>_xlfn.XLOOKUP(A5085,[3]!Table13456[No заказа],[3]!Table13456[Цена],"",0,1)</f>
        <v>9000</v>
      </c>
      <c r="H5085" s="2" t="str">
        <f>M01_SETTINGS!$F$2</f>
        <v>KASPI</v>
      </c>
    </row>
    <row r="5086" spans="1:8" x14ac:dyDescent="0.35">
      <c r="A5086" s="2">
        <v>469040978</v>
      </c>
      <c r="B5086" s="3">
        <f>_xlfn.XLOOKUP(A5086,[3]!Table13456[No заказа],[3]!Table13456[Дата
отправки],"",0,1)</f>
        <v>45649</v>
      </c>
      <c r="C5086" s="3"/>
      <c r="D5086" s="3"/>
      <c r="F5086" s="5">
        <f>_xlfn.XLOOKUP(A5086,[3]!Table13456[No заказа],[3]!Table13456[Количество],"",0,1)</f>
        <v>1</v>
      </c>
      <c r="G5086" s="5">
        <f>_xlfn.XLOOKUP(A5086,[3]!Table13456[No заказа],[3]!Table13456[Цена],"",0,1)</f>
        <v>8690</v>
      </c>
      <c r="H5086" s="2" t="str">
        <f>M01_SETTINGS!$F$2</f>
        <v>KASPI</v>
      </c>
    </row>
    <row r="5087" spans="1:8" x14ac:dyDescent="0.35">
      <c r="A5087" s="2">
        <v>468818780</v>
      </c>
      <c r="B5087" s="3">
        <f>_xlfn.XLOOKUP(A5087,[3]!Table13456[No заказа],[3]!Table13456[Дата
отправки],"",0,1)</f>
        <v>45649</v>
      </c>
      <c r="C5087" s="3"/>
      <c r="D5087" s="3"/>
      <c r="F5087" s="5">
        <f>_xlfn.XLOOKUP(A5087,[3]!Table13456[No заказа],[3]!Table13456[Количество],"",0,1)</f>
        <v>1</v>
      </c>
      <c r="G5087" s="5">
        <f>_xlfn.XLOOKUP(A5087,[3]!Table13456[No заказа],[3]!Table13456[Цена],"",0,1)</f>
        <v>8430</v>
      </c>
      <c r="H5087" s="2" t="str">
        <f>M01_SETTINGS!$F$2</f>
        <v>KASPI</v>
      </c>
    </row>
    <row r="5088" spans="1:8" x14ac:dyDescent="0.35">
      <c r="A5088" s="2">
        <v>469152881</v>
      </c>
      <c r="B5088" s="3">
        <f>_xlfn.XLOOKUP(A5088,[3]!Table13456[No заказа],[3]!Table13456[Дата
отправки],"",0,1)</f>
        <v>45649</v>
      </c>
      <c r="C5088" s="3"/>
      <c r="D5088" s="3"/>
      <c r="F5088" s="5">
        <f>_xlfn.XLOOKUP(A5088,[3]!Table13456[No заказа],[3]!Table13456[Количество],"",0,1)</f>
        <v>1</v>
      </c>
      <c r="G5088" s="5">
        <f>_xlfn.XLOOKUP(A5088,[3]!Table13456[No заказа],[3]!Table13456[Цена],"",0,1)</f>
        <v>8430</v>
      </c>
      <c r="H5088" s="2" t="str">
        <f>M01_SETTINGS!$F$2</f>
        <v>KASPI</v>
      </c>
    </row>
    <row r="5089" spans="1:8" x14ac:dyDescent="0.35">
      <c r="A5089" s="2">
        <v>468849391</v>
      </c>
      <c r="B5089" s="3">
        <f>_xlfn.XLOOKUP(A5089,[3]!Table13456[No заказа],[3]!Table13456[Дата
отправки],"",0,1)</f>
        <v>45649</v>
      </c>
      <c r="C5089" s="3"/>
      <c r="D5089" s="3"/>
      <c r="F5089" s="5">
        <f>_xlfn.XLOOKUP(A5089,[3]!Table13456[No заказа],[3]!Table13456[Количество],"",0,1)</f>
        <v>1</v>
      </c>
      <c r="G5089" s="5">
        <f>_xlfn.XLOOKUP(A5089,[3]!Table13456[No заказа],[3]!Table13456[Цена],"",0,1)</f>
        <v>8990</v>
      </c>
      <c r="H5089" s="2" t="str">
        <f>M01_SETTINGS!$F$2</f>
        <v>KASPI</v>
      </c>
    </row>
    <row r="5090" spans="1:8" x14ac:dyDescent="0.35">
      <c r="A5090" s="2">
        <v>469130999</v>
      </c>
      <c r="B5090" s="3">
        <f>_xlfn.XLOOKUP(A5090,[3]!Table13456[No заказа],[3]!Table13456[Дата
отправки],"",0,1)</f>
        <v>45649</v>
      </c>
      <c r="C5090" s="3"/>
      <c r="D5090" s="3"/>
      <c r="F5090" s="5">
        <f>_xlfn.XLOOKUP(A5090,[3]!Table13456[No заказа],[3]!Table13456[Количество],"",0,1)</f>
        <v>1</v>
      </c>
      <c r="G5090" s="5">
        <f>_xlfn.XLOOKUP(A5090,[3]!Table13456[No заказа],[3]!Table13456[Цена],"",0,1)</f>
        <v>8430</v>
      </c>
      <c r="H5090" s="2" t="str">
        <f>M01_SETTINGS!$F$2</f>
        <v>KASPI</v>
      </c>
    </row>
    <row r="5091" spans="1:8" x14ac:dyDescent="0.35">
      <c r="A5091" s="2">
        <v>468670998</v>
      </c>
      <c r="B5091" s="3">
        <f>_xlfn.XLOOKUP(A5091,[3]!Table13456[No заказа],[3]!Table13456[Дата
отправки],"",0,1)</f>
        <v>45649</v>
      </c>
      <c r="C5091" s="3"/>
      <c r="D5091" s="3"/>
      <c r="F5091" s="5">
        <f>_xlfn.XLOOKUP(A5091,[3]!Table13456[No заказа],[3]!Table13456[Количество],"",0,1)</f>
        <v>1</v>
      </c>
      <c r="G5091" s="5">
        <f>_xlfn.XLOOKUP(A5091,[3]!Table13456[No заказа],[3]!Table13456[Цена],"",0,1)</f>
        <v>8844</v>
      </c>
      <c r="H5091" s="2" t="str">
        <f>M01_SETTINGS!$F$2</f>
        <v>KASPI</v>
      </c>
    </row>
    <row r="5092" spans="1:8" x14ac:dyDescent="0.35">
      <c r="A5092" s="2">
        <v>468843741</v>
      </c>
      <c r="B5092" s="3">
        <f>_xlfn.XLOOKUP(A5092,[3]!Table13456[No заказа],[3]!Table13456[Дата
отправки],"",0,1)</f>
        <v>45649</v>
      </c>
      <c r="C5092" s="3"/>
      <c r="D5092" s="3"/>
      <c r="F5092" s="5">
        <f>_xlfn.XLOOKUP(A5092,[3]!Table13456[No заказа],[3]!Table13456[Количество],"",0,1)</f>
        <v>1</v>
      </c>
      <c r="G5092" s="5">
        <f>_xlfn.XLOOKUP(A5092,[3]!Table13456[No заказа],[3]!Table13456[Цена],"",0,1)</f>
        <v>8430</v>
      </c>
      <c r="H5092" s="2" t="str">
        <f>M01_SETTINGS!$F$2</f>
        <v>KASPI</v>
      </c>
    </row>
    <row r="5093" spans="1:8" x14ac:dyDescent="0.35">
      <c r="A5093" s="2">
        <v>468703558</v>
      </c>
      <c r="B5093" s="3">
        <f>_xlfn.XLOOKUP(A5093,[3]!Table13456[No заказа],[3]!Table13456[Дата
отправки],"",0,1)</f>
        <v>45649</v>
      </c>
      <c r="C5093" s="3"/>
      <c r="D5093" s="3"/>
      <c r="F5093" s="5">
        <f>_xlfn.XLOOKUP(A5093,[3]!Table13456[No заказа],[3]!Table13456[Количество],"",0,1)</f>
        <v>1</v>
      </c>
      <c r="G5093" s="5">
        <f>_xlfn.XLOOKUP(A5093,[3]!Table13456[No заказа],[3]!Table13456[Цена],"",0,1)</f>
        <v>8990</v>
      </c>
      <c r="H5093" s="2" t="str">
        <f>M01_SETTINGS!$F$2</f>
        <v>KASPI</v>
      </c>
    </row>
    <row r="5094" spans="1:8" x14ac:dyDescent="0.35">
      <c r="A5094" s="2">
        <v>468536301</v>
      </c>
      <c r="B5094" s="3">
        <f>_xlfn.XLOOKUP(A5094,[3]!Table13456[No заказа],[3]!Table13456[Дата
отправки],"",0,1)</f>
        <v>45649</v>
      </c>
      <c r="C5094" s="3"/>
      <c r="D5094" s="3"/>
      <c r="F5094" s="5">
        <f>_xlfn.XLOOKUP(A5094,[3]!Table13456[No заказа],[3]!Table13456[Количество],"",0,1)</f>
        <v>1</v>
      </c>
      <c r="G5094" s="5">
        <f>_xlfn.XLOOKUP(A5094,[3]!Table13456[No заказа],[3]!Table13456[Цена],"",0,1)</f>
        <v>8667</v>
      </c>
      <c r="H5094" s="2" t="str">
        <f>M01_SETTINGS!$F$2</f>
        <v>KASPI</v>
      </c>
    </row>
    <row r="5095" spans="1:8" x14ac:dyDescent="0.35">
      <c r="A5095" s="2">
        <v>468579031</v>
      </c>
      <c r="B5095" s="3">
        <f>_xlfn.XLOOKUP(A5095,[3]!Table13456[No заказа],[3]!Table13456[Дата
отправки],"",0,1)</f>
        <v>45649</v>
      </c>
      <c r="C5095" s="3"/>
      <c r="D5095" s="3"/>
      <c r="F5095" s="5">
        <f>_xlfn.XLOOKUP(A5095,[3]!Table13456[No заказа],[3]!Table13456[Количество],"",0,1)</f>
        <v>1</v>
      </c>
      <c r="G5095" s="5">
        <f>_xlfn.XLOOKUP(A5095,[3]!Table13456[No заказа],[3]!Table13456[Цена],"",0,1)</f>
        <v>8667</v>
      </c>
      <c r="H5095" s="2" t="str">
        <f>M01_SETTINGS!$F$2</f>
        <v>KASPI</v>
      </c>
    </row>
    <row r="5096" spans="1:8" x14ac:dyDescent="0.35">
      <c r="A5096" s="2">
        <v>469071091</v>
      </c>
      <c r="B5096" s="3">
        <f>_xlfn.XLOOKUP(A5096,[3]!Table13456[No заказа],[3]!Table13456[Дата
отправки],"",0,1)</f>
        <v>45649</v>
      </c>
      <c r="C5096" s="3"/>
      <c r="D5096" s="3"/>
      <c r="F5096" s="5">
        <f>_xlfn.XLOOKUP(A5096,[3]!Table13456[No заказа],[3]!Table13456[Количество],"",0,1)</f>
        <v>1</v>
      </c>
      <c r="G5096" s="5">
        <f>_xlfn.XLOOKUP(A5096,[3]!Table13456[No заказа],[3]!Table13456[Цена],"",0,1)</f>
        <v>8989</v>
      </c>
      <c r="H5096" s="2" t="str">
        <f>M01_SETTINGS!$F$2</f>
        <v>KASPI</v>
      </c>
    </row>
    <row r="5097" spans="1:8" x14ac:dyDescent="0.35">
      <c r="A5097" s="2">
        <v>468619206</v>
      </c>
      <c r="B5097" s="3">
        <f>_xlfn.XLOOKUP(A5097,[3]!Table13456[No заказа],[3]!Table13456[Дата
отправки],"",0,1)</f>
        <v>45649</v>
      </c>
      <c r="C5097" s="3"/>
      <c r="D5097" s="3"/>
      <c r="F5097" s="5">
        <f>_xlfn.XLOOKUP(A5097,[3]!Table13456[No заказа],[3]!Table13456[Количество],"",0,1)</f>
        <v>1</v>
      </c>
      <c r="G5097" s="5">
        <f>_xlfn.XLOOKUP(A5097,[3]!Table13456[No заказа],[3]!Table13456[Цена],"",0,1)</f>
        <v>8990</v>
      </c>
      <c r="H5097" s="2" t="str">
        <f>M01_SETTINGS!$F$2</f>
        <v>KASPI</v>
      </c>
    </row>
    <row r="5098" spans="1:8" x14ac:dyDescent="0.35">
      <c r="A5098" s="2">
        <v>469094825</v>
      </c>
      <c r="B5098" s="3">
        <f>_xlfn.XLOOKUP(A5098,[3]!Table13456[No заказа],[3]!Table13456[Дата
отправки],"",0,1)</f>
        <v>45649</v>
      </c>
      <c r="C5098" s="3"/>
      <c r="D5098" s="3"/>
      <c r="F5098" s="5">
        <f>_xlfn.XLOOKUP(A5098,[3]!Table13456[No заказа],[3]!Table13456[Количество],"",0,1)</f>
        <v>1</v>
      </c>
      <c r="G5098" s="5">
        <f>_xlfn.XLOOKUP(A5098,[3]!Table13456[No заказа],[3]!Table13456[Цена],"",0,1)</f>
        <v>8990</v>
      </c>
      <c r="H5098" s="2" t="str">
        <f>M01_SETTINGS!$F$2</f>
        <v>KASPI</v>
      </c>
    </row>
    <row r="5099" spans="1:8" x14ac:dyDescent="0.35">
      <c r="A5099" s="2">
        <v>469129292</v>
      </c>
      <c r="B5099" s="3">
        <f>_xlfn.XLOOKUP(A5099,[3]!Table13456[No заказа],[3]!Table13456[Дата
отправки],"",0,1)</f>
        <v>45649</v>
      </c>
      <c r="C5099" s="3"/>
      <c r="D5099" s="3"/>
      <c r="F5099" s="5">
        <f>_xlfn.XLOOKUP(A5099,[3]!Table13456[No заказа],[3]!Table13456[Количество],"",0,1)</f>
        <v>1</v>
      </c>
      <c r="G5099" s="5">
        <f>_xlfn.XLOOKUP(A5099,[3]!Table13456[No заказа],[3]!Table13456[Цена],"",0,1)</f>
        <v>8430</v>
      </c>
      <c r="H5099" s="2" t="str">
        <f>M01_SETTINGS!$F$2</f>
        <v>KASPI</v>
      </c>
    </row>
    <row r="5100" spans="1:8" x14ac:dyDescent="0.35">
      <c r="A5100" s="2">
        <v>469003126</v>
      </c>
      <c r="B5100" s="3">
        <f>_xlfn.XLOOKUP(A5100,[3]!Table13456[No заказа],[3]!Table13456[Дата
отправки],"",0,1)</f>
        <v>45649</v>
      </c>
      <c r="C5100" s="3"/>
      <c r="D5100" s="3"/>
      <c r="F5100" s="5">
        <f>_xlfn.XLOOKUP(A5100,[3]!Table13456[No заказа],[3]!Table13456[Количество],"",0,1)</f>
        <v>1</v>
      </c>
      <c r="G5100" s="5">
        <f>_xlfn.XLOOKUP(A5100,[3]!Table13456[No заказа],[3]!Table13456[Цена],"",0,1)</f>
        <v>8900</v>
      </c>
      <c r="H5100" s="2" t="str">
        <f>M01_SETTINGS!$F$2</f>
        <v>KASPI</v>
      </c>
    </row>
    <row r="5101" spans="1:8" x14ac:dyDescent="0.35">
      <c r="A5101" s="2">
        <v>468892041</v>
      </c>
      <c r="B5101" s="3">
        <f>_xlfn.XLOOKUP(A5101,[3]!Table13456[No заказа],[3]!Table13456[Дата
отправки],"",0,1)</f>
        <v>45649</v>
      </c>
      <c r="C5101" s="3"/>
      <c r="D5101" s="3"/>
      <c r="F5101" s="5">
        <f>_xlfn.XLOOKUP(A5101,[3]!Table13456[No заказа],[3]!Table13456[Количество],"",0,1)</f>
        <v>1</v>
      </c>
      <c r="G5101" s="5">
        <f>_xlfn.XLOOKUP(A5101,[3]!Table13456[No заказа],[3]!Table13456[Цена],"",0,1)</f>
        <v>17990</v>
      </c>
      <c r="H5101" s="2" t="str">
        <f>M01_SETTINGS!$F$2</f>
        <v>KASPI</v>
      </c>
    </row>
    <row r="5102" spans="1:8" x14ac:dyDescent="0.35">
      <c r="A5102" s="2">
        <v>468711536</v>
      </c>
      <c r="B5102" s="3">
        <f>_xlfn.XLOOKUP(A5102,[3]!Table13456[No заказа],[3]!Table13456[Дата
отправки],"",0,1)</f>
        <v>45649</v>
      </c>
      <c r="C5102" s="3"/>
      <c r="D5102" s="3"/>
      <c r="F5102" s="5">
        <f>_xlfn.XLOOKUP(A5102,[3]!Table13456[No заказа],[3]!Table13456[Количество],"",0,1)</f>
        <v>1</v>
      </c>
      <c r="G5102" s="5">
        <f>_xlfn.XLOOKUP(A5102,[3]!Table13456[No заказа],[3]!Table13456[Цена],"",0,1)</f>
        <v>17990</v>
      </c>
      <c r="H5102" s="2" t="str">
        <f>M01_SETTINGS!$F$2</f>
        <v>KASPI</v>
      </c>
    </row>
    <row r="5103" spans="1:8" x14ac:dyDescent="0.35">
      <c r="A5103" s="2">
        <v>469005125</v>
      </c>
      <c r="B5103" s="3">
        <f>_xlfn.XLOOKUP(A5103,[3]!Table13456[No заказа],[3]!Table13456[Дата
отправки],"",0,1)</f>
        <v>45649</v>
      </c>
      <c r="C5103" s="3"/>
      <c r="D5103" s="3"/>
      <c r="F5103" s="5">
        <f>_xlfn.XLOOKUP(A5103,[3]!Table13456[No заказа],[3]!Table13456[Количество],"",0,1)</f>
        <v>1</v>
      </c>
      <c r="G5103" s="5">
        <f>_xlfn.XLOOKUP(A5103,[3]!Table13456[No заказа],[3]!Table13456[Цена],"",0,1)</f>
        <v>17990</v>
      </c>
      <c r="H5103" s="2" t="str">
        <f>M01_SETTINGS!$F$2</f>
        <v>KASPI</v>
      </c>
    </row>
    <row r="5104" spans="1:8" x14ac:dyDescent="0.35">
      <c r="A5104" s="2">
        <v>468540900</v>
      </c>
      <c r="B5104" s="3">
        <f>_xlfn.XLOOKUP(A5104,[3]!Table13456[No заказа],[3]!Table13456[Дата
отправки],"",0,1)</f>
        <v>45649</v>
      </c>
      <c r="C5104" s="3"/>
      <c r="D5104" s="3"/>
      <c r="F5104" s="5">
        <f>_xlfn.XLOOKUP(A5104,[3]!Table13456[No заказа],[3]!Table13456[Количество],"",0,1)</f>
        <v>1</v>
      </c>
      <c r="G5104" s="5">
        <f>_xlfn.XLOOKUP(A5104,[3]!Table13456[No заказа],[3]!Table13456[Цена],"",0,1)</f>
        <v>17990</v>
      </c>
      <c r="H5104" s="2" t="str">
        <f>M01_SETTINGS!$F$2</f>
        <v>KASPI</v>
      </c>
    </row>
    <row r="5105" spans="1:8" x14ac:dyDescent="0.35">
      <c r="A5105" s="2" t="str">
        <v>469164891-1</v>
      </c>
      <c r="B5105" s="3">
        <f>_xlfn.XLOOKUP(A5105,[3]!Table13456[No заказа],[3]!Table13456[Дата
отправки],"",0,1)</f>
        <v>45649</v>
      </c>
      <c r="C5105" s="3"/>
      <c r="D5105" s="3"/>
      <c r="F5105" s="5">
        <f>_xlfn.XLOOKUP(A5105,[3]!Table13456[No заказа],[3]!Table13456[Количество],"",0,1)</f>
        <v>2</v>
      </c>
      <c r="G5105" s="5">
        <f>_xlfn.XLOOKUP(A5105,[3]!Table13456[No заказа],[3]!Table13456[Цена],"",0,1)</f>
        <v>17990</v>
      </c>
      <c r="H5105" s="2" t="str">
        <f>M01_SETTINGS!$F$2</f>
        <v>KASPI</v>
      </c>
    </row>
    <row r="5106" spans="1:8" x14ac:dyDescent="0.35">
      <c r="A5106" s="2" t="str">
        <v>469164891-2</v>
      </c>
      <c r="B5106" s="3">
        <f>_xlfn.XLOOKUP(A5106,[3]!Table13456[No заказа],[3]!Table13456[Дата
отправки],"",0,1)</f>
        <v>45649</v>
      </c>
      <c r="C5106" s="3"/>
      <c r="D5106" s="3"/>
      <c r="F5106" s="5">
        <f>_xlfn.XLOOKUP(A5106,[3]!Table13456[No заказа],[3]!Table13456[Количество],"",0,1)</f>
        <v>2</v>
      </c>
      <c r="G5106" s="5">
        <f>_xlfn.XLOOKUP(A5106,[3]!Table13456[No заказа],[3]!Table13456[Цена],"",0,1)</f>
        <v>17990</v>
      </c>
      <c r="H5106" s="2" t="str">
        <f>M01_SETTINGS!$F$2</f>
        <v>KASPI</v>
      </c>
    </row>
    <row r="5107" spans="1:8" x14ac:dyDescent="0.35">
      <c r="A5107" s="2">
        <v>468590006</v>
      </c>
      <c r="B5107" s="3">
        <f>_xlfn.XLOOKUP(A5107,[3]!Table13456[No заказа],[3]!Table13456[Дата
отправки],"",0,1)</f>
        <v>45649</v>
      </c>
      <c r="C5107" s="3"/>
      <c r="D5107" s="3"/>
      <c r="F5107" s="5">
        <f>_xlfn.XLOOKUP(A5107,[3]!Table13456[No заказа],[3]!Table13456[Количество],"",0,1)</f>
        <v>1</v>
      </c>
      <c r="G5107" s="5">
        <f>_xlfn.XLOOKUP(A5107,[3]!Table13456[No заказа],[3]!Table13456[Цена],"",0,1)</f>
        <v>17990</v>
      </c>
      <c r="H5107" s="2" t="str">
        <f>M01_SETTINGS!$F$2</f>
        <v>KASPI</v>
      </c>
    </row>
    <row r="5108" spans="1:8" x14ac:dyDescent="0.35">
      <c r="A5108" s="2">
        <v>468811089</v>
      </c>
      <c r="B5108" s="3">
        <f>_xlfn.XLOOKUP(A5108,[3]!Table13456[No заказа],[3]!Table13456[Дата
отправки],"",0,1)</f>
        <v>45649</v>
      </c>
      <c r="C5108" s="3"/>
      <c r="D5108" s="3"/>
      <c r="F5108" s="5">
        <f>_xlfn.XLOOKUP(A5108,[3]!Table13456[No заказа],[3]!Table13456[Количество],"",0,1)</f>
        <v>1</v>
      </c>
      <c r="G5108" s="5">
        <f>_xlfn.XLOOKUP(A5108,[3]!Table13456[No заказа],[3]!Table13456[Цена],"",0,1)</f>
        <v>17990</v>
      </c>
      <c r="H5108" s="2" t="str">
        <f>M01_SETTINGS!$F$2</f>
        <v>KASPI</v>
      </c>
    </row>
    <row r="5109" spans="1:8" x14ac:dyDescent="0.35">
      <c r="A5109" s="2">
        <v>468639202</v>
      </c>
      <c r="B5109" s="3">
        <f>_xlfn.XLOOKUP(A5109,[3]!Table13456[No заказа],[3]!Table13456[Дата
отправки],"",0,1)</f>
        <v>45649</v>
      </c>
      <c r="C5109" s="3"/>
      <c r="D5109" s="3"/>
      <c r="F5109" s="5">
        <f>_xlfn.XLOOKUP(A5109,[3]!Table13456[No заказа],[3]!Table13456[Количество],"",0,1)</f>
        <v>1</v>
      </c>
      <c r="G5109" s="5">
        <f>_xlfn.XLOOKUP(A5109,[3]!Table13456[No заказа],[3]!Table13456[Цена],"",0,1)</f>
        <v>17990</v>
      </c>
      <c r="H5109" s="2" t="str">
        <f>M01_SETTINGS!$F$2</f>
        <v>KASPI</v>
      </c>
    </row>
    <row r="5110" spans="1:8" x14ac:dyDescent="0.35">
      <c r="A5110" s="2">
        <v>468622267</v>
      </c>
      <c r="B5110" s="3">
        <f>_xlfn.XLOOKUP(A5110,[3]!Table13456[No заказа],[3]!Table13456[Дата
отправки],"",0,1)</f>
        <v>45649</v>
      </c>
      <c r="C5110" s="3"/>
      <c r="D5110" s="3"/>
      <c r="F5110" s="5">
        <f>_xlfn.XLOOKUP(A5110,[3]!Table13456[No заказа],[3]!Table13456[Количество],"",0,1)</f>
        <v>1</v>
      </c>
      <c r="G5110" s="5">
        <f>_xlfn.XLOOKUP(A5110,[3]!Table13456[No заказа],[3]!Table13456[Цена],"",0,1)</f>
        <v>8489</v>
      </c>
      <c r="H5110" s="2" t="str">
        <f>M01_SETTINGS!$F$2</f>
        <v>KASPI</v>
      </c>
    </row>
    <row r="5111" spans="1:8" x14ac:dyDescent="0.35">
      <c r="A5111" s="2">
        <v>469166711</v>
      </c>
      <c r="B5111" s="3">
        <f>_xlfn.XLOOKUP(A5111,[3]!Table13456[No заказа],[3]!Table13456[Дата
отправки],"",0,1)</f>
        <v>45649</v>
      </c>
      <c r="C5111" s="3"/>
      <c r="D5111" s="3"/>
      <c r="F5111" s="5">
        <f>_xlfn.XLOOKUP(A5111,[3]!Table13456[No заказа],[3]!Table13456[Количество],"",0,1)</f>
        <v>1</v>
      </c>
      <c r="G5111" s="5">
        <f>_xlfn.XLOOKUP(A5111,[3]!Table13456[No заказа],[3]!Table13456[Цена],"",0,1)</f>
        <v>8430</v>
      </c>
      <c r="H5111" s="2" t="str">
        <f>M01_SETTINGS!$F$2</f>
        <v>KASPI</v>
      </c>
    </row>
    <row r="5112" spans="1:8" x14ac:dyDescent="0.35">
      <c r="A5112" s="2">
        <v>468862640</v>
      </c>
      <c r="B5112" s="3">
        <f>_xlfn.XLOOKUP(A5112,[3]!Table13456[No заказа],[3]!Table13456[Дата
отправки],"",0,1)</f>
        <v>45649</v>
      </c>
      <c r="C5112" s="3"/>
      <c r="D5112" s="3"/>
      <c r="F5112" s="5">
        <f>_xlfn.XLOOKUP(A5112,[3]!Table13456[No заказа],[3]!Table13456[Количество],"",0,1)</f>
        <v>1</v>
      </c>
      <c r="G5112" s="5">
        <f>_xlfn.XLOOKUP(A5112,[3]!Table13456[No заказа],[3]!Table13456[Цена],"",0,1)</f>
        <v>8430</v>
      </c>
      <c r="H5112" s="2" t="str">
        <f>M01_SETTINGS!$F$2</f>
        <v>KASPI</v>
      </c>
    </row>
    <row r="5113" spans="1:8" x14ac:dyDescent="0.35">
      <c r="A5113" s="2">
        <v>468763757</v>
      </c>
      <c r="B5113" s="3">
        <f>_xlfn.XLOOKUP(A5113,[3]!Table13456[No заказа],[3]!Table13456[Дата
отправки],"",0,1)</f>
        <v>45649</v>
      </c>
      <c r="C5113" s="3"/>
      <c r="D5113" s="3"/>
      <c r="F5113" s="5">
        <f>_xlfn.XLOOKUP(A5113,[3]!Table13456[No заказа],[3]!Table13456[Количество],"",0,1)</f>
        <v>1</v>
      </c>
      <c r="G5113" s="5">
        <f>_xlfn.XLOOKUP(A5113,[3]!Table13456[No заказа],[3]!Table13456[Цена],"",0,1)</f>
        <v>8430</v>
      </c>
      <c r="H5113" s="2" t="str">
        <f>M01_SETTINGS!$F$2</f>
        <v>KASPI</v>
      </c>
    </row>
    <row r="5114" spans="1:8" x14ac:dyDescent="0.35">
      <c r="A5114" s="2">
        <v>468763456</v>
      </c>
      <c r="B5114" s="3">
        <f>_xlfn.XLOOKUP(A5114,[3]!Table13456[No заказа],[3]!Table13456[Дата
отправки],"",0,1)</f>
        <v>45649</v>
      </c>
      <c r="C5114" s="3"/>
      <c r="D5114" s="3"/>
      <c r="F5114" s="5">
        <f>_xlfn.XLOOKUP(A5114,[3]!Table13456[No заказа],[3]!Table13456[Количество],"",0,1)</f>
        <v>1</v>
      </c>
      <c r="G5114" s="5">
        <f>_xlfn.XLOOKUP(A5114,[3]!Table13456[No заказа],[3]!Table13456[Цена],"",0,1)</f>
        <v>8430</v>
      </c>
      <c r="H5114" s="2" t="str">
        <f>M01_SETTINGS!$F$2</f>
        <v>KASPI</v>
      </c>
    </row>
    <row r="5115" spans="1:8" x14ac:dyDescent="0.35">
      <c r="A5115" s="2">
        <v>469169364</v>
      </c>
      <c r="B5115" s="3">
        <f>_xlfn.XLOOKUP(A5115,[3]!Table13456[No заказа],[3]!Table13456[Дата
отправки],"",0,1)</f>
        <v>45649</v>
      </c>
      <c r="C5115" s="3"/>
      <c r="D5115" s="3"/>
      <c r="F5115" s="5">
        <f>_xlfn.XLOOKUP(A5115,[3]!Table13456[No заказа],[3]!Table13456[Количество],"",0,1)</f>
        <v>1</v>
      </c>
      <c r="G5115" s="5">
        <f>_xlfn.XLOOKUP(A5115,[3]!Table13456[No заказа],[3]!Table13456[Цена],"",0,1)</f>
        <v>9496</v>
      </c>
      <c r="H5115" s="2" t="str">
        <f>M01_SETTINGS!$F$2</f>
        <v>KASPI</v>
      </c>
    </row>
    <row r="5116" spans="1:8" x14ac:dyDescent="0.35">
      <c r="A5116" s="2">
        <v>468525050</v>
      </c>
      <c r="B5116" s="3">
        <f>_xlfn.XLOOKUP(A5116,[3]!Table13456[No заказа],[3]!Table13456[Дата
отправки],"",0,1)</f>
        <v>45649</v>
      </c>
      <c r="C5116" s="3"/>
      <c r="D5116" s="3"/>
      <c r="F5116" s="5">
        <f>_xlfn.XLOOKUP(A5116,[3]!Table13456[No заказа],[3]!Table13456[Количество],"",0,1)</f>
        <v>1</v>
      </c>
      <c r="G5116" s="5">
        <f>_xlfn.XLOOKUP(A5116,[3]!Table13456[No заказа],[3]!Table13456[Цена],"",0,1)</f>
        <v>8430</v>
      </c>
      <c r="H5116" s="2" t="str">
        <f>M01_SETTINGS!$F$2</f>
        <v>KASPI</v>
      </c>
    </row>
    <row r="5117" spans="1:8" x14ac:dyDescent="0.35">
      <c r="A5117" s="2">
        <v>468748830</v>
      </c>
      <c r="B5117" s="3">
        <f>_xlfn.XLOOKUP(A5117,[3]!Table13456[No заказа],[3]!Table13456[Дата
отправки],"",0,1)</f>
        <v>45649</v>
      </c>
      <c r="C5117" s="3"/>
      <c r="D5117" s="3"/>
      <c r="F5117" s="5">
        <f>_xlfn.XLOOKUP(A5117,[3]!Table13456[No заказа],[3]!Table13456[Количество],"",0,1)</f>
        <v>1</v>
      </c>
      <c r="G5117" s="5">
        <f>_xlfn.XLOOKUP(A5117,[3]!Table13456[No заказа],[3]!Table13456[Цена],"",0,1)</f>
        <v>8430</v>
      </c>
      <c r="H5117" s="2" t="str">
        <f>M01_SETTINGS!$F$2</f>
        <v>KASPI</v>
      </c>
    </row>
    <row r="5118" spans="1:8" x14ac:dyDescent="0.35">
      <c r="A5118" s="2">
        <v>469128905</v>
      </c>
      <c r="B5118" s="3">
        <f>_xlfn.XLOOKUP(A5118,[3]!Table13456[No заказа],[3]!Table13456[Дата
отправки],"",0,1)</f>
        <v>45649</v>
      </c>
      <c r="C5118" s="3"/>
      <c r="D5118" s="3"/>
      <c r="F5118" s="5">
        <f>_xlfn.XLOOKUP(A5118,[3]!Table13456[No заказа],[3]!Table13456[Количество],"",0,1)</f>
        <v>1</v>
      </c>
      <c r="G5118" s="5">
        <f>_xlfn.XLOOKUP(A5118,[3]!Table13456[No заказа],[3]!Table13456[Цена],"",0,1)</f>
        <v>8989</v>
      </c>
      <c r="H5118" s="2" t="str">
        <f>M01_SETTINGS!$F$2</f>
        <v>KASPI</v>
      </c>
    </row>
    <row r="5119" spans="1:8" x14ac:dyDescent="0.35">
      <c r="A5119" s="2">
        <v>468832855</v>
      </c>
      <c r="B5119" s="3">
        <f>_xlfn.XLOOKUP(A5119,[3]!Table13456[No заказа],[3]!Table13456[Дата
отправки],"",0,1)</f>
        <v>45649</v>
      </c>
      <c r="C5119" s="3"/>
      <c r="D5119" s="3"/>
      <c r="F5119" s="5">
        <f>_xlfn.XLOOKUP(A5119,[3]!Table13456[No заказа],[3]!Table13456[Количество],"",0,1)</f>
        <v>1</v>
      </c>
      <c r="G5119" s="5">
        <f>_xlfn.XLOOKUP(A5119,[3]!Table13456[No заказа],[3]!Table13456[Цена],"",0,1)</f>
        <v>8989</v>
      </c>
      <c r="H5119" s="2" t="str">
        <f>M01_SETTINGS!$F$2</f>
        <v>KASPI</v>
      </c>
    </row>
    <row r="5120" spans="1:8" x14ac:dyDescent="0.35">
      <c r="A5120" s="2">
        <v>468782001</v>
      </c>
      <c r="B5120" s="3">
        <f>_xlfn.XLOOKUP(A5120,[3]!Table13456[No заказа],[3]!Table13456[Дата
отправки],"",0,1)</f>
        <v>45649</v>
      </c>
      <c r="C5120" s="3"/>
      <c r="D5120" s="3"/>
      <c r="F5120" s="5">
        <f>_xlfn.XLOOKUP(A5120,[3]!Table13456[No заказа],[3]!Table13456[Количество],"",0,1)</f>
        <v>1</v>
      </c>
      <c r="G5120" s="5">
        <f>_xlfn.XLOOKUP(A5120,[3]!Table13456[No заказа],[3]!Table13456[Цена],"",0,1)</f>
        <v>8902</v>
      </c>
      <c r="H5120" s="2" t="str">
        <f>M01_SETTINGS!$F$2</f>
        <v>KASPI</v>
      </c>
    </row>
    <row r="5121" spans="1:8" x14ac:dyDescent="0.35">
      <c r="A5121" s="2">
        <v>469168621</v>
      </c>
      <c r="B5121" s="3">
        <f>_xlfn.XLOOKUP(A5121,[3]!Table13456[No заказа],[3]!Table13456[Дата
отправки],"",0,1)</f>
        <v>45649</v>
      </c>
      <c r="C5121" s="3"/>
      <c r="D5121" s="3"/>
      <c r="F5121" s="5">
        <f>_xlfn.XLOOKUP(A5121,[3]!Table13456[No заказа],[3]!Table13456[Количество],"",0,1)</f>
        <v>1</v>
      </c>
      <c r="G5121" s="5">
        <f>_xlfn.XLOOKUP(A5121,[3]!Table13456[No заказа],[3]!Table13456[Цена],"",0,1)</f>
        <v>8995</v>
      </c>
      <c r="H5121" s="2" t="str">
        <f>M01_SETTINGS!$F$2</f>
        <v>KASPI</v>
      </c>
    </row>
    <row r="5122" spans="1:8" x14ac:dyDescent="0.35">
      <c r="A5122" s="2">
        <v>468844589</v>
      </c>
      <c r="B5122" s="3">
        <f>_xlfn.XLOOKUP(A5122,[3]!Table13456[No заказа],[3]!Table13456[Дата
отправки],"",0,1)</f>
        <v>45649</v>
      </c>
      <c r="C5122" s="3"/>
      <c r="D5122" s="3"/>
      <c r="F5122" s="5">
        <f>_xlfn.XLOOKUP(A5122,[3]!Table13456[No заказа],[3]!Table13456[Количество],"",0,1)</f>
        <v>1</v>
      </c>
      <c r="G5122" s="5">
        <f>_xlfn.XLOOKUP(A5122,[3]!Table13456[No заказа],[3]!Table13456[Цена],"",0,1)</f>
        <v>8430</v>
      </c>
      <c r="H5122" s="2" t="str">
        <f>M01_SETTINGS!$F$2</f>
        <v>KASPI</v>
      </c>
    </row>
    <row r="5123" spans="1:8" x14ac:dyDescent="0.35">
      <c r="A5123" s="2">
        <v>468933630</v>
      </c>
      <c r="B5123" s="3">
        <f>_xlfn.XLOOKUP(A5123,[3]!Table13456[No заказа],[3]!Table13456[Дата
отправки],"",0,1)</f>
        <v>45649</v>
      </c>
      <c r="C5123" s="3"/>
      <c r="D5123" s="3"/>
      <c r="F5123" s="5">
        <f>_xlfn.XLOOKUP(A5123,[3]!Table13456[No заказа],[3]!Table13456[Количество],"",0,1)</f>
        <v>1</v>
      </c>
      <c r="G5123" s="5">
        <f>_xlfn.XLOOKUP(A5123,[3]!Table13456[No заказа],[3]!Table13456[Цена],"",0,1)</f>
        <v>7990</v>
      </c>
      <c r="H5123" s="2" t="str">
        <f>M01_SETTINGS!$F$2</f>
        <v>KASPI</v>
      </c>
    </row>
    <row r="5124" spans="1:8" x14ac:dyDescent="0.35">
      <c r="A5124" s="2">
        <v>468912618</v>
      </c>
      <c r="B5124" s="3">
        <f>_xlfn.XLOOKUP(A5124,[3]!Table13456[No заказа],[3]!Table13456[Дата
отправки],"",0,1)</f>
        <v>45649</v>
      </c>
      <c r="C5124" s="3"/>
      <c r="D5124" s="3"/>
      <c r="F5124" s="5">
        <f>_xlfn.XLOOKUP(A5124,[3]!Table13456[No заказа],[3]!Table13456[Количество],"",0,1)</f>
        <v>1</v>
      </c>
      <c r="G5124" s="5">
        <f>_xlfn.XLOOKUP(A5124,[3]!Table13456[No заказа],[3]!Table13456[Цена],"",0,1)</f>
        <v>8998</v>
      </c>
      <c r="H5124" s="2" t="str">
        <f>M01_SETTINGS!$F$2</f>
        <v>KASPI</v>
      </c>
    </row>
    <row r="5125" spans="1:8" x14ac:dyDescent="0.35">
      <c r="A5125" s="2">
        <v>469095180</v>
      </c>
      <c r="B5125" s="3">
        <f>_xlfn.XLOOKUP(A5125,[3]!Table13456[No заказа],[3]!Table13456[Дата
отправки],"",0,1)</f>
        <v>45649</v>
      </c>
      <c r="C5125" s="3"/>
      <c r="D5125" s="3"/>
      <c r="F5125" s="5">
        <f>_xlfn.XLOOKUP(A5125,[3]!Table13456[No заказа],[3]!Table13456[Количество],"",0,1)</f>
        <v>1</v>
      </c>
      <c r="G5125" s="5">
        <f>_xlfn.XLOOKUP(A5125,[3]!Table13456[No заказа],[3]!Table13456[Цена],"",0,1)</f>
        <v>8909</v>
      </c>
      <c r="H5125" s="2" t="str">
        <f>M01_SETTINGS!$F$2</f>
        <v>KASPI</v>
      </c>
    </row>
    <row r="5126" spans="1:8" x14ac:dyDescent="0.35">
      <c r="A5126" s="2">
        <v>468508886</v>
      </c>
      <c r="B5126" s="3">
        <f>_xlfn.XLOOKUP(A5126,[3]!Table13456[No заказа],[3]!Table13456[Дата
отправки],"",0,1)</f>
        <v>45649</v>
      </c>
      <c r="C5126" s="3"/>
      <c r="D5126" s="3"/>
      <c r="F5126" s="5">
        <f>_xlfn.XLOOKUP(A5126,[3]!Table13456[No заказа],[3]!Table13456[Количество],"",0,1)</f>
        <v>1</v>
      </c>
      <c r="G5126" s="5">
        <f>_xlfn.XLOOKUP(A5126,[3]!Table13456[No заказа],[3]!Table13456[Цена],"",0,1)</f>
        <v>8478</v>
      </c>
      <c r="H5126" s="2" t="str">
        <f>M01_SETTINGS!$F$2</f>
        <v>KASPI</v>
      </c>
    </row>
    <row r="5127" spans="1:8" x14ac:dyDescent="0.35">
      <c r="A5127" s="2">
        <v>468982951</v>
      </c>
      <c r="B5127" s="3">
        <f>_xlfn.XLOOKUP(A5127,[3]!Table13456[No заказа],[3]!Table13456[Дата
отправки],"",0,1)</f>
        <v>45649</v>
      </c>
      <c r="C5127" s="3"/>
      <c r="D5127" s="3"/>
      <c r="F5127" s="5">
        <f>_xlfn.XLOOKUP(A5127,[3]!Table13456[No заказа],[3]!Table13456[Количество],"",0,1)</f>
        <v>1</v>
      </c>
      <c r="G5127" s="5">
        <f>_xlfn.XLOOKUP(A5127,[3]!Table13456[No заказа],[3]!Table13456[Цена],"",0,1)</f>
        <v>8998</v>
      </c>
      <c r="H5127" s="2" t="str">
        <f>M01_SETTINGS!$F$2</f>
        <v>KASPI</v>
      </c>
    </row>
    <row r="5128" spans="1:8" x14ac:dyDescent="0.35">
      <c r="A5128" s="2">
        <v>469041752</v>
      </c>
      <c r="B5128" s="3">
        <f>_xlfn.XLOOKUP(A5128,[3]!Table13456[No заказа],[3]!Table13456[Дата
отправки],"",0,1)</f>
        <v>45649</v>
      </c>
      <c r="C5128" s="3"/>
      <c r="D5128" s="3"/>
      <c r="F5128" s="5">
        <f>_xlfn.XLOOKUP(A5128,[3]!Table13456[No заказа],[3]!Table13456[Количество],"",0,1)</f>
        <v>1</v>
      </c>
      <c r="G5128" s="5">
        <f>_xlfn.XLOOKUP(A5128,[3]!Table13456[No заказа],[3]!Table13456[Цена],"",0,1)</f>
        <v>8998</v>
      </c>
      <c r="H5128" s="2" t="str">
        <f>M01_SETTINGS!$F$2</f>
        <v>KASPI</v>
      </c>
    </row>
    <row r="5129" spans="1:8" x14ac:dyDescent="0.35">
      <c r="A5129" s="2">
        <v>468568457</v>
      </c>
      <c r="B5129" s="3">
        <f>_xlfn.XLOOKUP(A5129,[3]!Table13456[No заказа],[3]!Table13456[Дата
отправки],"",0,1)</f>
        <v>45649</v>
      </c>
      <c r="C5129" s="3"/>
      <c r="D5129" s="3"/>
      <c r="F5129" s="5">
        <f>_xlfn.XLOOKUP(A5129,[3]!Table13456[No заказа],[3]!Table13456[Количество],"",0,1)</f>
        <v>1</v>
      </c>
      <c r="G5129" s="5">
        <f>_xlfn.XLOOKUP(A5129,[3]!Table13456[No заказа],[3]!Table13456[Цена],"",0,1)</f>
        <v>8478</v>
      </c>
      <c r="H5129" s="2" t="str">
        <f>M01_SETTINGS!$F$2</f>
        <v>KASPI</v>
      </c>
    </row>
    <row r="5130" spans="1:8" x14ac:dyDescent="0.35">
      <c r="A5130" s="2">
        <v>469076893</v>
      </c>
      <c r="B5130" s="3">
        <f>_xlfn.XLOOKUP(A5130,[3]!Table13456[No заказа],[3]!Table13456[Дата
отправки],"",0,1)</f>
        <v>45649</v>
      </c>
      <c r="C5130" s="3"/>
      <c r="D5130" s="3"/>
      <c r="F5130" s="5">
        <f>_xlfn.XLOOKUP(A5130,[3]!Table13456[No заказа],[3]!Table13456[Количество],"",0,1)</f>
        <v>1</v>
      </c>
      <c r="G5130" s="5">
        <f>_xlfn.XLOOKUP(A5130,[3]!Table13456[No заказа],[3]!Table13456[Цена],"",0,1)</f>
        <v>8998</v>
      </c>
      <c r="H5130" s="2" t="str">
        <f>M01_SETTINGS!$F$2</f>
        <v>KASPI</v>
      </c>
    </row>
    <row r="5131" spans="1:8" x14ac:dyDescent="0.35">
      <c r="A5131" s="2">
        <v>467912585</v>
      </c>
      <c r="B5131" s="3">
        <f>_xlfn.XLOOKUP(A5131,[3]!Table13456[No заказа],[3]!Table13456[Дата
отправки],"",0,1)</f>
        <v>45648</v>
      </c>
      <c r="C5131" s="3"/>
      <c r="D5131" s="3"/>
      <c r="F5131" s="5">
        <f>_xlfn.XLOOKUP(A5131,[3]!Table13456[No заказа],[3]!Table13456[Количество],"",0,1)</f>
        <v>1</v>
      </c>
      <c r="G5131" s="5">
        <f>_xlfn.XLOOKUP(A5131,[3]!Table13456[No заказа],[3]!Table13456[Цена],"",0,1)</f>
        <v>8430</v>
      </c>
      <c r="H5131" s="2" t="str">
        <f>M01_SETTINGS!$F$2</f>
        <v>KASPI</v>
      </c>
    </row>
    <row r="5132" spans="1:8" x14ac:dyDescent="0.35">
      <c r="A5132" s="2">
        <v>468281641</v>
      </c>
      <c r="B5132" s="3">
        <f>_xlfn.XLOOKUP(A5132,[3]!Table13456[No заказа],[3]!Table13456[Дата
отправки],"",0,1)</f>
        <v>45648</v>
      </c>
      <c r="C5132" s="3"/>
      <c r="D5132" s="3"/>
      <c r="F5132" s="5">
        <f>_xlfn.XLOOKUP(A5132,[3]!Table13456[No заказа],[3]!Table13456[Количество],"",0,1)</f>
        <v>1</v>
      </c>
      <c r="G5132" s="5">
        <f>_xlfn.XLOOKUP(A5132,[3]!Table13456[No заказа],[3]!Table13456[Цена],"",0,1)</f>
        <v>9494</v>
      </c>
      <c r="H5132" s="2" t="str">
        <f>M01_SETTINGS!$F$2</f>
        <v>KASPI</v>
      </c>
    </row>
    <row r="5133" spans="1:8" x14ac:dyDescent="0.35">
      <c r="A5133" s="2">
        <v>468153061</v>
      </c>
      <c r="B5133" s="3">
        <f>_xlfn.XLOOKUP(A5133,[3]!Table13456[No заказа],[3]!Table13456[Дата
отправки],"",0,1)</f>
        <v>45648</v>
      </c>
      <c r="C5133" s="3"/>
      <c r="D5133" s="3"/>
      <c r="F5133" s="5">
        <f>_xlfn.XLOOKUP(A5133,[3]!Table13456[No заказа],[3]!Table13456[Количество],"",0,1)</f>
        <v>1</v>
      </c>
      <c r="G5133" s="5">
        <f>_xlfn.XLOOKUP(A5133,[3]!Table13456[No заказа],[3]!Table13456[Цена],"",0,1)</f>
        <v>8982</v>
      </c>
      <c r="H5133" s="2" t="str">
        <f>M01_SETTINGS!$F$2</f>
        <v>KASPI</v>
      </c>
    </row>
    <row r="5134" spans="1:8" x14ac:dyDescent="0.35">
      <c r="A5134" s="2">
        <v>468271620</v>
      </c>
      <c r="B5134" s="3">
        <f>_xlfn.XLOOKUP(A5134,[3]!Table13456[No заказа],[3]!Table13456[Дата
отправки],"",0,1)</f>
        <v>45648</v>
      </c>
      <c r="C5134" s="3"/>
      <c r="D5134" s="3"/>
      <c r="F5134" s="5">
        <f>_xlfn.XLOOKUP(A5134,[3]!Table13456[No заказа],[3]!Table13456[Количество],"",0,1)</f>
        <v>1</v>
      </c>
      <c r="G5134" s="5">
        <f>_xlfn.XLOOKUP(A5134,[3]!Table13456[No заказа],[3]!Table13456[Цена],"",0,1)</f>
        <v>8430</v>
      </c>
      <c r="H5134" s="2" t="str">
        <f>M01_SETTINGS!$F$2</f>
        <v>KASPI</v>
      </c>
    </row>
    <row r="5135" spans="1:8" x14ac:dyDescent="0.35">
      <c r="A5135" s="2">
        <v>468248490</v>
      </c>
      <c r="B5135" s="3">
        <f>_xlfn.XLOOKUP(A5135,[3]!Table13456[No заказа],[3]!Table13456[Дата
отправки],"",0,1)</f>
        <v>45648</v>
      </c>
      <c r="C5135" s="3"/>
      <c r="D5135" s="3"/>
      <c r="F5135" s="5">
        <f>_xlfn.XLOOKUP(A5135,[3]!Table13456[No заказа],[3]!Table13456[Количество],"",0,1)</f>
        <v>1</v>
      </c>
      <c r="G5135" s="5">
        <f>_xlfn.XLOOKUP(A5135,[3]!Table13456[No заказа],[3]!Table13456[Цена],"",0,1)</f>
        <v>8430</v>
      </c>
      <c r="H5135" s="2" t="str">
        <f>M01_SETTINGS!$F$2</f>
        <v>KASPI</v>
      </c>
    </row>
    <row r="5136" spans="1:8" x14ac:dyDescent="0.35">
      <c r="A5136" s="2">
        <v>468356576</v>
      </c>
      <c r="B5136" s="3">
        <f>_xlfn.XLOOKUP(A5136,[3]!Table13456[No заказа],[3]!Table13456[Дата
отправки],"",0,1)</f>
        <v>45648</v>
      </c>
      <c r="C5136" s="3"/>
      <c r="D5136" s="3"/>
      <c r="F5136" s="5">
        <f>_xlfn.XLOOKUP(A5136,[3]!Table13456[No заказа],[3]!Table13456[Количество],"",0,1)</f>
        <v>1</v>
      </c>
      <c r="G5136" s="5">
        <f>_xlfn.XLOOKUP(A5136,[3]!Table13456[No заказа],[3]!Table13456[Цена],"",0,1)</f>
        <v>8430</v>
      </c>
      <c r="H5136" s="2" t="str">
        <f>M01_SETTINGS!$F$2</f>
        <v>KASPI</v>
      </c>
    </row>
    <row r="5137" spans="1:8" x14ac:dyDescent="0.35">
      <c r="A5137" s="2">
        <v>467832907</v>
      </c>
      <c r="B5137" s="3">
        <f>_xlfn.XLOOKUP(A5137,[3]!Table13456[No заказа],[3]!Table13456[Дата
отправки],"",0,1)</f>
        <v>45648</v>
      </c>
      <c r="C5137" s="3"/>
      <c r="D5137" s="3"/>
      <c r="F5137" s="5">
        <f>_xlfn.XLOOKUP(A5137,[3]!Table13456[No заказа],[3]!Table13456[Количество],"",0,1)</f>
        <v>1</v>
      </c>
      <c r="G5137" s="5">
        <f>_xlfn.XLOOKUP(A5137,[3]!Table13456[No заказа],[3]!Table13456[Цена],"",0,1)</f>
        <v>8931</v>
      </c>
      <c r="H5137" s="2" t="str">
        <f>M01_SETTINGS!$F$2</f>
        <v>KASPI</v>
      </c>
    </row>
    <row r="5138" spans="1:8" x14ac:dyDescent="0.35">
      <c r="A5138" s="2">
        <v>468337712</v>
      </c>
      <c r="B5138" s="3">
        <f>_xlfn.XLOOKUP(A5138,[3]!Table13456[No заказа],[3]!Table13456[Дата
отправки],"",0,1)</f>
        <v>45648</v>
      </c>
      <c r="C5138" s="3"/>
      <c r="D5138" s="3"/>
      <c r="F5138" s="5">
        <f>_xlfn.XLOOKUP(A5138,[3]!Table13456[No заказа],[3]!Table13456[Количество],"",0,1)</f>
        <v>1</v>
      </c>
      <c r="G5138" s="5">
        <f>_xlfn.XLOOKUP(A5138,[3]!Table13456[No заказа],[3]!Table13456[Цена],"",0,1)</f>
        <v>8430</v>
      </c>
      <c r="H5138" s="2" t="str">
        <f>M01_SETTINGS!$F$2</f>
        <v>KASPI</v>
      </c>
    </row>
    <row r="5139" spans="1:8" x14ac:dyDescent="0.35">
      <c r="A5139" s="2">
        <v>467846030</v>
      </c>
      <c r="B5139" s="3">
        <f>_xlfn.XLOOKUP(A5139,[3]!Table13456[No заказа],[3]!Table13456[Дата
отправки],"",0,1)</f>
        <v>45648</v>
      </c>
      <c r="C5139" s="3"/>
      <c r="D5139" s="3"/>
      <c r="F5139" s="5">
        <f>_xlfn.XLOOKUP(A5139,[3]!Table13456[No заказа],[3]!Table13456[Количество],"",0,1)</f>
        <v>1</v>
      </c>
      <c r="G5139" s="5">
        <f>_xlfn.XLOOKUP(A5139,[3]!Table13456[No заказа],[3]!Table13456[Цена],"",0,1)</f>
        <v>9000</v>
      </c>
      <c r="H5139" s="2" t="str">
        <f>M01_SETTINGS!$F$2</f>
        <v>KASPI</v>
      </c>
    </row>
    <row r="5140" spans="1:8" x14ac:dyDescent="0.35">
      <c r="A5140" s="2">
        <v>467866145</v>
      </c>
      <c r="B5140" s="3">
        <f>_xlfn.XLOOKUP(A5140,[3]!Table13456[No заказа],[3]!Table13456[Дата
отправки],"",0,1)</f>
        <v>45648</v>
      </c>
      <c r="C5140" s="3"/>
      <c r="D5140" s="3"/>
      <c r="F5140" s="5">
        <f>_xlfn.XLOOKUP(A5140,[3]!Table13456[No заказа],[3]!Table13456[Количество],"",0,1)</f>
        <v>1</v>
      </c>
      <c r="G5140" s="5">
        <f>_xlfn.XLOOKUP(A5140,[3]!Table13456[No заказа],[3]!Table13456[Цена],"",0,1)</f>
        <v>8700</v>
      </c>
      <c r="H5140" s="2" t="str">
        <f>M01_SETTINGS!$F$2</f>
        <v>KASPI</v>
      </c>
    </row>
    <row r="5141" spans="1:8" x14ac:dyDescent="0.35">
      <c r="A5141" s="2">
        <v>468269117</v>
      </c>
      <c r="B5141" s="3">
        <f>_xlfn.XLOOKUP(A5141,[3]!Table13456[No заказа],[3]!Table13456[Дата
отправки],"",0,1)</f>
        <v>45648</v>
      </c>
      <c r="C5141" s="3"/>
      <c r="D5141" s="3"/>
      <c r="F5141" s="5">
        <f>_xlfn.XLOOKUP(A5141,[3]!Table13456[No заказа],[3]!Table13456[Количество],"",0,1)</f>
        <v>1</v>
      </c>
      <c r="G5141" s="5">
        <f>_xlfn.XLOOKUP(A5141,[3]!Table13456[No заказа],[3]!Table13456[Цена],"",0,1)</f>
        <v>8430</v>
      </c>
      <c r="H5141" s="2" t="str">
        <f>M01_SETTINGS!$F$2</f>
        <v>KASPI</v>
      </c>
    </row>
    <row r="5142" spans="1:8" x14ac:dyDescent="0.35">
      <c r="A5142" s="2">
        <v>468127143</v>
      </c>
      <c r="B5142" s="3">
        <f>_xlfn.XLOOKUP(A5142,[3]!Table13456[No заказа],[3]!Table13456[Дата
отправки],"",0,1)</f>
        <v>45648</v>
      </c>
      <c r="C5142" s="3"/>
      <c r="D5142" s="3"/>
      <c r="F5142" s="5">
        <f>_xlfn.XLOOKUP(A5142,[3]!Table13456[No заказа],[3]!Table13456[Количество],"",0,1)</f>
        <v>1</v>
      </c>
      <c r="G5142" s="5">
        <f>_xlfn.XLOOKUP(A5142,[3]!Table13456[No заказа],[3]!Table13456[Цена],"",0,1)</f>
        <v>9000</v>
      </c>
      <c r="H5142" s="2" t="str">
        <f>M01_SETTINGS!$F$2</f>
        <v>KASPI</v>
      </c>
    </row>
    <row r="5143" spans="1:8" x14ac:dyDescent="0.35">
      <c r="A5143" s="2">
        <v>468091058</v>
      </c>
      <c r="B5143" s="3">
        <f>_xlfn.XLOOKUP(A5143,[3]!Table13456[No заказа],[3]!Table13456[Дата
отправки],"",0,1)</f>
        <v>45648</v>
      </c>
      <c r="C5143" s="3"/>
      <c r="D5143" s="3"/>
      <c r="F5143" s="5">
        <f>_xlfn.XLOOKUP(A5143,[3]!Table13456[No заказа],[3]!Table13456[Количество],"",0,1)</f>
        <v>1</v>
      </c>
      <c r="G5143" s="5">
        <f>_xlfn.XLOOKUP(A5143,[3]!Table13456[No заказа],[3]!Table13456[Цена],"",0,1)</f>
        <v>8700</v>
      </c>
      <c r="H5143" s="2" t="str">
        <f>M01_SETTINGS!$F$2</f>
        <v>KASPI</v>
      </c>
    </row>
    <row r="5144" spans="1:8" x14ac:dyDescent="0.35">
      <c r="A5144" s="2">
        <v>468446175</v>
      </c>
      <c r="B5144" s="3">
        <f>_xlfn.XLOOKUP(A5144,[3]!Table13456[No заказа],[3]!Table13456[Дата
отправки],"",0,1)</f>
        <v>45648</v>
      </c>
      <c r="C5144" s="3"/>
      <c r="D5144" s="3"/>
      <c r="F5144" s="5">
        <f>_xlfn.XLOOKUP(A5144,[3]!Table13456[No заказа],[3]!Table13456[Количество],"",0,1)</f>
        <v>1</v>
      </c>
      <c r="G5144" s="5">
        <f>_xlfn.XLOOKUP(A5144,[3]!Table13456[No заказа],[3]!Table13456[Цена],"",0,1)</f>
        <v>9000</v>
      </c>
      <c r="H5144" s="2" t="str">
        <f>M01_SETTINGS!$F$2</f>
        <v>KASPI</v>
      </c>
    </row>
    <row r="5145" spans="1:8" x14ac:dyDescent="0.35">
      <c r="A5145" s="2">
        <v>468139948</v>
      </c>
      <c r="B5145" s="3">
        <f>_xlfn.XLOOKUP(A5145,[3]!Table13456[No заказа],[3]!Table13456[Дата
отправки],"",0,1)</f>
        <v>45648</v>
      </c>
      <c r="C5145" s="3"/>
      <c r="D5145" s="3"/>
      <c r="F5145" s="5">
        <f>_xlfn.XLOOKUP(A5145,[3]!Table13456[No заказа],[3]!Table13456[Количество],"",0,1)</f>
        <v>1</v>
      </c>
      <c r="G5145" s="5">
        <f>_xlfn.XLOOKUP(A5145,[3]!Table13456[No заказа],[3]!Table13456[Цена],"",0,1)</f>
        <v>8700</v>
      </c>
      <c r="H5145" s="2" t="str">
        <f>M01_SETTINGS!$F$2</f>
        <v>KASPI</v>
      </c>
    </row>
    <row r="5146" spans="1:8" x14ac:dyDescent="0.35">
      <c r="A5146" s="2">
        <v>468135244</v>
      </c>
      <c r="B5146" s="3">
        <f>_xlfn.XLOOKUP(A5146,[3]!Table13456[No заказа],[3]!Table13456[Дата
отправки],"",0,1)</f>
        <v>45648</v>
      </c>
      <c r="C5146" s="3"/>
      <c r="D5146" s="3"/>
      <c r="F5146" s="5">
        <f>_xlfn.XLOOKUP(A5146,[3]!Table13456[No заказа],[3]!Table13456[Количество],"",0,1)</f>
        <v>1</v>
      </c>
      <c r="G5146" s="5">
        <f>_xlfn.XLOOKUP(A5146,[3]!Table13456[No заказа],[3]!Table13456[Цена],"",0,1)</f>
        <v>8982</v>
      </c>
      <c r="H5146" s="2" t="str">
        <f>M01_SETTINGS!$F$2</f>
        <v>KASPI</v>
      </c>
    </row>
    <row r="5147" spans="1:8" x14ac:dyDescent="0.35">
      <c r="A5147" s="2">
        <v>467992423</v>
      </c>
      <c r="B5147" s="3">
        <f>_xlfn.XLOOKUP(A5147,[3]!Table13456[No заказа],[3]!Table13456[Дата
отправки],"",0,1)</f>
        <v>45648</v>
      </c>
      <c r="C5147" s="3"/>
      <c r="D5147" s="3"/>
      <c r="F5147" s="5">
        <f>_xlfn.XLOOKUP(A5147,[3]!Table13456[No заказа],[3]!Table13456[Количество],"",0,1)</f>
        <v>1</v>
      </c>
      <c r="G5147" s="5">
        <f>_xlfn.XLOOKUP(A5147,[3]!Table13456[No заказа],[3]!Table13456[Цена],"",0,1)</f>
        <v>8430</v>
      </c>
      <c r="H5147" s="2" t="str">
        <f>M01_SETTINGS!$F$2</f>
        <v>KASPI</v>
      </c>
    </row>
    <row r="5148" spans="1:8" x14ac:dyDescent="0.35">
      <c r="A5148" s="2">
        <v>468009220</v>
      </c>
      <c r="B5148" s="3">
        <f>_xlfn.XLOOKUP(A5148,[3]!Table13456[No заказа],[3]!Table13456[Дата
отправки],"",0,1)</f>
        <v>45648</v>
      </c>
      <c r="C5148" s="3"/>
      <c r="D5148" s="3"/>
      <c r="F5148" s="5">
        <f>_xlfn.XLOOKUP(A5148,[3]!Table13456[No заказа],[3]!Table13456[Количество],"",0,1)</f>
        <v>1</v>
      </c>
      <c r="G5148" s="5">
        <f>_xlfn.XLOOKUP(A5148,[3]!Table13456[No заказа],[3]!Table13456[Цена],"",0,1)</f>
        <v>8990</v>
      </c>
      <c r="H5148" s="2" t="str">
        <f>M01_SETTINGS!$F$2</f>
        <v>KASPI</v>
      </c>
    </row>
    <row r="5149" spans="1:8" x14ac:dyDescent="0.35">
      <c r="A5149" s="2">
        <v>467981796</v>
      </c>
      <c r="B5149" s="3">
        <f>_xlfn.XLOOKUP(A5149,[3]!Table13456[No заказа],[3]!Table13456[Дата
отправки],"",0,1)</f>
        <v>45648</v>
      </c>
      <c r="C5149" s="3"/>
      <c r="D5149" s="3"/>
      <c r="F5149" s="5">
        <f>_xlfn.XLOOKUP(A5149,[3]!Table13456[No заказа],[3]!Table13456[Количество],"",0,1)</f>
        <v>1</v>
      </c>
      <c r="G5149" s="5">
        <f>_xlfn.XLOOKUP(A5149,[3]!Table13456[No заказа],[3]!Table13456[Цена],"",0,1)</f>
        <v>8430</v>
      </c>
      <c r="H5149" s="2" t="str">
        <f>M01_SETTINGS!$F$2</f>
        <v>KASPI</v>
      </c>
    </row>
    <row r="5150" spans="1:8" x14ac:dyDescent="0.35">
      <c r="A5150" s="2">
        <v>468313014</v>
      </c>
      <c r="B5150" s="3">
        <f>_xlfn.XLOOKUP(A5150,[3]!Table13456[No заказа],[3]!Table13456[Дата
отправки],"",0,1)</f>
        <v>45648</v>
      </c>
      <c r="C5150" s="3"/>
      <c r="D5150" s="3"/>
      <c r="F5150" s="5">
        <f>_xlfn.XLOOKUP(A5150,[3]!Table13456[No заказа],[3]!Table13456[Количество],"",0,1)</f>
        <v>1</v>
      </c>
      <c r="G5150" s="5">
        <f>_xlfn.XLOOKUP(A5150,[3]!Table13456[No заказа],[3]!Table13456[Цена],"",0,1)</f>
        <v>8916</v>
      </c>
      <c r="H5150" s="2" t="str">
        <f>M01_SETTINGS!$F$2</f>
        <v>KASPI</v>
      </c>
    </row>
    <row r="5151" spans="1:8" x14ac:dyDescent="0.35">
      <c r="A5151" s="2">
        <v>468421817</v>
      </c>
      <c r="B5151" s="3">
        <f>_xlfn.XLOOKUP(A5151,[3]!Table13456[No заказа],[3]!Table13456[Дата
отправки],"",0,1)</f>
        <v>45648</v>
      </c>
      <c r="C5151" s="3"/>
      <c r="D5151" s="3"/>
      <c r="F5151" s="5">
        <f>_xlfn.XLOOKUP(A5151,[3]!Table13456[No заказа],[3]!Table13456[Количество],"",0,1)</f>
        <v>1</v>
      </c>
      <c r="G5151" s="5">
        <f>_xlfn.XLOOKUP(A5151,[3]!Table13456[No заказа],[3]!Table13456[Цена],"",0,1)</f>
        <v>8901</v>
      </c>
      <c r="H5151" s="2" t="str">
        <f>M01_SETTINGS!$F$2</f>
        <v>KASPI</v>
      </c>
    </row>
    <row r="5152" spans="1:8" x14ac:dyDescent="0.35">
      <c r="A5152" s="2">
        <v>468055345</v>
      </c>
      <c r="B5152" s="3">
        <f>_xlfn.XLOOKUP(A5152,[3]!Table13456[No заказа],[3]!Table13456[Дата
отправки],"",0,1)</f>
        <v>45648</v>
      </c>
      <c r="C5152" s="3"/>
      <c r="D5152" s="3"/>
      <c r="F5152" s="5">
        <f>_xlfn.XLOOKUP(A5152,[3]!Table13456[No заказа],[3]!Table13456[Количество],"",0,1)</f>
        <v>1</v>
      </c>
      <c r="G5152" s="5">
        <f>_xlfn.XLOOKUP(A5152,[3]!Table13456[No заказа],[3]!Table13456[Цена],"",0,1)</f>
        <v>8430</v>
      </c>
      <c r="H5152" s="2" t="str">
        <f>M01_SETTINGS!$F$2</f>
        <v>KASPI</v>
      </c>
    </row>
    <row r="5153" spans="1:8" x14ac:dyDescent="0.35">
      <c r="A5153" s="2">
        <v>468109659</v>
      </c>
      <c r="B5153" s="3">
        <f>_xlfn.XLOOKUP(A5153,[3]!Table13456[No заказа],[3]!Table13456[Дата
отправки],"",0,1)</f>
        <v>45648</v>
      </c>
      <c r="C5153" s="3"/>
      <c r="D5153" s="3"/>
      <c r="F5153" s="5">
        <f>_xlfn.XLOOKUP(A5153,[3]!Table13456[No заказа],[3]!Table13456[Количество],"",0,1)</f>
        <v>1</v>
      </c>
      <c r="G5153" s="5">
        <f>_xlfn.XLOOKUP(A5153,[3]!Table13456[No заказа],[3]!Table13456[Цена],"",0,1)</f>
        <v>17990</v>
      </c>
      <c r="H5153" s="2" t="str">
        <f>M01_SETTINGS!$F$2</f>
        <v>KASPI</v>
      </c>
    </row>
    <row r="5154" spans="1:8" x14ac:dyDescent="0.35">
      <c r="A5154" s="2">
        <v>468268956</v>
      </c>
      <c r="B5154" s="3">
        <f>_xlfn.XLOOKUP(A5154,[3]!Table13456[No заказа],[3]!Table13456[Дата
отправки],"",0,1)</f>
        <v>45648</v>
      </c>
      <c r="C5154" s="3"/>
      <c r="D5154" s="3"/>
      <c r="F5154" s="5">
        <f>_xlfn.XLOOKUP(A5154,[3]!Table13456[No заказа],[3]!Table13456[Количество],"",0,1)</f>
        <v>1</v>
      </c>
      <c r="G5154" s="5">
        <f>_xlfn.XLOOKUP(A5154,[3]!Table13456[No заказа],[3]!Table13456[Цена],"",0,1)</f>
        <v>17990</v>
      </c>
      <c r="H5154" s="2" t="str">
        <f>M01_SETTINGS!$F$2</f>
        <v>KASPI</v>
      </c>
    </row>
    <row r="5155" spans="1:8" x14ac:dyDescent="0.35">
      <c r="A5155" s="2">
        <v>467943744</v>
      </c>
      <c r="B5155" s="3">
        <f>_xlfn.XLOOKUP(A5155,[3]!Table13456[No заказа],[3]!Table13456[Дата
отправки],"",0,1)</f>
        <v>45648</v>
      </c>
      <c r="C5155" s="3"/>
      <c r="D5155" s="3"/>
      <c r="F5155" s="5">
        <f>_xlfn.XLOOKUP(A5155,[3]!Table13456[No заказа],[3]!Table13456[Количество],"",0,1)</f>
        <v>1</v>
      </c>
      <c r="G5155" s="5">
        <f>_xlfn.XLOOKUP(A5155,[3]!Table13456[No заказа],[3]!Table13456[Цена],"",0,1)</f>
        <v>17990</v>
      </c>
      <c r="H5155" s="2" t="str">
        <f>M01_SETTINGS!$F$2</f>
        <v>KASPI</v>
      </c>
    </row>
    <row r="5156" spans="1:8" x14ac:dyDescent="0.35">
      <c r="A5156" s="2">
        <v>468319247</v>
      </c>
      <c r="B5156" s="3">
        <f>_xlfn.XLOOKUP(A5156,[3]!Table13456[No заказа],[3]!Table13456[Дата
отправки],"",0,1)</f>
        <v>45648</v>
      </c>
      <c r="C5156" s="3"/>
      <c r="D5156" s="3"/>
      <c r="F5156" s="5">
        <f>_xlfn.XLOOKUP(A5156,[3]!Table13456[No заказа],[3]!Table13456[Количество],"",0,1)</f>
        <v>1</v>
      </c>
      <c r="G5156" s="5">
        <f>_xlfn.XLOOKUP(A5156,[3]!Table13456[No заказа],[3]!Table13456[Цена],"",0,1)</f>
        <v>17990</v>
      </c>
      <c r="H5156" s="2" t="str">
        <f>M01_SETTINGS!$F$2</f>
        <v>KASPI</v>
      </c>
    </row>
    <row r="5157" spans="1:8" x14ac:dyDescent="0.35">
      <c r="A5157" s="2">
        <v>467977835</v>
      </c>
      <c r="B5157" s="3">
        <f>_xlfn.XLOOKUP(A5157,[3]!Table13456[No заказа],[3]!Table13456[Дата
отправки],"",0,1)</f>
        <v>45648</v>
      </c>
      <c r="C5157" s="3"/>
      <c r="D5157" s="3"/>
      <c r="F5157" s="5">
        <f>_xlfn.XLOOKUP(A5157,[3]!Table13456[No заказа],[3]!Table13456[Количество],"",0,1)</f>
        <v>1</v>
      </c>
      <c r="G5157" s="5">
        <f>_xlfn.XLOOKUP(A5157,[3]!Table13456[No заказа],[3]!Table13456[Цена],"",0,1)</f>
        <v>17990</v>
      </c>
      <c r="H5157" s="2" t="str">
        <f>M01_SETTINGS!$F$2</f>
        <v>KASPI</v>
      </c>
    </row>
    <row r="5158" spans="1:8" x14ac:dyDescent="0.35">
      <c r="A5158" s="2">
        <v>468313827</v>
      </c>
      <c r="B5158" s="3">
        <f>_xlfn.XLOOKUP(A5158,[3]!Table13456[No заказа],[3]!Table13456[Дата
отправки],"",0,1)</f>
        <v>45648</v>
      </c>
      <c r="C5158" s="3"/>
      <c r="D5158" s="3"/>
      <c r="F5158" s="5">
        <f>_xlfn.XLOOKUP(A5158,[3]!Table13456[No заказа],[3]!Table13456[Количество],"",0,1)</f>
        <v>1</v>
      </c>
      <c r="G5158" s="5">
        <f>_xlfn.XLOOKUP(A5158,[3]!Table13456[No заказа],[3]!Table13456[Цена],"",0,1)</f>
        <v>17990</v>
      </c>
      <c r="H5158" s="2" t="str">
        <f>M01_SETTINGS!$F$2</f>
        <v>KASPI</v>
      </c>
    </row>
    <row r="5159" spans="1:8" x14ac:dyDescent="0.35">
      <c r="A5159" s="2">
        <v>467830424</v>
      </c>
      <c r="B5159" s="3">
        <f>_xlfn.XLOOKUP(A5159,[3]!Table13456[No заказа],[3]!Table13456[Дата
отправки],"",0,1)</f>
        <v>45648</v>
      </c>
      <c r="C5159" s="3"/>
      <c r="D5159" s="3"/>
      <c r="F5159" s="5">
        <f>_xlfn.XLOOKUP(A5159,[3]!Table13456[No заказа],[3]!Table13456[Количество],"",0,1)</f>
        <v>1</v>
      </c>
      <c r="G5159" s="5">
        <f>_xlfn.XLOOKUP(A5159,[3]!Table13456[No заказа],[3]!Table13456[Цена],"",0,1)</f>
        <v>17990</v>
      </c>
      <c r="H5159" s="2" t="str">
        <f>M01_SETTINGS!$F$2</f>
        <v>KASPI</v>
      </c>
    </row>
    <row r="5160" spans="1:8" x14ac:dyDescent="0.35">
      <c r="A5160" s="2">
        <v>467972276</v>
      </c>
      <c r="B5160" s="3">
        <f>_xlfn.XLOOKUP(A5160,[3]!Table13456[No заказа],[3]!Table13456[Дата
отправки],"",0,1)</f>
        <v>45648</v>
      </c>
      <c r="C5160" s="3"/>
      <c r="D5160" s="3"/>
      <c r="F5160" s="5">
        <f>_xlfn.XLOOKUP(A5160,[3]!Table13456[No заказа],[3]!Table13456[Количество],"",0,1)</f>
        <v>1</v>
      </c>
      <c r="G5160" s="5">
        <f>_xlfn.XLOOKUP(A5160,[3]!Table13456[No заказа],[3]!Table13456[Цена],"",0,1)</f>
        <v>17990</v>
      </c>
      <c r="H5160" s="2" t="str">
        <f>M01_SETTINGS!$F$2</f>
        <v>KASPI</v>
      </c>
    </row>
    <row r="5161" spans="1:8" x14ac:dyDescent="0.35">
      <c r="A5161" s="2">
        <v>468279218</v>
      </c>
      <c r="B5161" s="3">
        <f>_xlfn.XLOOKUP(A5161,[3]!Table13456[No заказа],[3]!Table13456[Дата
отправки],"",0,1)</f>
        <v>45648</v>
      </c>
      <c r="C5161" s="3"/>
      <c r="D5161" s="3"/>
      <c r="F5161" s="5">
        <f>_xlfn.XLOOKUP(A5161,[3]!Table13456[No заказа],[3]!Table13456[Количество],"",0,1)</f>
        <v>1</v>
      </c>
      <c r="G5161" s="5">
        <f>_xlfn.XLOOKUP(A5161,[3]!Table13456[No заказа],[3]!Table13456[Цена],"",0,1)</f>
        <v>7490</v>
      </c>
      <c r="H5161" s="2" t="str">
        <f>M01_SETTINGS!$F$2</f>
        <v>KASPI</v>
      </c>
    </row>
    <row r="5162" spans="1:8" x14ac:dyDescent="0.35">
      <c r="A5162" s="2">
        <v>468165430</v>
      </c>
      <c r="B5162" s="3">
        <f>_xlfn.XLOOKUP(A5162,[3]!Table13456[No заказа],[3]!Table13456[Дата
отправки],"",0,1)</f>
        <v>45648</v>
      </c>
      <c r="C5162" s="3"/>
      <c r="D5162" s="3"/>
      <c r="F5162" s="5">
        <f>_xlfn.XLOOKUP(A5162,[3]!Table13456[No заказа],[3]!Table13456[Количество],"",0,1)</f>
        <v>1</v>
      </c>
      <c r="G5162" s="5">
        <f>_xlfn.XLOOKUP(A5162,[3]!Table13456[No заказа],[3]!Table13456[Цена],"",0,1)</f>
        <v>8489</v>
      </c>
      <c r="H5162" s="2" t="str">
        <f>M01_SETTINGS!$F$2</f>
        <v>KASPI</v>
      </c>
    </row>
    <row r="5163" spans="1:8" x14ac:dyDescent="0.35">
      <c r="A5163" s="2">
        <v>468384799</v>
      </c>
      <c r="B5163" s="3">
        <f>_xlfn.XLOOKUP(A5163,[3]!Table13456[No заказа],[3]!Table13456[Дата
отправки],"",0,1)</f>
        <v>45648</v>
      </c>
      <c r="C5163" s="3"/>
      <c r="D5163" s="3"/>
      <c r="F5163" s="5">
        <f>_xlfn.XLOOKUP(A5163,[3]!Table13456[No заказа],[3]!Table13456[Количество],"",0,1)</f>
        <v>1</v>
      </c>
      <c r="G5163" s="5">
        <f>_xlfn.XLOOKUP(A5163,[3]!Table13456[No заказа],[3]!Table13456[Цена],"",0,1)</f>
        <v>8430</v>
      </c>
      <c r="H5163" s="2" t="str">
        <f>M01_SETTINGS!$F$2</f>
        <v>KASPI</v>
      </c>
    </row>
    <row r="5164" spans="1:8" x14ac:dyDescent="0.35">
      <c r="A5164" s="2">
        <v>468330059</v>
      </c>
      <c r="B5164" s="3">
        <f>_xlfn.XLOOKUP(A5164,[3]!Table13456[No заказа],[3]!Table13456[Дата
отправки],"",0,1)</f>
        <v>45648</v>
      </c>
      <c r="C5164" s="3"/>
      <c r="D5164" s="3"/>
      <c r="F5164" s="5">
        <f>_xlfn.XLOOKUP(A5164,[3]!Table13456[No заказа],[3]!Table13456[Количество],"",0,1)</f>
        <v>1</v>
      </c>
      <c r="G5164" s="5">
        <f>_xlfn.XLOOKUP(A5164,[3]!Table13456[No заказа],[3]!Table13456[Цена],"",0,1)</f>
        <v>8876</v>
      </c>
      <c r="H5164" s="2" t="str">
        <f>M01_SETTINGS!$F$2</f>
        <v>KASPI</v>
      </c>
    </row>
    <row r="5165" spans="1:8" x14ac:dyDescent="0.35">
      <c r="A5165" s="2">
        <v>467919926</v>
      </c>
      <c r="B5165" s="3">
        <f>_xlfn.XLOOKUP(A5165,[3]!Table13456[No заказа],[3]!Table13456[Дата
отправки],"",0,1)</f>
        <v>45648</v>
      </c>
      <c r="C5165" s="3"/>
      <c r="D5165" s="3"/>
      <c r="F5165" s="5">
        <f>_xlfn.XLOOKUP(A5165,[3]!Table13456[No заказа],[3]!Table13456[Количество],"",0,1)</f>
        <v>1</v>
      </c>
      <c r="G5165" s="5">
        <f>_xlfn.XLOOKUP(A5165,[3]!Table13456[No заказа],[3]!Table13456[Цена],"",0,1)</f>
        <v>8989</v>
      </c>
      <c r="H5165" s="2" t="str">
        <f>M01_SETTINGS!$F$2</f>
        <v>KASPI</v>
      </c>
    </row>
    <row r="5166" spans="1:8" x14ac:dyDescent="0.35">
      <c r="A5166" s="2">
        <v>468226705</v>
      </c>
      <c r="B5166" s="3">
        <f>_xlfn.XLOOKUP(A5166,[3]!Table13456[No заказа],[3]!Table13456[Дата
отправки],"",0,1)</f>
        <v>45648</v>
      </c>
      <c r="C5166" s="3"/>
      <c r="D5166" s="3"/>
      <c r="F5166" s="5">
        <f>_xlfn.XLOOKUP(A5166,[3]!Table13456[No заказа],[3]!Table13456[Количество],"",0,1)</f>
        <v>1</v>
      </c>
      <c r="G5166" s="5">
        <f>_xlfn.XLOOKUP(A5166,[3]!Table13456[No заказа],[3]!Table13456[Цена],"",0,1)</f>
        <v>8989</v>
      </c>
      <c r="H5166" s="2" t="str">
        <f>M01_SETTINGS!$F$2</f>
        <v>KASPI</v>
      </c>
    </row>
    <row r="5167" spans="1:8" x14ac:dyDescent="0.35">
      <c r="A5167" s="2">
        <v>468084439</v>
      </c>
      <c r="B5167" s="3">
        <f>_xlfn.XLOOKUP(A5167,[3]!Table13456[No заказа],[3]!Table13456[Дата
отправки],"",0,1)</f>
        <v>45648</v>
      </c>
      <c r="C5167" s="3"/>
      <c r="D5167" s="3"/>
      <c r="F5167" s="5">
        <f>_xlfn.XLOOKUP(A5167,[3]!Table13456[No заказа],[3]!Table13456[Количество],"",0,1)</f>
        <v>1</v>
      </c>
      <c r="G5167" s="5">
        <f>_xlfn.XLOOKUP(A5167,[3]!Table13456[No заказа],[3]!Table13456[Цена],"",0,1)</f>
        <v>8700</v>
      </c>
      <c r="H5167" s="2" t="str">
        <f>M01_SETTINGS!$F$2</f>
        <v>KASPI</v>
      </c>
    </row>
    <row r="5168" spans="1:8" x14ac:dyDescent="0.35">
      <c r="A5168" s="2">
        <v>468341241</v>
      </c>
      <c r="B5168" s="3">
        <f>_xlfn.XLOOKUP(A5168,[3]!Table13456[No заказа],[3]!Table13456[Дата
отправки],"",0,1)</f>
        <v>45648</v>
      </c>
      <c r="C5168" s="3"/>
      <c r="D5168" s="3"/>
      <c r="F5168" s="5">
        <f>_xlfn.XLOOKUP(A5168,[3]!Table13456[No заказа],[3]!Table13456[Количество],"",0,1)</f>
        <v>1</v>
      </c>
      <c r="G5168" s="5">
        <f>_xlfn.XLOOKUP(A5168,[3]!Table13456[No заказа],[3]!Table13456[Цена],"",0,1)</f>
        <v>8989</v>
      </c>
      <c r="H5168" s="2" t="str">
        <f>M01_SETTINGS!$F$2</f>
        <v>KASPI</v>
      </c>
    </row>
    <row r="5169" spans="1:8" x14ac:dyDescent="0.35">
      <c r="A5169" s="2">
        <v>468305275</v>
      </c>
      <c r="B5169" s="3">
        <f>_xlfn.XLOOKUP(A5169,[3]!Table13456[No заказа],[3]!Table13456[Дата
отправки],"",0,1)</f>
        <v>45648</v>
      </c>
      <c r="C5169" s="3"/>
      <c r="D5169" s="3"/>
      <c r="F5169" s="5">
        <f>_xlfn.XLOOKUP(A5169,[3]!Table13456[No заказа],[3]!Table13456[Количество],"",0,1)</f>
        <v>1</v>
      </c>
      <c r="G5169" s="5">
        <f>_xlfn.XLOOKUP(A5169,[3]!Table13456[No заказа],[3]!Table13456[Цена],"",0,1)</f>
        <v>8982</v>
      </c>
      <c r="H5169" s="2" t="str">
        <f>M01_SETTINGS!$F$2</f>
        <v>KASPI</v>
      </c>
    </row>
    <row r="5170" spans="1:8" x14ac:dyDescent="0.35">
      <c r="A5170" s="2">
        <v>468389750</v>
      </c>
      <c r="B5170" s="3">
        <f>_xlfn.XLOOKUP(A5170,[3]!Table13456[No заказа],[3]!Table13456[Дата
отправки],"",0,1)</f>
        <v>45648</v>
      </c>
      <c r="C5170" s="3"/>
      <c r="D5170" s="3"/>
      <c r="F5170" s="5">
        <f>_xlfn.XLOOKUP(A5170,[3]!Table13456[No заказа],[3]!Table13456[Количество],"",0,1)</f>
        <v>1</v>
      </c>
      <c r="G5170" s="5">
        <f>_xlfn.XLOOKUP(A5170,[3]!Table13456[No заказа],[3]!Table13456[Цена],"",0,1)</f>
        <v>8989</v>
      </c>
      <c r="H5170" s="2" t="str">
        <f>M01_SETTINGS!$F$2</f>
        <v>KASPI</v>
      </c>
    </row>
    <row r="5171" spans="1:8" x14ac:dyDescent="0.35">
      <c r="A5171" s="2">
        <v>467930654</v>
      </c>
      <c r="B5171" s="3">
        <f>_xlfn.XLOOKUP(A5171,[3]!Table13456[No заказа],[3]!Table13456[Дата
отправки],"",0,1)</f>
        <v>45648</v>
      </c>
      <c r="C5171" s="3"/>
      <c r="D5171" s="3"/>
      <c r="F5171" s="5">
        <f>_xlfn.XLOOKUP(A5171,[3]!Table13456[No заказа],[3]!Table13456[Количество],"",0,1)</f>
        <v>1</v>
      </c>
      <c r="G5171" s="5">
        <f>_xlfn.XLOOKUP(A5171,[3]!Table13456[No заказа],[3]!Table13456[Цена],"",0,1)</f>
        <v>8990</v>
      </c>
      <c r="H5171" s="2" t="str">
        <f>M01_SETTINGS!$F$2</f>
        <v>KASPI</v>
      </c>
    </row>
    <row r="5172" spans="1:8" x14ac:dyDescent="0.35">
      <c r="A5172" s="2">
        <v>468003692</v>
      </c>
      <c r="B5172" s="3">
        <f>_xlfn.XLOOKUP(A5172,[3]!Table13456[No заказа],[3]!Table13456[Дата
отправки],"",0,1)</f>
        <v>45648</v>
      </c>
      <c r="C5172" s="3"/>
      <c r="D5172" s="3"/>
      <c r="F5172" s="5">
        <f>_xlfn.XLOOKUP(A5172,[3]!Table13456[No заказа],[3]!Table13456[Количество],"",0,1)</f>
        <v>1</v>
      </c>
      <c r="G5172" s="5">
        <f>_xlfn.XLOOKUP(A5172,[3]!Table13456[No заказа],[3]!Table13456[Цена],"",0,1)</f>
        <v>8955</v>
      </c>
      <c r="H5172" s="2" t="str">
        <f>M01_SETTINGS!$F$2</f>
        <v>KASPI</v>
      </c>
    </row>
    <row r="5173" spans="1:8" x14ac:dyDescent="0.35">
      <c r="A5173" s="2">
        <v>468234823</v>
      </c>
      <c r="B5173" s="3">
        <f>_xlfn.XLOOKUP(A5173,[3]!Table13456[No заказа],[3]!Table13456[Дата
отправки],"",0,1)</f>
        <v>45648</v>
      </c>
      <c r="C5173" s="3"/>
      <c r="D5173" s="3"/>
      <c r="F5173" s="5">
        <f>_xlfn.XLOOKUP(A5173,[3]!Table13456[No заказа],[3]!Table13456[Количество],"",0,1)</f>
        <v>1</v>
      </c>
      <c r="G5173" s="5">
        <f>_xlfn.XLOOKUP(A5173,[3]!Table13456[No заказа],[3]!Table13456[Цена],"",0,1)</f>
        <v>8902</v>
      </c>
      <c r="H5173" s="2" t="str">
        <f>M01_SETTINGS!$F$2</f>
        <v>KASPI</v>
      </c>
    </row>
    <row r="5174" spans="1:8" x14ac:dyDescent="0.35">
      <c r="A5174" s="2">
        <v>467996936</v>
      </c>
      <c r="B5174" s="3">
        <f>_xlfn.XLOOKUP(A5174,[3]!Table13456[No заказа],[3]!Table13456[Дата
отправки],"",0,1)</f>
        <v>45648</v>
      </c>
      <c r="C5174" s="3"/>
      <c r="D5174" s="3"/>
      <c r="F5174" s="5">
        <f>_xlfn.XLOOKUP(A5174,[3]!Table13456[No заказа],[3]!Table13456[Количество],"",0,1)</f>
        <v>1</v>
      </c>
      <c r="G5174" s="5">
        <f>_xlfn.XLOOKUP(A5174,[3]!Table13456[No заказа],[3]!Table13456[Цена],"",0,1)</f>
        <v>8668</v>
      </c>
      <c r="H5174" s="2" t="str">
        <f>M01_SETTINGS!$F$2</f>
        <v>KASPI</v>
      </c>
    </row>
    <row r="5175" spans="1:8" x14ac:dyDescent="0.35">
      <c r="A5175" s="2">
        <v>467791435</v>
      </c>
      <c r="B5175" s="3">
        <f>_xlfn.XLOOKUP(A5175,[3]!Table13456[No заказа],[3]!Table13456[Дата
отправки],"",0,1)</f>
        <v>45647</v>
      </c>
      <c r="C5175" s="3"/>
      <c r="D5175" s="3"/>
      <c r="F5175" s="5">
        <f>_xlfn.XLOOKUP(A5175,[3]!Table13456[No заказа],[3]!Table13456[Количество],"",0,1)</f>
        <v>1</v>
      </c>
      <c r="G5175" s="5">
        <f>_xlfn.XLOOKUP(A5175,[3]!Table13456[No заказа],[3]!Table13456[Цена],"",0,1)</f>
        <v>7490</v>
      </c>
      <c r="H5175" s="2" t="str">
        <f>M01_SETTINGS!$F$2</f>
        <v>KASPI</v>
      </c>
    </row>
    <row r="5176" spans="1:8" x14ac:dyDescent="0.35">
      <c r="A5176" s="2">
        <v>467436613</v>
      </c>
      <c r="B5176" s="3">
        <f>_xlfn.XLOOKUP(A5176,[3]!Table13456[No заказа],[3]!Table13456[Дата
отправки],"",0,1)</f>
        <v>45647</v>
      </c>
      <c r="C5176" s="3"/>
      <c r="D5176" s="3"/>
      <c r="F5176" s="5">
        <f>_xlfn.XLOOKUP(A5176,[3]!Table13456[No заказа],[3]!Table13456[Количество],"",0,1)</f>
        <v>1</v>
      </c>
      <c r="G5176" s="5">
        <f>_xlfn.XLOOKUP(A5176,[3]!Table13456[No заказа],[3]!Table13456[Цена],"",0,1)</f>
        <v>9496</v>
      </c>
      <c r="H5176" s="2" t="str">
        <f>M01_SETTINGS!$F$2</f>
        <v>KASPI</v>
      </c>
    </row>
    <row r="5177" spans="1:8" x14ac:dyDescent="0.35">
      <c r="A5177" s="2">
        <v>467575298</v>
      </c>
      <c r="B5177" s="3">
        <f>_xlfn.XLOOKUP(A5177,[3]!Table13456[No заказа],[3]!Table13456[Дата
отправки],"",0,1)</f>
        <v>45647</v>
      </c>
      <c r="C5177" s="3"/>
      <c r="D5177" s="3"/>
      <c r="F5177" s="5">
        <f>_xlfn.XLOOKUP(A5177,[3]!Table13456[No заказа],[3]!Table13456[Количество],"",0,1)</f>
        <v>1</v>
      </c>
      <c r="G5177" s="5">
        <f>_xlfn.XLOOKUP(A5177,[3]!Table13456[No заказа],[3]!Table13456[Цена],"",0,1)</f>
        <v>8490</v>
      </c>
      <c r="H5177" s="2" t="str">
        <f>M01_SETTINGS!$F$2</f>
        <v>KASPI</v>
      </c>
    </row>
    <row r="5178" spans="1:8" x14ac:dyDescent="0.35">
      <c r="A5178" s="2">
        <v>467221001</v>
      </c>
      <c r="B5178" s="3">
        <f>_xlfn.XLOOKUP(A5178,[3]!Table13456[No заказа],[3]!Table13456[Дата
отправки],"",0,1)</f>
        <v>45647</v>
      </c>
      <c r="C5178" s="3"/>
      <c r="D5178" s="3"/>
      <c r="F5178" s="5">
        <f>_xlfn.XLOOKUP(A5178,[3]!Table13456[No заказа],[3]!Table13456[Количество],"",0,1)</f>
        <v>1</v>
      </c>
      <c r="G5178" s="5">
        <f>_xlfn.XLOOKUP(A5178,[3]!Table13456[No заказа],[3]!Table13456[Цена],"",0,1)</f>
        <v>8490</v>
      </c>
      <c r="H5178" s="2" t="str">
        <f>M01_SETTINGS!$F$2</f>
        <v>KASPI</v>
      </c>
    </row>
    <row r="5179" spans="1:8" x14ac:dyDescent="0.35">
      <c r="A5179" s="2">
        <v>467645767</v>
      </c>
      <c r="B5179" s="3">
        <f>_xlfn.XLOOKUP(A5179,[3]!Table13456[No заказа],[3]!Table13456[Дата
отправки],"",0,1)</f>
        <v>45647</v>
      </c>
      <c r="C5179" s="3"/>
      <c r="D5179" s="3"/>
      <c r="F5179" s="5">
        <f>_xlfn.XLOOKUP(A5179,[3]!Table13456[No заказа],[3]!Table13456[Количество],"",0,1)</f>
        <v>1</v>
      </c>
      <c r="G5179" s="5">
        <f>_xlfn.XLOOKUP(A5179,[3]!Table13456[No заказа],[3]!Table13456[Цена],"",0,1)</f>
        <v>8430</v>
      </c>
      <c r="H5179" s="2" t="str">
        <f>M01_SETTINGS!$F$2</f>
        <v>KASPI</v>
      </c>
    </row>
    <row r="5180" spans="1:8" x14ac:dyDescent="0.35">
      <c r="A5180" s="2">
        <v>467381480</v>
      </c>
      <c r="B5180" s="3">
        <f>_xlfn.XLOOKUP(A5180,[3]!Table13456[No заказа],[3]!Table13456[Дата
отправки],"",0,1)</f>
        <v>45647</v>
      </c>
      <c r="C5180" s="3"/>
      <c r="D5180" s="3"/>
      <c r="F5180" s="5">
        <f>_xlfn.XLOOKUP(A5180,[3]!Table13456[No заказа],[3]!Table13456[Количество],"",0,1)</f>
        <v>1</v>
      </c>
      <c r="G5180" s="5">
        <f>_xlfn.XLOOKUP(A5180,[3]!Table13456[No заказа],[3]!Table13456[Цена],"",0,1)</f>
        <v>8430</v>
      </c>
      <c r="H5180" s="2" t="str">
        <f>M01_SETTINGS!$F$2</f>
        <v>KASPI</v>
      </c>
    </row>
    <row r="5181" spans="1:8" x14ac:dyDescent="0.35">
      <c r="A5181" s="2">
        <v>467314762</v>
      </c>
      <c r="B5181" s="3">
        <f>_xlfn.XLOOKUP(A5181,[3]!Table13456[No заказа],[3]!Table13456[Дата
отправки],"",0,1)</f>
        <v>45647</v>
      </c>
      <c r="C5181" s="3"/>
      <c r="D5181" s="3"/>
      <c r="F5181" s="5">
        <f>_xlfn.XLOOKUP(A5181,[3]!Table13456[No заказа],[3]!Table13456[Количество],"",0,1)</f>
        <v>1</v>
      </c>
      <c r="G5181" s="5">
        <f>_xlfn.XLOOKUP(A5181,[3]!Table13456[No заказа],[3]!Table13456[Цена],"",0,1)</f>
        <v>8430</v>
      </c>
      <c r="H5181" s="2" t="str">
        <f>M01_SETTINGS!$F$2</f>
        <v>KASPI</v>
      </c>
    </row>
    <row r="5182" spans="1:8" x14ac:dyDescent="0.35">
      <c r="A5182" s="2">
        <v>467255939</v>
      </c>
      <c r="B5182" s="3">
        <f>_xlfn.XLOOKUP(A5182,[3]!Table13456[No заказа],[3]!Table13456[Дата
отправки],"",0,1)</f>
        <v>45647</v>
      </c>
      <c r="C5182" s="3"/>
      <c r="D5182" s="3"/>
      <c r="F5182" s="5">
        <f>_xlfn.XLOOKUP(A5182,[3]!Table13456[No заказа],[3]!Table13456[Количество],"",0,1)</f>
        <v>1</v>
      </c>
      <c r="G5182" s="5">
        <f>_xlfn.XLOOKUP(A5182,[3]!Table13456[No заказа],[3]!Table13456[Цена],"",0,1)</f>
        <v>9000</v>
      </c>
      <c r="H5182" s="2" t="str">
        <f>M01_SETTINGS!$F$2</f>
        <v>KASPI</v>
      </c>
    </row>
    <row r="5183" spans="1:8" x14ac:dyDescent="0.35">
      <c r="A5183" s="2">
        <v>467742674</v>
      </c>
      <c r="B5183" s="3">
        <f>_xlfn.XLOOKUP(A5183,[3]!Table13456[No заказа],[3]!Table13456[Дата
отправки],"",0,1)</f>
        <v>45647</v>
      </c>
      <c r="C5183" s="3"/>
      <c r="D5183" s="3"/>
      <c r="F5183" s="5">
        <f>_xlfn.XLOOKUP(A5183,[3]!Table13456[No заказа],[3]!Table13456[Количество],"",0,1)</f>
        <v>1</v>
      </c>
      <c r="G5183" s="5">
        <f>_xlfn.XLOOKUP(A5183,[3]!Table13456[No заказа],[3]!Table13456[Цена],"",0,1)</f>
        <v>8430</v>
      </c>
      <c r="H5183" s="2" t="str">
        <f>M01_SETTINGS!$F$2</f>
        <v>KASPI</v>
      </c>
    </row>
    <row r="5184" spans="1:8" x14ac:dyDescent="0.35">
      <c r="A5184" s="2">
        <v>467791346</v>
      </c>
      <c r="B5184" s="3">
        <f>_xlfn.XLOOKUP(A5184,[3]!Table13456[No заказа],[3]!Table13456[Дата
отправки],"",0,1)</f>
        <v>45647</v>
      </c>
      <c r="C5184" s="3"/>
      <c r="D5184" s="3"/>
      <c r="F5184" s="5">
        <f>_xlfn.XLOOKUP(A5184,[3]!Table13456[No заказа],[3]!Table13456[Количество],"",0,1)</f>
        <v>1</v>
      </c>
      <c r="G5184" s="5">
        <f>_xlfn.XLOOKUP(A5184,[3]!Table13456[No заказа],[3]!Table13456[Цена],"",0,1)</f>
        <v>8430</v>
      </c>
      <c r="H5184" s="2" t="str">
        <f>M01_SETTINGS!$F$2</f>
        <v>KASPI</v>
      </c>
    </row>
    <row r="5185" spans="1:8" x14ac:dyDescent="0.35">
      <c r="A5185" s="2" t="str">
        <v>467410383-1</v>
      </c>
      <c r="B5185" s="3">
        <f>_xlfn.XLOOKUP(A5185,[3]!Table13456[No заказа],[3]!Table13456[Дата
отправки],"",0,1)</f>
        <v>45647</v>
      </c>
      <c r="C5185" s="3"/>
      <c r="D5185" s="3"/>
      <c r="F5185" s="5">
        <f>_xlfn.XLOOKUP(A5185,[3]!Table13456[No заказа],[3]!Table13456[Количество],"",0,1)</f>
        <v>1</v>
      </c>
      <c r="G5185" s="5">
        <f>_xlfn.XLOOKUP(A5185,[3]!Table13456[No заказа],[3]!Table13456[Цена],"",0,1)</f>
        <v>17949</v>
      </c>
      <c r="H5185" s="2" t="str">
        <f>M01_SETTINGS!$F$2</f>
        <v>KASPI</v>
      </c>
    </row>
    <row r="5186" spans="1:8" x14ac:dyDescent="0.35">
      <c r="A5186" s="2">
        <v>467440744</v>
      </c>
      <c r="B5186" s="3">
        <f>_xlfn.XLOOKUP(A5186,[3]!Table13456[No заказа],[3]!Table13456[Дата
отправки],"",0,1)</f>
        <v>45647</v>
      </c>
      <c r="C5186" s="3"/>
      <c r="D5186" s="3"/>
      <c r="F5186" s="5">
        <f>_xlfn.XLOOKUP(A5186,[3]!Table13456[No заказа],[3]!Table13456[Количество],"",0,1)</f>
        <v>1</v>
      </c>
      <c r="G5186" s="5">
        <f>_xlfn.XLOOKUP(A5186,[3]!Table13456[No заказа],[3]!Table13456[Цена],"",0,1)</f>
        <v>8720</v>
      </c>
      <c r="H5186" s="2" t="str">
        <f>M01_SETTINGS!$F$2</f>
        <v>KASPI</v>
      </c>
    </row>
    <row r="5187" spans="1:8" x14ac:dyDescent="0.35">
      <c r="A5187" s="2">
        <v>467447051</v>
      </c>
      <c r="B5187" s="3">
        <f>_xlfn.XLOOKUP(A5187,[3]!Table13456[No заказа],[3]!Table13456[Дата
отправки],"",0,1)</f>
        <v>45647</v>
      </c>
      <c r="C5187" s="3"/>
      <c r="D5187" s="3"/>
      <c r="F5187" s="5">
        <f>_xlfn.XLOOKUP(A5187,[3]!Table13456[No заказа],[3]!Table13456[Количество],"",0,1)</f>
        <v>1</v>
      </c>
      <c r="G5187" s="5">
        <f>_xlfn.XLOOKUP(A5187,[3]!Table13456[No заказа],[3]!Table13456[Цена],"",0,1)</f>
        <v>8720</v>
      </c>
      <c r="H5187" s="2" t="str">
        <f>M01_SETTINGS!$F$2</f>
        <v>KASPI</v>
      </c>
    </row>
    <row r="5188" spans="1:8" x14ac:dyDescent="0.35">
      <c r="A5188" s="2">
        <v>467548770</v>
      </c>
      <c r="B5188" s="3">
        <f>_xlfn.XLOOKUP(A5188,[3]!Table13456[No заказа],[3]!Table13456[Дата
отправки],"",0,1)</f>
        <v>45647</v>
      </c>
      <c r="C5188" s="3"/>
      <c r="D5188" s="3"/>
      <c r="F5188" s="5">
        <f>_xlfn.XLOOKUP(A5188,[3]!Table13456[No заказа],[3]!Table13456[Количество],"",0,1)</f>
        <v>1</v>
      </c>
      <c r="G5188" s="5">
        <f>_xlfn.XLOOKUP(A5188,[3]!Table13456[No заказа],[3]!Table13456[Цена],"",0,1)</f>
        <v>9497</v>
      </c>
      <c r="H5188" s="2" t="str">
        <f>M01_SETTINGS!$F$2</f>
        <v>KASPI</v>
      </c>
    </row>
    <row r="5189" spans="1:8" x14ac:dyDescent="0.35">
      <c r="A5189" s="2">
        <v>467652053</v>
      </c>
      <c r="B5189" s="3">
        <f>_xlfn.XLOOKUP(A5189,[3]!Table13456[No заказа],[3]!Table13456[Дата
отправки],"",0,1)</f>
        <v>45647</v>
      </c>
      <c r="C5189" s="3"/>
      <c r="D5189" s="3"/>
      <c r="F5189" s="5">
        <f>_xlfn.XLOOKUP(A5189,[3]!Table13456[No заказа],[3]!Table13456[Количество],"",0,1)</f>
        <v>1</v>
      </c>
      <c r="G5189" s="5">
        <f>_xlfn.XLOOKUP(A5189,[3]!Table13456[No заказа],[3]!Table13456[Цена],"",0,1)</f>
        <v>9000</v>
      </c>
      <c r="H5189" s="2" t="str">
        <f>M01_SETTINGS!$F$2</f>
        <v>KASPI</v>
      </c>
    </row>
    <row r="5190" spans="1:8" x14ac:dyDescent="0.35">
      <c r="A5190" s="2">
        <v>467374166</v>
      </c>
      <c r="B5190" s="3">
        <f>_xlfn.XLOOKUP(A5190,[3]!Table13456[No заказа],[3]!Table13456[Дата
отправки],"",0,1)</f>
        <v>45647</v>
      </c>
      <c r="C5190" s="3"/>
      <c r="D5190" s="3"/>
      <c r="F5190" s="5">
        <f>_xlfn.XLOOKUP(A5190,[3]!Table13456[No заказа],[3]!Table13456[Количество],"",0,1)</f>
        <v>1</v>
      </c>
      <c r="G5190" s="5">
        <f>_xlfn.XLOOKUP(A5190,[3]!Table13456[No заказа],[3]!Table13456[Цена],"",0,1)</f>
        <v>8913</v>
      </c>
      <c r="H5190" s="2" t="str">
        <f>M01_SETTINGS!$F$2</f>
        <v>KASPI</v>
      </c>
    </row>
    <row r="5191" spans="1:8" x14ac:dyDescent="0.35">
      <c r="A5191" s="2">
        <v>467430443</v>
      </c>
      <c r="B5191" s="3">
        <f>_xlfn.XLOOKUP(A5191,[3]!Table13456[No заказа],[3]!Table13456[Дата
отправки],"",0,1)</f>
        <v>45647</v>
      </c>
      <c r="C5191" s="3"/>
      <c r="D5191" s="3"/>
      <c r="F5191" s="5">
        <f>_xlfn.XLOOKUP(A5191,[3]!Table13456[No заказа],[3]!Table13456[Количество],"",0,1)</f>
        <v>1</v>
      </c>
      <c r="G5191" s="5">
        <f>_xlfn.XLOOKUP(A5191,[3]!Table13456[No заказа],[3]!Table13456[Цена],"",0,1)</f>
        <v>8430</v>
      </c>
      <c r="H5191" s="2" t="str">
        <f>M01_SETTINGS!$F$2</f>
        <v>KASPI</v>
      </c>
    </row>
    <row r="5192" spans="1:8" x14ac:dyDescent="0.35">
      <c r="A5192" s="2">
        <v>467258952</v>
      </c>
      <c r="B5192" s="3">
        <f>_xlfn.XLOOKUP(A5192,[3]!Table13456[No заказа],[3]!Table13456[Дата
отправки],"",0,1)</f>
        <v>45647</v>
      </c>
      <c r="C5192" s="3"/>
      <c r="D5192" s="3"/>
      <c r="F5192" s="5">
        <f>_xlfn.XLOOKUP(A5192,[3]!Table13456[No заказа],[3]!Table13456[Количество],"",0,1)</f>
        <v>1</v>
      </c>
      <c r="G5192" s="5">
        <f>_xlfn.XLOOKUP(A5192,[3]!Table13456[No заказа],[3]!Table13456[Цена],"",0,1)</f>
        <v>8430</v>
      </c>
      <c r="H5192" s="2" t="str">
        <f>M01_SETTINGS!$F$2</f>
        <v>KASPI</v>
      </c>
    </row>
    <row r="5193" spans="1:8" x14ac:dyDescent="0.35">
      <c r="A5193" s="2">
        <v>467433947</v>
      </c>
      <c r="B5193" s="3">
        <f>_xlfn.XLOOKUP(A5193,[3]!Table13456[No заказа],[3]!Table13456[Дата
отправки],"",0,1)</f>
        <v>45647</v>
      </c>
      <c r="C5193" s="3"/>
      <c r="D5193" s="3"/>
      <c r="F5193" s="5">
        <f>_xlfn.XLOOKUP(A5193,[3]!Table13456[No заказа],[3]!Table13456[Количество],"",0,1)</f>
        <v>1</v>
      </c>
      <c r="G5193" s="5">
        <f>_xlfn.XLOOKUP(A5193,[3]!Table13456[No заказа],[3]!Table13456[Цена],"",0,1)</f>
        <v>8430</v>
      </c>
      <c r="H5193" s="2" t="str">
        <f>M01_SETTINGS!$F$2</f>
        <v>KASPI</v>
      </c>
    </row>
    <row r="5194" spans="1:8" x14ac:dyDescent="0.35">
      <c r="A5194" s="2">
        <v>467507914</v>
      </c>
      <c r="B5194" s="3">
        <f>_xlfn.XLOOKUP(A5194,[3]!Table13456[No заказа],[3]!Table13456[Дата
отправки],"",0,1)</f>
        <v>45647</v>
      </c>
      <c r="C5194" s="3"/>
      <c r="D5194" s="3"/>
      <c r="F5194" s="5">
        <f>_xlfn.XLOOKUP(A5194,[3]!Table13456[No заказа],[3]!Table13456[Количество],"",0,1)</f>
        <v>1</v>
      </c>
      <c r="G5194" s="5">
        <f>_xlfn.XLOOKUP(A5194,[3]!Table13456[No заказа],[3]!Table13456[Цена],"",0,1)</f>
        <v>8490</v>
      </c>
      <c r="H5194" s="2" t="str">
        <f>M01_SETTINGS!$F$2</f>
        <v>KASPI</v>
      </c>
    </row>
    <row r="5195" spans="1:8" x14ac:dyDescent="0.35">
      <c r="A5195" s="2">
        <v>467541051</v>
      </c>
      <c r="B5195" s="3">
        <f>_xlfn.XLOOKUP(A5195,[3]!Table13456[No заказа],[3]!Table13456[Дата
отправки],"",0,1)</f>
        <v>45647</v>
      </c>
      <c r="C5195" s="3"/>
      <c r="D5195" s="3"/>
      <c r="F5195" s="5">
        <f>_xlfn.XLOOKUP(A5195,[3]!Table13456[No заказа],[3]!Table13456[Количество],"",0,1)</f>
        <v>1</v>
      </c>
      <c r="G5195" s="5">
        <f>_xlfn.XLOOKUP(A5195,[3]!Table13456[No заказа],[3]!Table13456[Цена],"",0,1)</f>
        <v>9000</v>
      </c>
      <c r="H5195" s="2" t="str">
        <f>M01_SETTINGS!$F$2</f>
        <v>KASPI</v>
      </c>
    </row>
    <row r="5196" spans="1:8" x14ac:dyDescent="0.35">
      <c r="A5196" s="2">
        <v>467565803</v>
      </c>
      <c r="B5196" s="3">
        <f>_xlfn.XLOOKUP(A5196,[3]!Table13456[No заказа],[3]!Table13456[Дата
отправки],"",0,1)</f>
        <v>45647</v>
      </c>
      <c r="C5196" s="3"/>
      <c r="D5196" s="3"/>
      <c r="F5196" s="5">
        <f>_xlfn.XLOOKUP(A5196,[3]!Table13456[No заказа],[3]!Table13456[Количество],"",0,1)</f>
        <v>1</v>
      </c>
      <c r="G5196" s="5">
        <f>_xlfn.XLOOKUP(A5196,[3]!Table13456[No заказа],[3]!Table13456[Цена],"",0,1)</f>
        <v>8905</v>
      </c>
      <c r="H5196" s="2" t="str">
        <f>M01_SETTINGS!$F$2</f>
        <v>KASPI</v>
      </c>
    </row>
    <row r="5197" spans="1:8" x14ac:dyDescent="0.35">
      <c r="A5197" s="2">
        <v>467805704</v>
      </c>
      <c r="B5197" s="3">
        <f>_xlfn.XLOOKUP(A5197,[3]!Table13456[No заказа],[3]!Table13456[Дата
отправки],"",0,1)</f>
        <v>45647</v>
      </c>
      <c r="C5197" s="3"/>
      <c r="D5197" s="3"/>
      <c r="F5197" s="5">
        <f>_xlfn.XLOOKUP(A5197,[3]!Table13456[No заказа],[3]!Table13456[Количество],"",0,1)</f>
        <v>1</v>
      </c>
      <c r="G5197" s="5">
        <f>_xlfn.XLOOKUP(A5197,[3]!Table13456[No заказа],[3]!Table13456[Цена],"",0,1)</f>
        <v>8900</v>
      </c>
      <c r="H5197" s="2" t="str">
        <f>M01_SETTINGS!$F$2</f>
        <v>KASPI</v>
      </c>
    </row>
    <row r="5198" spans="1:8" x14ac:dyDescent="0.35">
      <c r="A5198" s="2">
        <v>467197820</v>
      </c>
      <c r="B5198" s="3">
        <f>_xlfn.XLOOKUP(A5198,[3]!Table13456[No заказа],[3]!Table13456[Дата
отправки],"",0,1)</f>
        <v>45647</v>
      </c>
      <c r="C5198" s="3"/>
      <c r="D5198" s="3"/>
      <c r="F5198" s="5">
        <f>_xlfn.XLOOKUP(A5198,[3]!Table13456[No заказа],[3]!Table13456[Количество],"",0,1)</f>
        <v>1</v>
      </c>
      <c r="G5198" s="5">
        <f>_xlfn.XLOOKUP(A5198,[3]!Table13456[No заказа],[3]!Table13456[Цена],"",0,1)</f>
        <v>9000</v>
      </c>
      <c r="H5198" s="2" t="str">
        <f>M01_SETTINGS!$F$2</f>
        <v>KASPI</v>
      </c>
    </row>
    <row r="5199" spans="1:8" x14ac:dyDescent="0.35">
      <c r="A5199" s="2" t="str">
        <v>467410383-2</v>
      </c>
      <c r="B5199" s="3">
        <f>_xlfn.XLOOKUP(A5199,[3]!Table13456[No заказа],[3]!Table13456[Дата
отправки],"",0,1)</f>
        <v>45647</v>
      </c>
      <c r="C5199" s="3"/>
      <c r="D5199" s="3"/>
      <c r="F5199" s="5">
        <f>_xlfn.XLOOKUP(A5199,[3]!Table13456[No заказа],[3]!Table13456[Количество],"",0,1)</f>
        <v>1</v>
      </c>
      <c r="G5199" s="5">
        <f>_xlfn.XLOOKUP(A5199,[3]!Table13456[No заказа],[3]!Table13456[Цена],"",0,1)</f>
        <v>17949</v>
      </c>
      <c r="H5199" s="2" t="str">
        <f>M01_SETTINGS!$F$2</f>
        <v>KASPI</v>
      </c>
    </row>
    <row r="5200" spans="1:8" x14ac:dyDescent="0.35">
      <c r="A5200" s="2">
        <v>467249018</v>
      </c>
      <c r="B5200" s="3">
        <f>_xlfn.XLOOKUP(A5200,[3]!Table13456[No заказа],[3]!Table13456[Дата
отправки],"",0,1)</f>
        <v>45647</v>
      </c>
      <c r="C5200" s="3"/>
      <c r="D5200" s="3"/>
      <c r="F5200" s="5">
        <f>_xlfn.XLOOKUP(A5200,[3]!Table13456[No заказа],[3]!Table13456[Количество],"",0,1)</f>
        <v>1</v>
      </c>
      <c r="G5200" s="5">
        <f>_xlfn.XLOOKUP(A5200,[3]!Table13456[No заказа],[3]!Table13456[Цена],"",0,1)</f>
        <v>8990</v>
      </c>
      <c r="H5200" s="2" t="str">
        <f>M01_SETTINGS!$F$2</f>
        <v>KASPI</v>
      </c>
    </row>
    <row r="5201" spans="1:8" x14ac:dyDescent="0.35">
      <c r="A5201" s="2">
        <v>467488722</v>
      </c>
      <c r="B5201" s="3">
        <f>_xlfn.XLOOKUP(A5201,[3]!Table13456[No заказа],[3]!Table13456[Дата
отправки],"",0,1)</f>
        <v>45647</v>
      </c>
      <c r="C5201" s="3"/>
      <c r="D5201" s="3"/>
      <c r="F5201" s="5">
        <f>_xlfn.XLOOKUP(A5201,[3]!Table13456[No заказа],[3]!Table13456[Количество],"",0,1)</f>
        <v>1</v>
      </c>
      <c r="G5201" s="5">
        <f>_xlfn.XLOOKUP(A5201,[3]!Table13456[No заказа],[3]!Table13456[Цена],"",0,1)</f>
        <v>8982</v>
      </c>
      <c r="H5201" s="2" t="str">
        <f>M01_SETTINGS!$F$2</f>
        <v>KASPI</v>
      </c>
    </row>
    <row r="5202" spans="1:8" x14ac:dyDescent="0.35">
      <c r="A5202" s="2">
        <v>467625371</v>
      </c>
      <c r="B5202" s="3">
        <f>_xlfn.XLOOKUP(A5202,[3]!Table13456[No заказа],[3]!Table13456[Дата
отправки],"",0,1)</f>
        <v>45647</v>
      </c>
      <c r="C5202" s="3"/>
      <c r="D5202" s="3"/>
      <c r="F5202" s="5">
        <f>_xlfn.XLOOKUP(A5202,[3]!Table13456[No заказа],[3]!Table13456[Количество],"",0,1)</f>
        <v>1</v>
      </c>
      <c r="G5202" s="5">
        <f>_xlfn.XLOOKUP(A5202,[3]!Table13456[No заказа],[3]!Table13456[Цена],"",0,1)</f>
        <v>8430</v>
      </c>
      <c r="H5202" s="2" t="str">
        <f>M01_SETTINGS!$F$2</f>
        <v>KASPI</v>
      </c>
    </row>
    <row r="5203" spans="1:8" x14ac:dyDescent="0.35">
      <c r="A5203" s="2">
        <v>467187541</v>
      </c>
      <c r="B5203" s="3">
        <f>_xlfn.XLOOKUP(A5203,[3]!Table13456[No заказа],[3]!Table13456[Дата
отправки],"",0,1)</f>
        <v>45647</v>
      </c>
      <c r="C5203" s="3"/>
      <c r="D5203" s="3"/>
      <c r="F5203" s="5">
        <f>_xlfn.XLOOKUP(A5203,[3]!Table13456[No заказа],[3]!Table13456[Количество],"",0,1)</f>
        <v>1</v>
      </c>
      <c r="G5203" s="5">
        <f>_xlfn.XLOOKUP(A5203,[3]!Table13456[No заказа],[3]!Table13456[Цена],"",0,1)</f>
        <v>8990</v>
      </c>
      <c r="H5203" s="2" t="str">
        <f>M01_SETTINGS!$F$2</f>
        <v>KASPI</v>
      </c>
    </row>
    <row r="5204" spans="1:8" x14ac:dyDescent="0.35">
      <c r="A5204" s="2">
        <v>467202462</v>
      </c>
      <c r="B5204" s="3">
        <f>_xlfn.XLOOKUP(A5204,[3]!Table13456[No заказа],[3]!Table13456[Дата
отправки],"",0,1)</f>
        <v>45647</v>
      </c>
      <c r="C5204" s="3"/>
      <c r="D5204" s="3"/>
      <c r="F5204" s="5">
        <f>_xlfn.XLOOKUP(A5204,[3]!Table13456[No заказа],[3]!Table13456[Количество],"",0,1)</f>
        <v>1</v>
      </c>
      <c r="G5204" s="5">
        <f>_xlfn.XLOOKUP(A5204,[3]!Table13456[No заказа],[3]!Table13456[Цена],"",0,1)</f>
        <v>8988</v>
      </c>
      <c r="H5204" s="2" t="str">
        <f>M01_SETTINGS!$F$2</f>
        <v>KASPI</v>
      </c>
    </row>
    <row r="5205" spans="1:8" x14ac:dyDescent="0.35">
      <c r="A5205" s="2">
        <v>467369621</v>
      </c>
      <c r="B5205" s="3">
        <f>_xlfn.XLOOKUP(A5205,[3]!Table13456[No заказа],[3]!Table13456[Дата
отправки],"",0,1)</f>
        <v>45647</v>
      </c>
      <c r="C5205" s="3"/>
      <c r="D5205" s="3"/>
      <c r="F5205" s="5">
        <f>_xlfn.XLOOKUP(A5205,[3]!Table13456[No заказа],[3]!Table13456[Количество],"",0,1)</f>
        <v>1</v>
      </c>
      <c r="G5205" s="5">
        <f>_xlfn.XLOOKUP(A5205,[3]!Table13456[No заказа],[3]!Table13456[Цена],"",0,1)</f>
        <v>8988</v>
      </c>
      <c r="H5205" s="2" t="str">
        <f>M01_SETTINGS!$F$2</f>
        <v>KASPI</v>
      </c>
    </row>
    <row r="5206" spans="1:8" x14ac:dyDescent="0.35">
      <c r="A5206" s="2">
        <v>467470194</v>
      </c>
      <c r="B5206" s="3">
        <f>_xlfn.XLOOKUP(A5206,[3]!Table13456[No заказа],[3]!Table13456[Дата
отправки],"",0,1)</f>
        <v>45647</v>
      </c>
      <c r="C5206" s="3"/>
      <c r="D5206" s="3"/>
      <c r="F5206" s="5">
        <f>_xlfn.XLOOKUP(A5206,[3]!Table13456[No заказа],[3]!Table13456[Количество],"",0,1)</f>
        <v>1</v>
      </c>
      <c r="G5206" s="5">
        <f>_xlfn.XLOOKUP(A5206,[3]!Table13456[No заказа],[3]!Table13456[Цена],"",0,1)</f>
        <v>8430</v>
      </c>
      <c r="H5206" s="2" t="str">
        <f>M01_SETTINGS!$F$2</f>
        <v>KASPI</v>
      </c>
    </row>
    <row r="5207" spans="1:8" x14ac:dyDescent="0.35">
      <c r="A5207" s="2">
        <v>467339777</v>
      </c>
      <c r="B5207" s="3">
        <f>_xlfn.XLOOKUP(A5207,[3]!Table13456[No заказа],[3]!Table13456[Дата
отправки],"",0,1)</f>
        <v>45647</v>
      </c>
      <c r="C5207" s="3"/>
      <c r="D5207" s="3"/>
      <c r="F5207" s="5">
        <f>_xlfn.XLOOKUP(A5207,[3]!Table13456[No заказа],[3]!Table13456[Количество],"",0,1)</f>
        <v>1</v>
      </c>
      <c r="G5207" s="5">
        <f>_xlfn.XLOOKUP(A5207,[3]!Table13456[No заказа],[3]!Table13456[Цена],"",0,1)</f>
        <v>17990</v>
      </c>
      <c r="H5207" s="2" t="str">
        <f>M01_SETTINGS!$F$2</f>
        <v>KASPI</v>
      </c>
    </row>
    <row r="5208" spans="1:8" x14ac:dyDescent="0.35">
      <c r="A5208" s="2">
        <v>467697518</v>
      </c>
      <c r="B5208" s="3">
        <f>_xlfn.XLOOKUP(A5208,[3]!Table13456[No заказа],[3]!Table13456[Дата
отправки],"",0,1)</f>
        <v>45647</v>
      </c>
      <c r="C5208" s="3"/>
      <c r="D5208" s="3"/>
      <c r="F5208" s="5">
        <f>_xlfn.XLOOKUP(A5208,[3]!Table13456[No заказа],[3]!Table13456[Количество],"",0,1)</f>
        <v>1</v>
      </c>
      <c r="G5208" s="5">
        <f>_xlfn.XLOOKUP(A5208,[3]!Table13456[No заказа],[3]!Table13456[Цена],"",0,1)</f>
        <v>17990</v>
      </c>
      <c r="H5208" s="2" t="str">
        <f>M01_SETTINGS!$F$2</f>
        <v>KASPI</v>
      </c>
    </row>
    <row r="5209" spans="1:8" x14ac:dyDescent="0.35">
      <c r="A5209" s="2">
        <v>467496258</v>
      </c>
      <c r="B5209" s="3">
        <f>_xlfn.XLOOKUP(A5209,[3]!Table13456[No заказа],[3]!Table13456[Дата
отправки],"",0,1)</f>
        <v>45647</v>
      </c>
      <c r="C5209" s="3"/>
      <c r="D5209" s="3"/>
      <c r="F5209" s="5">
        <f>_xlfn.XLOOKUP(A5209,[3]!Table13456[No заказа],[3]!Table13456[Количество],"",0,1)</f>
        <v>1</v>
      </c>
      <c r="G5209" s="5">
        <f>_xlfn.XLOOKUP(A5209,[3]!Table13456[No заказа],[3]!Table13456[Цена],"",0,1)</f>
        <v>17990</v>
      </c>
      <c r="H5209" s="2" t="str">
        <f>M01_SETTINGS!$F$2</f>
        <v>KASPI</v>
      </c>
    </row>
    <row r="5210" spans="1:8" x14ac:dyDescent="0.35">
      <c r="A5210" s="2">
        <v>467585622</v>
      </c>
      <c r="B5210" s="3">
        <f>_xlfn.XLOOKUP(A5210,[3]!Table13456[No заказа],[3]!Table13456[Дата
отправки],"",0,1)</f>
        <v>45647</v>
      </c>
      <c r="C5210" s="3"/>
      <c r="D5210" s="3"/>
      <c r="F5210" s="5">
        <f>_xlfn.XLOOKUP(A5210,[3]!Table13456[No заказа],[3]!Table13456[Количество],"",0,1)</f>
        <v>1</v>
      </c>
      <c r="G5210" s="5">
        <f>_xlfn.XLOOKUP(A5210,[3]!Table13456[No заказа],[3]!Table13456[Цена],"",0,1)</f>
        <v>17990</v>
      </c>
      <c r="H5210" s="2" t="str">
        <f>M01_SETTINGS!$F$2</f>
        <v>KASPI</v>
      </c>
    </row>
    <row r="5211" spans="1:8" x14ac:dyDescent="0.35">
      <c r="A5211" s="2">
        <v>467670834</v>
      </c>
      <c r="B5211" s="3">
        <f>_xlfn.XLOOKUP(A5211,[3]!Table13456[No заказа],[3]!Table13456[Дата
отправки],"",0,1)</f>
        <v>45647</v>
      </c>
      <c r="C5211" s="3"/>
      <c r="D5211" s="3"/>
      <c r="F5211" s="5">
        <f>_xlfn.XLOOKUP(A5211,[3]!Table13456[No заказа],[3]!Table13456[Количество],"",0,1)</f>
        <v>1</v>
      </c>
      <c r="G5211" s="5">
        <f>_xlfn.XLOOKUP(A5211,[3]!Table13456[No заказа],[3]!Table13456[Цена],"",0,1)</f>
        <v>17990</v>
      </c>
      <c r="H5211" s="2" t="str">
        <f>M01_SETTINGS!$F$2</f>
        <v>KASPI</v>
      </c>
    </row>
    <row r="5212" spans="1:8" x14ac:dyDescent="0.35">
      <c r="A5212" s="2" t="str">
        <v>467352379-1</v>
      </c>
      <c r="B5212" s="3">
        <f>_xlfn.XLOOKUP(A5212,[3]!Table13456[No заказа],[3]!Table13456[Дата
отправки],"",0,1)</f>
        <v>45647</v>
      </c>
      <c r="C5212" s="3"/>
      <c r="D5212" s="3"/>
      <c r="F5212" s="5">
        <f>_xlfn.XLOOKUP(A5212,[3]!Table13456[No заказа],[3]!Table13456[Количество],"",0,1)</f>
        <v>2</v>
      </c>
      <c r="G5212" s="5">
        <f>_xlfn.XLOOKUP(A5212,[3]!Table13456[No заказа],[3]!Table13456[Цена],"",0,1)</f>
        <v>7490</v>
      </c>
      <c r="H5212" s="2" t="str">
        <f>M01_SETTINGS!$F$2</f>
        <v>KASPI</v>
      </c>
    </row>
    <row r="5213" spans="1:8" x14ac:dyDescent="0.35">
      <c r="A5213" s="2" t="str">
        <v>467352379-2</v>
      </c>
      <c r="B5213" s="3">
        <f>_xlfn.XLOOKUP(A5213,[3]!Table13456[No заказа],[3]!Table13456[Дата
отправки],"",0,1)</f>
        <v>45647</v>
      </c>
      <c r="C5213" s="3"/>
      <c r="D5213" s="3"/>
      <c r="F5213" s="5">
        <f>_xlfn.XLOOKUP(A5213,[3]!Table13456[No заказа],[3]!Table13456[Количество],"",0,1)</f>
        <v>2</v>
      </c>
      <c r="G5213" s="5">
        <f>_xlfn.XLOOKUP(A5213,[3]!Table13456[No заказа],[3]!Table13456[Цена],"",0,1)</f>
        <v>7490</v>
      </c>
      <c r="H5213" s="2" t="str">
        <f>M01_SETTINGS!$F$2</f>
        <v>KASPI</v>
      </c>
    </row>
    <row r="5214" spans="1:8" x14ac:dyDescent="0.35">
      <c r="A5214" s="2">
        <v>467435866</v>
      </c>
      <c r="B5214" s="3">
        <f>_xlfn.XLOOKUP(A5214,[3]!Table13456[No заказа],[3]!Table13456[Дата
отправки],"",0,1)</f>
        <v>45647</v>
      </c>
      <c r="C5214" s="3"/>
      <c r="D5214" s="3"/>
      <c r="F5214" s="5">
        <f>_xlfn.XLOOKUP(A5214,[3]!Table13456[No заказа],[3]!Table13456[Количество],"",0,1)</f>
        <v>1</v>
      </c>
      <c r="G5214" s="5">
        <f>_xlfn.XLOOKUP(A5214,[3]!Table13456[No заказа],[3]!Table13456[Цена],"",0,1)</f>
        <v>8906</v>
      </c>
      <c r="H5214" s="2" t="str">
        <f>M01_SETTINGS!$F$2</f>
        <v>KASPI</v>
      </c>
    </row>
    <row r="5215" spans="1:8" x14ac:dyDescent="0.35">
      <c r="A5215" s="2">
        <v>467619713</v>
      </c>
      <c r="B5215" s="3">
        <f>_xlfn.XLOOKUP(A5215,[3]!Table13456[No заказа],[3]!Table13456[Дата
отправки],"",0,1)</f>
        <v>45647</v>
      </c>
      <c r="C5215" s="3"/>
      <c r="D5215" s="3"/>
      <c r="F5215" s="5">
        <f>_xlfn.XLOOKUP(A5215,[3]!Table13456[No заказа],[3]!Table13456[Количество],"",0,1)</f>
        <v>1</v>
      </c>
      <c r="G5215" s="5">
        <f>_xlfn.XLOOKUP(A5215,[3]!Table13456[No заказа],[3]!Table13456[Цена],"",0,1)</f>
        <v>8899</v>
      </c>
      <c r="H5215" s="2" t="str">
        <f>M01_SETTINGS!$F$2</f>
        <v>KASPI</v>
      </c>
    </row>
    <row r="5216" spans="1:8" x14ac:dyDescent="0.35">
      <c r="A5216" s="2">
        <v>467385208</v>
      </c>
      <c r="B5216" s="3">
        <f>_xlfn.XLOOKUP(A5216,[3]!Table13456[No заказа],[3]!Table13456[Дата
отправки],"",0,1)</f>
        <v>45647</v>
      </c>
      <c r="C5216" s="3"/>
      <c r="D5216" s="3"/>
      <c r="F5216" s="5">
        <f>_xlfn.XLOOKUP(A5216,[3]!Table13456[No заказа],[3]!Table13456[Количество],"",0,1)</f>
        <v>1</v>
      </c>
      <c r="G5216" s="5">
        <f>_xlfn.XLOOKUP(A5216,[3]!Table13456[No заказа],[3]!Table13456[Цена],"",0,1)</f>
        <v>8430</v>
      </c>
      <c r="H5216" s="2" t="str">
        <f>M01_SETTINGS!$F$2</f>
        <v>KASPI</v>
      </c>
    </row>
    <row r="5217" spans="1:8" x14ac:dyDescent="0.35">
      <c r="A5217" s="2">
        <v>467504338</v>
      </c>
      <c r="B5217" s="3">
        <f>_xlfn.XLOOKUP(A5217,[3]!Table13456[No заказа],[3]!Table13456[Дата
отправки],"",0,1)</f>
        <v>45647</v>
      </c>
      <c r="C5217" s="3"/>
      <c r="D5217" s="3"/>
      <c r="F5217" s="5">
        <f>_xlfn.XLOOKUP(A5217,[3]!Table13456[No заказа],[3]!Table13456[Количество],"",0,1)</f>
        <v>1</v>
      </c>
      <c r="G5217" s="5">
        <f>_xlfn.XLOOKUP(A5217,[3]!Table13456[No заказа],[3]!Table13456[Цена],"",0,1)</f>
        <v>8430</v>
      </c>
      <c r="H5217" s="2" t="str">
        <f>M01_SETTINGS!$F$2</f>
        <v>KASPI</v>
      </c>
    </row>
    <row r="5218" spans="1:8" x14ac:dyDescent="0.35">
      <c r="A5218" s="2">
        <v>467637662</v>
      </c>
      <c r="B5218" s="3">
        <f>_xlfn.XLOOKUP(A5218,[3]!Table13456[No заказа],[3]!Table13456[Дата
отправки],"",0,1)</f>
        <v>45647</v>
      </c>
      <c r="C5218" s="3"/>
      <c r="D5218" s="3"/>
      <c r="F5218" s="5">
        <f>_xlfn.XLOOKUP(A5218,[3]!Table13456[No заказа],[3]!Table13456[Количество],"",0,1)</f>
        <v>1</v>
      </c>
      <c r="G5218" s="5">
        <f>_xlfn.XLOOKUP(A5218,[3]!Table13456[No заказа],[3]!Table13456[Цена],"",0,1)</f>
        <v>8430</v>
      </c>
      <c r="H5218" s="2" t="str">
        <f>M01_SETTINGS!$F$2</f>
        <v>KASPI</v>
      </c>
    </row>
    <row r="5219" spans="1:8" x14ac:dyDescent="0.35">
      <c r="A5219" s="2">
        <v>467171080</v>
      </c>
      <c r="B5219" s="3">
        <f>_xlfn.XLOOKUP(A5219,[3]!Table13456[No заказа],[3]!Table13456[Дата
отправки],"",0,1)</f>
        <v>45647</v>
      </c>
      <c r="C5219" s="3"/>
      <c r="D5219" s="3"/>
      <c r="F5219" s="5">
        <f>_xlfn.XLOOKUP(A5219,[3]!Table13456[No заказа],[3]!Table13456[Количество],"",0,1)</f>
        <v>1</v>
      </c>
      <c r="G5219" s="5">
        <f>_xlfn.XLOOKUP(A5219,[3]!Table13456[No заказа],[3]!Table13456[Цена],"",0,1)</f>
        <v>8430</v>
      </c>
      <c r="H5219" s="2" t="str">
        <f>M01_SETTINGS!$F$2</f>
        <v>KASPI</v>
      </c>
    </row>
    <row r="5220" spans="1:8" x14ac:dyDescent="0.35">
      <c r="A5220" s="2">
        <v>467223407</v>
      </c>
      <c r="B5220" s="3">
        <f>_xlfn.XLOOKUP(A5220,[3]!Table13456[No заказа],[3]!Table13456[Дата
отправки],"",0,1)</f>
        <v>45647</v>
      </c>
      <c r="C5220" s="3"/>
      <c r="D5220" s="3"/>
      <c r="F5220" s="5">
        <f>_xlfn.XLOOKUP(A5220,[3]!Table13456[No заказа],[3]!Table13456[Количество],"",0,1)</f>
        <v>1</v>
      </c>
      <c r="G5220" s="5">
        <f>_xlfn.XLOOKUP(A5220,[3]!Table13456[No заказа],[3]!Table13456[Цена],"",0,1)</f>
        <v>7490</v>
      </c>
      <c r="H5220" s="2" t="str">
        <f>M01_SETTINGS!$F$2</f>
        <v>KASPI</v>
      </c>
    </row>
    <row r="5221" spans="1:8" x14ac:dyDescent="0.35">
      <c r="A5221" s="2">
        <v>467257287</v>
      </c>
      <c r="B5221" s="3">
        <f>_xlfn.XLOOKUP(A5221,[3]!Table13456[No заказа],[3]!Table13456[Дата
отправки],"",0,1)</f>
        <v>45647</v>
      </c>
      <c r="C5221" s="3"/>
      <c r="D5221" s="3"/>
      <c r="F5221" s="5">
        <f>_xlfn.XLOOKUP(A5221,[3]!Table13456[No заказа],[3]!Table13456[Количество],"",0,1)</f>
        <v>1</v>
      </c>
      <c r="G5221" s="5">
        <f>_xlfn.XLOOKUP(A5221,[3]!Table13456[No заказа],[3]!Table13456[Цена],"",0,1)</f>
        <v>8690</v>
      </c>
      <c r="H5221" s="2" t="str">
        <f>M01_SETTINGS!$F$2</f>
        <v>KASPI</v>
      </c>
    </row>
    <row r="5222" spans="1:8" x14ac:dyDescent="0.35">
      <c r="A5222" s="2">
        <v>467808897</v>
      </c>
      <c r="B5222" s="3">
        <f>_xlfn.XLOOKUP(A5222,[3]!Table13456[No заказа],[3]!Table13456[Дата
отправки],"",0,1)</f>
        <v>45647</v>
      </c>
      <c r="C5222" s="3"/>
      <c r="D5222" s="3"/>
      <c r="F5222" s="5">
        <f>_xlfn.XLOOKUP(A5222,[3]!Table13456[No заказа],[3]!Table13456[Количество],"",0,1)</f>
        <v>1</v>
      </c>
      <c r="G5222" s="5">
        <f>_xlfn.XLOOKUP(A5222,[3]!Table13456[No заказа],[3]!Table13456[Цена],"",0,1)</f>
        <v>10000</v>
      </c>
      <c r="H5222" s="2" t="str">
        <f>M01_SETTINGS!$F$2</f>
        <v>KASPI</v>
      </c>
    </row>
    <row r="5223" spans="1:8" x14ac:dyDescent="0.35">
      <c r="A5223" s="2">
        <v>467612958</v>
      </c>
      <c r="B5223" s="3">
        <f>_xlfn.XLOOKUP(A5223,[3]!Table13456[No заказа],[3]!Table13456[Дата
отправки],"",0,1)</f>
        <v>45647</v>
      </c>
      <c r="C5223" s="3"/>
      <c r="D5223" s="3"/>
      <c r="F5223" s="5">
        <f>_xlfn.XLOOKUP(A5223,[3]!Table13456[No заказа],[3]!Table13456[Количество],"",0,1)</f>
        <v>1</v>
      </c>
      <c r="G5223" s="5">
        <f>_xlfn.XLOOKUP(A5223,[3]!Table13456[No заказа],[3]!Table13456[Цена],"",0,1)</f>
        <v>8668</v>
      </c>
      <c r="H5223" s="2" t="str">
        <f>M01_SETTINGS!$F$2</f>
        <v>KASPI</v>
      </c>
    </row>
    <row r="5224" spans="1:8" x14ac:dyDescent="0.35">
      <c r="A5224" s="2">
        <v>467083264</v>
      </c>
      <c r="B5224" s="3">
        <f>_xlfn.XLOOKUP(A5224,[3]!Table13456[No заказа],[3]!Table13456[Дата
отправки],"",0,1)</f>
        <v>45646</v>
      </c>
      <c r="C5224" s="3"/>
      <c r="D5224" s="3"/>
      <c r="F5224" s="5">
        <f>_xlfn.XLOOKUP(A5224,[3]!Table13456[No заказа],[3]!Table13456[Количество],"",0,1)</f>
        <v>1</v>
      </c>
      <c r="G5224" s="5">
        <f>_xlfn.XLOOKUP(A5224,[3]!Table13456[No заказа],[3]!Table13456[Цена],"",0,1)</f>
        <v>9496</v>
      </c>
      <c r="H5224" s="2" t="str">
        <f>M01_SETTINGS!$F$2</f>
        <v>KASPI</v>
      </c>
    </row>
    <row r="5225" spans="1:8" x14ac:dyDescent="0.35">
      <c r="A5225" s="2">
        <v>467055327</v>
      </c>
      <c r="B5225" s="3">
        <f>_xlfn.XLOOKUP(A5225,[3]!Table13456[No заказа],[3]!Table13456[Дата
отправки],"",0,1)</f>
        <v>45646</v>
      </c>
      <c r="C5225" s="3"/>
      <c r="D5225" s="3"/>
      <c r="F5225" s="5">
        <f>_xlfn.XLOOKUP(A5225,[3]!Table13456[No заказа],[3]!Table13456[Количество],"",0,1)</f>
        <v>1</v>
      </c>
      <c r="G5225" s="5">
        <f>_xlfn.XLOOKUP(A5225,[3]!Table13456[No заказа],[3]!Table13456[Цена],"",0,1)</f>
        <v>8430</v>
      </c>
      <c r="H5225" s="2" t="str">
        <f>M01_SETTINGS!$F$2</f>
        <v>KASPI</v>
      </c>
    </row>
    <row r="5226" spans="1:8" x14ac:dyDescent="0.35">
      <c r="A5226" s="2">
        <v>466603944</v>
      </c>
      <c r="B5226" s="3">
        <f>_xlfn.XLOOKUP(A5226,[3]!Table13456[No заказа],[3]!Table13456[Дата
отправки],"",0,1)</f>
        <v>45646</v>
      </c>
      <c r="C5226" s="3"/>
      <c r="D5226" s="3"/>
      <c r="F5226" s="5">
        <f>_xlfn.XLOOKUP(A5226,[3]!Table13456[No заказа],[3]!Table13456[Количество],"",0,1)</f>
        <v>1</v>
      </c>
      <c r="G5226" s="5">
        <f>_xlfn.XLOOKUP(A5226,[3]!Table13456[No заказа],[3]!Table13456[Цена],"",0,1)</f>
        <v>8988</v>
      </c>
      <c r="H5226" s="2" t="str">
        <f>M01_SETTINGS!$F$2</f>
        <v>KASPI</v>
      </c>
    </row>
    <row r="5227" spans="1:8" x14ac:dyDescent="0.35">
      <c r="A5227" s="2">
        <v>466455794</v>
      </c>
      <c r="B5227" s="3">
        <f>_xlfn.XLOOKUP(A5227,[3]!Table13456[No заказа],[3]!Table13456[Дата
отправки],"",0,1)</f>
        <v>45646</v>
      </c>
      <c r="C5227" s="3"/>
      <c r="D5227" s="3"/>
      <c r="F5227" s="5">
        <f>_xlfn.XLOOKUP(A5227,[3]!Table13456[No заказа],[3]!Table13456[Количество],"",0,1)</f>
        <v>1</v>
      </c>
      <c r="G5227" s="5">
        <f>_xlfn.XLOOKUP(A5227,[3]!Table13456[No заказа],[3]!Table13456[Цена],"",0,1)</f>
        <v>8430</v>
      </c>
      <c r="H5227" s="2" t="str">
        <f>M01_SETTINGS!$F$2</f>
        <v>KASPI</v>
      </c>
    </row>
    <row r="5228" spans="1:8" x14ac:dyDescent="0.35">
      <c r="A5228" s="2">
        <v>466891600</v>
      </c>
      <c r="B5228" s="3">
        <f>_xlfn.XLOOKUP(A5228,[3]!Table13456[No заказа],[3]!Table13456[Дата
отправки],"",0,1)</f>
        <v>45646</v>
      </c>
      <c r="C5228" s="3"/>
      <c r="D5228" s="3"/>
      <c r="F5228" s="5">
        <f>_xlfn.XLOOKUP(A5228,[3]!Table13456[No заказа],[3]!Table13456[Количество],"",0,1)</f>
        <v>1</v>
      </c>
      <c r="G5228" s="5">
        <f>_xlfn.XLOOKUP(A5228,[3]!Table13456[No заказа],[3]!Table13456[Цена],"",0,1)</f>
        <v>8489</v>
      </c>
      <c r="H5228" s="2" t="str">
        <f>M01_SETTINGS!$F$2</f>
        <v>KASPI</v>
      </c>
    </row>
    <row r="5229" spans="1:8" x14ac:dyDescent="0.35">
      <c r="A5229" s="2">
        <v>466707462</v>
      </c>
      <c r="B5229" s="3">
        <f>_xlfn.XLOOKUP(A5229,[3]!Table13456[No заказа],[3]!Table13456[Дата
отправки],"",0,1)</f>
        <v>45646</v>
      </c>
      <c r="C5229" s="3"/>
      <c r="D5229" s="3"/>
      <c r="F5229" s="5">
        <f>_xlfn.XLOOKUP(A5229,[3]!Table13456[No заказа],[3]!Table13456[Количество],"",0,1)</f>
        <v>1</v>
      </c>
      <c r="G5229" s="5">
        <f>_xlfn.XLOOKUP(A5229,[3]!Table13456[No заказа],[3]!Table13456[Цена],"",0,1)</f>
        <v>8430</v>
      </c>
      <c r="H5229" s="2" t="str">
        <f>M01_SETTINGS!$F$2</f>
        <v>KASPI</v>
      </c>
    </row>
    <row r="5230" spans="1:8" x14ac:dyDescent="0.35">
      <c r="A5230" s="2">
        <v>467014012</v>
      </c>
      <c r="B5230" s="3">
        <f>_xlfn.XLOOKUP(A5230,[3]!Table13456[No заказа],[3]!Table13456[Дата
отправки],"",0,1)</f>
        <v>45646</v>
      </c>
      <c r="C5230" s="3"/>
      <c r="D5230" s="3"/>
      <c r="F5230" s="5">
        <f>_xlfn.XLOOKUP(A5230,[3]!Table13456[No заказа],[3]!Table13456[Количество],"",0,1)</f>
        <v>1</v>
      </c>
      <c r="G5230" s="5">
        <f>_xlfn.XLOOKUP(A5230,[3]!Table13456[No заказа],[3]!Table13456[Цена],"",0,1)</f>
        <v>8430</v>
      </c>
      <c r="H5230" s="2" t="str">
        <f>M01_SETTINGS!$F$2</f>
        <v>KASPI</v>
      </c>
    </row>
    <row r="5231" spans="1:8" x14ac:dyDescent="0.35">
      <c r="A5231" s="2">
        <v>466739788</v>
      </c>
      <c r="B5231" s="3">
        <f>_xlfn.XLOOKUP(A5231,[3]!Table13456[No заказа],[3]!Table13456[Дата
отправки],"",0,1)</f>
        <v>45646</v>
      </c>
      <c r="C5231" s="3"/>
      <c r="D5231" s="3"/>
      <c r="F5231" s="5">
        <f>_xlfn.XLOOKUP(A5231,[3]!Table13456[No заказа],[3]!Table13456[Количество],"",0,1)</f>
        <v>1</v>
      </c>
      <c r="G5231" s="5">
        <f>_xlfn.XLOOKUP(A5231,[3]!Table13456[No заказа],[3]!Table13456[Цена],"",0,1)</f>
        <v>9000</v>
      </c>
      <c r="H5231" s="2" t="str">
        <f>M01_SETTINGS!$F$2</f>
        <v>KASPI</v>
      </c>
    </row>
    <row r="5232" spans="1:8" x14ac:dyDescent="0.35">
      <c r="A5232" s="2">
        <v>466530574</v>
      </c>
      <c r="B5232" s="3">
        <f>_xlfn.XLOOKUP(A5232,[3]!Table13456[No заказа],[3]!Table13456[Дата
отправки],"",0,1)</f>
        <v>45646</v>
      </c>
      <c r="C5232" s="3"/>
      <c r="D5232" s="3"/>
      <c r="F5232" s="5">
        <f>_xlfn.XLOOKUP(A5232,[3]!Table13456[No заказа],[3]!Table13456[Количество],"",0,1)</f>
        <v>1</v>
      </c>
      <c r="G5232" s="5">
        <f>_xlfn.XLOOKUP(A5232,[3]!Table13456[No заказа],[3]!Table13456[Цена],"",0,1)</f>
        <v>8430</v>
      </c>
      <c r="H5232" s="2" t="str">
        <f>M01_SETTINGS!$F$2</f>
        <v>KASPI</v>
      </c>
    </row>
    <row r="5233" spans="1:8" x14ac:dyDescent="0.35">
      <c r="A5233" s="2">
        <v>466801512</v>
      </c>
      <c r="B5233" s="3">
        <f>_xlfn.XLOOKUP(A5233,[3]!Table13456[No заказа],[3]!Table13456[Дата
отправки],"",0,1)</f>
        <v>45646</v>
      </c>
      <c r="C5233" s="3"/>
      <c r="D5233" s="3"/>
      <c r="F5233" s="5">
        <f>_xlfn.XLOOKUP(A5233,[3]!Table13456[No заказа],[3]!Table13456[Количество],"",0,1)</f>
        <v>1</v>
      </c>
      <c r="G5233" s="5">
        <f>_xlfn.XLOOKUP(A5233,[3]!Table13456[No заказа],[3]!Table13456[Цена],"",0,1)</f>
        <v>8430</v>
      </c>
      <c r="H5233" s="2" t="str">
        <f>M01_SETTINGS!$F$2</f>
        <v>KASPI</v>
      </c>
    </row>
    <row r="5234" spans="1:8" x14ac:dyDescent="0.35">
      <c r="A5234" s="2">
        <v>466459636</v>
      </c>
      <c r="B5234" s="3">
        <f>_xlfn.XLOOKUP(A5234,[3]!Table13456[No заказа],[3]!Table13456[Дата
отправки],"",0,1)</f>
        <v>45646</v>
      </c>
      <c r="C5234" s="3"/>
      <c r="D5234" s="3"/>
      <c r="F5234" s="5">
        <f>_xlfn.XLOOKUP(A5234,[3]!Table13456[No заказа],[3]!Table13456[Количество],"",0,1)</f>
        <v>1</v>
      </c>
      <c r="G5234" s="5">
        <f>_xlfn.XLOOKUP(A5234,[3]!Table13456[No заказа],[3]!Table13456[Цена],"",0,1)</f>
        <v>8430</v>
      </c>
      <c r="H5234" s="2" t="str">
        <f>M01_SETTINGS!$F$2</f>
        <v>KASPI</v>
      </c>
    </row>
    <row r="5235" spans="1:8" x14ac:dyDescent="0.35">
      <c r="A5235" s="2">
        <v>466628021</v>
      </c>
      <c r="B5235" s="3">
        <f>_xlfn.XLOOKUP(A5235,[3]!Table13456[No заказа],[3]!Table13456[Дата
отправки],"",0,1)</f>
        <v>45646</v>
      </c>
      <c r="C5235" s="3"/>
      <c r="D5235" s="3"/>
      <c r="F5235" s="5">
        <f>_xlfn.XLOOKUP(A5235,[3]!Table13456[No заказа],[3]!Table13456[Количество],"",0,1)</f>
        <v>1</v>
      </c>
      <c r="G5235" s="5">
        <f>_xlfn.XLOOKUP(A5235,[3]!Table13456[No заказа],[3]!Table13456[Цена],"",0,1)</f>
        <v>9000</v>
      </c>
      <c r="H5235" s="2" t="str">
        <f>M01_SETTINGS!$F$2</f>
        <v>KASPI</v>
      </c>
    </row>
    <row r="5236" spans="1:8" x14ac:dyDescent="0.35">
      <c r="A5236" s="2">
        <v>466471108</v>
      </c>
      <c r="B5236" s="3">
        <f>_xlfn.XLOOKUP(A5236,[3]!Table13456[No заказа],[3]!Table13456[Дата
отправки],"",0,1)</f>
        <v>45646</v>
      </c>
      <c r="C5236" s="3"/>
      <c r="D5236" s="3"/>
      <c r="F5236" s="5">
        <f>_xlfn.XLOOKUP(A5236,[3]!Table13456[No заказа],[3]!Table13456[Количество],"",0,1)</f>
        <v>1</v>
      </c>
      <c r="G5236" s="5">
        <f>_xlfn.XLOOKUP(A5236,[3]!Table13456[No заказа],[3]!Table13456[Цена],"",0,1)</f>
        <v>8681</v>
      </c>
      <c r="H5236" s="2" t="str">
        <f>M01_SETTINGS!$F$2</f>
        <v>KASPI</v>
      </c>
    </row>
    <row r="5237" spans="1:8" x14ac:dyDescent="0.35">
      <c r="A5237" s="2">
        <v>467022573</v>
      </c>
      <c r="B5237" s="3">
        <f>_xlfn.XLOOKUP(A5237,[3]!Table13456[No заказа],[3]!Table13456[Дата
отправки],"",0,1)</f>
        <v>45646</v>
      </c>
      <c r="C5237" s="3"/>
      <c r="D5237" s="3"/>
      <c r="F5237" s="5">
        <f>_xlfn.XLOOKUP(A5237,[3]!Table13456[No заказа],[3]!Table13456[Количество],"",0,1)</f>
        <v>1</v>
      </c>
      <c r="G5237" s="5">
        <f>_xlfn.XLOOKUP(A5237,[3]!Table13456[No заказа],[3]!Table13456[Цена],"",0,1)</f>
        <v>8723</v>
      </c>
      <c r="H5237" s="2" t="str">
        <f>M01_SETTINGS!$F$2</f>
        <v>KASPI</v>
      </c>
    </row>
    <row r="5238" spans="1:8" x14ac:dyDescent="0.35">
      <c r="A5238" s="2">
        <v>466795084</v>
      </c>
      <c r="B5238" s="3">
        <f>_xlfn.XLOOKUP(A5238,[3]!Table13456[No заказа],[3]!Table13456[Дата
отправки],"",0,1)</f>
        <v>45646</v>
      </c>
      <c r="C5238" s="3"/>
      <c r="D5238" s="3"/>
      <c r="F5238" s="5">
        <f>_xlfn.XLOOKUP(A5238,[3]!Table13456[No заказа],[3]!Table13456[Количество],"",0,1)</f>
        <v>1</v>
      </c>
      <c r="G5238" s="5">
        <f>_xlfn.XLOOKUP(A5238,[3]!Table13456[No заказа],[3]!Table13456[Цена],"",0,1)</f>
        <v>9000</v>
      </c>
      <c r="H5238" s="2" t="str">
        <f>M01_SETTINGS!$F$2</f>
        <v>KASPI</v>
      </c>
    </row>
    <row r="5239" spans="1:8" x14ac:dyDescent="0.35">
      <c r="A5239" s="2">
        <v>466634340</v>
      </c>
      <c r="B5239" s="3">
        <f>_xlfn.XLOOKUP(A5239,[3]!Table13456[No заказа],[3]!Table13456[Дата
отправки],"",0,1)</f>
        <v>45646</v>
      </c>
      <c r="C5239" s="3"/>
      <c r="D5239" s="3"/>
      <c r="F5239" s="5">
        <f>_xlfn.XLOOKUP(A5239,[3]!Table13456[No заказа],[3]!Table13456[Количество],"",0,1)</f>
        <v>1</v>
      </c>
      <c r="G5239" s="5">
        <f>_xlfn.XLOOKUP(A5239,[3]!Table13456[No заказа],[3]!Table13456[Цена],"",0,1)</f>
        <v>8430</v>
      </c>
      <c r="H5239" s="2" t="str">
        <f>M01_SETTINGS!$F$2</f>
        <v>KASPI</v>
      </c>
    </row>
    <row r="5240" spans="1:8" x14ac:dyDescent="0.35">
      <c r="A5240" s="2">
        <v>466684300</v>
      </c>
      <c r="B5240" s="3">
        <f>_xlfn.XLOOKUP(A5240,[3]!Table13456[No заказа],[3]!Table13456[Дата
отправки],"",0,1)</f>
        <v>45646</v>
      </c>
      <c r="C5240" s="3"/>
      <c r="D5240" s="3"/>
      <c r="F5240" s="5">
        <f>_xlfn.XLOOKUP(A5240,[3]!Table13456[No заказа],[3]!Table13456[Количество],"",0,1)</f>
        <v>1</v>
      </c>
      <c r="G5240" s="5">
        <f>_xlfn.XLOOKUP(A5240,[3]!Table13456[No заказа],[3]!Table13456[Цена],"",0,1)</f>
        <v>8430</v>
      </c>
      <c r="H5240" s="2" t="str">
        <f>M01_SETTINGS!$F$2</f>
        <v>KASPI</v>
      </c>
    </row>
    <row r="5241" spans="1:8" x14ac:dyDescent="0.35">
      <c r="A5241" s="2">
        <v>466803723</v>
      </c>
      <c r="B5241" s="3">
        <f>_xlfn.XLOOKUP(A5241,[3]!Table13456[No заказа],[3]!Table13456[Дата
отправки],"",0,1)</f>
        <v>45646</v>
      </c>
      <c r="C5241" s="3"/>
      <c r="D5241" s="3"/>
      <c r="F5241" s="5">
        <f>_xlfn.XLOOKUP(A5241,[3]!Table13456[No заказа],[3]!Table13456[Количество],"",0,1)</f>
        <v>1</v>
      </c>
      <c r="G5241" s="5">
        <f>_xlfn.XLOOKUP(A5241,[3]!Table13456[No заказа],[3]!Table13456[Цена],"",0,1)</f>
        <v>9000</v>
      </c>
      <c r="H5241" s="2" t="str">
        <f>M01_SETTINGS!$F$2</f>
        <v>KASPI</v>
      </c>
    </row>
    <row r="5242" spans="1:8" x14ac:dyDescent="0.35">
      <c r="A5242" s="2">
        <v>466850990</v>
      </c>
      <c r="B5242" s="3">
        <f>_xlfn.XLOOKUP(A5242,[3]!Table13456[No заказа],[3]!Table13456[Дата
отправки],"",0,1)</f>
        <v>45646</v>
      </c>
      <c r="C5242" s="3"/>
      <c r="D5242" s="3"/>
      <c r="F5242" s="5">
        <f>_xlfn.XLOOKUP(A5242,[3]!Table13456[No заказа],[3]!Table13456[Количество],"",0,1)</f>
        <v>1</v>
      </c>
      <c r="G5242" s="5">
        <f>_xlfn.XLOOKUP(A5242,[3]!Table13456[No заказа],[3]!Table13456[Цена],"",0,1)</f>
        <v>8723</v>
      </c>
      <c r="H5242" s="2" t="str">
        <f>M01_SETTINGS!$F$2</f>
        <v>KASPI</v>
      </c>
    </row>
    <row r="5243" spans="1:8" x14ac:dyDescent="0.35">
      <c r="A5243" s="2">
        <v>466757390</v>
      </c>
      <c r="B5243" s="3">
        <f>_xlfn.XLOOKUP(A5243,[3]!Table13456[No заказа],[3]!Table13456[Дата
отправки],"",0,1)</f>
        <v>45646</v>
      </c>
      <c r="C5243" s="3"/>
      <c r="D5243" s="3"/>
      <c r="F5243" s="5">
        <f>_xlfn.XLOOKUP(A5243,[3]!Table13456[No заказа],[3]!Table13456[Количество],"",0,1)</f>
        <v>1</v>
      </c>
      <c r="G5243" s="5">
        <f>_xlfn.XLOOKUP(A5243,[3]!Table13456[No заказа],[3]!Table13456[Цена],"",0,1)</f>
        <v>8430</v>
      </c>
      <c r="H5243" s="2" t="str">
        <f>M01_SETTINGS!$F$2</f>
        <v>KASPI</v>
      </c>
    </row>
    <row r="5244" spans="1:8" x14ac:dyDescent="0.35">
      <c r="A5244" s="2">
        <v>466941159</v>
      </c>
      <c r="B5244" s="3">
        <f>_xlfn.XLOOKUP(A5244,[3]!Table13456[No заказа],[3]!Table13456[Дата
отправки],"",0,1)</f>
        <v>45646</v>
      </c>
      <c r="C5244" s="3"/>
      <c r="D5244" s="3"/>
      <c r="F5244" s="5">
        <f>_xlfn.XLOOKUP(A5244,[3]!Table13456[No заказа],[3]!Table13456[Количество],"",0,1)</f>
        <v>1</v>
      </c>
      <c r="G5244" s="5">
        <f>_xlfn.XLOOKUP(A5244,[3]!Table13456[No заказа],[3]!Table13456[Цена],"",0,1)</f>
        <v>8430</v>
      </c>
      <c r="H5244" s="2" t="str">
        <f>M01_SETTINGS!$F$2</f>
        <v>KASPI</v>
      </c>
    </row>
    <row r="5245" spans="1:8" x14ac:dyDescent="0.35">
      <c r="A5245" s="2">
        <v>466480818</v>
      </c>
      <c r="B5245" s="3">
        <f>_xlfn.XLOOKUP(A5245,[3]!Table13456[No заказа],[3]!Table13456[Дата
отправки],"",0,1)</f>
        <v>45646</v>
      </c>
      <c r="C5245" s="3"/>
      <c r="D5245" s="3"/>
      <c r="F5245" s="5">
        <f>_xlfn.XLOOKUP(A5245,[3]!Table13456[No заказа],[3]!Table13456[Количество],"",0,1)</f>
        <v>1</v>
      </c>
      <c r="G5245" s="5">
        <f>_xlfn.XLOOKUP(A5245,[3]!Table13456[No заказа],[3]!Table13456[Цена],"",0,1)</f>
        <v>8430</v>
      </c>
      <c r="H5245" s="2" t="str">
        <f>M01_SETTINGS!$F$2</f>
        <v>KASPI</v>
      </c>
    </row>
    <row r="5246" spans="1:8" x14ac:dyDescent="0.35">
      <c r="A5246" s="2">
        <v>466509162</v>
      </c>
      <c r="B5246" s="3">
        <f>_xlfn.XLOOKUP(A5246,[3]!Table13456[No заказа],[3]!Table13456[Дата
отправки],"",0,1)</f>
        <v>45646</v>
      </c>
      <c r="C5246" s="3"/>
      <c r="D5246" s="3"/>
      <c r="F5246" s="5">
        <f>_xlfn.XLOOKUP(A5246,[3]!Table13456[No заказа],[3]!Table13456[Количество],"",0,1)</f>
        <v>1</v>
      </c>
      <c r="G5246" s="5">
        <f>_xlfn.XLOOKUP(A5246,[3]!Table13456[No заказа],[3]!Table13456[Цена],"",0,1)</f>
        <v>9497</v>
      </c>
      <c r="H5246" s="2" t="str">
        <f>M01_SETTINGS!$F$2</f>
        <v>KASPI</v>
      </c>
    </row>
    <row r="5247" spans="1:8" x14ac:dyDescent="0.35">
      <c r="A5247" s="2">
        <v>466723874</v>
      </c>
      <c r="B5247" s="3">
        <f>_xlfn.XLOOKUP(A5247,[3]!Table13456[No заказа],[3]!Table13456[Дата
отправки],"",0,1)</f>
        <v>45646</v>
      </c>
      <c r="C5247" s="3"/>
      <c r="D5247" s="3"/>
      <c r="F5247" s="5">
        <f>_xlfn.XLOOKUP(A5247,[3]!Table13456[No заказа],[3]!Table13456[Количество],"",0,1)</f>
        <v>1</v>
      </c>
      <c r="G5247" s="5">
        <f>_xlfn.XLOOKUP(A5247,[3]!Table13456[No заказа],[3]!Table13456[Цена],"",0,1)</f>
        <v>9496</v>
      </c>
      <c r="H5247" s="2" t="str">
        <f>M01_SETTINGS!$F$2</f>
        <v>KASPI</v>
      </c>
    </row>
    <row r="5248" spans="1:8" x14ac:dyDescent="0.35">
      <c r="A5248" s="2">
        <v>466540604</v>
      </c>
      <c r="B5248" s="3">
        <f>_xlfn.XLOOKUP(A5248,[3]!Table13456[No заказа],[3]!Table13456[Дата
отправки],"",0,1)</f>
        <v>45646</v>
      </c>
      <c r="C5248" s="3"/>
      <c r="D5248" s="3"/>
      <c r="F5248" s="5">
        <f>_xlfn.XLOOKUP(A5248,[3]!Table13456[No заказа],[3]!Table13456[Количество],"",0,1)</f>
        <v>1</v>
      </c>
      <c r="G5248" s="5">
        <f>_xlfn.XLOOKUP(A5248,[3]!Table13456[No заказа],[3]!Table13456[Цена],"",0,1)</f>
        <v>9497</v>
      </c>
      <c r="H5248" s="2" t="str">
        <f>M01_SETTINGS!$F$2</f>
        <v>KASPI</v>
      </c>
    </row>
    <row r="5249" spans="1:8" x14ac:dyDescent="0.35">
      <c r="A5249" s="2">
        <v>467107529</v>
      </c>
      <c r="B5249" s="3">
        <f>_xlfn.XLOOKUP(A5249,[3]!Table13456[No заказа],[3]!Table13456[Дата
отправки],"",0,1)</f>
        <v>45646</v>
      </c>
      <c r="C5249" s="3"/>
      <c r="D5249" s="3"/>
      <c r="F5249" s="5">
        <f>_xlfn.XLOOKUP(A5249,[3]!Table13456[No заказа],[3]!Table13456[Количество],"",0,1)</f>
        <v>1</v>
      </c>
      <c r="G5249" s="5">
        <f>_xlfn.XLOOKUP(A5249,[3]!Table13456[No заказа],[3]!Table13456[Цена],"",0,1)</f>
        <v>8990</v>
      </c>
      <c r="H5249" s="2" t="str">
        <f>M01_SETTINGS!$F$2</f>
        <v>KASPI</v>
      </c>
    </row>
    <row r="5250" spans="1:8" x14ac:dyDescent="0.35">
      <c r="A5250" s="2">
        <v>466836870</v>
      </c>
      <c r="B5250" s="3">
        <f>_xlfn.XLOOKUP(A5250,[3]!Table13456[No заказа],[3]!Table13456[Дата
отправки],"",0,1)</f>
        <v>45646</v>
      </c>
      <c r="C5250" s="3"/>
      <c r="D5250" s="3"/>
      <c r="F5250" s="5">
        <f>_xlfn.XLOOKUP(A5250,[3]!Table13456[No заказа],[3]!Table13456[Количество],"",0,1)</f>
        <v>1</v>
      </c>
      <c r="G5250" s="5">
        <f>_xlfn.XLOOKUP(A5250,[3]!Table13456[No заказа],[3]!Table13456[Цена],"",0,1)</f>
        <v>8430</v>
      </c>
      <c r="H5250" s="2" t="str">
        <f>M01_SETTINGS!$F$2</f>
        <v>KASPI</v>
      </c>
    </row>
    <row r="5251" spans="1:8" x14ac:dyDescent="0.35">
      <c r="A5251" s="2">
        <v>466850547</v>
      </c>
      <c r="B5251" s="3">
        <f>_xlfn.XLOOKUP(A5251,[3]!Table13456[No заказа],[3]!Table13456[Дата
отправки],"",0,1)</f>
        <v>45646</v>
      </c>
      <c r="C5251" s="3"/>
      <c r="D5251" s="3"/>
      <c r="F5251" s="5">
        <f>_xlfn.XLOOKUP(A5251,[3]!Table13456[No заказа],[3]!Table13456[Количество],"",0,1)</f>
        <v>1</v>
      </c>
      <c r="G5251" s="5">
        <f>_xlfn.XLOOKUP(A5251,[3]!Table13456[No заказа],[3]!Table13456[Цена],"",0,1)</f>
        <v>8489</v>
      </c>
      <c r="H5251" s="2" t="str">
        <f>M01_SETTINGS!$F$2</f>
        <v>KASPI</v>
      </c>
    </row>
    <row r="5252" spans="1:8" x14ac:dyDescent="0.35">
      <c r="A5252" s="2">
        <v>467098789</v>
      </c>
      <c r="B5252" s="3">
        <f>_xlfn.XLOOKUP(A5252,[3]!Table13456[No заказа],[3]!Table13456[Дата
отправки],"",0,1)</f>
        <v>45646</v>
      </c>
      <c r="C5252" s="3"/>
      <c r="D5252" s="3"/>
      <c r="F5252" s="5">
        <f>_xlfn.XLOOKUP(A5252,[3]!Table13456[No заказа],[3]!Table13456[Количество],"",0,1)</f>
        <v>1</v>
      </c>
      <c r="G5252" s="5">
        <f>_xlfn.XLOOKUP(A5252,[3]!Table13456[No заказа],[3]!Table13456[Цена],"",0,1)</f>
        <v>8490</v>
      </c>
      <c r="H5252" s="2" t="str">
        <f>M01_SETTINGS!$F$2</f>
        <v>KASPI</v>
      </c>
    </row>
    <row r="5253" spans="1:8" x14ac:dyDescent="0.35">
      <c r="A5253" s="2">
        <v>466738592</v>
      </c>
      <c r="B5253" s="3">
        <f>_xlfn.XLOOKUP(A5253,[3]!Table13456[No заказа],[3]!Table13456[Дата
отправки],"",0,1)</f>
        <v>45646</v>
      </c>
      <c r="C5253" s="3"/>
      <c r="D5253" s="3"/>
      <c r="F5253" s="5">
        <f>_xlfn.XLOOKUP(A5253,[3]!Table13456[No заказа],[3]!Table13456[Количество],"",0,1)</f>
        <v>1</v>
      </c>
      <c r="G5253" s="5">
        <f>_xlfn.XLOOKUP(A5253,[3]!Table13456[No заказа],[3]!Table13456[Цена],"",0,1)</f>
        <v>9000</v>
      </c>
      <c r="H5253" s="2" t="str">
        <f>M01_SETTINGS!$F$2</f>
        <v>KASPI</v>
      </c>
    </row>
    <row r="5254" spans="1:8" x14ac:dyDescent="0.35">
      <c r="A5254" s="2">
        <v>466688864</v>
      </c>
      <c r="B5254" s="3">
        <f>_xlfn.XLOOKUP(A5254,[3]!Table13456[No заказа],[3]!Table13456[Дата
отправки],"",0,1)</f>
        <v>45646</v>
      </c>
      <c r="C5254" s="3"/>
      <c r="D5254" s="3"/>
      <c r="F5254" s="5">
        <f>_xlfn.XLOOKUP(A5254,[3]!Table13456[No заказа],[3]!Table13456[Количество],"",0,1)</f>
        <v>1</v>
      </c>
      <c r="G5254" s="5">
        <f>_xlfn.XLOOKUP(A5254,[3]!Table13456[No заказа],[3]!Table13456[Цена],"",0,1)</f>
        <v>9000</v>
      </c>
      <c r="H5254" s="2" t="str">
        <f>M01_SETTINGS!$F$2</f>
        <v>KASPI</v>
      </c>
    </row>
    <row r="5255" spans="1:8" x14ac:dyDescent="0.35">
      <c r="A5255" s="2">
        <v>466942103</v>
      </c>
      <c r="B5255" s="3">
        <f>_xlfn.XLOOKUP(A5255,[3]!Table13456[No заказа],[3]!Table13456[Дата
отправки],"",0,1)</f>
        <v>45646</v>
      </c>
      <c r="C5255" s="3"/>
      <c r="D5255" s="3"/>
      <c r="F5255" s="5">
        <f>_xlfn.XLOOKUP(A5255,[3]!Table13456[No заказа],[3]!Table13456[Количество],"",0,1)</f>
        <v>1</v>
      </c>
      <c r="G5255" s="5">
        <f>_xlfn.XLOOKUP(A5255,[3]!Table13456[No заказа],[3]!Table13456[Цена],"",0,1)</f>
        <v>8430</v>
      </c>
      <c r="H5255" s="2" t="str">
        <f>M01_SETTINGS!$F$2</f>
        <v>KASPI</v>
      </c>
    </row>
    <row r="5256" spans="1:8" x14ac:dyDescent="0.35">
      <c r="A5256" s="2">
        <v>467014222</v>
      </c>
      <c r="B5256" s="3">
        <f>_xlfn.XLOOKUP(A5256,[3]!Table13456[No заказа],[3]!Table13456[Дата
отправки],"",0,1)</f>
        <v>45646</v>
      </c>
      <c r="C5256" s="3"/>
      <c r="D5256" s="3"/>
      <c r="F5256" s="5">
        <f>_xlfn.XLOOKUP(A5256,[3]!Table13456[No заказа],[3]!Table13456[Количество],"",0,1)</f>
        <v>1</v>
      </c>
      <c r="G5256" s="5">
        <f>_xlfn.XLOOKUP(A5256,[3]!Table13456[No заказа],[3]!Table13456[Цена],"",0,1)</f>
        <v>8430</v>
      </c>
      <c r="H5256" s="2" t="str">
        <f>M01_SETTINGS!$F$2</f>
        <v>KASPI</v>
      </c>
    </row>
    <row r="5257" spans="1:8" x14ac:dyDescent="0.35">
      <c r="A5257" s="2">
        <v>466605328</v>
      </c>
      <c r="B5257" s="3">
        <f>_xlfn.XLOOKUP(A5257,[3]!Table13456[No заказа],[3]!Table13456[Дата
отправки],"",0,1)</f>
        <v>45646</v>
      </c>
      <c r="C5257" s="3"/>
      <c r="D5257" s="3"/>
      <c r="F5257" s="5">
        <f>_xlfn.XLOOKUP(A5257,[3]!Table13456[No заказа],[3]!Table13456[Количество],"",0,1)</f>
        <v>1</v>
      </c>
      <c r="G5257" s="5">
        <f>_xlfn.XLOOKUP(A5257,[3]!Table13456[No заказа],[3]!Table13456[Цена],"",0,1)</f>
        <v>8723</v>
      </c>
      <c r="H5257" s="2" t="str">
        <f>M01_SETTINGS!$F$2</f>
        <v>KASPI</v>
      </c>
    </row>
    <row r="5258" spans="1:8" x14ac:dyDescent="0.35">
      <c r="A5258" s="2">
        <v>466885082</v>
      </c>
      <c r="B5258" s="3">
        <f>_xlfn.XLOOKUP(A5258,[3]!Table13456[No заказа],[3]!Table13456[Дата
отправки],"",0,1)</f>
        <v>45646</v>
      </c>
      <c r="C5258" s="3"/>
      <c r="D5258" s="3"/>
      <c r="F5258" s="5">
        <f>_xlfn.XLOOKUP(A5258,[3]!Table13456[No заказа],[3]!Table13456[Количество],"",0,1)</f>
        <v>1</v>
      </c>
      <c r="G5258" s="5">
        <f>_xlfn.XLOOKUP(A5258,[3]!Table13456[No заказа],[3]!Table13456[Цена],"",0,1)</f>
        <v>8723</v>
      </c>
      <c r="H5258" s="2" t="str">
        <f>M01_SETTINGS!$F$2</f>
        <v>KASPI</v>
      </c>
    </row>
    <row r="5259" spans="1:8" x14ac:dyDescent="0.35">
      <c r="A5259" s="2">
        <v>466988127</v>
      </c>
      <c r="B5259" s="3">
        <f>_xlfn.XLOOKUP(A5259,[3]!Table13456[No заказа],[3]!Table13456[Дата
отправки],"",0,1)</f>
        <v>45646</v>
      </c>
      <c r="C5259" s="3"/>
      <c r="D5259" s="3"/>
      <c r="F5259" s="5">
        <f>_xlfn.XLOOKUP(A5259,[3]!Table13456[No заказа],[3]!Table13456[Количество],"",0,1)</f>
        <v>1</v>
      </c>
      <c r="G5259" s="5">
        <f>_xlfn.XLOOKUP(A5259,[3]!Table13456[No заказа],[3]!Table13456[Цена],"",0,1)</f>
        <v>8987</v>
      </c>
      <c r="H5259" s="2" t="str">
        <f>M01_SETTINGS!$F$2</f>
        <v>KASPI</v>
      </c>
    </row>
    <row r="5260" spans="1:8" x14ac:dyDescent="0.35">
      <c r="A5260" s="2">
        <v>466465239</v>
      </c>
      <c r="B5260" s="3">
        <f>_xlfn.XLOOKUP(A5260,[3]!Table13456[No заказа],[3]!Table13456[Дата
отправки],"",0,1)</f>
        <v>45646</v>
      </c>
      <c r="C5260" s="3"/>
      <c r="D5260" s="3"/>
      <c r="F5260" s="5">
        <f>_xlfn.XLOOKUP(A5260,[3]!Table13456[No заказа],[3]!Table13456[Количество],"",0,1)</f>
        <v>1</v>
      </c>
      <c r="G5260" s="5">
        <f>_xlfn.XLOOKUP(A5260,[3]!Table13456[No заказа],[3]!Table13456[Цена],"",0,1)</f>
        <v>8990</v>
      </c>
      <c r="H5260" s="2" t="str">
        <f>M01_SETTINGS!$F$2</f>
        <v>KASPI</v>
      </c>
    </row>
    <row r="5261" spans="1:8" x14ac:dyDescent="0.35">
      <c r="A5261" s="2">
        <v>466915966</v>
      </c>
      <c r="B5261" s="3">
        <f>_xlfn.XLOOKUP(A5261,[3]!Table13456[No заказа],[3]!Table13456[Дата
отправки],"",0,1)</f>
        <v>45646</v>
      </c>
      <c r="C5261" s="3"/>
      <c r="D5261" s="3"/>
      <c r="F5261" s="5">
        <f>_xlfn.XLOOKUP(A5261,[3]!Table13456[No заказа],[3]!Table13456[Количество],"",0,1)</f>
        <v>1</v>
      </c>
      <c r="G5261" s="5">
        <f>_xlfn.XLOOKUP(A5261,[3]!Table13456[No заказа],[3]!Table13456[Цена],"",0,1)</f>
        <v>8430</v>
      </c>
      <c r="H5261" s="2" t="str">
        <f>M01_SETTINGS!$F$2</f>
        <v>KASPI</v>
      </c>
    </row>
    <row r="5262" spans="1:8" x14ac:dyDescent="0.35">
      <c r="A5262" s="2">
        <v>466915730</v>
      </c>
      <c r="B5262" s="3">
        <f>_xlfn.XLOOKUP(A5262,[3]!Table13456[No заказа],[3]!Table13456[Дата
отправки],"",0,1)</f>
        <v>45646</v>
      </c>
      <c r="C5262" s="3"/>
      <c r="D5262" s="3"/>
      <c r="F5262" s="5">
        <f>_xlfn.XLOOKUP(A5262,[3]!Table13456[No заказа],[3]!Table13456[Количество],"",0,1)</f>
        <v>1</v>
      </c>
      <c r="G5262" s="5">
        <f>_xlfn.XLOOKUP(A5262,[3]!Table13456[No заказа],[3]!Table13456[Цена],"",0,1)</f>
        <v>8125</v>
      </c>
      <c r="H5262" s="2" t="str">
        <f>M01_SETTINGS!$F$2</f>
        <v>KASPI</v>
      </c>
    </row>
    <row r="5263" spans="1:8" x14ac:dyDescent="0.35">
      <c r="A5263" s="2">
        <v>466810702</v>
      </c>
      <c r="B5263" s="3">
        <f>_xlfn.XLOOKUP(A5263,[3]!Table13456[No заказа],[3]!Table13456[Дата
отправки],"",0,1)</f>
        <v>45646</v>
      </c>
      <c r="C5263" s="3"/>
      <c r="D5263" s="3"/>
      <c r="F5263" s="5">
        <f>_xlfn.XLOOKUP(A5263,[3]!Table13456[No заказа],[3]!Table13456[Количество],"",0,1)</f>
        <v>1</v>
      </c>
      <c r="G5263" s="5">
        <f>_xlfn.XLOOKUP(A5263,[3]!Table13456[No заказа],[3]!Table13456[Цена],"",0,1)</f>
        <v>8430</v>
      </c>
      <c r="H5263" s="2" t="str">
        <f>M01_SETTINGS!$F$2</f>
        <v>KASPI</v>
      </c>
    </row>
    <row r="5264" spans="1:8" x14ac:dyDescent="0.35">
      <c r="A5264" s="2">
        <v>466690132</v>
      </c>
      <c r="B5264" s="3">
        <f>_xlfn.XLOOKUP(A5264,[3]!Table13456[No заказа],[3]!Table13456[Дата
отправки],"",0,1)</f>
        <v>45646</v>
      </c>
      <c r="C5264" s="3"/>
      <c r="D5264" s="3"/>
      <c r="F5264" s="5">
        <f>_xlfn.XLOOKUP(A5264,[3]!Table13456[No заказа],[3]!Table13456[Количество],"",0,1)</f>
        <v>1</v>
      </c>
      <c r="G5264" s="5">
        <f>_xlfn.XLOOKUP(A5264,[3]!Table13456[No заказа],[3]!Table13456[Цена],"",0,1)</f>
        <v>8430</v>
      </c>
      <c r="H5264" s="2" t="str">
        <f>M01_SETTINGS!$F$2</f>
        <v>KASPI</v>
      </c>
    </row>
    <row r="5265" spans="1:8" x14ac:dyDescent="0.35">
      <c r="A5265" s="2">
        <v>466468642</v>
      </c>
      <c r="B5265" s="3">
        <f>_xlfn.XLOOKUP(A5265,[3]!Table13456[No заказа],[3]!Table13456[Дата
отправки],"",0,1)</f>
        <v>45646</v>
      </c>
      <c r="C5265" s="3"/>
      <c r="D5265" s="3"/>
      <c r="F5265" s="5">
        <f>_xlfn.XLOOKUP(A5265,[3]!Table13456[No заказа],[3]!Table13456[Количество],"",0,1)</f>
        <v>1</v>
      </c>
      <c r="G5265" s="5">
        <f>_xlfn.XLOOKUP(A5265,[3]!Table13456[No заказа],[3]!Table13456[Цена],"",0,1)</f>
        <v>17990</v>
      </c>
      <c r="H5265" s="2" t="str">
        <f>M01_SETTINGS!$F$2</f>
        <v>KASPI</v>
      </c>
    </row>
    <row r="5266" spans="1:8" x14ac:dyDescent="0.35">
      <c r="A5266" s="2">
        <v>467089183</v>
      </c>
      <c r="B5266" s="3">
        <f>_xlfn.XLOOKUP(A5266,[3]!Table13456[No заказа],[3]!Table13456[Дата
отправки],"",0,1)</f>
        <v>45646</v>
      </c>
      <c r="C5266" s="3"/>
      <c r="D5266" s="3"/>
      <c r="F5266" s="5">
        <f>_xlfn.XLOOKUP(A5266,[3]!Table13456[No заказа],[3]!Table13456[Количество],"",0,1)</f>
        <v>1</v>
      </c>
      <c r="G5266" s="5">
        <f>_xlfn.XLOOKUP(A5266,[3]!Table13456[No заказа],[3]!Table13456[Цена],"",0,1)</f>
        <v>17990</v>
      </c>
      <c r="H5266" s="2" t="str">
        <f>M01_SETTINGS!$F$2</f>
        <v>KASPI</v>
      </c>
    </row>
    <row r="5267" spans="1:8" x14ac:dyDescent="0.35">
      <c r="A5267" s="2">
        <v>466592389</v>
      </c>
      <c r="B5267" s="3">
        <f>_xlfn.XLOOKUP(A5267,[3]!Table13456[No заказа],[3]!Table13456[Дата
отправки],"",0,1)</f>
        <v>45646</v>
      </c>
      <c r="C5267" s="3"/>
      <c r="D5267" s="3"/>
      <c r="F5267" s="5">
        <f>_xlfn.XLOOKUP(A5267,[3]!Table13456[No заказа],[3]!Table13456[Количество],"",0,1)</f>
        <v>1</v>
      </c>
      <c r="G5267" s="5">
        <f>_xlfn.XLOOKUP(A5267,[3]!Table13456[No заказа],[3]!Table13456[Цена],"",0,1)</f>
        <v>17990</v>
      </c>
      <c r="H5267" s="2" t="str">
        <f>M01_SETTINGS!$F$2</f>
        <v>KASPI</v>
      </c>
    </row>
    <row r="5268" spans="1:8" x14ac:dyDescent="0.35">
      <c r="A5268" s="2">
        <v>467073960</v>
      </c>
      <c r="B5268" s="3">
        <f>_xlfn.XLOOKUP(A5268,[3]!Table13456[No заказа],[3]!Table13456[Дата
отправки],"",0,1)</f>
        <v>45646</v>
      </c>
      <c r="C5268" s="3"/>
      <c r="D5268" s="3"/>
      <c r="F5268" s="5">
        <f>_xlfn.XLOOKUP(A5268,[3]!Table13456[No заказа],[3]!Table13456[Количество],"",0,1)</f>
        <v>1</v>
      </c>
      <c r="G5268" s="5">
        <f>_xlfn.XLOOKUP(A5268,[3]!Table13456[No заказа],[3]!Table13456[Цена],"",0,1)</f>
        <v>17990</v>
      </c>
      <c r="H5268" s="2" t="str">
        <f>M01_SETTINGS!$F$2</f>
        <v>KASPI</v>
      </c>
    </row>
    <row r="5269" spans="1:8" x14ac:dyDescent="0.35">
      <c r="A5269" s="2">
        <v>466639301</v>
      </c>
      <c r="B5269" s="3">
        <f>_xlfn.XLOOKUP(A5269,[3]!Table13456[No заказа],[3]!Table13456[Дата
отправки],"",0,1)</f>
        <v>45646</v>
      </c>
      <c r="C5269" s="3"/>
      <c r="D5269" s="3"/>
      <c r="F5269" s="5">
        <f>_xlfn.XLOOKUP(A5269,[3]!Table13456[No заказа],[3]!Table13456[Количество],"",0,1)</f>
        <v>1</v>
      </c>
      <c r="G5269" s="5">
        <f>_xlfn.XLOOKUP(A5269,[3]!Table13456[No заказа],[3]!Table13456[Цена],"",0,1)</f>
        <v>17990</v>
      </c>
      <c r="H5269" s="2" t="str">
        <f>M01_SETTINGS!$F$2</f>
        <v>KASPI</v>
      </c>
    </row>
    <row r="5270" spans="1:8" x14ac:dyDescent="0.35">
      <c r="A5270" s="2">
        <v>467074923</v>
      </c>
      <c r="B5270" s="3">
        <f>_xlfn.XLOOKUP(A5270,[3]!Table13456[No заказа],[3]!Table13456[Дата
отправки],"",0,1)</f>
        <v>45646</v>
      </c>
      <c r="C5270" s="3"/>
      <c r="D5270" s="3"/>
      <c r="F5270" s="5">
        <f>_xlfn.XLOOKUP(A5270,[3]!Table13456[No заказа],[3]!Table13456[Количество],"",0,1)</f>
        <v>1</v>
      </c>
      <c r="G5270" s="5">
        <f>_xlfn.XLOOKUP(A5270,[3]!Table13456[No заказа],[3]!Table13456[Цена],"",0,1)</f>
        <v>17990</v>
      </c>
      <c r="H5270" s="2" t="str">
        <f>M01_SETTINGS!$F$2</f>
        <v>KASPI</v>
      </c>
    </row>
    <row r="5271" spans="1:8" x14ac:dyDescent="0.35">
      <c r="A5271" s="2">
        <v>466494977</v>
      </c>
      <c r="B5271" s="3">
        <f>_xlfn.XLOOKUP(A5271,[3]!Table13456[No заказа],[3]!Table13456[Дата
отправки],"",0,1)</f>
        <v>45646</v>
      </c>
      <c r="C5271" s="3"/>
      <c r="D5271" s="3"/>
      <c r="F5271" s="5">
        <f>_xlfn.XLOOKUP(A5271,[3]!Table13456[No заказа],[3]!Table13456[Количество],"",0,1)</f>
        <v>1</v>
      </c>
      <c r="G5271" s="5">
        <f>_xlfn.XLOOKUP(A5271,[3]!Table13456[No заказа],[3]!Table13456[Цена],"",0,1)</f>
        <v>8900</v>
      </c>
      <c r="H5271" s="2" t="str">
        <f>M01_SETTINGS!$F$2</f>
        <v>KASPI</v>
      </c>
    </row>
    <row r="5272" spans="1:8" x14ac:dyDescent="0.35">
      <c r="A5272" s="2">
        <v>466980610</v>
      </c>
      <c r="B5272" s="3">
        <f>_xlfn.XLOOKUP(A5272,[3]!Table13456[No заказа],[3]!Table13456[Дата
отправки],"",0,1)</f>
        <v>45646</v>
      </c>
      <c r="C5272" s="3"/>
      <c r="D5272" s="3"/>
      <c r="F5272" s="5">
        <f>_xlfn.XLOOKUP(A5272,[3]!Table13456[No заказа],[3]!Table13456[Количество],"",0,1)</f>
        <v>1</v>
      </c>
      <c r="G5272" s="5">
        <f>_xlfn.XLOOKUP(A5272,[3]!Table13456[No заказа],[3]!Table13456[Цена],"",0,1)</f>
        <v>8911</v>
      </c>
      <c r="H5272" s="2" t="str">
        <f>M01_SETTINGS!$F$2</f>
        <v>KASPI</v>
      </c>
    </row>
    <row r="5273" spans="1:8" x14ac:dyDescent="0.35">
      <c r="A5273" s="2">
        <v>466868273</v>
      </c>
      <c r="B5273" s="3">
        <f>_xlfn.XLOOKUP(A5273,[3]!Table13456[No заказа],[3]!Table13456[Дата
отправки],"",0,1)</f>
        <v>45646</v>
      </c>
      <c r="C5273" s="3"/>
      <c r="D5273" s="3"/>
      <c r="F5273" s="5">
        <f>_xlfn.XLOOKUP(A5273,[3]!Table13456[No заказа],[3]!Table13456[Количество],"",0,1)</f>
        <v>1</v>
      </c>
      <c r="G5273" s="5">
        <f>_xlfn.XLOOKUP(A5273,[3]!Table13456[No заказа],[3]!Table13456[Цена],"",0,1)</f>
        <v>8430</v>
      </c>
      <c r="H5273" s="2" t="str">
        <f>M01_SETTINGS!$F$2</f>
        <v>KASPI</v>
      </c>
    </row>
    <row r="5274" spans="1:8" x14ac:dyDescent="0.35">
      <c r="A5274" s="2">
        <v>466760195</v>
      </c>
      <c r="B5274" s="3">
        <f>_xlfn.XLOOKUP(A5274,[3]!Table13456[No заказа],[3]!Table13456[Дата
отправки],"",0,1)</f>
        <v>45646</v>
      </c>
      <c r="C5274" s="3"/>
      <c r="D5274" s="3"/>
      <c r="F5274" s="5">
        <f>_xlfn.XLOOKUP(A5274,[3]!Table13456[No заказа],[3]!Table13456[Количество],"",0,1)</f>
        <v>1</v>
      </c>
      <c r="G5274" s="5">
        <f>_xlfn.XLOOKUP(A5274,[3]!Table13456[No заказа],[3]!Table13456[Цена],"",0,1)</f>
        <v>8546</v>
      </c>
      <c r="H5274" s="2" t="str">
        <f>M01_SETTINGS!$F$2</f>
        <v>KASPI</v>
      </c>
    </row>
    <row r="5275" spans="1:8" x14ac:dyDescent="0.35">
      <c r="A5275" s="2">
        <v>466513192</v>
      </c>
      <c r="B5275" s="3">
        <f>_xlfn.XLOOKUP(A5275,[3]!Table13456[No заказа],[3]!Table13456[Дата
отправки],"",0,1)</f>
        <v>45646</v>
      </c>
      <c r="C5275" s="3"/>
      <c r="D5275" s="3"/>
      <c r="F5275" s="5">
        <f>_xlfn.XLOOKUP(A5275,[3]!Table13456[No заказа],[3]!Table13456[Количество],"",0,1)</f>
        <v>1</v>
      </c>
      <c r="G5275" s="5">
        <f>_xlfn.XLOOKUP(A5275,[3]!Table13456[No заказа],[3]!Table13456[Цена],"",0,1)</f>
        <v>9496</v>
      </c>
      <c r="H5275" s="2" t="str">
        <f>M01_SETTINGS!$F$2</f>
        <v>KASPI</v>
      </c>
    </row>
    <row r="5276" spans="1:8" x14ac:dyDescent="0.35">
      <c r="A5276" s="2">
        <v>466797066</v>
      </c>
      <c r="B5276" s="3">
        <f>_xlfn.XLOOKUP(A5276,[3]!Table13456[No заказа],[3]!Table13456[Дата
отправки],"",0,1)</f>
        <v>45646</v>
      </c>
      <c r="C5276" s="3"/>
      <c r="D5276" s="3"/>
      <c r="F5276" s="5">
        <f>_xlfn.XLOOKUP(A5276,[3]!Table13456[No заказа],[3]!Table13456[Количество],"",0,1)</f>
        <v>1</v>
      </c>
      <c r="G5276" s="5">
        <f>_xlfn.XLOOKUP(A5276,[3]!Table13456[No заказа],[3]!Table13456[Цена],"",0,1)</f>
        <v>9496</v>
      </c>
      <c r="H5276" s="2" t="str">
        <f>M01_SETTINGS!$F$2</f>
        <v>KASPI</v>
      </c>
    </row>
    <row r="5277" spans="1:8" x14ac:dyDescent="0.35">
      <c r="A5277" s="2">
        <v>466560045</v>
      </c>
      <c r="B5277" s="3">
        <f>_xlfn.XLOOKUP(A5277,[3]!Table13456[No заказа],[3]!Table13456[Дата
отправки],"",0,1)</f>
        <v>45646</v>
      </c>
      <c r="C5277" s="3"/>
      <c r="D5277" s="3"/>
      <c r="F5277" s="5">
        <f>_xlfn.XLOOKUP(A5277,[3]!Table13456[No заказа],[3]!Table13456[Количество],"",0,1)</f>
        <v>1</v>
      </c>
      <c r="G5277" s="5">
        <f>_xlfn.XLOOKUP(A5277,[3]!Table13456[No заказа],[3]!Table13456[Цена],"",0,1)</f>
        <v>8989</v>
      </c>
      <c r="H5277" s="2" t="str">
        <f>M01_SETTINGS!$F$2</f>
        <v>KASPI</v>
      </c>
    </row>
    <row r="5278" spans="1:8" x14ac:dyDescent="0.35">
      <c r="A5278" s="2">
        <v>466814147</v>
      </c>
      <c r="B5278" s="3">
        <f>_xlfn.XLOOKUP(A5278,[3]!Table13456[No заказа],[3]!Table13456[Дата
отправки],"",0,1)</f>
        <v>45646</v>
      </c>
      <c r="C5278" s="3"/>
      <c r="D5278" s="3"/>
      <c r="F5278" s="5">
        <f>_xlfn.XLOOKUP(A5278,[3]!Table13456[No заказа],[3]!Table13456[Количество],"",0,1)</f>
        <v>1</v>
      </c>
      <c r="G5278" s="5">
        <f>_xlfn.XLOOKUP(A5278,[3]!Table13456[No заказа],[3]!Table13456[Цена],"",0,1)</f>
        <v>8995</v>
      </c>
      <c r="H5278" s="2" t="str">
        <f>M01_SETTINGS!$F$2</f>
        <v>KASPI</v>
      </c>
    </row>
    <row r="5279" spans="1:8" x14ac:dyDescent="0.35">
      <c r="A5279" s="2">
        <v>466764331</v>
      </c>
      <c r="B5279" s="3">
        <f>_xlfn.XLOOKUP(A5279,[3]!Table13456[No заказа],[3]!Table13456[Дата
отправки],"",0,1)</f>
        <v>45646</v>
      </c>
      <c r="C5279" s="3"/>
      <c r="D5279" s="3"/>
      <c r="F5279" s="5">
        <f>_xlfn.XLOOKUP(A5279,[3]!Table13456[No заказа],[3]!Table13456[Количество],"",0,1)</f>
        <v>1</v>
      </c>
      <c r="G5279" s="5">
        <f>_xlfn.XLOOKUP(A5279,[3]!Table13456[No заказа],[3]!Table13456[Цена],"",0,1)</f>
        <v>8908</v>
      </c>
      <c r="H5279" s="2" t="str">
        <f>M01_SETTINGS!$F$2</f>
        <v>KASPI</v>
      </c>
    </row>
    <row r="5280" spans="1:8" x14ac:dyDescent="0.35">
      <c r="A5280" s="2">
        <v>466878935</v>
      </c>
      <c r="B5280" s="3">
        <f>_xlfn.XLOOKUP(A5280,[3]!Table13456[No заказа],[3]!Table13456[Дата
отправки],"",0,1)</f>
        <v>45646</v>
      </c>
      <c r="C5280" s="3"/>
      <c r="D5280" s="3"/>
      <c r="F5280" s="5">
        <f>_xlfn.XLOOKUP(A5280,[3]!Table13456[No заказа],[3]!Table13456[Количество],"",0,1)</f>
        <v>1</v>
      </c>
      <c r="G5280" s="5">
        <f>_xlfn.XLOOKUP(A5280,[3]!Table13456[No заказа],[3]!Table13456[Цена],"",0,1)</f>
        <v>8430</v>
      </c>
      <c r="H5280" s="2" t="str">
        <f>M01_SETTINGS!$F$2</f>
        <v>KASPI</v>
      </c>
    </row>
    <row r="5281" spans="1:8" x14ac:dyDescent="0.35">
      <c r="A5281" s="2">
        <v>467036227</v>
      </c>
      <c r="B5281" s="3">
        <f>_xlfn.XLOOKUP(A5281,[3]!Table13456[No заказа],[3]!Table13456[Дата
отправки],"",0,1)</f>
        <v>45646</v>
      </c>
      <c r="C5281" s="3"/>
      <c r="D5281" s="3"/>
      <c r="F5281" s="5">
        <f>_xlfn.XLOOKUP(A5281,[3]!Table13456[No заказа],[3]!Table13456[Количество],"",0,1)</f>
        <v>1</v>
      </c>
      <c r="G5281" s="5">
        <f>_xlfn.XLOOKUP(A5281,[3]!Table13456[No заказа],[3]!Table13456[Цена],"",0,1)</f>
        <v>7489</v>
      </c>
      <c r="H5281" s="2" t="str">
        <f>M01_SETTINGS!$F$2</f>
        <v>KASPI</v>
      </c>
    </row>
    <row r="5282" spans="1:8" x14ac:dyDescent="0.35">
      <c r="A5282" s="2">
        <v>466597875</v>
      </c>
      <c r="B5282" s="3">
        <f>_xlfn.XLOOKUP(A5282,[3]!Table13456[No заказа],[3]!Table13456[Дата
отправки],"",0,1)</f>
        <v>45646</v>
      </c>
      <c r="C5282" s="3"/>
      <c r="D5282" s="3"/>
      <c r="F5282" s="5">
        <f>_xlfn.XLOOKUP(A5282,[3]!Table13456[No заказа],[3]!Table13456[Количество],"",0,1)</f>
        <v>1</v>
      </c>
      <c r="G5282" s="5">
        <f>_xlfn.XLOOKUP(A5282,[3]!Table13456[No заказа],[3]!Table13456[Цена],"",0,1)</f>
        <v>8480</v>
      </c>
      <c r="H5282" s="2" t="str">
        <f>M01_SETTINGS!$F$2</f>
        <v>KASPI</v>
      </c>
    </row>
    <row r="5283" spans="1:8" x14ac:dyDescent="0.35">
      <c r="A5283" s="2">
        <v>467109735</v>
      </c>
      <c r="B5283" s="3">
        <f>_xlfn.XLOOKUP(A5283,[3]!Table13456[No заказа],[3]!Table13456[Дата
отправки],"",0,1)</f>
        <v>45646</v>
      </c>
      <c r="C5283" s="3"/>
      <c r="D5283" s="3"/>
      <c r="F5283" s="5">
        <f>_xlfn.XLOOKUP(A5283,[3]!Table13456[No заказа],[3]!Table13456[Количество],"",0,1)</f>
        <v>1</v>
      </c>
      <c r="G5283" s="5">
        <f>_xlfn.XLOOKUP(A5283,[3]!Table13456[No заказа],[3]!Table13456[Цена],"",0,1)</f>
        <v>8430</v>
      </c>
      <c r="H5283" s="2" t="str">
        <f>M01_SETTINGS!$F$2</f>
        <v>KASPI</v>
      </c>
    </row>
    <row r="5284" spans="1:8" x14ac:dyDescent="0.35">
      <c r="A5284" s="2">
        <v>466752276</v>
      </c>
      <c r="B5284" s="3">
        <f>_xlfn.XLOOKUP(A5284,[3]!Table13456[No заказа],[3]!Table13456[Дата
отправки],"",0,1)</f>
        <v>45646</v>
      </c>
      <c r="C5284" s="3"/>
      <c r="D5284" s="3"/>
      <c r="F5284" s="5">
        <f>_xlfn.XLOOKUP(A5284,[3]!Table13456[No заказа],[3]!Table13456[Количество],"",0,1)</f>
        <v>1</v>
      </c>
      <c r="G5284" s="5">
        <f>_xlfn.XLOOKUP(A5284,[3]!Table13456[No заказа],[3]!Table13456[Цена],"",0,1)</f>
        <v>9496</v>
      </c>
      <c r="H5284" s="2" t="str">
        <f>M01_SETTINGS!$F$2</f>
        <v>KASPI</v>
      </c>
    </row>
    <row r="5285" spans="1:8" x14ac:dyDescent="0.35">
      <c r="A5285" s="2">
        <v>466832599</v>
      </c>
      <c r="B5285" s="3">
        <f>_xlfn.XLOOKUP(A5285,[3]!Table13456[No заказа],[3]!Table13456[Дата
отправки],"",0,1)</f>
        <v>45646</v>
      </c>
      <c r="C5285" s="3"/>
      <c r="D5285" s="3"/>
      <c r="F5285" s="5">
        <f>_xlfn.XLOOKUP(A5285,[3]!Table13456[No заказа],[3]!Table13456[Количество],"",0,1)</f>
        <v>1</v>
      </c>
      <c r="G5285" s="5">
        <f>_xlfn.XLOOKUP(A5285,[3]!Table13456[No заказа],[3]!Table13456[Цена],"",0,1)</f>
        <v>8873</v>
      </c>
      <c r="H5285" s="2" t="str">
        <f>M01_SETTINGS!$F$2</f>
        <v>KASPI</v>
      </c>
    </row>
    <row r="5286" spans="1:8" x14ac:dyDescent="0.35">
      <c r="A5286" s="2">
        <v>466522281</v>
      </c>
      <c r="B5286" s="3">
        <f>_xlfn.XLOOKUP(A5286,[3]!Table13456[No заказа],[3]!Table13456[Дата
отправки],"",0,1)</f>
        <v>45646</v>
      </c>
      <c r="C5286" s="3"/>
      <c r="D5286" s="3"/>
      <c r="F5286" s="5">
        <f>_xlfn.XLOOKUP(A5286,[3]!Table13456[No заказа],[3]!Table13456[Количество],"",0,1)</f>
        <v>1</v>
      </c>
      <c r="G5286" s="5">
        <f>_xlfn.XLOOKUP(A5286,[3]!Table13456[No заказа],[3]!Table13456[Цена],"",0,1)</f>
        <v>8598</v>
      </c>
      <c r="H5286" s="2" t="str">
        <f>M01_SETTINGS!$F$2</f>
        <v>KASPI</v>
      </c>
    </row>
    <row r="5287" spans="1:8" x14ac:dyDescent="0.35">
      <c r="A5287" s="2">
        <v>466415797</v>
      </c>
      <c r="B5287" s="3">
        <f>_xlfn.XLOOKUP(A5287,[3]!Table13456[No заказа],[3]!Table13456[Дата
отправки],"",0,1)</f>
        <v>45645</v>
      </c>
      <c r="C5287" s="3"/>
      <c r="D5287" s="3"/>
      <c r="F5287" s="5">
        <f>_xlfn.XLOOKUP(A5287,[3]!Table13456[No заказа],[3]!Table13456[Количество],"",0,1)</f>
        <v>1</v>
      </c>
      <c r="G5287" s="5">
        <f>_xlfn.XLOOKUP(A5287,[3]!Table13456[No заказа],[3]!Table13456[Цена],"",0,1)</f>
        <v>14000</v>
      </c>
      <c r="H5287" s="2" t="str">
        <f>M01_SETTINGS!$F$2</f>
        <v>KASPI</v>
      </c>
    </row>
    <row r="5288" spans="1:8" x14ac:dyDescent="0.35">
      <c r="A5288" s="2">
        <v>466153359</v>
      </c>
      <c r="B5288" s="3">
        <f>_xlfn.XLOOKUP(A5288,[3]!Table13456[No заказа],[3]!Table13456[Дата
отправки],"",0,1)</f>
        <v>45645</v>
      </c>
      <c r="C5288" s="3"/>
      <c r="D5288" s="3"/>
      <c r="F5288" s="5">
        <f>_xlfn.XLOOKUP(A5288,[3]!Table13456[No заказа],[3]!Table13456[Количество],"",0,1)</f>
        <v>1</v>
      </c>
      <c r="G5288" s="5">
        <f>_xlfn.XLOOKUP(A5288,[3]!Table13456[No заказа],[3]!Table13456[Цена],"",0,1)</f>
        <v>8430</v>
      </c>
      <c r="H5288" s="2" t="str">
        <f>M01_SETTINGS!$F$2</f>
        <v>KASPI</v>
      </c>
    </row>
    <row r="5289" spans="1:8" x14ac:dyDescent="0.35">
      <c r="A5289" s="2">
        <v>465922384</v>
      </c>
      <c r="B5289" s="3">
        <f>_xlfn.XLOOKUP(A5289,[3]!Table13456[No заказа],[3]!Table13456[Дата
отправки],"",0,1)</f>
        <v>45645</v>
      </c>
      <c r="C5289" s="3"/>
      <c r="D5289" s="3"/>
      <c r="F5289" s="5">
        <f>_xlfn.XLOOKUP(A5289,[3]!Table13456[No заказа],[3]!Table13456[Количество],"",0,1)</f>
        <v>1</v>
      </c>
      <c r="G5289" s="5">
        <f>_xlfn.XLOOKUP(A5289,[3]!Table13456[No заказа],[3]!Table13456[Цена],"",0,1)</f>
        <v>8430</v>
      </c>
      <c r="H5289" s="2" t="str">
        <f>M01_SETTINGS!$F$2</f>
        <v>KASPI</v>
      </c>
    </row>
    <row r="5290" spans="1:8" x14ac:dyDescent="0.35">
      <c r="A5290" s="2">
        <v>466414726</v>
      </c>
      <c r="B5290" s="3">
        <f>_xlfn.XLOOKUP(A5290,[3]!Table13456[No заказа],[3]!Table13456[Дата
отправки],"",0,1)</f>
        <v>45645</v>
      </c>
      <c r="C5290" s="3"/>
      <c r="D5290" s="3"/>
      <c r="F5290" s="5">
        <f>_xlfn.XLOOKUP(A5290,[3]!Table13456[No заказа],[3]!Table13456[Количество],"",0,1)</f>
        <v>1</v>
      </c>
      <c r="G5290" s="5">
        <f>_xlfn.XLOOKUP(A5290,[3]!Table13456[No заказа],[3]!Table13456[Цена],"",0,1)</f>
        <v>8430</v>
      </c>
      <c r="H5290" s="2" t="str">
        <f>M01_SETTINGS!$F$2</f>
        <v>KASPI</v>
      </c>
    </row>
    <row r="5291" spans="1:8" x14ac:dyDescent="0.35">
      <c r="A5291" s="2">
        <v>465906432</v>
      </c>
      <c r="B5291" s="3">
        <f>_xlfn.XLOOKUP(A5291,[3]!Table13456[No заказа],[3]!Table13456[Дата
отправки],"",0,1)</f>
        <v>45645</v>
      </c>
      <c r="C5291" s="3"/>
      <c r="D5291" s="3"/>
      <c r="F5291" s="5">
        <f>_xlfn.XLOOKUP(A5291,[3]!Table13456[No заказа],[3]!Table13456[Количество],"",0,1)</f>
        <v>1</v>
      </c>
      <c r="G5291" s="5">
        <f>_xlfn.XLOOKUP(A5291,[3]!Table13456[No заказа],[3]!Table13456[Цена],"",0,1)</f>
        <v>8430</v>
      </c>
      <c r="H5291" s="2" t="str">
        <f>M01_SETTINGS!$F$2</f>
        <v>KASPI</v>
      </c>
    </row>
    <row r="5292" spans="1:8" x14ac:dyDescent="0.35">
      <c r="A5292" s="2">
        <v>465923246</v>
      </c>
      <c r="B5292" s="3">
        <f>_xlfn.XLOOKUP(A5292,[3]!Table13456[No заказа],[3]!Table13456[Дата
отправки],"",0,1)</f>
        <v>45645</v>
      </c>
      <c r="C5292" s="3"/>
      <c r="D5292" s="3"/>
      <c r="F5292" s="5">
        <f>_xlfn.XLOOKUP(A5292,[3]!Table13456[No заказа],[3]!Table13456[Количество],"",0,1)</f>
        <v>1</v>
      </c>
      <c r="G5292" s="5">
        <f>_xlfn.XLOOKUP(A5292,[3]!Table13456[No заказа],[3]!Table13456[Цена],"",0,1)</f>
        <v>8430</v>
      </c>
      <c r="H5292" s="2" t="str">
        <f>M01_SETTINGS!$F$2</f>
        <v>KASPI</v>
      </c>
    </row>
    <row r="5293" spans="1:8" x14ac:dyDescent="0.35">
      <c r="A5293" s="2">
        <v>465954119</v>
      </c>
      <c r="B5293" s="3">
        <f>_xlfn.XLOOKUP(A5293,[3]!Table13456[No заказа],[3]!Table13456[Дата
отправки],"",0,1)</f>
        <v>45645</v>
      </c>
      <c r="C5293" s="3"/>
      <c r="D5293" s="3"/>
      <c r="F5293" s="5">
        <f>_xlfn.XLOOKUP(A5293,[3]!Table13456[No заказа],[3]!Table13456[Количество],"",0,1)</f>
        <v>1</v>
      </c>
      <c r="G5293" s="5">
        <f>_xlfn.XLOOKUP(A5293,[3]!Table13456[No заказа],[3]!Table13456[Цена],"",0,1)</f>
        <v>9000</v>
      </c>
      <c r="H5293" s="2" t="str">
        <f>M01_SETTINGS!$F$2</f>
        <v>KASPI</v>
      </c>
    </row>
    <row r="5294" spans="1:8" x14ac:dyDescent="0.35">
      <c r="A5294" s="2">
        <v>466162027</v>
      </c>
      <c r="B5294" s="3">
        <f>_xlfn.XLOOKUP(A5294,[3]!Table13456[No заказа],[3]!Table13456[Дата
отправки],"",0,1)</f>
        <v>45645</v>
      </c>
      <c r="C5294" s="3"/>
      <c r="D5294" s="3"/>
      <c r="F5294" s="5">
        <f>_xlfn.XLOOKUP(A5294,[3]!Table13456[No заказа],[3]!Table13456[Количество],"",0,1)</f>
        <v>1</v>
      </c>
      <c r="G5294" s="5">
        <f>_xlfn.XLOOKUP(A5294,[3]!Table13456[No заказа],[3]!Table13456[Цена],"",0,1)</f>
        <v>9000</v>
      </c>
      <c r="H5294" s="2" t="str">
        <f>M01_SETTINGS!$F$2</f>
        <v>KASPI</v>
      </c>
    </row>
    <row r="5295" spans="1:8" x14ac:dyDescent="0.35">
      <c r="A5295" s="2">
        <v>465867608</v>
      </c>
      <c r="B5295" s="3">
        <f>_xlfn.XLOOKUP(A5295,[3]!Table13456[No заказа],[3]!Table13456[Дата
отправки],"",0,1)</f>
        <v>45645</v>
      </c>
      <c r="C5295" s="3"/>
      <c r="D5295" s="3"/>
      <c r="F5295" s="5">
        <f>_xlfn.XLOOKUP(A5295,[3]!Table13456[No заказа],[3]!Table13456[Количество],"",0,1)</f>
        <v>1</v>
      </c>
      <c r="G5295" s="5">
        <f>_xlfn.XLOOKUP(A5295,[3]!Table13456[No заказа],[3]!Table13456[Цена],"",0,1)</f>
        <v>8724</v>
      </c>
      <c r="H5295" s="2" t="str">
        <f>M01_SETTINGS!$F$2</f>
        <v>KASPI</v>
      </c>
    </row>
    <row r="5296" spans="1:8" x14ac:dyDescent="0.35">
      <c r="A5296" s="2">
        <v>466397514</v>
      </c>
      <c r="B5296" s="3">
        <f>_xlfn.XLOOKUP(A5296,[3]!Table13456[No заказа],[3]!Table13456[Дата
отправки],"",0,1)</f>
        <v>45645</v>
      </c>
      <c r="C5296" s="3"/>
      <c r="D5296" s="3"/>
      <c r="F5296" s="5">
        <f>_xlfn.XLOOKUP(A5296,[3]!Table13456[No заказа],[3]!Table13456[Количество],"",0,1)</f>
        <v>1</v>
      </c>
      <c r="G5296" s="5">
        <f>_xlfn.XLOOKUP(A5296,[3]!Table13456[No заказа],[3]!Table13456[Цена],"",0,1)</f>
        <v>8430</v>
      </c>
      <c r="H5296" s="2" t="str">
        <f>M01_SETTINGS!$F$2</f>
        <v>KASPI</v>
      </c>
    </row>
    <row r="5297" spans="1:8" x14ac:dyDescent="0.35">
      <c r="A5297" s="2">
        <v>466388475</v>
      </c>
      <c r="B5297" s="3">
        <f>_xlfn.XLOOKUP(A5297,[3]!Table13456[No заказа],[3]!Table13456[Дата
отправки],"",0,1)</f>
        <v>45645</v>
      </c>
      <c r="C5297" s="3"/>
      <c r="D5297" s="3"/>
      <c r="F5297" s="5">
        <f>_xlfn.XLOOKUP(A5297,[3]!Table13456[No заказа],[3]!Table13456[Количество],"",0,1)</f>
        <v>1</v>
      </c>
      <c r="G5297" s="5">
        <f>_xlfn.XLOOKUP(A5297,[3]!Table13456[No заказа],[3]!Table13456[Цена],"",0,1)</f>
        <v>8430</v>
      </c>
      <c r="H5297" s="2" t="str">
        <f>M01_SETTINGS!$F$2</f>
        <v>KASPI</v>
      </c>
    </row>
    <row r="5298" spans="1:8" x14ac:dyDescent="0.35">
      <c r="A5298" s="2">
        <v>466005345</v>
      </c>
      <c r="B5298" s="3">
        <f>_xlfn.XLOOKUP(A5298,[3]!Table13456[No заказа],[3]!Table13456[Дата
отправки],"",0,1)</f>
        <v>45645</v>
      </c>
      <c r="C5298" s="3"/>
      <c r="D5298" s="3"/>
      <c r="F5298" s="5">
        <f>_xlfn.XLOOKUP(A5298,[3]!Table13456[No заказа],[3]!Table13456[Количество],"",0,1)</f>
        <v>1</v>
      </c>
      <c r="G5298" s="5">
        <f>_xlfn.XLOOKUP(A5298,[3]!Table13456[No заказа],[3]!Table13456[Цена],"",0,1)</f>
        <v>8430</v>
      </c>
      <c r="H5298" s="2" t="str">
        <f>M01_SETTINGS!$F$2</f>
        <v>KASPI</v>
      </c>
    </row>
    <row r="5299" spans="1:8" x14ac:dyDescent="0.35">
      <c r="A5299" s="2">
        <v>466362513</v>
      </c>
      <c r="B5299" s="3">
        <f>_xlfn.XLOOKUP(A5299,[3]!Table13456[No заказа],[3]!Table13456[Дата
отправки],"",0,1)</f>
        <v>45645</v>
      </c>
      <c r="C5299" s="3"/>
      <c r="D5299" s="3"/>
      <c r="F5299" s="5">
        <f>_xlfn.XLOOKUP(A5299,[3]!Table13456[No заказа],[3]!Table13456[Количество],"",0,1)</f>
        <v>1</v>
      </c>
      <c r="G5299" s="5">
        <f>_xlfn.XLOOKUP(A5299,[3]!Table13456[No заказа],[3]!Table13456[Цена],"",0,1)</f>
        <v>8430</v>
      </c>
      <c r="H5299" s="2" t="str">
        <f>M01_SETTINGS!$F$2</f>
        <v>KASPI</v>
      </c>
    </row>
    <row r="5300" spans="1:8" x14ac:dyDescent="0.35">
      <c r="A5300" s="2">
        <v>466208597</v>
      </c>
      <c r="B5300" s="3">
        <f>_xlfn.XLOOKUP(A5300,[3]!Table13456[No заказа],[3]!Table13456[Дата
отправки],"",0,1)</f>
        <v>45645</v>
      </c>
      <c r="C5300" s="3"/>
      <c r="D5300" s="3"/>
      <c r="F5300" s="5">
        <f>_xlfn.XLOOKUP(A5300,[3]!Table13456[No заказа],[3]!Table13456[Количество],"",0,1)</f>
        <v>1</v>
      </c>
      <c r="G5300" s="5">
        <f>_xlfn.XLOOKUP(A5300,[3]!Table13456[No заказа],[3]!Table13456[Цена],"",0,1)</f>
        <v>8430</v>
      </c>
      <c r="H5300" s="2" t="str">
        <f>M01_SETTINGS!$F$2</f>
        <v>KASPI</v>
      </c>
    </row>
    <row r="5301" spans="1:8" x14ac:dyDescent="0.35">
      <c r="A5301" s="2">
        <v>465778212</v>
      </c>
      <c r="B5301" s="3">
        <f>_xlfn.XLOOKUP(A5301,[3]!Table13456[No заказа],[3]!Table13456[Дата
отправки],"",0,1)</f>
        <v>45645</v>
      </c>
      <c r="C5301" s="3"/>
      <c r="D5301" s="3"/>
      <c r="F5301" s="5">
        <f>_xlfn.XLOOKUP(A5301,[3]!Table13456[No заказа],[3]!Table13456[Количество],"",0,1)</f>
        <v>1</v>
      </c>
      <c r="G5301" s="5">
        <f>_xlfn.XLOOKUP(A5301,[3]!Table13456[No заказа],[3]!Table13456[Цена],"",0,1)</f>
        <v>9498</v>
      </c>
      <c r="H5301" s="2" t="str">
        <f>M01_SETTINGS!$F$2</f>
        <v>KASPI</v>
      </c>
    </row>
    <row r="5302" spans="1:8" x14ac:dyDescent="0.35">
      <c r="A5302" s="2">
        <v>465796391</v>
      </c>
      <c r="B5302" s="3">
        <f>_xlfn.XLOOKUP(A5302,[3]!Table13456[No заказа],[3]!Table13456[Дата
отправки],"",0,1)</f>
        <v>45645</v>
      </c>
      <c r="C5302" s="3"/>
      <c r="D5302" s="3"/>
      <c r="F5302" s="5">
        <f>_xlfn.XLOOKUP(A5302,[3]!Table13456[No заказа],[3]!Table13456[Количество],"",0,1)</f>
        <v>1</v>
      </c>
      <c r="G5302" s="5">
        <f>_xlfn.XLOOKUP(A5302,[3]!Table13456[No заказа],[3]!Table13456[Цена],"",0,1)</f>
        <v>9000</v>
      </c>
      <c r="H5302" s="2" t="str">
        <f>M01_SETTINGS!$F$2</f>
        <v>KASPI</v>
      </c>
    </row>
    <row r="5303" spans="1:8" x14ac:dyDescent="0.35">
      <c r="A5303" s="2">
        <v>466200837</v>
      </c>
      <c r="B5303" s="3">
        <f>_xlfn.XLOOKUP(A5303,[3]!Table13456[No заказа],[3]!Table13456[Дата
отправки],"",0,1)</f>
        <v>45645</v>
      </c>
      <c r="C5303" s="3"/>
      <c r="D5303" s="3"/>
      <c r="F5303" s="5">
        <f>_xlfn.XLOOKUP(A5303,[3]!Table13456[No заказа],[3]!Table13456[Количество],"",0,1)</f>
        <v>1</v>
      </c>
      <c r="G5303" s="5">
        <f>_xlfn.XLOOKUP(A5303,[3]!Table13456[No заказа],[3]!Table13456[Цена],"",0,1)</f>
        <v>8430</v>
      </c>
      <c r="H5303" s="2" t="str">
        <f>M01_SETTINGS!$F$2</f>
        <v>KASPI</v>
      </c>
    </row>
    <row r="5304" spans="1:8" x14ac:dyDescent="0.35">
      <c r="A5304" s="2">
        <v>466136879</v>
      </c>
      <c r="B5304" s="3">
        <f>_xlfn.XLOOKUP(A5304,[3]!Table13456[No заказа],[3]!Table13456[Дата
отправки],"",0,1)</f>
        <v>45645</v>
      </c>
      <c r="C5304" s="3"/>
      <c r="D5304" s="3"/>
      <c r="F5304" s="5">
        <f>_xlfn.XLOOKUP(A5304,[3]!Table13456[No заказа],[3]!Table13456[Количество],"",0,1)</f>
        <v>1</v>
      </c>
      <c r="G5304" s="5">
        <f>_xlfn.XLOOKUP(A5304,[3]!Table13456[No заказа],[3]!Table13456[Цена],"",0,1)</f>
        <v>8430</v>
      </c>
      <c r="H5304" s="2" t="str">
        <f>M01_SETTINGS!$F$2</f>
        <v>KASPI</v>
      </c>
    </row>
    <row r="5305" spans="1:8" x14ac:dyDescent="0.35">
      <c r="A5305" s="2">
        <v>465879803</v>
      </c>
      <c r="B5305" s="3">
        <f>_xlfn.XLOOKUP(A5305,[3]!Table13456[No заказа],[3]!Table13456[Дата
отправки],"",0,1)</f>
        <v>45645</v>
      </c>
      <c r="C5305" s="3"/>
      <c r="D5305" s="3"/>
      <c r="F5305" s="5">
        <f>_xlfn.XLOOKUP(A5305,[3]!Table13456[No заказа],[3]!Table13456[Количество],"",0,1)</f>
        <v>1</v>
      </c>
      <c r="G5305" s="5">
        <f>_xlfn.XLOOKUP(A5305,[3]!Table13456[No заказа],[3]!Table13456[Цена],"",0,1)</f>
        <v>8430</v>
      </c>
      <c r="H5305" s="2" t="str">
        <f>M01_SETTINGS!$F$2</f>
        <v>KASPI</v>
      </c>
    </row>
    <row r="5306" spans="1:8" x14ac:dyDescent="0.35">
      <c r="A5306" s="2">
        <v>466315106</v>
      </c>
      <c r="B5306" s="3">
        <f>_xlfn.XLOOKUP(A5306,[3]!Table13456[No заказа],[3]!Table13456[Дата
отправки],"",0,1)</f>
        <v>45645</v>
      </c>
      <c r="C5306" s="3"/>
      <c r="D5306" s="3"/>
      <c r="F5306" s="5">
        <f>_xlfn.XLOOKUP(A5306,[3]!Table13456[No заказа],[3]!Table13456[Количество],"",0,1)</f>
        <v>1</v>
      </c>
      <c r="G5306" s="5">
        <f>_xlfn.XLOOKUP(A5306,[3]!Table13456[No заказа],[3]!Table13456[Цена],"",0,1)</f>
        <v>8430</v>
      </c>
      <c r="H5306" s="2" t="str">
        <f>M01_SETTINGS!$F$2</f>
        <v>KASPI</v>
      </c>
    </row>
    <row r="5307" spans="1:8" x14ac:dyDescent="0.35">
      <c r="A5307" s="2">
        <v>466146734</v>
      </c>
      <c r="B5307" s="3">
        <f>_xlfn.XLOOKUP(A5307,[3]!Table13456[No заказа],[3]!Table13456[Дата
отправки],"",0,1)</f>
        <v>45645</v>
      </c>
      <c r="C5307" s="3"/>
      <c r="D5307" s="3"/>
      <c r="F5307" s="5">
        <f>_xlfn.XLOOKUP(A5307,[3]!Table13456[No заказа],[3]!Table13456[Количество],"",0,1)</f>
        <v>1</v>
      </c>
      <c r="G5307" s="5">
        <f>_xlfn.XLOOKUP(A5307,[3]!Table13456[No заказа],[3]!Table13456[Цена],"",0,1)</f>
        <v>8724</v>
      </c>
      <c r="H5307" s="2" t="str">
        <f>M01_SETTINGS!$F$2</f>
        <v>KASPI</v>
      </c>
    </row>
    <row r="5308" spans="1:8" x14ac:dyDescent="0.35">
      <c r="A5308" s="2">
        <v>466264541</v>
      </c>
      <c r="B5308" s="3">
        <f>_xlfn.XLOOKUP(A5308,[3]!Table13456[No заказа],[3]!Table13456[Дата
отправки],"",0,1)</f>
        <v>45645</v>
      </c>
      <c r="C5308" s="3"/>
      <c r="D5308" s="3"/>
      <c r="F5308" s="5">
        <f>_xlfn.XLOOKUP(A5308,[3]!Table13456[No заказа],[3]!Table13456[Количество],"",0,1)</f>
        <v>1</v>
      </c>
      <c r="G5308" s="5">
        <f>_xlfn.XLOOKUP(A5308,[3]!Table13456[No заказа],[3]!Table13456[Цена],"",0,1)</f>
        <v>8430</v>
      </c>
      <c r="H5308" s="2" t="str">
        <f>M01_SETTINGS!$F$2</f>
        <v>KASPI</v>
      </c>
    </row>
    <row r="5309" spans="1:8" x14ac:dyDescent="0.35">
      <c r="A5309" s="2">
        <v>465823504</v>
      </c>
      <c r="B5309" s="3">
        <f>_xlfn.XLOOKUP(A5309,[3]!Table13456[No заказа],[3]!Table13456[Дата
отправки],"",0,1)</f>
        <v>45645</v>
      </c>
      <c r="C5309" s="3"/>
      <c r="D5309" s="3"/>
      <c r="F5309" s="5">
        <f>_xlfn.XLOOKUP(A5309,[3]!Table13456[No заказа],[3]!Table13456[Количество],"",0,1)</f>
        <v>1</v>
      </c>
      <c r="G5309" s="5">
        <f>_xlfn.XLOOKUP(A5309,[3]!Table13456[No заказа],[3]!Table13456[Цена],"",0,1)</f>
        <v>8996</v>
      </c>
      <c r="H5309" s="2" t="str">
        <f>M01_SETTINGS!$F$2</f>
        <v>KASPI</v>
      </c>
    </row>
    <row r="5310" spans="1:8" x14ac:dyDescent="0.35">
      <c r="A5310" s="2">
        <v>465794412</v>
      </c>
      <c r="B5310" s="3">
        <f>_xlfn.XLOOKUP(A5310,[3]!Table13456[No заказа],[3]!Table13456[Дата
отправки],"",0,1)</f>
        <v>45645</v>
      </c>
      <c r="C5310" s="3"/>
      <c r="D5310" s="3"/>
      <c r="F5310" s="5">
        <f>_xlfn.XLOOKUP(A5310,[3]!Table13456[No заказа],[3]!Table13456[Количество],"",0,1)</f>
        <v>1</v>
      </c>
      <c r="G5310" s="5">
        <f>_xlfn.XLOOKUP(A5310,[3]!Table13456[No заказа],[3]!Table13456[Цена],"",0,1)</f>
        <v>8982</v>
      </c>
      <c r="H5310" s="2" t="str">
        <f>M01_SETTINGS!$F$2</f>
        <v>KASPI</v>
      </c>
    </row>
    <row r="5311" spans="1:8" x14ac:dyDescent="0.35">
      <c r="A5311" s="2">
        <v>466079624</v>
      </c>
      <c r="B5311" s="3">
        <f>_xlfn.XLOOKUP(A5311,[3]!Table13456[No заказа],[3]!Table13456[Дата
отправки],"",0,1)</f>
        <v>45645</v>
      </c>
      <c r="C5311" s="3"/>
      <c r="D5311" s="3"/>
      <c r="F5311" s="5">
        <f>_xlfn.XLOOKUP(A5311,[3]!Table13456[No заказа],[3]!Table13456[Количество],"",0,1)</f>
        <v>1</v>
      </c>
      <c r="G5311" s="5">
        <f>_xlfn.XLOOKUP(A5311,[3]!Table13456[No заказа],[3]!Table13456[Цена],"",0,1)</f>
        <v>8430</v>
      </c>
      <c r="H5311" s="2" t="str">
        <f>M01_SETTINGS!$F$2</f>
        <v>KASPI</v>
      </c>
    </row>
    <row r="5312" spans="1:8" x14ac:dyDescent="0.35">
      <c r="A5312" s="2">
        <v>465993526</v>
      </c>
      <c r="B5312" s="3">
        <f>_xlfn.XLOOKUP(A5312,[3]!Table13456[No заказа],[3]!Table13456[Дата
отправки],"",0,1)</f>
        <v>45645</v>
      </c>
      <c r="C5312" s="3"/>
      <c r="D5312" s="3"/>
      <c r="F5312" s="5">
        <f>_xlfn.XLOOKUP(A5312,[3]!Table13456[No заказа],[3]!Table13456[Количество],"",0,1)</f>
        <v>1</v>
      </c>
      <c r="G5312" s="5">
        <f>_xlfn.XLOOKUP(A5312,[3]!Table13456[No заказа],[3]!Table13456[Цена],"",0,1)</f>
        <v>8430</v>
      </c>
      <c r="H5312" s="2" t="str">
        <f>M01_SETTINGS!$F$2</f>
        <v>KASPI</v>
      </c>
    </row>
    <row r="5313" spans="1:8" x14ac:dyDescent="0.35">
      <c r="A5313" s="2">
        <v>466130883</v>
      </c>
      <c r="B5313" s="3">
        <f>_xlfn.XLOOKUP(A5313,[3]!Table13456[No заказа],[3]!Table13456[Дата
отправки],"",0,1)</f>
        <v>45645</v>
      </c>
      <c r="C5313" s="3"/>
      <c r="D5313" s="3"/>
      <c r="F5313" s="5">
        <f>_xlfn.XLOOKUP(A5313,[3]!Table13456[No заказа],[3]!Table13456[Количество],"",0,1)</f>
        <v>1</v>
      </c>
      <c r="G5313" s="5">
        <f>_xlfn.XLOOKUP(A5313,[3]!Table13456[No заказа],[3]!Table13456[Цена],"",0,1)</f>
        <v>8430</v>
      </c>
      <c r="H5313" s="2" t="str">
        <f>M01_SETTINGS!$F$2</f>
        <v>KASPI</v>
      </c>
    </row>
    <row r="5314" spans="1:8" x14ac:dyDescent="0.35">
      <c r="A5314" s="2">
        <v>465889189</v>
      </c>
      <c r="B5314" s="3">
        <f>_xlfn.XLOOKUP(A5314,[3]!Table13456[No заказа],[3]!Table13456[Дата
отправки],"",0,1)</f>
        <v>45645</v>
      </c>
      <c r="C5314" s="3"/>
      <c r="D5314" s="3"/>
      <c r="F5314" s="5">
        <f>_xlfn.XLOOKUP(A5314,[3]!Table13456[No заказа],[3]!Table13456[Количество],"",0,1)</f>
        <v>1</v>
      </c>
      <c r="G5314" s="5">
        <f>_xlfn.XLOOKUP(A5314,[3]!Table13456[No заказа],[3]!Table13456[Цена],"",0,1)</f>
        <v>8430</v>
      </c>
      <c r="H5314" s="2" t="str">
        <f>M01_SETTINGS!$F$2</f>
        <v>KASPI</v>
      </c>
    </row>
    <row r="5315" spans="1:8" x14ac:dyDescent="0.35">
      <c r="A5315" s="2">
        <v>466093941</v>
      </c>
      <c r="B5315" s="3">
        <f>_xlfn.XLOOKUP(A5315,[3]!Table13456[No заказа],[3]!Table13456[Дата
отправки],"",0,1)</f>
        <v>45645</v>
      </c>
      <c r="C5315" s="3"/>
      <c r="D5315" s="3"/>
      <c r="F5315" s="5">
        <f>_xlfn.XLOOKUP(A5315,[3]!Table13456[No заказа],[3]!Table13456[Количество],"",0,1)</f>
        <v>1</v>
      </c>
      <c r="G5315" s="5">
        <f>_xlfn.XLOOKUP(A5315,[3]!Table13456[No заказа],[3]!Table13456[Цена],"",0,1)</f>
        <v>8430</v>
      </c>
      <c r="H5315" s="2" t="str">
        <f>M01_SETTINGS!$F$2</f>
        <v>KASPI</v>
      </c>
    </row>
    <row r="5316" spans="1:8" x14ac:dyDescent="0.35">
      <c r="A5316" s="2">
        <v>466357508</v>
      </c>
      <c r="B5316" s="3">
        <f>_xlfn.XLOOKUP(A5316,[3]!Table13456[No заказа],[3]!Table13456[Дата
отправки],"",0,1)</f>
        <v>45645</v>
      </c>
      <c r="C5316" s="3"/>
      <c r="D5316" s="3"/>
      <c r="F5316" s="5">
        <f>_xlfn.XLOOKUP(A5316,[3]!Table13456[No заказа],[3]!Table13456[Количество],"",0,1)</f>
        <v>1</v>
      </c>
      <c r="G5316" s="5">
        <f>_xlfn.XLOOKUP(A5316,[3]!Table13456[No заказа],[3]!Table13456[Цена],"",0,1)</f>
        <v>7490</v>
      </c>
      <c r="H5316" s="2" t="str">
        <f>M01_SETTINGS!$F$2</f>
        <v>KASPI</v>
      </c>
    </row>
    <row r="5317" spans="1:8" x14ac:dyDescent="0.35">
      <c r="A5317" s="2">
        <v>465860911</v>
      </c>
      <c r="B5317" s="3">
        <f>_xlfn.XLOOKUP(A5317,[3]!Table13456[No заказа],[3]!Table13456[Дата
отправки],"",0,1)</f>
        <v>45645</v>
      </c>
      <c r="C5317" s="3"/>
      <c r="D5317" s="3"/>
      <c r="F5317" s="5">
        <f>_xlfn.XLOOKUP(A5317,[3]!Table13456[No заказа],[3]!Table13456[Количество],"",0,1)</f>
        <v>1</v>
      </c>
      <c r="G5317" s="5">
        <f>_xlfn.XLOOKUP(A5317,[3]!Table13456[No заказа],[3]!Table13456[Цена],"",0,1)</f>
        <v>17990</v>
      </c>
      <c r="H5317" s="2" t="str">
        <f>M01_SETTINGS!$F$2</f>
        <v>KASPI</v>
      </c>
    </row>
    <row r="5318" spans="1:8" x14ac:dyDescent="0.35">
      <c r="A5318" s="2">
        <v>466339370</v>
      </c>
      <c r="B5318" s="3">
        <f>_xlfn.XLOOKUP(A5318,[3]!Table13456[No заказа],[3]!Table13456[Дата
отправки],"",0,1)</f>
        <v>45645</v>
      </c>
      <c r="C5318" s="3"/>
      <c r="D5318" s="3"/>
      <c r="F5318" s="5">
        <f>_xlfn.XLOOKUP(A5318,[3]!Table13456[No заказа],[3]!Table13456[Количество],"",0,1)</f>
        <v>1</v>
      </c>
      <c r="G5318" s="5">
        <f>_xlfn.XLOOKUP(A5318,[3]!Table13456[No заказа],[3]!Table13456[Цена],"",0,1)</f>
        <v>17990</v>
      </c>
      <c r="H5318" s="2" t="str">
        <f>M01_SETTINGS!$F$2</f>
        <v>KASPI</v>
      </c>
    </row>
    <row r="5319" spans="1:8" x14ac:dyDescent="0.35">
      <c r="A5319" s="2">
        <v>466151620</v>
      </c>
      <c r="B5319" s="3">
        <f>_xlfn.XLOOKUP(A5319,[3]!Table13456[No заказа],[3]!Table13456[Дата
отправки],"",0,1)</f>
        <v>45645</v>
      </c>
      <c r="C5319" s="3"/>
      <c r="D5319" s="3"/>
      <c r="F5319" s="5">
        <f>_xlfn.XLOOKUP(A5319,[3]!Table13456[No заказа],[3]!Table13456[Количество],"",0,1)</f>
        <v>1</v>
      </c>
      <c r="G5319" s="5">
        <f>_xlfn.XLOOKUP(A5319,[3]!Table13456[No заказа],[3]!Table13456[Цена],"",0,1)</f>
        <v>17990</v>
      </c>
      <c r="H5319" s="2" t="str">
        <f>M01_SETTINGS!$F$2</f>
        <v>KASPI</v>
      </c>
    </row>
    <row r="5320" spans="1:8" x14ac:dyDescent="0.35">
      <c r="A5320" s="2">
        <v>466263053</v>
      </c>
      <c r="B5320" s="3">
        <f>_xlfn.XLOOKUP(A5320,[3]!Table13456[No заказа],[3]!Table13456[Дата
отправки],"",0,1)</f>
        <v>45645</v>
      </c>
      <c r="C5320" s="3"/>
      <c r="D5320" s="3"/>
      <c r="F5320" s="5">
        <f>_xlfn.XLOOKUP(A5320,[3]!Table13456[No заказа],[3]!Table13456[Количество],"",0,1)</f>
        <v>1</v>
      </c>
      <c r="G5320" s="5">
        <f>_xlfn.XLOOKUP(A5320,[3]!Table13456[No заказа],[3]!Table13456[Цена],"",0,1)</f>
        <v>17990</v>
      </c>
      <c r="H5320" s="2" t="str">
        <f>M01_SETTINGS!$F$2</f>
        <v>KASPI</v>
      </c>
    </row>
    <row r="5321" spans="1:8" x14ac:dyDescent="0.35">
      <c r="A5321" s="2">
        <v>466096545</v>
      </c>
      <c r="B5321" s="3">
        <f>_xlfn.XLOOKUP(A5321,[3]!Table13456[No заказа],[3]!Table13456[Дата
отправки],"",0,1)</f>
        <v>45645</v>
      </c>
      <c r="C5321" s="3"/>
      <c r="D5321" s="3"/>
      <c r="F5321" s="5">
        <f>_xlfn.XLOOKUP(A5321,[3]!Table13456[No заказа],[3]!Table13456[Количество],"",0,1)</f>
        <v>1</v>
      </c>
      <c r="G5321" s="5">
        <f>_xlfn.XLOOKUP(A5321,[3]!Table13456[No заказа],[3]!Table13456[Цена],"",0,1)</f>
        <v>7490</v>
      </c>
      <c r="H5321" s="2" t="str">
        <f>M01_SETTINGS!$F$2</f>
        <v>KASPI</v>
      </c>
    </row>
    <row r="5322" spans="1:8" x14ac:dyDescent="0.35">
      <c r="A5322" s="2">
        <v>466041209</v>
      </c>
      <c r="B5322" s="3">
        <f>_xlfn.XLOOKUP(A5322,[3]!Table13456[No заказа],[3]!Table13456[Дата
отправки],"",0,1)</f>
        <v>45645</v>
      </c>
      <c r="C5322" s="3"/>
      <c r="D5322" s="3"/>
      <c r="F5322" s="5">
        <f>_xlfn.XLOOKUP(A5322,[3]!Table13456[No заказа],[3]!Table13456[Количество],"",0,1)</f>
        <v>1</v>
      </c>
      <c r="G5322" s="5">
        <f>_xlfn.XLOOKUP(A5322,[3]!Table13456[No заказа],[3]!Table13456[Цена],"",0,1)</f>
        <v>8946</v>
      </c>
      <c r="H5322" s="2" t="str">
        <f>M01_SETTINGS!$F$2</f>
        <v>KASPI</v>
      </c>
    </row>
    <row r="5323" spans="1:8" x14ac:dyDescent="0.35">
      <c r="A5323" s="2">
        <v>465935369</v>
      </c>
      <c r="B5323" s="3">
        <f>_xlfn.XLOOKUP(A5323,[3]!Table13456[No заказа],[3]!Table13456[Дата
отправки],"",0,1)</f>
        <v>45645</v>
      </c>
      <c r="C5323" s="3"/>
      <c r="D5323" s="3"/>
      <c r="F5323" s="5">
        <f>_xlfn.XLOOKUP(A5323,[3]!Table13456[No заказа],[3]!Table13456[Количество],"",0,1)</f>
        <v>1</v>
      </c>
      <c r="G5323" s="5">
        <f>_xlfn.XLOOKUP(A5323,[3]!Table13456[No заказа],[3]!Table13456[Цена],"",0,1)</f>
        <v>8430</v>
      </c>
      <c r="H5323" s="2" t="str">
        <f>M01_SETTINGS!$F$2</f>
        <v>KASPI</v>
      </c>
    </row>
    <row r="5324" spans="1:8" x14ac:dyDescent="0.35">
      <c r="A5324" s="2">
        <v>465953560</v>
      </c>
      <c r="B5324" s="3">
        <f>_xlfn.XLOOKUP(A5324,[3]!Table13456[No заказа],[3]!Table13456[Дата
отправки],"",0,1)</f>
        <v>45645</v>
      </c>
      <c r="C5324" s="3"/>
      <c r="D5324" s="3"/>
      <c r="F5324" s="5">
        <f>_xlfn.XLOOKUP(A5324,[3]!Table13456[No заказа],[3]!Table13456[Количество],"",0,1)</f>
        <v>1</v>
      </c>
      <c r="G5324" s="5">
        <f>_xlfn.XLOOKUP(A5324,[3]!Table13456[No заказа],[3]!Table13456[Цена],"",0,1)</f>
        <v>9496</v>
      </c>
      <c r="H5324" s="2" t="str">
        <f>M01_SETTINGS!$F$2</f>
        <v>KASPI</v>
      </c>
    </row>
    <row r="5325" spans="1:8" x14ac:dyDescent="0.35">
      <c r="A5325" s="2">
        <v>465771661</v>
      </c>
      <c r="B5325" s="3">
        <f>_xlfn.XLOOKUP(A5325,[3]!Table13456[No заказа],[3]!Table13456[Дата
отправки],"",0,1)</f>
        <v>45645</v>
      </c>
      <c r="C5325" s="3"/>
      <c r="D5325" s="3"/>
      <c r="F5325" s="5">
        <f>_xlfn.XLOOKUP(A5325,[3]!Table13456[No заказа],[3]!Table13456[Количество],"",0,1)</f>
        <v>1</v>
      </c>
      <c r="G5325" s="5">
        <f>_xlfn.XLOOKUP(A5325,[3]!Table13456[No заказа],[3]!Table13456[Цена],"",0,1)</f>
        <v>9000</v>
      </c>
      <c r="H5325" s="2" t="str">
        <f>M01_SETTINGS!$F$2</f>
        <v>KASPI</v>
      </c>
    </row>
    <row r="5326" spans="1:8" x14ac:dyDescent="0.35">
      <c r="A5326" s="2">
        <v>465767204</v>
      </c>
      <c r="B5326" s="3">
        <f>_xlfn.XLOOKUP(A5326,[3]!Table13456[No заказа],[3]!Table13456[Дата
отправки],"",0,1)</f>
        <v>45645</v>
      </c>
      <c r="C5326" s="3"/>
      <c r="D5326" s="3"/>
      <c r="F5326" s="5">
        <f>_xlfn.XLOOKUP(A5326,[3]!Table13456[No заказа],[3]!Table13456[Количество],"",0,1)</f>
        <v>1</v>
      </c>
      <c r="G5326" s="5">
        <f>_xlfn.XLOOKUP(A5326,[3]!Table13456[No заказа],[3]!Table13456[Цена],"",0,1)</f>
        <v>8430</v>
      </c>
      <c r="H5326" s="2" t="str">
        <f>M01_SETTINGS!$F$2</f>
        <v>KASPI</v>
      </c>
    </row>
    <row r="5327" spans="1:8" x14ac:dyDescent="0.35">
      <c r="A5327" s="2">
        <v>466380455</v>
      </c>
      <c r="B5327" s="3">
        <f>_xlfn.XLOOKUP(A5327,[3]!Table13456[No заказа],[3]!Table13456[Дата
отправки],"",0,1)</f>
        <v>45645</v>
      </c>
      <c r="C5327" s="3"/>
      <c r="D5327" s="3"/>
      <c r="F5327" s="5">
        <f>_xlfn.XLOOKUP(A5327,[3]!Table13456[No заказа],[3]!Table13456[Количество],"",0,1)</f>
        <v>1</v>
      </c>
      <c r="G5327" s="5">
        <f>_xlfn.XLOOKUP(A5327,[3]!Table13456[No заказа],[3]!Table13456[Цена],"",0,1)</f>
        <v>8989</v>
      </c>
      <c r="H5327" s="2" t="str">
        <f>M01_SETTINGS!$F$2</f>
        <v>KASPI</v>
      </c>
    </row>
    <row r="5328" spans="1:8" x14ac:dyDescent="0.35">
      <c r="A5328" s="2">
        <v>466061274</v>
      </c>
      <c r="B5328" s="3">
        <f>_xlfn.XLOOKUP(A5328,[3]!Table13456[No заказа],[3]!Table13456[Дата
отправки],"",0,1)</f>
        <v>45645</v>
      </c>
      <c r="C5328" s="3"/>
      <c r="D5328" s="3"/>
      <c r="F5328" s="5">
        <f>_xlfn.XLOOKUP(A5328,[3]!Table13456[No заказа],[3]!Table13456[Количество],"",0,1)</f>
        <v>1</v>
      </c>
      <c r="G5328" s="5">
        <f>_xlfn.XLOOKUP(A5328,[3]!Table13456[No заказа],[3]!Table13456[Цена],"",0,1)</f>
        <v>8675</v>
      </c>
      <c r="H5328" s="2" t="str">
        <f>M01_SETTINGS!$F$2</f>
        <v>KASPI</v>
      </c>
    </row>
    <row r="5329" spans="1:8" x14ac:dyDescent="0.35">
      <c r="A5329" s="2">
        <v>466102718</v>
      </c>
      <c r="B5329" s="3">
        <f>_xlfn.XLOOKUP(A5329,[3]!Table13456[No заказа],[3]!Table13456[Дата
отправки],"",0,1)</f>
        <v>45645</v>
      </c>
      <c r="C5329" s="3"/>
      <c r="D5329" s="3"/>
      <c r="F5329" s="5">
        <f>_xlfn.XLOOKUP(A5329,[3]!Table13456[No заказа],[3]!Table13456[Количество],"",0,1)</f>
        <v>1</v>
      </c>
      <c r="G5329" s="5">
        <f>_xlfn.XLOOKUP(A5329,[3]!Table13456[No заказа],[3]!Table13456[Цена],"",0,1)</f>
        <v>8901</v>
      </c>
      <c r="H5329" s="2" t="str">
        <f>M01_SETTINGS!$F$2</f>
        <v>KASPI</v>
      </c>
    </row>
    <row r="5330" spans="1:8" x14ac:dyDescent="0.35">
      <c r="A5330" s="2">
        <v>466322042</v>
      </c>
      <c r="B5330" s="3">
        <f>_xlfn.XLOOKUP(A5330,[3]!Table13456[No заказа],[3]!Table13456[Дата
отправки],"",0,1)</f>
        <v>45645</v>
      </c>
      <c r="C5330" s="3"/>
      <c r="D5330" s="3"/>
      <c r="F5330" s="5">
        <f>_xlfn.XLOOKUP(A5330,[3]!Table13456[No заказа],[3]!Table13456[Количество],"",0,1)</f>
        <v>1</v>
      </c>
      <c r="G5330" s="5">
        <f>_xlfn.XLOOKUP(A5330,[3]!Table13456[No заказа],[3]!Table13456[Цена],"",0,1)</f>
        <v>7489</v>
      </c>
      <c r="H5330" s="2" t="str">
        <f>M01_SETTINGS!$F$2</f>
        <v>KASPI</v>
      </c>
    </row>
    <row r="5331" spans="1:8" x14ac:dyDescent="0.35">
      <c r="A5331" s="2" t="str">
        <v>466046982-2</v>
      </c>
      <c r="B5331" s="3">
        <f>_xlfn.XLOOKUP(A5331,[3]!Table13456[No заказа],[3]!Table13456[Дата
отправки],"",0,1)</f>
        <v>45645</v>
      </c>
      <c r="C5331" s="3"/>
      <c r="D5331" s="3"/>
      <c r="F5331" s="5">
        <f>_xlfn.XLOOKUP(A5331,[3]!Table13456[No заказа],[3]!Table13456[Количество],"",0,1)</f>
        <v>1</v>
      </c>
      <c r="G5331" s="5">
        <f>_xlfn.XLOOKUP(A5331,[3]!Table13456[No заказа],[3]!Table13456[Цена],"",0,1)</f>
        <v>8480</v>
      </c>
      <c r="H5331" s="2" t="str">
        <f>M01_SETTINGS!$F$2</f>
        <v>KASPI</v>
      </c>
    </row>
    <row r="5332" spans="1:8" x14ac:dyDescent="0.35">
      <c r="A5332" s="2" t="str">
        <v>466046982-1</v>
      </c>
      <c r="B5332" s="3">
        <f>_xlfn.XLOOKUP(A5332,[3]!Table13456[No заказа],[3]!Table13456[Дата
отправки],"",0,1)</f>
        <v>45645</v>
      </c>
      <c r="C5332" s="3"/>
      <c r="D5332" s="3"/>
      <c r="F5332" s="5">
        <f>_xlfn.XLOOKUP(A5332,[3]!Table13456[No заказа],[3]!Table13456[Количество],"",0,1)</f>
        <v>1</v>
      </c>
      <c r="G5332" s="5">
        <f>_xlfn.XLOOKUP(A5332,[3]!Table13456[No заказа],[3]!Table13456[Цена],"",0,1)</f>
        <v>10999</v>
      </c>
      <c r="H5332" s="2" t="str">
        <f>M01_SETTINGS!$F$2</f>
        <v>KASPI</v>
      </c>
    </row>
    <row r="5333" spans="1:8" x14ac:dyDescent="0.35">
      <c r="A5333" s="2">
        <v>465400262</v>
      </c>
      <c r="B5333" s="3">
        <f>_xlfn.XLOOKUP(A5333,[3]!Table13456[No заказа],[3]!Table13456[Дата
отправки],"",0,1)</f>
        <v>45644</v>
      </c>
      <c r="C5333" s="3"/>
      <c r="D5333" s="3"/>
      <c r="F5333" s="5">
        <f>_xlfn.XLOOKUP(A5333,[3]!Table13456[No заказа],[3]!Table13456[Количество],"",0,1)</f>
        <v>1</v>
      </c>
      <c r="G5333" s="5">
        <f>_xlfn.XLOOKUP(A5333,[3]!Table13456[No заказа],[3]!Table13456[Цена],"",0,1)</f>
        <v>8430</v>
      </c>
      <c r="H5333" s="2" t="str">
        <f>M01_SETTINGS!$F$2</f>
        <v>KASPI</v>
      </c>
    </row>
    <row r="5334" spans="1:8" x14ac:dyDescent="0.35">
      <c r="A5334" s="2">
        <v>465659755</v>
      </c>
      <c r="B5334" s="3">
        <f>_xlfn.XLOOKUP(A5334,[3]!Table13456[No заказа],[3]!Table13456[Дата
отправки],"",0,1)</f>
        <v>45644</v>
      </c>
      <c r="C5334" s="3"/>
      <c r="D5334" s="3"/>
      <c r="F5334" s="5">
        <f>_xlfn.XLOOKUP(A5334,[3]!Table13456[No заказа],[3]!Table13456[Количество],"",0,1)</f>
        <v>1</v>
      </c>
      <c r="G5334" s="5">
        <f>_xlfn.XLOOKUP(A5334,[3]!Table13456[No заказа],[3]!Table13456[Цена],"",0,1)</f>
        <v>9498</v>
      </c>
      <c r="H5334" s="2" t="str">
        <f>M01_SETTINGS!$F$2</f>
        <v>KASPI</v>
      </c>
    </row>
    <row r="5335" spans="1:8" x14ac:dyDescent="0.35">
      <c r="A5335" s="2">
        <v>465664648</v>
      </c>
      <c r="B5335" s="3">
        <f>_xlfn.XLOOKUP(A5335,[3]!Table13456[No заказа],[3]!Table13456[Дата
отправки],"",0,1)</f>
        <v>45644</v>
      </c>
      <c r="C5335" s="3"/>
      <c r="D5335" s="3"/>
      <c r="F5335" s="5">
        <f>_xlfn.XLOOKUP(A5335,[3]!Table13456[No заказа],[3]!Table13456[Количество],"",0,1)</f>
        <v>1</v>
      </c>
      <c r="G5335" s="5">
        <f>_xlfn.XLOOKUP(A5335,[3]!Table13456[No заказа],[3]!Table13456[Цена],"",0,1)</f>
        <v>8924</v>
      </c>
      <c r="H5335" s="2" t="str">
        <f>M01_SETTINGS!$F$2</f>
        <v>KASPI</v>
      </c>
    </row>
    <row r="5336" spans="1:8" x14ac:dyDescent="0.35">
      <c r="A5336" s="2">
        <v>465442758</v>
      </c>
      <c r="B5336" s="3">
        <f>_xlfn.XLOOKUP(A5336,[3]!Table13456[No заказа],[3]!Table13456[Дата
отправки],"",0,1)</f>
        <v>45644</v>
      </c>
      <c r="C5336" s="3"/>
      <c r="D5336" s="3"/>
      <c r="F5336" s="5">
        <f>_xlfn.XLOOKUP(A5336,[3]!Table13456[No заказа],[3]!Table13456[Количество],"",0,1)</f>
        <v>1</v>
      </c>
      <c r="G5336" s="5">
        <f>_xlfn.XLOOKUP(A5336,[3]!Table13456[No заказа],[3]!Table13456[Цена],"",0,1)</f>
        <v>8430</v>
      </c>
      <c r="H5336" s="2" t="str">
        <f>M01_SETTINGS!$F$2</f>
        <v>KASPI</v>
      </c>
    </row>
    <row r="5337" spans="1:8" x14ac:dyDescent="0.35">
      <c r="A5337" s="2">
        <v>465336819</v>
      </c>
      <c r="B5337" s="3">
        <f>_xlfn.XLOOKUP(A5337,[3]!Table13456[No заказа],[3]!Table13456[Дата
отправки],"",0,1)</f>
        <v>45644</v>
      </c>
      <c r="C5337" s="3"/>
      <c r="D5337" s="3"/>
      <c r="F5337" s="5">
        <f>_xlfn.XLOOKUP(A5337,[3]!Table13456[No заказа],[3]!Table13456[Количество],"",0,1)</f>
        <v>1</v>
      </c>
      <c r="G5337" s="5">
        <f>_xlfn.XLOOKUP(A5337,[3]!Table13456[No заказа],[3]!Table13456[Цена],"",0,1)</f>
        <v>8430</v>
      </c>
      <c r="H5337" s="2" t="str">
        <f>M01_SETTINGS!$F$2</f>
        <v>KASPI</v>
      </c>
    </row>
    <row r="5338" spans="1:8" x14ac:dyDescent="0.35">
      <c r="A5338" s="2">
        <v>465318678</v>
      </c>
      <c r="B5338" s="3">
        <f>_xlfn.XLOOKUP(A5338,[3]!Table13456[No заказа],[3]!Table13456[Дата
отправки],"",0,1)</f>
        <v>45644</v>
      </c>
      <c r="C5338" s="3"/>
      <c r="D5338" s="3"/>
      <c r="F5338" s="5">
        <f>_xlfn.XLOOKUP(A5338,[3]!Table13456[No заказа],[3]!Table13456[Количество],"",0,1)</f>
        <v>1</v>
      </c>
      <c r="G5338" s="5">
        <f>_xlfn.XLOOKUP(A5338,[3]!Table13456[No заказа],[3]!Table13456[Цена],"",0,1)</f>
        <v>8430</v>
      </c>
      <c r="H5338" s="2" t="str">
        <f>M01_SETTINGS!$F$2</f>
        <v>KASPI</v>
      </c>
    </row>
    <row r="5339" spans="1:8" x14ac:dyDescent="0.35">
      <c r="A5339" s="2">
        <v>465720603</v>
      </c>
      <c r="B5339" s="3">
        <f>_xlfn.XLOOKUP(A5339,[3]!Table13456[No заказа],[3]!Table13456[Дата
отправки],"",0,1)</f>
        <v>45644</v>
      </c>
      <c r="C5339" s="3"/>
      <c r="D5339" s="3"/>
      <c r="F5339" s="5">
        <f>_xlfn.XLOOKUP(A5339,[3]!Table13456[No заказа],[3]!Table13456[Количество],"",0,1)</f>
        <v>1</v>
      </c>
      <c r="G5339" s="5">
        <f>_xlfn.XLOOKUP(A5339,[3]!Table13456[No заказа],[3]!Table13456[Цена],"",0,1)</f>
        <v>9000</v>
      </c>
      <c r="H5339" s="2" t="str">
        <f>M01_SETTINGS!$F$2</f>
        <v>KASPI</v>
      </c>
    </row>
    <row r="5340" spans="1:8" x14ac:dyDescent="0.35">
      <c r="A5340" s="2">
        <v>465338446</v>
      </c>
      <c r="B5340" s="3">
        <f>_xlfn.XLOOKUP(A5340,[3]!Table13456[No заказа],[3]!Table13456[Дата
отправки],"",0,1)</f>
        <v>45644</v>
      </c>
      <c r="C5340" s="3"/>
      <c r="D5340" s="3"/>
      <c r="F5340" s="5">
        <f>_xlfn.XLOOKUP(A5340,[3]!Table13456[No заказа],[3]!Table13456[Количество],"",0,1)</f>
        <v>1</v>
      </c>
      <c r="G5340" s="5">
        <f>_xlfn.XLOOKUP(A5340,[3]!Table13456[No заказа],[3]!Table13456[Цена],"",0,1)</f>
        <v>9000</v>
      </c>
      <c r="H5340" s="2" t="str">
        <f>M01_SETTINGS!$F$2</f>
        <v>KASPI</v>
      </c>
    </row>
    <row r="5341" spans="1:8" x14ac:dyDescent="0.35">
      <c r="A5341" s="2">
        <v>465703805</v>
      </c>
      <c r="B5341" s="3">
        <f>_xlfn.XLOOKUP(A5341,[3]!Table13456[No заказа],[3]!Table13456[Дата
отправки],"",0,1)</f>
        <v>45644</v>
      </c>
      <c r="C5341" s="3"/>
      <c r="D5341" s="3"/>
      <c r="F5341" s="5">
        <f>_xlfn.XLOOKUP(A5341,[3]!Table13456[No заказа],[3]!Table13456[Количество],"",0,1)</f>
        <v>1</v>
      </c>
      <c r="G5341" s="5">
        <f>_xlfn.XLOOKUP(A5341,[3]!Table13456[No заказа],[3]!Table13456[Цена],"",0,1)</f>
        <v>8981</v>
      </c>
      <c r="H5341" s="2" t="str">
        <f>M01_SETTINGS!$F$2</f>
        <v>KASPI</v>
      </c>
    </row>
    <row r="5342" spans="1:8" x14ac:dyDescent="0.35">
      <c r="A5342" s="2">
        <v>465049785</v>
      </c>
      <c r="B5342" s="3">
        <f>_xlfn.XLOOKUP(A5342,[3]!Table13456[No заказа],[3]!Table13456[Дата
отправки],"",0,1)</f>
        <v>45644</v>
      </c>
      <c r="C5342" s="3"/>
      <c r="D5342" s="3"/>
      <c r="F5342" s="5">
        <f>_xlfn.XLOOKUP(A5342,[3]!Table13456[No заказа],[3]!Table13456[Количество],"",0,1)</f>
        <v>1</v>
      </c>
      <c r="G5342" s="5">
        <f>_xlfn.XLOOKUP(A5342,[3]!Table13456[No заказа],[3]!Table13456[Цена],"",0,1)</f>
        <v>8999</v>
      </c>
      <c r="H5342" s="2" t="str">
        <f>M01_SETTINGS!$F$2</f>
        <v>KASPI</v>
      </c>
    </row>
    <row r="5343" spans="1:8" x14ac:dyDescent="0.35">
      <c r="A5343" s="2">
        <v>465027265</v>
      </c>
      <c r="B5343" s="3">
        <f>_xlfn.XLOOKUP(A5343,[3]!Table13456[No заказа],[3]!Table13456[Дата
отправки],"",0,1)</f>
        <v>45644</v>
      </c>
      <c r="C5343" s="3"/>
      <c r="D5343" s="3"/>
      <c r="F5343" s="5">
        <f>_xlfn.XLOOKUP(A5343,[3]!Table13456[No заказа],[3]!Table13456[Количество],"",0,1)</f>
        <v>1</v>
      </c>
      <c r="G5343" s="5">
        <f>_xlfn.XLOOKUP(A5343,[3]!Table13456[No заказа],[3]!Table13456[Цена],"",0,1)</f>
        <v>8430</v>
      </c>
      <c r="H5343" s="2" t="str">
        <f>M01_SETTINGS!$F$2</f>
        <v>KASPI</v>
      </c>
    </row>
    <row r="5344" spans="1:8" x14ac:dyDescent="0.35">
      <c r="A5344" s="2">
        <v>465607050</v>
      </c>
      <c r="B5344" s="3">
        <f>_xlfn.XLOOKUP(A5344,[3]!Table13456[No заказа],[3]!Table13456[Дата
отправки],"",0,1)</f>
        <v>45644</v>
      </c>
      <c r="C5344" s="3"/>
      <c r="D5344" s="3"/>
      <c r="F5344" s="5">
        <f>_xlfn.XLOOKUP(A5344,[3]!Table13456[No заказа],[3]!Table13456[Количество],"",0,1)</f>
        <v>1</v>
      </c>
      <c r="G5344" s="5">
        <f>_xlfn.XLOOKUP(A5344,[3]!Table13456[No заказа],[3]!Table13456[Цена],"",0,1)</f>
        <v>9498</v>
      </c>
      <c r="H5344" s="2" t="str">
        <f>M01_SETTINGS!$F$2</f>
        <v>KASPI</v>
      </c>
    </row>
    <row r="5345" spans="1:8" x14ac:dyDescent="0.35">
      <c r="A5345" s="2">
        <v>465673041</v>
      </c>
      <c r="B5345" s="3">
        <f>_xlfn.XLOOKUP(A5345,[3]!Table13456[No заказа],[3]!Table13456[Дата
отправки],"",0,1)</f>
        <v>45644</v>
      </c>
      <c r="C5345" s="3"/>
      <c r="D5345" s="3"/>
      <c r="F5345" s="5">
        <f>_xlfn.XLOOKUP(A5345,[3]!Table13456[No заказа],[3]!Table13456[Количество],"",0,1)</f>
        <v>1</v>
      </c>
      <c r="G5345" s="5">
        <f>_xlfn.XLOOKUP(A5345,[3]!Table13456[No заказа],[3]!Table13456[Цена],"",0,1)</f>
        <v>8430</v>
      </c>
      <c r="H5345" s="2" t="str">
        <f>M01_SETTINGS!$F$2</f>
        <v>KASPI</v>
      </c>
    </row>
    <row r="5346" spans="1:8" x14ac:dyDescent="0.35">
      <c r="A5346" s="2">
        <v>465623988</v>
      </c>
      <c r="B5346" s="3">
        <f>_xlfn.XLOOKUP(A5346,[3]!Table13456[No заказа],[3]!Table13456[Дата
отправки],"",0,1)</f>
        <v>45644</v>
      </c>
      <c r="C5346" s="3"/>
      <c r="D5346" s="3"/>
      <c r="F5346" s="5">
        <f>_xlfn.XLOOKUP(A5346,[3]!Table13456[No заказа],[3]!Table13456[Количество],"",0,1)</f>
        <v>1</v>
      </c>
      <c r="G5346" s="5">
        <f>_xlfn.XLOOKUP(A5346,[3]!Table13456[No заказа],[3]!Table13456[Цена],"",0,1)</f>
        <v>8430</v>
      </c>
      <c r="H5346" s="2" t="str">
        <f>M01_SETTINGS!$F$2</f>
        <v>KASPI</v>
      </c>
    </row>
    <row r="5347" spans="1:8" x14ac:dyDescent="0.35">
      <c r="A5347" s="2">
        <v>465315956</v>
      </c>
      <c r="B5347" s="3">
        <f>_xlfn.XLOOKUP(A5347,[3]!Table13456[No заказа],[3]!Table13456[Дата
отправки],"",0,1)</f>
        <v>45644</v>
      </c>
      <c r="C5347" s="3"/>
      <c r="D5347" s="3"/>
      <c r="F5347" s="5">
        <f>_xlfn.XLOOKUP(A5347,[3]!Table13456[No заказа],[3]!Table13456[Количество],"",0,1)</f>
        <v>1</v>
      </c>
      <c r="G5347" s="5">
        <f>_xlfn.XLOOKUP(A5347,[3]!Table13456[No заказа],[3]!Table13456[Цена],"",0,1)</f>
        <v>8430</v>
      </c>
      <c r="H5347" s="2" t="str">
        <f>M01_SETTINGS!$F$2</f>
        <v>KASPI</v>
      </c>
    </row>
    <row r="5348" spans="1:8" x14ac:dyDescent="0.35">
      <c r="A5348" s="2">
        <v>465099577</v>
      </c>
      <c r="B5348" s="3">
        <f>_xlfn.XLOOKUP(A5348,[3]!Table13456[No заказа],[3]!Table13456[Дата
отправки],"",0,1)</f>
        <v>45644</v>
      </c>
      <c r="C5348" s="3"/>
      <c r="D5348" s="3"/>
      <c r="F5348" s="5">
        <f>_xlfn.XLOOKUP(A5348,[3]!Table13456[No заказа],[3]!Table13456[Количество],"",0,1)</f>
        <v>1</v>
      </c>
      <c r="G5348" s="5">
        <f>_xlfn.XLOOKUP(A5348,[3]!Table13456[No заказа],[3]!Table13456[Цена],"",0,1)</f>
        <v>8430</v>
      </c>
      <c r="H5348" s="2" t="str">
        <f>M01_SETTINGS!$F$2</f>
        <v>KASPI</v>
      </c>
    </row>
    <row r="5349" spans="1:8" x14ac:dyDescent="0.35">
      <c r="A5349" s="2">
        <v>465437436</v>
      </c>
      <c r="B5349" s="3">
        <f>_xlfn.XLOOKUP(A5349,[3]!Table13456[No заказа],[3]!Table13456[Дата
отправки],"",0,1)</f>
        <v>45644</v>
      </c>
      <c r="C5349" s="3"/>
      <c r="D5349" s="3"/>
      <c r="F5349" s="5">
        <f>_xlfn.XLOOKUP(A5349,[3]!Table13456[No заказа],[3]!Table13456[Количество],"",0,1)</f>
        <v>1</v>
      </c>
      <c r="G5349" s="5">
        <f>_xlfn.XLOOKUP(A5349,[3]!Table13456[No заказа],[3]!Table13456[Цена],"",0,1)</f>
        <v>8726</v>
      </c>
      <c r="H5349" s="2" t="str">
        <f>M01_SETTINGS!$F$2</f>
        <v>KASPI</v>
      </c>
    </row>
    <row r="5350" spans="1:8" x14ac:dyDescent="0.35">
      <c r="A5350" s="2">
        <v>465251073</v>
      </c>
      <c r="B5350" s="3">
        <f>_xlfn.XLOOKUP(A5350,[3]!Table13456[No заказа],[3]!Table13456[Дата
отправки],"",0,1)</f>
        <v>45644</v>
      </c>
      <c r="C5350" s="3"/>
      <c r="D5350" s="3"/>
      <c r="F5350" s="5">
        <f>_xlfn.XLOOKUP(A5350,[3]!Table13456[No заказа],[3]!Table13456[Количество],"",0,1)</f>
        <v>1</v>
      </c>
      <c r="G5350" s="5">
        <f>_xlfn.XLOOKUP(A5350,[3]!Table13456[No заказа],[3]!Table13456[Цена],"",0,1)</f>
        <v>8726</v>
      </c>
      <c r="H5350" s="2" t="str">
        <f>M01_SETTINGS!$F$2</f>
        <v>KASPI</v>
      </c>
    </row>
    <row r="5351" spans="1:8" x14ac:dyDescent="0.35">
      <c r="A5351" s="2">
        <v>465254133</v>
      </c>
      <c r="B5351" s="3">
        <f>_xlfn.XLOOKUP(A5351,[3]!Table13456[No заказа],[3]!Table13456[Дата
отправки],"",0,1)</f>
        <v>45644</v>
      </c>
      <c r="C5351" s="3"/>
      <c r="D5351" s="3"/>
      <c r="F5351" s="5">
        <f>_xlfn.XLOOKUP(A5351,[3]!Table13456[No заказа],[3]!Table13456[Количество],"",0,1)</f>
        <v>1</v>
      </c>
      <c r="G5351" s="5">
        <f>_xlfn.XLOOKUP(A5351,[3]!Table13456[No заказа],[3]!Table13456[Цена],"",0,1)</f>
        <v>8987</v>
      </c>
      <c r="H5351" s="2" t="str">
        <f>M01_SETTINGS!$F$2</f>
        <v>KASPI</v>
      </c>
    </row>
    <row r="5352" spans="1:8" x14ac:dyDescent="0.35">
      <c r="A5352" s="2">
        <v>465552831</v>
      </c>
      <c r="B5352" s="3">
        <f>_xlfn.XLOOKUP(A5352,[3]!Table13456[No заказа],[3]!Table13456[Дата
отправки],"",0,1)</f>
        <v>45644</v>
      </c>
      <c r="C5352" s="3"/>
      <c r="D5352" s="3"/>
      <c r="F5352" s="5">
        <f>_xlfn.XLOOKUP(A5352,[3]!Table13456[No заказа],[3]!Table13456[Количество],"",0,1)</f>
        <v>1</v>
      </c>
      <c r="G5352" s="5">
        <f>_xlfn.XLOOKUP(A5352,[3]!Table13456[No заказа],[3]!Table13456[Цена],"",0,1)</f>
        <v>8430</v>
      </c>
      <c r="H5352" s="2" t="str">
        <f>M01_SETTINGS!$F$2</f>
        <v>KASPI</v>
      </c>
    </row>
    <row r="5353" spans="1:8" x14ac:dyDescent="0.35">
      <c r="A5353" s="2">
        <v>465742004</v>
      </c>
      <c r="B5353" s="3">
        <f>_xlfn.XLOOKUP(A5353,[3]!Table13456[No заказа],[3]!Table13456[Дата
отправки],"",0,1)</f>
        <v>45644</v>
      </c>
      <c r="C5353" s="3"/>
      <c r="D5353" s="3"/>
      <c r="F5353" s="5">
        <f>_xlfn.XLOOKUP(A5353,[3]!Table13456[No заказа],[3]!Table13456[Количество],"",0,1)</f>
        <v>1</v>
      </c>
      <c r="G5353" s="5">
        <f>_xlfn.XLOOKUP(A5353,[3]!Table13456[No заказа],[3]!Table13456[Цена],"",0,1)</f>
        <v>8990</v>
      </c>
      <c r="H5353" s="2" t="str">
        <f>M01_SETTINGS!$F$2</f>
        <v>KASPI</v>
      </c>
    </row>
    <row r="5354" spans="1:8" x14ac:dyDescent="0.35">
      <c r="A5354" s="2">
        <v>465569183</v>
      </c>
      <c r="B5354" s="3">
        <f>_xlfn.XLOOKUP(A5354,[3]!Table13456[No заказа],[3]!Table13456[Дата
отправки],"",0,1)</f>
        <v>45644</v>
      </c>
      <c r="C5354" s="3"/>
      <c r="D5354" s="3"/>
      <c r="F5354" s="5">
        <f>_xlfn.XLOOKUP(A5354,[3]!Table13456[No заказа],[3]!Table13456[Количество],"",0,1)</f>
        <v>1</v>
      </c>
      <c r="G5354" s="5">
        <f>_xlfn.XLOOKUP(A5354,[3]!Table13456[No заказа],[3]!Table13456[Цена],"",0,1)</f>
        <v>8990</v>
      </c>
      <c r="H5354" s="2" t="str">
        <f>M01_SETTINGS!$F$2</f>
        <v>KASPI</v>
      </c>
    </row>
    <row r="5355" spans="1:8" x14ac:dyDescent="0.35">
      <c r="A5355" s="2">
        <v>465115167</v>
      </c>
      <c r="B5355" s="3">
        <f>_xlfn.XLOOKUP(A5355,[3]!Table13456[No заказа],[3]!Table13456[Дата
отправки],"",0,1)</f>
        <v>45644</v>
      </c>
      <c r="C5355" s="3"/>
      <c r="D5355" s="3"/>
      <c r="F5355" s="5">
        <f>_xlfn.XLOOKUP(A5355,[3]!Table13456[No заказа],[3]!Table13456[Количество],"",0,1)</f>
        <v>1</v>
      </c>
      <c r="G5355" s="5">
        <f>_xlfn.XLOOKUP(A5355,[3]!Table13456[No заказа],[3]!Table13456[Цена],"",0,1)</f>
        <v>8982</v>
      </c>
      <c r="H5355" s="2" t="str">
        <f>M01_SETTINGS!$F$2</f>
        <v>KASPI</v>
      </c>
    </row>
    <row r="5356" spans="1:8" x14ac:dyDescent="0.35">
      <c r="A5356" s="2">
        <v>465280642</v>
      </c>
      <c r="B5356" s="3">
        <f>_xlfn.XLOOKUP(A5356,[3]!Table13456[No заказа],[3]!Table13456[Дата
отправки],"",0,1)</f>
        <v>45644</v>
      </c>
      <c r="C5356" s="3"/>
      <c r="D5356" s="3"/>
      <c r="F5356" s="5">
        <f>_xlfn.XLOOKUP(A5356,[3]!Table13456[No заказа],[3]!Table13456[Количество],"",0,1)</f>
        <v>1</v>
      </c>
      <c r="G5356" s="5">
        <f>_xlfn.XLOOKUP(A5356,[3]!Table13456[No заказа],[3]!Table13456[Цена],"",0,1)</f>
        <v>8430</v>
      </c>
      <c r="H5356" s="2" t="str">
        <f>M01_SETTINGS!$F$2</f>
        <v>KASPI</v>
      </c>
    </row>
    <row r="5357" spans="1:8" x14ac:dyDescent="0.35">
      <c r="A5357" s="2">
        <v>465308246</v>
      </c>
      <c r="B5357" s="3">
        <f>_xlfn.XLOOKUP(A5357,[3]!Table13456[No заказа],[3]!Table13456[Дата
отправки],"",0,1)</f>
        <v>45644</v>
      </c>
      <c r="C5357" s="3"/>
      <c r="D5357" s="3"/>
      <c r="F5357" s="5">
        <f>_xlfn.XLOOKUP(A5357,[3]!Table13456[No заказа],[3]!Table13456[Количество],"",0,1)</f>
        <v>1</v>
      </c>
      <c r="G5357" s="5">
        <f>_xlfn.XLOOKUP(A5357,[3]!Table13456[No заказа],[3]!Table13456[Цена],"",0,1)</f>
        <v>8990</v>
      </c>
      <c r="H5357" s="2" t="str">
        <f>M01_SETTINGS!$F$2</f>
        <v>KASPI</v>
      </c>
    </row>
    <row r="5358" spans="1:8" x14ac:dyDescent="0.35">
      <c r="A5358" s="2">
        <v>465672291</v>
      </c>
      <c r="B5358" s="3">
        <f>_xlfn.XLOOKUP(A5358,[3]!Table13456[No заказа],[3]!Table13456[Дата
отправки],"",0,1)</f>
        <v>45644</v>
      </c>
      <c r="C5358" s="3"/>
      <c r="D5358" s="3"/>
      <c r="F5358" s="5">
        <f>_xlfn.XLOOKUP(A5358,[3]!Table13456[No заказа],[3]!Table13456[Количество],"",0,1)</f>
        <v>1</v>
      </c>
      <c r="G5358" s="5">
        <f>_xlfn.XLOOKUP(A5358,[3]!Table13456[No заказа],[3]!Table13456[Цена],"",0,1)</f>
        <v>8430</v>
      </c>
      <c r="H5358" s="2" t="str">
        <f>M01_SETTINGS!$F$2</f>
        <v>KASPI</v>
      </c>
    </row>
    <row r="5359" spans="1:8" x14ac:dyDescent="0.35">
      <c r="A5359" s="2">
        <v>465128430</v>
      </c>
      <c r="B5359" s="3">
        <f>_xlfn.XLOOKUP(A5359,[3]!Table13456[No заказа],[3]!Table13456[Дата
отправки],"",0,1)</f>
        <v>45644</v>
      </c>
      <c r="C5359" s="3"/>
      <c r="D5359" s="3"/>
      <c r="F5359" s="5">
        <f>_xlfn.XLOOKUP(A5359,[3]!Table13456[No заказа],[3]!Table13456[Количество],"",0,1)</f>
        <v>1</v>
      </c>
      <c r="G5359" s="5">
        <f>_xlfn.XLOOKUP(A5359,[3]!Table13456[No заказа],[3]!Table13456[Цена],"",0,1)</f>
        <v>9000</v>
      </c>
      <c r="H5359" s="2" t="str">
        <f>M01_SETTINGS!$F$2</f>
        <v>KASPI</v>
      </c>
    </row>
    <row r="5360" spans="1:8" x14ac:dyDescent="0.35">
      <c r="A5360" s="2">
        <v>465571821</v>
      </c>
      <c r="B5360" s="3">
        <f>_xlfn.XLOOKUP(A5360,[3]!Table13456[No заказа],[3]!Table13456[Дата
отправки],"",0,1)</f>
        <v>45644</v>
      </c>
      <c r="C5360" s="3"/>
      <c r="D5360" s="3"/>
      <c r="F5360" s="5">
        <f>_xlfn.XLOOKUP(A5360,[3]!Table13456[No заказа],[3]!Table13456[Количество],"",0,1)</f>
        <v>1</v>
      </c>
      <c r="G5360" s="5">
        <f>_xlfn.XLOOKUP(A5360,[3]!Table13456[No заказа],[3]!Table13456[Цена],"",0,1)</f>
        <v>9000</v>
      </c>
      <c r="H5360" s="2" t="str">
        <f>M01_SETTINGS!$F$2</f>
        <v>KASPI</v>
      </c>
    </row>
    <row r="5361" spans="1:8" x14ac:dyDescent="0.35">
      <c r="A5361" s="2">
        <v>465061742</v>
      </c>
      <c r="B5361" s="3">
        <f>_xlfn.XLOOKUP(A5361,[3]!Table13456[No заказа],[3]!Table13456[Дата
отправки],"",0,1)</f>
        <v>45644</v>
      </c>
      <c r="C5361" s="3"/>
      <c r="D5361" s="3"/>
      <c r="F5361" s="5">
        <f>_xlfn.XLOOKUP(A5361,[3]!Table13456[No заказа],[3]!Table13456[Количество],"",0,1)</f>
        <v>1</v>
      </c>
      <c r="G5361" s="5">
        <f>_xlfn.XLOOKUP(A5361,[3]!Table13456[No заказа],[3]!Table13456[Цена],"",0,1)</f>
        <v>17990</v>
      </c>
      <c r="H5361" s="2" t="str">
        <f>M01_SETTINGS!$F$2</f>
        <v>KASPI</v>
      </c>
    </row>
    <row r="5362" spans="1:8" x14ac:dyDescent="0.35">
      <c r="A5362" s="2">
        <v>465183061</v>
      </c>
      <c r="B5362" s="3">
        <f>_xlfn.XLOOKUP(A5362,[3]!Table13456[No заказа],[3]!Table13456[Дата
отправки],"",0,1)</f>
        <v>45644</v>
      </c>
      <c r="C5362" s="3"/>
      <c r="D5362" s="3"/>
      <c r="F5362" s="5">
        <f>_xlfn.XLOOKUP(A5362,[3]!Table13456[No заказа],[3]!Table13456[Количество],"",0,1)</f>
        <v>1</v>
      </c>
      <c r="G5362" s="5">
        <f>_xlfn.XLOOKUP(A5362,[3]!Table13456[No заказа],[3]!Table13456[Цена],"",0,1)</f>
        <v>17990</v>
      </c>
      <c r="H5362" s="2" t="str">
        <f>M01_SETTINGS!$F$2</f>
        <v>KASPI</v>
      </c>
    </row>
    <row r="5363" spans="1:8" x14ac:dyDescent="0.35">
      <c r="A5363" s="2">
        <v>465712710</v>
      </c>
      <c r="B5363" s="3">
        <f>_xlfn.XLOOKUP(A5363,[3]!Table13456[No заказа],[3]!Table13456[Дата
отправки],"",0,1)</f>
        <v>45644</v>
      </c>
      <c r="C5363" s="3"/>
      <c r="D5363" s="3"/>
      <c r="F5363" s="5">
        <f>_xlfn.XLOOKUP(A5363,[3]!Table13456[No заказа],[3]!Table13456[Количество],"",0,1)</f>
        <v>1</v>
      </c>
      <c r="G5363" s="5">
        <f>_xlfn.XLOOKUP(A5363,[3]!Table13456[No заказа],[3]!Table13456[Цена],"",0,1)</f>
        <v>17990</v>
      </c>
      <c r="H5363" s="2" t="str">
        <f>M01_SETTINGS!$F$2</f>
        <v>KASPI</v>
      </c>
    </row>
    <row r="5364" spans="1:8" x14ac:dyDescent="0.35">
      <c r="A5364" s="2">
        <v>465285738</v>
      </c>
      <c r="B5364" s="3">
        <f>_xlfn.XLOOKUP(A5364,[3]!Table13456[No заказа],[3]!Table13456[Дата
отправки],"",0,1)</f>
        <v>45644</v>
      </c>
      <c r="C5364" s="3"/>
      <c r="D5364" s="3"/>
      <c r="F5364" s="5">
        <f>_xlfn.XLOOKUP(A5364,[3]!Table13456[No заказа],[3]!Table13456[Количество],"",0,1)</f>
        <v>1</v>
      </c>
      <c r="G5364" s="5">
        <f>_xlfn.XLOOKUP(A5364,[3]!Table13456[No заказа],[3]!Table13456[Цена],"",0,1)</f>
        <v>17990</v>
      </c>
      <c r="H5364" s="2" t="str">
        <f>M01_SETTINGS!$F$2</f>
        <v>KASPI</v>
      </c>
    </row>
    <row r="5365" spans="1:8" x14ac:dyDescent="0.35">
      <c r="A5365" s="2">
        <v>465035918</v>
      </c>
      <c r="B5365" s="3">
        <f>_xlfn.XLOOKUP(A5365,[3]!Table13456[No заказа],[3]!Table13456[Дата
отправки],"",0,1)</f>
        <v>45644</v>
      </c>
      <c r="C5365" s="3"/>
      <c r="D5365" s="3"/>
      <c r="F5365" s="5">
        <f>_xlfn.XLOOKUP(A5365,[3]!Table13456[No заказа],[3]!Table13456[Количество],"",0,1)</f>
        <v>1</v>
      </c>
      <c r="G5365" s="5">
        <f>_xlfn.XLOOKUP(A5365,[3]!Table13456[No заказа],[3]!Table13456[Цена],"",0,1)</f>
        <v>17990</v>
      </c>
      <c r="H5365" s="2" t="str">
        <f>M01_SETTINGS!$F$2</f>
        <v>KASPI</v>
      </c>
    </row>
    <row r="5366" spans="1:8" x14ac:dyDescent="0.35">
      <c r="A5366" s="2">
        <v>465508160</v>
      </c>
      <c r="B5366" s="3">
        <f>_xlfn.XLOOKUP(A5366,[3]!Table13456[No заказа],[3]!Table13456[Дата
отправки],"",0,1)</f>
        <v>45644</v>
      </c>
      <c r="C5366" s="3"/>
      <c r="D5366" s="3"/>
      <c r="F5366" s="5">
        <f>_xlfn.XLOOKUP(A5366,[3]!Table13456[No заказа],[3]!Table13456[Количество],"",0,1)</f>
        <v>1</v>
      </c>
      <c r="G5366" s="5">
        <f>_xlfn.XLOOKUP(A5366,[3]!Table13456[No заказа],[3]!Table13456[Цена],"",0,1)</f>
        <v>9496</v>
      </c>
      <c r="H5366" s="2" t="str">
        <f>M01_SETTINGS!$F$2</f>
        <v>KASPI</v>
      </c>
    </row>
    <row r="5367" spans="1:8" x14ac:dyDescent="0.35">
      <c r="A5367" s="2">
        <v>465723290</v>
      </c>
      <c r="B5367" s="3">
        <f>_xlfn.XLOOKUP(A5367,[3]!Table13456[No заказа],[3]!Table13456[Дата
отправки],"",0,1)</f>
        <v>45644</v>
      </c>
      <c r="C5367" s="3"/>
      <c r="D5367" s="3"/>
      <c r="F5367" s="5">
        <f>_xlfn.XLOOKUP(A5367,[3]!Table13456[No заказа],[3]!Table13456[Количество],"",0,1)</f>
        <v>1</v>
      </c>
      <c r="G5367" s="5">
        <f>_xlfn.XLOOKUP(A5367,[3]!Table13456[No заказа],[3]!Table13456[Цена],"",0,1)</f>
        <v>9000</v>
      </c>
      <c r="H5367" s="2" t="str">
        <f>M01_SETTINGS!$F$2</f>
        <v>KASPI</v>
      </c>
    </row>
    <row r="5368" spans="1:8" x14ac:dyDescent="0.35">
      <c r="A5368" s="2">
        <v>465117602</v>
      </c>
      <c r="B5368" s="3">
        <f>_xlfn.XLOOKUP(A5368,[3]!Table13456[No заказа],[3]!Table13456[Дата
отправки],"",0,1)</f>
        <v>45644</v>
      </c>
      <c r="C5368" s="3"/>
      <c r="D5368" s="3"/>
      <c r="F5368" s="5">
        <f>_xlfn.XLOOKUP(A5368,[3]!Table13456[No заказа],[3]!Table13456[Количество],"",0,1)</f>
        <v>1</v>
      </c>
      <c r="G5368" s="5">
        <f>_xlfn.XLOOKUP(A5368,[3]!Table13456[No заказа],[3]!Table13456[Цена],"",0,1)</f>
        <v>10992</v>
      </c>
      <c r="H5368" s="2" t="str">
        <f>M01_SETTINGS!$F$2</f>
        <v>KASPI</v>
      </c>
    </row>
    <row r="5369" spans="1:8" x14ac:dyDescent="0.35">
      <c r="A5369" s="2">
        <v>465568054</v>
      </c>
      <c r="B5369" s="3">
        <f>_xlfn.XLOOKUP(A5369,[3]!Table13456[No заказа],[3]!Table13456[Дата
отправки],"",0,1)</f>
        <v>45644</v>
      </c>
      <c r="C5369" s="3"/>
      <c r="D5369" s="3"/>
      <c r="F5369" s="5">
        <f>_xlfn.XLOOKUP(A5369,[3]!Table13456[No заказа],[3]!Table13456[Количество],"",0,1)</f>
        <v>1</v>
      </c>
      <c r="G5369" s="5">
        <f>_xlfn.XLOOKUP(A5369,[3]!Table13456[No заказа],[3]!Table13456[Цена],"",0,1)</f>
        <v>8126</v>
      </c>
      <c r="H5369" s="2" t="str">
        <f>M01_SETTINGS!$F$2</f>
        <v>KASPI</v>
      </c>
    </row>
    <row r="5370" spans="1:8" x14ac:dyDescent="0.35">
      <c r="A5370" s="2">
        <v>465365632</v>
      </c>
      <c r="B5370" s="3">
        <f>_xlfn.XLOOKUP(A5370,[3]!Table13456[No заказа],[3]!Table13456[Дата
отправки],"",0,1)</f>
        <v>45644</v>
      </c>
      <c r="C5370" s="3"/>
      <c r="D5370" s="3"/>
      <c r="F5370" s="5">
        <f>_xlfn.XLOOKUP(A5370,[3]!Table13456[No заказа],[3]!Table13456[Количество],"",0,1)</f>
        <v>1</v>
      </c>
      <c r="G5370" s="5">
        <f>_xlfn.XLOOKUP(A5370,[3]!Table13456[No заказа],[3]!Table13456[Цена],"",0,1)</f>
        <v>8430</v>
      </c>
      <c r="H5370" s="2" t="str">
        <f>M01_SETTINGS!$F$2</f>
        <v>KASPI</v>
      </c>
    </row>
    <row r="5371" spans="1:8" x14ac:dyDescent="0.35">
      <c r="A5371" s="2">
        <v>465445623</v>
      </c>
      <c r="B5371" s="3">
        <f>_xlfn.XLOOKUP(A5371,[3]!Table13456[No заказа],[3]!Table13456[Дата
отправки],"",0,1)</f>
        <v>45644</v>
      </c>
      <c r="C5371" s="3"/>
      <c r="D5371" s="3"/>
      <c r="F5371" s="5">
        <f>_xlfn.XLOOKUP(A5371,[3]!Table13456[No заказа],[3]!Table13456[Количество],"",0,1)</f>
        <v>1</v>
      </c>
      <c r="G5371" s="5">
        <f>_xlfn.XLOOKUP(A5371,[3]!Table13456[No заказа],[3]!Table13456[Цена],"",0,1)</f>
        <v>8726</v>
      </c>
      <c r="H5371" s="2" t="str">
        <f>M01_SETTINGS!$F$2</f>
        <v>KASPI</v>
      </c>
    </row>
    <row r="5372" spans="1:8" x14ac:dyDescent="0.35">
      <c r="A5372" s="2">
        <v>465662423</v>
      </c>
      <c r="B5372" s="3">
        <f>_xlfn.XLOOKUP(A5372,[3]!Table13456[No заказа],[3]!Table13456[Дата
отправки],"",0,1)</f>
        <v>45644</v>
      </c>
      <c r="C5372" s="3"/>
      <c r="D5372" s="3"/>
      <c r="F5372" s="5">
        <f>_xlfn.XLOOKUP(A5372,[3]!Table13456[No заказа],[3]!Table13456[Количество],"",0,1)</f>
        <v>1</v>
      </c>
      <c r="G5372" s="5">
        <f>_xlfn.XLOOKUP(A5372,[3]!Table13456[No заказа],[3]!Table13456[Цена],"",0,1)</f>
        <v>8667</v>
      </c>
      <c r="H5372" s="2" t="str">
        <f>M01_SETTINGS!$F$2</f>
        <v>KASPI</v>
      </c>
    </row>
    <row r="5373" spans="1:8" x14ac:dyDescent="0.35">
      <c r="A5373" s="2">
        <v>465485649</v>
      </c>
      <c r="B5373" s="3">
        <f>_xlfn.XLOOKUP(A5373,[3]!Table13456[No заказа],[3]!Table13456[Дата
отправки],"",0,1)</f>
        <v>45644</v>
      </c>
      <c r="C5373" s="3"/>
      <c r="D5373" s="3"/>
      <c r="F5373" s="5">
        <f>_xlfn.XLOOKUP(A5373,[3]!Table13456[No заказа],[3]!Table13456[Количество],"",0,1)</f>
        <v>1</v>
      </c>
      <c r="G5373" s="5">
        <f>_xlfn.XLOOKUP(A5373,[3]!Table13456[No заказа],[3]!Table13456[Цена],"",0,1)</f>
        <v>8126</v>
      </c>
      <c r="H5373" s="2" t="str">
        <f>M01_SETTINGS!$F$2</f>
        <v>KASPI</v>
      </c>
    </row>
    <row r="5374" spans="1:8" x14ac:dyDescent="0.35">
      <c r="A5374" s="2">
        <v>465620079</v>
      </c>
      <c r="B5374" s="3">
        <f>_xlfn.XLOOKUP(A5374,[3]!Table13456[No заказа],[3]!Table13456[Дата
отправки],"",0,1)</f>
        <v>45644</v>
      </c>
      <c r="C5374" s="3"/>
      <c r="D5374" s="3"/>
      <c r="F5374" s="5">
        <f>_xlfn.XLOOKUP(A5374,[3]!Table13456[No заказа],[3]!Table13456[Количество],"",0,1)</f>
        <v>1</v>
      </c>
      <c r="G5374" s="5">
        <f>_xlfn.XLOOKUP(A5374,[3]!Table13456[No заказа],[3]!Table13456[Цена],"",0,1)</f>
        <v>8126</v>
      </c>
      <c r="H5374" s="2" t="str">
        <f>M01_SETTINGS!$F$2</f>
        <v>KASPI</v>
      </c>
    </row>
    <row r="5375" spans="1:8" x14ac:dyDescent="0.35">
      <c r="A5375" s="2" t="str">
        <v>465318306-1</v>
      </c>
      <c r="B5375" s="3">
        <f>_xlfn.XLOOKUP(A5375,[3]!Table13456[No заказа],[3]!Table13456[Дата
отправки],"",0,1)</f>
        <v>45644</v>
      </c>
      <c r="C5375" s="3"/>
      <c r="D5375" s="3"/>
      <c r="F5375" s="5">
        <f>_xlfn.XLOOKUP(A5375,[3]!Table13456[No заказа],[3]!Table13456[Количество],"",0,1)</f>
        <v>2</v>
      </c>
      <c r="G5375" s="5">
        <f>_xlfn.XLOOKUP(A5375,[3]!Table13456[No заказа],[3]!Table13456[Цена],"",0,1)</f>
        <v>8666</v>
      </c>
      <c r="H5375" s="2" t="str">
        <f>M01_SETTINGS!$F$2</f>
        <v>KASPI</v>
      </c>
    </row>
    <row r="5376" spans="1:8" x14ac:dyDescent="0.35">
      <c r="A5376" s="2" t="str">
        <v>465318306-2</v>
      </c>
      <c r="B5376" s="3">
        <f>_xlfn.XLOOKUP(A5376,[3]!Table13456[No заказа],[3]!Table13456[Дата
отправки],"",0,1)</f>
        <v>45644</v>
      </c>
      <c r="C5376" s="3"/>
      <c r="D5376" s="3"/>
      <c r="F5376" s="5">
        <f>_xlfn.XLOOKUP(A5376,[3]!Table13456[No заказа],[3]!Table13456[Количество],"",0,1)</f>
        <v>2</v>
      </c>
      <c r="G5376" s="5">
        <f>_xlfn.XLOOKUP(A5376,[3]!Table13456[No заказа],[3]!Table13456[Цена],"",0,1)</f>
        <v>8666</v>
      </c>
      <c r="H5376" s="2" t="str">
        <f>M01_SETTINGS!$F$2</f>
        <v>KASPI</v>
      </c>
    </row>
    <row r="5377" spans="1:8" x14ac:dyDescent="0.35">
      <c r="A5377" s="2">
        <v>465323546</v>
      </c>
      <c r="B5377" s="3">
        <f>_xlfn.XLOOKUP(A5377,[3]!Table13456[No заказа],[3]!Table13456[Дата
отправки],"",0,1)</f>
        <v>45644</v>
      </c>
      <c r="C5377" s="3"/>
      <c r="D5377" s="3"/>
      <c r="F5377" s="5">
        <f>_xlfn.XLOOKUP(A5377,[3]!Table13456[No заказа],[3]!Table13456[Количество],"",0,1)</f>
        <v>1</v>
      </c>
      <c r="G5377" s="5">
        <f>_xlfn.XLOOKUP(A5377,[3]!Table13456[No заказа],[3]!Table13456[Цена],"",0,1)</f>
        <v>9000</v>
      </c>
      <c r="H5377" s="2" t="str">
        <f>M01_SETTINGS!$F$2</f>
        <v>KASPI</v>
      </c>
    </row>
    <row r="5378" spans="1:8" x14ac:dyDescent="0.35">
      <c r="A5378" s="2">
        <v>465719915</v>
      </c>
      <c r="B5378" s="3">
        <f>_xlfn.XLOOKUP(A5378,[3]!Table13456[No заказа],[3]!Table13456[Дата
отправки],"",0,1)</f>
        <v>45644</v>
      </c>
      <c r="C5378" s="3"/>
      <c r="D5378" s="3"/>
      <c r="F5378" s="5">
        <f>_xlfn.XLOOKUP(A5378,[3]!Table13456[No заказа],[3]!Table13456[Количество],"",0,1)</f>
        <v>1</v>
      </c>
      <c r="G5378" s="5">
        <f>_xlfn.XLOOKUP(A5378,[3]!Table13456[No заказа],[3]!Table13456[Цена],"",0,1)</f>
        <v>8923</v>
      </c>
      <c r="H5378" s="2" t="str">
        <f>M01_SETTINGS!$F$2</f>
        <v>KASPI</v>
      </c>
    </row>
    <row r="5379" spans="1:8" x14ac:dyDescent="0.35">
      <c r="A5379" s="2">
        <v>465528126</v>
      </c>
      <c r="B5379" s="3">
        <f>_xlfn.XLOOKUP(A5379,[3]!Table13456[No заказа],[3]!Table13456[Дата
отправки],"",0,1)</f>
        <v>45644</v>
      </c>
      <c r="C5379" s="3"/>
      <c r="D5379" s="3"/>
      <c r="F5379" s="5">
        <f>_xlfn.XLOOKUP(A5379,[3]!Table13456[No заказа],[3]!Table13456[Количество],"",0,1)</f>
        <v>1</v>
      </c>
      <c r="G5379" s="5">
        <f>_xlfn.XLOOKUP(A5379,[3]!Table13456[No заказа],[3]!Table13456[Цена],"",0,1)</f>
        <v>8666</v>
      </c>
      <c r="H5379" s="2" t="str">
        <f>M01_SETTINGS!$F$2</f>
        <v>KASPI</v>
      </c>
    </row>
    <row r="5380" spans="1:8" x14ac:dyDescent="0.35">
      <c r="A5380" s="2">
        <v>465532785</v>
      </c>
      <c r="B5380" s="3">
        <f>_xlfn.XLOOKUP(A5380,[3]!Table13456[No заказа],[3]!Table13456[Дата
отправки],"",0,1)</f>
        <v>45644</v>
      </c>
      <c r="C5380" s="3"/>
      <c r="D5380" s="3"/>
      <c r="F5380" s="5">
        <f>_xlfn.XLOOKUP(A5380,[3]!Table13456[No заказа],[3]!Table13456[Количество],"",0,1)</f>
        <v>1</v>
      </c>
      <c r="G5380" s="5">
        <f>_xlfn.XLOOKUP(A5380,[3]!Table13456[No заказа],[3]!Table13456[Цена],"",0,1)</f>
        <v>8967</v>
      </c>
      <c r="H5380" s="2" t="str">
        <f>M01_SETTINGS!$F$2</f>
        <v>KASPI</v>
      </c>
    </row>
    <row r="5381" spans="1:8" x14ac:dyDescent="0.35">
      <c r="A5381" s="2">
        <v>465494688</v>
      </c>
      <c r="B5381" s="3">
        <f>_xlfn.XLOOKUP(A5381,[3]!Table13456[No заказа],[3]!Table13456[Дата
отправки],"",0,1)</f>
        <v>45644</v>
      </c>
      <c r="C5381" s="3"/>
      <c r="D5381" s="3"/>
      <c r="F5381" s="5">
        <f>_xlfn.XLOOKUP(A5381,[3]!Table13456[No заказа],[3]!Table13456[Количество],"",0,1)</f>
        <v>1</v>
      </c>
      <c r="G5381" s="5">
        <f>_xlfn.XLOOKUP(A5381,[3]!Table13456[No заказа],[3]!Table13456[Цена],"",0,1)</f>
        <v>8674</v>
      </c>
      <c r="H5381" s="2" t="str">
        <f>M01_SETTINGS!$F$2</f>
        <v>KASPI</v>
      </c>
    </row>
    <row r="5382" spans="1:8" x14ac:dyDescent="0.35">
      <c r="A5382" s="2">
        <v>464961957</v>
      </c>
      <c r="B5382" s="3">
        <f>_xlfn.XLOOKUP(A5382,[3]!Table13456[No заказа],[3]!Table13456[Дата
отправки],"",0,1)</f>
        <v>45643</v>
      </c>
      <c r="C5382" s="3"/>
      <c r="D5382" s="3"/>
      <c r="F5382" s="5">
        <f>_xlfn.XLOOKUP(A5382,[3]!Table13456[No заказа],[3]!Table13456[Количество],"",0,1)</f>
        <v>1</v>
      </c>
      <c r="G5382" s="5">
        <f>_xlfn.XLOOKUP(A5382,[3]!Table13456[No заказа],[3]!Table13456[Цена],"",0,1)</f>
        <v>7490</v>
      </c>
      <c r="H5382" s="2" t="str">
        <f>M01_SETTINGS!$F$2</f>
        <v>KASPI</v>
      </c>
    </row>
    <row r="5383" spans="1:8" x14ac:dyDescent="0.35">
      <c r="A5383" s="2">
        <v>464684778</v>
      </c>
      <c r="B5383" s="3">
        <f>_xlfn.XLOOKUP(A5383,[3]!Table13456[No заказа],[3]!Table13456[Дата
отправки],"",0,1)</f>
        <v>45643</v>
      </c>
      <c r="C5383" s="3"/>
      <c r="D5383" s="3"/>
      <c r="F5383" s="5">
        <f>_xlfn.XLOOKUP(A5383,[3]!Table13456[No заказа],[3]!Table13456[Количество],"",0,1)</f>
        <v>1</v>
      </c>
      <c r="G5383" s="5">
        <f>_xlfn.XLOOKUP(A5383,[3]!Table13456[No заказа],[3]!Table13456[Цена],"",0,1)</f>
        <v>8430</v>
      </c>
      <c r="H5383" s="2" t="str">
        <f>M01_SETTINGS!$F$2</f>
        <v>KASPI</v>
      </c>
    </row>
    <row r="5384" spans="1:8" x14ac:dyDescent="0.35">
      <c r="A5384" s="2">
        <v>464388829</v>
      </c>
      <c r="B5384" s="3">
        <f>_xlfn.XLOOKUP(A5384,[3]!Table13456[No заказа],[3]!Table13456[Дата
отправки],"",0,1)</f>
        <v>45643</v>
      </c>
      <c r="C5384" s="3"/>
      <c r="D5384" s="3"/>
      <c r="F5384" s="5">
        <f>_xlfn.XLOOKUP(A5384,[3]!Table13456[No заказа],[3]!Table13456[Количество],"",0,1)</f>
        <v>1</v>
      </c>
      <c r="G5384" s="5">
        <f>_xlfn.XLOOKUP(A5384,[3]!Table13456[No заказа],[3]!Table13456[Цена],"",0,1)</f>
        <v>8430</v>
      </c>
      <c r="H5384" s="2" t="str">
        <f>M01_SETTINGS!$F$2</f>
        <v>KASPI</v>
      </c>
    </row>
    <row r="5385" spans="1:8" x14ac:dyDescent="0.35">
      <c r="A5385" s="2">
        <v>464816852</v>
      </c>
      <c r="B5385" s="3">
        <f>_xlfn.XLOOKUP(A5385,[3]!Table13456[No заказа],[3]!Table13456[Дата
отправки],"",0,1)</f>
        <v>45643</v>
      </c>
      <c r="C5385" s="3"/>
      <c r="D5385" s="3"/>
      <c r="F5385" s="5">
        <f>_xlfn.XLOOKUP(A5385,[3]!Table13456[No заказа],[3]!Table13456[Количество],"",0,1)</f>
        <v>1</v>
      </c>
      <c r="G5385" s="5">
        <f>_xlfn.XLOOKUP(A5385,[3]!Table13456[No заказа],[3]!Table13456[Цена],"",0,1)</f>
        <v>8430</v>
      </c>
      <c r="H5385" s="2" t="str">
        <f>M01_SETTINGS!$F$2</f>
        <v>KASPI</v>
      </c>
    </row>
    <row r="5386" spans="1:8" x14ac:dyDescent="0.35">
      <c r="A5386" s="2">
        <v>464638378</v>
      </c>
      <c r="B5386" s="3">
        <f>_xlfn.XLOOKUP(A5386,[3]!Table13456[No заказа],[3]!Table13456[Дата
отправки],"",0,1)</f>
        <v>45643</v>
      </c>
      <c r="C5386" s="3"/>
      <c r="D5386" s="3"/>
      <c r="F5386" s="5">
        <f>_xlfn.XLOOKUP(A5386,[3]!Table13456[No заказа],[3]!Table13456[Количество],"",0,1)</f>
        <v>1</v>
      </c>
      <c r="G5386" s="5">
        <f>_xlfn.XLOOKUP(A5386,[3]!Table13456[No заказа],[3]!Table13456[Цена],"",0,1)</f>
        <v>8430</v>
      </c>
      <c r="H5386" s="2" t="str">
        <f>M01_SETTINGS!$F$2</f>
        <v>KASPI</v>
      </c>
    </row>
    <row r="5387" spans="1:8" x14ac:dyDescent="0.35">
      <c r="A5387" s="2">
        <v>464518077</v>
      </c>
      <c r="B5387" s="3">
        <f>_xlfn.XLOOKUP(A5387,[3]!Table13456[No заказа],[3]!Table13456[Дата
отправки],"",0,1)</f>
        <v>45643</v>
      </c>
      <c r="C5387" s="3"/>
      <c r="D5387" s="3"/>
      <c r="F5387" s="5">
        <f>_xlfn.XLOOKUP(A5387,[3]!Table13456[No заказа],[3]!Table13456[Количество],"",0,1)</f>
        <v>1</v>
      </c>
      <c r="G5387" s="5">
        <f>_xlfn.XLOOKUP(A5387,[3]!Table13456[No заказа],[3]!Table13456[Цена],"",0,1)</f>
        <v>8430</v>
      </c>
      <c r="H5387" s="2" t="str">
        <f>M01_SETTINGS!$F$2</f>
        <v>KASPI</v>
      </c>
    </row>
    <row r="5388" spans="1:8" x14ac:dyDescent="0.35">
      <c r="A5388" s="2">
        <v>464763170</v>
      </c>
      <c r="B5388" s="3">
        <f>_xlfn.XLOOKUP(A5388,[3]!Table13456[No заказа],[3]!Table13456[Дата
отправки],"",0,1)</f>
        <v>45643</v>
      </c>
      <c r="C5388" s="3"/>
      <c r="D5388" s="3"/>
      <c r="F5388" s="5">
        <f>_xlfn.XLOOKUP(A5388,[3]!Table13456[No заказа],[3]!Table13456[Количество],"",0,1)</f>
        <v>1</v>
      </c>
      <c r="G5388" s="5">
        <f>_xlfn.XLOOKUP(A5388,[3]!Table13456[No заказа],[3]!Table13456[Цена],"",0,1)</f>
        <v>8430</v>
      </c>
      <c r="H5388" s="2" t="str">
        <f>M01_SETTINGS!$F$2</f>
        <v>KASPI</v>
      </c>
    </row>
    <row r="5389" spans="1:8" x14ac:dyDescent="0.35">
      <c r="A5389" s="2">
        <v>464621430</v>
      </c>
      <c r="B5389" s="3">
        <f>_xlfn.XLOOKUP(A5389,[3]!Table13456[No заказа],[3]!Table13456[Дата
отправки],"",0,1)</f>
        <v>45643</v>
      </c>
      <c r="C5389" s="3"/>
      <c r="D5389" s="3"/>
      <c r="F5389" s="5">
        <f>_xlfn.XLOOKUP(A5389,[3]!Table13456[No заказа],[3]!Table13456[Количество],"",0,1)</f>
        <v>1</v>
      </c>
      <c r="G5389" s="5">
        <f>_xlfn.XLOOKUP(A5389,[3]!Table13456[No заказа],[3]!Table13456[Цена],"",0,1)</f>
        <v>8430</v>
      </c>
      <c r="H5389" s="2" t="str">
        <f>M01_SETTINGS!$F$2</f>
        <v>KASPI</v>
      </c>
    </row>
    <row r="5390" spans="1:8" x14ac:dyDescent="0.35">
      <c r="A5390" s="2">
        <v>464795581</v>
      </c>
      <c r="B5390" s="3">
        <f>_xlfn.XLOOKUP(A5390,[3]!Table13456[No заказа],[3]!Table13456[Дата
отправки],"",0,1)</f>
        <v>45643</v>
      </c>
      <c r="C5390" s="3"/>
      <c r="D5390" s="3"/>
      <c r="F5390" s="5">
        <f>_xlfn.XLOOKUP(A5390,[3]!Table13456[No заказа],[3]!Table13456[Количество],"",0,1)</f>
        <v>1</v>
      </c>
      <c r="G5390" s="5">
        <f>_xlfn.XLOOKUP(A5390,[3]!Table13456[No заказа],[3]!Table13456[Цена],"",0,1)</f>
        <v>8430</v>
      </c>
      <c r="H5390" s="2" t="str">
        <f>M01_SETTINGS!$F$2</f>
        <v>KASPI</v>
      </c>
    </row>
    <row r="5391" spans="1:8" x14ac:dyDescent="0.35">
      <c r="A5391" s="2">
        <v>464793514</v>
      </c>
      <c r="B5391" s="3">
        <f>_xlfn.XLOOKUP(A5391,[3]!Table13456[No заказа],[3]!Table13456[Дата
отправки],"",0,1)</f>
        <v>45643</v>
      </c>
      <c r="C5391" s="3"/>
      <c r="D5391" s="3"/>
      <c r="F5391" s="5">
        <f>_xlfn.XLOOKUP(A5391,[3]!Table13456[No заказа],[3]!Table13456[Количество],"",0,1)</f>
        <v>1</v>
      </c>
      <c r="G5391" s="5">
        <f>_xlfn.XLOOKUP(A5391,[3]!Table13456[No заказа],[3]!Table13456[Цена],"",0,1)</f>
        <v>8430</v>
      </c>
      <c r="H5391" s="2" t="str">
        <f>M01_SETTINGS!$F$2</f>
        <v>KASPI</v>
      </c>
    </row>
    <row r="5392" spans="1:8" x14ac:dyDescent="0.35">
      <c r="A5392" s="2">
        <v>464953951</v>
      </c>
      <c r="B5392" s="3">
        <f>_xlfn.XLOOKUP(A5392,[3]!Table13456[No заказа],[3]!Table13456[Дата
отправки],"",0,1)</f>
        <v>45643</v>
      </c>
      <c r="C5392" s="3"/>
      <c r="D5392" s="3"/>
      <c r="F5392" s="5">
        <f>_xlfn.XLOOKUP(A5392,[3]!Table13456[No заказа],[3]!Table13456[Количество],"",0,1)</f>
        <v>1</v>
      </c>
      <c r="G5392" s="5">
        <f>_xlfn.XLOOKUP(A5392,[3]!Table13456[No заказа],[3]!Table13456[Цена],"",0,1)</f>
        <v>8430</v>
      </c>
      <c r="H5392" s="2" t="str">
        <f>M01_SETTINGS!$F$2</f>
        <v>KASPI</v>
      </c>
    </row>
    <row r="5393" spans="1:8" x14ac:dyDescent="0.35">
      <c r="A5393" s="2">
        <v>464516910</v>
      </c>
      <c r="B5393" s="3">
        <f>_xlfn.XLOOKUP(A5393,[3]!Table13456[No заказа],[3]!Table13456[Дата
отправки],"",0,1)</f>
        <v>45643</v>
      </c>
      <c r="C5393" s="3"/>
      <c r="D5393" s="3"/>
      <c r="F5393" s="5">
        <f>_xlfn.XLOOKUP(A5393,[3]!Table13456[No заказа],[3]!Table13456[Количество],"",0,1)</f>
        <v>1</v>
      </c>
      <c r="G5393" s="5">
        <f>_xlfn.XLOOKUP(A5393,[3]!Table13456[No заказа],[3]!Table13456[Цена],"",0,1)</f>
        <v>9000</v>
      </c>
      <c r="H5393" s="2" t="str">
        <f>M01_SETTINGS!$F$2</f>
        <v>KASPI</v>
      </c>
    </row>
    <row r="5394" spans="1:8" x14ac:dyDescent="0.35">
      <c r="A5394" s="2">
        <v>464715501</v>
      </c>
      <c r="B5394" s="3">
        <f>_xlfn.XLOOKUP(A5394,[3]!Table13456[No заказа],[3]!Table13456[Дата
отправки],"",0,1)</f>
        <v>45643</v>
      </c>
      <c r="C5394" s="3"/>
      <c r="D5394" s="3"/>
      <c r="F5394" s="5">
        <f>_xlfn.XLOOKUP(A5394,[3]!Table13456[No заказа],[3]!Table13456[Количество],"",0,1)</f>
        <v>1</v>
      </c>
      <c r="G5394" s="5">
        <f>_xlfn.XLOOKUP(A5394,[3]!Table13456[No заказа],[3]!Table13456[Цена],"",0,1)</f>
        <v>9000</v>
      </c>
      <c r="H5394" s="2" t="str">
        <f>M01_SETTINGS!$F$2</f>
        <v>KASPI</v>
      </c>
    </row>
    <row r="5395" spans="1:8" x14ac:dyDescent="0.35">
      <c r="A5395" s="2">
        <v>464832665</v>
      </c>
      <c r="B5395" s="3">
        <f>_xlfn.XLOOKUP(A5395,[3]!Table13456[No заказа],[3]!Table13456[Дата
отправки],"",0,1)</f>
        <v>45643</v>
      </c>
      <c r="C5395" s="3"/>
      <c r="D5395" s="3"/>
      <c r="F5395" s="5">
        <f>_xlfn.XLOOKUP(A5395,[3]!Table13456[No заказа],[3]!Table13456[Количество],"",0,1)</f>
        <v>1</v>
      </c>
      <c r="G5395" s="5">
        <f>_xlfn.XLOOKUP(A5395,[3]!Table13456[No заказа],[3]!Table13456[Цена],"",0,1)</f>
        <v>9497</v>
      </c>
      <c r="H5395" s="2" t="str">
        <f>M01_SETTINGS!$F$2</f>
        <v>KASPI</v>
      </c>
    </row>
    <row r="5396" spans="1:8" x14ac:dyDescent="0.35">
      <c r="A5396" s="2">
        <v>464524365</v>
      </c>
      <c r="B5396" s="3">
        <f>_xlfn.XLOOKUP(A5396,[3]!Table13456[No заказа],[3]!Table13456[Дата
отправки],"",0,1)</f>
        <v>45643</v>
      </c>
      <c r="C5396" s="3"/>
      <c r="D5396" s="3"/>
      <c r="F5396" s="5">
        <f>_xlfn.XLOOKUP(A5396,[3]!Table13456[No заказа],[3]!Table13456[Количество],"",0,1)</f>
        <v>1</v>
      </c>
      <c r="G5396" s="5">
        <f>_xlfn.XLOOKUP(A5396,[3]!Table13456[No заказа],[3]!Table13456[Цена],"",0,1)</f>
        <v>9000</v>
      </c>
      <c r="H5396" s="2" t="str">
        <f>M01_SETTINGS!$F$2</f>
        <v>KASPI</v>
      </c>
    </row>
    <row r="5397" spans="1:8" x14ac:dyDescent="0.35">
      <c r="A5397" s="2">
        <v>464711359</v>
      </c>
      <c r="B5397" s="3">
        <f>_xlfn.XLOOKUP(A5397,[3]!Table13456[No заказа],[3]!Table13456[Дата
отправки],"",0,1)</f>
        <v>45643</v>
      </c>
      <c r="C5397" s="3"/>
      <c r="D5397" s="3"/>
      <c r="F5397" s="5">
        <f>_xlfn.XLOOKUP(A5397,[3]!Table13456[No заказа],[3]!Table13456[Количество],"",0,1)</f>
        <v>1</v>
      </c>
      <c r="G5397" s="5">
        <f>_xlfn.XLOOKUP(A5397,[3]!Table13456[No заказа],[3]!Table13456[Цена],"",0,1)</f>
        <v>8430</v>
      </c>
      <c r="H5397" s="2" t="str">
        <f>M01_SETTINGS!$F$2</f>
        <v>KASPI</v>
      </c>
    </row>
    <row r="5398" spans="1:8" x14ac:dyDescent="0.35">
      <c r="A5398" s="2">
        <v>464668865</v>
      </c>
      <c r="B5398" s="3">
        <f>_xlfn.XLOOKUP(A5398,[3]!Table13456[No заказа],[3]!Table13456[Дата
отправки],"",0,1)</f>
        <v>45643</v>
      </c>
      <c r="C5398" s="3"/>
      <c r="D5398" s="3"/>
      <c r="F5398" s="5">
        <f>_xlfn.XLOOKUP(A5398,[3]!Table13456[No заказа],[3]!Table13456[Количество],"",0,1)</f>
        <v>1</v>
      </c>
      <c r="G5398" s="5">
        <f>_xlfn.XLOOKUP(A5398,[3]!Table13456[No заказа],[3]!Table13456[Цена],"",0,1)</f>
        <v>9000</v>
      </c>
      <c r="H5398" s="2" t="str">
        <f>M01_SETTINGS!$F$2</f>
        <v>KASPI</v>
      </c>
    </row>
    <row r="5399" spans="1:8" x14ac:dyDescent="0.35">
      <c r="A5399" s="2">
        <v>464913052</v>
      </c>
      <c r="B5399" s="3">
        <f>_xlfn.XLOOKUP(A5399,[3]!Table13456[No заказа],[3]!Table13456[Дата
отправки],"",0,1)</f>
        <v>45643</v>
      </c>
      <c r="C5399" s="3"/>
      <c r="D5399" s="3"/>
      <c r="F5399" s="5">
        <f>_xlfn.XLOOKUP(A5399,[3]!Table13456[No заказа],[3]!Table13456[Количество],"",0,1)</f>
        <v>1</v>
      </c>
      <c r="G5399" s="5">
        <f>_xlfn.XLOOKUP(A5399,[3]!Table13456[No заказа],[3]!Table13456[Цена],"",0,1)</f>
        <v>8728</v>
      </c>
      <c r="H5399" s="2" t="str">
        <f>M01_SETTINGS!$F$2</f>
        <v>KASPI</v>
      </c>
    </row>
    <row r="5400" spans="1:8" x14ac:dyDescent="0.35">
      <c r="A5400" s="2">
        <v>464741363</v>
      </c>
      <c r="B5400" s="3">
        <f>_xlfn.XLOOKUP(A5400,[3]!Table13456[No заказа],[3]!Table13456[Дата
отправки],"",0,1)</f>
        <v>45643</v>
      </c>
      <c r="C5400" s="3"/>
      <c r="D5400" s="3"/>
      <c r="F5400" s="5">
        <f>_xlfn.XLOOKUP(A5400,[3]!Table13456[No заказа],[3]!Table13456[Количество],"",0,1)</f>
        <v>1</v>
      </c>
      <c r="G5400" s="5">
        <f>_xlfn.XLOOKUP(A5400,[3]!Table13456[No заказа],[3]!Table13456[Цена],"",0,1)</f>
        <v>9498</v>
      </c>
      <c r="H5400" s="2" t="str">
        <f>M01_SETTINGS!$F$2</f>
        <v>KASPI</v>
      </c>
    </row>
    <row r="5401" spans="1:8" x14ac:dyDescent="0.35">
      <c r="A5401" s="2">
        <v>464537580</v>
      </c>
      <c r="B5401" s="3">
        <f>_xlfn.XLOOKUP(A5401,[3]!Table13456[No заказа],[3]!Table13456[Дата
отправки],"",0,1)</f>
        <v>45643</v>
      </c>
      <c r="C5401" s="3"/>
      <c r="D5401" s="3"/>
      <c r="F5401" s="5">
        <f>_xlfn.XLOOKUP(A5401,[3]!Table13456[No заказа],[3]!Table13456[Количество],"",0,1)</f>
        <v>1</v>
      </c>
      <c r="G5401" s="5">
        <f>_xlfn.XLOOKUP(A5401,[3]!Table13456[No заказа],[3]!Table13456[Цена],"",0,1)</f>
        <v>9498</v>
      </c>
      <c r="H5401" s="2" t="str">
        <f>M01_SETTINGS!$F$2</f>
        <v>KASPI</v>
      </c>
    </row>
    <row r="5402" spans="1:8" x14ac:dyDescent="0.35">
      <c r="A5402" s="2">
        <v>464973578</v>
      </c>
      <c r="B5402" s="3">
        <f>_xlfn.XLOOKUP(A5402,[3]!Table13456[No заказа],[3]!Table13456[Дата
отправки],"",0,1)</f>
        <v>45643</v>
      </c>
      <c r="C5402" s="3"/>
      <c r="D5402" s="3"/>
      <c r="F5402" s="5">
        <f>_xlfn.XLOOKUP(A5402,[3]!Table13456[No заказа],[3]!Table13456[Количество],"",0,1)</f>
        <v>1</v>
      </c>
      <c r="G5402" s="5">
        <f>_xlfn.XLOOKUP(A5402,[3]!Table13456[No заказа],[3]!Table13456[Цена],"",0,1)</f>
        <v>9498</v>
      </c>
      <c r="H5402" s="2" t="str">
        <f>M01_SETTINGS!$F$2</f>
        <v>KASPI</v>
      </c>
    </row>
    <row r="5403" spans="1:8" x14ac:dyDescent="0.35">
      <c r="A5403" s="2">
        <v>464458261</v>
      </c>
      <c r="B5403" s="3">
        <f>_xlfn.XLOOKUP(A5403,[3]!Table13456[No заказа],[3]!Table13456[Дата
отправки],"",0,1)</f>
        <v>45643</v>
      </c>
      <c r="C5403" s="3"/>
      <c r="D5403" s="3"/>
      <c r="F5403" s="5">
        <f>_xlfn.XLOOKUP(A5403,[3]!Table13456[No заказа],[3]!Table13456[Количество],"",0,1)</f>
        <v>1</v>
      </c>
      <c r="G5403" s="5">
        <f>_xlfn.XLOOKUP(A5403,[3]!Table13456[No заказа],[3]!Table13456[Цена],"",0,1)</f>
        <v>9498</v>
      </c>
      <c r="H5403" s="2" t="str">
        <f>M01_SETTINGS!$F$2</f>
        <v>KASPI</v>
      </c>
    </row>
    <row r="5404" spans="1:8" x14ac:dyDescent="0.35">
      <c r="A5404" s="2">
        <v>464720567</v>
      </c>
      <c r="B5404" s="3">
        <f>_xlfn.XLOOKUP(A5404,[3]!Table13456[No заказа],[3]!Table13456[Дата
отправки],"",0,1)</f>
        <v>45643</v>
      </c>
      <c r="C5404" s="3"/>
      <c r="D5404" s="3"/>
      <c r="F5404" s="5">
        <f>_xlfn.XLOOKUP(A5404,[3]!Table13456[No заказа],[3]!Table13456[Количество],"",0,1)</f>
        <v>1</v>
      </c>
      <c r="G5404" s="5">
        <f>_xlfn.XLOOKUP(A5404,[3]!Table13456[No заказа],[3]!Table13456[Цена],"",0,1)</f>
        <v>9000</v>
      </c>
      <c r="H5404" s="2" t="str">
        <f>M01_SETTINGS!$F$2</f>
        <v>KASPI</v>
      </c>
    </row>
    <row r="5405" spans="1:8" x14ac:dyDescent="0.35">
      <c r="A5405" s="2">
        <v>464387735</v>
      </c>
      <c r="B5405" s="3">
        <f>_xlfn.XLOOKUP(A5405,[3]!Table13456[No заказа],[3]!Table13456[Дата
отправки],"",0,1)</f>
        <v>45643</v>
      </c>
      <c r="C5405" s="3"/>
      <c r="D5405" s="3"/>
      <c r="F5405" s="5">
        <f>_xlfn.XLOOKUP(A5405,[3]!Table13456[No заказа],[3]!Table13456[Количество],"",0,1)</f>
        <v>1</v>
      </c>
      <c r="G5405" s="5">
        <f>_xlfn.XLOOKUP(A5405,[3]!Table13456[No заказа],[3]!Table13456[Цена],"",0,1)</f>
        <v>8430</v>
      </c>
      <c r="H5405" s="2" t="str">
        <f>M01_SETTINGS!$F$2</f>
        <v>KASPI</v>
      </c>
    </row>
    <row r="5406" spans="1:8" x14ac:dyDescent="0.35">
      <c r="A5406" s="2">
        <v>464311748</v>
      </c>
      <c r="B5406" s="3">
        <f>_xlfn.XLOOKUP(A5406,[3]!Table13456[No заказа],[3]!Table13456[Дата
отправки],"",0,1)</f>
        <v>45643</v>
      </c>
      <c r="C5406" s="3"/>
      <c r="D5406" s="3"/>
      <c r="F5406" s="5">
        <f>_xlfn.XLOOKUP(A5406,[3]!Table13456[No заказа],[3]!Table13456[Количество],"",0,1)</f>
        <v>1</v>
      </c>
      <c r="G5406" s="5">
        <f>_xlfn.XLOOKUP(A5406,[3]!Table13456[No заказа],[3]!Table13456[Цена],"",0,1)</f>
        <v>8430</v>
      </c>
      <c r="H5406" s="2" t="str">
        <f>M01_SETTINGS!$F$2</f>
        <v>KASPI</v>
      </c>
    </row>
    <row r="5407" spans="1:8" x14ac:dyDescent="0.35">
      <c r="A5407" s="2">
        <v>464617730</v>
      </c>
      <c r="B5407" s="3">
        <f>_xlfn.XLOOKUP(A5407,[3]!Table13456[No заказа],[3]!Table13456[Дата
отправки],"",0,1)</f>
        <v>45643</v>
      </c>
      <c r="C5407" s="3"/>
      <c r="D5407" s="3"/>
      <c r="F5407" s="5">
        <f>_xlfn.XLOOKUP(A5407,[3]!Table13456[No заказа],[3]!Table13456[Количество],"",0,1)</f>
        <v>1</v>
      </c>
      <c r="G5407" s="5">
        <f>_xlfn.XLOOKUP(A5407,[3]!Table13456[No заказа],[3]!Table13456[Цена],"",0,1)</f>
        <v>9000</v>
      </c>
      <c r="H5407" s="2" t="str">
        <f>M01_SETTINGS!$F$2</f>
        <v>KASPI</v>
      </c>
    </row>
    <row r="5408" spans="1:8" x14ac:dyDescent="0.35">
      <c r="A5408" s="2">
        <v>464725039</v>
      </c>
      <c r="B5408" s="3">
        <f>_xlfn.XLOOKUP(A5408,[3]!Table13456[No заказа],[3]!Table13456[Дата
отправки],"",0,1)</f>
        <v>45643</v>
      </c>
      <c r="C5408" s="3"/>
      <c r="D5408" s="3"/>
      <c r="F5408" s="5">
        <f>_xlfn.XLOOKUP(A5408,[3]!Table13456[No заказа],[3]!Table13456[Количество],"",0,1)</f>
        <v>1</v>
      </c>
      <c r="G5408" s="5">
        <f>_xlfn.XLOOKUP(A5408,[3]!Table13456[No заказа],[3]!Table13456[Цена],"",0,1)</f>
        <v>8430</v>
      </c>
      <c r="H5408" s="2" t="str">
        <f>M01_SETTINGS!$F$2</f>
        <v>KASPI</v>
      </c>
    </row>
    <row r="5409" spans="1:8" x14ac:dyDescent="0.35">
      <c r="A5409" s="2">
        <v>465000902</v>
      </c>
      <c r="B5409" s="3">
        <f>_xlfn.XLOOKUP(A5409,[3]!Table13456[No заказа],[3]!Table13456[Дата
отправки],"",0,1)</f>
        <v>45643</v>
      </c>
      <c r="C5409" s="3"/>
      <c r="D5409" s="3"/>
      <c r="F5409" s="5">
        <f>_xlfn.XLOOKUP(A5409,[3]!Table13456[No заказа],[3]!Table13456[Количество],"",0,1)</f>
        <v>1</v>
      </c>
      <c r="G5409" s="5">
        <f>_xlfn.XLOOKUP(A5409,[3]!Table13456[No заказа],[3]!Table13456[Цена],"",0,1)</f>
        <v>8430</v>
      </c>
      <c r="H5409" s="2" t="str">
        <f>M01_SETTINGS!$F$2</f>
        <v>KASPI</v>
      </c>
    </row>
    <row r="5410" spans="1:8" x14ac:dyDescent="0.35">
      <c r="A5410" s="2">
        <v>464800435</v>
      </c>
      <c r="B5410" s="3">
        <f>_xlfn.XLOOKUP(A5410,[3]!Table13456[No заказа],[3]!Table13456[Дата
отправки],"",0,1)</f>
        <v>45643</v>
      </c>
      <c r="C5410" s="3"/>
      <c r="D5410" s="3"/>
      <c r="F5410" s="5">
        <f>_xlfn.XLOOKUP(A5410,[3]!Table13456[No заказа],[3]!Table13456[Количество],"",0,1)</f>
        <v>1</v>
      </c>
      <c r="G5410" s="5">
        <f>_xlfn.XLOOKUP(A5410,[3]!Table13456[No заказа],[3]!Table13456[Цена],"",0,1)</f>
        <v>12976</v>
      </c>
      <c r="H5410" s="2" t="str">
        <f>M01_SETTINGS!$F$2</f>
        <v>KASPI</v>
      </c>
    </row>
    <row r="5411" spans="1:8" x14ac:dyDescent="0.35">
      <c r="A5411" s="2">
        <v>464815053</v>
      </c>
      <c r="B5411" s="3">
        <f>_xlfn.XLOOKUP(A5411,[3]!Table13456[No заказа],[3]!Table13456[Дата
отправки],"",0,1)</f>
        <v>45643</v>
      </c>
      <c r="C5411" s="3"/>
      <c r="D5411" s="3"/>
      <c r="F5411" s="5">
        <f>_xlfn.XLOOKUP(A5411,[3]!Table13456[No заказа],[3]!Table13456[Количество],"",0,1)</f>
        <v>1</v>
      </c>
      <c r="G5411" s="5">
        <f>_xlfn.XLOOKUP(A5411,[3]!Table13456[No заказа],[3]!Table13456[Цена],"",0,1)</f>
        <v>13674</v>
      </c>
      <c r="H5411" s="2" t="str">
        <f>M01_SETTINGS!$F$2</f>
        <v>KASPI</v>
      </c>
    </row>
    <row r="5412" spans="1:8" x14ac:dyDescent="0.35">
      <c r="A5412" s="2">
        <v>464550528</v>
      </c>
      <c r="B5412" s="3">
        <f>_xlfn.XLOOKUP(A5412,[3]!Table13456[No заказа],[3]!Table13456[Дата
отправки],"",0,1)</f>
        <v>45643</v>
      </c>
      <c r="C5412" s="3"/>
      <c r="D5412" s="3"/>
      <c r="F5412" s="5">
        <f>_xlfn.XLOOKUP(A5412,[3]!Table13456[No заказа],[3]!Table13456[Количество],"",0,1)</f>
        <v>1</v>
      </c>
      <c r="G5412" s="5">
        <f>_xlfn.XLOOKUP(A5412,[3]!Table13456[No заказа],[3]!Table13456[Цена],"",0,1)</f>
        <v>8675</v>
      </c>
      <c r="H5412" s="2" t="str">
        <f>M01_SETTINGS!$F$2</f>
        <v>KASPI</v>
      </c>
    </row>
    <row r="5413" spans="1:8" x14ac:dyDescent="0.35">
      <c r="A5413" s="2">
        <v>464904971</v>
      </c>
      <c r="B5413" s="3">
        <f>_xlfn.XLOOKUP(A5413,[3]!Table13456[No заказа],[3]!Table13456[Дата
отправки],"",0,1)</f>
        <v>45643</v>
      </c>
      <c r="C5413" s="3"/>
      <c r="D5413" s="3"/>
      <c r="F5413" s="5">
        <f>_xlfn.XLOOKUP(A5413,[3]!Table13456[No заказа],[3]!Table13456[Количество],"",0,1)</f>
        <v>1</v>
      </c>
      <c r="G5413" s="5">
        <f>_xlfn.XLOOKUP(A5413,[3]!Table13456[No заказа],[3]!Table13456[Цена],"",0,1)</f>
        <v>8919</v>
      </c>
      <c r="H5413" s="2" t="str">
        <f>M01_SETTINGS!$F$2</f>
        <v>KASPI</v>
      </c>
    </row>
    <row r="5414" spans="1:8" x14ac:dyDescent="0.35">
      <c r="A5414" s="2">
        <v>464351908</v>
      </c>
      <c r="B5414" s="3">
        <f>_xlfn.XLOOKUP(A5414,[3]!Table13456[No заказа],[3]!Table13456[Дата
отправки],"",0,1)</f>
        <v>45643</v>
      </c>
      <c r="C5414" s="3"/>
      <c r="D5414" s="3"/>
      <c r="F5414" s="5">
        <f>_xlfn.XLOOKUP(A5414,[3]!Table13456[No заказа],[3]!Table13456[Количество],"",0,1)</f>
        <v>1</v>
      </c>
      <c r="G5414" s="5">
        <f>_xlfn.XLOOKUP(A5414,[3]!Table13456[No заказа],[3]!Table13456[Цена],"",0,1)</f>
        <v>8990</v>
      </c>
      <c r="H5414" s="2" t="str">
        <f>M01_SETTINGS!$F$2</f>
        <v>KASPI</v>
      </c>
    </row>
    <row r="5415" spans="1:8" x14ac:dyDescent="0.35">
      <c r="A5415" s="2">
        <v>464807046</v>
      </c>
      <c r="B5415" s="3">
        <f>_xlfn.XLOOKUP(A5415,[3]!Table13456[No заказа],[3]!Table13456[Дата
отправки],"",0,1)</f>
        <v>45643</v>
      </c>
      <c r="C5415" s="3"/>
      <c r="D5415" s="3"/>
      <c r="F5415" s="5">
        <f>_xlfn.XLOOKUP(A5415,[3]!Table13456[No заказа],[3]!Table13456[Количество],"",0,1)</f>
        <v>1</v>
      </c>
      <c r="G5415" s="5">
        <f>_xlfn.XLOOKUP(A5415,[3]!Table13456[No заказа],[3]!Table13456[Цена],"",0,1)</f>
        <v>8990</v>
      </c>
      <c r="H5415" s="2" t="str">
        <f>M01_SETTINGS!$F$2</f>
        <v>KASPI</v>
      </c>
    </row>
    <row r="5416" spans="1:8" x14ac:dyDescent="0.35">
      <c r="A5416" s="2">
        <v>464649641</v>
      </c>
      <c r="B5416" s="3">
        <f>_xlfn.XLOOKUP(A5416,[3]!Table13456[No заказа],[3]!Table13456[Дата
отправки],"",0,1)</f>
        <v>45643</v>
      </c>
      <c r="C5416" s="3"/>
      <c r="D5416" s="3"/>
      <c r="F5416" s="5">
        <f>_xlfn.XLOOKUP(A5416,[3]!Table13456[No заказа],[3]!Table13456[Количество],"",0,1)</f>
        <v>1</v>
      </c>
      <c r="G5416" s="5">
        <f>_xlfn.XLOOKUP(A5416,[3]!Table13456[No заказа],[3]!Table13456[Цена],"",0,1)</f>
        <v>8430</v>
      </c>
      <c r="H5416" s="2" t="str">
        <f>M01_SETTINGS!$F$2</f>
        <v>KASPI</v>
      </c>
    </row>
    <row r="5417" spans="1:8" x14ac:dyDescent="0.35">
      <c r="A5417" s="2">
        <v>464478029</v>
      </c>
      <c r="B5417" s="3">
        <f>_xlfn.XLOOKUP(A5417,[3]!Table13456[No заказа],[3]!Table13456[Дата
отправки],"",0,1)</f>
        <v>45643</v>
      </c>
      <c r="C5417" s="3"/>
      <c r="D5417" s="3"/>
      <c r="F5417" s="5">
        <f>_xlfn.XLOOKUP(A5417,[3]!Table13456[No заказа],[3]!Table13456[Количество],"",0,1)</f>
        <v>1</v>
      </c>
      <c r="G5417" s="5">
        <f>_xlfn.XLOOKUP(A5417,[3]!Table13456[No заказа],[3]!Table13456[Цена],"",0,1)</f>
        <v>8990</v>
      </c>
      <c r="H5417" s="2" t="str">
        <f>M01_SETTINGS!$F$2</f>
        <v>KASPI</v>
      </c>
    </row>
    <row r="5418" spans="1:8" x14ac:dyDescent="0.35">
      <c r="A5418" s="2">
        <v>464393455</v>
      </c>
      <c r="B5418" s="3">
        <f>_xlfn.XLOOKUP(A5418,[3]!Table13456[No заказа],[3]!Table13456[Дата
отправки],"",0,1)</f>
        <v>45643</v>
      </c>
      <c r="C5418" s="3"/>
      <c r="D5418" s="3"/>
      <c r="F5418" s="5">
        <f>_xlfn.XLOOKUP(A5418,[3]!Table13456[No заказа],[3]!Table13456[Количество],"",0,1)</f>
        <v>1</v>
      </c>
      <c r="G5418" s="5">
        <f>_xlfn.XLOOKUP(A5418,[3]!Table13456[No заказа],[3]!Table13456[Цена],"",0,1)</f>
        <v>8988</v>
      </c>
      <c r="H5418" s="2" t="str">
        <f>M01_SETTINGS!$F$2</f>
        <v>KASPI</v>
      </c>
    </row>
    <row r="5419" spans="1:8" x14ac:dyDescent="0.35">
      <c r="A5419" s="2">
        <v>464668944</v>
      </c>
      <c r="B5419" s="3">
        <f>_xlfn.XLOOKUP(A5419,[3]!Table13456[No заказа],[3]!Table13456[Дата
отправки],"",0,1)</f>
        <v>45643</v>
      </c>
      <c r="C5419" s="3"/>
      <c r="D5419" s="3"/>
      <c r="F5419" s="5">
        <f>_xlfn.XLOOKUP(A5419,[3]!Table13456[No заказа],[3]!Table13456[Количество],"",0,1)</f>
        <v>1</v>
      </c>
      <c r="G5419" s="5">
        <f>_xlfn.XLOOKUP(A5419,[3]!Table13456[No заказа],[3]!Table13456[Цена],"",0,1)</f>
        <v>8939</v>
      </c>
      <c r="H5419" s="2" t="str">
        <f>M01_SETTINGS!$F$2</f>
        <v>KASPI</v>
      </c>
    </row>
    <row r="5420" spans="1:8" x14ac:dyDescent="0.35">
      <c r="A5420" s="2">
        <v>464847691</v>
      </c>
      <c r="B5420" s="3">
        <f>_xlfn.XLOOKUP(A5420,[3]!Table13456[No заказа],[3]!Table13456[Дата
отправки],"",0,1)</f>
        <v>45643</v>
      </c>
      <c r="C5420" s="3"/>
      <c r="D5420" s="3"/>
      <c r="F5420" s="5">
        <f>_xlfn.XLOOKUP(A5420,[3]!Table13456[No заказа],[3]!Table13456[Количество],"",0,1)</f>
        <v>1</v>
      </c>
      <c r="G5420" s="5">
        <f>_xlfn.XLOOKUP(A5420,[3]!Table13456[No заказа],[3]!Table13456[Цена],"",0,1)</f>
        <v>8430</v>
      </c>
      <c r="H5420" s="2" t="str">
        <f>M01_SETTINGS!$F$2</f>
        <v>KASPI</v>
      </c>
    </row>
    <row r="5421" spans="1:8" x14ac:dyDescent="0.35">
      <c r="A5421" s="2">
        <v>464788639</v>
      </c>
      <c r="B5421" s="3">
        <f>_xlfn.XLOOKUP(A5421,[3]!Table13456[No заказа],[3]!Table13456[Дата
отправки],"",0,1)</f>
        <v>45643</v>
      </c>
      <c r="C5421" s="3"/>
      <c r="D5421" s="3"/>
      <c r="F5421" s="5">
        <f>_xlfn.XLOOKUP(A5421,[3]!Table13456[No заказа],[3]!Table13456[Количество],"",0,1)</f>
        <v>1</v>
      </c>
      <c r="G5421" s="5">
        <f>_xlfn.XLOOKUP(A5421,[3]!Table13456[No заказа],[3]!Table13456[Цена],"",0,1)</f>
        <v>17990</v>
      </c>
      <c r="H5421" s="2" t="str">
        <f>M01_SETTINGS!$F$2</f>
        <v>KASPI</v>
      </c>
    </row>
    <row r="5422" spans="1:8" x14ac:dyDescent="0.35">
      <c r="A5422" s="2">
        <v>464987046</v>
      </c>
      <c r="B5422" s="3">
        <f>_xlfn.XLOOKUP(A5422,[3]!Table13456[No заказа],[3]!Table13456[Дата
отправки],"",0,1)</f>
        <v>45643</v>
      </c>
      <c r="C5422" s="3"/>
      <c r="D5422" s="3"/>
      <c r="F5422" s="5">
        <f>_xlfn.XLOOKUP(A5422,[3]!Table13456[No заказа],[3]!Table13456[Количество],"",0,1)</f>
        <v>1</v>
      </c>
      <c r="G5422" s="5">
        <f>_xlfn.XLOOKUP(A5422,[3]!Table13456[No заказа],[3]!Table13456[Цена],"",0,1)</f>
        <v>17990</v>
      </c>
      <c r="H5422" s="2" t="str">
        <f>M01_SETTINGS!$F$2</f>
        <v>KASPI</v>
      </c>
    </row>
    <row r="5423" spans="1:8" x14ac:dyDescent="0.35">
      <c r="A5423" s="2">
        <v>464595250</v>
      </c>
      <c r="B5423" s="3">
        <f>_xlfn.XLOOKUP(A5423,[3]!Table13456[No заказа],[3]!Table13456[Дата
отправки],"",0,1)</f>
        <v>45643</v>
      </c>
      <c r="C5423" s="3"/>
      <c r="D5423" s="3"/>
      <c r="F5423" s="5">
        <f>_xlfn.XLOOKUP(A5423,[3]!Table13456[No заказа],[3]!Table13456[Количество],"",0,1)</f>
        <v>1</v>
      </c>
      <c r="G5423" s="5">
        <f>_xlfn.XLOOKUP(A5423,[3]!Table13456[No заказа],[3]!Table13456[Цена],"",0,1)</f>
        <v>17990</v>
      </c>
      <c r="H5423" s="2" t="str">
        <f>M01_SETTINGS!$F$2</f>
        <v>KASPI</v>
      </c>
    </row>
    <row r="5424" spans="1:8" x14ac:dyDescent="0.35">
      <c r="A5424" s="2">
        <v>464380061</v>
      </c>
      <c r="B5424" s="3">
        <f>_xlfn.XLOOKUP(A5424,[3]!Table13456[No заказа],[3]!Table13456[Дата
отправки],"",0,1)</f>
        <v>45643</v>
      </c>
      <c r="C5424" s="3"/>
      <c r="D5424" s="3"/>
      <c r="F5424" s="5">
        <f>_xlfn.XLOOKUP(A5424,[3]!Table13456[No заказа],[3]!Table13456[Количество],"",0,1)</f>
        <v>1</v>
      </c>
      <c r="G5424" s="5">
        <f>_xlfn.XLOOKUP(A5424,[3]!Table13456[No заказа],[3]!Table13456[Цена],"",0,1)</f>
        <v>17990</v>
      </c>
      <c r="H5424" s="2" t="str">
        <f>M01_SETTINGS!$F$2</f>
        <v>KASPI</v>
      </c>
    </row>
    <row r="5425" spans="1:8" x14ac:dyDescent="0.35">
      <c r="A5425" s="2">
        <v>464504308</v>
      </c>
      <c r="B5425" s="3">
        <f>_xlfn.XLOOKUP(A5425,[3]!Table13456[No заказа],[3]!Table13456[Дата
отправки],"",0,1)</f>
        <v>45643</v>
      </c>
      <c r="C5425" s="3"/>
      <c r="D5425" s="3"/>
      <c r="F5425" s="5">
        <f>_xlfn.XLOOKUP(A5425,[3]!Table13456[No заказа],[3]!Table13456[Количество],"",0,1)</f>
        <v>1</v>
      </c>
      <c r="G5425" s="5">
        <f>_xlfn.XLOOKUP(A5425,[3]!Table13456[No заказа],[3]!Table13456[Цена],"",0,1)</f>
        <v>17990</v>
      </c>
      <c r="H5425" s="2" t="str">
        <f>M01_SETTINGS!$F$2</f>
        <v>KASPI</v>
      </c>
    </row>
    <row r="5426" spans="1:8" x14ac:dyDescent="0.35">
      <c r="A5426" s="2">
        <v>464541955</v>
      </c>
      <c r="B5426" s="3">
        <f>_xlfn.XLOOKUP(A5426,[3]!Table13456[No заказа],[3]!Table13456[Дата
отправки],"",0,1)</f>
        <v>45643</v>
      </c>
      <c r="C5426" s="3"/>
      <c r="D5426" s="3"/>
      <c r="F5426" s="5">
        <f>_xlfn.XLOOKUP(A5426,[3]!Table13456[No заказа],[3]!Table13456[Количество],"",0,1)</f>
        <v>1</v>
      </c>
      <c r="G5426" s="5">
        <f>_xlfn.XLOOKUP(A5426,[3]!Table13456[No заказа],[3]!Table13456[Цена],"",0,1)</f>
        <v>7490</v>
      </c>
      <c r="H5426" s="2" t="str">
        <f>M01_SETTINGS!$F$2</f>
        <v>KASPI</v>
      </c>
    </row>
    <row r="5427" spans="1:8" x14ac:dyDescent="0.35">
      <c r="A5427" s="2">
        <v>464745334</v>
      </c>
      <c r="B5427" s="3">
        <f>_xlfn.XLOOKUP(A5427,[3]!Table13456[No заказа],[3]!Table13456[Дата
отправки],"",0,1)</f>
        <v>45643</v>
      </c>
      <c r="C5427" s="3"/>
      <c r="D5427" s="3"/>
      <c r="F5427" s="5">
        <f>_xlfn.XLOOKUP(A5427,[3]!Table13456[No заказа],[3]!Table13456[Количество],"",0,1)</f>
        <v>1</v>
      </c>
      <c r="G5427" s="5">
        <f>_xlfn.XLOOKUP(A5427,[3]!Table13456[No заказа],[3]!Table13456[Цена],"",0,1)</f>
        <v>7490</v>
      </c>
      <c r="H5427" s="2" t="str">
        <f>M01_SETTINGS!$F$2</f>
        <v>KASPI</v>
      </c>
    </row>
    <row r="5428" spans="1:8" x14ac:dyDescent="0.35">
      <c r="A5428" s="2">
        <v>464459609</v>
      </c>
      <c r="B5428" s="3">
        <f>_xlfn.XLOOKUP(A5428,[3]!Table13456[No заказа],[3]!Table13456[Дата
отправки],"",0,1)</f>
        <v>45643</v>
      </c>
      <c r="C5428" s="3"/>
      <c r="D5428" s="3"/>
      <c r="F5428" s="5">
        <f>_xlfn.XLOOKUP(A5428,[3]!Table13456[No заказа],[3]!Table13456[Количество],"",0,1)</f>
        <v>1</v>
      </c>
      <c r="G5428" s="5">
        <f>_xlfn.XLOOKUP(A5428,[3]!Table13456[No заказа],[3]!Table13456[Цена],"",0,1)</f>
        <v>8430</v>
      </c>
      <c r="H5428" s="2" t="str">
        <f>M01_SETTINGS!$F$2</f>
        <v>KASPI</v>
      </c>
    </row>
    <row r="5429" spans="1:8" x14ac:dyDescent="0.35">
      <c r="A5429" s="2">
        <v>464857433</v>
      </c>
      <c r="B5429" s="3">
        <f>_xlfn.XLOOKUP(A5429,[3]!Table13456[No заказа],[3]!Table13456[Дата
отправки],"",0,1)</f>
        <v>45643</v>
      </c>
      <c r="C5429" s="3"/>
      <c r="D5429" s="3"/>
      <c r="F5429" s="5">
        <f>_xlfn.XLOOKUP(A5429,[3]!Table13456[No заказа],[3]!Table13456[Количество],"",0,1)</f>
        <v>1</v>
      </c>
      <c r="G5429" s="5">
        <f>_xlfn.XLOOKUP(A5429,[3]!Table13456[No заказа],[3]!Table13456[Цена],"",0,1)</f>
        <v>8430</v>
      </c>
      <c r="H5429" s="2" t="str">
        <f>M01_SETTINGS!$F$2</f>
        <v>KASPI</v>
      </c>
    </row>
    <row r="5430" spans="1:8" x14ac:dyDescent="0.35">
      <c r="A5430" s="2">
        <v>464611641</v>
      </c>
      <c r="B5430" s="3">
        <f>_xlfn.XLOOKUP(A5430,[3]!Table13456[No заказа],[3]!Table13456[Дата
отправки],"",0,1)</f>
        <v>45643</v>
      </c>
      <c r="C5430" s="3"/>
      <c r="D5430" s="3"/>
      <c r="F5430" s="5">
        <f>_xlfn.XLOOKUP(A5430,[3]!Table13456[No заказа],[3]!Table13456[Количество],"",0,1)</f>
        <v>1</v>
      </c>
      <c r="G5430" s="5">
        <f>_xlfn.XLOOKUP(A5430,[3]!Table13456[No заказа],[3]!Table13456[Цена],"",0,1)</f>
        <v>8430</v>
      </c>
      <c r="H5430" s="2" t="str">
        <f>M01_SETTINGS!$F$2</f>
        <v>KASPI</v>
      </c>
    </row>
    <row r="5431" spans="1:8" x14ac:dyDescent="0.35">
      <c r="A5431" s="2">
        <v>464777011</v>
      </c>
      <c r="B5431" s="3">
        <f>_xlfn.XLOOKUP(A5431,[3]!Table13456[No заказа],[3]!Table13456[Дата
отправки],"",0,1)</f>
        <v>45643</v>
      </c>
      <c r="C5431" s="3"/>
      <c r="D5431" s="3"/>
      <c r="F5431" s="5">
        <f>_xlfn.XLOOKUP(A5431,[3]!Table13456[No заказа],[3]!Table13456[Количество],"",0,1)</f>
        <v>1</v>
      </c>
      <c r="G5431" s="5">
        <f>_xlfn.XLOOKUP(A5431,[3]!Table13456[No заказа],[3]!Table13456[Цена],"",0,1)</f>
        <v>8428</v>
      </c>
      <c r="H5431" s="2" t="str">
        <f>M01_SETTINGS!$F$2</f>
        <v>KASPI</v>
      </c>
    </row>
    <row r="5432" spans="1:8" x14ac:dyDescent="0.35">
      <c r="A5432" s="2">
        <v>464655663</v>
      </c>
      <c r="B5432" s="3">
        <f>_xlfn.XLOOKUP(A5432,[3]!Table13456[No заказа],[3]!Table13456[Дата
отправки],"",0,1)</f>
        <v>45643</v>
      </c>
      <c r="C5432" s="3"/>
      <c r="D5432" s="3"/>
      <c r="F5432" s="5">
        <f>_xlfn.XLOOKUP(A5432,[3]!Table13456[No заказа],[3]!Table13456[Количество],"",0,1)</f>
        <v>1</v>
      </c>
      <c r="G5432" s="5">
        <f>_xlfn.XLOOKUP(A5432,[3]!Table13456[No заказа],[3]!Table13456[Цена],"",0,1)</f>
        <v>8126</v>
      </c>
      <c r="H5432" s="2" t="str">
        <f>M01_SETTINGS!$F$2</f>
        <v>KASPI</v>
      </c>
    </row>
    <row r="5433" spans="1:8" x14ac:dyDescent="0.35">
      <c r="A5433" s="2">
        <v>464557674</v>
      </c>
      <c r="B5433" s="3">
        <f>_xlfn.XLOOKUP(A5433,[3]!Table13456[No заказа],[3]!Table13456[Дата
отправки],"",0,1)</f>
        <v>45643</v>
      </c>
      <c r="C5433" s="3"/>
      <c r="D5433" s="3"/>
      <c r="F5433" s="5">
        <f>_xlfn.XLOOKUP(A5433,[3]!Table13456[No заказа],[3]!Table13456[Количество],"",0,1)</f>
        <v>1</v>
      </c>
      <c r="G5433" s="5">
        <f>_xlfn.XLOOKUP(A5433,[3]!Table13456[No заказа],[3]!Table13456[Цена],"",0,1)</f>
        <v>7489</v>
      </c>
      <c r="H5433" s="2" t="str">
        <f>M01_SETTINGS!$F$2</f>
        <v>KASPI</v>
      </c>
    </row>
    <row r="5434" spans="1:8" x14ac:dyDescent="0.35">
      <c r="A5434" s="2">
        <v>464466655</v>
      </c>
      <c r="B5434" s="3">
        <f>_xlfn.XLOOKUP(A5434,[3]!Table13456[No заказа],[3]!Table13456[Дата
отправки],"",0,1)</f>
        <v>45643</v>
      </c>
      <c r="C5434" s="3"/>
      <c r="D5434" s="3"/>
      <c r="F5434" s="5">
        <f>_xlfn.XLOOKUP(A5434,[3]!Table13456[No заказа],[3]!Table13456[Количество],"",0,1)</f>
        <v>1</v>
      </c>
      <c r="G5434" s="5">
        <f>_xlfn.XLOOKUP(A5434,[3]!Table13456[No заказа],[3]!Table13456[Цена],"",0,1)</f>
        <v>7489</v>
      </c>
      <c r="H5434" s="2" t="str">
        <f>M01_SETTINGS!$F$2</f>
        <v>KASPI</v>
      </c>
    </row>
    <row r="5435" spans="1:8" x14ac:dyDescent="0.35">
      <c r="A5435" s="2">
        <v>464631740</v>
      </c>
      <c r="B5435" s="3">
        <f>_xlfn.XLOOKUP(A5435,[3]!Table13456[No заказа],[3]!Table13456[Дата
отправки],"",0,1)</f>
        <v>45643</v>
      </c>
      <c r="C5435" s="3"/>
      <c r="D5435" s="3"/>
      <c r="F5435" s="5">
        <f>_xlfn.XLOOKUP(A5435,[3]!Table13456[No заказа],[3]!Table13456[Количество],"",0,1)</f>
        <v>1</v>
      </c>
      <c r="G5435" s="5">
        <f>_xlfn.XLOOKUP(A5435,[3]!Table13456[No заказа],[3]!Table13456[Цена],"",0,1)</f>
        <v>8999</v>
      </c>
      <c r="H5435" s="2" t="str">
        <f>M01_SETTINGS!$F$2</f>
        <v>KASPI</v>
      </c>
    </row>
    <row r="5436" spans="1:8" x14ac:dyDescent="0.35">
      <c r="A5436" s="2">
        <v>464814734</v>
      </c>
      <c r="B5436" s="3">
        <f>_xlfn.XLOOKUP(A5436,[3]!Table13456[No заказа],[3]!Table13456[Дата
отправки],"",0,1)</f>
        <v>45643</v>
      </c>
      <c r="C5436" s="3"/>
      <c r="D5436" s="3"/>
      <c r="F5436" s="5">
        <f>_xlfn.XLOOKUP(A5436,[3]!Table13456[No заказа],[3]!Table13456[Количество],"",0,1)</f>
        <v>1</v>
      </c>
      <c r="G5436" s="5">
        <f>_xlfn.XLOOKUP(A5436,[3]!Table13456[No заказа],[3]!Table13456[Цена],"",0,1)</f>
        <v>8666</v>
      </c>
      <c r="H5436" s="2" t="str">
        <f>M01_SETTINGS!$F$2</f>
        <v>KASPI</v>
      </c>
    </row>
    <row r="5437" spans="1:8" x14ac:dyDescent="0.35">
      <c r="A5437" s="2">
        <v>464373285</v>
      </c>
      <c r="B5437" s="3">
        <f>_xlfn.XLOOKUP(A5437,[3]!Table13456[No заказа],[3]!Table13456[Дата
отправки],"",0,1)</f>
        <v>45643</v>
      </c>
      <c r="C5437" s="3"/>
      <c r="D5437" s="3"/>
      <c r="F5437" s="5">
        <f>_xlfn.XLOOKUP(A5437,[3]!Table13456[No заказа],[3]!Table13456[Количество],"",0,1)</f>
        <v>1</v>
      </c>
      <c r="G5437" s="5">
        <f>_xlfn.XLOOKUP(A5437,[3]!Table13456[No заказа],[3]!Table13456[Цена],"",0,1)</f>
        <v>9499</v>
      </c>
      <c r="H5437" s="2" t="str">
        <f>M01_SETTINGS!$F$2</f>
        <v>KASPI</v>
      </c>
    </row>
    <row r="5438" spans="1:8" x14ac:dyDescent="0.35">
      <c r="A5438" s="2">
        <v>464896245</v>
      </c>
      <c r="B5438" s="3">
        <f>_xlfn.XLOOKUP(A5438,[3]!Table13456[No заказа],[3]!Table13456[Дата
отправки],"",0,1)</f>
        <v>45643</v>
      </c>
      <c r="C5438" s="3"/>
      <c r="D5438" s="3"/>
      <c r="F5438" s="5">
        <f>_xlfn.XLOOKUP(A5438,[3]!Table13456[No заказа],[3]!Table13456[Количество],"",0,1)</f>
        <v>1</v>
      </c>
      <c r="G5438" s="5">
        <f>_xlfn.XLOOKUP(A5438,[3]!Table13456[No заказа],[3]!Table13456[Цена],"",0,1)</f>
        <v>8999</v>
      </c>
      <c r="H5438" s="2" t="str">
        <f>M01_SETTINGS!$F$2</f>
        <v>KASPI</v>
      </c>
    </row>
    <row r="5439" spans="1:8" x14ac:dyDescent="0.35">
      <c r="A5439" s="2">
        <v>464237480</v>
      </c>
      <c r="B5439" s="3">
        <f>_xlfn.XLOOKUP(A5439,[3]!Table13456[No заказа],[3]!Table13456[Дата
отправки],"",0,1)</f>
        <v>45642</v>
      </c>
      <c r="C5439" s="3"/>
      <c r="D5439" s="3"/>
      <c r="F5439" s="5">
        <f>_xlfn.XLOOKUP(A5439,[3]!Table13456[No заказа],[3]!Table13456[Количество],"",0,1)</f>
        <v>1</v>
      </c>
      <c r="G5439" s="5">
        <f>_xlfn.XLOOKUP(A5439,[3]!Table13456[No заказа],[3]!Table13456[Цена],"",0,1)</f>
        <v>8430</v>
      </c>
      <c r="H5439" s="2" t="str">
        <f>M01_SETTINGS!$F$2</f>
        <v>KASPI</v>
      </c>
    </row>
    <row r="5440" spans="1:8" x14ac:dyDescent="0.35">
      <c r="A5440" s="2">
        <v>464092497</v>
      </c>
      <c r="B5440" s="3">
        <f>_xlfn.XLOOKUP(A5440,[3]!Table13456[No заказа],[3]!Table13456[Дата
отправки],"",0,1)</f>
        <v>45642</v>
      </c>
      <c r="C5440" s="3"/>
      <c r="D5440" s="3"/>
      <c r="F5440" s="5">
        <f>_xlfn.XLOOKUP(A5440,[3]!Table13456[No заказа],[3]!Table13456[Количество],"",0,1)</f>
        <v>1</v>
      </c>
      <c r="G5440" s="5">
        <f>_xlfn.XLOOKUP(A5440,[3]!Table13456[No заказа],[3]!Table13456[Цена],"",0,1)</f>
        <v>8430</v>
      </c>
      <c r="H5440" s="2" t="str">
        <f>M01_SETTINGS!$F$2</f>
        <v>KASPI</v>
      </c>
    </row>
    <row r="5441" spans="1:8" x14ac:dyDescent="0.35">
      <c r="A5441" s="2">
        <v>463716091</v>
      </c>
      <c r="B5441" s="3">
        <f>_xlfn.XLOOKUP(A5441,[3]!Table13456[No заказа],[3]!Table13456[Дата
отправки],"",0,1)</f>
        <v>45642</v>
      </c>
      <c r="C5441" s="3"/>
      <c r="D5441" s="3"/>
      <c r="F5441" s="5">
        <f>_xlfn.XLOOKUP(A5441,[3]!Table13456[No заказа],[3]!Table13456[Количество],"",0,1)</f>
        <v>1</v>
      </c>
      <c r="G5441" s="5">
        <f>_xlfn.XLOOKUP(A5441,[3]!Table13456[No заказа],[3]!Table13456[Цена],"",0,1)</f>
        <v>8430</v>
      </c>
      <c r="H5441" s="2" t="str">
        <f>M01_SETTINGS!$F$2</f>
        <v>KASPI</v>
      </c>
    </row>
    <row r="5442" spans="1:8" x14ac:dyDescent="0.35">
      <c r="A5442" s="2">
        <v>464174087</v>
      </c>
      <c r="B5442" s="3">
        <f>_xlfn.XLOOKUP(A5442,[3]!Table13456[No заказа],[3]!Table13456[Дата
отправки],"",0,1)</f>
        <v>45642</v>
      </c>
      <c r="C5442" s="3"/>
      <c r="D5442" s="3"/>
      <c r="F5442" s="5">
        <f>_xlfn.XLOOKUP(A5442,[3]!Table13456[No заказа],[3]!Table13456[Количество],"",0,1)</f>
        <v>1</v>
      </c>
      <c r="G5442" s="5">
        <f>_xlfn.XLOOKUP(A5442,[3]!Table13456[No заказа],[3]!Table13456[Цена],"",0,1)</f>
        <v>8430</v>
      </c>
      <c r="H5442" s="2" t="str">
        <f>M01_SETTINGS!$F$2</f>
        <v>KASPI</v>
      </c>
    </row>
    <row r="5443" spans="1:8" x14ac:dyDescent="0.35">
      <c r="A5443" s="2">
        <v>463647899</v>
      </c>
      <c r="B5443" s="3">
        <f>_xlfn.XLOOKUP(A5443,[3]!Table13456[No заказа],[3]!Table13456[Дата
отправки],"",0,1)</f>
        <v>45642</v>
      </c>
      <c r="C5443" s="3"/>
      <c r="D5443" s="3"/>
      <c r="F5443" s="5">
        <f>_xlfn.XLOOKUP(A5443,[3]!Table13456[No заказа],[3]!Table13456[Количество],"",0,1)</f>
        <v>1</v>
      </c>
      <c r="G5443" s="5">
        <f>_xlfn.XLOOKUP(A5443,[3]!Table13456[No заказа],[3]!Table13456[Цена],"",0,1)</f>
        <v>8430</v>
      </c>
      <c r="H5443" s="2" t="str">
        <f>M01_SETTINGS!$F$2</f>
        <v>KASPI</v>
      </c>
    </row>
    <row r="5444" spans="1:8" x14ac:dyDescent="0.35">
      <c r="A5444" s="2">
        <v>463603771</v>
      </c>
      <c r="B5444" s="3">
        <f>_xlfn.XLOOKUP(A5444,[3]!Table13456[No заказа],[3]!Table13456[Дата
отправки],"",0,1)</f>
        <v>45642</v>
      </c>
      <c r="C5444" s="3"/>
      <c r="D5444" s="3"/>
      <c r="F5444" s="5">
        <f>_xlfn.XLOOKUP(A5444,[3]!Table13456[No заказа],[3]!Table13456[Количество],"",0,1)</f>
        <v>1</v>
      </c>
      <c r="G5444" s="5">
        <f>_xlfn.XLOOKUP(A5444,[3]!Table13456[No заказа],[3]!Table13456[Цена],"",0,1)</f>
        <v>8430</v>
      </c>
      <c r="H5444" s="2" t="str">
        <f>M01_SETTINGS!$F$2</f>
        <v>KASPI</v>
      </c>
    </row>
    <row r="5445" spans="1:8" x14ac:dyDescent="0.35">
      <c r="A5445" s="2" t="str">
        <v>464282737-1</v>
      </c>
      <c r="B5445" s="3">
        <f>_xlfn.XLOOKUP(A5445,[3]!Table13456[No заказа],[3]!Table13456[Дата
отправки],"",0,1)</f>
        <v>45642</v>
      </c>
      <c r="C5445" s="3"/>
      <c r="D5445" s="3"/>
      <c r="F5445" s="5">
        <f>_xlfn.XLOOKUP(A5445,[3]!Table13456[No заказа],[3]!Table13456[Количество],"",0,1)</f>
        <v>1</v>
      </c>
      <c r="G5445" s="5">
        <f>_xlfn.XLOOKUP(A5445,[3]!Table13456[No заказа],[3]!Table13456[Цена],"",0,1)</f>
        <v>17217</v>
      </c>
      <c r="H5445" s="2" t="str">
        <f>M01_SETTINGS!$F$2</f>
        <v>KASPI</v>
      </c>
    </row>
    <row r="5446" spans="1:8" x14ac:dyDescent="0.35">
      <c r="A5446" s="2">
        <v>463674012</v>
      </c>
      <c r="B5446" s="3">
        <f>_xlfn.XLOOKUP(A5446,[3]!Table13456[No заказа],[3]!Table13456[Дата
отправки],"",0,1)</f>
        <v>45642</v>
      </c>
      <c r="C5446" s="3"/>
      <c r="D5446" s="3"/>
      <c r="F5446" s="5">
        <f>_xlfn.XLOOKUP(A5446,[3]!Table13456[No заказа],[3]!Table13456[Количество],"",0,1)</f>
        <v>1</v>
      </c>
      <c r="G5446" s="5">
        <f>_xlfn.XLOOKUP(A5446,[3]!Table13456[No заказа],[3]!Table13456[Цена],"",0,1)</f>
        <v>8430</v>
      </c>
      <c r="H5446" s="2" t="str">
        <f>M01_SETTINGS!$F$2</f>
        <v>KASPI</v>
      </c>
    </row>
    <row r="5447" spans="1:8" x14ac:dyDescent="0.35">
      <c r="A5447" s="2" t="str">
        <v>464282737-2</v>
      </c>
      <c r="B5447" s="3">
        <f>_xlfn.XLOOKUP(A5447,[3]!Table13456[No заказа],[3]!Table13456[Дата
отправки],"",0,1)</f>
        <v>45642</v>
      </c>
      <c r="C5447" s="3"/>
      <c r="D5447" s="3"/>
      <c r="F5447" s="5">
        <f>_xlfn.XLOOKUP(A5447,[3]!Table13456[No заказа],[3]!Table13456[Количество],"",0,1)</f>
        <v>1</v>
      </c>
      <c r="G5447" s="5">
        <f>_xlfn.XLOOKUP(A5447,[3]!Table13456[No заказа],[3]!Table13456[Цена],"",0,1)</f>
        <v>17217</v>
      </c>
      <c r="H5447" s="2" t="str">
        <f>M01_SETTINGS!$F$2</f>
        <v>KASPI</v>
      </c>
    </row>
    <row r="5448" spans="1:8" x14ac:dyDescent="0.35">
      <c r="A5448" s="2">
        <v>463950862</v>
      </c>
      <c r="B5448" s="3">
        <f>_xlfn.XLOOKUP(A5448,[3]!Table13456[No заказа],[3]!Table13456[Дата
отправки],"",0,1)</f>
        <v>45642</v>
      </c>
      <c r="C5448" s="3"/>
      <c r="D5448" s="3"/>
      <c r="F5448" s="5">
        <f>_xlfn.XLOOKUP(A5448,[3]!Table13456[No заказа],[3]!Table13456[Количество],"",0,1)</f>
        <v>1</v>
      </c>
      <c r="G5448" s="5">
        <f>_xlfn.XLOOKUP(A5448,[3]!Table13456[No заказа],[3]!Table13456[Цена],"",0,1)</f>
        <v>9000</v>
      </c>
      <c r="H5448" s="2" t="str">
        <f>M01_SETTINGS!$F$2</f>
        <v>KASPI</v>
      </c>
    </row>
    <row r="5449" spans="1:8" x14ac:dyDescent="0.35">
      <c r="A5449" s="2">
        <v>464217721</v>
      </c>
      <c r="B5449" s="3">
        <f>_xlfn.XLOOKUP(A5449,[3]!Table13456[No заказа],[3]!Table13456[Дата
отправки],"",0,1)</f>
        <v>45642</v>
      </c>
      <c r="C5449" s="3"/>
      <c r="D5449" s="3"/>
      <c r="F5449" s="5">
        <f>_xlfn.XLOOKUP(A5449,[3]!Table13456[No заказа],[3]!Table13456[Количество],"",0,1)</f>
        <v>1</v>
      </c>
      <c r="G5449" s="5">
        <f>_xlfn.XLOOKUP(A5449,[3]!Table13456[No заказа],[3]!Table13456[Цена],"",0,1)</f>
        <v>9000</v>
      </c>
      <c r="H5449" s="2" t="str">
        <f>M01_SETTINGS!$F$2</f>
        <v>KASPI</v>
      </c>
    </row>
    <row r="5450" spans="1:8" x14ac:dyDescent="0.35">
      <c r="A5450" s="2">
        <v>463869631</v>
      </c>
      <c r="B5450" s="3">
        <f>_xlfn.XLOOKUP(A5450,[3]!Table13456[No заказа],[3]!Table13456[Дата
отправки],"",0,1)</f>
        <v>45642</v>
      </c>
      <c r="C5450" s="3"/>
      <c r="D5450" s="3"/>
      <c r="F5450" s="5">
        <f>_xlfn.XLOOKUP(A5450,[3]!Table13456[No заказа],[3]!Table13456[Количество],"",0,1)</f>
        <v>1</v>
      </c>
      <c r="G5450" s="5">
        <f>_xlfn.XLOOKUP(A5450,[3]!Table13456[No заказа],[3]!Table13456[Цена],"",0,1)</f>
        <v>9000</v>
      </c>
      <c r="H5450" s="2" t="str">
        <f>M01_SETTINGS!$F$2</f>
        <v>KASPI</v>
      </c>
    </row>
    <row r="5451" spans="1:8" x14ac:dyDescent="0.35">
      <c r="A5451" s="2">
        <v>464021878</v>
      </c>
      <c r="B5451" s="3">
        <f>_xlfn.XLOOKUP(A5451,[3]!Table13456[No заказа],[3]!Table13456[Дата
отправки],"",0,1)</f>
        <v>45642</v>
      </c>
      <c r="C5451" s="3"/>
      <c r="D5451" s="3"/>
      <c r="F5451" s="5">
        <f>_xlfn.XLOOKUP(A5451,[3]!Table13456[No заказа],[3]!Table13456[Количество],"",0,1)</f>
        <v>1</v>
      </c>
      <c r="G5451" s="5">
        <f>_xlfn.XLOOKUP(A5451,[3]!Table13456[No заказа],[3]!Table13456[Цена],"",0,1)</f>
        <v>8430</v>
      </c>
      <c r="H5451" s="2" t="str">
        <f>M01_SETTINGS!$F$2</f>
        <v>KASPI</v>
      </c>
    </row>
    <row r="5452" spans="1:8" x14ac:dyDescent="0.35">
      <c r="A5452" s="2">
        <v>464101940</v>
      </c>
      <c r="B5452" s="3">
        <f>_xlfn.XLOOKUP(A5452,[3]!Table13456[No заказа],[3]!Table13456[Дата
отправки],"",0,1)</f>
        <v>45642</v>
      </c>
      <c r="C5452" s="3"/>
      <c r="D5452" s="3"/>
      <c r="F5452" s="5">
        <f>_xlfn.XLOOKUP(A5452,[3]!Table13456[No заказа],[3]!Table13456[Количество],"",0,1)</f>
        <v>1</v>
      </c>
      <c r="G5452" s="5">
        <f>_xlfn.XLOOKUP(A5452,[3]!Table13456[No заказа],[3]!Table13456[Цена],"",0,1)</f>
        <v>8430</v>
      </c>
      <c r="H5452" s="2" t="str">
        <f>M01_SETTINGS!$F$2</f>
        <v>KASPI</v>
      </c>
    </row>
    <row r="5453" spans="1:8" x14ac:dyDescent="0.35">
      <c r="A5453" s="2">
        <v>464248112</v>
      </c>
      <c r="B5453" s="3">
        <f>_xlfn.XLOOKUP(A5453,[3]!Table13456[No заказа],[3]!Table13456[Дата
отправки],"",0,1)</f>
        <v>45642</v>
      </c>
      <c r="C5453" s="3"/>
      <c r="D5453" s="3"/>
      <c r="F5453" s="5">
        <f>_xlfn.XLOOKUP(A5453,[3]!Table13456[No заказа],[3]!Table13456[Количество],"",0,1)</f>
        <v>1</v>
      </c>
      <c r="G5453" s="5">
        <f>_xlfn.XLOOKUP(A5453,[3]!Table13456[No заказа],[3]!Table13456[Цена],"",0,1)</f>
        <v>8996</v>
      </c>
      <c r="H5453" s="2" t="str">
        <f>M01_SETTINGS!$F$2</f>
        <v>KASPI</v>
      </c>
    </row>
    <row r="5454" spans="1:8" x14ac:dyDescent="0.35">
      <c r="A5454" s="2">
        <v>463705992</v>
      </c>
      <c r="B5454" s="3">
        <f>_xlfn.XLOOKUP(A5454,[3]!Table13456[No заказа],[3]!Table13456[Дата
отправки],"",0,1)</f>
        <v>45642</v>
      </c>
      <c r="C5454" s="3"/>
      <c r="D5454" s="3"/>
      <c r="F5454" s="5">
        <f>_xlfn.XLOOKUP(A5454,[3]!Table13456[No заказа],[3]!Table13456[Количество],"",0,1)</f>
        <v>1</v>
      </c>
      <c r="G5454" s="5">
        <f>_xlfn.XLOOKUP(A5454,[3]!Table13456[No заказа],[3]!Table13456[Цена],"",0,1)</f>
        <v>8989</v>
      </c>
      <c r="H5454" s="2" t="str">
        <f>M01_SETTINGS!$F$2</f>
        <v>KASPI</v>
      </c>
    </row>
    <row r="5455" spans="1:8" x14ac:dyDescent="0.35">
      <c r="A5455" s="2">
        <v>464100126</v>
      </c>
      <c r="B5455" s="3">
        <f>_xlfn.XLOOKUP(A5455,[3]!Table13456[No заказа],[3]!Table13456[Дата
отправки],"",0,1)</f>
        <v>45642</v>
      </c>
      <c r="C5455" s="3"/>
      <c r="D5455" s="3"/>
      <c r="F5455" s="5">
        <f>_xlfn.XLOOKUP(A5455,[3]!Table13456[No заказа],[3]!Table13456[Количество],"",0,1)</f>
        <v>1</v>
      </c>
      <c r="G5455" s="5">
        <f>_xlfn.XLOOKUP(A5455,[3]!Table13456[No заказа],[3]!Table13456[Цена],"",0,1)</f>
        <v>8987</v>
      </c>
      <c r="H5455" s="2" t="str">
        <f>M01_SETTINGS!$F$2</f>
        <v>KASPI</v>
      </c>
    </row>
    <row r="5456" spans="1:8" x14ac:dyDescent="0.35">
      <c r="A5456" s="2">
        <v>464234988</v>
      </c>
      <c r="B5456" s="3">
        <f>_xlfn.XLOOKUP(A5456,[3]!Table13456[No заказа],[3]!Table13456[Дата
отправки],"",0,1)</f>
        <v>45642</v>
      </c>
      <c r="C5456" s="3"/>
      <c r="D5456" s="3"/>
      <c r="F5456" s="5">
        <f>_xlfn.XLOOKUP(A5456,[3]!Table13456[No заказа],[3]!Table13456[Количество],"",0,1)</f>
        <v>1</v>
      </c>
      <c r="G5456" s="5">
        <f>_xlfn.XLOOKUP(A5456,[3]!Table13456[No заказа],[3]!Table13456[Цена],"",0,1)</f>
        <v>8971</v>
      </c>
      <c r="H5456" s="2" t="str">
        <f>M01_SETTINGS!$F$2</f>
        <v>KASPI</v>
      </c>
    </row>
    <row r="5457" spans="1:8" x14ac:dyDescent="0.35">
      <c r="A5457" s="2">
        <v>464007837</v>
      </c>
      <c r="B5457" s="3">
        <f>_xlfn.XLOOKUP(A5457,[3]!Table13456[No заказа],[3]!Table13456[Дата
отправки],"",0,1)</f>
        <v>45642</v>
      </c>
      <c r="C5457" s="3"/>
      <c r="D5457" s="3"/>
      <c r="F5457" s="5">
        <f>_xlfn.XLOOKUP(A5457,[3]!Table13456[No заказа],[3]!Table13456[Количество],"",0,1)</f>
        <v>1</v>
      </c>
      <c r="G5457" s="5">
        <f>_xlfn.XLOOKUP(A5457,[3]!Table13456[No заказа],[3]!Table13456[Цена],"",0,1)</f>
        <v>8666</v>
      </c>
      <c r="H5457" s="2" t="str">
        <f>M01_SETTINGS!$F$2</f>
        <v>KASPI</v>
      </c>
    </row>
    <row r="5458" spans="1:8" x14ac:dyDescent="0.35">
      <c r="A5458" s="2">
        <v>464220747</v>
      </c>
      <c r="B5458" s="3">
        <f>_xlfn.XLOOKUP(A5458,[3]!Table13456[No заказа],[3]!Table13456[Дата
отправки],"",0,1)</f>
        <v>45642</v>
      </c>
      <c r="C5458" s="3"/>
      <c r="D5458" s="3"/>
      <c r="F5458" s="5">
        <f>_xlfn.XLOOKUP(A5458,[3]!Table13456[No заказа],[3]!Table13456[Количество],"",0,1)</f>
        <v>1</v>
      </c>
      <c r="G5458" s="5">
        <f>_xlfn.XLOOKUP(A5458,[3]!Table13456[No заказа],[3]!Table13456[Цена],"",0,1)</f>
        <v>8982</v>
      </c>
      <c r="H5458" s="2" t="str">
        <f>M01_SETTINGS!$F$2</f>
        <v>KASPI</v>
      </c>
    </row>
    <row r="5459" spans="1:8" x14ac:dyDescent="0.35">
      <c r="A5459" s="2">
        <v>463801297</v>
      </c>
      <c r="B5459" s="3">
        <f>_xlfn.XLOOKUP(A5459,[3]!Table13456[No заказа],[3]!Table13456[Дата
отправки],"",0,1)</f>
        <v>45642</v>
      </c>
      <c r="C5459" s="3"/>
      <c r="D5459" s="3"/>
      <c r="F5459" s="5">
        <f>_xlfn.XLOOKUP(A5459,[3]!Table13456[No заказа],[3]!Table13456[Количество],"",0,1)</f>
        <v>1</v>
      </c>
      <c r="G5459" s="5">
        <f>_xlfn.XLOOKUP(A5459,[3]!Table13456[No заказа],[3]!Table13456[Цена],"",0,1)</f>
        <v>7490</v>
      </c>
      <c r="H5459" s="2" t="str">
        <f>M01_SETTINGS!$F$2</f>
        <v>KASPI</v>
      </c>
    </row>
    <row r="5460" spans="1:8" x14ac:dyDescent="0.35">
      <c r="A5460" s="2">
        <v>463960469</v>
      </c>
      <c r="B5460" s="3">
        <f>_xlfn.XLOOKUP(A5460,[3]!Table13456[No заказа],[3]!Table13456[Дата
отправки],"",0,1)</f>
        <v>45642</v>
      </c>
      <c r="C5460" s="3"/>
      <c r="D5460" s="3"/>
      <c r="F5460" s="5">
        <f>_xlfn.XLOOKUP(A5460,[3]!Table13456[No заказа],[3]!Table13456[Количество],"",0,1)</f>
        <v>1</v>
      </c>
      <c r="G5460" s="5">
        <f>_xlfn.XLOOKUP(A5460,[3]!Table13456[No заказа],[3]!Table13456[Цена],"",0,1)</f>
        <v>17990</v>
      </c>
      <c r="H5460" s="2" t="str">
        <f>M01_SETTINGS!$F$2</f>
        <v>KASPI</v>
      </c>
    </row>
    <row r="5461" spans="1:8" x14ac:dyDescent="0.35">
      <c r="A5461" s="2">
        <v>463995763</v>
      </c>
      <c r="B5461" s="3">
        <f>_xlfn.XLOOKUP(A5461,[3]!Table13456[No заказа],[3]!Table13456[Дата
отправки],"",0,1)</f>
        <v>45642</v>
      </c>
      <c r="C5461" s="3"/>
      <c r="D5461" s="3"/>
      <c r="F5461" s="5">
        <f>_xlfn.XLOOKUP(A5461,[3]!Table13456[No заказа],[3]!Table13456[Количество],"",0,1)</f>
        <v>1</v>
      </c>
      <c r="G5461" s="5">
        <f>_xlfn.XLOOKUP(A5461,[3]!Table13456[No заказа],[3]!Table13456[Цена],"",0,1)</f>
        <v>17990</v>
      </c>
      <c r="H5461" s="2" t="str">
        <f>M01_SETTINGS!$F$2</f>
        <v>KASPI</v>
      </c>
    </row>
    <row r="5462" spans="1:8" x14ac:dyDescent="0.35">
      <c r="A5462" s="2">
        <v>464245103</v>
      </c>
      <c r="B5462" s="3">
        <f>_xlfn.XLOOKUP(A5462,[3]!Table13456[No заказа],[3]!Table13456[Дата
отправки],"",0,1)</f>
        <v>45642</v>
      </c>
      <c r="C5462" s="3"/>
      <c r="D5462" s="3"/>
      <c r="F5462" s="5">
        <f>_xlfn.XLOOKUP(A5462,[3]!Table13456[No заказа],[3]!Table13456[Количество],"",0,1)</f>
        <v>1</v>
      </c>
      <c r="G5462" s="5">
        <f>_xlfn.XLOOKUP(A5462,[3]!Table13456[No заказа],[3]!Table13456[Цена],"",0,1)</f>
        <v>17990</v>
      </c>
      <c r="H5462" s="2" t="str">
        <f>M01_SETTINGS!$F$2</f>
        <v>KASPI</v>
      </c>
    </row>
    <row r="5463" spans="1:8" x14ac:dyDescent="0.35">
      <c r="A5463" s="2">
        <v>463963584</v>
      </c>
      <c r="B5463" s="3">
        <f>_xlfn.XLOOKUP(A5463,[3]!Table13456[No заказа],[3]!Table13456[Дата
отправки],"",0,1)</f>
        <v>45642</v>
      </c>
      <c r="C5463" s="3"/>
      <c r="D5463" s="3"/>
      <c r="F5463" s="5">
        <f>_xlfn.XLOOKUP(A5463,[3]!Table13456[No заказа],[3]!Table13456[Количество],"",0,1)</f>
        <v>1</v>
      </c>
      <c r="G5463" s="5">
        <f>_xlfn.XLOOKUP(A5463,[3]!Table13456[No заказа],[3]!Table13456[Цена],"",0,1)</f>
        <v>17990</v>
      </c>
      <c r="H5463" s="2" t="str">
        <f>M01_SETTINGS!$F$2</f>
        <v>KASPI</v>
      </c>
    </row>
    <row r="5464" spans="1:8" x14ac:dyDescent="0.35">
      <c r="A5464" s="2">
        <v>464093284</v>
      </c>
      <c r="B5464" s="3">
        <f>_xlfn.XLOOKUP(A5464,[3]!Table13456[No заказа],[3]!Table13456[Дата
отправки],"",0,1)</f>
        <v>45642</v>
      </c>
      <c r="C5464" s="3"/>
      <c r="D5464" s="3"/>
      <c r="F5464" s="5">
        <f>_xlfn.XLOOKUP(A5464,[3]!Table13456[No заказа],[3]!Table13456[Количество],"",0,1)</f>
        <v>1</v>
      </c>
      <c r="G5464" s="5">
        <f>_xlfn.XLOOKUP(A5464,[3]!Table13456[No заказа],[3]!Table13456[Цена],"",0,1)</f>
        <v>17990</v>
      </c>
      <c r="H5464" s="2" t="str">
        <f>M01_SETTINGS!$F$2</f>
        <v>KASPI</v>
      </c>
    </row>
    <row r="5465" spans="1:8" x14ac:dyDescent="0.35">
      <c r="A5465" s="2">
        <v>463930712</v>
      </c>
      <c r="B5465" s="3">
        <f>_xlfn.XLOOKUP(A5465,[3]!Table13456[No заказа],[3]!Table13456[Дата
отправки],"",0,1)</f>
        <v>45642</v>
      </c>
      <c r="C5465" s="3"/>
      <c r="D5465" s="3"/>
      <c r="F5465" s="5">
        <f>_xlfn.XLOOKUP(A5465,[3]!Table13456[No заказа],[3]!Table13456[Количество],"",0,1)</f>
        <v>1</v>
      </c>
      <c r="G5465" s="5">
        <f>_xlfn.XLOOKUP(A5465,[3]!Table13456[No заказа],[3]!Table13456[Цена],"",0,1)</f>
        <v>17990</v>
      </c>
      <c r="H5465" s="2" t="str">
        <f>M01_SETTINGS!$F$2</f>
        <v>KASPI</v>
      </c>
    </row>
    <row r="5466" spans="1:8" x14ac:dyDescent="0.35">
      <c r="A5466" s="2">
        <v>464074978</v>
      </c>
      <c r="B5466" s="3">
        <f>_xlfn.XLOOKUP(A5466,[3]!Table13456[No заказа],[3]!Table13456[Дата
отправки],"",0,1)</f>
        <v>45642</v>
      </c>
      <c r="C5466" s="3"/>
      <c r="D5466" s="3"/>
      <c r="F5466" s="5">
        <f>_xlfn.XLOOKUP(A5466,[3]!Table13456[No заказа],[3]!Table13456[Количество],"",0,1)</f>
        <v>1</v>
      </c>
      <c r="G5466" s="5">
        <f>_xlfn.XLOOKUP(A5466,[3]!Table13456[No заказа],[3]!Table13456[Цена],"",0,1)</f>
        <v>17990</v>
      </c>
      <c r="H5466" s="2" t="str">
        <f>M01_SETTINGS!$F$2</f>
        <v>KASPI</v>
      </c>
    </row>
    <row r="5467" spans="1:8" x14ac:dyDescent="0.35">
      <c r="A5467" s="2">
        <v>463827560</v>
      </c>
      <c r="B5467" s="3">
        <f>_xlfn.XLOOKUP(A5467,[3]!Table13456[No заказа],[3]!Table13456[Дата
отправки],"",0,1)</f>
        <v>45642</v>
      </c>
      <c r="C5467" s="3"/>
      <c r="D5467" s="3"/>
      <c r="F5467" s="5">
        <f>_xlfn.XLOOKUP(A5467,[3]!Table13456[No заказа],[3]!Table13456[Количество],"",0,1)</f>
        <v>1</v>
      </c>
      <c r="G5467" s="5">
        <f>_xlfn.XLOOKUP(A5467,[3]!Table13456[No заказа],[3]!Table13456[Цена],"",0,1)</f>
        <v>17990</v>
      </c>
      <c r="H5467" s="2" t="str">
        <f>M01_SETTINGS!$F$2</f>
        <v>KASPI</v>
      </c>
    </row>
    <row r="5468" spans="1:8" x14ac:dyDescent="0.35">
      <c r="A5468" s="2">
        <v>464060006</v>
      </c>
      <c r="B5468" s="3">
        <f>_xlfn.XLOOKUP(A5468,[3]!Table13456[No заказа],[3]!Table13456[Дата
отправки],"",0,1)</f>
        <v>45642</v>
      </c>
      <c r="C5468" s="3"/>
      <c r="D5468" s="3"/>
      <c r="F5468" s="5">
        <f>_xlfn.XLOOKUP(A5468,[3]!Table13456[No заказа],[3]!Table13456[Количество],"",0,1)</f>
        <v>1</v>
      </c>
      <c r="G5468" s="5">
        <f>_xlfn.XLOOKUP(A5468,[3]!Table13456[No заказа],[3]!Table13456[Цена],"",0,1)</f>
        <v>17990</v>
      </c>
      <c r="H5468" s="2" t="str">
        <f>M01_SETTINGS!$F$2</f>
        <v>KASPI</v>
      </c>
    </row>
    <row r="5469" spans="1:8" x14ac:dyDescent="0.35">
      <c r="A5469" s="2">
        <v>463728714</v>
      </c>
      <c r="B5469" s="3">
        <f>_xlfn.XLOOKUP(A5469,[3]!Table13456[No заказа],[3]!Table13456[Дата
отправки],"",0,1)</f>
        <v>45642</v>
      </c>
      <c r="C5469" s="3"/>
      <c r="D5469" s="3"/>
      <c r="F5469" s="5">
        <f>_xlfn.XLOOKUP(A5469,[3]!Table13456[No заказа],[3]!Table13456[Количество],"",0,1)</f>
        <v>1</v>
      </c>
      <c r="G5469" s="5">
        <f>_xlfn.XLOOKUP(A5469,[3]!Table13456[No заказа],[3]!Table13456[Цена],"",0,1)</f>
        <v>7490</v>
      </c>
      <c r="H5469" s="2" t="str">
        <f>M01_SETTINGS!$F$2</f>
        <v>KASPI</v>
      </c>
    </row>
    <row r="5470" spans="1:8" x14ac:dyDescent="0.35">
      <c r="A5470" s="2">
        <v>463913412</v>
      </c>
      <c r="B5470" s="3">
        <f>_xlfn.XLOOKUP(A5470,[3]!Table13456[No заказа],[3]!Table13456[Дата
отправки],"",0,1)</f>
        <v>45642</v>
      </c>
      <c r="C5470" s="3"/>
      <c r="D5470" s="3"/>
      <c r="F5470" s="5">
        <f>_xlfn.XLOOKUP(A5470,[3]!Table13456[No заказа],[3]!Table13456[Количество],"",0,1)</f>
        <v>1</v>
      </c>
      <c r="G5470" s="5">
        <f>_xlfn.XLOOKUP(A5470,[3]!Table13456[No заказа],[3]!Table13456[Цена],"",0,1)</f>
        <v>8428</v>
      </c>
      <c r="H5470" s="2" t="str">
        <f>M01_SETTINGS!$F$2</f>
        <v>KASPI</v>
      </c>
    </row>
    <row r="5471" spans="1:8" x14ac:dyDescent="0.35">
      <c r="A5471" s="2">
        <v>464148595</v>
      </c>
      <c r="B5471" s="3">
        <f>_xlfn.XLOOKUP(A5471,[3]!Table13456[No заказа],[3]!Table13456[Дата
отправки],"",0,1)</f>
        <v>45642</v>
      </c>
      <c r="C5471" s="3"/>
      <c r="D5471" s="3"/>
      <c r="F5471" s="5">
        <f>_xlfn.XLOOKUP(A5471,[3]!Table13456[No заказа],[3]!Table13456[Количество],"",0,1)</f>
        <v>1</v>
      </c>
      <c r="G5471" s="5">
        <f>_xlfn.XLOOKUP(A5471,[3]!Table13456[No заказа],[3]!Table13456[Цена],"",0,1)</f>
        <v>8430</v>
      </c>
      <c r="H5471" s="2" t="str">
        <f>M01_SETTINGS!$F$2</f>
        <v>KASPI</v>
      </c>
    </row>
    <row r="5472" spans="1:8" x14ac:dyDescent="0.35">
      <c r="A5472" s="2">
        <v>463642079</v>
      </c>
      <c r="B5472" s="3">
        <f>_xlfn.XLOOKUP(A5472,[3]!Table13456[No заказа],[3]!Table13456[Дата
отправки],"",0,1)</f>
        <v>45642</v>
      </c>
      <c r="C5472" s="3"/>
      <c r="D5472" s="3"/>
      <c r="F5472" s="5">
        <f>_xlfn.XLOOKUP(A5472,[3]!Table13456[No заказа],[3]!Table13456[Количество],"",0,1)</f>
        <v>1</v>
      </c>
      <c r="G5472" s="5">
        <f>_xlfn.XLOOKUP(A5472,[3]!Table13456[No заказа],[3]!Table13456[Цена],"",0,1)</f>
        <v>9000</v>
      </c>
      <c r="H5472" s="2" t="str">
        <f>M01_SETTINGS!$F$2</f>
        <v>KASPI</v>
      </c>
    </row>
    <row r="5473" spans="1:8" x14ac:dyDescent="0.35">
      <c r="A5473" s="2">
        <v>464062989</v>
      </c>
      <c r="B5473" s="3">
        <f>_xlfn.XLOOKUP(A5473,[3]!Table13456[No заказа],[3]!Table13456[Дата
отправки],"",0,1)</f>
        <v>45642</v>
      </c>
      <c r="C5473" s="3"/>
      <c r="D5473" s="3"/>
      <c r="F5473" s="5">
        <f>_xlfn.XLOOKUP(A5473,[3]!Table13456[No заказа],[3]!Table13456[Количество],"",0,1)</f>
        <v>1</v>
      </c>
      <c r="G5473" s="5">
        <f>_xlfn.XLOOKUP(A5473,[3]!Table13456[No заказа],[3]!Table13456[Цена],"",0,1)</f>
        <v>9498</v>
      </c>
      <c r="H5473" s="2" t="str">
        <f>M01_SETTINGS!$F$2</f>
        <v>KASPI</v>
      </c>
    </row>
    <row r="5474" spans="1:8" x14ac:dyDescent="0.35">
      <c r="A5474" s="2">
        <v>464063648</v>
      </c>
      <c r="B5474" s="3">
        <f>_xlfn.XLOOKUP(A5474,[3]!Table13456[No заказа],[3]!Table13456[Дата
отправки],"",0,1)</f>
        <v>45642</v>
      </c>
      <c r="C5474" s="3"/>
      <c r="D5474" s="3"/>
      <c r="F5474" s="5">
        <f>_xlfn.XLOOKUP(A5474,[3]!Table13456[No заказа],[3]!Table13456[Количество],"",0,1)</f>
        <v>1</v>
      </c>
      <c r="G5474" s="5">
        <f>_xlfn.XLOOKUP(A5474,[3]!Table13456[No заказа],[3]!Table13456[Цена],"",0,1)</f>
        <v>8430</v>
      </c>
      <c r="H5474" s="2" t="str">
        <f>M01_SETTINGS!$F$2</f>
        <v>KASPI</v>
      </c>
    </row>
    <row r="5475" spans="1:8" x14ac:dyDescent="0.35">
      <c r="A5475" s="2">
        <v>463820676</v>
      </c>
      <c r="B5475" s="3">
        <f>_xlfn.XLOOKUP(A5475,[3]!Table13456[No заказа],[3]!Table13456[Дата
отправки],"",0,1)</f>
        <v>45642</v>
      </c>
      <c r="C5475" s="3"/>
      <c r="D5475" s="3"/>
      <c r="F5475" s="5">
        <f>_xlfn.XLOOKUP(A5475,[3]!Table13456[No заказа],[3]!Table13456[Количество],"",0,1)</f>
        <v>1</v>
      </c>
      <c r="G5475" s="5">
        <f>_xlfn.XLOOKUP(A5475,[3]!Table13456[No заказа],[3]!Table13456[Цена],"",0,1)</f>
        <v>8428</v>
      </c>
      <c r="H5475" s="2" t="str">
        <f>M01_SETTINGS!$F$2</f>
        <v>KASPI</v>
      </c>
    </row>
    <row r="5476" spans="1:8" x14ac:dyDescent="0.35">
      <c r="A5476" s="2">
        <v>463907589</v>
      </c>
      <c r="B5476" s="3">
        <f>_xlfn.XLOOKUP(A5476,[3]!Table13456[No заказа],[3]!Table13456[Дата
отправки],"",0,1)</f>
        <v>45642</v>
      </c>
      <c r="C5476" s="3"/>
      <c r="D5476" s="3"/>
      <c r="F5476" s="5">
        <f>_xlfn.XLOOKUP(A5476,[3]!Table13456[No заказа],[3]!Table13456[Количество],"",0,1)</f>
        <v>1</v>
      </c>
      <c r="G5476" s="5">
        <f>_xlfn.XLOOKUP(A5476,[3]!Table13456[No заказа],[3]!Table13456[Цена],"",0,1)</f>
        <v>13135</v>
      </c>
      <c r="H5476" s="2" t="str">
        <f>M01_SETTINGS!$F$2</f>
        <v>KASPI</v>
      </c>
    </row>
    <row r="5477" spans="1:8" x14ac:dyDescent="0.35">
      <c r="A5477" s="2">
        <v>463886637</v>
      </c>
      <c r="B5477" s="3">
        <f>_xlfn.XLOOKUP(A5477,[3]!Table13456[No заказа],[3]!Table13456[Дата
отправки],"",0,1)</f>
        <v>45642</v>
      </c>
      <c r="C5477" s="3"/>
      <c r="D5477" s="3"/>
      <c r="F5477" s="5">
        <f>_xlfn.XLOOKUP(A5477,[3]!Table13456[No заказа],[3]!Table13456[Количество],"",0,1)</f>
        <v>1</v>
      </c>
      <c r="G5477" s="5">
        <f>_xlfn.XLOOKUP(A5477,[3]!Table13456[No заказа],[3]!Table13456[Цена],"",0,1)</f>
        <v>8126</v>
      </c>
      <c r="H5477" s="2" t="str">
        <f>M01_SETTINGS!$F$2</f>
        <v>KASPI</v>
      </c>
    </row>
    <row r="5478" spans="1:8" x14ac:dyDescent="0.35">
      <c r="A5478" s="2">
        <v>463626272</v>
      </c>
      <c r="B5478" s="3">
        <f>_xlfn.XLOOKUP(A5478,[3]!Table13456[No заказа],[3]!Table13456[Дата
отправки],"",0,1)</f>
        <v>45642</v>
      </c>
      <c r="C5478" s="3"/>
      <c r="D5478" s="3"/>
      <c r="F5478" s="5">
        <f>_xlfn.XLOOKUP(A5478,[3]!Table13456[No заказа],[3]!Table13456[Количество],"",0,1)</f>
        <v>1</v>
      </c>
      <c r="G5478" s="5">
        <f>_xlfn.XLOOKUP(A5478,[3]!Table13456[No заказа],[3]!Table13456[Цена],"",0,1)</f>
        <v>9499</v>
      </c>
      <c r="H5478" s="2" t="str">
        <f>M01_SETTINGS!$F$2</f>
        <v>KASPI</v>
      </c>
    </row>
    <row r="5479" spans="1:8" x14ac:dyDescent="0.35">
      <c r="A5479" s="2">
        <v>464269844</v>
      </c>
      <c r="B5479" s="3">
        <f>_xlfn.XLOOKUP(A5479,[3]!Table13456[No заказа],[3]!Table13456[Дата
отправки],"",0,1)</f>
        <v>45642</v>
      </c>
      <c r="C5479" s="3"/>
      <c r="D5479" s="3"/>
      <c r="F5479" s="5">
        <f>_xlfn.XLOOKUP(A5479,[3]!Table13456[No заказа],[3]!Table13456[Количество],"",0,1)</f>
        <v>1</v>
      </c>
      <c r="G5479" s="5">
        <f>_xlfn.XLOOKUP(A5479,[3]!Table13456[No заказа],[3]!Table13456[Цена],"",0,1)</f>
        <v>8746</v>
      </c>
      <c r="H5479" s="2" t="str">
        <f>M01_SETTINGS!$F$2</f>
        <v>KASPI</v>
      </c>
    </row>
    <row r="5480" spans="1:8" x14ac:dyDescent="0.35">
      <c r="A5480" s="2">
        <v>463658631</v>
      </c>
      <c r="B5480" s="3">
        <f>_xlfn.XLOOKUP(A5480,[3]!Table13456[No заказа],[3]!Table13456[Дата
отправки],"",0,1)</f>
        <v>45642</v>
      </c>
      <c r="C5480" s="3"/>
      <c r="D5480" s="3"/>
      <c r="F5480" s="5">
        <f>_xlfn.XLOOKUP(A5480,[3]!Table13456[No заказа],[3]!Table13456[Количество],"",0,1)</f>
        <v>1</v>
      </c>
      <c r="G5480" s="5">
        <f>_xlfn.XLOOKUP(A5480,[3]!Table13456[No заказа],[3]!Table13456[Цена],"",0,1)</f>
        <v>8669</v>
      </c>
      <c r="H5480" s="2" t="str">
        <f>M01_SETTINGS!$F$2</f>
        <v>KASPI</v>
      </c>
    </row>
    <row r="5481" spans="1:8" x14ac:dyDescent="0.35">
      <c r="A5481" s="2">
        <v>463280394</v>
      </c>
      <c r="B5481" s="3">
        <f>_xlfn.XLOOKUP(A5481,[3]!Table13456[No заказа],[3]!Table13456[Дата
отправки],"",0,1)</f>
        <v>45641</v>
      </c>
      <c r="C5481" s="3"/>
      <c r="D5481" s="3"/>
      <c r="F5481" s="5">
        <f>_xlfn.XLOOKUP(A5481,[3]!Table13456[No заказа],[3]!Table13456[Количество],"",0,1)</f>
        <v>1</v>
      </c>
      <c r="G5481" s="5">
        <f>_xlfn.XLOOKUP(A5481,[3]!Table13456[No заказа],[3]!Table13456[Цена],"",0,1)</f>
        <v>17990</v>
      </c>
      <c r="H5481" s="2" t="str">
        <f>M01_SETTINGS!$F$2</f>
        <v>KASPI</v>
      </c>
    </row>
    <row r="5482" spans="1:8" x14ac:dyDescent="0.35">
      <c r="A5482" s="2">
        <v>463497639</v>
      </c>
      <c r="B5482" s="3">
        <f>_xlfn.XLOOKUP(A5482,[3]!Table13456[No заказа],[3]!Table13456[Дата
отправки],"",0,1)</f>
        <v>45641</v>
      </c>
      <c r="C5482" s="3"/>
      <c r="D5482" s="3"/>
      <c r="F5482" s="5">
        <f>_xlfn.XLOOKUP(A5482,[3]!Table13456[No заказа],[3]!Table13456[Количество],"",0,1)</f>
        <v>1</v>
      </c>
      <c r="G5482" s="5">
        <f>_xlfn.XLOOKUP(A5482,[3]!Table13456[No заказа],[3]!Table13456[Цена],"",0,1)</f>
        <v>8990</v>
      </c>
      <c r="H5482" s="2" t="str">
        <f>M01_SETTINGS!$F$2</f>
        <v>KASPI</v>
      </c>
    </row>
    <row r="5483" spans="1:8" x14ac:dyDescent="0.35">
      <c r="A5483" s="2">
        <v>463057142</v>
      </c>
      <c r="B5483" s="3">
        <f>_xlfn.XLOOKUP(A5483,[3]!Table13456[No заказа],[3]!Table13456[Дата
отправки],"",0,1)</f>
        <v>45641</v>
      </c>
      <c r="C5483" s="3"/>
      <c r="D5483" s="3"/>
      <c r="F5483" s="5">
        <f>_xlfn.XLOOKUP(A5483,[3]!Table13456[No заказа],[3]!Table13456[Количество],"",0,1)</f>
        <v>1</v>
      </c>
      <c r="G5483" s="5">
        <f>_xlfn.XLOOKUP(A5483,[3]!Table13456[No заказа],[3]!Table13456[Цена],"",0,1)</f>
        <v>11014</v>
      </c>
      <c r="H5483" s="2" t="str">
        <f>M01_SETTINGS!$F$2</f>
        <v>KASPI</v>
      </c>
    </row>
    <row r="5484" spans="1:8" x14ac:dyDescent="0.35">
      <c r="A5484" s="2">
        <v>463093972</v>
      </c>
      <c r="B5484" s="3">
        <f>_xlfn.XLOOKUP(A5484,[3]!Table13456[No заказа],[3]!Table13456[Дата
отправки],"",0,1)</f>
        <v>45641</v>
      </c>
      <c r="C5484" s="3"/>
      <c r="D5484" s="3"/>
      <c r="F5484" s="5">
        <f>_xlfn.XLOOKUP(A5484,[3]!Table13456[No заказа],[3]!Table13456[Количество],"",0,1)</f>
        <v>1</v>
      </c>
      <c r="G5484" s="5">
        <f>_xlfn.XLOOKUP(A5484,[3]!Table13456[No заказа],[3]!Table13456[Цена],"",0,1)</f>
        <v>8430</v>
      </c>
      <c r="H5484" s="2" t="str">
        <f>M01_SETTINGS!$F$2</f>
        <v>KASPI</v>
      </c>
    </row>
    <row r="5485" spans="1:8" x14ac:dyDescent="0.35">
      <c r="A5485" s="2">
        <v>462962204</v>
      </c>
      <c r="B5485" s="3">
        <f>_xlfn.XLOOKUP(A5485,[3]!Table13456[No заказа],[3]!Table13456[Дата
отправки],"",0,1)</f>
        <v>45641</v>
      </c>
      <c r="C5485" s="3"/>
      <c r="D5485" s="3"/>
      <c r="F5485" s="5">
        <f>_xlfn.XLOOKUP(A5485,[3]!Table13456[No заказа],[3]!Table13456[Количество],"",0,1)</f>
        <v>1</v>
      </c>
      <c r="G5485" s="5">
        <f>_xlfn.XLOOKUP(A5485,[3]!Table13456[No заказа],[3]!Table13456[Цена],"",0,1)</f>
        <v>8782</v>
      </c>
      <c r="H5485" s="2" t="str">
        <f>M01_SETTINGS!$F$2</f>
        <v>KASPI</v>
      </c>
    </row>
    <row r="5486" spans="1:8" x14ac:dyDescent="0.35">
      <c r="A5486" s="2">
        <v>463023271</v>
      </c>
      <c r="B5486" s="3">
        <f>_xlfn.XLOOKUP(A5486,[3]!Table13456[No заказа],[3]!Table13456[Дата
отправки],"",0,1)</f>
        <v>45641</v>
      </c>
      <c r="C5486" s="3"/>
      <c r="D5486" s="3"/>
      <c r="F5486" s="5">
        <f>_xlfn.XLOOKUP(A5486,[3]!Table13456[No заказа],[3]!Table13456[Количество],"",0,1)</f>
        <v>1</v>
      </c>
      <c r="G5486" s="5">
        <f>_xlfn.XLOOKUP(A5486,[3]!Table13456[No заказа],[3]!Table13456[Цена],"",0,1)</f>
        <v>8430</v>
      </c>
      <c r="H5486" s="2" t="str">
        <f>M01_SETTINGS!$F$2</f>
        <v>KASPI</v>
      </c>
    </row>
    <row r="5487" spans="1:8" x14ac:dyDescent="0.35">
      <c r="A5487" s="2">
        <v>463311192</v>
      </c>
      <c r="B5487" s="3">
        <f>_xlfn.XLOOKUP(A5487,[3]!Table13456[No заказа],[3]!Table13456[Дата
отправки],"",0,1)</f>
        <v>45641</v>
      </c>
      <c r="C5487" s="3"/>
      <c r="D5487" s="3"/>
      <c r="F5487" s="5">
        <f>_xlfn.XLOOKUP(A5487,[3]!Table13456[No заказа],[3]!Table13456[Количество],"",0,1)</f>
        <v>1</v>
      </c>
      <c r="G5487" s="5">
        <f>_xlfn.XLOOKUP(A5487,[3]!Table13456[No заказа],[3]!Table13456[Цена],"",0,1)</f>
        <v>8430</v>
      </c>
      <c r="H5487" s="2" t="str">
        <f>M01_SETTINGS!$F$2</f>
        <v>KASPI</v>
      </c>
    </row>
    <row r="5488" spans="1:8" x14ac:dyDescent="0.35">
      <c r="A5488" s="2">
        <v>463117778</v>
      </c>
      <c r="B5488" s="3">
        <f>_xlfn.XLOOKUP(A5488,[3]!Table13456[No заказа],[3]!Table13456[Дата
отправки],"",0,1)</f>
        <v>45641</v>
      </c>
      <c r="C5488" s="3"/>
      <c r="D5488" s="3"/>
      <c r="F5488" s="5">
        <f>_xlfn.XLOOKUP(A5488,[3]!Table13456[No заказа],[3]!Table13456[Количество],"",0,1)</f>
        <v>1</v>
      </c>
      <c r="G5488" s="5">
        <f>_xlfn.XLOOKUP(A5488,[3]!Table13456[No заказа],[3]!Table13456[Цена],"",0,1)</f>
        <v>8430</v>
      </c>
      <c r="H5488" s="2" t="str">
        <f>M01_SETTINGS!$F$2</f>
        <v>KASPI</v>
      </c>
    </row>
    <row r="5489" spans="1:8" x14ac:dyDescent="0.35">
      <c r="A5489" s="2">
        <v>463228549</v>
      </c>
      <c r="B5489" s="3">
        <f>_xlfn.XLOOKUP(A5489,[3]!Table13456[No заказа],[3]!Table13456[Дата
отправки],"",0,1)</f>
        <v>45641</v>
      </c>
      <c r="C5489" s="3"/>
      <c r="D5489" s="3"/>
      <c r="F5489" s="5">
        <f>_xlfn.XLOOKUP(A5489,[3]!Table13456[No заказа],[3]!Table13456[Количество],"",0,1)</f>
        <v>1</v>
      </c>
      <c r="G5489" s="5">
        <f>_xlfn.XLOOKUP(A5489,[3]!Table13456[No заказа],[3]!Table13456[Цена],"",0,1)</f>
        <v>8430</v>
      </c>
      <c r="H5489" s="2" t="str">
        <f>M01_SETTINGS!$F$2</f>
        <v>KASPI</v>
      </c>
    </row>
    <row r="5490" spans="1:8" x14ac:dyDescent="0.35">
      <c r="A5490" s="2">
        <v>463304447</v>
      </c>
      <c r="B5490" s="3">
        <f>_xlfn.XLOOKUP(A5490,[3]!Table13456[No заказа],[3]!Table13456[Дата
отправки],"",0,1)</f>
        <v>45641</v>
      </c>
      <c r="C5490" s="3"/>
      <c r="D5490" s="3"/>
      <c r="F5490" s="5">
        <f>_xlfn.XLOOKUP(A5490,[3]!Table13456[No заказа],[3]!Table13456[Количество],"",0,1)</f>
        <v>1</v>
      </c>
      <c r="G5490" s="5">
        <f>_xlfn.XLOOKUP(A5490,[3]!Table13456[No заказа],[3]!Table13456[Цена],"",0,1)</f>
        <v>8430</v>
      </c>
      <c r="H5490" s="2" t="str">
        <f>M01_SETTINGS!$F$2</f>
        <v>KASPI</v>
      </c>
    </row>
    <row r="5491" spans="1:8" x14ac:dyDescent="0.35">
      <c r="A5491" s="2">
        <v>463332837</v>
      </c>
      <c r="B5491" s="3">
        <f>_xlfn.XLOOKUP(A5491,[3]!Table13456[No заказа],[3]!Table13456[Дата
отправки],"",0,1)</f>
        <v>45641</v>
      </c>
      <c r="C5491" s="3"/>
      <c r="D5491" s="3"/>
      <c r="F5491" s="5">
        <f>_xlfn.XLOOKUP(A5491,[3]!Table13456[No заказа],[3]!Table13456[Количество],"",0,1)</f>
        <v>1</v>
      </c>
      <c r="G5491" s="5">
        <f>_xlfn.XLOOKUP(A5491,[3]!Table13456[No заказа],[3]!Table13456[Цена],"",0,1)</f>
        <v>8966</v>
      </c>
      <c r="H5491" s="2" t="str">
        <f>M01_SETTINGS!$F$2</f>
        <v>KASPI</v>
      </c>
    </row>
    <row r="5492" spans="1:8" x14ac:dyDescent="0.35">
      <c r="A5492" s="2">
        <v>463554028</v>
      </c>
      <c r="B5492" s="3">
        <f>_xlfn.XLOOKUP(A5492,[3]!Table13456[No заказа],[3]!Table13456[Дата
отправки],"",0,1)</f>
        <v>45641</v>
      </c>
      <c r="C5492" s="3"/>
      <c r="D5492" s="3"/>
      <c r="F5492" s="5">
        <f>_xlfn.XLOOKUP(A5492,[3]!Table13456[No заказа],[3]!Table13456[Количество],"",0,1)</f>
        <v>1</v>
      </c>
      <c r="G5492" s="5">
        <f>_xlfn.XLOOKUP(A5492,[3]!Table13456[No заказа],[3]!Table13456[Цена],"",0,1)</f>
        <v>8966</v>
      </c>
      <c r="H5492" s="2" t="str">
        <f>M01_SETTINGS!$F$2</f>
        <v>KASPI</v>
      </c>
    </row>
    <row r="5493" spans="1:8" x14ac:dyDescent="0.35">
      <c r="A5493" s="2">
        <v>463064887</v>
      </c>
      <c r="B5493" s="3">
        <f>_xlfn.XLOOKUP(A5493,[3]!Table13456[No заказа],[3]!Table13456[Дата
отправки],"",0,1)</f>
        <v>45641</v>
      </c>
      <c r="C5493" s="3"/>
      <c r="D5493" s="3"/>
      <c r="F5493" s="5">
        <f>_xlfn.XLOOKUP(A5493,[3]!Table13456[No заказа],[3]!Table13456[Количество],"",0,1)</f>
        <v>1</v>
      </c>
      <c r="G5493" s="5">
        <f>_xlfn.XLOOKUP(A5493,[3]!Table13456[No заказа],[3]!Table13456[Цена],"",0,1)</f>
        <v>10000</v>
      </c>
      <c r="H5493" s="2" t="str">
        <f>M01_SETTINGS!$F$2</f>
        <v>KASPI</v>
      </c>
    </row>
    <row r="5494" spans="1:8" x14ac:dyDescent="0.35">
      <c r="A5494" s="2">
        <v>463426711</v>
      </c>
      <c r="B5494" s="3">
        <f>_xlfn.XLOOKUP(A5494,[3]!Table13456[No заказа],[3]!Table13456[Дата
отправки],"",0,1)</f>
        <v>45641</v>
      </c>
      <c r="C5494" s="3"/>
      <c r="D5494" s="3"/>
      <c r="F5494" s="5">
        <f>_xlfn.XLOOKUP(A5494,[3]!Table13456[No заказа],[3]!Table13456[Количество],"",0,1)</f>
        <v>1</v>
      </c>
      <c r="G5494" s="5">
        <f>_xlfn.XLOOKUP(A5494,[3]!Table13456[No заказа],[3]!Table13456[Цена],"",0,1)</f>
        <v>8430</v>
      </c>
      <c r="H5494" s="2" t="str">
        <f>M01_SETTINGS!$F$2</f>
        <v>KASPI</v>
      </c>
    </row>
    <row r="5495" spans="1:8" x14ac:dyDescent="0.35">
      <c r="A5495" s="2">
        <v>463246959</v>
      </c>
      <c r="B5495" s="3">
        <f>_xlfn.XLOOKUP(A5495,[3]!Table13456[No заказа],[3]!Table13456[Дата
отправки],"",0,1)</f>
        <v>45641</v>
      </c>
      <c r="C5495" s="3"/>
      <c r="D5495" s="3"/>
      <c r="F5495" s="5">
        <f>_xlfn.XLOOKUP(A5495,[3]!Table13456[No заказа],[3]!Table13456[Количество],"",0,1)</f>
        <v>1</v>
      </c>
      <c r="G5495" s="5">
        <f>_xlfn.XLOOKUP(A5495,[3]!Table13456[No заказа],[3]!Table13456[Цена],"",0,1)</f>
        <v>9497</v>
      </c>
      <c r="H5495" s="2" t="str">
        <f>M01_SETTINGS!$F$2</f>
        <v>KASPI</v>
      </c>
    </row>
    <row r="5496" spans="1:8" x14ac:dyDescent="0.35">
      <c r="A5496" s="2">
        <v>463172451</v>
      </c>
      <c r="B5496" s="3">
        <f>_xlfn.XLOOKUP(A5496,[3]!Table13456[No заказа],[3]!Table13456[Дата
отправки],"",0,1)</f>
        <v>45641</v>
      </c>
      <c r="C5496" s="3"/>
      <c r="D5496" s="3"/>
      <c r="F5496" s="5">
        <f>_xlfn.XLOOKUP(A5496,[3]!Table13456[No заказа],[3]!Table13456[Количество],"",0,1)</f>
        <v>1</v>
      </c>
      <c r="G5496" s="5">
        <f>_xlfn.XLOOKUP(A5496,[3]!Table13456[No заказа],[3]!Table13456[Цена],"",0,1)</f>
        <v>9497</v>
      </c>
      <c r="H5496" s="2" t="str">
        <f>M01_SETTINGS!$F$2</f>
        <v>KASPI</v>
      </c>
    </row>
    <row r="5497" spans="1:8" x14ac:dyDescent="0.35">
      <c r="A5497" s="2">
        <v>462992738</v>
      </c>
      <c r="B5497" s="3">
        <f>_xlfn.XLOOKUP(A5497,[3]!Table13456[No заказа],[3]!Table13456[Дата
отправки],"",0,1)</f>
        <v>45641</v>
      </c>
      <c r="C5497" s="3"/>
      <c r="D5497" s="3"/>
      <c r="F5497" s="5">
        <f>_xlfn.XLOOKUP(A5497,[3]!Table13456[No заказа],[3]!Table13456[Количество],"",0,1)</f>
        <v>1</v>
      </c>
      <c r="G5497" s="5">
        <f>_xlfn.XLOOKUP(A5497,[3]!Table13456[No заказа],[3]!Table13456[Цена],"",0,1)</f>
        <v>8430</v>
      </c>
      <c r="H5497" s="2" t="str">
        <f>M01_SETTINGS!$F$2</f>
        <v>KASPI</v>
      </c>
    </row>
    <row r="5498" spans="1:8" x14ac:dyDescent="0.35">
      <c r="A5498" s="2" t="str">
        <v>463326671-1</v>
      </c>
      <c r="B5498" s="3">
        <f>_xlfn.XLOOKUP(A5498,[3]!Table13456[No заказа],[3]!Table13456[Дата
отправки],"",0,1)</f>
        <v>45641</v>
      </c>
      <c r="C5498" s="3"/>
      <c r="D5498" s="3"/>
      <c r="F5498" s="5">
        <f>_xlfn.XLOOKUP(A5498,[3]!Table13456[No заказа],[3]!Table13456[Количество],"",0,1)</f>
        <v>2</v>
      </c>
      <c r="G5498" s="5">
        <f>_xlfn.XLOOKUP(A5498,[3]!Table13456[No заказа],[3]!Table13456[Цена],"",0,1)</f>
        <v>16860</v>
      </c>
      <c r="H5498" s="2" t="str">
        <f>M01_SETTINGS!$F$2</f>
        <v>KASPI</v>
      </c>
    </row>
    <row r="5499" spans="1:8" x14ac:dyDescent="0.35">
      <c r="A5499" s="2" t="str">
        <v>463326671-2</v>
      </c>
      <c r="B5499" s="3">
        <f>_xlfn.XLOOKUP(A5499,[3]!Table13456[No заказа],[3]!Table13456[Дата
отправки],"",0,1)</f>
        <v>45641</v>
      </c>
      <c r="C5499" s="3"/>
      <c r="D5499" s="3"/>
      <c r="F5499" s="5">
        <f>_xlfn.XLOOKUP(A5499,[3]!Table13456[No заказа],[3]!Table13456[Количество],"",0,1)</f>
        <v>2</v>
      </c>
      <c r="G5499" s="5">
        <f>_xlfn.XLOOKUP(A5499,[3]!Table13456[No заказа],[3]!Table13456[Цена],"",0,1)</f>
        <v>16860</v>
      </c>
      <c r="H5499" s="2" t="str">
        <f>M01_SETTINGS!$F$2</f>
        <v>KASPI</v>
      </c>
    </row>
    <row r="5500" spans="1:8" x14ac:dyDescent="0.35">
      <c r="A5500" s="2">
        <v>463376646</v>
      </c>
      <c r="B5500" s="3">
        <f>_xlfn.XLOOKUP(A5500,[3]!Table13456[No заказа],[3]!Table13456[Дата
отправки],"",0,1)</f>
        <v>45641</v>
      </c>
      <c r="C5500" s="3"/>
      <c r="D5500" s="3"/>
      <c r="F5500" s="5">
        <f>_xlfn.XLOOKUP(A5500,[3]!Table13456[No заказа],[3]!Table13456[Количество],"",0,1)</f>
        <v>1</v>
      </c>
      <c r="G5500" s="5">
        <f>_xlfn.XLOOKUP(A5500,[3]!Table13456[No заказа],[3]!Table13456[Цена],"",0,1)</f>
        <v>8430</v>
      </c>
      <c r="H5500" s="2" t="str">
        <f>M01_SETTINGS!$F$2</f>
        <v>KASPI</v>
      </c>
    </row>
    <row r="5501" spans="1:8" x14ac:dyDescent="0.35">
      <c r="A5501" s="2">
        <v>462939353</v>
      </c>
      <c r="B5501" s="3">
        <f>_xlfn.XLOOKUP(A5501,[3]!Table13456[No заказа],[3]!Table13456[Дата
отправки],"",0,1)</f>
        <v>45641</v>
      </c>
      <c r="C5501" s="3"/>
      <c r="D5501" s="3"/>
      <c r="F5501" s="5">
        <f>_xlfn.XLOOKUP(A5501,[3]!Table13456[No заказа],[3]!Table13456[Количество],"",0,1)</f>
        <v>1</v>
      </c>
      <c r="G5501" s="5">
        <f>_xlfn.XLOOKUP(A5501,[3]!Table13456[No заказа],[3]!Table13456[Цена],"",0,1)</f>
        <v>8998</v>
      </c>
      <c r="H5501" s="2" t="str">
        <f>M01_SETTINGS!$F$2</f>
        <v>KASPI</v>
      </c>
    </row>
    <row r="5502" spans="1:8" x14ac:dyDescent="0.35">
      <c r="A5502" s="2">
        <v>463150388</v>
      </c>
      <c r="B5502" s="3">
        <f>_xlfn.XLOOKUP(A5502,[3]!Table13456[No заказа],[3]!Table13456[Дата
отправки],"",0,1)</f>
        <v>45641</v>
      </c>
      <c r="C5502" s="3"/>
      <c r="D5502" s="3"/>
      <c r="F5502" s="5">
        <f>_xlfn.XLOOKUP(A5502,[3]!Table13456[No заказа],[3]!Table13456[Количество],"",0,1)</f>
        <v>1</v>
      </c>
      <c r="G5502" s="5">
        <f>_xlfn.XLOOKUP(A5502,[3]!Table13456[No заказа],[3]!Table13456[Цена],"",0,1)</f>
        <v>8430</v>
      </c>
      <c r="H5502" s="2" t="str">
        <f>M01_SETTINGS!$F$2</f>
        <v>KASPI</v>
      </c>
    </row>
    <row r="5503" spans="1:8" x14ac:dyDescent="0.35">
      <c r="A5503" s="2">
        <v>463166332</v>
      </c>
      <c r="B5503" s="3">
        <f>_xlfn.XLOOKUP(A5503,[3]!Table13456[No заказа],[3]!Table13456[Дата
отправки],"",0,1)</f>
        <v>45641</v>
      </c>
      <c r="C5503" s="3"/>
      <c r="D5503" s="3"/>
      <c r="F5503" s="5">
        <f>_xlfn.XLOOKUP(A5503,[3]!Table13456[No заказа],[3]!Table13456[Количество],"",0,1)</f>
        <v>1</v>
      </c>
      <c r="G5503" s="5">
        <f>_xlfn.XLOOKUP(A5503,[3]!Table13456[No заказа],[3]!Table13456[Цена],"",0,1)</f>
        <v>8967</v>
      </c>
      <c r="H5503" s="2" t="str">
        <f>M01_SETTINGS!$F$2</f>
        <v>KASPI</v>
      </c>
    </row>
    <row r="5504" spans="1:8" x14ac:dyDescent="0.35">
      <c r="A5504" s="2">
        <v>463110336</v>
      </c>
      <c r="B5504" s="3">
        <f>_xlfn.XLOOKUP(A5504,[3]!Table13456[No заказа],[3]!Table13456[Дата
отправки],"",0,1)</f>
        <v>45641</v>
      </c>
      <c r="C5504" s="3"/>
      <c r="D5504" s="3"/>
      <c r="F5504" s="5">
        <f>_xlfn.XLOOKUP(A5504,[3]!Table13456[No заказа],[3]!Table13456[Количество],"",0,1)</f>
        <v>1</v>
      </c>
      <c r="G5504" s="5">
        <f>_xlfn.XLOOKUP(A5504,[3]!Table13456[No заказа],[3]!Table13456[Цена],"",0,1)</f>
        <v>8430</v>
      </c>
      <c r="H5504" s="2" t="str">
        <f>M01_SETTINGS!$F$2</f>
        <v>KASPI</v>
      </c>
    </row>
    <row r="5505" spans="1:8" x14ac:dyDescent="0.35">
      <c r="A5505" s="2">
        <v>463200958</v>
      </c>
      <c r="B5505" s="3">
        <f>_xlfn.XLOOKUP(A5505,[3]!Table13456[No заказа],[3]!Table13456[Дата
отправки],"",0,1)</f>
        <v>45641</v>
      </c>
      <c r="C5505" s="3"/>
      <c r="D5505" s="3"/>
      <c r="F5505" s="5">
        <f>_xlfn.XLOOKUP(A5505,[3]!Table13456[No заказа],[3]!Table13456[Количество],"",0,1)</f>
        <v>1</v>
      </c>
      <c r="G5505" s="5">
        <f>_xlfn.XLOOKUP(A5505,[3]!Table13456[No заказа],[3]!Table13456[Цена],"",0,1)</f>
        <v>13674</v>
      </c>
      <c r="H5505" s="2" t="str">
        <f>M01_SETTINGS!$F$2</f>
        <v>KASPI</v>
      </c>
    </row>
    <row r="5506" spans="1:8" x14ac:dyDescent="0.35">
      <c r="A5506" s="2">
        <v>463520680</v>
      </c>
      <c r="B5506" s="3">
        <f>_xlfn.XLOOKUP(A5506,[3]!Table13456[No заказа],[3]!Table13456[Дата
отправки],"",0,1)</f>
        <v>45641</v>
      </c>
      <c r="C5506" s="3"/>
      <c r="D5506" s="3"/>
      <c r="F5506" s="5">
        <f>_xlfn.XLOOKUP(A5506,[3]!Table13456[No заказа],[3]!Table13456[Количество],"",0,1)</f>
        <v>1</v>
      </c>
      <c r="G5506" s="5">
        <f>_xlfn.XLOOKUP(A5506,[3]!Table13456[No заказа],[3]!Table13456[Цена],"",0,1)</f>
        <v>8987</v>
      </c>
      <c r="H5506" s="2" t="str">
        <f>M01_SETTINGS!$F$2</f>
        <v>KASPI</v>
      </c>
    </row>
    <row r="5507" spans="1:8" x14ac:dyDescent="0.35">
      <c r="A5507" s="2">
        <v>463238732</v>
      </c>
      <c r="B5507" s="3">
        <f>_xlfn.XLOOKUP(A5507,[3]!Table13456[No заказа],[3]!Table13456[Дата
отправки],"",0,1)</f>
        <v>45641</v>
      </c>
      <c r="C5507" s="3"/>
      <c r="D5507" s="3"/>
      <c r="F5507" s="5">
        <f>_xlfn.XLOOKUP(A5507,[3]!Table13456[No заказа],[3]!Table13456[Количество],"",0,1)</f>
        <v>1</v>
      </c>
      <c r="G5507" s="5">
        <f>_xlfn.XLOOKUP(A5507,[3]!Table13456[No заказа],[3]!Table13456[Цена],"",0,1)</f>
        <v>8990</v>
      </c>
      <c r="H5507" s="2" t="str">
        <f>M01_SETTINGS!$F$2</f>
        <v>KASPI</v>
      </c>
    </row>
    <row r="5508" spans="1:8" x14ac:dyDescent="0.35">
      <c r="A5508" s="2">
        <v>463538717</v>
      </c>
      <c r="B5508" s="3">
        <f>_xlfn.XLOOKUP(A5508,[3]!Table13456[No заказа],[3]!Table13456[Дата
отправки],"",0,1)</f>
        <v>45641</v>
      </c>
      <c r="C5508" s="3"/>
      <c r="D5508" s="3"/>
      <c r="F5508" s="5">
        <f>_xlfn.XLOOKUP(A5508,[3]!Table13456[No заказа],[3]!Table13456[Количество],"",0,1)</f>
        <v>1</v>
      </c>
      <c r="G5508" s="5">
        <f>_xlfn.XLOOKUP(A5508,[3]!Table13456[No заказа],[3]!Table13456[Цена],"",0,1)</f>
        <v>8987</v>
      </c>
      <c r="H5508" s="2" t="str">
        <f>M01_SETTINGS!$F$2</f>
        <v>KASPI</v>
      </c>
    </row>
    <row r="5509" spans="1:8" x14ac:dyDescent="0.35">
      <c r="A5509" s="2">
        <v>462984190</v>
      </c>
      <c r="B5509" s="3">
        <f>_xlfn.XLOOKUP(A5509,[3]!Table13456[No заказа],[3]!Table13456[Дата
отправки],"",0,1)</f>
        <v>45641</v>
      </c>
      <c r="C5509" s="3"/>
      <c r="D5509" s="3"/>
      <c r="F5509" s="5">
        <f>_xlfn.XLOOKUP(A5509,[3]!Table13456[No заказа],[3]!Table13456[Количество],"",0,1)</f>
        <v>1</v>
      </c>
      <c r="G5509" s="5">
        <f>_xlfn.XLOOKUP(A5509,[3]!Table13456[No заказа],[3]!Table13456[Цена],"",0,1)</f>
        <v>8998</v>
      </c>
      <c r="H5509" s="2" t="str">
        <f>M01_SETTINGS!$F$2</f>
        <v>KASPI</v>
      </c>
    </row>
    <row r="5510" spans="1:8" x14ac:dyDescent="0.35">
      <c r="A5510" s="2">
        <v>463535809</v>
      </c>
      <c r="B5510" s="3">
        <f>_xlfn.XLOOKUP(A5510,[3]!Table13456[No заказа],[3]!Table13456[Дата
отправки],"",0,1)</f>
        <v>45641</v>
      </c>
      <c r="C5510" s="3"/>
      <c r="D5510" s="3"/>
      <c r="F5510" s="5">
        <f>_xlfn.XLOOKUP(A5510,[3]!Table13456[No заказа],[3]!Table13456[Количество],"",0,1)</f>
        <v>1</v>
      </c>
      <c r="G5510" s="5">
        <f>_xlfn.XLOOKUP(A5510,[3]!Table13456[No заказа],[3]!Table13456[Цена],"",0,1)</f>
        <v>17990</v>
      </c>
      <c r="H5510" s="2" t="str">
        <f>M01_SETTINGS!$F$2</f>
        <v>KASPI</v>
      </c>
    </row>
    <row r="5511" spans="1:8" x14ac:dyDescent="0.35">
      <c r="A5511" s="2">
        <v>463274864</v>
      </c>
      <c r="B5511" s="3">
        <f>_xlfn.XLOOKUP(A5511,[3]!Table13456[No заказа],[3]!Table13456[Дата
отправки],"",0,1)</f>
        <v>45641</v>
      </c>
      <c r="C5511" s="3"/>
      <c r="D5511" s="3"/>
      <c r="F5511" s="5">
        <f>_xlfn.XLOOKUP(A5511,[3]!Table13456[No заказа],[3]!Table13456[Количество],"",0,1)</f>
        <v>1</v>
      </c>
      <c r="G5511" s="5">
        <f>_xlfn.XLOOKUP(A5511,[3]!Table13456[No заказа],[3]!Table13456[Цена],"",0,1)</f>
        <v>8430</v>
      </c>
      <c r="H5511" s="2" t="str">
        <f>M01_SETTINGS!$F$2</f>
        <v>KASPI</v>
      </c>
    </row>
    <row r="5512" spans="1:8" x14ac:dyDescent="0.35">
      <c r="A5512" s="2">
        <v>463175861</v>
      </c>
      <c r="B5512" s="3">
        <f>_xlfn.XLOOKUP(A5512,[3]!Table13456[No заказа],[3]!Table13456[Дата
отправки],"",0,1)</f>
        <v>45641</v>
      </c>
      <c r="C5512" s="3"/>
      <c r="D5512" s="3"/>
      <c r="F5512" s="5">
        <f>_xlfn.XLOOKUP(A5512,[3]!Table13456[No заказа],[3]!Table13456[Количество],"",0,1)</f>
        <v>1</v>
      </c>
      <c r="G5512" s="5">
        <f>_xlfn.XLOOKUP(A5512,[3]!Table13456[No заказа],[3]!Table13456[Цена],"",0,1)</f>
        <v>8671</v>
      </c>
      <c r="H5512" s="2" t="str">
        <f>M01_SETTINGS!$F$2</f>
        <v>KASPI</v>
      </c>
    </row>
    <row r="5513" spans="1:8" x14ac:dyDescent="0.35">
      <c r="A5513" s="2">
        <v>462932908</v>
      </c>
      <c r="B5513" s="3">
        <f>_xlfn.XLOOKUP(A5513,[3]!Table13456[No заказа],[3]!Table13456[Дата
отправки],"",0,1)</f>
        <v>45641</v>
      </c>
      <c r="C5513" s="3"/>
      <c r="D5513" s="3"/>
      <c r="F5513" s="5">
        <f>_xlfn.XLOOKUP(A5513,[3]!Table13456[No заказа],[3]!Table13456[Количество],"",0,1)</f>
        <v>1</v>
      </c>
      <c r="G5513" s="5">
        <f>_xlfn.XLOOKUP(A5513,[3]!Table13456[No заказа],[3]!Table13456[Цена],"",0,1)</f>
        <v>8973</v>
      </c>
      <c r="H5513" s="2" t="str">
        <f>M01_SETTINGS!$F$2</f>
        <v>KASPI</v>
      </c>
    </row>
    <row r="5514" spans="1:8" x14ac:dyDescent="0.35">
      <c r="A5514" s="2">
        <v>463515814</v>
      </c>
      <c r="B5514" s="3">
        <f>_xlfn.XLOOKUP(A5514,[3]!Table13456[No заказа],[3]!Table13456[Дата
отправки],"",0,1)</f>
        <v>45641</v>
      </c>
      <c r="C5514" s="3"/>
      <c r="D5514" s="3"/>
      <c r="F5514" s="5">
        <f>_xlfn.XLOOKUP(A5514,[3]!Table13456[No заказа],[3]!Table13456[Количество],"",0,1)</f>
        <v>1</v>
      </c>
      <c r="G5514" s="5">
        <f>_xlfn.XLOOKUP(A5514,[3]!Table13456[No заказа],[3]!Table13456[Цена],"",0,1)</f>
        <v>14916</v>
      </c>
      <c r="H5514" s="2" t="str">
        <f>M01_SETTINGS!$F$2</f>
        <v>KASPI</v>
      </c>
    </row>
    <row r="5515" spans="1:8" x14ac:dyDescent="0.35">
      <c r="A5515" s="2">
        <v>463340168</v>
      </c>
      <c r="B5515" s="3">
        <f>_xlfn.XLOOKUP(A5515,[3]!Table13456[No заказа],[3]!Table13456[Дата
отправки],"",0,1)</f>
        <v>45641</v>
      </c>
      <c r="C5515" s="3"/>
      <c r="D5515" s="3"/>
      <c r="F5515" s="5">
        <f>_xlfn.XLOOKUP(A5515,[3]!Table13456[No заказа],[3]!Table13456[Количество],"",0,1)</f>
        <v>1</v>
      </c>
      <c r="G5515" s="5">
        <f>_xlfn.XLOOKUP(A5515,[3]!Table13456[No заказа],[3]!Table13456[Цена],"",0,1)</f>
        <v>9499</v>
      </c>
      <c r="H5515" s="2" t="str">
        <f>M01_SETTINGS!$F$2</f>
        <v>KASPI</v>
      </c>
    </row>
    <row r="5516" spans="1:8" x14ac:dyDescent="0.35">
      <c r="A5516" s="2">
        <v>462484806</v>
      </c>
      <c r="B5516" s="3">
        <f>_xlfn.XLOOKUP(A5516,[3]!Table13456[No заказа],[3]!Table13456[Дата
отправки],"",0,1)</f>
        <v>45640</v>
      </c>
      <c r="C5516" s="3"/>
      <c r="D5516" s="3"/>
      <c r="F5516" s="5">
        <f>_xlfn.XLOOKUP(A5516,[3]!Table13456[No заказа],[3]!Table13456[Количество],"",0,1)</f>
        <v>1</v>
      </c>
      <c r="G5516" s="5">
        <f>_xlfn.XLOOKUP(A5516,[3]!Table13456[No заказа],[3]!Table13456[Цена],"",0,1)</f>
        <v>7490</v>
      </c>
      <c r="H5516" s="2" t="str">
        <f>M01_SETTINGS!$F$2</f>
        <v>KASPI</v>
      </c>
    </row>
    <row r="5517" spans="1:8" x14ac:dyDescent="0.35">
      <c r="A5517" s="2">
        <v>462903780</v>
      </c>
      <c r="B5517" s="3">
        <f>_xlfn.XLOOKUP(A5517,[3]!Table13456[No заказа],[3]!Table13456[Дата
отправки],"",0,1)</f>
        <v>45640</v>
      </c>
      <c r="C5517" s="3"/>
      <c r="D5517" s="3"/>
      <c r="F5517" s="5">
        <f>_xlfn.XLOOKUP(A5517,[3]!Table13456[No заказа],[3]!Table13456[Количество],"",0,1)</f>
        <v>1</v>
      </c>
      <c r="G5517" s="5">
        <f>_xlfn.XLOOKUP(A5517,[3]!Table13456[No заказа],[3]!Table13456[Цена],"",0,1)</f>
        <v>8430</v>
      </c>
      <c r="H5517" s="2" t="str">
        <f>M01_SETTINGS!$F$2</f>
        <v>KASPI</v>
      </c>
    </row>
    <row r="5518" spans="1:8" x14ac:dyDescent="0.35">
      <c r="A5518" s="2">
        <v>462611287</v>
      </c>
      <c r="B5518" s="3">
        <f>_xlfn.XLOOKUP(A5518,[3]!Table13456[No заказа],[3]!Table13456[Дата
отправки],"",0,1)</f>
        <v>45640</v>
      </c>
      <c r="C5518" s="3"/>
      <c r="D5518" s="3"/>
      <c r="F5518" s="5">
        <f>_xlfn.XLOOKUP(A5518,[3]!Table13456[No заказа],[3]!Table13456[Количество],"",0,1)</f>
        <v>1</v>
      </c>
      <c r="G5518" s="5">
        <f>_xlfn.XLOOKUP(A5518,[3]!Table13456[No заказа],[3]!Table13456[Цена],"",0,1)</f>
        <v>8990</v>
      </c>
      <c r="H5518" s="2" t="str">
        <f>M01_SETTINGS!$F$2</f>
        <v>KASPI</v>
      </c>
    </row>
    <row r="5519" spans="1:8" x14ac:dyDescent="0.35">
      <c r="A5519" s="2">
        <v>462899816</v>
      </c>
      <c r="B5519" s="3">
        <f>_xlfn.XLOOKUP(A5519,[3]!Table13456[No заказа],[3]!Table13456[Дата
отправки],"",0,1)</f>
        <v>45640</v>
      </c>
      <c r="C5519" s="3"/>
      <c r="D5519" s="3"/>
      <c r="F5519" s="5">
        <f>_xlfn.XLOOKUP(A5519,[3]!Table13456[No заказа],[3]!Table13456[Количество],"",0,1)</f>
        <v>1</v>
      </c>
      <c r="G5519" s="5">
        <f>_xlfn.XLOOKUP(A5519,[3]!Table13456[No заказа],[3]!Table13456[Цена],"",0,1)</f>
        <v>8430</v>
      </c>
      <c r="H5519" s="2" t="str">
        <f>M01_SETTINGS!$F$2</f>
        <v>KASPI</v>
      </c>
    </row>
    <row r="5520" spans="1:8" x14ac:dyDescent="0.35">
      <c r="A5520" s="2">
        <v>462694477</v>
      </c>
      <c r="B5520" s="3">
        <f>_xlfn.XLOOKUP(A5520,[3]!Table13456[No заказа],[3]!Table13456[Дата
отправки],"",0,1)</f>
        <v>45640</v>
      </c>
      <c r="C5520" s="3"/>
      <c r="D5520" s="3"/>
      <c r="F5520" s="5">
        <f>_xlfn.XLOOKUP(A5520,[3]!Table13456[No заказа],[3]!Table13456[Количество],"",0,1)</f>
        <v>1</v>
      </c>
      <c r="G5520" s="5">
        <f>_xlfn.XLOOKUP(A5520,[3]!Table13456[No заказа],[3]!Table13456[Цена],"",0,1)</f>
        <v>8430</v>
      </c>
      <c r="H5520" s="2" t="str">
        <f>M01_SETTINGS!$F$2</f>
        <v>KASPI</v>
      </c>
    </row>
    <row r="5521" spans="1:8" x14ac:dyDescent="0.35">
      <c r="A5521" s="2">
        <v>462709203</v>
      </c>
      <c r="B5521" s="3">
        <f>_xlfn.XLOOKUP(A5521,[3]!Table13456[No заказа],[3]!Table13456[Дата
отправки],"",0,1)</f>
        <v>45640</v>
      </c>
      <c r="C5521" s="3"/>
      <c r="D5521" s="3"/>
      <c r="F5521" s="5">
        <f>_xlfn.XLOOKUP(A5521,[3]!Table13456[No заказа],[3]!Table13456[Количество],"",0,1)</f>
        <v>1</v>
      </c>
      <c r="G5521" s="5">
        <f>_xlfn.XLOOKUP(A5521,[3]!Table13456[No заказа],[3]!Table13456[Цена],"",0,1)</f>
        <v>8969</v>
      </c>
      <c r="H5521" s="2" t="str">
        <f>M01_SETTINGS!$F$2</f>
        <v>KASPI</v>
      </c>
    </row>
    <row r="5522" spans="1:8" x14ac:dyDescent="0.35">
      <c r="A5522" s="2">
        <v>462737421</v>
      </c>
      <c r="B5522" s="3">
        <f>_xlfn.XLOOKUP(A5522,[3]!Table13456[No заказа],[3]!Table13456[Дата
отправки],"",0,1)</f>
        <v>45640</v>
      </c>
      <c r="C5522" s="3"/>
      <c r="D5522" s="3"/>
      <c r="F5522" s="5">
        <f>_xlfn.XLOOKUP(A5522,[3]!Table13456[No заказа],[3]!Table13456[Количество],"",0,1)</f>
        <v>1</v>
      </c>
      <c r="G5522" s="5">
        <f>_xlfn.XLOOKUP(A5522,[3]!Table13456[No заказа],[3]!Table13456[Цена],"",0,1)</f>
        <v>8854</v>
      </c>
      <c r="H5522" s="2" t="str">
        <f>M01_SETTINGS!$F$2</f>
        <v>KASPI</v>
      </c>
    </row>
    <row r="5523" spans="1:8" x14ac:dyDescent="0.35">
      <c r="A5523" s="2">
        <v>462698100</v>
      </c>
      <c r="B5523" s="3">
        <f>_xlfn.XLOOKUP(A5523,[3]!Table13456[No заказа],[3]!Table13456[Дата
отправки],"",0,1)</f>
        <v>45640</v>
      </c>
      <c r="C5523" s="3"/>
      <c r="D5523" s="3"/>
      <c r="F5523" s="5">
        <f>_xlfn.XLOOKUP(A5523,[3]!Table13456[No заказа],[3]!Table13456[Количество],"",0,1)</f>
        <v>1</v>
      </c>
      <c r="G5523" s="5">
        <f>_xlfn.XLOOKUP(A5523,[3]!Table13456[No заказа],[3]!Table13456[Цена],"",0,1)</f>
        <v>8430</v>
      </c>
      <c r="H5523" s="2" t="str">
        <f>M01_SETTINGS!$F$2</f>
        <v>KASPI</v>
      </c>
    </row>
    <row r="5524" spans="1:8" x14ac:dyDescent="0.35">
      <c r="A5524" s="2">
        <v>462860122</v>
      </c>
      <c r="B5524" s="3">
        <f>_xlfn.XLOOKUP(A5524,[3]!Table13456[No заказа],[3]!Table13456[Дата
отправки],"",0,1)</f>
        <v>45640</v>
      </c>
      <c r="C5524" s="3"/>
      <c r="D5524" s="3"/>
      <c r="F5524" s="5">
        <f>_xlfn.XLOOKUP(A5524,[3]!Table13456[No заказа],[3]!Table13456[Количество],"",0,1)</f>
        <v>1</v>
      </c>
      <c r="G5524" s="5">
        <f>_xlfn.XLOOKUP(A5524,[3]!Table13456[No заказа],[3]!Table13456[Цена],"",0,1)</f>
        <v>8430</v>
      </c>
      <c r="H5524" s="2" t="str">
        <f>M01_SETTINGS!$F$2</f>
        <v>KASPI</v>
      </c>
    </row>
    <row r="5525" spans="1:8" x14ac:dyDescent="0.35">
      <c r="A5525" s="2">
        <v>462595561</v>
      </c>
      <c r="B5525" s="3">
        <f>_xlfn.XLOOKUP(A5525,[3]!Table13456[No заказа],[3]!Table13456[Дата
отправки],"",0,1)</f>
        <v>45640</v>
      </c>
      <c r="C5525" s="3"/>
      <c r="D5525" s="3"/>
      <c r="F5525" s="5">
        <f>_xlfn.XLOOKUP(A5525,[3]!Table13456[No заказа],[3]!Table13456[Количество],"",0,1)</f>
        <v>1</v>
      </c>
      <c r="G5525" s="5">
        <f>_xlfn.XLOOKUP(A5525,[3]!Table13456[No заказа],[3]!Table13456[Цена],"",0,1)</f>
        <v>8969</v>
      </c>
      <c r="H5525" s="2" t="str">
        <f>M01_SETTINGS!$F$2</f>
        <v>KASPI</v>
      </c>
    </row>
    <row r="5526" spans="1:8" x14ac:dyDescent="0.35">
      <c r="A5526" s="2">
        <v>462338073</v>
      </c>
      <c r="B5526" s="3">
        <f>_xlfn.XLOOKUP(A5526,[3]!Table13456[No заказа],[3]!Table13456[Дата
отправки],"",0,1)</f>
        <v>45640</v>
      </c>
      <c r="C5526" s="3"/>
      <c r="D5526" s="3"/>
      <c r="F5526" s="5">
        <f>_xlfn.XLOOKUP(A5526,[3]!Table13456[No заказа],[3]!Table13456[Количество],"",0,1)</f>
        <v>1</v>
      </c>
      <c r="G5526" s="5">
        <f>_xlfn.XLOOKUP(A5526,[3]!Table13456[No заказа],[3]!Table13456[Цена],"",0,1)</f>
        <v>8970</v>
      </c>
      <c r="H5526" s="2" t="str">
        <f>M01_SETTINGS!$F$2</f>
        <v>KASPI</v>
      </c>
    </row>
    <row r="5527" spans="1:8" x14ac:dyDescent="0.35">
      <c r="A5527" s="2">
        <v>462475525</v>
      </c>
      <c r="B5527" s="3">
        <f>_xlfn.XLOOKUP(A5527,[3]!Table13456[No заказа],[3]!Table13456[Дата
отправки],"",0,1)</f>
        <v>45640</v>
      </c>
      <c r="C5527" s="3"/>
      <c r="D5527" s="3"/>
      <c r="F5527" s="5">
        <f>_xlfn.XLOOKUP(A5527,[3]!Table13456[No заказа],[3]!Table13456[Количество],"",0,1)</f>
        <v>1</v>
      </c>
      <c r="G5527" s="5">
        <f>_xlfn.XLOOKUP(A5527,[3]!Table13456[No заказа],[3]!Table13456[Цена],"",0,1)</f>
        <v>8430</v>
      </c>
      <c r="H5527" s="2" t="str">
        <f>M01_SETTINGS!$F$2</f>
        <v>KASPI</v>
      </c>
    </row>
    <row r="5528" spans="1:8" x14ac:dyDescent="0.35">
      <c r="A5528" s="2">
        <v>462355865</v>
      </c>
      <c r="B5528" s="3">
        <f>_xlfn.XLOOKUP(A5528,[3]!Table13456[No заказа],[3]!Table13456[Дата
отправки],"",0,1)</f>
        <v>45640</v>
      </c>
      <c r="C5528" s="3"/>
      <c r="D5528" s="3"/>
      <c r="F5528" s="5">
        <f>_xlfn.XLOOKUP(A5528,[3]!Table13456[No заказа],[3]!Table13456[Количество],"",0,1)</f>
        <v>1</v>
      </c>
      <c r="G5528" s="5">
        <f>_xlfn.XLOOKUP(A5528,[3]!Table13456[No заказа],[3]!Table13456[Цена],"",0,1)</f>
        <v>8430</v>
      </c>
      <c r="H5528" s="2" t="str">
        <f>M01_SETTINGS!$F$2</f>
        <v>KASPI</v>
      </c>
    </row>
    <row r="5529" spans="1:8" x14ac:dyDescent="0.35">
      <c r="A5529" s="2">
        <v>462729442</v>
      </c>
      <c r="B5529" s="3">
        <f>_xlfn.XLOOKUP(A5529,[3]!Table13456[No заказа],[3]!Table13456[Дата
отправки],"",0,1)</f>
        <v>45640</v>
      </c>
      <c r="C5529" s="3"/>
      <c r="D5529" s="3"/>
      <c r="F5529" s="5">
        <f>_xlfn.XLOOKUP(A5529,[3]!Table13456[No заказа],[3]!Table13456[Количество],"",0,1)</f>
        <v>1</v>
      </c>
      <c r="G5529" s="5">
        <f>_xlfn.XLOOKUP(A5529,[3]!Table13456[No заказа],[3]!Table13456[Цена],"",0,1)</f>
        <v>8990</v>
      </c>
      <c r="H5529" s="2" t="str">
        <f>M01_SETTINGS!$F$2</f>
        <v>KASPI</v>
      </c>
    </row>
    <row r="5530" spans="1:8" x14ac:dyDescent="0.35">
      <c r="A5530" s="2">
        <v>462576985</v>
      </c>
      <c r="B5530" s="3">
        <f>_xlfn.XLOOKUP(A5530,[3]!Table13456[No заказа],[3]!Table13456[Дата
отправки],"",0,1)</f>
        <v>45640</v>
      </c>
      <c r="C5530" s="3"/>
      <c r="D5530" s="3"/>
      <c r="F5530" s="5">
        <f>_xlfn.XLOOKUP(A5530,[3]!Table13456[No заказа],[3]!Table13456[Количество],"",0,1)</f>
        <v>1</v>
      </c>
      <c r="G5530" s="5">
        <f>_xlfn.XLOOKUP(A5530,[3]!Table13456[No заказа],[3]!Table13456[Цена],"",0,1)</f>
        <v>8988</v>
      </c>
      <c r="H5530" s="2" t="str">
        <f>M01_SETTINGS!$F$2</f>
        <v>KASPI</v>
      </c>
    </row>
    <row r="5531" spans="1:8" x14ac:dyDescent="0.35">
      <c r="A5531" s="2">
        <v>462581830</v>
      </c>
      <c r="B5531" s="3">
        <f>_xlfn.XLOOKUP(A5531,[3]!Table13456[No заказа],[3]!Table13456[Дата
отправки],"",0,1)</f>
        <v>45640</v>
      </c>
      <c r="C5531" s="3"/>
      <c r="D5531" s="3"/>
      <c r="F5531" s="5">
        <f>_xlfn.XLOOKUP(A5531,[3]!Table13456[No заказа],[3]!Table13456[Количество],"",0,1)</f>
        <v>1</v>
      </c>
      <c r="G5531" s="5">
        <f>_xlfn.XLOOKUP(A5531,[3]!Table13456[No заказа],[3]!Table13456[Цена],"",0,1)</f>
        <v>8988</v>
      </c>
      <c r="H5531" s="2" t="str">
        <f>M01_SETTINGS!$F$2</f>
        <v>KASPI</v>
      </c>
    </row>
    <row r="5532" spans="1:8" x14ac:dyDescent="0.35">
      <c r="A5532" s="2">
        <v>462897857</v>
      </c>
      <c r="B5532" s="3">
        <f>_xlfn.XLOOKUP(A5532,[3]!Table13456[No заказа],[3]!Table13456[Дата
отправки],"",0,1)</f>
        <v>45640</v>
      </c>
      <c r="C5532" s="3"/>
      <c r="D5532" s="3"/>
      <c r="F5532" s="5">
        <f>_xlfn.XLOOKUP(A5532,[3]!Table13456[No заказа],[3]!Table13456[Количество],"",0,1)</f>
        <v>1</v>
      </c>
      <c r="G5532" s="5">
        <f>_xlfn.XLOOKUP(A5532,[3]!Table13456[No заказа],[3]!Table13456[Цена],"",0,1)</f>
        <v>8430</v>
      </c>
      <c r="H5532" s="2" t="str">
        <f>M01_SETTINGS!$F$2</f>
        <v>KASPI</v>
      </c>
    </row>
    <row r="5533" spans="1:8" x14ac:dyDescent="0.35">
      <c r="A5533" s="2">
        <v>462573890</v>
      </c>
      <c r="B5533" s="3">
        <f>_xlfn.XLOOKUP(A5533,[3]!Table13456[No заказа],[3]!Table13456[Дата
отправки],"",0,1)</f>
        <v>45640</v>
      </c>
      <c r="C5533" s="3"/>
      <c r="D5533" s="3"/>
      <c r="F5533" s="5">
        <f>_xlfn.XLOOKUP(A5533,[3]!Table13456[No заказа],[3]!Table13456[Количество],"",0,1)</f>
        <v>1</v>
      </c>
      <c r="G5533" s="5">
        <f>_xlfn.XLOOKUP(A5533,[3]!Table13456[No заказа],[3]!Table13456[Цена],"",0,1)</f>
        <v>8430</v>
      </c>
      <c r="H5533" s="2" t="str">
        <f>M01_SETTINGS!$F$2</f>
        <v>KASPI</v>
      </c>
    </row>
    <row r="5534" spans="1:8" x14ac:dyDescent="0.35">
      <c r="A5534" s="2">
        <v>462569562</v>
      </c>
      <c r="B5534" s="3">
        <f>_xlfn.XLOOKUP(A5534,[3]!Table13456[No заказа],[3]!Table13456[Дата
отправки],"",0,1)</f>
        <v>45640</v>
      </c>
      <c r="C5534" s="3"/>
      <c r="D5534" s="3"/>
      <c r="F5534" s="5">
        <f>_xlfn.XLOOKUP(A5534,[3]!Table13456[No заказа],[3]!Table13456[Количество],"",0,1)</f>
        <v>1</v>
      </c>
      <c r="G5534" s="5">
        <f>_xlfn.XLOOKUP(A5534,[3]!Table13456[No заказа],[3]!Table13456[Цена],"",0,1)</f>
        <v>8990</v>
      </c>
      <c r="H5534" s="2" t="str">
        <f>M01_SETTINGS!$F$2</f>
        <v>KASPI</v>
      </c>
    </row>
    <row r="5535" spans="1:8" x14ac:dyDescent="0.35">
      <c r="A5535" s="2">
        <v>462671449</v>
      </c>
      <c r="B5535" s="3">
        <f>_xlfn.XLOOKUP(A5535,[3]!Table13456[No заказа],[3]!Table13456[Дата
отправки],"",0,1)</f>
        <v>45640</v>
      </c>
      <c r="C5535" s="3"/>
      <c r="D5535" s="3"/>
      <c r="F5535" s="5">
        <f>_xlfn.XLOOKUP(A5535,[3]!Table13456[No заказа],[3]!Table13456[Количество],"",0,1)</f>
        <v>1</v>
      </c>
      <c r="G5535" s="5">
        <f>_xlfn.XLOOKUP(A5535,[3]!Table13456[No заказа],[3]!Table13456[Цена],"",0,1)</f>
        <v>8983</v>
      </c>
      <c r="H5535" s="2" t="str">
        <f>M01_SETTINGS!$F$2</f>
        <v>KASPI</v>
      </c>
    </row>
    <row r="5536" spans="1:8" x14ac:dyDescent="0.35">
      <c r="A5536" s="2">
        <v>462582250</v>
      </c>
      <c r="B5536" s="3">
        <f>_xlfn.XLOOKUP(A5536,[3]!Table13456[No заказа],[3]!Table13456[Дата
отправки],"",0,1)</f>
        <v>45640</v>
      </c>
      <c r="C5536" s="3"/>
      <c r="D5536" s="3"/>
      <c r="F5536" s="5">
        <f>_xlfn.XLOOKUP(A5536,[3]!Table13456[No заказа],[3]!Table13456[Количество],"",0,1)</f>
        <v>1</v>
      </c>
      <c r="G5536" s="5">
        <f>_xlfn.XLOOKUP(A5536,[3]!Table13456[No заказа],[3]!Table13456[Цена],"",0,1)</f>
        <v>8430</v>
      </c>
      <c r="H5536" s="2" t="str">
        <f>M01_SETTINGS!$F$2</f>
        <v>KASPI</v>
      </c>
    </row>
    <row r="5537" spans="1:8" x14ac:dyDescent="0.35">
      <c r="A5537" s="2">
        <v>462875502</v>
      </c>
      <c r="B5537" s="3">
        <f>_xlfn.XLOOKUP(A5537,[3]!Table13456[No заказа],[3]!Table13456[Дата
отправки],"",0,1)</f>
        <v>45640</v>
      </c>
      <c r="C5537" s="3"/>
      <c r="D5537" s="3"/>
      <c r="F5537" s="5">
        <f>_xlfn.XLOOKUP(A5537,[3]!Table13456[No заказа],[3]!Table13456[Количество],"",0,1)</f>
        <v>1</v>
      </c>
      <c r="G5537" s="5">
        <f>_xlfn.XLOOKUP(A5537,[3]!Table13456[No заказа],[3]!Table13456[Цена],"",0,1)</f>
        <v>8430</v>
      </c>
      <c r="H5537" s="2" t="str">
        <f>M01_SETTINGS!$F$2</f>
        <v>KASPI</v>
      </c>
    </row>
    <row r="5538" spans="1:8" x14ac:dyDescent="0.35">
      <c r="A5538" s="2">
        <v>462593352</v>
      </c>
      <c r="B5538" s="3">
        <f>_xlfn.XLOOKUP(A5538,[3]!Table13456[No заказа],[3]!Table13456[Дата
отправки],"",0,1)</f>
        <v>45640</v>
      </c>
      <c r="C5538" s="3"/>
      <c r="D5538" s="3"/>
      <c r="F5538" s="5">
        <f>_xlfn.XLOOKUP(A5538,[3]!Table13456[No заказа],[3]!Table13456[Количество],"",0,1)</f>
        <v>1</v>
      </c>
      <c r="G5538" s="5">
        <f>_xlfn.XLOOKUP(A5538,[3]!Table13456[No заказа],[3]!Table13456[Цена],"",0,1)</f>
        <v>8430</v>
      </c>
      <c r="H5538" s="2" t="str">
        <f>M01_SETTINGS!$F$2</f>
        <v>KASPI</v>
      </c>
    </row>
    <row r="5539" spans="1:8" x14ac:dyDescent="0.35">
      <c r="A5539" s="2">
        <v>462837255</v>
      </c>
      <c r="B5539" s="3">
        <f>_xlfn.XLOOKUP(A5539,[3]!Table13456[No заказа],[3]!Table13456[Дата
отправки],"",0,1)</f>
        <v>45640</v>
      </c>
      <c r="C5539" s="3"/>
      <c r="D5539" s="3"/>
      <c r="F5539" s="5">
        <f>_xlfn.XLOOKUP(A5539,[3]!Table13456[No заказа],[3]!Table13456[Количество],"",0,1)</f>
        <v>1</v>
      </c>
      <c r="G5539" s="5">
        <f>_xlfn.XLOOKUP(A5539,[3]!Table13456[No заказа],[3]!Table13456[Цена],"",0,1)</f>
        <v>7490</v>
      </c>
      <c r="H5539" s="2" t="str">
        <f>M01_SETTINGS!$F$2</f>
        <v>KASPI</v>
      </c>
    </row>
    <row r="5540" spans="1:8" x14ac:dyDescent="0.35">
      <c r="A5540" s="2">
        <v>462829610</v>
      </c>
      <c r="B5540" s="3">
        <f>_xlfn.XLOOKUP(A5540,[3]!Table13456[No заказа],[3]!Table13456[Дата
отправки],"",0,1)</f>
        <v>45640</v>
      </c>
      <c r="C5540" s="3"/>
      <c r="D5540" s="3"/>
      <c r="F5540" s="5">
        <f>_xlfn.XLOOKUP(A5540,[3]!Table13456[No заказа],[3]!Table13456[Количество],"",0,1)</f>
        <v>1</v>
      </c>
      <c r="G5540" s="5">
        <f>_xlfn.XLOOKUP(A5540,[3]!Table13456[No заказа],[3]!Table13456[Цена],"",0,1)</f>
        <v>8430</v>
      </c>
      <c r="H5540" s="2" t="str">
        <f>M01_SETTINGS!$F$2</f>
        <v>KASPI</v>
      </c>
    </row>
    <row r="5541" spans="1:8" x14ac:dyDescent="0.35">
      <c r="A5541" s="2">
        <v>462606019</v>
      </c>
      <c r="B5541" s="3">
        <f>_xlfn.XLOOKUP(A5541,[3]!Table13456[No заказа],[3]!Table13456[Дата
отправки],"",0,1)</f>
        <v>45640</v>
      </c>
      <c r="C5541" s="3"/>
      <c r="D5541" s="3"/>
      <c r="F5541" s="5">
        <f>_xlfn.XLOOKUP(A5541,[3]!Table13456[No заказа],[3]!Table13456[Количество],"",0,1)</f>
        <v>1</v>
      </c>
      <c r="G5541" s="5">
        <f>_xlfn.XLOOKUP(A5541,[3]!Table13456[No заказа],[3]!Table13456[Цена],"",0,1)</f>
        <v>8605</v>
      </c>
      <c r="H5541" s="2" t="str">
        <f>M01_SETTINGS!$F$2</f>
        <v>KASPI</v>
      </c>
    </row>
    <row r="5542" spans="1:8" x14ac:dyDescent="0.35">
      <c r="A5542" s="2">
        <v>462418928</v>
      </c>
      <c r="B5542" s="3">
        <f>_xlfn.XLOOKUP(A5542,[3]!Table13456[No заказа],[3]!Table13456[Дата
отправки],"",0,1)</f>
        <v>45640</v>
      </c>
      <c r="C5542" s="3"/>
      <c r="D5542" s="3"/>
      <c r="F5542" s="5">
        <f>_xlfn.XLOOKUP(A5542,[3]!Table13456[No заказа],[3]!Table13456[Количество],"",0,1)</f>
        <v>1</v>
      </c>
      <c r="G5542" s="5">
        <f>_xlfn.XLOOKUP(A5542,[3]!Table13456[No заказа],[3]!Table13456[Цена],"",0,1)</f>
        <v>9000</v>
      </c>
      <c r="H5542" s="2" t="str">
        <f>M01_SETTINGS!$F$2</f>
        <v>KASPI</v>
      </c>
    </row>
    <row r="5543" spans="1:8" x14ac:dyDescent="0.35">
      <c r="A5543" s="2">
        <v>462471903</v>
      </c>
      <c r="B5543" s="3">
        <f>_xlfn.XLOOKUP(A5543,[3]!Table13456[No заказа],[3]!Table13456[Дата
отправки],"",0,1)</f>
        <v>45640</v>
      </c>
      <c r="C5543" s="3"/>
      <c r="D5543" s="3"/>
      <c r="F5543" s="5">
        <f>_xlfn.XLOOKUP(A5543,[3]!Table13456[No заказа],[3]!Table13456[Количество],"",0,1)</f>
        <v>1</v>
      </c>
      <c r="G5543" s="5">
        <f>_xlfn.XLOOKUP(A5543,[3]!Table13456[No заказа],[3]!Table13456[Цена],"",0,1)</f>
        <v>8430</v>
      </c>
      <c r="H5543" s="2" t="str">
        <f>M01_SETTINGS!$F$2</f>
        <v>KASPI</v>
      </c>
    </row>
    <row r="5544" spans="1:8" x14ac:dyDescent="0.35">
      <c r="A5544" s="2">
        <v>462515666</v>
      </c>
      <c r="B5544" s="3">
        <f>_xlfn.XLOOKUP(A5544,[3]!Table13456[No заказа],[3]!Table13456[Дата
отправки],"",0,1)</f>
        <v>45640</v>
      </c>
      <c r="C5544" s="3"/>
      <c r="D5544" s="3"/>
      <c r="F5544" s="5">
        <f>_xlfn.XLOOKUP(A5544,[3]!Table13456[No заказа],[3]!Table13456[Количество],"",0,1)</f>
        <v>1</v>
      </c>
      <c r="G5544" s="5">
        <f>_xlfn.XLOOKUP(A5544,[3]!Table13456[No заказа],[3]!Table13456[Цена],"",0,1)</f>
        <v>8679</v>
      </c>
      <c r="H5544" s="2" t="str">
        <f>M01_SETTINGS!$F$2</f>
        <v>KASPI</v>
      </c>
    </row>
    <row r="5545" spans="1:8" x14ac:dyDescent="0.35">
      <c r="A5545" s="2">
        <v>462559670</v>
      </c>
      <c r="B5545" s="3">
        <f>_xlfn.XLOOKUP(A5545,[3]!Table13456[No заказа],[3]!Table13456[Дата
отправки],"",0,1)</f>
        <v>45640</v>
      </c>
      <c r="C5545" s="3"/>
      <c r="D5545" s="3"/>
      <c r="F5545" s="5">
        <f>_xlfn.XLOOKUP(A5545,[3]!Table13456[No заказа],[3]!Table13456[Количество],"",0,1)</f>
        <v>1</v>
      </c>
      <c r="G5545" s="5">
        <f>_xlfn.XLOOKUP(A5545,[3]!Table13456[No заказа],[3]!Table13456[Цена],"",0,1)</f>
        <v>8662</v>
      </c>
      <c r="H5545" s="2" t="str">
        <f>M01_SETTINGS!$F$2</f>
        <v>KASPI</v>
      </c>
    </row>
    <row r="5546" spans="1:8" x14ac:dyDescent="0.35">
      <c r="A5546" s="2">
        <v>462512189</v>
      </c>
      <c r="B5546" s="3">
        <f>_xlfn.XLOOKUP(A5546,[3]!Table13456[No заказа],[3]!Table13456[Дата
отправки],"",0,1)</f>
        <v>45640</v>
      </c>
      <c r="C5546" s="3"/>
      <c r="D5546" s="3"/>
      <c r="F5546" s="5">
        <f>_xlfn.XLOOKUP(A5546,[3]!Table13456[No заказа],[3]!Table13456[Количество],"",0,1)</f>
        <v>1</v>
      </c>
      <c r="G5546" s="5">
        <f>_xlfn.XLOOKUP(A5546,[3]!Table13456[No заказа],[3]!Table13456[Цена],"",0,1)</f>
        <v>8989</v>
      </c>
      <c r="H5546" s="2" t="str">
        <f>M01_SETTINGS!$F$2</f>
        <v>KASPI</v>
      </c>
    </row>
    <row r="5547" spans="1:8" x14ac:dyDescent="0.35">
      <c r="A5547" s="2">
        <v>461723016</v>
      </c>
      <c r="B5547" s="3">
        <f>_xlfn.XLOOKUP(A5547,[3]!Table13456[No заказа],[3]!Table13456[Дата
отправки],"",0,1)</f>
        <v>45639</v>
      </c>
      <c r="C5547" s="3"/>
      <c r="D5547" s="3"/>
      <c r="F5547" s="5">
        <f>_xlfn.XLOOKUP(A5547,[3]!Table13456[No заказа],[3]!Table13456[Количество],"",0,1)</f>
        <v>1</v>
      </c>
      <c r="G5547" s="5">
        <f>_xlfn.XLOOKUP(A5547,[3]!Table13456[No заказа],[3]!Table13456[Цена],"",0,1)</f>
        <v>8981</v>
      </c>
      <c r="H5547" s="2" t="str">
        <f>M01_SETTINGS!$F$2</f>
        <v>KASPI</v>
      </c>
    </row>
    <row r="5548" spans="1:8" x14ac:dyDescent="0.35">
      <c r="A5548" s="2">
        <v>461711765</v>
      </c>
      <c r="B5548" s="3">
        <f>_xlfn.XLOOKUP(A5548,[3]!Table13456[No заказа],[3]!Table13456[Дата
отправки],"",0,1)</f>
        <v>45639</v>
      </c>
      <c r="C5548" s="3"/>
      <c r="D5548" s="3"/>
      <c r="F5548" s="5">
        <f>_xlfn.XLOOKUP(A5548,[3]!Table13456[No заказа],[3]!Table13456[Количество],"",0,1)</f>
        <v>1</v>
      </c>
      <c r="G5548" s="5">
        <f>_xlfn.XLOOKUP(A5548,[3]!Table13456[No заказа],[3]!Table13456[Цена],"",0,1)</f>
        <v>8981</v>
      </c>
      <c r="H5548" s="2" t="str">
        <f>M01_SETTINGS!$F$2</f>
        <v>KASPI</v>
      </c>
    </row>
    <row r="5549" spans="1:8" x14ac:dyDescent="0.35">
      <c r="A5549" s="2">
        <v>462247193</v>
      </c>
      <c r="B5549" s="3">
        <f>_xlfn.XLOOKUP(A5549,[3]!Table13456[No заказа],[3]!Table13456[Дата
отправки],"",0,1)</f>
        <v>45639</v>
      </c>
      <c r="C5549" s="3"/>
      <c r="D5549" s="3"/>
      <c r="F5549" s="5">
        <f>_xlfn.XLOOKUP(A5549,[3]!Table13456[No заказа],[3]!Table13456[Количество],"",0,1)</f>
        <v>1</v>
      </c>
      <c r="G5549" s="5">
        <f>_xlfn.XLOOKUP(A5549,[3]!Table13456[No заказа],[3]!Table13456[Цена],"",0,1)</f>
        <v>8430</v>
      </c>
      <c r="H5549" s="2" t="str">
        <f>M01_SETTINGS!$F$2</f>
        <v>KASPI</v>
      </c>
    </row>
    <row r="5550" spans="1:8" x14ac:dyDescent="0.35">
      <c r="A5550" s="2">
        <v>461982028</v>
      </c>
      <c r="B5550" s="3">
        <f>_xlfn.XLOOKUP(A5550,[3]!Table13456[No заказа],[3]!Table13456[Дата
отправки],"",0,1)</f>
        <v>45639</v>
      </c>
      <c r="C5550" s="3"/>
      <c r="D5550" s="3"/>
      <c r="F5550" s="5">
        <f>_xlfn.XLOOKUP(A5550,[3]!Table13456[No заказа],[3]!Table13456[Количество],"",0,1)</f>
        <v>1</v>
      </c>
      <c r="G5550" s="5">
        <f>_xlfn.XLOOKUP(A5550,[3]!Table13456[No заказа],[3]!Table13456[Цена],"",0,1)</f>
        <v>8430</v>
      </c>
      <c r="H5550" s="2" t="str">
        <f>M01_SETTINGS!$F$2</f>
        <v>KASPI</v>
      </c>
    </row>
    <row r="5551" spans="1:8" x14ac:dyDescent="0.35">
      <c r="A5551" s="2">
        <v>461912447</v>
      </c>
      <c r="B5551" s="3">
        <f>_xlfn.XLOOKUP(A5551,[3]!Table13456[No заказа],[3]!Table13456[Дата
отправки],"",0,1)</f>
        <v>45639</v>
      </c>
      <c r="C5551" s="3"/>
      <c r="D5551" s="3"/>
      <c r="F5551" s="5">
        <f>_xlfn.XLOOKUP(A5551,[3]!Table13456[No заказа],[3]!Table13456[Количество],"",0,1)</f>
        <v>1</v>
      </c>
      <c r="G5551" s="5">
        <f>_xlfn.XLOOKUP(A5551,[3]!Table13456[No заказа],[3]!Table13456[Цена],"",0,1)</f>
        <v>8972</v>
      </c>
      <c r="H5551" s="2" t="str">
        <f>M01_SETTINGS!$F$2</f>
        <v>KASPI</v>
      </c>
    </row>
    <row r="5552" spans="1:8" x14ac:dyDescent="0.35">
      <c r="A5552" s="2">
        <v>461868729</v>
      </c>
      <c r="B5552" s="3">
        <f>_xlfn.XLOOKUP(A5552,[3]!Table13456[No заказа],[3]!Table13456[Дата
отправки],"",0,1)</f>
        <v>45639</v>
      </c>
      <c r="C5552" s="3"/>
      <c r="D5552" s="3"/>
      <c r="F5552" s="5">
        <f>_xlfn.XLOOKUP(A5552,[3]!Table13456[No заказа],[3]!Table13456[Количество],"",0,1)</f>
        <v>1</v>
      </c>
      <c r="G5552" s="5">
        <f>_xlfn.XLOOKUP(A5552,[3]!Table13456[No заказа],[3]!Table13456[Цена],"",0,1)</f>
        <v>8430</v>
      </c>
      <c r="H5552" s="2" t="str">
        <f>M01_SETTINGS!$F$2</f>
        <v>KASPI</v>
      </c>
    </row>
    <row r="5553" spans="1:8" x14ac:dyDescent="0.35">
      <c r="A5553" s="2">
        <v>461812797</v>
      </c>
      <c r="B5553" s="3">
        <f>_xlfn.XLOOKUP(A5553,[3]!Table13456[No заказа],[3]!Table13456[Дата
отправки],"",0,1)</f>
        <v>45639</v>
      </c>
      <c r="C5553" s="3"/>
      <c r="D5553" s="3"/>
      <c r="F5553" s="5">
        <f>_xlfn.XLOOKUP(A5553,[3]!Table13456[No заказа],[3]!Table13456[Количество],"",0,1)</f>
        <v>1</v>
      </c>
      <c r="G5553" s="5">
        <f>_xlfn.XLOOKUP(A5553,[3]!Table13456[No заказа],[3]!Table13456[Цена],"",0,1)</f>
        <v>8430</v>
      </c>
      <c r="H5553" s="2" t="str">
        <f>M01_SETTINGS!$F$2</f>
        <v>KASPI</v>
      </c>
    </row>
    <row r="5554" spans="1:8" x14ac:dyDescent="0.35">
      <c r="A5554" s="2">
        <v>461809292</v>
      </c>
      <c r="B5554" s="3">
        <f>_xlfn.XLOOKUP(A5554,[3]!Table13456[No заказа],[3]!Table13456[Дата
отправки],"",0,1)</f>
        <v>45639</v>
      </c>
      <c r="C5554" s="3"/>
      <c r="D5554" s="3"/>
      <c r="F5554" s="5">
        <f>_xlfn.XLOOKUP(A5554,[3]!Table13456[No заказа],[3]!Table13456[Количество],"",0,1)</f>
        <v>1</v>
      </c>
      <c r="G5554" s="5">
        <f>_xlfn.XLOOKUP(A5554,[3]!Table13456[No заказа],[3]!Table13456[Цена],"",0,1)</f>
        <v>8981</v>
      </c>
      <c r="H5554" s="2" t="str">
        <f>M01_SETTINGS!$F$2</f>
        <v>KASPI</v>
      </c>
    </row>
    <row r="5555" spans="1:8" x14ac:dyDescent="0.35">
      <c r="A5555" s="2">
        <v>461925686</v>
      </c>
      <c r="B5555" s="3">
        <f>_xlfn.XLOOKUP(A5555,[3]!Table13456[No заказа],[3]!Table13456[Дата
отправки],"",0,1)</f>
        <v>45639</v>
      </c>
      <c r="C5555" s="3"/>
      <c r="D5555" s="3"/>
      <c r="F5555" s="5">
        <f>_xlfn.XLOOKUP(A5555,[3]!Table13456[No заказа],[3]!Table13456[Количество],"",0,1)</f>
        <v>1</v>
      </c>
      <c r="G5555" s="5">
        <f>_xlfn.XLOOKUP(A5555,[3]!Table13456[No заказа],[3]!Table13456[Цена],"",0,1)</f>
        <v>8430</v>
      </c>
      <c r="H5555" s="2" t="str">
        <f>M01_SETTINGS!$F$2</f>
        <v>KASPI</v>
      </c>
    </row>
    <row r="5556" spans="1:8" x14ac:dyDescent="0.35">
      <c r="A5556" s="2">
        <v>461646423</v>
      </c>
      <c r="B5556" s="3">
        <f>_xlfn.XLOOKUP(A5556,[3]!Table13456[No заказа],[3]!Table13456[Дата
отправки],"",0,1)</f>
        <v>45639</v>
      </c>
      <c r="C5556" s="3"/>
      <c r="D5556" s="3"/>
      <c r="F5556" s="5">
        <f>_xlfn.XLOOKUP(A5556,[3]!Table13456[No заказа],[3]!Table13456[Количество],"",0,1)</f>
        <v>1</v>
      </c>
      <c r="G5556" s="5">
        <f>_xlfn.XLOOKUP(A5556,[3]!Table13456[No заказа],[3]!Table13456[Цена],"",0,1)</f>
        <v>14000</v>
      </c>
      <c r="H5556" s="2" t="str">
        <f>M01_SETTINGS!$F$2</f>
        <v>KASPI</v>
      </c>
    </row>
    <row r="5557" spans="1:8" x14ac:dyDescent="0.35">
      <c r="A5557" s="2">
        <v>461817535</v>
      </c>
      <c r="B5557" s="3">
        <f>_xlfn.XLOOKUP(A5557,[3]!Table13456[No заказа],[3]!Table13456[Дата
отправки],"",0,1)</f>
        <v>45639</v>
      </c>
      <c r="C5557" s="3"/>
      <c r="D5557" s="3"/>
      <c r="F5557" s="5">
        <f>_xlfn.XLOOKUP(A5557,[3]!Table13456[No заказа],[3]!Table13456[Количество],"",0,1)</f>
        <v>1</v>
      </c>
      <c r="G5557" s="5">
        <f>_xlfn.XLOOKUP(A5557,[3]!Table13456[No заказа],[3]!Table13456[Цена],"",0,1)</f>
        <v>8430</v>
      </c>
      <c r="H5557" s="2" t="str">
        <f>M01_SETTINGS!$F$2</f>
        <v>KASPI</v>
      </c>
    </row>
    <row r="5558" spans="1:8" x14ac:dyDescent="0.35">
      <c r="A5558" s="2">
        <v>461867138</v>
      </c>
      <c r="B5558" s="3">
        <f>_xlfn.XLOOKUP(A5558,[3]!Table13456[No заказа],[3]!Table13456[Дата
отправки],"",0,1)</f>
        <v>45639</v>
      </c>
      <c r="C5558" s="3"/>
      <c r="D5558" s="3"/>
      <c r="F5558" s="5">
        <f>_xlfn.XLOOKUP(A5558,[3]!Table13456[No заказа],[3]!Table13456[Количество],"",0,1)</f>
        <v>1</v>
      </c>
      <c r="G5558" s="5">
        <f>_xlfn.XLOOKUP(A5558,[3]!Table13456[No заказа],[3]!Table13456[Цена],"",0,1)</f>
        <v>8430</v>
      </c>
      <c r="H5558" s="2" t="str">
        <f>M01_SETTINGS!$F$2</f>
        <v>KASPI</v>
      </c>
    </row>
    <row r="5559" spans="1:8" x14ac:dyDescent="0.35">
      <c r="A5559" s="2">
        <v>461804169</v>
      </c>
      <c r="B5559" s="3">
        <f>_xlfn.XLOOKUP(A5559,[3]!Table13456[No заказа],[3]!Table13456[Дата
отправки],"",0,1)</f>
        <v>45639</v>
      </c>
      <c r="C5559" s="3"/>
      <c r="D5559" s="3"/>
      <c r="F5559" s="5">
        <f>_xlfn.XLOOKUP(A5559,[3]!Table13456[No заказа],[3]!Table13456[Количество],"",0,1)</f>
        <v>1</v>
      </c>
      <c r="G5559" s="5">
        <f>_xlfn.XLOOKUP(A5559,[3]!Table13456[No заказа],[3]!Table13456[Цена],"",0,1)</f>
        <v>9000</v>
      </c>
      <c r="H5559" s="2" t="str">
        <f>M01_SETTINGS!$F$2</f>
        <v>KASPI</v>
      </c>
    </row>
    <row r="5560" spans="1:8" x14ac:dyDescent="0.35">
      <c r="A5560" s="2">
        <v>461948051</v>
      </c>
      <c r="B5560" s="3">
        <f>_xlfn.XLOOKUP(A5560,[3]!Table13456[No заказа],[3]!Table13456[Дата
отправки],"",0,1)</f>
        <v>45639</v>
      </c>
      <c r="C5560" s="3"/>
      <c r="D5560" s="3"/>
      <c r="F5560" s="5">
        <f>_xlfn.XLOOKUP(A5560,[3]!Table13456[No заказа],[3]!Table13456[Количество],"",0,1)</f>
        <v>1</v>
      </c>
      <c r="G5560" s="5">
        <f>_xlfn.XLOOKUP(A5560,[3]!Table13456[No заказа],[3]!Table13456[Цена],"",0,1)</f>
        <v>8430</v>
      </c>
      <c r="H5560" s="2" t="str">
        <f>M01_SETTINGS!$F$2</f>
        <v>KASPI</v>
      </c>
    </row>
    <row r="5561" spans="1:8" x14ac:dyDescent="0.35">
      <c r="A5561" s="2">
        <v>461533205</v>
      </c>
      <c r="B5561" s="3">
        <f>_xlfn.XLOOKUP(A5561,[3]!Table13456[No заказа],[3]!Table13456[Дата
отправки],"",0,1)</f>
        <v>45639</v>
      </c>
      <c r="C5561" s="3"/>
      <c r="D5561" s="3"/>
      <c r="F5561" s="5">
        <f>_xlfn.XLOOKUP(A5561,[3]!Table13456[No заказа],[3]!Table13456[Количество],"",0,1)</f>
        <v>1</v>
      </c>
      <c r="G5561" s="5">
        <f>_xlfn.XLOOKUP(A5561,[3]!Table13456[No заказа],[3]!Table13456[Цена],"",0,1)</f>
        <v>8430</v>
      </c>
      <c r="H5561" s="2" t="str">
        <f>M01_SETTINGS!$F$2</f>
        <v>KASPI</v>
      </c>
    </row>
    <row r="5562" spans="1:8" x14ac:dyDescent="0.35">
      <c r="A5562" s="2">
        <v>461922585</v>
      </c>
      <c r="B5562" s="3">
        <f>_xlfn.XLOOKUP(A5562,[3]!Table13456[No заказа],[3]!Table13456[Дата
отправки],"",0,1)</f>
        <v>45639</v>
      </c>
      <c r="C5562" s="3"/>
      <c r="D5562" s="3"/>
      <c r="F5562" s="5">
        <f>_xlfn.XLOOKUP(A5562,[3]!Table13456[No заказа],[3]!Table13456[Количество],"",0,1)</f>
        <v>1</v>
      </c>
      <c r="G5562" s="5">
        <f>_xlfn.XLOOKUP(A5562,[3]!Table13456[No заказа],[3]!Table13456[Цена],"",0,1)</f>
        <v>8428</v>
      </c>
      <c r="H5562" s="2" t="str">
        <f>M01_SETTINGS!$F$2</f>
        <v>KASPI</v>
      </c>
    </row>
    <row r="5563" spans="1:8" x14ac:dyDescent="0.35">
      <c r="A5563" s="2">
        <v>462111205</v>
      </c>
      <c r="B5563" s="3">
        <f>_xlfn.XLOOKUP(A5563,[3]!Table13456[No заказа],[3]!Table13456[Дата
отправки],"",0,1)</f>
        <v>45639</v>
      </c>
      <c r="C5563" s="3"/>
      <c r="D5563" s="3"/>
      <c r="F5563" s="5">
        <f>_xlfn.XLOOKUP(A5563,[3]!Table13456[No заказа],[3]!Table13456[Количество],"",0,1)</f>
        <v>1</v>
      </c>
      <c r="G5563" s="5">
        <f>_xlfn.XLOOKUP(A5563,[3]!Table13456[No заказа],[3]!Table13456[Цена],"",0,1)</f>
        <v>13621</v>
      </c>
      <c r="H5563" s="2" t="str">
        <f>M01_SETTINGS!$F$2</f>
        <v>KASPI</v>
      </c>
    </row>
    <row r="5564" spans="1:8" x14ac:dyDescent="0.35">
      <c r="A5564" s="2">
        <v>461696644</v>
      </c>
      <c r="B5564" s="3">
        <f>_xlfn.XLOOKUP(A5564,[3]!Table13456[No заказа],[3]!Table13456[Дата
отправки],"",0,1)</f>
        <v>45639</v>
      </c>
      <c r="C5564" s="3"/>
      <c r="D5564" s="3"/>
      <c r="F5564" s="5">
        <f>_xlfn.XLOOKUP(A5564,[3]!Table13456[No заказа],[3]!Table13456[Количество],"",0,1)</f>
        <v>1</v>
      </c>
      <c r="G5564" s="5">
        <f>_xlfn.XLOOKUP(A5564,[3]!Table13456[No заказа],[3]!Table13456[Цена],"",0,1)</f>
        <v>17990</v>
      </c>
      <c r="H5564" s="2" t="str">
        <f>M01_SETTINGS!$F$2</f>
        <v>KASPI</v>
      </c>
    </row>
    <row r="5565" spans="1:8" x14ac:dyDescent="0.35">
      <c r="A5565" s="2">
        <v>462363602</v>
      </c>
      <c r="B5565" s="3">
        <f>_xlfn.XLOOKUP(A5565,[3]!Table13456[No заказа],[3]!Table13456[Дата
отправки],"",0,1)</f>
        <v>45639</v>
      </c>
      <c r="C5565" s="3"/>
      <c r="D5565" s="3"/>
      <c r="F5565" s="5">
        <f>_xlfn.XLOOKUP(A5565,[3]!Table13456[No заказа],[3]!Table13456[Количество],"",0,1)</f>
        <v>1</v>
      </c>
      <c r="G5565" s="5">
        <f>_xlfn.XLOOKUP(A5565,[3]!Table13456[No заказа],[3]!Table13456[Цена],"",0,1)</f>
        <v>8430</v>
      </c>
      <c r="H5565" s="2" t="str">
        <f>M01_SETTINGS!$F$2</f>
        <v>KASPI</v>
      </c>
    </row>
    <row r="5566" spans="1:8" x14ac:dyDescent="0.35">
      <c r="A5566" s="2">
        <v>461622809</v>
      </c>
      <c r="B5566" s="3">
        <f>_xlfn.XLOOKUP(A5566,[3]!Table13456[No заказа],[3]!Table13456[Дата
отправки],"",0,1)</f>
        <v>45639</v>
      </c>
      <c r="C5566" s="3"/>
      <c r="D5566" s="3"/>
      <c r="F5566" s="5">
        <f>_xlfn.XLOOKUP(A5566,[3]!Table13456[No заказа],[3]!Table13456[Количество],"",0,1)</f>
        <v>1</v>
      </c>
      <c r="G5566" s="5">
        <f>_xlfn.XLOOKUP(A5566,[3]!Table13456[No заказа],[3]!Table13456[Цена],"",0,1)</f>
        <v>8671</v>
      </c>
      <c r="H5566" s="2" t="str">
        <f>M01_SETTINGS!$F$2</f>
        <v>KASPI</v>
      </c>
    </row>
    <row r="5567" spans="1:8" x14ac:dyDescent="0.35">
      <c r="A5567" s="2">
        <v>462066092</v>
      </c>
      <c r="B5567" s="3">
        <f>_xlfn.XLOOKUP(A5567,[3]!Table13456[No заказа],[3]!Table13456[Дата
отправки],"",0,1)</f>
        <v>45639</v>
      </c>
      <c r="C5567" s="3"/>
      <c r="D5567" s="3"/>
      <c r="F5567" s="5">
        <f>_xlfn.XLOOKUP(A5567,[3]!Table13456[No заказа],[3]!Table13456[Количество],"",0,1)</f>
        <v>1</v>
      </c>
      <c r="G5567" s="5">
        <f>_xlfn.XLOOKUP(A5567,[3]!Table13456[No заказа],[3]!Table13456[Цена],"",0,1)</f>
        <v>9499</v>
      </c>
      <c r="H5567" s="2" t="str">
        <f>M01_SETTINGS!$F$2</f>
        <v>KASPI</v>
      </c>
    </row>
    <row r="5568" spans="1:8" x14ac:dyDescent="0.35">
      <c r="A5568" s="2">
        <v>461936327</v>
      </c>
      <c r="B5568" s="3">
        <f>_xlfn.XLOOKUP(A5568,[3]!Table13456[No заказа],[3]!Table13456[Дата
отправки],"",0,1)</f>
        <v>45639</v>
      </c>
      <c r="C5568" s="3"/>
      <c r="D5568" s="3"/>
      <c r="F5568" s="5">
        <f>_xlfn.XLOOKUP(A5568,[3]!Table13456[No заказа],[3]!Table13456[Количество],"",0,1)</f>
        <v>1</v>
      </c>
      <c r="G5568" s="5">
        <f>_xlfn.XLOOKUP(A5568,[3]!Table13456[No заказа],[3]!Table13456[Цена],"",0,1)</f>
        <v>8430</v>
      </c>
      <c r="H5568" s="2" t="str">
        <f>M01_SETTINGS!$F$2</f>
        <v>KASPI</v>
      </c>
    </row>
    <row r="5569" spans="1:8" x14ac:dyDescent="0.35">
      <c r="A5569" s="2">
        <v>462008716</v>
      </c>
      <c r="B5569" s="3">
        <f>_xlfn.XLOOKUP(A5569,[3]!Table13456[No заказа],[3]!Table13456[Дата
отправки],"",0,1)</f>
        <v>45639</v>
      </c>
      <c r="C5569" s="3"/>
      <c r="D5569" s="3"/>
      <c r="F5569" s="5">
        <f>_xlfn.XLOOKUP(A5569,[3]!Table13456[No заказа],[3]!Table13456[Количество],"",0,1)</f>
        <v>1</v>
      </c>
      <c r="G5569" s="5">
        <f>_xlfn.XLOOKUP(A5569,[3]!Table13456[No заказа],[3]!Table13456[Цена],"",0,1)</f>
        <v>9499</v>
      </c>
      <c r="H5569" s="2" t="str">
        <f>M01_SETTINGS!$F$2</f>
        <v>KASPI</v>
      </c>
    </row>
    <row r="5570" spans="1:8" x14ac:dyDescent="0.35">
      <c r="A5570" s="2">
        <v>462004674</v>
      </c>
      <c r="B5570" s="3">
        <f>_xlfn.XLOOKUP(A5570,[3]!Table13456[No заказа],[3]!Table13456[Дата
отправки],"",0,1)</f>
        <v>45639</v>
      </c>
      <c r="C5570" s="3"/>
      <c r="D5570" s="3"/>
      <c r="F5570" s="5">
        <f>_xlfn.XLOOKUP(A5570,[3]!Table13456[No заказа],[3]!Table13456[Количество],"",0,1)</f>
        <v>1</v>
      </c>
      <c r="G5570" s="5">
        <f>_xlfn.XLOOKUP(A5570,[3]!Table13456[No заказа],[3]!Table13456[Цена],"",0,1)</f>
        <v>11999</v>
      </c>
      <c r="H5570" s="2" t="str">
        <f>M01_SETTINGS!$F$2</f>
        <v>KASPI</v>
      </c>
    </row>
    <row r="5571" spans="1:8" x14ac:dyDescent="0.35">
      <c r="A5571" s="2">
        <v>462224450</v>
      </c>
      <c r="B5571" s="3">
        <f>_xlfn.XLOOKUP(A5571,[3]!Table13456[No заказа],[3]!Table13456[Дата
отправки],"",0,1)</f>
        <v>45639</v>
      </c>
      <c r="C5571" s="3"/>
      <c r="D5571" s="3"/>
      <c r="F5571" s="5">
        <f>_xlfn.XLOOKUP(A5571,[3]!Table13456[No заказа],[3]!Table13456[Количество],"",0,1)</f>
        <v>1</v>
      </c>
      <c r="G5571" s="5">
        <f>_xlfn.XLOOKUP(A5571,[3]!Table13456[No заказа],[3]!Table13456[Цена],"",0,1)</f>
        <v>13581</v>
      </c>
      <c r="H5571" s="2" t="str">
        <f>M01_SETTINGS!$F$2</f>
        <v>KASPI</v>
      </c>
    </row>
    <row r="5572" spans="1:8" x14ac:dyDescent="0.35">
      <c r="A5572" s="2">
        <v>461881273</v>
      </c>
      <c r="B5572" s="3">
        <f>_xlfn.XLOOKUP(A5572,[3]!Table13456[No заказа],[3]!Table13456[Дата
отправки],"",0,1)</f>
        <v>45639</v>
      </c>
      <c r="C5572" s="3"/>
      <c r="D5572" s="3"/>
      <c r="F5572" s="5">
        <f>_xlfn.XLOOKUP(A5572,[3]!Table13456[No заказа],[3]!Table13456[Количество],"",0,1)</f>
        <v>1</v>
      </c>
      <c r="G5572" s="5">
        <f>_xlfn.XLOOKUP(A5572,[3]!Table13456[No заказа],[3]!Table13456[Цена],"",0,1)</f>
        <v>8668</v>
      </c>
      <c r="H5572" s="2" t="str">
        <f>M01_SETTINGS!$F$2</f>
        <v>KASPI</v>
      </c>
    </row>
    <row r="5573" spans="1:8" x14ac:dyDescent="0.35">
      <c r="A5573" s="2">
        <v>461059149</v>
      </c>
      <c r="B5573" s="3">
        <f>_xlfn.XLOOKUP(A5573,[3]!Table13456[No заказа],[3]!Table13456[Дата
отправки],"",0,1)</f>
        <v>45638</v>
      </c>
      <c r="C5573" s="3"/>
      <c r="D5573" s="3"/>
      <c r="F5573" s="5">
        <f>_xlfn.XLOOKUP(A5573,[3]!Table13456[No заказа],[3]!Table13456[Количество],"",0,1)</f>
        <v>1</v>
      </c>
      <c r="G5573" s="5">
        <f>_xlfn.XLOOKUP(A5573,[3]!Table13456[No заказа],[3]!Table13456[Цена],"",0,1)</f>
        <v>14000</v>
      </c>
      <c r="H5573" s="2" t="str">
        <f>M01_SETTINGS!$F$2</f>
        <v>KASPI</v>
      </c>
    </row>
    <row r="5574" spans="1:8" x14ac:dyDescent="0.35">
      <c r="A5574" s="2">
        <v>460861334</v>
      </c>
      <c r="B5574" s="3">
        <f>_xlfn.XLOOKUP(A5574,[3]!Table13456[No заказа],[3]!Table13456[Дата
отправки],"",0,1)</f>
        <v>45638</v>
      </c>
      <c r="C5574" s="3"/>
      <c r="D5574" s="3"/>
      <c r="F5574" s="5">
        <f>_xlfn.XLOOKUP(A5574,[3]!Table13456[No заказа],[3]!Table13456[Количество],"",0,1)</f>
        <v>1</v>
      </c>
      <c r="G5574" s="5">
        <f>_xlfn.XLOOKUP(A5574,[3]!Table13456[No заказа],[3]!Table13456[Цена],"",0,1)</f>
        <v>9498</v>
      </c>
      <c r="H5574" s="2" t="str">
        <f>M01_SETTINGS!$F$2</f>
        <v>KASPI</v>
      </c>
    </row>
    <row r="5575" spans="1:8" x14ac:dyDescent="0.35">
      <c r="A5575" s="2">
        <v>460939868</v>
      </c>
      <c r="B5575" s="3">
        <f>_xlfn.XLOOKUP(A5575,[3]!Table13456[No заказа],[3]!Table13456[Дата
отправки],"",0,1)</f>
        <v>45638</v>
      </c>
      <c r="C5575" s="3"/>
      <c r="D5575" s="3"/>
      <c r="F5575" s="5">
        <f>_xlfn.XLOOKUP(A5575,[3]!Table13456[No заказа],[3]!Table13456[Количество],"",0,1)</f>
        <v>1</v>
      </c>
      <c r="G5575" s="5">
        <f>_xlfn.XLOOKUP(A5575,[3]!Table13456[No заказа],[3]!Table13456[Цена],"",0,1)</f>
        <v>8501</v>
      </c>
      <c r="H5575" s="2" t="str">
        <f>M01_SETTINGS!$F$2</f>
        <v>KASPI</v>
      </c>
    </row>
    <row r="5576" spans="1:8" x14ac:dyDescent="0.35">
      <c r="A5576" s="2">
        <v>461028214</v>
      </c>
      <c r="B5576" s="3">
        <f>_xlfn.XLOOKUP(A5576,[3]!Table13456[No заказа],[3]!Table13456[Дата
отправки],"",0,1)</f>
        <v>45638</v>
      </c>
      <c r="C5576" s="3"/>
      <c r="D5576" s="3"/>
      <c r="F5576" s="5">
        <f>_xlfn.XLOOKUP(A5576,[3]!Table13456[No заказа],[3]!Table13456[Количество],"",0,1)</f>
        <v>1</v>
      </c>
      <c r="G5576" s="5">
        <f>_xlfn.XLOOKUP(A5576,[3]!Table13456[No заказа],[3]!Table13456[Цена],"",0,1)</f>
        <v>8987</v>
      </c>
      <c r="H5576" s="2" t="str">
        <f>M01_SETTINGS!$F$2</f>
        <v>KASPI</v>
      </c>
    </row>
    <row r="5577" spans="1:8" x14ac:dyDescent="0.35">
      <c r="A5577" s="2">
        <v>460995027</v>
      </c>
      <c r="B5577" s="3">
        <f>_xlfn.XLOOKUP(A5577,[3]!Table13456[No заказа],[3]!Table13456[Дата
отправки],"",0,1)</f>
        <v>45638</v>
      </c>
      <c r="C5577" s="3"/>
      <c r="D5577" s="3"/>
      <c r="F5577" s="5">
        <f>_xlfn.XLOOKUP(A5577,[3]!Table13456[No заказа],[3]!Table13456[Количество],"",0,1)</f>
        <v>1</v>
      </c>
      <c r="G5577" s="5">
        <f>_xlfn.XLOOKUP(A5577,[3]!Table13456[No заказа],[3]!Table13456[Цена],"",0,1)</f>
        <v>8430</v>
      </c>
      <c r="H5577" s="2" t="str">
        <f>M01_SETTINGS!$F$2</f>
        <v>KASPI</v>
      </c>
    </row>
    <row r="5578" spans="1:8" x14ac:dyDescent="0.35">
      <c r="A5578" s="2">
        <v>460805706</v>
      </c>
      <c r="B5578" s="3">
        <f>_xlfn.XLOOKUP(A5578,[3]!Table13456[No заказа],[3]!Table13456[Дата
отправки],"",0,1)</f>
        <v>45638</v>
      </c>
      <c r="C5578" s="3"/>
      <c r="D5578" s="3"/>
      <c r="F5578" s="5">
        <f>_xlfn.XLOOKUP(A5578,[3]!Table13456[No заказа],[3]!Table13456[Количество],"",0,1)</f>
        <v>1</v>
      </c>
      <c r="G5578" s="5">
        <f>_xlfn.XLOOKUP(A5578,[3]!Table13456[No заказа],[3]!Table13456[Цена],"",0,1)</f>
        <v>8430</v>
      </c>
      <c r="H5578" s="2" t="str">
        <f>M01_SETTINGS!$F$2</f>
        <v>KASPI</v>
      </c>
    </row>
    <row r="5579" spans="1:8" x14ac:dyDescent="0.35">
      <c r="A5579" s="2">
        <v>460981822</v>
      </c>
      <c r="B5579" s="3">
        <f>_xlfn.XLOOKUP(A5579,[3]!Table13456[No заказа],[3]!Table13456[Дата
отправки],"",0,1)</f>
        <v>45638</v>
      </c>
      <c r="C5579" s="3"/>
      <c r="D5579" s="3"/>
      <c r="F5579" s="5">
        <f>_xlfn.XLOOKUP(A5579,[3]!Table13456[No заказа],[3]!Table13456[Количество],"",0,1)</f>
        <v>1</v>
      </c>
      <c r="G5579" s="5">
        <f>_xlfn.XLOOKUP(A5579,[3]!Table13456[No заказа],[3]!Table13456[Цена],"",0,1)</f>
        <v>8430</v>
      </c>
      <c r="H5579" s="2" t="str">
        <f>M01_SETTINGS!$F$2</f>
        <v>KASPI</v>
      </c>
    </row>
    <row r="5580" spans="1:8" x14ac:dyDescent="0.35">
      <c r="A5580" s="2">
        <v>461071245</v>
      </c>
      <c r="B5580" s="3">
        <f>_xlfn.XLOOKUP(A5580,[3]!Table13456[No заказа],[3]!Table13456[Дата
отправки],"",0,1)</f>
        <v>45638</v>
      </c>
      <c r="C5580" s="3"/>
      <c r="D5580" s="3"/>
      <c r="F5580" s="5">
        <f>_xlfn.XLOOKUP(A5580,[3]!Table13456[No заказа],[3]!Table13456[Количество],"",0,1)</f>
        <v>1</v>
      </c>
      <c r="G5580" s="5">
        <f>_xlfn.XLOOKUP(A5580,[3]!Table13456[No заказа],[3]!Table13456[Цена],"",0,1)</f>
        <v>8430</v>
      </c>
      <c r="H5580" s="2" t="str">
        <f>M01_SETTINGS!$F$2</f>
        <v>KASPI</v>
      </c>
    </row>
    <row r="5581" spans="1:8" x14ac:dyDescent="0.35">
      <c r="A5581" s="2">
        <v>461193630</v>
      </c>
      <c r="B5581" s="3">
        <f>_xlfn.XLOOKUP(A5581,[3]!Table13456[No заказа],[3]!Table13456[Дата
отправки],"",0,1)</f>
        <v>45638</v>
      </c>
      <c r="C5581" s="3"/>
      <c r="D5581" s="3"/>
      <c r="F5581" s="5">
        <f>_xlfn.XLOOKUP(A5581,[3]!Table13456[No заказа],[3]!Table13456[Количество],"",0,1)</f>
        <v>1</v>
      </c>
      <c r="G5581" s="5">
        <f>_xlfn.XLOOKUP(A5581,[3]!Table13456[No заказа],[3]!Table13456[Цена],"",0,1)</f>
        <v>8973</v>
      </c>
      <c r="H5581" s="2" t="str">
        <f>M01_SETTINGS!$F$2</f>
        <v>KASPI</v>
      </c>
    </row>
    <row r="5582" spans="1:8" x14ac:dyDescent="0.35">
      <c r="A5582" s="2">
        <v>460814331</v>
      </c>
      <c r="B5582" s="3">
        <f>_xlfn.XLOOKUP(A5582,[3]!Table13456[No заказа],[3]!Table13456[Дата
отправки],"",0,1)</f>
        <v>45638</v>
      </c>
      <c r="C5582" s="3"/>
      <c r="D5582" s="3"/>
      <c r="F5582" s="5">
        <f>_xlfn.XLOOKUP(A5582,[3]!Table13456[No заказа],[3]!Table13456[Количество],"",0,1)</f>
        <v>1</v>
      </c>
      <c r="G5582" s="5">
        <f>_xlfn.XLOOKUP(A5582,[3]!Table13456[No заказа],[3]!Table13456[Цена],"",0,1)</f>
        <v>9500</v>
      </c>
      <c r="H5582" s="2" t="str">
        <f>M01_SETTINGS!$F$2</f>
        <v>KASPI</v>
      </c>
    </row>
    <row r="5583" spans="1:8" x14ac:dyDescent="0.35">
      <c r="A5583" s="2">
        <v>461130239</v>
      </c>
      <c r="B5583" s="3">
        <f>_xlfn.XLOOKUP(A5583,[3]!Table13456[No заказа],[3]!Table13456[Дата
отправки],"",0,1)</f>
        <v>45638</v>
      </c>
      <c r="C5583" s="3"/>
      <c r="D5583" s="3"/>
      <c r="F5583" s="5">
        <f>_xlfn.XLOOKUP(A5583,[3]!Table13456[No заказа],[3]!Table13456[Количество],"",0,1)</f>
        <v>1</v>
      </c>
      <c r="G5583" s="5">
        <f>_xlfn.XLOOKUP(A5583,[3]!Table13456[No заказа],[3]!Table13456[Цена],"",0,1)</f>
        <v>8678</v>
      </c>
      <c r="H5583" s="2" t="str">
        <f>M01_SETTINGS!$F$2</f>
        <v>KASPI</v>
      </c>
    </row>
    <row r="5584" spans="1:8" x14ac:dyDescent="0.35">
      <c r="A5584" s="2">
        <v>461357768</v>
      </c>
      <c r="B5584" s="3">
        <f>_xlfn.XLOOKUP(A5584,[3]!Table13456[No заказа],[3]!Table13456[Дата
отправки],"",0,1)</f>
        <v>45638</v>
      </c>
      <c r="C5584" s="3"/>
      <c r="D5584" s="3"/>
      <c r="F5584" s="5">
        <f>_xlfn.XLOOKUP(A5584,[3]!Table13456[No заказа],[3]!Table13456[Количество],"",0,1)</f>
        <v>1</v>
      </c>
      <c r="G5584" s="5">
        <f>_xlfn.XLOOKUP(A5584,[3]!Table13456[No заказа],[3]!Table13456[Цена],"",0,1)</f>
        <v>8430</v>
      </c>
      <c r="H5584" s="2" t="str">
        <f>M01_SETTINGS!$F$2</f>
        <v>KASPI</v>
      </c>
    </row>
    <row r="5585" spans="1:8" x14ac:dyDescent="0.35">
      <c r="A5585" s="2">
        <v>460983676</v>
      </c>
      <c r="B5585" s="3">
        <f>_xlfn.XLOOKUP(A5585,[3]!Table13456[No заказа],[3]!Table13456[Дата
отправки],"",0,1)</f>
        <v>45638</v>
      </c>
      <c r="C5585" s="3"/>
      <c r="D5585" s="3"/>
      <c r="F5585" s="5">
        <f>_xlfn.XLOOKUP(A5585,[3]!Table13456[No заказа],[3]!Table13456[Количество],"",0,1)</f>
        <v>1</v>
      </c>
      <c r="G5585" s="5">
        <f>_xlfn.XLOOKUP(A5585,[3]!Table13456[No заказа],[3]!Table13456[Цена],"",0,1)</f>
        <v>8430</v>
      </c>
      <c r="H5585" s="2" t="str">
        <f>M01_SETTINGS!$F$2</f>
        <v>KASPI</v>
      </c>
    </row>
    <row r="5586" spans="1:8" x14ac:dyDescent="0.35">
      <c r="A5586" s="2">
        <v>460839721</v>
      </c>
      <c r="B5586" s="3">
        <f>_xlfn.XLOOKUP(A5586,[3]!Table13456[No заказа],[3]!Table13456[Дата
отправки],"",0,1)</f>
        <v>45638</v>
      </c>
      <c r="C5586" s="3"/>
      <c r="D5586" s="3"/>
      <c r="F5586" s="5">
        <f>_xlfn.XLOOKUP(A5586,[3]!Table13456[No заказа],[3]!Table13456[Количество],"",0,1)</f>
        <v>1</v>
      </c>
      <c r="G5586" s="5">
        <f>_xlfn.XLOOKUP(A5586,[3]!Table13456[No заказа],[3]!Table13456[Цена],"",0,1)</f>
        <v>8430</v>
      </c>
      <c r="H5586" s="2" t="str">
        <f>M01_SETTINGS!$F$2</f>
        <v>KASPI</v>
      </c>
    </row>
    <row r="5587" spans="1:8" x14ac:dyDescent="0.35">
      <c r="A5587" s="2">
        <v>461216032</v>
      </c>
      <c r="B5587" s="3">
        <f>_xlfn.XLOOKUP(A5587,[3]!Table13456[No заказа],[3]!Table13456[Дата
отправки],"",0,1)</f>
        <v>45638</v>
      </c>
      <c r="C5587" s="3"/>
      <c r="D5587" s="3"/>
      <c r="F5587" s="5">
        <f>_xlfn.XLOOKUP(A5587,[3]!Table13456[No заказа],[3]!Table13456[Количество],"",0,1)</f>
        <v>1</v>
      </c>
      <c r="G5587" s="5">
        <f>_xlfn.XLOOKUP(A5587,[3]!Table13456[No заказа],[3]!Table13456[Цена],"",0,1)</f>
        <v>8973</v>
      </c>
      <c r="H5587" s="2" t="str">
        <f>M01_SETTINGS!$F$2</f>
        <v>KASPI</v>
      </c>
    </row>
    <row r="5588" spans="1:8" x14ac:dyDescent="0.35">
      <c r="A5588" s="2">
        <v>460974124</v>
      </c>
      <c r="B5588" s="3">
        <f>_xlfn.XLOOKUP(A5588,[3]!Table13456[No заказа],[3]!Table13456[Дата
отправки],"",0,1)</f>
        <v>45638</v>
      </c>
      <c r="C5588" s="3"/>
      <c r="D5588" s="3"/>
      <c r="F5588" s="5">
        <f>_xlfn.XLOOKUP(A5588,[3]!Table13456[No заказа],[3]!Table13456[Количество],"",0,1)</f>
        <v>1</v>
      </c>
      <c r="G5588" s="5">
        <f>_xlfn.XLOOKUP(A5588,[3]!Table13456[No заказа],[3]!Table13456[Цена],"",0,1)</f>
        <v>8430</v>
      </c>
      <c r="H5588" s="2" t="str">
        <f>M01_SETTINGS!$F$2</f>
        <v>KASPI</v>
      </c>
    </row>
    <row r="5589" spans="1:8" x14ac:dyDescent="0.35">
      <c r="A5589" s="2">
        <v>461289619</v>
      </c>
      <c r="B5589" s="3">
        <f>_xlfn.XLOOKUP(A5589,[3]!Table13456[No заказа],[3]!Table13456[Дата
отправки],"",0,1)</f>
        <v>45638</v>
      </c>
      <c r="C5589" s="3"/>
      <c r="D5589" s="3"/>
      <c r="F5589" s="5">
        <f>_xlfn.XLOOKUP(A5589,[3]!Table13456[No заказа],[3]!Table13456[Количество],"",0,1)</f>
        <v>1</v>
      </c>
      <c r="G5589" s="5">
        <f>_xlfn.XLOOKUP(A5589,[3]!Table13456[No заказа],[3]!Table13456[Цена],"",0,1)</f>
        <v>8430</v>
      </c>
      <c r="H5589" s="2" t="str">
        <f>M01_SETTINGS!$F$2</f>
        <v>KASPI</v>
      </c>
    </row>
    <row r="5590" spans="1:8" x14ac:dyDescent="0.35">
      <c r="A5590" s="2">
        <v>461212475</v>
      </c>
      <c r="B5590" s="3">
        <f>_xlfn.XLOOKUP(A5590,[3]!Table13456[No заказа],[3]!Table13456[Дата
отправки],"",0,1)</f>
        <v>45638</v>
      </c>
      <c r="C5590" s="3"/>
      <c r="D5590" s="3"/>
      <c r="F5590" s="5">
        <f>_xlfn.XLOOKUP(A5590,[3]!Table13456[No заказа],[3]!Table13456[Количество],"",0,1)</f>
        <v>1</v>
      </c>
      <c r="G5590" s="5">
        <f>_xlfn.XLOOKUP(A5590,[3]!Table13456[No заказа],[3]!Table13456[Цена],"",0,1)</f>
        <v>8987</v>
      </c>
      <c r="H5590" s="2" t="str">
        <f>M01_SETTINGS!$F$2</f>
        <v>KASPI</v>
      </c>
    </row>
    <row r="5591" spans="1:8" x14ac:dyDescent="0.35">
      <c r="A5591" s="2">
        <v>460998477</v>
      </c>
      <c r="B5591" s="3">
        <f>_xlfn.XLOOKUP(A5591,[3]!Table13456[No заказа],[3]!Table13456[Дата
отправки],"",0,1)</f>
        <v>45638</v>
      </c>
      <c r="C5591" s="3"/>
      <c r="D5591" s="3"/>
      <c r="F5591" s="5">
        <f>_xlfn.XLOOKUP(A5591,[3]!Table13456[No заказа],[3]!Table13456[Количество],"",0,1)</f>
        <v>1</v>
      </c>
      <c r="G5591" s="5">
        <f>_xlfn.XLOOKUP(A5591,[3]!Table13456[No заказа],[3]!Table13456[Цена],"",0,1)</f>
        <v>8990</v>
      </c>
      <c r="H5591" s="2" t="str">
        <f>M01_SETTINGS!$F$2</f>
        <v>KASPI</v>
      </c>
    </row>
    <row r="5592" spans="1:8" x14ac:dyDescent="0.35">
      <c r="A5592" s="2">
        <v>460862693</v>
      </c>
      <c r="B5592" s="3">
        <f>_xlfn.XLOOKUP(A5592,[3]!Table13456[No заказа],[3]!Table13456[Дата
отправки],"",0,1)</f>
        <v>45638</v>
      </c>
      <c r="C5592" s="3"/>
      <c r="D5592" s="3"/>
      <c r="F5592" s="5">
        <f>_xlfn.XLOOKUP(A5592,[3]!Table13456[No заказа],[3]!Table13456[Количество],"",0,1)</f>
        <v>1</v>
      </c>
      <c r="G5592" s="5">
        <f>_xlfn.XLOOKUP(A5592,[3]!Table13456[No заказа],[3]!Table13456[Цена],"",0,1)</f>
        <v>8990</v>
      </c>
      <c r="H5592" s="2" t="str">
        <f>M01_SETTINGS!$F$2</f>
        <v>KASPI</v>
      </c>
    </row>
    <row r="5593" spans="1:8" x14ac:dyDescent="0.35">
      <c r="A5593" s="2">
        <v>460841458</v>
      </c>
      <c r="B5593" s="3">
        <f>_xlfn.XLOOKUP(A5593,[3]!Table13456[No заказа],[3]!Table13456[Дата
отправки],"",0,1)</f>
        <v>45638</v>
      </c>
      <c r="C5593" s="3"/>
      <c r="D5593" s="3"/>
      <c r="F5593" s="5">
        <f>_xlfn.XLOOKUP(A5593,[3]!Table13456[No заказа],[3]!Table13456[Количество],"",0,1)</f>
        <v>1</v>
      </c>
      <c r="G5593" s="5">
        <f>_xlfn.XLOOKUP(A5593,[3]!Table13456[No заказа],[3]!Table13456[Цена],"",0,1)</f>
        <v>8984</v>
      </c>
      <c r="H5593" s="2" t="str">
        <f>M01_SETTINGS!$F$2</f>
        <v>KASPI</v>
      </c>
    </row>
    <row r="5594" spans="1:8" x14ac:dyDescent="0.35">
      <c r="A5594" s="2">
        <v>461064667</v>
      </c>
      <c r="B5594" s="3">
        <f>_xlfn.XLOOKUP(A5594,[3]!Table13456[No заказа],[3]!Table13456[Дата
отправки],"",0,1)</f>
        <v>45638</v>
      </c>
      <c r="C5594" s="3"/>
      <c r="D5594" s="3"/>
      <c r="F5594" s="5">
        <f>_xlfn.XLOOKUP(A5594,[3]!Table13456[No заказа],[3]!Table13456[Количество],"",0,1)</f>
        <v>1</v>
      </c>
      <c r="G5594" s="5">
        <f>_xlfn.XLOOKUP(A5594,[3]!Table13456[No заказа],[3]!Table13456[Цена],"",0,1)</f>
        <v>8990</v>
      </c>
      <c r="H5594" s="2" t="str">
        <f>M01_SETTINGS!$F$2</f>
        <v>KASPI</v>
      </c>
    </row>
    <row r="5595" spans="1:8" x14ac:dyDescent="0.35">
      <c r="A5595" s="2">
        <v>460931018</v>
      </c>
      <c r="B5595" s="3">
        <f>_xlfn.XLOOKUP(A5595,[3]!Table13456[No заказа],[3]!Table13456[Дата
отправки],"",0,1)</f>
        <v>45638</v>
      </c>
      <c r="C5595" s="3"/>
      <c r="D5595" s="3"/>
      <c r="F5595" s="5">
        <f>_xlfn.XLOOKUP(A5595,[3]!Table13456[No заказа],[3]!Table13456[Количество],"",0,1)</f>
        <v>1</v>
      </c>
      <c r="G5595" s="5">
        <f>_xlfn.XLOOKUP(A5595,[3]!Table13456[No заказа],[3]!Table13456[Цена],"",0,1)</f>
        <v>8988</v>
      </c>
      <c r="H5595" s="2" t="str">
        <f>M01_SETTINGS!$F$2</f>
        <v>KASPI</v>
      </c>
    </row>
    <row r="5596" spans="1:8" x14ac:dyDescent="0.35">
      <c r="A5596" s="2">
        <v>461133754</v>
      </c>
      <c r="B5596" s="3">
        <f>_xlfn.XLOOKUP(A5596,[3]!Table13456[No заказа],[3]!Table13456[Дата
отправки],"",0,1)</f>
        <v>45638</v>
      </c>
      <c r="C5596" s="3"/>
      <c r="D5596" s="3"/>
      <c r="F5596" s="5">
        <f>_xlfn.XLOOKUP(A5596,[3]!Table13456[No заказа],[3]!Table13456[Количество],"",0,1)</f>
        <v>1</v>
      </c>
      <c r="G5596" s="5">
        <f>_xlfn.XLOOKUP(A5596,[3]!Table13456[No заказа],[3]!Table13456[Цена],"",0,1)</f>
        <v>8987</v>
      </c>
      <c r="H5596" s="2" t="str">
        <f>M01_SETTINGS!$F$2</f>
        <v>KASPI</v>
      </c>
    </row>
    <row r="5597" spans="1:8" x14ac:dyDescent="0.35">
      <c r="A5597" s="2">
        <v>461428953</v>
      </c>
      <c r="B5597" s="3">
        <f>_xlfn.XLOOKUP(A5597,[3]!Table13456[No заказа],[3]!Table13456[Дата
отправки],"",0,1)</f>
        <v>45638</v>
      </c>
      <c r="C5597" s="3"/>
      <c r="D5597" s="3"/>
      <c r="F5597" s="5">
        <f>_xlfn.XLOOKUP(A5597,[3]!Table13456[No заказа],[3]!Table13456[Количество],"",0,1)</f>
        <v>1</v>
      </c>
      <c r="G5597" s="5">
        <f>_xlfn.XLOOKUP(A5597,[3]!Table13456[No заказа],[3]!Table13456[Цена],"",0,1)</f>
        <v>8430</v>
      </c>
      <c r="H5597" s="2" t="str">
        <f>M01_SETTINGS!$F$2</f>
        <v>KASPI</v>
      </c>
    </row>
    <row r="5598" spans="1:8" x14ac:dyDescent="0.35">
      <c r="A5598" s="2">
        <v>460799989</v>
      </c>
      <c r="B5598" s="3">
        <f>_xlfn.XLOOKUP(A5598,[3]!Table13456[No заказа],[3]!Table13456[Дата
отправки],"",0,1)</f>
        <v>45638</v>
      </c>
      <c r="C5598" s="3"/>
      <c r="D5598" s="3"/>
      <c r="F5598" s="5">
        <f>_xlfn.XLOOKUP(A5598,[3]!Table13456[No заказа],[3]!Table13456[Количество],"",0,1)</f>
        <v>1</v>
      </c>
      <c r="G5598" s="5">
        <f>_xlfn.XLOOKUP(A5598,[3]!Table13456[No заказа],[3]!Table13456[Цена],"",0,1)</f>
        <v>8430</v>
      </c>
      <c r="H5598" s="2" t="str">
        <f>M01_SETTINGS!$F$2</f>
        <v>KASPI</v>
      </c>
    </row>
    <row r="5599" spans="1:8" x14ac:dyDescent="0.35">
      <c r="A5599" s="2">
        <v>460859920</v>
      </c>
      <c r="B5599" s="3">
        <f>_xlfn.XLOOKUP(A5599,[3]!Table13456[No заказа],[3]!Table13456[Дата
отправки],"",0,1)</f>
        <v>45638</v>
      </c>
      <c r="C5599" s="3"/>
      <c r="D5599" s="3"/>
      <c r="F5599" s="5">
        <f>_xlfn.XLOOKUP(A5599,[3]!Table13456[No заказа],[3]!Table13456[Количество],"",0,1)</f>
        <v>1</v>
      </c>
      <c r="G5599" s="5">
        <f>_xlfn.XLOOKUP(A5599,[3]!Table13456[No заказа],[3]!Table13456[Цена],"",0,1)</f>
        <v>7490</v>
      </c>
      <c r="H5599" s="2" t="str">
        <f>M01_SETTINGS!$F$2</f>
        <v>KASPI</v>
      </c>
    </row>
    <row r="5600" spans="1:8" x14ac:dyDescent="0.35">
      <c r="A5600" s="2" t="str">
        <v>461382698-1</v>
      </c>
      <c r="B5600" s="3">
        <f>_xlfn.XLOOKUP(A5600,[3]!Table13456[No заказа],[3]!Table13456[Дата
отправки],"",0,1)</f>
        <v>45638</v>
      </c>
      <c r="C5600" s="3"/>
      <c r="D5600" s="3"/>
      <c r="F5600" s="5">
        <f>_xlfn.XLOOKUP(A5600,[3]!Table13456[No заказа],[3]!Table13456[Количество],"",0,1)</f>
        <v>2</v>
      </c>
      <c r="G5600" s="5">
        <f>_xlfn.XLOOKUP(A5600,[3]!Table13456[No заказа],[3]!Table13456[Цена],"",0,1)</f>
        <v>8430</v>
      </c>
      <c r="H5600" s="2" t="str">
        <f>M01_SETTINGS!$F$2</f>
        <v>KASPI</v>
      </c>
    </row>
    <row r="5601" spans="1:8" x14ac:dyDescent="0.35">
      <c r="A5601" s="2">
        <v>460814746</v>
      </c>
      <c r="B5601" s="3">
        <f>_xlfn.XLOOKUP(A5601,[3]!Table13456[No заказа],[3]!Table13456[Дата
отправки],"",0,1)</f>
        <v>45638</v>
      </c>
      <c r="C5601" s="3"/>
      <c r="D5601" s="3"/>
      <c r="F5601" s="5">
        <f>_xlfn.XLOOKUP(A5601,[3]!Table13456[No заказа],[3]!Table13456[Количество],"",0,1)</f>
        <v>1</v>
      </c>
      <c r="G5601" s="5">
        <f>_xlfn.XLOOKUP(A5601,[3]!Table13456[No заказа],[3]!Table13456[Цена],"",0,1)</f>
        <v>8988</v>
      </c>
      <c r="H5601" s="2" t="str">
        <f>M01_SETTINGS!$F$2</f>
        <v>KASPI</v>
      </c>
    </row>
    <row r="5602" spans="1:8" x14ac:dyDescent="0.35">
      <c r="A5602" s="2">
        <v>461066500</v>
      </c>
      <c r="B5602" s="3">
        <f>_xlfn.XLOOKUP(A5602,[3]!Table13456[No заказа],[3]!Table13456[Дата
отправки],"",0,1)</f>
        <v>45638</v>
      </c>
      <c r="C5602" s="3"/>
      <c r="D5602" s="3"/>
      <c r="F5602" s="5">
        <f>_xlfn.XLOOKUP(A5602,[3]!Table13456[No заказа],[3]!Table13456[Количество],"",0,1)</f>
        <v>1</v>
      </c>
      <c r="G5602" s="5">
        <f>_xlfn.XLOOKUP(A5602,[3]!Table13456[No заказа],[3]!Table13456[Цена],"",0,1)</f>
        <v>9498</v>
      </c>
      <c r="H5602" s="2" t="str">
        <f>M01_SETTINGS!$F$2</f>
        <v>KASPI</v>
      </c>
    </row>
    <row r="5603" spans="1:8" x14ac:dyDescent="0.35">
      <c r="A5603" s="2">
        <v>461270903</v>
      </c>
      <c r="B5603" s="3">
        <f>_xlfn.XLOOKUP(A5603,[3]!Table13456[No заказа],[3]!Table13456[Дата
отправки],"",0,1)</f>
        <v>45638</v>
      </c>
      <c r="C5603" s="3"/>
      <c r="D5603" s="3"/>
      <c r="F5603" s="5">
        <f>_xlfn.XLOOKUP(A5603,[3]!Table13456[No заказа],[3]!Table13456[Количество],"",0,1)</f>
        <v>1</v>
      </c>
      <c r="G5603" s="5">
        <f>_xlfn.XLOOKUP(A5603,[3]!Table13456[No заказа],[3]!Table13456[Цена],"",0,1)</f>
        <v>9498</v>
      </c>
      <c r="H5603" s="2" t="str">
        <f>M01_SETTINGS!$F$2</f>
        <v>KASPI</v>
      </c>
    </row>
    <row r="5604" spans="1:8" x14ac:dyDescent="0.35">
      <c r="A5604" s="2">
        <v>461149141</v>
      </c>
      <c r="B5604" s="3">
        <f>_xlfn.XLOOKUP(A5604,[3]!Table13456[No заказа],[3]!Table13456[Дата
отправки],"",0,1)</f>
        <v>45638</v>
      </c>
      <c r="C5604" s="3"/>
      <c r="D5604" s="3"/>
      <c r="F5604" s="5">
        <f>_xlfn.XLOOKUP(A5604,[3]!Table13456[No заказа],[3]!Table13456[Количество],"",0,1)</f>
        <v>1</v>
      </c>
      <c r="G5604" s="5">
        <f>_xlfn.XLOOKUP(A5604,[3]!Table13456[No заказа],[3]!Table13456[Цена],"",0,1)</f>
        <v>8430</v>
      </c>
      <c r="H5604" s="2" t="str">
        <f>M01_SETTINGS!$F$2</f>
        <v>KASPI</v>
      </c>
    </row>
    <row r="5605" spans="1:8" x14ac:dyDescent="0.35">
      <c r="A5605" s="2">
        <v>461053152</v>
      </c>
      <c r="B5605" s="3">
        <f>_xlfn.XLOOKUP(A5605,[3]!Table13456[No заказа],[3]!Table13456[Дата
отправки],"",0,1)</f>
        <v>45638</v>
      </c>
      <c r="C5605" s="3"/>
      <c r="D5605" s="3"/>
      <c r="F5605" s="5">
        <f>_xlfn.XLOOKUP(A5605,[3]!Table13456[No заказа],[3]!Table13456[Количество],"",0,1)</f>
        <v>1</v>
      </c>
      <c r="G5605" s="5">
        <f>_xlfn.XLOOKUP(A5605,[3]!Table13456[No заказа],[3]!Table13456[Цена],"",0,1)</f>
        <v>8430</v>
      </c>
      <c r="H5605" s="2" t="str">
        <f>M01_SETTINGS!$F$2</f>
        <v>KASPI</v>
      </c>
    </row>
    <row r="5606" spans="1:8" x14ac:dyDescent="0.35">
      <c r="A5606" s="2" t="str">
        <v>461382698-2</v>
      </c>
      <c r="B5606" s="3">
        <f>_xlfn.XLOOKUP(A5606,[3]!Table13456[No заказа],[3]!Table13456[Дата
отправки],"",0,1)</f>
        <v>45638</v>
      </c>
      <c r="C5606" s="3"/>
      <c r="D5606" s="3"/>
      <c r="F5606" s="5">
        <f>_xlfn.XLOOKUP(A5606,[3]!Table13456[No заказа],[3]!Table13456[Количество],"",0,1)</f>
        <v>2</v>
      </c>
      <c r="G5606" s="5">
        <f>_xlfn.XLOOKUP(A5606,[3]!Table13456[No заказа],[3]!Table13456[Цена],"",0,1)</f>
        <v>8430</v>
      </c>
      <c r="H5606" s="2" t="str">
        <f>M01_SETTINGS!$F$2</f>
        <v>KASPI</v>
      </c>
    </row>
    <row r="5607" spans="1:8" x14ac:dyDescent="0.35">
      <c r="A5607" s="2">
        <v>461336274</v>
      </c>
      <c r="B5607" s="3">
        <f>_xlfn.XLOOKUP(A5607,[3]!Table13456[No заказа],[3]!Table13456[Дата
отправки],"",0,1)</f>
        <v>45638</v>
      </c>
      <c r="C5607" s="3"/>
      <c r="D5607" s="3"/>
      <c r="F5607" s="5">
        <f>_xlfn.XLOOKUP(A5607,[3]!Table13456[No заказа],[3]!Table13456[Количество],"",0,1)</f>
        <v>1</v>
      </c>
      <c r="G5607" s="5">
        <f>_xlfn.XLOOKUP(A5607,[3]!Table13456[No заказа],[3]!Table13456[Цена],"",0,1)</f>
        <v>7490</v>
      </c>
      <c r="H5607" s="2" t="str">
        <f>M01_SETTINGS!$F$2</f>
        <v>KASPI</v>
      </c>
    </row>
    <row r="5608" spans="1:8" x14ac:dyDescent="0.35">
      <c r="A5608" s="2">
        <v>460813734</v>
      </c>
      <c r="B5608" s="3">
        <f>_xlfn.XLOOKUP(A5608,[3]!Table13456[No заказа],[3]!Table13456[Дата
отправки],"",0,1)</f>
        <v>45638</v>
      </c>
      <c r="C5608" s="3"/>
      <c r="D5608" s="3"/>
      <c r="F5608" s="5">
        <f>_xlfn.XLOOKUP(A5608,[3]!Table13456[No заказа],[3]!Table13456[Количество],"",0,1)</f>
        <v>1</v>
      </c>
      <c r="G5608" s="5">
        <f>_xlfn.XLOOKUP(A5608,[3]!Table13456[No заказа],[3]!Table13456[Цена],"",0,1)</f>
        <v>8684</v>
      </c>
      <c r="H5608" s="2" t="str">
        <f>M01_SETTINGS!$F$2</f>
        <v>KASPI</v>
      </c>
    </row>
    <row r="5609" spans="1:8" x14ac:dyDescent="0.35">
      <c r="A5609" s="2">
        <v>461136650</v>
      </c>
      <c r="B5609" s="3">
        <f>_xlfn.XLOOKUP(A5609,[3]!Table13456[No заказа],[3]!Table13456[Дата
отправки],"",0,1)</f>
        <v>45638</v>
      </c>
      <c r="C5609" s="3"/>
      <c r="D5609" s="3"/>
      <c r="F5609" s="5">
        <f>_xlfn.XLOOKUP(A5609,[3]!Table13456[No заказа],[3]!Table13456[Количество],"",0,1)</f>
        <v>1</v>
      </c>
      <c r="G5609" s="5">
        <f>_xlfn.XLOOKUP(A5609,[3]!Table13456[No заказа],[3]!Table13456[Цена],"",0,1)</f>
        <v>9136</v>
      </c>
      <c r="H5609" s="2" t="str">
        <f>M01_SETTINGS!$F$2</f>
        <v>KASPI</v>
      </c>
    </row>
    <row r="5610" spans="1:8" x14ac:dyDescent="0.35">
      <c r="A5610" s="2">
        <v>460442230</v>
      </c>
      <c r="B5610" s="3">
        <f>_xlfn.XLOOKUP(A5610,[3]!Table13456[No заказа],[3]!Table13456[Дата
отправки],"",0,1)</f>
        <v>45637</v>
      </c>
      <c r="C5610" s="3"/>
      <c r="D5610" s="3"/>
      <c r="F5610" s="5">
        <f>_xlfn.XLOOKUP(A5610,[3]!Table13456[No заказа],[3]!Table13456[Количество],"",0,1)</f>
        <v>1</v>
      </c>
      <c r="G5610" s="5">
        <f>_xlfn.XLOOKUP(A5610,[3]!Table13456[No заказа],[3]!Table13456[Цена],"",0,1)</f>
        <v>8430</v>
      </c>
      <c r="H5610" s="2" t="str">
        <f>M01_SETTINGS!$F$2</f>
        <v>KASPI</v>
      </c>
    </row>
    <row r="5611" spans="1:8" x14ac:dyDescent="0.35">
      <c r="A5611" s="2">
        <v>460378279</v>
      </c>
      <c r="B5611" s="3">
        <f>_xlfn.XLOOKUP(A5611,[3]!Table13456[No заказа],[3]!Table13456[Дата
отправки],"",0,1)</f>
        <v>45637</v>
      </c>
      <c r="C5611" s="3"/>
      <c r="D5611" s="3"/>
      <c r="F5611" s="5">
        <f>_xlfn.XLOOKUP(A5611,[3]!Table13456[No заказа],[3]!Table13456[Количество],"",0,1)</f>
        <v>1</v>
      </c>
      <c r="G5611" s="5">
        <f>_xlfn.XLOOKUP(A5611,[3]!Table13456[No заказа],[3]!Table13456[Цена],"",0,1)</f>
        <v>8992</v>
      </c>
      <c r="H5611" s="2" t="str">
        <f>M01_SETTINGS!$F$2</f>
        <v>KASPI</v>
      </c>
    </row>
    <row r="5612" spans="1:8" x14ac:dyDescent="0.35">
      <c r="A5612" s="2">
        <v>460327363</v>
      </c>
      <c r="B5612" s="3">
        <f>_xlfn.XLOOKUP(A5612,[3]!Table13456[No заказа],[3]!Table13456[Дата
отправки],"",0,1)</f>
        <v>45637</v>
      </c>
      <c r="C5612" s="3"/>
      <c r="D5612" s="3"/>
      <c r="F5612" s="5">
        <f>_xlfn.XLOOKUP(A5612,[3]!Table13456[No заказа],[3]!Table13456[Количество],"",0,1)</f>
        <v>1</v>
      </c>
      <c r="G5612" s="5">
        <f>_xlfn.XLOOKUP(A5612,[3]!Table13456[No заказа],[3]!Table13456[Цена],"",0,1)</f>
        <v>8992</v>
      </c>
      <c r="H5612" s="2" t="str">
        <f>M01_SETTINGS!$F$2</f>
        <v>KASPI</v>
      </c>
    </row>
    <row r="5613" spans="1:8" x14ac:dyDescent="0.35">
      <c r="A5613" s="2">
        <v>460322343</v>
      </c>
      <c r="B5613" s="3">
        <f>_xlfn.XLOOKUP(A5613,[3]!Table13456[No заказа],[3]!Table13456[Дата
отправки],"",0,1)</f>
        <v>45637</v>
      </c>
      <c r="C5613" s="3"/>
      <c r="D5613" s="3"/>
      <c r="F5613" s="5">
        <f>_xlfn.XLOOKUP(A5613,[3]!Table13456[No заказа],[3]!Table13456[Количество],"",0,1)</f>
        <v>1</v>
      </c>
      <c r="G5613" s="5">
        <f>_xlfn.XLOOKUP(A5613,[3]!Table13456[No заказа],[3]!Table13456[Цена],"",0,1)</f>
        <v>8509</v>
      </c>
      <c r="H5613" s="2" t="str">
        <f>M01_SETTINGS!$F$2</f>
        <v>KASPI</v>
      </c>
    </row>
    <row r="5614" spans="1:8" x14ac:dyDescent="0.35">
      <c r="A5614" s="2">
        <v>460344750</v>
      </c>
      <c r="B5614" s="3">
        <f>_xlfn.XLOOKUP(A5614,[3]!Table13456[No заказа],[3]!Table13456[Дата
отправки],"",0,1)</f>
        <v>45637</v>
      </c>
      <c r="C5614" s="3"/>
      <c r="D5614" s="3"/>
      <c r="F5614" s="5">
        <f>_xlfn.XLOOKUP(A5614,[3]!Table13456[No заказа],[3]!Table13456[Количество],"",0,1)</f>
        <v>1</v>
      </c>
      <c r="G5614" s="5">
        <f>_xlfn.XLOOKUP(A5614,[3]!Table13456[No заказа],[3]!Table13456[Цена],"",0,1)</f>
        <v>8430</v>
      </c>
      <c r="H5614" s="2" t="str">
        <f>M01_SETTINGS!$F$2</f>
        <v>KASPI</v>
      </c>
    </row>
    <row r="5615" spans="1:8" x14ac:dyDescent="0.35">
      <c r="A5615" s="2">
        <v>460466966</v>
      </c>
      <c r="B5615" s="3">
        <f>_xlfn.XLOOKUP(A5615,[3]!Table13456[No заказа],[3]!Table13456[Дата
отправки],"",0,1)</f>
        <v>45637</v>
      </c>
      <c r="C5615" s="3"/>
      <c r="D5615" s="3"/>
      <c r="F5615" s="5">
        <f>_xlfn.XLOOKUP(A5615,[3]!Table13456[No заказа],[3]!Table13456[Количество],"",0,1)</f>
        <v>1</v>
      </c>
      <c r="G5615" s="5">
        <f>_xlfn.XLOOKUP(A5615,[3]!Table13456[No заказа],[3]!Table13456[Цена],"",0,1)</f>
        <v>8430</v>
      </c>
      <c r="H5615" s="2" t="str">
        <f>M01_SETTINGS!$F$2</f>
        <v>KASPI</v>
      </c>
    </row>
    <row r="5616" spans="1:8" x14ac:dyDescent="0.35">
      <c r="A5616" s="2">
        <v>460340875</v>
      </c>
      <c r="B5616" s="3">
        <f>_xlfn.XLOOKUP(A5616,[3]!Table13456[No заказа],[3]!Table13456[Дата
отправки],"",0,1)</f>
        <v>45637</v>
      </c>
      <c r="C5616" s="3"/>
      <c r="D5616" s="3"/>
      <c r="F5616" s="5">
        <f>_xlfn.XLOOKUP(A5616,[3]!Table13456[No заказа],[3]!Table13456[Количество],"",0,1)</f>
        <v>1</v>
      </c>
      <c r="G5616" s="5">
        <f>_xlfn.XLOOKUP(A5616,[3]!Table13456[No заказа],[3]!Table13456[Цена],"",0,1)</f>
        <v>8430</v>
      </c>
      <c r="H5616" s="2" t="str">
        <f>M01_SETTINGS!$F$2</f>
        <v>KASPI</v>
      </c>
    </row>
    <row r="5617" spans="1:8" x14ac:dyDescent="0.35">
      <c r="A5617" s="2">
        <v>460263472</v>
      </c>
      <c r="B5617" s="3">
        <f>_xlfn.XLOOKUP(A5617,[3]!Table13456[No заказа],[3]!Table13456[Дата
отправки],"",0,1)</f>
        <v>45637</v>
      </c>
      <c r="C5617" s="3"/>
      <c r="D5617" s="3"/>
      <c r="F5617" s="5">
        <f>_xlfn.XLOOKUP(A5617,[3]!Table13456[No заказа],[3]!Table13456[Количество],"",0,1)</f>
        <v>1</v>
      </c>
      <c r="G5617" s="5">
        <f>_xlfn.XLOOKUP(A5617,[3]!Table13456[No заказа],[3]!Table13456[Цена],"",0,1)</f>
        <v>8688</v>
      </c>
      <c r="H5617" s="2" t="str">
        <f>M01_SETTINGS!$F$2</f>
        <v>KASPI</v>
      </c>
    </row>
    <row r="5618" spans="1:8" x14ac:dyDescent="0.35">
      <c r="A5618" s="2">
        <v>460521466</v>
      </c>
      <c r="B5618" s="3">
        <f>_xlfn.XLOOKUP(A5618,[3]!Table13456[No заказа],[3]!Table13456[Дата
отправки],"",0,1)</f>
        <v>45637</v>
      </c>
      <c r="C5618" s="3"/>
      <c r="D5618" s="3"/>
      <c r="F5618" s="5">
        <f>_xlfn.XLOOKUP(A5618,[3]!Table13456[No заказа],[3]!Table13456[Количество],"",0,1)</f>
        <v>1</v>
      </c>
      <c r="G5618" s="5">
        <f>_xlfn.XLOOKUP(A5618,[3]!Table13456[No заказа],[3]!Table13456[Цена],"",0,1)</f>
        <v>8430</v>
      </c>
      <c r="H5618" s="2" t="str">
        <f>M01_SETTINGS!$F$2</f>
        <v>KASPI</v>
      </c>
    </row>
    <row r="5619" spans="1:8" x14ac:dyDescent="0.35">
      <c r="A5619" s="2">
        <v>460175781</v>
      </c>
      <c r="B5619" s="3">
        <f>_xlfn.XLOOKUP(A5619,[3]!Table13456[No заказа],[3]!Table13456[Дата
отправки],"",0,1)</f>
        <v>45637</v>
      </c>
      <c r="C5619" s="3"/>
      <c r="D5619" s="3"/>
      <c r="F5619" s="5">
        <f>_xlfn.XLOOKUP(A5619,[3]!Table13456[No заказа],[3]!Table13456[Количество],"",0,1)</f>
        <v>1</v>
      </c>
      <c r="G5619" s="5">
        <f>_xlfn.XLOOKUP(A5619,[3]!Table13456[No заказа],[3]!Table13456[Цена],"",0,1)</f>
        <v>8430</v>
      </c>
      <c r="H5619" s="2" t="str">
        <f>M01_SETTINGS!$F$2</f>
        <v>KASPI</v>
      </c>
    </row>
    <row r="5620" spans="1:8" x14ac:dyDescent="0.35">
      <c r="A5620" s="2">
        <v>460634505</v>
      </c>
      <c r="B5620" s="3">
        <f>_xlfn.XLOOKUP(A5620,[3]!Table13456[No заказа],[3]!Table13456[Дата
отправки],"",0,1)</f>
        <v>45637</v>
      </c>
      <c r="C5620" s="3"/>
      <c r="D5620" s="3"/>
      <c r="F5620" s="5">
        <f>_xlfn.XLOOKUP(A5620,[3]!Table13456[No заказа],[3]!Table13456[Количество],"",0,1)</f>
        <v>1</v>
      </c>
      <c r="G5620" s="5">
        <f>_xlfn.XLOOKUP(A5620,[3]!Table13456[No заказа],[3]!Table13456[Цена],"",0,1)</f>
        <v>8976</v>
      </c>
      <c r="H5620" s="2" t="str">
        <f>M01_SETTINGS!$F$2</f>
        <v>KASPI</v>
      </c>
    </row>
    <row r="5621" spans="1:8" x14ac:dyDescent="0.35">
      <c r="A5621" s="2">
        <v>460386358</v>
      </c>
      <c r="B5621" s="3">
        <f>_xlfn.XLOOKUP(A5621,[3]!Table13456[No заказа],[3]!Table13456[Дата
отправки],"",0,1)</f>
        <v>45637</v>
      </c>
      <c r="C5621" s="3"/>
      <c r="D5621" s="3"/>
      <c r="F5621" s="5">
        <f>_xlfn.XLOOKUP(A5621,[3]!Table13456[No заказа],[3]!Table13456[Количество],"",0,1)</f>
        <v>1</v>
      </c>
      <c r="G5621" s="5">
        <f>_xlfn.XLOOKUP(A5621,[3]!Table13456[No заказа],[3]!Table13456[Цена],"",0,1)</f>
        <v>8976</v>
      </c>
      <c r="H5621" s="2" t="str">
        <f>M01_SETTINGS!$F$2</f>
        <v>KASPI</v>
      </c>
    </row>
    <row r="5622" spans="1:8" x14ac:dyDescent="0.35">
      <c r="A5622" s="2">
        <v>460243376</v>
      </c>
      <c r="B5622" s="3">
        <f>_xlfn.XLOOKUP(A5622,[3]!Table13456[No заказа],[3]!Table13456[Дата
отправки],"",0,1)</f>
        <v>45637</v>
      </c>
      <c r="C5622" s="3"/>
      <c r="D5622" s="3"/>
      <c r="F5622" s="5">
        <f>_xlfn.XLOOKUP(A5622,[3]!Table13456[No заказа],[3]!Table13456[Количество],"",0,1)</f>
        <v>1</v>
      </c>
      <c r="G5622" s="5">
        <f>_xlfn.XLOOKUP(A5622,[3]!Table13456[No заказа],[3]!Table13456[Цена],"",0,1)</f>
        <v>8976</v>
      </c>
      <c r="H5622" s="2" t="str">
        <f>M01_SETTINGS!$F$2</f>
        <v>KASPI</v>
      </c>
    </row>
    <row r="5623" spans="1:8" x14ac:dyDescent="0.35">
      <c r="A5623" s="2">
        <v>460543818</v>
      </c>
      <c r="B5623" s="3">
        <f>_xlfn.XLOOKUP(A5623,[3]!Table13456[No заказа],[3]!Table13456[Дата
отправки],"",0,1)</f>
        <v>45637</v>
      </c>
      <c r="C5623" s="3"/>
      <c r="D5623" s="3"/>
      <c r="F5623" s="5">
        <f>_xlfn.XLOOKUP(A5623,[3]!Table13456[No заказа],[3]!Table13456[Количество],"",0,1)</f>
        <v>1</v>
      </c>
      <c r="G5623" s="5">
        <f>_xlfn.XLOOKUP(A5623,[3]!Table13456[No заказа],[3]!Table13456[Цена],"",0,1)</f>
        <v>8430</v>
      </c>
      <c r="H5623" s="2" t="str">
        <f>M01_SETTINGS!$F$2</f>
        <v>KASPI</v>
      </c>
    </row>
    <row r="5624" spans="1:8" x14ac:dyDescent="0.35">
      <c r="A5624" s="2">
        <v>460372886</v>
      </c>
      <c r="B5624" s="3">
        <f>_xlfn.XLOOKUP(A5624,[3]!Table13456[No заказа],[3]!Table13456[Дата
отправки],"",0,1)</f>
        <v>45637</v>
      </c>
      <c r="C5624" s="3"/>
      <c r="D5624" s="3"/>
      <c r="F5624" s="5">
        <f>_xlfn.XLOOKUP(A5624,[3]!Table13456[No заказа],[3]!Table13456[Количество],"",0,1)</f>
        <v>1</v>
      </c>
      <c r="G5624" s="5">
        <f>_xlfn.XLOOKUP(A5624,[3]!Table13456[No заказа],[3]!Table13456[Цена],"",0,1)</f>
        <v>8999</v>
      </c>
      <c r="H5624" s="2" t="str">
        <f>M01_SETTINGS!$F$2</f>
        <v>KASPI</v>
      </c>
    </row>
    <row r="5625" spans="1:8" x14ac:dyDescent="0.35">
      <c r="A5625" s="2">
        <v>460557499</v>
      </c>
      <c r="B5625" s="3">
        <f>_xlfn.XLOOKUP(A5625,[3]!Table13456[No заказа],[3]!Table13456[Дата
отправки],"",0,1)</f>
        <v>45637</v>
      </c>
      <c r="C5625" s="3"/>
      <c r="D5625" s="3"/>
      <c r="F5625" s="5">
        <f>_xlfn.XLOOKUP(A5625,[3]!Table13456[No заказа],[3]!Table13456[Количество],"",0,1)</f>
        <v>1</v>
      </c>
      <c r="G5625" s="5">
        <f>_xlfn.XLOOKUP(A5625,[3]!Table13456[No заказа],[3]!Table13456[Цена],"",0,1)</f>
        <v>8430</v>
      </c>
      <c r="H5625" s="2" t="str">
        <f>M01_SETTINGS!$F$2</f>
        <v>KASPI</v>
      </c>
    </row>
    <row r="5626" spans="1:8" x14ac:dyDescent="0.35">
      <c r="A5626" s="2">
        <v>460293404</v>
      </c>
      <c r="B5626" s="3">
        <f>_xlfn.XLOOKUP(A5626,[3]!Table13456[No заказа],[3]!Table13456[Дата
отправки],"",0,1)</f>
        <v>45637</v>
      </c>
      <c r="C5626" s="3"/>
      <c r="D5626" s="3"/>
      <c r="F5626" s="5">
        <f>_xlfn.XLOOKUP(A5626,[3]!Table13456[No заказа],[3]!Table13456[Количество],"",0,1)</f>
        <v>1</v>
      </c>
      <c r="G5626" s="5">
        <f>_xlfn.XLOOKUP(A5626,[3]!Table13456[No заказа],[3]!Table13456[Цена],"",0,1)</f>
        <v>8430</v>
      </c>
      <c r="H5626" s="2" t="str">
        <f>M01_SETTINGS!$F$2</f>
        <v>KASPI</v>
      </c>
    </row>
    <row r="5627" spans="1:8" x14ac:dyDescent="0.35">
      <c r="A5627" s="2">
        <v>460648987</v>
      </c>
      <c r="B5627" s="3">
        <f>_xlfn.XLOOKUP(A5627,[3]!Table13456[No заказа],[3]!Table13456[Дата
отправки],"",0,1)</f>
        <v>45637</v>
      </c>
      <c r="C5627" s="3"/>
      <c r="D5627" s="3"/>
      <c r="F5627" s="5">
        <f>_xlfn.XLOOKUP(A5627,[3]!Table13456[No заказа],[3]!Table13456[Количество],"",0,1)</f>
        <v>1</v>
      </c>
      <c r="G5627" s="5">
        <f>_xlfn.XLOOKUP(A5627,[3]!Table13456[No заказа],[3]!Table13456[Цена],"",0,1)</f>
        <v>8430</v>
      </c>
      <c r="H5627" s="2" t="str">
        <f>M01_SETTINGS!$F$2</f>
        <v>KASPI</v>
      </c>
    </row>
    <row r="5628" spans="1:8" x14ac:dyDescent="0.35">
      <c r="A5628" s="2">
        <v>460120885</v>
      </c>
      <c r="B5628" s="3">
        <f>_xlfn.XLOOKUP(A5628,[3]!Table13456[No заказа],[3]!Table13456[Дата
отправки],"",0,1)</f>
        <v>45637</v>
      </c>
      <c r="C5628" s="3"/>
      <c r="D5628" s="3"/>
      <c r="F5628" s="5">
        <f>_xlfn.XLOOKUP(A5628,[3]!Table13456[No заказа],[3]!Table13456[Количество],"",0,1)</f>
        <v>1</v>
      </c>
      <c r="G5628" s="5">
        <f>_xlfn.XLOOKUP(A5628,[3]!Table13456[No заказа],[3]!Table13456[Цена],"",0,1)</f>
        <v>8430</v>
      </c>
      <c r="H5628" s="2" t="str">
        <f>M01_SETTINGS!$F$2</f>
        <v>KASPI</v>
      </c>
    </row>
    <row r="5629" spans="1:8" x14ac:dyDescent="0.35">
      <c r="A5629" s="2">
        <v>460649946</v>
      </c>
      <c r="B5629" s="3">
        <f>_xlfn.XLOOKUP(A5629,[3]!Table13456[No заказа],[3]!Table13456[Дата
отправки],"",0,1)</f>
        <v>45637</v>
      </c>
      <c r="C5629" s="3"/>
      <c r="D5629" s="3"/>
      <c r="F5629" s="5">
        <f>_xlfn.XLOOKUP(A5629,[3]!Table13456[No заказа],[3]!Table13456[Количество],"",0,1)</f>
        <v>1</v>
      </c>
      <c r="G5629" s="5">
        <f>_xlfn.XLOOKUP(A5629,[3]!Table13456[No заказа],[3]!Table13456[Цена],"",0,1)</f>
        <v>8430</v>
      </c>
      <c r="H5629" s="2" t="str">
        <f>M01_SETTINGS!$F$2</f>
        <v>KASPI</v>
      </c>
    </row>
    <row r="5630" spans="1:8" x14ac:dyDescent="0.35">
      <c r="A5630" s="2">
        <v>460648703</v>
      </c>
      <c r="B5630" s="3">
        <f>_xlfn.XLOOKUP(A5630,[3]!Table13456[No заказа],[3]!Table13456[Дата
отправки],"",0,1)</f>
        <v>45637</v>
      </c>
      <c r="C5630" s="3"/>
      <c r="D5630" s="3"/>
      <c r="F5630" s="5">
        <f>_xlfn.XLOOKUP(A5630,[3]!Table13456[No заказа],[3]!Table13456[Количество],"",0,1)</f>
        <v>1</v>
      </c>
      <c r="G5630" s="5">
        <f>_xlfn.XLOOKUP(A5630,[3]!Table13456[No заказа],[3]!Table13456[Цена],"",0,1)</f>
        <v>8430</v>
      </c>
      <c r="H5630" s="2" t="str">
        <f>M01_SETTINGS!$F$2</f>
        <v>KASPI</v>
      </c>
    </row>
    <row r="5631" spans="1:8" x14ac:dyDescent="0.35">
      <c r="A5631" s="2">
        <v>460512698</v>
      </c>
      <c r="B5631" s="3">
        <f>_xlfn.XLOOKUP(A5631,[3]!Table13456[No заказа],[3]!Table13456[Дата
отправки],"",0,1)</f>
        <v>45637</v>
      </c>
      <c r="C5631" s="3"/>
      <c r="D5631" s="3"/>
      <c r="F5631" s="5">
        <f>_xlfn.XLOOKUP(A5631,[3]!Table13456[No заказа],[3]!Table13456[Количество],"",0,1)</f>
        <v>1</v>
      </c>
      <c r="G5631" s="5">
        <f>_xlfn.XLOOKUP(A5631,[3]!Table13456[No заказа],[3]!Table13456[Цена],"",0,1)</f>
        <v>8976</v>
      </c>
      <c r="H5631" s="2" t="str">
        <f>M01_SETTINGS!$F$2</f>
        <v>KASPI</v>
      </c>
    </row>
    <row r="5632" spans="1:8" x14ac:dyDescent="0.35">
      <c r="A5632" s="2">
        <v>460771358</v>
      </c>
      <c r="B5632" s="3">
        <f>_xlfn.XLOOKUP(A5632,[3]!Table13456[No заказа],[3]!Table13456[Дата
отправки],"",0,1)</f>
        <v>45637</v>
      </c>
      <c r="C5632" s="3"/>
      <c r="D5632" s="3"/>
      <c r="F5632" s="5">
        <f>_xlfn.XLOOKUP(A5632,[3]!Table13456[No заказа],[3]!Table13456[Количество],"",0,1)</f>
        <v>1</v>
      </c>
      <c r="G5632" s="5">
        <f>_xlfn.XLOOKUP(A5632,[3]!Table13456[No заказа],[3]!Table13456[Цена],"",0,1)</f>
        <v>8990</v>
      </c>
      <c r="H5632" s="2" t="str">
        <f>M01_SETTINGS!$F$2</f>
        <v>KASPI</v>
      </c>
    </row>
    <row r="5633" spans="1:8" x14ac:dyDescent="0.35">
      <c r="A5633" s="2">
        <v>460721262</v>
      </c>
      <c r="B5633" s="3">
        <f>_xlfn.XLOOKUP(A5633,[3]!Table13456[No заказа],[3]!Table13456[Дата
отправки],"",0,1)</f>
        <v>45637</v>
      </c>
      <c r="C5633" s="3"/>
      <c r="D5633" s="3"/>
      <c r="F5633" s="5">
        <f>_xlfn.XLOOKUP(A5633,[3]!Table13456[No заказа],[3]!Table13456[Количество],"",0,1)</f>
        <v>1</v>
      </c>
      <c r="G5633" s="5">
        <f>_xlfn.XLOOKUP(A5633,[3]!Table13456[No заказа],[3]!Table13456[Цена],"",0,1)</f>
        <v>8989</v>
      </c>
      <c r="H5633" s="2" t="str">
        <f>M01_SETTINGS!$F$2</f>
        <v>KASPI</v>
      </c>
    </row>
    <row r="5634" spans="1:8" x14ac:dyDescent="0.35">
      <c r="A5634" s="2">
        <v>460774363</v>
      </c>
      <c r="B5634" s="3">
        <f>_xlfn.XLOOKUP(A5634,[3]!Table13456[No заказа],[3]!Table13456[Дата
отправки],"",0,1)</f>
        <v>45637</v>
      </c>
      <c r="C5634" s="3"/>
      <c r="D5634" s="3"/>
      <c r="F5634" s="5">
        <f>_xlfn.XLOOKUP(A5634,[3]!Table13456[No заказа],[3]!Table13456[Количество],"",0,1)</f>
        <v>1</v>
      </c>
      <c r="G5634" s="5">
        <f>_xlfn.XLOOKUP(A5634,[3]!Table13456[No заказа],[3]!Table13456[Цена],"",0,1)</f>
        <v>8685</v>
      </c>
      <c r="H5634" s="2" t="str">
        <f>M01_SETTINGS!$F$2</f>
        <v>KASPI</v>
      </c>
    </row>
    <row r="5635" spans="1:8" x14ac:dyDescent="0.35">
      <c r="A5635" s="2">
        <v>460732106</v>
      </c>
      <c r="B5635" s="3">
        <f>_xlfn.XLOOKUP(A5635,[3]!Table13456[No заказа],[3]!Table13456[Дата
отправки],"",0,1)</f>
        <v>45637</v>
      </c>
      <c r="C5635" s="3"/>
      <c r="D5635" s="3"/>
      <c r="F5635" s="5">
        <f>_xlfn.XLOOKUP(A5635,[3]!Table13456[No заказа],[3]!Table13456[Количество],"",0,1)</f>
        <v>1</v>
      </c>
      <c r="G5635" s="5">
        <f>_xlfn.XLOOKUP(A5635,[3]!Table13456[No заказа],[3]!Table13456[Цена],"",0,1)</f>
        <v>8989</v>
      </c>
      <c r="H5635" s="2" t="str">
        <f>M01_SETTINGS!$F$2</f>
        <v>KASPI</v>
      </c>
    </row>
    <row r="5636" spans="1:8" x14ac:dyDescent="0.35">
      <c r="A5636" s="2">
        <v>460430508</v>
      </c>
      <c r="B5636" s="3">
        <f>_xlfn.XLOOKUP(A5636,[3]!Table13456[No заказа],[3]!Table13456[Дата
отправки],"",0,1)</f>
        <v>45637</v>
      </c>
      <c r="C5636" s="3"/>
      <c r="D5636" s="3"/>
      <c r="F5636" s="5">
        <f>_xlfn.XLOOKUP(A5636,[3]!Table13456[No заказа],[3]!Table13456[Количество],"",0,1)</f>
        <v>1</v>
      </c>
      <c r="G5636" s="5">
        <f>_xlfn.XLOOKUP(A5636,[3]!Table13456[No заказа],[3]!Table13456[Цена],"",0,1)</f>
        <v>8430</v>
      </c>
      <c r="H5636" s="2" t="str">
        <f>M01_SETTINGS!$F$2</f>
        <v>KASPI</v>
      </c>
    </row>
    <row r="5637" spans="1:8" x14ac:dyDescent="0.35">
      <c r="A5637" s="2">
        <v>460628426</v>
      </c>
      <c r="B5637" s="3">
        <f>_xlfn.XLOOKUP(A5637,[3]!Table13456[No заказа],[3]!Table13456[Дата
отправки],"",0,1)</f>
        <v>45637</v>
      </c>
      <c r="C5637" s="3"/>
      <c r="D5637" s="3"/>
      <c r="F5637" s="5">
        <f>_xlfn.XLOOKUP(A5637,[3]!Table13456[No заказа],[3]!Table13456[Количество],"",0,1)</f>
        <v>1</v>
      </c>
      <c r="G5637" s="5">
        <f>_xlfn.XLOOKUP(A5637,[3]!Table13456[No заказа],[3]!Table13456[Цена],"",0,1)</f>
        <v>8990</v>
      </c>
      <c r="H5637" s="2" t="str">
        <f>M01_SETTINGS!$F$2</f>
        <v>KASPI</v>
      </c>
    </row>
    <row r="5638" spans="1:8" x14ac:dyDescent="0.35">
      <c r="A5638" s="2">
        <v>460250848</v>
      </c>
      <c r="B5638" s="3">
        <f>_xlfn.XLOOKUP(A5638,[3]!Table13456[No заказа],[3]!Table13456[Дата
отправки],"",0,1)</f>
        <v>45637</v>
      </c>
      <c r="C5638" s="3"/>
      <c r="D5638" s="3"/>
      <c r="F5638" s="5">
        <f>_xlfn.XLOOKUP(A5638,[3]!Table13456[No заказа],[3]!Table13456[Количество],"",0,1)</f>
        <v>1</v>
      </c>
      <c r="G5638" s="5">
        <f>_xlfn.XLOOKUP(A5638,[3]!Table13456[No заказа],[3]!Table13456[Цена],"",0,1)</f>
        <v>8990</v>
      </c>
      <c r="H5638" s="2" t="str">
        <f>M01_SETTINGS!$F$2</f>
        <v>KASPI</v>
      </c>
    </row>
    <row r="5639" spans="1:8" x14ac:dyDescent="0.35">
      <c r="A5639" s="2">
        <v>460573924</v>
      </c>
      <c r="B5639" s="3">
        <f>_xlfn.XLOOKUP(A5639,[3]!Table13456[No заказа],[3]!Table13456[Дата
отправки],"",0,1)</f>
        <v>45637</v>
      </c>
      <c r="C5639" s="3"/>
      <c r="D5639" s="3"/>
      <c r="F5639" s="5">
        <f>_xlfn.XLOOKUP(A5639,[3]!Table13456[No заказа],[3]!Table13456[Количество],"",0,1)</f>
        <v>1</v>
      </c>
      <c r="G5639" s="5">
        <f>_xlfn.XLOOKUP(A5639,[3]!Table13456[No заказа],[3]!Table13456[Цена],"",0,1)</f>
        <v>8989</v>
      </c>
      <c r="H5639" s="2" t="str">
        <f>M01_SETTINGS!$F$2</f>
        <v>KASPI</v>
      </c>
    </row>
    <row r="5640" spans="1:8" x14ac:dyDescent="0.35">
      <c r="A5640" s="2">
        <v>460779638</v>
      </c>
      <c r="B5640" s="3">
        <f>_xlfn.XLOOKUP(A5640,[3]!Table13456[No заказа],[3]!Table13456[Дата
отправки],"",0,1)</f>
        <v>45637</v>
      </c>
      <c r="C5640" s="3"/>
      <c r="D5640" s="3"/>
      <c r="F5640" s="5">
        <f>_xlfn.XLOOKUP(A5640,[3]!Table13456[No заказа],[3]!Table13456[Количество],"",0,1)</f>
        <v>1</v>
      </c>
      <c r="G5640" s="5">
        <f>_xlfn.XLOOKUP(A5640,[3]!Table13456[No заказа],[3]!Table13456[Цена],"",0,1)</f>
        <v>8430</v>
      </c>
      <c r="H5640" s="2" t="str">
        <f>M01_SETTINGS!$F$2</f>
        <v>KASPI</v>
      </c>
    </row>
    <row r="5641" spans="1:8" x14ac:dyDescent="0.35">
      <c r="A5641" s="2">
        <v>460300685</v>
      </c>
      <c r="B5641" s="3">
        <f>_xlfn.XLOOKUP(A5641,[3]!Table13456[No заказа],[3]!Table13456[Дата
отправки],"",0,1)</f>
        <v>45637</v>
      </c>
      <c r="C5641" s="3"/>
      <c r="D5641" s="3"/>
      <c r="F5641" s="5">
        <f>_xlfn.XLOOKUP(A5641,[3]!Table13456[No заказа],[3]!Table13456[Количество],"",0,1)</f>
        <v>1</v>
      </c>
      <c r="G5641" s="5">
        <f>_xlfn.XLOOKUP(A5641,[3]!Table13456[No заказа],[3]!Table13456[Цена],"",0,1)</f>
        <v>8430</v>
      </c>
      <c r="H5641" s="2" t="str">
        <f>M01_SETTINGS!$F$2</f>
        <v>KASPI</v>
      </c>
    </row>
    <row r="5642" spans="1:8" x14ac:dyDescent="0.35">
      <c r="A5642" s="2">
        <v>460765310</v>
      </c>
      <c r="B5642" s="3">
        <f>_xlfn.XLOOKUP(A5642,[3]!Table13456[No заказа],[3]!Table13456[Дата
отправки],"",0,1)</f>
        <v>45637</v>
      </c>
      <c r="C5642" s="3"/>
      <c r="D5642" s="3"/>
      <c r="F5642" s="5">
        <f>_xlfn.XLOOKUP(A5642,[3]!Table13456[No заказа],[3]!Table13456[Количество],"",0,1)</f>
        <v>1</v>
      </c>
      <c r="G5642" s="5">
        <f>_xlfn.XLOOKUP(A5642,[3]!Table13456[No заказа],[3]!Table13456[Цена],"",0,1)</f>
        <v>8430</v>
      </c>
      <c r="H5642" s="2" t="str">
        <f>M01_SETTINGS!$F$2</f>
        <v>KASPI</v>
      </c>
    </row>
    <row r="5643" spans="1:8" x14ac:dyDescent="0.35">
      <c r="A5643" s="2">
        <v>460265637</v>
      </c>
      <c r="B5643" s="3">
        <f>_xlfn.XLOOKUP(A5643,[3]!Table13456[No заказа],[3]!Table13456[Дата
отправки],"",0,1)</f>
        <v>45637</v>
      </c>
      <c r="C5643" s="3"/>
      <c r="D5643" s="3"/>
      <c r="F5643" s="5">
        <f>_xlfn.XLOOKUP(A5643,[3]!Table13456[No заказа],[3]!Table13456[Количество],"",0,1)</f>
        <v>1</v>
      </c>
      <c r="G5643" s="5">
        <f>_xlfn.XLOOKUP(A5643,[3]!Table13456[No заказа],[3]!Table13456[Цена],"",0,1)</f>
        <v>8684</v>
      </c>
      <c r="H5643" s="2" t="str">
        <f>M01_SETTINGS!$F$2</f>
        <v>KASPI</v>
      </c>
    </row>
    <row r="5644" spans="1:8" x14ac:dyDescent="0.35">
      <c r="A5644" s="2">
        <v>460388993</v>
      </c>
      <c r="B5644" s="3">
        <f>_xlfn.XLOOKUP(A5644,[3]!Table13456[No заказа],[3]!Table13456[Дата
отправки],"",0,1)</f>
        <v>45637</v>
      </c>
      <c r="C5644" s="3"/>
      <c r="D5644" s="3"/>
      <c r="F5644" s="5">
        <f>_xlfn.XLOOKUP(A5644,[3]!Table13456[No заказа],[3]!Table13456[Количество],"",0,1)</f>
        <v>1</v>
      </c>
      <c r="G5644" s="5">
        <f>_xlfn.XLOOKUP(A5644,[3]!Table13456[No заказа],[3]!Table13456[Цена],"",0,1)</f>
        <v>8430</v>
      </c>
      <c r="H5644" s="2" t="str">
        <f>M01_SETTINGS!$F$2</f>
        <v>KASPI</v>
      </c>
    </row>
    <row r="5645" spans="1:8" x14ac:dyDescent="0.35">
      <c r="A5645" s="2">
        <v>460282623</v>
      </c>
      <c r="B5645" s="3">
        <f>_xlfn.XLOOKUP(A5645,[3]!Table13456[No заказа],[3]!Table13456[Дата
отправки],"",0,1)</f>
        <v>45637</v>
      </c>
      <c r="C5645" s="3"/>
      <c r="D5645" s="3"/>
      <c r="F5645" s="5">
        <f>_xlfn.XLOOKUP(A5645,[3]!Table13456[No заказа],[3]!Table13456[Количество],"",0,1)</f>
        <v>1</v>
      </c>
      <c r="G5645" s="5">
        <f>_xlfn.XLOOKUP(A5645,[3]!Table13456[No заказа],[3]!Table13456[Цена],"",0,1)</f>
        <v>8430</v>
      </c>
      <c r="H5645" s="2" t="str">
        <f>M01_SETTINGS!$F$2</f>
        <v>KASPI</v>
      </c>
    </row>
    <row r="5646" spans="1:8" x14ac:dyDescent="0.35">
      <c r="A5646" s="2">
        <v>460317517</v>
      </c>
      <c r="B5646" s="3">
        <f>_xlfn.XLOOKUP(A5646,[3]!Table13456[No заказа],[3]!Table13456[Дата
отправки],"",0,1)</f>
        <v>45637</v>
      </c>
      <c r="C5646" s="3"/>
      <c r="D5646" s="3"/>
      <c r="F5646" s="5">
        <f>_xlfn.XLOOKUP(A5646,[3]!Table13456[No заказа],[3]!Table13456[Количество],"",0,1)</f>
        <v>1</v>
      </c>
      <c r="G5646" s="5">
        <f>_xlfn.XLOOKUP(A5646,[3]!Table13456[No заказа],[3]!Table13456[Цена],"",0,1)</f>
        <v>8126</v>
      </c>
      <c r="H5646" s="2" t="str">
        <f>M01_SETTINGS!$F$2</f>
        <v>KASPI</v>
      </c>
    </row>
    <row r="5647" spans="1:8" x14ac:dyDescent="0.35">
      <c r="A5647" s="2">
        <v>460133269</v>
      </c>
      <c r="B5647" s="3">
        <f>_xlfn.XLOOKUP(A5647,[3]!Table13456[No заказа],[3]!Table13456[Дата
отправки],"",0,1)</f>
        <v>45637</v>
      </c>
      <c r="C5647" s="3"/>
      <c r="D5647" s="3"/>
      <c r="F5647" s="5">
        <f>_xlfn.XLOOKUP(A5647,[3]!Table13456[No заказа],[3]!Table13456[Количество],"",0,1)</f>
        <v>1</v>
      </c>
      <c r="G5647" s="5">
        <f>_xlfn.XLOOKUP(A5647,[3]!Table13456[No заказа],[3]!Table13456[Цена],"",0,1)</f>
        <v>8126</v>
      </c>
      <c r="H5647" s="2" t="str">
        <f>M01_SETTINGS!$F$2</f>
        <v>KASPI</v>
      </c>
    </row>
    <row r="5648" spans="1:8" x14ac:dyDescent="0.35">
      <c r="A5648" s="2">
        <v>460508919</v>
      </c>
      <c r="B5648" s="3">
        <f>_xlfn.XLOOKUP(A5648,[3]!Table13456[No заказа],[3]!Table13456[Дата
отправки],"",0,1)</f>
        <v>45637</v>
      </c>
      <c r="C5648" s="3"/>
      <c r="D5648" s="3"/>
      <c r="F5648" s="5">
        <f>_xlfn.XLOOKUP(A5648,[3]!Table13456[No заказа],[3]!Table13456[Количество],"",0,1)</f>
        <v>1</v>
      </c>
      <c r="G5648" s="5">
        <f>_xlfn.XLOOKUP(A5648,[3]!Table13456[No заказа],[3]!Table13456[Цена],"",0,1)</f>
        <v>8126</v>
      </c>
      <c r="H5648" s="2" t="str">
        <f>M01_SETTINGS!$F$2</f>
        <v>KASPI</v>
      </c>
    </row>
    <row r="5649" spans="1:8" x14ac:dyDescent="0.35">
      <c r="A5649" s="2">
        <v>460634541</v>
      </c>
      <c r="B5649" s="3">
        <f>_xlfn.XLOOKUP(A5649,[3]!Table13456[No заказа],[3]!Table13456[Дата
отправки],"",0,1)</f>
        <v>45637</v>
      </c>
      <c r="C5649" s="3"/>
      <c r="D5649" s="3"/>
      <c r="F5649" s="5">
        <f>_xlfn.XLOOKUP(A5649,[3]!Table13456[No заказа],[3]!Table13456[Количество],"",0,1)</f>
        <v>1</v>
      </c>
      <c r="G5649" s="5">
        <f>_xlfn.XLOOKUP(A5649,[3]!Table13456[No заказа],[3]!Table13456[Цена],"",0,1)</f>
        <v>7490</v>
      </c>
      <c r="H5649" s="2" t="str">
        <f>M01_SETTINGS!$F$2</f>
        <v>KASPI</v>
      </c>
    </row>
    <row r="5650" spans="1:8" x14ac:dyDescent="0.35">
      <c r="A5650" s="2">
        <v>460390902</v>
      </c>
      <c r="B5650" s="3">
        <f>_xlfn.XLOOKUP(A5650,[3]!Table13456[No заказа],[3]!Table13456[Дата
отправки],"",0,1)</f>
        <v>45637</v>
      </c>
      <c r="C5650" s="3"/>
      <c r="D5650" s="3"/>
      <c r="F5650" s="5">
        <f>_xlfn.XLOOKUP(A5650,[3]!Table13456[No заказа],[3]!Table13456[Количество],"",0,1)</f>
        <v>1</v>
      </c>
      <c r="G5650" s="5">
        <f>_xlfn.XLOOKUP(A5650,[3]!Table13456[No заказа],[3]!Table13456[Цена],"",0,1)</f>
        <v>7489</v>
      </c>
      <c r="H5650" s="2" t="str">
        <f>M01_SETTINGS!$F$2</f>
        <v>KASPI</v>
      </c>
    </row>
    <row r="5651" spans="1:8" x14ac:dyDescent="0.35">
      <c r="A5651" s="2">
        <v>460161657</v>
      </c>
      <c r="B5651" s="3">
        <f>_xlfn.XLOOKUP(A5651,[3]!Table13456[No заказа],[3]!Table13456[Дата
отправки],"",0,1)</f>
        <v>45637</v>
      </c>
      <c r="C5651" s="3"/>
      <c r="D5651" s="3"/>
      <c r="F5651" s="5">
        <f>_xlfn.XLOOKUP(A5651,[3]!Table13456[No заказа],[3]!Table13456[Количество],"",0,1)</f>
        <v>1</v>
      </c>
      <c r="G5651" s="5">
        <f>_xlfn.XLOOKUP(A5651,[3]!Table13456[No заказа],[3]!Table13456[Цена],"",0,1)</f>
        <v>9086</v>
      </c>
      <c r="H5651" s="2" t="str">
        <f>M01_SETTINGS!$F$2</f>
        <v>KASPI</v>
      </c>
    </row>
    <row r="5652" spans="1:8" x14ac:dyDescent="0.35">
      <c r="A5652" s="2">
        <v>460138709</v>
      </c>
      <c r="B5652" s="3">
        <f>_xlfn.XLOOKUP(A5652,[3]!Table13456[No заказа],[3]!Table13456[Дата
отправки],"",0,1)</f>
        <v>45637</v>
      </c>
      <c r="C5652" s="3"/>
      <c r="D5652" s="3"/>
      <c r="F5652" s="5">
        <f>_xlfn.XLOOKUP(A5652,[3]!Table13456[No заказа],[3]!Table13456[Количество],"",0,1)</f>
        <v>1</v>
      </c>
      <c r="G5652" s="5">
        <f>_xlfn.XLOOKUP(A5652,[3]!Table13456[No заказа],[3]!Table13456[Цена],"",0,1)</f>
        <v>8500</v>
      </c>
      <c r="H5652" s="2" t="str">
        <f>M01_SETTINGS!$F$2</f>
        <v>KASPI</v>
      </c>
    </row>
    <row r="5653" spans="1:8" x14ac:dyDescent="0.35">
      <c r="A5653" s="2">
        <v>460394515</v>
      </c>
      <c r="B5653" s="3">
        <f>_xlfn.XLOOKUP(A5653,[3]!Table13456[No заказа],[3]!Table13456[Дата
отправки],"",0,1)</f>
        <v>45637</v>
      </c>
      <c r="C5653" s="3"/>
      <c r="D5653" s="3"/>
      <c r="F5653" s="5">
        <f>_xlfn.XLOOKUP(A5653,[3]!Table13456[No заказа],[3]!Table13456[Количество],"",0,1)</f>
        <v>1</v>
      </c>
      <c r="G5653" s="5">
        <f>_xlfn.XLOOKUP(A5653,[3]!Table13456[No заказа],[3]!Table13456[Цена],"",0,1)</f>
        <v>8947</v>
      </c>
      <c r="H5653" s="2" t="str">
        <f>M01_SETTINGS!$F$2</f>
        <v>KASPI</v>
      </c>
    </row>
    <row r="5654" spans="1:8" x14ac:dyDescent="0.35">
      <c r="A5654" s="2">
        <v>460459650</v>
      </c>
      <c r="B5654" s="3">
        <f>_xlfn.XLOOKUP(A5654,[3]!Table13456[No заказа],[3]!Table13456[Дата
отправки],"",0,1)</f>
        <v>45637</v>
      </c>
      <c r="C5654" s="3"/>
      <c r="D5654" s="3"/>
      <c r="F5654" s="5">
        <f>_xlfn.XLOOKUP(A5654,[3]!Table13456[No заказа],[3]!Table13456[Количество],"",0,1)</f>
        <v>1</v>
      </c>
      <c r="G5654" s="5">
        <f>_xlfn.XLOOKUP(A5654,[3]!Table13456[No заказа],[3]!Table13456[Цена],"",0,1)</f>
        <v>8989</v>
      </c>
      <c r="H5654" s="2" t="str">
        <f>M01_SETTINGS!$F$2</f>
        <v>KASPI</v>
      </c>
    </row>
    <row r="5655" spans="1:8" x14ac:dyDescent="0.35">
      <c r="A5655" s="2">
        <v>460701110</v>
      </c>
      <c r="B5655" s="3">
        <f>_xlfn.XLOOKUP(A5655,[3]!Table13456[No заказа],[3]!Table13456[Дата
отправки],"",0,1)</f>
        <v>45637</v>
      </c>
      <c r="C5655" s="3"/>
      <c r="D5655" s="3"/>
      <c r="F5655" s="5">
        <f>_xlfn.XLOOKUP(A5655,[3]!Table13456[No заказа],[3]!Table13456[Количество],"",0,1)</f>
        <v>1</v>
      </c>
      <c r="G5655" s="5">
        <f>_xlfn.XLOOKUP(A5655,[3]!Table13456[No заказа],[3]!Table13456[Цена],"",0,1)</f>
        <v>8684</v>
      </c>
      <c r="H5655" s="2" t="str">
        <f>M01_SETTINGS!$F$2</f>
        <v>KASPI</v>
      </c>
    </row>
    <row r="5656" spans="1:8" x14ac:dyDescent="0.35">
      <c r="A5656" s="2">
        <v>460115343</v>
      </c>
      <c r="B5656" s="3">
        <f>_xlfn.XLOOKUP(A5656,[3]!Table13456[No заказа],[3]!Table13456[Дата
отправки],"",0,1)</f>
        <v>45637</v>
      </c>
      <c r="C5656" s="3"/>
      <c r="D5656" s="3"/>
      <c r="F5656" s="5">
        <f>_xlfn.XLOOKUP(A5656,[3]!Table13456[No заказа],[3]!Table13456[Количество],"",0,1)</f>
        <v>1</v>
      </c>
      <c r="G5656" s="5">
        <f>_xlfn.XLOOKUP(A5656,[3]!Table13456[No заказа],[3]!Table13456[Цена],"",0,1)</f>
        <v>8688</v>
      </c>
      <c r="H5656" s="2" t="str">
        <f>M01_SETTINGS!$F$2</f>
        <v>KASPI</v>
      </c>
    </row>
    <row r="5657" spans="1:8" x14ac:dyDescent="0.35">
      <c r="A5657" s="2">
        <v>460195773</v>
      </c>
      <c r="B5657" s="3">
        <f>_xlfn.XLOOKUP(A5657,[3]!Table13456[No заказа],[3]!Table13456[Дата
отправки],"",0,1)</f>
        <v>45637</v>
      </c>
      <c r="C5657" s="3"/>
      <c r="D5657" s="3"/>
      <c r="F5657" s="5">
        <f>_xlfn.XLOOKUP(A5657,[3]!Table13456[No заказа],[3]!Table13456[Количество],"",0,1)</f>
        <v>1</v>
      </c>
      <c r="G5657" s="5">
        <f>_xlfn.XLOOKUP(A5657,[3]!Table13456[No заказа],[3]!Table13456[Цена],"",0,1)</f>
        <v>8685</v>
      </c>
      <c r="H5657" s="2" t="str">
        <f>M01_SETTINGS!$F$2</f>
        <v>KASPI</v>
      </c>
    </row>
    <row r="5658" spans="1:8" x14ac:dyDescent="0.35">
      <c r="A5658" s="2">
        <v>459585776</v>
      </c>
      <c r="B5658" s="3">
        <f>_xlfn.XLOOKUP(A5658,[3]!Table13456[No заказа],[3]!Table13456[Дата
отправки],"",0,1)</f>
        <v>45636</v>
      </c>
      <c r="C5658" s="3"/>
      <c r="D5658" s="3"/>
      <c r="F5658" s="5">
        <f>_xlfn.XLOOKUP(A5658,[3]!Table13456[No заказа],[3]!Table13456[Количество],"",0,1)</f>
        <v>1</v>
      </c>
      <c r="G5658" s="5">
        <f>_xlfn.XLOOKUP(A5658,[3]!Table13456[No заказа],[3]!Table13456[Цена],"",0,1)</f>
        <v>8430</v>
      </c>
      <c r="H5658" s="2" t="str">
        <f>M01_SETTINGS!$F$2</f>
        <v>KASPI</v>
      </c>
    </row>
    <row r="5659" spans="1:8" x14ac:dyDescent="0.35">
      <c r="A5659" s="2">
        <v>459488731</v>
      </c>
      <c r="B5659" s="3">
        <f>_xlfn.XLOOKUP(A5659,[3]!Table13456[No заказа],[3]!Table13456[Дата
отправки],"",0,1)</f>
        <v>45636</v>
      </c>
      <c r="C5659" s="3"/>
      <c r="D5659" s="3"/>
      <c r="F5659" s="5">
        <f>_xlfn.XLOOKUP(A5659,[3]!Table13456[No заказа],[3]!Table13456[Количество],"",0,1)</f>
        <v>1</v>
      </c>
      <c r="G5659" s="5">
        <f>_xlfn.XLOOKUP(A5659,[3]!Table13456[No заказа],[3]!Table13456[Цена],"",0,1)</f>
        <v>8430</v>
      </c>
      <c r="H5659" s="2" t="str">
        <f>M01_SETTINGS!$F$2</f>
        <v>KASPI</v>
      </c>
    </row>
    <row r="5660" spans="1:8" x14ac:dyDescent="0.35">
      <c r="A5660" s="2">
        <v>460037104</v>
      </c>
      <c r="B5660" s="3">
        <f>_xlfn.XLOOKUP(A5660,[3]!Table13456[No заказа],[3]!Table13456[Дата
отправки],"",0,1)</f>
        <v>45636</v>
      </c>
      <c r="C5660" s="3"/>
      <c r="D5660" s="3"/>
      <c r="F5660" s="5">
        <f>_xlfn.XLOOKUP(A5660,[3]!Table13456[No заказа],[3]!Table13456[Количество],"",0,1)</f>
        <v>1</v>
      </c>
      <c r="G5660" s="5">
        <f>_xlfn.XLOOKUP(A5660,[3]!Table13456[No заказа],[3]!Table13456[Цена],"",0,1)</f>
        <v>8430</v>
      </c>
      <c r="H5660" s="2" t="str">
        <f>M01_SETTINGS!$F$2</f>
        <v>KASPI</v>
      </c>
    </row>
    <row r="5661" spans="1:8" x14ac:dyDescent="0.35">
      <c r="A5661" s="2" t="str">
        <v>459529128-1</v>
      </c>
      <c r="B5661" s="3">
        <f>_xlfn.XLOOKUP(A5661,[3]!Table13456[No заказа],[3]!Table13456[Дата
отправки],"",0,1)</f>
        <v>45636</v>
      </c>
      <c r="C5661" s="3"/>
      <c r="D5661" s="3"/>
      <c r="F5661" s="5">
        <f>_xlfn.XLOOKUP(A5661,[3]!Table13456[No заказа],[3]!Table13456[Количество],"",0,1)</f>
        <v>1</v>
      </c>
      <c r="G5661" s="5">
        <f>_xlfn.XLOOKUP(A5661,[3]!Table13456[No заказа],[3]!Table13456[Цена],"",0,1)</f>
        <v>8712.5</v>
      </c>
      <c r="H5661" s="2" t="str">
        <f>M01_SETTINGS!$F$2</f>
        <v>KASPI</v>
      </c>
    </row>
    <row r="5662" spans="1:8" x14ac:dyDescent="0.35">
      <c r="A5662" s="2">
        <v>459861263</v>
      </c>
      <c r="B5662" s="3">
        <f>_xlfn.XLOOKUP(A5662,[3]!Table13456[No заказа],[3]!Table13456[Дата
отправки],"",0,1)</f>
        <v>45636</v>
      </c>
      <c r="C5662" s="3"/>
      <c r="D5662" s="3"/>
      <c r="F5662" s="5">
        <f>_xlfn.XLOOKUP(A5662,[3]!Table13456[No заказа],[3]!Table13456[Количество],"",0,1)</f>
        <v>1</v>
      </c>
      <c r="G5662" s="5">
        <f>_xlfn.XLOOKUP(A5662,[3]!Table13456[No заказа],[3]!Table13456[Цена],"",0,1)</f>
        <v>8430</v>
      </c>
      <c r="H5662" s="2" t="str">
        <f>M01_SETTINGS!$F$2</f>
        <v>KASPI</v>
      </c>
    </row>
    <row r="5663" spans="1:8" x14ac:dyDescent="0.35">
      <c r="A5663" s="2">
        <v>459761611</v>
      </c>
      <c r="B5663" s="3">
        <f>_xlfn.XLOOKUP(A5663,[3]!Table13456[No заказа],[3]!Table13456[Дата
отправки],"",0,1)</f>
        <v>45636</v>
      </c>
      <c r="C5663" s="3"/>
      <c r="D5663" s="3"/>
      <c r="F5663" s="5">
        <f>_xlfn.XLOOKUP(A5663,[3]!Table13456[No заказа],[3]!Table13456[Количество],"",0,1)</f>
        <v>1</v>
      </c>
      <c r="G5663" s="5">
        <f>_xlfn.XLOOKUP(A5663,[3]!Table13456[No заказа],[3]!Table13456[Цена],"",0,1)</f>
        <v>8430</v>
      </c>
      <c r="H5663" s="2" t="str">
        <f>M01_SETTINGS!$F$2</f>
        <v>KASPI</v>
      </c>
    </row>
    <row r="5664" spans="1:8" x14ac:dyDescent="0.35">
      <c r="A5664" s="2">
        <v>460073056</v>
      </c>
      <c r="B5664" s="3">
        <f>_xlfn.XLOOKUP(A5664,[3]!Table13456[No заказа],[3]!Table13456[Дата
отправки],"",0,1)</f>
        <v>45636</v>
      </c>
      <c r="C5664" s="3"/>
      <c r="D5664" s="3"/>
      <c r="F5664" s="5">
        <f>_xlfn.XLOOKUP(A5664,[3]!Table13456[No заказа],[3]!Table13456[Количество],"",0,1)</f>
        <v>1</v>
      </c>
      <c r="G5664" s="5">
        <f>_xlfn.XLOOKUP(A5664,[3]!Table13456[No заказа],[3]!Table13456[Цена],"",0,1)</f>
        <v>8430</v>
      </c>
      <c r="H5664" s="2" t="str">
        <f>M01_SETTINGS!$F$2</f>
        <v>KASPI</v>
      </c>
    </row>
    <row r="5665" spans="1:8" x14ac:dyDescent="0.35">
      <c r="A5665" s="2">
        <v>459659573</v>
      </c>
      <c r="B5665" s="3">
        <f>_xlfn.XLOOKUP(A5665,[3]!Table13456[No заказа],[3]!Table13456[Дата
отправки],"",0,1)</f>
        <v>45636</v>
      </c>
      <c r="C5665" s="3"/>
      <c r="D5665" s="3"/>
      <c r="F5665" s="5">
        <f>_xlfn.XLOOKUP(A5665,[3]!Table13456[No заказа],[3]!Table13456[Количество],"",0,1)</f>
        <v>1</v>
      </c>
      <c r="G5665" s="5">
        <f>_xlfn.XLOOKUP(A5665,[3]!Table13456[No заказа],[3]!Table13456[Цена],"",0,1)</f>
        <v>8430</v>
      </c>
      <c r="H5665" s="2" t="str">
        <f>M01_SETTINGS!$F$2</f>
        <v>KASPI</v>
      </c>
    </row>
    <row r="5666" spans="1:8" x14ac:dyDescent="0.35">
      <c r="A5666" s="2">
        <v>459533092</v>
      </c>
      <c r="B5666" s="3">
        <f>_xlfn.XLOOKUP(A5666,[3]!Table13456[No заказа],[3]!Table13456[Дата
отправки],"",0,1)</f>
        <v>45636</v>
      </c>
      <c r="C5666" s="3"/>
      <c r="D5666" s="3"/>
      <c r="F5666" s="5">
        <f>_xlfn.XLOOKUP(A5666,[3]!Table13456[No заказа],[3]!Table13456[Количество],"",0,1)</f>
        <v>1</v>
      </c>
      <c r="G5666" s="5">
        <f>_xlfn.XLOOKUP(A5666,[3]!Table13456[No заказа],[3]!Table13456[Цена],"",0,1)</f>
        <v>8430</v>
      </c>
      <c r="H5666" s="2" t="str">
        <f>M01_SETTINGS!$F$2</f>
        <v>KASPI</v>
      </c>
    </row>
    <row r="5667" spans="1:8" x14ac:dyDescent="0.35">
      <c r="A5667" s="2">
        <v>459764255</v>
      </c>
      <c r="B5667" s="3">
        <f>_xlfn.XLOOKUP(A5667,[3]!Table13456[No заказа],[3]!Table13456[Дата
отправки],"",0,1)</f>
        <v>45636</v>
      </c>
      <c r="C5667" s="3"/>
      <c r="D5667" s="3"/>
      <c r="F5667" s="5">
        <f>_xlfn.XLOOKUP(A5667,[3]!Table13456[No заказа],[3]!Table13456[Количество],"",0,1)</f>
        <v>1</v>
      </c>
      <c r="G5667" s="5">
        <f>_xlfn.XLOOKUP(A5667,[3]!Table13456[No заказа],[3]!Table13456[Цена],"",0,1)</f>
        <v>8430</v>
      </c>
      <c r="H5667" s="2" t="str">
        <f>M01_SETTINGS!$F$2</f>
        <v>KASPI</v>
      </c>
    </row>
    <row r="5668" spans="1:8" x14ac:dyDescent="0.35">
      <c r="A5668" s="2">
        <v>459543618</v>
      </c>
      <c r="B5668" s="3">
        <f>_xlfn.XLOOKUP(A5668,[3]!Table13456[No заказа],[3]!Table13456[Дата
отправки],"",0,1)</f>
        <v>45636</v>
      </c>
      <c r="C5668" s="3"/>
      <c r="D5668" s="3"/>
      <c r="F5668" s="5">
        <f>_xlfn.XLOOKUP(A5668,[3]!Table13456[No заказа],[3]!Table13456[Количество],"",0,1)</f>
        <v>1</v>
      </c>
      <c r="G5668" s="5">
        <f>_xlfn.XLOOKUP(A5668,[3]!Table13456[No заказа],[3]!Table13456[Цена],"",0,1)</f>
        <v>8430</v>
      </c>
      <c r="H5668" s="2" t="str">
        <f>M01_SETTINGS!$F$2</f>
        <v>KASPI</v>
      </c>
    </row>
    <row r="5669" spans="1:8" x14ac:dyDescent="0.35">
      <c r="A5669" s="2">
        <v>459940763</v>
      </c>
      <c r="B5669" s="3">
        <f>_xlfn.XLOOKUP(A5669,[3]!Table13456[No заказа],[3]!Table13456[Дата
отправки],"",0,1)</f>
        <v>45636</v>
      </c>
      <c r="C5669" s="3"/>
      <c r="D5669" s="3"/>
      <c r="F5669" s="5">
        <f>_xlfn.XLOOKUP(A5669,[3]!Table13456[No заказа],[3]!Table13456[Количество],"",0,1)</f>
        <v>1</v>
      </c>
      <c r="G5669" s="5">
        <f>_xlfn.XLOOKUP(A5669,[3]!Table13456[No заказа],[3]!Table13456[Цена],"",0,1)</f>
        <v>8430</v>
      </c>
      <c r="H5669" s="2" t="str">
        <f>M01_SETTINGS!$F$2</f>
        <v>KASPI</v>
      </c>
    </row>
    <row r="5670" spans="1:8" x14ac:dyDescent="0.35">
      <c r="A5670" s="2">
        <v>459560087</v>
      </c>
      <c r="B5670" s="3">
        <f>_xlfn.XLOOKUP(A5670,[3]!Table13456[No заказа],[3]!Table13456[Дата
отправки],"",0,1)</f>
        <v>45636</v>
      </c>
      <c r="C5670" s="3"/>
      <c r="D5670" s="3"/>
      <c r="F5670" s="5">
        <f>_xlfn.XLOOKUP(A5670,[3]!Table13456[No заказа],[3]!Table13456[Количество],"",0,1)</f>
        <v>1</v>
      </c>
      <c r="G5670" s="5">
        <f>_xlfn.XLOOKUP(A5670,[3]!Table13456[No заказа],[3]!Table13456[Цена],"",0,1)</f>
        <v>8430</v>
      </c>
      <c r="H5670" s="2" t="str">
        <f>M01_SETTINGS!$F$2</f>
        <v>KASPI</v>
      </c>
    </row>
    <row r="5671" spans="1:8" x14ac:dyDescent="0.35">
      <c r="A5671" s="2">
        <v>459844632</v>
      </c>
      <c r="B5671" s="3">
        <f>_xlfn.XLOOKUP(A5671,[3]!Table13456[No заказа],[3]!Table13456[Дата
отправки],"",0,1)</f>
        <v>45636</v>
      </c>
      <c r="C5671" s="3"/>
      <c r="D5671" s="3"/>
      <c r="F5671" s="5">
        <f>_xlfn.XLOOKUP(A5671,[3]!Table13456[No заказа],[3]!Table13456[Количество],"",0,1)</f>
        <v>1</v>
      </c>
      <c r="G5671" s="5">
        <f>_xlfn.XLOOKUP(A5671,[3]!Table13456[No заказа],[3]!Table13456[Цена],"",0,1)</f>
        <v>8980</v>
      </c>
      <c r="H5671" s="2" t="str">
        <f>M01_SETTINGS!$F$2</f>
        <v>KASPI</v>
      </c>
    </row>
    <row r="5672" spans="1:8" x14ac:dyDescent="0.35">
      <c r="A5672" s="2">
        <v>459789494</v>
      </c>
      <c r="B5672" s="3">
        <f>_xlfn.XLOOKUP(A5672,[3]!Table13456[No заказа],[3]!Table13456[Дата
отправки],"",0,1)</f>
        <v>45636</v>
      </c>
      <c r="C5672" s="3"/>
      <c r="D5672" s="3"/>
      <c r="F5672" s="5">
        <f>_xlfn.XLOOKUP(A5672,[3]!Table13456[No заказа],[3]!Table13456[Количество],"",0,1)</f>
        <v>1</v>
      </c>
      <c r="G5672" s="5">
        <f>_xlfn.XLOOKUP(A5672,[3]!Table13456[No заказа],[3]!Table13456[Цена],"",0,1)</f>
        <v>8980</v>
      </c>
      <c r="H5672" s="2" t="str">
        <f>M01_SETTINGS!$F$2</f>
        <v>KASPI</v>
      </c>
    </row>
    <row r="5673" spans="1:8" x14ac:dyDescent="0.35">
      <c r="A5673" s="2">
        <v>459842266</v>
      </c>
      <c r="B5673" s="3">
        <f>_xlfn.XLOOKUP(A5673,[3]!Table13456[No заказа],[3]!Table13456[Дата
отправки],"",0,1)</f>
        <v>45636</v>
      </c>
      <c r="C5673" s="3"/>
      <c r="D5673" s="3"/>
      <c r="F5673" s="5">
        <f>_xlfn.XLOOKUP(A5673,[3]!Table13456[No заказа],[3]!Table13456[Количество],"",0,1)</f>
        <v>1</v>
      </c>
      <c r="G5673" s="5">
        <f>_xlfn.XLOOKUP(A5673,[3]!Table13456[No заказа],[3]!Table13456[Цена],"",0,1)</f>
        <v>8430</v>
      </c>
      <c r="H5673" s="2" t="str">
        <f>M01_SETTINGS!$F$2</f>
        <v>KASPI</v>
      </c>
    </row>
    <row r="5674" spans="1:8" x14ac:dyDescent="0.35">
      <c r="A5674" s="2">
        <v>459757481</v>
      </c>
      <c r="B5674" s="3">
        <f>_xlfn.XLOOKUP(A5674,[3]!Table13456[No заказа],[3]!Table13456[Дата
отправки],"",0,1)</f>
        <v>45636</v>
      </c>
      <c r="C5674" s="3"/>
      <c r="D5674" s="3"/>
      <c r="F5674" s="5">
        <f>_xlfn.XLOOKUP(A5674,[3]!Table13456[No заказа],[3]!Table13456[Количество],"",0,1)</f>
        <v>1</v>
      </c>
      <c r="G5674" s="5">
        <f>_xlfn.XLOOKUP(A5674,[3]!Table13456[No заказа],[3]!Table13456[Цена],"",0,1)</f>
        <v>8430</v>
      </c>
      <c r="H5674" s="2" t="str">
        <f>M01_SETTINGS!$F$2</f>
        <v>KASPI</v>
      </c>
    </row>
    <row r="5675" spans="1:8" x14ac:dyDescent="0.35">
      <c r="A5675" s="2">
        <v>459681121</v>
      </c>
      <c r="B5675" s="3">
        <f>_xlfn.XLOOKUP(A5675,[3]!Table13456[No заказа],[3]!Table13456[Дата
отправки],"",0,1)</f>
        <v>45636</v>
      </c>
      <c r="C5675" s="3"/>
      <c r="D5675" s="3"/>
      <c r="F5675" s="5">
        <f>_xlfn.XLOOKUP(A5675,[3]!Table13456[No заказа],[3]!Table13456[Количество],"",0,1)</f>
        <v>1</v>
      </c>
      <c r="G5675" s="5">
        <f>_xlfn.XLOOKUP(A5675,[3]!Table13456[No заказа],[3]!Table13456[Цена],"",0,1)</f>
        <v>8430</v>
      </c>
      <c r="H5675" s="2" t="str">
        <f>M01_SETTINGS!$F$2</f>
        <v>KASPI</v>
      </c>
    </row>
    <row r="5676" spans="1:8" x14ac:dyDescent="0.35">
      <c r="A5676" s="2">
        <v>459918239</v>
      </c>
      <c r="B5676" s="3">
        <f>_xlfn.XLOOKUP(A5676,[3]!Table13456[No заказа],[3]!Table13456[Дата
отправки],"",0,1)</f>
        <v>45636</v>
      </c>
      <c r="C5676" s="3"/>
      <c r="D5676" s="3"/>
      <c r="F5676" s="5">
        <f>_xlfn.XLOOKUP(A5676,[3]!Table13456[No заказа],[3]!Table13456[Количество],"",0,1)</f>
        <v>1</v>
      </c>
      <c r="G5676" s="5">
        <f>_xlfn.XLOOKUP(A5676,[3]!Table13456[No заказа],[3]!Table13456[Цена],"",0,1)</f>
        <v>8999</v>
      </c>
      <c r="H5676" s="2" t="str">
        <f>M01_SETTINGS!$F$2</f>
        <v>KASPI</v>
      </c>
    </row>
    <row r="5677" spans="1:8" x14ac:dyDescent="0.35">
      <c r="A5677" s="2" t="str">
        <v>459529128-2</v>
      </c>
      <c r="B5677" s="3">
        <f>_xlfn.XLOOKUP(A5677,[3]!Table13456[No заказа],[3]!Table13456[Дата
отправки],"",0,1)</f>
        <v>45636</v>
      </c>
      <c r="C5677" s="3"/>
      <c r="D5677" s="3"/>
      <c r="F5677" s="5">
        <f>_xlfn.XLOOKUP(A5677,[3]!Table13456[No заказа],[3]!Table13456[Количество],"",0,1)</f>
        <v>1</v>
      </c>
      <c r="G5677" s="5">
        <f>_xlfn.XLOOKUP(A5677,[3]!Table13456[No заказа],[3]!Table13456[Цена],"",0,1)</f>
        <v>8712.5</v>
      </c>
      <c r="H5677" s="2" t="str">
        <f>M01_SETTINGS!$F$2</f>
        <v>KASPI</v>
      </c>
    </row>
    <row r="5678" spans="1:8" x14ac:dyDescent="0.35">
      <c r="A5678" s="2">
        <v>459700086</v>
      </c>
      <c r="B5678" s="3">
        <f>_xlfn.XLOOKUP(A5678,[3]!Table13456[No заказа],[3]!Table13456[Дата
отправки],"",0,1)</f>
        <v>45636</v>
      </c>
      <c r="C5678" s="3"/>
      <c r="D5678" s="3"/>
      <c r="F5678" s="5">
        <f>_xlfn.XLOOKUP(A5678,[3]!Table13456[No заказа],[3]!Table13456[Количество],"",0,1)</f>
        <v>1</v>
      </c>
      <c r="G5678" s="5">
        <f>_xlfn.XLOOKUP(A5678,[3]!Table13456[No заказа],[3]!Table13456[Цена],"",0,1)</f>
        <v>8980</v>
      </c>
      <c r="H5678" s="2" t="str">
        <f>M01_SETTINGS!$F$2</f>
        <v>KASPI</v>
      </c>
    </row>
    <row r="5679" spans="1:8" x14ac:dyDescent="0.35">
      <c r="A5679" s="2">
        <v>459794161</v>
      </c>
      <c r="B5679" s="3">
        <f>_xlfn.XLOOKUP(A5679,[3]!Table13456[No заказа],[3]!Table13456[Дата
отправки],"",0,1)</f>
        <v>45636</v>
      </c>
      <c r="C5679" s="3"/>
      <c r="D5679" s="3"/>
      <c r="F5679" s="5">
        <f>_xlfn.XLOOKUP(A5679,[3]!Table13456[No заказа],[3]!Table13456[Количество],"",0,1)</f>
        <v>1</v>
      </c>
      <c r="G5679" s="5">
        <f>_xlfn.XLOOKUP(A5679,[3]!Table13456[No заказа],[3]!Table13456[Цена],"",0,1)</f>
        <v>9000</v>
      </c>
      <c r="H5679" s="2" t="str">
        <f>M01_SETTINGS!$F$2</f>
        <v>KASPI</v>
      </c>
    </row>
    <row r="5680" spans="1:8" x14ac:dyDescent="0.35">
      <c r="A5680" s="2">
        <v>459552958</v>
      </c>
      <c r="B5680" s="3">
        <f>_xlfn.XLOOKUP(A5680,[3]!Table13456[No заказа],[3]!Table13456[Дата
отправки],"",0,1)</f>
        <v>45636</v>
      </c>
      <c r="C5680" s="3"/>
      <c r="D5680" s="3"/>
      <c r="F5680" s="5">
        <f>_xlfn.XLOOKUP(A5680,[3]!Table13456[No заказа],[3]!Table13456[Количество],"",0,1)</f>
        <v>1</v>
      </c>
      <c r="G5680" s="5">
        <f>_xlfn.XLOOKUP(A5680,[3]!Table13456[No заказа],[3]!Table13456[Цена],"",0,1)</f>
        <v>8984</v>
      </c>
      <c r="H5680" s="2" t="str">
        <f>M01_SETTINGS!$F$2</f>
        <v>KASPI</v>
      </c>
    </row>
    <row r="5681" spans="1:8" x14ac:dyDescent="0.35">
      <c r="A5681" s="2">
        <v>459750463</v>
      </c>
      <c r="B5681" s="3">
        <f>_xlfn.XLOOKUP(A5681,[3]!Table13456[No заказа],[3]!Table13456[Дата
отправки],"",0,1)</f>
        <v>45636</v>
      </c>
      <c r="C5681" s="3"/>
      <c r="D5681" s="3"/>
      <c r="F5681" s="5">
        <f>_xlfn.XLOOKUP(A5681,[3]!Table13456[No заказа],[3]!Table13456[Количество],"",0,1)</f>
        <v>1</v>
      </c>
      <c r="G5681" s="5">
        <f>_xlfn.XLOOKUP(A5681,[3]!Table13456[No заказа],[3]!Table13456[Цена],"",0,1)</f>
        <v>8990</v>
      </c>
      <c r="H5681" s="2" t="str">
        <f>M01_SETTINGS!$F$2</f>
        <v>KASPI</v>
      </c>
    </row>
    <row r="5682" spans="1:8" x14ac:dyDescent="0.35">
      <c r="A5682" s="2">
        <v>459695622</v>
      </c>
      <c r="B5682" s="3">
        <f>_xlfn.XLOOKUP(A5682,[3]!Table13456[No заказа],[3]!Table13456[Дата
отправки],"",0,1)</f>
        <v>45636</v>
      </c>
      <c r="C5682" s="3"/>
      <c r="D5682" s="3"/>
      <c r="F5682" s="5">
        <f>_xlfn.XLOOKUP(A5682,[3]!Table13456[No заказа],[3]!Table13456[Количество],"",0,1)</f>
        <v>1</v>
      </c>
      <c r="G5682" s="5">
        <f>_xlfn.XLOOKUP(A5682,[3]!Table13456[No заказа],[3]!Table13456[Цена],"",0,1)</f>
        <v>8989</v>
      </c>
      <c r="H5682" s="2" t="str">
        <f>M01_SETTINGS!$F$2</f>
        <v>KASPI</v>
      </c>
    </row>
    <row r="5683" spans="1:8" x14ac:dyDescent="0.35">
      <c r="A5683" s="2">
        <v>459879525</v>
      </c>
      <c r="B5683" s="3">
        <f>_xlfn.XLOOKUP(A5683,[3]!Table13456[No заказа],[3]!Table13456[Дата
отправки],"",0,1)</f>
        <v>45636</v>
      </c>
      <c r="C5683" s="3"/>
      <c r="D5683" s="3"/>
      <c r="F5683" s="5">
        <f>_xlfn.XLOOKUP(A5683,[3]!Table13456[No заказа],[3]!Table13456[Количество],"",0,1)</f>
        <v>1</v>
      </c>
      <c r="G5683" s="5">
        <f>_xlfn.XLOOKUP(A5683,[3]!Table13456[No заказа],[3]!Table13456[Цена],"",0,1)</f>
        <v>8982</v>
      </c>
      <c r="H5683" s="2" t="str">
        <f>M01_SETTINGS!$F$2</f>
        <v>KASPI</v>
      </c>
    </row>
    <row r="5684" spans="1:8" x14ac:dyDescent="0.35">
      <c r="A5684" s="2">
        <v>459777468</v>
      </c>
      <c r="B5684" s="3">
        <f>_xlfn.XLOOKUP(A5684,[3]!Table13456[No заказа],[3]!Table13456[Дата
отправки],"",0,1)</f>
        <v>45636</v>
      </c>
      <c r="C5684" s="3"/>
      <c r="D5684" s="3"/>
      <c r="F5684" s="5">
        <f>_xlfn.XLOOKUP(A5684,[3]!Table13456[No заказа],[3]!Table13456[Количество],"",0,1)</f>
        <v>1</v>
      </c>
      <c r="G5684" s="5">
        <f>_xlfn.XLOOKUP(A5684,[3]!Table13456[No заказа],[3]!Table13456[Цена],"",0,1)</f>
        <v>8430</v>
      </c>
      <c r="H5684" s="2" t="str">
        <f>M01_SETTINGS!$F$2</f>
        <v>KASPI</v>
      </c>
    </row>
    <row r="5685" spans="1:8" x14ac:dyDescent="0.35">
      <c r="A5685" s="2">
        <v>459847037</v>
      </c>
      <c r="B5685" s="3">
        <f>_xlfn.XLOOKUP(A5685,[3]!Table13456[No заказа],[3]!Table13456[Дата
отправки],"",0,1)</f>
        <v>45636</v>
      </c>
      <c r="C5685" s="3"/>
      <c r="D5685" s="3"/>
      <c r="F5685" s="5">
        <f>_xlfn.XLOOKUP(A5685,[3]!Table13456[No заказа],[3]!Table13456[Количество],"",0,1)</f>
        <v>1</v>
      </c>
      <c r="G5685" s="5">
        <f>_xlfn.XLOOKUP(A5685,[3]!Table13456[No заказа],[3]!Table13456[Цена],"",0,1)</f>
        <v>8990</v>
      </c>
      <c r="H5685" s="2" t="str">
        <f>M01_SETTINGS!$F$2</f>
        <v>KASPI</v>
      </c>
    </row>
    <row r="5686" spans="1:8" x14ac:dyDescent="0.35">
      <c r="A5686" s="2">
        <v>460051174</v>
      </c>
      <c r="B5686" s="3">
        <f>_xlfn.XLOOKUP(A5686,[3]!Table13456[No заказа],[3]!Table13456[Дата
отправки],"",0,1)</f>
        <v>45636</v>
      </c>
      <c r="C5686" s="3"/>
      <c r="D5686" s="3"/>
      <c r="F5686" s="5">
        <f>_xlfn.XLOOKUP(A5686,[3]!Table13456[No заказа],[3]!Table13456[Количество],"",0,1)</f>
        <v>1</v>
      </c>
      <c r="G5686" s="5">
        <f>_xlfn.XLOOKUP(A5686,[3]!Table13456[No заказа],[3]!Table13456[Цена],"",0,1)</f>
        <v>8430</v>
      </c>
      <c r="H5686" s="2" t="str">
        <f>M01_SETTINGS!$F$2</f>
        <v>KASPI</v>
      </c>
    </row>
    <row r="5687" spans="1:8" x14ac:dyDescent="0.35">
      <c r="A5687" s="2">
        <v>459781221</v>
      </c>
      <c r="B5687" s="3">
        <f>_xlfn.XLOOKUP(A5687,[3]!Table13456[No заказа],[3]!Table13456[Дата
отправки],"",0,1)</f>
        <v>45636</v>
      </c>
      <c r="C5687" s="3"/>
      <c r="D5687" s="3"/>
      <c r="F5687" s="5">
        <f>_xlfn.XLOOKUP(A5687,[3]!Table13456[No заказа],[3]!Table13456[Количество],"",0,1)</f>
        <v>1</v>
      </c>
      <c r="G5687" s="5">
        <f>_xlfn.XLOOKUP(A5687,[3]!Table13456[No заказа],[3]!Table13456[Цена],"",0,1)</f>
        <v>8430</v>
      </c>
      <c r="H5687" s="2" t="str">
        <f>M01_SETTINGS!$F$2</f>
        <v>KASPI</v>
      </c>
    </row>
    <row r="5688" spans="1:8" x14ac:dyDescent="0.35">
      <c r="A5688" s="2">
        <v>460052802</v>
      </c>
      <c r="B5688" s="3">
        <f>_xlfn.XLOOKUP(A5688,[3]!Table13456[No заказа],[3]!Table13456[Дата
отправки],"",0,1)</f>
        <v>45636</v>
      </c>
      <c r="C5688" s="3"/>
      <c r="D5688" s="3"/>
      <c r="F5688" s="5">
        <f>_xlfn.XLOOKUP(A5688,[3]!Table13456[No заказа],[3]!Table13456[Количество],"",0,1)</f>
        <v>1</v>
      </c>
      <c r="G5688" s="5">
        <f>_xlfn.XLOOKUP(A5688,[3]!Table13456[No заказа],[3]!Table13456[Цена],"",0,1)</f>
        <v>7490</v>
      </c>
      <c r="H5688" s="2" t="str">
        <f>M01_SETTINGS!$F$2</f>
        <v>KASPI</v>
      </c>
    </row>
    <row r="5689" spans="1:8" x14ac:dyDescent="0.35">
      <c r="A5689" s="2" t="str">
        <v>Samovivoz</v>
      </c>
      <c r="B5689" s="3">
        <f>_xlfn.XLOOKUP(A5689,[3]!Table13456[No заказа],[3]!Table13456[Дата
отправки],"",0,1)</f>
        <v>45636</v>
      </c>
      <c r="C5689" s="3"/>
      <c r="D5689" s="3"/>
      <c r="F5689" s="5">
        <f>_xlfn.XLOOKUP(A5689,[3]!Table13456[No заказа],[3]!Table13456[Количество],"",0,1)</f>
        <v>1</v>
      </c>
      <c r="G5689" s="5">
        <f>_xlfn.XLOOKUP(A5689,[3]!Table13456[No заказа],[3]!Table13456[Цена],"",0,1)</f>
        <v>8430</v>
      </c>
      <c r="H5689" s="2" t="str">
        <f>M01_SETTINGS!$F$2</f>
        <v>KASPI</v>
      </c>
    </row>
    <row r="5690" spans="1:8" x14ac:dyDescent="0.35">
      <c r="A5690" s="2">
        <v>460099246</v>
      </c>
      <c r="B5690" s="3">
        <f>_xlfn.XLOOKUP(A5690,[3]!Table13456[No заказа],[3]!Table13456[Дата
отправки],"",0,1)</f>
        <v>45636</v>
      </c>
      <c r="C5690" s="3"/>
      <c r="D5690" s="3"/>
      <c r="F5690" s="5">
        <f>_xlfn.XLOOKUP(A5690,[3]!Table13456[No заказа],[3]!Table13456[Количество],"",0,1)</f>
        <v>1</v>
      </c>
      <c r="G5690" s="5">
        <f>_xlfn.XLOOKUP(A5690,[3]!Table13456[No заказа],[3]!Table13456[Цена],"",0,1)</f>
        <v>8430</v>
      </c>
      <c r="H5690" s="2" t="str">
        <f>M01_SETTINGS!$F$2</f>
        <v>KASPI</v>
      </c>
    </row>
    <row r="5691" spans="1:8" x14ac:dyDescent="0.35">
      <c r="A5691" s="2">
        <v>459579498</v>
      </c>
      <c r="B5691" s="3">
        <f>_xlfn.XLOOKUP(A5691,[3]!Table13456[No заказа],[3]!Table13456[Дата
отправки],"",0,1)</f>
        <v>45636</v>
      </c>
      <c r="C5691" s="3"/>
      <c r="D5691" s="3"/>
      <c r="F5691" s="5">
        <f>_xlfn.XLOOKUP(A5691,[3]!Table13456[No заказа],[3]!Table13456[Количество],"",0,1)</f>
        <v>1</v>
      </c>
      <c r="G5691" s="5">
        <f>_xlfn.XLOOKUP(A5691,[3]!Table13456[No заказа],[3]!Table13456[Цена],"",0,1)</f>
        <v>8430</v>
      </c>
      <c r="H5691" s="2" t="str">
        <f>M01_SETTINGS!$F$2</f>
        <v>KASPI</v>
      </c>
    </row>
    <row r="5692" spans="1:8" x14ac:dyDescent="0.35">
      <c r="A5692" s="2">
        <v>459761728</v>
      </c>
      <c r="B5692" s="3">
        <f>_xlfn.XLOOKUP(A5692,[3]!Table13456[No заказа],[3]!Table13456[Дата
отправки],"",0,1)</f>
        <v>45636</v>
      </c>
      <c r="C5692" s="3"/>
      <c r="D5692" s="3"/>
      <c r="F5692" s="5">
        <f>_xlfn.XLOOKUP(A5692,[3]!Table13456[No заказа],[3]!Table13456[Количество],"",0,1)</f>
        <v>1</v>
      </c>
      <c r="G5692" s="5">
        <f>_xlfn.XLOOKUP(A5692,[3]!Table13456[No заказа],[3]!Table13456[Цена],"",0,1)</f>
        <v>8430</v>
      </c>
      <c r="H5692" s="2" t="str">
        <f>M01_SETTINGS!$F$2</f>
        <v>KASPI</v>
      </c>
    </row>
    <row r="5693" spans="1:8" x14ac:dyDescent="0.35">
      <c r="A5693" s="2">
        <v>459920569</v>
      </c>
      <c r="B5693" s="3">
        <f>_xlfn.XLOOKUP(A5693,[3]!Table13456[No заказа],[3]!Table13456[Дата
отправки],"",0,1)</f>
        <v>45636</v>
      </c>
      <c r="C5693" s="3"/>
      <c r="D5693" s="3"/>
      <c r="F5693" s="5">
        <f>_xlfn.XLOOKUP(A5693,[3]!Table13456[No заказа],[3]!Table13456[Количество],"",0,1)</f>
        <v>1</v>
      </c>
      <c r="G5693" s="5">
        <f>_xlfn.XLOOKUP(A5693,[3]!Table13456[No заказа],[3]!Table13456[Цена],"",0,1)</f>
        <v>9498</v>
      </c>
      <c r="H5693" s="2" t="str">
        <f>M01_SETTINGS!$F$2</f>
        <v>KASPI</v>
      </c>
    </row>
    <row r="5694" spans="1:8" x14ac:dyDescent="0.35">
      <c r="A5694" s="2">
        <v>459980588</v>
      </c>
      <c r="B5694" s="3">
        <f>_xlfn.XLOOKUP(A5694,[3]!Table13456[No заказа],[3]!Table13456[Дата
отправки],"",0,1)</f>
        <v>45636</v>
      </c>
      <c r="C5694" s="3"/>
      <c r="D5694" s="3"/>
      <c r="F5694" s="5">
        <f>_xlfn.XLOOKUP(A5694,[3]!Table13456[No заказа],[3]!Table13456[Количество],"",0,1)</f>
        <v>1</v>
      </c>
      <c r="G5694" s="5">
        <f>_xlfn.XLOOKUP(A5694,[3]!Table13456[No заказа],[3]!Table13456[Цена],"",0,1)</f>
        <v>7489</v>
      </c>
      <c r="H5694" s="2" t="str">
        <f>M01_SETTINGS!$F$2</f>
        <v>KASPI</v>
      </c>
    </row>
    <row r="5695" spans="1:8" x14ac:dyDescent="0.35">
      <c r="A5695" s="2">
        <v>459686246</v>
      </c>
      <c r="B5695" s="3">
        <f>_xlfn.XLOOKUP(A5695,[3]!Table13456[No заказа],[3]!Table13456[Дата
отправки],"",0,1)</f>
        <v>45636</v>
      </c>
      <c r="C5695" s="3"/>
      <c r="D5695" s="3"/>
      <c r="F5695" s="5">
        <f>_xlfn.XLOOKUP(A5695,[3]!Table13456[No заказа],[3]!Table13456[Количество],"",0,1)</f>
        <v>1</v>
      </c>
      <c r="G5695" s="5">
        <f>_xlfn.XLOOKUP(A5695,[3]!Table13456[No заказа],[3]!Table13456[Цена],"",0,1)</f>
        <v>9086</v>
      </c>
      <c r="H5695" s="2" t="str">
        <f>M01_SETTINGS!$F$2</f>
        <v>KASPI</v>
      </c>
    </row>
    <row r="5696" spans="1:8" x14ac:dyDescent="0.35">
      <c r="A5696" s="2">
        <v>459901029</v>
      </c>
      <c r="B5696" s="3">
        <f>_xlfn.XLOOKUP(A5696,[3]!Table13456[No заказа],[3]!Table13456[Дата
отправки],"",0,1)</f>
        <v>45636</v>
      </c>
      <c r="C5696" s="3"/>
      <c r="D5696" s="3"/>
      <c r="F5696" s="5">
        <f>_xlfn.XLOOKUP(A5696,[3]!Table13456[No заказа],[3]!Table13456[Количество],"",0,1)</f>
        <v>1</v>
      </c>
      <c r="G5696" s="5">
        <f>_xlfn.XLOOKUP(A5696,[3]!Table13456[No заказа],[3]!Table13456[Цена],"",0,1)</f>
        <v>9499</v>
      </c>
      <c r="H5696" s="2" t="str">
        <f>M01_SETTINGS!$F$2</f>
        <v>KASPI</v>
      </c>
    </row>
    <row r="5697" spans="1:8" x14ac:dyDescent="0.35">
      <c r="A5697" s="2">
        <v>460003170</v>
      </c>
      <c r="B5697" s="3">
        <f>_xlfn.XLOOKUP(A5697,[3]!Table13456[No заказа],[3]!Table13456[Дата
отправки],"",0,1)</f>
        <v>45636</v>
      </c>
      <c r="C5697" s="3"/>
      <c r="D5697" s="3"/>
      <c r="F5697" s="5">
        <f>_xlfn.XLOOKUP(A5697,[3]!Table13456[No заказа],[3]!Table13456[Количество],"",0,1)</f>
        <v>1</v>
      </c>
      <c r="G5697" s="5">
        <f>_xlfn.XLOOKUP(A5697,[3]!Table13456[No заказа],[3]!Table13456[Цена],"",0,1)</f>
        <v>8981</v>
      </c>
      <c r="H5697" s="2" t="str">
        <f>M01_SETTINGS!$F$2</f>
        <v>KASPI</v>
      </c>
    </row>
    <row r="5698" spans="1:8" x14ac:dyDescent="0.35">
      <c r="A5698" s="2">
        <v>459820397</v>
      </c>
      <c r="B5698" s="3">
        <f>_xlfn.XLOOKUP(A5698,[3]!Table13456[No заказа],[3]!Table13456[Дата
отправки],"",0,1)</f>
        <v>45636</v>
      </c>
      <c r="C5698" s="3"/>
      <c r="D5698" s="3"/>
      <c r="F5698" s="5">
        <f>_xlfn.XLOOKUP(A5698,[3]!Table13456[No заказа],[3]!Table13456[Количество],"",0,1)</f>
        <v>1</v>
      </c>
      <c r="G5698" s="5">
        <f>_xlfn.XLOOKUP(A5698,[3]!Table13456[No заказа],[3]!Table13456[Цена],"",0,1)</f>
        <v>8953</v>
      </c>
      <c r="H5698" s="2" t="str">
        <f>M01_SETTINGS!$F$2</f>
        <v>KASPI</v>
      </c>
    </row>
    <row r="5699" spans="1:8" x14ac:dyDescent="0.35">
      <c r="A5699" s="2" t="str">
        <v>459439593-2</v>
      </c>
      <c r="B5699" s="3">
        <f>_xlfn.XLOOKUP(A5699,[3]!Table13456[No заказа],[3]!Table13456[Дата
отправки],"",0,1)</f>
        <v>45635</v>
      </c>
      <c r="C5699" s="3"/>
      <c r="D5699" s="3"/>
      <c r="F5699" s="5">
        <f>_xlfn.XLOOKUP(A5699,[3]!Table13456[No заказа],[3]!Table13456[Количество],"",0,1)</f>
        <v>1</v>
      </c>
      <c r="G5699" s="5">
        <f>_xlfn.XLOOKUP(A5699,[3]!Table13456[No заказа],[3]!Table13456[Цена],"",0,1)</f>
        <v>7960</v>
      </c>
      <c r="H5699" s="2" t="str">
        <f>M01_SETTINGS!$F$2</f>
        <v>KASPI</v>
      </c>
    </row>
    <row r="5700" spans="1:8" x14ac:dyDescent="0.35">
      <c r="A5700" s="2">
        <v>458975080</v>
      </c>
      <c r="B5700" s="3">
        <f>_xlfn.XLOOKUP(A5700,[3]!Table13456[No заказа],[3]!Table13456[Дата
отправки],"",0,1)</f>
        <v>45635</v>
      </c>
      <c r="C5700" s="3"/>
      <c r="D5700" s="3"/>
      <c r="F5700" s="5">
        <f>_xlfn.XLOOKUP(A5700,[3]!Table13456[No заказа],[3]!Table13456[Количество],"",0,1)</f>
        <v>1</v>
      </c>
      <c r="G5700" s="5">
        <f>_xlfn.XLOOKUP(A5700,[3]!Table13456[No заказа],[3]!Table13456[Цена],"",0,1)</f>
        <v>8430</v>
      </c>
      <c r="H5700" s="2" t="str">
        <f>M01_SETTINGS!$F$2</f>
        <v>KASPI</v>
      </c>
    </row>
    <row r="5701" spans="1:8" x14ac:dyDescent="0.35">
      <c r="A5701" s="2">
        <v>459201439</v>
      </c>
      <c r="B5701" s="3">
        <f>_xlfn.XLOOKUP(A5701,[3]!Table13456[No заказа],[3]!Table13456[Дата
отправки],"",0,1)</f>
        <v>45635</v>
      </c>
      <c r="C5701" s="3"/>
      <c r="D5701" s="3"/>
      <c r="F5701" s="5">
        <f>_xlfn.XLOOKUP(A5701,[3]!Table13456[No заказа],[3]!Table13456[Количество],"",0,1)</f>
        <v>1</v>
      </c>
      <c r="G5701" s="5">
        <f>_xlfn.XLOOKUP(A5701,[3]!Table13456[No заказа],[3]!Table13456[Цена],"",0,1)</f>
        <v>8430</v>
      </c>
      <c r="H5701" s="2" t="str">
        <f>M01_SETTINGS!$F$2</f>
        <v>KASPI</v>
      </c>
    </row>
    <row r="5702" spans="1:8" x14ac:dyDescent="0.35">
      <c r="A5702" s="2">
        <v>459201902</v>
      </c>
      <c r="B5702" s="3">
        <f>_xlfn.XLOOKUP(A5702,[3]!Table13456[No заказа],[3]!Table13456[Дата
отправки],"",0,1)</f>
        <v>45635</v>
      </c>
      <c r="C5702" s="3"/>
      <c r="D5702" s="3"/>
      <c r="F5702" s="5">
        <f>_xlfn.XLOOKUP(A5702,[3]!Table13456[No заказа],[3]!Table13456[Количество],"",0,1)</f>
        <v>1</v>
      </c>
      <c r="G5702" s="5">
        <f>_xlfn.XLOOKUP(A5702,[3]!Table13456[No заказа],[3]!Table13456[Цена],"",0,1)</f>
        <v>8430</v>
      </c>
      <c r="H5702" s="2" t="str">
        <f>M01_SETTINGS!$F$2</f>
        <v>KASPI</v>
      </c>
    </row>
    <row r="5703" spans="1:8" x14ac:dyDescent="0.35">
      <c r="A5703" s="2">
        <v>458908584</v>
      </c>
      <c r="B5703" s="3">
        <f>_xlfn.XLOOKUP(A5703,[3]!Table13456[No заказа],[3]!Table13456[Дата
отправки],"",0,1)</f>
        <v>45635</v>
      </c>
      <c r="C5703" s="3"/>
      <c r="D5703" s="3"/>
      <c r="F5703" s="5">
        <f>_xlfn.XLOOKUP(A5703,[3]!Table13456[No заказа],[3]!Table13456[Количество],"",0,1)</f>
        <v>1</v>
      </c>
      <c r="G5703" s="5">
        <f>_xlfn.XLOOKUP(A5703,[3]!Table13456[No заказа],[3]!Table13456[Цена],"",0,1)</f>
        <v>8693</v>
      </c>
      <c r="H5703" s="2" t="str">
        <f>M01_SETTINGS!$F$2</f>
        <v>KASPI</v>
      </c>
    </row>
    <row r="5704" spans="1:8" x14ac:dyDescent="0.35">
      <c r="A5704" s="2">
        <v>458982027</v>
      </c>
      <c r="B5704" s="3">
        <f>_xlfn.XLOOKUP(A5704,[3]!Table13456[No заказа],[3]!Table13456[Дата
отправки],"",0,1)</f>
        <v>45635</v>
      </c>
      <c r="C5704" s="3"/>
      <c r="D5704" s="3"/>
      <c r="F5704" s="5">
        <f>_xlfn.XLOOKUP(A5704,[3]!Table13456[No заказа],[3]!Table13456[Количество],"",0,1)</f>
        <v>1</v>
      </c>
      <c r="G5704" s="5">
        <f>_xlfn.XLOOKUP(A5704,[3]!Table13456[No заказа],[3]!Table13456[Цена],"",0,1)</f>
        <v>7990</v>
      </c>
      <c r="H5704" s="2" t="str">
        <f>M01_SETTINGS!$F$2</f>
        <v>KASPI</v>
      </c>
    </row>
    <row r="5705" spans="1:8" x14ac:dyDescent="0.35">
      <c r="A5705" s="2">
        <v>459070058</v>
      </c>
      <c r="B5705" s="3">
        <f>_xlfn.XLOOKUP(A5705,[3]!Table13456[No заказа],[3]!Table13456[Дата
отправки],"",0,1)</f>
        <v>45635</v>
      </c>
      <c r="C5705" s="3"/>
      <c r="D5705" s="3"/>
      <c r="F5705" s="5">
        <f>_xlfn.XLOOKUP(A5705,[3]!Table13456[No заказа],[3]!Table13456[Количество],"",0,1)</f>
        <v>1</v>
      </c>
      <c r="G5705" s="5">
        <f>_xlfn.XLOOKUP(A5705,[3]!Table13456[No заказа],[3]!Table13456[Цена],"",0,1)</f>
        <v>8430</v>
      </c>
      <c r="H5705" s="2" t="str">
        <f>M01_SETTINGS!$F$2</f>
        <v>KASPI</v>
      </c>
    </row>
    <row r="5706" spans="1:8" x14ac:dyDescent="0.35">
      <c r="A5706" s="2">
        <v>459265087</v>
      </c>
      <c r="B5706" s="3">
        <f>_xlfn.XLOOKUP(A5706,[3]!Table13456[No заказа],[3]!Table13456[Дата
отправки],"",0,1)</f>
        <v>45635</v>
      </c>
      <c r="C5706" s="3"/>
      <c r="D5706" s="3"/>
      <c r="F5706" s="5">
        <f>_xlfn.XLOOKUP(A5706,[3]!Table13456[No заказа],[3]!Table13456[Количество],"",0,1)</f>
        <v>1</v>
      </c>
      <c r="G5706" s="5">
        <f>_xlfn.XLOOKUP(A5706,[3]!Table13456[No заказа],[3]!Table13456[Цена],"",0,1)</f>
        <v>8430</v>
      </c>
      <c r="H5706" s="2" t="str">
        <f>M01_SETTINGS!$F$2</f>
        <v>KASPI</v>
      </c>
    </row>
    <row r="5707" spans="1:8" x14ac:dyDescent="0.35">
      <c r="A5707" s="2">
        <v>458943931</v>
      </c>
      <c r="B5707" s="3">
        <f>_xlfn.XLOOKUP(A5707,[3]!Table13456[No заказа],[3]!Table13456[Дата
отправки],"",0,1)</f>
        <v>45635</v>
      </c>
      <c r="C5707" s="3"/>
      <c r="D5707" s="3"/>
      <c r="F5707" s="5">
        <f>_xlfn.XLOOKUP(A5707,[3]!Table13456[No заказа],[3]!Table13456[Количество],"",0,1)</f>
        <v>1</v>
      </c>
      <c r="G5707" s="5">
        <f>_xlfn.XLOOKUP(A5707,[3]!Table13456[No заказа],[3]!Table13456[Цена],"",0,1)</f>
        <v>8956</v>
      </c>
      <c r="H5707" s="2" t="str">
        <f>M01_SETTINGS!$F$2</f>
        <v>KASPI</v>
      </c>
    </row>
    <row r="5708" spans="1:8" x14ac:dyDescent="0.35">
      <c r="A5708" s="2">
        <v>459297402</v>
      </c>
      <c r="B5708" s="3">
        <f>_xlfn.XLOOKUP(A5708,[3]!Table13456[No заказа],[3]!Table13456[Дата
отправки],"",0,1)</f>
        <v>45635</v>
      </c>
      <c r="C5708" s="3"/>
      <c r="D5708" s="3"/>
      <c r="F5708" s="5">
        <f>_xlfn.XLOOKUP(A5708,[3]!Table13456[No заказа],[3]!Table13456[Количество],"",0,1)</f>
        <v>1</v>
      </c>
      <c r="G5708" s="5">
        <f>_xlfn.XLOOKUP(A5708,[3]!Table13456[No заказа],[3]!Table13456[Цена],"",0,1)</f>
        <v>8430</v>
      </c>
      <c r="H5708" s="2" t="str">
        <f>M01_SETTINGS!$F$2</f>
        <v>KASPI</v>
      </c>
    </row>
    <row r="5709" spans="1:8" x14ac:dyDescent="0.35">
      <c r="A5709" s="2" t="str">
        <v>459439593-1</v>
      </c>
      <c r="B5709" s="3">
        <f>_xlfn.XLOOKUP(A5709,[3]!Table13456[No заказа],[3]!Table13456[Дата
отправки],"",0,1)</f>
        <v>45635</v>
      </c>
      <c r="C5709" s="3"/>
      <c r="D5709" s="3"/>
      <c r="F5709" s="5">
        <f>_xlfn.XLOOKUP(A5709,[3]!Table13456[No заказа],[3]!Table13456[Количество],"",0,1)</f>
        <v>1</v>
      </c>
      <c r="G5709" s="5">
        <f>_xlfn.XLOOKUP(A5709,[3]!Table13456[No заказа],[3]!Table13456[Цена],"",0,1)</f>
        <v>7960</v>
      </c>
      <c r="H5709" s="2" t="str">
        <f>M01_SETTINGS!$F$2</f>
        <v>KASPI</v>
      </c>
    </row>
    <row r="5710" spans="1:8" x14ac:dyDescent="0.35">
      <c r="A5710" s="2">
        <v>459130335</v>
      </c>
      <c r="B5710" s="3">
        <f>_xlfn.XLOOKUP(A5710,[3]!Table13456[No заказа],[3]!Table13456[Дата
отправки],"",0,1)</f>
        <v>45635</v>
      </c>
      <c r="C5710" s="3"/>
      <c r="D5710" s="3"/>
      <c r="F5710" s="5">
        <f>_xlfn.XLOOKUP(A5710,[3]!Table13456[No заказа],[3]!Table13456[Количество],"",0,1)</f>
        <v>1</v>
      </c>
      <c r="G5710" s="5">
        <f>_xlfn.XLOOKUP(A5710,[3]!Table13456[No заказа],[3]!Table13456[Цена],"",0,1)</f>
        <v>8430</v>
      </c>
      <c r="H5710" s="2" t="str">
        <f>M01_SETTINGS!$F$2</f>
        <v>KASPI</v>
      </c>
    </row>
    <row r="5711" spans="1:8" x14ac:dyDescent="0.35">
      <c r="A5711" s="2">
        <v>459368253</v>
      </c>
      <c r="B5711" s="3">
        <f>_xlfn.XLOOKUP(A5711,[3]!Table13456[No заказа],[3]!Table13456[Дата
отправки],"",0,1)</f>
        <v>45635</v>
      </c>
      <c r="C5711" s="3"/>
      <c r="D5711" s="3"/>
      <c r="F5711" s="5">
        <f>_xlfn.XLOOKUP(A5711,[3]!Table13456[No заказа],[3]!Table13456[Количество],"",0,1)</f>
        <v>1</v>
      </c>
      <c r="G5711" s="5">
        <f>_xlfn.XLOOKUP(A5711,[3]!Table13456[No заказа],[3]!Table13456[Цена],"",0,1)</f>
        <v>8430</v>
      </c>
      <c r="H5711" s="2" t="str">
        <f>M01_SETTINGS!$F$2</f>
        <v>KASPI</v>
      </c>
    </row>
    <row r="5712" spans="1:8" x14ac:dyDescent="0.35">
      <c r="A5712" s="2">
        <v>458789499</v>
      </c>
      <c r="B5712" s="3">
        <f>_xlfn.XLOOKUP(A5712,[3]!Table13456[No заказа],[3]!Table13456[Дата
отправки],"",0,1)</f>
        <v>45635</v>
      </c>
      <c r="C5712" s="3"/>
      <c r="D5712" s="3"/>
      <c r="F5712" s="5">
        <f>_xlfn.XLOOKUP(A5712,[3]!Table13456[No заказа],[3]!Table13456[Количество],"",0,1)</f>
        <v>1</v>
      </c>
      <c r="G5712" s="5">
        <f>_xlfn.XLOOKUP(A5712,[3]!Table13456[No заказа],[3]!Table13456[Цена],"",0,1)</f>
        <v>8986</v>
      </c>
      <c r="H5712" s="2" t="str">
        <f>M01_SETTINGS!$F$2</f>
        <v>KASPI</v>
      </c>
    </row>
    <row r="5713" spans="1:8" x14ac:dyDescent="0.35">
      <c r="A5713" s="2">
        <v>458870776</v>
      </c>
      <c r="B5713" s="3">
        <f>_xlfn.XLOOKUP(A5713,[3]!Table13456[No заказа],[3]!Table13456[Дата
отправки],"",0,1)</f>
        <v>45635</v>
      </c>
      <c r="C5713" s="3"/>
      <c r="D5713" s="3"/>
      <c r="F5713" s="5">
        <f>_xlfn.XLOOKUP(A5713,[3]!Table13456[No заказа],[3]!Table13456[Количество],"",0,1)</f>
        <v>1</v>
      </c>
      <c r="G5713" s="5">
        <f>_xlfn.XLOOKUP(A5713,[3]!Table13456[No заказа],[3]!Table13456[Цена],"",0,1)</f>
        <v>8985</v>
      </c>
      <c r="H5713" s="2" t="str">
        <f>M01_SETTINGS!$F$2</f>
        <v>KASPI</v>
      </c>
    </row>
    <row r="5714" spans="1:8" x14ac:dyDescent="0.35">
      <c r="A5714" s="2">
        <v>459174856</v>
      </c>
      <c r="B5714" s="3">
        <f>_xlfn.XLOOKUP(A5714,[3]!Table13456[No заказа],[3]!Table13456[Дата
отправки],"",0,1)</f>
        <v>45635</v>
      </c>
      <c r="C5714" s="3"/>
      <c r="D5714" s="3"/>
      <c r="F5714" s="5">
        <f>_xlfn.XLOOKUP(A5714,[3]!Table13456[No заказа],[3]!Table13456[Количество],"",0,1)</f>
        <v>1</v>
      </c>
      <c r="G5714" s="5">
        <f>_xlfn.XLOOKUP(A5714,[3]!Table13456[No заказа],[3]!Table13456[Цена],"",0,1)</f>
        <v>8696</v>
      </c>
      <c r="H5714" s="2" t="str">
        <f>M01_SETTINGS!$F$2</f>
        <v>KASPI</v>
      </c>
    </row>
    <row r="5715" spans="1:8" x14ac:dyDescent="0.35">
      <c r="A5715" s="2">
        <v>458968673</v>
      </c>
      <c r="B5715" s="3">
        <f>_xlfn.XLOOKUP(A5715,[3]!Table13456[No заказа],[3]!Table13456[Дата
отправки],"",0,1)</f>
        <v>45635</v>
      </c>
      <c r="C5715" s="3"/>
      <c r="D5715" s="3"/>
      <c r="F5715" s="5">
        <f>_xlfn.XLOOKUP(A5715,[3]!Table13456[No заказа],[3]!Table13456[Количество],"",0,1)</f>
        <v>1</v>
      </c>
      <c r="G5715" s="5">
        <f>_xlfn.XLOOKUP(A5715,[3]!Table13456[No заказа],[3]!Table13456[Цена],"",0,1)</f>
        <v>8985</v>
      </c>
      <c r="H5715" s="2" t="str">
        <f>M01_SETTINGS!$F$2</f>
        <v>KASPI</v>
      </c>
    </row>
    <row r="5716" spans="1:8" x14ac:dyDescent="0.35">
      <c r="A5716" s="2">
        <v>459300699</v>
      </c>
      <c r="B5716" s="3">
        <f>_xlfn.XLOOKUP(A5716,[3]!Table13456[No заказа],[3]!Table13456[Дата
отправки],"",0,1)</f>
        <v>45635</v>
      </c>
      <c r="C5716" s="3"/>
      <c r="D5716" s="3"/>
      <c r="F5716" s="5">
        <f>_xlfn.XLOOKUP(A5716,[3]!Table13456[No заказа],[3]!Table13456[Количество],"",0,1)</f>
        <v>1</v>
      </c>
      <c r="G5716" s="5">
        <f>_xlfn.XLOOKUP(A5716,[3]!Table13456[No заказа],[3]!Table13456[Цена],"",0,1)</f>
        <v>9000</v>
      </c>
      <c r="H5716" s="2" t="str">
        <f>M01_SETTINGS!$F$2</f>
        <v>KASPI</v>
      </c>
    </row>
    <row r="5717" spans="1:8" x14ac:dyDescent="0.35">
      <c r="A5717" s="2">
        <v>459144545</v>
      </c>
      <c r="B5717" s="3">
        <f>_xlfn.XLOOKUP(A5717,[3]!Table13456[No заказа],[3]!Table13456[Дата
отправки],"",0,1)</f>
        <v>45635</v>
      </c>
      <c r="C5717" s="3"/>
      <c r="D5717" s="3"/>
      <c r="F5717" s="5">
        <f>_xlfn.XLOOKUP(A5717,[3]!Table13456[No заказа],[3]!Table13456[Количество],"",0,1)</f>
        <v>1</v>
      </c>
      <c r="G5717" s="5">
        <f>_xlfn.XLOOKUP(A5717,[3]!Table13456[No заказа],[3]!Table13456[Цена],"",0,1)</f>
        <v>8696</v>
      </c>
      <c r="H5717" s="2" t="str">
        <f>M01_SETTINGS!$F$2</f>
        <v>KASPI</v>
      </c>
    </row>
    <row r="5718" spans="1:8" x14ac:dyDescent="0.35">
      <c r="A5718" s="2">
        <v>459326024</v>
      </c>
      <c r="B5718" s="3">
        <f>_xlfn.XLOOKUP(A5718,[3]!Table13456[No заказа],[3]!Table13456[Дата
отправки],"",0,1)</f>
        <v>45635</v>
      </c>
      <c r="C5718" s="3"/>
      <c r="D5718" s="3"/>
      <c r="F5718" s="5">
        <f>_xlfn.XLOOKUP(A5718,[3]!Table13456[No заказа],[3]!Table13456[Количество],"",0,1)</f>
        <v>1</v>
      </c>
      <c r="G5718" s="5">
        <f>_xlfn.XLOOKUP(A5718,[3]!Table13456[No заказа],[3]!Table13456[Цена],"",0,1)</f>
        <v>8430</v>
      </c>
      <c r="H5718" s="2" t="str">
        <f>M01_SETTINGS!$F$2</f>
        <v>KASPI</v>
      </c>
    </row>
    <row r="5719" spans="1:8" x14ac:dyDescent="0.35">
      <c r="A5719" s="2">
        <v>458855022</v>
      </c>
      <c r="B5719" s="3">
        <f>_xlfn.XLOOKUP(A5719,[3]!Table13456[No заказа],[3]!Table13456[Дата
отправки],"",0,1)</f>
        <v>45635</v>
      </c>
      <c r="C5719" s="3"/>
      <c r="D5719" s="3"/>
      <c r="F5719" s="5">
        <f>_xlfn.XLOOKUP(A5719,[3]!Table13456[No заказа],[3]!Table13456[Количество],"",0,1)</f>
        <v>1</v>
      </c>
      <c r="G5719" s="5">
        <f>_xlfn.XLOOKUP(A5719,[3]!Table13456[No заказа],[3]!Table13456[Цена],"",0,1)</f>
        <v>8999</v>
      </c>
      <c r="H5719" s="2" t="str">
        <f>M01_SETTINGS!$F$2</f>
        <v>KASPI</v>
      </c>
    </row>
    <row r="5720" spans="1:8" x14ac:dyDescent="0.35">
      <c r="A5720" s="2">
        <v>459054788</v>
      </c>
      <c r="B5720" s="3">
        <f>_xlfn.XLOOKUP(A5720,[3]!Table13456[No заказа],[3]!Table13456[Дата
отправки],"",0,1)</f>
        <v>45635</v>
      </c>
      <c r="C5720" s="3"/>
      <c r="D5720" s="3"/>
      <c r="F5720" s="5">
        <f>_xlfn.XLOOKUP(A5720,[3]!Table13456[No заказа],[3]!Table13456[Количество],"",0,1)</f>
        <v>1</v>
      </c>
      <c r="G5720" s="5">
        <f>_xlfn.XLOOKUP(A5720,[3]!Table13456[No заказа],[3]!Table13456[Цена],"",0,1)</f>
        <v>8430</v>
      </c>
      <c r="H5720" s="2" t="str">
        <f>M01_SETTINGS!$F$2</f>
        <v>KASPI</v>
      </c>
    </row>
    <row r="5721" spans="1:8" x14ac:dyDescent="0.35">
      <c r="A5721" s="2">
        <v>459344356</v>
      </c>
      <c r="B5721" s="3">
        <f>_xlfn.XLOOKUP(A5721,[3]!Table13456[No заказа],[3]!Table13456[Дата
отправки],"",0,1)</f>
        <v>45635</v>
      </c>
      <c r="C5721" s="3"/>
      <c r="D5721" s="3"/>
      <c r="F5721" s="5">
        <f>_xlfn.XLOOKUP(A5721,[3]!Table13456[No заказа],[3]!Table13456[Количество],"",0,1)</f>
        <v>1</v>
      </c>
      <c r="G5721" s="5">
        <f>_xlfn.XLOOKUP(A5721,[3]!Table13456[No заказа],[3]!Table13456[Цена],"",0,1)</f>
        <v>8430</v>
      </c>
      <c r="H5721" s="2" t="str">
        <f>M01_SETTINGS!$F$2</f>
        <v>KASPI</v>
      </c>
    </row>
    <row r="5722" spans="1:8" x14ac:dyDescent="0.35">
      <c r="A5722" s="2">
        <v>458974107</v>
      </c>
      <c r="B5722" s="3">
        <f>_xlfn.XLOOKUP(A5722,[3]!Table13456[No заказа],[3]!Table13456[Дата
отправки],"",0,1)</f>
        <v>45635</v>
      </c>
      <c r="C5722" s="3"/>
      <c r="D5722" s="3"/>
      <c r="F5722" s="5">
        <f>_xlfn.XLOOKUP(A5722,[3]!Table13456[No заказа],[3]!Table13456[Количество],"",0,1)</f>
        <v>1</v>
      </c>
      <c r="G5722" s="5">
        <f>_xlfn.XLOOKUP(A5722,[3]!Table13456[No заказа],[3]!Table13456[Цена],"",0,1)</f>
        <v>8430</v>
      </c>
      <c r="H5722" s="2" t="str">
        <f>M01_SETTINGS!$F$2</f>
        <v>KASPI</v>
      </c>
    </row>
    <row r="5723" spans="1:8" x14ac:dyDescent="0.35">
      <c r="A5723" s="2">
        <v>459090950</v>
      </c>
      <c r="B5723" s="3">
        <f>_xlfn.XLOOKUP(A5723,[3]!Table13456[No заказа],[3]!Table13456[Дата
отправки],"",0,1)</f>
        <v>45635</v>
      </c>
      <c r="C5723" s="3"/>
      <c r="D5723" s="3"/>
      <c r="F5723" s="5">
        <f>_xlfn.XLOOKUP(A5723,[3]!Table13456[No заказа],[3]!Table13456[Количество],"",0,1)</f>
        <v>1</v>
      </c>
      <c r="G5723" s="5">
        <f>_xlfn.XLOOKUP(A5723,[3]!Table13456[No заказа],[3]!Table13456[Цена],"",0,1)</f>
        <v>8691</v>
      </c>
      <c r="H5723" s="2" t="str">
        <f>M01_SETTINGS!$F$2</f>
        <v>KASPI</v>
      </c>
    </row>
    <row r="5724" spans="1:8" x14ac:dyDescent="0.35">
      <c r="A5724" s="2">
        <v>459063179</v>
      </c>
      <c r="B5724" s="3">
        <f>_xlfn.XLOOKUP(A5724,[3]!Table13456[No заказа],[3]!Table13456[Дата
отправки],"",0,1)</f>
        <v>45635</v>
      </c>
      <c r="C5724" s="3"/>
      <c r="D5724" s="3"/>
      <c r="F5724" s="5">
        <f>_xlfn.XLOOKUP(A5724,[3]!Table13456[No заказа],[3]!Table13456[Количество],"",0,1)</f>
        <v>1</v>
      </c>
      <c r="G5724" s="5">
        <f>_xlfn.XLOOKUP(A5724,[3]!Table13456[No заказа],[3]!Table13456[Цена],"",0,1)</f>
        <v>8430</v>
      </c>
      <c r="H5724" s="2" t="str">
        <f>M01_SETTINGS!$F$2</f>
        <v>KASPI</v>
      </c>
    </row>
    <row r="5725" spans="1:8" x14ac:dyDescent="0.35">
      <c r="A5725" s="2">
        <v>459371832</v>
      </c>
      <c r="B5725" s="3">
        <f>_xlfn.XLOOKUP(A5725,[3]!Table13456[No заказа],[3]!Table13456[Дата
отправки],"",0,1)</f>
        <v>45635</v>
      </c>
      <c r="C5725" s="3"/>
      <c r="D5725" s="3"/>
      <c r="F5725" s="5">
        <f>_xlfn.XLOOKUP(A5725,[3]!Table13456[No заказа],[3]!Table13456[Количество],"",0,1)</f>
        <v>1</v>
      </c>
      <c r="G5725" s="5">
        <f>_xlfn.XLOOKUP(A5725,[3]!Table13456[No заказа],[3]!Table13456[Цена],"",0,1)</f>
        <v>8989</v>
      </c>
      <c r="H5725" s="2" t="str">
        <f>M01_SETTINGS!$F$2</f>
        <v>KASPI</v>
      </c>
    </row>
    <row r="5726" spans="1:8" x14ac:dyDescent="0.35">
      <c r="A5726" s="2">
        <v>459122586</v>
      </c>
      <c r="B5726" s="3">
        <f>_xlfn.XLOOKUP(A5726,[3]!Table13456[No заказа],[3]!Table13456[Дата
отправки],"",0,1)</f>
        <v>45635</v>
      </c>
      <c r="C5726" s="3"/>
      <c r="D5726" s="3"/>
      <c r="F5726" s="5">
        <f>_xlfn.XLOOKUP(A5726,[3]!Table13456[No заказа],[3]!Table13456[Количество],"",0,1)</f>
        <v>1</v>
      </c>
      <c r="G5726" s="5">
        <f>_xlfn.XLOOKUP(A5726,[3]!Table13456[No заказа],[3]!Table13456[Цена],"",0,1)</f>
        <v>8990</v>
      </c>
      <c r="H5726" s="2" t="str">
        <f>M01_SETTINGS!$F$2</f>
        <v>KASPI</v>
      </c>
    </row>
    <row r="5727" spans="1:8" x14ac:dyDescent="0.35">
      <c r="A5727" s="2">
        <v>458810606</v>
      </c>
      <c r="B5727" s="3">
        <f>_xlfn.XLOOKUP(A5727,[3]!Table13456[No заказа],[3]!Table13456[Дата
отправки],"",0,1)</f>
        <v>45635</v>
      </c>
      <c r="C5727" s="3"/>
      <c r="D5727" s="3"/>
      <c r="F5727" s="5">
        <f>_xlfn.XLOOKUP(A5727,[3]!Table13456[No заказа],[3]!Table13456[Количество],"",0,1)</f>
        <v>1</v>
      </c>
      <c r="G5727" s="5">
        <f>_xlfn.XLOOKUP(A5727,[3]!Table13456[No заказа],[3]!Table13456[Цена],"",0,1)</f>
        <v>8430</v>
      </c>
      <c r="H5727" s="2" t="str">
        <f>M01_SETTINGS!$F$2</f>
        <v>KASPI</v>
      </c>
    </row>
    <row r="5728" spans="1:8" x14ac:dyDescent="0.35">
      <c r="A5728" s="2">
        <v>459046384</v>
      </c>
      <c r="B5728" s="3">
        <f>_xlfn.XLOOKUP(A5728,[3]!Table13456[No заказа],[3]!Table13456[Дата
отправки],"",0,1)</f>
        <v>45635</v>
      </c>
      <c r="C5728" s="3"/>
      <c r="D5728" s="3"/>
      <c r="F5728" s="5">
        <f>_xlfn.XLOOKUP(A5728,[3]!Table13456[No заказа],[3]!Table13456[Количество],"",0,1)</f>
        <v>1</v>
      </c>
      <c r="G5728" s="5">
        <f>_xlfn.XLOOKUP(A5728,[3]!Table13456[No заказа],[3]!Table13456[Цена],"",0,1)</f>
        <v>8430</v>
      </c>
      <c r="H5728" s="2" t="str">
        <f>M01_SETTINGS!$F$2</f>
        <v>KASPI</v>
      </c>
    </row>
    <row r="5729" spans="1:8" x14ac:dyDescent="0.35">
      <c r="A5729" s="2">
        <v>459192335</v>
      </c>
      <c r="B5729" s="3">
        <f>_xlfn.XLOOKUP(A5729,[3]!Table13456[No заказа],[3]!Table13456[Дата
отправки],"",0,1)</f>
        <v>45635</v>
      </c>
      <c r="C5729" s="3"/>
      <c r="D5729" s="3"/>
      <c r="F5729" s="5">
        <f>_xlfn.XLOOKUP(A5729,[3]!Table13456[No заказа],[3]!Table13456[Количество],"",0,1)</f>
        <v>1</v>
      </c>
      <c r="G5729" s="5">
        <f>_xlfn.XLOOKUP(A5729,[3]!Table13456[No заказа],[3]!Table13456[Цена],"",0,1)</f>
        <v>8990</v>
      </c>
      <c r="H5729" s="2" t="str">
        <f>M01_SETTINGS!$F$2</f>
        <v>KASPI</v>
      </c>
    </row>
    <row r="5730" spans="1:8" x14ac:dyDescent="0.35">
      <c r="A5730" s="2">
        <v>458878779</v>
      </c>
      <c r="B5730" s="3">
        <f>_xlfn.XLOOKUP(A5730,[3]!Table13456[No заказа],[3]!Table13456[Дата
отправки],"",0,1)</f>
        <v>45635</v>
      </c>
      <c r="C5730" s="3"/>
      <c r="D5730" s="3"/>
      <c r="F5730" s="5">
        <f>_xlfn.XLOOKUP(A5730,[3]!Table13456[No заказа],[3]!Table13456[Количество],"",0,1)</f>
        <v>1</v>
      </c>
      <c r="G5730" s="5">
        <f>_xlfn.XLOOKUP(A5730,[3]!Table13456[No заказа],[3]!Table13456[Цена],"",0,1)</f>
        <v>9868</v>
      </c>
      <c r="H5730" s="2" t="str">
        <f>M01_SETTINGS!$F$2</f>
        <v>KASPI</v>
      </c>
    </row>
    <row r="5731" spans="1:8" x14ac:dyDescent="0.35">
      <c r="A5731" s="2">
        <v>458976761</v>
      </c>
      <c r="B5731" s="3">
        <f>_xlfn.XLOOKUP(A5731,[3]!Table13456[No заказа],[3]!Table13456[Дата
отправки],"",0,1)</f>
        <v>45635</v>
      </c>
      <c r="C5731" s="3"/>
      <c r="D5731" s="3"/>
      <c r="F5731" s="5">
        <f>_xlfn.XLOOKUP(A5731,[3]!Table13456[No заказа],[3]!Table13456[Количество],"",0,1)</f>
        <v>1</v>
      </c>
      <c r="G5731" s="5">
        <f>_xlfn.XLOOKUP(A5731,[3]!Table13456[No заказа],[3]!Table13456[Цена],"",0,1)</f>
        <v>8430</v>
      </c>
      <c r="H5731" s="2" t="str">
        <f>M01_SETTINGS!$F$2</f>
        <v>KASPI</v>
      </c>
    </row>
    <row r="5732" spans="1:8" x14ac:dyDescent="0.35">
      <c r="A5732" s="2">
        <v>458991875</v>
      </c>
      <c r="B5732" s="3">
        <f>_xlfn.XLOOKUP(A5732,[3]!Table13456[No заказа],[3]!Table13456[Дата
отправки],"",0,1)</f>
        <v>45635</v>
      </c>
      <c r="C5732" s="3"/>
      <c r="D5732" s="3"/>
      <c r="F5732" s="5">
        <f>_xlfn.XLOOKUP(A5732,[3]!Table13456[No заказа],[3]!Table13456[Количество],"",0,1)</f>
        <v>1</v>
      </c>
      <c r="G5732" s="5">
        <f>_xlfn.XLOOKUP(A5732,[3]!Table13456[No заказа],[3]!Table13456[Цена],"",0,1)</f>
        <v>8430</v>
      </c>
      <c r="H5732" s="2" t="str">
        <f>M01_SETTINGS!$F$2</f>
        <v>KASPI</v>
      </c>
    </row>
    <row r="5733" spans="1:8" x14ac:dyDescent="0.35">
      <c r="A5733" s="2">
        <v>458969205</v>
      </c>
      <c r="B5733" s="3">
        <f>_xlfn.XLOOKUP(A5733,[3]!Table13456[No заказа],[3]!Table13456[Дата
отправки],"",0,1)</f>
        <v>45635</v>
      </c>
      <c r="C5733" s="3"/>
      <c r="D5733" s="3"/>
      <c r="F5733" s="5">
        <f>_xlfn.XLOOKUP(A5733,[3]!Table13456[No заказа],[3]!Table13456[Количество],"",0,1)</f>
        <v>1</v>
      </c>
      <c r="G5733" s="5">
        <f>_xlfn.XLOOKUP(A5733,[3]!Table13456[No заказа],[3]!Table13456[Цена],"",0,1)</f>
        <v>7490</v>
      </c>
      <c r="H5733" s="2" t="str">
        <f>M01_SETTINGS!$F$2</f>
        <v>KASPI</v>
      </c>
    </row>
    <row r="5734" spans="1:8" x14ac:dyDescent="0.35">
      <c r="A5734" s="2">
        <v>459166838</v>
      </c>
      <c r="B5734" s="3">
        <f>_xlfn.XLOOKUP(A5734,[3]!Table13456[No заказа],[3]!Table13456[Дата
отправки],"",0,1)</f>
        <v>45635</v>
      </c>
      <c r="C5734" s="3"/>
      <c r="D5734" s="3"/>
      <c r="F5734" s="5">
        <f>_xlfn.XLOOKUP(A5734,[3]!Table13456[No заказа],[3]!Table13456[Количество],"",0,1)</f>
        <v>1</v>
      </c>
      <c r="G5734" s="5">
        <f>_xlfn.XLOOKUP(A5734,[3]!Table13456[No заказа],[3]!Table13456[Цена],"",0,1)</f>
        <v>7490</v>
      </c>
      <c r="H5734" s="2" t="str">
        <f>M01_SETTINGS!$F$2</f>
        <v>KASPI</v>
      </c>
    </row>
    <row r="5735" spans="1:8" x14ac:dyDescent="0.35">
      <c r="A5735" s="2">
        <v>459264158</v>
      </c>
      <c r="B5735" s="3">
        <f>_xlfn.XLOOKUP(A5735,[3]!Table13456[No заказа],[3]!Table13456[Дата
отправки],"",0,1)</f>
        <v>45635</v>
      </c>
      <c r="C5735" s="3"/>
      <c r="D5735" s="3"/>
      <c r="F5735" s="5">
        <f>_xlfn.XLOOKUP(A5735,[3]!Table13456[No заказа],[3]!Table13456[Количество],"",0,1)</f>
        <v>1</v>
      </c>
      <c r="G5735" s="5">
        <f>_xlfn.XLOOKUP(A5735,[3]!Table13456[No заказа],[3]!Table13456[Цена],"",0,1)</f>
        <v>8430</v>
      </c>
      <c r="H5735" s="2" t="str">
        <f>M01_SETTINGS!$F$2</f>
        <v>KASPI</v>
      </c>
    </row>
    <row r="5736" spans="1:8" x14ac:dyDescent="0.35">
      <c r="A5736" s="2">
        <v>459246019</v>
      </c>
      <c r="B5736" s="3">
        <f>_xlfn.XLOOKUP(A5736,[3]!Table13456[No заказа],[3]!Table13456[Дата
отправки],"",0,1)</f>
        <v>45635</v>
      </c>
      <c r="C5736" s="3"/>
      <c r="D5736" s="3"/>
      <c r="F5736" s="5">
        <f>_xlfn.XLOOKUP(A5736,[3]!Table13456[No заказа],[3]!Table13456[Количество],"",0,1)</f>
        <v>1</v>
      </c>
      <c r="G5736" s="5">
        <f>_xlfn.XLOOKUP(A5736,[3]!Table13456[No заказа],[3]!Table13456[Цена],"",0,1)</f>
        <v>8983</v>
      </c>
      <c r="H5736" s="2" t="str">
        <f>M01_SETTINGS!$F$2</f>
        <v>KASPI</v>
      </c>
    </row>
    <row r="5737" spans="1:8" x14ac:dyDescent="0.35">
      <c r="A5737" s="2">
        <v>458933007</v>
      </c>
      <c r="B5737" s="3">
        <f>_xlfn.XLOOKUP(A5737,[3]!Table13456[No заказа],[3]!Table13456[Дата
отправки],"",0,1)</f>
        <v>45635</v>
      </c>
      <c r="C5737" s="3"/>
      <c r="D5737" s="3"/>
      <c r="F5737" s="5">
        <f>_xlfn.XLOOKUP(A5737,[3]!Table13456[No заказа],[3]!Table13456[Количество],"",0,1)</f>
        <v>1</v>
      </c>
      <c r="G5737" s="5">
        <f>_xlfn.XLOOKUP(A5737,[3]!Table13456[No заказа],[3]!Table13456[Цена],"",0,1)</f>
        <v>8161</v>
      </c>
      <c r="H5737" s="2" t="str">
        <f>M01_SETTINGS!$F$2</f>
        <v>KASPI</v>
      </c>
    </row>
    <row r="5738" spans="1:8" x14ac:dyDescent="0.35">
      <c r="A5738" s="2">
        <v>459181301</v>
      </c>
      <c r="B5738" s="3">
        <f>_xlfn.XLOOKUP(A5738,[3]!Table13456[No заказа],[3]!Table13456[Дата
отправки],"",0,1)</f>
        <v>45635</v>
      </c>
      <c r="C5738" s="3"/>
      <c r="D5738" s="3"/>
      <c r="F5738" s="5">
        <f>_xlfn.XLOOKUP(A5738,[3]!Table13456[No заказа],[3]!Table13456[Количество],"",0,1)</f>
        <v>1</v>
      </c>
      <c r="G5738" s="5">
        <f>_xlfn.XLOOKUP(A5738,[3]!Table13456[No заказа],[3]!Table13456[Цена],"",0,1)</f>
        <v>8989</v>
      </c>
      <c r="H5738" s="2" t="str">
        <f>M01_SETTINGS!$F$2</f>
        <v>KASPI</v>
      </c>
    </row>
    <row r="5739" spans="1:8" x14ac:dyDescent="0.35">
      <c r="A5739" s="2">
        <v>459238494</v>
      </c>
      <c r="B5739" s="3">
        <f>_xlfn.XLOOKUP(A5739,[3]!Table13456[No заказа],[3]!Table13456[Дата
отправки],"",0,1)</f>
        <v>45635</v>
      </c>
      <c r="C5739" s="3"/>
      <c r="D5739" s="3"/>
      <c r="F5739" s="5">
        <f>_xlfn.XLOOKUP(A5739,[3]!Table13456[No заказа],[3]!Table13456[Количество],"",0,1)</f>
        <v>1</v>
      </c>
      <c r="G5739" s="5">
        <f>_xlfn.XLOOKUP(A5739,[3]!Table13456[No заказа],[3]!Table13456[Цена],"",0,1)</f>
        <v>8989</v>
      </c>
      <c r="H5739" s="2" t="str">
        <f>M01_SETTINGS!$F$2</f>
        <v>KASPI</v>
      </c>
    </row>
    <row r="5740" spans="1:8" x14ac:dyDescent="0.35">
      <c r="A5740" s="2">
        <v>459302816</v>
      </c>
      <c r="B5740" s="3">
        <f>_xlfn.XLOOKUP(A5740,[3]!Table13456[No заказа],[3]!Table13456[Дата
отправки],"",0,1)</f>
        <v>45635</v>
      </c>
      <c r="C5740" s="3"/>
      <c r="D5740" s="3"/>
      <c r="F5740" s="5">
        <f>_xlfn.XLOOKUP(A5740,[3]!Table13456[No заказа],[3]!Table13456[Количество],"",0,1)</f>
        <v>1</v>
      </c>
      <c r="G5740" s="5">
        <f>_xlfn.XLOOKUP(A5740,[3]!Table13456[No заказа],[3]!Table13456[Цена],"",0,1)</f>
        <v>7489</v>
      </c>
      <c r="H5740" s="2" t="str">
        <f>M01_SETTINGS!$F$2</f>
        <v>KASPI</v>
      </c>
    </row>
    <row r="5741" spans="1:8" x14ac:dyDescent="0.35">
      <c r="A5741" s="2">
        <v>458900533</v>
      </c>
      <c r="B5741" s="3">
        <f>_xlfn.XLOOKUP(A5741,[3]!Table13456[No заказа],[3]!Table13456[Дата
отправки],"",0,1)</f>
        <v>45635</v>
      </c>
      <c r="C5741" s="3"/>
      <c r="D5741" s="3"/>
      <c r="F5741" s="5">
        <f>_xlfn.XLOOKUP(A5741,[3]!Table13456[No заказа],[3]!Table13456[Количество],"",0,1)</f>
        <v>1</v>
      </c>
      <c r="G5741" s="5">
        <f>_xlfn.XLOOKUP(A5741,[3]!Table13456[No заказа],[3]!Table13456[Цена],"",0,1)</f>
        <v>8697</v>
      </c>
      <c r="H5741" s="2" t="str">
        <f>M01_SETTINGS!$F$2</f>
        <v>KASPI</v>
      </c>
    </row>
    <row r="5742" spans="1:8" x14ac:dyDescent="0.35">
      <c r="A5742" s="2">
        <v>459110428</v>
      </c>
      <c r="B5742" s="3">
        <f>_xlfn.XLOOKUP(A5742,[3]!Table13456[No заказа],[3]!Table13456[Дата
отправки],"",0,1)</f>
        <v>45635</v>
      </c>
      <c r="C5742" s="3"/>
      <c r="D5742" s="3"/>
      <c r="F5742" s="5">
        <f>_xlfn.XLOOKUP(A5742,[3]!Table13456[No заказа],[3]!Table13456[Количество],"",0,1)</f>
        <v>1</v>
      </c>
      <c r="G5742" s="5">
        <f>_xlfn.XLOOKUP(A5742,[3]!Table13456[No заказа],[3]!Table13456[Цена],"",0,1)</f>
        <v>9086</v>
      </c>
      <c r="H5742" s="2" t="str">
        <f>M01_SETTINGS!$F$2</f>
        <v>KASPI</v>
      </c>
    </row>
    <row r="5743" spans="1:8" x14ac:dyDescent="0.35">
      <c r="A5743" s="2">
        <v>458905178</v>
      </c>
      <c r="B5743" s="3">
        <f>_xlfn.XLOOKUP(A5743,[3]!Table13456[No заказа],[3]!Table13456[Дата
отправки],"",0,1)</f>
        <v>45635</v>
      </c>
      <c r="C5743" s="3"/>
      <c r="D5743" s="3"/>
      <c r="F5743" s="5">
        <f>_xlfn.XLOOKUP(A5743,[3]!Table13456[No заказа],[3]!Table13456[Количество],"",0,1)</f>
        <v>1</v>
      </c>
      <c r="G5743" s="5">
        <f>_xlfn.XLOOKUP(A5743,[3]!Table13456[No заказа],[3]!Table13456[Цена],"",0,1)</f>
        <v>9557</v>
      </c>
      <c r="H5743" s="2" t="str">
        <f>M01_SETTINGS!$F$2</f>
        <v>KASPI</v>
      </c>
    </row>
    <row r="5744" spans="1:8" x14ac:dyDescent="0.35">
      <c r="A5744" s="2">
        <v>459119303</v>
      </c>
      <c r="B5744" s="3">
        <f>_xlfn.XLOOKUP(A5744,[3]!Table13456[No заказа],[3]!Table13456[Дата
отправки],"",0,1)</f>
        <v>45635</v>
      </c>
      <c r="C5744" s="3"/>
      <c r="D5744" s="3"/>
      <c r="F5744" s="5">
        <f>_xlfn.XLOOKUP(A5744,[3]!Table13456[No заказа],[3]!Table13456[Количество],"",0,1)</f>
        <v>1</v>
      </c>
      <c r="G5744" s="5">
        <f>_xlfn.XLOOKUP(A5744,[3]!Table13456[No заказа],[3]!Table13456[Цена],"",0,1)</f>
        <v>11999</v>
      </c>
      <c r="H5744" s="2" t="str">
        <f>M01_SETTINGS!$F$2</f>
        <v>KASPI</v>
      </c>
    </row>
    <row r="5745" spans="1:8" x14ac:dyDescent="0.35">
      <c r="A5745" s="2">
        <v>458813572</v>
      </c>
      <c r="B5745" s="3">
        <f>_xlfn.XLOOKUP(A5745,[3]!Table13456[No заказа],[3]!Table13456[Дата
отправки],"",0,1)</f>
        <v>45635</v>
      </c>
      <c r="C5745" s="3"/>
      <c r="D5745" s="3"/>
      <c r="F5745" s="5">
        <f>_xlfn.XLOOKUP(A5745,[3]!Table13456[No заказа],[3]!Table13456[Количество],"",0,1)</f>
        <v>1</v>
      </c>
      <c r="G5745" s="5">
        <f>_xlfn.XLOOKUP(A5745,[3]!Table13456[No заказа],[3]!Table13456[Цена],"",0,1)</f>
        <v>8693</v>
      </c>
      <c r="H5745" s="2" t="str">
        <f>M01_SETTINGS!$F$2</f>
        <v>KASPI</v>
      </c>
    </row>
    <row r="5746" spans="1:8" x14ac:dyDescent="0.35">
      <c r="A5746" s="2">
        <v>458303519</v>
      </c>
      <c r="B5746" s="3">
        <f>_xlfn.XLOOKUP(A5746,[3]!Table13456[No заказа],[3]!Table13456[Дата
отправки],"",0,1)</f>
        <v>45634</v>
      </c>
      <c r="C5746" s="3"/>
      <c r="D5746" s="3"/>
      <c r="F5746" s="5">
        <f>_xlfn.XLOOKUP(A5746,[3]!Table13456[No заказа],[3]!Table13456[Количество],"",0,1)</f>
        <v>1</v>
      </c>
      <c r="G5746" s="5">
        <f>_xlfn.XLOOKUP(A5746,[3]!Table13456[No заказа],[3]!Table13456[Цена],"",0,1)</f>
        <v>7990</v>
      </c>
      <c r="H5746" s="2" t="str">
        <f>M01_SETTINGS!$F$2</f>
        <v>KASPI</v>
      </c>
    </row>
    <row r="5747" spans="1:8" x14ac:dyDescent="0.35">
      <c r="A5747" s="2">
        <v>458504180</v>
      </c>
      <c r="B5747" s="3">
        <f>_xlfn.XLOOKUP(A5747,[3]!Table13456[No заказа],[3]!Table13456[Дата
отправки],"",0,1)</f>
        <v>45634</v>
      </c>
      <c r="C5747" s="3"/>
      <c r="D5747" s="3"/>
      <c r="F5747" s="5">
        <f>_xlfn.XLOOKUP(A5747,[3]!Table13456[No заказа],[3]!Table13456[Количество],"",0,1)</f>
        <v>1</v>
      </c>
      <c r="G5747" s="5">
        <f>_xlfn.XLOOKUP(A5747,[3]!Table13456[No заказа],[3]!Table13456[Цена],"",0,1)</f>
        <v>8430</v>
      </c>
      <c r="H5747" s="2" t="str">
        <f>M01_SETTINGS!$F$2</f>
        <v>KASPI</v>
      </c>
    </row>
    <row r="5748" spans="1:8" x14ac:dyDescent="0.35">
      <c r="A5748" s="2">
        <v>458490930</v>
      </c>
      <c r="B5748" s="3">
        <f>_xlfn.XLOOKUP(A5748,[3]!Table13456[No заказа],[3]!Table13456[Дата
отправки],"",0,1)</f>
        <v>45634</v>
      </c>
      <c r="C5748" s="3"/>
      <c r="D5748" s="3"/>
      <c r="F5748" s="5">
        <f>_xlfn.XLOOKUP(A5748,[3]!Table13456[No заказа],[3]!Table13456[Количество],"",0,1)</f>
        <v>1</v>
      </c>
      <c r="G5748" s="5">
        <f>_xlfn.XLOOKUP(A5748,[3]!Table13456[No заказа],[3]!Table13456[Цена],"",0,1)</f>
        <v>9089</v>
      </c>
      <c r="H5748" s="2" t="str">
        <f>M01_SETTINGS!$F$2</f>
        <v>KASPI</v>
      </c>
    </row>
    <row r="5749" spans="1:8" x14ac:dyDescent="0.35">
      <c r="A5749" s="2">
        <v>458370925</v>
      </c>
      <c r="B5749" s="3">
        <f>_xlfn.XLOOKUP(A5749,[3]!Table13456[No заказа],[3]!Table13456[Дата
отправки],"",0,1)</f>
        <v>45634</v>
      </c>
      <c r="C5749" s="3"/>
      <c r="D5749" s="3"/>
      <c r="F5749" s="5">
        <f>_xlfn.XLOOKUP(A5749,[3]!Table13456[No заказа],[3]!Table13456[Количество],"",0,1)</f>
        <v>1</v>
      </c>
      <c r="G5749" s="5">
        <f>_xlfn.XLOOKUP(A5749,[3]!Table13456[No заказа],[3]!Table13456[Цена],"",0,1)</f>
        <v>8430</v>
      </c>
      <c r="H5749" s="2" t="str">
        <f>M01_SETTINGS!$F$2</f>
        <v>KASPI</v>
      </c>
    </row>
    <row r="5750" spans="1:8" x14ac:dyDescent="0.35">
      <c r="A5750" s="2">
        <v>458448610</v>
      </c>
      <c r="B5750" s="3">
        <f>_xlfn.XLOOKUP(A5750,[3]!Table13456[No заказа],[3]!Table13456[Дата
отправки],"",0,1)</f>
        <v>45634</v>
      </c>
      <c r="C5750" s="3"/>
      <c r="D5750" s="3"/>
      <c r="F5750" s="5">
        <f>_xlfn.XLOOKUP(A5750,[3]!Table13456[No заказа],[3]!Table13456[Количество],"",0,1)</f>
        <v>1</v>
      </c>
      <c r="G5750" s="5">
        <f>_xlfn.XLOOKUP(A5750,[3]!Table13456[No заказа],[3]!Table13456[Цена],"",0,1)</f>
        <v>8557</v>
      </c>
      <c r="H5750" s="2" t="str">
        <f>M01_SETTINGS!$F$2</f>
        <v>KASPI</v>
      </c>
    </row>
    <row r="5751" spans="1:8" x14ac:dyDescent="0.35">
      <c r="A5751" s="2">
        <v>458505337</v>
      </c>
      <c r="B5751" s="3">
        <f>_xlfn.XLOOKUP(A5751,[3]!Table13456[No заказа],[3]!Table13456[Дата
отправки],"",0,1)</f>
        <v>45634</v>
      </c>
      <c r="C5751" s="3"/>
      <c r="D5751" s="3"/>
      <c r="F5751" s="5">
        <f>_xlfn.XLOOKUP(A5751,[3]!Table13456[No заказа],[3]!Table13456[Количество],"",0,1)</f>
        <v>1</v>
      </c>
      <c r="G5751" s="5">
        <f>_xlfn.XLOOKUP(A5751,[3]!Table13456[No заказа],[3]!Table13456[Цена],"",0,1)</f>
        <v>8430</v>
      </c>
      <c r="H5751" s="2" t="str">
        <f>M01_SETTINGS!$F$2</f>
        <v>KASPI</v>
      </c>
    </row>
    <row r="5752" spans="1:8" x14ac:dyDescent="0.35">
      <c r="A5752" s="2">
        <v>458239388</v>
      </c>
      <c r="B5752" s="3">
        <f>_xlfn.XLOOKUP(A5752,[3]!Table13456[No заказа],[3]!Table13456[Дата
отправки],"",0,1)</f>
        <v>45634</v>
      </c>
      <c r="C5752" s="3"/>
      <c r="D5752" s="3"/>
      <c r="F5752" s="5">
        <f>_xlfn.XLOOKUP(A5752,[3]!Table13456[No заказа],[3]!Table13456[Количество],"",0,1)</f>
        <v>1</v>
      </c>
      <c r="G5752" s="5">
        <f>_xlfn.XLOOKUP(A5752,[3]!Table13456[No заказа],[3]!Table13456[Цена],"",0,1)</f>
        <v>9000</v>
      </c>
      <c r="H5752" s="2" t="str">
        <f>M01_SETTINGS!$F$2</f>
        <v>KASPI</v>
      </c>
    </row>
    <row r="5753" spans="1:8" x14ac:dyDescent="0.35">
      <c r="A5753" s="2">
        <v>458610842</v>
      </c>
      <c r="B5753" s="3">
        <f>_xlfn.XLOOKUP(A5753,[3]!Table13456[No заказа],[3]!Table13456[Дата
отправки],"",0,1)</f>
        <v>45634</v>
      </c>
      <c r="C5753" s="3"/>
      <c r="D5753" s="3"/>
      <c r="F5753" s="5">
        <f>_xlfn.XLOOKUP(A5753,[3]!Table13456[No заказа],[3]!Table13456[Количество],"",0,1)</f>
        <v>1</v>
      </c>
      <c r="G5753" s="5">
        <f>_xlfn.XLOOKUP(A5753,[3]!Table13456[No заказа],[3]!Table13456[Цена],"",0,1)</f>
        <v>8999</v>
      </c>
      <c r="H5753" s="2" t="str">
        <f>M01_SETTINGS!$F$2</f>
        <v>KASPI</v>
      </c>
    </row>
    <row r="5754" spans="1:8" x14ac:dyDescent="0.35">
      <c r="A5754" s="2">
        <v>458554672</v>
      </c>
      <c r="B5754" s="3">
        <f>_xlfn.XLOOKUP(A5754,[3]!Table13456[No заказа],[3]!Table13456[Дата
отправки],"",0,1)</f>
        <v>45634</v>
      </c>
      <c r="C5754" s="3"/>
      <c r="D5754" s="3"/>
      <c r="F5754" s="5">
        <f>_xlfn.XLOOKUP(A5754,[3]!Table13456[No заказа],[3]!Table13456[Количество],"",0,1)</f>
        <v>1</v>
      </c>
      <c r="G5754" s="5">
        <f>_xlfn.XLOOKUP(A5754,[3]!Table13456[No заказа],[3]!Table13456[Цена],"",0,1)</f>
        <v>8430</v>
      </c>
      <c r="H5754" s="2" t="str">
        <f>M01_SETTINGS!$F$2</f>
        <v>KASPI</v>
      </c>
    </row>
    <row r="5755" spans="1:8" x14ac:dyDescent="0.35">
      <c r="A5755" s="2">
        <v>458707096</v>
      </c>
      <c r="B5755" s="3">
        <f>_xlfn.XLOOKUP(A5755,[3]!Table13456[No заказа],[3]!Table13456[Дата
отправки],"",0,1)</f>
        <v>45634</v>
      </c>
      <c r="C5755" s="3"/>
      <c r="D5755" s="3"/>
      <c r="F5755" s="5">
        <f>_xlfn.XLOOKUP(A5755,[3]!Table13456[No заказа],[3]!Table13456[Количество],"",0,1)</f>
        <v>1</v>
      </c>
      <c r="G5755" s="5">
        <f>_xlfn.XLOOKUP(A5755,[3]!Table13456[No заказа],[3]!Table13456[Цена],"",0,1)</f>
        <v>8986</v>
      </c>
      <c r="H5755" s="2" t="str">
        <f>M01_SETTINGS!$F$2</f>
        <v>KASPI</v>
      </c>
    </row>
    <row r="5756" spans="1:8" x14ac:dyDescent="0.35">
      <c r="A5756" s="2">
        <v>458218465</v>
      </c>
      <c r="B5756" s="3">
        <f>_xlfn.XLOOKUP(A5756,[3]!Table13456[No заказа],[3]!Table13456[Дата
отправки],"",0,1)</f>
        <v>45634</v>
      </c>
      <c r="C5756" s="3"/>
      <c r="D5756" s="3"/>
      <c r="F5756" s="5">
        <f>_xlfn.XLOOKUP(A5756,[3]!Table13456[No заказа],[3]!Table13456[Количество],"",0,1)</f>
        <v>1</v>
      </c>
      <c r="G5756" s="5">
        <f>_xlfn.XLOOKUP(A5756,[3]!Table13456[No заказа],[3]!Table13456[Цена],"",0,1)</f>
        <v>8989</v>
      </c>
      <c r="H5756" s="2" t="str">
        <f>M01_SETTINGS!$F$2</f>
        <v>KASPI</v>
      </c>
    </row>
    <row r="5757" spans="1:8" x14ac:dyDescent="0.35">
      <c r="A5757" s="2">
        <v>458752318</v>
      </c>
      <c r="B5757" s="3">
        <f>_xlfn.XLOOKUP(A5757,[3]!Table13456[No заказа],[3]!Table13456[Дата
отправки],"",0,1)</f>
        <v>45634</v>
      </c>
      <c r="C5757" s="3"/>
      <c r="D5757" s="3"/>
      <c r="F5757" s="5">
        <f>_xlfn.XLOOKUP(A5757,[3]!Table13456[No заказа],[3]!Table13456[Количество],"",0,1)</f>
        <v>1</v>
      </c>
      <c r="G5757" s="5">
        <f>_xlfn.XLOOKUP(A5757,[3]!Table13456[No заказа],[3]!Table13456[Цена],"",0,1)</f>
        <v>8984</v>
      </c>
      <c r="H5757" s="2" t="str">
        <f>M01_SETTINGS!$F$2</f>
        <v>KASPI</v>
      </c>
    </row>
    <row r="5758" spans="1:8" x14ac:dyDescent="0.35">
      <c r="A5758" s="2">
        <v>458359779</v>
      </c>
      <c r="B5758" s="3">
        <f>_xlfn.XLOOKUP(A5758,[3]!Table13456[No заказа],[3]!Table13456[Дата
отправки],"",0,1)</f>
        <v>45634</v>
      </c>
      <c r="C5758" s="3"/>
      <c r="D5758" s="3"/>
      <c r="F5758" s="5">
        <f>_xlfn.XLOOKUP(A5758,[3]!Table13456[No заказа],[3]!Table13456[Количество],"",0,1)</f>
        <v>1</v>
      </c>
      <c r="G5758" s="5">
        <f>_xlfn.XLOOKUP(A5758,[3]!Table13456[No заказа],[3]!Table13456[Цена],"",0,1)</f>
        <v>8990</v>
      </c>
      <c r="H5758" s="2" t="str">
        <f>M01_SETTINGS!$F$2</f>
        <v>KASPI</v>
      </c>
    </row>
    <row r="5759" spans="1:8" x14ac:dyDescent="0.35">
      <c r="A5759" s="2">
        <v>458220253</v>
      </c>
      <c r="B5759" s="3">
        <f>_xlfn.XLOOKUP(A5759,[3]!Table13456[No заказа],[3]!Table13456[Дата
отправки],"",0,1)</f>
        <v>45634</v>
      </c>
      <c r="C5759" s="3"/>
      <c r="D5759" s="3"/>
      <c r="F5759" s="5">
        <f>_xlfn.XLOOKUP(A5759,[3]!Table13456[No заказа],[3]!Table13456[Количество],"",0,1)</f>
        <v>1</v>
      </c>
      <c r="G5759" s="5">
        <f>_xlfn.XLOOKUP(A5759,[3]!Table13456[No заказа],[3]!Table13456[Цена],"",0,1)</f>
        <v>8984</v>
      </c>
      <c r="H5759" s="2" t="str">
        <f>M01_SETTINGS!$F$2</f>
        <v>KASPI</v>
      </c>
    </row>
    <row r="5760" spans="1:8" x14ac:dyDescent="0.35">
      <c r="A5760" s="2">
        <v>458669994</v>
      </c>
      <c r="B5760" s="3">
        <f>_xlfn.XLOOKUP(A5760,[3]!Table13456[No заказа],[3]!Table13456[Дата
отправки],"",0,1)</f>
        <v>45634</v>
      </c>
      <c r="C5760" s="3"/>
      <c r="D5760" s="3"/>
      <c r="F5760" s="5">
        <f>_xlfn.XLOOKUP(A5760,[3]!Table13456[No заказа],[3]!Table13456[Количество],"",0,1)</f>
        <v>1</v>
      </c>
      <c r="G5760" s="5">
        <f>_xlfn.XLOOKUP(A5760,[3]!Table13456[No заказа],[3]!Table13456[Цена],"",0,1)</f>
        <v>8430</v>
      </c>
      <c r="H5760" s="2" t="str">
        <f>M01_SETTINGS!$F$2</f>
        <v>KASPI</v>
      </c>
    </row>
    <row r="5761" spans="1:8" x14ac:dyDescent="0.35">
      <c r="A5761" s="2">
        <v>458404079</v>
      </c>
      <c r="B5761" s="3">
        <f>_xlfn.XLOOKUP(A5761,[3]!Table13456[No заказа],[3]!Table13456[Дата
отправки],"",0,1)</f>
        <v>45634</v>
      </c>
      <c r="C5761" s="3"/>
      <c r="D5761" s="3"/>
      <c r="F5761" s="5">
        <f>_xlfn.XLOOKUP(A5761,[3]!Table13456[No заказа],[3]!Table13456[Количество],"",0,1)</f>
        <v>1</v>
      </c>
      <c r="G5761" s="5">
        <f>_xlfn.XLOOKUP(A5761,[3]!Table13456[No заказа],[3]!Table13456[Цена],"",0,1)</f>
        <v>9109</v>
      </c>
      <c r="H5761" s="2" t="str">
        <f>M01_SETTINGS!$F$2</f>
        <v>KASPI</v>
      </c>
    </row>
    <row r="5762" spans="1:8" x14ac:dyDescent="0.35">
      <c r="A5762" s="2">
        <v>458777853</v>
      </c>
      <c r="B5762" s="3">
        <f>_xlfn.XLOOKUP(A5762,[3]!Table13456[No заказа],[3]!Table13456[Дата
отправки],"",0,1)</f>
        <v>45634</v>
      </c>
      <c r="C5762" s="3"/>
      <c r="D5762" s="3"/>
      <c r="F5762" s="5">
        <f>_xlfn.XLOOKUP(A5762,[3]!Table13456[No заказа],[3]!Table13456[Количество],"",0,1)</f>
        <v>1</v>
      </c>
      <c r="G5762" s="5">
        <f>_xlfn.XLOOKUP(A5762,[3]!Table13456[No заказа],[3]!Table13456[Цена],"",0,1)</f>
        <v>8430</v>
      </c>
      <c r="H5762" s="2" t="str">
        <f>M01_SETTINGS!$F$2</f>
        <v>KASPI</v>
      </c>
    </row>
    <row r="5763" spans="1:8" x14ac:dyDescent="0.35">
      <c r="A5763" s="2">
        <v>458749883</v>
      </c>
      <c r="B5763" s="3">
        <f>_xlfn.XLOOKUP(A5763,[3]!Table13456[No заказа],[3]!Table13456[Дата
отправки],"",0,1)</f>
        <v>45634</v>
      </c>
      <c r="C5763" s="3"/>
      <c r="D5763" s="3"/>
      <c r="F5763" s="5">
        <f>_xlfn.XLOOKUP(A5763,[3]!Table13456[No заказа],[3]!Table13456[Количество],"",0,1)</f>
        <v>1</v>
      </c>
      <c r="G5763" s="5">
        <f>_xlfn.XLOOKUP(A5763,[3]!Table13456[No заказа],[3]!Table13456[Цена],"",0,1)</f>
        <v>9999</v>
      </c>
      <c r="H5763" s="2" t="str">
        <f>M01_SETTINGS!$F$2</f>
        <v>KASPI</v>
      </c>
    </row>
    <row r="5764" spans="1:8" x14ac:dyDescent="0.35">
      <c r="A5764" s="2">
        <v>458597905</v>
      </c>
      <c r="B5764" s="3">
        <f>_xlfn.XLOOKUP(A5764,[3]!Table13456[No заказа],[3]!Table13456[Дата
отправки],"",0,1)</f>
        <v>45634</v>
      </c>
      <c r="C5764" s="3"/>
      <c r="D5764" s="3"/>
      <c r="F5764" s="5">
        <f>_xlfn.XLOOKUP(A5764,[3]!Table13456[No заказа],[3]!Table13456[Количество],"",0,1)</f>
        <v>1</v>
      </c>
      <c r="G5764" s="5">
        <f>_xlfn.XLOOKUP(A5764,[3]!Table13456[No заказа],[3]!Table13456[Цена],"",0,1)</f>
        <v>9498</v>
      </c>
      <c r="H5764" s="2" t="str">
        <f>M01_SETTINGS!$F$2</f>
        <v>KASPI</v>
      </c>
    </row>
    <row r="5765" spans="1:8" x14ac:dyDescent="0.35">
      <c r="A5765" s="2">
        <v>458320679</v>
      </c>
      <c r="B5765" s="3">
        <f>_xlfn.XLOOKUP(A5765,[3]!Table13456[No заказа],[3]!Table13456[Дата
отправки],"",0,1)</f>
        <v>45634</v>
      </c>
      <c r="C5765" s="3"/>
      <c r="D5765" s="3"/>
      <c r="F5765" s="5">
        <f>_xlfn.XLOOKUP(A5765,[3]!Table13456[No заказа],[3]!Table13456[Количество],"",0,1)</f>
        <v>1</v>
      </c>
      <c r="G5765" s="5">
        <f>_xlfn.XLOOKUP(A5765,[3]!Table13456[No заказа],[3]!Table13456[Цена],"",0,1)</f>
        <v>8988</v>
      </c>
      <c r="H5765" s="2" t="str">
        <f>M01_SETTINGS!$F$2</f>
        <v>KASPI</v>
      </c>
    </row>
    <row r="5766" spans="1:8" x14ac:dyDescent="0.35">
      <c r="A5766" s="2" t="str">
        <v>458683693-1</v>
      </c>
      <c r="B5766" s="3">
        <f>_xlfn.XLOOKUP(A5766,[3]!Table13456[No заказа],[3]!Table13456[Дата
отправки],"",0,1)</f>
        <v>45634</v>
      </c>
      <c r="C5766" s="3"/>
      <c r="D5766" s="3"/>
      <c r="F5766" s="5">
        <f>_xlfn.XLOOKUP(A5766,[3]!Table13456[No заказа],[3]!Table13456[Количество],"",0,1)</f>
        <v>3</v>
      </c>
      <c r="G5766" s="5">
        <f>_xlfn.XLOOKUP(A5766,[3]!Table13456[No заказа],[3]!Table13456[Цена],"",0,1)</f>
        <v>9999</v>
      </c>
      <c r="H5766" s="2" t="str">
        <f>M01_SETTINGS!$F$2</f>
        <v>KASPI</v>
      </c>
    </row>
    <row r="5767" spans="1:8" x14ac:dyDescent="0.35">
      <c r="A5767" s="2" t="str">
        <v>458683693-2</v>
      </c>
      <c r="B5767" s="3">
        <f>_xlfn.XLOOKUP(A5767,[3]!Table13456[No заказа],[3]!Table13456[Дата
отправки],"",0,1)</f>
        <v>45634</v>
      </c>
      <c r="C5767" s="3"/>
      <c r="D5767" s="3"/>
      <c r="F5767" s="5">
        <f>_xlfn.XLOOKUP(A5767,[3]!Table13456[No заказа],[3]!Table13456[Количество],"",0,1)</f>
        <v>3</v>
      </c>
      <c r="G5767" s="5">
        <f>_xlfn.XLOOKUP(A5767,[3]!Table13456[No заказа],[3]!Table13456[Цена],"",0,1)</f>
        <v>9999</v>
      </c>
      <c r="H5767" s="2" t="str">
        <f>M01_SETTINGS!$F$2</f>
        <v>KASPI</v>
      </c>
    </row>
    <row r="5768" spans="1:8" x14ac:dyDescent="0.35">
      <c r="A5768" s="2" t="str">
        <v>458683693-3</v>
      </c>
      <c r="B5768" s="3">
        <f>_xlfn.XLOOKUP(A5768,[3]!Table13456[No заказа],[3]!Table13456[Дата
отправки],"",0,1)</f>
        <v>45634</v>
      </c>
      <c r="C5768" s="3"/>
      <c r="D5768" s="3"/>
      <c r="F5768" s="5">
        <f>_xlfn.XLOOKUP(A5768,[3]!Table13456[No заказа],[3]!Table13456[Количество],"",0,1)</f>
        <v>3</v>
      </c>
      <c r="G5768" s="5">
        <f>_xlfn.XLOOKUP(A5768,[3]!Table13456[No заказа],[3]!Table13456[Цена],"",0,1)</f>
        <v>9999</v>
      </c>
      <c r="H5768" s="2" t="str">
        <f>M01_SETTINGS!$F$2</f>
        <v>KASPI</v>
      </c>
    </row>
    <row r="5769" spans="1:8" x14ac:dyDescent="0.35">
      <c r="A5769" s="2">
        <v>458401949</v>
      </c>
      <c r="B5769" s="3">
        <f>_xlfn.XLOOKUP(A5769,[3]!Table13456[No заказа],[3]!Table13456[Дата
отправки],"",0,1)</f>
        <v>45634</v>
      </c>
      <c r="C5769" s="3"/>
      <c r="D5769" s="3"/>
      <c r="F5769" s="5">
        <f>_xlfn.XLOOKUP(A5769,[3]!Table13456[No заказа],[3]!Table13456[Количество],"",0,1)</f>
        <v>1</v>
      </c>
      <c r="G5769" s="5">
        <f>_xlfn.XLOOKUP(A5769,[3]!Table13456[No заказа],[3]!Table13456[Цена],"",0,1)</f>
        <v>9498</v>
      </c>
      <c r="H5769" s="2" t="str">
        <f>M01_SETTINGS!$F$2</f>
        <v>KASPI</v>
      </c>
    </row>
    <row r="5770" spans="1:8" x14ac:dyDescent="0.35">
      <c r="A5770" s="2">
        <v>458601960</v>
      </c>
      <c r="B5770" s="3">
        <f>_xlfn.XLOOKUP(A5770,[3]!Table13456[No заказа],[3]!Table13456[Дата
отправки],"",0,1)</f>
        <v>45634</v>
      </c>
      <c r="C5770" s="3"/>
      <c r="D5770" s="3"/>
      <c r="F5770" s="5">
        <f>_xlfn.XLOOKUP(A5770,[3]!Table13456[No заказа],[3]!Table13456[Количество],"",0,1)</f>
        <v>1</v>
      </c>
      <c r="G5770" s="5">
        <f>_xlfn.XLOOKUP(A5770,[3]!Table13456[No заказа],[3]!Table13456[Цена],"",0,1)</f>
        <v>8989</v>
      </c>
      <c r="H5770" s="2" t="str">
        <f>M01_SETTINGS!$F$2</f>
        <v>KASPI</v>
      </c>
    </row>
    <row r="5771" spans="1:8" x14ac:dyDescent="0.35">
      <c r="A5771" s="2">
        <v>458372912</v>
      </c>
      <c r="B5771" s="3">
        <f>_xlfn.XLOOKUP(A5771,[3]!Table13456[No заказа],[3]!Table13456[Дата
отправки],"",0,1)</f>
        <v>45634</v>
      </c>
      <c r="C5771" s="3"/>
      <c r="D5771" s="3"/>
      <c r="F5771" s="5">
        <f>_xlfn.XLOOKUP(A5771,[3]!Table13456[No заказа],[3]!Table13456[Количество],"",0,1)</f>
        <v>1</v>
      </c>
      <c r="G5771" s="5">
        <f>_xlfn.XLOOKUP(A5771,[3]!Table13456[No заказа],[3]!Table13456[Цена],"",0,1)</f>
        <v>7490</v>
      </c>
      <c r="H5771" s="2" t="str">
        <f>M01_SETTINGS!$F$2</f>
        <v>KASPI</v>
      </c>
    </row>
    <row r="5772" spans="1:8" x14ac:dyDescent="0.35">
      <c r="A5772" s="2">
        <v>458527462</v>
      </c>
      <c r="B5772" s="3">
        <f>_xlfn.XLOOKUP(A5772,[3]!Table13456[No заказа],[3]!Table13456[Дата
отправки],"",0,1)</f>
        <v>45634</v>
      </c>
      <c r="C5772" s="3"/>
      <c r="D5772" s="3"/>
      <c r="F5772" s="5">
        <f>_xlfn.XLOOKUP(A5772,[3]!Table13456[No заказа],[3]!Table13456[Количество],"",0,1)</f>
        <v>1</v>
      </c>
      <c r="G5772" s="5">
        <f>_xlfn.XLOOKUP(A5772,[3]!Table13456[No заказа],[3]!Table13456[Цена],"",0,1)</f>
        <v>7490</v>
      </c>
      <c r="H5772" s="2" t="str">
        <f>M01_SETTINGS!$F$2</f>
        <v>KASPI</v>
      </c>
    </row>
    <row r="5773" spans="1:8" x14ac:dyDescent="0.35">
      <c r="A5773" s="2">
        <v>458739488</v>
      </c>
      <c r="B5773" s="3">
        <f>_xlfn.XLOOKUP(A5773,[3]!Table13456[No заказа],[3]!Table13456[Дата
отправки],"",0,1)</f>
        <v>45634</v>
      </c>
      <c r="C5773" s="3"/>
      <c r="D5773" s="3"/>
      <c r="F5773" s="5">
        <f>_xlfn.XLOOKUP(A5773,[3]!Table13456[No заказа],[3]!Table13456[Количество],"",0,1)</f>
        <v>1</v>
      </c>
      <c r="G5773" s="5">
        <f>_xlfn.XLOOKUP(A5773,[3]!Table13456[No заказа],[3]!Table13456[Цена],"",0,1)</f>
        <v>8500</v>
      </c>
      <c r="H5773" s="2" t="str">
        <f>M01_SETTINGS!$F$2</f>
        <v>KASPI</v>
      </c>
    </row>
    <row r="5774" spans="1:8" x14ac:dyDescent="0.35">
      <c r="A5774" s="2">
        <v>458694692</v>
      </c>
      <c r="B5774" s="3">
        <f>_xlfn.XLOOKUP(A5774,[3]!Table13456[No заказа],[3]!Table13456[Дата
отправки],"",0,1)</f>
        <v>45634</v>
      </c>
      <c r="C5774" s="3"/>
      <c r="D5774" s="3"/>
      <c r="F5774" s="5">
        <f>_xlfn.XLOOKUP(A5774,[3]!Table13456[No заказа],[3]!Table13456[Количество],"",0,1)</f>
        <v>1</v>
      </c>
      <c r="G5774" s="5">
        <f>_xlfn.XLOOKUP(A5774,[3]!Table13456[No заказа],[3]!Table13456[Цена],"",0,1)</f>
        <v>8989</v>
      </c>
      <c r="H5774" s="2" t="str">
        <f>M01_SETTINGS!$F$2</f>
        <v>KASPI</v>
      </c>
    </row>
    <row r="5775" spans="1:8" x14ac:dyDescent="0.35">
      <c r="A5775" s="2">
        <v>458299974</v>
      </c>
      <c r="B5775" s="3">
        <f>_xlfn.XLOOKUP(A5775,[3]!Table13456[No заказа],[3]!Table13456[Дата
отправки],"",0,1)</f>
        <v>45634</v>
      </c>
      <c r="C5775" s="3"/>
      <c r="D5775" s="3"/>
      <c r="F5775" s="5">
        <f>_xlfn.XLOOKUP(A5775,[3]!Table13456[No заказа],[3]!Table13456[Количество],"",0,1)</f>
        <v>1</v>
      </c>
      <c r="G5775" s="5">
        <f>_xlfn.XLOOKUP(A5775,[3]!Table13456[No заказа],[3]!Table13456[Цена],"",0,1)</f>
        <v>8696</v>
      </c>
      <c r="H5775" s="2" t="str">
        <f>M01_SETTINGS!$F$2</f>
        <v>KASPI</v>
      </c>
    </row>
    <row r="5776" spans="1:8" x14ac:dyDescent="0.35">
      <c r="A5776" s="2">
        <v>458738993</v>
      </c>
      <c r="B5776" s="3">
        <f>_xlfn.XLOOKUP(A5776,[3]!Table13456[No заказа],[3]!Table13456[Дата
отправки],"",0,1)</f>
        <v>45634</v>
      </c>
      <c r="C5776" s="3"/>
      <c r="D5776" s="3"/>
      <c r="F5776" s="5">
        <f>_xlfn.XLOOKUP(A5776,[3]!Table13456[No заказа],[3]!Table13456[Количество],"",0,1)</f>
        <v>1</v>
      </c>
      <c r="G5776" s="5">
        <f>_xlfn.XLOOKUP(A5776,[3]!Table13456[No заказа],[3]!Table13456[Цена],"",0,1)</f>
        <v>8957</v>
      </c>
      <c r="H5776" s="2" t="str">
        <f>M01_SETTINGS!$F$2</f>
        <v>KASPI</v>
      </c>
    </row>
    <row r="5777" spans="1:8" x14ac:dyDescent="0.35">
      <c r="A5777" s="2">
        <v>458344196</v>
      </c>
      <c r="B5777" s="3">
        <f>_xlfn.XLOOKUP(A5777,[3]!Table13456[No заказа],[3]!Table13456[Дата
отправки],"",0,1)</f>
        <v>45634</v>
      </c>
      <c r="C5777" s="3"/>
      <c r="D5777" s="3"/>
      <c r="F5777" s="5">
        <f>_xlfn.XLOOKUP(A5777,[3]!Table13456[No заказа],[3]!Table13456[Количество],"",0,1)</f>
        <v>1</v>
      </c>
      <c r="G5777" s="5">
        <f>_xlfn.XLOOKUP(A5777,[3]!Table13456[No заказа],[3]!Table13456[Цена],"",0,1)</f>
        <v>8698</v>
      </c>
      <c r="H5777" s="2" t="str">
        <f>M01_SETTINGS!$F$2</f>
        <v>KASPI</v>
      </c>
    </row>
    <row r="5778" spans="1:8" x14ac:dyDescent="0.35">
      <c r="A5778" s="2">
        <v>458630740</v>
      </c>
      <c r="B5778" s="3">
        <f>_xlfn.XLOOKUP(A5778,[3]!Table13456[No заказа],[3]!Table13456[Дата
отправки],"",0,1)</f>
        <v>45634</v>
      </c>
      <c r="C5778" s="3"/>
      <c r="D5778" s="3"/>
      <c r="F5778" s="5">
        <f>_xlfn.XLOOKUP(A5778,[3]!Table13456[No заказа],[3]!Table13456[Количество],"",0,1)</f>
        <v>1</v>
      </c>
      <c r="G5778" s="5">
        <f>_xlfn.XLOOKUP(A5778,[3]!Table13456[No заказа],[3]!Table13456[Цена],"",0,1)</f>
        <v>9086</v>
      </c>
      <c r="H5778" s="2" t="str">
        <f>M01_SETTINGS!$F$2</f>
        <v>KASPI</v>
      </c>
    </row>
    <row r="5779" spans="1:8" x14ac:dyDescent="0.35">
      <c r="A5779" s="2">
        <v>458320634</v>
      </c>
      <c r="B5779" s="3">
        <f>_xlfn.XLOOKUP(A5779,[3]!Table13456[No заказа],[3]!Table13456[Дата
отправки],"",0,1)</f>
        <v>45634</v>
      </c>
      <c r="C5779" s="3"/>
      <c r="D5779" s="3"/>
      <c r="F5779" s="5">
        <f>_xlfn.XLOOKUP(A5779,[3]!Table13456[No заказа],[3]!Table13456[Количество],"",0,1)</f>
        <v>1</v>
      </c>
      <c r="G5779" s="5">
        <f>_xlfn.XLOOKUP(A5779,[3]!Table13456[No заказа],[3]!Table13456[Цена],"",0,1)</f>
        <v>8989</v>
      </c>
      <c r="H5779" s="2" t="str">
        <f>M01_SETTINGS!$F$2</f>
        <v>KASPI</v>
      </c>
    </row>
    <row r="5780" spans="1:8" x14ac:dyDescent="0.35">
      <c r="A5780" s="2">
        <v>458477047</v>
      </c>
      <c r="B5780" s="3">
        <f>_xlfn.XLOOKUP(A5780,[3]!Table13456[No заказа],[3]!Table13456[Дата
отправки],"",0,1)</f>
        <v>45634</v>
      </c>
      <c r="C5780" s="3"/>
      <c r="D5780" s="3"/>
      <c r="F5780" s="5">
        <f>_xlfn.XLOOKUP(A5780,[3]!Table13456[No заказа],[3]!Table13456[Количество],"",0,1)</f>
        <v>1</v>
      </c>
      <c r="G5780" s="5">
        <f>_xlfn.XLOOKUP(A5780,[3]!Table13456[No заказа],[3]!Table13456[Цена],"",0,1)</f>
        <v>8989</v>
      </c>
      <c r="H5780" s="2" t="str">
        <f>M01_SETTINGS!$F$2</f>
        <v>KASPI</v>
      </c>
    </row>
    <row r="5781" spans="1:8" x14ac:dyDescent="0.35">
      <c r="A5781" s="2">
        <v>458021832</v>
      </c>
      <c r="B5781" s="3">
        <f>_xlfn.XLOOKUP(A5781,[3]!Table13456[No заказа],[3]!Table13456[Дата
отправки],"",0,1)</f>
        <v>45633</v>
      </c>
      <c r="C5781" s="3"/>
      <c r="D5781" s="3"/>
      <c r="F5781" s="5">
        <f>_xlfn.XLOOKUP(A5781,[3]!Table13456[No заказа],[3]!Table13456[Количество],"",0,1)</f>
        <v>1</v>
      </c>
      <c r="G5781" s="5">
        <f>_xlfn.XLOOKUP(A5781,[3]!Table13456[No заказа],[3]!Table13456[Цена],"",0,1)</f>
        <v>8430</v>
      </c>
      <c r="H5781" s="2" t="str">
        <f>M01_SETTINGS!$F$2</f>
        <v>KASPI</v>
      </c>
    </row>
    <row r="5782" spans="1:8" x14ac:dyDescent="0.35">
      <c r="A5782" s="2">
        <v>458059382</v>
      </c>
      <c r="B5782" s="3">
        <f>_xlfn.XLOOKUP(A5782,[3]!Table13456[No заказа],[3]!Table13456[Дата
отправки],"",0,1)</f>
        <v>45633</v>
      </c>
      <c r="C5782" s="3"/>
      <c r="D5782" s="3"/>
      <c r="F5782" s="5">
        <f>_xlfn.XLOOKUP(A5782,[3]!Table13456[No заказа],[3]!Table13456[Количество],"",0,1)</f>
        <v>1</v>
      </c>
      <c r="G5782" s="5">
        <f>_xlfn.XLOOKUP(A5782,[3]!Table13456[No заказа],[3]!Table13456[Цена],"",0,1)</f>
        <v>8700</v>
      </c>
      <c r="H5782" s="2" t="str">
        <f>M01_SETTINGS!$F$2</f>
        <v>KASPI</v>
      </c>
    </row>
    <row r="5783" spans="1:8" x14ac:dyDescent="0.35">
      <c r="A5783" s="2">
        <v>458089184</v>
      </c>
      <c r="B5783" s="3">
        <f>_xlfn.XLOOKUP(A5783,[3]!Table13456[No заказа],[3]!Table13456[Дата
отправки],"",0,1)</f>
        <v>45633</v>
      </c>
      <c r="C5783" s="3"/>
      <c r="D5783" s="3"/>
      <c r="F5783" s="5">
        <f>_xlfn.XLOOKUP(A5783,[3]!Table13456[No заказа],[3]!Table13456[Количество],"",0,1)</f>
        <v>1</v>
      </c>
      <c r="G5783" s="5">
        <f>_xlfn.XLOOKUP(A5783,[3]!Table13456[No заказа],[3]!Table13456[Цена],"",0,1)</f>
        <v>8430</v>
      </c>
      <c r="H5783" s="2" t="str">
        <f>M01_SETTINGS!$F$2</f>
        <v>KASPI</v>
      </c>
    </row>
    <row r="5784" spans="1:8" x14ac:dyDescent="0.35">
      <c r="A5784" s="2">
        <v>457670852</v>
      </c>
      <c r="B5784" s="3">
        <f>_xlfn.XLOOKUP(A5784,[3]!Table13456[No заказа],[3]!Table13456[Дата
отправки],"",0,1)</f>
        <v>45633</v>
      </c>
      <c r="C5784" s="3"/>
      <c r="D5784" s="3"/>
      <c r="F5784" s="5">
        <f>_xlfn.XLOOKUP(A5784,[3]!Table13456[No заказа],[3]!Table13456[Количество],"",0,1)</f>
        <v>1</v>
      </c>
      <c r="G5784" s="5">
        <f>_xlfn.XLOOKUP(A5784,[3]!Table13456[No заказа],[3]!Table13456[Цена],"",0,1)</f>
        <v>8430</v>
      </c>
      <c r="H5784" s="2" t="str">
        <f>M01_SETTINGS!$F$2</f>
        <v>KASPI</v>
      </c>
    </row>
    <row r="5785" spans="1:8" x14ac:dyDescent="0.35">
      <c r="A5785" s="2">
        <v>458090041</v>
      </c>
      <c r="B5785" s="3">
        <f>_xlfn.XLOOKUP(A5785,[3]!Table13456[No заказа],[3]!Table13456[Дата
отправки],"",0,1)</f>
        <v>45633</v>
      </c>
      <c r="C5785" s="3"/>
      <c r="D5785" s="3"/>
      <c r="F5785" s="5">
        <f>_xlfn.XLOOKUP(A5785,[3]!Table13456[No заказа],[3]!Table13456[Количество],"",0,1)</f>
        <v>1</v>
      </c>
      <c r="G5785" s="5">
        <f>_xlfn.XLOOKUP(A5785,[3]!Table13456[No заказа],[3]!Table13456[Цена],"",0,1)</f>
        <v>9472</v>
      </c>
      <c r="H5785" s="2" t="str">
        <f>M01_SETTINGS!$F$2</f>
        <v>KASPI</v>
      </c>
    </row>
    <row r="5786" spans="1:8" x14ac:dyDescent="0.35">
      <c r="A5786" s="2">
        <v>457931848</v>
      </c>
      <c r="B5786" s="3">
        <f>_xlfn.XLOOKUP(A5786,[3]!Table13456[No заказа],[3]!Table13456[Дата
отправки],"",0,1)</f>
        <v>45633</v>
      </c>
      <c r="C5786" s="3"/>
      <c r="D5786" s="3"/>
      <c r="F5786" s="5">
        <f>_xlfn.XLOOKUP(A5786,[3]!Table13456[No заказа],[3]!Table13456[Количество],"",0,1)</f>
        <v>1</v>
      </c>
      <c r="G5786" s="5">
        <f>_xlfn.XLOOKUP(A5786,[3]!Table13456[No заказа],[3]!Table13456[Цена],"",0,1)</f>
        <v>9621</v>
      </c>
      <c r="H5786" s="2" t="str">
        <f>M01_SETTINGS!$F$2</f>
        <v>KASPI</v>
      </c>
    </row>
    <row r="5787" spans="1:8" x14ac:dyDescent="0.35">
      <c r="A5787" s="2">
        <v>458031948</v>
      </c>
      <c r="B5787" s="3">
        <f>_xlfn.XLOOKUP(A5787,[3]!Table13456[No заказа],[3]!Table13456[Дата
отправки],"",0,1)</f>
        <v>45633</v>
      </c>
      <c r="C5787" s="3"/>
      <c r="D5787" s="3"/>
      <c r="F5787" s="5">
        <f>_xlfn.XLOOKUP(A5787,[3]!Table13456[No заказа],[3]!Table13456[Количество],"",0,1)</f>
        <v>1</v>
      </c>
      <c r="G5787" s="5">
        <f>_xlfn.XLOOKUP(A5787,[3]!Table13456[No заказа],[3]!Table13456[Цена],"",0,1)</f>
        <v>8430</v>
      </c>
      <c r="H5787" s="2" t="str">
        <f>M01_SETTINGS!$F$2</f>
        <v>KASPI</v>
      </c>
    </row>
    <row r="5788" spans="1:8" x14ac:dyDescent="0.35">
      <c r="A5788" s="2">
        <v>458184214</v>
      </c>
      <c r="B5788" s="3">
        <f>_xlfn.XLOOKUP(A5788,[3]!Table13456[No заказа],[3]!Table13456[Дата
отправки],"",0,1)</f>
        <v>45633</v>
      </c>
      <c r="C5788" s="3"/>
      <c r="D5788" s="3"/>
      <c r="F5788" s="5">
        <f>_xlfn.XLOOKUP(A5788,[3]!Table13456[No заказа],[3]!Table13456[Количество],"",0,1)</f>
        <v>1</v>
      </c>
      <c r="G5788" s="5">
        <f>_xlfn.XLOOKUP(A5788,[3]!Table13456[No заказа],[3]!Table13456[Цена],"",0,1)</f>
        <v>8430</v>
      </c>
      <c r="H5788" s="2" t="str">
        <f>M01_SETTINGS!$F$2</f>
        <v>KASPI</v>
      </c>
    </row>
    <row r="5789" spans="1:8" x14ac:dyDescent="0.35">
      <c r="A5789" s="2">
        <v>458007743</v>
      </c>
      <c r="B5789" s="3">
        <f>_xlfn.XLOOKUP(A5789,[3]!Table13456[No заказа],[3]!Table13456[Дата
отправки],"",0,1)</f>
        <v>45633</v>
      </c>
      <c r="C5789" s="3"/>
      <c r="D5789" s="3"/>
      <c r="F5789" s="5">
        <f>_xlfn.XLOOKUP(A5789,[3]!Table13456[No заказа],[3]!Table13456[Количество],"",0,1)</f>
        <v>1</v>
      </c>
      <c r="G5789" s="5">
        <f>_xlfn.XLOOKUP(A5789,[3]!Table13456[No заказа],[3]!Table13456[Цена],"",0,1)</f>
        <v>8430</v>
      </c>
      <c r="H5789" s="2" t="str">
        <f>M01_SETTINGS!$F$2</f>
        <v>KASPI</v>
      </c>
    </row>
    <row r="5790" spans="1:8" x14ac:dyDescent="0.35">
      <c r="A5790" s="2">
        <v>457692490</v>
      </c>
      <c r="B5790" s="3">
        <f>_xlfn.XLOOKUP(A5790,[3]!Table13456[No заказа],[3]!Table13456[Дата
отправки],"",0,1)</f>
        <v>45633</v>
      </c>
      <c r="C5790" s="3"/>
      <c r="D5790" s="3"/>
      <c r="F5790" s="5">
        <f>_xlfn.XLOOKUP(A5790,[3]!Table13456[No заказа],[3]!Table13456[Количество],"",0,1)</f>
        <v>1</v>
      </c>
      <c r="G5790" s="5">
        <f>_xlfn.XLOOKUP(A5790,[3]!Table13456[No заказа],[3]!Table13456[Цена],"",0,1)</f>
        <v>8430</v>
      </c>
      <c r="H5790" s="2" t="str">
        <f>M01_SETTINGS!$F$2</f>
        <v>KASPI</v>
      </c>
    </row>
    <row r="5791" spans="1:8" x14ac:dyDescent="0.35">
      <c r="A5791" s="2">
        <v>458025268</v>
      </c>
      <c r="B5791" s="3">
        <f>_xlfn.XLOOKUP(A5791,[3]!Table13456[No заказа],[3]!Table13456[Дата
отправки],"",0,1)</f>
        <v>45633</v>
      </c>
      <c r="C5791" s="3"/>
      <c r="D5791" s="3"/>
      <c r="F5791" s="5">
        <f>_xlfn.XLOOKUP(A5791,[3]!Table13456[No заказа],[3]!Table13456[Количество],"",0,1)</f>
        <v>1</v>
      </c>
      <c r="G5791" s="5">
        <f>_xlfn.XLOOKUP(A5791,[3]!Table13456[No заказа],[3]!Table13456[Цена],"",0,1)</f>
        <v>8993</v>
      </c>
      <c r="H5791" s="2" t="str">
        <f>M01_SETTINGS!$F$2</f>
        <v>KASPI</v>
      </c>
    </row>
    <row r="5792" spans="1:8" x14ac:dyDescent="0.35">
      <c r="A5792" s="2">
        <v>457703046</v>
      </c>
      <c r="B5792" s="3">
        <f>_xlfn.XLOOKUP(A5792,[3]!Table13456[No заказа],[3]!Table13456[Дата
отправки],"",0,1)</f>
        <v>45633</v>
      </c>
      <c r="C5792" s="3"/>
      <c r="D5792" s="3"/>
      <c r="F5792" s="5">
        <f>_xlfn.XLOOKUP(A5792,[3]!Table13456[No заказа],[3]!Table13456[Количество],"",0,1)</f>
        <v>1</v>
      </c>
      <c r="G5792" s="5">
        <f>_xlfn.XLOOKUP(A5792,[3]!Table13456[No заказа],[3]!Table13456[Цена],"",0,1)</f>
        <v>8994</v>
      </c>
      <c r="H5792" s="2" t="str">
        <f>M01_SETTINGS!$F$2</f>
        <v>KASPI</v>
      </c>
    </row>
    <row r="5793" spans="1:8" x14ac:dyDescent="0.35">
      <c r="A5793" s="2">
        <v>457982575</v>
      </c>
      <c r="B5793" s="3">
        <f>_xlfn.XLOOKUP(A5793,[3]!Table13456[No заказа],[3]!Table13456[Дата
отправки],"",0,1)</f>
        <v>45633</v>
      </c>
      <c r="C5793" s="3"/>
      <c r="D5793" s="3"/>
      <c r="F5793" s="5">
        <f>_xlfn.XLOOKUP(A5793,[3]!Table13456[No заказа],[3]!Table13456[Количество],"",0,1)</f>
        <v>1</v>
      </c>
      <c r="G5793" s="5">
        <f>_xlfn.XLOOKUP(A5793,[3]!Table13456[No заказа],[3]!Table13456[Цена],"",0,1)</f>
        <v>8993</v>
      </c>
      <c r="H5793" s="2" t="str">
        <f>M01_SETTINGS!$F$2</f>
        <v>KASPI</v>
      </c>
    </row>
    <row r="5794" spans="1:8" x14ac:dyDescent="0.35">
      <c r="A5794" s="2">
        <v>458020531</v>
      </c>
      <c r="B5794" s="3">
        <f>_xlfn.XLOOKUP(A5794,[3]!Table13456[No заказа],[3]!Table13456[Дата
отправки],"",0,1)</f>
        <v>45633</v>
      </c>
      <c r="C5794" s="3"/>
      <c r="D5794" s="3"/>
      <c r="F5794" s="5">
        <f>_xlfn.XLOOKUP(A5794,[3]!Table13456[No заказа],[3]!Table13456[Количество],"",0,1)</f>
        <v>1</v>
      </c>
      <c r="G5794" s="5">
        <f>_xlfn.XLOOKUP(A5794,[3]!Table13456[No заказа],[3]!Table13456[Цена],"",0,1)</f>
        <v>8749</v>
      </c>
      <c r="H5794" s="2" t="str">
        <f>M01_SETTINGS!$F$2</f>
        <v>KASPI</v>
      </c>
    </row>
    <row r="5795" spans="1:8" x14ac:dyDescent="0.35">
      <c r="A5795" s="2">
        <v>457925075</v>
      </c>
      <c r="B5795" s="3">
        <f>_xlfn.XLOOKUP(A5795,[3]!Table13456[No заказа],[3]!Table13456[Дата
отправки],"",0,1)</f>
        <v>45633</v>
      </c>
      <c r="C5795" s="3"/>
      <c r="D5795" s="3"/>
      <c r="F5795" s="5">
        <f>_xlfn.XLOOKUP(A5795,[3]!Table13456[No заказа],[3]!Table13456[Количество],"",0,1)</f>
        <v>1</v>
      </c>
      <c r="G5795" s="5">
        <f>_xlfn.XLOOKUP(A5795,[3]!Table13456[No заказа],[3]!Table13456[Цена],"",0,1)</f>
        <v>8430</v>
      </c>
      <c r="H5795" s="2" t="str">
        <f>M01_SETTINGS!$F$2</f>
        <v>KASPI</v>
      </c>
    </row>
    <row r="5796" spans="1:8" x14ac:dyDescent="0.35">
      <c r="A5796" s="2">
        <v>457680424</v>
      </c>
      <c r="B5796" s="3">
        <f>_xlfn.XLOOKUP(A5796,[3]!Table13456[No заказа],[3]!Table13456[Дата
отправки],"",0,1)</f>
        <v>45633</v>
      </c>
      <c r="C5796" s="3"/>
      <c r="D5796" s="3"/>
      <c r="F5796" s="5">
        <f>_xlfn.XLOOKUP(A5796,[3]!Table13456[No заказа],[3]!Table13456[Количество],"",0,1)</f>
        <v>1</v>
      </c>
      <c r="G5796" s="5">
        <f>_xlfn.XLOOKUP(A5796,[3]!Table13456[No заказа],[3]!Table13456[Цена],"",0,1)</f>
        <v>8966</v>
      </c>
      <c r="H5796" s="2" t="str">
        <f>M01_SETTINGS!$F$2</f>
        <v>KASPI</v>
      </c>
    </row>
    <row r="5797" spans="1:8" x14ac:dyDescent="0.35">
      <c r="A5797" s="2">
        <v>458096179</v>
      </c>
      <c r="B5797" s="3">
        <f>_xlfn.XLOOKUP(A5797,[3]!Table13456[No заказа],[3]!Table13456[Дата
отправки],"",0,1)</f>
        <v>45633</v>
      </c>
      <c r="C5797" s="3"/>
      <c r="D5797" s="3"/>
      <c r="F5797" s="5">
        <f>_xlfn.XLOOKUP(A5797,[3]!Table13456[No заказа],[3]!Table13456[Количество],"",0,1)</f>
        <v>1</v>
      </c>
      <c r="G5797" s="5">
        <f>_xlfn.XLOOKUP(A5797,[3]!Table13456[No заказа],[3]!Table13456[Цена],"",0,1)</f>
        <v>9498</v>
      </c>
      <c r="H5797" s="2" t="str">
        <f>M01_SETTINGS!$F$2</f>
        <v>KASPI</v>
      </c>
    </row>
    <row r="5798" spans="1:8" x14ac:dyDescent="0.35">
      <c r="A5798" s="2">
        <v>457692671</v>
      </c>
      <c r="B5798" s="3">
        <f>_xlfn.XLOOKUP(A5798,[3]!Table13456[No заказа],[3]!Table13456[Дата
отправки],"",0,1)</f>
        <v>45633</v>
      </c>
      <c r="C5798" s="3"/>
      <c r="D5798" s="3"/>
      <c r="F5798" s="5">
        <f>_xlfn.XLOOKUP(A5798,[3]!Table13456[No заказа],[3]!Table13456[Количество],"",0,1)</f>
        <v>1</v>
      </c>
      <c r="G5798" s="5">
        <f>_xlfn.XLOOKUP(A5798,[3]!Table13456[No заказа],[3]!Table13456[Цена],"",0,1)</f>
        <v>8856</v>
      </c>
      <c r="H5798" s="2" t="str">
        <f>M01_SETTINGS!$F$2</f>
        <v>KASPI</v>
      </c>
    </row>
    <row r="5799" spans="1:8" x14ac:dyDescent="0.35">
      <c r="A5799" s="2">
        <v>458075527</v>
      </c>
      <c r="B5799" s="3">
        <f>_xlfn.XLOOKUP(A5799,[3]!Table13456[No заказа],[3]!Table13456[Дата
отправки],"",0,1)</f>
        <v>45633</v>
      </c>
      <c r="C5799" s="3"/>
      <c r="D5799" s="3"/>
      <c r="F5799" s="5">
        <f>_xlfn.XLOOKUP(A5799,[3]!Table13456[No заказа],[3]!Table13456[Количество],"",0,1)</f>
        <v>1</v>
      </c>
      <c r="G5799" s="5">
        <f>_xlfn.XLOOKUP(A5799,[3]!Table13456[No заказа],[3]!Table13456[Цена],"",0,1)</f>
        <v>8990</v>
      </c>
      <c r="H5799" s="2" t="str">
        <f>M01_SETTINGS!$F$2</f>
        <v>KASPI</v>
      </c>
    </row>
    <row r="5800" spans="1:8" x14ac:dyDescent="0.35">
      <c r="A5800" s="2">
        <v>457880419</v>
      </c>
      <c r="B5800" s="3">
        <f>_xlfn.XLOOKUP(A5800,[3]!Table13456[No заказа],[3]!Table13456[Дата
отправки],"",0,1)</f>
        <v>45633</v>
      </c>
      <c r="C5800" s="3"/>
      <c r="D5800" s="3"/>
      <c r="F5800" s="5">
        <f>_xlfn.XLOOKUP(A5800,[3]!Table13456[No заказа],[3]!Table13456[Количество],"",0,1)</f>
        <v>1</v>
      </c>
      <c r="G5800" s="5">
        <f>_xlfn.XLOOKUP(A5800,[3]!Table13456[No заказа],[3]!Table13456[Цена],"",0,1)</f>
        <v>8990</v>
      </c>
      <c r="H5800" s="2" t="str">
        <f>M01_SETTINGS!$F$2</f>
        <v>KASPI</v>
      </c>
    </row>
    <row r="5801" spans="1:8" x14ac:dyDescent="0.35">
      <c r="A5801" s="2">
        <v>457757279</v>
      </c>
      <c r="B5801" s="3">
        <f>_xlfn.XLOOKUP(A5801,[3]!Table13456[No заказа],[3]!Table13456[Дата
отправки],"",0,1)</f>
        <v>45633</v>
      </c>
      <c r="C5801" s="3"/>
      <c r="D5801" s="3"/>
      <c r="F5801" s="5">
        <f>_xlfn.XLOOKUP(A5801,[3]!Table13456[No заказа],[3]!Table13456[Количество],"",0,1)</f>
        <v>1</v>
      </c>
      <c r="G5801" s="5">
        <f>_xlfn.XLOOKUP(A5801,[3]!Table13456[No заказа],[3]!Table13456[Цена],"",0,1)</f>
        <v>8843</v>
      </c>
      <c r="H5801" s="2" t="str">
        <f>M01_SETTINGS!$F$2</f>
        <v>KASPI</v>
      </c>
    </row>
    <row r="5802" spans="1:8" x14ac:dyDescent="0.35">
      <c r="A5802" s="2">
        <v>458124094</v>
      </c>
      <c r="B5802" s="3">
        <f>_xlfn.XLOOKUP(A5802,[3]!Table13456[No заказа],[3]!Table13456[Дата
отправки],"",0,1)</f>
        <v>45633</v>
      </c>
      <c r="C5802" s="3"/>
      <c r="D5802" s="3"/>
      <c r="F5802" s="5">
        <f>_xlfn.XLOOKUP(A5802,[3]!Table13456[No заказа],[3]!Table13456[Количество],"",0,1)</f>
        <v>1</v>
      </c>
      <c r="G5802" s="5">
        <f>_xlfn.XLOOKUP(A5802,[3]!Table13456[No заказа],[3]!Table13456[Цена],"",0,1)</f>
        <v>8993</v>
      </c>
      <c r="H5802" s="2" t="str">
        <f>M01_SETTINGS!$F$2</f>
        <v>KASPI</v>
      </c>
    </row>
    <row r="5803" spans="1:8" x14ac:dyDescent="0.35">
      <c r="A5803" s="2">
        <v>457800401</v>
      </c>
      <c r="B5803" s="3">
        <f>_xlfn.XLOOKUP(A5803,[3]!Table13456[No заказа],[3]!Table13456[Дата
отправки],"",0,1)</f>
        <v>45633</v>
      </c>
      <c r="C5803" s="3"/>
      <c r="D5803" s="3"/>
      <c r="F5803" s="5">
        <f>_xlfn.XLOOKUP(A5803,[3]!Table13456[No заказа],[3]!Table13456[Количество],"",0,1)</f>
        <v>1</v>
      </c>
      <c r="G5803" s="5">
        <f>_xlfn.XLOOKUP(A5803,[3]!Table13456[No заказа],[3]!Table13456[Цена],"",0,1)</f>
        <v>9497</v>
      </c>
      <c r="H5803" s="2" t="str">
        <f>M01_SETTINGS!$F$2</f>
        <v>KASPI</v>
      </c>
    </row>
    <row r="5804" spans="1:8" x14ac:dyDescent="0.35">
      <c r="A5804" s="2">
        <v>458080136</v>
      </c>
      <c r="B5804" s="3">
        <f>_xlfn.XLOOKUP(A5804,[3]!Table13456[No заказа],[3]!Table13456[Дата
отправки],"",0,1)</f>
        <v>45633</v>
      </c>
      <c r="C5804" s="3"/>
      <c r="D5804" s="3"/>
      <c r="F5804" s="5">
        <f>_xlfn.XLOOKUP(A5804,[3]!Table13456[No заказа],[3]!Table13456[Количество],"",0,1)</f>
        <v>1</v>
      </c>
      <c r="G5804" s="5">
        <f>_xlfn.XLOOKUP(A5804,[3]!Table13456[No заказа],[3]!Table13456[Цена],"",0,1)</f>
        <v>7490</v>
      </c>
      <c r="H5804" s="2" t="str">
        <f>M01_SETTINGS!$F$2</f>
        <v>KASPI</v>
      </c>
    </row>
    <row r="5805" spans="1:8" x14ac:dyDescent="0.35">
      <c r="A5805" s="2">
        <v>458151383</v>
      </c>
      <c r="B5805" s="3">
        <f>_xlfn.XLOOKUP(A5805,[3]!Table13456[No заказа],[3]!Table13456[Дата
отправки],"",0,1)</f>
        <v>45633</v>
      </c>
      <c r="C5805" s="3"/>
      <c r="D5805" s="3"/>
      <c r="F5805" s="5">
        <f>_xlfn.XLOOKUP(A5805,[3]!Table13456[No заказа],[3]!Table13456[Количество],"",0,1)</f>
        <v>1</v>
      </c>
      <c r="G5805" s="5">
        <f>_xlfn.XLOOKUP(A5805,[3]!Table13456[No заказа],[3]!Table13456[Цена],"",0,1)</f>
        <v>7490</v>
      </c>
      <c r="H5805" s="2" t="str">
        <f>M01_SETTINGS!$F$2</f>
        <v>KASPI</v>
      </c>
    </row>
    <row r="5806" spans="1:8" x14ac:dyDescent="0.35">
      <c r="A5806" s="2">
        <v>458096162</v>
      </c>
      <c r="B5806" s="3">
        <f>_xlfn.XLOOKUP(A5806,[3]!Table13456[No заказа],[3]!Table13456[Дата
отправки],"",0,1)</f>
        <v>45633</v>
      </c>
      <c r="C5806" s="3"/>
      <c r="D5806" s="3"/>
      <c r="F5806" s="5">
        <f>_xlfn.XLOOKUP(A5806,[3]!Table13456[No заказа],[3]!Table13456[Количество],"",0,1)</f>
        <v>1</v>
      </c>
      <c r="G5806" s="5">
        <f>_xlfn.XLOOKUP(A5806,[3]!Table13456[No заказа],[3]!Table13456[Цена],"",0,1)</f>
        <v>7490</v>
      </c>
      <c r="H5806" s="2" t="str">
        <f>M01_SETTINGS!$F$2</f>
        <v>KASPI</v>
      </c>
    </row>
    <row r="5807" spans="1:8" x14ac:dyDescent="0.35">
      <c r="A5807" s="2">
        <v>457897162</v>
      </c>
      <c r="B5807" s="3">
        <f>_xlfn.XLOOKUP(A5807,[3]!Table13456[No заказа],[3]!Table13456[Дата
отправки],"",0,1)</f>
        <v>45633</v>
      </c>
      <c r="C5807" s="3"/>
      <c r="D5807" s="3"/>
      <c r="F5807" s="5">
        <f>_xlfn.XLOOKUP(A5807,[3]!Table13456[No заказа],[3]!Table13456[Количество],"",0,1)</f>
        <v>1</v>
      </c>
      <c r="G5807" s="5">
        <f>_xlfn.XLOOKUP(A5807,[3]!Table13456[No заказа],[3]!Table13456[Цена],"",0,1)</f>
        <v>8706</v>
      </c>
      <c r="H5807" s="2" t="str">
        <f>M01_SETTINGS!$F$2</f>
        <v>KASPI</v>
      </c>
    </row>
    <row r="5808" spans="1:8" x14ac:dyDescent="0.35">
      <c r="A5808" s="2">
        <v>458213340</v>
      </c>
      <c r="B5808" s="3">
        <f>_xlfn.XLOOKUP(A5808,[3]!Table13456[No заказа],[3]!Table13456[Дата
отправки],"",0,1)</f>
        <v>45633</v>
      </c>
      <c r="C5808" s="3"/>
      <c r="D5808" s="3"/>
      <c r="F5808" s="5">
        <f>_xlfn.XLOOKUP(A5808,[3]!Table13456[No заказа],[3]!Table13456[Количество],"",0,1)</f>
        <v>1</v>
      </c>
      <c r="G5808" s="5">
        <f>_xlfn.XLOOKUP(A5808,[3]!Table13456[No заказа],[3]!Table13456[Цена],"",0,1)</f>
        <v>15998</v>
      </c>
      <c r="H5808" s="2" t="str">
        <f>M01_SETTINGS!$F$2</f>
        <v>KASPI</v>
      </c>
    </row>
    <row r="5809" spans="1:8" x14ac:dyDescent="0.35">
      <c r="A5809" s="2">
        <v>457885804</v>
      </c>
      <c r="B5809" s="3">
        <f>_xlfn.XLOOKUP(A5809,[3]!Table13456[No заказа],[3]!Table13456[Дата
отправки],"",0,1)</f>
        <v>45633</v>
      </c>
      <c r="C5809" s="3"/>
      <c r="D5809" s="3"/>
      <c r="F5809" s="5">
        <f>_xlfn.XLOOKUP(A5809,[3]!Table13456[No заказа],[3]!Table13456[Количество],"",0,1)</f>
        <v>1</v>
      </c>
      <c r="G5809" s="5">
        <f>_xlfn.XLOOKUP(A5809,[3]!Table13456[No заказа],[3]!Table13456[Цена],"",0,1)</f>
        <v>9994</v>
      </c>
      <c r="H5809" s="2" t="str">
        <f>M01_SETTINGS!$F$2</f>
        <v>KASPI</v>
      </c>
    </row>
    <row r="5810" spans="1:8" x14ac:dyDescent="0.35">
      <c r="A5810" s="2">
        <v>457656627</v>
      </c>
      <c r="B5810" s="3">
        <f>_xlfn.XLOOKUP(A5810,[3]!Table13456[No заказа],[3]!Table13456[Дата
отправки],"",0,1)</f>
        <v>45633</v>
      </c>
      <c r="C5810" s="3"/>
      <c r="D5810" s="3"/>
      <c r="F5810" s="5">
        <f>_xlfn.XLOOKUP(A5810,[3]!Table13456[No заказа],[3]!Table13456[Количество],"",0,1)</f>
        <v>1</v>
      </c>
      <c r="G5810" s="5">
        <f>_xlfn.XLOOKUP(A5810,[3]!Table13456[No заказа],[3]!Table13456[Цена],"",0,1)</f>
        <v>8989</v>
      </c>
      <c r="H5810" s="2" t="str">
        <f>M01_SETTINGS!$F$2</f>
        <v>KASPI</v>
      </c>
    </row>
    <row r="5811" spans="1:8" x14ac:dyDescent="0.35">
      <c r="A5811" s="2">
        <v>457535076</v>
      </c>
      <c r="B5811" s="3">
        <f>_xlfn.XLOOKUP(A5811,[3]!Table13456[No заказа],[3]!Table13456[Дата
отправки],"",0,1)</f>
        <v>45632</v>
      </c>
      <c r="C5811" s="3"/>
      <c r="D5811" s="3"/>
      <c r="F5811" s="5">
        <f>_xlfn.XLOOKUP(A5811,[3]!Table13456[No заказа],[3]!Table13456[Количество],"",0,1)</f>
        <v>1</v>
      </c>
      <c r="G5811" s="5">
        <f>_xlfn.XLOOKUP(A5811,[3]!Table13456[No заказа],[3]!Table13456[Цена],"",0,1)</f>
        <v>8430</v>
      </c>
      <c r="H5811" s="2" t="str">
        <f>M01_SETTINGS!$F$2</f>
        <v>KASPI</v>
      </c>
    </row>
    <row r="5812" spans="1:8" x14ac:dyDescent="0.35">
      <c r="A5812" s="2">
        <v>457578271</v>
      </c>
      <c r="B5812" s="3">
        <f>_xlfn.XLOOKUP(A5812,[3]!Table13456[No заказа],[3]!Table13456[Дата
отправки],"",0,1)</f>
        <v>45632</v>
      </c>
      <c r="C5812" s="3"/>
      <c r="D5812" s="3"/>
      <c r="F5812" s="5">
        <f>_xlfn.XLOOKUP(A5812,[3]!Table13456[No заказа],[3]!Table13456[Количество],"",0,1)</f>
        <v>1</v>
      </c>
      <c r="G5812" s="5">
        <f>_xlfn.XLOOKUP(A5812,[3]!Table13456[No заказа],[3]!Table13456[Цена],"",0,1)</f>
        <v>8430</v>
      </c>
      <c r="H5812" s="2" t="str">
        <f>M01_SETTINGS!$F$2</f>
        <v>KASPI</v>
      </c>
    </row>
    <row r="5813" spans="1:8" x14ac:dyDescent="0.35">
      <c r="A5813" s="2">
        <v>457564008</v>
      </c>
      <c r="B5813" s="3">
        <f>_xlfn.XLOOKUP(A5813,[3]!Table13456[No заказа],[3]!Table13456[Дата
отправки],"",0,1)</f>
        <v>45632</v>
      </c>
      <c r="C5813" s="3"/>
      <c r="D5813" s="3"/>
      <c r="F5813" s="5">
        <f>_xlfn.XLOOKUP(A5813,[3]!Table13456[No заказа],[3]!Table13456[Количество],"",0,1)</f>
        <v>1</v>
      </c>
      <c r="G5813" s="5">
        <f>_xlfn.XLOOKUP(A5813,[3]!Table13456[No заказа],[3]!Table13456[Цена],"",0,1)</f>
        <v>9685</v>
      </c>
      <c r="H5813" s="2" t="str">
        <f>M01_SETTINGS!$F$2</f>
        <v>KASPI</v>
      </c>
    </row>
    <row r="5814" spans="1:8" x14ac:dyDescent="0.35">
      <c r="A5814" s="2">
        <v>457250368</v>
      </c>
      <c r="B5814" s="3">
        <f>_xlfn.XLOOKUP(A5814,[3]!Table13456[No заказа],[3]!Table13456[Дата
отправки],"",0,1)</f>
        <v>45632</v>
      </c>
      <c r="C5814" s="3"/>
      <c r="D5814" s="3"/>
      <c r="F5814" s="5">
        <f>_xlfn.XLOOKUP(A5814,[3]!Table13456[No заказа],[3]!Table13456[Количество],"",0,1)</f>
        <v>1</v>
      </c>
      <c r="G5814" s="5">
        <f>_xlfn.XLOOKUP(A5814,[3]!Table13456[No заказа],[3]!Table13456[Цена],"",0,1)</f>
        <v>8438</v>
      </c>
      <c r="H5814" s="2" t="str">
        <f>M01_SETTINGS!$F$2</f>
        <v>KASPI</v>
      </c>
    </row>
    <row r="5815" spans="1:8" x14ac:dyDescent="0.35">
      <c r="A5815" s="2">
        <v>457079624</v>
      </c>
      <c r="B5815" s="3">
        <f>_xlfn.XLOOKUP(A5815,[3]!Table13456[No заказа],[3]!Table13456[Дата
отправки],"",0,1)</f>
        <v>45632</v>
      </c>
      <c r="C5815" s="3"/>
      <c r="D5815" s="3"/>
      <c r="F5815" s="5">
        <f>_xlfn.XLOOKUP(A5815,[3]!Table13456[No заказа],[3]!Table13456[Количество],"",0,1)</f>
        <v>1</v>
      </c>
      <c r="G5815" s="5">
        <f>_xlfn.XLOOKUP(A5815,[3]!Table13456[No заказа],[3]!Table13456[Цена],"",0,1)</f>
        <v>9914</v>
      </c>
      <c r="H5815" s="2" t="str">
        <f>M01_SETTINGS!$F$2</f>
        <v>KASPI</v>
      </c>
    </row>
    <row r="5816" spans="1:8" x14ac:dyDescent="0.35">
      <c r="A5816" s="2">
        <v>457259676</v>
      </c>
      <c r="B5816" s="3">
        <f>_xlfn.XLOOKUP(A5816,[3]!Table13456[No заказа],[3]!Table13456[Дата
отправки],"",0,1)</f>
        <v>45632</v>
      </c>
      <c r="C5816" s="3"/>
      <c r="D5816" s="3"/>
      <c r="F5816" s="5">
        <f>_xlfn.XLOOKUP(A5816,[3]!Table13456[No заказа],[3]!Table13456[Количество],"",0,1)</f>
        <v>1</v>
      </c>
      <c r="G5816" s="5">
        <f>_xlfn.XLOOKUP(A5816,[3]!Table13456[No заказа],[3]!Table13456[Цена],"",0,1)</f>
        <v>9000</v>
      </c>
      <c r="H5816" s="2" t="str">
        <f>M01_SETTINGS!$F$2</f>
        <v>KASPI</v>
      </c>
    </row>
    <row r="5817" spans="1:8" x14ac:dyDescent="0.35">
      <c r="A5817" s="2">
        <v>456984828</v>
      </c>
      <c r="B5817" s="3">
        <f>_xlfn.XLOOKUP(A5817,[3]!Table13456[No заказа],[3]!Table13456[Дата
отправки],"",0,1)</f>
        <v>45632</v>
      </c>
      <c r="C5817" s="3"/>
      <c r="D5817" s="3"/>
      <c r="F5817" s="5">
        <f>_xlfn.XLOOKUP(A5817,[3]!Table13456[No заказа],[3]!Table13456[Количество],"",0,1)</f>
        <v>1</v>
      </c>
      <c r="G5817" s="5">
        <f>_xlfn.XLOOKUP(A5817,[3]!Table13456[No заказа],[3]!Table13456[Цена],"",0,1)</f>
        <v>9190</v>
      </c>
      <c r="H5817" s="2" t="str">
        <f>M01_SETTINGS!$F$2</f>
        <v>KASPI</v>
      </c>
    </row>
    <row r="5818" spans="1:8" x14ac:dyDescent="0.35">
      <c r="A5818" s="2">
        <v>457526874</v>
      </c>
      <c r="B5818" s="3">
        <f>_xlfn.XLOOKUP(A5818,[3]!Table13456[No заказа],[3]!Table13456[Дата
отправки],"",0,1)</f>
        <v>45632</v>
      </c>
      <c r="C5818" s="3"/>
      <c r="D5818" s="3"/>
      <c r="F5818" s="5">
        <f>_xlfn.XLOOKUP(A5818,[3]!Table13456[No заказа],[3]!Table13456[Количество],"",0,1)</f>
        <v>1</v>
      </c>
      <c r="G5818" s="5">
        <f>_xlfn.XLOOKUP(A5818,[3]!Table13456[No заказа],[3]!Table13456[Цена],"",0,1)</f>
        <v>8894</v>
      </c>
      <c r="H5818" s="2" t="str">
        <f>M01_SETTINGS!$F$2</f>
        <v>KASPI</v>
      </c>
    </row>
    <row r="5819" spans="1:8" x14ac:dyDescent="0.35">
      <c r="A5819" s="2">
        <v>457071937</v>
      </c>
      <c r="B5819" s="3">
        <f>_xlfn.XLOOKUP(A5819,[3]!Table13456[No заказа],[3]!Table13456[Дата
отправки],"",0,1)</f>
        <v>45632</v>
      </c>
      <c r="C5819" s="3"/>
      <c r="D5819" s="3"/>
      <c r="F5819" s="5">
        <f>_xlfn.XLOOKUP(A5819,[3]!Table13456[No заказа],[3]!Table13456[Количество],"",0,1)</f>
        <v>1</v>
      </c>
      <c r="G5819" s="5">
        <f>_xlfn.XLOOKUP(A5819,[3]!Table13456[No заказа],[3]!Table13456[Цена],"",0,1)</f>
        <v>8430</v>
      </c>
      <c r="H5819" s="2" t="str">
        <f>M01_SETTINGS!$F$2</f>
        <v>KASPI</v>
      </c>
    </row>
    <row r="5820" spans="1:8" x14ac:dyDescent="0.35">
      <c r="A5820" s="2">
        <v>457127341</v>
      </c>
      <c r="B5820" s="3">
        <f>_xlfn.XLOOKUP(A5820,[3]!Table13456[No заказа],[3]!Table13456[Дата
отправки],"",0,1)</f>
        <v>45632</v>
      </c>
      <c r="C5820" s="3"/>
      <c r="D5820" s="3"/>
      <c r="F5820" s="5">
        <f>_xlfn.XLOOKUP(A5820,[3]!Table13456[No заказа],[3]!Table13456[Количество],"",0,1)</f>
        <v>1</v>
      </c>
      <c r="G5820" s="5">
        <f>_xlfn.XLOOKUP(A5820,[3]!Table13456[No заказа],[3]!Table13456[Цена],"",0,1)</f>
        <v>8430</v>
      </c>
      <c r="H5820" s="2" t="str">
        <f>M01_SETTINGS!$F$2</f>
        <v>KASPI</v>
      </c>
    </row>
    <row r="5821" spans="1:8" x14ac:dyDescent="0.35">
      <c r="A5821" s="2">
        <v>457438039</v>
      </c>
      <c r="B5821" s="3">
        <f>_xlfn.XLOOKUP(A5821,[3]!Table13456[No заказа],[3]!Table13456[Дата
отправки],"",0,1)</f>
        <v>45632</v>
      </c>
      <c r="C5821" s="3"/>
      <c r="D5821" s="3"/>
      <c r="F5821" s="5">
        <f>_xlfn.XLOOKUP(A5821,[3]!Table13456[No заказа],[3]!Table13456[Количество],"",0,1)</f>
        <v>1</v>
      </c>
      <c r="G5821" s="5">
        <f>_xlfn.XLOOKUP(A5821,[3]!Table13456[No заказа],[3]!Table13456[Цена],"",0,1)</f>
        <v>8994</v>
      </c>
      <c r="H5821" s="2" t="str">
        <f>M01_SETTINGS!$F$2</f>
        <v>KASPI</v>
      </c>
    </row>
    <row r="5822" spans="1:8" x14ac:dyDescent="0.35">
      <c r="A5822" s="2">
        <v>457586413</v>
      </c>
      <c r="B5822" s="3">
        <f>_xlfn.XLOOKUP(A5822,[3]!Table13456[No заказа],[3]!Table13456[Дата
отправки],"",0,1)</f>
        <v>45632</v>
      </c>
      <c r="C5822" s="3"/>
      <c r="D5822" s="3"/>
      <c r="F5822" s="5">
        <f>_xlfn.XLOOKUP(A5822,[3]!Table13456[No заказа],[3]!Table13456[Количество],"",0,1)</f>
        <v>1</v>
      </c>
      <c r="G5822" s="5">
        <f>_xlfn.XLOOKUP(A5822,[3]!Table13456[No заказа],[3]!Table13456[Цена],"",0,1)</f>
        <v>8430</v>
      </c>
      <c r="H5822" s="2" t="str">
        <f>M01_SETTINGS!$F$2</f>
        <v>KASPI</v>
      </c>
    </row>
    <row r="5823" spans="1:8" x14ac:dyDescent="0.35">
      <c r="A5823" s="2">
        <v>457057867</v>
      </c>
      <c r="B5823" s="3">
        <f>_xlfn.XLOOKUP(A5823,[3]!Table13456[No заказа],[3]!Table13456[Дата
отправки],"",0,1)</f>
        <v>45632</v>
      </c>
      <c r="C5823" s="3"/>
      <c r="D5823" s="3"/>
      <c r="F5823" s="5">
        <f>_xlfn.XLOOKUP(A5823,[3]!Table13456[No заказа],[3]!Table13456[Количество],"",0,1)</f>
        <v>1</v>
      </c>
      <c r="G5823" s="5">
        <f>_xlfn.XLOOKUP(A5823,[3]!Table13456[No заказа],[3]!Table13456[Цена],"",0,1)</f>
        <v>8430</v>
      </c>
      <c r="H5823" s="2" t="str">
        <f>M01_SETTINGS!$F$2</f>
        <v>KASPI</v>
      </c>
    </row>
    <row r="5824" spans="1:8" x14ac:dyDescent="0.35">
      <c r="A5824" s="2">
        <v>457298077</v>
      </c>
      <c r="B5824" s="3">
        <f>_xlfn.XLOOKUP(A5824,[3]!Table13456[No заказа],[3]!Table13456[Дата
отправки],"",0,1)</f>
        <v>45632</v>
      </c>
      <c r="C5824" s="3"/>
      <c r="D5824" s="3"/>
      <c r="F5824" s="5">
        <f>_xlfn.XLOOKUP(A5824,[3]!Table13456[No заказа],[3]!Table13456[Количество],"",0,1)</f>
        <v>1</v>
      </c>
      <c r="G5824" s="5">
        <f>_xlfn.XLOOKUP(A5824,[3]!Table13456[No заказа],[3]!Table13456[Цена],"",0,1)</f>
        <v>8430</v>
      </c>
      <c r="H5824" s="2" t="str">
        <f>M01_SETTINGS!$F$2</f>
        <v>KASPI</v>
      </c>
    </row>
    <row r="5825" spans="1:8" x14ac:dyDescent="0.35">
      <c r="A5825" s="2">
        <v>457418909</v>
      </c>
      <c r="B5825" s="3">
        <f>_xlfn.XLOOKUP(A5825,[3]!Table13456[No заказа],[3]!Table13456[Дата
отправки],"",0,1)</f>
        <v>45632</v>
      </c>
      <c r="C5825" s="3"/>
      <c r="D5825" s="3"/>
      <c r="F5825" s="5">
        <f>_xlfn.XLOOKUP(A5825,[3]!Table13456[No заказа],[3]!Table13456[Количество],"",0,1)</f>
        <v>1</v>
      </c>
      <c r="G5825" s="5">
        <f>_xlfn.XLOOKUP(A5825,[3]!Table13456[No заказа],[3]!Table13456[Цена],"",0,1)</f>
        <v>8994</v>
      </c>
      <c r="H5825" s="2" t="str">
        <f>M01_SETTINGS!$F$2</f>
        <v>KASPI</v>
      </c>
    </row>
    <row r="5826" spans="1:8" x14ac:dyDescent="0.35">
      <c r="A5826" s="2">
        <v>457412771</v>
      </c>
      <c r="B5826" s="3">
        <f>_xlfn.XLOOKUP(A5826,[3]!Table13456[No заказа],[3]!Table13456[Дата
отправки],"",0,1)</f>
        <v>45632</v>
      </c>
      <c r="C5826" s="3"/>
      <c r="D5826" s="3"/>
      <c r="F5826" s="5">
        <f>_xlfn.XLOOKUP(A5826,[3]!Table13456[No заказа],[3]!Table13456[Количество],"",0,1)</f>
        <v>1</v>
      </c>
      <c r="G5826" s="5">
        <f>_xlfn.XLOOKUP(A5826,[3]!Table13456[No заказа],[3]!Table13456[Цена],"",0,1)</f>
        <v>8994</v>
      </c>
      <c r="H5826" s="2" t="str">
        <f>M01_SETTINGS!$F$2</f>
        <v>KASPI</v>
      </c>
    </row>
    <row r="5827" spans="1:8" x14ac:dyDescent="0.35">
      <c r="A5827" s="2">
        <v>457462068</v>
      </c>
      <c r="B5827" s="3">
        <f>_xlfn.XLOOKUP(A5827,[3]!Table13456[No заказа],[3]!Table13456[Дата
отправки],"",0,1)</f>
        <v>45632</v>
      </c>
      <c r="C5827" s="3"/>
      <c r="D5827" s="3"/>
      <c r="F5827" s="5">
        <f>_xlfn.XLOOKUP(A5827,[3]!Table13456[No заказа],[3]!Table13456[Количество],"",0,1)</f>
        <v>1</v>
      </c>
      <c r="G5827" s="5">
        <f>_xlfn.XLOOKUP(A5827,[3]!Table13456[No заказа],[3]!Table13456[Цена],"",0,1)</f>
        <v>14999</v>
      </c>
      <c r="H5827" s="2" t="str">
        <f>M01_SETTINGS!$F$2</f>
        <v>KASPI</v>
      </c>
    </row>
    <row r="5828" spans="1:8" x14ac:dyDescent="0.35">
      <c r="A5828" s="2">
        <v>457506922</v>
      </c>
      <c r="B5828" s="3">
        <f>_xlfn.XLOOKUP(A5828,[3]!Table13456[No заказа],[3]!Table13456[Дата
отправки],"",0,1)</f>
        <v>45632</v>
      </c>
      <c r="C5828" s="3"/>
      <c r="D5828" s="3"/>
      <c r="F5828" s="5">
        <f>_xlfn.XLOOKUP(A5828,[3]!Table13456[No заказа],[3]!Table13456[Количество],"",0,1)</f>
        <v>1</v>
      </c>
      <c r="G5828" s="5">
        <f>_xlfn.XLOOKUP(A5828,[3]!Table13456[No заказа],[3]!Table13456[Цена],"",0,1)</f>
        <v>15224</v>
      </c>
      <c r="H5828" s="2" t="str">
        <f>M01_SETTINGS!$F$2</f>
        <v>KASPI</v>
      </c>
    </row>
    <row r="5829" spans="1:8" x14ac:dyDescent="0.35">
      <c r="A5829" s="2">
        <v>457258375</v>
      </c>
      <c r="B5829" s="3">
        <f>_xlfn.XLOOKUP(A5829,[3]!Table13456[No заказа],[3]!Table13456[Дата
отправки],"",0,1)</f>
        <v>45632</v>
      </c>
      <c r="C5829" s="3"/>
      <c r="D5829" s="3"/>
      <c r="F5829" s="5">
        <f>_xlfn.XLOOKUP(A5829,[3]!Table13456[No заказа],[3]!Table13456[Количество],"",0,1)</f>
        <v>1</v>
      </c>
      <c r="G5829" s="5">
        <f>_xlfn.XLOOKUP(A5829,[3]!Table13456[No заказа],[3]!Table13456[Цена],"",0,1)</f>
        <v>9848</v>
      </c>
      <c r="H5829" s="2" t="str">
        <f>M01_SETTINGS!$F$2</f>
        <v>KASPI</v>
      </c>
    </row>
    <row r="5830" spans="1:8" x14ac:dyDescent="0.35">
      <c r="A5830" s="2">
        <v>457294073</v>
      </c>
      <c r="B5830" s="3">
        <f>_xlfn.XLOOKUP(A5830,[3]!Table13456[No заказа],[3]!Table13456[Дата
отправки],"",0,1)</f>
        <v>45632</v>
      </c>
      <c r="C5830" s="3"/>
      <c r="D5830" s="3"/>
      <c r="F5830" s="5">
        <f>_xlfn.XLOOKUP(A5830,[3]!Table13456[No заказа],[3]!Table13456[Количество],"",0,1)</f>
        <v>1</v>
      </c>
      <c r="G5830" s="5">
        <f>_xlfn.XLOOKUP(A5830,[3]!Table13456[No заказа],[3]!Table13456[Цена],"",0,1)</f>
        <v>9000</v>
      </c>
      <c r="H5830" s="2" t="str">
        <f>M01_SETTINGS!$F$2</f>
        <v>KASPI</v>
      </c>
    </row>
    <row r="5831" spans="1:8" x14ac:dyDescent="0.35">
      <c r="A5831" s="2">
        <v>457331042</v>
      </c>
      <c r="B5831" s="3">
        <f>_xlfn.XLOOKUP(A5831,[3]!Table13456[No заказа],[3]!Table13456[Дата
отправки],"",0,1)</f>
        <v>45632</v>
      </c>
      <c r="C5831" s="3"/>
      <c r="D5831" s="3"/>
      <c r="F5831" s="5">
        <f>_xlfn.XLOOKUP(A5831,[3]!Table13456[No заказа],[3]!Table13456[Количество],"",0,1)</f>
        <v>1</v>
      </c>
      <c r="G5831" s="5">
        <f>_xlfn.XLOOKUP(A5831,[3]!Table13456[No заказа],[3]!Table13456[Цена],"",0,1)</f>
        <v>9000</v>
      </c>
      <c r="H5831" s="2" t="str">
        <f>M01_SETTINGS!$F$2</f>
        <v>KASPI</v>
      </c>
    </row>
    <row r="5832" spans="1:8" x14ac:dyDescent="0.35">
      <c r="A5832" s="2">
        <v>457308499</v>
      </c>
      <c r="B5832" s="3">
        <f>_xlfn.XLOOKUP(A5832,[3]!Table13456[No заказа],[3]!Table13456[Дата
отправки],"",0,1)</f>
        <v>45632</v>
      </c>
      <c r="C5832" s="3"/>
      <c r="D5832" s="3"/>
      <c r="F5832" s="5">
        <f>_xlfn.XLOOKUP(A5832,[3]!Table13456[No заказа],[3]!Table13456[Количество],"",0,1)</f>
        <v>1</v>
      </c>
      <c r="G5832" s="5">
        <f>_xlfn.XLOOKUP(A5832,[3]!Table13456[No заказа],[3]!Table13456[Цена],"",0,1)</f>
        <v>8430</v>
      </c>
      <c r="H5832" s="2" t="str">
        <f>M01_SETTINGS!$F$2</f>
        <v>KASPI</v>
      </c>
    </row>
    <row r="5833" spans="1:8" x14ac:dyDescent="0.35">
      <c r="A5833" s="2">
        <v>457181307</v>
      </c>
      <c r="B5833" s="3">
        <f>_xlfn.XLOOKUP(A5833,[3]!Table13456[No заказа],[3]!Table13456[Дата
отправки],"",0,1)</f>
        <v>45632</v>
      </c>
      <c r="C5833" s="3"/>
      <c r="D5833" s="3"/>
      <c r="F5833" s="5">
        <f>_xlfn.XLOOKUP(A5833,[3]!Table13456[No заказа],[3]!Table13456[Количество],"",0,1)</f>
        <v>1</v>
      </c>
      <c r="G5833" s="5">
        <f>_xlfn.XLOOKUP(A5833,[3]!Table13456[No заказа],[3]!Table13456[Цена],"",0,1)</f>
        <v>9028</v>
      </c>
      <c r="H5833" s="2" t="str">
        <f>M01_SETTINGS!$F$2</f>
        <v>KASPI</v>
      </c>
    </row>
    <row r="5834" spans="1:8" x14ac:dyDescent="0.35">
      <c r="A5834" s="2">
        <v>457233984</v>
      </c>
      <c r="B5834" s="3">
        <f>_xlfn.XLOOKUP(A5834,[3]!Table13456[No заказа],[3]!Table13456[Дата
отправки],"",0,1)</f>
        <v>45632</v>
      </c>
      <c r="C5834" s="3"/>
      <c r="D5834" s="3"/>
      <c r="F5834" s="5">
        <f>_xlfn.XLOOKUP(A5834,[3]!Table13456[No заказа],[3]!Table13456[Количество],"",0,1)</f>
        <v>1</v>
      </c>
      <c r="G5834" s="5">
        <f>_xlfn.XLOOKUP(A5834,[3]!Table13456[No заказа],[3]!Table13456[Цена],"",0,1)</f>
        <v>9000</v>
      </c>
      <c r="H5834" s="2" t="str">
        <f>M01_SETTINGS!$F$2</f>
        <v>KASPI</v>
      </c>
    </row>
    <row r="5835" spans="1:8" x14ac:dyDescent="0.35">
      <c r="A5835" s="2">
        <v>457510494</v>
      </c>
      <c r="B5835" s="3">
        <f>_xlfn.XLOOKUP(A5835,[3]!Table13456[No заказа],[3]!Table13456[Дата
отправки],"",0,1)</f>
        <v>45632</v>
      </c>
      <c r="C5835" s="3"/>
      <c r="D5835" s="3"/>
      <c r="F5835" s="5">
        <f>_xlfn.XLOOKUP(A5835,[3]!Table13456[No заказа],[3]!Table13456[Количество],"",0,1)</f>
        <v>1</v>
      </c>
      <c r="G5835" s="5">
        <f>_xlfn.XLOOKUP(A5835,[3]!Table13456[No заказа],[3]!Table13456[Цена],"",0,1)</f>
        <v>8430</v>
      </c>
      <c r="H5835" s="2" t="str">
        <f>M01_SETTINGS!$F$2</f>
        <v>KASPI</v>
      </c>
    </row>
    <row r="5836" spans="1:8" x14ac:dyDescent="0.35">
      <c r="A5836" s="2">
        <v>457144685</v>
      </c>
      <c r="B5836" s="3">
        <f>_xlfn.XLOOKUP(A5836,[3]!Table13456[No заказа],[3]!Table13456[Дата
отправки],"",0,1)</f>
        <v>45632</v>
      </c>
      <c r="C5836" s="3"/>
      <c r="D5836" s="3"/>
      <c r="F5836" s="5">
        <f>_xlfn.XLOOKUP(A5836,[3]!Table13456[No заказа],[3]!Table13456[Количество],"",0,1)</f>
        <v>1</v>
      </c>
      <c r="G5836" s="5">
        <f>_xlfn.XLOOKUP(A5836,[3]!Table13456[No заказа],[3]!Table13456[Цена],"",0,1)</f>
        <v>8879</v>
      </c>
      <c r="H5836" s="2" t="str">
        <f>M01_SETTINGS!$F$2</f>
        <v>KASPI</v>
      </c>
    </row>
    <row r="5837" spans="1:8" x14ac:dyDescent="0.35">
      <c r="A5837" s="2">
        <v>457446567</v>
      </c>
      <c r="B5837" s="3">
        <f>_xlfn.XLOOKUP(A5837,[3]!Table13456[No заказа],[3]!Table13456[Дата
отправки],"",0,1)</f>
        <v>45632</v>
      </c>
      <c r="C5837" s="3"/>
      <c r="D5837" s="3"/>
      <c r="F5837" s="5">
        <f>_xlfn.XLOOKUP(A5837,[3]!Table13456[No заказа],[3]!Table13456[Количество],"",0,1)</f>
        <v>1</v>
      </c>
      <c r="G5837" s="5">
        <f>_xlfn.XLOOKUP(A5837,[3]!Table13456[No заказа],[3]!Table13456[Цена],"",0,1)</f>
        <v>9604</v>
      </c>
      <c r="H5837" s="2" t="str">
        <f>M01_SETTINGS!$F$2</f>
        <v>KASPI</v>
      </c>
    </row>
    <row r="5838" spans="1:8" x14ac:dyDescent="0.35">
      <c r="A5838" s="2">
        <v>457254787</v>
      </c>
      <c r="B5838" s="3">
        <f>_xlfn.XLOOKUP(A5838,[3]!Table13456[No заказа],[3]!Table13456[Дата
отправки],"",0,1)</f>
        <v>45632</v>
      </c>
      <c r="C5838" s="3"/>
      <c r="D5838" s="3"/>
      <c r="F5838" s="5">
        <f>_xlfn.XLOOKUP(A5838,[3]!Table13456[No заказа],[3]!Table13456[Количество],"",0,1)</f>
        <v>1</v>
      </c>
      <c r="G5838" s="5">
        <f>_xlfn.XLOOKUP(A5838,[3]!Table13456[No заказа],[3]!Table13456[Цена],"",0,1)</f>
        <v>9848</v>
      </c>
      <c r="H5838" s="2" t="str">
        <f>M01_SETTINGS!$F$2</f>
        <v>KASPI</v>
      </c>
    </row>
    <row r="5839" spans="1:8" x14ac:dyDescent="0.35">
      <c r="A5839" s="2">
        <v>457325501</v>
      </c>
      <c r="B5839" s="3">
        <f>_xlfn.XLOOKUP(A5839,[3]!Table13456[No заказа],[3]!Table13456[Дата
отправки],"",0,1)</f>
        <v>45632</v>
      </c>
      <c r="C5839" s="3"/>
      <c r="D5839" s="3"/>
      <c r="F5839" s="5">
        <f>_xlfn.XLOOKUP(A5839,[3]!Table13456[No заказа],[3]!Table13456[Количество],"",0,1)</f>
        <v>1</v>
      </c>
      <c r="G5839" s="5">
        <f>_xlfn.XLOOKUP(A5839,[3]!Table13456[No заказа],[3]!Table13456[Цена],"",0,1)</f>
        <v>9000</v>
      </c>
      <c r="H5839" s="2" t="str">
        <f>M01_SETTINGS!$F$2</f>
        <v>KASPI</v>
      </c>
    </row>
    <row r="5840" spans="1:8" x14ac:dyDescent="0.35">
      <c r="A5840" s="2">
        <v>457602632</v>
      </c>
      <c r="B5840" s="3">
        <f>_xlfn.XLOOKUP(A5840,[3]!Table13456[No заказа],[3]!Table13456[Дата
отправки],"",0,1)</f>
        <v>45632</v>
      </c>
      <c r="C5840" s="3"/>
      <c r="D5840" s="3"/>
      <c r="F5840" s="5">
        <f>_xlfn.XLOOKUP(A5840,[3]!Table13456[No заказа],[3]!Table13456[Количество],"",0,1)</f>
        <v>1</v>
      </c>
      <c r="G5840" s="5">
        <f>_xlfn.XLOOKUP(A5840,[3]!Table13456[No заказа],[3]!Table13456[Цена],"",0,1)</f>
        <v>8126</v>
      </c>
      <c r="H5840" s="2" t="str">
        <f>M01_SETTINGS!$F$2</f>
        <v>KASPI</v>
      </c>
    </row>
    <row r="5841" spans="1:8" x14ac:dyDescent="0.35">
      <c r="A5841" s="2">
        <v>457345061</v>
      </c>
      <c r="B5841" s="3">
        <f>_xlfn.XLOOKUP(A5841,[3]!Table13456[No заказа],[3]!Table13456[Дата
отправки],"",0,1)</f>
        <v>45632</v>
      </c>
      <c r="C5841" s="3"/>
      <c r="D5841" s="3"/>
      <c r="F5841" s="5">
        <f>_xlfn.XLOOKUP(A5841,[3]!Table13456[No заказа],[3]!Table13456[Количество],"",0,1)</f>
        <v>1</v>
      </c>
      <c r="G5841" s="5">
        <f>_xlfn.XLOOKUP(A5841,[3]!Table13456[No заказа],[3]!Table13456[Цена],"",0,1)</f>
        <v>8988</v>
      </c>
      <c r="H5841" s="2" t="str">
        <f>M01_SETTINGS!$F$2</f>
        <v>KASPI</v>
      </c>
    </row>
    <row r="5842" spans="1:8" x14ac:dyDescent="0.35">
      <c r="A5842" s="2">
        <v>457183969</v>
      </c>
      <c r="B5842" s="3">
        <f>_xlfn.XLOOKUP(A5842,[3]!Table13456[No заказа],[3]!Table13456[Дата
отправки],"",0,1)</f>
        <v>45632</v>
      </c>
      <c r="C5842" s="3"/>
      <c r="D5842" s="3"/>
      <c r="F5842" s="5">
        <f>_xlfn.XLOOKUP(A5842,[3]!Table13456[No заказа],[3]!Table13456[Количество],"",0,1)</f>
        <v>1</v>
      </c>
      <c r="G5842" s="5">
        <f>_xlfn.XLOOKUP(A5842,[3]!Table13456[No заказа],[3]!Table13456[Цена],"",0,1)</f>
        <v>9024</v>
      </c>
      <c r="H5842" s="2" t="str">
        <f>M01_SETTINGS!$F$2</f>
        <v>KASPI</v>
      </c>
    </row>
    <row r="5843" spans="1:8" x14ac:dyDescent="0.35">
      <c r="A5843" s="2">
        <v>457079874</v>
      </c>
      <c r="B5843" s="3">
        <f>_xlfn.XLOOKUP(A5843,[3]!Table13456[No заказа],[3]!Table13456[Дата
отправки],"",0,1)</f>
        <v>45632</v>
      </c>
      <c r="C5843" s="3"/>
      <c r="D5843" s="3"/>
      <c r="F5843" s="5">
        <f>_xlfn.XLOOKUP(A5843,[3]!Table13456[No заказа],[3]!Table13456[Количество],"",0,1)</f>
        <v>1</v>
      </c>
      <c r="G5843" s="5">
        <f>_xlfn.XLOOKUP(A5843,[3]!Table13456[No заказа],[3]!Table13456[Цена],"",0,1)</f>
        <v>9997</v>
      </c>
      <c r="H5843" s="2" t="str">
        <f>M01_SETTINGS!$F$2</f>
        <v>KASPI</v>
      </c>
    </row>
    <row r="5844" spans="1:8" x14ac:dyDescent="0.35">
      <c r="A5844" s="2">
        <v>457136503</v>
      </c>
      <c r="B5844" s="3">
        <f>_xlfn.XLOOKUP(A5844,[3]!Table13456[No заказа],[3]!Table13456[Дата
отправки],"",0,1)</f>
        <v>45632</v>
      </c>
      <c r="C5844" s="3"/>
      <c r="D5844" s="3"/>
      <c r="F5844" s="5">
        <f>_xlfn.XLOOKUP(A5844,[3]!Table13456[No заказа],[3]!Table13456[Количество],"",0,1)</f>
        <v>1</v>
      </c>
      <c r="G5844" s="5">
        <f>_xlfn.XLOOKUP(A5844,[3]!Table13456[No заказа],[3]!Table13456[Цена],"",0,1)</f>
        <v>10138</v>
      </c>
      <c r="H5844" s="2" t="str">
        <f>M01_SETTINGS!$F$2</f>
        <v>KASPI</v>
      </c>
    </row>
    <row r="5845" spans="1:8" x14ac:dyDescent="0.35">
      <c r="A5845" s="2">
        <v>457385136</v>
      </c>
      <c r="B5845" s="3">
        <f>_xlfn.XLOOKUP(A5845,[3]!Table13456[No заказа],[3]!Table13456[Дата
отправки],"",0,1)</f>
        <v>45632</v>
      </c>
      <c r="C5845" s="3"/>
      <c r="D5845" s="3"/>
      <c r="F5845" s="5">
        <f>_xlfn.XLOOKUP(A5845,[3]!Table13456[No заказа],[3]!Table13456[Количество],"",0,1)</f>
        <v>1</v>
      </c>
      <c r="G5845" s="5">
        <f>_xlfn.XLOOKUP(A5845,[3]!Table13456[No заказа],[3]!Table13456[Цена],"",0,1)</f>
        <v>8430</v>
      </c>
      <c r="H5845" s="2" t="str">
        <f>M01_SETTINGS!$F$2</f>
        <v>KASPI</v>
      </c>
    </row>
    <row r="5846" spans="1:8" x14ac:dyDescent="0.35">
      <c r="A5846" s="2">
        <v>457332248</v>
      </c>
      <c r="B5846" s="3">
        <f>_xlfn.XLOOKUP(A5846,[3]!Table13456[No заказа],[3]!Table13456[Дата
отправки],"",0,1)</f>
        <v>45632</v>
      </c>
      <c r="C5846" s="3"/>
      <c r="D5846" s="3"/>
      <c r="F5846" s="5">
        <f>_xlfn.XLOOKUP(A5846,[3]!Table13456[No заказа],[3]!Table13456[Количество],"",0,1)</f>
        <v>1</v>
      </c>
      <c r="G5846" s="5">
        <f>_xlfn.XLOOKUP(A5846,[3]!Table13456[No заказа],[3]!Table13456[Цена],"",0,1)</f>
        <v>17990</v>
      </c>
      <c r="H5846" s="2" t="str">
        <f>M01_SETTINGS!$F$2</f>
        <v>KASPI</v>
      </c>
    </row>
    <row r="5847" spans="1:8" x14ac:dyDescent="0.35">
      <c r="A5847" s="2">
        <v>456655383</v>
      </c>
      <c r="B5847" s="3">
        <f>_xlfn.XLOOKUP(A5847,[3]!Table13456[No заказа],[3]!Table13456[Дата
отправки],"",0,1)</f>
        <v>45631</v>
      </c>
      <c r="C5847" s="3"/>
      <c r="D5847" s="3"/>
      <c r="F5847" s="5">
        <f>_xlfn.XLOOKUP(A5847,[3]!Table13456[No заказа],[3]!Table13456[Количество],"",0,1)</f>
        <v>1</v>
      </c>
      <c r="G5847" s="5">
        <f>_xlfn.XLOOKUP(A5847,[3]!Table13456[No заказа],[3]!Table13456[Цена],"",0,1)</f>
        <v>7990</v>
      </c>
      <c r="H5847" s="2" t="str">
        <f>M01_SETTINGS!$F$2</f>
        <v>KASPI</v>
      </c>
    </row>
    <row r="5848" spans="1:8" x14ac:dyDescent="0.35">
      <c r="A5848" s="2">
        <v>456701101</v>
      </c>
      <c r="B5848" s="3">
        <f>_xlfn.XLOOKUP(A5848,[3]!Table13456[No заказа],[3]!Table13456[Дата
отправки],"",0,1)</f>
        <v>45631</v>
      </c>
      <c r="C5848" s="3"/>
      <c r="D5848" s="3"/>
      <c r="F5848" s="5">
        <f>_xlfn.XLOOKUP(A5848,[3]!Table13456[No заказа],[3]!Table13456[Количество],"",0,1)</f>
        <v>1</v>
      </c>
      <c r="G5848" s="5">
        <f>_xlfn.XLOOKUP(A5848,[3]!Table13456[No заказа],[3]!Table13456[Цена],"",0,1)</f>
        <v>8430</v>
      </c>
      <c r="H5848" s="2" t="str">
        <f>M01_SETTINGS!$F$2</f>
        <v>KASPI</v>
      </c>
    </row>
    <row r="5849" spans="1:8" x14ac:dyDescent="0.35">
      <c r="A5849" s="2">
        <v>456767693</v>
      </c>
      <c r="B5849" s="3">
        <f>_xlfn.XLOOKUP(A5849,[3]!Table13456[No заказа],[3]!Table13456[Дата
отправки],"",0,1)</f>
        <v>45631</v>
      </c>
      <c r="C5849" s="3"/>
      <c r="D5849" s="3"/>
      <c r="F5849" s="5">
        <f>_xlfn.XLOOKUP(A5849,[3]!Table13456[No заказа],[3]!Table13456[Количество],"",0,1)</f>
        <v>1</v>
      </c>
      <c r="G5849" s="5">
        <f>_xlfn.XLOOKUP(A5849,[3]!Table13456[No заказа],[3]!Table13456[Цена],"",0,1)</f>
        <v>8430</v>
      </c>
      <c r="H5849" s="2" t="str">
        <f>M01_SETTINGS!$F$2</f>
        <v>KASPI</v>
      </c>
    </row>
    <row r="5850" spans="1:8" x14ac:dyDescent="0.35">
      <c r="A5850" s="2">
        <v>456683336</v>
      </c>
      <c r="B5850" s="3">
        <f>_xlfn.XLOOKUP(A5850,[3]!Table13456[No заказа],[3]!Table13456[Дата
отправки],"",0,1)</f>
        <v>45631</v>
      </c>
      <c r="C5850" s="3"/>
      <c r="D5850" s="3"/>
      <c r="F5850" s="5">
        <f>_xlfn.XLOOKUP(A5850,[3]!Table13456[No заказа],[3]!Table13456[Количество],"",0,1)</f>
        <v>1</v>
      </c>
      <c r="G5850" s="5">
        <f>_xlfn.XLOOKUP(A5850,[3]!Table13456[No заказа],[3]!Table13456[Цена],"",0,1)</f>
        <v>8430</v>
      </c>
      <c r="H5850" s="2" t="str">
        <f>M01_SETTINGS!$F$2</f>
        <v>KASPI</v>
      </c>
    </row>
    <row r="5851" spans="1:8" x14ac:dyDescent="0.35">
      <c r="A5851" s="2">
        <v>456574858</v>
      </c>
      <c r="B5851" s="3">
        <f>_xlfn.XLOOKUP(A5851,[3]!Table13456[No заказа],[3]!Table13456[Дата
отправки],"",0,1)</f>
        <v>45631</v>
      </c>
      <c r="C5851" s="3"/>
      <c r="D5851" s="3"/>
      <c r="F5851" s="5">
        <f>_xlfn.XLOOKUP(A5851,[3]!Table13456[No заказа],[3]!Table13456[Количество],"",0,1)</f>
        <v>1</v>
      </c>
      <c r="G5851" s="5">
        <f>_xlfn.XLOOKUP(A5851,[3]!Table13456[No заказа],[3]!Table13456[Цена],"",0,1)</f>
        <v>8430</v>
      </c>
      <c r="H5851" s="2" t="str">
        <f>M01_SETTINGS!$F$2</f>
        <v>KASPI</v>
      </c>
    </row>
    <row r="5852" spans="1:8" x14ac:dyDescent="0.35">
      <c r="A5852" s="2">
        <v>456579916</v>
      </c>
      <c r="B5852" s="3">
        <f>_xlfn.XLOOKUP(A5852,[3]!Table13456[No заказа],[3]!Table13456[Дата
отправки],"",0,1)</f>
        <v>45631</v>
      </c>
      <c r="C5852" s="3"/>
      <c r="D5852" s="3"/>
      <c r="F5852" s="5">
        <f>_xlfn.XLOOKUP(A5852,[3]!Table13456[No заказа],[3]!Table13456[Количество],"",0,1)</f>
        <v>1</v>
      </c>
      <c r="G5852" s="5">
        <f>_xlfn.XLOOKUP(A5852,[3]!Table13456[No заказа],[3]!Table13456[Цена],"",0,1)</f>
        <v>8135</v>
      </c>
      <c r="H5852" s="2" t="str">
        <f>M01_SETTINGS!$F$2</f>
        <v>KASPI</v>
      </c>
    </row>
    <row r="5853" spans="1:8" x14ac:dyDescent="0.35">
      <c r="A5853" s="2">
        <v>456490835</v>
      </c>
      <c r="B5853" s="3">
        <f>_xlfn.XLOOKUP(A5853,[3]!Table13456[No заказа],[3]!Table13456[Дата
отправки],"",0,1)</f>
        <v>45631</v>
      </c>
      <c r="C5853" s="3"/>
      <c r="D5853" s="3"/>
      <c r="F5853" s="5">
        <f>_xlfn.XLOOKUP(A5853,[3]!Table13456[No заказа],[3]!Table13456[Количество],"",0,1)</f>
        <v>1</v>
      </c>
      <c r="G5853" s="5">
        <f>_xlfn.XLOOKUP(A5853,[3]!Table13456[No заказа],[3]!Table13456[Цена],"",0,1)</f>
        <v>8135</v>
      </c>
      <c r="H5853" s="2" t="str">
        <f>M01_SETTINGS!$F$2</f>
        <v>KASPI</v>
      </c>
    </row>
    <row r="5854" spans="1:8" x14ac:dyDescent="0.35">
      <c r="A5854" s="2">
        <v>456584499</v>
      </c>
      <c r="B5854" s="3">
        <f>_xlfn.XLOOKUP(A5854,[3]!Table13456[No заказа],[3]!Table13456[Дата
отправки],"",0,1)</f>
        <v>45631</v>
      </c>
      <c r="C5854" s="3"/>
      <c r="D5854" s="3"/>
      <c r="F5854" s="5">
        <f>_xlfn.XLOOKUP(A5854,[3]!Table13456[No заказа],[3]!Table13456[Количество],"",0,1)</f>
        <v>1</v>
      </c>
      <c r="G5854" s="5">
        <f>_xlfn.XLOOKUP(A5854,[3]!Table13456[No заказа],[3]!Table13456[Цена],"",0,1)</f>
        <v>8397</v>
      </c>
      <c r="H5854" s="2" t="str">
        <f>M01_SETTINGS!$F$2</f>
        <v>KASPI</v>
      </c>
    </row>
    <row r="5855" spans="1:8" x14ac:dyDescent="0.35">
      <c r="A5855" s="2">
        <v>456632041</v>
      </c>
      <c r="B5855" s="3">
        <f>_xlfn.XLOOKUP(A5855,[3]!Table13456[No заказа],[3]!Table13456[Дата
отправки],"",0,1)</f>
        <v>45631</v>
      </c>
      <c r="C5855" s="3"/>
      <c r="D5855" s="3"/>
      <c r="F5855" s="5">
        <f>_xlfn.XLOOKUP(A5855,[3]!Table13456[No заказа],[3]!Table13456[Количество],"",0,1)</f>
        <v>1</v>
      </c>
      <c r="G5855" s="5">
        <f>_xlfn.XLOOKUP(A5855,[3]!Table13456[No заказа],[3]!Table13456[Цена],"",0,1)</f>
        <v>8631</v>
      </c>
      <c r="H5855" s="2" t="str">
        <f>M01_SETTINGS!$F$2</f>
        <v>KASPI</v>
      </c>
    </row>
    <row r="5856" spans="1:8" x14ac:dyDescent="0.35">
      <c r="A5856" s="2">
        <v>456664137</v>
      </c>
      <c r="B5856" s="3">
        <f>_xlfn.XLOOKUP(A5856,[3]!Table13456[No заказа],[3]!Table13456[Дата
отправки],"",0,1)</f>
        <v>45631</v>
      </c>
      <c r="C5856" s="3"/>
      <c r="D5856" s="3"/>
      <c r="F5856" s="5">
        <f>_xlfn.XLOOKUP(A5856,[3]!Table13456[No заказа],[3]!Table13456[Количество],"",0,1)</f>
        <v>1</v>
      </c>
      <c r="G5856" s="5">
        <f>_xlfn.XLOOKUP(A5856,[3]!Table13456[No заказа],[3]!Table13456[Цена],"",0,1)</f>
        <v>7992</v>
      </c>
      <c r="H5856" s="2" t="str">
        <f>M01_SETTINGS!$F$2</f>
        <v>KASPI</v>
      </c>
    </row>
    <row r="5857" spans="1:8" x14ac:dyDescent="0.35">
      <c r="A5857" s="2">
        <v>456676978</v>
      </c>
      <c r="B5857" s="3">
        <f>_xlfn.XLOOKUP(A5857,[3]!Table13456[No заказа],[3]!Table13456[Дата
отправки],"",0,1)</f>
        <v>45631</v>
      </c>
      <c r="C5857" s="3"/>
      <c r="D5857" s="3"/>
      <c r="F5857" s="5">
        <f>_xlfn.XLOOKUP(A5857,[3]!Table13456[No заказа],[3]!Table13456[Количество],"",0,1)</f>
        <v>1</v>
      </c>
      <c r="G5857" s="5">
        <f>_xlfn.XLOOKUP(A5857,[3]!Table13456[No заказа],[3]!Table13456[Цена],"",0,1)</f>
        <v>8576</v>
      </c>
      <c r="H5857" s="2" t="str">
        <f>M01_SETTINGS!$F$2</f>
        <v>KASPI</v>
      </c>
    </row>
    <row r="5858" spans="1:8" x14ac:dyDescent="0.35">
      <c r="A5858" s="2">
        <v>456538156</v>
      </c>
      <c r="B5858" s="3">
        <f>_xlfn.XLOOKUP(A5858,[3]!Table13456[No заказа],[3]!Table13456[Дата
отправки],"",0,1)</f>
        <v>45631</v>
      </c>
      <c r="C5858" s="3"/>
      <c r="D5858" s="3"/>
      <c r="F5858" s="5">
        <f>_xlfn.XLOOKUP(A5858,[3]!Table13456[No заказа],[3]!Table13456[Количество],"",0,1)</f>
        <v>1</v>
      </c>
      <c r="G5858" s="5">
        <f>_xlfn.XLOOKUP(A5858,[3]!Table13456[No заказа],[3]!Table13456[Цена],"",0,1)</f>
        <v>8408</v>
      </c>
      <c r="H5858" s="2" t="str">
        <f>M01_SETTINGS!$F$2</f>
        <v>KASPI</v>
      </c>
    </row>
    <row r="5859" spans="1:8" x14ac:dyDescent="0.35">
      <c r="A5859" s="2">
        <v>456960534</v>
      </c>
      <c r="B5859" s="3">
        <f>_xlfn.XLOOKUP(A5859,[3]!Table13456[No заказа],[3]!Table13456[Дата
отправки],"",0,1)</f>
        <v>45631</v>
      </c>
      <c r="C5859" s="3"/>
      <c r="D5859" s="3"/>
      <c r="F5859" s="5">
        <f>_xlfn.XLOOKUP(A5859,[3]!Table13456[No заказа],[3]!Table13456[Количество],"",0,1)</f>
        <v>1</v>
      </c>
      <c r="G5859" s="5">
        <f>_xlfn.XLOOKUP(A5859,[3]!Table13456[No заказа],[3]!Table13456[Цена],"",0,1)</f>
        <v>8995</v>
      </c>
      <c r="H5859" s="2" t="str">
        <f>M01_SETTINGS!$F$2</f>
        <v>KASPI</v>
      </c>
    </row>
    <row r="5860" spans="1:8" x14ac:dyDescent="0.35">
      <c r="A5860" s="2">
        <v>456938252</v>
      </c>
      <c r="B5860" s="3">
        <f>_xlfn.XLOOKUP(A5860,[3]!Table13456[No заказа],[3]!Table13456[Дата
отправки],"",0,1)</f>
        <v>45631</v>
      </c>
      <c r="C5860" s="3"/>
      <c r="D5860" s="3"/>
      <c r="F5860" s="5">
        <f>_xlfn.XLOOKUP(A5860,[3]!Table13456[No заказа],[3]!Table13456[Количество],"",0,1)</f>
        <v>1</v>
      </c>
      <c r="G5860" s="5">
        <f>_xlfn.XLOOKUP(A5860,[3]!Table13456[No заказа],[3]!Table13456[Цена],"",0,1)</f>
        <v>9232</v>
      </c>
      <c r="H5860" s="2" t="str">
        <f>M01_SETTINGS!$F$2</f>
        <v>KASPI</v>
      </c>
    </row>
    <row r="5861" spans="1:8" x14ac:dyDescent="0.35">
      <c r="A5861" s="2">
        <v>456888296</v>
      </c>
      <c r="B5861" s="3">
        <f>_xlfn.XLOOKUP(A5861,[3]!Table13456[No заказа],[3]!Table13456[Дата
отправки],"",0,1)</f>
        <v>45631</v>
      </c>
      <c r="C5861" s="3"/>
      <c r="D5861" s="3"/>
      <c r="F5861" s="5">
        <f>_xlfn.XLOOKUP(A5861,[3]!Table13456[No заказа],[3]!Table13456[Количество],"",0,1)</f>
        <v>1</v>
      </c>
      <c r="G5861" s="5">
        <f>_xlfn.XLOOKUP(A5861,[3]!Table13456[No заказа],[3]!Table13456[Цена],"",0,1)</f>
        <v>7490</v>
      </c>
      <c r="H5861" s="2" t="str">
        <f>M01_SETTINGS!$F$2</f>
        <v>KASPI</v>
      </c>
    </row>
    <row r="5862" spans="1:8" x14ac:dyDescent="0.35">
      <c r="A5862" s="2">
        <v>456728858</v>
      </c>
      <c r="B5862" s="3">
        <f>_xlfn.XLOOKUP(A5862,[3]!Table13456[No заказа],[3]!Table13456[Дата
отправки],"",0,1)</f>
        <v>45631</v>
      </c>
      <c r="C5862" s="3"/>
      <c r="D5862" s="3"/>
      <c r="F5862" s="5">
        <f>_xlfn.XLOOKUP(A5862,[3]!Table13456[No заказа],[3]!Table13456[Количество],"",0,1)</f>
        <v>1</v>
      </c>
      <c r="G5862" s="5">
        <f>_xlfn.XLOOKUP(A5862,[3]!Table13456[No заказа],[3]!Table13456[Цена],"",0,1)</f>
        <v>9526</v>
      </c>
      <c r="H5862" s="2" t="str">
        <f>M01_SETTINGS!$F$2</f>
        <v>KASPI</v>
      </c>
    </row>
    <row r="5863" spans="1:8" x14ac:dyDescent="0.35">
      <c r="A5863" s="2">
        <v>456650110</v>
      </c>
      <c r="B5863" s="3">
        <f>_xlfn.XLOOKUP(A5863,[3]!Table13456[No заказа],[3]!Table13456[Дата
отправки],"",0,1)</f>
        <v>45631</v>
      </c>
      <c r="C5863" s="3"/>
      <c r="D5863" s="3"/>
      <c r="F5863" s="5">
        <f>_xlfn.XLOOKUP(A5863,[3]!Table13456[No заказа],[3]!Table13456[Количество],"",0,1)</f>
        <v>1</v>
      </c>
      <c r="G5863" s="5">
        <f>_xlfn.XLOOKUP(A5863,[3]!Table13456[No заказа],[3]!Table13456[Цена],"",0,1)</f>
        <v>8347</v>
      </c>
      <c r="H5863" s="2" t="str">
        <f>M01_SETTINGS!$F$2</f>
        <v>KASPI</v>
      </c>
    </row>
    <row r="5864" spans="1:8" x14ac:dyDescent="0.35">
      <c r="A5864" s="2">
        <v>456676516</v>
      </c>
      <c r="B5864" s="3">
        <f>_xlfn.XLOOKUP(A5864,[3]!Table13456[No заказа],[3]!Table13456[Дата
отправки],"",0,1)</f>
        <v>45631</v>
      </c>
      <c r="C5864" s="3"/>
      <c r="D5864" s="3"/>
      <c r="F5864" s="5">
        <f>_xlfn.XLOOKUP(A5864,[3]!Table13456[No заказа],[3]!Table13456[Количество],"",0,1)</f>
        <v>1</v>
      </c>
      <c r="G5864" s="5">
        <f>_xlfn.XLOOKUP(A5864,[3]!Table13456[No заказа],[3]!Table13456[Цена],"",0,1)</f>
        <v>8135</v>
      </c>
      <c r="H5864" s="2" t="str">
        <f>M01_SETTINGS!$F$2</f>
        <v>KASPI</v>
      </c>
    </row>
    <row r="5865" spans="1:8" x14ac:dyDescent="0.35">
      <c r="A5865" s="2">
        <v>456786484</v>
      </c>
      <c r="B5865" s="3">
        <f>_xlfn.XLOOKUP(A5865,[3]!Table13456[No заказа],[3]!Table13456[Дата
отправки],"",0,1)</f>
        <v>45631</v>
      </c>
      <c r="C5865" s="3"/>
      <c r="D5865" s="3"/>
      <c r="F5865" s="5">
        <f>_xlfn.XLOOKUP(A5865,[3]!Table13456[No заказа],[3]!Table13456[Количество],"",0,1)</f>
        <v>1</v>
      </c>
      <c r="G5865" s="5">
        <f>_xlfn.XLOOKUP(A5865,[3]!Table13456[No заказа],[3]!Table13456[Цена],"",0,1)</f>
        <v>8233</v>
      </c>
      <c r="H5865" s="2" t="str">
        <f>M01_SETTINGS!$F$2</f>
        <v>KASPI</v>
      </c>
    </row>
    <row r="5866" spans="1:8" x14ac:dyDescent="0.35">
      <c r="A5866" s="2">
        <v>456699126</v>
      </c>
      <c r="B5866" s="3">
        <f>_xlfn.XLOOKUP(A5866,[3]!Table13456[No заказа],[3]!Table13456[Дата
отправки],"",0,1)</f>
        <v>45631</v>
      </c>
      <c r="C5866" s="3"/>
      <c r="D5866" s="3"/>
      <c r="F5866" s="5">
        <f>_xlfn.XLOOKUP(A5866,[3]!Table13456[No заказа],[3]!Table13456[Количество],"",0,1)</f>
        <v>1</v>
      </c>
      <c r="G5866" s="5">
        <f>_xlfn.XLOOKUP(A5866,[3]!Table13456[No заказа],[3]!Table13456[Цена],"",0,1)</f>
        <v>8037</v>
      </c>
      <c r="H5866" s="2" t="str">
        <f>M01_SETTINGS!$F$2</f>
        <v>KASPI</v>
      </c>
    </row>
    <row r="5867" spans="1:8" x14ac:dyDescent="0.35">
      <c r="A5867" s="2">
        <v>456739972</v>
      </c>
      <c r="B5867" s="3">
        <f>_xlfn.XLOOKUP(A5867,[3]!Table13456[No заказа],[3]!Table13456[Дата
отправки],"",0,1)</f>
        <v>45631</v>
      </c>
      <c r="C5867" s="3"/>
      <c r="D5867" s="3"/>
      <c r="F5867" s="5">
        <f>_xlfn.XLOOKUP(A5867,[3]!Table13456[No заказа],[3]!Table13456[Количество],"",0,1)</f>
        <v>1</v>
      </c>
      <c r="G5867" s="5">
        <f>_xlfn.XLOOKUP(A5867,[3]!Table13456[No заказа],[3]!Table13456[Цена],"",0,1)</f>
        <v>8017</v>
      </c>
      <c r="H5867" s="2" t="str">
        <f>M01_SETTINGS!$F$2</f>
        <v>KASPI</v>
      </c>
    </row>
    <row r="5868" spans="1:8" x14ac:dyDescent="0.35">
      <c r="A5868" s="2">
        <v>456653060</v>
      </c>
      <c r="B5868" s="3">
        <f>_xlfn.XLOOKUP(A5868,[3]!Table13456[No заказа],[3]!Table13456[Дата
отправки],"",0,1)</f>
        <v>45631</v>
      </c>
      <c r="C5868" s="3"/>
      <c r="D5868" s="3"/>
      <c r="F5868" s="5">
        <f>_xlfn.XLOOKUP(A5868,[3]!Table13456[No заказа],[3]!Table13456[Количество],"",0,1)</f>
        <v>1</v>
      </c>
      <c r="G5868" s="5">
        <f>_xlfn.XLOOKUP(A5868,[3]!Table13456[No заказа],[3]!Table13456[Цена],"",0,1)</f>
        <v>8071</v>
      </c>
      <c r="H5868" s="2" t="str">
        <f>M01_SETTINGS!$F$2</f>
        <v>KASPI</v>
      </c>
    </row>
    <row r="5869" spans="1:8" x14ac:dyDescent="0.35">
      <c r="A5869" s="2">
        <v>456930873</v>
      </c>
      <c r="B5869" s="3">
        <f>_xlfn.XLOOKUP(A5869,[3]!Table13456[No заказа],[3]!Table13456[Дата
отправки],"",0,1)</f>
        <v>45631</v>
      </c>
      <c r="C5869" s="3"/>
      <c r="D5869" s="3"/>
      <c r="F5869" s="5">
        <f>_xlfn.XLOOKUP(A5869,[3]!Table13456[No заказа],[3]!Table13456[Количество],"",0,1)</f>
        <v>1</v>
      </c>
      <c r="G5869" s="5">
        <f>_xlfn.XLOOKUP(A5869,[3]!Table13456[No заказа],[3]!Table13456[Цена],"",0,1)</f>
        <v>8988</v>
      </c>
      <c r="H5869" s="2" t="str">
        <f>M01_SETTINGS!$F$2</f>
        <v>KASPI</v>
      </c>
    </row>
    <row r="5870" spans="1:8" x14ac:dyDescent="0.35">
      <c r="A5870" s="2">
        <v>456838669</v>
      </c>
      <c r="B5870" s="3">
        <f>_xlfn.XLOOKUP(A5870,[3]!Table13456[No заказа],[3]!Table13456[Дата
отправки],"",0,1)</f>
        <v>45631</v>
      </c>
      <c r="C5870" s="3"/>
      <c r="D5870" s="3"/>
      <c r="F5870" s="5">
        <f>_xlfn.XLOOKUP(A5870,[3]!Table13456[No заказа],[3]!Table13456[Количество],"",0,1)</f>
        <v>1</v>
      </c>
      <c r="G5870" s="5">
        <f>_xlfn.XLOOKUP(A5870,[3]!Table13456[No заказа],[3]!Table13456[Цена],"",0,1)</f>
        <v>8988</v>
      </c>
      <c r="H5870" s="2" t="str">
        <f>M01_SETTINGS!$F$2</f>
        <v>KASPI</v>
      </c>
    </row>
    <row r="5871" spans="1:8" x14ac:dyDescent="0.35">
      <c r="A5871" s="2">
        <v>456746205</v>
      </c>
      <c r="B5871" s="3">
        <f>_xlfn.XLOOKUP(A5871,[3]!Table13456[No заказа],[3]!Table13456[Дата
отправки],"",0,1)</f>
        <v>45631</v>
      </c>
      <c r="C5871" s="3"/>
      <c r="D5871" s="3"/>
      <c r="F5871" s="5">
        <f>_xlfn.XLOOKUP(A5871,[3]!Table13456[No заказа],[3]!Table13456[Количество],"",0,1)</f>
        <v>1</v>
      </c>
      <c r="G5871" s="5">
        <f>_xlfn.XLOOKUP(A5871,[3]!Table13456[No заказа],[3]!Table13456[Цена],"",0,1)</f>
        <v>9998</v>
      </c>
      <c r="H5871" s="2" t="str">
        <f>M01_SETTINGS!$F$2</f>
        <v>KASPI</v>
      </c>
    </row>
    <row r="5872" spans="1:8" x14ac:dyDescent="0.35">
      <c r="A5872" s="2">
        <v>456546162</v>
      </c>
      <c r="B5872" s="3">
        <f>_xlfn.XLOOKUP(A5872,[3]!Table13456[No заказа],[3]!Table13456[Дата
отправки],"",0,1)</f>
        <v>45631</v>
      </c>
      <c r="C5872" s="3"/>
      <c r="D5872" s="3"/>
      <c r="F5872" s="5">
        <f>_xlfn.XLOOKUP(A5872,[3]!Table13456[No заказа],[3]!Table13456[Количество],"",0,1)</f>
        <v>1</v>
      </c>
      <c r="G5872" s="5">
        <f>_xlfn.XLOOKUP(A5872,[3]!Table13456[No заказа],[3]!Table13456[Цена],"",0,1)</f>
        <v>8988</v>
      </c>
      <c r="H5872" s="2" t="str">
        <f>M01_SETTINGS!$F$2</f>
        <v>KASPI</v>
      </c>
    </row>
    <row r="5873" spans="1:8" x14ac:dyDescent="0.35">
      <c r="A5873" s="2">
        <v>456870550</v>
      </c>
      <c r="B5873" s="3">
        <f>_xlfn.XLOOKUP(A5873,[3]!Table13456[No заказа],[3]!Table13456[Дата
отправки],"",0,1)</f>
        <v>45631</v>
      </c>
      <c r="C5873" s="3"/>
      <c r="D5873" s="3"/>
      <c r="F5873" s="5">
        <f>_xlfn.XLOOKUP(A5873,[3]!Table13456[No заказа],[3]!Table13456[Количество],"",0,1)</f>
        <v>1</v>
      </c>
      <c r="G5873" s="5">
        <f>_xlfn.XLOOKUP(A5873,[3]!Table13456[No заказа],[3]!Table13456[Цена],"",0,1)</f>
        <v>8014</v>
      </c>
      <c r="H5873" s="2" t="str">
        <f>M01_SETTINGS!$F$2</f>
        <v>KASPI</v>
      </c>
    </row>
    <row r="5874" spans="1:8" x14ac:dyDescent="0.35">
      <c r="A5874" s="2">
        <v>456560913</v>
      </c>
      <c r="B5874" s="3">
        <f>_xlfn.XLOOKUP(A5874,[3]!Table13456[No заказа],[3]!Table13456[Дата
отправки],"",0,1)</f>
        <v>45631</v>
      </c>
      <c r="C5874" s="3"/>
      <c r="D5874" s="3"/>
      <c r="F5874" s="5">
        <f>_xlfn.XLOOKUP(A5874,[3]!Table13456[No заказа],[3]!Table13456[Количество],"",0,1)</f>
        <v>1</v>
      </c>
      <c r="G5874" s="5">
        <f>_xlfn.XLOOKUP(A5874,[3]!Table13456[No заказа],[3]!Table13456[Цена],"",0,1)</f>
        <v>8126</v>
      </c>
      <c r="H5874" s="2" t="str">
        <f>M01_SETTINGS!$F$2</f>
        <v>KASPI</v>
      </c>
    </row>
    <row r="5875" spans="1:8" x14ac:dyDescent="0.35">
      <c r="A5875" s="2">
        <v>456542710</v>
      </c>
      <c r="B5875" s="3">
        <f>_xlfn.XLOOKUP(A5875,[3]!Table13456[No заказа],[3]!Table13456[Дата
отправки],"",0,1)</f>
        <v>45631</v>
      </c>
      <c r="C5875" s="3"/>
      <c r="D5875" s="3"/>
      <c r="F5875" s="5">
        <f>_xlfn.XLOOKUP(A5875,[3]!Table13456[No заказа],[3]!Table13456[Количество],"",0,1)</f>
        <v>1</v>
      </c>
      <c r="G5875" s="5">
        <f>_xlfn.XLOOKUP(A5875,[3]!Table13456[No заказа],[3]!Table13456[Цена],"",0,1)</f>
        <v>8971</v>
      </c>
      <c r="H5875" s="2" t="str">
        <f>M01_SETTINGS!$F$2</f>
        <v>KASPI</v>
      </c>
    </row>
    <row r="5876" spans="1:8" x14ac:dyDescent="0.35">
      <c r="A5876" s="2">
        <v>456740817</v>
      </c>
      <c r="B5876" s="3">
        <f>_xlfn.XLOOKUP(A5876,[3]!Table13456[No заказа],[3]!Table13456[Дата
отправки],"",0,1)</f>
        <v>45631</v>
      </c>
      <c r="C5876" s="3"/>
      <c r="D5876" s="3"/>
      <c r="F5876" s="5">
        <f>_xlfn.XLOOKUP(A5876,[3]!Table13456[No заказа],[3]!Table13456[Количество],"",0,1)</f>
        <v>1</v>
      </c>
      <c r="G5876" s="5">
        <f>_xlfn.XLOOKUP(A5876,[3]!Table13456[No заказа],[3]!Table13456[Цена],"",0,1)</f>
        <v>8971</v>
      </c>
      <c r="H5876" s="2" t="str">
        <f>M01_SETTINGS!$F$2</f>
        <v>KASPI</v>
      </c>
    </row>
    <row r="5877" spans="1:8" x14ac:dyDescent="0.35">
      <c r="A5877" s="2">
        <v>456406352</v>
      </c>
      <c r="B5877" s="3">
        <f>_xlfn.XLOOKUP(A5877,[3]!Table13456[No заказа],[3]!Table13456[Дата
отправки],"",0,1)</f>
        <v>45631</v>
      </c>
      <c r="C5877" s="3"/>
      <c r="D5877" s="3"/>
      <c r="F5877" s="5">
        <f>_xlfn.XLOOKUP(A5877,[3]!Table13456[No заказа],[3]!Table13456[Количество],"",0,1)</f>
        <v>1</v>
      </c>
      <c r="G5877" s="5">
        <f>_xlfn.XLOOKUP(A5877,[3]!Table13456[No заказа],[3]!Table13456[Цена],"",0,1)</f>
        <v>8036</v>
      </c>
      <c r="H5877" s="2" t="str">
        <f>M01_SETTINGS!$F$2</f>
        <v>KASPI</v>
      </c>
    </row>
    <row r="5878" spans="1:8" x14ac:dyDescent="0.35">
      <c r="A5878" s="2">
        <v>456412396</v>
      </c>
      <c r="B5878" s="3">
        <f>_xlfn.XLOOKUP(A5878,[3]!Table13456[No заказа],[3]!Table13456[Дата
отправки],"",0,1)</f>
        <v>45631</v>
      </c>
      <c r="C5878" s="3"/>
      <c r="D5878" s="3"/>
      <c r="F5878" s="5">
        <f>_xlfn.XLOOKUP(A5878,[3]!Table13456[No заказа],[3]!Table13456[Количество],"",0,1)</f>
        <v>1</v>
      </c>
      <c r="G5878" s="5">
        <f>_xlfn.XLOOKUP(A5878,[3]!Table13456[No заказа],[3]!Table13456[Цена],"",0,1)</f>
        <v>8036</v>
      </c>
      <c r="H5878" s="2" t="str">
        <f>M01_SETTINGS!$F$2</f>
        <v>KASPI</v>
      </c>
    </row>
    <row r="5879" spans="1:8" x14ac:dyDescent="0.35">
      <c r="A5879" s="2">
        <v>456405922</v>
      </c>
      <c r="B5879" s="3">
        <f>_xlfn.XLOOKUP(A5879,[3]!Table13456[No заказа],[3]!Table13456[Дата
отправки],"",0,1)</f>
        <v>45631</v>
      </c>
      <c r="C5879" s="3"/>
      <c r="D5879" s="3"/>
      <c r="F5879" s="5">
        <f>_xlfn.XLOOKUP(A5879,[3]!Table13456[No заказа],[3]!Table13456[Количество],"",0,1)</f>
        <v>1</v>
      </c>
      <c r="G5879" s="5">
        <f>_xlfn.XLOOKUP(A5879,[3]!Table13456[No заказа],[3]!Table13456[Цена],"",0,1)</f>
        <v>8036</v>
      </c>
      <c r="H5879" s="2" t="str">
        <f>M01_SETTINGS!$F$2</f>
        <v>KASPI</v>
      </c>
    </row>
    <row r="5880" spans="1:8" x14ac:dyDescent="0.35">
      <c r="A5880" s="2">
        <v>456511604</v>
      </c>
      <c r="B5880" s="3">
        <f>_xlfn.XLOOKUP(A5880,[3]!Table13456[No заказа],[3]!Table13456[Дата
отправки],"",0,1)</f>
        <v>45631</v>
      </c>
      <c r="C5880" s="3"/>
      <c r="D5880" s="3"/>
      <c r="F5880" s="5">
        <f>_xlfn.XLOOKUP(A5880,[3]!Table13456[No заказа],[3]!Table13456[Количество],"",0,1)</f>
        <v>1</v>
      </c>
      <c r="G5880" s="5">
        <f>_xlfn.XLOOKUP(A5880,[3]!Table13456[No заказа],[3]!Table13456[Цена],"",0,1)</f>
        <v>8399</v>
      </c>
      <c r="H5880" s="2" t="str">
        <f>M01_SETTINGS!$F$2</f>
        <v>KASPI</v>
      </c>
    </row>
    <row r="5881" spans="1:8" x14ac:dyDescent="0.35">
      <c r="A5881" s="2">
        <v>456673560</v>
      </c>
      <c r="B5881" s="3">
        <f>_xlfn.XLOOKUP(A5881,[3]!Table13456[No заказа],[3]!Table13456[Дата
отправки],"",0,1)</f>
        <v>45631</v>
      </c>
      <c r="C5881" s="3"/>
      <c r="D5881" s="3"/>
      <c r="F5881" s="5">
        <f>_xlfn.XLOOKUP(A5881,[3]!Table13456[No заказа],[3]!Table13456[Количество],"",0,1)</f>
        <v>1</v>
      </c>
      <c r="G5881" s="5">
        <f>_xlfn.XLOOKUP(A5881,[3]!Table13456[No заказа],[3]!Table13456[Цена],"",0,1)</f>
        <v>9997</v>
      </c>
      <c r="H5881" s="2" t="str">
        <f>M01_SETTINGS!$F$2</f>
        <v>KASPI</v>
      </c>
    </row>
    <row r="5882" spans="1:8" x14ac:dyDescent="0.35">
      <c r="A5882" s="2">
        <v>456700776</v>
      </c>
      <c r="B5882" s="3">
        <f>_xlfn.XLOOKUP(A5882,[3]!Table13456[No заказа],[3]!Table13456[Дата
отправки],"",0,1)</f>
        <v>45631</v>
      </c>
      <c r="C5882" s="3"/>
      <c r="D5882" s="3"/>
      <c r="F5882" s="5">
        <f>_xlfn.XLOOKUP(A5882,[3]!Table13456[No заказа],[3]!Table13456[Количество],"",0,1)</f>
        <v>1</v>
      </c>
      <c r="G5882" s="5">
        <f>_xlfn.XLOOKUP(A5882,[3]!Table13456[No заказа],[3]!Table13456[Цена],"",0,1)</f>
        <v>9997</v>
      </c>
      <c r="H5882" s="2" t="str">
        <f>M01_SETTINGS!$F$2</f>
        <v>KASPI</v>
      </c>
    </row>
    <row r="5883" spans="1:8" x14ac:dyDescent="0.35">
      <c r="A5883" s="2">
        <v>455846363</v>
      </c>
      <c r="B5883" s="3">
        <f>_xlfn.XLOOKUP(A5883,[3]!Table13456[No заказа],[3]!Table13456[Дата
отправки],"",0,1)</f>
        <v>45630</v>
      </c>
      <c r="C5883" s="3"/>
      <c r="D5883" s="3"/>
      <c r="F5883" s="5">
        <f>_xlfn.XLOOKUP(A5883,[3]!Table13456[No заказа],[3]!Table13456[Количество],"",0,1)</f>
        <v>1</v>
      </c>
      <c r="G5883" s="5">
        <f>_xlfn.XLOOKUP(A5883,[3]!Table13456[No заказа],[3]!Table13456[Цена],"",0,1)</f>
        <v>8135</v>
      </c>
      <c r="H5883" s="2" t="str">
        <f>M01_SETTINGS!$F$2</f>
        <v>KASPI</v>
      </c>
    </row>
    <row r="5884" spans="1:8" x14ac:dyDescent="0.35">
      <c r="A5884" s="2">
        <v>455714624</v>
      </c>
      <c r="B5884" s="3">
        <f>_xlfn.XLOOKUP(A5884,[3]!Table13456[No заказа],[3]!Table13456[Дата
отправки],"",0,1)</f>
        <v>45630</v>
      </c>
      <c r="C5884" s="3"/>
      <c r="D5884" s="3"/>
      <c r="F5884" s="5">
        <f>_xlfn.XLOOKUP(A5884,[3]!Table13456[No заказа],[3]!Table13456[Количество],"",0,1)</f>
        <v>1</v>
      </c>
      <c r="G5884" s="5">
        <f>_xlfn.XLOOKUP(A5884,[3]!Table13456[No заказа],[3]!Table13456[Цена],"",0,1)</f>
        <v>8996</v>
      </c>
      <c r="H5884" s="2" t="str">
        <f>M01_SETTINGS!$F$2</f>
        <v>KASPI</v>
      </c>
    </row>
    <row r="5885" spans="1:8" x14ac:dyDescent="0.35">
      <c r="A5885" s="2">
        <v>455889750</v>
      </c>
      <c r="B5885" s="3">
        <f>_xlfn.XLOOKUP(A5885,[3]!Table13456[No заказа],[3]!Table13456[Дата
отправки],"",0,1)</f>
        <v>45630</v>
      </c>
      <c r="C5885" s="3"/>
      <c r="D5885" s="3"/>
      <c r="F5885" s="5">
        <f>_xlfn.XLOOKUP(A5885,[3]!Table13456[No заказа],[3]!Table13456[Количество],"",0,1)</f>
        <v>1</v>
      </c>
      <c r="G5885" s="5">
        <f>_xlfn.XLOOKUP(A5885,[3]!Table13456[No заказа],[3]!Table13456[Цена],"",0,1)</f>
        <v>8118</v>
      </c>
      <c r="H5885" s="2" t="str">
        <f>M01_SETTINGS!$F$2</f>
        <v>KASPI</v>
      </c>
    </row>
    <row r="5886" spans="1:8" x14ac:dyDescent="0.35">
      <c r="A5886" s="2">
        <v>455857748</v>
      </c>
      <c r="B5886" s="3">
        <f>_xlfn.XLOOKUP(A5886,[3]!Table13456[No заказа],[3]!Table13456[Дата
отправки],"",0,1)</f>
        <v>45630</v>
      </c>
      <c r="C5886" s="3"/>
      <c r="D5886" s="3"/>
      <c r="F5886" s="5">
        <f>_xlfn.XLOOKUP(A5886,[3]!Table13456[No заказа],[3]!Table13456[Количество],"",0,1)</f>
        <v>1</v>
      </c>
      <c r="G5886" s="5">
        <f>_xlfn.XLOOKUP(A5886,[3]!Table13456[No заказа],[3]!Table13456[Цена],"",0,1)</f>
        <v>8118</v>
      </c>
      <c r="H5886" s="2" t="str">
        <f>M01_SETTINGS!$F$2</f>
        <v>KASPI</v>
      </c>
    </row>
    <row r="5887" spans="1:8" x14ac:dyDescent="0.35">
      <c r="A5887" s="2">
        <v>455745118</v>
      </c>
      <c r="B5887" s="3">
        <f>_xlfn.XLOOKUP(A5887,[3]!Table13456[No заказа],[3]!Table13456[Дата
отправки],"",0,1)</f>
        <v>45630</v>
      </c>
      <c r="C5887" s="3"/>
      <c r="D5887" s="3"/>
      <c r="F5887" s="5">
        <f>_xlfn.XLOOKUP(A5887,[3]!Table13456[No заказа],[3]!Table13456[Количество],"",0,1)</f>
        <v>1</v>
      </c>
      <c r="G5887" s="5">
        <f>_xlfn.XLOOKUP(A5887,[3]!Table13456[No заказа],[3]!Table13456[Цена],"",0,1)</f>
        <v>9568</v>
      </c>
      <c r="H5887" s="2" t="str">
        <f>M01_SETTINGS!$F$2</f>
        <v>KASPI</v>
      </c>
    </row>
    <row r="5888" spans="1:8" x14ac:dyDescent="0.35">
      <c r="A5888" s="2">
        <v>455936818</v>
      </c>
      <c r="B5888" s="3">
        <f>_xlfn.XLOOKUP(A5888,[3]!Table13456[No заказа],[3]!Table13456[Дата
отправки],"",0,1)</f>
        <v>45630</v>
      </c>
      <c r="C5888" s="3"/>
      <c r="D5888" s="3"/>
      <c r="F5888" s="5">
        <f>_xlfn.XLOOKUP(A5888,[3]!Table13456[No заказа],[3]!Table13456[Количество],"",0,1)</f>
        <v>1</v>
      </c>
      <c r="G5888" s="5">
        <f>_xlfn.XLOOKUP(A5888,[3]!Table13456[No заказа],[3]!Table13456[Цена],"",0,1)</f>
        <v>8490</v>
      </c>
      <c r="H5888" s="2" t="str">
        <f>M01_SETTINGS!$F$2</f>
        <v>KASPI</v>
      </c>
    </row>
    <row r="5889" spans="1:8" x14ac:dyDescent="0.35">
      <c r="A5889" s="2">
        <v>456314186</v>
      </c>
      <c r="B5889" s="3">
        <f>_xlfn.XLOOKUP(A5889,[3]!Table13456[No заказа],[3]!Table13456[Дата
отправки],"",0,1)</f>
        <v>45630</v>
      </c>
      <c r="C5889" s="3"/>
      <c r="D5889" s="3"/>
      <c r="F5889" s="5">
        <f>_xlfn.XLOOKUP(A5889,[3]!Table13456[No заказа],[3]!Table13456[Количество],"",0,1)</f>
        <v>1</v>
      </c>
      <c r="G5889" s="5">
        <f>_xlfn.XLOOKUP(A5889,[3]!Table13456[No заказа],[3]!Table13456[Цена],"",0,1)</f>
        <v>8430</v>
      </c>
      <c r="H5889" s="2" t="str">
        <f>M01_SETTINGS!$F$2</f>
        <v>KASPI</v>
      </c>
    </row>
    <row r="5890" spans="1:8" x14ac:dyDescent="0.35">
      <c r="A5890" s="2">
        <v>456144059</v>
      </c>
      <c r="B5890" s="3">
        <f>_xlfn.XLOOKUP(A5890,[3]!Table13456[No заказа],[3]!Table13456[Дата
отправки],"",0,1)</f>
        <v>45630</v>
      </c>
      <c r="C5890" s="3"/>
      <c r="D5890" s="3"/>
      <c r="F5890" s="5">
        <f>_xlfn.XLOOKUP(A5890,[3]!Table13456[No заказа],[3]!Table13456[Количество],"",0,1)</f>
        <v>1</v>
      </c>
      <c r="G5890" s="5">
        <f>_xlfn.XLOOKUP(A5890,[3]!Table13456[No заказа],[3]!Table13456[Цена],"",0,1)</f>
        <v>8439</v>
      </c>
      <c r="H5890" s="2" t="str">
        <f>M01_SETTINGS!$F$2</f>
        <v>KASPI</v>
      </c>
    </row>
    <row r="5891" spans="1:8" x14ac:dyDescent="0.35">
      <c r="A5891" s="2">
        <v>456079318</v>
      </c>
      <c r="B5891" s="3">
        <f>_xlfn.XLOOKUP(A5891,[3]!Table13456[No заказа],[3]!Table13456[Дата
отправки],"",0,1)</f>
        <v>45630</v>
      </c>
      <c r="C5891" s="3"/>
      <c r="D5891" s="3"/>
      <c r="F5891" s="5">
        <f>_xlfn.XLOOKUP(A5891,[3]!Table13456[No заказа],[3]!Table13456[Количество],"",0,1)</f>
        <v>1</v>
      </c>
      <c r="G5891" s="5">
        <f>_xlfn.XLOOKUP(A5891,[3]!Table13456[No заказа],[3]!Table13456[Цена],"",0,1)</f>
        <v>8135</v>
      </c>
      <c r="H5891" s="2" t="str">
        <f>M01_SETTINGS!$F$2</f>
        <v>KASPI</v>
      </c>
    </row>
    <row r="5892" spans="1:8" x14ac:dyDescent="0.35">
      <c r="A5892" s="2">
        <v>455795831</v>
      </c>
      <c r="B5892" s="3">
        <f>_xlfn.XLOOKUP(A5892,[3]!Table13456[No заказа],[3]!Table13456[Дата
отправки],"",0,1)</f>
        <v>45630</v>
      </c>
      <c r="C5892" s="3"/>
      <c r="D5892" s="3"/>
      <c r="F5892" s="5">
        <f>_xlfn.XLOOKUP(A5892,[3]!Table13456[No заказа],[3]!Table13456[Количество],"",0,1)</f>
        <v>1</v>
      </c>
      <c r="G5892" s="5">
        <f>_xlfn.XLOOKUP(A5892,[3]!Table13456[No заказа],[3]!Table13456[Цена],"",0,1)</f>
        <v>8000</v>
      </c>
      <c r="H5892" s="2" t="str">
        <f>M01_SETTINGS!$F$2</f>
        <v>KASPI</v>
      </c>
    </row>
    <row r="5893" spans="1:8" x14ac:dyDescent="0.35">
      <c r="A5893" s="2">
        <v>455903780</v>
      </c>
      <c r="B5893" s="3">
        <f>_xlfn.XLOOKUP(A5893,[3]!Table13456[No заказа],[3]!Table13456[Дата
отправки],"",0,1)</f>
        <v>45630</v>
      </c>
      <c r="C5893" s="3"/>
      <c r="D5893" s="3"/>
      <c r="F5893" s="5">
        <f>_xlfn.XLOOKUP(A5893,[3]!Table13456[No заказа],[3]!Table13456[Количество],"",0,1)</f>
        <v>1</v>
      </c>
      <c r="G5893" s="5">
        <f>_xlfn.XLOOKUP(A5893,[3]!Table13456[No заказа],[3]!Table13456[Цена],"",0,1)</f>
        <v>8135</v>
      </c>
      <c r="H5893" s="2" t="str">
        <f>M01_SETTINGS!$F$2</f>
        <v>KASPI</v>
      </c>
    </row>
    <row r="5894" spans="1:8" x14ac:dyDescent="0.35">
      <c r="A5894" s="2">
        <v>456138848</v>
      </c>
      <c r="B5894" s="3">
        <f>_xlfn.XLOOKUP(A5894,[3]!Table13456[No заказа],[3]!Table13456[Дата
отправки],"",0,1)</f>
        <v>45630</v>
      </c>
      <c r="C5894" s="3"/>
      <c r="D5894" s="3"/>
      <c r="F5894" s="5">
        <f>_xlfn.XLOOKUP(A5894,[3]!Table13456[No заказа],[3]!Table13456[Количество],"",0,1)</f>
        <v>1</v>
      </c>
      <c r="G5894" s="5">
        <f>_xlfn.XLOOKUP(A5894,[3]!Table13456[No заказа],[3]!Table13456[Цена],"",0,1)</f>
        <v>8135</v>
      </c>
      <c r="H5894" s="2" t="str">
        <f>M01_SETTINGS!$F$2</f>
        <v>KASPI</v>
      </c>
    </row>
    <row r="5895" spans="1:8" x14ac:dyDescent="0.35">
      <c r="A5895" s="2">
        <v>456237398</v>
      </c>
      <c r="B5895" s="3">
        <f>_xlfn.XLOOKUP(A5895,[3]!Table13456[No заказа],[3]!Table13456[Дата
отправки],"",0,1)</f>
        <v>45630</v>
      </c>
      <c r="C5895" s="3"/>
      <c r="D5895" s="3"/>
      <c r="F5895" s="5">
        <f>_xlfn.XLOOKUP(A5895,[3]!Table13456[No заказа],[3]!Table13456[Количество],"",0,1)</f>
        <v>1</v>
      </c>
      <c r="G5895" s="5">
        <f>_xlfn.XLOOKUP(A5895,[3]!Table13456[No заказа],[3]!Table13456[Цена],"",0,1)</f>
        <v>8732</v>
      </c>
      <c r="H5895" s="2" t="str">
        <f>M01_SETTINGS!$F$2</f>
        <v>KASPI</v>
      </c>
    </row>
    <row r="5896" spans="1:8" x14ac:dyDescent="0.35">
      <c r="A5896" s="2">
        <v>456054700</v>
      </c>
      <c r="B5896" s="3">
        <f>_xlfn.XLOOKUP(A5896,[3]!Table13456[No заказа],[3]!Table13456[Дата
отправки],"",0,1)</f>
        <v>45630</v>
      </c>
      <c r="C5896" s="3"/>
      <c r="D5896" s="3"/>
      <c r="F5896" s="5">
        <f>_xlfn.XLOOKUP(A5896,[3]!Table13456[No заказа],[3]!Table13456[Количество],"",0,1)</f>
        <v>1</v>
      </c>
      <c r="G5896" s="5">
        <f>_xlfn.XLOOKUP(A5896,[3]!Table13456[No заказа],[3]!Table13456[Цена],"",0,1)</f>
        <v>7990</v>
      </c>
      <c r="H5896" s="2" t="str">
        <f>M01_SETTINGS!$F$2</f>
        <v>KASPI</v>
      </c>
    </row>
    <row r="5897" spans="1:8" x14ac:dyDescent="0.35">
      <c r="A5897" s="2">
        <v>455944927</v>
      </c>
      <c r="B5897" s="3">
        <f>_xlfn.XLOOKUP(A5897,[3]!Table13456[No заказа],[3]!Table13456[Дата
отправки],"",0,1)</f>
        <v>45630</v>
      </c>
      <c r="C5897" s="3"/>
      <c r="D5897" s="3"/>
      <c r="F5897" s="5">
        <f>_xlfn.XLOOKUP(A5897,[3]!Table13456[No заказа],[3]!Table13456[Количество],"",0,1)</f>
        <v>1</v>
      </c>
      <c r="G5897" s="5">
        <f>_xlfn.XLOOKUP(A5897,[3]!Table13456[No заказа],[3]!Table13456[Цена],"",0,1)</f>
        <v>7990</v>
      </c>
      <c r="H5897" s="2" t="str">
        <f>M01_SETTINGS!$F$2</f>
        <v>KASPI</v>
      </c>
    </row>
    <row r="5898" spans="1:8" x14ac:dyDescent="0.35">
      <c r="A5898" s="2">
        <v>456084958</v>
      </c>
      <c r="B5898" s="3">
        <f>_xlfn.XLOOKUP(A5898,[3]!Table13456[No заказа],[3]!Table13456[Дата
отправки],"",0,1)</f>
        <v>45630</v>
      </c>
      <c r="C5898" s="3"/>
      <c r="D5898" s="3"/>
      <c r="F5898" s="5">
        <f>_xlfn.XLOOKUP(A5898,[3]!Table13456[No заказа],[3]!Table13456[Количество],"",0,1)</f>
        <v>1</v>
      </c>
      <c r="G5898" s="5">
        <f>_xlfn.XLOOKUP(A5898,[3]!Table13456[No заказа],[3]!Table13456[Цена],"",0,1)</f>
        <v>7991</v>
      </c>
      <c r="H5898" s="2" t="str">
        <f>M01_SETTINGS!$F$2</f>
        <v>KASPI</v>
      </c>
    </row>
    <row r="5899" spans="1:8" x14ac:dyDescent="0.35">
      <c r="A5899" s="2">
        <v>455856993</v>
      </c>
      <c r="B5899" s="3">
        <f>_xlfn.XLOOKUP(A5899,[3]!Table13456[No заказа],[3]!Table13456[Дата
отправки],"",0,1)</f>
        <v>45630</v>
      </c>
      <c r="C5899" s="3"/>
      <c r="D5899" s="3"/>
      <c r="F5899" s="5">
        <f>_xlfn.XLOOKUP(A5899,[3]!Table13456[No заказа],[3]!Table13456[Количество],"",0,1)</f>
        <v>1</v>
      </c>
      <c r="G5899" s="5">
        <f>_xlfn.XLOOKUP(A5899,[3]!Table13456[No заказа],[3]!Table13456[Цена],"",0,1)</f>
        <v>10444</v>
      </c>
      <c r="H5899" s="2" t="str">
        <f>M01_SETTINGS!$F$2</f>
        <v>KASPI</v>
      </c>
    </row>
    <row r="5900" spans="1:8" x14ac:dyDescent="0.35">
      <c r="A5900" s="2">
        <v>456266059</v>
      </c>
      <c r="B5900" s="3">
        <f>_xlfn.XLOOKUP(A5900,[3]!Table13456[No заказа],[3]!Table13456[Дата
отправки],"",0,1)</f>
        <v>45630</v>
      </c>
      <c r="C5900" s="3"/>
      <c r="D5900" s="3"/>
      <c r="F5900" s="5">
        <f>_xlfn.XLOOKUP(A5900,[3]!Table13456[No заказа],[3]!Table13456[Количество],"",0,1)</f>
        <v>1</v>
      </c>
      <c r="G5900" s="5">
        <f>_xlfn.XLOOKUP(A5900,[3]!Table13456[No заказа],[3]!Table13456[Цена],"",0,1)</f>
        <v>8430</v>
      </c>
      <c r="H5900" s="2" t="str">
        <f>M01_SETTINGS!$F$2</f>
        <v>KASPI</v>
      </c>
    </row>
    <row r="5901" spans="1:8" x14ac:dyDescent="0.35">
      <c r="A5901" s="2">
        <v>455785173</v>
      </c>
      <c r="B5901" s="3">
        <f>_xlfn.XLOOKUP(A5901,[3]!Table13456[No заказа],[3]!Table13456[Дата
отправки],"",0,1)</f>
        <v>45630</v>
      </c>
      <c r="C5901" s="3"/>
      <c r="D5901" s="3"/>
      <c r="F5901" s="5">
        <f>_xlfn.XLOOKUP(A5901,[3]!Table13456[No заказа],[3]!Table13456[Количество],"",0,1)</f>
        <v>1</v>
      </c>
      <c r="G5901" s="5">
        <f>_xlfn.XLOOKUP(A5901,[3]!Table13456[No заказа],[3]!Table13456[Цена],"",0,1)</f>
        <v>8439</v>
      </c>
      <c r="H5901" s="2" t="str">
        <f>M01_SETTINGS!$F$2</f>
        <v>KASPI</v>
      </c>
    </row>
    <row r="5902" spans="1:8" x14ac:dyDescent="0.35">
      <c r="A5902" s="2">
        <v>455878893</v>
      </c>
      <c r="B5902" s="3">
        <f>_xlfn.XLOOKUP(A5902,[3]!Table13456[No заказа],[3]!Table13456[Дата
отправки],"",0,1)</f>
        <v>45630</v>
      </c>
      <c r="C5902" s="3"/>
      <c r="D5902" s="3"/>
      <c r="F5902" s="5">
        <f>_xlfn.XLOOKUP(A5902,[3]!Table13456[No заказа],[3]!Table13456[Количество],"",0,1)</f>
        <v>1</v>
      </c>
      <c r="G5902" s="5">
        <f>_xlfn.XLOOKUP(A5902,[3]!Table13456[No заказа],[3]!Table13456[Цена],"",0,1)</f>
        <v>8430</v>
      </c>
      <c r="H5902" s="2" t="str">
        <f>M01_SETTINGS!$F$2</f>
        <v>KASPI</v>
      </c>
    </row>
    <row r="5903" spans="1:8" x14ac:dyDescent="0.35">
      <c r="A5903" s="2">
        <v>456384368</v>
      </c>
      <c r="B5903" s="3">
        <f>_xlfn.XLOOKUP(A5903,[3]!Table13456[No заказа],[3]!Table13456[Дата
отправки],"",0,1)</f>
        <v>45630</v>
      </c>
      <c r="C5903" s="3"/>
      <c r="D5903" s="3"/>
      <c r="F5903" s="5">
        <f>_xlfn.XLOOKUP(A5903,[3]!Table13456[No заказа],[3]!Table13456[Количество],"",0,1)</f>
        <v>1</v>
      </c>
      <c r="G5903" s="5">
        <f>_xlfn.XLOOKUP(A5903,[3]!Table13456[No заказа],[3]!Table13456[Цена],"",0,1)</f>
        <v>7990</v>
      </c>
      <c r="H5903" s="2" t="str">
        <f>M01_SETTINGS!$F$2</f>
        <v>KASPI</v>
      </c>
    </row>
    <row r="5904" spans="1:8" x14ac:dyDescent="0.35">
      <c r="A5904" s="2">
        <v>456347742</v>
      </c>
      <c r="B5904" s="3">
        <f>_xlfn.XLOOKUP(A5904,[3]!Table13456[No заказа],[3]!Table13456[Дата
отправки],"",0,1)</f>
        <v>45630</v>
      </c>
      <c r="C5904" s="3"/>
      <c r="D5904" s="3"/>
      <c r="F5904" s="5">
        <f>_xlfn.XLOOKUP(A5904,[3]!Table13456[No заказа],[3]!Table13456[Количество],"",0,1)</f>
        <v>1</v>
      </c>
      <c r="G5904" s="5">
        <f>_xlfn.XLOOKUP(A5904,[3]!Table13456[No заказа],[3]!Table13456[Цена],"",0,1)</f>
        <v>15286</v>
      </c>
      <c r="H5904" s="2" t="str">
        <f>M01_SETTINGS!$F$2</f>
        <v>KASPI</v>
      </c>
    </row>
    <row r="5905" spans="1:8" x14ac:dyDescent="0.35">
      <c r="A5905" s="2">
        <v>456397245</v>
      </c>
      <c r="B5905" s="3">
        <f>_xlfn.XLOOKUP(A5905,[3]!Table13456[No заказа],[3]!Table13456[Дата
отправки],"",0,1)</f>
        <v>45630</v>
      </c>
      <c r="C5905" s="3"/>
      <c r="D5905" s="3"/>
      <c r="F5905" s="5">
        <f>_xlfn.XLOOKUP(A5905,[3]!Table13456[No заказа],[3]!Table13456[Количество],"",0,1)</f>
        <v>1</v>
      </c>
      <c r="G5905" s="5">
        <f>_xlfn.XLOOKUP(A5905,[3]!Table13456[No заказа],[3]!Table13456[Цена],"",0,1)</f>
        <v>8430</v>
      </c>
      <c r="H5905" s="2" t="str">
        <f>M01_SETTINGS!$F$2</f>
        <v>KASPI</v>
      </c>
    </row>
    <row r="5906" spans="1:8" x14ac:dyDescent="0.35">
      <c r="A5906" s="2">
        <v>456225795</v>
      </c>
      <c r="B5906" s="3">
        <f>_xlfn.XLOOKUP(A5906,[3]!Table13456[No заказа],[3]!Table13456[Дата
отправки],"",0,1)</f>
        <v>45630</v>
      </c>
      <c r="C5906" s="3"/>
      <c r="D5906" s="3"/>
      <c r="F5906" s="5">
        <f>_xlfn.XLOOKUP(A5906,[3]!Table13456[No заказа],[3]!Table13456[Количество],"",0,1)</f>
        <v>1</v>
      </c>
      <c r="G5906" s="5">
        <f>_xlfn.XLOOKUP(A5906,[3]!Table13456[No заказа],[3]!Table13456[Цена],"",0,1)</f>
        <v>8989</v>
      </c>
      <c r="H5906" s="2" t="str">
        <f>M01_SETTINGS!$F$2</f>
        <v>KASPI</v>
      </c>
    </row>
    <row r="5907" spans="1:8" x14ac:dyDescent="0.35">
      <c r="A5907" s="2">
        <v>455724819</v>
      </c>
      <c r="B5907" s="3">
        <f>_xlfn.XLOOKUP(A5907,[3]!Table13456[No заказа],[3]!Table13456[Дата
отправки],"",0,1)</f>
        <v>45630</v>
      </c>
      <c r="C5907" s="3"/>
      <c r="D5907" s="3"/>
      <c r="F5907" s="5">
        <f>_xlfn.XLOOKUP(A5907,[3]!Table13456[No заказа],[3]!Table13456[Количество],"",0,1)</f>
        <v>1</v>
      </c>
      <c r="G5907" s="5">
        <f>_xlfn.XLOOKUP(A5907,[3]!Table13456[No заказа],[3]!Table13456[Цена],"",0,1)</f>
        <v>7990</v>
      </c>
      <c r="H5907" s="2" t="str">
        <f>M01_SETTINGS!$F$2</f>
        <v>KASPI</v>
      </c>
    </row>
    <row r="5908" spans="1:8" x14ac:dyDescent="0.35">
      <c r="A5908" s="2">
        <v>456313664</v>
      </c>
      <c r="B5908" s="3">
        <f>_xlfn.XLOOKUP(A5908,[3]!Table13456[No заказа],[3]!Table13456[Дата
отправки],"",0,1)</f>
        <v>45630</v>
      </c>
      <c r="C5908" s="3"/>
      <c r="D5908" s="3"/>
      <c r="F5908" s="5">
        <f>_xlfn.XLOOKUP(A5908,[3]!Table13456[No заказа],[3]!Table13456[Количество],"",0,1)</f>
        <v>1</v>
      </c>
      <c r="G5908" s="5">
        <f>_xlfn.XLOOKUP(A5908,[3]!Table13456[No заказа],[3]!Table13456[Цена],"",0,1)</f>
        <v>9699</v>
      </c>
      <c r="H5908" s="2" t="str">
        <f>M01_SETTINGS!$F$2</f>
        <v>KASPI</v>
      </c>
    </row>
    <row r="5909" spans="1:8" x14ac:dyDescent="0.35">
      <c r="A5909" s="2">
        <v>455830506</v>
      </c>
      <c r="B5909" s="3">
        <f>_xlfn.XLOOKUP(A5909,[3]!Table13456[No заказа],[3]!Table13456[Дата
отправки],"",0,1)</f>
        <v>45630</v>
      </c>
      <c r="C5909" s="3"/>
      <c r="D5909" s="3"/>
      <c r="F5909" s="5">
        <f>_xlfn.XLOOKUP(A5909,[3]!Table13456[No заказа],[3]!Table13456[Количество],"",0,1)</f>
        <v>1</v>
      </c>
      <c r="G5909" s="5">
        <f>_xlfn.XLOOKUP(A5909,[3]!Table13456[No заказа],[3]!Table13456[Цена],"",0,1)</f>
        <v>8409</v>
      </c>
      <c r="H5909" s="2" t="str">
        <f>M01_SETTINGS!$F$2</f>
        <v>KASPI</v>
      </c>
    </row>
    <row r="5910" spans="1:8" x14ac:dyDescent="0.35">
      <c r="A5910" s="2">
        <v>455883775</v>
      </c>
      <c r="B5910" s="3">
        <f>_xlfn.XLOOKUP(A5910,[3]!Table13456[No заказа],[3]!Table13456[Дата
отправки],"",0,1)</f>
        <v>45630</v>
      </c>
      <c r="C5910" s="3"/>
      <c r="D5910" s="3"/>
      <c r="F5910" s="5">
        <f>_xlfn.XLOOKUP(A5910,[3]!Table13456[No заказа],[3]!Table13456[Количество],"",0,1)</f>
        <v>1</v>
      </c>
      <c r="G5910" s="5">
        <f>_xlfn.XLOOKUP(A5910,[3]!Table13456[No заказа],[3]!Table13456[Цена],"",0,1)</f>
        <v>8916</v>
      </c>
      <c r="H5910" s="2" t="str">
        <f>M01_SETTINGS!$F$2</f>
        <v>KASPI</v>
      </c>
    </row>
    <row r="5911" spans="1:8" x14ac:dyDescent="0.35">
      <c r="A5911" s="2">
        <v>456201368</v>
      </c>
      <c r="B5911" s="3">
        <f>_xlfn.XLOOKUP(A5911,[3]!Table13456[No заказа],[3]!Table13456[Дата
отправки],"",0,1)</f>
        <v>45630</v>
      </c>
      <c r="C5911" s="3"/>
      <c r="D5911" s="3"/>
      <c r="F5911" s="5">
        <f>_xlfn.XLOOKUP(A5911,[3]!Table13456[No заказа],[3]!Table13456[Количество],"",0,1)</f>
        <v>1</v>
      </c>
      <c r="G5911" s="5">
        <f>_xlfn.XLOOKUP(A5911,[3]!Table13456[No заказа],[3]!Table13456[Цена],"",0,1)</f>
        <v>8876</v>
      </c>
      <c r="H5911" s="2" t="str">
        <f>M01_SETTINGS!$F$2</f>
        <v>KASPI</v>
      </c>
    </row>
    <row r="5912" spans="1:8" x14ac:dyDescent="0.35">
      <c r="A5912" s="2">
        <v>456131596</v>
      </c>
      <c r="B5912" s="3">
        <f>_xlfn.XLOOKUP(A5912,[3]!Table13456[No заказа],[3]!Table13456[Дата
отправки],"",0,1)</f>
        <v>45630</v>
      </c>
      <c r="C5912" s="3"/>
      <c r="D5912" s="3"/>
      <c r="F5912" s="5">
        <f>_xlfn.XLOOKUP(A5912,[3]!Table13456[No заказа],[3]!Table13456[Количество],"",0,1)</f>
        <v>1</v>
      </c>
      <c r="G5912" s="5">
        <f>_xlfn.XLOOKUP(A5912,[3]!Table13456[No заказа],[3]!Table13456[Цена],"",0,1)</f>
        <v>8988</v>
      </c>
      <c r="H5912" s="2" t="str">
        <f>M01_SETTINGS!$F$2</f>
        <v>KASPI</v>
      </c>
    </row>
    <row r="5913" spans="1:8" x14ac:dyDescent="0.35">
      <c r="A5913" s="2">
        <v>456229620</v>
      </c>
      <c r="B5913" s="3">
        <f>_xlfn.XLOOKUP(A5913,[3]!Table13456[No заказа],[3]!Table13456[Дата
отправки],"",0,1)</f>
        <v>45630</v>
      </c>
      <c r="C5913" s="3"/>
      <c r="D5913" s="3"/>
      <c r="F5913" s="5">
        <f>_xlfn.XLOOKUP(A5913,[3]!Table13456[No заказа],[3]!Table13456[Количество],"",0,1)</f>
        <v>1</v>
      </c>
      <c r="G5913" s="5">
        <f>_xlfn.XLOOKUP(A5913,[3]!Table13456[No заказа],[3]!Table13456[Цена],"",0,1)</f>
        <v>8429</v>
      </c>
      <c r="H5913" s="2" t="str">
        <f>M01_SETTINGS!$F$2</f>
        <v>KASPI</v>
      </c>
    </row>
    <row r="5914" spans="1:8" x14ac:dyDescent="0.35">
      <c r="A5914" s="2">
        <v>455579509</v>
      </c>
      <c r="B5914" s="3">
        <f>_xlfn.XLOOKUP(A5914,[3]!Table13456[No заказа],[3]!Table13456[Дата
отправки],"",0,1)</f>
        <v>45630</v>
      </c>
      <c r="C5914" s="3"/>
      <c r="D5914" s="3"/>
      <c r="F5914" s="5">
        <f>_xlfn.XLOOKUP(A5914,[3]!Table13456[No заказа],[3]!Table13456[Количество],"",0,1)</f>
        <v>1</v>
      </c>
      <c r="G5914" s="5">
        <f>_xlfn.XLOOKUP(A5914,[3]!Table13456[No заказа],[3]!Table13456[Цена],"",0,1)</f>
        <v>9699</v>
      </c>
      <c r="H5914" s="2" t="str">
        <f>M01_SETTINGS!$F$2</f>
        <v>KASPI</v>
      </c>
    </row>
    <row r="5915" spans="1:8" x14ac:dyDescent="0.35">
      <c r="A5915" s="2">
        <v>456057709</v>
      </c>
      <c r="B5915" s="3">
        <f>_xlfn.XLOOKUP(A5915,[3]!Table13456[No заказа],[3]!Table13456[Дата
отправки],"",0,1)</f>
        <v>45630</v>
      </c>
      <c r="C5915" s="3"/>
      <c r="D5915" s="3"/>
      <c r="F5915" s="5">
        <f>_xlfn.XLOOKUP(A5915,[3]!Table13456[No заказа],[3]!Table13456[Количество],"",0,1)</f>
        <v>1</v>
      </c>
      <c r="G5915" s="5">
        <f>_xlfn.XLOOKUP(A5915,[3]!Table13456[No заказа],[3]!Table13456[Цена],"",0,1)</f>
        <v>7489</v>
      </c>
      <c r="H5915" s="2" t="str">
        <f>M01_SETTINGS!$F$2</f>
        <v>KASPI</v>
      </c>
    </row>
    <row r="5916" spans="1:8" x14ac:dyDescent="0.35">
      <c r="A5916" s="2">
        <v>456139844</v>
      </c>
      <c r="B5916" s="3">
        <f>_xlfn.XLOOKUP(A5916,[3]!Table13456[No заказа],[3]!Table13456[Дата
отправки],"",0,1)</f>
        <v>45630</v>
      </c>
      <c r="C5916" s="3"/>
      <c r="D5916" s="3"/>
      <c r="F5916" s="5">
        <f>_xlfn.XLOOKUP(A5916,[3]!Table13456[No заказа],[3]!Table13456[Количество],"",0,1)</f>
        <v>1</v>
      </c>
      <c r="G5916" s="5">
        <f>_xlfn.XLOOKUP(A5916,[3]!Table13456[No заказа],[3]!Table13456[Цена],"",0,1)</f>
        <v>8978</v>
      </c>
      <c r="H5916" s="2" t="str">
        <f>M01_SETTINGS!$F$2</f>
        <v>KASPI</v>
      </c>
    </row>
    <row r="5917" spans="1:8" x14ac:dyDescent="0.35">
      <c r="A5917" s="2">
        <v>456131501</v>
      </c>
      <c r="B5917" s="3">
        <f>_xlfn.XLOOKUP(A5917,[3]!Table13456[No заказа],[3]!Table13456[Дата
отправки],"",0,1)</f>
        <v>45630</v>
      </c>
      <c r="C5917" s="3"/>
      <c r="D5917" s="3"/>
      <c r="F5917" s="5">
        <f>_xlfn.XLOOKUP(A5917,[3]!Table13456[No заказа],[3]!Table13456[Количество],"",0,1)</f>
        <v>1</v>
      </c>
      <c r="G5917" s="5">
        <f>_xlfn.XLOOKUP(A5917,[3]!Table13456[No заказа],[3]!Table13456[Цена],"",0,1)</f>
        <v>8990</v>
      </c>
      <c r="H5917" s="2" t="str">
        <f>M01_SETTINGS!$F$2</f>
        <v>KASPI</v>
      </c>
    </row>
    <row r="5918" spans="1:8" x14ac:dyDescent="0.35">
      <c r="A5918" s="2">
        <v>455986774</v>
      </c>
      <c r="B5918" s="3">
        <f>_xlfn.XLOOKUP(A5918,[3]!Table13456[No заказа],[3]!Table13456[Дата
отправки],"",0,1)</f>
        <v>45630</v>
      </c>
      <c r="C5918" s="3"/>
      <c r="D5918" s="3"/>
      <c r="F5918" s="5">
        <f>_xlfn.XLOOKUP(A5918,[3]!Table13456[No заказа],[3]!Table13456[Количество],"",0,1)</f>
        <v>1</v>
      </c>
      <c r="G5918" s="5">
        <f>_xlfn.XLOOKUP(A5918,[3]!Table13456[No заказа],[3]!Table13456[Цена],"",0,1)</f>
        <v>8979</v>
      </c>
      <c r="H5918" s="2" t="str">
        <f>M01_SETTINGS!$F$2</f>
        <v>KASPI</v>
      </c>
    </row>
    <row r="5919" spans="1:8" x14ac:dyDescent="0.35">
      <c r="A5919" s="2">
        <v>456244712</v>
      </c>
      <c r="B5919" s="3">
        <f>_xlfn.XLOOKUP(A5919,[3]!Table13456[No заказа],[3]!Table13456[Дата
отправки],"",0,1)</f>
        <v>45630</v>
      </c>
      <c r="C5919" s="3"/>
      <c r="D5919" s="3"/>
      <c r="F5919" s="5">
        <f>_xlfn.XLOOKUP(A5919,[3]!Table13456[No заказа],[3]!Table13456[Количество],"",0,1)</f>
        <v>1</v>
      </c>
      <c r="G5919" s="5">
        <f>_xlfn.XLOOKUP(A5919,[3]!Table13456[No заказа],[3]!Table13456[Цена],"",0,1)</f>
        <v>9525</v>
      </c>
      <c r="H5919" s="2" t="str">
        <f>M01_SETTINGS!$F$2</f>
        <v>KASPI</v>
      </c>
    </row>
    <row r="5920" spans="1:8" x14ac:dyDescent="0.35">
      <c r="A5920" s="2">
        <v>454801169</v>
      </c>
      <c r="B5920" s="3">
        <f>_xlfn.XLOOKUP(A5920,[3]!Table13456[No заказа],[3]!Table13456[Дата
отправки],"",0,1)</f>
        <v>45629</v>
      </c>
      <c r="C5920" s="3"/>
      <c r="D5920" s="3"/>
      <c r="F5920" s="5">
        <f>_xlfn.XLOOKUP(A5920,[3]!Table13456[No заказа],[3]!Table13456[Количество],"",0,1)</f>
        <v>1</v>
      </c>
      <c r="G5920" s="5">
        <f>_xlfn.XLOOKUP(A5920,[3]!Table13456[No заказа],[3]!Table13456[Цена],"",0,1)</f>
        <v>7490</v>
      </c>
      <c r="H5920" s="2" t="str">
        <f>M01_SETTINGS!$F$2</f>
        <v>KASPI</v>
      </c>
    </row>
    <row r="5921" spans="1:8" x14ac:dyDescent="0.35">
      <c r="A5921" s="2">
        <v>455144635</v>
      </c>
      <c r="B5921" s="3">
        <f>_xlfn.XLOOKUP(A5921,[3]!Table13456[No заказа],[3]!Table13456[Дата
отправки],"",0,1)</f>
        <v>45629</v>
      </c>
      <c r="C5921" s="3"/>
      <c r="D5921" s="3"/>
      <c r="F5921" s="5">
        <f>_xlfn.XLOOKUP(A5921,[3]!Table13456[No заказа],[3]!Table13456[Количество],"",0,1)</f>
        <v>1</v>
      </c>
      <c r="G5921" s="5">
        <f>_xlfn.XLOOKUP(A5921,[3]!Table13456[No заказа],[3]!Table13456[Цена],"",0,1)</f>
        <v>8135</v>
      </c>
      <c r="H5921" s="2" t="str">
        <f>M01_SETTINGS!$F$2</f>
        <v>KASPI</v>
      </c>
    </row>
    <row r="5922" spans="1:8" x14ac:dyDescent="0.35">
      <c r="A5922" s="2">
        <v>455456031</v>
      </c>
      <c r="B5922" s="3">
        <f>_xlfn.XLOOKUP(A5922,[3]!Table13456[No заказа],[3]!Table13456[Дата
отправки],"",0,1)</f>
        <v>45629</v>
      </c>
      <c r="C5922" s="3"/>
      <c r="D5922" s="3"/>
      <c r="F5922" s="5">
        <f>_xlfn.XLOOKUP(A5922,[3]!Table13456[No заказа],[3]!Table13456[Количество],"",0,1)</f>
        <v>1</v>
      </c>
      <c r="G5922" s="5">
        <f>_xlfn.XLOOKUP(A5922,[3]!Table13456[No заказа],[3]!Table13456[Цена],"",0,1)</f>
        <v>8135</v>
      </c>
      <c r="H5922" s="2" t="str">
        <f>M01_SETTINGS!$F$2</f>
        <v>KASPI</v>
      </c>
    </row>
    <row r="5923" spans="1:8" x14ac:dyDescent="0.35">
      <c r="A5923" s="2">
        <v>455044827</v>
      </c>
      <c r="B5923" s="3">
        <f>_xlfn.XLOOKUP(A5923,[3]!Table13456[No заказа],[3]!Table13456[Дата
отправки],"",0,1)</f>
        <v>45629</v>
      </c>
      <c r="C5923" s="3"/>
      <c r="D5923" s="3"/>
      <c r="F5923" s="5">
        <f>_xlfn.XLOOKUP(A5923,[3]!Table13456[No заказа],[3]!Table13456[Количество],"",0,1)</f>
        <v>1</v>
      </c>
      <c r="G5923" s="5">
        <f>_xlfn.XLOOKUP(A5923,[3]!Table13456[No заказа],[3]!Table13456[Цена],"",0,1)</f>
        <v>9513</v>
      </c>
      <c r="H5923" s="2" t="str">
        <f>M01_SETTINGS!$F$2</f>
        <v>KASPI</v>
      </c>
    </row>
    <row r="5924" spans="1:8" x14ac:dyDescent="0.35">
      <c r="A5924" s="2">
        <v>454902659</v>
      </c>
      <c r="B5924" s="3">
        <f>_xlfn.XLOOKUP(A5924,[3]!Table13456[No заказа],[3]!Table13456[Дата
отправки],"",0,1)</f>
        <v>45629</v>
      </c>
      <c r="C5924" s="3"/>
      <c r="D5924" s="3"/>
      <c r="F5924" s="5">
        <f>_xlfn.XLOOKUP(A5924,[3]!Table13456[No заказа],[3]!Table13456[Количество],"",0,1)</f>
        <v>1</v>
      </c>
      <c r="G5924" s="5">
        <f>_xlfn.XLOOKUP(A5924,[3]!Table13456[No заказа],[3]!Table13456[Цена],"",0,1)</f>
        <v>8120</v>
      </c>
      <c r="H5924" s="2" t="str">
        <f>M01_SETTINGS!$F$2</f>
        <v>KASPI</v>
      </c>
    </row>
    <row r="5925" spans="1:8" x14ac:dyDescent="0.35">
      <c r="A5925" s="2">
        <v>455100951</v>
      </c>
      <c r="B5925" s="3">
        <f>_xlfn.XLOOKUP(A5925,[3]!Table13456[No заказа],[3]!Table13456[Дата
отправки],"",0,1)</f>
        <v>45629</v>
      </c>
      <c r="C5925" s="3"/>
      <c r="D5925" s="3"/>
      <c r="F5925" s="5">
        <f>_xlfn.XLOOKUP(A5925,[3]!Table13456[No заказа],[3]!Table13456[Количество],"",0,1)</f>
        <v>1</v>
      </c>
      <c r="G5925" s="5">
        <f>_xlfn.XLOOKUP(A5925,[3]!Table13456[No заказа],[3]!Table13456[Цена],"",0,1)</f>
        <v>9077</v>
      </c>
      <c r="H5925" s="2" t="str">
        <f>M01_SETTINGS!$F$2</f>
        <v>KASPI</v>
      </c>
    </row>
    <row r="5926" spans="1:8" x14ac:dyDescent="0.35">
      <c r="A5926" s="2">
        <v>454937412</v>
      </c>
      <c r="B5926" s="3">
        <f>_xlfn.XLOOKUP(A5926,[3]!Table13456[No заказа],[3]!Table13456[Дата
отправки],"",0,1)</f>
        <v>45629</v>
      </c>
      <c r="C5926" s="3"/>
      <c r="D5926" s="3"/>
      <c r="F5926" s="5">
        <f>_xlfn.XLOOKUP(A5926,[3]!Table13456[No заказа],[3]!Table13456[Количество],"",0,1)</f>
        <v>1</v>
      </c>
      <c r="G5926" s="5">
        <f>_xlfn.XLOOKUP(A5926,[3]!Table13456[No заказа],[3]!Table13456[Цена],"",0,1)</f>
        <v>7990</v>
      </c>
      <c r="H5926" s="2" t="str">
        <f>M01_SETTINGS!$F$2</f>
        <v>KASPI</v>
      </c>
    </row>
    <row r="5927" spans="1:8" x14ac:dyDescent="0.35">
      <c r="A5927" s="2">
        <v>455241162</v>
      </c>
      <c r="B5927" s="3">
        <f>_xlfn.XLOOKUP(A5927,[3]!Table13456[No заказа],[3]!Table13456[Дата
отправки],"",0,1)</f>
        <v>45629</v>
      </c>
      <c r="C5927" s="3"/>
      <c r="D5927" s="3"/>
      <c r="F5927" s="5">
        <f>_xlfn.XLOOKUP(A5927,[3]!Table13456[No заказа],[3]!Table13456[Количество],"",0,1)</f>
        <v>1</v>
      </c>
      <c r="G5927" s="5">
        <f>_xlfn.XLOOKUP(A5927,[3]!Table13456[No заказа],[3]!Table13456[Цена],"",0,1)</f>
        <v>8490</v>
      </c>
      <c r="H5927" s="2" t="str">
        <f>M01_SETTINGS!$F$2</f>
        <v>KASPI</v>
      </c>
    </row>
    <row r="5928" spans="1:8" x14ac:dyDescent="0.35">
      <c r="A5928" s="2">
        <v>455456245</v>
      </c>
      <c r="B5928" s="3">
        <f>_xlfn.XLOOKUP(A5928,[3]!Table13456[No заказа],[3]!Table13456[Дата
отправки],"",0,1)</f>
        <v>45629</v>
      </c>
      <c r="C5928" s="3"/>
      <c r="D5928" s="3"/>
      <c r="F5928" s="5">
        <f>_xlfn.XLOOKUP(A5928,[3]!Table13456[No заказа],[3]!Table13456[Количество],"",0,1)</f>
        <v>1</v>
      </c>
      <c r="G5928" s="5">
        <f>_xlfn.XLOOKUP(A5928,[3]!Table13456[No заказа],[3]!Table13456[Цена],"",0,1)</f>
        <v>8430</v>
      </c>
      <c r="H5928" s="2" t="str">
        <f>M01_SETTINGS!$F$2</f>
        <v>KASPI</v>
      </c>
    </row>
    <row r="5929" spans="1:8" x14ac:dyDescent="0.35">
      <c r="A5929" s="2">
        <v>455250924</v>
      </c>
      <c r="B5929" s="3">
        <f>_xlfn.XLOOKUP(A5929,[3]!Table13456[No заказа],[3]!Table13456[Дата
отправки],"",0,1)</f>
        <v>45629</v>
      </c>
      <c r="C5929" s="3"/>
      <c r="D5929" s="3"/>
      <c r="F5929" s="5">
        <f>_xlfn.XLOOKUP(A5929,[3]!Table13456[No заказа],[3]!Table13456[Количество],"",0,1)</f>
        <v>1</v>
      </c>
      <c r="G5929" s="5">
        <f>_xlfn.XLOOKUP(A5929,[3]!Table13456[No заказа],[3]!Table13456[Цена],"",0,1)</f>
        <v>8169</v>
      </c>
      <c r="H5929" s="2" t="str">
        <f>M01_SETTINGS!$F$2</f>
        <v>KASPI</v>
      </c>
    </row>
    <row r="5930" spans="1:8" x14ac:dyDescent="0.35">
      <c r="A5930" s="2">
        <v>455263838</v>
      </c>
      <c r="B5930" s="3">
        <f>_xlfn.XLOOKUP(A5930,[3]!Table13456[No заказа],[3]!Table13456[Дата
отправки],"",0,1)</f>
        <v>45629</v>
      </c>
      <c r="C5930" s="3"/>
      <c r="D5930" s="3"/>
      <c r="F5930" s="5">
        <f>_xlfn.XLOOKUP(A5930,[3]!Table13456[No заказа],[3]!Table13456[Количество],"",0,1)</f>
        <v>1</v>
      </c>
      <c r="G5930" s="5">
        <f>_xlfn.XLOOKUP(A5930,[3]!Table13456[No заказа],[3]!Table13456[Цена],"",0,1)</f>
        <v>8430</v>
      </c>
      <c r="H5930" s="2" t="str">
        <f>M01_SETTINGS!$F$2</f>
        <v>KASPI</v>
      </c>
    </row>
    <row r="5931" spans="1:8" x14ac:dyDescent="0.35">
      <c r="A5931" s="2">
        <v>455097225</v>
      </c>
      <c r="B5931" s="3">
        <f>_xlfn.XLOOKUP(A5931,[3]!Table13456[No заказа],[3]!Table13456[Дата
отправки],"",0,1)</f>
        <v>45629</v>
      </c>
      <c r="C5931" s="3"/>
      <c r="D5931" s="3"/>
      <c r="F5931" s="5">
        <f>_xlfn.XLOOKUP(A5931,[3]!Table13456[No заказа],[3]!Table13456[Количество],"",0,1)</f>
        <v>1</v>
      </c>
      <c r="G5931" s="5">
        <f>_xlfn.XLOOKUP(A5931,[3]!Table13456[No заказа],[3]!Table13456[Цена],"",0,1)</f>
        <v>8135</v>
      </c>
      <c r="H5931" s="2" t="str">
        <f>M01_SETTINGS!$F$2</f>
        <v>KASPI</v>
      </c>
    </row>
    <row r="5932" spans="1:8" x14ac:dyDescent="0.35">
      <c r="A5932" s="2">
        <v>454983209</v>
      </c>
      <c r="B5932" s="3">
        <f>_xlfn.XLOOKUP(A5932,[3]!Table13456[No заказа],[3]!Table13456[Дата
отправки],"",0,1)</f>
        <v>45629</v>
      </c>
      <c r="C5932" s="3"/>
      <c r="D5932" s="3"/>
      <c r="F5932" s="5">
        <f>_xlfn.XLOOKUP(A5932,[3]!Table13456[No заказа],[3]!Table13456[Количество],"",0,1)</f>
        <v>1</v>
      </c>
      <c r="G5932" s="5">
        <f>_xlfn.XLOOKUP(A5932,[3]!Table13456[No заказа],[3]!Table13456[Цена],"",0,1)</f>
        <v>8142</v>
      </c>
      <c r="H5932" s="2" t="str">
        <f>M01_SETTINGS!$F$2</f>
        <v>KASPI</v>
      </c>
    </row>
    <row r="5933" spans="1:8" x14ac:dyDescent="0.35">
      <c r="A5933" s="2">
        <v>455199045</v>
      </c>
      <c r="B5933" s="3">
        <f>_xlfn.XLOOKUP(A5933,[3]!Table13456[No заказа],[3]!Table13456[Дата
отправки],"",0,1)</f>
        <v>45629</v>
      </c>
      <c r="C5933" s="3"/>
      <c r="D5933" s="3"/>
      <c r="F5933" s="5">
        <f>_xlfn.XLOOKUP(A5933,[3]!Table13456[No заказа],[3]!Table13456[Количество],"",0,1)</f>
        <v>1</v>
      </c>
      <c r="G5933" s="5">
        <f>_xlfn.XLOOKUP(A5933,[3]!Table13456[No заказа],[3]!Table13456[Цена],"",0,1)</f>
        <v>7990</v>
      </c>
      <c r="H5933" s="2" t="str">
        <f>M01_SETTINGS!$F$2</f>
        <v>KASPI</v>
      </c>
    </row>
    <row r="5934" spans="1:8" x14ac:dyDescent="0.35">
      <c r="A5934" s="2">
        <v>455435356</v>
      </c>
      <c r="B5934" s="3">
        <f>_xlfn.XLOOKUP(A5934,[3]!Table13456[No заказа],[3]!Table13456[Дата
отправки],"",0,1)</f>
        <v>45629</v>
      </c>
      <c r="C5934" s="3"/>
      <c r="D5934" s="3"/>
      <c r="F5934" s="5">
        <f>_xlfn.XLOOKUP(A5934,[3]!Table13456[No заказа],[3]!Table13456[Количество],"",0,1)</f>
        <v>1</v>
      </c>
      <c r="G5934" s="5">
        <f>_xlfn.XLOOKUP(A5934,[3]!Table13456[No заказа],[3]!Table13456[Цена],"",0,1)</f>
        <v>8135</v>
      </c>
      <c r="H5934" s="2" t="str">
        <f>M01_SETTINGS!$F$2</f>
        <v>KASPI</v>
      </c>
    </row>
    <row r="5935" spans="1:8" x14ac:dyDescent="0.35">
      <c r="A5935" s="2">
        <v>455019163</v>
      </c>
      <c r="B5935" s="3">
        <f>_xlfn.XLOOKUP(A5935,[3]!Table13456[No заказа],[3]!Table13456[Дата
отправки],"",0,1)</f>
        <v>45629</v>
      </c>
      <c r="C5935" s="3"/>
      <c r="D5935" s="3"/>
      <c r="F5935" s="5">
        <f>_xlfn.XLOOKUP(A5935,[3]!Table13456[No заказа],[3]!Table13456[Количество],"",0,1)</f>
        <v>1</v>
      </c>
      <c r="G5935" s="5">
        <f>_xlfn.XLOOKUP(A5935,[3]!Table13456[No заказа],[3]!Table13456[Цена],"",0,1)</f>
        <v>9534</v>
      </c>
      <c r="H5935" s="2" t="str">
        <f>M01_SETTINGS!$F$2</f>
        <v>KASPI</v>
      </c>
    </row>
    <row r="5936" spans="1:8" x14ac:dyDescent="0.35">
      <c r="A5936" s="2">
        <v>454914229</v>
      </c>
      <c r="B5936" s="3">
        <f>_xlfn.XLOOKUP(A5936,[3]!Table13456[No заказа],[3]!Table13456[Дата
отправки],"",0,1)</f>
        <v>45629</v>
      </c>
      <c r="C5936" s="3"/>
      <c r="D5936" s="3"/>
      <c r="F5936" s="5">
        <f>_xlfn.XLOOKUP(A5936,[3]!Table13456[No заказа],[3]!Table13456[Количество],"",0,1)</f>
        <v>1</v>
      </c>
      <c r="G5936" s="5">
        <f>_xlfn.XLOOKUP(A5936,[3]!Table13456[No заказа],[3]!Table13456[Цена],"",0,1)</f>
        <v>9603</v>
      </c>
      <c r="H5936" s="2" t="str">
        <f>M01_SETTINGS!$F$2</f>
        <v>KASPI</v>
      </c>
    </row>
    <row r="5937" spans="1:8" x14ac:dyDescent="0.35">
      <c r="A5937" s="2">
        <v>455197991</v>
      </c>
      <c r="B5937" s="3">
        <f>_xlfn.XLOOKUP(A5937,[3]!Table13456[No заказа],[3]!Table13456[Дата
отправки],"",0,1)</f>
        <v>45629</v>
      </c>
      <c r="C5937" s="3"/>
      <c r="D5937" s="3"/>
      <c r="F5937" s="5">
        <f>_xlfn.XLOOKUP(A5937,[3]!Table13456[No заказа],[3]!Table13456[Количество],"",0,1)</f>
        <v>1</v>
      </c>
      <c r="G5937" s="5">
        <f>_xlfn.XLOOKUP(A5937,[3]!Table13456[No заказа],[3]!Table13456[Цена],"",0,1)</f>
        <v>9426</v>
      </c>
      <c r="H5937" s="2" t="str">
        <f>M01_SETTINGS!$F$2</f>
        <v>KASPI</v>
      </c>
    </row>
    <row r="5938" spans="1:8" x14ac:dyDescent="0.35">
      <c r="A5938" s="2">
        <v>454972910</v>
      </c>
      <c r="B5938" s="3">
        <f>_xlfn.XLOOKUP(A5938,[3]!Table13456[No заказа],[3]!Table13456[Дата
отправки],"",0,1)</f>
        <v>45629</v>
      </c>
      <c r="C5938" s="3"/>
      <c r="D5938" s="3"/>
      <c r="F5938" s="5">
        <f>_xlfn.XLOOKUP(A5938,[3]!Table13456[No заказа],[3]!Table13456[Количество],"",0,1)</f>
        <v>1</v>
      </c>
      <c r="G5938" s="5">
        <f>_xlfn.XLOOKUP(A5938,[3]!Table13456[No заказа],[3]!Table13456[Цена],"",0,1)</f>
        <v>8430</v>
      </c>
      <c r="H5938" s="2" t="str">
        <f>M01_SETTINGS!$F$2</f>
        <v>KASPI</v>
      </c>
    </row>
    <row r="5939" spans="1:8" x14ac:dyDescent="0.35">
      <c r="A5939" s="2">
        <v>454794891</v>
      </c>
      <c r="B5939" s="3">
        <f>_xlfn.XLOOKUP(A5939,[3]!Table13456[No заказа],[3]!Table13456[Дата
отправки],"",0,1)</f>
        <v>45629</v>
      </c>
      <c r="C5939" s="3"/>
      <c r="D5939" s="3"/>
      <c r="F5939" s="5">
        <f>_xlfn.XLOOKUP(A5939,[3]!Table13456[No заказа],[3]!Table13456[Количество],"",0,1)</f>
        <v>1</v>
      </c>
      <c r="G5939" s="5">
        <f>_xlfn.XLOOKUP(A5939,[3]!Table13456[No заказа],[3]!Table13456[Цена],"",0,1)</f>
        <v>8142</v>
      </c>
      <c r="H5939" s="2" t="str">
        <f>M01_SETTINGS!$F$2</f>
        <v>KASPI</v>
      </c>
    </row>
    <row r="5940" spans="1:8" x14ac:dyDescent="0.35">
      <c r="A5940" s="2">
        <v>455071112</v>
      </c>
      <c r="B5940" s="3">
        <f>_xlfn.XLOOKUP(A5940,[3]!Table13456[No заказа],[3]!Table13456[Дата
отправки],"",0,1)</f>
        <v>45629</v>
      </c>
      <c r="C5940" s="3"/>
      <c r="D5940" s="3"/>
      <c r="F5940" s="5">
        <f>_xlfn.XLOOKUP(A5940,[3]!Table13456[No заказа],[3]!Table13456[Количество],"",0,1)</f>
        <v>1</v>
      </c>
      <c r="G5940" s="5">
        <f>_xlfn.XLOOKUP(A5940,[3]!Table13456[No заказа],[3]!Table13456[Цена],"",0,1)</f>
        <v>7990</v>
      </c>
      <c r="H5940" s="2" t="str">
        <f>M01_SETTINGS!$F$2</f>
        <v>KASPI</v>
      </c>
    </row>
    <row r="5941" spans="1:8" x14ac:dyDescent="0.35">
      <c r="A5941" s="2">
        <v>455117259</v>
      </c>
      <c r="B5941" s="3">
        <f>_xlfn.XLOOKUP(A5941,[3]!Table13456[No заказа],[3]!Table13456[Дата
отправки],"",0,1)</f>
        <v>45629</v>
      </c>
      <c r="C5941" s="3"/>
      <c r="D5941" s="3"/>
      <c r="F5941" s="5">
        <f>_xlfn.XLOOKUP(A5941,[3]!Table13456[No заказа],[3]!Table13456[Количество],"",0,1)</f>
        <v>1</v>
      </c>
      <c r="G5941" s="5">
        <f>_xlfn.XLOOKUP(A5941,[3]!Table13456[No заказа],[3]!Table13456[Цена],"",0,1)</f>
        <v>8411</v>
      </c>
      <c r="H5941" s="2" t="str">
        <f>M01_SETTINGS!$F$2</f>
        <v>KASPI</v>
      </c>
    </row>
    <row r="5942" spans="1:8" x14ac:dyDescent="0.35">
      <c r="A5942" s="2">
        <v>455466034</v>
      </c>
      <c r="B5942" s="3">
        <f>_xlfn.XLOOKUP(A5942,[3]!Table13456[No заказа],[3]!Table13456[Дата
отправки],"",0,1)</f>
        <v>45629</v>
      </c>
      <c r="C5942" s="3"/>
      <c r="D5942" s="3"/>
      <c r="F5942" s="5">
        <f>_xlfn.XLOOKUP(A5942,[3]!Table13456[No заказа],[3]!Table13456[Количество],"",0,1)</f>
        <v>1</v>
      </c>
      <c r="G5942" s="5">
        <f>_xlfn.XLOOKUP(A5942,[3]!Table13456[No заказа],[3]!Table13456[Цена],"",0,1)</f>
        <v>8989</v>
      </c>
      <c r="H5942" s="2" t="str">
        <f>M01_SETTINGS!$F$2</f>
        <v>KASPI</v>
      </c>
    </row>
    <row r="5943" spans="1:8" x14ac:dyDescent="0.35">
      <c r="A5943" s="2">
        <v>454836400</v>
      </c>
      <c r="B5943" s="3">
        <f>_xlfn.XLOOKUP(A5943,[3]!Table13456[No заказа],[3]!Table13456[Дата
отправки],"",0,1)</f>
        <v>45629</v>
      </c>
      <c r="C5943" s="3"/>
      <c r="D5943" s="3"/>
      <c r="F5943" s="5">
        <f>_xlfn.XLOOKUP(A5943,[3]!Table13456[No заказа],[3]!Table13456[Количество],"",0,1)</f>
        <v>1</v>
      </c>
      <c r="G5943" s="5">
        <f>_xlfn.XLOOKUP(A5943,[3]!Table13456[No заказа],[3]!Table13456[Цена],"",0,1)</f>
        <v>16068</v>
      </c>
      <c r="H5943" s="2" t="str">
        <f>M01_SETTINGS!$F$2</f>
        <v>KASPI</v>
      </c>
    </row>
    <row r="5944" spans="1:8" x14ac:dyDescent="0.35">
      <c r="A5944" s="2" t="str">
        <v>455338070-1</v>
      </c>
      <c r="B5944" s="3">
        <f>_xlfn.XLOOKUP(A5944,[3]!Table13456[No заказа],[3]!Table13456[Дата
отправки],"",0,1)</f>
        <v>45629</v>
      </c>
      <c r="C5944" s="3"/>
      <c r="D5944" s="3"/>
      <c r="F5944" s="5">
        <f>_xlfn.XLOOKUP(A5944,[3]!Table13456[No заказа],[3]!Table13456[Количество],"",0,1)</f>
        <v>2</v>
      </c>
      <c r="G5944" s="5">
        <f>_xlfn.XLOOKUP(A5944,[3]!Table13456[No заказа],[3]!Table13456[Цена],"",0,1)</f>
        <v>8120</v>
      </c>
      <c r="H5944" s="2" t="str">
        <f>M01_SETTINGS!$F$2</f>
        <v>KASPI</v>
      </c>
    </row>
    <row r="5945" spans="1:8" x14ac:dyDescent="0.35">
      <c r="A5945" s="2">
        <v>455232633</v>
      </c>
      <c r="B5945" s="3">
        <f>_xlfn.XLOOKUP(A5945,[3]!Table13456[No заказа],[3]!Table13456[Дата
отправки],"",0,1)</f>
        <v>45629</v>
      </c>
      <c r="C5945" s="3"/>
      <c r="D5945" s="3"/>
      <c r="F5945" s="5">
        <f>_xlfn.XLOOKUP(A5945,[3]!Table13456[No заказа],[3]!Table13456[Количество],"",0,1)</f>
        <v>1</v>
      </c>
      <c r="G5945" s="5">
        <f>_xlfn.XLOOKUP(A5945,[3]!Table13456[No заказа],[3]!Table13456[Цена],"",0,1)</f>
        <v>7994</v>
      </c>
      <c r="H5945" s="2" t="str">
        <f>M01_SETTINGS!$F$2</f>
        <v>KASPI</v>
      </c>
    </row>
    <row r="5946" spans="1:8" x14ac:dyDescent="0.35">
      <c r="A5946" s="2">
        <v>455103121</v>
      </c>
      <c r="B5946" s="3">
        <f>_xlfn.XLOOKUP(A5946,[3]!Table13456[No заказа],[3]!Table13456[Дата
отправки],"",0,1)</f>
        <v>45629</v>
      </c>
      <c r="C5946" s="3"/>
      <c r="D5946" s="3"/>
      <c r="F5946" s="5">
        <f>_xlfn.XLOOKUP(A5946,[3]!Table13456[No заказа],[3]!Table13456[Количество],"",0,1)</f>
        <v>1</v>
      </c>
      <c r="G5946" s="5">
        <f>_xlfn.XLOOKUP(A5946,[3]!Table13456[No заказа],[3]!Table13456[Цена],"",0,1)</f>
        <v>7994</v>
      </c>
      <c r="H5946" s="2" t="str">
        <f>M01_SETTINGS!$F$2</f>
        <v>KASPI</v>
      </c>
    </row>
    <row r="5947" spans="1:8" x14ac:dyDescent="0.35">
      <c r="A5947" s="2" t="str">
        <v>455338070-2</v>
      </c>
      <c r="B5947" s="3">
        <f>_xlfn.XLOOKUP(A5947,[3]!Table13456[No заказа],[3]!Table13456[Дата
отправки],"",0,1)</f>
        <v>45629</v>
      </c>
      <c r="C5947" s="3"/>
      <c r="D5947" s="3"/>
      <c r="F5947" s="5">
        <f>_xlfn.XLOOKUP(A5947,[3]!Table13456[No заказа],[3]!Table13456[Количество],"",0,1)</f>
        <v>2</v>
      </c>
      <c r="G5947" s="5">
        <f>_xlfn.XLOOKUP(A5947,[3]!Table13456[No заказа],[3]!Table13456[Цена],"",0,1)</f>
        <v>8120</v>
      </c>
      <c r="H5947" s="2" t="str">
        <f>M01_SETTINGS!$F$2</f>
        <v>KASPI</v>
      </c>
    </row>
    <row r="5948" spans="1:8" x14ac:dyDescent="0.35">
      <c r="A5948" s="2">
        <v>454805332</v>
      </c>
      <c r="B5948" s="3">
        <f>_xlfn.XLOOKUP(A5948,[3]!Table13456[No заказа],[3]!Table13456[Дата
отправки],"",0,1)</f>
        <v>45629</v>
      </c>
      <c r="C5948" s="3"/>
      <c r="D5948" s="3"/>
      <c r="F5948" s="5">
        <f>_xlfn.XLOOKUP(A5948,[3]!Table13456[No заказа],[3]!Table13456[Количество],"",0,1)</f>
        <v>1</v>
      </c>
      <c r="G5948" s="5">
        <f>_xlfn.XLOOKUP(A5948,[3]!Table13456[No заказа],[3]!Table13456[Цена],"",0,1)</f>
        <v>8732</v>
      </c>
      <c r="H5948" s="2" t="str">
        <f>M01_SETTINGS!$F$2</f>
        <v>KASPI</v>
      </c>
    </row>
    <row r="5949" spans="1:8" x14ac:dyDescent="0.35">
      <c r="A5949" s="2">
        <v>455178709</v>
      </c>
      <c r="B5949" s="3">
        <f>_xlfn.XLOOKUP(A5949,[3]!Table13456[No заказа],[3]!Table13456[Дата
отправки],"",0,1)</f>
        <v>45629</v>
      </c>
      <c r="C5949" s="3"/>
      <c r="D5949" s="3"/>
      <c r="F5949" s="5">
        <f>_xlfn.XLOOKUP(A5949,[3]!Table13456[No заказа],[3]!Table13456[Количество],"",0,1)</f>
        <v>1</v>
      </c>
      <c r="G5949" s="5">
        <f>_xlfn.XLOOKUP(A5949,[3]!Table13456[No заказа],[3]!Table13456[Цена],"",0,1)</f>
        <v>8660</v>
      </c>
      <c r="H5949" s="2" t="str">
        <f>M01_SETTINGS!$F$2</f>
        <v>KASPI</v>
      </c>
    </row>
    <row r="5950" spans="1:8" x14ac:dyDescent="0.35">
      <c r="A5950" s="2">
        <v>455518147</v>
      </c>
      <c r="B5950" s="3">
        <f>_xlfn.XLOOKUP(A5950,[3]!Table13456[No заказа],[3]!Table13456[Дата
отправки],"",0,1)</f>
        <v>45629</v>
      </c>
      <c r="C5950" s="3"/>
      <c r="D5950" s="3"/>
      <c r="F5950" s="5">
        <f>_xlfn.XLOOKUP(A5950,[3]!Table13456[No заказа],[3]!Table13456[Количество],"",0,1)</f>
        <v>1</v>
      </c>
      <c r="G5950" s="5">
        <f>_xlfn.XLOOKUP(A5950,[3]!Table13456[No заказа],[3]!Table13456[Цена],"",0,1)</f>
        <v>8403</v>
      </c>
      <c r="H5950" s="2" t="str">
        <f>M01_SETTINGS!$F$2</f>
        <v>KASPI</v>
      </c>
    </row>
    <row r="5951" spans="1:8" x14ac:dyDescent="0.35">
      <c r="A5951" s="2">
        <v>455271655</v>
      </c>
      <c r="B5951" s="3">
        <f>_xlfn.XLOOKUP(A5951,[3]!Table13456[No заказа],[3]!Table13456[Дата
отправки],"",0,1)</f>
        <v>45629</v>
      </c>
      <c r="C5951" s="3"/>
      <c r="D5951" s="3"/>
      <c r="F5951" s="5">
        <f>_xlfn.XLOOKUP(A5951,[3]!Table13456[No заказа],[3]!Table13456[Количество],"",0,1)</f>
        <v>1</v>
      </c>
      <c r="G5951" s="5">
        <f>_xlfn.XLOOKUP(A5951,[3]!Table13456[No заказа],[3]!Table13456[Цена],"",0,1)</f>
        <v>9428</v>
      </c>
      <c r="H5951" s="2" t="str">
        <f>M01_SETTINGS!$F$2</f>
        <v>KASPI</v>
      </c>
    </row>
    <row r="5952" spans="1:8" x14ac:dyDescent="0.35">
      <c r="A5952" s="2">
        <v>455185656</v>
      </c>
      <c r="B5952" s="3">
        <f>_xlfn.XLOOKUP(A5952,[3]!Table13456[No заказа],[3]!Table13456[Дата
отправки],"",0,1)</f>
        <v>45629</v>
      </c>
      <c r="C5952" s="3"/>
      <c r="D5952" s="3"/>
      <c r="F5952" s="5">
        <f>_xlfn.XLOOKUP(A5952,[3]!Table13456[No заказа],[3]!Table13456[Количество],"",0,1)</f>
        <v>1</v>
      </c>
      <c r="G5952" s="5">
        <f>_xlfn.XLOOKUP(A5952,[3]!Table13456[No заказа],[3]!Table13456[Цена],"",0,1)</f>
        <v>8409</v>
      </c>
      <c r="H5952" s="2" t="str">
        <f>M01_SETTINGS!$F$2</f>
        <v>KASPI</v>
      </c>
    </row>
    <row r="5953" spans="1:8" x14ac:dyDescent="0.35">
      <c r="A5953" s="2">
        <v>454959937</v>
      </c>
      <c r="B5953" s="3">
        <f>_xlfn.XLOOKUP(A5953,[3]!Table13456[No заказа],[3]!Table13456[Дата
отправки],"",0,1)</f>
        <v>45629</v>
      </c>
      <c r="C5953" s="3"/>
      <c r="D5953" s="3"/>
      <c r="F5953" s="5">
        <f>_xlfn.XLOOKUP(A5953,[3]!Table13456[No заказа],[3]!Table13456[Количество],"",0,1)</f>
        <v>1</v>
      </c>
      <c r="G5953" s="5">
        <f>_xlfn.XLOOKUP(A5953,[3]!Table13456[No заказа],[3]!Table13456[Цена],"",0,1)</f>
        <v>10000</v>
      </c>
      <c r="H5953" s="2" t="str">
        <f>M01_SETTINGS!$F$2</f>
        <v>KASPI</v>
      </c>
    </row>
    <row r="5954" spans="1:8" x14ac:dyDescent="0.35">
      <c r="A5954" s="2">
        <v>455196769</v>
      </c>
      <c r="B5954" s="3">
        <f>_xlfn.XLOOKUP(A5954,[3]!Table13456[No заказа],[3]!Table13456[Дата
отправки],"",0,1)</f>
        <v>45629</v>
      </c>
      <c r="C5954" s="3"/>
      <c r="D5954" s="3"/>
      <c r="F5954" s="5">
        <f>_xlfn.XLOOKUP(A5954,[3]!Table13456[No заказа],[3]!Table13456[Количество],"",0,1)</f>
        <v>1</v>
      </c>
      <c r="G5954" s="5">
        <f>_xlfn.XLOOKUP(A5954,[3]!Table13456[No заказа],[3]!Table13456[Цена],"",0,1)</f>
        <v>8828</v>
      </c>
      <c r="H5954" s="2" t="str">
        <f>M01_SETTINGS!$F$2</f>
        <v>KASPI</v>
      </c>
    </row>
    <row r="5955" spans="1:8" x14ac:dyDescent="0.35">
      <c r="A5955" s="2">
        <v>455234856</v>
      </c>
      <c r="B5955" s="3">
        <f>_xlfn.XLOOKUP(A5955,[3]!Table13456[No заказа],[3]!Table13456[Дата
отправки],"",0,1)</f>
        <v>45629</v>
      </c>
      <c r="C5955" s="3"/>
      <c r="D5955" s="3"/>
      <c r="F5955" s="5">
        <f>_xlfn.XLOOKUP(A5955,[3]!Table13456[No заказа],[3]!Table13456[Количество],"",0,1)</f>
        <v>1</v>
      </c>
      <c r="G5955" s="5">
        <f>_xlfn.XLOOKUP(A5955,[3]!Table13456[No заказа],[3]!Table13456[Цена],"",0,1)</f>
        <v>8299</v>
      </c>
      <c r="H5955" s="2" t="str">
        <f>M01_SETTINGS!$F$2</f>
        <v>KASPI</v>
      </c>
    </row>
    <row r="5956" spans="1:8" x14ac:dyDescent="0.35">
      <c r="A5956" s="2">
        <v>454239722</v>
      </c>
      <c r="B5956" s="3">
        <f>_xlfn.XLOOKUP(A5956,[3]!Table13456[No заказа],[3]!Table13456[Дата
отправки],"",0,1)</f>
        <v>45628</v>
      </c>
      <c r="C5956" s="3"/>
      <c r="D5956" s="3"/>
      <c r="F5956" s="5">
        <f>_xlfn.XLOOKUP(A5956,[3]!Table13456[No заказа],[3]!Table13456[Количество],"",0,1)</f>
        <v>1</v>
      </c>
      <c r="G5956" s="5">
        <f>_xlfn.XLOOKUP(A5956,[3]!Table13456[No заказа],[3]!Table13456[Цена],"",0,1)</f>
        <v>7490</v>
      </c>
      <c r="H5956" s="2" t="str">
        <f>M01_SETTINGS!$F$2</f>
        <v>KASPI</v>
      </c>
    </row>
    <row r="5957" spans="1:8" x14ac:dyDescent="0.35">
      <c r="A5957" s="2">
        <v>454325485</v>
      </c>
      <c r="B5957" s="3">
        <f>_xlfn.XLOOKUP(A5957,[3]!Table13456[No заказа],[3]!Table13456[Дата
отправки],"",0,1)</f>
        <v>45628</v>
      </c>
      <c r="C5957" s="3"/>
      <c r="D5957" s="3"/>
      <c r="F5957" s="5">
        <f>_xlfn.XLOOKUP(A5957,[3]!Table13456[No заказа],[3]!Table13456[Количество],"",0,1)</f>
        <v>1</v>
      </c>
      <c r="G5957" s="5">
        <f>_xlfn.XLOOKUP(A5957,[3]!Table13456[No заказа],[3]!Table13456[Цена],"",0,1)</f>
        <v>8136</v>
      </c>
      <c r="H5957" s="2" t="str">
        <f>M01_SETTINGS!$F$2</f>
        <v>KASPI</v>
      </c>
    </row>
    <row r="5958" spans="1:8" x14ac:dyDescent="0.35">
      <c r="A5958" s="2">
        <v>454764018</v>
      </c>
      <c r="B5958" s="3">
        <f>_xlfn.XLOOKUP(A5958,[3]!Table13456[No заказа],[3]!Table13456[Дата
отправки],"",0,1)</f>
        <v>45628</v>
      </c>
      <c r="C5958" s="3"/>
      <c r="D5958" s="3"/>
      <c r="F5958" s="5">
        <f>_xlfn.XLOOKUP(A5958,[3]!Table13456[No заказа],[3]!Table13456[Количество],"",0,1)</f>
        <v>1</v>
      </c>
      <c r="G5958" s="5">
        <f>_xlfn.XLOOKUP(A5958,[3]!Table13456[No заказа],[3]!Table13456[Цена],"",0,1)</f>
        <v>9667</v>
      </c>
      <c r="H5958" s="2" t="str">
        <f>M01_SETTINGS!$F$2</f>
        <v>KASPI</v>
      </c>
    </row>
    <row r="5959" spans="1:8" x14ac:dyDescent="0.35">
      <c r="A5959" s="2">
        <v>454180387</v>
      </c>
      <c r="B5959" s="3">
        <f>_xlfn.XLOOKUP(A5959,[3]!Table13456[No заказа],[3]!Table13456[Дата
отправки],"",0,1)</f>
        <v>45628</v>
      </c>
      <c r="C5959" s="3"/>
      <c r="D5959" s="3"/>
      <c r="F5959" s="5">
        <f>_xlfn.XLOOKUP(A5959,[3]!Table13456[No заказа],[3]!Table13456[Количество],"",0,1)</f>
        <v>1</v>
      </c>
      <c r="G5959" s="5">
        <f>_xlfn.XLOOKUP(A5959,[3]!Table13456[No заказа],[3]!Table13456[Цена],"",0,1)</f>
        <v>8001</v>
      </c>
      <c r="H5959" s="2" t="str">
        <f>M01_SETTINGS!$F$2</f>
        <v>KASPI</v>
      </c>
    </row>
    <row r="5960" spans="1:8" x14ac:dyDescent="0.35">
      <c r="A5960" s="2">
        <v>454475339</v>
      </c>
      <c r="B5960" s="3">
        <f>_xlfn.XLOOKUP(A5960,[3]!Table13456[No заказа],[3]!Table13456[Дата
отправки],"",0,1)</f>
        <v>45628</v>
      </c>
      <c r="C5960" s="3"/>
      <c r="D5960" s="3"/>
      <c r="F5960" s="5">
        <f>_xlfn.XLOOKUP(A5960,[3]!Table13456[No заказа],[3]!Table13456[Количество],"",0,1)</f>
        <v>1</v>
      </c>
      <c r="G5960" s="5">
        <f>_xlfn.XLOOKUP(A5960,[3]!Table13456[No заказа],[3]!Table13456[Цена],"",0,1)</f>
        <v>8430</v>
      </c>
      <c r="H5960" s="2" t="str">
        <f>M01_SETTINGS!$F$2</f>
        <v>KASPI</v>
      </c>
    </row>
    <row r="5961" spans="1:8" x14ac:dyDescent="0.35">
      <c r="A5961" s="2">
        <v>454300368</v>
      </c>
      <c r="B5961" s="3">
        <f>_xlfn.XLOOKUP(A5961,[3]!Table13456[No заказа],[3]!Table13456[Дата
отправки],"",0,1)</f>
        <v>45628</v>
      </c>
      <c r="C5961" s="3"/>
      <c r="D5961" s="3"/>
      <c r="F5961" s="5">
        <f>_xlfn.XLOOKUP(A5961,[3]!Table13456[No заказа],[3]!Table13456[Количество],"",0,1)</f>
        <v>1</v>
      </c>
      <c r="G5961" s="5">
        <f>_xlfn.XLOOKUP(A5961,[3]!Table13456[No заказа],[3]!Table13456[Цена],"",0,1)</f>
        <v>9884</v>
      </c>
      <c r="H5961" s="2" t="str">
        <f>M01_SETTINGS!$F$2</f>
        <v>KASPI</v>
      </c>
    </row>
    <row r="5962" spans="1:8" x14ac:dyDescent="0.35">
      <c r="A5962" s="2">
        <v>454538196</v>
      </c>
      <c r="B5962" s="3">
        <f>_xlfn.XLOOKUP(A5962,[3]!Table13456[No заказа],[3]!Table13456[Дата
отправки],"",0,1)</f>
        <v>45628</v>
      </c>
      <c r="C5962" s="3"/>
      <c r="D5962" s="3"/>
      <c r="F5962" s="5">
        <f>_xlfn.XLOOKUP(A5962,[3]!Table13456[No заказа],[3]!Table13456[Количество],"",0,1)</f>
        <v>1</v>
      </c>
      <c r="G5962" s="5">
        <f>_xlfn.XLOOKUP(A5962,[3]!Table13456[No заказа],[3]!Table13456[Цена],"",0,1)</f>
        <v>8442</v>
      </c>
      <c r="H5962" s="2" t="str">
        <f>M01_SETTINGS!$F$2</f>
        <v>KASPI</v>
      </c>
    </row>
    <row r="5963" spans="1:8" x14ac:dyDescent="0.35">
      <c r="A5963" s="2">
        <v>454446607</v>
      </c>
      <c r="B5963" s="3">
        <f>_xlfn.XLOOKUP(A5963,[3]!Table13456[No заказа],[3]!Table13456[Дата
отправки],"",0,1)</f>
        <v>45628</v>
      </c>
      <c r="C5963" s="3"/>
      <c r="D5963" s="3"/>
      <c r="F5963" s="5">
        <f>_xlfn.XLOOKUP(A5963,[3]!Table13456[No заказа],[3]!Table13456[Количество],"",0,1)</f>
        <v>1</v>
      </c>
      <c r="G5963" s="5">
        <f>_xlfn.XLOOKUP(A5963,[3]!Table13456[No заказа],[3]!Table13456[Цена],"",0,1)</f>
        <v>8430</v>
      </c>
      <c r="H5963" s="2" t="str">
        <f>M01_SETTINGS!$F$2</f>
        <v>KASPI</v>
      </c>
    </row>
    <row r="5964" spans="1:8" x14ac:dyDescent="0.35">
      <c r="A5964" s="2">
        <v>454078439</v>
      </c>
      <c r="B5964" s="3">
        <f>_xlfn.XLOOKUP(A5964,[3]!Table13456[No заказа],[3]!Table13456[Дата
отправки],"",0,1)</f>
        <v>45628</v>
      </c>
      <c r="C5964" s="3"/>
      <c r="D5964" s="3"/>
      <c r="F5964" s="5">
        <f>_xlfn.XLOOKUP(A5964,[3]!Table13456[No заказа],[3]!Table13456[Количество],"",0,1)</f>
        <v>1</v>
      </c>
      <c r="G5964" s="5">
        <f>_xlfn.XLOOKUP(A5964,[3]!Table13456[No заказа],[3]!Table13456[Цена],"",0,1)</f>
        <v>7990</v>
      </c>
      <c r="H5964" s="2" t="str">
        <f>M01_SETTINGS!$F$2</f>
        <v>KASPI</v>
      </c>
    </row>
    <row r="5965" spans="1:8" x14ac:dyDescent="0.35">
      <c r="A5965" s="2">
        <v>454753791</v>
      </c>
      <c r="B5965" s="3">
        <f>_xlfn.XLOOKUP(A5965,[3]!Table13456[No заказа],[3]!Table13456[Дата
отправки],"",0,1)</f>
        <v>45628</v>
      </c>
      <c r="C5965" s="3"/>
      <c r="D5965" s="3"/>
      <c r="F5965" s="5">
        <f>_xlfn.XLOOKUP(A5965,[3]!Table13456[No заказа],[3]!Table13456[Количество],"",0,1)</f>
        <v>1</v>
      </c>
      <c r="G5965" s="5">
        <f>_xlfn.XLOOKUP(A5965,[3]!Table13456[No заказа],[3]!Table13456[Цена],"",0,1)</f>
        <v>8443</v>
      </c>
      <c r="H5965" s="2" t="str">
        <f>M01_SETTINGS!$F$2</f>
        <v>KASPI</v>
      </c>
    </row>
    <row r="5966" spans="1:8" x14ac:dyDescent="0.35">
      <c r="A5966" s="2">
        <v>454685108</v>
      </c>
      <c r="B5966" s="3">
        <f>_xlfn.XLOOKUP(A5966,[3]!Table13456[No заказа],[3]!Table13456[Дата
отправки],"",0,1)</f>
        <v>45628</v>
      </c>
      <c r="C5966" s="3"/>
      <c r="D5966" s="3"/>
      <c r="F5966" s="5">
        <f>_xlfn.XLOOKUP(A5966,[3]!Table13456[No заказа],[3]!Table13456[Количество],"",0,1)</f>
        <v>1</v>
      </c>
      <c r="G5966" s="5">
        <f>_xlfn.XLOOKUP(A5966,[3]!Table13456[No заказа],[3]!Table13456[Цена],"",0,1)</f>
        <v>8135</v>
      </c>
      <c r="H5966" s="2" t="str">
        <f>M01_SETTINGS!$F$2</f>
        <v>KASPI</v>
      </c>
    </row>
    <row r="5967" spans="1:8" x14ac:dyDescent="0.35">
      <c r="A5967" s="2">
        <v>454502080</v>
      </c>
      <c r="B5967" s="3">
        <f>_xlfn.XLOOKUP(A5967,[3]!Table13456[No заказа],[3]!Table13456[Дата
отправки],"",0,1)</f>
        <v>45628</v>
      </c>
      <c r="C5967" s="3"/>
      <c r="D5967" s="3"/>
      <c r="F5967" s="5">
        <f>_xlfn.XLOOKUP(A5967,[3]!Table13456[No заказа],[3]!Table13456[Количество],"",0,1)</f>
        <v>1</v>
      </c>
      <c r="G5967" s="5">
        <f>_xlfn.XLOOKUP(A5967,[3]!Table13456[No заказа],[3]!Table13456[Цена],"",0,1)</f>
        <v>8136</v>
      </c>
      <c r="H5967" s="2" t="str">
        <f>M01_SETTINGS!$F$2</f>
        <v>KASPI</v>
      </c>
    </row>
    <row r="5968" spans="1:8" x14ac:dyDescent="0.35">
      <c r="A5968" s="2">
        <v>454449770</v>
      </c>
      <c r="B5968" s="3">
        <f>_xlfn.XLOOKUP(A5968,[3]!Table13456[No заказа],[3]!Table13456[Дата
отправки],"",0,1)</f>
        <v>45628</v>
      </c>
      <c r="C5968" s="3"/>
      <c r="D5968" s="3"/>
      <c r="F5968" s="5">
        <f>_xlfn.XLOOKUP(A5968,[3]!Table13456[No заказа],[3]!Table13456[Количество],"",0,1)</f>
        <v>1</v>
      </c>
      <c r="G5968" s="5">
        <f>_xlfn.XLOOKUP(A5968,[3]!Table13456[No заказа],[3]!Table13456[Цена],"",0,1)</f>
        <v>8136</v>
      </c>
      <c r="H5968" s="2" t="str">
        <f>M01_SETTINGS!$F$2</f>
        <v>KASPI</v>
      </c>
    </row>
    <row r="5969" spans="1:8" x14ac:dyDescent="0.35">
      <c r="A5969" s="2">
        <v>454465419</v>
      </c>
      <c r="B5969" s="3">
        <f>_xlfn.XLOOKUP(A5969,[3]!Table13456[No заказа],[3]!Table13456[Дата
отправки],"",0,1)</f>
        <v>45628</v>
      </c>
      <c r="C5969" s="3"/>
      <c r="D5969" s="3"/>
      <c r="F5969" s="5">
        <f>_xlfn.XLOOKUP(A5969,[3]!Table13456[No заказа],[3]!Table13456[Количество],"",0,1)</f>
        <v>1</v>
      </c>
      <c r="G5969" s="5">
        <f>_xlfn.XLOOKUP(A5969,[3]!Table13456[No заказа],[3]!Table13456[Цена],"",0,1)</f>
        <v>8136</v>
      </c>
      <c r="H5969" s="2" t="str">
        <f>M01_SETTINGS!$F$2</f>
        <v>KASPI</v>
      </c>
    </row>
    <row r="5970" spans="1:8" x14ac:dyDescent="0.35">
      <c r="A5970" s="2">
        <v>454378790</v>
      </c>
      <c r="B5970" s="3">
        <f>_xlfn.XLOOKUP(A5970,[3]!Table13456[No заказа],[3]!Table13456[Дата
отправки],"",0,1)</f>
        <v>45628</v>
      </c>
      <c r="C5970" s="3"/>
      <c r="D5970" s="3"/>
      <c r="F5970" s="5">
        <f>_xlfn.XLOOKUP(A5970,[3]!Table13456[No заказа],[3]!Table13456[Количество],"",0,1)</f>
        <v>1</v>
      </c>
      <c r="G5970" s="5">
        <f>_xlfn.XLOOKUP(A5970,[3]!Table13456[No заказа],[3]!Table13456[Цена],"",0,1)</f>
        <v>8136</v>
      </c>
      <c r="H5970" s="2" t="str">
        <f>M01_SETTINGS!$F$2</f>
        <v>KASPI</v>
      </c>
    </row>
    <row r="5971" spans="1:8" x14ac:dyDescent="0.35">
      <c r="A5971" s="2">
        <v>454704747</v>
      </c>
      <c r="B5971" s="3">
        <f>_xlfn.XLOOKUP(A5971,[3]!Table13456[No заказа],[3]!Table13456[Дата
отправки],"",0,1)</f>
        <v>45628</v>
      </c>
      <c r="C5971" s="3"/>
      <c r="D5971" s="3"/>
      <c r="F5971" s="5">
        <f>_xlfn.XLOOKUP(A5971,[3]!Table13456[No заказа],[3]!Table13456[Количество],"",0,1)</f>
        <v>1</v>
      </c>
      <c r="G5971" s="5">
        <f>_xlfn.XLOOKUP(A5971,[3]!Table13456[No заказа],[3]!Table13456[Цена],"",0,1)</f>
        <v>8135</v>
      </c>
      <c r="H5971" s="2" t="str">
        <f>M01_SETTINGS!$F$2</f>
        <v>KASPI</v>
      </c>
    </row>
    <row r="5972" spans="1:8" x14ac:dyDescent="0.35">
      <c r="A5972" s="2">
        <v>454605450</v>
      </c>
      <c r="B5972" s="3">
        <f>_xlfn.XLOOKUP(A5972,[3]!Table13456[No заказа],[3]!Table13456[Дата
отправки],"",0,1)</f>
        <v>45628</v>
      </c>
      <c r="C5972" s="3"/>
      <c r="D5972" s="3"/>
      <c r="F5972" s="5">
        <f>_xlfn.XLOOKUP(A5972,[3]!Table13456[No заказа],[3]!Table13456[Количество],"",0,1)</f>
        <v>1</v>
      </c>
      <c r="G5972" s="5">
        <f>_xlfn.XLOOKUP(A5972,[3]!Table13456[No заказа],[3]!Table13456[Цена],"",0,1)</f>
        <v>8430</v>
      </c>
      <c r="H5972" s="2" t="str">
        <f>M01_SETTINGS!$F$2</f>
        <v>KASPI</v>
      </c>
    </row>
    <row r="5973" spans="1:8" x14ac:dyDescent="0.35">
      <c r="A5973" s="2">
        <v>454193197</v>
      </c>
      <c r="B5973" s="3">
        <f>_xlfn.XLOOKUP(A5973,[3]!Table13456[No заказа],[3]!Table13456[Дата
отправки],"",0,1)</f>
        <v>45628</v>
      </c>
      <c r="C5973" s="3"/>
      <c r="D5973" s="3"/>
      <c r="F5973" s="5">
        <f>_xlfn.XLOOKUP(A5973,[3]!Table13456[No заказа],[3]!Table13456[Количество],"",0,1)</f>
        <v>1</v>
      </c>
      <c r="G5973" s="5">
        <f>_xlfn.XLOOKUP(A5973,[3]!Table13456[No заказа],[3]!Table13456[Цена],"",0,1)</f>
        <v>7990</v>
      </c>
      <c r="H5973" s="2" t="str">
        <f>M01_SETTINGS!$F$2</f>
        <v>KASPI</v>
      </c>
    </row>
    <row r="5974" spans="1:8" x14ac:dyDescent="0.35">
      <c r="A5974" s="2">
        <v>454315283</v>
      </c>
      <c r="B5974" s="3">
        <f>_xlfn.XLOOKUP(A5974,[3]!Table13456[No заказа],[3]!Table13456[Дата
отправки],"",0,1)</f>
        <v>45628</v>
      </c>
      <c r="C5974" s="3"/>
      <c r="D5974" s="3"/>
      <c r="F5974" s="5">
        <f>_xlfn.XLOOKUP(A5974,[3]!Table13456[No заказа],[3]!Table13456[Количество],"",0,1)</f>
        <v>1</v>
      </c>
      <c r="G5974" s="5">
        <f>_xlfn.XLOOKUP(A5974,[3]!Table13456[No заказа],[3]!Table13456[Цена],"",0,1)</f>
        <v>7990</v>
      </c>
      <c r="H5974" s="2" t="str">
        <f>M01_SETTINGS!$F$2</f>
        <v>KASPI</v>
      </c>
    </row>
    <row r="5975" spans="1:8" x14ac:dyDescent="0.35">
      <c r="A5975" s="2">
        <v>454573377</v>
      </c>
      <c r="B5975" s="3">
        <f>_xlfn.XLOOKUP(A5975,[3]!Table13456[No заказа],[3]!Table13456[Дата
отправки],"",0,1)</f>
        <v>45628</v>
      </c>
      <c r="C5975" s="3"/>
      <c r="D5975" s="3"/>
      <c r="F5975" s="5">
        <f>_xlfn.XLOOKUP(A5975,[3]!Table13456[No заказа],[3]!Table13456[Количество],"",0,1)</f>
        <v>1</v>
      </c>
      <c r="G5975" s="5">
        <f>_xlfn.XLOOKUP(A5975,[3]!Table13456[No заказа],[3]!Table13456[Цена],"",0,1)</f>
        <v>7992</v>
      </c>
      <c r="H5975" s="2" t="str">
        <f>M01_SETTINGS!$F$2</f>
        <v>KASPI</v>
      </c>
    </row>
    <row r="5976" spans="1:8" x14ac:dyDescent="0.35">
      <c r="A5976" s="2">
        <v>454466679</v>
      </c>
      <c r="B5976" s="3">
        <f>_xlfn.XLOOKUP(A5976,[3]!Table13456[No заказа],[3]!Table13456[Дата
отправки],"",0,1)</f>
        <v>45628</v>
      </c>
      <c r="C5976" s="3"/>
      <c r="D5976" s="3"/>
      <c r="F5976" s="5">
        <f>_xlfn.XLOOKUP(A5976,[3]!Table13456[No заказа],[3]!Table13456[Количество],"",0,1)</f>
        <v>1</v>
      </c>
      <c r="G5976" s="5">
        <f>_xlfn.XLOOKUP(A5976,[3]!Table13456[No заказа],[3]!Table13456[Цена],"",0,1)</f>
        <v>7991</v>
      </c>
      <c r="H5976" s="2" t="str">
        <f>M01_SETTINGS!$F$2</f>
        <v>KASPI</v>
      </c>
    </row>
    <row r="5977" spans="1:8" x14ac:dyDescent="0.35">
      <c r="A5977" s="2">
        <v>454710331</v>
      </c>
      <c r="B5977" s="3">
        <f>_xlfn.XLOOKUP(A5977,[3]!Table13456[No заказа],[3]!Table13456[Дата
отправки],"",0,1)</f>
        <v>45628</v>
      </c>
      <c r="C5977" s="3"/>
      <c r="D5977" s="3"/>
      <c r="F5977" s="5">
        <f>_xlfn.XLOOKUP(A5977,[3]!Table13456[No заказа],[3]!Table13456[Количество],"",0,1)</f>
        <v>1</v>
      </c>
      <c r="G5977" s="5">
        <f>_xlfn.XLOOKUP(A5977,[3]!Table13456[No заказа],[3]!Table13456[Цена],"",0,1)</f>
        <v>8455</v>
      </c>
      <c r="H5977" s="2" t="str">
        <f>M01_SETTINGS!$F$2</f>
        <v>KASPI</v>
      </c>
    </row>
    <row r="5978" spans="1:8" x14ac:dyDescent="0.35">
      <c r="A5978" s="2">
        <v>454109908</v>
      </c>
      <c r="B5978" s="3">
        <f>_xlfn.XLOOKUP(A5978,[3]!Table13456[No заказа],[3]!Table13456[Дата
отправки],"",0,1)</f>
        <v>45628</v>
      </c>
      <c r="C5978" s="3"/>
      <c r="D5978" s="3"/>
      <c r="F5978" s="5">
        <f>_xlfn.XLOOKUP(A5978,[3]!Table13456[No заказа],[3]!Table13456[Количество],"",0,1)</f>
        <v>1</v>
      </c>
      <c r="G5978" s="5">
        <f>_xlfn.XLOOKUP(A5978,[3]!Table13456[No заказа],[3]!Table13456[Цена],"",0,1)</f>
        <v>8989</v>
      </c>
      <c r="H5978" s="2" t="str">
        <f>M01_SETTINGS!$F$2</f>
        <v>KASPI</v>
      </c>
    </row>
    <row r="5979" spans="1:8" x14ac:dyDescent="0.35">
      <c r="A5979" s="2">
        <v>454325231</v>
      </c>
      <c r="B5979" s="3">
        <f>_xlfn.XLOOKUP(A5979,[3]!Table13456[No заказа],[3]!Table13456[Дата
отправки],"",0,1)</f>
        <v>45628</v>
      </c>
      <c r="C5979" s="3"/>
      <c r="D5979" s="3"/>
      <c r="F5979" s="5">
        <f>_xlfn.XLOOKUP(A5979,[3]!Table13456[No заказа],[3]!Table13456[Количество],"",0,1)</f>
        <v>1</v>
      </c>
      <c r="G5979" s="5">
        <f>_xlfn.XLOOKUP(A5979,[3]!Table13456[No заказа],[3]!Table13456[Цена],"",0,1)</f>
        <v>7990</v>
      </c>
      <c r="H5979" s="2" t="str">
        <f>M01_SETTINGS!$F$2</f>
        <v>KASPI</v>
      </c>
    </row>
    <row r="5980" spans="1:8" x14ac:dyDescent="0.35">
      <c r="A5980" s="2">
        <v>454169152</v>
      </c>
      <c r="B5980" s="3">
        <f>_xlfn.XLOOKUP(A5980,[3]!Table13456[No заказа],[3]!Table13456[Дата
отправки],"",0,1)</f>
        <v>45628</v>
      </c>
      <c r="C5980" s="3"/>
      <c r="D5980" s="3"/>
      <c r="F5980" s="5">
        <f>_xlfn.XLOOKUP(A5980,[3]!Table13456[No заказа],[3]!Table13456[Количество],"",0,1)</f>
        <v>1</v>
      </c>
      <c r="G5980" s="5">
        <f>_xlfn.XLOOKUP(A5980,[3]!Table13456[No заказа],[3]!Table13456[Цена],"",0,1)</f>
        <v>9000</v>
      </c>
      <c r="H5980" s="2" t="str">
        <f>M01_SETTINGS!$F$2</f>
        <v>KASPI</v>
      </c>
    </row>
    <row r="5981" spans="1:8" x14ac:dyDescent="0.35">
      <c r="A5981" s="2">
        <v>454384650</v>
      </c>
      <c r="B5981" s="3">
        <f>_xlfn.XLOOKUP(A5981,[3]!Table13456[No заказа],[3]!Table13456[Дата
отправки],"",0,1)</f>
        <v>45628</v>
      </c>
      <c r="C5981" s="3"/>
      <c r="D5981" s="3"/>
      <c r="F5981" s="5">
        <f>_xlfn.XLOOKUP(A5981,[3]!Table13456[No заказа],[3]!Table13456[Количество],"",0,1)</f>
        <v>1</v>
      </c>
      <c r="G5981" s="5">
        <f>_xlfn.XLOOKUP(A5981,[3]!Table13456[No заказа],[3]!Table13456[Цена],"",0,1)</f>
        <v>7490</v>
      </c>
      <c r="H5981" s="2" t="str">
        <f>M01_SETTINGS!$F$2</f>
        <v>KASPI</v>
      </c>
    </row>
    <row r="5982" spans="1:8" x14ac:dyDescent="0.35">
      <c r="A5982" s="2">
        <v>454603235</v>
      </c>
      <c r="B5982" s="3">
        <f>_xlfn.XLOOKUP(A5982,[3]!Table13456[No заказа],[3]!Table13456[Дата
отправки],"",0,1)</f>
        <v>45628</v>
      </c>
      <c r="C5982" s="3"/>
      <c r="D5982" s="3"/>
      <c r="F5982" s="5">
        <f>_xlfn.XLOOKUP(A5982,[3]!Table13456[No заказа],[3]!Table13456[Количество],"",0,1)</f>
        <v>1</v>
      </c>
      <c r="G5982" s="5">
        <f>_xlfn.XLOOKUP(A5982,[3]!Table13456[No заказа],[3]!Table13456[Цена],"",0,1)</f>
        <v>7490</v>
      </c>
      <c r="H5982" s="2" t="str">
        <f>M01_SETTINGS!$F$2</f>
        <v>KASPI</v>
      </c>
    </row>
    <row r="5983" spans="1:8" x14ac:dyDescent="0.35">
      <c r="A5983" s="2">
        <v>454384698</v>
      </c>
      <c r="B5983" s="3">
        <f>_xlfn.XLOOKUP(A5983,[3]!Table13456[No заказа],[3]!Table13456[Дата
отправки],"",0,1)</f>
        <v>45628</v>
      </c>
      <c r="C5983" s="3"/>
      <c r="D5983" s="3"/>
      <c r="F5983" s="5">
        <f>_xlfn.XLOOKUP(A5983,[3]!Table13456[No заказа],[3]!Table13456[Количество],"",0,1)</f>
        <v>1</v>
      </c>
      <c r="G5983" s="5">
        <f>_xlfn.XLOOKUP(A5983,[3]!Table13456[No заказа],[3]!Table13456[Цена],"",0,1)</f>
        <v>9781</v>
      </c>
      <c r="H5983" s="2" t="str">
        <f>M01_SETTINGS!$F$2</f>
        <v>KASPI</v>
      </c>
    </row>
    <row r="5984" spans="1:8" x14ac:dyDescent="0.35">
      <c r="A5984" s="2">
        <v>454051148</v>
      </c>
      <c r="B5984" s="3">
        <f>_xlfn.XLOOKUP(A5984,[3]!Table13456[No заказа],[3]!Table13456[Дата
отправки],"",0,1)</f>
        <v>45628</v>
      </c>
      <c r="C5984" s="3"/>
      <c r="D5984" s="3"/>
      <c r="F5984" s="5">
        <f>_xlfn.XLOOKUP(A5984,[3]!Table13456[No заказа],[3]!Table13456[Количество],"",0,1)</f>
        <v>1</v>
      </c>
      <c r="G5984" s="5">
        <f>_xlfn.XLOOKUP(A5984,[3]!Table13456[No заказа],[3]!Table13456[Цена],"",0,1)</f>
        <v>8516</v>
      </c>
      <c r="H5984" s="2" t="str">
        <f>M01_SETTINGS!$F$2</f>
        <v>KASPI</v>
      </c>
    </row>
    <row r="5985" spans="1:8" x14ac:dyDescent="0.35">
      <c r="A5985" s="2">
        <v>454498220</v>
      </c>
      <c r="B5985" s="3">
        <f>_xlfn.XLOOKUP(A5985,[3]!Table13456[No заказа],[3]!Table13456[Дата
отправки],"",0,1)</f>
        <v>45628</v>
      </c>
      <c r="C5985" s="3"/>
      <c r="D5985" s="3"/>
      <c r="F5985" s="5">
        <f>_xlfn.XLOOKUP(A5985,[3]!Table13456[No заказа],[3]!Table13456[Количество],"",0,1)</f>
        <v>1</v>
      </c>
      <c r="G5985" s="5">
        <f>_xlfn.XLOOKUP(A5985,[3]!Table13456[No заказа],[3]!Table13456[Цена],"",0,1)</f>
        <v>8567</v>
      </c>
      <c r="H5985" s="2" t="str">
        <f>M01_SETTINGS!$F$2</f>
        <v>KASPI</v>
      </c>
    </row>
    <row r="5986" spans="1:8" x14ac:dyDescent="0.35">
      <c r="A5986" s="2">
        <v>454396683</v>
      </c>
      <c r="B5986" s="3">
        <f>_xlfn.XLOOKUP(A5986,[3]!Table13456[No заказа],[3]!Table13456[Дата
отправки],"",0,1)</f>
        <v>45628</v>
      </c>
      <c r="C5986" s="3"/>
      <c r="D5986" s="3"/>
      <c r="F5986" s="5">
        <f>_xlfn.XLOOKUP(A5986,[3]!Table13456[No заказа],[3]!Table13456[Количество],"",0,1)</f>
        <v>1</v>
      </c>
      <c r="G5986" s="5">
        <f>_xlfn.XLOOKUP(A5986,[3]!Table13456[No заказа],[3]!Table13456[Цена],"",0,1)</f>
        <v>8561</v>
      </c>
      <c r="H5986" s="2" t="str">
        <f>M01_SETTINGS!$F$2</f>
        <v>KASPI</v>
      </c>
    </row>
    <row r="5987" spans="1:8" x14ac:dyDescent="0.35">
      <c r="A5987" s="2">
        <v>454562784</v>
      </c>
      <c r="B5987" s="3">
        <f>_xlfn.XLOOKUP(A5987,[3]!Table13456[No заказа],[3]!Table13456[Дата
отправки],"",0,1)</f>
        <v>45628</v>
      </c>
      <c r="C5987" s="3"/>
      <c r="D5987" s="3"/>
      <c r="F5987" s="5">
        <f>_xlfn.XLOOKUP(A5987,[3]!Table13456[No заказа],[3]!Table13456[Количество],"",0,1)</f>
        <v>1</v>
      </c>
      <c r="G5987" s="5">
        <f>_xlfn.XLOOKUP(A5987,[3]!Table13456[No заказа],[3]!Table13456[Цена],"",0,1)</f>
        <v>8121</v>
      </c>
      <c r="H5987" s="2" t="str">
        <f>M01_SETTINGS!$F$2</f>
        <v>KASPI</v>
      </c>
    </row>
    <row r="5988" spans="1:8" x14ac:dyDescent="0.35">
      <c r="A5988" s="2">
        <v>454702712</v>
      </c>
      <c r="B5988" s="3">
        <f>_xlfn.XLOOKUP(A5988,[3]!Table13456[No заказа],[3]!Table13456[Дата
отправки],"",0,1)</f>
        <v>45628</v>
      </c>
      <c r="C5988" s="3"/>
      <c r="D5988" s="3"/>
      <c r="F5988" s="5">
        <f>_xlfn.XLOOKUP(A5988,[3]!Table13456[No заказа],[3]!Table13456[Количество],"",0,1)</f>
        <v>1</v>
      </c>
      <c r="G5988" s="5">
        <f>_xlfn.XLOOKUP(A5988,[3]!Table13456[No заказа],[3]!Table13456[Цена],"",0,1)</f>
        <v>15726</v>
      </c>
      <c r="H5988" s="2" t="str">
        <f>M01_SETTINGS!$F$2</f>
        <v>KASPI</v>
      </c>
    </row>
    <row r="5989" spans="1:8" x14ac:dyDescent="0.35">
      <c r="A5989" s="2">
        <v>454646739</v>
      </c>
      <c r="B5989" s="3">
        <f>_xlfn.XLOOKUP(A5989,[3]!Table13456[No заказа],[3]!Table13456[Дата
отправки],"",0,1)</f>
        <v>45628</v>
      </c>
      <c r="C5989" s="3"/>
      <c r="D5989" s="3"/>
      <c r="F5989" s="5">
        <f>_xlfn.XLOOKUP(A5989,[3]!Table13456[No заказа],[3]!Table13456[Количество],"",0,1)</f>
        <v>1</v>
      </c>
      <c r="G5989" s="5">
        <f>_xlfn.XLOOKUP(A5989,[3]!Table13456[No заказа],[3]!Table13456[Цена],"",0,1)</f>
        <v>8758</v>
      </c>
      <c r="H5989" s="2" t="str">
        <f>M01_SETTINGS!$F$2</f>
        <v>KASPI</v>
      </c>
    </row>
    <row r="5990" spans="1:8" x14ac:dyDescent="0.35">
      <c r="A5990" s="2">
        <v>454693598</v>
      </c>
      <c r="B5990" s="3">
        <f>_xlfn.XLOOKUP(A5990,[3]!Table13456[No заказа],[3]!Table13456[Дата
отправки],"",0,1)</f>
        <v>45628</v>
      </c>
      <c r="C5990" s="3"/>
      <c r="D5990" s="3"/>
      <c r="F5990" s="5">
        <f>_xlfn.XLOOKUP(A5990,[3]!Table13456[No заказа],[3]!Table13456[Количество],"",0,1)</f>
        <v>1</v>
      </c>
      <c r="G5990" s="5">
        <f>_xlfn.XLOOKUP(A5990,[3]!Table13456[No заказа],[3]!Table13456[Цена],"",0,1)</f>
        <v>8988</v>
      </c>
      <c r="H5990" s="2" t="str">
        <f>M01_SETTINGS!$F$2</f>
        <v>KASPI</v>
      </c>
    </row>
    <row r="5991" spans="1:8" x14ac:dyDescent="0.35">
      <c r="A5991" s="2">
        <v>454562580</v>
      </c>
      <c r="B5991" s="3">
        <f>_xlfn.XLOOKUP(A5991,[3]!Table13456[No заказа],[3]!Table13456[Дата
отправки],"",0,1)</f>
        <v>45628</v>
      </c>
      <c r="C5991" s="3"/>
      <c r="D5991" s="3"/>
      <c r="F5991" s="5">
        <f>_xlfn.XLOOKUP(A5991,[3]!Table13456[No заказа],[3]!Table13456[Количество],"",0,1)</f>
        <v>1</v>
      </c>
      <c r="G5991" s="5">
        <f>_xlfn.XLOOKUP(A5991,[3]!Table13456[No заказа],[3]!Table13456[Цена],"",0,1)</f>
        <v>10509</v>
      </c>
      <c r="H5991" s="2" t="str">
        <f>M01_SETTINGS!$F$2</f>
        <v>KASPI</v>
      </c>
    </row>
    <row r="5992" spans="1:8" x14ac:dyDescent="0.35">
      <c r="A5992" s="2">
        <v>454685107</v>
      </c>
      <c r="B5992" s="3">
        <f>_xlfn.XLOOKUP(A5992,[3]!Table13456[No заказа],[3]!Table13456[Дата
отправки],"",0,1)</f>
        <v>45628</v>
      </c>
      <c r="C5992" s="3"/>
      <c r="D5992" s="3"/>
      <c r="F5992" s="5">
        <f>_xlfn.XLOOKUP(A5992,[3]!Table13456[No заказа],[3]!Table13456[Количество],"",0,1)</f>
        <v>1</v>
      </c>
      <c r="G5992" s="5">
        <f>_xlfn.XLOOKUP(A5992,[3]!Table13456[No заказа],[3]!Table13456[Цена],"",0,1)</f>
        <v>9088</v>
      </c>
      <c r="H5992" s="2" t="str">
        <f>M01_SETTINGS!$F$2</f>
        <v>KASPI</v>
      </c>
    </row>
    <row r="5993" spans="1:8" x14ac:dyDescent="0.35">
      <c r="A5993" s="2">
        <v>454374561</v>
      </c>
      <c r="B5993" s="3">
        <f>_xlfn.XLOOKUP(A5993,[3]!Table13456[No заказа],[3]!Table13456[Дата
отправки],"",0,1)</f>
        <v>45628</v>
      </c>
      <c r="C5993" s="3"/>
      <c r="D5993" s="3"/>
      <c r="F5993" s="5">
        <f>_xlfn.XLOOKUP(A5993,[3]!Table13456[No заказа],[3]!Table13456[Количество],"",0,1)</f>
        <v>1</v>
      </c>
      <c r="G5993" s="5">
        <f>_xlfn.XLOOKUP(A5993,[3]!Table13456[No заказа],[3]!Table13456[Цена],"",0,1)</f>
        <v>9088</v>
      </c>
      <c r="H5993" s="2" t="str">
        <f>M01_SETTINGS!$F$2</f>
        <v>KASPI</v>
      </c>
    </row>
    <row r="5994" spans="1:8" x14ac:dyDescent="0.35">
      <c r="A5994" s="2">
        <v>454315284</v>
      </c>
      <c r="B5994" s="3">
        <f>_xlfn.XLOOKUP(A5994,[3]!Table13456[No заказа],[3]!Table13456[Дата
отправки],"",0,1)</f>
        <v>45628</v>
      </c>
      <c r="C5994" s="3"/>
      <c r="D5994" s="3"/>
      <c r="F5994" s="5">
        <f>_xlfn.XLOOKUP(A5994,[3]!Table13456[No заказа],[3]!Table13456[Количество],"",0,1)</f>
        <v>1</v>
      </c>
      <c r="G5994" s="5">
        <f>_xlfn.XLOOKUP(A5994,[3]!Table13456[No заказа],[3]!Table13456[Цена],"",0,1)</f>
        <v>8422</v>
      </c>
      <c r="H5994" s="2" t="str">
        <f>M01_SETTINGS!$F$2</f>
        <v>KASPI</v>
      </c>
    </row>
    <row r="5995" spans="1:8" x14ac:dyDescent="0.35">
      <c r="A5995" s="2">
        <v>454468497</v>
      </c>
      <c r="B5995" s="3">
        <f>_xlfn.XLOOKUP(A5995,[3]!Table13456[No заказа],[3]!Table13456[Дата
отправки],"",0,1)</f>
        <v>45628</v>
      </c>
      <c r="C5995" s="3"/>
      <c r="D5995" s="3"/>
      <c r="F5995" s="5">
        <f>_xlfn.XLOOKUP(A5995,[3]!Table13456[No заказа],[3]!Table13456[Количество],"",0,1)</f>
        <v>1</v>
      </c>
      <c r="G5995" s="5">
        <f>_xlfn.XLOOKUP(A5995,[3]!Table13456[No заказа],[3]!Table13456[Цена],"",0,1)</f>
        <v>9584</v>
      </c>
      <c r="H5995" s="2" t="str">
        <f>M01_SETTINGS!$F$2</f>
        <v>KASPI</v>
      </c>
    </row>
    <row r="5996" spans="1:8" x14ac:dyDescent="0.35">
      <c r="A5996" s="2">
        <v>454694785</v>
      </c>
      <c r="B5996" s="3">
        <f>_xlfn.XLOOKUP(A5996,[3]!Table13456[No заказа],[3]!Table13456[Дата
отправки],"",0,1)</f>
        <v>45628</v>
      </c>
      <c r="C5996" s="3"/>
      <c r="D5996" s="3"/>
      <c r="F5996" s="5">
        <f>_xlfn.XLOOKUP(A5996,[3]!Table13456[No заказа],[3]!Table13456[Количество],"",0,1)</f>
        <v>1</v>
      </c>
      <c r="G5996" s="5">
        <f>_xlfn.XLOOKUP(A5996,[3]!Table13456[No заказа],[3]!Table13456[Цена],"",0,1)</f>
        <v>9579</v>
      </c>
      <c r="H5996" s="2" t="str">
        <f>M01_SETTINGS!$F$2</f>
        <v>KASPI</v>
      </c>
    </row>
    <row r="5997" spans="1:8" x14ac:dyDescent="0.35">
      <c r="A5997" s="2">
        <v>454439933</v>
      </c>
      <c r="B5997" s="3">
        <f>_xlfn.XLOOKUP(A5997,[3]!Table13456[No заказа],[3]!Table13456[Дата
отправки],"",0,1)</f>
        <v>45628</v>
      </c>
      <c r="C5997" s="3"/>
      <c r="D5997" s="3"/>
      <c r="F5997" s="5">
        <f>_xlfn.XLOOKUP(A5997,[3]!Table13456[No заказа],[3]!Table13456[Количество],"",0,1)</f>
        <v>1</v>
      </c>
      <c r="G5997" s="5">
        <f>_xlfn.XLOOKUP(A5997,[3]!Table13456[No заказа],[3]!Table13456[Цена],"",0,1)</f>
        <v>9884</v>
      </c>
      <c r="H5997" s="2" t="str">
        <f>M01_SETTINGS!$F$2</f>
        <v>KASPI</v>
      </c>
    </row>
    <row r="5998" spans="1:8" x14ac:dyDescent="0.35">
      <c r="A5998" s="2">
        <v>454175241</v>
      </c>
      <c r="B5998" s="3">
        <f>_xlfn.XLOOKUP(A5998,[3]!Table13456[No заказа],[3]!Table13456[Дата
отправки],"",0,1)</f>
        <v>45628</v>
      </c>
      <c r="C5998" s="3"/>
      <c r="D5998" s="3"/>
      <c r="F5998" s="5">
        <f>_xlfn.XLOOKUP(A5998,[3]!Table13456[No заказа],[3]!Table13456[Количество],"",0,1)</f>
        <v>1</v>
      </c>
      <c r="G5998" s="5">
        <f>_xlfn.XLOOKUP(A5998,[3]!Table13456[No заказа],[3]!Table13456[Цена],"",0,1)</f>
        <v>28219</v>
      </c>
      <c r="H5998" s="2" t="str">
        <f>M01_SETTINGS!$F$2</f>
        <v>KASPI</v>
      </c>
    </row>
    <row r="5999" spans="1:8" x14ac:dyDescent="0.35">
      <c r="A5999" s="2">
        <v>454254781</v>
      </c>
      <c r="B5999" s="3">
        <f>_xlfn.XLOOKUP(A5999,[3]!Table13456[No заказа],[3]!Table13456[Дата
отправки],"",0,1)</f>
        <v>45628</v>
      </c>
      <c r="C5999" s="3"/>
      <c r="D5999" s="3"/>
      <c r="F5999" s="5">
        <f>_xlfn.XLOOKUP(A5999,[3]!Table13456[No заказа],[3]!Table13456[Количество],"",0,1)</f>
        <v>1</v>
      </c>
      <c r="G5999" s="5">
        <f>_xlfn.XLOOKUP(A5999,[3]!Table13456[No заказа],[3]!Table13456[Цена],"",0,1)</f>
        <v>28219</v>
      </c>
      <c r="H5999" s="2" t="str">
        <f>M01_SETTINGS!$F$2</f>
        <v>KASPI</v>
      </c>
    </row>
    <row r="6000" spans="1:8" x14ac:dyDescent="0.35">
      <c r="A6000" s="2">
        <v>454307020</v>
      </c>
      <c r="B6000" s="3">
        <f>_xlfn.XLOOKUP(A6000,[3]!Table13456[No заказа],[3]!Table13456[Дата
отправки],"",0,1)</f>
        <v>45628</v>
      </c>
      <c r="C6000" s="3"/>
      <c r="D6000" s="3"/>
      <c r="F6000" s="5">
        <f>_xlfn.XLOOKUP(A6000,[3]!Table13456[No заказа],[3]!Table13456[Количество],"",0,1)</f>
        <v>1</v>
      </c>
      <c r="G6000" s="5">
        <f>_xlfn.XLOOKUP(A6000,[3]!Table13456[No заказа],[3]!Table13456[Цена],"",0,1)</f>
        <v>28220</v>
      </c>
      <c r="H6000" s="2" t="str">
        <f>M01_SETTINGS!$F$2</f>
        <v>KASPI</v>
      </c>
    </row>
    <row r="6001" spans="1:8" x14ac:dyDescent="0.35">
      <c r="A6001" s="2">
        <v>454173464</v>
      </c>
      <c r="B6001" s="3">
        <f>_xlfn.XLOOKUP(A6001,[3]!Table13456[No заказа],[3]!Table13456[Дата
отправки],"",0,1)</f>
        <v>45628</v>
      </c>
      <c r="C6001" s="3"/>
      <c r="D6001" s="3"/>
      <c r="F6001" s="5">
        <f>_xlfn.XLOOKUP(A6001,[3]!Table13456[No заказа],[3]!Table13456[Количество],"",0,1)</f>
        <v>1</v>
      </c>
      <c r="G6001" s="5">
        <f>_xlfn.XLOOKUP(A6001,[3]!Table13456[No заказа],[3]!Table13456[Цена],"",0,1)</f>
        <v>28219</v>
      </c>
      <c r="H6001" s="2" t="str">
        <f>M01_SETTINGS!$F$2</f>
        <v>KASPI</v>
      </c>
    </row>
    <row r="6002" spans="1:8" x14ac:dyDescent="0.35">
      <c r="A6002" s="2">
        <v>453708310</v>
      </c>
      <c r="B6002" s="3">
        <f>_xlfn.XLOOKUP(A6002,[3]!Table13456[No заказа],[3]!Table13456[Дата
отправки],"",0,1)</f>
        <v>45627</v>
      </c>
      <c r="C6002" s="3"/>
      <c r="D6002" s="3"/>
      <c r="F6002" s="5">
        <f>_xlfn.XLOOKUP(A6002,[3]!Table13456[No заказа],[3]!Table13456[Количество],"",0,1)</f>
        <v>1</v>
      </c>
      <c r="G6002" s="5">
        <f>_xlfn.XLOOKUP(A6002,[3]!Table13456[No заказа],[3]!Table13456[Цена],"",0,1)</f>
        <v>14000</v>
      </c>
      <c r="H6002" s="2" t="str">
        <f>M01_SETTINGS!$F$2</f>
        <v>KASPI</v>
      </c>
    </row>
    <row r="6003" spans="1:8" x14ac:dyDescent="0.35">
      <c r="A6003" s="2">
        <v>453574873</v>
      </c>
      <c r="B6003" s="3">
        <f>_xlfn.XLOOKUP(A6003,[3]!Table13456[No заказа],[3]!Table13456[Дата
отправки],"",0,1)</f>
        <v>45627</v>
      </c>
      <c r="C6003" s="3"/>
      <c r="D6003" s="3"/>
      <c r="F6003" s="5">
        <f>_xlfn.XLOOKUP(A6003,[3]!Table13456[No заказа],[3]!Table13456[Количество],"",0,1)</f>
        <v>1</v>
      </c>
      <c r="G6003" s="5">
        <f>_xlfn.XLOOKUP(A6003,[3]!Table13456[No заказа],[3]!Table13456[Цена],"",0,1)</f>
        <v>8137</v>
      </c>
      <c r="H6003" s="2" t="str">
        <f>M01_SETTINGS!$F$2</f>
        <v>KASPI</v>
      </c>
    </row>
    <row r="6004" spans="1:8" x14ac:dyDescent="0.35">
      <c r="A6004" s="2">
        <v>453727676</v>
      </c>
      <c r="B6004" s="3">
        <f>_xlfn.XLOOKUP(A6004,[3]!Table13456[No заказа],[3]!Table13456[Дата
отправки],"",0,1)</f>
        <v>45627</v>
      </c>
      <c r="C6004" s="3"/>
      <c r="D6004" s="3"/>
      <c r="F6004" s="5">
        <f>_xlfn.XLOOKUP(A6004,[3]!Table13456[No заказа],[3]!Table13456[Количество],"",0,1)</f>
        <v>1</v>
      </c>
      <c r="G6004" s="5">
        <f>_xlfn.XLOOKUP(A6004,[3]!Table13456[No заказа],[3]!Table13456[Цена],"",0,1)</f>
        <v>8136</v>
      </c>
      <c r="H6004" s="2" t="str">
        <f>M01_SETTINGS!$F$2</f>
        <v>KASPI</v>
      </c>
    </row>
    <row r="6005" spans="1:8" x14ac:dyDescent="0.35">
      <c r="A6005" s="2">
        <v>453901143</v>
      </c>
      <c r="B6005" s="3">
        <f>_xlfn.XLOOKUP(A6005,[3]!Table13456[No заказа],[3]!Table13456[Дата
отправки],"",0,1)</f>
        <v>45627</v>
      </c>
      <c r="C6005" s="3"/>
      <c r="D6005" s="3"/>
      <c r="F6005" s="5">
        <f>_xlfn.XLOOKUP(A6005,[3]!Table13456[No заказа],[3]!Table13456[Количество],"",0,1)</f>
        <v>1</v>
      </c>
      <c r="G6005" s="5">
        <f>_xlfn.XLOOKUP(A6005,[3]!Table13456[No заказа],[3]!Table13456[Цена],"",0,1)</f>
        <v>8136</v>
      </c>
      <c r="H6005" s="2" t="str">
        <f>M01_SETTINGS!$F$2</f>
        <v>KASPI</v>
      </c>
    </row>
    <row r="6006" spans="1:8" x14ac:dyDescent="0.35">
      <c r="A6006" s="2">
        <v>453369013</v>
      </c>
      <c r="B6006" s="3">
        <f>_xlfn.XLOOKUP(A6006,[3]!Table13456[No заказа],[3]!Table13456[Дата
отправки],"",0,1)</f>
        <v>45627</v>
      </c>
      <c r="C6006" s="3"/>
      <c r="D6006" s="3"/>
      <c r="F6006" s="5">
        <f>_xlfn.XLOOKUP(A6006,[3]!Table13456[No заказа],[3]!Table13456[Количество],"",0,1)</f>
        <v>1</v>
      </c>
      <c r="G6006" s="5">
        <f>_xlfn.XLOOKUP(A6006,[3]!Table13456[No заказа],[3]!Table13456[Цена],"",0,1)</f>
        <v>9899</v>
      </c>
      <c r="H6006" s="2" t="str">
        <f>M01_SETTINGS!$F$2</f>
        <v>KASPI</v>
      </c>
    </row>
    <row r="6007" spans="1:8" x14ac:dyDescent="0.35">
      <c r="A6007" s="2">
        <v>453421315</v>
      </c>
      <c r="B6007" s="3">
        <f>_xlfn.XLOOKUP(A6007,[3]!Table13456[No заказа],[3]!Table13456[Дата
отправки],"",0,1)</f>
        <v>45627</v>
      </c>
      <c r="C6007" s="3"/>
      <c r="D6007" s="3"/>
      <c r="F6007" s="5">
        <f>_xlfn.XLOOKUP(A6007,[3]!Table13456[No заказа],[3]!Table13456[Количество],"",0,1)</f>
        <v>1</v>
      </c>
      <c r="G6007" s="5">
        <f>_xlfn.XLOOKUP(A6007,[3]!Table13456[No заказа],[3]!Table13456[Цена],"",0,1)</f>
        <v>8173</v>
      </c>
      <c r="H6007" s="2" t="str">
        <f>M01_SETTINGS!$F$2</f>
        <v>KASPI</v>
      </c>
    </row>
    <row r="6008" spans="1:8" x14ac:dyDescent="0.35">
      <c r="A6008" s="2">
        <v>453706165</v>
      </c>
      <c r="B6008" s="3">
        <f>_xlfn.XLOOKUP(A6008,[3]!Table13456[No заказа],[3]!Table13456[Дата
отправки],"",0,1)</f>
        <v>45627</v>
      </c>
      <c r="C6008" s="3"/>
      <c r="D6008" s="3"/>
      <c r="F6008" s="5">
        <f>_xlfn.XLOOKUP(A6008,[3]!Table13456[No заказа],[3]!Table13456[Количество],"",0,1)</f>
        <v>1</v>
      </c>
      <c r="G6008" s="5">
        <f>_xlfn.XLOOKUP(A6008,[3]!Table13456[No заказа],[3]!Table13456[Цена],"",0,1)</f>
        <v>10118</v>
      </c>
      <c r="H6008" s="2" t="str">
        <f>M01_SETTINGS!$F$2</f>
        <v>KASPI</v>
      </c>
    </row>
    <row r="6009" spans="1:8" x14ac:dyDescent="0.35">
      <c r="A6009" s="2">
        <v>453667408</v>
      </c>
      <c r="B6009" s="3">
        <f>_xlfn.XLOOKUP(A6009,[3]!Table13456[No заказа],[3]!Table13456[Дата
отправки],"",0,1)</f>
        <v>45627</v>
      </c>
      <c r="C6009" s="3"/>
      <c r="D6009" s="3"/>
      <c r="F6009" s="5">
        <f>_xlfn.XLOOKUP(A6009,[3]!Table13456[No заказа],[3]!Table13456[Количество],"",0,1)</f>
        <v>1</v>
      </c>
      <c r="G6009" s="5">
        <f>_xlfn.XLOOKUP(A6009,[3]!Table13456[No заказа],[3]!Table13456[Цена],"",0,1)</f>
        <v>8430</v>
      </c>
      <c r="H6009" s="2" t="str">
        <f>M01_SETTINGS!$F$2</f>
        <v>KASPI</v>
      </c>
    </row>
    <row r="6010" spans="1:8" x14ac:dyDescent="0.35">
      <c r="A6010" s="2">
        <v>453520619</v>
      </c>
      <c r="B6010" s="3">
        <f>_xlfn.XLOOKUP(A6010,[3]!Table13456[No заказа],[3]!Table13456[Дата
отправки],"",0,1)</f>
        <v>45627</v>
      </c>
      <c r="C6010" s="3"/>
      <c r="D6010" s="3"/>
      <c r="F6010" s="5">
        <f>_xlfn.XLOOKUP(A6010,[3]!Table13456[No заказа],[3]!Table13456[Количество],"",0,1)</f>
        <v>1</v>
      </c>
      <c r="G6010" s="5">
        <f>_xlfn.XLOOKUP(A6010,[3]!Table13456[No заказа],[3]!Table13456[Цена],"",0,1)</f>
        <v>8430</v>
      </c>
      <c r="H6010" s="2" t="str">
        <f>M01_SETTINGS!$F$2</f>
        <v>KASPI</v>
      </c>
    </row>
    <row r="6011" spans="1:8" x14ac:dyDescent="0.35">
      <c r="A6011" s="2">
        <v>453504093</v>
      </c>
      <c r="B6011" s="3">
        <f>_xlfn.XLOOKUP(A6011,[3]!Table13456[No заказа],[3]!Table13456[Дата
отправки],"",0,1)</f>
        <v>45627</v>
      </c>
      <c r="C6011" s="3"/>
      <c r="D6011" s="3"/>
      <c r="F6011" s="5">
        <f>_xlfn.XLOOKUP(A6011,[3]!Table13456[No заказа],[3]!Table13456[Количество],"",0,1)</f>
        <v>1</v>
      </c>
      <c r="G6011" s="5">
        <f>_xlfn.XLOOKUP(A6011,[3]!Table13456[No заказа],[3]!Table13456[Цена],"",0,1)</f>
        <v>8430</v>
      </c>
      <c r="H6011" s="2" t="str">
        <f>M01_SETTINGS!$F$2</f>
        <v>KASPI</v>
      </c>
    </row>
    <row r="6012" spans="1:8" x14ac:dyDescent="0.35">
      <c r="A6012" s="2">
        <v>453959467</v>
      </c>
      <c r="B6012" s="3">
        <f>_xlfn.XLOOKUP(A6012,[3]!Table13456[No заказа],[3]!Table13456[Дата
отправки],"",0,1)</f>
        <v>45627</v>
      </c>
      <c r="C6012" s="3"/>
      <c r="D6012" s="3"/>
      <c r="F6012" s="5">
        <f>_xlfn.XLOOKUP(A6012,[3]!Table13456[No заказа],[3]!Table13456[Количество],"",0,1)</f>
        <v>1</v>
      </c>
      <c r="G6012" s="5">
        <f>_xlfn.XLOOKUP(A6012,[3]!Table13456[No заказа],[3]!Table13456[Цена],"",0,1)</f>
        <v>7997</v>
      </c>
      <c r="H6012" s="2" t="str">
        <f>M01_SETTINGS!$F$2</f>
        <v>KASPI</v>
      </c>
    </row>
    <row r="6013" spans="1:8" x14ac:dyDescent="0.35">
      <c r="A6013" s="2">
        <v>453506237</v>
      </c>
      <c r="B6013" s="3">
        <f>_xlfn.XLOOKUP(A6013,[3]!Table13456[No заказа],[3]!Table13456[Дата
отправки],"",0,1)</f>
        <v>45627</v>
      </c>
      <c r="C6013" s="3"/>
      <c r="D6013" s="3"/>
      <c r="F6013" s="5">
        <f>_xlfn.XLOOKUP(A6013,[3]!Table13456[No заказа],[3]!Table13456[Количество],"",0,1)</f>
        <v>1</v>
      </c>
      <c r="G6013" s="5">
        <f>_xlfn.XLOOKUP(A6013,[3]!Table13456[No заказа],[3]!Table13456[Цена],"",0,1)</f>
        <v>8430</v>
      </c>
      <c r="H6013" s="2" t="str">
        <f>M01_SETTINGS!$F$2</f>
        <v>KASPI</v>
      </c>
    </row>
    <row r="6014" spans="1:8" x14ac:dyDescent="0.35">
      <c r="A6014" s="2">
        <v>453423557</v>
      </c>
      <c r="B6014" s="3">
        <f>_xlfn.XLOOKUP(A6014,[3]!Table13456[No заказа],[3]!Table13456[Дата
отправки],"",0,1)</f>
        <v>45627</v>
      </c>
      <c r="C6014" s="3"/>
      <c r="D6014" s="3"/>
      <c r="F6014" s="5">
        <f>_xlfn.XLOOKUP(A6014,[3]!Table13456[No заказа],[3]!Table13456[Количество],"",0,1)</f>
        <v>1</v>
      </c>
      <c r="G6014" s="5">
        <f>_xlfn.XLOOKUP(A6014,[3]!Table13456[No заказа],[3]!Table13456[Цена],"",0,1)</f>
        <v>8000</v>
      </c>
      <c r="H6014" s="2" t="str">
        <f>M01_SETTINGS!$F$2</f>
        <v>KASPI</v>
      </c>
    </row>
    <row r="6015" spans="1:8" x14ac:dyDescent="0.35">
      <c r="A6015" s="2">
        <v>453327285</v>
      </c>
      <c r="B6015" s="3">
        <f>_xlfn.XLOOKUP(A6015,[3]!Table13456[No заказа],[3]!Table13456[Дата
отправки],"",0,1)</f>
        <v>45627</v>
      </c>
      <c r="C6015" s="3"/>
      <c r="D6015" s="3"/>
      <c r="F6015" s="5">
        <f>_xlfn.XLOOKUP(A6015,[3]!Table13456[No заказа],[3]!Table13456[Количество],"",0,1)</f>
        <v>1</v>
      </c>
      <c r="G6015" s="5">
        <f>_xlfn.XLOOKUP(A6015,[3]!Table13456[No заказа],[3]!Table13456[Цена],"",0,1)</f>
        <v>8517</v>
      </c>
      <c r="H6015" s="2" t="str">
        <f>M01_SETTINGS!$F$2</f>
        <v>KASPI</v>
      </c>
    </row>
    <row r="6016" spans="1:8" x14ac:dyDescent="0.35">
      <c r="A6016" s="2">
        <v>453460934</v>
      </c>
      <c r="B6016" s="3">
        <f>_xlfn.XLOOKUP(A6016,[3]!Table13456[No заказа],[3]!Table13456[Дата
отправки],"",0,1)</f>
        <v>45627</v>
      </c>
      <c r="C6016" s="3"/>
      <c r="D6016" s="3"/>
      <c r="F6016" s="5">
        <f>_xlfn.XLOOKUP(A6016,[3]!Table13456[No заказа],[3]!Table13456[Количество],"",0,1)</f>
        <v>1</v>
      </c>
      <c r="G6016" s="5">
        <f>_xlfn.XLOOKUP(A6016,[3]!Table13456[No заказа],[3]!Table13456[Цена],"",0,1)</f>
        <v>7999</v>
      </c>
      <c r="H6016" s="2" t="str">
        <f>M01_SETTINGS!$F$2</f>
        <v>KASPI</v>
      </c>
    </row>
    <row r="6017" spans="1:8" x14ac:dyDescent="0.35">
      <c r="A6017" s="2">
        <v>453394664</v>
      </c>
      <c r="B6017" s="3">
        <f>_xlfn.XLOOKUP(A6017,[3]!Table13456[No заказа],[3]!Table13456[Дата
отправки],"",0,1)</f>
        <v>45627</v>
      </c>
      <c r="C6017" s="3"/>
      <c r="D6017" s="3"/>
      <c r="F6017" s="5">
        <f>_xlfn.XLOOKUP(A6017,[3]!Table13456[No заказа],[3]!Table13456[Количество],"",0,1)</f>
        <v>1</v>
      </c>
      <c r="G6017" s="5">
        <f>_xlfn.XLOOKUP(A6017,[3]!Table13456[No заказа],[3]!Table13456[Цена],"",0,1)</f>
        <v>8137</v>
      </c>
      <c r="H6017" s="2" t="str">
        <f>M01_SETTINGS!$F$2</f>
        <v>KASPI</v>
      </c>
    </row>
    <row r="6018" spans="1:8" x14ac:dyDescent="0.35">
      <c r="A6018" s="2">
        <v>453435261</v>
      </c>
      <c r="B6018" s="3">
        <f>_xlfn.XLOOKUP(A6018,[3]!Table13456[No заказа],[3]!Table13456[Дата
отправки],"",0,1)</f>
        <v>45627</v>
      </c>
      <c r="C6018" s="3"/>
      <c r="D6018" s="3"/>
      <c r="F6018" s="5">
        <f>_xlfn.XLOOKUP(A6018,[3]!Table13456[No заказа],[3]!Table13456[Количество],"",0,1)</f>
        <v>1</v>
      </c>
      <c r="G6018" s="5">
        <f>_xlfn.XLOOKUP(A6018,[3]!Table13456[No заказа],[3]!Table13456[Цена],"",0,1)</f>
        <v>9885</v>
      </c>
      <c r="H6018" s="2" t="str">
        <f>M01_SETTINGS!$F$2</f>
        <v>KASPI</v>
      </c>
    </row>
    <row r="6019" spans="1:8" x14ac:dyDescent="0.35">
      <c r="A6019" s="2">
        <v>453342851</v>
      </c>
      <c r="B6019" s="3">
        <f>_xlfn.XLOOKUP(A6019,[3]!Table13456[No заказа],[3]!Table13456[Дата
отправки],"",0,1)</f>
        <v>45627</v>
      </c>
      <c r="C6019" s="3"/>
      <c r="D6019" s="3"/>
      <c r="F6019" s="5">
        <f>_xlfn.XLOOKUP(A6019,[3]!Table13456[No заказа],[3]!Table13456[Количество],"",0,1)</f>
        <v>1</v>
      </c>
      <c r="G6019" s="5">
        <f>_xlfn.XLOOKUP(A6019,[3]!Table13456[No заказа],[3]!Table13456[Цена],"",0,1)</f>
        <v>8320</v>
      </c>
      <c r="H6019" s="2" t="str">
        <f>M01_SETTINGS!$F$2</f>
        <v>KASPI</v>
      </c>
    </row>
    <row r="6020" spans="1:8" x14ac:dyDescent="0.35">
      <c r="A6020" s="2">
        <v>453515073</v>
      </c>
      <c r="B6020" s="3">
        <f>_xlfn.XLOOKUP(A6020,[3]!Table13456[No заказа],[3]!Table13456[Дата
отправки],"",0,1)</f>
        <v>45627</v>
      </c>
      <c r="C6020" s="3"/>
      <c r="D6020" s="3"/>
      <c r="F6020" s="5">
        <f>_xlfn.XLOOKUP(A6020,[3]!Table13456[No заказа],[3]!Table13456[Количество],"",0,1)</f>
        <v>1</v>
      </c>
      <c r="G6020" s="5">
        <f>_xlfn.XLOOKUP(A6020,[3]!Table13456[No заказа],[3]!Table13456[Цена],"",0,1)</f>
        <v>8320</v>
      </c>
      <c r="H6020" s="2" t="str">
        <f>M01_SETTINGS!$F$2</f>
        <v>KASPI</v>
      </c>
    </row>
    <row r="6021" spans="1:8" x14ac:dyDescent="0.35">
      <c r="A6021" s="2">
        <v>453481667</v>
      </c>
      <c r="B6021" s="3">
        <f>_xlfn.XLOOKUP(A6021,[3]!Table13456[No заказа],[3]!Table13456[Дата
отправки],"",0,1)</f>
        <v>45627</v>
      </c>
      <c r="C6021" s="3"/>
      <c r="D6021" s="3"/>
      <c r="F6021" s="5">
        <f>_xlfn.XLOOKUP(A6021,[3]!Table13456[No заказа],[3]!Table13456[Количество],"",0,1)</f>
        <v>1</v>
      </c>
      <c r="G6021" s="5">
        <f>_xlfn.XLOOKUP(A6021,[3]!Table13456[No заказа],[3]!Table13456[Цена],"",0,1)</f>
        <v>8320</v>
      </c>
      <c r="H6021" s="2" t="str">
        <f>M01_SETTINGS!$F$2</f>
        <v>KASPI</v>
      </c>
    </row>
    <row r="6022" spans="1:8" x14ac:dyDescent="0.35">
      <c r="A6022" s="2">
        <v>454001160</v>
      </c>
      <c r="B6022" s="3">
        <f>_xlfn.XLOOKUP(A6022,[3]!Table13456[No заказа],[3]!Table13456[Дата
отправки],"",0,1)</f>
        <v>45627</v>
      </c>
      <c r="C6022" s="3"/>
      <c r="D6022" s="3"/>
      <c r="F6022" s="5">
        <f>_xlfn.XLOOKUP(A6022,[3]!Table13456[No заказа],[3]!Table13456[Количество],"",0,1)</f>
        <v>1</v>
      </c>
      <c r="G6022" s="5">
        <f>_xlfn.XLOOKUP(A6022,[3]!Table13456[No заказа],[3]!Table13456[Цена],"",0,1)</f>
        <v>7490</v>
      </c>
      <c r="H6022" s="2" t="str">
        <f>M01_SETTINGS!$F$2</f>
        <v>KASPI</v>
      </c>
    </row>
    <row r="6023" spans="1:8" x14ac:dyDescent="0.35">
      <c r="A6023" s="2">
        <v>453756079</v>
      </c>
      <c r="B6023" s="3">
        <f>_xlfn.XLOOKUP(A6023,[3]!Table13456[No заказа],[3]!Table13456[Дата
отправки],"",0,1)</f>
        <v>45627</v>
      </c>
      <c r="C6023" s="3"/>
      <c r="D6023" s="3"/>
      <c r="F6023" s="5">
        <f>_xlfn.XLOOKUP(A6023,[3]!Table13456[No заказа],[3]!Table13456[Количество],"",0,1)</f>
        <v>1</v>
      </c>
      <c r="G6023" s="5">
        <f>_xlfn.XLOOKUP(A6023,[3]!Table13456[No заказа],[3]!Table13456[Цена],"",0,1)</f>
        <v>8096</v>
      </c>
      <c r="H6023" s="2" t="str">
        <f>M01_SETTINGS!$F$2</f>
        <v>KASPI</v>
      </c>
    </row>
    <row r="6024" spans="1:8" x14ac:dyDescent="0.35">
      <c r="A6024" s="2">
        <v>453984023</v>
      </c>
      <c r="B6024" s="3">
        <f>_xlfn.XLOOKUP(A6024,[3]!Table13456[No заказа],[3]!Table13456[Дата
отправки],"",0,1)</f>
        <v>45627</v>
      </c>
      <c r="C6024" s="3"/>
      <c r="D6024" s="3"/>
      <c r="F6024" s="5">
        <f>_xlfn.XLOOKUP(A6024,[3]!Table13456[No заказа],[3]!Table13456[Количество],"",0,1)</f>
        <v>1</v>
      </c>
      <c r="G6024" s="5">
        <f>_xlfn.XLOOKUP(A6024,[3]!Table13456[No заказа],[3]!Table13456[Цена],"",0,1)</f>
        <v>8000</v>
      </c>
      <c r="H6024" s="2" t="str">
        <f>M01_SETTINGS!$F$2</f>
        <v>KASPI</v>
      </c>
    </row>
    <row r="6025" spans="1:8" x14ac:dyDescent="0.35">
      <c r="A6025" s="2">
        <v>453313491</v>
      </c>
      <c r="B6025" s="3">
        <f>_xlfn.XLOOKUP(A6025,[3]!Table13456[No заказа],[3]!Table13456[Дата
отправки],"",0,1)</f>
        <v>45627</v>
      </c>
      <c r="C6025" s="3"/>
      <c r="D6025" s="3"/>
      <c r="F6025" s="5">
        <f>_xlfn.XLOOKUP(A6025,[3]!Table13456[No заказа],[3]!Table13456[Количество],"",0,1)</f>
        <v>1</v>
      </c>
      <c r="G6025" s="5">
        <f>_xlfn.XLOOKUP(A6025,[3]!Table13456[No заказа],[3]!Table13456[Цена],"",0,1)</f>
        <v>9805</v>
      </c>
      <c r="H6025" s="2" t="str">
        <f>M01_SETTINGS!$F$2</f>
        <v>KASPI</v>
      </c>
    </row>
    <row r="6026" spans="1:8" x14ac:dyDescent="0.35">
      <c r="A6026" s="2">
        <v>453460908</v>
      </c>
      <c r="B6026" s="3">
        <f>_xlfn.XLOOKUP(A6026,[3]!Table13456[No заказа],[3]!Table13456[Дата
отправки],"",0,1)</f>
        <v>45627</v>
      </c>
      <c r="C6026" s="3"/>
      <c r="D6026" s="3"/>
      <c r="F6026" s="5">
        <f>_xlfn.XLOOKUP(A6026,[3]!Table13456[No заказа],[3]!Table13456[Количество],"",0,1)</f>
        <v>1</v>
      </c>
      <c r="G6026" s="5">
        <f>_xlfn.XLOOKUP(A6026,[3]!Table13456[No заказа],[3]!Table13456[Цена],"",0,1)</f>
        <v>8794</v>
      </c>
      <c r="H6026" s="2" t="str">
        <f>M01_SETTINGS!$F$2</f>
        <v>KASPI</v>
      </c>
    </row>
    <row r="6027" spans="1:8" x14ac:dyDescent="0.35">
      <c r="A6027" s="2">
        <v>454000548</v>
      </c>
      <c r="B6027" s="3">
        <f>_xlfn.XLOOKUP(A6027,[3]!Table13456[No заказа],[3]!Table13456[Дата
отправки],"",0,1)</f>
        <v>45627</v>
      </c>
      <c r="C6027" s="3"/>
      <c r="D6027" s="3"/>
      <c r="F6027" s="5">
        <f>_xlfn.XLOOKUP(A6027,[3]!Table13456[No заказа],[3]!Table13456[Количество],"",0,1)</f>
        <v>1</v>
      </c>
      <c r="G6027" s="5">
        <f>_xlfn.XLOOKUP(A6027,[3]!Table13456[No заказа],[3]!Table13456[Цена],"",0,1)</f>
        <v>8655</v>
      </c>
      <c r="H6027" s="2" t="str">
        <f>M01_SETTINGS!$F$2</f>
        <v>KASPI</v>
      </c>
    </row>
    <row r="6028" spans="1:8" x14ac:dyDescent="0.35">
      <c r="A6028" s="2">
        <v>453542486</v>
      </c>
      <c r="B6028" s="3">
        <f>_xlfn.XLOOKUP(A6028,[3]!Table13456[No заказа],[3]!Table13456[Дата
отправки],"",0,1)</f>
        <v>45627</v>
      </c>
      <c r="C6028" s="3"/>
      <c r="D6028" s="3"/>
      <c r="F6028" s="5">
        <f>_xlfn.XLOOKUP(A6028,[3]!Table13456[No заказа],[3]!Table13456[Количество],"",0,1)</f>
        <v>1</v>
      </c>
      <c r="G6028" s="5">
        <f>_xlfn.XLOOKUP(A6028,[3]!Table13456[No заказа],[3]!Table13456[Цена],"",0,1)</f>
        <v>8399</v>
      </c>
      <c r="H6028" s="2" t="str">
        <f>M01_SETTINGS!$F$2</f>
        <v>KASPI</v>
      </c>
    </row>
    <row r="6029" spans="1:8" x14ac:dyDescent="0.35">
      <c r="A6029" s="2">
        <v>453672336</v>
      </c>
      <c r="B6029" s="3">
        <f>_xlfn.XLOOKUP(A6029,[3]!Table13456[No заказа],[3]!Table13456[Дата
отправки],"",0,1)</f>
        <v>45627</v>
      </c>
      <c r="C6029" s="3"/>
      <c r="D6029" s="3"/>
      <c r="F6029" s="5">
        <f>_xlfn.XLOOKUP(A6029,[3]!Table13456[No заказа],[3]!Table13456[Количество],"",0,1)</f>
        <v>1</v>
      </c>
      <c r="G6029" s="5">
        <f>_xlfn.XLOOKUP(A6029,[3]!Table13456[No заказа],[3]!Table13456[Цена],"",0,1)</f>
        <v>8999</v>
      </c>
      <c r="H6029" s="2" t="str">
        <f>M01_SETTINGS!$F$2</f>
        <v>KASPI</v>
      </c>
    </row>
    <row r="6030" spans="1:8" x14ac:dyDescent="0.35">
      <c r="A6030" s="2">
        <v>453543301</v>
      </c>
      <c r="B6030" s="3">
        <f>_xlfn.XLOOKUP(A6030,[3]!Table13456[No заказа],[3]!Table13456[Дата
отправки],"",0,1)</f>
        <v>45627</v>
      </c>
      <c r="C6030" s="3"/>
      <c r="D6030" s="3"/>
      <c r="F6030" s="5">
        <f>_xlfn.XLOOKUP(A6030,[3]!Table13456[No заказа],[3]!Table13456[Количество],"",0,1)</f>
        <v>1</v>
      </c>
      <c r="G6030" s="5">
        <f>_xlfn.XLOOKUP(A6030,[3]!Table13456[No заказа],[3]!Table13456[Цена],"",0,1)</f>
        <v>8988</v>
      </c>
      <c r="H6030" s="2" t="str">
        <f>M01_SETTINGS!$F$2</f>
        <v>KASPI</v>
      </c>
    </row>
    <row r="6031" spans="1:8" x14ac:dyDescent="0.35">
      <c r="A6031" s="2">
        <v>453520129</v>
      </c>
      <c r="B6031" s="3">
        <f>_xlfn.XLOOKUP(A6031,[3]!Table13456[No заказа],[3]!Table13456[Дата
отправки],"",0,1)</f>
        <v>45627</v>
      </c>
      <c r="C6031" s="3"/>
      <c r="D6031" s="3"/>
      <c r="F6031" s="5">
        <f>_xlfn.XLOOKUP(A6031,[3]!Table13456[No заказа],[3]!Table13456[Количество],"",0,1)</f>
        <v>1</v>
      </c>
      <c r="G6031" s="5">
        <f>_xlfn.XLOOKUP(A6031,[3]!Table13456[No заказа],[3]!Table13456[Цена],"",0,1)</f>
        <v>8999</v>
      </c>
      <c r="H6031" s="2" t="str">
        <f>M01_SETTINGS!$F$2</f>
        <v>KASPI</v>
      </c>
    </row>
    <row r="6032" spans="1:8" x14ac:dyDescent="0.35">
      <c r="A6032" s="2">
        <v>453538819</v>
      </c>
      <c r="B6032" s="3">
        <f>_xlfn.XLOOKUP(A6032,[3]!Table13456[No заказа],[3]!Table13456[Дата
отправки],"",0,1)</f>
        <v>45627</v>
      </c>
      <c r="C6032" s="3"/>
      <c r="D6032" s="3"/>
      <c r="F6032" s="5">
        <f>_xlfn.XLOOKUP(A6032,[3]!Table13456[No заказа],[3]!Table13456[Количество],"",0,1)</f>
        <v>1</v>
      </c>
      <c r="G6032" s="5">
        <f>_xlfn.XLOOKUP(A6032,[3]!Table13456[No заказа],[3]!Table13456[Цена],"",0,1)</f>
        <v>8988</v>
      </c>
      <c r="H6032" s="2" t="str">
        <f>M01_SETTINGS!$F$2</f>
        <v>KASPI</v>
      </c>
    </row>
    <row r="6033" spans="1:8" x14ac:dyDescent="0.35">
      <c r="A6033" s="2">
        <v>453377223</v>
      </c>
      <c r="B6033" s="3">
        <f>_xlfn.XLOOKUP(A6033,[3]!Table13456[No заказа],[3]!Table13456[Дата
отправки],"",0,1)</f>
        <v>45627</v>
      </c>
      <c r="C6033" s="3"/>
      <c r="D6033" s="3"/>
      <c r="F6033" s="5">
        <f>_xlfn.XLOOKUP(A6033,[3]!Table13456[No заказа],[3]!Table13456[Количество],"",0,1)</f>
        <v>1</v>
      </c>
      <c r="G6033" s="5">
        <f>_xlfn.XLOOKUP(A6033,[3]!Table13456[No заказа],[3]!Table13456[Цена],"",0,1)</f>
        <v>8784</v>
      </c>
      <c r="H6033" s="2" t="str">
        <f>M01_SETTINGS!$F$2</f>
        <v>KASPI</v>
      </c>
    </row>
    <row r="6034" spans="1:8" x14ac:dyDescent="0.35">
      <c r="A6034" s="2">
        <v>453852134</v>
      </c>
      <c r="B6034" s="3">
        <f>_xlfn.XLOOKUP(A6034,[3]!Table13456[No заказа],[3]!Table13456[Дата
отправки],"",0,1)</f>
        <v>45627</v>
      </c>
      <c r="C6034" s="3"/>
      <c r="D6034" s="3"/>
      <c r="F6034" s="5">
        <f>_xlfn.XLOOKUP(A6034,[3]!Table13456[No заказа],[3]!Table13456[Количество],"",0,1)</f>
        <v>1</v>
      </c>
      <c r="G6034" s="5">
        <f>_xlfn.XLOOKUP(A6034,[3]!Table13456[No заказа],[3]!Table13456[Цена],"",0,1)</f>
        <v>8400</v>
      </c>
      <c r="H6034" s="2" t="str">
        <f>M01_SETTINGS!$F$2</f>
        <v>KASPI</v>
      </c>
    </row>
    <row r="6035" spans="1:8" x14ac:dyDescent="0.35">
      <c r="A6035" s="2">
        <v>453697731</v>
      </c>
      <c r="B6035" s="3">
        <f>_xlfn.XLOOKUP(A6035,[3]!Table13456[No заказа],[3]!Table13456[Дата
отправки],"",0,1)</f>
        <v>45627</v>
      </c>
      <c r="C6035" s="3"/>
      <c r="D6035" s="3"/>
      <c r="F6035" s="5">
        <f>_xlfn.XLOOKUP(A6035,[3]!Table13456[No заказа],[3]!Table13456[Количество],"",0,1)</f>
        <v>1</v>
      </c>
      <c r="G6035" s="5">
        <f>_xlfn.XLOOKUP(A6035,[3]!Table13456[No заказа],[3]!Table13456[Цена],"",0,1)</f>
        <v>9976</v>
      </c>
      <c r="H6035" s="2" t="str">
        <f>M01_SETTINGS!$F$2</f>
        <v>KASPI</v>
      </c>
    </row>
    <row r="6036" spans="1:8" x14ac:dyDescent="0.35">
      <c r="A6036" s="2">
        <v>453725133</v>
      </c>
      <c r="B6036" s="3">
        <f>_xlfn.XLOOKUP(A6036,[3]!Table13456[No заказа],[3]!Table13456[Дата
отправки],"",0,1)</f>
        <v>45627</v>
      </c>
      <c r="C6036" s="3"/>
      <c r="D6036" s="3"/>
      <c r="F6036" s="5">
        <f>_xlfn.XLOOKUP(A6036,[3]!Table13456[No заказа],[3]!Table13456[Количество],"",0,1)</f>
        <v>1</v>
      </c>
      <c r="G6036" s="5">
        <f>_xlfn.XLOOKUP(A6036,[3]!Table13456[No заказа],[3]!Table13456[Цена],"",0,1)</f>
        <v>8999</v>
      </c>
      <c r="H6036" s="2" t="str">
        <f>M01_SETTINGS!$F$2</f>
        <v>KASPI</v>
      </c>
    </row>
    <row r="6037" spans="1:8" x14ac:dyDescent="0.35">
      <c r="A6037" s="2">
        <v>453763177</v>
      </c>
      <c r="B6037" s="3">
        <f>_xlfn.XLOOKUP(A6037,[3]!Table13456[No заказа],[3]!Table13456[Дата
отправки],"",0,1)</f>
        <v>45627</v>
      </c>
      <c r="C6037" s="3"/>
      <c r="D6037" s="3"/>
      <c r="F6037" s="5">
        <f>_xlfn.XLOOKUP(A6037,[3]!Table13456[No заказа],[3]!Table13456[Количество],"",0,1)</f>
        <v>1</v>
      </c>
      <c r="G6037" s="5">
        <f>_xlfn.XLOOKUP(A6037,[3]!Table13456[No заказа],[3]!Table13456[Цена],"",0,1)</f>
        <v>9828</v>
      </c>
      <c r="H6037" s="2" t="str">
        <f>M01_SETTINGS!$F$2</f>
        <v>KASPI</v>
      </c>
    </row>
    <row r="6038" spans="1:8" x14ac:dyDescent="0.35">
      <c r="A6038" s="2">
        <v>453713830</v>
      </c>
      <c r="B6038" s="3">
        <f>_xlfn.XLOOKUP(A6038,[3]!Table13456[No заказа],[3]!Table13456[Дата
отправки],"",0,1)</f>
        <v>45627</v>
      </c>
      <c r="C6038" s="3"/>
      <c r="D6038" s="3"/>
      <c r="F6038" s="5">
        <f>_xlfn.XLOOKUP(A6038,[3]!Table13456[No заказа],[3]!Table13456[Количество],"",0,1)</f>
        <v>1</v>
      </c>
      <c r="G6038" s="5">
        <f>_xlfn.XLOOKUP(A6038,[3]!Table13456[No заказа],[3]!Table13456[Цена],"",0,1)</f>
        <v>8330</v>
      </c>
      <c r="H6038" s="2" t="str">
        <f>M01_SETTINGS!$F$2</f>
        <v>KASPI</v>
      </c>
    </row>
    <row r="6039" spans="1:8" x14ac:dyDescent="0.35">
      <c r="A6039" s="2">
        <v>453851758</v>
      </c>
      <c r="B6039" s="3">
        <f>_xlfn.XLOOKUP(A6039,[3]!Table13456[No заказа],[3]!Table13456[Дата
отправки],"",0,1)</f>
        <v>45627</v>
      </c>
      <c r="C6039" s="3"/>
      <c r="D6039" s="3"/>
      <c r="F6039" s="5">
        <f>_xlfn.XLOOKUP(A6039,[3]!Table13456[No заказа],[3]!Table13456[Количество],"",0,1)</f>
        <v>1</v>
      </c>
      <c r="G6039" s="5">
        <f>_xlfn.XLOOKUP(A6039,[3]!Table13456[No заказа],[3]!Table13456[Цена],"",0,1)</f>
        <v>9637</v>
      </c>
      <c r="H6039" s="2" t="str">
        <f>M01_SETTINGS!$F$2</f>
        <v>KASPI</v>
      </c>
    </row>
    <row r="6040" spans="1:8" x14ac:dyDescent="0.35">
      <c r="A6040" s="2">
        <v>453550098</v>
      </c>
      <c r="B6040" s="3">
        <f>_xlfn.XLOOKUP(A6040,[3]!Table13456[No заказа],[3]!Table13456[Дата
отправки],"",0,1)</f>
        <v>45627</v>
      </c>
      <c r="C6040" s="3"/>
      <c r="D6040" s="3"/>
      <c r="F6040" s="5">
        <f>_xlfn.XLOOKUP(A6040,[3]!Table13456[No заказа],[3]!Table13456[Количество],"",0,1)</f>
        <v>1</v>
      </c>
      <c r="G6040" s="5">
        <f>_xlfn.XLOOKUP(A6040,[3]!Table13456[No заказа],[3]!Table13456[Цена],"",0,1)</f>
        <v>16423</v>
      </c>
      <c r="H6040" s="2" t="str">
        <f>M01_SETTINGS!$F$2</f>
        <v>KASPI</v>
      </c>
    </row>
    <row r="6041" spans="1:8" x14ac:dyDescent="0.35">
      <c r="A6041" s="2">
        <v>453588295</v>
      </c>
      <c r="B6041" s="3">
        <f>_xlfn.XLOOKUP(A6041,[3]!Table13456[No заказа],[3]!Table13456[Дата
отправки],"",0,1)</f>
        <v>45627</v>
      </c>
      <c r="C6041" s="3"/>
      <c r="D6041" s="3"/>
      <c r="F6041" s="5">
        <f>_xlfn.XLOOKUP(A6041,[3]!Table13456[No заказа],[3]!Table13456[Количество],"",0,1)</f>
        <v>1</v>
      </c>
      <c r="G6041" s="5">
        <f>_xlfn.XLOOKUP(A6041,[3]!Table13456[No заказа],[3]!Table13456[Цена],"",0,1)</f>
        <v>16421</v>
      </c>
      <c r="H6041" s="2" t="str">
        <f>M01_SETTINGS!$F$2</f>
        <v>KASPI</v>
      </c>
    </row>
    <row r="6042" spans="1:8" x14ac:dyDescent="0.35">
      <c r="A6042" s="2">
        <v>453940237</v>
      </c>
      <c r="B6042" s="3">
        <f>_xlfn.XLOOKUP(A6042,[3]!Table13456[No заказа],[3]!Table13456[Дата
отправки],"",0,1)</f>
        <v>45627</v>
      </c>
      <c r="C6042" s="3"/>
      <c r="D6042" s="3"/>
      <c r="F6042" s="5">
        <f>_xlfn.XLOOKUP(A6042,[3]!Table13456[No заказа],[3]!Table13456[Количество],"",0,1)</f>
        <v>1</v>
      </c>
      <c r="G6042" s="5">
        <f>_xlfn.XLOOKUP(A6042,[3]!Table13456[No заказа],[3]!Table13456[Цена],"",0,1)</f>
        <v>8966</v>
      </c>
      <c r="H6042" s="2" t="str">
        <f>M01_SETTINGS!$F$2</f>
        <v>KASPI</v>
      </c>
    </row>
    <row r="6043" spans="1:8" x14ac:dyDescent="0.35">
      <c r="A6043" s="2">
        <v>453629159</v>
      </c>
      <c r="B6043" s="3">
        <f>_xlfn.XLOOKUP(A6043,[3]!Table13456[No заказа],[3]!Table13456[Дата
отправки],"",0,1)</f>
        <v>45627</v>
      </c>
      <c r="C6043" s="3"/>
      <c r="D6043" s="3"/>
      <c r="F6043" s="5">
        <f>_xlfn.XLOOKUP(A6043,[3]!Table13456[No заказа],[3]!Table13456[Количество],"",0,1)</f>
        <v>1</v>
      </c>
      <c r="G6043" s="5">
        <f>_xlfn.XLOOKUP(A6043,[3]!Table13456[No заказа],[3]!Table13456[Цена],"",0,1)</f>
        <v>8430</v>
      </c>
      <c r="H6043" s="2" t="str">
        <f>M01_SETTINGS!$F$2</f>
        <v>KASPI</v>
      </c>
    </row>
    <row r="6044" spans="1:8" x14ac:dyDescent="0.35">
      <c r="A6044" s="2">
        <v>453609766</v>
      </c>
      <c r="B6044" s="3">
        <f>_xlfn.XLOOKUP(A6044,[3]!Table13456[No заказа],[3]!Table13456[Дата
отправки],"",0,1)</f>
        <v>45627</v>
      </c>
      <c r="C6044" s="3"/>
      <c r="D6044" s="3"/>
      <c r="F6044" s="5">
        <f>_xlfn.XLOOKUP(A6044,[3]!Table13456[No заказа],[3]!Table13456[Количество],"",0,1)</f>
        <v>1</v>
      </c>
      <c r="G6044" s="5">
        <f>_xlfn.XLOOKUP(A6044,[3]!Table13456[No заказа],[3]!Table13456[Цена],"",0,1)</f>
        <v>28224</v>
      </c>
      <c r="H6044" s="2" t="str">
        <f>M01_SETTINGS!$F$2</f>
        <v>KASPI</v>
      </c>
    </row>
    <row r="6045" spans="1:8" x14ac:dyDescent="0.35">
      <c r="A6045" s="2">
        <v>453606893</v>
      </c>
      <c r="B6045" s="3">
        <f>_xlfn.XLOOKUP(A6045,[3]!Table13456[No заказа],[3]!Table13456[Дата
отправки],"",0,1)</f>
        <v>45627</v>
      </c>
      <c r="C6045" s="3"/>
      <c r="D6045" s="3"/>
      <c r="F6045" s="5">
        <f>_xlfn.XLOOKUP(A6045,[3]!Table13456[No заказа],[3]!Table13456[Количество],"",0,1)</f>
        <v>1</v>
      </c>
      <c r="G6045" s="5">
        <f>_xlfn.XLOOKUP(A6045,[3]!Table13456[No заказа],[3]!Table13456[Цена],"",0,1)</f>
        <v>28224</v>
      </c>
      <c r="H6045" s="2" t="str">
        <f>M01_SETTINGS!$F$2</f>
        <v>KASPI</v>
      </c>
    </row>
    <row r="6046" spans="1:8" x14ac:dyDescent="0.35">
      <c r="A6046" s="2">
        <v>453999654</v>
      </c>
      <c r="B6046" s="3">
        <f>_xlfn.XLOOKUP(A6046,[3]!Table13456[No заказа],[3]!Table13456[Дата
отправки],"",0,1)</f>
        <v>45627</v>
      </c>
      <c r="C6046" s="3"/>
      <c r="D6046" s="3"/>
      <c r="F6046" s="5">
        <f>_xlfn.XLOOKUP(A6046,[3]!Table13456[No заказа],[3]!Table13456[Количество],"",0,1)</f>
        <v>1</v>
      </c>
      <c r="G6046" s="5">
        <f>_xlfn.XLOOKUP(A6046,[3]!Table13456[No заказа],[3]!Table13456[Цена],"",0,1)</f>
        <v>28220</v>
      </c>
      <c r="H6046" s="2" t="str">
        <f>M01_SETTINGS!$F$2</f>
        <v>KASPI</v>
      </c>
    </row>
    <row r="6047" spans="1:8" x14ac:dyDescent="0.35">
      <c r="A6047" s="2">
        <v>454057251</v>
      </c>
      <c r="B6047" s="3">
        <f>_xlfn.XLOOKUP(A6047,[3]!Table13456[No заказа],[3]!Table13456[Дата
отправки],"",0,1)</f>
        <v>45627</v>
      </c>
      <c r="C6047" s="3"/>
      <c r="D6047" s="3"/>
      <c r="F6047" s="5">
        <f>_xlfn.XLOOKUP(A6047,[3]!Table13456[No заказа],[3]!Table13456[Количество],"",0,1)</f>
        <v>1</v>
      </c>
      <c r="G6047" s="5">
        <f>_xlfn.XLOOKUP(A6047,[3]!Table13456[No заказа],[3]!Table13456[Цена],"",0,1)</f>
        <v>28219</v>
      </c>
      <c r="H6047" s="2" t="str">
        <f>M01_SETTINGS!$F$2</f>
        <v>KASPI</v>
      </c>
    </row>
    <row r="6048" spans="1:8" x14ac:dyDescent="0.35">
      <c r="A6048" s="2">
        <v>454126702</v>
      </c>
      <c r="B6048" s="3">
        <f>_xlfn.XLOOKUP(A6048,[3]!Table13456[No заказа],[3]!Table13456[Дата
отправки],"",0,1)</f>
        <v>45627</v>
      </c>
      <c r="C6048" s="3"/>
      <c r="D6048" s="3"/>
      <c r="F6048" s="5">
        <f>_xlfn.XLOOKUP(A6048,[3]!Table13456[No заказа],[3]!Table13456[Количество],"",0,1)</f>
        <v>1</v>
      </c>
      <c r="G6048" s="5">
        <f>_xlfn.XLOOKUP(A6048,[3]!Table13456[No заказа],[3]!Table13456[Цена],"",0,1)</f>
        <v>28219</v>
      </c>
      <c r="H6048" s="2" t="str">
        <f>M01_SETTINGS!$F$2</f>
        <v>KASPI</v>
      </c>
    </row>
    <row r="6049" spans="1:8" x14ac:dyDescent="0.35">
      <c r="A6049" s="2">
        <v>452884060</v>
      </c>
      <c r="B6049" s="3">
        <f>_xlfn.XLOOKUP(A6049,[3]!Table13456[No заказа],[3]!Table13456[Дата
отправки],"",0,1)</f>
        <v>45626</v>
      </c>
      <c r="C6049" s="3"/>
      <c r="D6049" s="3"/>
      <c r="F6049" s="5">
        <f>_xlfn.XLOOKUP(A6049,[3]!Table13456[No заказа],[3]!Table13456[Количество],"",0,1)</f>
        <v>1</v>
      </c>
      <c r="G6049" s="5">
        <f>_xlfn.XLOOKUP(A6049,[3]!Table13456[No заказа],[3]!Table13456[Цена],"",0,1)</f>
        <v>8430</v>
      </c>
      <c r="H6049" s="2" t="str">
        <f>M01_SETTINGS!$F$2</f>
        <v>KASPI</v>
      </c>
    </row>
    <row r="6050" spans="1:8" x14ac:dyDescent="0.35">
      <c r="A6050" s="2">
        <v>453244554</v>
      </c>
      <c r="B6050" s="3">
        <f>_xlfn.XLOOKUP(A6050,[3]!Table13456[No заказа],[3]!Table13456[Дата
отправки],"",0,1)</f>
        <v>45626</v>
      </c>
      <c r="C6050" s="3"/>
      <c r="D6050" s="3"/>
      <c r="F6050" s="5">
        <f>_xlfn.XLOOKUP(A6050,[3]!Table13456[No заказа],[3]!Table13456[Количество],"",0,1)</f>
        <v>1</v>
      </c>
      <c r="G6050" s="5">
        <f>_xlfn.XLOOKUP(A6050,[3]!Table13456[No заказа],[3]!Table13456[Цена],"",0,1)</f>
        <v>9885</v>
      </c>
      <c r="H6050" s="2" t="str">
        <f>M01_SETTINGS!$F$2</f>
        <v>KASPI</v>
      </c>
    </row>
    <row r="6051" spans="1:8" x14ac:dyDescent="0.35">
      <c r="A6051" s="2">
        <v>452840428</v>
      </c>
      <c r="B6051" s="3">
        <f>_xlfn.XLOOKUP(A6051,[3]!Table13456[No заказа],[3]!Table13456[Дата
отправки],"",0,1)</f>
        <v>45626</v>
      </c>
      <c r="C6051" s="3"/>
      <c r="D6051" s="3"/>
      <c r="F6051" s="5">
        <f>_xlfn.XLOOKUP(A6051,[3]!Table13456[No заказа],[3]!Table13456[Количество],"",0,1)</f>
        <v>1</v>
      </c>
      <c r="G6051" s="5">
        <f>_xlfn.XLOOKUP(A6051,[3]!Table13456[No заказа],[3]!Table13456[Цена],"",0,1)</f>
        <v>9225</v>
      </c>
      <c r="H6051" s="2" t="str">
        <f>M01_SETTINGS!$F$2</f>
        <v>KASPI</v>
      </c>
    </row>
    <row r="6052" spans="1:8" x14ac:dyDescent="0.35">
      <c r="A6052" s="2">
        <v>452977037</v>
      </c>
      <c r="B6052" s="3">
        <f>_xlfn.XLOOKUP(A6052,[3]!Table13456[No заказа],[3]!Table13456[Дата
отправки],"",0,1)</f>
        <v>45626</v>
      </c>
      <c r="C6052" s="3"/>
      <c r="D6052" s="3"/>
      <c r="F6052" s="5">
        <f>_xlfn.XLOOKUP(A6052,[3]!Table13456[No заказа],[3]!Table13456[Количество],"",0,1)</f>
        <v>1</v>
      </c>
      <c r="G6052" s="5">
        <f>_xlfn.XLOOKUP(A6052,[3]!Table13456[No заказа],[3]!Table13456[Цена],"",0,1)</f>
        <v>8949</v>
      </c>
      <c r="H6052" s="2" t="str">
        <f>M01_SETTINGS!$F$2</f>
        <v>KASPI</v>
      </c>
    </row>
    <row r="6053" spans="1:8" x14ac:dyDescent="0.35">
      <c r="A6053" s="2">
        <v>452963470</v>
      </c>
      <c r="B6053" s="3">
        <f>_xlfn.XLOOKUP(A6053,[3]!Table13456[No заказа],[3]!Table13456[Дата
отправки],"",0,1)</f>
        <v>45626</v>
      </c>
      <c r="C6053" s="3"/>
      <c r="D6053" s="3"/>
      <c r="F6053" s="5">
        <f>_xlfn.XLOOKUP(A6053,[3]!Table13456[No заказа],[3]!Table13456[Количество],"",0,1)</f>
        <v>1</v>
      </c>
      <c r="G6053" s="5">
        <f>_xlfn.XLOOKUP(A6053,[3]!Table13456[No заказа],[3]!Table13456[Цена],"",0,1)</f>
        <v>9000</v>
      </c>
      <c r="H6053" s="2" t="str">
        <f>M01_SETTINGS!$F$2</f>
        <v>KASPI</v>
      </c>
    </row>
    <row r="6054" spans="1:8" x14ac:dyDescent="0.35">
      <c r="A6054" s="2">
        <v>452707040</v>
      </c>
      <c r="B6054" s="3">
        <f>_xlfn.XLOOKUP(A6054,[3]!Table13456[No заказа],[3]!Table13456[Дата
отправки],"",0,1)</f>
        <v>45626</v>
      </c>
      <c r="C6054" s="3"/>
      <c r="D6054" s="3"/>
      <c r="F6054" s="5">
        <f>_xlfn.XLOOKUP(A6054,[3]!Table13456[No заказа],[3]!Table13456[Количество],"",0,1)</f>
        <v>1</v>
      </c>
      <c r="G6054" s="5">
        <f>_xlfn.XLOOKUP(A6054,[3]!Table13456[No заказа],[3]!Table13456[Цена],"",0,1)</f>
        <v>8854</v>
      </c>
      <c r="H6054" s="2" t="str">
        <f>M01_SETTINGS!$F$2</f>
        <v>KASPI</v>
      </c>
    </row>
    <row r="6055" spans="1:8" x14ac:dyDescent="0.35">
      <c r="A6055" s="2">
        <v>453033605</v>
      </c>
      <c r="B6055" s="3">
        <f>_xlfn.XLOOKUP(A6055,[3]!Table13456[No заказа],[3]!Table13456[Дата
отправки],"",0,1)</f>
        <v>45626</v>
      </c>
      <c r="C6055" s="3"/>
      <c r="D6055" s="3"/>
      <c r="F6055" s="5">
        <f>_xlfn.XLOOKUP(A6055,[3]!Table13456[No заказа],[3]!Table13456[Количество],"",0,1)</f>
        <v>1</v>
      </c>
      <c r="G6055" s="5">
        <f>_xlfn.XLOOKUP(A6055,[3]!Table13456[No заказа],[3]!Table13456[Цена],"",0,1)</f>
        <v>7990</v>
      </c>
      <c r="H6055" s="2" t="str">
        <f>M01_SETTINGS!$F$2</f>
        <v>KASPI</v>
      </c>
    </row>
    <row r="6056" spans="1:8" x14ac:dyDescent="0.35">
      <c r="A6056" s="2">
        <v>452849213</v>
      </c>
      <c r="B6056" s="3">
        <f>_xlfn.XLOOKUP(A6056,[3]!Table13456[No заказа],[3]!Table13456[Дата
отправки],"",0,1)</f>
        <v>45626</v>
      </c>
      <c r="C6056" s="3"/>
      <c r="D6056" s="3"/>
      <c r="F6056" s="5">
        <f>_xlfn.XLOOKUP(A6056,[3]!Table13456[No заказа],[3]!Table13456[Количество],"",0,1)</f>
        <v>1</v>
      </c>
      <c r="G6056" s="5">
        <f>_xlfn.XLOOKUP(A6056,[3]!Table13456[No заказа],[3]!Table13456[Цена],"",0,1)</f>
        <v>8430</v>
      </c>
      <c r="H6056" s="2" t="str">
        <f>M01_SETTINGS!$F$2</f>
        <v>KASPI</v>
      </c>
    </row>
    <row r="6057" spans="1:8" x14ac:dyDescent="0.35">
      <c r="A6057" s="2">
        <v>452961259</v>
      </c>
      <c r="B6057" s="3">
        <f>_xlfn.XLOOKUP(A6057,[3]!Table13456[No заказа],[3]!Table13456[Дата
отправки],"",0,1)</f>
        <v>45626</v>
      </c>
      <c r="C6057" s="3"/>
      <c r="D6057" s="3"/>
      <c r="F6057" s="5">
        <f>_xlfn.XLOOKUP(A6057,[3]!Table13456[No заказа],[3]!Table13456[Количество],"",0,1)</f>
        <v>1</v>
      </c>
      <c r="G6057" s="5">
        <f>_xlfn.XLOOKUP(A6057,[3]!Table13456[No заказа],[3]!Table13456[Цена],"",0,1)</f>
        <v>8752</v>
      </c>
      <c r="H6057" s="2" t="str">
        <f>M01_SETTINGS!$F$2</f>
        <v>KASPI</v>
      </c>
    </row>
    <row r="6058" spans="1:8" x14ac:dyDescent="0.35">
      <c r="A6058" s="2">
        <v>453283063</v>
      </c>
      <c r="B6058" s="3">
        <f>_xlfn.XLOOKUP(A6058,[3]!Table13456[No заказа],[3]!Table13456[Дата
отправки],"",0,1)</f>
        <v>45626</v>
      </c>
      <c r="C6058" s="3"/>
      <c r="D6058" s="3"/>
      <c r="F6058" s="5">
        <f>_xlfn.XLOOKUP(A6058,[3]!Table13456[No заказа],[3]!Table13456[Количество],"",0,1)</f>
        <v>1</v>
      </c>
      <c r="G6058" s="5">
        <f>_xlfn.XLOOKUP(A6058,[3]!Table13456[No заказа],[3]!Table13456[Цена],"",0,1)</f>
        <v>8430</v>
      </c>
      <c r="H6058" s="2" t="str">
        <f>M01_SETTINGS!$F$2</f>
        <v>KASPI</v>
      </c>
    </row>
    <row r="6059" spans="1:8" x14ac:dyDescent="0.35">
      <c r="A6059" s="2">
        <v>453038087</v>
      </c>
      <c r="B6059" s="3">
        <f>_xlfn.XLOOKUP(A6059,[3]!Table13456[No заказа],[3]!Table13456[Дата
отправки],"",0,1)</f>
        <v>45626</v>
      </c>
      <c r="C6059" s="3"/>
      <c r="D6059" s="3"/>
      <c r="F6059" s="5">
        <f>_xlfn.XLOOKUP(A6059,[3]!Table13456[No заказа],[3]!Table13456[Количество],"",0,1)</f>
        <v>1</v>
      </c>
      <c r="G6059" s="5">
        <f>_xlfn.XLOOKUP(A6059,[3]!Table13456[No заказа],[3]!Table13456[Цена],"",0,1)</f>
        <v>8938</v>
      </c>
      <c r="H6059" s="2" t="str">
        <f>M01_SETTINGS!$F$2</f>
        <v>KASPI</v>
      </c>
    </row>
    <row r="6060" spans="1:8" x14ac:dyDescent="0.35">
      <c r="A6060" s="2">
        <v>452763597</v>
      </c>
      <c r="B6060" s="3">
        <f>_xlfn.XLOOKUP(A6060,[3]!Table13456[No заказа],[3]!Table13456[Дата
отправки],"",0,1)</f>
        <v>45626</v>
      </c>
      <c r="C6060" s="3"/>
      <c r="D6060" s="3"/>
      <c r="F6060" s="5">
        <f>_xlfn.XLOOKUP(A6060,[3]!Table13456[No заказа],[3]!Table13456[Количество],"",0,1)</f>
        <v>1</v>
      </c>
      <c r="G6060" s="5">
        <f>_xlfn.XLOOKUP(A6060,[3]!Table13456[No заказа],[3]!Table13456[Цена],"",0,1)</f>
        <v>8989</v>
      </c>
      <c r="H6060" s="2" t="str">
        <f>M01_SETTINGS!$F$2</f>
        <v>KASPI</v>
      </c>
    </row>
    <row r="6061" spans="1:8" x14ac:dyDescent="0.35">
      <c r="A6061" s="2">
        <v>453091126</v>
      </c>
      <c r="B6061" s="3">
        <f>_xlfn.XLOOKUP(A6061,[3]!Table13456[No заказа],[3]!Table13456[Дата
отправки],"",0,1)</f>
        <v>45626</v>
      </c>
      <c r="C6061" s="3"/>
      <c r="D6061" s="3"/>
      <c r="F6061" s="5">
        <f>_xlfn.XLOOKUP(A6061,[3]!Table13456[No заказа],[3]!Table13456[Количество],"",0,1)</f>
        <v>1</v>
      </c>
      <c r="G6061" s="5">
        <f>_xlfn.XLOOKUP(A6061,[3]!Table13456[No заказа],[3]!Table13456[Цена],"",0,1)</f>
        <v>8137</v>
      </c>
      <c r="H6061" s="2" t="str">
        <f>M01_SETTINGS!$F$2</f>
        <v>KASPI</v>
      </c>
    </row>
    <row r="6062" spans="1:8" x14ac:dyDescent="0.35">
      <c r="A6062" s="2">
        <v>452792162</v>
      </c>
      <c r="B6062" s="3">
        <f>_xlfn.XLOOKUP(A6062,[3]!Table13456[No заказа],[3]!Table13456[Дата
отправки],"",0,1)</f>
        <v>45626</v>
      </c>
      <c r="C6062" s="3"/>
      <c r="D6062" s="3"/>
      <c r="F6062" s="5">
        <f>_xlfn.XLOOKUP(A6062,[3]!Table13456[No заказа],[3]!Table13456[Количество],"",0,1)</f>
        <v>1</v>
      </c>
      <c r="G6062" s="5">
        <f>_xlfn.XLOOKUP(A6062,[3]!Table13456[No заказа],[3]!Table13456[Цена],"",0,1)</f>
        <v>8490</v>
      </c>
      <c r="H6062" s="2" t="str">
        <f>M01_SETTINGS!$F$2</f>
        <v>KASPI</v>
      </c>
    </row>
    <row r="6063" spans="1:8" x14ac:dyDescent="0.35">
      <c r="A6063" s="2" t="str">
        <v>453070035-1</v>
      </c>
      <c r="B6063" s="3">
        <f>_xlfn.XLOOKUP(A6063,[3]!Table13456[No заказа],[3]!Table13456[Дата
отправки],"",0,1)</f>
        <v>45626</v>
      </c>
      <c r="C6063" s="3"/>
      <c r="D6063" s="3"/>
      <c r="F6063" s="5">
        <f>_xlfn.XLOOKUP(A6063,[3]!Table13456[No заказа],[3]!Table13456[Количество],"",0,1)</f>
        <v>2</v>
      </c>
      <c r="G6063" s="5">
        <f>_xlfn.XLOOKUP(A6063,[3]!Table13456[No заказа],[3]!Table13456[Цена],"",0,1)</f>
        <v>17858</v>
      </c>
      <c r="H6063" s="2" t="str">
        <f>M01_SETTINGS!$F$2</f>
        <v>KASPI</v>
      </c>
    </row>
    <row r="6064" spans="1:8" x14ac:dyDescent="0.35">
      <c r="A6064" s="2" t="str">
        <v>453070035-2</v>
      </c>
      <c r="B6064" s="3">
        <f>_xlfn.XLOOKUP(A6064,[3]!Table13456[No заказа],[3]!Table13456[Дата
отправки],"",0,1)</f>
        <v>45626</v>
      </c>
      <c r="C6064" s="3"/>
      <c r="D6064" s="3"/>
      <c r="F6064" s="5">
        <f>_xlfn.XLOOKUP(A6064,[3]!Table13456[No заказа],[3]!Table13456[Количество],"",0,1)</f>
        <v>2</v>
      </c>
      <c r="G6064" s="5">
        <f>_xlfn.XLOOKUP(A6064,[3]!Table13456[No заказа],[3]!Table13456[Цена],"",0,1)</f>
        <v>17858</v>
      </c>
      <c r="H6064" s="2" t="str">
        <f>M01_SETTINGS!$F$2</f>
        <v>KASPI</v>
      </c>
    </row>
    <row r="6065" spans="1:8" x14ac:dyDescent="0.35">
      <c r="A6065" s="2">
        <v>452591070</v>
      </c>
      <c r="B6065" s="3">
        <f>_xlfn.XLOOKUP(A6065,[3]!Table13456[No заказа],[3]!Table13456[Дата
отправки],"",0,1)</f>
        <v>45626</v>
      </c>
      <c r="C6065" s="3"/>
      <c r="D6065" s="3"/>
      <c r="F6065" s="5">
        <f>_xlfn.XLOOKUP(A6065,[3]!Table13456[No заказа],[3]!Table13456[Количество],"",0,1)</f>
        <v>1</v>
      </c>
      <c r="G6065" s="5">
        <f>_xlfn.XLOOKUP(A6065,[3]!Table13456[No заказа],[3]!Table13456[Цена],"",0,1)</f>
        <v>8989</v>
      </c>
      <c r="H6065" s="2" t="str">
        <f>M01_SETTINGS!$F$2</f>
        <v>KASPI</v>
      </c>
    </row>
    <row r="6066" spans="1:8" x14ac:dyDescent="0.35">
      <c r="A6066" s="2">
        <v>453088875</v>
      </c>
      <c r="B6066" s="3">
        <f>_xlfn.XLOOKUP(A6066,[3]!Table13456[No заказа],[3]!Table13456[Дата
отправки],"",0,1)</f>
        <v>45626</v>
      </c>
      <c r="C6066" s="3"/>
      <c r="D6066" s="3"/>
      <c r="F6066" s="5">
        <f>_xlfn.XLOOKUP(A6066,[3]!Table13456[No заказа],[3]!Table13456[Количество],"",0,1)</f>
        <v>1</v>
      </c>
      <c r="G6066" s="5">
        <f>_xlfn.XLOOKUP(A6066,[3]!Table13456[No заказа],[3]!Table13456[Цена],"",0,1)</f>
        <v>8320</v>
      </c>
      <c r="H6066" s="2" t="str">
        <f>M01_SETTINGS!$F$2</f>
        <v>KASPI</v>
      </c>
    </row>
    <row r="6067" spans="1:8" x14ac:dyDescent="0.35">
      <c r="A6067" s="2">
        <v>452774785</v>
      </c>
      <c r="B6067" s="3">
        <f>_xlfn.XLOOKUP(A6067,[3]!Table13456[No заказа],[3]!Table13456[Дата
отправки],"",0,1)</f>
        <v>45626</v>
      </c>
      <c r="C6067" s="3"/>
      <c r="D6067" s="3"/>
      <c r="F6067" s="5">
        <f>_xlfn.XLOOKUP(A6067,[3]!Table13456[No заказа],[3]!Table13456[Количество],"",0,1)</f>
        <v>1</v>
      </c>
      <c r="G6067" s="5">
        <f>_xlfn.XLOOKUP(A6067,[3]!Table13456[No заказа],[3]!Table13456[Цена],"",0,1)</f>
        <v>8200</v>
      </c>
      <c r="H6067" s="2" t="str">
        <f>M01_SETTINGS!$F$2</f>
        <v>KASPI</v>
      </c>
    </row>
    <row r="6068" spans="1:8" x14ac:dyDescent="0.35">
      <c r="A6068" s="2">
        <v>452958688</v>
      </c>
      <c r="B6068" s="3">
        <f>_xlfn.XLOOKUP(A6068,[3]!Table13456[No заказа],[3]!Table13456[Дата
отправки],"",0,1)</f>
        <v>45626</v>
      </c>
      <c r="C6068" s="3"/>
      <c r="D6068" s="3"/>
      <c r="F6068" s="5">
        <f>_xlfn.XLOOKUP(A6068,[3]!Table13456[No заказа],[3]!Table13456[Количество],"",0,1)</f>
        <v>1</v>
      </c>
      <c r="G6068" s="5">
        <f>_xlfn.XLOOKUP(A6068,[3]!Table13456[No заказа],[3]!Table13456[Цена],"",0,1)</f>
        <v>8950</v>
      </c>
      <c r="H6068" s="2" t="str">
        <f>M01_SETTINGS!$F$2</f>
        <v>KASPI</v>
      </c>
    </row>
    <row r="6069" spans="1:8" x14ac:dyDescent="0.35">
      <c r="A6069" s="2">
        <v>452855519</v>
      </c>
      <c r="B6069" s="3">
        <f>_xlfn.XLOOKUP(A6069,[3]!Table13456[No заказа],[3]!Table13456[Дата
отправки],"",0,1)</f>
        <v>45626</v>
      </c>
      <c r="C6069" s="3"/>
      <c r="D6069" s="3"/>
      <c r="F6069" s="5">
        <f>_xlfn.XLOOKUP(A6069,[3]!Table13456[No заказа],[3]!Table13456[Количество],"",0,1)</f>
        <v>1</v>
      </c>
      <c r="G6069" s="5">
        <f>_xlfn.XLOOKUP(A6069,[3]!Table13456[No заказа],[3]!Table13456[Цена],"",0,1)</f>
        <v>8321</v>
      </c>
      <c r="H6069" s="2" t="str">
        <f>M01_SETTINGS!$F$2</f>
        <v>KASPI</v>
      </c>
    </row>
    <row r="6070" spans="1:8" x14ac:dyDescent="0.35">
      <c r="A6070" s="2">
        <v>452641785</v>
      </c>
      <c r="B6070" s="3">
        <f>_xlfn.XLOOKUP(A6070,[3]!Table13456[No заказа],[3]!Table13456[Дата
отправки],"",0,1)</f>
        <v>45626</v>
      </c>
      <c r="C6070" s="3"/>
      <c r="D6070" s="3"/>
      <c r="F6070" s="5">
        <f>_xlfn.XLOOKUP(A6070,[3]!Table13456[No заказа],[3]!Table13456[Количество],"",0,1)</f>
        <v>1</v>
      </c>
      <c r="G6070" s="5">
        <f>_xlfn.XLOOKUP(A6070,[3]!Table13456[No заказа],[3]!Table13456[Цена],"",0,1)</f>
        <v>8368</v>
      </c>
      <c r="H6070" s="2" t="str">
        <f>M01_SETTINGS!$F$2</f>
        <v>KASPI</v>
      </c>
    </row>
    <row r="6071" spans="1:8" x14ac:dyDescent="0.35">
      <c r="A6071" s="2">
        <v>452959776</v>
      </c>
      <c r="B6071" s="3">
        <f>_xlfn.XLOOKUP(A6071,[3]!Table13456[No заказа],[3]!Table13456[Дата
отправки],"",0,1)</f>
        <v>45626</v>
      </c>
      <c r="C6071" s="3"/>
      <c r="D6071" s="3"/>
      <c r="F6071" s="5">
        <f>_xlfn.XLOOKUP(A6071,[3]!Table13456[No заказа],[3]!Table13456[Количество],"",0,1)</f>
        <v>1</v>
      </c>
      <c r="G6071" s="5">
        <f>_xlfn.XLOOKUP(A6071,[3]!Table13456[No заказа],[3]!Table13456[Цена],"",0,1)</f>
        <v>8200</v>
      </c>
      <c r="H6071" s="2" t="str">
        <f>M01_SETTINGS!$F$2</f>
        <v>KASPI</v>
      </c>
    </row>
    <row r="6072" spans="1:8" x14ac:dyDescent="0.35">
      <c r="A6072" s="2">
        <v>453278220</v>
      </c>
      <c r="B6072" s="3">
        <f>_xlfn.XLOOKUP(A6072,[3]!Table13456[No заказа],[3]!Table13456[Дата
отправки],"",0,1)</f>
        <v>45626</v>
      </c>
      <c r="C6072" s="3"/>
      <c r="D6072" s="3"/>
      <c r="F6072" s="5">
        <f>_xlfn.XLOOKUP(A6072,[3]!Table13456[No заказа],[3]!Table13456[Количество],"",0,1)</f>
        <v>1</v>
      </c>
      <c r="G6072" s="5">
        <f>_xlfn.XLOOKUP(A6072,[3]!Table13456[No заказа],[3]!Table13456[Цена],"",0,1)</f>
        <v>8815</v>
      </c>
      <c r="H6072" s="2" t="str">
        <f>M01_SETTINGS!$F$2</f>
        <v>KASPI</v>
      </c>
    </row>
    <row r="6073" spans="1:8" x14ac:dyDescent="0.35">
      <c r="A6073" s="2">
        <v>453065871</v>
      </c>
      <c r="B6073" s="3">
        <f>_xlfn.XLOOKUP(A6073,[3]!Table13456[No заказа],[3]!Table13456[Дата
отправки],"",0,1)</f>
        <v>45626</v>
      </c>
      <c r="C6073" s="3"/>
      <c r="D6073" s="3"/>
      <c r="F6073" s="5">
        <f>_xlfn.XLOOKUP(A6073,[3]!Table13456[No заказа],[3]!Table13456[Количество],"",0,1)</f>
        <v>1</v>
      </c>
      <c r="G6073" s="5">
        <f>_xlfn.XLOOKUP(A6073,[3]!Table13456[No заказа],[3]!Table13456[Цена],"",0,1)</f>
        <v>8065</v>
      </c>
      <c r="H6073" s="2" t="str">
        <f>M01_SETTINGS!$F$2</f>
        <v>KASPI</v>
      </c>
    </row>
    <row r="6074" spans="1:8" x14ac:dyDescent="0.35">
      <c r="A6074" s="2">
        <v>452847080</v>
      </c>
      <c r="B6074" s="3">
        <f>_xlfn.XLOOKUP(A6074,[3]!Table13456[No заказа],[3]!Table13456[Дата
отправки],"",0,1)</f>
        <v>45626</v>
      </c>
      <c r="C6074" s="3"/>
      <c r="D6074" s="3"/>
      <c r="F6074" s="5">
        <f>_xlfn.XLOOKUP(A6074,[3]!Table13456[No заказа],[3]!Table13456[Количество],"",0,1)</f>
        <v>1</v>
      </c>
      <c r="G6074" s="5">
        <f>_xlfn.XLOOKUP(A6074,[3]!Table13456[No заказа],[3]!Table13456[Цена],"",0,1)</f>
        <v>8000</v>
      </c>
      <c r="H6074" s="2" t="str">
        <f>M01_SETTINGS!$F$2</f>
        <v>KASPI</v>
      </c>
    </row>
    <row r="6075" spans="1:8" x14ac:dyDescent="0.35">
      <c r="A6075" s="2">
        <v>452829506</v>
      </c>
      <c r="B6075" s="3">
        <f>_xlfn.XLOOKUP(A6075,[3]!Table13456[No заказа],[3]!Table13456[Дата
отправки],"",0,1)</f>
        <v>45626</v>
      </c>
      <c r="C6075" s="3"/>
      <c r="D6075" s="3"/>
      <c r="F6075" s="5">
        <f>_xlfn.XLOOKUP(A6075,[3]!Table13456[No заказа],[3]!Table13456[Количество],"",0,1)</f>
        <v>1</v>
      </c>
      <c r="G6075" s="5">
        <f>_xlfn.XLOOKUP(A6075,[3]!Table13456[No заказа],[3]!Table13456[Цена],"",0,1)</f>
        <v>8988</v>
      </c>
      <c r="H6075" s="2" t="str">
        <f>M01_SETTINGS!$F$2</f>
        <v>KASPI</v>
      </c>
    </row>
    <row r="6076" spans="1:8" x14ac:dyDescent="0.35">
      <c r="A6076" s="2">
        <v>453260313</v>
      </c>
      <c r="B6076" s="3">
        <f>_xlfn.XLOOKUP(A6076,[3]!Table13456[No заказа],[3]!Table13456[Дата
отправки],"",0,1)</f>
        <v>45626</v>
      </c>
      <c r="C6076" s="3"/>
      <c r="D6076" s="3"/>
      <c r="F6076" s="5">
        <f>_xlfn.XLOOKUP(A6076,[3]!Table13456[No заказа],[3]!Table13456[Количество],"",0,1)</f>
        <v>1</v>
      </c>
      <c r="G6076" s="5">
        <f>_xlfn.XLOOKUP(A6076,[3]!Table13456[No заказа],[3]!Table13456[Цена],"",0,1)</f>
        <v>8988</v>
      </c>
      <c r="H6076" s="2" t="str">
        <f>M01_SETTINGS!$F$2</f>
        <v>KASPI</v>
      </c>
    </row>
    <row r="6077" spans="1:8" x14ac:dyDescent="0.35">
      <c r="A6077" s="2">
        <v>453032868</v>
      </c>
      <c r="B6077" s="3">
        <f>_xlfn.XLOOKUP(A6077,[3]!Table13456[No заказа],[3]!Table13456[Дата
отправки],"",0,1)</f>
        <v>45626</v>
      </c>
      <c r="C6077" s="3"/>
      <c r="D6077" s="3"/>
      <c r="F6077" s="5">
        <f>_xlfn.XLOOKUP(A6077,[3]!Table13456[No заказа],[3]!Table13456[Количество],"",0,1)</f>
        <v>1</v>
      </c>
      <c r="G6077" s="5">
        <f>_xlfn.XLOOKUP(A6077,[3]!Table13456[No заказа],[3]!Table13456[Цена],"",0,1)</f>
        <v>8617</v>
      </c>
      <c r="H6077" s="2" t="str">
        <f>M01_SETTINGS!$F$2</f>
        <v>KASPI</v>
      </c>
    </row>
    <row r="6078" spans="1:8" x14ac:dyDescent="0.35">
      <c r="A6078" s="2">
        <v>452855752</v>
      </c>
      <c r="B6078" s="3">
        <f>_xlfn.XLOOKUP(A6078,[3]!Table13456[No заказа],[3]!Table13456[Дата
отправки],"",0,1)</f>
        <v>45626</v>
      </c>
      <c r="C6078" s="3"/>
      <c r="D6078" s="3"/>
      <c r="F6078" s="5">
        <f>_xlfn.XLOOKUP(A6078,[3]!Table13456[No заказа],[3]!Table13456[Количество],"",0,1)</f>
        <v>1</v>
      </c>
      <c r="G6078" s="5">
        <f>_xlfn.XLOOKUP(A6078,[3]!Table13456[No заказа],[3]!Table13456[Цена],"",0,1)</f>
        <v>9999</v>
      </c>
      <c r="H6078" s="2" t="str">
        <f>M01_SETTINGS!$F$2</f>
        <v>KASPI</v>
      </c>
    </row>
    <row r="6079" spans="1:8" x14ac:dyDescent="0.35">
      <c r="A6079" s="2">
        <v>453069543</v>
      </c>
      <c r="B6079" s="3">
        <f>_xlfn.XLOOKUP(A6079,[3]!Table13456[No заказа],[3]!Table13456[Дата
отправки],"",0,1)</f>
        <v>45626</v>
      </c>
      <c r="C6079" s="3"/>
      <c r="D6079" s="3"/>
      <c r="F6079" s="5">
        <f>_xlfn.XLOOKUP(A6079,[3]!Table13456[No заказа],[3]!Table13456[Количество],"",0,1)</f>
        <v>1</v>
      </c>
      <c r="G6079" s="5">
        <f>_xlfn.XLOOKUP(A6079,[3]!Table13456[No заказа],[3]!Table13456[Цена],"",0,1)</f>
        <v>8989</v>
      </c>
      <c r="H6079" s="2" t="str">
        <f>M01_SETTINGS!$F$2</f>
        <v>KASPI</v>
      </c>
    </row>
    <row r="6080" spans="1:8" x14ac:dyDescent="0.35">
      <c r="A6080" s="2">
        <v>453035231</v>
      </c>
      <c r="B6080" s="3">
        <f>_xlfn.XLOOKUP(A6080,[3]!Table13456[No заказа],[3]!Table13456[Дата
отправки],"",0,1)</f>
        <v>45626</v>
      </c>
      <c r="C6080" s="3"/>
      <c r="D6080" s="3"/>
      <c r="F6080" s="5">
        <f>_xlfn.XLOOKUP(A6080,[3]!Table13456[No заказа],[3]!Table13456[Количество],"",0,1)</f>
        <v>1</v>
      </c>
      <c r="G6080" s="5">
        <f>_xlfn.XLOOKUP(A6080,[3]!Table13456[No заказа],[3]!Table13456[Цена],"",0,1)</f>
        <v>16317</v>
      </c>
      <c r="H6080" s="2" t="str">
        <f>M01_SETTINGS!$F$2</f>
        <v>KASPI</v>
      </c>
    </row>
    <row r="6081" spans="1:8" x14ac:dyDescent="0.35">
      <c r="A6081" s="2">
        <v>453006940</v>
      </c>
      <c r="B6081" s="3">
        <f>_xlfn.XLOOKUP(A6081,[3]!Table13456[No заказа],[3]!Table13456[Дата
отправки],"",0,1)</f>
        <v>45626</v>
      </c>
      <c r="C6081" s="3"/>
      <c r="D6081" s="3"/>
      <c r="F6081" s="5">
        <f>_xlfn.XLOOKUP(A6081,[3]!Table13456[No заказа],[3]!Table13456[Количество],"",0,1)</f>
        <v>1</v>
      </c>
      <c r="G6081" s="5">
        <f>_xlfn.XLOOKUP(A6081,[3]!Table13456[No заказа],[3]!Table13456[Цена],"",0,1)</f>
        <v>8989</v>
      </c>
      <c r="H6081" s="2" t="str">
        <f>M01_SETTINGS!$F$2</f>
        <v>KASPI</v>
      </c>
    </row>
    <row r="6082" spans="1:8" x14ac:dyDescent="0.35">
      <c r="A6082" s="2">
        <v>453039897</v>
      </c>
      <c r="B6082" s="3">
        <f>_xlfn.XLOOKUP(A6082,[3]!Table13456[No заказа],[3]!Table13456[Дата
отправки],"",0,1)</f>
        <v>45626</v>
      </c>
      <c r="C6082" s="3"/>
      <c r="D6082" s="3"/>
      <c r="F6082" s="5">
        <f>_xlfn.XLOOKUP(A6082,[3]!Table13456[No заказа],[3]!Table13456[Количество],"",0,1)</f>
        <v>1</v>
      </c>
      <c r="G6082" s="5">
        <f>_xlfn.XLOOKUP(A6082,[3]!Table13456[No заказа],[3]!Table13456[Цена],"",0,1)</f>
        <v>11308</v>
      </c>
      <c r="H6082" s="2" t="str">
        <f>M01_SETTINGS!$F$2</f>
        <v>KASPI</v>
      </c>
    </row>
    <row r="6083" spans="1:8" x14ac:dyDescent="0.35">
      <c r="A6083" s="2">
        <v>452854638</v>
      </c>
      <c r="B6083" s="3">
        <f>_xlfn.XLOOKUP(A6083,[3]!Table13456[No заказа],[3]!Table13456[Дата
отправки],"",0,1)</f>
        <v>45626</v>
      </c>
      <c r="C6083" s="3"/>
      <c r="D6083" s="3"/>
      <c r="F6083" s="5">
        <f>_xlfn.XLOOKUP(A6083,[3]!Table13456[No заказа],[3]!Table13456[Количество],"",0,1)</f>
        <v>1</v>
      </c>
      <c r="G6083" s="5">
        <f>_xlfn.XLOOKUP(A6083,[3]!Table13456[No заказа],[3]!Table13456[Цена],"",0,1)</f>
        <v>8989</v>
      </c>
      <c r="H6083" s="2" t="str">
        <f>M01_SETTINGS!$F$2</f>
        <v>KASPI</v>
      </c>
    </row>
    <row r="6084" spans="1:8" x14ac:dyDescent="0.35">
      <c r="A6084" s="2">
        <v>453206808</v>
      </c>
      <c r="B6084" s="3">
        <f>_xlfn.XLOOKUP(A6084,[3]!Table13456[No заказа],[3]!Table13456[Дата
отправки],"",0,1)</f>
        <v>45626</v>
      </c>
      <c r="C6084" s="3"/>
      <c r="D6084" s="3"/>
      <c r="F6084" s="5">
        <f>_xlfn.XLOOKUP(A6084,[3]!Table13456[No заказа],[3]!Table13456[Количество],"",0,1)</f>
        <v>1</v>
      </c>
      <c r="G6084" s="5">
        <f>_xlfn.XLOOKUP(A6084,[3]!Table13456[No заказа],[3]!Table13456[Цена],"",0,1)</f>
        <v>8989</v>
      </c>
      <c r="H6084" s="2" t="str">
        <f>M01_SETTINGS!$F$2</f>
        <v>KASPI</v>
      </c>
    </row>
    <row r="6085" spans="1:8" x14ac:dyDescent="0.35">
      <c r="A6085" s="2">
        <v>452972025</v>
      </c>
      <c r="B6085" s="3">
        <f>_xlfn.XLOOKUP(A6085,[3]!Table13456[No заказа],[3]!Table13456[Дата
отправки],"",0,1)</f>
        <v>45626</v>
      </c>
      <c r="C6085" s="3"/>
      <c r="D6085" s="3"/>
      <c r="F6085" s="5">
        <f>_xlfn.XLOOKUP(A6085,[3]!Table13456[No заказа],[3]!Table13456[Количество],"",0,1)</f>
        <v>1</v>
      </c>
      <c r="G6085" s="5">
        <f>_xlfn.XLOOKUP(A6085,[3]!Table13456[No заказа],[3]!Table13456[Цена],"",0,1)</f>
        <v>8989</v>
      </c>
      <c r="H6085" s="2" t="str">
        <f>M01_SETTINGS!$F$2</f>
        <v>KASPI</v>
      </c>
    </row>
    <row r="6086" spans="1:8" x14ac:dyDescent="0.35">
      <c r="A6086" s="2">
        <v>452908980</v>
      </c>
      <c r="B6086" s="3">
        <f>_xlfn.XLOOKUP(A6086,[3]!Table13456[No заказа],[3]!Table13456[Дата
отправки],"",0,1)</f>
        <v>45626</v>
      </c>
      <c r="C6086" s="3"/>
      <c r="D6086" s="3"/>
      <c r="F6086" s="5">
        <f>_xlfn.XLOOKUP(A6086,[3]!Table13456[No заказа],[3]!Table13456[Количество],"",0,1)</f>
        <v>1</v>
      </c>
      <c r="G6086" s="5">
        <f>_xlfn.XLOOKUP(A6086,[3]!Table13456[No заказа],[3]!Table13456[Цена],"",0,1)</f>
        <v>8983</v>
      </c>
      <c r="H6086" s="2" t="str">
        <f>M01_SETTINGS!$F$2</f>
        <v>KASPI</v>
      </c>
    </row>
    <row r="6087" spans="1:8" x14ac:dyDescent="0.35">
      <c r="A6087" s="2">
        <v>452821126</v>
      </c>
      <c r="B6087" s="3">
        <f>_xlfn.XLOOKUP(A6087,[3]!Table13456[No заказа],[3]!Table13456[Дата
отправки],"",0,1)</f>
        <v>45626</v>
      </c>
      <c r="C6087" s="3"/>
      <c r="D6087" s="3"/>
      <c r="F6087" s="5">
        <f>_xlfn.XLOOKUP(A6087,[3]!Table13456[No заказа],[3]!Table13456[Количество],"",0,1)</f>
        <v>1</v>
      </c>
      <c r="G6087" s="5">
        <f>_xlfn.XLOOKUP(A6087,[3]!Table13456[No заказа],[3]!Table13456[Цена],"",0,1)</f>
        <v>28250</v>
      </c>
      <c r="H6087" s="2" t="str">
        <f>M01_SETTINGS!$F$2</f>
        <v>KASPI</v>
      </c>
    </row>
    <row r="6088" spans="1:8" x14ac:dyDescent="0.35">
      <c r="A6088" s="2">
        <v>452147783</v>
      </c>
      <c r="B6088" s="3">
        <f>_xlfn.XLOOKUP(A6088,[3]!Table13456[No заказа],[3]!Table13456[Дата
отправки],"",0,1)</f>
        <v>45625</v>
      </c>
      <c r="C6088" s="3"/>
      <c r="D6088" s="3"/>
      <c r="F6088" s="5">
        <f>_xlfn.XLOOKUP(A6088,[3]!Table13456[No заказа],[3]!Table13456[Количество],"",0,1)</f>
        <v>1</v>
      </c>
      <c r="G6088" s="5">
        <f>_xlfn.XLOOKUP(A6088,[3]!Table13456[No заказа],[3]!Table13456[Цена],"",0,1)</f>
        <v>9190</v>
      </c>
      <c r="H6088" s="2" t="str">
        <f>M01_SETTINGS!$F$2</f>
        <v>KASPI</v>
      </c>
    </row>
    <row r="6089" spans="1:8" x14ac:dyDescent="0.35">
      <c r="A6089" s="2">
        <v>452147783</v>
      </c>
      <c r="B6089" s="3">
        <f>_xlfn.XLOOKUP(A6089,[3]!Table13456[No заказа],[3]!Table13456[Дата
отправки],"",0,1)</f>
        <v>45625</v>
      </c>
      <c r="C6089" s="3"/>
      <c r="D6089" s="3"/>
      <c r="F6089" s="5">
        <f>_xlfn.XLOOKUP(A6089,[3]!Table13456[No заказа],[3]!Table13456[Количество],"",0,1)</f>
        <v>1</v>
      </c>
      <c r="G6089" s="5">
        <f>_xlfn.XLOOKUP(A6089,[3]!Table13456[No заказа],[3]!Table13456[Цена],"",0,1)</f>
        <v>9190</v>
      </c>
      <c r="H6089" s="2" t="str">
        <f>M01_SETTINGS!$F$2</f>
        <v>KASPI</v>
      </c>
    </row>
    <row r="6090" spans="1:8" x14ac:dyDescent="0.35">
      <c r="A6090" s="2">
        <v>452109905</v>
      </c>
      <c r="B6090" s="3">
        <f>_xlfn.XLOOKUP(A6090,[3]!Table13456[No заказа],[3]!Table13456[Дата
отправки],"",0,1)</f>
        <v>45625</v>
      </c>
      <c r="C6090" s="3"/>
      <c r="D6090" s="3"/>
      <c r="F6090" s="5">
        <f>_xlfn.XLOOKUP(A6090,[3]!Table13456[No заказа],[3]!Table13456[Количество],"",0,1)</f>
        <v>1</v>
      </c>
      <c r="G6090" s="5">
        <f>_xlfn.XLOOKUP(A6090,[3]!Table13456[No заказа],[3]!Table13456[Цена],"",0,1)</f>
        <v>9887</v>
      </c>
      <c r="H6090" s="2" t="str">
        <f>M01_SETTINGS!$F$2</f>
        <v>KASPI</v>
      </c>
    </row>
    <row r="6091" spans="1:8" x14ac:dyDescent="0.35">
      <c r="A6091" s="2">
        <v>452109905</v>
      </c>
      <c r="B6091" s="3">
        <f>_xlfn.XLOOKUP(A6091,[3]!Table13456[No заказа],[3]!Table13456[Дата
отправки],"",0,1)</f>
        <v>45625</v>
      </c>
      <c r="C6091" s="3"/>
      <c r="D6091" s="3"/>
      <c r="F6091" s="5">
        <f>_xlfn.XLOOKUP(A6091,[3]!Table13456[No заказа],[3]!Table13456[Количество],"",0,1)</f>
        <v>1</v>
      </c>
      <c r="G6091" s="5">
        <f>_xlfn.XLOOKUP(A6091,[3]!Table13456[No заказа],[3]!Table13456[Цена],"",0,1)</f>
        <v>9887</v>
      </c>
      <c r="H6091" s="2" t="str">
        <f>M01_SETTINGS!$F$2</f>
        <v>KASPI</v>
      </c>
    </row>
    <row r="6092" spans="1:8" x14ac:dyDescent="0.35">
      <c r="A6092" s="2">
        <v>452154748</v>
      </c>
      <c r="B6092" s="3">
        <f>_xlfn.XLOOKUP(A6092,[3]!Table13456[No заказа],[3]!Table13456[Дата
отправки],"",0,1)</f>
        <v>45625</v>
      </c>
      <c r="C6092" s="3"/>
      <c r="D6092" s="3"/>
      <c r="F6092" s="5">
        <f>_xlfn.XLOOKUP(A6092,[3]!Table13456[No заказа],[3]!Table13456[Количество],"",0,1)</f>
        <v>1</v>
      </c>
      <c r="G6092" s="5">
        <f>_xlfn.XLOOKUP(A6092,[3]!Table13456[No заказа],[3]!Table13456[Цена],"",0,1)</f>
        <v>8430</v>
      </c>
      <c r="H6092" s="2" t="str">
        <f>M01_SETTINGS!$F$2</f>
        <v>KASPI</v>
      </c>
    </row>
    <row r="6093" spans="1:8" x14ac:dyDescent="0.35">
      <c r="A6093" s="2">
        <v>452154748</v>
      </c>
      <c r="B6093" s="3">
        <f>_xlfn.XLOOKUP(A6093,[3]!Table13456[No заказа],[3]!Table13456[Дата
отправки],"",0,1)</f>
        <v>45625</v>
      </c>
      <c r="C6093" s="3"/>
      <c r="D6093" s="3"/>
      <c r="F6093" s="5">
        <f>_xlfn.XLOOKUP(A6093,[3]!Table13456[No заказа],[3]!Table13456[Количество],"",0,1)</f>
        <v>1</v>
      </c>
      <c r="G6093" s="5">
        <f>_xlfn.XLOOKUP(A6093,[3]!Table13456[No заказа],[3]!Table13456[Цена],"",0,1)</f>
        <v>8430</v>
      </c>
      <c r="H6093" s="2" t="str">
        <f>M01_SETTINGS!$F$2</f>
        <v>KASPI</v>
      </c>
    </row>
    <row r="6094" spans="1:8" x14ac:dyDescent="0.35">
      <c r="A6094" s="2">
        <v>452234171</v>
      </c>
      <c r="B6094" s="3">
        <f>_xlfn.XLOOKUP(A6094,[3]!Table13456[No заказа],[3]!Table13456[Дата
отправки],"",0,1)</f>
        <v>45625</v>
      </c>
      <c r="C6094" s="3"/>
      <c r="D6094" s="3"/>
      <c r="F6094" s="5">
        <f>_xlfn.XLOOKUP(A6094,[3]!Table13456[No заказа],[3]!Table13456[Количество],"",0,1)</f>
        <v>1</v>
      </c>
      <c r="G6094" s="5">
        <f>_xlfn.XLOOKUP(A6094,[3]!Table13456[No заказа],[3]!Table13456[Цена],"",0,1)</f>
        <v>8700</v>
      </c>
      <c r="H6094" s="2" t="str">
        <f>M01_SETTINGS!$F$2</f>
        <v>KASPI</v>
      </c>
    </row>
    <row r="6095" spans="1:8" x14ac:dyDescent="0.35">
      <c r="A6095" s="2">
        <v>452234171</v>
      </c>
      <c r="B6095" s="3">
        <f>_xlfn.XLOOKUP(A6095,[3]!Table13456[No заказа],[3]!Table13456[Дата
отправки],"",0,1)</f>
        <v>45625</v>
      </c>
      <c r="C6095" s="3"/>
      <c r="D6095" s="3"/>
      <c r="F6095" s="5">
        <f>_xlfn.XLOOKUP(A6095,[3]!Table13456[No заказа],[3]!Table13456[Количество],"",0,1)</f>
        <v>1</v>
      </c>
      <c r="G6095" s="5">
        <f>_xlfn.XLOOKUP(A6095,[3]!Table13456[No заказа],[3]!Table13456[Цена],"",0,1)</f>
        <v>8700</v>
      </c>
      <c r="H6095" s="2" t="str">
        <f>M01_SETTINGS!$F$2</f>
        <v>KASPI</v>
      </c>
    </row>
    <row r="6096" spans="1:8" x14ac:dyDescent="0.35">
      <c r="A6096" s="2">
        <v>452549360</v>
      </c>
      <c r="B6096" s="3">
        <f>_xlfn.XLOOKUP(A6096,[3]!Table13456[No заказа],[3]!Table13456[Дата
отправки],"",0,1)</f>
        <v>45625</v>
      </c>
      <c r="C6096" s="3"/>
      <c r="D6096" s="3"/>
      <c r="F6096" s="5">
        <f>_xlfn.XLOOKUP(A6096,[3]!Table13456[No заказа],[3]!Table13456[Количество],"",0,1)</f>
        <v>1</v>
      </c>
      <c r="G6096" s="5">
        <f>_xlfn.XLOOKUP(A6096,[3]!Table13456[No заказа],[3]!Table13456[Цена],"",0,1)</f>
        <v>8137</v>
      </c>
      <c r="H6096" s="2" t="str">
        <f>M01_SETTINGS!$F$2</f>
        <v>KASPI</v>
      </c>
    </row>
    <row r="6097" spans="1:8" x14ac:dyDescent="0.35">
      <c r="A6097" s="2">
        <v>452549360</v>
      </c>
      <c r="B6097" s="3">
        <f>_xlfn.XLOOKUP(A6097,[3]!Table13456[No заказа],[3]!Table13456[Дата
отправки],"",0,1)</f>
        <v>45625</v>
      </c>
      <c r="C6097" s="3"/>
      <c r="D6097" s="3"/>
      <c r="F6097" s="5">
        <f>_xlfn.XLOOKUP(A6097,[3]!Table13456[No заказа],[3]!Table13456[Количество],"",0,1)</f>
        <v>1</v>
      </c>
      <c r="G6097" s="5">
        <f>_xlfn.XLOOKUP(A6097,[3]!Table13456[No заказа],[3]!Table13456[Цена],"",0,1)</f>
        <v>8137</v>
      </c>
      <c r="H6097" s="2" t="str">
        <f>M01_SETTINGS!$F$2</f>
        <v>KASPI</v>
      </c>
    </row>
    <row r="6098" spans="1:8" x14ac:dyDescent="0.35">
      <c r="A6098" s="2">
        <v>452197864</v>
      </c>
      <c r="B6098" s="3">
        <f>_xlfn.XLOOKUP(A6098,[3]!Table13456[No заказа],[3]!Table13456[Дата
отправки],"",0,1)</f>
        <v>45625</v>
      </c>
      <c r="C6098" s="3"/>
      <c r="D6098" s="3"/>
      <c r="F6098" s="5">
        <f>_xlfn.XLOOKUP(A6098,[3]!Table13456[No заказа],[3]!Table13456[Количество],"",0,1)</f>
        <v>1</v>
      </c>
      <c r="G6098" s="5">
        <f>_xlfn.XLOOKUP(A6098,[3]!Table13456[No заказа],[3]!Table13456[Цена],"",0,1)</f>
        <v>8139</v>
      </c>
      <c r="H6098" s="2" t="str">
        <f>M01_SETTINGS!$F$2</f>
        <v>KASPI</v>
      </c>
    </row>
    <row r="6099" spans="1:8" x14ac:dyDescent="0.35">
      <c r="A6099" s="2">
        <v>452197864</v>
      </c>
      <c r="B6099" s="3">
        <f>_xlfn.XLOOKUP(A6099,[3]!Table13456[No заказа],[3]!Table13456[Дата
отправки],"",0,1)</f>
        <v>45625</v>
      </c>
      <c r="C6099" s="3"/>
      <c r="D6099" s="3"/>
      <c r="F6099" s="5">
        <f>_xlfn.XLOOKUP(A6099,[3]!Table13456[No заказа],[3]!Table13456[Количество],"",0,1)</f>
        <v>1</v>
      </c>
      <c r="G6099" s="5">
        <f>_xlfn.XLOOKUP(A6099,[3]!Table13456[No заказа],[3]!Table13456[Цена],"",0,1)</f>
        <v>8139</v>
      </c>
      <c r="H6099" s="2" t="str">
        <f>M01_SETTINGS!$F$2</f>
        <v>KASPI</v>
      </c>
    </row>
    <row r="6100" spans="1:8" x14ac:dyDescent="0.35">
      <c r="A6100" s="2">
        <v>452211930</v>
      </c>
      <c r="B6100" s="3">
        <f>_xlfn.XLOOKUP(A6100,[3]!Table13456[No заказа],[3]!Table13456[Дата
отправки],"",0,1)</f>
        <v>45625</v>
      </c>
      <c r="C6100" s="3"/>
      <c r="D6100" s="3"/>
      <c r="F6100" s="5">
        <f>_xlfn.XLOOKUP(A6100,[3]!Table13456[No заказа],[3]!Table13456[Количество],"",0,1)</f>
        <v>1</v>
      </c>
      <c r="G6100" s="5">
        <f>_xlfn.XLOOKUP(A6100,[3]!Table13456[No заказа],[3]!Table13456[Цена],"",0,1)</f>
        <v>8299</v>
      </c>
      <c r="H6100" s="2" t="str">
        <f>M01_SETTINGS!$F$2</f>
        <v>KASPI</v>
      </c>
    </row>
    <row r="6101" spans="1:8" x14ac:dyDescent="0.35">
      <c r="A6101" s="2">
        <v>452211930</v>
      </c>
      <c r="B6101" s="3">
        <f>_xlfn.XLOOKUP(A6101,[3]!Table13456[No заказа],[3]!Table13456[Дата
отправки],"",0,1)</f>
        <v>45625</v>
      </c>
      <c r="C6101" s="3"/>
      <c r="D6101" s="3"/>
      <c r="F6101" s="5">
        <f>_xlfn.XLOOKUP(A6101,[3]!Table13456[No заказа],[3]!Table13456[Количество],"",0,1)</f>
        <v>1</v>
      </c>
      <c r="G6101" s="5">
        <f>_xlfn.XLOOKUP(A6101,[3]!Table13456[No заказа],[3]!Table13456[Цена],"",0,1)</f>
        <v>8299</v>
      </c>
      <c r="H6101" s="2" t="str">
        <f>M01_SETTINGS!$F$2</f>
        <v>KASPI</v>
      </c>
    </row>
    <row r="6102" spans="1:8" x14ac:dyDescent="0.35">
      <c r="A6102" s="2">
        <v>452394192</v>
      </c>
      <c r="B6102" s="3">
        <f>_xlfn.XLOOKUP(A6102,[3]!Table13456[No заказа],[3]!Table13456[Дата
отправки],"",0,1)</f>
        <v>45625</v>
      </c>
      <c r="C6102" s="3"/>
      <c r="D6102" s="3"/>
      <c r="F6102" s="5">
        <f>_xlfn.XLOOKUP(A6102,[3]!Table13456[No заказа],[3]!Table13456[Количество],"",0,1)</f>
        <v>1</v>
      </c>
      <c r="G6102" s="5">
        <f>_xlfn.XLOOKUP(A6102,[3]!Table13456[No заказа],[3]!Table13456[Цена],"",0,1)</f>
        <v>8803</v>
      </c>
      <c r="H6102" s="2" t="str">
        <f>M01_SETTINGS!$F$2</f>
        <v>KASPI</v>
      </c>
    </row>
    <row r="6103" spans="1:8" x14ac:dyDescent="0.35">
      <c r="A6103" s="2">
        <v>452394192</v>
      </c>
      <c r="B6103" s="3">
        <f>_xlfn.XLOOKUP(A6103,[3]!Table13456[No заказа],[3]!Table13456[Дата
отправки],"",0,1)</f>
        <v>45625</v>
      </c>
      <c r="C6103" s="3"/>
      <c r="D6103" s="3"/>
      <c r="F6103" s="5">
        <f>_xlfn.XLOOKUP(A6103,[3]!Table13456[No заказа],[3]!Table13456[Количество],"",0,1)</f>
        <v>1</v>
      </c>
      <c r="G6103" s="5">
        <f>_xlfn.XLOOKUP(A6103,[3]!Table13456[No заказа],[3]!Table13456[Цена],"",0,1)</f>
        <v>8803</v>
      </c>
      <c r="H6103" s="2" t="str">
        <f>M01_SETTINGS!$F$2</f>
        <v>KASPI</v>
      </c>
    </row>
    <row r="6104" spans="1:8" x14ac:dyDescent="0.35">
      <c r="A6104" s="2">
        <v>452123372</v>
      </c>
      <c r="B6104" s="3">
        <f>_xlfn.XLOOKUP(A6104,[3]!Table13456[No заказа],[3]!Table13456[Дата
отправки],"",0,1)</f>
        <v>45625</v>
      </c>
      <c r="C6104" s="3"/>
      <c r="D6104" s="3"/>
      <c r="F6104" s="5">
        <f>_xlfn.XLOOKUP(A6104,[3]!Table13456[No заказа],[3]!Table13456[Количество],"",0,1)</f>
        <v>1</v>
      </c>
      <c r="G6104" s="5">
        <f>_xlfn.XLOOKUP(A6104,[3]!Table13456[No заказа],[3]!Table13456[Цена],"",0,1)</f>
        <v>8700</v>
      </c>
      <c r="H6104" s="2" t="str">
        <f>M01_SETTINGS!$F$2</f>
        <v>KASPI</v>
      </c>
    </row>
    <row r="6105" spans="1:8" x14ac:dyDescent="0.35">
      <c r="A6105" s="2">
        <v>452123372</v>
      </c>
      <c r="B6105" s="3">
        <f>_xlfn.XLOOKUP(A6105,[3]!Table13456[No заказа],[3]!Table13456[Дата
отправки],"",0,1)</f>
        <v>45625</v>
      </c>
      <c r="C6105" s="3"/>
      <c r="D6105" s="3"/>
      <c r="F6105" s="5">
        <f>_xlfn.XLOOKUP(A6105,[3]!Table13456[No заказа],[3]!Table13456[Количество],"",0,1)</f>
        <v>1</v>
      </c>
      <c r="G6105" s="5">
        <f>_xlfn.XLOOKUP(A6105,[3]!Table13456[No заказа],[3]!Table13456[Цена],"",0,1)</f>
        <v>8700</v>
      </c>
      <c r="H6105" s="2" t="str">
        <f>M01_SETTINGS!$F$2</f>
        <v>KASPI</v>
      </c>
    </row>
    <row r="6106" spans="1:8" x14ac:dyDescent="0.35">
      <c r="A6106" s="2">
        <v>452431056</v>
      </c>
      <c r="B6106" s="3">
        <f>_xlfn.XLOOKUP(A6106,[3]!Table13456[No заказа],[3]!Table13456[Дата
отправки],"",0,1)</f>
        <v>45625</v>
      </c>
      <c r="C6106" s="3"/>
      <c r="D6106" s="3"/>
      <c r="F6106" s="5">
        <f>_xlfn.XLOOKUP(A6106,[3]!Table13456[No заказа],[3]!Table13456[Количество],"",0,1)</f>
        <v>1</v>
      </c>
      <c r="G6106" s="5">
        <f>_xlfn.XLOOKUP(A6106,[3]!Table13456[No заказа],[3]!Table13456[Цена],"",0,1)</f>
        <v>8789</v>
      </c>
      <c r="H6106" s="2" t="str">
        <f>M01_SETTINGS!$F$2</f>
        <v>KASPI</v>
      </c>
    </row>
    <row r="6107" spans="1:8" x14ac:dyDescent="0.35">
      <c r="A6107" s="2">
        <v>452431056</v>
      </c>
      <c r="B6107" s="3">
        <f>_xlfn.XLOOKUP(A6107,[3]!Table13456[No заказа],[3]!Table13456[Дата
отправки],"",0,1)</f>
        <v>45625</v>
      </c>
      <c r="C6107" s="3"/>
      <c r="D6107" s="3"/>
      <c r="F6107" s="5">
        <f>_xlfn.XLOOKUP(A6107,[3]!Table13456[No заказа],[3]!Table13456[Количество],"",0,1)</f>
        <v>1</v>
      </c>
      <c r="G6107" s="5">
        <f>_xlfn.XLOOKUP(A6107,[3]!Table13456[No заказа],[3]!Table13456[Цена],"",0,1)</f>
        <v>8789</v>
      </c>
      <c r="H6107" s="2" t="str">
        <f>M01_SETTINGS!$F$2</f>
        <v>KASPI</v>
      </c>
    </row>
    <row r="6108" spans="1:8" x14ac:dyDescent="0.35">
      <c r="A6108" s="2">
        <v>452161654</v>
      </c>
      <c r="B6108" s="3">
        <f>_xlfn.XLOOKUP(A6108,[3]!Table13456[No заказа],[3]!Table13456[Дата
отправки],"",0,1)</f>
        <v>45625</v>
      </c>
      <c r="C6108" s="3"/>
      <c r="D6108" s="3"/>
      <c r="F6108" s="5">
        <f>_xlfn.XLOOKUP(A6108,[3]!Table13456[No заказа],[3]!Table13456[Количество],"",0,1)</f>
        <v>1</v>
      </c>
      <c r="G6108" s="5">
        <f>_xlfn.XLOOKUP(A6108,[3]!Table13456[No заказа],[3]!Table13456[Цена],"",0,1)</f>
        <v>8989</v>
      </c>
      <c r="H6108" s="2" t="str">
        <f>M01_SETTINGS!$F$2</f>
        <v>KASPI</v>
      </c>
    </row>
    <row r="6109" spans="1:8" x14ac:dyDescent="0.35">
      <c r="A6109" s="2">
        <v>452354888</v>
      </c>
      <c r="B6109" s="3">
        <f>_xlfn.XLOOKUP(A6109,[3]!Table13456[No заказа],[3]!Table13456[Дата
отправки],"",0,1)</f>
        <v>45625</v>
      </c>
      <c r="C6109" s="3"/>
      <c r="D6109" s="3"/>
      <c r="F6109" s="5">
        <f>_xlfn.XLOOKUP(A6109,[3]!Table13456[No заказа],[3]!Table13456[Количество],"",0,1)</f>
        <v>1</v>
      </c>
      <c r="G6109" s="5">
        <f>_xlfn.XLOOKUP(A6109,[3]!Table13456[No заказа],[3]!Table13456[Цена],"",0,1)</f>
        <v>8989</v>
      </c>
      <c r="H6109" s="2" t="str">
        <f>M01_SETTINGS!$F$2</f>
        <v>KASPI</v>
      </c>
    </row>
    <row r="6110" spans="1:8" x14ac:dyDescent="0.35">
      <c r="A6110" s="2">
        <v>452161654</v>
      </c>
      <c r="B6110" s="3">
        <f>_xlfn.XLOOKUP(A6110,[3]!Table13456[No заказа],[3]!Table13456[Дата
отправки],"",0,1)</f>
        <v>45625</v>
      </c>
      <c r="C6110" s="3"/>
      <c r="D6110" s="3"/>
      <c r="F6110" s="5">
        <f>_xlfn.XLOOKUP(A6110,[3]!Table13456[No заказа],[3]!Table13456[Количество],"",0,1)</f>
        <v>1</v>
      </c>
      <c r="G6110" s="5">
        <f>_xlfn.XLOOKUP(A6110,[3]!Table13456[No заказа],[3]!Table13456[Цена],"",0,1)</f>
        <v>8989</v>
      </c>
      <c r="H6110" s="2" t="str">
        <f>M01_SETTINGS!$F$2</f>
        <v>KASPI</v>
      </c>
    </row>
    <row r="6111" spans="1:8" x14ac:dyDescent="0.35">
      <c r="A6111" s="2">
        <v>452354888</v>
      </c>
      <c r="B6111" s="3">
        <f>_xlfn.XLOOKUP(A6111,[3]!Table13456[No заказа],[3]!Table13456[Дата
отправки],"",0,1)</f>
        <v>45625</v>
      </c>
      <c r="C6111" s="3"/>
      <c r="D6111" s="3"/>
      <c r="F6111" s="5">
        <f>_xlfn.XLOOKUP(A6111,[3]!Table13456[No заказа],[3]!Table13456[Количество],"",0,1)</f>
        <v>1</v>
      </c>
      <c r="G6111" s="5">
        <f>_xlfn.XLOOKUP(A6111,[3]!Table13456[No заказа],[3]!Table13456[Цена],"",0,1)</f>
        <v>8989</v>
      </c>
      <c r="H6111" s="2" t="str">
        <f>M01_SETTINGS!$F$2</f>
        <v>KASPI</v>
      </c>
    </row>
    <row r="6112" spans="1:8" x14ac:dyDescent="0.35">
      <c r="A6112" s="2">
        <v>452248242</v>
      </c>
      <c r="B6112" s="3">
        <f>_xlfn.XLOOKUP(A6112,[3]!Table13456[No заказа],[3]!Table13456[Дата
отправки],"",0,1)</f>
        <v>45625</v>
      </c>
      <c r="C6112" s="3"/>
      <c r="D6112" s="3"/>
      <c r="F6112" s="5">
        <f>_xlfn.XLOOKUP(A6112,[3]!Table13456[No заказа],[3]!Table13456[Количество],"",0,1)</f>
        <v>1</v>
      </c>
      <c r="G6112" s="5">
        <f>_xlfn.XLOOKUP(A6112,[3]!Table13456[No заказа],[3]!Table13456[Цена],"",0,1)</f>
        <v>8989</v>
      </c>
      <c r="H6112" s="2" t="str">
        <f>M01_SETTINGS!$F$2</f>
        <v>KASPI</v>
      </c>
    </row>
    <row r="6113" spans="1:8" x14ac:dyDescent="0.35">
      <c r="A6113" s="2">
        <v>452248242</v>
      </c>
      <c r="B6113" s="3">
        <f>_xlfn.XLOOKUP(A6113,[3]!Table13456[No заказа],[3]!Table13456[Дата
отправки],"",0,1)</f>
        <v>45625</v>
      </c>
      <c r="C6113" s="3"/>
      <c r="D6113" s="3"/>
      <c r="F6113" s="5">
        <f>_xlfn.XLOOKUP(A6113,[3]!Table13456[No заказа],[3]!Table13456[Количество],"",0,1)</f>
        <v>1</v>
      </c>
      <c r="G6113" s="5">
        <f>_xlfn.XLOOKUP(A6113,[3]!Table13456[No заказа],[3]!Table13456[Цена],"",0,1)</f>
        <v>8989</v>
      </c>
      <c r="H6113" s="2" t="str">
        <f>M01_SETTINGS!$F$2</f>
        <v>KASPI</v>
      </c>
    </row>
    <row r="6114" spans="1:8" x14ac:dyDescent="0.35">
      <c r="A6114" s="2">
        <v>452242106</v>
      </c>
      <c r="B6114" s="3">
        <f>_xlfn.XLOOKUP(A6114,[3]!Table13456[No заказа],[3]!Table13456[Дата
отправки],"",0,1)</f>
        <v>45625</v>
      </c>
      <c r="C6114" s="3"/>
      <c r="D6114" s="3"/>
      <c r="F6114" s="5">
        <f>_xlfn.XLOOKUP(A6114,[3]!Table13456[No заказа],[3]!Table13456[Количество],"",0,1)</f>
        <v>1</v>
      </c>
      <c r="G6114" s="5">
        <f>_xlfn.XLOOKUP(A6114,[3]!Table13456[No заказа],[3]!Table13456[Цена],"",0,1)</f>
        <v>8627</v>
      </c>
      <c r="H6114" s="2" t="str">
        <f>M01_SETTINGS!$F$2</f>
        <v>KASPI</v>
      </c>
    </row>
    <row r="6115" spans="1:8" x14ac:dyDescent="0.35">
      <c r="A6115" s="2">
        <v>452242106</v>
      </c>
      <c r="B6115" s="3">
        <f>_xlfn.XLOOKUP(A6115,[3]!Table13456[No заказа],[3]!Table13456[Дата
отправки],"",0,1)</f>
        <v>45625</v>
      </c>
      <c r="C6115" s="3"/>
      <c r="D6115" s="3"/>
      <c r="F6115" s="5">
        <f>_xlfn.XLOOKUP(A6115,[3]!Table13456[No заказа],[3]!Table13456[Количество],"",0,1)</f>
        <v>1</v>
      </c>
      <c r="G6115" s="5">
        <f>_xlfn.XLOOKUP(A6115,[3]!Table13456[No заказа],[3]!Table13456[Цена],"",0,1)</f>
        <v>8627</v>
      </c>
      <c r="H6115" s="2" t="str">
        <f>M01_SETTINGS!$F$2</f>
        <v>KASPI</v>
      </c>
    </row>
    <row r="6116" spans="1:8" x14ac:dyDescent="0.35">
      <c r="A6116" s="2">
        <v>452008712</v>
      </c>
      <c r="B6116" s="3">
        <f>_xlfn.XLOOKUP(A6116,[3]!Table13456[No заказа],[3]!Table13456[Дата
отправки],"",0,1)</f>
        <v>45625</v>
      </c>
      <c r="C6116" s="3"/>
      <c r="D6116" s="3"/>
      <c r="F6116" s="5">
        <f>_xlfn.XLOOKUP(A6116,[3]!Table13456[No заказа],[3]!Table13456[Количество],"",0,1)</f>
        <v>1</v>
      </c>
      <c r="G6116" s="5">
        <f>_xlfn.XLOOKUP(A6116,[3]!Table13456[No заказа],[3]!Table13456[Цена],"",0,1)</f>
        <v>9000</v>
      </c>
      <c r="H6116" s="2" t="str">
        <f>M01_SETTINGS!$F$2</f>
        <v>KASPI</v>
      </c>
    </row>
    <row r="6117" spans="1:8" x14ac:dyDescent="0.35">
      <c r="A6117" s="2">
        <v>452008712</v>
      </c>
      <c r="B6117" s="3">
        <f>_xlfn.XLOOKUP(A6117,[3]!Table13456[No заказа],[3]!Table13456[Дата
отправки],"",0,1)</f>
        <v>45625</v>
      </c>
      <c r="C6117" s="3"/>
      <c r="D6117" s="3"/>
      <c r="F6117" s="5">
        <f>_xlfn.XLOOKUP(A6117,[3]!Table13456[No заказа],[3]!Table13456[Количество],"",0,1)</f>
        <v>1</v>
      </c>
      <c r="G6117" s="5">
        <f>_xlfn.XLOOKUP(A6117,[3]!Table13456[No заказа],[3]!Table13456[Цена],"",0,1)</f>
        <v>9000</v>
      </c>
      <c r="H6117" s="2" t="str">
        <f>M01_SETTINGS!$F$2</f>
        <v>KASPI</v>
      </c>
    </row>
    <row r="6118" spans="1:8" x14ac:dyDescent="0.35">
      <c r="A6118" s="2">
        <v>452012663</v>
      </c>
      <c r="B6118" s="3">
        <f>_xlfn.XLOOKUP(A6118,[3]!Table13456[No заказа],[3]!Table13456[Дата
отправки],"",0,1)</f>
        <v>45625</v>
      </c>
      <c r="C6118" s="3"/>
      <c r="D6118" s="3"/>
      <c r="F6118" s="5">
        <f>_xlfn.XLOOKUP(A6118,[3]!Table13456[No заказа],[3]!Table13456[Количество],"",0,1)</f>
        <v>1</v>
      </c>
      <c r="G6118" s="5">
        <f>_xlfn.XLOOKUP(A6118,[3]!Table13456[No заказа],[3]!Table13456[Цена],"",0,1)</f>
        <v>8180</v>
      </c>
      <c r="H6118" s="2" t="str">
        <f>M01_SETTINGS!$F$2</f>
        <v>KASPI</v>
      </c>
    </row>
    <row r="6119" spans="1:8" x14ac:dyDescent="0.35">
      <c r="A6119" s="2">
        <v>452171704</v>
      </c>
      <c r="B6119" s="3">
        <f>_xlfn.XLOOKUP(A6119,[3]!Table13456[No заказа],[3]!Table13456[Дата
отправки],"",0,1)</f>
        <v>45625</v>
      </c>
      <c r="C6119" s="3"/>
      <c r="D6119" s="3"/>
      <c r="F6119" s="5">
        <f>_xlfn.XLOOKUP(A6119,[3]!Table13456[No заказа],[3]!Table13456[Количество],"",0,1)</f>
        <v>1</v>
      </c>
      <c r="G6119" s="5">
        <f>_xlfn.XLOOKUP(A6119,[3]!Table13456[No заказа],[3]!Table13456[Цена],"",0,1)</f>
        <v>8989</v>
      </c>
      <c r="H6119" s="2" t="str">
        <f>M01_SETTINGS!$F$2</f>
        <v>KASPI</v>
      </c>
    </row>
    <row r="6120" spans="1:8" x14ac:dyDescent="0.35">
      <c r="A6120" s="2">
        <v>452012663</v>
      </c>
      <c r="B6120" s="3">
        <f>_xlfn.XLOOKUP(A6120,[3]!Table13456[No заказа],[3]!Table13456[Дата
отправки],"",0,1)</f>
        <v>45625</v>
      </c>
      <c r="C6120" s="3"/>
      <c r="D6120" s="3"/>
      <c r="F6120" s="5">
        <f>_xlfn.XLOOKUP(A6120,[3]!Table13456[No заказа],[3]!Table13456[Количество],"",0,1)</f>
        <v>1</v>
      </c>
      <c r="G6120" s="5">
        <f>_xlfn.XLOOKUP(A6120,[3]!Table13456[No заказа],[3]!Table13456[Цена],"",0,1)</f>
        <v>8180</v>
      </c>
      <c r="H6120" s="2" t="str">
        <f>M01_SETTINGS!$F$2</f>
        <v>KASPI</v>
      </c>
    </row>
    <row r="6121" spans="1:8" x14ac:dyDescent="0.35">
      <c r="A6121" s="2">
        <v>452171704</v>
      </c>
      <c r="B6121" s="3">
        <f>_xlfn.XLOOKUP(A6121,[3]!Table13456[No заказа],[3]!Table13456[Дата
отправки],"",0,1)</f>
        <v>45625</v>
      </c>
      <c r="C6121" s="3"/>
      <c r="D6121" s="3"/>
      <c r="F6121" s="5">
        <f>_xlfn.XLOOKUP(A6121,[3]!Table13456[No заказа],[3]!Table13456[Количество],"",0,1)</f>
        <v>1</v>
      </c>
      <c r="G6121" s="5">
        <f>_xlfn.XLOOKUP(A6121,[3]!Table13456[No заказа],[3]!Table13456[Цена],"",0,1)</f>
        <v>8989</v>
      </c>
      <c r="H6121" s="2" t="str">
        <f>M01_SETTINGS!$F$2</f>
        <v>KASPI</v>
      </c>
    </row>
    <row r="6122" spans="1:8" x14ac:dyDescent="0.35">
      <c r="A6122" s="2">
        <v>452224261</v>
      </c>
      <c r="B6122" s="3">
        <f>_xlfn.XLOOKUP(A6122,[3]!Table13456[No заказа],[3]!Table13456[Дата
отправки],"",0,1)</f>
        <v>45625</v>
      </c>
      <c r="C6122" s="3"/>
      <c r="D6122" s="3"/>
      <c r="F6122" s="5">
        <f>_xlfn.XLOOKUP(A6122,[3]!Table13456[No заказа],[3]!Table13456[Количество],"",0,1)</f>
        <v>1</v>
      </c>
      <c r="G6122" s="5">
        <f>_xlfn.XLOOKUP(A6122,[3]!Table13456[No заказа],[3]!Table13456[Цена],"",0,1)</f>
        <v>8989</v>
      </c>
      <c r="H6122" s="2" t="str">
        <f>M01_SETTINGS!$F$2</f>
        <v>KASPI</v>
      </c>
    </row>
    <row r="6123" spans="1:8" x14ac:dyDescent="0.35">
      <c r="A6123" s="2">
        <v>452224261</v>
      </c>
      <c r="B6123" s="3">
        <f>_xlfn.XLOOKUP(A6123,[3]!Table13456[No заказа],[3]!Table13456[Дата
отправки],"",0,1)</f>
        <v>45625</v>
      </c>
      <c r="C6123" s="3"/>
      <c r="D6123" s="3"/>
      <c r="F6123" s="5">
        <f>_xlfn.XLOOKUP(A6123,[3]!Table13456[No заказа],[3]!Table13456[Количество],"",0,1)</f>
        <v>1</v>
      </c>
      <c r="G6123" s="5">
        <f>_xlfn.XLOOKUP(A6123,[3]!Table13456[No заказа],[3]!Table13456[Цена],"",0,1)</f>
        <v>8989</v>
      </c>
      <c r="H6123" s="2" t="str">
        <f>M01_SETTINGS!$F$2</f>
        <v>KASPI</v>
      </c>
    </row>
    <row r="6124" spans="1:8" x14ac:dyDescent="0.35">
      <c r="A6124" s="2">
        <v>452199705</v>
      </c>
      <c r="B6124" s="3">
        <f>_xlfn.XLOOKUP(A6124,[3]!Table13456[No заказа],[3]!Table13456[Дата
отправки],"",0,1)</f>
        <v>45625</v>
      </c>
      <c r="C6124" s="3"/>
      <c r="D6124" s="3"/>
      <c r="F6124" s="5">
        <f>_xlfn.XLOOKUP(A6124,[3]!Table13456[No заказа],[3]!Table13456[Количество],"",0,1)</f>
        <v>1</v>
      </c>
      <c r="G6124" s="5">
        <f>_xlfn.XLOOKUP(A6124,[3]!Table13456[No заказа],[3]!Table13456[Цена],"",0,1)</f>
        <v>8700</v>
      </c>
      <c r="H6124" s="2" t="str">
        <f>M01_SETTINGS!$F$2</f>
        <v>KASPI</v>
      </c>
    </row>
    <row r="6125" spans="1:8" x14ac:dyDescent="0.35">
      <c r="A6125" s="2">
        <v>452199705</v>
      </c>
      <c r="B6125" s="3">
        <f>_xlfn.XLOOKUP(A6125,[3]!Table13456[No заказа],[3]!Table13456[Дата
отправки],"",0,1)</f>
        <v>45625</v>
      </c>
      <c r="C6125" s="3"/>
      <c r="D6125" s="3"/>
      <c r="F6125" s="5">
        <f>_xlfn.XLOOKUP(A6125,[3]!Table13456[No заказа],[3]!Table13456[Количество],"",0,1)</f>
        <v>1</v>
      </c>
      <c r="G6125" s="5">
        <f>_xlfn.XLOOKUP(A6125,[3]!Table13456[No заказа],[3]!Table13456[Цена],"",0,1)</f>
        <v>8700</v>
      </c>
      <c r="H6125" s="2" t="str">
        <f>M01_SETTINGS!$F$2</f>
        <v>KASPI</v>
      </c>
    </row>
    <row r="6126" spans="1:8" x14ac:dyDescent="0.35">
      <c r="A6126" s="2">
        <v>452033683</v>
      </c>
      <c r="B6126" s="3">
        <f>_xlfn.XLOOKUP(A6126,[3]!Table13456[No заказа],[3]!Table13456[Дата
отправки],"",0,1)</f>
        <v>45625</v>
      </c>
      <c r="C6126" s="3"/>
      <c r="D6126" s="3"/>
      <c r="F6126" s="5">
        <f>_xlfn.XLOOKUP(A6126,[3]!Table13456[No заказа],[3]!Table13456[Количество],"",0,1)</f>
        <v>1</v>
      </c>
      <c r="G6126" s="5">
        <f>_xlfn.XLOOKUP(A6126,[3]!Table13456[No заказа],[3]!Table13456[Цена],"",0,1)</f>
        <v>8988</v>
      </c>
      <c r="H6126" s="2" t="str">
        <f>M01_SETTINGS!$F$2</f>
        <v>KASPI</v>
      </c>
    </row>
    <row r="6127" spans="1:8" x14ac:dyDescent="0.35">
      <c r="A6127" s="2">
        <v>452033683</v>
      </c>
      <c r="B6127" s="3">
        <f>_xlfn.XLOOKUP(A6127,[3]!Table13456[No заказа],[3]!Table13456[Дата
отправки],"",0,1)</f>
        <v>45625</v>
      </c>
      <c r="C6127" s="3"/>
      <c r="D6127" s="3"/>
      <c r="F6127" s="5">
        <f>_xlfn.XLOOKUP(A6127,[3]!Table13456[No заказа],[3]!Table13456[Количество],"",0,1)</f>
        <v>1</v>
      </c>
      <c r="G6127" s="5">
        <f>_xlfn.XLOOKUP(A6127,[3]!Table13456[No заказа],[3]!Table13456[Цена],"",0,1)</f>
        <v>8988</v>
      </c>
      <c r="H6127" s="2" t="str">
        <f>M01_SETTINGS!$F$2</f>
        <v>KASPI</v>
      </c>
    </row>
    <row r="6128" spans="1:8" x14ac:dyDescent="0.35">
      <c r="A6128" s="2">
        <v>452016878</v>
      </c>
      <c r="B6128" s="3">
        <f>_xlfn.XLOOKUP(A6128,[3]!Table13456[No заказа],[3]!Table13456[Дата
отправки],"",0,1)</f>
        <v>45625</v>
      </c>
      <c r="C6128" s="3"/>
      <c r="D6128" s="3"/>
      <c r="F6128" s="5">
        <f>_xlfn.XLOOKUP(A6128,[3]!Table13456[No заказа],[3]!Table13456[Количество],"",0,1)</f>
        <v>1</v>
      </c>
      <c r="G6128" s="5">
        <f>_xlfn.XLOOKUP(A6128,[3]!Table13456[No заказа],[3]!Table13456[Цена],"",0,1)</f>
        <v>8988</v>
      </c>
      <c r="H6128" s="2" t="str">
        <f>M01_SETTINGS!$F$2</f>
        <v>KASPI</v>
      </c>
    </row>
    <row r="6129" spans="1:8" x14ac:dyDescent="0.35">
      <c r="A6129" s="2">
        <v>452016878</v>
      </c>
      <c r="B6129" s="3">
        <f>_xlfn.XLOOKUP(A6129,[3]!Table13456[No заказа],[3]!Table13456[Дата
отправки],"",0,1)</f>
        <v>45625</v>
      </c>
      <c r="C6129" s="3"/>
      <c r="D6129" s="3"/>
      <c r="F6129" s="5">
        <f>_xlfn.XLOOKUP(A6129,[3]!Table13456[No заказа],[3]!Table13456[Количество],"",0,1)</f>
        <v>1</v>
      </c>
      <c r="G6129" s="5">
        <f>_xlfn.XLOOKUP(A6129,[3]!Table13456[No заказа],[3]!Table13456[Цена],"",0,1)</f>
        <v>8988</v>
      </c>
      <c r="H6129" s="2" t="str">
        <f>M01_SETTINGS!$F$2</f>
        <v>KASPI</v>
      </c>
    </row>
    <row r="6130" spans="1:8" x14ac:dyDescent="0.35">
      <c r="A6130" s="2">
        <v>452224368</v>
      </c>
      <c r="B6130" s="3">
        <f>_xlfn.XLOOKUP(A6130,[3]!Table13456[No заказа],[3]!Table13456[Дата
отправки],"",0,1)</f>
        <v>45625</v>
      </c>
      <c r="C6130" s="3"/>
      <c r="D6130" s="3"/>
      <c r="F6130" s="5">
        <f>_xlfn.XLOOKUP(A6130,[3]!Table13456[No заказа],[3]!Table13456[Количество],"",0,1)</f>
        <v>1</v>
      </c>
      <c r="G6130" s="5">
        <f>_xlfn.XLOOKUP(A6130,[3]!Table13456[No заказа],[3]!Table13456[Цена],"",0,1)</f>
        <v>8635</v>
      </c>
      <c r="H6130" s="2" t="str">
        <f>M01_SETTINGS!$F$2</f>
        <v>KASPI</v>
      </c>
    </row>
    <row r="6131" spans="1:8" x14ac:dyDescent="0.35">
      <c r="A6131" s="2">
        <v>452224368</v>
      </c>
      <c r="B6131" s="3">
        <f>_xlfn.XLOOKUP(A6131,[3]!Table13456[No заказа],[3]!Table13456[Дата
отправки],"",0,1)</f>
        <v>45625</v>
      </c>
      <c r="C6131" s="3"/>
      <c r="D6131" s="3"/>
      <c r="F6131" s="5">
        <f>_xlfn.XLOOKUP(A6131,[3]!Table13456[No заказа],[3]!Table13456[Количество],"",0,1)</f>
        <v>1</v>
      </c>
      <c r="G6131" s="5">
        <f>_xlfn.XLOOKUP(A6131,[3]!Table13456[No заказа],[3]!Table13456[Цена],"",0,1)</f>
        <v>8635</v>
      </c>
      <c r="H6131" s="2" t="str">
        <f>M01_SETTINGS!$F$2</f>
        <v>KASPI</v>
      </c>
    </row>
    <row r="6132" spans="1:8" x14ac:dyDescent="0.35">
      <c r="A6132" s="2">
        <v>452262805</v>
      </c>
      <c r="B6132" s="3">
        <f>_xlfn.XLOOKUP(A6132,[3]!Table13456[No заказа],[3]!Table13456[Дата
отправки],"",0,1)</f>
        <v>45625</v>
      </c>
      <c r="C6132" s="3"/>
      <c r="D6132" s="3"/>
      <c r="F6132" s="5">
        <f>_xlfn.XLOOKUP(A6132,[3]!Table13456[No заказа],[3]!Table13456[Количество],"",0,1)</f>
        <v>1</v>
      </c>
      <c r="G6132" s="5">
        <f>_xlfn.XLOOKUP(A6132,[3]!Table13456[No заказа],[3]!Table13456[Цена],"",0,1)</f>
        <v>8910</v>
      </c>
      <c r="H6132" s="2" t="str">
        <f>M01_SETTINGS!$F$2</f>
        <v>KASPI</v>
      </c>
    </row>
    <row r="6133" spans="1:8" x14ac:dyDescent="0.35">
      <c r="A6133" s="2">
        <v>452262805</v>
      </c>
      <c r="B6133" s="3">
        <f>_xlfn.XLOOKUP(A6133,[3]!Table13456[No заказа],[3]!Table13456[Дата
отправки],"",0,1)</f>
        <v>45625</v>
      </c>
      <c r="C6133" s="3"/>
      <c r="D6133" s="3"/>
      <c r="F6133" s="5">
        <f>_xlfn.XLOOKUP(A6133,[3]!Table13456[No заказа],[3]!Table13456[Количество],"",0,1)</f>
        <v>1</v>
      </c>
      <c r="G6133" s="5">
        <f>_xlfn.XLOOKUP(A6133,[3]!Table13456[No заказа],[3]!Table13456[Цена],"",0,1)</f>
        <v>8910</v>
      </c>
      <c r="H6133" s="2" t="str">
        <f>M01_SETTINGS!$F$2</f>
        <v>KASPI</v>
      </c>
    </row>
    <row r="6134" spans="1:8" x14ac:dyDescent="0.35">
      <c r="A6134" s="2">
        <v>452024119</v>
      </c>
      <c r="B6134" s="3">
        <f>_xlfn.XLOOKUP(A6134,[3]!Table13456[No заказа],[3]!Table13456[Дата
отправки],"",0,1)</f>
        <v>45625</v>
      </c>
      <c r="C6134" s="3"/>
      <c r="D6134" s="3"/>
      <c r="F6134" s="5">
        <f>_xlfn.XLOOKUP(A6134,[3]!Table13456[No заказа],[3]!Table13456[Количество],"",0,1)</f>
        <v>1</v>
      </c>
      <c r="G6134" s="5">
        <f>_xlfn.XLOOKUP(A6134,[3]!Table13456[No заказа],[3]!Table13456[Цена],"",0,1)</f>
        <v>8989</v>
      </c>
      <c r="H6134" s="2" t="str">
        <f>M01_SETTINGS!$F$2</f>
        <v>KASPI</v>
      </c>
    </row>
    <row r="6135" spans="1:8" x14ac:dyDescent="0.35">
      <c r="A6135" s="2">
        <v>452024119</v>
      </c>
      <c r="B6135" s="3">
        <f>_xlfn.XLOOKUP(A6135,[3]!Table13456[No заказа],[3]!Table13456[Дата
отправки],"",0,1)</f>
        <v>45625</v>
      </c>
      <c r="C6135" s="3"/>
      <c r="D6135" s="3"/>
      <c r="F6135" s="5">
        <f>_xlfn.XLOOKUP(A6135,[3]!Table13456[No заказа],[3]!Table13456[Количество],"",0,1)</f>
        <v>1</v>
      </c>
      <c r="G6135" s="5">
        <f>_xlfn.XLOOKUP(A6135,[3]!Table13456[No заказа],[3]!Table13456[Цена],"",0,1)</f>
        <v>8989</v>
      </c>
      <c r="H6135" s="2" t="str">
        <f>M01_SETTINGS!$F$2</f>
        <v>KASPI</v>
      </c>
    </row>
    <row r="6136" spans="1:8" x14ac:dyDescent="0.35">
      <c r="A6136" s="2">
        <v>452043925</v>
      </c>
      <c r="B6136" s="3">
        <f>_xlfn.XLOOKUP(A6136,[3]!Table13456[No заказа],[3]!Table13456[Дата
отправки],"",0,1)</f>
        <v>45625</v>
      </c>
      <c r="C6136" s="3"/>
      <c r="D6136" s="3"/>
      <c r="F6136" s="5">
        <f>_xlfn.XLOOKUP(A6136,[3]!Table13456[No заказа],[3]!Table13456[Количество],"",0,1)</f>
        <v>1</v>
      </c>
      <c r="G6136" s="5">
        <f>_xlfn.XLOOKUP(A6136,[3]!Table13456[No заказа],[3]!Table13456[Цена],"",0,1)</f>
        <v>8100</v>
      </c>
      <c r="H6136" s="2" t="str">
        <f>M01_SETTINGS!$F$2</f>
        <v>KASPI</v>
      </c>
    </row>
    <row r="6137" spans="1:8" x14ac:dyDescent="0.35">
      <c r="A6137" s="2">
        <v>452220695</v>
      </c>
      <c r="B6137" s="3">
        <f>_xlfn.XLOOKUP(A6137,[3]!Table13456[No заказа],[3]!Table13456[Дата
отправки],"",0,1)</f>
        <v>45625</v>
      </c>
      <c r="C6137" s="3"/>
      <c r="D6137" s="3"/>
      <c r="F6137" s="5">
        <f>_xlfn.XLOOKUP(A6137,[3]!Table13456[No заказа],[3]!Table13456[Количество],"",0,1)</f>
        <v>1</v>
      </c>
      <c r="G6137" s="5">
        <f>_xlfn.XLOOKUP(A6137,[3]!Table13456[No заказа],[3]!Table13456[Цена],"",0,1)</f>
        <v>8100</v>
      </c>
      <c r="H6137" s="2" t="str">
        <f>M01_SETTINGS!$F$2</f>
        <v>KASPI</v>
      </c>
    </row>
    <row r="6138" spans="1:8" x14ac:dyDescent="0.35">
      <c r="A6138" s="2">
        <v>452043925</v>
      </c>
      <c r="B6138" s="3">
        <f>_xlfn.XLOOKUP(A6138,[3]!Table13456[No заказа],[3]!Table13456[Дата
отправки],"",0,1)</f>
        <v>45625</v>
      </c>
      <c r="C6138" s="3"/>
      <c r="D6138" s="3"/>
      <c r="F6138" s="5">
        <f>_xlfn.XLOOKUP(A6138,[3]!Table13456[No заказа],[3]!Table13456[Количество],"",0,1)</f>
        <v>1</v>
      </c>
      <c r="G6138" s="5">
        <f>_xlfn.XLOOKUP(A6138,[3]!Table13456[No заказа],[3]!Table13456[Цена],"",0,1)</f>
        <v>8100</v>
      </c>
      <c r="H6138" s="2" t="str">
        <f>M01_SETTINGS!$F$2</f>
        <v>KASPI</v>
      </c>
    </row>
    <row r="6139" spans="1:8" x14ac:dyDescent="0.35">
      <c r="A6139" s="2">
        <v>452220695</v>
      </c>
      <c r="B6139" s="3">
        <f>_xlfn.XLOOKUP(A6139,[3]!Table13456[No заказа],[3]!Table13456[Дата
отправки],"",0,1)</f>
        <v>45625</v>
      </c>
      <c r="C6139" s="3"/>
      <c r="D6139" s="3"/>
      <c r="F6139" s="5">
        <f>_xlfn.XLOOKUP(A6139,[3]!Table13456[No заказа],[3]!Table13456[Количество],"",0,1)</f>
        <v>1</v>
      </c>
      <c r="G6139" s="5">
        <f>_xlfn.XLOOKUP(A6139,[3]!Table13456[No заказа],[3]!Table13456[Цена],"",0,1)</f>
        <v>8100</v>
      </c>
      <c r="H6139" s="2" t="str">
        <f>M01_SETTINGS!$F$2</f>
        <v>KASPI</v>
      </c>
    </row>
    <row r="6140" spans="1:8" x14ac:dyDescent="0.35">
      <c r="A6140" s="2">
        <v>452135423</v>
      </c>
      <c r="B6140" s="3">
        <f>_xlfn.XLOOKUP(A6140,[3]!Table13456[No заказа],[3]!Table13456[Дата
отправки],"",0,1)</f>
        <v>45625</v>
      </c>
      <c r="C6140" s="3"/>
      <c r="D6140" s="3"/>
      <c r="F6140" s="5">
        <f>_xlfn.XLOOKUP(A6140,[3]!Table13456[No заказа],[3]!Table13456[Количество],"",0,1)</f>
        <v>1</v>
      </c>
      <c r="G6140" s="5">
        <f>_xlfn.XLOOKUP(A6140,[3]!Table13456[No заказа],[3]!Table13456[Цена],"",0,1)</f>
        <v>8854</v>
      </c>
      <c r="H6140" s="2" t="str">
        <f>M01_SETTINGS!$F$2</f>
        <v>KASPI</v>
      </c>
    </row>
    <row r="6141" spans="1:8" x14ac:dyDescent="0.35">
      <c r="A6141" s="2">
        <v>452135423</v>
      </c>
      <c r="B6141" s="3">
        <f>_xlfn.XLOOKUP(A6141,[3]!Table13456[No заказа],[3]!Table13456[Дата
отправки],"",0,1)</f>
        <v>45625</v>
      </c>
      <c r="C6141" s="3"/>
      <c r="D6141" s="3"/>
      <c r="F6141" s="5">
        <f>_xlfn.XLOOKUP(A6141,[3]!Table13456[No заказа],[3]!Table13456[Количество],"",0,1)</f>
        <v>1</v>
      </c>
      <c r="G6141" s="5">
        <f>_xlfn.XLOOKUP(A6141,[3]!Table13456[No заказа],[3]!Table13456[Цена],"",0,1)</f>
        <v>8854</v>
      </c>
      <c r="H6141" s="2" t="str">
        <f>M01_SETTINGS!$F$2</f>
        <v>KASPI</v>
      </c>
    </row>
    <row r="6142" spans="1:8" x14ac:dyDescent="0.35">
      <c r="A6142" s="2">
        <v>452069367</v>
      </c>
      <c r="B6142" s="3">
        <f>_xlfn.XLOOKUP(A6142,[3]!Table13456[No заказа],[3]!Table13456[Дата
отправки],"",0,1)</f>
        <v>45625</v>
      </c>
      <c r="C6142" s="3"/>
      <c r="D6142" s="3"/>
      <c r="F6142" s="5">
        <f>_xlfn.XLOOKUP(A6142,[3]!Table13456[No заказа],[3]!Table13456[Количество],"",0,1)</f>
        <v>1</v>
      </c>
      <c r="G6142" s="5">
        <f>_xlfn.XLOOKUP(A6142,[3]!Table13456[No заказа],[3]!Table13456[Цена],"",0,1)</f>
        <v>8989</v>
      </c>
      <c r="H6142" s="2" t="str">
        <f>M01_SETTINGS!$F$2</f>
        <v>KASPI</v>
      </c>
    </row>
    <row r="6143" spans="1:8" x14ac:dyDescent="0.35">
      <c r="A6143" s="2">
        <v>452069367</v>
      </c>
      <c r="B6143" s="3">
        <f>_xlfn.XLOOKUP(A6143,[3]!Table13456[No заказа],[3]!Table13456[Дата
отправки],"",0,1)</f>
        <v>45625</v>
      </c>
      <c r="C6143" s="3"/>
      <c r="D6143" s="3"/>
      <c r="F6143" s="5">
        <f>_xlfn.XLOOKUP(A6143,[3]!Table13456[No заказа],[3]!Table13456[Количество],"",0,1)</f>
        <v>1</v>
      </c>
      <c r="G6143" s="5">
        <f>_xlfn.XLOOKUP(A6143,[3]!Table13456[No заказа],[3]!Table13456[Цена],"",0,1)</f>
        <v>8989</v>
      </c>
      <c r="H6143" s="2" t="str">
        <f>M01_SETTINGS!$F$2</f>
        <v>KASPI</v>
      </c>
    </row>
    <row r="6144" spans="1:8" x14ac:dyDescent="0.35">
      <c r="A6144" s="2">
        <v>452363040</v>
      </c>
      <c r="B6144" s="3">
        <f>_xlfn.XLOOKUP(A6144,[3]!Table13456[No заказа],[3]!Table13456[Дата
отправки],"",0,1)</f>
        <v>45625</v>
      </c>
      <c r="C6144" s="3"/>
      <c r="D6144" s="3"/>
      <c r="F6144" s="5">
        <f>_xlfn.XLOOKUP(A6144,[3]!Table13456[No заказа],[3]!Table13456[Количество],"",0,1)</f>
        <v>1</v>
      </c>
      <c r="G6144" s="5">
        <f>_xlfn.XLOOKUP(A6144,[3]!Table13456[No заказа],[3]!Table13456[Цена],"",0,1)</f>
        <v>9286</v>
      </c>
      <c r="H6144" s="2" t="str">
        <f>M01_SETTINGS!$F$2</f>
        <v>KASPI</v>
      </c>
    </row>
    <row r="6145" spans="1:8" x14ac:dyDescent="0.35">
      <c r="A6145" s="2">
        <v>452363040</v>
      </c>
      <c r="B6145" s="3">
        <f>_xlfn.XLOOKUP(A6145,[3]!Table13456[No заказа],[3]!Table13456[Дата
отправки],"",0,1)</f>
        <v>45625</v>
      </c>
      <c r="C6145" s="3"/>
      <c r="D6145" s="3"/>
      <c r="F6145" s="5">
        <f>_xlfn.XLOOKUP(A6145,[3]!Table13456[No заказа],[3]!Table13456[Количество],"",0,1)</f>
        <v>1</v>
      </c>
      <c r="G6145" s="5">
        <f>_xlfn.XLOOKUP(A6145,[3]!Table13456[No заказа],[3]!Table13456[Цена],"",0,1)</f>
        <v>9286</v>
      </c>
      <c r="H6145" s="2" t="str">
        <f>M01_SETTINGS!$F$2</f>
        <v>KASPI</v>
      </c>
    </row>
    <row r="6146" spans="1:8" x14ac:dyDescent="0.35">
      <c r="A6146" s="2">
        <v>452077380</v>
      </c>
      <c r="B6146" s="3">
        <f>_xlfn.XLOOKUP(A6146,[3]!Table13456[No заказа],[3]!Table13456[Дата
отправки],"",0,1)</f>
        <v>45625</v>
      </c>
      <c r="C6146" s="3"/>
      <c r="D6146" s="3"/>
      <c r="F6146" s="5">
        <f>_xlfn.XLOOKUP(A6146,[3]!Table13456[No заказа],[3]!Table13456[Количество],"",0,1)</f>
        <v>1</v>
      </c>
      <c r="G6146" s="5">
        <f>_xlfn.XLOOKUP(A6146,[3]!Table13456[No заказа],[3]!Table13456[Цена],"",0,1)</f>
        <v>8989</v>
      </c>
      <c r="H6146" s="2" t="str">
        <f>M01_SETTINGS!$F$2</f>
        <v>KASPI</v>
      </c>
    </row>
    <row r="6147" spans="1:8" x14ac:dyDescent="0.35">
      <c r="A6147" s="2">
        <v>452077380</v>
      </c>
      <c r="B6147" s="3">
        <f>_xlfn.XLOOKUP(A6147,[3]!Table13456[No заказа],[3]!Table13456[Дата
отправки],"",0,1)</f>
        <v>45625</v>
      </c>
      <c r="C6147" s="3"/>
      <c r="D6147" s="3"/>
      <c r="F6147" s="5">
        <f>_xlfn.XLOOKUP(A6147,[3]!Table13456[No заказа],[3]!Table13456[Количество],"",0,1)</f>
        <v>1</v>
      </c>
      <c r="G6147" s="5">
        <f>_xlfn.XLOOKUP(A6147,[3]!Table13456[No заказа],[3]!Table13456[Цена],"",0,1)</f>
        <v>8989</v>
      </c>
      <c r="H6147" s="2" t="str">
        <f>M01_SETTINGS!$F$2</f>
        <v>KASPI</v>
      </c>
    </row>
    <row r="6148" spans="1:8" x14ac:dyDescent="0.35">
      <c r="A6148" s="2">
        <v>452589142</v>
      </c>
      <c r="B6148" s="3">
        <f>_xlfn.XLOOKUP(A6148,[3]!Table13456[No заказа],[3]!Table13456[Дата
отправки],"",0,1)</f>
        <v>45625</v>
      </c>
      <c r="C6148" s="3"/>
      <c r="D6148" s="3"/>
      <c r="F6148" s="5">
        <f>_xlfn.XLOOKUP(A6148,[3]!Table13456[No заказа],[3]!Table13456[Количество],"",0,1)</f>
        <v>1</v>
      </c>
      <c r="G6148" s="5">
        <f>_xlfn.XLOOKUP(A6148,[3]!Table13456[No заказа],[3]!Table13456[Цена],"",0,1)</f>
        <v>28250</v>
      </c>
      <c r="H6148" s="2" t="str">
        <f>M01_SETTINGS!$F$2</f>
        <v>KASPI</v>
      </c>
    </row>
    <row r="6149" spans="1:8" x14ac:dyDescent="0.35">
      <c r="A6149" s="2">
        <v>452666770</v>
      </c>
      <c r="B6149" s="3">
        <f>_xlfn.XLOOKUP(A6149,[3]!Table13456[No заказа],[3]!Table13456[Дата
отправки],"",0,1)</f>
        <v>45625</v>
      </c>
      <c r="C6149" s="3"/>
      <c r="D6149" s="3"/>
      <c r="F6149" s="5">
        <f>_xlfn.XLOOKUP(A6149,[3]!Table13456[No заказа],[3]!Table13456[Количество],"",0,1)</f>
        <v>1</v>
      </c>
      <c r="G6149" s="5">
        <f>_xlfn.XLOOKUP(A6149,[3]!Table13456[No заказа],[3]!Table13456[Цена],"",0,1)</f>
        <v>28250</v>
      </c>
      <c r="H6149" s="2" t="str">
        <f>M01_SETTINGS!$F$2</f>
        <v>KASPI</v>
      </c>
    </row>
    <row r="6150" spans="1:8" x14ac:dyDescent="0.35">
      <c r="A6150" s="2">
        <v>452589142</v>
      </c>
      <c r="B6150" s="3">
        <f>_xlfn.XLOOKUP(A6150,[3]!Table13456[No заказа],[3]!Table13456[Дата
отправки],"",0,1)</f>
        <v>45625</v>
      </c>
      <c r="C6150" s="3"/>
      <c r="D6150" s="3"/>
      <c r="F6150" s="5">
        <f>_xlfn.XLOOKUP(A6150,[3]!Table13456[No заказа],[3]!Table13456[Количество],"",0,1)</f>
        <v>1</v>
      </c>
      <c r="G6150" s="5">
        <f>_xlfn.XLOOKUP(A6150,[3]!Table13456[No заказа],[3]!Table13456[Цена],"",0,1)</f>
        <v>28250</v>
      </c>
      <c r="H6150" s="2" t="str">
        <f>M01_SETTINGS!$F$2</f>
        <v>KASPI</v>
      </c>
    </row>
    <row r="6151" spans="1:8" x14ac:dyDescent="0.35">
      <c r="A6151" s="2">
        <v>452666770</v>
      </c>
      <c r="B6151" s="3">
        <f>_xlfn.XLOOKUP(A6151,[3]!Table13456[No заказа],[3]!Table13456[Дата
отправки],"",0,1)</f>
        <v>45625</v>
      </c>
      <c r="C6151" s="3"/>
      <c r="D6151" s="3"/>
      <c r="F6151" s="5">
        <f>_xlfn.XLOOKUP(A6151,[3]!Table13456[No заказа],[3]!Table13456[Количество],"",0,1)</f>
        <v>1</v>
      </c>
      <c r="G6151" s="5">
        <f>_xlfn.XLOOKUP(A6151,[3]!Table13456[No заказа],[3]!Table13456[Цена],"",0,1)</f>
        <v>28250</v>
      </c>
      <c r="H6151" s="2" t="str">
        <f>M01_SETTINGS!$F$2</f>
        <v>KASPI</v>
      </c>
    </row>
    <row r="6152" spans="1:8" x14ac:dyDescent="0.35">
      <c r="A6152" s="2">
        <v>451480236</v>
      </c>
      <c r="B6152" s="3">
        <f>_xlfn.XLOOKUP(A6152,[3]!Table13456[No заказа],[3]!Table13456[Дата
отправки],"",0,1)</f>
        <v>45624</v>
      </c>
      <c r="C6152" s="3"/>
      <c r="D6152" s="3"/>
      <c r="F6152" s="5">
        <f>_xlfn.XLOOKUP(A6152,[3]!Table13456[No заказа],[3]!Table13456[Количество],"",0,1)</f>
        <v>1</v>
      </c>
      <c r="G6152" s="5">
        <f>_xlfn.XLOOKUP(A6152,[3]!Table13456[No заказа],[3]!Table13456[Цена],"",0,1)</f>
        <v>8149</v>
      </c>
      <c r="H6152" s="2" t="str">
        <f>M01_SETTINGS!$F$2</f>
        <v>KASPI</v>
      </c>
    </row>
    <row r="6153" spans="1:8" x14ac:dyDescent="0.35">
      <c r="A6153" s="2">
        <v>451724612</v>
      </c>
      <c r="B6153" s="3">
        <f>_xlfn.XLOOKUP(A6153,[3]!Table13456[No заказа],[3]!Table13456[Дата
отправки],"",0,1)</f>
        <v>45624</v>
      </c>
      <c r="C6153" s="3"/>
      <c r="D6153" s="3"/>
      <c r="F6153" s="5">
        <f>_xlfn.XLOOKUP(A6153,[3]!Table13456[No заказа],[3]!Table13456[Количество],"",0,1)</f>
        <v>1</v>
      </c>
      <c r="G6153" s="5">
        <f>_xlfn.XLOOKUP(A6153,[3]!Table13456[No заказа],[3]!Table13456[Цена],"",0,1)</f>
        <v>9512</v>
      </c>
      <c r="H6153" s="2" t="str">
        <f>M01_SETTINGS!$F$2</f>
        <v>KASPI</v>
      </c>
    </row>
    <row r="6154" spans="1:8" x14ac:dyDescent="0.35">
      <c r="A6154" s="2">
        <v>449256584</v>
      </c>
      <c r="B6154" s="3">
        <f>_xlfn.XLOOKUP(A6154,[3]!Table13456[No заказа],[3]!Table13456[Дата
отправки],"",0,1)</f>
        <v>45624</v>
      </c>
      <c r="C6154" s="3"/>
      <c r="D6154" s="3"/>
      <c r="F6154" s="5">
        <f>_xlfn.XLOOKUP(A6154,[3]!Table13456[No заказа],[3]!Table13456[Количество],"",0,1)</f>
        <v>1</v>
      </c>
      <c r="G6154" s="5">
        <f>_xlfn.XLOOKUP(A6154,[3]!Table13456[No заказа],[3]!Table13456[Цена],"",0,1)</f>
        <v>7941</v>
      </c>
      <c r="H6154" s="2" t="str">
        <f>M01_SETTINGS!$F$2</f>
        <v>KASPI</v>
      </c>
    </row>
    <row r="6155" spans="1:8" x14ac:dyDescent="0.35">
      <c r="A6155" s="2">
        <v>451812304</v>
      </c>
      <c r="B6155" s="3">
        <f>_xlfn.XLOOKUP(A6155,[3]!Table13456[No заказа],[3]!Table13456[Дата
отправки],"",0,1)</f>
        <v>45624</v>
      </c>
      <c r="C6155" s="3"/>
      <c r="D6155" s="3"/>
      <c r="F6155" s="5">
        <f>_xlfn.XLOOKUP(A6155,[3]!Table13456[No заказа],[3]!Table13456[Количество],"",0,1)</f>
        <v>1</v>
      </c>
      <c r="G6155" s="5">
        <f>_xlfn.XLOOKUP(A6155,[3]!Table13456[No заказа],[3]!Table13456[Цена],"",0,1)</f>
        <v>8377</v>
      </c>
      <c r="H6155" s="2" t="str">
        <f>M01_SETTINGS!$F$2</f>
        <v>KASPI</v>
      </c>
    </row>
    <row r="6156" spans="1:8" x14ac:dyDescent="0.35">
      <c r="A6156" s="2">
        <v>451772443</v>
      </c>
      <c r="B6156" s="3">
        <f>_xlfn.XLOOKUP(A6156,[3]!Table13456[No заказа],[3]!Table13456[Дата
отправки],"",0,1)</f>
        <v>45624</v>
      </c>
      <c r="C6156" s="3"/>
      <c r="D6156" s="3"/>
      <c r="F6156" s="5">
        <f>_xlfn.XLOOKUP(A6156,[3]!Table13456[No заказа],[3]!Table13456[Количество],"",0,1)</f>
        <v>1</v>
      </c>
      <c r="G6156" s="5">
        <f>_xlfn.XLOOKUP(A6156,[3]!Table13456[No заказа],[3]!Table13456[Цена],"",0,1)</f>
        <v>8855</v>
      </c>
      <c r="H6156" s="2" t="str">
        <f>M01_SETTINGS!$F$2</f>
        <v>KASPI</v>
      </c>
    </row>
    <row r="6157" spans="1:8" x14ac:dyDescent="0.35">
      <c r="A6157" s="2">
        <v>451735813</v>
      </c>
      <c r="B6157" s="3">
        <f>_xlfn.XLOOKUP(A6157,[3]!Table13456[No заказа],[3]!Table13456[Дата
отправки],"",0,1)</f>
        <v>45624</v>
      </c>
      <c r="C6157" s="3"/>
      <c r="D6157" s="3"/>
      <c r="F6157" s="5">
        <f>_xlfn.XLOOKUP(A6157,[3]!Table13456[No заказа],[3]!Table13456[Количество],"",0,1)</f>
        <v>1</v>
      </c>
      <c r="G6157" s="5">
        <f>_xlfn.XLOOKUP(A6157,[3]!Table13456[No заказа],[3]!Table13456[Цена],"",0,1)</f>
        <v>8141</v>
      </c>
      <c r="H6157" s="2" t="str">
        <f>M01_SETTINGS!$F$2</f>
        <v>KASPI</v>
      </c>
    </row>
    <row r="6158" spans="1:8" x14ac:dyDescent="0.35">
      <c r="A6158" s="2">
        <v>451673589</v>
      </c>
      <c r="B6158" s="3">
        <f>_xlfn.XLOOKUP(A6158,[3]!Table13456[No заказа],[3]!Table13456[Дата
отправки],"",0,1)</f>
        <v>45624</v>
      </c>
      <c r="C6158" s="3"/>
      <c r="D6158" s="3"/>
      <c r="F6158" s="5">
        <f>_xlfn.XLOOKUP(A6158,[3]!Table13456[No заказа],[3]!Table13456[Количество],"",0,1)</f>
        <v>1</v>
      </c>
      <c r="G6158" s="5">
        <f>_xlfn.XLOOKUP(A6158,[3]!Table13456[No заказа],[3]!Table13456[Цена],"",0,1)</f>
        <v>8406</v>
      </c>
      <c r="H6158" s="2" t="str">
        <f>M01_SETTINGS!$F$2</f>
        <v>KASPI</v>
      </c>
    </row>
    <row r="6159" spans="1:8" x14ac:dyDescent="0.35">
      <c r="A6159" s="2">
        <v>451644715</v>
      </c>
      <c r="B6159" s="3">
        <f>_xlfn.XLOOKUP(A6159,[3]!Table13456[No заказа],[3]!Table13456[Дата
отправки],"",0,1)</f>
        <v>45624</v>
      </c>
      <c r="C6159" s="3"/>
      <c r="D6159" s="3"/>
      <c r="F6159" s="5">
        <f>_xlfn.XLOOKUP(A6159,[3]!Table13456[No заказа],[3]!Table13456[Количество],"",0,1)</f>
        <v>1</v>
      </c>
      <c r="G6159" s="5">
        <f>_xlfn.XLOOKUP(A6159,[3]!Table13456[No заказа],[3]!Table13456[Цена],"",0,1)</f>
        <v>8412</v>
      </c>
      <c r="H6159" s="2" t="str">
        <f>M01_SETTINGS!$F$2</f>
        <v>KASPI</v>
      </c>
    </row>
    <row r="6160" spans="1:8" x14ac:dyDescent="0.35">
      <c r="A6160" s="2">
        <v>451522512</v>
      </c>
      <c r="B6160" s="3">
        <f>_xlfn.XLOOKUP(A6160,[3]!Table13456[No заказа],[3]!Table13456[Дата
отправки],"",0,1)</f>
        <v>45624</v>
      </c>
      <c r="C6160" s="3"/>
      <c r="D6160" s="3"/>
      <c r="F6160" s="5">
        <f>_xlfn.XLOOKUP(A6160,[3]!Table13456[No заказа],[3]!Table13456[Количество],"",0,1)</f>
        <v>1</v>
      </c>
      <c r="G6160" s="5">
        <f>_xlfn.XLOOKUP(A6160,[3]!Table13456[No заказа],[3]!Table13456[Цена],"",0,1)</f>
        <v>8444</v>
      </c>
      <c r="H6160" s="2" t="str">
        <f>M01_SETTINGS!$F$2</f>
        <v>KASPI</v>
      </c>
    </row>
    <row r="6161" spans="1:8" x14ac:dyDescent="0.35">
      <c r="A6161" s="2">
        <v>451476217</v>
      </c>
      <c r="B6161" s="3">
        <f>_xlfn.XLOOKUP(A6161,[3]!Table13456[No заказа],[3]!Table13456[Дата
отправки],"",0,1)</f>
        <v>45624</v>
      </c>
      <c r="C6161" s="3"/>
      <c r="D6161" s="3"/>
      <c r="F6161" s="5">
        <f>_xlfn.XLOOKUP(A6161,[3]!Table13456[No заказа],[3]!Table13456[Количество],"",0,1)</f>
        <v>1</v>
      </c>
      <c r="G6161" s="5">
        <f>_xlfn.XLOOKUP(A6161,[3]!Table13456[No заказа],[3]!Table13456[Цена],"",0,1)</f>
        <v>8847</v>
      </c>
      <c r="H6161" s="2" t="str">
        <f>M01_SETTINGS!$F$2</f>
        <v>KASPI</v>
      </c>
    </row>
    <row r="6162" spans="1:8" x14ac:dyDescent="0.35">
      <c r="A6162" s="2">
        <v>451564222</v>
      </c>
      <c r="B6162" s="3">
        <f>_xlfn.XLOOKUP(A6162,[3]!Table13456[No заказа],[3]!Table13456[Дата
отправки],"",0,1)</f>
        <v>45624</v>
      </c>
      <c r="C6162" s="3"/>
      <c r="D6162" s="3"/>
      <c r="F6162" s="5">
        <f>_xlfn.XLOOKUP(A6162,[3]!Table13456[No заказа],[3]!Table13456[Количество],"",0,1)</f>
        <v>1</v>
      </c>
      <c r="G6162" s="5">
        <f>_xlfn.XLOOKUP(A6162,[3]!Table13456[No заказа],[3]!Table13456[Цена],"",0,1)</f>
        <v>9024</v>
      </c>
      <c r="H6162" s="2" t="str">
        <f>M01_SETTINGS!$F$2</f>
        <v>KASPI</v>
      </c>
    </row>
    <row r="6163" spans="1:8" x14ac:dyDescent="0.35">
      <c r="A6163" s="2">
        <v>451799985</v>
      </c>
      <c r="B6163" s="3">
        <f>_xlfn.XLOOKUP(A6163,[3]!Table13456[No заказа],[3]!Table13456[Дата
отправки],"",0,1)</f>
        <v>45624</v>
      </c>
      <c r="C6163" s="3"/>
      <c r="D6163" s="3"/>
      <c r="F6163" s="5">
        <f>_xlfn.XLOOKUP(A6163,[3]!Table13456[No заказа],[3]!Table13456[Количество],"",0,1)</f>
        <v>1</v>
      </c>
      <c r="G6163" s="5">
        <f>_xlfn.XLOOKUP(A6163,[3]!Table13456[No заказа],[3]!Table13456[Цена],"",0,1)</f>
        <v>8475</v>
      </c>
      <c r="H6163" s="2" t="str">
        <f>M01_SETTINGS!$F$2</f>
        <v>KASPI</v>
      </c>
    </row>
    <row r="6164" spans="1:8" x14ac:dyDescent="0.35">
      <c r="A6164" s="2">
        <v>451825368</v>
      </c>
      <c r="B6164" s="3">
        <f>_xlfn.XLOOKUP(A6164,[3]!Table13456[No заказа],[3]!Table13456[Дата
отправки],"",0,1)</f>
        <v>45624</v>
      </c>
      <c r="C6164" s="3"/>
      <c r="D6164" s="3"/>
      <c r="F6164" s="5">
        <f>_xlfn.XLOOKUP(A6164,[3]!Table13456[No заказа],[3]!Table13456[Количество],"",0,1)</f>
        <v>1</v>
      </c>
      <c r="G6164" s="5">
        <f>_xlfn.XLOOKUP(A6164,[3]!Table13456[No заказа],[3]!Table13456[Цена],"",0,1)</f>
        <v>8430</v>
      </c>
      <c r="H6164" s="2" t="str">
        <f>M01_SETTINGS!$F$2</f>
        <v>KASPI</v>
      </c>
    </row>
    <row r="6165" spans="1:8" x14ac:dyDescent="0.35">
      <c r="A6165" s="2">
        <v>451776385</v>
      </c>
      <c r="B6165" s="3">
        <f>_xlfn.XLOOKUP(A6165,[3]!Table13456[No заказа],[3]!Table13456[Дата
отправки],"",0,1)</f>
        <v>45624</v>
      </c>
      <c r="C6165" s="3"/>
      <c r="D6165" s="3"/>
      <c r="F6165" s="5">
        <f>_xlfn.XLOOKUP(A6165,[3]!Table13456[No заказа],[3]!Table13456[Количество],"",0,1)</f>
        <v>1</v>
      </c>
      <c r="G6165" s="5">
        <f>_xlfn.XLOOKUP(A6165,[3]!Table13456[No заказа],[3]!Table13456[Цена],"",0,1)</f>
        <v>8989</v>
      </c>
      <c r="H6165" s="2" t="str">
        <f>M01_SETTINGS!$F$2</f>
        <v>KASPI</v>
      </c>
    </row>
    <row r="6166" spans="1:8" x14ac:dyDescent="0.35">
      <c r="A6166" s="2">
        <v>451734050</v>
      </c>
      <c r="B6166" s="3">
        <f>_xlfn.XLOOKUP(A6166,[3]!Table13456[No заказа],[3]!Table13456[Дата
отправки],"",0,1)</f>
        <v>45624</v>
      </c>
      <c r="C6166" s="3"/>
      <c r="D6166" s="3"/>
      <c r="F6166" s="5">
        <f>_xlfn.XLOOKUP(A6166,[3]!Table13456[No заказа],[3]!Table13456[Количество],"",0,1)</f>
        <v>1</v>
      </c>
      <c r="G6166" s="5">
        <f>_xlfn.XLOOKUP(A6166,[3]!Table13456[No заказа],[3]!Table13456[Цена],"",0,1)</f>
        <v>8989</v>
      </c>
      <c r="H6166" s="2" t="str">
        <f>M01_SETTINGS!$F$2</f>
        <v>KASPI</v>
      </c>
    </row>
    <row r="6167" spans="1:8" x14ac:dyDescent="0.35">
      <c r="A6167" s="2">
        <v>451954510</v>
      </c>
      <c r="B6167" s="3">
        <f>_xlfn.XLOOKUP(A6167,[3]!Table13456[No заказа],[3]!Table13456[Дата
отправки],"",0,1)</f>
        <v>45624</v>
      </c>
      <c r="C6167" s="3"/>
      <c r="D6167" s="3"/>
      <c r="F6167" s="5">
        <f>_xlfn.XLOOKUP(A6167,[3]!Table13456[No заказа],[3]!Table13456[Количество],"",0,1)</f>
        <v>1</v>
      </c>
      <c r="G6167" s="5">
        <f>_xlfn.XLOOKUP(A6167,[3]!Table13456[No заказа],[3]!Table13456[Цена],"",0,1)</f>
        <v>8989</v>
      </c>
      <c r="H6167" s="2" t="str">
        <f>M01_SETTINGS!$F$2</f>
        <v>KASPI</v>
      </c>
    </row>
    <row r="6168" spans="1:8" x14ac:dyDescent="0.35">
      <c r="A6168" s="2">
        <v>451839566</v>
      </c>
      <c r="B6168" s="3">
        <f>_xlfn.XLOOKUP(A6168,[3]!Table13456[No заказа],[3]!Table13456[Дата
отправки],"",0,1)</f>
        <v>45624</v>
      </c>
      <c r="C6168" s="3"/>
      <c r="D6168" s="3"/>
      <c r="F6168" s="5">
        <f>_xlfn.XLOOKUP(A6168,[3]!Table13456[No заказа],[3]!Table13456[Количество],"",0,1)</f>
        <v>1</v>
      </c>
      <c r="G6168" s="5">
        <f>_xlfn.XLOOKUP(A6168,[3]!Table13456[No заказа],[3]!Table13456[Цена],"",0,1)</f>
        <v>8250</v>
      </c>
      <c r="H6168" s="2" t="str">
        <f>M01_SETTINGS!$F$2</f>
        <v>KASPI</v>
      </c>
    </row>
    <row r="6169" spans="1:8" x14ac:dyDescent="0.35">
      <c r="A6169" s="2">
        <v>451545716</v>
      </c>
      <c r="B6169" s="3">
        <f>_xlfn.XLOOKUP(A6169,[3]!Table13456[No заказа],[3]!Table13456[Дата
отправки],"",0,1)</f>
        <v>45624</v>
      </c>
      <c r="C6169" s="3"/>
      <c r="D6169" s="3"/>
      <c r="F6169" s="5">
        <f>_xlfn.XLOOKUP(A6169,[3]!Table13456[No заказа],[3]!Table13456[Количество],"",0,1)</f>
        <v>1</v>
      </c>
      <c r="G6169" s="5">
        <f>_xlfn.XLOOKUP(A6169,[3]!Table13456[No заказа],[3]!Table13456[Цена],"",0,1)</f>
        <v>8250</v>
      </c>
      <c r="H6169" s="2" t="str">
        <f>M01_SETTINGS!$F$2</f>
        <v>KASPI</v>
      </c>
    </row>
    <row r="6170" spans="1:8" x14ac:dyDescent="0.35">
      <c r="A6170" s="2">
        <v>451818363</v>
      </c>
      <c r="B6170" s="3">
        <f>_xlfn.XLOOKUP(A6170,[3]!Table13456[No заказа],[3]!Table13456[Дата
отправки],"",0,1)</f>
        <v>45624</v>
      </c>
      <c r="C6170" s="3"/>
      <c r="D6170" s="3"/>
      <c r="F6170" s="5">
        <f>_xlfn.XLOOKUP(A6170,[3]!Table13456[No заказа],[3]!Table13456[Количество],"",0,1)</f>
        <v>1</v>
      </c>
      <c r="G6170" s="5">
        <f>_xlfn.XLOOKUP(A6170,[3]!Table13456[No заказа],[3]!Table13456[Цена],"",0,1)</f>
        <v>8399</v>
      </c>
      <c r="H6170" s="2" t="str">
        <f>M01_SETTINGS!$F$2</f>
        <v>KASPI</v>
      </c>
    </row>
    <row r="6171" spans="1:8" x14ac:dyDescent="0.35">
      <c r="A6171" s="2">
        <v>451983316</v>
      </c>
      <c r="B6171" s="3">
        <f>_xlfn.XLOOKUP(A6171,[3]!Table13456[No заказа],[3]!Table13456[Дата
отправки],"",0,1)</f>
        <v>45624</v>
      </c>
      <c r="C6171" s="3"/>
      <c r="D6171" s="3"/>
      <c r="F6171" s="5">
        <f>_xlfn.XLOOKUP(A6171,[3]!Table13456[No заказа],[3]!Table13456[Количество],"",0,1)</f>
        <v>1</v>
      </c>
      <c r="G6171" s="5">
        <f>_xlfn.XLOOKUP(A6171,[3]!Table13456[No заказа],[3]!Table13456[Цена],"",0,1)</f>
        <v>8874</v>
      </c>
      <c r="H6171" s="2" t="str">
        <f>M01_SETTINGS!$F$2</f>
        <v>KASPI</v>
      </c>
    </row>
    <row r="6172" spans="1:8" x14ac:dyDescent="0.35">
      <c r="A6172" s="2">
        <v>451575322</v>
      </c>
      <c r="B6172" s="3">
        <f>_xlfn.XLOOKUP(A6172,[3]!Table13456[No заказа],[3]!Table13456[Дата
отправки],"",0,1)</f>
        <v>45624</v>
      </c>
      <c r="C6172" s="3"/>
      <c r="D6172" s="3"/>
      <c r="F6172" s="5">
        <f>_xlfn.XLOOKUP(A6172,[3]!Table13456[No заказа],[3]!Table13456[Количество],"",0,1)</f>
        <v>1</v>
      </c>
      <c r="G6172" s="5">
        <f>_xlfn.XLOOKUP(A6172,[3]!Table13456[No заказа],[3]!Table13456[Цена],"",0,1)</f>
        <v>9016</v>
      </c>
      <c r="H6172" s="2" t="str">
        <f>M01_SETTINGS!$F$2</f>
        <v>KASPI</v>
      </c>
    </row>
    <row r="6173" spans="1:8" x14ac:dyDescent="0.35">
      <c r="A6173" s="2">
        <v>451636489</v>
      </c>
      <c r="B6173" s="3">
        <f>_xlfn.XLOOKUP(A6173,[3]!Table13456[No заказа],[3]!Table13456[Дата
отправки],"",0,1)</f>
        <v>45624</v>
      </c>
      <c r="C6173" s="3"/>
      <c r="D6173" s="3"/>
      <c r="F6173" s="5">
        <f>_xlfn.XLOOKUP(A6173,[3]!Table13456[No заказа],[3]!Table13456[Количество],"",0,1)</f>
        <v>1</v>
      </c>
      <c r="G6173" s="5">
        <f>_xlfn.XLOOKUP(A6173,[3]!Table13456[No заказа],[3]!Table13456[Цена],"",0,1)</f>
        <v>8989</v>
      </c>
      <c r="H6173" s="2" t="str">
        <f>M01_SETTINGS!$F$2</f>
        <v>KASPI</v>
      </c>
    </row>
    <row r="6174" spans="1:8" x14ac:dyDescent="0.35">
      <c r="A6174" s="2">
        <v>451599106</v>
      </c>
      <c r="B6174" s="3">
        <f>_xlfn.XLOOKUP(A6174,[3]!Table13456[No заказа],[3]!Table13456[Дата
отправки],"",0,1)</f>
        <v>45624</v>
      </c>
      <c r="C6174" s="3"/>
      <c r="D6174" s="3"/>
      <c r="F6174" s="5">
        <f>_xlfn.XLOOKUP(A6174,[3]!Table13456[No заказа],[3]!Table13456[Количество],"",0,1)</f>
        <v>1</v>
      </c>
      <c r="G6174" s="5">
        <f>_xlfn.XLOOKUP(A6174,[3]!Table13456[No заказа],[3]!Table13456[Цена],"",0,1)</f>
        <v>8430</v>
      </c>
      <c r="H6174" s="2" t="str">
        <f>M01_SETTINGS!$F$2</f>
        <v>KASPI</v>
      </c>
    </row>
    <row r="6175" spans="1:8" x14ac:dyDescent="0.35">
      <c r="A6175" s="2">
        <v>451641065</v>
      </c>
      <c r="B6175" s="3">
        <f>_xlfn.XLOOKUP(A6175,[3]!Table13456[No заказа],[3]!Table13456[Дата
отправки],"",0,1)</f>
        <v>45624</v>
      </c>
      <c r="C6175" s="3"/>
      <c r="D6175" s="3"/>
      <c r="F6175" s="5">
        <f>_xlfn.XLOOKUP(A6175,[3]!Table13456[No заказа],[3]!Table13456[Количество],"",0,1)</f>
        <v>1</v>
      </c>
      <c r="G6175" s="5">
        <f>_xlfn.XLOOKUP(A6175,[3]!Table13456[No заказа],[3]!Table13456[Цена],"",0,1)</f>
        <v>8100</v>
      </c>
      <c r="H6175" s="2" t="str">
        <f>M01_SETTINGS!$F$2</f>
        <v>KASPI</v>
      </c>
    </row>
    <row r="6176" spans="1:8" x14ac:dyDescent="0.35">
      <c r="A6176" s="2">
        <v>451546242</v>
      </c>
      <c r="B6176" s="3">
        <f>_xlfn.XLOOKUP(A6176,[3]!Table13456[No заказа],[3]!Table13456[Дата
отправки],"",0,1)</f>
        <v>45624</v>
      </c>
      <c r="C6176" s="3"/>
      <c r="D6176" s="3"/>
      <c r="F6176" s="5">
        <f>_xlfn.XLOOKUP(A6176,[3]!Table13456[No заказа],[3]!Table13456[Количество],"",0,1)</f>
        <v>1</v>
      </c>
      <c r="G6176" s="5">
        <f>_xlfn.XLOOKUP(A6176,[3]!Table13456[No заказа],[3]!Table13456[Цена],"",0,1)</f>
        <v>8100</v>
      </c>
      <c r="H6176" s="2" t="str">
        <f>M01_SETTINGS!$F$2</f>
        <v>KASPI</v>
      </c>
    </row>
    <row r="6177" spans="1:8" x14ac:dyDescent="0.35">
      <c r="A6177" s="2">
        <v>451529447</v>
      </c>
      <c r="B6177" s="3">
        <f>_xlfn.XLOOKUP(A6177,[3]!Table13456[No заказа],[3]!Table13456[Дата
отправки],"",0,1)</f>
        <v>45624</v>
      </c>
      <c r="C6177" s="3"/>
      <c r="D6177" s="3"/>
      <c r="F6177" s="5">
        <f>_xlfn.XLOOKUP(A6177,[3]!Table13456[No заказа],[3]!Table13456[Количество],"",0,1)</f>
        <v>1</v>
      </c>
      <c r="G6177" s="5">
        <f>_xlfn.XLOOKUP(A6177,[3]!Table13456[No заказа],[3]!Table13456[Цена],"",0,1)</f>
        <v>8500</v>
      </c>
      <c r="H6177" s="2" t="str">
        <f>M01_SETTINGS!$F$2</f>
        <v>KASPI</v>
      </c>
    </row>
    <row r="6178" spans="1:8" x14ac:dyDescent="0.35">
      <c r="A6178" s="2">
        <v>451976299</v>
      </c>
      <c r="B6178" s="3">
        <f>_xlfn.XLOOKUP(A6178,[3]!Table13456[No заказа],[3]!Table13456[Дата
отправки],"",0,1)</f>
        <v>45624</v>
      </c>
      <c r="C6178" s="3"/>
      <c r="D6178" s="3"/>
      <c r="F6178" s="5">
        <f>_xlfn.XLOOKUP(A6178,[3]!Table13456[No заказа],[3]!Table13456[Количество],"",0,1)</f>
        <v>1</v>
      </c>
      <c r="G6178" s="5">
        <f>_xlfn.XLOOKUP(A6178,[3]!Table13456[No заказа],[3]!Table13456[Цена],"",0,1)</f>
        <v>8989</v>
      </c>
      <c r="H6178" s="2" t="str">
        <f>M01_SETTINGS!$F$2</f>
        <v>KASPI</v>
      </c>
    </row>
    <row r="6179" spans="1:8" x14ac:dyDescent="0.35">
      <c r="A6179" s="2">
        <v>451779320</v>
      </c>
      <c r="B6179" s="3">
        <f>_xlfn.XLOOKUP(A6179,[3]!Table13456[No заказа],[3]!Table13456[Дата
отправки],"",0,1)</f>
        <v>45624</v>
      </c>
      <c r="C6179" s="3"/>
      <c r="D6179" s="3"/>
      <c r="F6179" s="5">
        <f>_xlfn.XLOOKUP(A6179,[3]!Table13456[No заказа],[3]!Table13456[Количество],"",0,1)</f>
        <v>1</v>
      </c>
      <c r="G6179" s="5">
        <f>_xlfn.XLOOKUP(A6179,[3]!Table13456[No заказа],[3]!Table13456[Цена],"",0,1)</f>
        <v>8224</v>
      </c>
      <c r="H6179" s="2" t="str">
        <f>M01_SETTINGS!$F$2</f>
        <v>KASPI</v>
      </c>
    </row>
    <row r="6180" spans="1:8" x14ac:dyDescent="0.35">
      <c r="A6180" s="2">
        <v>451944539</v>
      </c>
      <c r="B6180" s="3">
        <f>_xlfn.XLOOKUP(A6180,[3]!Table13456[No заказа],[3]!Table13456[Дата
отправки],"",0,1)</f>
        <v>45624</v>
      </c>
      <c r="C6180" s="3"/>
      <c r="D6180" s="3"/>
      <c r="F6180" s="5">
        <f>_xlfn.XLOOKUP(A6180,[3]!Table13456[No заказа],[3]!Table13456[Количество],"",0,1)</f>
        <v>1</v>
      </c>
      <c r="G6180" s="5">
        <f>_xlfn.XLOOKUP(A6180,[3]!Table13456[No заказа],[3]!Table13456[Цена],"",0,1)</f>
        <v>8375</v>
      </c>
      <c r="H6180" s="2" t="str">
        <f>M01_SETTINGS!$F$2</f>
        <v>KASPI</v>
      </c>
    </row>
    <row r="6181" spans="1:8" x14ac:dyDescent="0.35">
      <c r="A6181" s="2">
        <v>451707295</v>
      </c>
      <c r="B6181" s="3">
        <f>_xlfn.XLOOKUP(A6181,[3]!Table13456[No заказа],[3]!Table13456[Дата
отправки],"",0,1)</f>
        <v>45624</v>
      </c>
      <c r="C6181" s="3"/>
      <c r="D6181" s="3"/>
      <c r="F6181" s="5">
        <f>_xlfn.XLOOKUP(A6181,[3]!Table13456[No заказа],[3]!Table13456[Количество],"",0,1)</f>
        <v>1</v>
      </c>
      <c r="G6181" s="5">
        <f>_xlfn.XLOOKUP(A6181,[3]!Table13456[No заказа],[3]!Table13456[Цена],"",0,1)</f>
        <v>8989</v>
      </c>
      <c r="H6181" s="2" t="str">
        <f>M01_SETTINGS!$F$2</f>
        <v>KASPI</v>
      </c>
    </row>
    <row r="6182" spans="1:8" x14ac:dyDescent="0.35">
      <c r="A6182" s="2">
        <v>451612326</v>
      </c>
      <c r="B6182" s="3">
        <f>_xlfn.XLOOKUP(A6182,[3]!Table13456[No заказа],[3]!Table13456[Дата
отправки],"",0,1)</f>
        <v>45624</v>
      </c>
      <c r="C6182" s="3"/>
      <c r="D6182" s="3"/>
      <c r="F6182" s="5">
        <f>_xlfn.XLOOKUP(A6182,[3]!Table13456[No заказа],[3]!Table13456[Количество],"",0,1)</f>
        <v>1</v>
      </c>
      <c r="G6182" s="5">
        <f>_xlfn.XLOOKUP(A6182,[3]!Table13456[No заказа],[3]!Table13456[Цена],"",0,1)</f>
        <v>8933</v>
      </c>
      <c r="H6182" s="2" t="str">
        <f>M01_SETTINGS!$F$2</f>
        <v>KASPI</v>
      </c>
    </row>
    <row r="6183" spans="1:8" x14ac:dyDescent="0.35">
      <c r="A6183" s="2">
        <v>451647303</v>
      </c>
      <c r="B6183" s="3">
        <f>_xlfn.XLOOKUP(A6183,[3]!Table13456[No заказа],[3]!Table13456[Дата
отправки],"",0,1)</f>
        <v>45624</v>
      </c>
      <c r="C6183" s="3"/>
      <c r="D6183" s="3"/>
      <c r="F6183" s="5">
        <f>_xlfn.XLOOKUP(A6183,[3]!Table13456[No заказа],[3]!Table13456[Количество],"",0,1)</f>
        <v>1</v>
      </c>
      <c r="G6183" s="5">
        <f>_xlfn.XLOOKUP(A6183,[3]!Table13456[No заказа],[3]!Table13456[Цена],"",0,1)</f>
        <v>8900</v>
      </c>
      <c r="H6183" s="2" t="str">
        <f>M01_SETTINGS!$F$2</f>
        <v>KASPI</v>
      </c>
    </row>
    <row r="6184" spans="1:8" x14ac:dyDescent="0.35">
      <c r="A6184" s="2">
        <v>451941959</v>
      </c>
      <c r="B6184" s="3">
        <f>_xlfn.XLOOKUP(A6184,[3]!Table13456[No заказа],[3]!Table13456[Дата
отправки],"",0,1)</f>
        <v>45624</v>
      </c>
      <c r="C6184" s="3"/>
      <c r="D6184" s="3"/>
      <c r="F6184" s="5">
        <f>_xlfn.XLOOKUP(A6184,[3]!Table13456[No заказа],[3]!Table13456[Количество],"",0,1)</f>
        <v>1</v>
      </c>
      <c r="G6184" s="5">
        <f>_xlfn.XLOOKUP(A6184,[3]!Table13456[No заказа],[3]!Table13456[Цена],"",0,1)</f>
        <v>8989</v>
      </c>
      <c r="H6184" s="2" t="str">
        <f>M01_SETTINGS!$F$2</f>
        <v>KASPI</v>
      </c>
    </row>
    <row r="6185" spans="1:8" x14ac:dyDescent="0.35">
      <c r="A6185" s="2">
        <v>451300763</v>
      </c>
      <c r="B6185" s="3">
        <f>_xlfn.XLOOKUP(A6185,[3]!Table13456[No заказа],[3]!Table13456[Дата
отправки],"",0,1)</f>
        <v>45623</v>
      </c>
      <c r="C6185" s="3"/>
      <c r="D6185" s="3"/>
      <c r="F6185" s="5">
        <f>_xlfn.XLOOKUP(A6185,[3]!Table13456[No заказа],[3]!Table13456[Количество],"",0,1)</f>
        <v>1</v>
      </c>
      <c r="G6185" s="5">
        <f>_xlfn.XLOOKUP(A6185,[3]!Table13456[No заказа],[3]!Table13456[Цена],"",0,1)</f>
        <v>9439</v>
      </c>
      <c r="H6185" s="2" t="str">
        <f>M01_SETTINGS!$F$2</f>
        <v>KASPI</v>
      </c>
    </row>
    <row r="6186" spans="1:8" x14ac:dyDescent="0.35">
      <c r="A6186" s="2">
        <v>451043022</v>
      </c>
      <c r="B6186" s="3">
        <f>_xlfn.XLOOKUP(A6186,[3]!Table13456[No заказа],[3]!Table13456[Дата
отправки],"",0,1)</f>
        <v>45623</v>
      </c>
      <c r="C6186" s="3"/>
      <c r="D6186" s="3"/>
      <c r="F6186" s="5">
        <f>_xlfn.XLOOKUP(A6186,[3]!Table13456[No заказа],[3]!Table13456[Количество],"",0,1)</f>
        <v>1</v>
      </c>
      <c r="G6186" s="5">
        <f>_xlfn.XLOOKUP(A6186,[3]!Table13456[No заказа],[3]!Table13456[Цена],"",0,1)</f>
        <v>8427</v>
      </c>
      <c r="H6186" s="2" t="str">
        <f>M01_SETTINGS!$F$2</f>
        <v>KASPI</v>
      </c>
    </row>
    <row r="6187" spans="1:8" x14ac:dyDescent="0.35">
      <c r="A6187" s="2">
        <v>451172085</v>
      </c>
      <c r="B6187" s="3">
        <f>_xlfn.XLOOKUP(A6187,[3]!Table13456[No заказа],[3]!Table13456[Дата
отправки],"",0,1)</f>
        <v>45623</v>
      </c>
      <c r="C6187" s="3"/>
      <c r="D6187" s="3"/>
      <c r="F6187" s="5">
        <f>_xlfn.XLOOKUP(A6187,[3]!Table13456[No заказа],[3]!Table13456[Количество],"",0,1)</f>
        <v>1</v>
      </c>
      <c r="G6187" s="5">
        <f>_xlfn.XLOOKUP(A6187,[3]!Table13456[No заказа],[3]!Table13456[Цена],"",0,1)</f>
        <v>7990</v>
      </c>
      <c r="H6187" s="2" t="str">
        <f>M01_SETTINGS!$F$2</f>
        <v>KASPI</v>
      </c>
    </row>
    <row r="6188" spans="1:8" x14ac:dyDescent="0.35">
      <c r="A6188" s="2">
        <v>451202814</v>
      </c>
      <c r="B6188" s="3">
        <f>_xlfn.XLOOKUP(A6188,[3]!Table13456[No заказа],[3]!Table13456[Дата
отправки],"",0,1)</f>
        <v>45623</v>
      </c>
      <c r="C6188" s="3"/>
      <c r="D6188" s="3"/>
      <c r="F6188" s="5">
        <f>_xlfn.XLOOKUP(A6188,[3]!Table13456[No заказа],[3]!Table13456[Количество],"",0,1)</f>
        <v>1</v>
      </c>
      <c r="G6188" s="5">
        <f>_xlfn.XLOOKUP(A6188,[3]!Table13456[No заказа],[3]!Table13456[Цена],"",0,1)</f>
        <v>7990</v>
      </c>
      <c r="H6188" s="2" t="str">
        <f>M01_SETTINGS!$F$2</f>
        <v>KASPI</v>
      </c>
    </row>
    <row r="6189" spans="1:8" x14ac:dyDescent="0.35">
      <c r="A6189" s="2">
        <v>451033832</v>
      </c>
      <c r="B6189" s="3">
        <f>_xlfn.XLOOKUP(A6189,[3]!Table13456[No заказа],[3]!Table13456[Дата
отправки],"",0,1)</f>
        <v>45623</v>
      </c>
      <c r="C6189" s="3"/>
      <c r="D6189" s="3"/>
      <c r="F6189" s="5">
        <f>_xlfn.XLOOKUP(A6189,[3]!Table13456[No заказа],[3]!Table13456[Количество],"",0,1)</f>
        <v>1</v>
      </c>
      <c r="G6189" s="5">
        <f>_xlfn.XLOOKUP(A6189,[3]!Table13456[No заказа],[3]!Table13456[Цена],"",0,1)</f>
        <v>8095</v>
      </c>
      <c r="H6189" s="2" t="str">
        <f>M01_SETTINGS!$F$2</f>
        <v>KASPI</v>
      </c>
    </row>
    <row r="6190" spans="1:8" x14ac:dyDescent="0.35">
      <c r="A6190" s="2">
        <v>451432167</v>
      </c>
      <c r="B6190" s="3">
        <f>_xlfn.XLOOKUP(A6190,[3]!Table13456[No заказа],[3]!Table13456[Дата
отправки],"",0,1)</f>
        <v>45623</v>
      </c>
      <c r="C6190" s="3"/>
      <c r="D6190" s="3"/>
      <c r="F6190" s="5">
        <f>_xlfn.XLOOKUP(A6190,[3]!Table13456[No заказа],[3]!Table13456[Количество],"",0,1)</f>
        <v>1</v>
      </c>
      <c r="G6190" s="5">
        <f>_xlfn.XLOOKUP(A6190,[3]!Table13456[No заказа],[3]!Table13456[Цена],"",0,1)</f>
        <v>7990</v>
      </c>
      <c r="H6190" s="2" t="str">
        <f>M01_SETTINGS!$F$2</f>
        <v>KASPI</v>
      </c>
    </row>
    <row r="6191" spans="1:8" x14ac:dyDescent="0.35">
      <c r="A6191" s="2">
        <v>451363459</v>
      </c>
      <c r="B6191" s="3">
        <f>_xlfn.XLOOKUP(A6191,[3]!Table13456[No заказа],[3]!Table13456[Дата
отправки],"",0,1)</f>
        <v>45623</v>
      </c>
      <c r="C6191" s="3"/>
      <c r="D6191" s="3"/>
      <c r="F6191" s="5">
        <f>_xlfn.XLOOKUP(A6191,[3]!Table13456[No заказа],[3]!Table13456[Количество],"",0,1)</f>
        <v>1</v>
      </c>
      <c r="G6191" s="5">
        <f>_xlfn.XLOOKUP(A6191,[3]!Table13456[No заказа],[3]!Table13456[Цена],"",0,1)</f>
        <v>7990</v>
      </c>
      <c r="H6191" s="2" t="str">
        <f>M01_SETTINGS!$F$2</f>
        <v>KASPI</v>
      </c>
    </row>
    <row r="6192" spans="1:8" x14ac:dyDescent="0.35">
      <c r="A6192" s="2">
        <v>451218583</v>
      </c>
      <c r="B6192" s="3">
        <f>_xlfn.XLOOKUP(A6192,[3]!Table13456[No заказа],[3]!Table13456[Дата
отправки],"",0,1)</f>
        <v>45623</v>
      </c>
      <c r="C6192" s="3"/>
      <c r="D6192" s="3"/>
      <c r="F6192" s="5">
        <f>_xlfn.XLOOKUP(A6192,[3]!Table13456[No заказа],[3]!Table13456[Количество],"",0,1)</f>
        <v>1</v>
      </c>
      <c r="G6192" s="5">
        <f>_xlfn.XLOOKUP(A6192,[3]!Table13456[No заказа],[3]!Table13456[Цена],"",0,1)</f>
        <v>7990</v>
      </c>
      <c r="H6192" s="2" t="str">
        <f>M01_SETTINGS!$F$2</f>
        <v>KASPI</v>
      </c>
    </row>
    <row r="6193" spans="1:8" x14ac:dyDescent="0.35">
      <c r="A6193" s="2">
        <v>451154942</v>
      </c>
      <c r="B6193" s="3">
        <f>_xlfn.XLOOKUP(A6193,[3]!Table13456[No заказа],[3]!Table13456[Дата
отправки],"",0,1)</f>
        <v>45623</v>
      </c>
      <c r="C6193" s="3"/>
      <c r="D6193" s="3"/>
      <c r="F6193" s="5">
        <f>_xlfn.XLOOKUP(A6193,[3]!Table13456[No заказа],[3]!Table13456[Количество],"",0,1)</f>
        <v>1</v>
      </c>
      <c r="G6193" s="5">
        <f>_xlfn.XLOOKUP(A6193,[3]!Table13456[No заказа],[3]!Table13456[Цена],"",0,1)</f>
        <v>9000</v>
      </c>
      <c r="H6193" s="2" t="str">
        <f>M01_SETTINGS!$F$2</f>
        <v>KASPI</v>
      </c>
    </row>
    <row r="6194" spans="1:8" x14ac:dyDescent="0.35">
      <c r="A6194" s="2">
        <v>451431803</v>
      </c>
      <c r="B6194" s="3">
        <f>_xlfn.XLOOKUP(A6194,[3]!Table13456[No заказа],[3]!Table13456[Дата
отправки],"",0,1)</f>
        <v>45623</v>
      </c>
      <c r="C6194" s="3"/>
      <c r="D6194" s="3"/>
      <c r="F6194" s="5">
        <f>_xlfn.XLOOKUP(A6194,[3]!Table13456[No заказа],[3]!Table13456[Количество],"",0,1)</f>
        <v>1</v>
      </c>
      <c r="G6194" s="5">
        <f>_xlfn.XLOOKUP(A6194,[3]!Table13456[No заказа],[3]!Table13456[Цена],"",0,1)</f>
        <v>9000</v>
      </c>
      <c r="H6194" s="2" t="str">
        <f>M01_SETTINGS!$F$2</f>
        <v>KASPI</v>
      </c>
    </row>
    <row r="6195" spans="1:8" x14ac:dyDescent="0.35">
      <c r="A6195" s="2">
        <v>451244031</v>
      </c>
      <c r="B6195" s="3">
        <f>_xlfn.XLOOKUP(A6195,[3]!Table13456[No заказа],[3]!Table13456[Дата
отправки],"",0,1)</f>
        <v>45623</v>
      </c>
      <c r="C6195" s="3"/>
      <c r="D6195" s="3"/>
      <c r="F6195" s="5">
        <f>_xlfn.XLOOKUP(A6195,[3]!Table13456[No заказа],[3]!Table13456[Количество],"",0,1)</f>
        <v>1</v>
      </c>
      <c r="G6195" s="5">
        <f>_xlfn.XLOOKUP(A6195,[3]!Table13456[No заказа],[3]!Table13456[Цена],"",0,1)</f>
        <v>8138</v>
      </c>
      <c r="H6195" s="2" t="str">
        <f>M01_SETTINGS!$F$2</f>
        <v>KASPI</v>
      </c>
    </row>
    <row r="6196" spans="1:8" x14ac:dyDescent="0.35">
      <c r="A6196" s="2">
        <v>451157291</v>
      </c>
      <c r="B6196" s="3">
        <f>_xlfn.XLOOKUP(A6196,[3]!Table13456[No заказа],[3]!Table13456[Дата
отправки],"",0,1)</f>
        <v>45623</v>
      </c>
      <c r="C6196" s="3"/>
      <c r="D6196" s="3"/>
      <c r="F6196" s="5">
        <f>_xlfn.XLOOKUP(A6196,[3]!Table13456[No заказа],[3]!Table13456[Количество],"",0,1)</f>
        <v>1</v>
      </c>
      <c r="G6196" s="5">
        <f>_xlfn.XLOOKUP(A6196,[3]!Table13456[No заказа],[3]!Table13456[Цена],"",0,1)</f>
        <v>8172</v>
      </c>
      <c r="H6196" s="2" t="str">
        <f>M01_SETTINGS!$F$2</f>
        <v>KASPI</v>
      </c>
    </row>
    <row r="6197" spans="1:8" x14ac:dyDescent="0.35">
      <c r="A6197" s="2">
        <v>451056275</v>
      </c>
      <c r="B6197" s="3">
        <f>_xlfn.XLOOKUP(A6197,[3]!Table13456[No заказа],[3]!Table13456[Дата
отправки],"",0,1)</f>
        <v>45623</v>
      </c>
      <c r="C6197" s="3"/>
      <c r="D6197" s="3"/>
      <c r="F6197" s="5">
        <f>_xlfn.XLOOKUP(A6197,[3]!Table13456[No заказа],[3]!Table13456[Количество],"",0,1)</f>
        <v>1</v>
      </c>
      <c r="G6197" s="5">
        <f>_xlfn.XLOOKUP(A6197,[3]!Table13456[No заказа],[3]!Table13456[Цена],"",0,1)</f>
        <v>7990</v>
      </c>
      <c r="H6197" s="2" t="str">
        <f>M01_SETTINGS!$F$2</f>
        <v>KASPI</v>
      </c>
    </row>
    <row r="6198" spans="1:8" x14ac:dyDescent="0.35">
      <c r="A6198" s="2">
        <v>451086179</v>
      </c>
      <c r="B6198" s="3">
        <f>_xlfn.XLOOKUP(A6198,[3]!Table13456[No заказа],[3]!Table13456[Дата
отправки],"",0,1)</f>
        <v>45623</v>
      </c>
      <c r="C6198" s="3"/>
      <c r="D6198" s="3"/>
      <c r="F6198" s="5">
        <f>_xlfn.XLOOKUP(A6198,[3]!Table13456[No заказа],[3]!Table13456[Количество],"",0,1)</f>
        <v>1</v>
      </c>
      <c r="G6198" s="5">
        <f>_xlfn.XLOOKUP(A6198,[3]!Table13456[No заказа],[3]!Table13456[Цена],"",0,1)</f>
        <v>8585</v>
      </c>
      <c r="H6198" s="2" t="str">
        <f>M01_SETTINGS!$F$2</f>
        <v>KASPI</v>
      </c>
    </row>
    <row r="6199" spans="1:8" x14ac:dyDescent="0.35">
      <c r="A6199" s="2">
        <v>451180870</v>
      </c>
      <c r="B6199" s="3">
        <f>_xlfn.XLOOKUP(A6199,[3]!Table13456[No заказа],[3]!Table13456[Дата
отправки],"",0,1)</f>
        <v>45623</v>
      </c>
      <c r="C6199" s="3"/>
      <c r="D6199" s="3"/>
      <c r="F6199" s="5">
        <f>_xlfn.XLOOKUP(A6199,[3]!Table13456[No заказа],[3]!Table13456[Количество],"",0,1)</f>
        <v>1</v>
      </c>
      <c r="G6199" s="5">
        <f>_xlfn.XLOOKUP(A6199,[3]!Table13456[No заказа],[3]!Table13456[Цена],"",0,1)</f>
        <v>8549</v>
      </c>
      <c r="H6199" s="2" t="str">
        <f>M01_SETTINGS!$F$2</f>
        <v>KASPI</v>
      </c>
    </row>
    <row r="6200" spans="1:8" x14ac:dyDescent="0.35">
      <c r="A6200" s="2">
        <v>451124231</v>
      </c>
      <c r="B6200" s="3">
        <f>_xlfn.XLOOKUP(A6200,[3]!Table13456[No заказа],[3]!Table13456[Дата
отправки],"",0,1)</f>
        <v>45623</v>
      </c>
      <c r="C6200" s="3"/>
      <c r="D6200" s="3"/>
      <c r="F6200" s="5">
        <f>_xlfn.XLOOKUP(A6200,[3]!Table13456[No заказа],[3]!Table13456[Количество],"",0,1)</f>
        <v>1</v>
      </c>
      <c r="G6200" s="5">
        <f>_xlfn.XLOOKUP(A6200,[3]!Table13456[No заказа],[3]!Table13456[Цена],"",0,1)</f>
        <v>10426</v>
      </c>
      <c r="H6200" s="2" t="str">
        <f>M01_SETTINGS!$F$2</f>
        <v>KASPI</v>
      </c>
    </row>
    <row r="6201" spans="1:8" x14ac:dyDescent="0.35">
      <c r="A6201" s="2">
        <v>451109939</v>
      </c>
      <c r="B6201" s="3">
        <f>_xlfn.XLOOKUP(A6201,[3]!Table13456[No заказа],[3]!Table13456[Дата
отправки],"",0,1)</f>
        <v>45623</v>
      </c>
      <c r="C6201" s="3"/>
      <c r="D6201" s="3"/>
      <c r="F6201" s="5">
        <f>_xlfn.XLOOKUP(A6201,[3]!Table13456[No заказа],[3]!Table13456[Количество],"",0,1)</f>
        <v>1</v>
      </c>
      <c r="G6201" s="5">
        <f>_xlfn.XLOOKUP(A6201,[3]!Table13456[No заказа],[3]!Table13456[Цена],"",0,1)</f>
        <v>10298</v>
      </c>
      <c r="H6201" s="2" t="str">
        <f>M01_SETTINGS!$F$2</f>
        <v>KASPI</v>
      </c>
    </row>
    <row r="6202" spans="1:8" x14ac:dyDescent="0.35">
      <c r="A6202" s="2">
        <v>451100796</v>
      </c>
      <c r="B6202" s="3">
        <f>_xlfn.XLOOKUP(A6202,[3]!Table13456[No заказа],[3]!Table13456[Дата
отправки],"",0,1)</f>
        <v>45623</v>
      </c>
      <c r="C6202" s="3"/>
      <c r="D6202" s="3"/>
      <c r="F6202" s="5">
        <f>_xlfn.XLOOKUP(A6202,[3]!Table13456[No заказа],[3]!Table13456[Количество],"",0,1)</f>
        <v>1</v>
      </c>
      <c r="G6202" s="5">
        <f>_xlfn.XLOOKUP(A6202,[3]!Table13456[No заказа],[3]!Table13456[Цена],"",0,1)</f>
        <v>10304</v>
      </c>
      <c r="H6202" s="2" t="str">
        <f>M01_SETTINGS!$F$2</f>
        <v>KASPI</v>
      </c>
    </row>
    <row r="6203" spans="1:8" x14ac:dyDescent="0.35">
      <c r="A6203" s="2">
        <v>451231371</v>
      </c>
      <c r="B6203" s="3">
        <f>_xlfn.XLOOKUP(A6203,[3]!Table13456[No заказа],[3]!Table13456[Дата
отправки],"",0,1)</f>
        <v>45623</v>
      </c>
      <c r="C6203" s="3"/>
      <c r="D6203" s="3"/>
      <c r="F6203" s="5">
        <f>_xlfn.XLOOKUP(A6203,[3]!Table13456[No заказа],[3]!Table13456[Количество],"",0,1)</f>
        <v>1</v>
      </c>
      <c r="G6203" s="5">
        <f>_xlfn.XLOOKUP(A6203,[3]!Table13456[No заказа],[3]!Table13456[Цена],"",0,1)</f>
        <v>10242</v>
      </c>
      <c r="H6203" s="2" t="str">
        <f>M01_SETTINGS!$F$2</f>
        <v>KASPI</v>
      </c>
    </row>
    <row r="6204" spans="1:8" x14ac:dyDescent="0.35">
      <c r="A6204" s="2">
        <v>451313800</v>
      </c>
      <c r="B6204" s="3">
        <f>_xlfn.XLOOKUP(A6204,[3]!Table13456[No заказа],[3]!Table13456[Дата
отправки],"",0,1)</f>
        <v>45623</v>
      </c>
      <c r="C6204" s="3"/>
      <c r="D6204" s="3"/>
      <c r="F6204" s="5">
        <f>_xlfn.XLOOKUP(A6204,[3]!Table13456[No заказа],[3]!Table13456[Количество],"",0,1)</f>
        <v>1</v>
      </c>
      <c r="G6204" s="5">
        <f>_xlfn.XLOOKUP(A6204,[3]!Table13456[No заказа],[3]!Table13456[Цена],"",0,1)</f>
        <v>10161</v>
      </c>
      <c r="H6204" s="2" t="str">
        <f>M01_SETTINGS!$F$2</f>
        <v>KASPI</v>
      </c>
    </row>
    <row r="6205" spans="1:8" x14ac:dyDescent="0.35">
      <c r="A6205" s="2">
        <v>451228785</v>
      </c>
      <c r="B6205" s="3">
        <f>_xlfn.XLOOKUP(A6205,[3]!Table13456[No заказа],[3]!Table13456[Дата
отправки],"",0,1)</f>
        <v>45623</v>
      </c>
      <c r="C6205" s="3"/>
      <c r="D6205" s="3"/>
      <c r="F6205" s="5">
        <f>_xlfn.XLOOKUP(A6205,[3]!Table13456[No заказа],[3]!Table13456[Количество],"",0,1)</f>
        <v>1</v>
      </c>
      <c r="G6205" s="5">
        <f>_xlfn.XLOOKUP(A6205,[3]!Table13456[No заказа],[3]!Table13456[Цена],"",0,1)</f>
        <v>8950</v>
      </c>
      <c r="H6205" s="2" t="str">
        <f>M01_SETTINGS!$F$2</f>
        <v>KASPI</v>
      </c>
    </row>
    <row r="6206" spans="1:8" x14ac:dyDescent="0.35">
      <c r="A6206" s="2">
        <v>451222284</v>
      </c>
      <c r="B6206" s="3">
        <f>_xlfn.XLOOKUP(A6206,[3]!Table13456[No заказа],[3]!Table13456[Дата
отправки],"",0,1)</f>
        <v>45623</v>
      </c>
      <c r="C6206" s="3"/>
      <c r="D6206" s="3"/>
      <c r="F6206" s="5">
        <f>_xlfn.XLOOKUP(A6206,[3]!Table13456[No заказа],[3]!Table13456[Количество],"",0,1)</f>
        <v>1</v>
      </c>
      <c r="G6206" s="5">
        <f>_xlfn.XLOOKUP(A6206,[3]!Table13456[No заказа],[3]!Table13456[Цена],"",0,1)</f>
        <v>8381</v>
      </c>
      <c r="H6206" s="2" t="str">
        <f>M01_SETTINGS!$F$2</f>
        <v>KASPI</v>
      </c>
    </row>
    <row r="6207" spans="1:8" x14ac:dyDescent="0.35">
      <c r="A6207" s="2">
        <v>451270070</v>
      </c>
      <c r="B6207" s="3">
        <f>_xlfn.XLOOKUP(A6207,[3]!Table13456[No заказа],[3]!Table13456[Дата
отправки],"",0,1)</f>
        <v>45623</v>
      </c>
      <c r="C6207" s="3"/>
      <c r="D6207" s="3"/>
      <c r="F6207" s="5">
        <f>_xlfn.XLOOKUP(A6207,[3]!Table13456[No заказа],[3]!Table13456[Количество],"",0,1)</f>
        <v>1</v>
      </c>
      <c r="G6207" s="5">
        <f>_xlfn.XLOOKUP(A6207,[3]!Table13456[No заказа],[3]!Table13456[Цена],"",0,1)</f>
        <v>8666</v>
      </c>
      <c r="H6207" s="2" t="str">
        <f>M01_SETTINGS!$F$2</f>
        <v>KASPI</v>
      </c>
    </row>
    <row r="6208" spans="1:8" x14ac:dyDescent="0.35">
      <c r="A6208" s="2">
        <v>451343111</v>
      </c>
      <c r="B6208" s="3">
        <f>_xlfn.XLOOKUP(A6208,[3]!Table13456[No заказа],[3]!Table13456[Дата
отправки],"",0,1)</f>
        <v>45623</v>
      </c>
      <c r="C6208" s="3"/>
      <c r="D6208" s="3"/>
      <c r="F6208" s="5">
        <f>_xlfn.XLOOKUP(A6208,[3]!Table13456[No заказа],[3]!Table13456[Количество],"",0,1)</f>
        <v>1</v>
      </c>
      <c r="G6208" s="5">
        <f>_xlfn.XLOOKUP(A6208,[3]!Table13456[No заказа],[3]!Table13456[Цена],"",0,1)</f>
        <v>7990</v>
      </c>
      <c r="H6208" s="2" t="str">
        <f>M01_SETTINGS!$F$2</f>
        <v>KASPI</v>
      </c>
    </row>
    <row r="6209" spans="1:8" x14ac:dyDescent="0.35">
      <c r="A6209" s="2">
        <v>450954147</v>
      </c>
      <c r="B6209" s="3">
        <f>_xlfn.XLOOKUP(A6209,[3]!Table13456[No заказа],[3]!Table13456[Дата
отправки],"",0,1)</f>
        <v>45623</v>
      </c>
      <c r="C6209" s="3"/>
      <c r="D6209" s="3"/>
      <c r="F6209" s="5">
        <f>_xlfn.XLOOKUP(A6209,[3]!Table13456[No заказа],[3]!Table13456[Количество],"",0,1)</f>
        <v>1</v>
      </c>
      <c r="G6209" s="5">
        <f>_xlfn.XLOOKUP(A6209,[3]!Table13456[No заказа],[3]!Table13456[Цена],"",0,1)</f>
        <v>8451</v>
      </c>
      <c r="H6209" s="2" t="str">
        <f>M01_SETTINGS!$F$2</f>
        <v>KASPI</v>
      </c>
    </row>
    <row r="6210" spans="1:8" x14ac:dyDescent="0.35">
      <c r="A6210" s="2">
        <v>451426609</v>
      </c>
      <c r="B6210" s="3">
        <f>_xlfn.XLOOKUP(A6210,[3]!Table13456[No заказа],[3]!Table13456[Дата
отправки],"",0,1)</f>
        <v>45623</v>
      </c>
      <c r="C6210" s="3"/>
      <c r="D6210" s="3"/>
      <c r="F6210" s="5">
        <f>_xlfn.XLOOKUP(A6210,[3]!Table13456[No заказа],[3]!Table13456[Количество],"",0,1)</f>
        <v>1</v>
      </c>
      <c r="G6210" s="5">
        <f>_xlfn.XLOOKUP(A6210,[3]!Table13456[No заказа],[3]!Table13456[Цена],"",0,1)</f>
        <v>7990</v>
      </c>
      <c r="H6210" s="2" t="str">
        <f>M01_SETTINGS!$F$2</f>
        <v>KASPI</v>
      </c>
    </row>
    <row r="6211" spans="1:8" x14ac:dyDescent="0.35">
      <c r="A6211" s="2">
        <v>451410455</v>
      </c>
      <c r="B6211" s="3">
        <f>_xlfn.XLOOKUP(A6211,[3]!Table13456[No заказа],[3]!Table13456[Дата
отправки],"",0,1)</f>
        <v>45623</v>
      </c>
      <c r="C6211" s="3"/>
      <c r="D6211" s="3"/>
      <c r="F6211" s="5">
        <f>_xlfn.XLOOKUP(A6211,[3]!Table13456[No заказа],[3]!Table13456[Количество],"",0,1)</f>
        <v>1</v>
      </c>
      <c r="G6211" s="5">
        <f>_xlfn.XLOOKUP(A6211,[3]!Table13456[No заказа],[3]!Table13456[Цена],"",0,1)</f>
        <v>7990</v>
      </c>
      <c r="H6211" s="2" t="str">
        <f>M01_SETTINGS!$F$2</f>
        <v>KASPI</v>
      </c>
    </row>
    <row r="6212" spans="1:8" x14ac:dyDescent="0.35">
      <c r="A6212" s="2">
        <v>451338130</v>
      </c>
      <c r="B6212" s="3">
        <f>_xlfn.XLOOKUP(A6212,[3]!Table13456[No заказа],[3]!Table13456[Дата
отправки],"",0,1)</f>
        <v>45623</v>
      </c>
      <c r="C6212" s="3"/>
      <c r="D6212" s="3"/>
      <c r="F6212" s="5">
        <f>_xlfn.XLOOKUP(A6212,[3]!Table13456[No заказа],[3]!Table13456[Количество],"",0,1)</f>
        <v>1</v>
      </c>
      <c r="G6212" s="5">
        <f>_xlfn.XLOOKUP(A6212,[3]!Table13456[No заказа],[3]!Table13456[Цена],"",0,1)</f>
        <v>7990</v>
      </c>
      <c r="H6212" s="2" t="str">
        <f>M01_SETTINGS!$F$2</f>
        <v>KASPI</v>
      </c>
    </row>
    <row r="6213" spans="1:8" x14ac:dyDescent="0.35">
      <c r="A6213" s="2">
        <v>451398451</v>
      </c>
      <c r="B6213" s="3">
        <f>_xlfn.XLOOKUP(A6213,[3]!Table13456[No заказа],[3]!Table13456[Дата
отправки],"",0,1)</f>
        <v>45623</v>
      </c>
      <c r="C6213" s="3"/>
      <c r="D6213" s="3"/>
      <c r="F6213" s="5">
        <f>_xlfn.XLOOKUP(A6213,[3]!Table13456[No заказа],[3]!Table13456[Количество],"",0,1)</f>
        <v>1</v>
      </c>
      <c r="G6213" s="5">
        <f>_xlfn.XLOOKUP(A6213,[3]!Table13456[No заказа],[3]!Table13456[Цена],"",0,1)</f>
        <v>8541</v>
      </c>
      <c r="H6213" s="2" t="str">
        <f>M01_SETTINGS!$F$2</f>
        <v>KASPI</v>
      </c>
    </row>
    <row r="6214" spans="1:8" x14ac:dyDescent="0.35">
      <c r="A6214" s="2">
        <v>451173401</v>
      </c>
      <c r="B6214" s="3">
        <f>_xlfn.XLOOKUP(A6214,[3]!Table13456[No заказа],[3]!Table13456[Дата
отправки],"",0,1)</f>
        <v>45623</v>
      </c>
      <c r="C6214" s="3"/>
      <c r="D6214" s="3"/>
      <c r="F6214" s="5">
        <f>_xlfn.XLOOKUP(A6214,[3]!Table13456[No заказа],[3]!Table13456[Количество],"",0,1)</f>
        <v>1</v>
      </c>
      <c r="G6214" s="5">
        <f>_xlfn.XLOOKUP(A6214,[3]!Table13456[No заказа],[3]!Table13456[Цена],"",0,1)</f>
        <v>7490</v>
      </c>
      <c r="H6214" s="2" t="str">
        <f>M01_SETTINGS!$F$2</f>
        <v>KASPI</v>
      </c>
    </row>
    <row r="6215" spans="1:8" x14ac:dyDescent="0.35">
      <c r="A6215" s="2">
        <v>451334037</v>
      </c>
      <c r="B6215" s="3">
        <f>_xlfn.XLOOKUP(A6215,[3]!Table13456[No заказа],[3]!Table13456[Дата
отправки],"",0,1)</f>
        <v>45623</v>
      </c>
      <c r="C6215" s="3"/>
      <c r="D6215" s="3"/>
      <c r="F6215" s="5">
        <f>_xlfn.XLOOKUP(A6215,[3]!Table13456[No заказа],[3]!Table13456[Количество],"",0,1)</f>
        <v>1</v>
      </c>
      <c r="G6215" s="5">
        <f>_xlfn.XLOOKUP(A6215,[3]!Table13456[No заказа],[3]!Table13456[Цена],"",0,1)</f>
        <v>8222</v>
      </c>
      <c r="H6215" s="2" t="str">
        <f>M01_SETTINGS!$F$2</f>
        <v>KASPI</v>
      </c>
    </row>
    <row r="6216" spans="1:8" x14ac:dyDescent="0.35">
      <c r="A6216" s="2">
        <v>451401147</v>
      </c>
      <c r="B6216" s="3">
        <f>_xlfn.XLOOKUP(A6216,[3]!Table13456[No заказа],[3]!Table13456[Дата
отправки],"",0,1)</f>
        <v>45623</v>
      </c>
      <c r="C6216" s="3"/>
      <c r="D6216" s="3"/>
      <c r="F6216" s="5">
        <f>_xlfn.XLOOKUP(A6216,[3]!Table13456[No заказа],[3]!Table13456[Количество],"",0,1)</f>
        <v>1</v>
      </c>
      <c r="G6216" s="5">
        <f>_xlfn.XLOOKUP(A6216,[3]!Table13456[No заказа],[3]!Table13456[Цена],"",0,1)</f>
        <v>8541</v>
      </c>
      <c r="H6216" s="2" t="str">
        <f>M01_SETTINGS!$F$2</f>
        <v>KASPI</v>
      </c>
    </row>
    <row r="6217" spans="1:8" x14ac:dyDescent="0.35">
      <c r="A6217" s="2">
        <v>451121643</v>
      </c>
      <c r="B6217" s="3">
        <f>_xlfn.XLOOKUP(A6217,[3]!Table13456[No заказа],[3]!Table13456[Дата
отправки],"",0,1)</f>
        <v>45623</v>
      </c>
      <c r="C6217" s="3"/>
      <c r="D6217" s="3"/>
      <c r="F6217" s="5">
        <f>_xlfn.XLOOKUP(A6217,[3]!Table13456[No заказа],[3]!Table13456[Количество],"",0,1)</f>
        <v>1</v>
      </c>
      <c r="G6217" s="5">
        <f>_xlfn.XLOOKUP(A6217,[3]!Table13456[No заказа],[3]!Table13456[Цена],"",0,1)</f>
        <v>8184</v>
      </c>
      <c r="H6217" s="2" t="str">
        <f>M01_SETTINGS!$F$2</f>
        <v>KASPI</v>
      </c>
    </row>
    <row r="6218" spans="1:8" x14ac:dyDescent="0.35">
      <c r="A6218" s="2">
        <v>451419197</v>
      </c>
      <c r="B6218" s="3">
        <f>_xlfn.XLOOKUP(A6218,[3]!Table13456[No заказа],[3]!Table13456[Дата
отправки],"",0,1)</f>
        <v>45623</v>
      </c>
      <c r="C6218" s="3"/>
      <c r="D6218" s="3"/>
      <c r="F6218" s="5">
        <f>_xlfn.XLOOKUP(A6218,[3]!Table13456[No заказа],[3]!Table13456[Количество],"",0,1)</f>
        <v>1</v>
      </c>
      <c r="G6218" s="5">
        <f>_xlfn.XLOOKUP(A6218,[3]!Table13456[No заказа],[3]!Table13456[Цена],"",0,1)</f>
        <v>10499</v>
      </c>
      <c r="H6218" s="2" t="str">
        <f>M01_SETTINGS!$F$2</f>
        <v>KASPI</v>
      </c>
    </row>
    <row r="6219" spans="1:8" x14ac:dyDescent="0.35">
      <c r="A6219" s="2">
        <v>451044765</v>
      </c>
      <c r="B6219" s="3">
        <f>_xlfn.XLOOKUP(A6219,[3]!Table13456[No заказа],[3]!Table13456[Дата
отправки],"",0,1)</f>
        <v>45623</v>
      </c>
      <c r="C6219" s="3"/>
      <c r="D6219" s="3"/>
      <c r="F6219" s="5">
        <f>_xlfn.XLOOKUP(A6219,[3]!Table13456[No заказа],[3]!Table13456[Количество],"",0,1)</f>
        <v>1</v>
      </c>
      <c r="G6219" s="5">
        <f>_xlfn.XLOOKUP(A6219,[3]!Table13456[No заказа],[3]!Table13456[Цена],"",0,1)</f>
        <v>8526</v>
      </c>
      <c r="H6219" s="2" t="str">
        <f>M01_SETTINGS!$F$2</f>
        <v>KASPI</v>
      </c>
    </row>
    <row r="6220" spans="1:8" x14ac:dyDescent="0.35">
      <c r="A6220" s="2">
        <v>451300760</v>
      </c>
      <c r="B6220" s="3">
        <f>_xlfn.XLOOKUP(A6220,[3]!Table13456[No заказа],[3]!Table13456[Дата
отправки],"",0,1)</f>
        <v>45623</v>
      </c>
      <c r="C6220" s="3"/>
      <c r="D6220" s="3"/>
      <c r="F6220" s="5">
        <f>_xlfn.XLOOKUP(A6220,[3]!Table13456[No заказа],[3]!Table13456[Количество],"",0,1)</f>
        <v>1</v>
      </c>
      <c r="G6220" s="5">
        <f>_xlfn.XLOOKUP(A6220,[3]!Table13456[No заказа],[3]!Table13456[Цена],"",0,1)</f>
        <v>8451</v>
      </c>
      <c r="H6220" s="2" t="str">
        <f>M01_SETTINGS!$F$2</f>
        <v>KASPI</v>
      </c>
    </row>
    <row r="6221" spans="1:8" x14ac:dyDescent="0.35">
      <c r="A6221" s="2">
        <v>451119779</v>
      </c>
      <c r="B6221" s="3">
        <f>_xlfn.XLOOKUP(A6221,[3]!Table13456[No заказа],[3]!Table13456[Дата
отправки],"",0,1)</f>
        <v>45623</v>
      </c>
      <c r="C6221" s="3"/>
      <c r="D6221" s="3"/>
      <c r="F6221" s="5">
        <f>_xlfn.XLOOKUP(A6221,[3]!Table13456[No заказа],[3]!Table13456[Количество],"",0,1)</f>
        <v>1</v>
      </c>
      <c r="G6221" s="5">
        <f>_xlfn.XLOOKUP(A6221,[3]!Table13456[No заказа],[3]!Table13456[Цена],"",0,1)</f>
        <v>10295</v>
      </c>
      <c r="H6221" s="2" t="str">
        <f>M01_SETTINGS!$F$2</f>
        <v>KASPI</v>
      </c>
    </row>
    <row r="6222" spans="1:8" x14ac:dyDescent="0.35">
      <c r="A6222" s="2">
        <v>451072304</v>
      </c>
      <c r="B6222" s="3">
        <f>_xlfn.XLOOKUP(A6222,[3]!Table13456[No заказа],[3]!Table13456[Дата
отправки],"",0,1)</f>
        <v>45623</v>
      </c>
      <c r="C6222" s="3"/>
      <c r="D6222" s="3"/>
      <c r="F6222" s="5">
        <f>_xlfn.XLOOKUP(A6222,[3]!Table13456[No заказа],[3]!Table13456[Количество],"",0,1)</f>
        <v>1</v>
      </c>
      <c r="G6222" s="5">
        <f>_xlfn.XLOOKUP(A6222,[3]!Table13456[No заказа],[3]!Table13456[Цена],"",0,1)</f>
        <v>9019</v>
      </c>
      <c r="H6222" s="2" t="str">
        <f>M01_SETTINGS!$F$2</f>
        <v>KASPI</v>
      </c>
    </row>
    <row r="6223" spans="1:8" x14ac:dyDescent="0.35">
      <c r="A6223" s="2">
        <v>451144118</v>
      </c>
      <c r="B6223" s="3">
        <f>_xlfn.XLOOKUP(A6223,[3]!Table13456[No заказа],[3]!Table13456[Дата
отправки],"",0,1)</f>
        <v>45623</v>
      </c>
      <c r="C6223" s="3"/>
      <c r="D6223" s="3"/>
      <c r="F6223" s="5">
        <f>_xlfn.XLOOKUP(A6223,[3]!Table13456[No заказа],[3]!Table13456[Количество],"",0,1)</f>
        <v>1</v>
      </c>
      <c r="G6223" s="5">
        <f>_xlfn.XLOOKUP(A6223,[3]!Table13456[No заказа],[3]!Table13456[Цена],"",0,1)</f>
        <v>8985</v>
      </c>
      <c r="H6223" s="2" t="str">
        <f>M01_SETTINGS!$F$2</f>
        <v>KASPI</v>
      </c>
    </row>
    <row r="6224" spans="1:8" x14ac:dyDescent="0.35">
      <c r="A6224" s="2">
        <v>451255075</v>
      </c>
      <c r="B6224" s="3">
        <f>_xlfn.XLOOKUP(A6224,[3]!Table13456[No заказа],[3]!Table13456[Дата
отправки],"",0,1)</f>
        <v>45623</v>
      </c>
      <c r="C6224" s="3"/>
      <c r="D6224" s="3"/>
      <c r="F6224" s="5">
        <f>_xlfn.XLOOKUP(A6224,[3]!Table13456[No заказа],[3]!Table13456[Количество],"",0,1)</f>
        <v>1</v>
      </c>
      <c r="G6224" s="5">
        <f>_xlfn.XLOOKUP(A6224,[3]!Table13456[No заказа],[3]!Table13456[Цена],"",0,1)</f>
        <v>8900</v>
      </c>
      <c r="H6224" s="2" t="str">
        <f>M01_SETTINGS!$F$2</f>
        <v>KASPI</v>
      </c>
    </row>
    <row r="6225" spans="1:8" x14ac:dyDescent="0.35">
      <c r="A6225" s="2">
        <v>451401827</v>
      </c>
      <c r="B6225" s="3">
        <f>_xlfn.XLOOKUP(A6225,[3]!Table13456[No заказа],[3]!Table13456[Дата
отправки],"",0,1)</f>
        <v>45623</v>
      </c>
      <c r="C6225" s="3"/>
      <c r="D6225" s="3"/>
      <c r="F6225" s="5">
        <f>_xlfn.XLOOKUP(A6225,[3]!Table13456[No заказа],[3]!Table13456[Количество],"",0,1)</f>
        <v>1</v>
      </c>
      <c r="G6225" s="5">
        <f>_xlfn.XLOOKUP(A6225,[3]!Table13456[No заказа],[3]!Table13456[Цена],"",0,1)</f>
        <v>8414</v>
      </c>
      <c r="H6225" s="2" t="str">
        <f>M01_SETTINGS!$F$2</f>
        <v>KASPI</v>
      </c>
    </row>
    <row r="6226" spans="1:8" x14ac:dyDescent="0.35">
      <c r="A6226" s="2">
        <v>451098263</v>
      </c>
      <c r="B6226" s="3">
        <f>_xlfn.XLOOKUP(A6226,[3]!Table13456[No заказа],[3]!Table13456[Дата
отправки],"",0,1)</f>
        <v>45623</v>
      </c>
      <c r="C6226" s="3"/>
      <c r="D6226" s="3"/>
      <c r="F6226" s="5">
        <f>_xlfn.XLOOKUP(A6226,[3]!Table13456[No заказа],[3]!Table13456[Количество],"",0,1)</f>
        <v>1</v>
      </c>
      <c r="G6226" s="5">
        <f>_xlfn.XLOOKUP(A6226,[3]!Table13456[No заказа],[3]!Table13456[Цена],"",0,1)</f>
        <v>8605</v>
      </c>
      <c r="H6226" s="2" t="str">
        <f>M01_SETTINGS!$F$2</f>
        <v>KASPI</v>
      </c>
    </row>
    <row r="6227" spans="1:8" x14ac:dyDescent="0.35">
      <c r="A6227" s="2">
        <v>451071547</v>
      </c>
      <c r="B6227" s="3">
        <f>_xlfn.XLOOKUP(A6227,[3]!Table13456[No заказа],[3]!Table13456[Дата
отправки],"",0,1)</f>
        <v>45623</v>
      </c>
      <c r="C6227" s="3"/>
      <c r="D6227" s="3"/>
      <c r="F6227" s="5">
        <f>_xlfn.XLOOKUP(A6227,[3]!Table13456[No заказа],[3]!Table13456[Количество],"",0,1)</f>
        <v>1</v>
      </c>
      <c r="G6227" s="5">
        <f>_xlfn.XLOOKUP(A6227,[3]!Table13456[No заказа],[3]!Table13456[Цена],"",0,1)</f>
        <v>8612</v>
      </c>
      <c r="H6227" s="2" t="str">
        <f>M01_SETTINGS!$F$2</f>
        <v>KASPI</v>
      </c>
    </row>
    <row r="6228" spans="1:8" x14ac:dyDescent="0.35">
      <c r="A6228" s="2">
        <v>451032507</v>
      </c>
      <c r="B6228" s="3">
        <f>_xlfn.XLOOKUP(A6228,[3]!Table13456[No заказа],[3]!Table13456[Дата
отправки],"",0,1)</f>
        <v>45623</v>
      </c>
      <c r="C6228" s="3"/>
      <c r="D6228" s="3"/>
      <c r="F6228" s="5">
        <f>_xlfn.XLOOKUP(A6228,[3]!Table13456[No заказа],[3]!Table13456[Количество],"",0,1)</f>
        <v>1</v>
      </c>
      <c r="G6228" s="5">
        <f>_xlfn.XLOOKUP(A6228,[3]!Table13456[No заказа],[3]!Table13456[Цена],"",0,1)</f>
        <v>14998</v>
      </c>
      <c r="H6228" s="2" t="str">
        <f>M01_SETTINGS!$F$2</f>
        <v>KASPI</v>
      </c>
    </row>
    <row r="6229" spans="1:8" x14ac:dyDescent="0.35">
      <c r="A6229" s="2">
        <v>451162434</v>
      </c>
      <c r="B6229" s="3">
        <f>_xlfn.XLOOKUP(A6229,[3]!Table13456[No заказа],[3]!Table13456[Дата
отправки],"",0,1)</f>
        <v>45623</v>
      </c>
      <c r="C6229" s="3"/>
      <c r="D6229" s="3"/>
      <c r="F6229" s="5">
        <f>_xlfn.XLOOKUP(A6229,[3]!Table13456[No заказа],[3]!Table13456[Количество],"",0,1)</f>
        <v>1</v>
      </c>
      <c r="G6229" s="5">
        <f>_xlfn.XLOOKUP(A6229,[3]!Table13456[No заказа],[3]!Table13456[Цена],"",0,1)</f>
        <v>9295</v>
      </c>
      <c r="H6229" s="2" t="str">
        <f>M01_SETTINGS!$F$2</f>
        <v>KASPI</v>
      </c>
    </row>
    <row r="6230" spans="1:8" x14ac:dyDescent="0.35">
      <c r="A6230" s="2">
        <v>450957962</v>
      </c>
      <c r="B6230" s="3">
        <f>_xlfn.XLOOKUP(A6230,[3]!Table13456[No заказа],[3]!Table13456[Дата
отправки],"",0,1)</f>
        <v>45623</v>
      </c>
      <c r="C6230" s="3"/>
      <c r="D6230" s="3"/>
      <c r="F6230" s="5">
        <f>_xlfn.XLOOKUP(A6230,[3]!Table13456[No заказа],[3]!Table13456[Количество],"",0,1)</f>
        <v>1</v>
      </c>
      <c r="G6230" s="5">
        <f>_xlfn.XLOOKUP(A6230,[3]!Table13456[No заказа],[3]!Table13456[Цена],"",0,1)</f>
        <v>8447</v>
      </c>
      <c r="H6230" s="2" t="str">
        <f>M01_SETTINGS!$F$2</f>
        <v>KASPI</v>
      </c>
    </row>
    <row r="6231" spans="1:8" x14ac:dyDescent="0.35">
      <c r="A6231" s="2">
        <v>451119081</v>
      </c>
      <c r="B6231" s="3">
        <f>_xlfn.XLOOKUP(A6231,[3]!Table13456[No заказа],[3]!Table13456[Дата
отправки],"",0,1)</f>
        <v>45623</v>
      </c>
      <c r="C6231" s="3"/>
      <c r="D6231" s="3"/>
      <c r="F6231" s="5">
        <f>_xlfn.XLOOKUP(A6231,[3]!Table13456[No заказа],[3]!Table13456[Количество],"",0,1)</f>
        <v>1</v>
      </c>
      <c r="G6231" s="5">
        <f>_xlfn.XLOOKUP(A6231,[3]!Table13456[No заказа],[3]!Table13456[Цена],"",0,1)</f>
        <v>8900</v>
      </c>
      <c r="H6231" s="2" t="str">
        <f>M01_SETTINGS!$F$2</f>
        <v>KASPI</v>
      </c>
    </row>
    <row r="6232" spans="1:8" x14ac:dyDescent="0.35">
      <c r="A6232" s="2">
        <v>450585547</v>
      </c>
      <c r="B6232" s="3">
        <f>_xlfn.XLOOKUP(A6232,[3]!Table13456[No заказа],[3]!Table13456[Дата
отправки],"",0,1)</f>
        <v>45622</v>
      </c>
      <c r="C6232" s="3"/>
      <c r="D6232" s="3"/>
      <c r="F6232" s="5">
        <f>_xlfn.XLOOKUP(A6232,[3]!Table13456[No заказа],[3]!Table13456[Количество],"",0,1)</f>
        <v>1</v>
      </c>
      <c r="G6232" s="5">
        <f>_xlfn.XLOOKUP(A6232,[3]!Table13456[No заказа],[3]!Table13456[Цена],"",0,1)</f>
        <v>9990</v>
      </c>
      <c r="H6232" s="2" t="str">
        <f>M01_SETTINGS!$F$2</f>
        <v>KASPI</v>
      </c>
    </row>
    <row r="6233" spans="1:8" x14ac:dyDescent="0.35">
      <c r="A6233" s="2">
        <v>450432249</v>
      </c>
      <c r="B6233" s="3">
        <f>_xlfn.XLOOKUP(A6233,[3]!Table13456[No заказа],[3]!Table13456[Дата
отправки],"",0,1)</f>
        <v>45622</v>
      </c>
      <c r="C6233" s="3"/>
      <c r="D6233" s="3"/>
      <c r="F6233" s="5">
        <f>_xlfn.XLOOKUP(A6233,[3]!Table13456[No заказа],[3]!Table13456[Количество],"",0,1)</f>
        <v>1</v>
      </c>
      <c r="G6233" s="5">
        <f>_xlfn.XLOOKUP(A6233,[3]!Table13456[No заказа],[3]!Table13456[Цена],"",0,1)</f>
        <v>9877</v>
      </c>
      <c r="H6233" s="2" t="str">
        <f>M01_SETTINGS!$F$2</f>
        <v>KASPI</v>
      </c>
    </row>
    <row r="6234" spans="1:8" x14ac:dyDescent="0.35">
      <c r="A6234" s="2">
        <v>450745072</v>
      </c>
      <c r="B6234" s="3">
        <f>_xlfn.XLOOKUP(A6234,[3]!Table13456[No заказа],[3]!Table13456[Дата
отправки],"",0,1)</f>
        <v>45622</v>
      </c>
      <c r="C6234" s="3"/>
      <c r="D6234" s="3"/>
      <c r="F6234" s="5">
        <f>_xlfn.XLOOKUP(A6234,[3]!Table13456[No заказа],[3]!Table13456[Количество],"",0,1)</f>
        <v>1</v>
      </c>
      <c r="G6234" s="5">
        <f>_xlfn.XLOOKUP(A6234,[3]!Table13456[No заказа],[3]!Table13456[Цена],"",0,1)</f>
        <v>8885</v>
      </c>
      <c r="H6234" s="2" t="str">
        <f>M01_SETTINGS!$F$2</f>
        <v>KASPI</v>
      </c>
    </row>
    <row r="6235" spans="1:8" x14ac:dyDescent="0.35">
      <c r="A6235" s="2">
        <v>450735422</v>
      </c>
      <c r="B6235" s="3">
        <f>_xlfn.XLOOKUP(A6235,[3]!Table13456[No заказа],[3]!Table13456[Дата
отправки],"",0,1)</f>
        <v>45622</v>
      </c>
      <c r="C6235" s="3"/>
      <c r="D6235" s="3"/>
      <c r="F6235" s="5">
        <f>_xlfn.XLOOKUP(A6235,[3]!Table13456[No заказа],[3]!Table13456[Количество],"",0,1)</f>
        <v>1</v>
      </c>
      <c r="G6235" s="5">
        <f>_xlfn.XLOOKUP(A6235,[3]!Table13456[No заказа],[3]!Table13456[Цена],"",0,1)</f>
        <v>7990</v>
      </c>
      <c r="H6235" s="2" t="str">
        <f>M01_SETTINGS!$F$2</f>
        <v>KASPI</v>
      </c>
    </row>
    <row r="6236" spans="1:8" x14ac:dyDescent="0.35">
      <c r="A6236" s="2">
        <v>450795371</v>
      </c>
      <c r="B6236" s="3">
        <f>_xlfn.XLOOKUP(A6236,[3]!Table13456[No заказа],[3]!Table13456[Дата
отправки],"",0,1)</f>
        <v>45622</v>
      </c>
      <c r="C6236" s="3"/>
      <c r="D6236" s="3"/>
      <c r="F6236" s="5">
        <f>_xlfn.XLOOKUP(A6236,[3]!Table13456[No заказа],[3]!Table13456[Количество],"",0,1)</f>
        <v>1</v>
      </c>
      <c r="G6236" s="5">
        <f>_xlfn.XLOOKUP(A6236,[3]!Table13456[No заказа],[3]!Table13456[Цена],"",0,1)</f>
        <v>7990</v>
      </c>
      <c r="H6236" s="2" t="str">
        <f>M01_SETTINGS!$F$2</f>
        <v>KASPI</v>
      </c>
    </row>
    <row r="6237" spans="1:8" x14ac:dyDescent="0.35">
      <c r="A6237" s="2">
        <v>450504691</v>
      </c>
      <c r="B6237" s="3">
        <f>_xlfn.XLOOKUP(A6237,[3]!Table13456[No заказа],[3]!Table13456[Дата
отправки],"",0,1)</f>
        <v>45622</v>
      </c>
      <c r="C6237" s="3"/>
      <c r="D6237" s="3"/>
      <c r="F6237" s="5">
        <f>_xlfn.XLOOKUP(A6237,[3]!Table13456[No заказа],[3]!Table13456[Количество],"",0,1)</f>
        <v>1</v>
      </c>
      <c r="G6237" s="5">
        <f>_xlfn.XLOOKUP(A6237,[3]!Table13456[No заказа],[3]!Table13456[Цена],"",0,1)</f>
        <v>7990</v>
      </c>
      <c r="H6237" s="2" t="str">
        <f>M01_SETTINGS!$F$2</f>
        <v>KASPI</v>
      </c>
    </row>
    <row r="6238" spans="1:8" x14ac:dyDescent="0.35">
      <c r="A6238" s="2">
        <v>450728743</v>
      </c>
      <c r="B6238" s="3">
        <f>_xlfn.XLOOKUP(A6238,[3]!Table13456[No заказа],[3]!Table13456[Дата
отправки],"",0,1)</f>
        <v>45622</v>
      </c>
      <c r="C6238" s="3"/>
      <c r="D6238" s="3"/>
      <c r="F6238" s="5">
        <f>_xlfn.XLOOKUP(A6238,[3]!Table13456[No заказа],[3]!Table13456[Количество],"",0,1)</f>
        <v>1</v>
      </c>
      <c r="G6238" s="5">
        <f>_xlfn.XLOOKUP(A6238,[3]!Table13456[No заказа],[3]!Table13456[Цена],"",0,1)</f>
        <v>7990</v>
      </c>
      <c r="H6238" s="2" t="str">
        <f>M01_SETTINGS!$F$2</f>
        <v>KASPI</v>
      </c>
    </row>
    <row r="6239" spans="1:8" x14ac:dyDescent="0.35">
      <c r="A6239" s="2">
        <v>450932051</v>
      </c>
      <c r="B6239" s="3">
        <f>_xlfn.XLOOKUP(A6239,[3]!Table13456[No заказа],[3]!Table13456[Дата
отправки],"",0,1)</f>
        <v>45622</v>
      </c>
      <c r="C6239" s="3"/>
      <c r="D6239" s="3"/>
      <c r="F6239" s="5">
        <f>_xlfn.XLOOKUP(A6239,[3]!Table13456[No заказа],[3]!Table13456[Количество],"",0,1)</f>
        <v>1</v>
      </c>
      <c r="G6239" s="5">
        <f>_xlfn.XLOOKUP(A6239,[3]!Table13456[No заказа],[3]!Table13456[Цена],"",0,1)</f>
        <v>7990</v>
      </c>
      <c r="H6239" s="2" t="str">
        <f>M01_SETTINGS!$F$2</f>
        <v>KASPI</v>
      </c>
    </row>
    <row r="6240" spans="1:8" x14ac:dyDescent="0.35">
      <c r="A6240" s="2">
        <v>450618062</v>
      </c>
      <c r="B6240" s="3">
        <f>_xlfn.XLOOKUP(A6240,[3]!Table13456[No заказа],[3]!Table13456[Дата
отправки],"",0,1)</f>
        <v>45622</v>
      </c>
      <c r="C6240" s="3"/>
      <c r="D6240" s="3"/>
      <c r="F6240" s="5">
        <f>_xlfn.XLOOKUP(A6240,[3]!Table13456[No заказа],[3]!Table13456[Количество],"",0,1)</f>
        <v>1</v>
      </c>
      <c r="G6240" s="5">
        <f>_xlfn.XLOOKUP(A6240,[3]!Table13456[No заказа],[3]!Table13456[Цена],"",0,1)</f>
        <v>8155</v>
      </c>
      <c r="H6240" s="2" t="str">
        <f>M01_SETTINGS!$F$2</f>
        <v>KASPI</v>
      </c>
    </row>
    <row r="6241" spans="1:8" x14ac:dyDescent="0.35">
      <c r="A6241" s="2">
        <v>450816941</v>
      </c>
      <c r="B6241" s="3">
        <f>_xlfn.XLOOKUP(A6241,[3]!Table13456[No заказа],[3]!Table13456[Дата
отправки],"",0,1)</f>
        <v>45622</v>
      </c>
      <c r="C6241" s="3"/>
      <c r="D6241" s="3"/>
      <c r="F6241" s="5">
        <f>_xlfn.XLOOKUP(A6241,[3]!Table13456[No заказа],[3]!Table13456[Количество],"",0,1)</f>
        <v>1</v>
      </c>
      <c r="G6241" s="5">
        <f>_xlfn.XLOOKUP(A6241,[3]!Table13456[No заказа],[3]!Table13456[Цена],"",0,1)</f>
        <v>7990</v>
      </c>
      <c r="H6241" s="2" t="str">
        <f>M01_SETTINGS!$F$2</f>
        <v>KASPI</v>
      </c>
    </row>
    <row r="6242" spans="1:8" x14ac:dyDescent="0.35">
      <c r="A6242" s="2">
        <v>450692589</v>
      </c>
      <c r="B6242" s="3">
        <f>_xlfn.XLOOKUP(A6242,[3]!Table13456[No заказа],[3]!Table13456[Дата
отправки],"",0,1)</f>
        <v>45622</v>
      </c>
      <c r="C6242" s="3"/>
      <c r="D6242" s="3"/>
      <c r="F6242" s="5">
        <f>_xlfn.XLOOKUP(A6242,[3]!Table13456[No заказа],[3]!Table13456[Количество],"",0,1)</f>
        <v>1</v>
      </c>
      <c r="G6242" s="5">
        <f>_xlfn.XLOOKUP(A6242,[3]!Table13456[No заказа],[3]!Table13456[Цена],"",0,1)</f>
        <v>7990</v>
      </c>
      <c r="H6242" s="2" t="str">
        <f>M01_SETTINGS!$F$2</f>
        <v>KASPI</v>
      </c>
    </row>
    <row r="6243" spans="1:8" x14ac:dyDescent="0.35">
      <c r="A6243" s="2">
        <v>450794451</v>
      </c>
      <c r="B6243" s="3">
        <f>_xlfn.XLOOKUP(A6243,[3]!Table13456[No заказа],[3]!Table13456[Дата
отправки],"",0,1)</f>
        <v>45622</v>
      </c>
      <c r="C6243" s="3"/>
      <c r="D6243" s="3"/>
      <c r="F6243" s="5">
        <f>_xlfn.XLOOKUP(A6243,[3]!Table13456[No заказа],[3]!Table13456[Количество],"",0,1)</f>
        <v>1</v>
      </c>
      <c r="G6243" s="5">
        <f>_xlfn.XLOOKUP(A6243,[3]!Table13456[No заказа],[3]!Table13456[Цена],"",0,1)</f>
        <v>8676</v>
      </c>
      <c r="H6243" s="2" t="str">
        <f>M01_SETTINGS!$F$2</f>
        <v>KASPI</v>
      </c>
    </row>
    <row r="6244" spans="1:8" x14ac:dyDescent="0.35">
      <c r="A6244" s="2">
        <v>450894366</v>
      </c>
      <c r="B6244" s="3">
        <f>_xlfn.XLOOKUP(A6244,[3]!Table13456[No заказа],[3]!Table13456[Дата
отправки],"",0,1)</f>
        <v>45622</v>
      </c>
      <c r="C6244" s="3"/>
      <c r="D6244" s="3"/>
      <c r="F6244" s="5">
        <f>_xlfn.XLOOKUP(A6244,[3]!Table13456[No заказа],[3]!Table13456[Количество],"",0,1)</f>
        <v>1</v>
      </c>
      <c r="G6244" s="5">
        <f>_xlfn.XLOOKUP(A6244,[3]!Table13456[No заказа],[3]!Table13456[Цена],"",0,1)</f>
        <v>8677</v>
      </c>
      <c r="H6244" s="2" t="str">
        <f>M01_SETTINGS!$F$2</f>
        <v>KASPI</v>
      </c>
    </row>
    <row r="6245" spans="1:8" x14ac:dyDescent="0.35">
      <c r="A6245" s="2">
        <v>450895749</v>
      </c>
      <c r="B6245" s="3">
        <f>_xlfn.XLOOKUP(A6245,[3]!Table13456[No заказа],[3]!Table13456[Дата
отправки],"",0,1)</f>
        <v>45622</v>
      </c>
      <c r="C6245" s="3"/>
      <c r="D6245" s="3"/>
      <c r="F6245" s="5">
        <f>_xlfn.XLOOKUP(A6245,[3]!Table13456[No заказа],[3]!Table13456[Количество],"",0,1)</f>
        <v>1</v>
      </c>
      <c r="G6245" s="5">
        <f>_xlfn.XLOOKUP(A6245,[3]!Table13456[No заказа],[3]!Table13456[Цена],"",0,1)</f>
        <v>9000</v>
      </c>
      <c r="H6245" s="2" t="str">
        <f>M01_SETTINGS!$F$2</f>
        <v>KASPI</v>
      </c>
    </row>
    <row r="6246" spans="1:8" x14ac:dyDescent="0.35">
      <c r="A6246" s="2">
        <v>450731599</v>
      </c>
      <c r="B6246" s="3">
        <f>_xlfn.XLOOKUP(A6246,[3]!Table13456[No заказа],[3]!Table13456[Дата
отправки],"",0,1)</f>
        <v>45622</v>
      </c>
      <c r="C6246" s="3"/>
      <c r="D6246" s="3"/>
      <c r="F6246" s="5">
        <f>_xlfn.XLOOKUP(A6246,[3]!Table13456[No заказа],[3]!Table13456[Количество],"",0,1)</f>
        <v>1</v>
      </c>
      <c r="G6246" s="5">
        <f>_xlfn.XLOOKUP(A6246,[3]!Table13456[No заказа],[3]!Table13456[Цена],"",0,1)</f>
        <v>8368</v>
      </c>
      <c r="H6246" s="2" t="str">
        <f>M01_SETTINGS!$F$2</f>
        <v>KASPI</v>
      </c>
    </row>
    <row r="6247" spans="1:8" x14ac:dyDescent="0.35">
      <c r="A6247" s="2">
        <v>450543854</v>
      </c>
      <c r="B6247" s="3">
        <f>_xlfn.XLOOKUP(A6247,[3]!Table13456[No заказа],[3]!Table13456[Дата
отправки],"",0,1)</f>
        <v>45622</v>
      </c>
      <c r="C6247" s="3"/>
      <c r="D6247" s="3"/>
      <c r="F6247" s="5">
        <f>_xlfn.XLOOKUP(A6247,[3]!Table13456[No заказа],[3]!Table13456[Количество],"",0,1)</f>
        <v>1</v>
      </c>
      <c r="G6247" s="5">
        <f>_xlfn.XLOOKUP(A6247,[3]!Table13456[No заказа],[3]!Table13456[Цена],"",0,1)</f>
        <v>8783</v>
      </c>
      <c r="H6247" s="2" t="str">
        <f>M01_SETTINGS!$F$2</f>
        <v>KASPI</v>
      </c>
    </row>
    <row r="6248" spans="1:8" x14ac:dyDescent="0.35">
      <c r="A6248" s="2">
        <v>450707032</v>
      </c>
      <c r="B6248" s="3">
        <f>_xlfn.XLOOKUP(A6248,[3]!Table13456[No заказа],[3]!Table13456[Дата
отправки],"",0,1)</f>
        <v>45622</v>
      </c>
      <c r="C6248" s="3"/>
      <c r="D6248" s="3"/>
      <c r="F6248" s="5">
        <f>_xlfn.XLOOKUP(A6248,[3]!Table13456[No заказа],[3]!Table13456[Количество],"",0,1)</f>
        <v>1</v>
      </c>
      <c r="G6248" s="5">
        <f>_xlfn.XLOOKUP(A6248,[3]!Table13456[No заказа],[3]!Table13456[Цена],"",0,1)</f>
        <v>8429</v>
      </c>
      <c r="H6248" s="2" t="str">
        <f>M01_SETTINGS!$F$2</f>
        <v>KASPI</v>
      </c>
    </row>
    <row r="6249" spans="1:8" x14ac:dyDescent="0.35">
      <c r="A6249" s="2">
        <v>450890620</v>
      </c>
      <c r="B6249" s="3">
        <f>_xlfn.XLOOKUP(A6249,[3]!Table13456[No заказа],[3]!Table13456[Дата
отправки],"",0,1)</f>
        <v>45622</v>
      </c>
      <c r="C6249" s="3"/>
      <c r="D6249" s="3"/>
      <c r="F6249" s="5">
        <f>_xlfn.XLOOKUP(A6249,[3]!Table13456[No заказа],[3]!Table13456[Количество],"",0,1)</f>
        <v>1</v>
      </c>
      <c r="G6249" s="5">
        <f>_xlfn.XLOOKUP(A6249,[3]!Table13456[No заказа],[3]!Table13456[Цена],"",0,1)</f>
        <v>9000</v>
      </c>
      <c r="H6249" s="2" t="str">
        <f>M01_SETTINGS!$F$2</f>
        <v>KASPI</v>
      </c>
    </row>
    <row r="6250" spans="1:8" x14ac:dyDescent="0.35">
      <c r="A6250" s="2">
        <v>450884251</v>
      </c>
      <c r="B6250" s="3">
        <f>_xlfn.XLOOKUP(A6250,[3]!Table13456[No заказа],[3]!Table13456[Дата
отправки],"",0,1)</f>
        <v>45622</v>
      </c>
      <c r="C6250" s="3"/>
      <c r="D6250" s="3"/>
      <c r="F6250" s="5">
        <f>_xlfn.XLOOKUP(A6250,[3]!Table13456[No заказа],[3]!Table13456[Количество],"",0,1)</f>
        <v>1</v>
      </c>
      <c r="G6250" s="5">
        <f>_xlfn.XLOOKUP(A6250,[3]!Table13456[No заказа],[3]!Table13456[Цена],"",0,1)</f>
        <v>8297</v>
      </c>
      <c r="H6250" s="2" t="str">
        <f>M01_SETTINGS!$F$2</f>
        <v>KASPI</v>
      </c>
    </row>
    <row r="6251" spans="1:8" x14ac:dyDescent="0.35">
      <c r="A6251" s="2">
        <v>450746282</v>
      </c>
      <c r="B6251" s="3">
        <f>_xlfn.XLOOKUP(A6251,[3]!Table13456[No заказа],[3]!Table13456[Дата
отправки],"",0,1)</f>
        <v>45622</v>
      </c>
      <c r="C6251" s="3"/>
      <c r="D6251" s="3"/>
      <c r="F6251" s="5">
        <f>_xlfn.XLOOKUP(A6251,[3]!Table13456[No заказа],[3]!Table13456[Количество],"",0,1)</f>
        <v>1</v>
      </c>
      <c r="G6251" s="5">
        <f>_xlfn.XLOOKUP(A6251,[3]!Table13456[No заказа],[3]!Table13456[Цена],"",0,1)</f>
        <v>11620</v>
      </c>
      <c r="H6251" s="2" t="str">
        <f>M01_SETTINGS!$F$2</f>
        <v>KASPI</v>
      </c>
    </row>
    <row r="6252" spans="1:8" x14ac:dyDescent="0.35">
      <c r="A6252" s="2">
        <v>450534495</v>
      </c>
      <c r="B6252" s="3">
        <f>_xlfn.XLOOKUP(A6252,[3]!Table13456[No заказа],[3]!Table13456[Дата
отправки],"",0,1)</f>
        <v>45622</v>
      </c>
      <c r="C6252" s="3"/>
      <c r="D6252" s="3"/>
      <c r="F6252" s="5">
        <f>_xlfn.XLOOKUP(A6252,[3]!Table13456[No заказа],[3]!Table13456[Количество],"",0,1)</f>
        <v>1</v>
      </c>
      <c r="G6252" s="5">
        <f>_xlfn.XLOOKUP(A6252,[3]!Table13456[No заказа],[3]!Table13456[Цена],"",0,1)</f>
        <v>8633</v>
      </c>
      <c r="H6252" s="2" t="str">
        <f>M01_SETTINGS!$F$2</f>
        <v>KASPI</v>
      </c>
    </row>
    <row r="6253" spans="1:8" x14ac:dyDescent="0.35">
      <c r="A6253" s="2">
        <v>450853826</v>
      </c>
      <c r="B6253" s="3">
        <f>_xlfn.XLOOKUP(A6253,[3]!Table13456[No заказа],[3]!Table13456[Дата
отправки],"",0,1)</f>
        <v>45622</v>
      </c>
      <c r="C6253" s="3"/>
      <c r="D6253" s="3"/>
      <c r="F6253" s="5">
        <f>_xlfn.XLOOKUP(A6253,[3]!Table13456[No заказа],[3]!Table13456[Количество],"",0,1)</f>
        <v>1</v>
      </c>
      <c r="G6253" s="5">
        <f>_xlfn.XLOOKUP(A6253,[3]!Table13456[No заказа],[3]!Table13456[Цена],"",0,1)</f>
        <v>8161</v>
      </c>
      <c r="H6253" s="2" t="str">
        <f>M01_SETTINGS!$F$2</f>
        <v>KASPI</v>
      </c>
    </row>
    <row r="6254" spans="1:8" x14ac:dyDescent="0.35">
      <c r="A6254" s="2">
        <v>450894129</v>
      </c>
      <c r="B6254" s="3">
        <f>_xlfn.XLOOKUP(A6254,[3]!Table13456[No заказа],[3]!Table13456[Дата
отправки],"",0,1)</f>
        <v>45622</v>
      </c>
      <c r="C6254" s="3"/>
      <c r="D6254" s="3"/>
      <c r="F6254" s="5">
        <f>_xlfn.XLOOKUP(A6254,[3]!Table13456[No заказа],[3]!Table13456[Количество],"",0,1)</f>
        <v>1</v>
      </c>
      <c r="G6254" s="5">
        <f>_xlfn.XLOOKUP(A6254,[3]!Table13456[No заказа],[3]!Table13456[Цена],"",0,1)</f>
        <v>8145</v>
      </c>
      <c r="H6254" s="2" t="str">
        <f>M01_SETTINGS!$F$2</f>
        <v>KASPI</v>
      </c>
    </row>
    <row r="6255" spans="1:8" x14ac:dyDescent="0.35">
      <c r="A6255" s="2">
        <v>450411966</v>
      </c>
      <c r="B6255" s="3">
        <f>_xlfn.XLOOKUP(A6255,[3]!Table13456[No заказа],[3]!Table13456[Дата
отправки],"",0,1)</f>
        <v>45622</v>
      </c>
      <c r="C6255" s="3"/>
      <c r="D6255" s="3"/>
      <c r="F6255" s="5">
        <f>_xlfn.XLOOKUP(A6255,[3]!Table13456[No заказа],[3]!Table13456[Количество],"",0,1)</f>
        <v>1</v>
      </c>
      <c r="G6255" s="5">
        <f>_xlfn.XLOOKUP(A6255,[3]!Table13456[No заказа],[3]!Table13456[Цена],"",0,1)</f>
        <v>8820</v>
      </c>
      <c r="H6255" s="2" t="str">
        <f>M01_SETTINGS!$F$2</f>
        <v>KASPI</v>
      </c>
    </row>
    <row r="6256" spans="1:8" x14ac:dyDescent="0.35">
      <c r="A6256" s="2">
        <v>450657069</v>
      </c>
      <c r="B6256" s="3">
        <f>_xlfn.XLOOKUP(A6256,[3]!Table13456[No заказа],[3]!Table13456[Дата
отправки],"",0,1)</f>
        <v>45622</v>
      </c>
      <c r="C6256" s="3"/>
      <c r="D6256" s="3"/>
      <c r="F6256" s="5">
        <f>_xlfn.XLOOKUP(A6256,[3]!Table13456[No заказа],[3]!Table13456[Количество],"",0,1)</f>
        <v>1</v>
      </c>
      <c r="G6256" s="5">
        <f>_xlfn.XLOOKUP(A6256,[3]!Table13456[No заказа],[3]!Table13456[Цена],"",0,1)</f>
        <v>10492</v>
      </c>
      <c r="H6256" s="2" t="str">
        <f>M01_SETTINGS!$F$2</f>
        <v>KASPI</v>
      </c>
    </row>
    <row r="6257" spans="1:8" x14ac:dyDescent="0.35">
      <c r="A6257" s="2">
        <v>450839744</v>
      </c>
      <c r="B6257" s="3">
        <f>_xlfn.XLOOKUP(A6257,[3]!Table13456[No заказа],[3]!Table13456[Дата
отправки],"",0,1)</f>
        <v>45622</v>
      </c>
      <c r="C6257" s="3"/>
      <c r="D6257" s="3"/>
      <c r="F6257" s="5">
        <f>_xlfn.XLOOKUP(A6257,[3]!Table13456[No заказа],[3]!Table13456[Количество],"",0,1)</f>
        <v>1</v>
      </c>
      <c r="G6257" s="5">
        <f>_xlfn.XLOOKUP(A6257,[3]!Table13456[No заказа],[3]!Table13456[Цена],"",0,1)</f>
        <v>8887</v>
      </c>
      <c r="H6257" s="2" t="str">
        <f>M01_SETTINGS!$F$2</f>
        <v>KASPI</v>
      </c>
    </row>
    <row r="6258" spans="1:8" x14ac:dyDescent="0.35">
      <c r="A6258" s="2">
        <v>450566496</v>
      </c>
      <c r="B6258" s="3">
        <f>_xlfn.XLOOKUP(A6258,[3]!Table13456[No заказа],[3]!Table13456[Дата
отправки],"",0,1)</f>
        <v>45622</v>
      </c>
      <c r="C6258" s="3"/>
      <c r="D6258" s="3"/>
      <c r="F6258" s="5">
        <f>_xlfn.XLOOKUP(A6258,[3]!Table13456[No заказа],[3]!Table13456[Количество],"",0,1)</f>
        <v>1</v>
      </c>
      <c r="G6258" s="5">
        <f>_xlfn.XLOOKUP(A6258,[3]!Table13456[No заказа],[3]!Table13456[Цена],"",0,1)</f>
        <v>9295</v>
      </c>
      <c r="H6258" s="2" t="str">
        <f>M01_SETTINGS!$F$2</f>
        <v>KASPI</v>
      </c>
    </row>
    <row r="6259" spans="1:8" x14ac:dyDescent="0.35">
      <c r="A6259" s="2">
        <v>450795420</v>
      </c>
      <c r="B6259" s="3">
        <f>_xlfn.XLOOKUP(A6259,[3]!Table13456[No заказа],[3]!Table13456[Дата
отправки],"",0,1)</f>
        <v>45622</v>
      </c>
      <c r="C6259" s="3"/>
      <c r="D6259" s="3"/>
      <c r="F6259" s="5">
        <f>_xlfn.XLOOKUP(A6259,[3]!Table13456[No заказа],[3]!Table13456[Количество],"",0,1)</f>
        <v>1</v>
      </c>
      <c r="G6259" s="5">
        <f>_xlfn.XLOOKUP(A6259,[3]!Table13456[No заказа],[3]!Table13456[Цена],"",0,1)</f>
        <v>7990</v>
      </c>
      <c r="H6259" s="2" t="str">
        <f>M01_SETTINGS!$F$2</f>
        <v>KASPI</v>
      </c>
    </row>
    <row r="6260" spans="1:8" x14ac:dyDescent="0.35">
      <c r="A6260" s="2">
        <v>450747333</v>
      </c>
      <c r="B6260" s="3">
        <f>_xlfn.XLOOKUP(A6260,[3]!Table13456[No заказа],[3]!Table13456[Дата
отправки],"",0,1)</f>
        <v>45622</v>
      </c>
      <c r="C6260" s="3"/>
      <c r="D6260" s="3"/>
      <c r="F6260" s="5">
        <f>_xlfn.XLOOKUP(A6260,[3]!Table13456[No заказа],[3]!Table13456[Количество],"",0,1)</f>
        <v>1</v>
      </c>
      <c r="G6260" s="5">
        <f>_xlfn.XLOOKUP(A6260,[3]!Table13456[No заказа],[3]!Table13456[Цена],"",0,1)</f>
        <v>7990</v>
      </c>
      <c r="H6260" s="2" t="str">
        <f>M01_SETTINGS!$F$2</f>
        <v>KASPI</v>
      </c>
    </row>
    <row r="6261" spans="1:8" x14ac:dyDescent="0.35">
      <c r="A6261" s="2">
        <v>450450726</v>
      </c>
      <c r="B6261" s="3">
        <f>_xlfn.XLOOKUP(A6261,[3]!Table13456[No заказа],[3]!Table13456[Дата
отправки],"",0,1)</f>
        <v>45622</v>
      </c>
      <c r="C6261" s="3"/>
      <c r="D6261" s="3"/>
      <c r="F6261" s="5">
        <f>_xlfn.XLOOKUP(A6261,[3]!Table13456[No заказа],[3]!Table13456[Количество],"",0,1)</f>
        <v>1</v>
      </c>
      <c r="G6261" s="5">
        <f>_xlfn.XLOOKUP(A6261,[3]!Table13456[No заказа],[3]!Table13456[Цена],"",0,1)</f>
        <v>9157</v>
      </c>
      <c r="H6261" s="2" t="str">
        <f>M01_SETTINGS!$F$2</f>
        <v>KASPI</v>
      </c>
    </row>
    <row r="6262" spans="1:8" x14ac:dyDescent="0.35">
      <c r="A6262" s="2">
        <v>450888899</v>
      </c>
      <c r="B6262" s="3">
        <f>_xlfn.XLOOKUP(A6262,[3]!Table13456[No заказа],[3]!Table13456[Дата
отправки],"",0,1)</f>
        <v>45622</v>
      </c>
      <c r="C6262" s="3"/>
      <c r="D6262" s="3"/>
      <c r="F6262" s="5">
        <f>_xlfn.XLOOKUP(A6262,[3]!Table13456[No заказа],[3]!Table13456[Количество],"",0,1)</f>
        <v>1</v>
      </c>
      <c r="G6262" s="5">
        <f>_xlfn.XLOOKUP(A6262,[3]!Table13456[No заказа],[3]!Table13456[Цена],"",0,1)</f>
        <v>8638</v>
      </c>
      <c r="H6262" s="2" t="str">
        <f>M01_SETTINGS!$F$2</f>
        <v>KASPI</v>
      </c>
    </row>
    <row r="6263" spans="1:8" x14ac:dyDescent="0.35">
      <c r="A6263" s="2">
        <v>450625620</v>
      </c>
      <c r="B6263" s="3">
        <f>_xlfn.XLOOKUP(A6263,[3]!Table13456[No заказа],[3]!Table13456[Дата
отправки],"",0,1)</f>
        <v>45622</v>
      </c>
      <c r="C6263" s="3"/>
      <c r="D6263" s="3"/>
      <c r="F6263" s="5">
        <f>_xlfn.XLOOKUP(A6263,[3]!Table13456[No заказа],[3]!Table13456[Количество],"",0,1)</f>
        <v>1</v>
      </c>
      <c r="G6263" s="5">
        <f>_xlfn.XLOOKUP(A6263,[3]!Table13456[No заказа],[3]!Table13456[Цена],"",0,1)</f>
        <v>8334</v>
      </c>
      <c r="H6263" s="2" t="str">
        <f>M01_SETTINGS!$F$2</f>
        <v>KASPI</v>
      </c>
    </row>
    <row r="6264" spans="1:8" x14ac:dyDescent="0.35">
      <c r="A6264" s="2">
        <v>450668751</v>
      </c>
      <c r="B6264" s="3">
        <f>_xlfn.XLOOKUP(A6264,[3]!Table13456[No заказа],[3]!Table13456[Дата
отправки],"",0,1)</f>
        <v>45622</v>
      </c>
      <c r="C6264" s="3"/>
      <c r="D6264" s="3"/>
      <c r="F6264" s="5">
        <f>_xlfn.XLOOKUP(A6264,[3]!Table13456[No заказа],[3]!Table13456[Количество],"",0,1)</f>
        <v>1</v>
      </c>
      <c r="G6264" s="5">
        <f>_xlfn.XLOOKUP(A6264,[3]!Table13456[No заказа],[3]!Table13456[Цена],"",0,1)</f>
        <v>8279</v>
      </c>
      <c r="H6264" s="2" t="str">
        <f>M01_SETTINGS!$F$2</f>
        <v>KASPI</v>
      </c>
    </row>
    <row r="6265" spans="1:8" x14ac:dyDescent="0.35">
      <c r="A6265" s="2">
        <v>450876343</v>
      </c>
      <c r="B6265" s="3">
        <f>_xlfn.XLOOKUP(A6265,[3]!Table13456[No заказа],[3]!Table13456[Дата
отправки],"",0,1)</f>
        <v>45622</v>
      </c>
      <c r="C6265" s="3"/>
      <c r="D6265" s="3"/>
      <c r="F6265" s="5">
        <f>_xlfn.XLOOKUP(A6265,[3]!Table13456[No заказа],[3]!Table13456[Количество],"",0,1)</f>
        <v>1</v>
      </c>
      <c r="G6265" s="5">
        <f>_xlfn.XLOOKUP(A6265,[3]!Table13456[No заказа],[3]!Table13456[Цена],"",0,1)</f>
        <v>9144</v>
      </c>
      <c r="H6265" s="2" t="str">
        <f>M01_SETTINGS!$F$2</f>
        <v>KASPI</v>
      </c>
    </row>
    <row r="6266" spans="1:8" x14ac:dyDescent="0.35">
      <c r="A6266" s="2">
        <v>450682272</v>
      </c>
      <c r="B6266" s="3">
        <f>_xlfn.XLOOKUP(A6266,[3]!Table13456[No заказа],[3]!Table13456[Дата
отправки],"",0,1)</f>
        <v>45622</v>
      </c>
      <c r="C6266" s="3"/>
      <c r="D6266" s="3"/>
      <c r="F6266" s="5">
        <f>_xlfn.XLOOKUP(A6266,[3]!Table13456[No заказа],[3]!Table13456[Количество],"",0,1)</f>
        <v>1</v>
      </c>
      <c r="G6266" s="5">
        <f>_xlfn.XLOOKUP(A6266,[3]!Table13456[No заказа],[3]!Table13456[Цена],"",0,1)</f>
        <v>8391</v>
      </c>
      <c r="H6266" s="2" t="str">
        <f>M01_SETTINGS!$F$2</f>
        <v>KASPI</v>
      </c>
    </row>
    <row r="6267" spans="1:8" x14ac:dyDescent="0.35">
      <c r="A6267" s="2">
        <v>450780300</v>
      </c>
      <c r="B6267" s="3">
        <f>_xlfn.XLOOKUP(A6267,[3]!Table13456[No заказа],[3]!Table13456[Дата
отправки],"",0,1)</f>
        <v>45622</v>
      </c>
      <c r="C6267" s="3"/>
      <c r="D6267" s="3"/>
      <c r="F6267" s="5">
        <f>_xlfn.XLOOKUP(A6267,[3]!Table13456[No заказа],[3]!Table13456[Количество],"",0,1)</f>
        <v>1</v>
      </c>
      <c r="G6267" s="5">
        <f>_xlfn.XLOOKUP(A6267,[3]!Table13456[No заказа],[3]!Table13456[Цена],"",0,1)</f>
        <v>10468</v>
      </c>
      <c r="H6267" s="2" t="str">
        <f>M01_SETTINGS!$F$2</f>
        <v>KASPI</v>
      </c>
    </row>
    <row r="6268" spans="1:8" x14ac:dyDescent="0.35">
      <c r="A6268" s="2">
        <v>450683176</v>
      </c>
      <c r="B6268" s="3">
        <f>_xlfn.XLOOKUP(A6268,[3]!Table13456[No заказа],[3]!Table13456[Дата
отправки],"",0,1)</f>
        <v>45622</v>
      </c>
      <c r="C6268" s="3"/>
      <c r="D6268" s="3"/>
      <c r="F6268" s="5">
        <f>_xlfn.XLOOKUP(A6268,[3]!Table13456[No заказа],[3]!Table13456[Количество],"",0,1)</f>
        <v>1</v>
      </c>
      <c r="G6268" s="5">
        <f>_xlfn.XLOOKUP(A6268,[3]!Table13456[No заказа],[3]!Table13456[Цена],"",0,1)</f>
        <v>9700</v>
      </c>
      <c r="H6268" s="2" t="str">
        <f>M01_SETTINGS!$F$2</f>
        <v>KASPI</v>
      </c>
    </row>
    <row r="6269" spans="1:8" x14ac:dyDescent="0.35">
      <c r="A6269" s="2">
        <v>450557329</v>
      </c>
      <c r="B6269" s="3">
        <f>_xlfn.XLOOKUP(A6269,[3]!Table13456[No заказа],[3]!Table13456[Дата
отправки],"",0,1)</f>
        <v>45622</v>
      </c>
      <c r="C6269" s="3"/>
      <c r="D6269" s="3"/>
      <c r="F6269" s="5">
        <f>_xlfn.XLOOKUP(A6269,[3]!Table13456[No заказа],[3]!Table13456[Количество],"",0,1)</f>
        <v>1</v>
      </c>
      <c r="G6269" s="5">
        <f>_xlfn.XLOOKUP(A6269,[3]!Table13456[No заказа],[3]!Table13456[Цена],"",0,1)</f>
        <v>9737</v>
      </c>
      <c r="H6269" s="2" t="str">
        <f>M01_SETTINGS!$F$2</f>
        <v>KASPI</v>
      </c>
    </row>
    <row r="6270" spans="1:8" x14ac:dyDescent="0.35">
      <c r="A6270" s="2">
        <v>450797795</v>
      </c>
      <c r="B6270" s="3">
        <f>_xlfn.XLOOKUP(A6270,[3]!Table13456[No заказа],[3]!Table13456[Дата
отправки],"",0,1)</f>
        <v>45622</v>
      </c>
      <c r="C6270" s="3"/>
      <c r="D6270" s="3"/>
      <c r="F6270" s="5">
        <f>_xlfn.XLOOKUP(A6270,[3]!Table13456[No заказа],[3]!Table13456[Количество],"",0,1)</f>
        <v>1</v>
      </c>
      <c r="G6270" s="5">
        <f>_xlfn.XLOOKUP(A6270,[3]!Table13456[No заказа],[3]!Table13456[Цена],"",0,1)</f>
        <v>8724</v>
      </c>
      <c r="H6270" s="2" t="str">
        <f>M01_SETTINGS!$F$2</f>
        <v>KASPI</v>
      </c>
    </row>
    <row r="6271" spans="1:8" x14ac:dyDescent="0.35">
      <c r="A6271" s="2">
        <v>450417319</v>
      </c>
      <c r="B6271" s="3">
        <f>_xlfn.XLOOKUP(A6271,[3]!Table13456[No заказа],[3]!Table13456[Дата
отправки],"",0,1)</f>
        <v>45622</v>
      </c>
      <c r="C6271" s="3"/>
      <c r="D6271" s="3"/>
      <c r="F6271" s="5">
        <f>_xlfn.XLOOKUP(A6271,[3]!Table13456[No заказа],[3]!Table13456[Количество],"",0,1)</f>
        <v>1</v>
      </c>
      <c r="G6271" s="5">
        <f>_xlfn.XLOOKUP(A6271,[3]!Table13456[No заказа],[3]!Table13456[Цена],"",0,1)</f>
        <v>9000</v>
      </c>
      <c r="H6271" s="2" t="str">
        <f>M01_SETTINGS!$F$2</f>
        <v>KASPI</v>
      </c>
    </row>
    <row r="6272" spans="1:8" x14ac:dyDescent="0.35">
      <c r="A6272" s="2">
        <v>450704225</v>
      </c>
      <c r="B6272" s="3">
        <f>_xlfn.XLOOKUP(A6272,[3]!Table13456[No заказа],[3]!Table13456[Дата
отправки],"",0,1)</f>
        <v>45622</v>
      </c>
      <c r="C6272" s="3"/>
      <c r="D6272" s="3"/>
      <c r="F6272" s="5">
        <f>_xlfn.XLOOKUP(A6272,[3]!Table13456[No заказа],[3]!Table13456[Количество],"",0,1)</f>
        <v>1</v>
      </c>
      <c r="G6272" s="5">
        <f>_xlfn.XLOOKUP(A6272,[3]!Table13456[No заказа],[3]!Table13456[Цена],"",0,1)</f>
        <v>8796</v>
      </c>
      <c r="H6272" s="2" t="str">
        <f>M01_SETTINGS!$F$2</f>
        <v>KASPI</v>
      </c>
    </row>
    <row r="6273" spans="1:8" x14ac:dyDescent="0.35">
      <c r="A6273" s="2">
        <v>450625771</v>
      </c>
      <c r="B6273" s="3">
        <f>_xlfn.XLOOKUP(A6273,[3]!Table13456[No заказа],[3]!Table13456[Дата
отправки],"",0,1)</f>
        <v>45622</v>
      </c>
      <c r="C6273" s="3"/>
      <c r="D6273" s="3"/>
      <c r="F6273" s="5">
        <f>_xlfn.XLOOKUP(A6273,[3]!Table13456[No заказа],[3]!Table13456[Количество],"",0,1)</f>
        <v>1</v>
      </c>
      <c r="G6273" s="5">
        <f>_xlfn.XLOOKUP(A6273,[3]!Table13456[No заказа],[3]!Table13456[Цена],"",0,1)</f>
        <v>8587</v>
      </c>
      <c r="H6273" s="2" t="str">
        <f>M01_SETTINGS!$F$2</f>
        <v>KASPI</v>
      </c>
    </row>
    <row r="6274" spans="1:8" x14ac:dyDescent="0.35">
      <c r="A6274" s="2">
        <v>450667909</v>
      </c>
      <c r="B6274" s="3">
        <f>_xlfn.XLOOKUP(A6274,[3]!Table13456[No заказа],[3]!Table13456[Дата
отправки],"",0,1)</f>
        <v>45622</v>
      </c>
      <c r="C6274" s="3"/>
      <c r="D6274" s="3"/>
      <c r="F6274" s="5">
        <f>_xlfn.XLOOKUP(A6274,[3]!Table13456[No заказа],[3]!Table13456[Количество],"",0,1)</f>
        <v>1</v>
      </c>
      <c r="G6274" s="5">
        <f>_xlfn.XLOOKUP(A6274,[3]!Table13456[No заказа],[3]!Table13456[Цена],"",0,1)</f>
        <v>11873</v>
      </c>
      <c r="H6274" s="2" t="str">
        <f>M01_SETTINGS!$F$2</f>
        <v>KASPI</v>
      </c>
    </row>
    <row r="6275" spans="1:8" x14ac:dyDescent="0.35">
      <c r="A6275" s="2">
        <v>450769764</v>
      </c>
      <c r="B6275" s="3">
        <f>_xlfn.XLOOKUP(A6275,[3]!Table13456[No заказа],[3]!Table13456[Дата
отправки],"",0,1)</f>
        <v>45622</v>
      </c>
      <c r="C6275" s="3"/>
      <c r="D6275" s="3"/>
      <c r="F6275" s="5">
        <f>_xlfn.XLOOKUP(A6275,[3]!Table13456[No заказа],[3]!Table13456[Количество],"",0,1)</f>
        <v>1</v>
      </c>
      <c r="G6275" s="5">
        <f>_xlfn.XLOOKUP(A6275,[3]!Table13456[No заказа],[3]!Table13456[Цена],"",0,1)</f>
        <v>9997</v>
      </c>
      <c r="H6275" s="2" t="str">
        <f>M01_SETTINGS!$F$2</f>
        <v>KASPI</v>
      </c>
    </row>
    <row r="6276" spans="1:8" x14ac:dyDescent="0.35">
      <c r="A6276" s="2">
        <v>450701851</v>
      </c>
      <c r="B6276" s="3">
        <f>_xlfn.XLOOKUP(A6276,[3]!Table13456[No заказа],[3]!Table13456[Дата
отправки],"",0,1)</f>
        <v>45622</v>
      </c>
      <c r="C6276" s="3"/>
      <c r="D6276" s="3"/>
      <c r="F6276" s="5">
        <f>_xlfn.XLOOKUP(A6276,[3]!Table13456[No заказа],[3]!Table13456[Количество],"",0,1)</f>
        <v>1</v>
      </c>
      <c r="G6276" s="5">
        <f>_xlfn.XLOOKUP(A6276,[3]!Table13456[No заказа],[3]!Table13456[Цена],"",0,1)</f>
        <v>8740</v>
      </c>
      <c r="H6276" s="2" t="str">
        <f>M01_SETTINGS!$F$2</f>
        <v>KASPI</v>
      </c>
    </row>
    <row r="6277" spans="1:8" x14ac:dyDescent="0.35">
      <c r="A6277" s="2">
        <v>450545208</v>
      </c>
      <c r="B6277" s="3">
        <f>_xlfn.XLOOKUP(A6277,[3]!Table13456[No заказа],[3]!Table13456[Дата
отправки],"",0,1)</f>
        <v>45622</v>
      </c>
      <c r="C6277" s="3"/>
      <c r="D6277" s="3"/>
      <c r="F6277" s="5">
        <f>_xlfn.XLOOKUP(A6277,[3]!Table13456[No заказа],[3]!Table13456[Количество],"",0,1)</f>
        <v>1</v>
      </c>
      <c r="G6277" s="5">
        <f>_xlfn.XLOOKUP(A6277,[3]!Table13456[No заказа],[3]!Table13456[Цена],"",0,1)</f>
        <v>8197</v>
      </c>
      <c r="H6277" s="2" t="str">
        <f>M01_SETTINGS!$F$2</f>
        <v>KASPI</v>
      </c>
    </row>
    <row r="6278" spans="1:8" x14ac:dyDescent="0.35">
      <c r="A6278" s="2">
        <v>450175342</v>
      </c>
      <c r="B6278" s="3">
        <f>_xlfn.XLOOKUP(A6278,[3]!Table13456[No заказа],[3]!Table13456[Дата
отправки],"",0,1)</f>
        <v>45621</v>
      </c>
      <c r="C6278" s="3"/>
      <c r="D6278" s="3"/>
      <c r="F6278" s="5">
        <f>_xlfn.XLOOKUP(A6278,[3]!Table13456[No заказа],[3]!Table13456[Количество],"",0,1)</f>
        <v>1</v>
      </c>
      <c r="G6278" s="5">
        <f>_xlfn.XLOOKUP(A6278,[3]!Table13456[No заказа],[3]!Table13456[Цена],"",0,1)</f>
        <v>8996</v>
      </c>
      <c r="H6278" s="2" t="str">
        <f>M01_SETTINGS!$F$2</f>
        <v>KASPI</v>
      </c>
    </row>
    <row r="6279" spans="1:8" x14ac:dyDescent="0.35">
      <c r="A6279" s="2">
        <v>450106963</v>
      </c>
      <c r="B6279" s="3">
        <f>_xlfn.XLOOKUP(A6279,[3]!Table13456[No заказа],[3]!Table13456[Дата
отправки],"",0,1)</f>
        <v>45621</v>
      </c>
      <c r="C6279" s="3"/>
      <c r="D6279" s="3"/>
      <c r="F6279" s="5">
        <f>_xlfn.XLOOKUP(A6279,[3]!Table13456[No заказа],[3]!Table13456[Количество],"",0,1)</f>
        <v>1</v>
      </c>
      <c r="G6279" s="5">
        <f>_xlfn.XLOOKUP(A6279,[3]!Table13456[No заказа],[3]!Table13456[Цена],"",0,1)</f>
        <v>7990</v>
      </c>
      <c r="H6279" s="2" t="str">
        <f>M01_SETTINGS!$F$2</f>
        <v>KASPI</v>
      </c>
    </row>
    <row r="6280" spans="1:8" x14ac:dyDescent="0.35">
      <c r="A6280" s="2">
        <v>450081036</v>
      </c>
      <c r="B6280" s="3">
        <f>_xlfn.XLOOKUP(A6280,[3]!Table13456[No заказа],[3]!Table13456[Дата
отправки],"",0,1)</f>
        <v>45621</v>
      </c>
      <c r="C6280" s="3"/>
      <c r="D6280" s="3"/>
      <c r="F6280" s="5">
        <f>_xlfn.XLOOKUP(A6280,[3]!Table13456[No заказа],[3]!Table13456[Количество],"",0,1)</f>
        <v>1</v>
      </c>
      <c r="G6280" s="5">
        <f>_xlfn.XLOOKUP(A6280,[3]!Table13456[No заказа],[3]!Table13456[Цена],"",0,1)</f>
        <v>7990</v>
      </c>
      <c r="H6280" s="2" t="str">
        <f>M01_SETTINGS!$F$2</f>
        <v>KASPI</v>
      </c>
    </row>
    <row r="6281" spans="1:8" x14ac:dyDescent="0.35">
      <c r="A6281" s="2">
        <v>450162163</v>
      </c>
      <c r="B6281" s="3">
        <f>_xlfn.XLOOKUP(A6281,[3]!Table13456[No заказа],[3]!Table13456[Дата
отправки],"",0,1)</f>
        <v>45621</v>
      </c>
      <c r="C6281" s="3"/>
      <c r="D6281" s="3"/>
      <c r="F6281" s="5">
        <f>_xlfn.XLOOKUP(A6281,[3]!Table13456[No заказа],[3]!Table13456[Количество],"",0,1)</f>
        <v>1</v>
      </c>
      <c r="G6281" s="5">
        <f>_xlfn.XLOOKUP(A6281,[3]!Table13456[No заказа],[3]!Table13456[Цена],"",0,1)</f>
        <v>8783</v>
      </c>
      <c r="H6281" s="2" t="str">
        <f>M01_SETTINGS!$F$2</f>
        <v>KASPI</v>
      </c>
    </row>
    <row r="6282" spans="1:8" x14ac:dyDescent="0.35">
      <c r="A6282" s="2">
        <v>450357692</v>
      </c>
      <c r="B6282" s="3">
        <f>_xlfn.XLOOKUP(A6282,[3]!Table13456[No заказа],[3]!Table13456[Дата
отправки],"",0,1)</f>
        <v>45621</v>
      </c>
      <c r="C6282" s="3"/>
      <c r="D6282" s="3"/>
      <c r="F6282" s="5">
        <f>_xlfn.XLOOKUP(A6282,[3]!Table13456[No заказа],[3]!Table13456[Количество],"",0,1)</f>
        <v>1</v>
      </c>
      <c r="G6282" s="5">
        <f>_xlfn.XLOOKUP(A6282,[3]!Table13456[No заказа],[3]!Table13456[Цена],"",0,1)</f>
        <v>7990</v>
      </c>
      <c r="H6282" s="2" t="str">
        <f>M01_SETTINGS!$F$2</f>
        <v>KASPI</v>
      </c>
    </row>
    <row r="6283" spans="1:8" x14ac:dyDescent="0.35">
      <c r="A6283" s="2">
        <v>450035693</v>
      </c>
      <c r="B6283" s="3">
        <f>_xlfn.XLOOKUP(A6283,[3]!Table13456[No заказа],[3]!Table13456[Дата
отправки],"",0,1)</f>
        <v>45621</v>
      </c>
      <c r="C6283" s="3"/>
      <c r="D6283" s="3"/>
      <c r="F6283" s="5">
        <f>_xlfn.XLOOKUP(A6283,[3]!Table13456[No заказа],[3]!Table13456[Количество],"",0,1)</f>
        <v>1</v>
      </c>
      <c r="G6283" s="5">
        <f>_xlfn.XLOOKUP(A6283,[3]!Table13456[No заказа],[3]!Table13456[Цена],"",0,1)</f>
        <v>8730</v>
      </c>
      <c r="H6283" s="2" t="str">
        <f>M01_SETTINGS!$F$2</f>
        <v>KASPI</v>
      </c>
    </row>
    <row r="6284" spans="1:8" x14ac:dyDescent="0.35">
      <c r="A6284" s="2">
        <v>450431033</v>
      </c>
      <c r="B6284" s="3">
        <f>_xlfn.XLOOKUP(A6284,[3]!Table13456[No заказа],[3]!Table13456[Дата
отправки],"",0,1)</f>
        <v>45621</v>
      </c>
      <c r="C6284" s="3"/>
      <c r="D6284" s="3"/>
      <c r="F6284" s="5">
        <f>_xlfn.XLOOKUP(A6284,[3]!Table13456[No заказа],[3]!Table13456[Количество],"",0,1)</f>
        <v>1</v>
      </c>
      <c r="G6284" s="5">
        <f>_xlfn.XLOOKUP(A6284,[3]!Table13456[No заказа],[3]!Table13456[Цена],"",0,1)</f>
        <v>8470</v>
      </c>
      <c r="H6284" s="2" t="str">
        <f>M01_SETTINGS!$F$2</f>
        <v>KASPI</v>
      </c>
    </row>
    <row r="6285" spans="1:8" x14ac:dyDescent="0.35">
      <c r="A6285" s="2">
        <v>450360807</v>
      </c>
      <c r="B6285" s="3">
        <f>_xlfn.XLOOKUP(A6285,[3]!Table13456[No заказа],[3]!Table13456[Дата
отправки],"",0,1)</f>
        <v>45621</v>
      </c>
      <c r="C6285" s="3"/>
      <c r="D6285" s="3"/>
      <c r="F6285" s="5">
        <f>_xlfn.XLOOKUP(A6285,[3]!Table13456[No заказа],[3]!Table13456[Количество],"",0,1)</f>
        <v>1</v>
      </c>
      <c r="G6285" s="5">
        <f>_xlfn.XLOOKUP(A6285,[3]!Table13456[No заказа],[3]!Table13456[Цена],"",0,1)</f>
        <v>11747</v>
      </c>
      <c r="H6285" s="2" t="str">
        <f>M01_SETTINGS!$F$2</f>
        <v>KASPI</v>
      </c>
    </row>
    <row r="6286" spans="1:8" x14ac:dyDescent="0.35">
      <c r="A6286" s="2">
        <v>450179360</v>
      </c>
      <c r="B6286" s="3">
        <f>_xlfn.XLOOKUP(A6286,[3]!Table13456[No заказа],[3]!Table13456[Дата
отправки],"",0,1)</f>
        <v>45621</v>
      </c>
      <c r="C6286" s="3"/>
      <c r="D6286" s="3"/>
      <c r="F6286" s="5">
        <f>_xlfn.XLOOKUP(A6286,[3]!Table13456[No заказа],[3]!Table13456[Количество],"",0,1)</f>
        <v>1</v>
      </c>
      <c r="G6286" s="5">
        <f>_xlfn.XLOOKUP(A6286,[3]!Table13456[No заказа],[3]!Table13456[Цена],"",0,1)</f>
        <v>8787</v>
      </c>
      <c r="H6286" s="2" t="str">
        <f>M01_SETTINGS!$F$2</f>
        <v>KASPI</v>
      </c>
    </row>
    <row r="6287" spans="1:8" x14ac:dyDescent="0.35">
      <c r="A6287" s="2">
        <v>450049807</v>
      </c>
      <c r="B6287" s="3">
        <f>_xlfn.XLOOKUP(A6287,[3]!Table13456[No заказа],[3]!Table13456[Дата
отправки],"",0,1)</f>
        <v>45621</v>
      </c>
      <c r="C6287" s="3"/>
      <c r="D6287" s="3"/>
      <c r="F6287" s="5">
        <f>_xlfn.XLOOKUP(A6287,[3]!Table13456[No заказа],[3]!Table13456[Количество],"",0,1)</f>
        <v>1</v>
      </c>
      <c r="G6287" s="5">
        <f>_xlfn.XLOOKUP(A6287,[3]!Table13456[No заказа],[3]!Table13456[Цена],"",0,1)</f>
        <v>7990</v>
      </c>
      <c r="H6287" s="2" t="str">
        <f>M01_SETTINGS!$F$2</f>
        <v>KASPI</v>
      </c>
    </row>
    <row r="6288" spans="1:8" x14ac:dyDescent="0.35">
      <c r="A6288" s="2">
        <v>450116809</v>
      </c>
      <c r="B6288" s="3">
        <f>_xlfn.XLOOKUP(A6288,[3]!Table13456[No заказа],[3]!Table13456[Дата
отправки],"",0,1)</f>
        <v>45621</v>
      </c>
      <c r="C6288" s="3"/>
      <c r="D6288" s="3"/>
      <c r="F6288" s="5">
        <f>_xlfn.XLOOKUP(A6288,[3]!Table13456[No заказа],[3]!Table13456[Количество],"",0,1)</f>
        <v>1</v>
      </c>
      <c r="G6288" s="5">
        <f>_xlfn.XLOOKUP(A6288,[3]!Table13456[No заказа],[3]!Table13456[Цена],"",0,1)</f>
        <v>8948</v>
      </c>
      <c r="H6288" s="2" t="str">
        <f>M01_SETTINGS!$F$2</f>
        <v>KASPI</v>
      </c>
    </row>
    <row r="6289" spans="1:8" x14ac:dyDescent="0.35">
      <c r="A6289" s="2">
        <v>450206477</v>
      </c>
      <c r="B6289" s="3">
        <f>_xlfn.XLOOKUP(A6289,[3]!Table13456[No заказа],[3]!Table13456[Дата
отправки],"",0,1)</f>
        <v>45621</v>
      </c>
      <c r="C6289" s="3"/>
      <c r="D6289" s="3"/>
      <c r="F6289" s="5">
        <f>_xlfn.XLOOKUP(A6289,[3]!Table13456[No заказа],[3]!Table13456[Количество],"",0,1)</f>
        <v>1</v>
      </c>
      <c r="G6289" s="5">
        <f>_xlfn.XLOOKUP(A6289,[3]!Table13456[No заказа],[3]!Table13456[Цена],"",0,1)</f>
        <v>8912</v>
      </c>
      <c r="H6289" s="2" t="str">
        <f>M01_SETTINGS!$F$2</f>
        <v>KASPI</v>
      </c>
    </row>
    <row r="6290" spans="1:8" x14ac:dyDescent="0.35">
      <c r="A6290" s="2">
        <v>450008379</v>
      </c>
      <c r="B6290" s="3">
        <f>_xlfn.XLOOKUP(A6290,[3]!Table13456[No заказа],[3]!Table13456[Дата
отправки],"",0,1)</f>
        <v>45621</v>
      </c>
      <c r="C6290" s="3"/>
      <c r="D6290" s="3"/>
      <c r="F6290" s="5">
        <f>_xlfn.XLOOKUP(A6290,[3]!Table13456[No заказа],[3]!Table13456[Количество],"",0,1)</f>
        <v>1</v>
      </c>
      <c r="G6290" s="5">
        <f>_xlfn.XLOOKUP(A6290,[3]!Table13456[No заказа],[3]!Table13456[Цена],"",0,1)</f>
        <v>7990</v>
      </c>
      <c r="H6290" s="2" t="str">
        <f>M01_SETTINGS!$F$2</f>
        <v>KASPI</v>
      </c>
    </row>
    <row r="6291" spans="1:8" x14ac:dyDescent="0.35">
      <c r="A6291" s="2">
        <v>450165333</v>
      </c>
      <c r="B6291" s="3">
        <f>_xlfn.XLOOKUP(A6291,[3]!Table13456[No заказа],[3]!Table13456[Дата
отправки],"",0,1)</f>
        <v>45621</v>
      </c>
      <c r="C6291" s="3"/>
      <c r="D6291" s="3"/>
      <c r="F6291" s="5">
        <f>_xlfn.XLOOKUP(A6291,[3]!Table13456[No заказа],[3]!Table13456[Количество],"",0,1)</f>
        <v>1</v>
      </c>
      <c r="G6291" s="5">
        <f>_xlfn.XLOOKUP(A6291,[3]!Table13456[No заказа],[3]!Table13456[Цена],"",0,1)</f>
        <v>10495</v>
      </c>
      <c r="H6291" s="2" t="str">
        <f>M01_SETTINGS!$F$2</f>
        <v>KASPI</v>
      </c>
    </row>
    <row r="6292" spans="1:8" x14ac:dyDescent="0.35">
      <c r="A6292" s="2">
        <v>450201411</v>
      </c>
      <c r="B6292" s="3">
        <f>_xlfn.XLOOKUP(A6292,[3]!Table13456[No заказа],[3]!Table13456[Дата
отправки],"",0,1)</f>
        <v>45621</v>
      </c>
      <c r="C6292" s="3"/>
      <c r="D6292" s="3"/>
      <c r="F6292" s="5">
        <f>_xlfn.XLOOKUP(A6292,[3]!Table13456[No заказа],[3]!Table13456[Количество],"",0,1)</f>
        <v>1</v>
      </c>
      <c r="G6292" s="5">
        <f>_xlfn.XLOOKUP(A6292,[3]!Table13456[No заказа],[3]!Table13456[Цена],"",0,1)</f>
        <v>10495</v>
      </c>
      <c r="H6292" s="2" t="str">
        <f>M01_SETTINGS!$F$2</f>
        <v>KASPI</v>
      </c>
    </row>
    <row r="6293" spans="1:8" x14ac:dyDescent="0.35">
      <c r="A6293" s="2">
        <v>450143856</v>
      </c>
      <c r="B6293" s="3">
        <f>_xlfn.XLOOKUP(A6293,[3]!Table13456[No заказа],[3]!Table13456[Дата
отправки],"",0,1)</f>
        <v>45621</v>
      </c>
      <c r="C6293" s="3"/>
      <c r="D6293" s="3"/>
      <c r="F6293" s="5">
        <f>_xlfn.XLOOKUP(A6293,[3]!Table13456[No заказа],[3]!Table13456[Количество],"",0,1)</f>
        <v>1</v>
      </c>
      <c r="G6293" s="5">
        <f>_xlfn.XLOOKUP(A6293,[3]!Table13456[No заказа],[3]!Table13456[Цена],"",0,1)</f>
        <v>8783</v>
      </c>
      <c r="H6293" s="2" t="str">
        <f>M01_SETTINGS!$F$2</f>
        <v>KASPI</v>
      </c>
    </row>
    <row r="6294" spans="1:8" x14ac:dyDescent="0.35">
      <c r="A6294" s="2">
        <v>450196692</v>
      </c>
      <c r="B6294" s="3">
        <f>_xlfn.XLOOKUP(A6294,[3]!Table13456[No заказа],[3]!Table13456[Дата
отправки],"",0,1)</f>
        <v>45621</v>
      </c>
      <c r="C6294" s="3"/>
      <c r="D6294" s="3"/>
      <c r="F6294" s="5">
        <f>_xlfn.XLOOKUP(A6294,[3]!Table13456[No заказа],[3]!Table13456[Количество],"",0,1)</f>
        <v>1</v>
      </c>
      <c r="G6294" s="5">
        <f>_xlfn.XLOOKUP(A6294,[3]!Table13456[No заказа],[3]!Table13456[Цена],"",0,1)</f>
        <v>8773</v>
      </c>
      <c r="H6294" s="2" t="str">
        <f>M01_SETTINGS!$F$2</f>
        <v>KASPI</v>
      </c>
    </row>
    <row r="6295" spans="1:8" x14ac:dyDescent="0.35">
      <c r="A6295" s="2">
        <v>450032812</v>
      </c>
      <c r="B6295" s="3">
        <f>_xlfn.XLOOKUP(A6295,[3]!Table13456[No заказа],[3]!Table13456[Дата
отправки],"",0,1)</f>
        <v>45621</v>
      </c>
      <c r="C6295" s="3"/>
      <c r="D6295" s="3"/>
      <c r="F6295" s="5">
        <f>_xlfn.XLOOKUP(A6295,[3]!Table13456[No заказа],[3]!Table13456[Количество],"",0,1)</f>
        <v>1</v>
      </c>
      <c r="G6295" s="5">
        <f>_xlfn.XLOOKUP(A6295,[3]!Table13456[No заказа],[3]!Table13456[Цена],"",0,1)</f>
        <v>8791</v>
      </c>
      <c r="H6295" s="2" t="str">
        <f>M01_SETTINGS!$F$2</f>
        <v>KASPI</v>
      </c>
    </row>
    <row r="6296" spans="1:8" x14ac:dyDescent="0.35">
      <c r="A6296" s="2">
        <v>450190746</v>
      </c>
      <c r="B6296" s="3">
        <f>_xlfn.XLOOKUP(A6296,[3]!Table13456[No заказа],[3]!Table13456[Дата
отправки],"",0,1)</f>
        <v>45621</v>
      </c>
      <c r="C6296" s="3"/>
      <c r="D6296" s="3"/>
      <c r="F6296" s="5">
        <f>_xlfn.XLOOKUP(A6296,[3]!Table13456[No заказа],[3]!Table13456[Количество],"",0,1)</f>
        <v>1</v>
      </c>
      <c r="G6296" s="5">
        <f>_xlfn.XLOOKUP(A6296,[3]!Table13456[No заказа],[3]!Table13456[Цена],"",0,1)</f>
        <v>10688</v>
      </c>
      <c r="H6296" s="2" t="str">
        <f>M01_SETTINGS!$F$2</f>
        <v>KASPI</v>
      </c>
    </row>
    <row r="6297" spans="1:8" x14ac:dyDescent="0.35">
      <c r="A6297" s="2">
        <v>450065596</v>
      </c>
      <c r="B6297" s="3">
        <f>_xlfn.XLOOKUP(A6297,[3]!Table13456[No заказа],[3]!Table13456[Дата
отправки],"",0,1)</f>
        <v>45621</v>
      </c>
      <c r="C6297" s="3"/>
      <c r="D6297" s="3"/>
      <c r="F6297" s="5">
        <f>_xlfn.XLOOKUP(A6297,[3]!Table13456[No заказа],[3]!Table13456[Количество],"",0,1)</f>
        <v>1</v>
      </c>
      <c r="G6297" s="5">
        <f>_xlfn.XLOOKUP(A6297,[3]!Table13456[No заказа],[3]!Table13456[Цена],"",0,1)</f>
        <v>9462</v>
      </c>
      <c r="H6297" s="2" t="str">
        <f>M01_SETTINGS!$F$2</f>
        <v>KASPI</v>
      </c>
    </row>
    <row r="6298" spans="1:8" x14ac:dyDescent="0.35">
      <c r="A6298" s="2">
        <v>450159147</v>
      </c>
      <c r="B6298" s="3">
        <f>_xlfn.XLOOKUP(A6298,[3]!Table13456[No заказа],[3]!Table13456[Дата
отправки],"",0,1)</f>
        <v>45621</v>
      </c>
      <c r="C6298" s="3"/>
      <c r="D6298" s="3"/>
      <c r="F6298" s="5">
        <f>_xlfn.XLOOKUP(A6298,[3]!Table13456[No заказа],[3]!Table13456[Количество],"",0,1)</f>
        <v>1</v>
      </c>
      <c r="G6298" s="5">
        <f>_xlfn.XLOOKUP(A6298,[3]!Table13456[No заказа],[3]!Table13456[Цена],"",0,1)</f>
        <v>8710</v>
      </c>
      <c r="H6298" s="2" t="str">
        <f>M01_SETTINGS!$F$2</f>
        <v>KASPI</v>
      </c>
    </row>
    <row r="6299" spans="1:8" x14ac:dyDescent="0.35">
      <c r="A6299" s="2">
        <v>450181800</v>
      </c>
      <c r="B6299" s="3">
        <f>_xlfn.XLOOKUP(A6299,[3]!Table13456[No заказа],[3]!Table13456[Дата
отправки],"",0,1)</f>
        <v>45621</v>
      </c>
      <c r="C6299" s="3"/>
      <c r="D6299" s="3"/>
      <c r="F6299" s="5">
        <f>_xlfn.XLOOKUP(A6299,[3]!Table13456[No заказа],[3]!Table13456[Количество],"",0,1)</f>
        <v>1</v>
      </c>
      <c r="G6299" s="5">
        <f>_xlfn.XLOOKUP(A6299,[3]!Table13456[No заказа],[3]!Table13456[Цена],"",0,1)</f>
        <v>8775</v>
      </c>
      <c r="H6299" s="2" t="str">
        <f>M01_SETTINGS!$F$2</f>
        <v>KASPI</v>
      </c>
    </row>
    <row r="6300" spans="1:8" x14ac:dyDescent="0.35">
      <c r="A6300" s="2">
        <v>450432249</v>
      </c>
      <c r="B6300" s="3">
        <f>_xlfn.XLOOKUP(A6300,[3]!Table13456[No заказа],[3]!Table13456[Дата
отправки],"",0,1)</f>
        <v>45622</v>
      </c>
      <c r="C6300" s="3"/>
      <c r="D6300" s="3"/>
      <c r="F6300" s="5">
        <f>_xlfn.XLOOKUP(A6300,[3]!Table13456[No заказа],[3]!Table13456[Количество],"",0,1)</f>
        <v>1</v>
      </c>
      <c r="G6300" s="5">
        <f>_xlfn.XLOOKUP(A6300,[3]!Table13456[No заказа],[3]!Table13456[Цена],"",0,1)</f>
        <v>9877</v>
      </c>
      <c r="H6300" s="2" t="str">
        <f>M01_SETTINGS!$F$2</f>
        <v>KASPI</v>
      </c>
    </row>
    <row r="6301" spans="1:8" x14ac:dyDescent="0.35">
      <c r="A6301" s="2">
        <v>450416415</v>
      </c>
      <c r="B6301" s="3">
        <f>_xlfn.XLOOKUP(A6301,[3]!Table13456[No заказа],[3]!Table13456[Дата
отправки],"",0,1)</f>
        <v>45621</v>
      </c>
      <c r="C6301" s="3"/>
      <c r="D6301" s="3"/>
      <c r="F6301" s="5">
        <f>_xlfn.XLOOKUP(A6301,[3]!Table13456[No заказа],[3]!Table13456[Количество],"",0,1)</f>
        <v>1</v>
      </c>
      <c r="G6301" s="5">
        <f>_xlfn.XLOOKUP(A6301,[3]!Table13456[No заказа],[3]!Table13456[Цена],"",0,1)</f>
        <v>9305</v>
      </c>
      <c r="H6301" s="2" t="str">
        <f>M01_SETTINGS!$F$2</f>
        <v>KASPI</v>
      </c>
    </row>
    <row r="6302" spans="1:8" x14ac:dyDescent="0.35">
      <c r="A6302" s="2">
        <v>450411966</v>
      </c>
      <c r="B6302" s="3">
        <f>_xlfn.XLOOKUP(A6302,[3]!Table13456[No заказа],[3]!Table13456[Дата
отправки],"",0,1)</f>
        <v>45622</v>
      </c>
      <c r="C6302" s="3"/>
      <c r="D6302" s="3"/>
      <c r="F6302" s="5">
        <f>_xlfn.XLOOKUP(A6302,[3]!Table13456[No заказа],[3]!Table13456[Количество],"",0,1)</f>
        <v>1</v>
      </c>
      <c r="G6302" s="5">
        <f>_xlfn.XLOOKUP(A6302,[3]!Table13456[No заказа],[3]!Table13456[Цена],"",0,1)</f>
        <v>8820</v>
      </c>
      <c r="H6302" s="2" t="str">
        <f>M01_SETTINGS!$F$2</f>
        <v>KASPI</v>
      </c>
    </row>
    <row r="6303" spans="1:8" x14ac:dyDescent="0.35">
      <c r="A6303" s="2">
        <v>450198334</v>
      </c>
      <c r="B6303" s="3">
        <f>_xlfn.XLOOKUP(A6303,[3]!Table13456[No заказа],[3]!Table13456[Дата
отправки],"",0,1)</f>
        <v>45621</v>
      </c>
      <c r="C6303" s="3"/>
      <c r="D6303" s="3"/>
      <c r="F6303" s="5">
        <f>_xlfn.XLOOKUP(A6303,[3]!Table13456[No заказа],[3]!Table13456[Количество],"",0,1)</f>
        <v>1</v>
      </c>
      <c r="G6303" s="5">
        <f>_xlfn.XLOOKUP(A6303,[3]!Table13456[No заказа],[3]!Table13456[Цена],"",0,1)</f>
        <v>9404</v>
      </c>
      <c r="H6303" s="2" t="str">
        <f>M01_SETTINGS!$F$2</f>
        <v>KASPI</v>
      </c>
    </row>
    <row r="6304" spans="1:8" x14ac:dyDescent="0.35">
      <c r="A6304" s="2">
        <v>450218170</v>
      </c>
      <c r="B6304" s="3">
        <f>_xlfn.XLOOKUP(A6304,[3]!Table13456[No заказа],[3]!Table13456[Дата
отправки],"",0,1)</f>
        <v>45621</v>
      </c>
      <c r="C6304" s="3"/>
      <c r="D6304" s="3"/>
      <c r="F6304" s="5">
        <f>_xlfn.XLOOKUP(A6304,[3]!Table13456[No заказа],[3]!Table13456[Количество],"",0,1)</f>
        <v>1</v>
      </c>
      <c r="G6304" s="5">
        <f>_xlfn.XLOOKUP(A6304,[3]!Table13456[No заказа],[3]!Table13456[Цена],"",0,1)</f>
        <v>8674</v>
      </c>
      <c r="H6304" s="2" t="str">
        <f>M01_SETTINGS!$F$2</f>
        <v>KASPI</v>
      </c>
    </row>
    <row r="6305" spans="1:8" x14ac:dyDescent="0.35">
      <c r="A6305" s="2">
        <v>450353487</v>
      </c>
      <c r="B6305" s="3">
        <f>_xlfn.XLOOKUP(A6305,[3]!Table13456[No заказа],[3]!Table13456[Дата
отправки],"",0,1)</f>
        <v>45621</v>
      </c>
      <c r="C6305" s="3"/>
      <c r="D6305" s="3"/>
      <c r="F6305" s="5">
        <f>_xlfn.XLOOKUP(A6305,[3]!Table13456[No заказа],[3]!Table13456[Количество],"",0,1)</f>
        <v>1</v>
      </c>
      <c r="G6305" s="5">
        <f>_xlfn.XLOOKUP(A6305,[3]!Table13456[No заказа],[3]!Table13456[Цена],"",0,1)</f>
        <v>8529</v>
      </c>
      <c r="H6305" s="2" t="str">
        <f>M01_SETTINGS!$F$2</f>
        <v>KASPI</v>
      </c>
    </row>
    <row r="6306" spans="1:8" x14ac:dyDescent="0.35">
      <c r="A6306" s="2">
        <v>450201763</v>
      </c>
      <c r="B6306" s="3">
        <f>_xlfn.XLOOKUP(A6306,[3]!Table13456[No заказа],[3]!Table13456[Дата
отправки],"",0,1)</f>
        <v>45621</v>
      </c>
      <c r="C6306" s="3"/>
      <c r="D6306" s="3"/>
      <c r="F6306" s="5">
        <f>_xlfn.XLOOKUP(A6306,[3]!Table13456[No заказа],[3]!Table13456[Количество],"",0,1)</f>
        <v>1</v>
      </c>
      <c r="G6306" s="5">
        <f>_xlfn.XLOOKUP(A6306,[3]!Table13456[No заказа],[3]!Table13456[Цена],"",0,1)</f>
        <v>7990</v>
      </c>
      <c r="H6306" s="2" t="str">
        <f>M01_SETTINGS!$F$2</f>
        <v>KASPI</v>
      </c>
    </row>
    <row r="6307" spans="1:8" x14ac:dyDescent="0.35">
      <c r="A6307" s="2">
        <v>450023529</v>
      </c>
      <c r="B6307" s="3">
        <f>_xlfn.XLOOKUP(A6307,[3]!Table13456[No заказа],[3]!Table13456[Дата
отправки],"",0,1)</f>
        <v>45621</v>
      </c>
      <c r="C6307" s="3"/>
      <c r="D6307" s="3"/>
      <c r="F6307" s="5">
        <f>_xlfn.XLOOKUP(A6307,[3]!Table13456[No заказа],[3]!Table13456[Количество],"",0,1)</f>
        <v>1</v>
      </c>
      <c r="G6307" s="5">
        <f>_xlfn.XLOOKUP(A6307,[3]!Table13456[No заказа],[3]!Table13456[Цена],"",0,1)</f>
        <v>8791</v>
      </c>
      <c r="H6307" s="2" t="str">
        <f>M01_SETTINGS!$F$2</f>
        <v>KASPI</v>
      </c>
    </row>
    <row r="6308" spans="1:8" x14ac:dyDescent="0.35">
      <c r="A6308" s="2">
        <v>450040479</v>
      </c>
      <c r="B6308" s="3">
        <f>_xlfn.XLOOKUP(A6308,[3]!Table13456[No заказа],[3]!Table13456[Дата
отправки],"",0,1)</f>
        <v>45621</v>
      </c>
      <c r="C6308" s="3"/>
      <c r="D6308" s="3"/>
      <c r="F6308" s="5">
        <f>_xlfn.XLOOKUP(A6308,[3]!Table13456[No заказа],[3]!Table13456[Количество],"",0,1)</f>
        <v>1</v>
      </c>
      <c r="G6308" s="5">
        <f>_xlfn.XLOOKUP(A6308,[3]!Table13456[No заказа],[3]!Table13456[Цена],"",0,1)</f>
        <v>8791</v>
      </c>
      <c r="H6308" s="2" t="str">
        <f>M01_SETTINGS!$F$2</f>
        <v>KASPI</v>
      </c>
    </row>
    <row r="6309" spans="1:8" x14ac:dyDescent="0.35">
      <c r="A6309" s="2">
        <v>450423773</v>
      </c>
      <c r="B6309" s="3">
        <f>_xlfn.XLOOKUP(A6309,[3]!Table13456[No заказа],[3]!Table13456[Дата
отправки],"",0,1)</f>
        <v>45621</v>
      </c>
      <c r="C6309" s="3"/>
      <c r="D6309" s="3"/>
      <c r="F6309" s="5">
        <f>_xlfn.XLOOKUP(A6309,[3]!Table13456[No заказа],[3]!Table13456[Количество],"",0,1)</f>
        <v>1</v>
      </c>
      <c r="G6309" s="5">
        <f>_xlfn.XLOOKUP(A6309,[3]!Table13456[No заказа],[3]!Table13456[Цена],"",0,1)</f>
        <v>8683</v>
      </c>
      <c r="H6309" s="2" t="str">
        <f>M01_SETTINGS!$F$2</f>
        <v>KASPI</v>
      </c>
    </row>
    <row r="6310" spans="1:8" x14ac:dyDescent="0.35">
      <c r="A6310" s="2">
        <v>450093932</v>
      </c>
      <c r="B6310" s="3">
        <f>_xlfn.XLOOKUP(A6310,[3]!Table13456[No заказа],[3]!Table13456[Дата
отправки],"",0,1)</f>
        <v>45621</v>
      </c>
      <c r="C6310" s="3"/>
      <c r="D6310" s="3"/>
      <c r="F6310" s="5">
        <f>_xlfn.XLOOKUP(A6310,[3]!Table13456[No заказа],[3]!Table13456[Количество],"",0,1)</f>
        <v>1</v>
      </c>
      <c r="G6310" s="5">
        <f>_xlfn.XLOOKUP(A6310,[3]!Table13456[No заказа],[3]!Table13456[Цена],"",0,1)</f>
        <v>9900</v>
      </c>
      <c r="H6310" s="2" t="str">
        <f>M01_SETTINGS!$F$2</f>
        <v>KASPI</v>
      </c>
    </row>
    <row r="6311" spans="1:8" x14ac:dyDescent="0.35">
      <c r="A6311" s="2" t="str">
        <v>450046561-2</v>
      </c>
      <c r="B6311" s="3">
        <f>_xlfn.XLOOKUP(A6311,[3]!Table13456[No заказа],[3]!Table13456[Дата
отправки],"",0,1)</f>
        <v>45621</v>
      </c>
      <c r="C6311" s="3"/>
      <c r="D6311" s="3"/>
      <c r="F6311" s="5">
        <f>_xlfn.XLOOKUP(A6311,[3]!Table13456[No заказа],[3]!Table13456[Количество],"",0,1)</f>
        <v>1</v>
      </c>
      <c r="G6311" s="5">
        <f>_xlfn.XLOOKUP(A6311,[3]!Table13456[No заказа],[3]!Table13456[Цена],"",0,1)</f>
        <v>8699.5</v>
      </c>
      <c r="H6311" s="2" t="str">
        <f>M01_SETTINGS!$F$2</f>
        <v>KASPI</v>
      </c>
    </row>
    <row r="6312" spans="1:8" x14ac:dyDescent="0.35">
      <c r="A6312" s="2">
        <v>450417088</v>
      </c>
      <c r="B6312" s="3">
        <f>_xlfn.XLOOKUP(A6312,[3]!Table13456[No заказа],[3]!Table13456[Дата
отправки],"",0,1)</f>
        <v>45621</v>
      </c>
      <c r="C6312" s="3"/>
      <c r="D6312" s="3"/>
      <c r="F6312" s="5">
        <f>_xlfn.XLOOKUP(A6312,[3]!Table13456[No заказа],[3]!Table13456[Количество],"",0,1)</f>
        <v>1</v>
      </c>
      <c r="G6312" s="5">
        <f>_xlfn.XLOOKUP(A6312,[3]!Table13456[No заказа],[3]!Table13456[Цена],"",0,1)</f>
        <v>8575</v>
      </c>
      <c r="H6312" s="2" t="str">
        <f>M01_SETTINGS!$F$2</f>
        <v>KASPI</v>
      </c>
    </row>
    <row r="6313" spans="1:8" x14ac:dyDescent="0.35">
      <c r="A6313" s="2">
        <v>450362107</v>
      </c>
      <c r="B6313" s="3">
        <f>_xlfn.XLOOKUP(A6313,[3]!Table13456[No заказа],[3]!Table13456[Дата
отправки],"",0,1)</f>
        <v>45621</v>
      </c>
      <c r="C6313" s="3"/>
      <c r="D6313" s="3"/>
      <c r="F6313" s="5">
        <f>_xlfn.XLOOKUP(A6313,[3]!Table13456[No заказа],[3]!Table13456[Количество],"",0,1)</f>
        <v>1</v>
      </c>
      <c r="G6313" s="5">
        <f>_xlfn.XLOOKUP(A6313,[3]!Table13456[No заказа],[3]!Table13456[Цена],"",0,1)</f>
        <v>10769</v>
      </c>
      <c r="H6313" s="2" t="str">
        <f>M01_SETTINGS!$F$2</f>
        <v>KASPI</v>
      </c>
    </row>
    <row r="6314" spans="1:8" x14ac:dyDescent="0.35">
      <c r="A6314" s="2" t="str">
        <v>450046561-1</v>
      </c>
      <c r="B6314" s="3">
        <f>_xlfn.XLOOKUP(A6314,[3]!Table13456[No заказа],[3]!Table13456[Дата
отправки],"",0,1)</f>
        <v>45621</v>
      </c>
      <c r="C6314" s="3"/>
      <c r="D6314" s="3"/>
      <c r="F6314" s="5">
        <f>_xlfn.XLOOKUP(A6314,[3]!Table13456[No заказа],[3]!Table13456[Количество],"",0,1)</f>
        <v>1</v>
      </c>
      <c r="G6314" s="5">
        <f>_xlfn.XLOOKUP(A6314,[3]!Table13456[No заказа],[3]!Table13456[Цена],"",0,1)</f>
        <v>8699.5</v>
      </c>
      <c r="H6314" s="2" t="str">
        <f>M01_SETTINGS!$F$2</f>
        <v>KASPI</v>
      </c>
    </row>
    <row r="6315" spans="1:8" x14ac:dyDescent="0.35">
      <c r="A6315" s="2">
        <v>450280707</v>
      </c>
      <c r="B6315" s="3">
        <f>_xlfn.XLOOKUP(A6315,[3]!Table13456[No заказа],[3]!Table13456[Дата
отправки],"",0,1)</f>
        <v>45621</v>
      </c>
      <c r="C6315" s="3"/>
      <c r="D6315" s="3"/>
      <c r="F6315" s="5">
        <f>_xlfn.XLOOKUP(A6315,[3]!Table13456[No заказа],[3]!Table13456[Количество],"",0,1)</f>
        <v>1</v>
      </c>
      <c r="G6315" s="5">
        <f>_xlfn.XLOOKUP(A6315,[3]!Table13456[No заказа],[3]!Table13456[Цена],"",0,1)</f>
        <v>8988</v>
      </c>
      <c r="H6315" s="2" t="str">
        <f>M01_SETTINGS!$F$2</f>
        <v>KASPI</v>
      </c>
    </row>
    <row r="6316" spans="1:8" x14ac:dyDescent="0.35">
      <c r="A6316" s="2">
        <v>450030910</v>
      </c>
      <c r="B6316" s="3">
        <f>_xlfn.XLOOKUP(A6316,[3]!Table13456[No заказа],[3]!Table13456[Дата
отправки],"",0,1)</f>
        <v>45621</v>
      </c>
      <c r="C6316" s="3"/>
      <c r="D6316" s="3"/>
      <c r="F6316" s="5">
        <f>_xlfn.XLOOKUP(A6316,[3]!Table13456[No заказа],[3]!Table13456[Количество],"",0,1)</f>
        <v>1</v>
      </c>
      <c r="G6316" s="5">
        <f>_xlfn.XLOOKUP(A6316,[3]!Table13456[No заказа],[3]!Table13456[Цена],"",0,1)</f>
        <v>7490</v>
      </c>
      <c r="H6316" s="2" t="str">
        <f>M01_SETTINGS!$F$2</f>
        <v>KASPI</v>
      </c>
    </row>
    <row r="6317" spans="1:8" x14ac:dyDescent="0.35">
      <c r="A6317" s="2">
        <v>450321147</v>
      </c>
      <c r="B6317" s="3">
        <f>_xlfn.XLOOKUP(A6317,[3]!Table13456[No заказа],[3]!Table13456[Дата
отправки],"",0,1)</f>
        <v>45621</v>
      </c>
      <c r="C6317" s="3"/>
      <c r="D6317" s="3"/>
      <c r="F6317" s="5">
        <f>_xlfn.XLOOKUP(A6317,[3]!Table13456[No заказа],[3]!Table13456[Количество],"",0,1)</f>
        <v>1</v>
      </c>
      <c r="G6317" s="5">
        <f>_xlfn.XLOOKUP(A6317,[3]!Table13456[No заказа],[3]!Table13456[Цена],"",0,1)</f>
        <v>9949</v>
      </c>
      <c r="H6317" s="2" t="str">
        <f>M01_SETTINGS!$F$2</f>
        <v>KASPI</v>
      </c>
    </row>
    <row r="6318" spans="1:8" x14ac:dyDescent="0.35">
      <c r="A6318" s="2">
        <v>450342118</v>
      </c>
      <c r="B6318" s="3">
        <f>_xlfn.XLOOKUP(A6318,[3]!Table13456[No заказа],[3]!Table13456[Дата
отправки],"",0,1)</f>
        <v>45621</v>
      </c>
      <c r="C6318" s="3"/>
      <c r="D6318" s="3"/>
      <c r="F6318" s="5">
        <f>_xlfn.XLOOKUP(A6318,[3]!Table13456[No заказа],[3]!Table13456[Количество],"",0,1)</f>
        <v>1</v>
      </c>
      <c r="G6318" s="5">
        <f>_xlfn.XLOOKUP(A6318,[3]!Table13456[No заказа],[3]!Table13456[Цена],"",0,1)</f>
        <v>8536</v>
      </c>
      <c r="H6318" s="2" t="str">
        <f>M01_SETTINGS!$F$2</f>
        <v>KASPI</v>
      </c>
    </row>
    <row r="6319" spans="1:8" x14ac:dyDescent="0.35">
      <c r="A6319" s="2">
        <v>450075346</v>
      </c>
      <c r="B6319" s="3">
        <f>_xlfn.XLOOKUP(A6319,[3]!Table13456[No заказа],[3]!Table13456[Дата
отправки],"",0,1)</f>
        <v>45621</v>
      </c>
      <c r="C6319" s="3"/>
      <c r="D6319" s="3"/>
      <c r="F6319" s="5">
        <f>_xlfn.XLOOKUP(A6319,[3]!Table13456[No заказа],[3]!Table13456[Количество],"",0,1)</f>
        <v>1</v>
      </c>
      <c r="G6319" s="5">
        <f>_xlfn.XLOOKUP(A6319,[3]!Table13456[No заказа],[3]!Table13456[Цена],"",0,1)</f>
        <v>9997</v>
      </c>
      <c r="H6319" s="2" t="str">
        <f>M01_SETTINGS!$F$2</f>
        <v>KASPI</v>
      </c>
    </row>
    <row r="6320" spans="1:8" x14ac:dyDescent="0.35">
      <c r="A6320" s="2">
        <v>450285574</v>
      </c>
      <c r="B6320" s="3">
        <f>_xlfn.XLOOKUP(A6320,[3]!Table13456[No заказа],[3]!Table13456[Дата
отправки],"",0,1)</f>
        <v>45621</v>
      </c>
      <c r="C6320" s="3"/>
      <c r="D6320" s="3"/>
      <c r="F6320" s="5">
        <f>_xlfn.XLOOKUP(A6320,[3]!Table13456[No заказа],[3]!Table13456[Количество],"",0,1)</f>
        <v>1</v>
      </c>
      <c r="G6320" s="5">
        <f>_xlfn.XLOOKUP(A6320,[3]!Table13456[No заказа],[3]!Table13456[Цена],"",0,1)</f>
        <v>8562</v>
      </c>
      <c r="H6320" s="2" t="str">
        <f>M01_SETTINGS!$F$2</f>
        <v>KASPI</v>
      </c>
    </row>
    <row r="6321" spans="1:8" x14ac:dyDescent="0.35">
      <c r="A6321" s="2">
        <v>450417319</v>
      </c>
      <c r="B6321" s="3">
        <f>_xlfn.XLOOKUP(A6321,[3]!Table13456[No заказа],[3]!Table13456[Дата
отправки],"",0,1)</f>
        <v>45622</v>
      </c>
      <c r="C6321" s="3"/>
      <c r="D6321" s="3"/>
      <c r="F6321" s="5">
        <f>_xlfn.XLOOKUP(A6321,[3]!Table13456[No заказа],[3]!Table13456[Количество],"",0,1)</f>
        <v>1</v>
      </c>
      <c r="G6321" s="5">
        <f>_xlfn.XLOOKUP(A6321,[3]!Table13456[No заказа],[3]!Table13456[Цена],"",0,1)</f>
        <v>9000</v>
      </c>
      <c r="H6321" s="2" t="str">
        <f>M01_SETTINGS!$F$2</f>
        <v>KASPI</v>
      </c>
    </row>
    <row r="6322" spans="1:8" x14ac:dyDescent="0.35">
      <c r="A6322" s="2">
        <v>450332510</v>
      </c>
      <c r="B6322" s="3">
        <f>_xlfn.XLOOKUP(A6322,[3]!Table13456[No заказа],[3]!Table13456[Дата
отправки],"",0,1)</f>
        <v>45621</v>
      </c>
      <c r="C6322" s="3"/>
      <c r="D6322" s="3"/>
      <c r="F6322" s="5">
        <f>_xlfn.XLOOKUP(A6322,[3]!Table13456[No заказа],[3]!Table13456[Количество],"",0,1)</f>
        <v>1</v>
      </c>
      <c r="G6322" s="5">
        <f>_xlfn.XLOOKUP(A6322,[3]!Table13456[No заказа],[3]!Table13456[Цена],"",0,1)</f>
        <v>11892</v>
      </c>
      <c r="H6322" s="2" t="str">
        <f>M01_SETTINGS!$F$2</f>
        <v>KASPI</v>
      </c>
    </row>
    <row r="6323" spans="1:8" x14ac:dyDescent="0.35">
      <c r="A6323" s="2">
        <v>449958294</v>
      </c>
      <c r="B6323" s="3">
        <f>_xlfn.XLOOKUP(A6323,[3]!Table13456[No заказа],[3]!Table13456[Дата
отправки],"",0,1)</f>
        <v>45620</v>
      </c>
      <c r="C6323" s="3"/>
      <c r="D6323" s="3"/>
      <c r="F6323" s="5">
        <f>_xlfn.XLOOKUP(A6323,[3]!Table13456[No заказа],[3]!Table13456[Количество],"",0,1)</f>
        <v>1</v>
      </c>
      <c r="G6323" s="5">
        <f>_xlfn.XLOOKUP(A6323,[3]!Table13456[No заказа],[3]!Table13456[Цена],"",0,1)</f>
        <v>8799</v>
      </c>
      <c r="H6323" s="2" t="str">
        <f>M01_SETTINGS!$F$2</f>
        <v>KASPI</v>
      </c>
    </row>
    <row r="6324" spans="1:8" x14ac:dyDescent="0.35">
      <c r="A6324" s="2">
        <v>449978647</v>
      </c>
      <c r="B6324" s="3">
        <f>_xlfn.XLOOKUP(A6324,[3]!Table13456[No заказа],[3]!Table13456[Дата
отправки],"",0,1)</f>
        <v>45620</v>
      </c>
      <c r="C6324" s="3"/>
      <c r="D6324" s="3"/>
      <c r="F6324" s="5">
        <f>_xlfn.XLOOKUP(A6324,[3]!Table13456[No заказа],[3]!Table13456[Количество],"",0,1)</f>
        <v>1</v>
      </c>
      <c r="G6324" s="5">
        <f>_xlfn.XLOOKUP(A6324,[3]!Table13456[No заказа],[3]!Table13456[Цена],"",0,1)</f>
        <v>8600</v>
      </c>
      <c r="H6324" s="2" t="str">
        <f>M01_SETTINGS!$F$2</f>
        <v>KASPI</v>
      </c>
    </row>
    <row r="6325" spans="1:8" x14ac:dyDescent="0.35">
      <c r="A6325" s="2">
        <v>449590625</v>
      </c>
      <c r="B6325" s="3">
        <f>_xlfn.XLOOKUP(A6325,[3]!Table13456[No заказа],[3]!Table13456[Дата
отправки],"",0,1)</f>
        <v>45620</v>
      </c>
      <c r="C6325" s="3"/>
      <c r="D6325" s="3"/>
      <c r="F6325" s="5">
        <f>_xlfn.XLOOKUP(A6325,[3]!Table13456[No заказа],[3]!Table13456[Количество],"",0,1)</f>
        <v>1</v>
      </c>
      <c r="G6325" s="5">
        <f>_xlfn.XLOOKUP(A6325,[3]!Table13456[No заказа],[3]!Table13456[Цена],"",0,1)</f>
        <v>9060</v>
      </c>
      <c r="H6325" s="2" t="str">
        <f>M01_SETTINGS!$F$2</f>
        <v>KASPI</v>
      </c>
    </row>
    <row r="6326" spans="1:8" x14ac:dyDescent="0.35">
      <c r="A6326" s="2">
        <v>449643937</v>
      </c>
      <c r="B6326" s="3">
        <f>_xlfn.XLOOKUP(A6326,[3]!Table13456[No заказа],[3]!Table13456[Дата
отправки],"",0,1)</f>
        <v>45620</v>
      </c>
      <c r="C6326" s="3"/>
      <c r="D6326" s="3"/>
      <c r="F6326" s="5">
        <f>_xlfn.XLOOKUP(A6326,[3]!Table13456[No заказа],[3]!Table13456[Количество],"",0,1)</f>
        <v>1</v>
      </c>
      <c r="G6326" s="5">
        <f>_xlfn.XLOOKUP(A6326,[3]!Table13456[No заказа],[3]!Table13456[Цена],"",0,1)</f>
        <v>7499</v>
      </c>
      <c r="H6326" s="2" t="str">
        <f>M01_SETTINGS!$F$2</f>
        <v>KASPI</v>
      </c>
    </row>
    <row r="6327" spans="1:8" x14ac:dyDescent="0.35">
      <c r="A6327" s="2">
        <v>449761808</v>
      </c>
      <c r="B6327" s="3">
        <f>_xlfn.XLOOKUP(A6327,[3]!Table13456[No заказа],[3]!Table13456[Дата
отправки],"",0,1)</f>
        <v>45620</v>
      </c>
      <c r="C6327" s="3"/>
      <c r="D6327" s="3"/>
      <c r="F6327" s="5">
        <f>_xlfn.XLOOKUP(A6327,[3]!Table13456[No заказа],[3]!Table13456[Количество],"",0,1)</f>
        <v>1</v>
      </c>
      <c r="G6327" s="5">
        <f>_xlfn.XLOOKUP(A6327,[3]!Table13456[No заказа],[3]!Table13456[Цена],"",0,1)</f>
        <v>8151</v>
      </c>
      <c r="H6327" s="2" t="str">
        <f>M01_SETTINGS!$F$2</f>
        <v>KASPI</v>
      </c>
    </row>
    <row r="6328" spans="1:8" x14ac:dyDescent="0.35">
      <c r="A6328" s="2">
        <v>449679053</v>
      </c>
      <c r="B6328" s="3">
        <f>_xlfn.XLOOKUP(A6328,[3]!Table13456[No заказа],[3]!Table13456[Дата
отправки],"",0,1)</f>
        <v>45620</v>
      </c>
      <c r="C6328" s="3"/>
      <c r="D6328" s="3"/>
      <c r="F6328" s="5">
        <f>_xlfn.XLOOKUP(A6328,[3]!Table13456[No заказа],[3]!Table13456[Количество],"",0,1)</f>
        <v>1</v>
      </c>
      <c r="G6328" s="5">
        <f>_xlfn.XLOOKUP(A6328,[3]!Table13456[No заказа],[3]!Table13456[Цена],"",0,1)</f>
        <v>8378</v>
      </c>
      <c r="H6328" s="2" t="str">
        <f>M01_SETTINGS!$F$2</f>
        <v>KASPI</v>
      </c>
    </row>
    <row r="6329" spans="1:8" x14ac:dyDescent="0.35">
      <c r="A6329" s="2">
        <v>449546143</v>
      </c>
      <c r="B6329" s="3">
        <f>_xlfn.XLOOKUP(A6329,[3]!Table13456[No заказа],[3]!Table13456[Дата
отправки],"",0,1)</f>
        <v>45620</v>
      </c>
      <c r="C6329" s="3"/>
      <c r="D6329" s="3"/>
      <c r="F6329" s="5">
        <f>_xlfn.XLOOKUP(A6329,[3]!Table13456[No заказа],[3]!Table13456[Количество],"",0,1)</f>
        <v>1</v>
      </c>
      <c r="G6329" s="5">
        <f>_xlfn.XLOOKUP(A6329,[3]!Table13456[No заказа],[3]!Table13456[Цена],"",0,1)</f>
        <v>8806</v>
      </c>
      <c r="H6329" s="2" t="str">
        <f>M01_SETTINGS!$F$2</f>
        <v>KASPI</v>
      </c>
    </row>
    <row r="6330" spans="1:8" x14ac:dyDescent="0.35">
      <c r="A6330" s="2">
        <v>449895771</v>
      </c>
      <c r="B6330" s="3">
        <f>_xlfn.XLOOKUP(A6330,[3]!Table13456[No заказа],[3]!Table13456[Дата
отправки],"",0,1)</f>
        <v>45620</v>
      </c>
      <c r="C6330" s="3"/>
      <c r="D6330" s="3"/>
      <c r="F6330" s="5">
        <f>_xlfn.XLOOKUP(A6330,[3]!Table13456[No заказа],[3]!Table13456[Количество],"",0,1)</f>
        <v>1</v>
      </c>
      <c r="G6330" s="5">
        <f>_xlfn.XLOOKUP(A6330,[3]!Table13456[No заказа],[3]!Table13456[Цена],"",0,1)</f>
        <v>7990</v>
      </c>
      <c r="H6330" s="2" t="str">
        <f>M01_SETTINGS!$F$2</f>
        <v>KASPI</v>
      </c>
    </row>
    <row r="6331" spans="1:8" x14ac:dyDescent="0.35">
      <c r="A6331" s="2">
        <v>449652012</v>
      </c>
      <c r="B6331" s="3">
        <f>_xlfn.XLOOKUP(A6331,[3]!Table13456[No заказа],[3]!Table13456[Дата
отправки],"",0,1)</f>
        <v>45620</v>
      </c>
      <c r="C6331" s="3"/>
      <c r="D6331" s="3"/>
      <c r="F6331" s="5">
        <f>_xlfn.XLOOKUP(A6331,[3]!Table13456[No заказа],[3]!Table13456[Количество],"",0,1)</f>
        <v>1</v>
      </c>
      <c r="G6331" s="5">
        <f>_xlfn.XLOOKUP(A6331,[3]!Table13456[No заказа],[3]!Table13456[Цена],"",0,1)</f>
        <v>6990</v>
      </c>
      <c r="H6331" s="2" t="str">
        <f>M01_SETTINGS!$F$2</f>
        <v>KASPI</v>
      </c>
    </row>
    <row r="6332" spans="1:8" x14ac:dyDescent="0.35">
      <c r="A6332" s="2">
        <v>449581481</v>
      </c>
      <c r="B6332" s="3">
        <f>_xlfn.XLOOKUP(A6332,[3]!Table13456[No заказа],[3]!Table13456[Дата
отправки],"",0,1)</f>
        <v>45620</v>
      </c>
      <c r="C6332" s="3"/>
      <c r="D6332" s="3"/>
      <c r="F6332" s="5">
        <f>_xlfn.XLOOKUP(A6332,[3]!Table13456[No заказа],[3]!Table13456[Количество],"",0,1)</f>
        <v>1</v>
      </c>
      <c r="G6332" s="5">
        <f>_xlfn.XLOOKUP(A6332,[3]!Table13456[No заказа],[3]!Table13456[Цена],"",0,1)</f>
        <v>6990</v>
      </c>
      <c r="H6332" s="2" t="str">
        <f>M01_SETTINGS!$F$2</f>
        <v>KASPI</v>
      </c>
    </row>
    <row r="6333" spans="1:8" x14ac:dyDescent="0.35">
      <c r="A6333" s="2">
        <v>449585834</v>
      </c>
      <c r="B6333" s="3">
        <f>_xlfn.XLOOKUP(A6333,[3]!Table13456[No заказа],[3]!Table13456[Дата
отправки],"",0,1)</f>
        <v>45620</v>
      </c>
      <c r="C6333" s="3"/>
      <c r="D6333" s="3"/>
      <c r="F6333" s="5">
        <f>_xlfn.XLOOKUP(A6333,[3]!Table13456[No заказа],[3]!Table13456[Количество],"",0,1)</f>
        <v>1</v>
      </c>
      <c r="G6333" s="5">
        <f>_xlfn.XLOOKUP(A6333,[3]!Table13456[No заказа],[3]!Table13456[Цена],"",0,1)</f>
        <v>7893</v>
      </c>
      <c r="H6333" s="2" t="str">
        <f>M01_SETTINGS!$F$2</f>
        <v>KASPI</v>
      </c>
    </row>
    <row r="6334" spans="1:8" x14ac:dyDescent="0.35">
      <c r="A6334" s="2">
        <v>449608415</v>
      </c>
      <c r="B6334" s="3">
        <f>_xlfn.XLOOKUP(A6334,[3]!Table13456[No заказа],[3]!Table13456[Дата
отправки],"",0,1)</f>
        <v>45620</v>
      </c>
      <c r="C6334" s="3"/>
      <c r="D6334" s="3"/>
      <c r="F6334" s="5">
        <f>_xlfn.XLOOKUP(A6334,[3]!Table13456[No заказа],[3]!Table13456[Количество],"",0,1)</f>
        <v>1</v>
      </c>
      <c r="G6334" s="5">
        <f>_xlfn.XLOOKUP(A6334,[3]!Table13456[No заказа],[3]!Table13456[Цена],"",0,1)</f>
        <v>7893</v>
      </c>
      <c r="H6334" s="2" t="str">
        <f>M01_SETTINGS!$F$2</f>
        <v>KASPI</v>
      </c>
    </row>
    <row r="6335" spans="1:8" x14ac:dyDescent="0.35">
      <c r="A6335" s="2">
        <v>449581538</v>
      </c>
      <c r="B6335" s="3">
        <f>_xlfn.XLOOKUP(A6335,[3]!Table13456[No заказа],[3]!Table13456[Дата
отправки],"",0,1)</f>
        <v>45620</v>
      </c>
      <c r="C6335" s="3"/>
      <c r="D6335" s="3"/>
      <c r="F6335" s="5">
        <f>_xlfn.XLOOKUP(A6335,[3]!Table13456[No заказа],[3]!Table13456[Количество],"",0,1)</f>
        <v>1</v>
      </c>
      <c r="G6335" s="5">
        <f>_xlfn.XLOOKUP(A6335,[3]!Table13456[No заказа],[3]!Table13456[Цена],"",0,1)</f>
        <v>7893</v>
      </c>
      <c r="H6335" s="2" t="str">
        <f>M01_SETTINGS!$F$2</f>
        <v>KASPI</v>
      </c>
    </row>
    <row r="6336" spans="1:8" x14ac:dyDescent="0.35">
      <c r="A6336" s="2">
        <v>449769007</v>
      </c>
      <c r="B6336" s="3">
        <f>_xlfn.XLOOKUP(A6336,[3]!Table13456[No заказа],[3]!Table13456[Дата
отправки],"",0,1)</f>
        <v>45620</v>
      </c>
      <c r="C6336" s="3"/>
      <c r="D6336" s="3"/>
      <c r="F6336" s="5">
        <f>_xlfn.XLOOKUP(A6336,[3]!Table13456[No заказа],[3]!Table13456[Количество],"",0,1)</f>
        <v>1</v>
      </c>
      <c r="G6336" s="5">
        <f>_xlfn.XLOOKUP(A6336,[3]!Table13456[No заказа],[3]!Table13456[Цена],"",0,1)</f>
        <v>8650</v>
      </c>
      <c r="H6336" s="2" t="str">
        <f>M01_SETTINGS!$F$2</f>
        <v>KASPI</v>
      </c>
    </row>
    <row r="6337" spans="1:8" x14ac:dyDescent="0.35">
      <c r="A6337" s="2">
        <v>449754294</v>
      </c>
      <c r="B6337" s="3">
        <f>_xlfn.XLOOKUP(A6337,[3]!Table13456[No заказа],[3]!Table13456[Дата
отправки],"",0,1)</f>
        <v>45620</v>
      </c>
      <c r="C6337" s="3"/>
      <c r="D6337" s="3"/>
      <c r="F6337" s="5">
        <f>_xlfn.XLOOKUP(A6337,[3]!Table13456[No заказа],[3]!Table13456[Количество],"",0,1)</f>
        <v>1</v>
      </c>
      <c r="G6337" s="5">
        <f>_xlfn.XLOOKUP(A6337,[3]!Table13456[No заказа],[3]!Table13456[Цена],"",0,1)</f>
        <v>7478</v>
      </c>
      <c r="H6337" s="2" t="str">
        <f>M01_SETTINGS!$F$2</f>
        <v>KASPI</v>
      </c>
    </row>
    <row r="6338" spans="1:8" x14ac:dyDescent="0.35">
      <c r="A6338" s="2">
        <v>449470778</v>
      </c>
      <c r="B6338" s="3">
        <f>_xlfn.XLOOKUP(A6338,[3]!Table13456[No заказа],[3]!Table13456[Дата
отправки],"",0,1)</f>
        <v>45620</v>
      </c>
      <c r="C6338" s="3"/>
      <c r="D6338" s="3"/>
      <c r="F6338" s="5">
        <f>_xlfn.XLOOKUP(A6338,[3]!Table13456[No заказа],[3]!Table13456[Количество],"",0,1)</f>
        <v>1</v>
      </c>
      <c r="G6338" s="5">
        <f>_xlfn.XLOOKUP(A6338,[3]!Table13456[No заказа],[3]!Table13456[Цена],"",0,1)</f>
        <v>8886</v>
      </c>
      <c r="H6338" s="2" t="str">
        <f>M01_SETTINGS!$F$2</f>
        <v>KASPI</v>
      </c>
    </row>
    <row r="6339" spans="1:8" x14ac:dyDescent="0.35">
      <c r="A6339" s="2">
        <v>449586581</v>
      </c>
      <c r="B6339" s="3">
        <f>_xlfn.XLOOKUP(A6339,[3]!Table13456[No заказа],[3]!Table13456[Дата
отправки],"",0,1)</f>
        <v>45620</v>
      </c>
      <c r="C6339" s="3"/>
      <c r="D6339" s="3"/>
      <c r="F6339" s="5">
        <f>_xlfn.XLOOKUP(A6339,[3]!Table13456[No заказа],[3]!Table13456[Количество],"",0,1)</f>
        <v>1</v>
      </c>
      <c r="G6339" s="5">
        <f>_xlfn.XLOOKUP(A6339,[3]!Table13456[No заказа],[3]!Table13456[Цена],"",0,1)</f>
        <v>9001</v>
      </c>
      <c r="H6339" s="2" t="str">
        <f>M01_SETTINGS!$F$2</f>
        <v>KASPI</v>
      </c>
    </row>
    <row r="6340" spans="1:8" x14ac:dyDescent="0.35">
      <c r="A6340" s="2">
        <v>449900047</v>
      </c>
      <c r="B6340" s="3">
        <f>_xlfn.XLOOKUP(A6340,[3]!Table13456[No заказа],[3]!Table13456[Дата
отправки],"",0,1)</f>
        <v>45620</v>
      </c>
      <c r="C6340" s="3"/>
      <c r="D6340" s="3"/>
      <c r="F6340" s="5">
        <f>_xlfn.XLOOKUP(A6340,[3]!Table13456[No заказа],[3]!Table13456[Количество],"",0,1)</f>
        <v>1</v>
      </c>
      <c r="G6340" s="5">
        <f>_xlfn.XLOOKUP(A6340,[3]!Table13456[No заказа],[3]!Table13456[Цена],"",0,1)</f>
        <v>8914</v>
      </c>
      <c r="H6340" s="2" t="str">
        <f>M01_SETTINGS!$F$2</f>
        <v>KASPI</v>
      </c>
    </row>
    <row r="6341" spans="1:8" x14ac:dyDescent="0.35">
      <c r="A6341" s="2">
        <v>449701132</v>
      </c>
      <c r="B6341" s="3">
        <f>_xlfn.XLOOKUP(A6341,[3]!Table13456[No заказа],[3]!Table13456[Дата
отправки],"",0,1)</f>
        <v>45620</v>
      </c>
      <c r="C6341" s="3"/>
      <c r="D6341" s="3"/>
      <c r="F6341" s="5">
        <f>_xlfn.XLOOKUP(A6341,[3]!Table13456[No заказа],[3]!Table13456[Количество],"",0,1)</f>
        <v>1</v>
      </c>
      <c r="G6341" s="5">
        <f>_xlfn.XLOOKUP(A6341,[3]!Table13456[No заказа],[3]!Table13456[Цена],"",0,1)</f>
        <v>7893</v>
      </c>
      <c r="H6341" s="2" t="str">
        <f>M01_SETTINGS!$F$2</f>
        <v>KASPI</v>
      </c>
    </row>
    <row r="6342" spans="1:8" x14ac:dyDescent="0.35">
      <c r="A6342" s="2">
        <v>449557064</v>
      </c>
      <c r="B6342" s="3">
        <f>_xlfn.XLOOKUP(A6342,[3]!Table13456[No заказа],[3]!Table13456[Дата
отправки],"",0,1)</f>
        <v>45620</v>
      </c>
      <c r="C6342" s="3"/>
      <c r="D6342" s="3"/>
      <c r="F6342" s="5">
        <f>_xlfn.XLOOKUP(A6342,[3]!Table13456[No заказа],[3]!Table13456[Количество],"",0,1)</f>
        <v>1</v>
      </c>
      <c r="G6342" s="5">
        <f>_xlfn.XLOOKUP(A6342,[3]!Table13456[No заказа],[3]!Table13456[Цена],"",0,1)</f>
        <v>7893</v>
      </c>
      <c r="H6342" s="2" t="str">
        <f>M01_SETTINGS!$F$2</f>
        <v>KASPI</v>
      </c>
    </row>
    <row r="6343" spans="1:8" x14ac:dyDescent="0.35">
      <c r="A6343" s="2">
        <v>449831436</v>
      </c>
      <c r="B6343" s="3">
        <f>_xlfn.XLOOKUP(A6343,[3]!Table13456[No заказа],[3]!Table13456[Дата
отправки],"",0,1)</f>
        <v>45620</v>
      </c>
      <c r="C6343" s="3"/>
      <c r="D6343" s="3"/>
      <c r="F6343" s="5">
        <f>_xlfn.XLOOKUP(A6343,[3]!Table13456[No заказа],[3]!Table13456[Количество],"",0,1)</f>
        <v>1</v>
      </c>
      <c r="G6343" s="5">
        <f>_xlfn.XLOOKUP(A6343,[3]!Table13456[No заказа],[3]!Table13456[Цена],"",0,1)</f>
        <v>8749</v>
      </c>
      <c r="H6343" s="2" t="str">
        <f>M01_SETTINGS!$F$2</f>
        <v>KASPI</v>
      </c>
    </row>
    <row r="6344" spans="1:8" x14ac:dyDescent="0.35">
      <c r="A6344" s="2">
        <v>449773607</v>
      </c>
      <c r="B6344" s="3">
        <f>_xlfn.XLOOKUP(A6344,[3]!Table13456[No заказа],[3]!Table13456[Дата
отправки],"",0,1)</f>
        <v>45620</v>
      </c>
      <c r="C6344" s="3"/>
      <c r="D6344" s="3"/>
      <c r="F6344" s="5">
        <f>_xlfn.XLOOKUP(A6344,[3]!Table13456[No заказа],[3]!Table13456[Количество],"",0,1)</f>
        <v>1</v>
      </c>
      <c r="G6344" s="5">
        <f>_xlfn.XLOOKUP(A6344,[3]!Table13456[No заказа],[3]!Table13456[Цена],"",0,1)</f>
        <v>8834</v>
      </c>
      <c r="H6344" s="2" t="str">
        <f>M01_SETTINGS!$F$2</f>
        <v>KASPI</v>
      </c>
    </row>
    <row r="6345" spans="1:8" x14ac:dyDescent="0.35">
      <c r="A6345" s="2">
        <v>449689361</v>
      </c>
      <c r="B6345" s="3">
        <f>_xlfn.XLOOKUP(A6345,[3]!Table13456[No заказа],[3]!Table13456[Дата
отправки],"",0,1)</f>
        <v>45620</v>
      </c>
      <c r="C6345" s="3"/>
      <c r="D6345" s="3"/>
      <c r="F6345" s="5">
        <f>_xlfn.XLOOKUP(A6345,[3]!Table13456[No заказа],[3]!Table13456[Количество],"",0,1)</f>
        <v>1</v>
      </c>
      <c r="G6345" s="5">
        <f>_xlfn.XLOOKUP(A6345,[3]!Table13456[No заказа],[3]!Table13456[Цена],"",0,1)</f>
        <v>8860</v>
      </c>
      <c r="H6345" s="2" t="str">
        <f>M01_SETTINGS!$F$2</f>
        <v>KASPI</v>
      </c>
    </row>
    <row r="6346" spans="1:8" x14ac:dyDescent="0.35">
      <c r="A6346" s="2">
        <v>449950215</v>
      </c>
      <c r="B6346" s="3">
        <f>_xlfn.XLOOKUP(A6346,[3]!Table13456[No заказа],[3]!Table13456[Дата
отправки],"",0,1)</f>
        <v>45620</v>
      </c>
      <c r="C6346" s="3"/>
      <c r="D6346" s="3"/>
      <c r="F6346" s="5">
        <f>_xlfn.XLOOKUP(A6346,[3]!Table13456[No заказа],[3]!Table13456[Количество],"",0,1)</f>
        <v>1</v>
      </c>
      <c r="G6346" s="5">
        <f>_xlfn.XLOOKUP(A6346,[3]!Table13456[No заказа],[3]!Table13456[Цена],"",0,1)</f>
        <v>8950</v>
      </c>
      <c r="H6346" s="2" t="str">
        <f>M01_SETTINGS!$F$2</f>
        <v>KASPI</v>
      </c>
    </row>
    <row r="6347" spans="1:8" x14ac:dyDescent="0.35">
      <c r="A6347" s="2">
        <v>449486579</v>
      </c>
      <c r="B6347" s="3">
        <f>_xlfn.XLOOKUP(A6347,[3]!Table13456[No заказа],[3]!Table13456[Дата
отправки],"",0,1)</f>
        <v>45620</v>
      </c>
      <c r="C6347" s="3"/>
      <c r="D6347" s="3"/>
      <c r="F6347" s="5">
        <f>_xlfn.XLOOKUP(A6347,[3]!Table13456[No заказа],[3]!Table13456[Количество],"",0,1)</f>
        <v>1</v>
      </c>
      <c r="G6347" s="5">
        <f>_xlfn.XLOOKUP(A6347,[3]!Table13456[No заказа],[3]!Table13456[Цена],"",0,1)</f>
        <v>9980</v>
      </c>
      <c r="H6347" s="2" t="str">
        <f>M01_SETTINGS!$F$2</f>
        <v>KASPI</v>
      </c>
    </row>
    <row r="6348" spans="1:8" x14ac:dyDescent="0.35">
      <c r="A6348" s="2">
        <v>449506492</v>
      </c>
      <c r="B6348" s="3">
        <f>_xlfn.XLOOKUP(A6348,[3]!Table13456[No заказа],[3]!Table13456[Дата
отправки],"",0,1)</f>
        <v>45620</v>
      </c>
      <c r="C6348" s="3"/>
      <c r="D6348" s="3"/>
      <c r="F6348" s="5">
        <f>_xlfn.XLOOKUP(A6348,[3]!Table13456[No заказа],[3]!Table13456[Количество],"",0,1)</f>
        <v>1</v>
      </c>
      <c r="G6348" s="5">
        <f>_xlfn.XLOOKUP(A6348,[3]!Table13456[No заказа],[3]!Table13456[Цена],"",0,1)</f>
        <v>6990</v>
      </c>
      <c r="H6348" s="2" t="str">
        <f>M01_SETTINGS!$F$2</f>
        <v>KASPI</v>
      </c>
    </row>
    <row r="6349" spans="1:8" x14ac:dyDescent="0.35">
      <c r="A6349" s="2">
        <v>449511521</v>
      </c>
      <c r="B6349" s="3">
        <f>_xlfn.XLOOKUP(A6349,[3]!Table13456[No заказа],[3]!Table13456[Дата
отправки],"",0,1)</f>
        <v>45620</v>
      </c>
      <c r="C6349" s="3"/>
      <c r="D6349" s="3"/>
      <c r="F6349" s="5">
        <f>_xlfn.XLOOKUP(A6349,[3]!Table13456[No заказа],[3]!Table13456[Количество],"",0,1)</f>
        <v>1</v>
      </c>
      <c r="G6349" s="5">
        <f>_xlfn.XLOOKUP(A6349,[3]!Table13456[No заказа],[3]!Table13456[Цена],"",0,1)</f>
        <v>6990</v>
      </c>
      <c r="H6349" s="2" t="str">
        <f>M01_SETTINGS!$F$2</f>
        <v>KASPI</v>
      </c>
    </row>
    <row r="6350" spans="1:8" x14ac:dyDescent="0.35">
      <c r="A6350" s="2">
        <v>449895879</v>
      </c>
      <c r="B6350" s="3">
        <f>_xlfn.XLOOKUP(A6350,[3]!Table13456[No заказа],[3]!Table13456[Дата
отправки],"",0,1)</f>
        <v>45620</v>
      </c>
      <c r="C6350" s="3"/>
      <c r="D6350" s="3"/>
      <c r="F6350" s="5">
        <f>_xlfn.XLOOKUP(A6350,[3]!Table13456[No заказа],[3]!Table13456[Количество],"",0,1)</f>
        <v>1</v>
      </c>
      <c r="G6350" s="5">
        <f>_xlfn.XLOOKUP(A6350,[3]!Table13456[No заказа],[3]!Table13456[Цена],"",0,1)</f>
        <v>7990</v>
      </c>
      <c r="H6350" s="2" t="str">
        <f>M01_SETTINGS!$F$2</f>
        <v>KASPI</v>
      </c>
    </row>
    <row r="6351" spans="1:8" x14ac:dyDescent="0.35">
      <c r="A6351" s="2">
        <v>449675377</v>
      </c>
      <c r="B6351" s="3">
        <f>_xlfn.XLOOKUP(A6351,[3]!Table13456[No заказа],[3]!Table13456[Дата
отправки],"",0,1)</f>
        <v>45620</v>
      </c>
      <c r="C6351" s="3"/>
      <c r="D6351" s="3"/>
      <c r="F6351" s="5">
        <f>_xlfn.XLOOKUP(A6351,[3]!Table13456[No заказа],[3]!Table13456[Количество],"",0,1)</f>
        <v>1</v>
      </c>
      <c r="G6351" s="5">
        <f>_xlfn.XLOOKUP(A6351,[3]!Table13456[No заказа],[3]!Table13456[Цена],"",0,1)</f>
        <v>7893</v>
      </c>
      <c r="H6351" s="2" t="str">
        <f>M01_SETTINGS!$F$2</f>
        <v>KASPI</v>
      </c>
    </row>
    <row r="6352" spans="1:8" x14ac:dyDescent="0.35">
      <c r="A6352" s="2">
        <v>449544859</v>
      </c>
      <c r="B6352" s="3">
        <f>_xlfn.XLOOKUP(A6352,[3]!Table13456[No заказа],[3]!Table13456[Дата
отправки],"",0,1)</f>
        <v>45620</v>
      </c>
      <c r="C6352" s="3"/>
      <c r="D6352" s="3"/>
      <c r="F6352" s="5">
        <f>_xlfn.XLOOKUP(A6352,[3]!Table13456[No заказа],[3]!Table13456[Количество],"",0,1)</f>
        <v>1</v>
      </c>
      <c r="G6352" s="5">
        <f>_xlfn.XLOOKUP(A6352,[3]!Table13456[No заказа],[3]!Table13456[Цена],"",0,1)</f>
        <v>9623</v>
      </c>
      <c r="H6352" s="2" t="str">
        <f>M01_SETTINGS!$F$2</f>
        <v>KASPI</v>
      </c>
    </row>
    <row r="6353" spans="1:8" x14ac:dyDescent="0.35">
      <c r="A6353" s="2">
        <v>449934779</v>
      </c>
      <c r="B6353" s="3">
        <f>_xlfn.XLOOKUP(A6353,[3]!Table13456[No заказа],[3]!Table13456[Дата
отправки],"",0,1)</f>
        <v>45620</v>
      </c>
      <c r="C6353" s="3"/>
      <c r="D6353" s="3"/>
      <c r="F6353" s="5">
        <f>_xlfn.XLOOKUP(A6353,[3]!Table13456[No заказа],[3]!Table13456[Количество],"",0,1)</f>
        <v>1</v>
      </c>
      <c r="G6353" s="5">
        <f>_xlfn.XLOOKUP(A6353,[3]!Table13456[No заказа],[3]!Table13456[Цена],"",0,1)</f>
        <v>10495</v>
      </c>
      <c r="H6353" s="2" t="str">
        <f>M01_SETTINGS!$F$2</f>
        <v>KASPI</v>
      </c>
    </row>
    <row r="6354" spans="1:8" x14ac:dyDescent="0.35">
      <c r="A6354" s="2">
        <v>449780991</v>
      </c>
      <c r="B6354" s="3">
        <f>_xlfn.XLOOKUP(A6354,[3]!Table13456[No заказа],[3]!Table13456[Дата
отправки],"",0,1)</f>
        <v>45620</v>
      </c>
      <c r="C6354" s="3"/>
      <c r="D6354" s="3"/>
      <c r="F6354" s="5">
        <f>_xlfn.XLOOKUP(A6354,[3]!Table13456[No заказа],[3]!Table13456[Количество],"",0,1)</f>
        <v>1</v>
      </c>
      <c r="G6354" s="5">
        <f>_xlfn.XLOOKUP(A6354,[3]!Table13456[No заказа],[3]!Table13456[Цена],"",0,1)</f>
        <v>8846</v>
      </c>
      <c r="H6354" s="2" t="str">
        <f>M01_SETTINGS!$F$2</f>
        <v>KASPI</v>
      </c>
    </row>
    <row r="6355" spans="1:8" x14ac:dyDescent="0.35">
      <c r="A6355" s="2">
        <v>449832848</v>
      </c>
      <c r="B6355" s="3">
        <f>_xlfn.XLOOKUP(A6355,[3]!Table13456[No заказа],[3]!Table13456[Дата
отправки],"",0,1)</f>
        <v>45620</v>
      </c>
      <c r="C6355" s="3"/>
      <c r="D6355" s="3"/>
      <c r="F6355" s="5">
        <f>_xlfn.XLOOKUP(A6355,[3]!Table13456[No заказа],[3]!Table13456[Количество],"",0,1)</f>
        <v>1</v>
      </c>
      <c r="G6355" s="5">
        <f>_xlfn.XLOOKUP(A6355,[3]!Table13456[No заказа],[3]!Table13456[Цена],"",0,1)</f>
        <v>8794</v>
      </c>
      <c r="H6355" s="2" t="str">
        <f>M01_SETTINGS!$F$2</f>
        <v>KASPI</v>
      </c>
    </row>
    <row r="6356" spans="1:8" x14ac:dyDescent="0.35">
      <c r="A6356" s="2">
        <v>449819089</v>
      </c>
      <c r="B6356" s="3">
        <f>_xlfn.XLOOKUP(A6356,[3]!Table13456[No заказа],[3]!Table13456[Дата
отправки],"",0,1)</f>
        <v>45620</v>
      </c>
      <c r="C6356" s="3"/>
      <c r="D6356" s="3"/>
      <c r="F6356" s="5">
        <f>_xlfn.XLOOKUP(A6356,[3]!Table13456[No заказа],[3]!Table13456[Количество],"",0,1)</f>
        <v>1</v>
      </c>
      <c r="G6356" s="5">
        <f>_xlfn.XLOOKUP(A6356,[3]!Table13456[No заказа],[3]!Table13456[Цена],"",0,1)</f>
        <v>8797</v>
      </c>
      <c r="H6356" s="2" t="str">
        <f>M01_SETTINGS!$F$2</f>
        <v>KASPI</v>
      </c>
    </row>
    <row r="6357" spans="1:8" x14ac:dyDescent="0.35">
      <c r="A6357" s="2">
        <v>449524381</v>
      </c>
      <c r="B6357" s="3">
        <f>_xlfn.XLOOKUP(A6357,[3]!Table13456[No заказа],[3]!Table13456[Дата
отправки],"",0,1)</f>
        <v>45620</v>
      </c>
      <c r="C6357" s="3"/>
      <c r="D6357" s="3"/>
      <c r="F6357" s="5">
        <f>_xlfn.XLOOKUP(A6357,[3]!Table13456[No заказа],[3]!Table13456[Количество],"",0,1)</f>
        <v>1</v>
      </c>
      <c r="G6357" s="5">
        <f>_xlfn.XLOOKUP(A6357,[3]!Table13456[No заказа],[3]!Table13456[Цена],"",0,1)</f>
        <v>8998</v>
      </c>
      <c r="H6357" s="2" t="str">
        <f>M01_SETTINGS!$F$2</f>
        <v>KASPI</v>
      </c>
    </row>
    <row r="6358" spans="1:8" x14ac:dyDescent="0.35">
      <c r="A6358" s="2">
        <v>449833300</v>
      </c>
      <c r="B6358" s="3">
        <f>_xlfn.XLOOKUP(A6358,[3]!Table13456[No заказа],[3]!Table13456[Дата
отправки],"",0,1)</f>
        <v>45620</v>
      </c>
      <c r="C6358" s="3"/>
      <c r="D6358" s="3"/>
      <c r="F6358" s="5">
        <f>_xlfn.XLOOKUP(A6358,[3]!Table13456[No заказа],[3]!Table13456[Количество],"",0,1)</f>
        <v>1</v>
      </c>
      <c r="G6358" s="5">
        <f>_xlfn.XLOOKUP(A6358,[3]!Table13456[No заказа],[3]!Table13456[Цена],"",0,1)</f>
        <v>9633</v>
      </c>
      <c r="H6358" s="2" t="str">
        <f>M01_SETTINGS!$F$2</f>
        <v>KASPI</v>
      </c>
    </row>
    <row r="6359" spans="1:8" x14ac:dyDescent="0.35">
      <c r="A6359" s="2">
        <v>449563539</v>
      </c>
      <c r="B6359" s="3">
        <f>_xlfn.XLOOKUP(A6359,[3]!Table13456[No заказа],[3]!Table13456[Дата
отправки],"",0,1)</f>
        <v>45620</v>
      </c>
      <c r="C6359" s="3"/>
      <c r="D6359" s="3"/>
      <c r="F6359" s="5">
        <f>_xlfn.XLOOKUP(A6359,[3]!Table13456[No заказа],[3]!Table13456[Количество],"",0,1)</f>
        <v>1</v>
      </c>
      <c r="G6359" s="5">
        <f>_xlfn.XLOOKUP(A6359,[3]!Table13456[No заказа],[3]!Table13456[Цена],"",0,1)</f>
        <v>9821</v>
      </c>
      <c r="H6359" s="2" t="str">
        <f>M01_SETTINGS!$F$2</f>
        <v>KASPI</v>
      </c>
    </row>
    <row r="6360" spans="1:8" x14ac:dyDescent="0.35">
      <c r="A6360" s="2">
        <v>449716556</v>
      </c>
      <c r="B6360" s="3">
        <f>_xlfn.XLOOKUP(A6360,[3]!Table13456[No заказа],[3]!Table13456[Дата
отправки],"",0,1)</f>
        <v>45620</v>
      </c>
      <c r="C6360" s="3"/>
      <c r="D6360" s="3"/>
      <c r="F6360" s="5">
        <f>_xlfn.XLOOKUP(A6360,[3]!Table13456[No заказа],[3]!Table13456[Количество],"",0,1)</f>
        <v>1</v>
      </c>
      <c r="G6360" s="5">
        <f>_xlfn.XLOOKUP(A6360,[3]!Table13456[No заказа],[3]!Table13456[Цена],"",0,1)</f>
        <v>8807</v>
      </c>
      <c r="H6360" s="2" t="str">
        <f>M01_SETTINGS!$F$2</f>
        <v>KASPI</v>
      </c>
    </row>
    <row r="6361" spans="1:8" x14ac:dyDescent="0.35">
      <c r="A6361" s="2">
        <v>449542549</v>
      </c>
      <c r="B6361" s="3">
        <f>_xlfn.XLOOKUP(A6361,[3]!Table13456[No заказа],[3]!Table13456[Дата
отправки],"",0,1)</f>
        <v>45620</v>
      </c>
      <c r="C6361" s="3"/>
      <c r="D6361" s="3"/>
      <c r="F6361" s="5">
        <f>_xlfn.XLOOKUP(A6361,[3]!Table13456[No заказа],[3]!Table13456[Количество],"",0,1)</f>
        <v>1</v>
      </c>
      <c r="G6361" s="5">
        <f>_xlfn.XLOOKUP(A6361,[3]!Table13456[No заказа],[3]!Table13456[Цена],"",0,1)</f>
        <v>8806</v>
      </c>
      <c r="H6361" s="2" t="str">
        <f>M01_SETTINGS!$F$2</f>
        <v>KASPI</v>
      </c>
    </row>
    <row r="6362" spans="1:8" x14ac:dyDescent="0.35">
      <c r="A6362" s="2">
        <v>449753881</v>
      </c>
      <c r="B6362" s="3">
        <f>_xlfn.XLOOKUP(A6362,[3]!Table13456[No заказа],[3]!Table13456[Дата
отправки],"",0,1)</f>
        <v>45620</v>
      </c>
      <c r="C6362" s="3"/>
      <c r="D6362" s="3"/>
      <c r="F6362" s="5">
        <f>_xlfn.XLOOKUP(A6362,[3]!Table13456[No заказа],[3]!Table13456[Количество],"",0,1)</f>
        <v>1</v>
      </c>
      <c r="G6362" s="5">
        <f>_xlfn.XLOOKUP(A6362,[3]!Table13456[No заказа],[3]!Table13456[Цена],"",0,1)</f>
        <v>8793</v>
      </c>
      <c r="H6362" s="2" t="str">
        <f>M01_SETTINGS!$F$2</f>
        <v>KASPI</v>
      </c>
    </row>
    <row r="6363" spans="1:8" x14ac:dyDescent="0.35">
      <c r="A6363" s="2">
        <v>449862289</v>
      </c>
      <c r="B6363" s="3">
        <f>_xlfn.XLOOKUP(A6363,[3]!Table13456[No заказа],[3]!Table13456[Дата
отправки],"",0,1)</f>
        <v>45620</v>
      </c>
      <c r="C6363" s="3"/>
      <c r="D6363" s="3"/>
      <c r="F6363" s="5">
        <f>_xlfn.XLOOKUP(A6363,[3]!Table13456[No заказа],[3]!Table13456[Количество],"",0,1)</f>
        <v>1</v>
      </c>
      <c r="G6363" s="5">
        <f>_xlfn.XLOOKUP(A6363,[3]!Table13456[No заказа],[3]!Table13456[Цена],"",0,1)</f>
        <v>7990</v>
      </c>
      <c r="H6363" s="2" t="str">
        <f>M01_SETTINGS!$F$2</f>
        <v>KASPI</v>
      </c>
    </row>
    <row r="6364" spans="1:8" x14ac:dyDescent="0.35">
      <c r="A6364" s="2">
        <v>449504068</v>
      </c>
      <c r="B6364" s="3">
        <f>_xlfn.XLOOKUP(A6364,[3]!Table13456[No заказа],[3]!Table13456[Дата
отправки],"",0,1)</f>
        <v>45620</v>
      </c>
      <c r="C6364" s="3"/>
      <c r="D6364" s="3"/>
      <c r="F6364" s="5">
        <f>_xlfn.XLOOKUP(A6364,[3]!Table13456[No заказа],[3]!Table13456[Количество],"",0,1)</f>
        <v>1</v>
      </c>
      <c r="G6364" s="5">
        <f>_xlfn.XLOOKUP(A6364,[3]!Table13456[No заказа],[3]!Table13456[Цена],"",0,1)</f>
        <v>6990</v>
      </c>
      <c r="H6364" s="2" t="str">
        <f>M01_SETTINGS!$F$2</f>
        <v>KASPI</v>
      </c>
    </row>
    <row r="6365" spans="1:8" x14ac:dyDescent="0.35">
      <c r="A6365" s="2">
        <v>449507583</v>
      </c>
      <c r="B6365" s="3">
        <f>_xlfn.XLOOKUP(A6365,[3]!Table13456[No заказа],[3]!Table13456[Дата
отправки],"",0,1)</f>
        <v>45620</v>
      </c>
      <c r="C6365" s="3"/>
      <c r="D6365" s="3"/>
      <c r="F6365" s="5">
        <f>_xlfn.XLOOKUP(A6365,[3]!Table13456[No заказа],[3]!Table13456[Количество],"",0,1)</f>
        <v>1</v>
      </c>
      <c r="G6365" s="5">
        <f>_xlfn.XLOOKUP(A6365,[3]!Table13456[No заказа],[3]!Table13456[Цена],"",0,1)</f>
        <v>6990</v>
      </c>
      <c r="H6365" s="2" t="str">
        <f>M01_SETTINGS!$F$2</f>
        <v>KASPI</v>
      </c>
    </row>
    <row r="6366" spans="1:8" x14ac:dyDescent="0.35">
      <c r="A6366" s="2">
        <v>449705085</v>
      </c>
      <c r="B6366" s="3">
        <f>_xlfn.XLOOKUP(A6366,[3]!Table13456[No заказа],[3]!Table13456[Дата
отправки],"",0,1)</f>
        <v>45620</v>
      </c>
      <c r="C6366" s="3"/>
      <c r="D6366" s="3"/>
      <c r="F6366" s="5">
        <f>_xlfn.XLOOKUP(A6366,[3]!Table13456[No заказа],[3]!Table13456[Количество],"",0,1)</f>
        <v>1</v>
      </c>
      <c r="G6366" s="5">
        <f>_xlfn.XLOOKUP(A6366,[3]!Table13456[No заказа],[3]!Table13456[Цена],"",0,1)</f>
        <v>7893</v>
      </c>
      <c r="H6366" s="2" t="str">
        <f>M01_SETTINGS!$F$2</f>
        <v>KASPI</v>
      </c>
    </row>
    <row r="6367" spans="1:8" x14ac:dyDescent="0.35">
      <c r="A6367" s="2">
        <v>449692872</v>
      </c>
      <c r="B6367" s="3">
        <f>_xlfn.XLOOKUP(A6367,[3]!Table13456[No заказа],[3]!Table13456[Дата
отправки],"",0,1)</f>
        <v>45620</v>
      </c>
      <c r="C6367" s="3"/>
      <c r="D6367" s="3"/>
      <c r="F6367" s="5">
        <f>_xlfn.XLOOKUP(A6367,[3]!Table13456[No заказа],[3]!Table13456[Количество],"",0,1)</f>
        <v>1</v>
      </c>
      <c r="G6367" s="5">
        <f>_xlfn.XLOOKUP(A6367,[3]!Table13456[No заказа],[3]!Table13456[Цена],"",0,1)</f>
        <v>8930</v>
      </c>
      <c r="H6367" s="2" t="str">
        <f>M01_SETTINGS!$F$2</f>
        <v>KASPI</v>
      </c>
    </row>
    <row r="6368" spans="1:8" x14ac:dyDescent="0.35">
      <c r="A6368" s="2">
        <v>449895145</v>
      </c>
      <c r="B6368" s="3">
        <f>_xlfn.XLOOKUP(A6368,[3]!Table13456[No заказа],[3]!Table13456[Дата
отправки],"",0,1)</f>
        <v>45620</v>
      </c>
      <c r="C6368" s="3"/>
      <c r="D6368" s="3"/>
      <c r="F6368" s="5">
        <f>_xlfn.XLOOKUP(A6368,[3]!Table13456[No заказа],[3]!Table13456[Количество],"",0,1)</f>
        <v>1</v>
      </c>
      <c r="G6368" s="5">
        <f>_xlfn.XLOOKUP(A6368,[3]!Table13456[No заказа],[3]!Table13456[Цена],"",0,1)</f>
        <v>7990</v>
      </c>
      <c r="H6368" s="2" t="str">
        <f>M01_SETTINGS!$F$2</f>
        <v>KASPI</v>
      </c>
    </row>
    <row r="6369" spans="1:8" x14ac:dyDescent="0.35">
      <c r="A6369" s="2">
        <v>449565680</v>
      </c>
      <c r="B6369" s="3">
        <f>_xlfn.XLOOKUP(A6369,[3]!Table13456[No заказа],[3]!Table13456[Дата
отправки],"",0,1)</f>
        <v>45620</v>
      </c>
      <c r="C6369" s="3"/>
      <c r="D6369" s="3"/>
      <c r="F6369" s="5">
        <f>_xlfn.XLOOKUP(A6369,[3]!Table13456[No заказа],[3]!Table13456[Количество],"",0,1)</f>
        <v>1</v>
      </c>
      <c r="G6369" s="5">
        <f>_xlfn.XLOOKUP(A6369,[3]!Table13456[No заказа],[3]!Table13456[Цена],"",0,1)</f>
        <v>9603</v>
      </c>
      <c r="H6369" s="2" t="str">
        <f>M01_SETTINGS!$F$2</f>
        <v>KASPI</v>
      </c>
    </row>
    <row r="6370" spans="1:8" x14ac:dyDescent="0.35">
      <c r="A6370" s="2">
        <v>449574217</v>
      </c>
      <c r="B6370" s="3">
        <f>_xlfn.XLOOKUP(A6370,[3]!Table13456[No заказа],[3]!Table13456[Дата
отправки],"",0,1)</f>
        <v>45620</v>
      </c>
      <c r="C6370" s="3"/>
      <c r="D6370" s="3"/>
      <c r="F6370" s="5">
        <f>_xlfn.XLOOKUP(A6370,[3]!Table13456[No заказа],[3]!Table13456[Количество],"",0,1)</f>
        <v>1</v>
      </c>
      <c r="G6370" s="5">
        <f>_xlfn.XLOOKUP(A6370,[3]!Table13456[No заказа],[3]!Table13456[Цена],"",0,1)</f>
        <v>8875</v>
      </c>
      <c r="H6370" s="2" t="str">
        <f>M01_SETTINGS!$F$2</f>
        <v>KASPI</v>
      </c>
    </row>
    <row r="6371" spans="1:8" x14ac:dyDescent="0.35">
      <c r="A6371" s="2">
        <v>449954210</v>
      </c>
      <c r="B6371" s="3">
        <f>_xlfn.XLOOKUP(A6371,[3]!Table13456[No заказа],[3]!Table13456[Дата
отправки],"",0,1)</f>
        <v>45620</v>
      </c>
      <c r="C6371" s="3"/>
      <c r="D6371" s="3"/>
      <c r="F6371" s="5">
        <f>_xlfn.XLOOKUP(A6371,[3]!Table13456[No заказа],[3]!Table13456[Количество],"",0,1)</f>
        <v>1</v>
      </c>
      <c r="G6371" s="5">
        <f>_xlfn.XLOOKUP(A6371,[3]!Table13456[No заказа],[3]!Table13456[Цена],"",0,1)</f>
        <v>9231</v>
      </c>
      <c r="H6371" s="2" t="str">
        <f>M01_SETTINGS!$F$2</f>
        <v>KASPI</v>
      </c>
    </row>
    <row r="6372" spans="1:8" x14ac:dyDescent="0.35">
      <c r="A6372" s="2">
        <v>449596555</v>
      </c>
      <c r="B6372" s="3">
        <f>_xlfn.XLOOKUP(A6372,[3]!Table13456[No заказа],[3]!Table13456[Дата
отправки],"",0,1)</f>
        <v>45620</v>
      </c>
      <c r="C6372" s="3"/>
      <c r="D6372" s="3"/>
      <c r="F6372" s="5">
        <f>_xlfn.XLOOKUP(A6372,[3]!Table13456[No заказа],[3]!Table13456[Количество],"",0,1)</f>
        <v>1</v>
      </c>
      <c r="G6372" s="5">
        <f>_xlfn.XLOOKUP(A6372,[3]!Table13456[No заказа],[3]!Table13456[Цена],"",0,1)</f>
        <v>9805</v>
      </c>
      <c r="H6372" s="2" t="str">
        <f>M01_SETTINGS!$F$2</f>
        <v>KASPI</v>
      </c>
    </row>
    <row r="6373" spans="1:8" x14ac:dyDescent="0.35">
      <c r="A6373" s="2">
        <v>449716808</v>
      </c>
      <c r="B6373" s="3">
        <f>_xlfn.XLOOKUP(A6373,[3]!Table13456[No заказа],[3]!Table13456[Дата
отправки],"",0,1)</f>
        <v>45620</v>
      </c>
      <c r="C6373" s="3"/>
      <c r="D6373" s="3"/>
      <c r="F6373" s="5">
        <f>_xlfn.XLOOKUP(A6373,[3]!Table13456[No заказа],[3]!Table13456[Количество],"",0,1)</f>
        <v>1</v>
      </c>
      <c r="G6373" s="5">
        <f>_xlfn.XLOOKUP(A6373,[3]!Table13456[No заказа],[3]!Table13456[Цена],"",0,1)</f>
        <v>6996</v>
      </c>
      <c r="H6373" s="2" t="str">
        <f>M01_SETTINGS!$F$2</f>
        <v>KASPI</v>
      </c>
    </row>
    <row r="6374" spans="1:8" x14ac:dyDescent="0.35">
      <c r="A6374" s="2">
        <v>449544983</v>
      </c>
      <c r="B6374" s="3">
        <f>_xlfn.XLOOKUP(A6374,[3]!Table13456[No заказа],[3]!Table13456[Дата
отправки],"",0,1)</f>
        <v>45620</v>
      </c>
      <c r="C6374" s="3"/>
      <c r="D6374" s="3"/>
      <c r="F6374" s="5">
        <f>_xlfn.XLOOKUP(A6374,[3]!Table13456[No заказа],[3]!Table13456[Количество],"",0,1)</f>
        <v>1</v>
      </c>
      <c r="G6374" s="5">
        <f>_xlfn.XLOOKUP(A6374,[3]!Table13456[No заказа],[3]!Table13456[Цена],"",0,1)</f>
        <v>8900</v>
      </c>
      <c r="H6374" s="2" t="str">
        <f>M01_SETTINGS!$F$2</f>
        <v>KASPI</v>
      </c>
    </row>
    <row r="6375" spans="1:8" x14ac:dyDescent="0.35">
      <c r="A6375" s="2">
        <v>449538636</v>
      </c>
      <c r="B6375" s="3">
        <f>_xlfn.XLOOKUP(A6375,[3]!Table13456[No заказа],[3]!Table13456[Дата
отправки],"",0,1)</f>
        <v>45620</v>
      </c>
      <c r="C6375" s="3"/>
      <c r="D6375" s="3"/>
      <c r="F6375" s="5">
        <f>_xlfn.XLOOKUP(A6375,[3]!Table13456[No заказа],[3]!Table13456[Количество],"",0,1)</f>
        <v>1</v>
      </c>
      <c r="G6375" s="5">
        <f>_xlfn.XLOOKUP(A6375,[3]!Table13456[No заказа],[3]!Table13456[Цена],"",0,1)</f>
        <v>6990</v>
      </c>
      <c r="H6375" s="2" t="str">
        <f>M01_SETTINGS!$F$2</f>
        <v>KASPI</v>
      </c>
    </row>
    <row r="6376" spans="1:8" x14ac:dyDescent="0.35">
      <c r="A6376" s="2">
        <v>449866652</v>
      </c>
      <c r="B6376" s="3">
        <f>_xlfn.XLOOKUP(A6376,[3]!Table13456[No заказа],[3]!Table13456[Дата
отправки],"",0,1)</f>
        <v>45620</v>
      </c>
      <c r="C6376" s="3"/>
      <c r="D6376" s="3"/>
      <c r="F6376" s="5">
        <f>_xlfn.XLOOKUP(A6376,[3]!Table13456[No заказа],[3]!Table13456[Количество],"",0,1)</f>
        <v>1</v>
      </c>
      <c r="G6376" s="5">
        <f>_xlfn.XLOOKUP(A6376,[3]!Table13456[No заказа],[3]!Table13456[Цена],"",0,1)</f>
        <v>8791</v>
      </c>
      <c r="H6376" s="2" t="str">
        <f>M01_SETTINGS!$F$2</f>
        <v>KASPI</v>
      </c>
    </row>
    <row r="6377" spans="1:8" x14ac:dyDescent="0.35">
      <c r="A6377" s="2">
        <v>449967161</v>
      </c>
      <c r="B6377" s="3">
        <f>_xlfn.XLOOKUP(A6377,[3]!Table13456[No заказа],[3]!Table13456[Дата
отправки],"",0,1)</f>
        <v>45620</v>
      </c>
      <c r="C6377" s="3"/>
      <c r="D6377" s="3"/>
      <c r="F6377" s="5">
        <f>_xlfn.XLOOKUP(A6377,[3]!Table13456[No заказа],[3]!Table13456[Количество],"",0,1)</f>
        <v>1</v>
      </c>
      <c r="G6377" s="5">
        <f>_xlfn.XLOOKUP(A6377,[3]!Table13456[No заказа],[3]!Table13456[Цена],"",0,1)</f>
        <v>7990</v>
      </c>
      <c r="H6377" s="2" t="str">
        <f>M01_SETTINGS!$F$2</f>
        <v>KASPI</v>
      </c>
    </row>
    <row r="6378" spans="1:8" x14ac:dyDescent="0.35">
      <c r="A6378" s="2">
        <v>449480195</v>
      </c>
      <c r="B6378" s="3">
        <f>_xlfn.XLOOKUP(A6378,[3]!Table13456[No заказа],[3]!Table13456[Дата
отправки],"",0,1)</f>
        <v>45620</v>
      </c>
      <c r="C6378" s="3"/>
      <c r="D6378" s="3"/>
      <c r="F6378" s="5">
        <f>_xlfn.XLOOKUP(A6378,[3]!Table13456[No заказа],[3]!Table13456[Количество],"",0,1)</f>
        <v>1</v>
      </c>
      <c r="G6378" s="5">
        <f>_xlfn.XLOOKUP(A6378,[3]!Table13456[No заказа],[3]!Table13456[Цена],"",0,1)</f>
        <v>7021</v>
      </c>
      <c r="H6378" s="2" t="str">
        <f>M01_SETTINGS!$F$2</f>
        <v>KASPI</v>
      </c>
    </row>
    <row r="6379" spans="1:8" x14ac:dyDescent="0.35">
      <c r="A6379" s="2">
        <v>449527953</v>
      </c>
      <c r="B6379" s="3">
        <f>_xlfn.XLOOKUP(A6379,[3]!Table13456[No заказа],[3]!Table13456[Дата
отправки],"",0,1)</f>
        <v>45620</v>
      </c>
      <c r="C6379" s="3"/>
      <c r="D6379" s="3"/>
      <c r="F6379" s="5">
        <f>_xlfn.XLOOKUP(A6379,[3]!Table13456[No заказа],[3]!Table13456[Количество],"",0,1)</f>
        <v>1</v>
      </c>
      <c r="G6379" s="5">
        <f>_xlfn.XLOOKUP(A6379,[3]!Table13456[No заказа],[3]!Table13456[Цена],"",0,1)</f>
        <v>6999</v>
      </c>
      <c r="H6379" s="2" t="str">
        <f>M01_SETTINGS!$F$2</f>
        <v>KASPI</v>
      </c>
    </row>
    <row r="6380" spans="1:8" x14ac:dyDescent="0.35">
      <c r="A6380" s="2">
        <v>449737874</v>
      </c>
      <c r="B6380" s="3">
        <f>_xlfn.XLOOKUP(A6380,[3]!Table13456[No заказа],[3]!Table13456[Дата
отправки],"",0,1)</f>
        <v>45620</v>
      </c>
      <c r="C6380" s="3"/>
      <c r="D6380" s="3"/>
      <c r="F6380" s="5">
        <f>_xlfn.XLOOKUP(A6380,[3]!Table13456[No заказа],[3]!Table13456[Количество],"",0,1)</f>
        <v>1</v>
      </c>
      <c r="G6380" s="5">
        <f>_xlfn.XLOOKUP(A6380,[3]!Table13456[No заказа],[3]!Table13456[Цена],"",0,1)</f>
        <v>6999</v>
      </c>
      <c r="H6380" s="2" t="str">
        <f>M01_SETTINGS!$F$2</f>
        <v>KASPI</v>
      </c>
    </row>
    <row r="6381" spans="1:8" x14ac:dyDescent="0.35">
      <c r="A6381" s="2">
        <v>449628865</v>
      </c>
      <c r="B6381" s="3">
        <f>_xlfn.XLOOKUP(A6381,[3]!Table13456[No заказа],[3]!Table13456[Дата
отправки],"",0,1)</f>
        <v>45620</v>
      </c>
      <c r="C6381" s="3"/>
      <c r="D6381" s="3"/>
      <c r="F6381" s="5">
        <f>_xlfn.XLOOKUP(A6381,[3]!Table13456[No заказа],[3]!Table13456[Количество],"",0,1)</f>
        <v>1</v>
      </c>
      <c r="G6381" s="5">
        <f>_xlfn.XLOOKUP(A6381,[3]!Table13456[No заказа],[3]!Table13456[Цена],"",0,1)</f>
        <v>6998</v>
      </c>
      <c r="H6381" s="2" t="str">
        <f>M01_SETTINGS!$F$2</f>
        <v>KASPI</v>
      </c>
    </row>
    <row r="6382" spans="1:8" x14ac:dyDescent="0.35">
      <c r="A6382" s="2">
        <v>449491599</v>
      </c>
      <c r="B6382" s="3">
        <f>_xlfn.XLOOKUP(A6382,[3]!Table13456[No заказа],[3]!Table13456[Дата
отправки],"",0,1)</f>
        <v>45620</v>
      </c>
      <c r="C6382" s="3"/>
      <c r="D6382" s="3"/>
      <c r="F6382" s="5">
        <f>_xlfn.XLOOKUP(A6382,[3]!Table13456[No заказа],[3]!Table13456[Количество],"",0,1)</f>
        <v>1</v>
      </c>
      <c r="G6382" s="5">
        <f>_xlfn.XLOOKUP(A6382,[3]!Table13456[No заказа],[3]!Table13456[Цена],"",0,1)</f>
        <v>9651</v>
      </c>
      <c r="H6382" s="2" t="str">
        <f>M01_SETTINGS!$F$2</f>
        <v>KASPI</v>
      </c>
    </row>
    <row r="6383" spans="1:8" x14ac:dyDescent="0.35">
      <c r="A6383" s="2">
        <v>449549168</v>
      </c>
      <c r="B6383" s="3">
        <f>_xlfn.XLOOKUP(A6383,[3]!Table13456[No заказа],[3]!Table13456[Дата
отправки],"",0,1)</f>
        <v>45620</v>
      </c>
      <c r="C6383" s="3"/>
      <c r="D6383" s="3"/>
      <c r="F6383" s="5">
        <f>_xlfn.XLOOKUP(A6383,[3]!Table13456[No заказа],[3]!Table13456[Количество],"",0,1)</f>
        <v>1</v>
      </c>
      <c r="G6383" s="5">
        <f>_xlfn.XLOOKUP(A6383,[3]!Table13456[No заказа],[3]!Table13456[Цена],"",0,1)</f>
        <v>9000</v>
      </c>
      <c r="H6383" s="2" t="str">
        <f>M01_SETTINGS!$F$2</f>
        <v>KASPI</v>
      </c>
    </row>
    <row r="6384" spans="1:8" x14ac:dyDescent="0.35">
      <c r="A6384" s="2">
        <v>449514717</v>
      </c>
      <c r="B6384" s="3">
        <f>_xlfn.XLOOKUP(A6384,[3]!Table13456[No заказа],[3]!Table13456[Дата
отправки],"",0,1)</f>
        <v>45620</v>
      </c>
      <c r="C6384" s="3"/>
      <c r="D6384" s="3"/>
      <c r="F6384" s="5">
        <f>_xlfn.XLOOKUP(A6384,[3]!Table13456[No заказа],[3]!Table13456[Количество],"",0,1)</f>
        <v>1</v>
      </c>
      <c r="G6384" s="5">
        <f>_xlfn.XLOOKUP(A6384,[3]!Table13456[No заказа],[3]!Table13456[Цена],"",0,1)</f>
        <v>6999</v>
      </c>
      <c r="H6384" s="2" t="str">
        <f>M01_SETTINGS!$F$2</f>
        <v>KASPI</v>
      </c>
    </row>
    <row r="6385" spans="1:8" x14ac:dyDescent="0.35">
      <c r="A6385" s="2">
        <v>449563460</v>
      </c>
      <c r="B6385" s="3">
        <f>_xlfn.XLOOKUP(A6385,[3]!Table13456[No заказа],[3]!Table13456[Дата
отправки],"",0,1)</f>
        <v>45620</v>
      </c>
      <c r="C6385" s="3"/>
      <c r="D6385" s="3"/>
      <c r="F6385" s="5">
        <f>_xlfn.XLOOKUP(A6385,[3]!Table13456[No заказа],[3]!Table13456[Количество],"",0,1)</f>
        <v>1</v>
      </c>
      <c r="G6385" s="5">
        <f>_xlfn.XLOOKUP(A6385,[3]!Table13456[No заказа],[3]!Table13456[Цена],"",0,1)</f>
        <v>6999</v>
      </c>
      <c r="H6385" s="2" t="str">
        <f>M01_SETTINGS!$F$2</f>
        <v>KASPI</v>
      </c>
    </row>
    <row r="6386" spans="1:8" x14ac:dyDescent="0.35">
      <c r="A6386" s="2">
        <v>449533579</v>
      </c>
      <c r="B6386" s="3">
        <f>_xlfn.XLOOKUP(A6386,[3]!Table13456[No заказа],[3]!Table13456[Дата
отправки],"",0,1)</f>
        <v>45620</v>
      </c>
      <c r="C6386" s="3"/>
      <c r="D6386" s="3"/>
      <c r="F6386" s="5">
        <f>_xlfn.XLOOKUP(A6386,[3]!Table13456[No заказа],[3]!Table13456[Количество],"",0,1)</f>
        <v>1</v>
      </c>
      <c r="G6386" s="5">
        <f>_xlfn.XLOOKUP(A6386,[3]!Table13456[No заказа],[3]!Table13456[Цена],"",0,1)</f>
        <v>6999</v>
      </c>
      <c r="H6386" s="2" t="str">
        <f>M01_SETTINGS!$F$2</f>
        <v>KASPI</v>
      </c>
    </row>
    <row r="6387" spans="1:8" x14ac:dyDescent="0.35">
      <c r="A6387" s="2">
        <v>449750673</v>
      </c>
      <c r="B6387" s="3">
        <f>_xlfn.XLOOKUP(A6387,[3]!Table13456[No заказа],[3]!Table13456[Дата
отправки],"",0,1)</f>
        <v>45620</v>
      </c>
      <c r="C6387" s="3"/>
      <c r="D6387" s="3"/>
      <c r="F6387" s="5">
        <f>_xlfn.XLOOKUP(A6387,[3]!Table13456[No заказа],[3]!Table13456[Количество],"",0,1)</f>
        <v>1</v>
      </c>
      <c r="G6387" s="5">
        <f>_xlfn.XLOOKUP(A6387,[3]!Table13456[No заказа],[3]!Table13456[Цена],"",0,1)</f>
        <v>6999</v>
      </c>
      <c r="H6387" s="2" t="str">
        <f>M01_SETTINGS!$F$2</f>
        <v>KASPI</v>
      </c>
    </row>
    <row r="6388" spans="1:8" x14ac:dyDescent="0.35">
      <c r="A6388" s="2">
        <v>449541892</v>
      </c>
      <c r="B6388" s="3">
        <f>_xlfn.XLOOKUP(A6388,[3]!Table13456[No заказа],[3]!Table13456[Дата
отправки],"",0,1)</f>
        <v>45620</v>
      </c>
      <c r="C6388" s="3"/>
      <c r="D6388" s="3"/>
      <c r="F6388" s="5">
        <f>_xlfn.XLOOKUP(A6388,[3]!Table13456[No заказа],[3]!Table13456[Количество],"",0,1)</f>
        <v>1</v>
      </c>
      <c r="G6388" s="5">
        <f>_xlfn.XLOOKUP(A6388,[3]!Table13456[No заказа],[3]!Table13456[Цена],"",0,1)</f>
        <v>6999</v>
      </c>
      <c r="H6388" s="2" t="str">
        <f>M01_SETTINGS!$F$2</f>
        <v>KASPI</v>
      </c>
    </row>
    <row r="6389" spans="1:8" x14ac:dyDescent="0.35">
      <c r="A6389" s="2">
        <v>449988791</v>
      </c>
      <c r="B6389" s="3">
        <f>_xlfn.XLOOKUP(A6389,[3]!Table13456[No заказа],[3]!Table13456[Дата
отправки],"",0,1)</f>
        <v>45620</v>
      </c>
      <c r="C6389" s="3"/>
      <c r="D6389" s="3"/>
      <c r="F6389" s="5">
        <f>_xlfn.XLOOKUP(A6389,[3]!Table13456[No заказа],[3]!Table13456[Количество],"",0,1)</f>
        <v>1</v>
      </c>
      <c r="G6389" s="5">
        <f>_xlfn.XLOOKUP(A6389,[3]!Table13456[No заказа],[3]!Table13456[Цена],"",0,1)</f>
        <v>8967</v>
      </c>
      <c r="H6389" s="2" t="str">
        <f>M01_SETTINGS!$F$2</f>
        <v>KASPI</v>
      </c>
    </row>
    <row r="6390" spans="1:8" x14ac:dyDescent="0.35">
      <c r="A6390" s="2">
        <v>449983880</v>
      </c>
      <c r="B6390" s="3">
        <f>_xlfn.XLOOKUP(A6390,[3]!Table13456[No заказа],[3]!Table13456[Дата
отправки],"",0,1)</f>
        <v>45620</v>
      </c>
      <c r="C6390" s="3"/>
      <c r="D6390" s="3"/>
      <c r="F6390" s="5">
        <f>_xlfn.XLOOKUP(A6390,[3]!Table13456[No заказа],[3]!Table13456[Количество],"",0,1)</f>
        <v>1</v>
      </c>
      <c r="G6390" s="5">
        <f>_xlfn.XLOOKUP(A6390,[3]!Table13456[No заказа],[3]!Table13456[Цена],"",0,1)</f>
        <v>8740</v>
      </c>
      <c r="H6390" s="2" t="str">
        <f>M01_SETTINGS!$F$2</f>
        <v>KASPI</v>
      </c>
    </row>
    <row r="6391" spans="1:8" x14ac:dyDescent="0.35">
      <c r="A6391" s="2">
        <v>449663786</v>
      </c>
      <c r="B6391" s="3">
        <f>_xlfn.XLOOKUP(A6391,[3]!Table13456[No заказа],[3]!Table13456[Дата
отправки],"",0,1)</f>
        <v>45620</v>
      </c>
      <c r="C6391" s="3"/>
      <c r="D6391" s="3"/>
      <c r="F6391" s="5">
        <f>_xlfn.XLOOKUP(A6391,[3]!Table13456[No заказа],[3]!Table13456[Количество],"",0,1)</f>
        <v>1</v>
      </c>
      <c r="G6391" s="5">
        <f>_xlfn.XLOOKUP(A6391,[3]!Table13456[No заказа],[3]!Table13456[Цена],"",0,1)</f>
        <v>8954</v>
      </c>
      <c r="H6391" s="2" t="str">
        <f>M01_SETTINGS!$F$2</f>
        <v>KASPI</v>
      </c>
    </row>
    <row r="6392" spans="1:8" x14ac:dyDescent="0.35">
      <c r="A6392" s="2">
        <v>449775602</v>
      </c>
      <c r="B6392" s="3">
        <f>_xlfn.XLOOKUP(A6392,[3]!Table13456[No заказа],[3]!Table13456[Дата
отправки],"",0,1)</f>
        <v>45620</v>
      </c>
      <c r="C6392" s="3"/>
      <c r="D6392" s="3"/>
      <c r="F6392" s="5">
        <f>_xlfn.XLOOKUP(A6392,[3]!Table13456[No заказа],[3]!Table13456[Количество],"",0,1)</f>
        <v>1</v>
      </c>
      <c r="G6392" s="5">
        <f>_xlfn.XLOOKUP(A6392,[3]!Table13456[No заказа],[3]!Table13456[Цена],"",0,1)</f>
        <v>8900</v>
      </c>
      <c r="H6392" s="2" t="str">
        <f>M01_SETTINGS!$F$2</f>
        <v>KASPI</v>
      </c>
    </row>
    <row r="6393" spans="1:8" x14ac:dyDescent="0.35">
      <c r="A6393" s="2">
        <v>449972441</v>
      </c>
      <c r="B6393" s="3">
        <f>_xlfn.XLOOKUP(A6393,[3]!Table13456[No заказа],[3]!Table13456[Дата
отправки],"",0,1)</f>
        <v>45620</v>
      </c>
      <c r="C6393" s="3"/>
      <c r="D6393" s="3"/>
      <c r="F6393" s="5">
        <f>_xlfn.XLOOKUP(A6393,[3]!Table13456[No заказа],[3]!Table13456[Количество],"",0,1)</f>
        <v>1</v>
      </c>
      <c r="G6393" s="5">
        <f>_xlfn.XLOOKUP(A6393,[3]!Table13456[No заказа],[3]!Table13456[Цена],"",0,1)</f>
        <v>8900</v>
      </c>
      <c r="H6393" s="2" t="str">
        <f>M01_SETTINGS!$F$2</f>
        <v>KASPI</v>
      </c>
    </row>
    <row r="6394" spans="1:8" x14ac:dyDescent="0.35">
      <c r="A6394" s="2">
        <v>449843629</v>
      </c>
      <c r="B6394" s="3">
        <f>_xlfn.XLOOKUP(A6394,[3]!Table13456[No заказа],[3]!Table13456[Дата
отправки],"",0,1)</f>
        <v>45620</v>
      </c>
      <c r="C6394" s="3"/>
      <c r="D6394" s="3"/>
      <c r="F6394" s="5">
        <f>_xlfn.XLOOKUP(A6394,[3]!Table13456[No заказа],[3]!Table13456[Количество],"",0,1)</f>
        <v>1</v>
      </c>
      <c r="G6394" s="5">
        <f>_xlfn.XLOOKUP(A6394,[3]!Table13456[No заказа],[3]!Table13456[Цена],"",0,1)</f>
        <v>8792</v>
      </c>
      <c r="H6394" s="2" t="str">
        <f>M01_SETTINGS!$F$2</f>
        <v>KASPI</v>
      </c>
    </row>
    <row r="6395" spans="1:8" x14ac:dyDescent="0.35">
      <c r="A6395" s="2">
        <v>449504617</v>
      </c>
      <c r="B6395" s="3">
        <f>_xlfn.XLOOKUP(A6395,[3]!Table13456[No заказа],[3]!Table13456[Дата
отправки],"",0,1)</f>
        <v>45620</v>
      </c>
      <c r="C6395" s="3"/>
      <c r="D6395" s="3"/>
      <c r="F6395" s="5">
        <f>_xlfn.XLOOKUP(A6395,[3]!Table13456[No заказа],[3]!Table13456[Количество],"",0,1)</f>
        <v>1</v>
      </c>
      <c r="G6395" s="5">
        <f>_xlfn.XLOOKUP(A6395,[3]!Table13456[No заказа],[3]!Table13456[Цена],"",0,1)</f>
        <v>7465</v>
      </c>
      <c r="H6395" s="2" t="str">
        <f>M01_SETTINGS!$F$2</f>
        <v>KASPI</v>
      </c>
    </row>
    <row r="6396" spans="1:8" x14ac:dyDescent="0.35">
      <c r="A6396" s="2">
        <v>449562689</v>
      </c>
      <c r="B6396" s="3">
        <f>_xlfn.XLOOKUP(A6396,[3]!Table13456[No заказа],[3]!Table13456[Дата
отправки],"",0,1)</f>
        <v>45620</v>
      </c>
      <c r="C6396" s="3"/>
      <c r="D6396" s="3"/>
      <c r="F6396" s="5">
        <f>_xlfn.XLOOKUP(A6396,[3]!Table13456[No заказа],[3]!Table13456[Количество],"",0,1)</f>
        <v>1</v>
      </c>
      <c r="G6396" s="5">
        <f>_xlfn.XLOOKUP(A6396,[3]!Table13456[No заказа],[3]!Table13456[Цена],"",0,1)</f>
        <v>7435</v>
      </c>
      <c r="H6396" s="2" t="str">
        <f>M01_SETTINGS!$F$2</f>
        <v>KASPI</v>
      </c>
    </row>
    <row r="6397" spans="1:8" x14ac:dyDescent="0.35">
      <c r="A6397" s="2">
        <v>449558200</v>
      </c>
      <c r="B6397" s="3">
        <f>_xlfn.XLOOKUP(A6397,[3]!Table13456[No заказа],[3]!Table13456[Дата
отправки],"",0,1)</f>
        <v>45620</v>
      </c>
      <c r="C6397" s="3"/>
      <c r="D6397" s="3"/>
      <c r="F6397" s="5">
        <f>_xlfn.XLOOKUP(A6397,[3]!Table13456[No заказа],[3]!Table13456[Количество],"",0,1)</f>
        <v>1</v>
      </c>
      <c r="G6397" s="5">
        <f>_xlfn.XLOOKUP(A6397,[3]!Table13456[No заказа],[3]!Table13456[Цена],"",0,1)</f>
        <v>6999</v>
      </c>
      <c r="H6397" s="2" t="str">
        <f>M01_SETTINGS!$F$2</f>
        <v>KASPI</v>
      </c>
    </row>
    <row r="6398" spans="1:8" x14ac:dyDescent="0.35">
      <c r="A6398" s="2">
        <v>449134410</v>
      </c>
      <c r="B6398" s="3">
        <f>_xlfn.XLOOKUP(A6398,[3]!Table13456[No заказа],[3]!Table13456[Дата
отправки],"",0,1)</f>
        <v>45619</v>
      </c>
      <c r="C6398" s="3"/>
      <c r="D6398" s="3"/>
      <c r="F6398" s="5">
        <f>_xlfn.XLOOKUP(A6398,[3]!Table13456[No заказа],[3]!Table13456[Количество],"",0,1)</f>
        <v>1</v>
      </c>
      <c r="G6398" s="5">
        <f>_xlfn.XLOOKUP(A6398,[3]!Table13456[No заказа],[3]!Table13456[Цена],"",0,1)</f>
        <v>8500</v>
      </c>
      <c r="H6398" s="2" t="str">
        <f>M01_SETTINGS!$F$2</f>
        <v>KASPI</v>
      </c>
    </row>
    <row r="6399" spans="1:8" x14ac:dyDescent="0.35">
      <c r="A6399" s="2">
        <v>449458404</v>
      </c>
      <c r="B6399" s="3">
        <f>_xlfn.XLOOKUP(A6399,[3]!Table13456[No заказа],[3]!Table13456[Дата
отправки],"",0,1)</f>
        <v>45619</v>
      </c>
      <c r="C6399" s="3"/>
      <c r="D6399" s="3"/>
      <c r="F6399" s="5">
        <f>_xlfn.XLOOKUP(A6399,[3]!Table13456[No заказа],[3]!Table13456[Количество],"",0,1)</f>
        <v>1</v>
      </c>
      <c r="G6399" s="5">
        <f>_xlfn.XLOOKUP(A6399,[3]!Table13456[No заказа],[3]!Table13456[Цена],"",0,1)</f>
        <v>6990</v>
      </c>
      <c r="H6399" s="2" t="str">
        <f>M01_SETTINGS!$F$2</f>
        <v>KASPI</v>
      </c>
    </row>
    <row r="6400" spans="1:8" x14ac:dyDescent="0.35">
      <c r="A6400" s="2">
        <v>449116421</v>
      </c>
      <c r="B6400" s="3">
        <f>_xlfn.XLOOKUP(A6400,[3]!Table13456[No заказа],[3]!Table13456[Дата
отправки],"",0,1)</f>
        <v>45619</v>
      </c>
      <c r="C6400" s="3"/>
      <c r="D6400" s="3"/>
      <c r="F6400" s="5">
        <f>_xlfn.XLOOKUP(A6400,[3]!Table13456[No заказа],[3]!Table13456[Количество],"",0,1)</f>
        <v>1</v>
      </c>
      <c r="G6400" s="5">
        <f>_xlfn.XLOOKUP(A6400,[3]!Table13456[No заказа],[3]!Table13456[Цена],"",0,1)</f>
        <v>9068</v>
      </c>
      <c r="H6400" s="2" t="str">
        <f>M01_SETTINGS!$F$2</f>
        <v>KASPI</v>
      </c>
    </row>
    <row r="6401" spans="1:8" x14ac:dyDescent="0.35">
      <c r="A6401" s="2">
        <v>449010517</v>
      </c>
      <c r="B6401" s="3">
        <f>_xlfn.XLOOKUP(A6401,[3]!Table13456[No заказа],[3]!Table13456[Дата
отправки],"",0,1)</f>
        <v>45619</v>
      </c>
      <c r="C6401" s="3"/>
      <c r="D6401" s="3"/>
      <c r="F6401" s="5">
        <f>_xlfn.XLOOKUP(A6401,[3]!Table13456[No заказа],[3]!Table13456[Количество],"",0,1)</f>
        <v>1</v>
      </c>
      <c r="G6401" s="5">
        <f>_xlfn.XLOOKUP(A6401,[3]!Table13456[No заказа],[3]!Table13456[Цена],"",0,1)</f>
        <v>9068</v>
      </c>
      <c r="H6401" s="2" t="str">
        <f>M01_SETTINGS!$F$2</f>
        <v>KASPI</v>
      </c>
    </row>
    <row r="6402" spans="1:8" x14ac:dyDescent="0.35">
      <c r="A6402" s="2">
        <v>449319045</v>
      </c>
      <c r="B6402" s="3">
        <f>_xlfn.XLOOKUP(A6402,[3]!Table13456[No заказа],[3]!Table13456[Дата
отправки],"",0,1)</f>
        <v>45619</v>
      </c>
      <c r="C6402" s="3"/>
      <c r="D6402" s="3"/>
      <c r="F6402" s="5">
        <f>_xlfn.XLOOKUP(A6402,[3]!Table13456[No заказа],[3]!Table13456[Количество],"",0,1)</f>
        <v>1</v>
      </c>
      <c r="G6402" s="5">
        <f>_xlfn.XLOOKUP(A6402,[3]!Table13456[No заказа],[3]!Table13456[Цена],"",0,1)</f>
        <v>10928</v>
      </c>
      <c r="H6402" s="2" t="str">
        <f>M01_SETTINGS!$F$2</f>
        <v>KASPI</v>
      </c>
    </row>
    <row r="6403" spans="1:8" x14ac:dyDescent="0.35">
      <c r="A6403" s="2">
        <v>449090239</v>
      </c>
      <c r="B6403" s="3">
        <f>_xlfn.XLOOKUP(A6403,[3]!Table13456[No заказа],[3]!Table13456[Дата
отправки],"",0,1)</f>
        <v>45619</v>
      </c>
      <c r="C6403" s="3"/>
      <c r="D6403" s="3"/>
      <c r="F6403" s="5">
        <f>_xlfn.XLOOKUP(A6403,[3]!Table13456[No заказа],[3]!Table13456[Количество],"",0,1)</f>
        <v>1</v>
      </c>
      <c r="G6403" s="5">
        <f>_xlfn.XLOOKUP(A6403,[3]!Table13456[No заказа],[3]!Table13456[Цена],"",0,1)</f>
        <v>11719</v>
      </c>
      <c r="H6403" s="2" t="str">
        <f>M01_SETTINGS!$F$2</f>
        <v>KASPI</v>
      </c>
    </row>
    <row r="6404" spans="1:8" x14ac:dyDescent="0.35">
      <c r="A6404" s="2">
        <v>449170439</v>
      </c>
      <c r="B6404" s="3">
        <f>_xlfn.XLOOKUP(A6404,[3]!Table13456[No заказа],[3]!Table13456[Дата
отправки],"",0,1)</f>
        <v>45619</v>
      </c>
      <c r="C6404" s="3"/>
      <c r="D6404" s="3"/>
      <c r="F6404" s="5">
        <f>_xlfn.XLOOKUP(A6404,[3]!Table13456[No заказа],[3]!Table13456[Количество],"",0,1)</f>
        <v>1</v>
      </c>
      <c r="G6404" s="5">
        <f>_xlfn.XLOOKUP(A6404,[3]!Table13456[No заказа],[3]!Table13456[Цена],"",0,1)</f>
        <v>8811</v>
      </c>
      <c r="H6404" s="2" t="str">
        <f>M01_SETTINGS!$F$2</f>
        <v>KASPI</v>
      </c>
    </row>
    <row r="6405" spans="1:8" x14ac:dyDescent="0.35">
      <c r="A6405" s="2">
        <v>449076093</v>
      </c>
      <c r="B6405" s="3">
        <f>_xlfn.XLOOKUP(A6405,[3]!Table13456[No заказа],[3]!Table13456[Дата
отправки],"",0,1)</f>
        <v>45619</v>
      </c>
      <c r="C6405" s="3"/>
      <c r="D6405" s="3"/>
      <c r="F6405" s="5">
        <f>_xlfn.XLOOKUP(A6405,[3]!Table13456[No заказа],[3]!Table13456[Количество],"",0,1)</f>
        <v>1</v>
      </c>
      <c r="G6405" s="5">
        <f>_xlfn.XLOOKUP(A6405,[3]!Table13456[No заказа],[3]!Table13456[Цена],"",0,1)</f>
        <v>8824</v>
      </c>
      <c r="H6405" s="2" t="str">
        <f>M01_SETTINGS!$F$2</f>
        <v>KASPI</v>
      </c>
    </row>
    <row r="6406" spans="1:8" x14ac:dyDescent="0.35">
      <c r="A6406" s="2">
        <v>449369428</v>
      </c>
      <c r="B6406" s="3">
        <f>_xlfn.XLOOKUP(A6406,[3]!Table13456[No заказа],[3]!Table13456[Дата
отправки],"",0,1)</f>
        <v>45619</v>
      </c>
      <c r="C6406" s="3"/>
      <c r="D6406" s="3"/>
      <c r="F6406" s="5">
        <f>_xlfn.XLOOKUP(A6406,[3]!Table13456[No заказа],[3]!Table13456[Количество],"",0,1)</f>
        <v>1</v>
      </c>
      <c r="G6406" s="5">
        <f>_xlfn.XLOOKUP(A6406,[3]!Table13456[No заказа],[3]!Table13456[Цена],"",0,1)</f>
        <v>6994</v>
      </c>
      <c r="H6406" s="2" t="str">
        <f>M01_SETTINGS!$F$2</f>
        <v>KASPI</v>
      </c>
    </row>
    <row r="6407" spans="1:8" x14ac:dyDescent="0.35">
      <c r="A6407" s="2">
        <v>449347582</v>
      </c>
      <c r="B6407" s="3">
        <f>_xlfn.XLOOKUP(A6407,[3]!Table13456[No заказа],[3]!Table13456[Дата
отправки],"",0,1)</f>
        <v>45619</v>
      </c>
      <c r="C6407" s="3"/>
      <c r="D6407" s="3"/>
      <c r="F6407" s="5">
        <f>_xlfn.XLOOKUP(A6407,[3]!Table13456[No заказа],[3]!Table13456[Количество],"",0,1)</f>
        <v>1</v>
      </c>
      <c r="G6407" s="5">
        <f>_xlfn.XLOOKUP(A6407,[3]!Table13456[No заказа],[3]!Table13456[Цена],"",0,1)</f>
        <v>6998</v>
      </c>
      <c r="H6407" s="2" t="str">
        <f>M01_SETTINGS!$F$2</f>
        <v>KASPI</v>
      </c>
    </row>
    <row r="6408" spans="1:8" x14ac:dyDescent="0.35">
      <c r="A6408" s="2">
        <v>449360242</v>
      </c>
      <c r="B6408" s="3">
        <f>_xlfn.XLOOKUP(A6408,[3]!Table13456[No заказа],[3]!Table13456[Дата
отправки],"",0,1)</f>
        <v>45619</v>
      </c>
      <c r="C6408" s="3"/>
      <c r="D6408" s="3"/>
      <c r="F6408" s="5">
        <f>_xlfn.XLOOKUP(A6408,[3]!Table13456[No заказа],[3]!Table13456[Количество],"",0,1)</f>
        <v>1</v>
      </c>
      <c r="G6408" s="5">
        <f>_xlfn.XLOOKUP(A6408,[3]!Table13456[No заказа],[3]!Table13456[Цена],"",0,1)</f>
        <v>7918</v>
      </c>
      <c r="H6408" s="2" t="str">
        <f>M01_SETTINGS!$F$2</f>
        <v>KASPI</v>
      </c>
    </row>
    <row r="6409" spans="1:8" x14ac:dyDescent="0.35">
      <c r="A6409" s="2">
        <v>449183891</v>
      </c>
      <c r="B6409" s="3">
        <f>_xlfn.XLOOKUP(A6409,[3]!Table13456[No заказа],[3]!Table13456[Дата
отправки],"",0,1)</f>
        <v>45619</v>
      </c>
      <c r="C6409" s="3"/>
      <c r="D6409" s="3"/>
      <c r="F6409" s="5">
        <f>_xlfn.XLOOKUP(A6409,[3]!Table13456[No заказа],[3]!Table13456[Количество],"",0,1)</f>
        <v>1</v>
      </c>
      <c r="G6409" s="5">
        <f>_xlfn.XLOOKUP(A6409,[3]!Table13456[No заказа],[3]!Table13456[Цена],"",0,1)</f>
        <v>7941</v>
      </c>
      <c r="H6409" s="2" t="str">
        <f>M01_SETTINGS!$F$2</f>
        <v>KASPI</v>
      </c>
    </row>
    <row r="6410" spans="1:8" x14ac:dyDescent="0.35">
      <c r="A6410" s="2">
        <v>449136317</v>
      </c>
      <c r="B6410" s="3">
        <f>_xlfn.XLOOKUP(A6410,[3]!Table13456[No заказа],[3]!Table13456[Дата
отправки],"",0,1)</f>
        <v>45619</v>
      </c>
      <c r="C6410" s="3"/>
      <c r="D6410" s="3"/>
      <c r="F6410" s="5">
        <f>_xlfn.XLOOKUP(A6410,[3]!Table13456[No заказа],[3]!Table13456[Количество],"",0,1)</f>
        <v>1</v>
      </c>
      <c r="G6410" s="5">
        <f>_xlfn.XLOOKUP(A6410,[3]!Table13456[No заказа],[3]!Table13456[Цена],"",0,1)</f>
        <v>7941</v>
      </c>
      <c r="H6410" s="2" t="str">
        <f>M01_SETTINGS!$F$2</f>
        <v>KASPI</v>
      </c>
    </row>
    <row r="6411" spans="1:8" x14ac:dyDescent="0.35">
      <c r="A6411" s="2">
        <v>449131974</v>
      </c>
      <c r="B6411" s="3">
        <f>_xlfn.XLOOKUP(A6411,[3]!Table13456[No заказа],[3]!Table13456[Дата
отправки],"",0,1)</f>
        <v>45619</v>
      </c>
      <c r="C6411" s="3"/>
      <c r="D6411" s="3"/>
      <c r="F6411" s="5">
        <f>_xlfn.XLOOKUP(A6411,[3]!Table13456[No заказа],[3]!Table13456[Количество],"",0,1)</f>
        <v>1</v>
      </c>
      <c r="G6411" s="5">
        <f>_xlfn.XLOOKUP(A6411,[3]!Table13456[No заказа],[3]!Table13456[Цена],"",0,1)</f>
        <v>7941</v>
      </c>
      <c r="H6411" s="2" t="str">
        <f>M01_SETTINGS!$F$2</f>
        <v>KASPI</v>
      </c>
    </row>
    <row r="6412" spans="1:8" x14ac:dyDescent="0.35">
      <c r="A6412" s="2">
        <v>448959132</v>
      </c>
      <c r="B6412" s="3">
        <f>_xlfn.XLOOKUP(A6412,[3]!Table13456[No заказа],[3]!Table13456[Дата
отправки],"",0,1)</f>
        <v>45619</v>
      </c>
      <c r="C6412" s="3"/>
      <c r="D6412" s="3"/>
      <c r="F6412" s="5">
        <f>_xlfn.XLOOKUP(A6412,[3]!Table13456[No заказа],[3]!Table13456[Количество],"",0,1)</f>
        <v>1</v>
      </c>
      <c r="G6412" s="5">
        <f>_xlfn.XLOOKUP(A6412,[3]!Table13456[No заказа],[3]!Table13456[Цена],"",0,1)</f>
        <v>7943</v>
      </c>
      <c r="H6412" s="2" t="str">
        <f>M01_SETTINGS!$F$2</f>
        <v>KASPI</v>
      </c>
    </row>
    <row r="6413" spans="1:8" x14ac:dyDescent="0.35">
      <c r="A6413" s="2">
        <v>449323861</v>
      </c>
      <c r="B6413" s="3">
        <f>_xlfn.XLOOKUP(A6413,[3]!Table13456[No заказа],[3]!Table13456[Дата
отправки],"",0,1)</f>
        <v>45619</v>
      </c>
      <c r="C6413" s="3"/>
      <c r="D6413" s="3"/>
      <c r="F6413" s="5">
        <f>_xlfn.XLOOKUP(A6413,[3]!Table13456[No заказа],[3]!Table13456[Количество],"",0,1)</f>
        <v>1</v>
      </c>
      <c r="G6413" s="5">
        <f>_xlfn.XLOOKUP(A6413,[3]!Table13456[No заказа],[3]!Table13456[Цена],"",0,1)</f>
        <v>7499</v>
      </c>
      <c r="H6413" s="2" t="str">
        <f>M01_SETTINGS!$F$2</f>
        <v>KASPI</v>
      </c>
    </row>
    <row r="6414" spans="1:8" x14ac:dyDescent="0.35">
      <c r="A6414" s="2">
        <v>449045349</v>
      </c>
      <c r="B6414" s="3">
        <f>_xlfn.XLOOKUP(A6414,[3]!Table13456[No заказа],[3]!Table13456[Дата
отправки],"",0,1)</f>
        <v>45619</v>
      </c>
      <c r="C6414" s="3"/>
      <c r="D6414" s="3"/>
      <c r="F6414" s="5">
        <f>_xlfn.XLOOKUP(A6414,[3]!Table13456[No заказа],[3]!Table13456[Количество],"",0,1)</f>
        <v>1</v>
      </c>
      <c r="G6414" s="5">
        <f>_xlfn.XLOOKUP(A6414,[3]!Table13456[No заказа],[3]!Table13456[Цена],"",0,1)</f>
        <v>7592</v>
      </c>
      <c r="H6414" s="2" t="str">
        <f>M01_SETTINGS!$F$2</f>
        <v>KASPI</v>
      </c>
    </row>
    <row r="6415" spans="1:8" x14ac:dyDescent="0.35">
      <c r="A6415" s="2">
        <v>448988853</v>
      </c>
      <c r="B6415" s="3">
        <f>_xlfn.XLOOKUP(A6415,[3]!Table13456[No заказа],[3]!Table13456[Дата
отправки],"",0,1)</f>
        <v>45619</v>
      </c>
      <c r="C6415" s="3"/>
      <c r="D6415" s="3"/>
      <c r="F6415" s="5">
        <f>_xlfn.XLOOKUP(A6415,[3]!Table13456[No заказа],[3]!Table13456[Количество],"",0,1)</f>
        <v>1</v>
      </c>
      <c r="G6415" s="5">
        <f>_xlfn.XLOOKUP(A6415,[3]!Table13456[No заказа],[3]!Table13456[Цена],"",0,1)</f>
        <v>7624</v>
      </c>
      <c r="H6415" s="2" t="str">
        <f>M01_SETTINGS!$F$2</f>
        <v>KASPI</v>
      </c>
    </row>
    <row r="6416" spans="1:8" x14ac:dyDescent="0.35">
      <c r="A6416" s="2">
        <v>448963037</v>
      </c>
      <c r="B6416" s="3">
        <f>_xlfn.XLOOKUP(A6416,[3]!Table13456[No заказа],[3]!Table13456[Дата
отправки],"",0,1)</f>
        <v>45619</v>
      </c>
      <c r="C6416" s="3"/>
      <c r="D6416" s="3"/>
      <c r="F6416" s="5">
        <f>_xlfn.XLOOKUP(A6416,[3]!Table13456[No заказа],[3]!Table13456[Количество],"",0,1)</f>
        <v>1</v>
      </c>
      <c r="G6416" s="5">
        <f>_xlfn.XLOOKUP(A6416,[3]!Table13456[No заказа],[3]!Table13456[Цена],"",0,1)</f>
        <v>7643</v>
      </c>
      <c r="H6416" s="2" t="str">
        <f>M01_SETTINGS!$F$2</f>
        <v>KASPI</v>
      </c>
    </row>
    <row r="6417" spans="1:8" x14ac:dyDescent="0.35">
      <c r="A6417" s="2">
        <v>449066639</v>
      </c>
      <c r="B6417" s="3">
        <f>_xlfn.XLOOKUP(A6417,[3]!Table13456[No заказа],[3]!Table13456[Дата
отправки],"",0,1)</f>
        <v>45619</v>
      </c>
      <c r="C6417" s="3"/>
      <c r="D6417" s="3"/>
      <c r="F6417" s="5">
        <f>_xlfn.XLOOKUP(A6417,[3]!Table13456[No заказа],[3]!Table13456[Количество],"",0,1)</f>
        <v>1</v>
      </c>
      <c r="G6417" s="5">
        <f>_xlfn.XLOOKUP(A6417,[3]!Table13456[No заказа],[3]!Table13456[Цена],"",0,1)</f>
        <v>9998</v>
      </c>
      <c r="H6417" s="2" t="str">
        <f>M01_SETTINGS!$F$2</f>
        <v>KASPI</v>
      </c>
    </row>
    <row r="6418" spans="1:8" x14ac:dyDescent="0.35">
      <c r="A6418" s="2">
        <v>449406727</v>
      </c>
      <c r="B6418" s="3">
        <f>_xlfn.XLOOKUP(A6418,[3]!Table13456[No заказа],[3]!Table13456[Дата
отправки],"",0,1)</f>
        <v>45619</v>
      </c>
      <c r="C6418" s="3"/>
      <c r="D6418" s="3"/>
      <c r="F6418" s="5">
        <f>_xlfn.XLOOKUP(A6418,[3]!Table13456[No заказа],[3]!Table13456[Количество],"",0,1)</f>
        <v>1</v>
      </c>
      <c r="G6418" s="5">
        <f>_xlfn.XLOOKUP(A6418,[3]!Table13456[No заказа],[3]!Table13456[Цена],"",0,1)</f>
        <v>7897</v>
      </c>
      <c r="H6418" s="2" t="str">
        <f>M01_SETTINGS!$F$2</f>
        <v>KASPI</v>
      </c>
    </row>
    <row r="6419" spans="1:8" x14ac:dyDescent="0.35">
      <c r="A6419" s="2">
        <v>449367287</v>
      </c>
      <c r="B6419" s="3">
        <f>_xlfn.XLOOKUP(A6419,[3]!Table13456[No заказа],[3]!Table13456[Дата
отправки],"",0,1)</f>
        <v>45619</v>
      </c>
      <c r="C6419" s="3"/>
      <c r="D6419" s="3"/>
      <c r="F6419" s="5">
        <f>_xlfn.XLOOKUP(A6419,[3]!Table13456[No заказа],[3]!Table13456[Количество],"",0,1)</f>
        <v>1</v>
      </c>
      <c r="G6419" s="5">
        <f>_xlfn.XLOOKUP(A6419,[3]!Table13456[No заказа],[3]!Table13456[Цена],"",0,1)</f>
        <v>6994</v>
      </c>
      <c r="H6419" s="2" t="str">
        <f>M01_SETTINGS!$F$2</f>
        <v>KASPI</v>
      </c>
    </row>
    <row r="6420" spans="1:8" x14ac:dyDescent="0.35">
      <c r="A6420" s="2">
        <v>448945504</v>
      </c>
      <c r="B6420" s="3">
        <f>_xlfn.XLOOKUP(A6420,[3]!Table13456[No заказа],[3]!Table13456[Дата
отправки],"",0,1)</f>
        <v>45619</v>
      </c>
      <c r="C6420" s="3"/>
      <c r="D6420" s="3"/>
      <c r="F6420" s="5">
        <f>_xlfn.XLOOKUP(A6420,[3]!Table13456[No заказа],[3]!Table13456[Количество],"",0,1)</f>
        <v>1</v>
      </c>
      <c r="G6420" s="5">
        <f>_xlfn.XLOOKUP(A6420,[3]!Table13456[No заказа],[3]!Table13456[Цена],"",0,1)</f>
        <v>9957</v>
      </c>
      <c r="H6420" s="2" t="str">
        <f>M01_SETTINGS!$F$2</f>
        <v>KASPI</v>
      </c>
    </row>
    <row r="6421" spans="1:8" x14ac:dyDescent="0.35">
      <c r="A6421" s="2">
        <v>449418308</v>
      </c>
      <c r="B6421" s="3">
        <f>_xlfn.XLOOKUP(A6421,[3]!Table13456[No заказа],[3]!Table13456[Дата
отправки],"",0,1)</f>
        <v>45619</v>
      </c>
      <c r="C6421" s="3"/>
      <c r="D6421" s="3"/>
      <c r="F6421" s="5">
        <f>_xlfn.XLOOKUP(A6421,[3]!Table13456[No заказа],[3]!Table13456[Количество],"",0,1)</f>
        <v>1</v>
      </c>
      <c r="G6421" s="5">
        <f>_xlfn.XLOOKUP(A6421,[3]!Table13456[No заказа],[3]!Table13456[Цена],"",0,1)</f>
        <v>7897</v>
      </c>
      <c r="H6421" s="2" t="str">
        <f>M01_SETTINGS!$F$2</f>
        <v>KASPI</v>
      </c>
    </row>
    <row r="6422" spans="1:8" x14ac:dyDescent="0.35">
      <c r="A6422" s="2">
        <v>449359386</v>
      </c>
      <c r="B6422" s="3">
        <f>_xlfn.XLOOKUP(A6422,[3]!Table13456[No заказа],[3]!Table13456[Дата
отправки],"",0,1)</f>
        <v>45619</v>
      </c>
      <c r="C6422" s="3"/>
      <c r="D6422" s="3"/>
      <c r="F6422" s="5">
        <f>_xlfn.XLOOKUP(A6422,[3]!Table13456[No заказа],[3]!Table13456[Количество],"",0,1)</f>
        <v>1</v>
      </c>
      <c r="G6422" s="5">
        <f>_xlfn.XLOOKUP(A6422,[3]!Table13456[No заказа],[3]!Table13456[Цена],"",0,1)</f>
        <v>9066</v>
      </c>
      <c r="H6422" s="2" t="str">
        <f>M01_SETTINGS!$F$2</f>
        <v>KASPI</v>
      </c>
    </row>
    <row r="6423" spans="1:8" x14ac:dyDescent="0.35">
      <c r="A6423" s="2">
        <v>449086902</v>
      </c>
      <c r="B6423" s="3">
        <f>_xlfn.XLOOKUP(A6423,[3]!Table13456[No заказа],[3]!Table13456[Дата
отправки],"",0,1)</f>
        <v>45619</v>
      </c>
      <c r="C6423" s="3"/>
      <c r="D6423" s="3"/>
      <c r="F6423" s="5">
        <f>_xlfn.XLOOKUP(A6423,[3]!Table13456[No заказа],[3]!Table13456[Количество],"",0,1)</f>
        <v>1</v>
      </c>
      <c r="G6423" s="5">
        <f>_xlfn.XLOOKUP(A6423,[3]!Table13456[No заказа],[3]!Table13456[Цена],"",0,1)</f>
        <v>9990</v>
      </c>
      <c r="H6423" s="2" t="str">
        <f>M01_SETTINGS!$F$2</f>
        <v>KASPI</v>
      </c>
    </row>
    <row r="6424" spans="1:8" x14ac:dyDescent="0.35">
      <c r="A6424" s="2">
        <v>449011129</v>
      </c>
      <c r="B6424" s="3">
        <f>_xlfn.XLOOKUP(A6424,[3]!Table13456[No заказа],[3]!Table13456[Дата
отправки],"",0,1)</f>
        <v>45619</v>
      </c>
      <c r="C6424" s="3"/>
      <c r="D6424" s="3"/>
      <c r="F6424" s="5">
        <f>_xlfn.XLOOKUP(A6424,[3]!Table13456[No заказа],[3]!Table13456[Количество],"",0,1)</f>
        <v>1</v>
      </c>
      <c r="G6424" s="5">
        <f>_xlfn.XLOOKUP(A6424,[3]!Table13456[No заказа],[3]!Table13456[Цена],"",0,1)</f>
        <v>9989</v>
      </c>
      <c r="H6424" s="2" t="str">
        <f>M01_SETTINGS!$F$2</f>
        <v>KASPI</v>
      </c>
    </row>
    <row r="6425" spans="1:8" x14ac:dyDescent="0.35">
      <c r="A6425" s="2">
        <v>449086444</v>
      </c>
      <c r="B6425" s="3">
        <f>_xlfn.XLOOKUP(A6425,[3]!Table13456[No заказа],[3]!Table13456[Дата
отправки],"",0,1)</f>
        <v>45619</v>
      </c>
      <c r="C6425" s="3"/>
      <c r="D6425" s="3"/>
      <c r="F6425" s="5">
        <f>_xlfn.XLOOKUP(A6425,[3]!Table13456[No заказа],[3]!Table13456[Количество],"",0,1)</f>
        <v>1</v>
      </c>
      <c r="G6425" s="5">
        <f>_xlfn.XLOOKUP(A6425,[3]!Table13456[No заказа],[3]!Table13456[Цена],"",0,1)</f>
        <v>9629</v>
      </c>
      <c r="H6425" s="2" t="str">
        <f>M01_SETTINGS!$F$2</f>
        <v>KASPI</v>
      </c>
    </row>
    <row r="6426" spans="1:8" x14ac:dyDescent="0.35">
      <c r="A6426" s="2">
        <v>449008257</v>
      </c>
      <c r="B6426" s="3">
        <f>_xlfn.XLOOKUP(A6426,[3]!Table13456[No заказа],[3]!Table13456[Дата
отправки],"",0,1)</f>
        <v>45619</v>
      </c>
      <c r="C6426" s="3"/>
      <c r="D6426" s="3"/>
      <c r="F6426" s="5">
        <f>_xlfn.XLOOKUP(A6426,[3]!Table13456[No заказа],[3]!Table13456[Количество],"",0,1)</f>
        <v>1</v>
      </c>
      <c r="G6426" s="5">
        <f>_xlfn.XLOOKUP(A6426,[3]!Table13456[No заказа],[3]!Table13456[Цена],"",0,1)</f>
        <v>7941</v>
      </c>
      <c r="H6426" s="2" t="str">
        <f>M01_SETTINGS!$F$2</f>
        <v>KASPI</v>
      </c>
    </row>
    <row r="6427" spans="1:8" x14ac:dyDescent="0.35">
      <c r="A6427" s="2">
        <v>449306693</v>
      </c>
      <c r="B6427" s="3">
        <f>_xlfn.XLOOKUP(A6427,[3]!Table13456[No заказа],[3]!Table13456[Дата
отправки],"",0,1)</f>
        <v>45619</v>
      </c>
      <c r="C6427" s="3"/>
      <c r="D6427" s="3"/>
      <c r="F6427" s="5">
        <f>_xlfn.XLOOKUP(A6427,[3]!Table13456[No заказа],[3]!Table13456[Количество],"",0,1)</f>
        <v>1</v>
      </c>
      <c r="G6427" s="5">
        <f>_xlfn.XLOOKUP(A6427,[3]!Table13456[No заказа],[3]!Table13456[Цена],"",0,1)</f>
        <v>8660</v>
      </c>
      <c r="H6427" s="2" t="str">
        <f>M01_SETTINGS!$F$2</f>
        <v>KASPI</v>
      </c>
    </row>
    <row r="6428" spans="1:8" x14ac:dyDescent="0.35">
      <c r="A6428" s="2">
        <v>449404786</v>
      </c>
      <c r="B6428" s="3">
        <f>_xlfn.XLOOKUP(A6428,[3]!Table13456[No заказа],[3]!Table13456[Дата
отправки],"",0,1)</f>
        <v>45619</v>
      </c>
      <c r="C6428" s="3"/>
      <c r="D6428" s="3"/>
      <c r="F6428" s="5">
        <f>_xlfn.XLOOKUP(A6428,[3]!Table13456[No заказа],[3]!Table13456[Количество],"",0,1)</f>
        <v>1</v>
      </c>
      <c r="G6428" s="5">
        <f>_xlfn.XLOOKUP(A6428,[3]!Table13456[No заказа],[3]!Table13456[Цена],"",0,1)</f>
        <v>11000</v>
      </c>
      <c r="H6428" s="2" t="str">
        <f>M01_SETTINGS!$F$2</f>
        <v>KASPI</v>
      </c>
    </row>
    <row r="6429" spans="1:8" x14ac:dyDescent="0.35">
      <c r="A6429" s="2">
        <v>449050259</v>
      </c>
      <c r="B6429" s="3">
        <f>_xlfn.XLOOKUP(A6429,[3]!Table13456[No заказа],[3]!Table13456[Дата
отправки],"",0,1)</f>
        <v>45619</v>
      </c>
      <c r="C6429" s="3"/>
      <c r="D6429" s="3"/>
      <c r="F6429" s="5">
        <f>_xlfn.XLOOKUP(A6429,[3]!Table13456[No заказа],[3]!Table13456[Количество],"",0,1)</f>
        <v>1</v>
      </c>
      <c r="G6429" s="5">
        <f>_xlfn.XLOOKUP(A6429,[3]!Table13456[No заказа],[3]!Table13456[Цена],"",0,1)</f>
        <v>10499</v>
      </c>
      <c r="H6429" s="2" t="str">
        <f>M01_SETTINGS!$F$2</f>
        <v>KASPI</v>
      </c>
    </row>
    <row r="6430" spans="1:8" x14ac:dyDescent="0.35">
      <c r="A6430" s="2">
        <v>448989175</v>
      </c>
      <c r="B6430" s="3">
        <f>_xlfn.XLOOKUP(A6430,[3]!Table13456[No заказа],[3]!Table13456[Дата
отправки],"",0,1)</f>
        <v>45619</v>
      </c>
      <c r="C6430" s="3"/>
      <c r="D6430" s="3"/>
      <c r="F6430" s="5">
        <f>_xlfn.XLOOKUP(A6430,[3]!Table13456[No заказа],[3]!Table13456[Количество],"",0,1)</f>
        <v>1</v>
      </c>
      <c r="G6430" s="5">
        <f>_xlfn.XLOOKUP(A6430,[3]!Table13456[No заказа],[3]!Table13456[Цена],"",0,1)</f>
        <v>10499</v>
      </c>
      <c r="H6430" s="2" t="str">
        <f>M01_SETTINGS!$F$2</f>
        <v>KASPI</v>
      </c>
    </row>
    <row r="6431" spans="1:8" x14ac:dyDescent="0.35">
      <c r="A6431" s="2">
        <v>449095179</v>
      </c>
      <c r="B6431" s="3">
        <f>_xlfn.XLOOKUP(A6431,[3]!Table13456[No заказа],[3]!Table13456[Дата
отправки],"",0,1)</f>
        <v>45619</v>
      </c>
      <c r="C6431" s="3"/>
      <c r="D6431" s="3"/>
      <c r="F6431" s="5">
        <f>_xlfn.XLOOKUP(A6431,[3]!Table13456[No заказа],[3]!Table13456[Количество],"",0,1)</f>
        <v>1</v>
      </c>
      <c r="G6431" s="5">
        <f>_xlfn.XLOOKUP(A6431,[3]!Table13456[No заказа],[3]!Table13456[Цена],"",0,1)</f>
        <v>8822</v>
      </c>
      <c r="H6431" s="2" t="str">
        <f>M01_SETTINGS!$F$2</f>
        <v>KASPI</v>
      </c>
    </row>
    <row r="6432" spans="1:8" x14ac:dyDescent="0.35">
      <c r="A6432" s="2">
        <v>449461087</v>
      </c>
      <c r="B6432" s="3">
        <f>_xlfn.XLOOKUP(A6432,[3]!Table13456[No заказа],[3]!Table13456[Дата
отправки],"",0,1)</f>
        <v>45619</v>
      </c>
      <c r="C6432" s="3"/>
      <c r="D6432" s="3"/>
      <c r="F6432" s="5">
        <f>_xlfn.XLOOKUP(A6432,[3]!Table13456[No заказа],[3]!Table13456[Количество],"",0,1)</f>
        <v>1</v>
      </c>
      <c r="G6432" s="5">
        <f>_xlfn.XLOOKUP(A6432,[3]!Table13456[No заказа],[3]!Table13456[Цена],"",0,1)</f>
        <v>8826</v>
      </c>
      <c r="H6432" s="2" t="str">
        <f>M01_SETTINGS!$F$2</f>
        <v>KASPI</v>
      </c>
    </row>
    <row r="6433" spans="1:8" x14ac:dyDescent="0.35">
      <c r="A6433" s="2">
        <v>449156206</v>
      </c>
      <c r="B6433" s="3">
        <f>_xlfn.XLOOKUP(A6433,[3]!Table13456[No заказа],[3]!Table13456[Дата
отправки],"",0,1)</f>
        <v>45619</v>
      </c>
      <c r="C6433" s="3"/>
      <c r="D6433" s="3"/>
      <c r="F6433" s="5">
        <f>_xlfn.XLOOKUP(A6433,[3]!Table13456[No заказа],[3]!Table13456[Количество],"",0,1)</f>
        <v>1</v>
      </c>
      <c r="G6433" s="5">
        <f>_xlfn.XLOOKUP(A6433,[3]!Table13456[No заказа],[3]!Table13456[Цена],"",0,1)</f>
        <v>8990</v>
      </c>
      <c r="H6433" s="2" t="str">
        <f>M01_SETTINGS!$F$2</f>
        <v>KASPI</v>
      </c>
    </row>
    <row r="6434" spans="1:8" x14ac:dyDescent="0.35">
      <c r="A6434" s="2">
        <v>449362875</v>
      </c>
      <c r="B6434" s="3">
        <f>_xlfn.XLOOKUP(A6434,[3]!Table13456[No заказа],[3]!Table13456[Дата
отправки],"",0,1)</f>
        <v>45619</v>
      </c>
      <c r="C6434" s="3"/>
      <c r="D6434" s="3"/>
      <c r="F6434" s="5">
        <f>_xlfn.XLOOKUP(A6434,[3]!Table13456[No заказа],[3]!Table13456[Количество],"",0,1)</f>
        <v>1</v>
      </c>
      <c r="G6434" s="5">
        <f>_xlfn.XLOOKUP(A6434,[3]!Table13456[No заказа],[3]!Table13456[Цена],"",0,1)</f>
        <v>10041</v>
      </c>
      <c r="H6434" s="2" t="str">
        <f>M01_SETTINGS!$F$2</f>
        <v>KASPI</v>
      </c>
    </row>
    <row r="6435" spans="1:8" x14ac:dyDescent="0.35">
      <c r="A6435" s="2">
        <v>449134972</v>
      </c>
      <c r="B6435" s="3">
        <f>_xlfn.XLOOKUP(A6435,[3]!Table13456[No заказа],[3]!Table13456[Дата
отправки],"",0,1)</f>
        <v>45619</v>
      </c>
      <c r="C6435" s="3"/>
      <c r="D6435" s="3"/>
      <c r="F6435" s="5">
        <f>_xlfn.XLOOKUP(A6435,[3]!Table13456[No заказа],[3]!Table13456[Количество],"",0,1)</f>
        <v>1</v>
      </c>
      <c r="G6435" s="5">
        <f>_xlfn.XLOOKUP(A6435,[3]!Table13456[No заказа],[3]!Table13456[Цена],"",0,1)</f>
        <v>10215</v>
      </c>
      <c r="H6435" s="2" t="str">
        <f>M01_SETTINGS!$F$2</f>
        <v>KASPI</v>
      </c>
    </row>
    <row r="6436" spans="1:8" x14ac:dyDescent="0.35">
      <c r="A6436" s="2">
        <v>449064338</v>
      </c>
      <c r="B6436" s="3">
        <f>_xlfn.XLOOKUP(A6436,[3]!Table13456[No заказа],[3]!Table13456[Дата
отправки],"",0,1)</f>
        <v>45619</v>
      </c>
      <c r="C6436" s="3"/>
      <c r="D6436" s="3"/>
      <c r="F6436" s="5">
        <f>_xlfn.XLOOKUP(A6436,[3]!Table13456[No заказа],[3]!Table13456[Количество],"",0,1)</f>
        <v>1</v>
      </c>
      <c r="G6436" s="5">
        <f>_xlfn.XLOOKUP(A6436,[3]!Table13456[No заказа],[3]!Table13456[Цена],"",0,1)</f>
        <v>9662</v>
      </c>
      <c r="H6436" s="2" t="str">
        <f>M01_SETTINGS!$F$2</f>
        <v>KASPI</v>
      </c>
    </row>
    <row r="6437" spans="1:8" x14ac:dyDescent="0.35">
      <c r="A6437" s="2">
        <v>449036674</v>
      </c>
      <c r="B6437" s="3">
        <f>_xlfn.XLOOKUP(A6437,[3]!Table13456[No заказа],[3]!Table13456[Дата
отправки],"",0,1)</f>
        <v>45619</v>
      </c>
      <c r="C6437" s="3"/>
      <c r="D6437" s="3"/>
      <c r="F6437" s="5">
        <f>_xlfn.XLOOKUP(A6437,[3]!Table13456[No заказа],[3]!Table13456[Количество],"",0,1)</f>
        <v>1</v>
      </c>
      <c r="G6437" s="5">
        <f>_xlfn.XLOOKUP(A6437,[3]!Table13456[No заказа],[3]!Table13456[Цена],"",0,1)</f>
        <v>7941</v>
      </c>
      <c r="H6437" s="2" t="str">
        <f>M01_SETTINGS!$F$2</f>
        <v>KASPI</v>
      </c>
    </row>
    <row r="6438" spans="1:8" x14ac:dyDescent="0.35">
      <c r="A6438" s="2">
        <v>449434340</v>
      </c>
      <c r="B6438" s="3">
        <f>_xlfn.XLOOKUP(A6438,[3]!Table13456[No заказа],[3]!Table13456[Дата
отправки],"",0,1)</f>
        <v>45619</v>
      </c>
      <c r="C6438" s="3"/>
      <c r="D6438" s="3"/>
      <c r="F6438" s="5">
        <f>_xlfn.XLOOKUP(A6438,[3]!Table13456[No заказа],[3]!Table13456[Количество],"",0,1)</f>
        <v>1</v>
      </c>
      <c r="G6438" s="5">
        <f>_xlfn.XLOOKUP(A6438,[3]!Table13456[No заказа],[3]!Table13456[Цена],"",0,1)</f>
        <v>6994</v>
      </c>
      <c r="H6438" s="2" t="str">
        <f>M01_SETTINGS!$F$2</f>
        <v>KASPI</v>
      </c>
    </row>
    <row r="6439" spans="1:8" x14ac:dyDescent="0.35">
      <c r="A6439" s="2">
        <v>449105424</v>
      </c>
      <c r="B6439" s="3">
        <f>_xlfn.XLOOKUP(A6439,[3]!Table13456[No заказа],[3]!Table13456[Дата
отправки],"",0,1)</f>
        <v>45619</v>
      </c>
      <c r="C6439" s="3"/>
      <c r="D6439" s="3"/>
      <c r="F6439" s="5">
        <f>_xlfn.XLOOKUP(A6439,[3]!Table13456[No заказа],[3]!Table13456[Количество],"",0,1)</f>
        <v>1</v>
      </c>
      <c r="G6439" s="5">
        <f>_xlfn.XLOOKUP(A6439,[3]!Table13456[No заказа],[3]!Table13456[Цена],"",0,1)</f>
        <v>8174</v>
      </c>
      <c r="H6439" s="2" t="str">
        <f>M01_SETTINGS!$F$2</f>
        <v>KASPI</v>
      </c>
    </row>
    <row r="6440" spans="1:8" x14ac:dyDescent="0.35">
      <c r="A6440" s="2">
        <v>449142708</v>
      </c>
      <c r="B6440" s="3">
        <f>_xlfn.XLOOKUP(A6440,[3]!Table13456[No заказа],[3]!Table13456[Дата
отправки],"",0,1)</f>
        <v>45619</v>
      </c>
      <c r="C6440" s="3"/>
      <c r="D6440" s="3"/>
      <c r="F6440" s="5">
        <f>_xlfn.XLOOKUP(A6440,[3]!Table13456[No заказа],[3]!Table13456[Количество],"",0,1)</f>
        <v>1</v>
      </c>
      <c r="G6440" s="5">
        <f>_xlfn.XLOOKUP(A6440,[3]!Table13456[No заказа],[3]!Table13456[Цена],"",0,1)</f>
        <v>8817</v>
      </c>
      <c r="H6440" s="2" t="str">
        <f>M01_SETTINGS!$F$2</f>
        <v>KASPI</v>
      </c>
    </row>
    <row r="6441" spans="1:8" x14ac:dyDescent="0.35">
      <c r="A6441" s="2">
        <v>449090813</v>
      </c>
      <c r="B6441" s="3">
        <f>_xlfn.XLOOKUP(A6441,[3]!Table13456[No заказа],[3]!Table13456[Дата
отправки],"",0,1)</f>
        <v>45619</v>
      </c>
      <c r="C6441" s="3"/>
      <c r="D6441" s="3"/>
      <c r="F6441" s="5">
        <f>_xlfn.XLOOKUP(A6441,[3]!Table13456[No заказа],[3]!Table13456[Количество],"",0,1)</f>
        <v>1</v>
      </c>
      <c r="G6441" s="5">
        <f>_xlfn.XLOOKUP(A6441,[3]!Table13456[No заказа],[3]!Table13456[Цена],"",0,1)</f>
        <v>8822</v>
      </c>
      <c r="H6441" s="2" t="str">
        <f>M01_SETTINGS!$F$2</f>
        <v>KASPI</v>
      </c>
    </row>
    <row r="6442" spans="1:8" x14ac:dyDescent="0.35">
      <c r="A6442" s="2">
        <v>449335910</v>
      </c>
      <c r="B6442" s="3">
        <f>_xlfn.XLOOKUP(A6442,[3]!Table13456[No заказа],[3]!Table13456[Дата
отправки],"",0,1)</f>
        <v>45619</v>
      </c>
      <c r="C6442" s="3"/>
      <c r="D6442" s="3"/>
      <c r="F6442" s="5">
        <f>_xlfn.XLOOKUP(A6442,[3]!Table13456[No заказа],[3]!Table13456[Количество],"",0,1)</f>
        <v>1</v>
      </c>
      <c r="G6442" s="5">
        <f>_xlfn.XLOOKUP(A6442,[3]!Table13456[No заказа],[3]!Table13456[Цена],"",0,1)</f>
        <v>6998</v>
      </c>
      <c r="H6442" s="2" t="str">
        <f>M01_SETTINGS!$F$2</f>
        <v>KASPI</v>
      </c>
    </row>
    <row r="6443" spans="1:8" x14ac:dyDescent="0.35">
      <c r="A6443" s="2">
        <v>449113090</v>
      </c>
      <c r="B6443" s="3">
        <f>_xlfn.XLOOKUP(A6443,[3]!Table13456[No заказа],[3]!Table13456[Дата
отправки],"",0,1)</f>
        <v>45619</v>
      </c>
      <c r="C6443" s="3"/>
      <c r="D6443" s="3"/>
      <c r="F6443" s="5">
        <f>_xlfn.XLOOKUP(A6443,[3]!Table13456[No заказа],[3]!Table13456[Количество],"",0,1)</f>
        <v>1</v>
      </c>
      <c r="G6443" s="5">
        <f>_xlfn.XLOOKUP(A6443,[3]!Table13456[No заказа],[3]!Table13456[Цена],"",0,1)</f>
        <v>7294</v>
      </c>
      <c r="H6443" s="2" t="str">
        <f>M01_SETTINGS!$F$2</f>
        <v>KASPI</v>
      </c>
    </row>
    <row r="6444" spans="1:8" x14ac:dyDescent="0.35">
      <c r="A6444" s="2">
        <v>449282741</v>
      </c>
      <c r="B6444" s="3">
        <f>_xlfn.XLOOKUP(A6444,[3]!Table13456[No заказа],[3]!Table13456[Дата
отправки],"",0,1)</f>
        <v>45619</v>
      </c>
      <c r="C6444" s="3"/>
      <c r="D6444" s="3"/>
      <c r="F6444" s="5">
        <f>_xlfn.XLOOKUP(A6444,[3]!Table13456[No заказа],[3]!Table13456[Количество],"",0,1)</f>
        <v>1</v>
      </c>
      <c r="G6444" s="5">
        <f>_xlfn.XLOOKUP(A6444,[3]!Table13456[No заказа],[3]!Table13456[Цена],"",0,1)</f>
        <v>7939</v>
      </c>
      <c r="H6444" s="2" t="str">
        <f>M01_SETTINGS!$F$2</f>
        <v>KASPI</v>
      </c>
    </row>
    <row r="6445" spans="1:8" x14ac:dyDescent="0.35">
      <c r="A6445" s="2">
        <v>449327355</v>
      </c>
      <c r="B6445" s="3">
        <f>_xlfn.XLOOKUP(A6445,[3]!Table13456[No заказа],[3]!Table13456[Дата
отправки],"",0,1)</f>
        <v>45619</v>
      </c>
      <c r="C6445" s="3"/>
      <c r="D6445" s="3"/>
      <c r="F6445" s="5">
        <f>_xlfn.XLOOKUP(A6445,[3]!Table13456[No заказа],[3]!Table13456[Количество],"",0,1)</f>
        <v>1</v>
      </c>
      <c r="G6445" s="5">
        <f>_xlfn.XLOOKUP(A6445,[3]!Table13456[No заказа],[3]!Table13456[Цена],"",0,1)</f>
        <v>7499</v>
      </c>
      <c r="H6445" s="2" t="str">
        <f>M01_SETTINGS!$F$2</f>
        <v>KASPI</v>
      </c>
    </row>
    <row r="6446" spans="1:8" x14ac:dyDescent="0.35">
      <c r="A6446" s="2">
        <v>449462712</v>
      </c>
      <c r="B6446" s="3">
        <f>_xlfn.XLOOKUP(A6446,[3]!Table13456[No заказа],[3]!Table13456[Дата
отправки],"",0,1)</f>
        <v>45619</v>
      </c>
      <c r="C6446" s="3"/>
      <c r="D6446" s="3"/>
      <c r="F6446" s="5">
        <f>_xlfn.XLOOKUP(A6446,[3]!Table13456[No заказа],[3]!Table13456[Количество],"",0,1)</f>
        <v>1</v>
      </c>
      <c r="G6446" s="5">
        <f>_xlfn.XLOOKUP(A6446,[3]!Table13456[No заказа],[3]!Table13456[Цена],"",0,1)</f>
        <v>8500</v>
      </c>
      <c r="H6446" s="2" t="str">
        <f>M01_SETTINGS!$F$2</f>
        <v>KASPI</v>
      </c>
    </row>
    <row r="6447" spans="1:8" x14ac:dyDescent="0.35">
      <c r="A6447" s="2">
        <v>449283716</v>
      </c>
      <c r="B6447" s="3">
        <f>_xlfn.XLOOKUP(A6447,[3]!Table13456[No заказа],[3]!Table13456[Дата
отправки],"",0,1)</f>
        <v>45619</v>
      </c>
      <c r="C6447" s="3"/>
      <c r="D6447" s="3"/>
      <c r="F6447" s="5">
        <f>_xlfn.XLOOKUP(A6447,[3]!Table13456[No заказа],[3]!Table13456[Количество],"",0,1)</f>
        <v>1</v>
      </c>
      <c r="G6447" s="5">
        <f>_xlfn.XLOOKUP(A6447,[3]!Table13456[No заказа],[3]!Table13456[Цена],"",0,1)</f>
        <v>8585</v>
      </c>
      <c r="H6447" s="2" t="str">
        <f>M01_SETTINGS!$F$2</f>
        <v>KASPI</v>
      </c>
    </row>
    <row r="6448" spans="1:8" x14ac:dyDescent="0.35">
      <c r="A6448" s="2">
        <v>449158713</v>
      </c>
      <c r="B6448" s="3">
        <f>_xlfn.XLOOKUP(A6448,[3]!Table13456[No заказа],[3]!Table13456[Дата
отправки],"",0,1)</f>
        <v>45619</v>
      </c>
      <c r="C6448" s="3"/>
      <c r="D6448" s="3"/>
      <c r="F6448" s="5">
        <f>_xlfn.XLOOKUP(A6448,[3]!Table13456[No заказа],[3]!Table13456[Количество],"",0,1)</f>
        <v>1</v>
      </c>
      <c r="G6448" s="5">
        <f>_xlfn.XLOOKUP(A6448,[3]!Table13456[No заказа],[3]!Table13456[Цена],"",0,1)</f>
        <v>8968</v>
      </c>
      <c r="H6448" s="2" t="str">
        <f>M01_SETTINGS!$F$2</f>
        <v>KASPI</v>
      </c>
    </row>
    <row r="6449" spans="1:8" x14ac:dyDescent="0.35">
      <c r="A6449" s="2">
        <v>449431619</v>
      </c>
      <c r="B6449" s="3">
        <f>_xlfn.XLOOKUP(A6449,[3]!Table13456[No заказа],[3]!Table13456[Дата
отправки],"",0,1)</f>
        <v>45619</v>
      </c>
      <c r="C6449" s="3"/>
      <c r="D6449" s="3"/>
      <c r="F6449" s="5">
        <f>_xlfn.XLOOKUP(A6449,[3]!Table13456[No заказа],[3]!Table13456[Количество],"",0,1)</f>
        <v>1</v>
      </c>
      <c r="G6449" s="5">
        <f>_xlfn.XLOOKUP(A6449,[3]!Table13456[No заказа],[3]!Table13456[Цена],"",0,1)</f>
        <v>9151</v>
      </c>
      <c r="H6449" s="2" t="str">
        <f>M01_SETTINGS!$F$2</f>
        <v>KASPI</v>
      </c>
    </row>
    <row r="6450" spans="1:8" x14ac:dyDescent="0.35">
      <c r="A6450" s="2">
        <v>449456171</v>
      </c>
      <c r="B6450" s="3">
        <f>_xlfn.XLOOKUP(A6450,[3]!Table13456[No заказа],[3]!Table13456[Дата
отправки],"",0,1)</f>
        <v>45619</v>
      </c>
      <c r="C6450" s="3"/>
      <c r="D6450" s="3"/>
      <c r="F6450" s="5">
        <f>_xlfn.XLOOKUP(A6450,[3]!Table13456[No заказа],[3]!Table13456[Количество],"",0,1)</f>
        <v>1</v>
      </c>
      <c r="G6450" s="5">
        <f>_xlfn.XLOOKUP(A6450,[3]!Table13456[No заказа],[3]!Table13456[Цена],"",0,1)</f>
        <v>7495</v>
      </c>
      <c r="H6450" s="2" t="str">
        <f>M01_SETTINGS!$F$2</f>
        <v>KASPI</v>
      </c>
    </row>
    <row r="6451" spans="1:8" x14ac:dyDescent="0.35">
      <c r="A6451" s="2">
        <v>449109868</v>
      </c>
      <c r="B6451" s="3">
        <f>_xlfn.XLOOKUP(A6451,[3]!Table13456[No заказа],[3]!Table13456[Дата
отправки],"",0,1)</f>
        <v>45619</v>
      </c>
      <c r="C6451" s="3"/>
      <c r="D6451" s="3"/>
      <c r="F6451" s="5">
        <f>_xlfn.XLOOKUP(A6451,[3]!Table13456[No заказа],[3]!Table13456[Количество],"",0,1)</f>
        <v>1</v>
      </c>
      <c r="G6451" s="5">
        <f>_xlfn.XLOOKUP(A6451,[3]!Table13456[No заказа],[3]!Table13456[Цена],"",0,1)</f>
        <v>8974</v>
      </c>
      <c r="H6451" s="2" t="str">
        <f>M01_SETTINGS!$F$2</f>
        <v>KASPI</v>
      </c>
    </row>
    <row r="6452" spans="1:8" x14ac:dyDescent="0.35">
      <c r="A6452" s="2">
        <v>448994289</v>
      </c>
      <c r="B6452" s="3">
        <f>_xlfn.XLOOKUP(A6452,[3]!Table13456[No заказа],[3]!Table13456[Дата
отправки],"",0,1)</f>
        <v>45619</v>
      </c>
      <c r="C6452" s="3"/>
      <c r="D6452" s="3"/>
      <c r="F6452" s="5">
        <f>_xlfn.XLOOKUP(A6452,[3]!Table13456[No заказа],[3]!Table13456[Количество],"",0,1)</f>
        <v>1</v>
      </c>
      <c r="G6452" s="5">
        <f>_xlfn.XLOOKUP(A6452,[3]!Table13456[No заказа],[3]!Table13456[Цена],"",0,1)</f>
        <v>7397</v>
      </c>
      <c r="H6452" s="2" t="str">
        <f>M01_SETTINGS!$F$2</f>
        <v>KASPI</v>
      </c>
    </row>
    <row r="6453" spans="1:8" x14ac:dyDescent="0.35">
      <c r="A6453" s="2">
        <v>449411907</v>
      </c>
      <c r="B6453" s="3">
        <f>_xlfn.XLOOKUP(A6453,[3]!Table13456[No заказа],[3]!Table13456[Дата
отправки],"",0,1)</f>
        <v>45619</v>
      </c>
      <c r="C6453" s="3"/>
      <c r="D6453" s="3"/>
      <c r="F6453" s="5">
        <f>_xlfn.XLOOKUP(A6453,[3]!Table13456[No заказа],[3]!Table13456[Количество],"",0,1)</f>
        <v>1</v>
      </c>
      <c r="G6453" s="5">
        <f>_xlfn.XLOOKUP(A6453,[3]!Table13456[No заказа],[3]!Table13456[Цена],"",0,1)</f>
        <v>7897</v>
      </c>
      <c r="H6453" s="2" t="str">
        <f>M01_SETTINGS!$F$2</f>
        <v>KASPI</v>
      </c>
    </row>
    <row r="6454" spans="1:8" x14ac:dyDescent="0.35">
      <c r="A6454" s="2">
        <v>449057362</v>
      </c>
      <c r="B6454" s="3">
        <f>_xlfn.XLOOKUP(A6454,[3]!Table13456[No заказа],[3]!Table13456[Дата
отправки],"",0,1)</f>
        <v>45619</v>
      </c>
      <c r="C6454" s="3"/>
      <c r="D6454" s="3"/>
      <c r="F6454" s="5">
        <f>_xlfn.XLOOKUP(A6454,[3]!Table13456[No заказа],[3]!Table13456[Количество],"",0,1)</f>
        <v>1</v>
      </c>
      <c r="G6454" s="5">
        <f>_xlfn.XLOOKUP(A6454,[3]!Table13456[No заказа],[3]!Table13456[Цена],"",0,1)</f>
        <v>7333</v>
      </c>
      <c r="H6454" s="2" t="str">
        <f>M01_SETTINGS!$F$2</f>
        <v>KASPI</v>
      </c>
    </row>
    <row r="6455" spans="1:8" x14ac:dyDescent="0.35">
      <c r="A6455" s="2">
        <v>449215411</v>
      </c>
      <c r="B6455" s="3">
        <f>_xlfn.XLOOKUP(A6455,[3]!Table13456[No заказа],[3]!Table13456[Дата
отправки],"",0,1)</f>
        <v>45619</v>
      </c>
      <c r="C6455" s="3"/>
      <c r="D6455" s="3"/>
      <c r="F6455" s="5">
        <f>_xlfn.XLOOKUP(A6455,[3]!Table13456[No заказа],[3]!Table13456[Количество],"",0,1)</f>
        <v>1</v>
      </c>
      <c r="G6455" s="5">
        <f>_xlfn.XLOOKUP(A6455,[3]!Table13456[No заказа],[3]!Table13456[Цена],"",0,1)</f>
        <v>8664</v>
      </c>
      <c r="H6455" s="2" t="str">
        <f>M01_SETTINGS!$F$2</f>
        <v>KASPI</v>
      </c>
    </row>
    <row r="6456" spans="1:8" x14ac:dyDescent="0.35">
      <c r="A6456" s="2">
        <v>449141556</v>
      </c>
      <c r="B6456" s="3">
        <f>_xlfn.XLOOKUP(A6456,[3]!Table13456[No заказа],[3]!Table13456[Дата
отправки],"",0,1)</f>
        <v>45619</v>
      </c>
      <c r="C6456" s="3"/>
      <c r="D6456" s="3"/>
      <c r="F6456" s="5">
        <f>_xlfn.XLOOKUP(A6456,[3]!Table13456[No заказа],[3]!Table13456[Количество],"",0,1)</f>
        <v>1</v>
      </c>
      <c r="G6456" s="5">
        <f>_xlfn.XLOOKUP(A6456,[3]!Table13456[No заказа],[3]!Table13456[Цена],"",0,1)</f>
        <v>8664</v>
      </c>
      <c r="H6456" s="2" t="str">
        <f>M01_SETTINGS!$F$2</f>
        <v>KASPI</v>
      </c>
    </row>
    <row r="6457" spans="1:8" x14ac:dyDescent="0.35">
      <c r="A6457" s="2">
        <v>449018961</v>
      </c>
      <c r="B6457" s="3">
        <f>_xlfn.XLOOKUP(A6457,[3]!Table13456[No заказа],[3]!Table13456[Дата
отправки],"",0,1)</f>
        <v>45619</v>
      </c>
      <c r="C6457" s="3"/>
      <c r="D6457" s="3"/>
      <c r="F6457" s="5">
        <f>_xlfn.XLOOKUP(A6457,[3]!Table13456[No заказа],[3]!Table13456[Количество],"",0,1)</f>
        <v>1</v>
      </c>
      <c r="G6457" s="5">
        <f>_xlfn.XLOOKUP(A6457,[3]!Table13456[No заказа],[3]!Table13456[Цена],"",0,1)</f>
        <v>8664</v>
      </c>
      <c r="H6457" s="2" t="str">
        <f>M01_SETTINGS!$F$2</f>
        <v>KASPI</v>
      </c>
    </row>
    <row r="6458" spans="1:8" x14ac:dyDescent="0.35">
      <c r="A6458" s="2">
        <v>449113700</v>
      </c>
      <c r="B6458" s="3">
        <f>_xlfn.XLOOKUP(A6458,[3]!Table13456[No заказа],[3]!Table13456[Дата
отправки],"",0,1)</f>
        <v>45619</v>
      </c>
      <c r="C6458" s="3"/>
      <c r="D6458" s="3"/>
      <c r="F6458" s="5">
        <f>_xlfn.XLOOKUP(A6458,[3]!Table13456[No заказа],[3]!Table13456[Количество],"",0,1)</f>
        <v>1</v>
      </c>
      <c r="G6458" s="5">
        <f>_xlfn.XLOOKUP(A6458,[3]!Table13456[No заказа],[3]!Table13456[Цена],"",0,1)</f>
        <v>7556</v>
      </c>
      <c r="H6458" s="2" t="str">
        <f>M01_SETTINGS!$F$2</f>
        <v>KASPI</v>
      </c>
    </row>
    <row r="6459" spans="1:8" x14ac:dyDescent="0.35">
      <c r="A6459" s="2">
        <v>449364421</v>
      </c>
      <c r="B6459" s="3">
        <f>_xlfn.XLOOKUP(A6459,[3]!Table13456[No заказа],[3]!Table13456[Дата
отправки],"",0,1)</f>
        <v>45619</v>
      </c>
      <c r="C6459" s="3"/>
      <c r="D6459" s="3"/>
      <c r="F6459" s="5">
        <f>_xlfn.XLOOKUP(A6459,[3]!Table13456[No заказа],[3]!Table13456[Количество],"",0,1)</f>
        <v>1</v>
      </c>
      <c r="G6459" s="5">
        <f>_xlfn.XLOOKUP(A6459,[3]!Table13456[No заказа],[3]!Table13456[Цена],"",0,1)</f>
        <v>10498</v>
      </c>
      <c r="H6459" s="2" t="str">
        <f>M01_SETTINGS!$F$2</f>
        <v>KASPI</v>
      </c>
    </row>
    <row r="6460" spans="1:8" x14ac:dyDescent="0.35">
      <c r="A6460" s="2">
        <v>449339128</v>
      </c>
      <c r="B6460" s="3">
        <f>_xlfn.XLOOKUP(A6460,[3]!Table13456[No заказа],[3]!Table13456[Дата
отправки],"",0,1)</f>
        <v>45619</v>
      </c>
      <c r="C6460" s="3"/>
      <c r="D6460" s="3"/>
      <c r="F6460" s="5">
        <f>_xlfn.XLOOKUP(A6460,[3]!Table13456[No заказа],[3]!Table13456[Количество],"",0,1)</f>
        <v>1</v>
      </c>
      <c r="G6460" s="5">
        <f>_xlfn.XLOOKUP(A6460,[3]!Table13456[No заказа],[3]!Table13456[Цена],"",0,1)</f>
        <v>7918</v>
      </c>
      <c r="H6460" s="2" t="str">
        <f>M01_SETTINGS!$F$2</f>
        <v>KASPI</v>
      </c>
    </row>
    <row r="6461" spans="1:8" x14ac:dyDescent="0.35">
      <c r="A6461" s="2">
        <v>449329892</v>
      </c>
      <c r="B6461" s="3">
        <f>_xlfn.XLOOKUP(A6461,[3]!Table13456[No заказа],[3]!Table13456[Дата
отправки],"",0,1)</f>
        <v>45619</v>
      </c>
      <c r="C6461" s="3"/>
      <c r="D6461" s="3"/>
      <c r="F6461" s="5">
        <f>_xlfn.XLOOKUP(A6461,[3]!Table13456[No заказа],[3]!Table13456[Количество],"",0,1)</f>
        <v>1</v>
      </c>
      <c r="G6461" s="5">
        <f>_xlfn.XLOOKUP(A6461,[3]!Table13456[No заказа],[3]!Table13456[Цена],"",0,1)</f>
        <v>8856</v>
      </c>
      <c r="H6461" s="2" t="str">
        <f>M01_SETTINGS!$F$2</f>
        <v>KASPI</v>
      </c>
    </row>
    <row r="6462" spans="1:8" x14ac:dyDescent="0.35">
      <c r="A6462" s="2">
        <v>449403744</v>
      </c>
      <c r="B6462" s="3">
        <f>_xlfn.XLOOKUP(A6462,[3]!Table13456[No заказа],[3]!Table13456[Дата
отправки],"",0,1)</f>
        <v>45619</v>
      </c>
      <c r="C6462" s="3"/>
      <c r="D6462" s="3"/>
      <c r="F6462" s="5">
        <f>_xlfn.XLOOKUP(A6462,[3]!Table13456[No заказа],[3]!Table13456[Количество],"",0,1)</f>
        <v>1</v>
      </c>
      <c r="G6462" s="5">
        <f>_xlfn.XLOOKUP(A6462,[3]!Table13456[No заказа],[3]!Table13456[Цена],"",0,1)</f>
        <v>8893</v>
      </c>
      <c r="H6462" s="2" t="str">
        <f>M01_SETTINGS!$F$2</f>
        <v>KASPI</v>
      </c>
    </row>
    <row r="6463" spans="1:8" x14ac:dyDescent="0.35">
      <c r="A6463" s="2">
        <v>449418458</v>
      </c>
      <c r="B6463" s="3">
        <f>_xlfn.XLOOKUP(A6463,[3]!Table13456[No заказа],[3]!Table13456[Дата
отправки],"",0,1)</f>
        <v>45619</v>
      </c>
      <c r="C6463" s="3"/>
      <c r="D6463" s="3"/>
      <c r="F6463" s="5">
        <f>_xlfn.XLOOKUP(A6463,[3]!Table13456[No заказа],[3]!Table13456[Количество],"",0,1)</f>
        <v>1</v>
      </c>
      <c r="G6463" s="5">
        <f>_xlfn.XLOOKUP(A6463,[3]!Table13456[No заказа],[3]!Table13456[Цена],"",0,1)</f>
        <v>7053</v>
      </c>
      <c r="H6463" s="2" t="str">
        <f>M01_SETTINGS!$F$2</f>
        <v>KASPI</v>
      </c>
    </row>
    <row r="6464" spans="1:8" x14ac:dyDescent="0.35">
      <c r="A6464" s="2">
        <v>448992346</v>
      </c>
      <c r="B6464" s="3">
        <f>_xlfn.XLOOKUP(A6464,[3]!Table13456[No заказа],[3]!Table13456[Дата
отправки],"",0,1)</f>
        <v>45619</v>
      </c>
      <c r="C6464" s="3"/>
      <c r="D6464" s="3"/>
      <c r="F6464" s="5">
        <f>_xlfn.XLOOKUP(A6464,[3]!Table13456[No заказа],[3]!Table13456[Количество],"",0,1)</f>
        <v>1</v>
      </c>
      <c r="G6464" s="5">
        <f>_xlfn.XLOOKUP(A6464,[3]!Table13456[No заказа],[3]!Table13456[Цена],"",0,1)</f>
        <v>9979</v>
      </c>
      <c r="H6464" s="2" t="str">
        <f>M01_SETTINGS!$F$2</f>
        <v>KASPI</v>
      </c>
    </row>
    <row r="6465" spans="1:8" x14ac:dyDescent="0.35">
      <c r="A6465" s="2" t="str">
        <v>449089213-2</v>
      </c>
      <c r="B6465" s="3">
        <f>_xlfn.XLOOKUP(A6465,[3]!Table13456[No заказа],[3]!Table13456[Дата
отправки],"",0,1)</f>
        <v>45619</v>
      </c>
      <c r="C6465" s="3"/>
      <c r="D6465" s="3"/>
      <c r="F6465" s="5">
        <f>_xlfn.XLOOKUP(A6465,[3]!Table13456[No заказа],[3]!Table13456[Количество],"",0,1)</f>
        <v>2</v>
      </c>
      <c r="G6465" s="5">
        <f>_xlfn.XLOOKUP(A6465,[3]!Table13456[No заказа],[3]!Table13456[Цена],"",0,1)</f>
        <v>9650</v>
      </c>
      <c r="H6465" s="2" t="str">
        <f>M01_SETTINGS!$F$2</f>
        <v>KASPI</v>
      </c>
    </row>
    <row r="6466" spans="1:8" x14ac:dyDescent="0.35">
      <c r="A6466" s="2" t="str">
        <v>449089213-1</v>
      </c>
      <c r="B6466" s="3">
        <f>_xlfn.XLOOKUP(A6466,[3]!Table13456[No заказа],[3]!Table13456[Дата
отправки],"",0,1)</f>
        <v>45619</v>
      </c>
      <c r="C6466" s="3"/>
      <c r="D6466" s="3"/>
      <c r="F6466" s="5">
        <f>_xlfn.XLOOKUP(A6466,[3]!Table13456[No заказа],[3]!Table13456[Количество],"",0,1)</f>
        <v>2</v>
      </c>
      <c r="G6466" s="5">
        <f>_xlfn.XLOOKUP(A6466,[3]!Table13456[No заказа],[3]!Table13456[Цена],"",0,1)</f>
        <v>9538</v>
      </c>
      <c r="H6466" s="2" t="str">
        <f>M01_SETTINGS!$F$2</f>
        <v>KASPI</v>
      </c>
    </row>
    <row r="6467" spans="1:8" x14ac:dyDescent="0.35">
      <c r="A6467" s="2">
        <v>449135163</v>
      </c>
      <c r="B6467" s="3">
        <f>_xlfn.XLOOKUP(A6467,[3]!Table13456[No заказа],[3]!Table13456[Дата
отправки],"",0,1)</f>
        <v>45619</v>
      </c>
      <c r="C6467" s="3"/>
      <c r="D6467" s="3"/>
      <c r="F6467" s="5">
        <f>_xlfn.XLOOKUP(A6467,[3]!Table13456[No заказа],[3]!Table13456[Количество],"",0,1)</f>
        <v>1</v>
      </c>
      <c r="G6467" s="5">
        <f>_xlfn.XLOOKUP(A6467,[3]!Table13456[No заказа],[3]!Table13456[Цена],"",0,1)</f>
        <v>8998</v>
      </c>
      <c r="H6467" s="2" t="str">
        <f>M01_SETTINGS!$F$2</f>
        <v>KASPI</v>
      </c>
    </row>
    <row r="6468" spans="1:8" x14ac:dyDescent="0.35">
      <c r="A6468" s="2" t="str">
        <v>449089646-2</v>
      </c>
      <c r="B6468" s="3">
        <f>_xlfn.XLOOKUP(A6468,[3]!Table13456[No заказа],[3]!Table13456[Дата
отправки],"",0,1)</f>
        <v>45619</v>
      </c>
      <c r="C6468" s="3"/>
      <c r="D6468" s="3"/>
      <c r="F6468" s="5">
        <f>_xlfn.XLOOKUP(A6468,[3]!Table13456[No заказа],[3]!Table13456[Количество],"",0,1)</f>
        <v>2</v>
      </c>
      <c r="G6468" s="5">
        <f>_xlfn.XLOOKUP(A6468,[3]!Table13456[No заказа],[3]!Table13456[Цена],"",0,1)</f>
        <v>9538</v>
      </c>
      <c r="H6468" s="2" t="str">
        <f>M01_SETTINGS!$F$2</f>
        <v>KASPI</v>
      </c>
    </row>
    <row r="6469" spans="1:8" x14ac:dyDescent="0.35">
      <c r="A6469" s="2" t="str">
        <v>449089646-1</v>
      </c>
      <c r="B6469" s="3">
        <f>_xlfn.XLOOKUP(A6469,[3]!Table13456[No заказа],[3]!Table13456[Дата
отправки],"",0,1)</f>
        <v>45619</v>
      </c>
      <c r="C6469" s="3"/>
      <c r="D6469" s="3"/>
      <c r="F6469" s="5">
        <f>_xlfn.XLOOKUP(A6469,[3]!Table13456[No заказа],[3]!Table13456[Количество],"",0,1)</f>
        <v>2</v>
      </c>
      <c r="G6469" s="5">
        <f>_xlfn.XLOOKUP(A6469,[3]!Table13456[No заказа],[3]!Table13456[Цена],"",0,1)</f>
        <v>9650</v>
      </c>
      <c r="H6469" s="2" t="str">
        <f>M01_SETTINGS!$F$2</f>
        <v>KASPI</v>
      </c>
    </row>
    <row r="6470" spans="1:8" x14ac:dyDescent="0.35">
      <c r="A6470" s="2">
        <v>449058644</v>
      </c>
      <c r="B6470" s="3">
        <f>_xlfn.XLOOKUP(A6470,[3]!Table13456[No заказа],[3]!Table13456[Дата
отправки],"",0,1)</f>
        <v>45619</v>
      </c>
      <c r="C6470" s="3"/>
      <c r="D6470" s="3"/>
      <c r="F6470" s="5">
        <f>_xlfn.XLOOKUP(A6470,[3]!Table13456[No заказа],[3]!Table13456[Количество],"",0,1)</f>
        <v>1</v>
      </c>
      <c r="G6470" s="5">
        <f>_xlfn.XLOOKUP(A6470,[3]!Table13456[No заказа],[3]!Table13456[Цена],"",0,1)</f>
        <v>9544</v>
      </c>
      <c r="H6470" s="2" t="str">
        <f>M01_SETTINGS!$F$2</f>
        <v>KASPI</v>
      </c>
    </row>
    <row r="6471" spans="1:8" x14ac:dyDescent="0.35">
      <c r="A6471" s="2">
        <v>449437561</v>
      </c>
      <c r="B6471" s="3">
        <f>_xlfn.XLOOKUP(A6471,[3]!Table13456[No заказа],[3]!Table13456[Дата
отправки],"",0,1)</f>
        <v>45619</v>
      </c>
      <c r="C6471" s="3"/>
      <c r="D6471" s="3"/>
      <c r="F6471" s="5">
        <f>_xlfn.XLOOKUP(A6471,[3]!Table13456[No заказа],[3]!Table13456[Количество],"",0,1)</f>
        <v>1</v>
      </c>
      <c r="G6471" s="5">
        <f>_xlfn.XLOOKUP(A6471,[3]!Table13456[No заказа],[3]!Table13456[Цена],"",0,1)</f>
        <v>8832</v>
      </c>
      <c r="H6471" s="2" t="str">
        <f>M01_SETTINGS!$F$2</f>
        <v>KASPI</v>
      </c>
    </row>
    <row r="6472" spans="1:8" x14ac:dyDescent="0.35">
      <c r="A6472" s="2">
        <v>448904592</v>
      </c>
      <c r="B6472" s="3">
        <f>_xlfn.XLOOKUP(A6472,[3]!Table13456[No заказа],[3]!Table13456[Дата
отправки],"",0,1)</f>
        <v>45618</v>
      </c>
      <c r="C6472" s="3"/>
      <c r="D6472" s="3"/>
      <c r="F6472" s="5">
        <f>_xlfn.XLOOKUP(A6472,[3]!Table13456[No заказа],[3]!Table13456[Количество],"",0,1)</f>
        <v>1</v>
      </c>
      <c r="G6472" s="5">
        <f>_xlfn.XLOOKUP(A6472,[3]!Table13456[No заказа],[3]!Table13456[Цена],"",0,1)</f>
        <v>9990</v>
      </c>
      <c r="H6472" s="2" t="str">
        <f>M01_SETTINGS!$F$2</f>
        <v>KASPI</v>
      </c>
    </row>
    <row r="6473" spans="1:8" x14ac:dyDescent="0.35">
      <c r="A6473" s="2">
        <v>448909021</v>
      </c>
      <c r="B6473" s="3">
        <f>_xlfn.XLOOKUP(A6473,[3]!Table13456[No заказа],[3]!Table13456[Дата
отправки],"",0,1)</f>
        <v>45618</v>
      </c>
      <c r="C6473" s="3"/>
      <c r="D6473" s="3"/>
      <c r="F6473" s="5">
        <f>_xlfn.XLOOKUP(A6473,[3]!Table13456[No заказа],[3]!Table13456[Количество],"",0,1)</f>
        <v>1</v>
      </c>
      <c r="G6473" s="5">
        <f>_xlfn.XLOOKUP(A6473,[3]!Table13456[No заказа],[3]!Table13456[Цена],"",0,1)</f>
        <v>7944</v>
      </c>
      <c r="H6473" s="2" t="str">
        <f>M01_SETTINGS!$F$2</f>
        <v>KASPI</v>
      </c>
    </row>
    <row r="6474" spans="1:8" x14ac:dyDescent="0.35">
      <c r="A6474" s="2">
        <v>448895836</v>
      </c>
      <c r="B6474" s="3">
        <f>_xlfn.XLOOKUP(A6474,[3]!Table13456[No заказа],[3]!Table13456[Дата
отправки],"",0,1)</f>
        <v>45618</v>
      </c>
      <c r="C6474" s="3"/>
      <c r="D6474" s="3"/>
      <c r="F6474" s="5">
        <f>_xlfn.XLOOKUP(A6474,[3]!Table13456[No заказа],[3]!Table13456[Количество],"",0,1)</f>
        <v>1</v>
      </c>
      <c r="G6474" s="5">
        <f>_xlfn.XLOOKUP(A6474,[3]!Table13456[No заказа],[3]!Table13456[Цена],"",0,1)</f>
        <v>7659</v>
      </c>
      <c r="H6474" s="2" t="str">
        <f>M01_SETTINGS!$F$2</f>
        <v>KASPI</v>
      </c>
    </row>
    <row r="6475" spans="1:8" x14ac:dyDescent="0.35">
      <c r="A6475" s="2">
        <v>448890721</v>
      </c>
      <c r="B6475" s="3">
        <f>_xlfn.XLOOKUP(A6475,[3]!Table13456[No заказа],[3]!Table13456[Дата
отправки],"",0,1)</f>
        <v>45618</v>
      </c>
      <c r="C6475" s="3"/>
      <c r="D6475" s="3"/>
      <c r="F6475" s="5">
        <f>_xlfn.XLOOKUP(A6475,[3]!Table13456[No заказа],[3]!Table13456[Количество],"",0,1)</f>
        <v>1</v>
      </c>
      <c r="G6475" s="5">
        <f>_xlfn.XLOOKUP(A6475,[3]!Table13456[No заказа],[3]!Table13456[Цена],"",0,1)</f>
        <v>7659</v>
      </c>
      <c r="H6475" s="2" t="str">
        <f>M01_SETTINGS!$F$2</f>
        <v>KASPI</v>
      </c>
    </row>
    <row r="6476" spans="1:8" x14ac:dyDescent="0.35">
      <c r="A6476" s="2">
        <v>448571373</v>
      </c>
      <c r="B6476" s="3">
        <f>_xlfn.XLOOKUP(A6476,[3]!Table13456[No заказа],[3]!Table13456[Дата
отправки],"",0,1)</f>
        <v>45618</v>
      </c>
      <c r="C6476" s="3"/>
      <c r="D6476" s="3"/>
      <c r="F6476" s="5">
        <f>_xlfn.XLOOKUP(A6476,[3]!Table13456[No заказа],[3]!Table13456[Количество],"",0,1)</f>
        <v>1</v>
      </c>
      <c r="G6476" s="5">
        <f>_xlfn.XLOOKUP(A6476,[3]!Table13456[No заказа],[3]!Table13456[Цена],"",0,1)</f>
        <v>11989</v>
      </c>
      <c r="H6476" s="2" t="str">
        <f>M01_SETTINGS!$F$2</f>
        <v>KASPI</v>
      </c>
    </row>
    <row r="6477" spans="1:8" x14ac:dyDescent="0.35">
      <c r="A6477" s="2">
        <v>448664309</v>
      </c>
      <c r="B6477" s="3">
        <f>_xlfn.XLOOKUP(A6477,[3]!Table13456[No заказа],[3]!Table13456[Дата
отправки],"",0,1)</f>
        <v>45618</v>
      </c>
      <c r="C6477" s="3"/>
      <c r="D6477" s="3"/>
      <c r="F6477" s="5">
        <f>_xlfn.XLOOKUP(A6477,[3]!Table13456[No заказа],[3]!Table13456[Количество],"",0,1)</f>
        <v>1</v>
      </c>
      <c r="G6477" s="5">
        <f>_xlfn.XLOOKUP(A6477,[3]!Table13456[No заказа],[3]!Table13456[Цена],"",0,1)</f>
        <v>8630</v>
      </c>
      <c r="H6477" s="2" t="str">
        <f>M01_SETTINGS!$F$2</f>
        <v>KASPI</v>
      </c>
    </row>
    <row r="6478" spans="1:8" x14ac:dyDescent="0.35">
      <c r="A6478" s="2">
        <v>448406114</v>
      </c>
      <c r="B6478" s="3">
        <f>_xlfn.XLOOKUP(A6478,[3]!Table13456[No заказа],[3]!Table13456[Дата
отправки],"",0,1)</f>
        <v>45618</v>
      </c>
      <c r="C6478" s="3"/>
      <c r="D6478" s="3"/>
      <c r="F6478" s="5">
        <f>_xlfn.XLOOKUP(A6478,[3]!Table13456[No заказа],[3]!Table13456[Количество],"",0,1)</f>
        <v>1</v>
      </c>
      <c r="G6478" s="5">
        <f>_xlfn.XLOOKUP(A6478,[3]!Table13456[No заказа],[3]!Table13456[Цена],"",0,1)</f>
        <v>7787</v>
      </c>
      <c r="H6478" s="2" t="str">
        <f>M01_SETTINGS!$F$2</f>
        <v>KASPI</v>
      </c>
    </row>
    <row r="6479" spans="1:8" x14ac:dyDescent="0.35">
      <c r="A6479" s="2">
        <v>448490916</v>
      </c>
      <c r="B6479" s="3">
        <f>_xlfn.XLOOKUP(A6479,[3]!Table13456[No заказа],[3]!Table13456[Дата
отправки],"",0,1)</f>
        <v>45618</v>
      </c>
      <c r="C6479" s="3"/>
      <c r="D6479" s="3"/>
      <c r="F6479" s="5">
        <f>_xlfn.XLOOKUP(A6479,[3]!Table13456[No заказа],[3]!Table13456[Количество],"",0,1)</f>
        <v>1</v>
      </c>
      <c r="G6479" s="5">
        <f>_xlfn.XLOOKUP(A6479,[3]!Table13456[No заказа],[3]!Table13456[Цена],"",0,1)</f>
        <v>7740</v>
      </c>
      <c r="H6479" s="2" t="str">
        <f>M01_SETTINGS!$F$2</f>
        <v>KASPI</v>
      </c>
    </row>
    <row r="6480" spans="1:8" x14ac:dyDescent="0.35">
      <c r="A6480" s="2">
        <v>448699506</v>
      </c>
      <c r="B6480" s="3">
        <f>_xlfn.XLOOKUP(A6480,[3]!Table13456[No заказа],[3]!Table13456[Дата
отправки],"",0,1)</f>
        <v>45618</v>
      </c>
      <c r="C6480" s="3"/>
      <c r="D6480" s="3"/>
      <c r="F6480" s="5">
        <f>_xlfn.XLOOKUP(A6480,[3]!Table13456[No заказа],[3]!Table13456[Количество],"",0,1)</f>
        <v>1</v>
      </c>
      <c r="G6480" s="5">
        <f>_xlfn.XLOOKUP(A6480,[3]!Table13456[No заказа],[3]!Table13456[Цена],"",0,1)</f>
        <v>7966</v>
      </c>
      <c r="H6480" s="2" t="str">
        <f>M01_SETTINGS!$F$2</f>
        <v>KASPI</v>
      </c>
    </row>
    <row r="6481" spans="1:8" x14ac:dyDescent="0.35">
      <c r="A6481" s="2">
        <v>448868104</v>
      </c>
      <c r="B6481" s="3">
        <f>_xlfn.XLOOKUP(A6481,[3]!Table13456[No заказа],[3]!Table13456[Дата
отправки],"",0,1)</f>
        <v>45618</v>
      </c>
      <c r="C6481" s="3"/>
      <c r="D6481" s="3"/>
      <c r="F6481" s="5">
        <f>_xlfn.XLOOKUP(A6481,[3]!Table13456[No заказа],[3]!Table13456[Количество],"",0,1)</f>
        <v>1</v>
      </c>
      <c r="G6481" s="5">
        <f>_xlfn.XLOOKUP(A6481,[3]!Table13456[No заказа],[3]!Table13456[Цена],"",0,1)</f>
        <v>7945</v>
      </c>
      <c r="H6481" s="2" t="str">
        <f>M01_SETTINGS!$F$2</f>
        <v>KASPI</v>
      </c>
    </row>
    <row r="6482" spans="1:8" x14ac:dyDescent="0.35">
      <c r="A6482" s="2">
        <v>448415509</v>
      </c>
      <c r="B6482" s="3">
        <f>_xlfn.XLOOKUP(A6482,[3]!Table13456[No заказа],[3]!Table13456[Дата
отправки],"",0,1)</f>
        <v>45618</v>
      </c>
      <c r="C6482" s="3"/>
      <c r="D6482" s="3"/>
      <c r="F6482" s="5">
        <f>_xlfn.XLOOKUP(A6482,[3]!Table13456[No заказа],[3]!Table13456[Количество],"",0,1)</f>
        <v>1</v>
      </c>
      <c r="G6482" s="5">
        <f>_xlfn.XLOOKUP(A6482,[3]!Table13456[No заказа],[3]!Table13456[Цена],"",0,1)</f>
        <v>8674</v>
      </c>
      <c r="H6482" s="2" t="str">
        <f>M01_SETTINGS!$F$2</f>
        <v>KASPI</v>
      </c>
    </row>
    <row r="6483" spans="1:8" x14ac:dyDescent="0.35">
      <c r="A6483" s="2">
        <v>448741666</v>
      </c>
      <c r="B6483" s="3">
        <f>_xlfn.XLOOKUP(A6483,[3]!Table13456[No заказа],[3]!Table13456[Дата
отправки],"",0,1)</f>
        <v>45618</v>
      </c>
      <c r="C6483" s="3"/>
      <c r="D6483" s="3"/>
      <c r="F6483" s="5">
        <f>_xlfn.XLOOKUP(A6483,[3]!Table13456[No заказа],[3]!Table13456[Количество],"",0,1)</f>
        <v>1</v>
      </c>
      <c r="G6483" s="5">
        <f>_xlfn.XLOOKUP(A6483,[3]!Table13456[No заказа],[3]!Table13456[Цена],"",0,1)</f>
        <v>9159</v>
      </c>
      <c r="H6483" s="2" t="str">
        <f>M01_SETTINGS!$F$2</f>
        <v>KASPI</v>
      </c>
    </row>
    <row r="6484" spans="1:8" x14ac:dyDescent="0.35">
      <c r="A6484" s="2">
        <v>448409200</v>
      </c>
      <c r="B6484" s="3">
        <f>_xlfn.XLOOKUP(A6484,[3]!Table13456[No заказа],[3]!Table13456[Дата
отправки],"",0,1)</f>
        <v>45618</v>
      </c>
      <c r="C6484" s="3"/>
      <c r="D6484" s="3"/>
      <c r="F6484" s="5">
        <f>_xlfn.XLOOKUP(A6484,[3]!Table13456[No заказа],[3]!Table13456[Количество],"",0,1)</f>
        <v>1</v>
      </c>
      <c r="G6484" s="5">
        <f>_xlfn.XLOOKUP(A6484,[3]!Table13456[No заказа],[3]!Table13456[Цена],"",0,1)</f>
        <v>7884</v>
      </c>
      <c r="H6484" s="2" t="str">
        <f>M01_SETTINGS!$F$2</f>
        <v>KASPI</v>
      </c>
    </row>
    <row r="6485" spans="1:8" x14ac:dyDescent="0.35">
      <c r="A6485" s="2">
        <v>448342860</v>
      </c>
      <c r="B6485" s="3">
        <f>_xlfn.XLOOKUP(A6485,[3]!Table13456[No заказа],[3]!Table13456[Дата
отправки],"",0,1)</f>
        <v>45618</v>
      </c>
      <c r="C6485" s="3"/>
      <c r="D6485" s="3"/>
      <c r="F6485" s="5">
        <f>_xlfn.XLOOKUP(A6485,[3]!Table13456[No заказа],[3]!Table13456[Количество],"",0,1)</f>
        <v>1</v>
      </c>
      <c r="G6485" s="5">
        <f>_xlfn.XLOOKUP(A6485,[3]!Table13456[No заказа],[3]!Table13456[Цена],"",0,1)</f>
        <v>8989</v>
      </c>
      <c r="H6485" s="2" t="str">
        <f>M01_SETTINGS!$F$2</f>
        <v>KASPI</v>
      </c>
    </row>
    <row r="6486" spans="1:8" x14ac:dyDescent="0.35">
      <c r="A6486" s="2">
        <v>448513278</v>
      </c>
      <c r="B6486" s="3">
        <f>_xlfn.XLOOKUP(A6486,[3]!Table13456[No заказа],[3]!Table13456[Дата
отправки],"",0,1)</f>
        <v>45618</v>
      </c>
      <c r="C6486" s="3"/>
      <c r="D6486" s="3"/>
      <c r="F6486" s="5">
        <f>_xlfn.XLOOKUP(A6486,[3]!Table13456[No заказа],[3]!Table13456[Количество],"",0,1)</f>
        <v>1</v>
      </c>
      <c r="G6486" s="5">
        <f>_xlfn.XLOOKUP(A6486,[3]!Table13456[No заказа],[3]!Table13456[Цена],"",0,1)</f>
        <v>8989</v>
      </c>
      <c r="H6486" s="2" t="str">
        <f>M01_SETTINGS!$F$2</f>
        <v>KASPI</v>
      </c>
    </row>
    <row r="6487" spans="1:8" x14ac:dyDescent="0.35">
      <c r="A6487" s="2">
        <v>448555744</v>
      </c>
      <c r="B6487" s="3">
        <f>_xlfn.XLOOKUP(A6487,[3]!Table13456[No заказа],[3]!Table13456[Дата
отправки],"",0,1)</f>
        <v>45618</v>
      </c>
      <c r="C6487" s="3"/>
      <c r="D6487" s="3"/>
      <c r="F6487" s="5">
        <f>_xlfn.XLOOKUP(A6487,[3]!Table13456[No заказа],[3]!Table13456[Количество],"",0,1)</f>
        <v>1</v>
      </c>
      <c r="G6487" s="5">
        <f>_xlfn.XLOOKUP(A6487,[3]!Table13456[No заказа],[3]!Table13456[Цена],"",0,1)</f>
        <v>8989</v>
      </c>
      <c r="H6487" s="2" t="str">
        <f>M01_SETTINGS!$F$2</f>
        <v>KASPI</v>
      </c>
    </row>
    <row r="6488" spans="1:8" x14ac:dyDescent="0.35">
      <c r="A6488" s="2">
        <v>448819504</v>
      </c>
      <c r="B6488" s="3">
        <f>_xlfn.XLOOKUP(A6488,[3]!Table13456[No заказа],[3]!Table13456[Дата
отправки],"",0,1)</f>
        <v>45618</v>
      </c>
      <c r="C6488" s="3"/>
      <c r="D6488" s="3"/>
      <c r="F6488" s="5">
        <f>_xlfn.XLOOKUP(A6488,[3]!Table13456[No заказа],[3]!Table13456[Количество],"",0,1)</f>
        <v>1</v>
      </c>
      <c r="G6488" s="5">
        <f>_xlfn.XLOOKUP(A6488,[3]!Table13456[No заказа],[3]!Table13456[Цена],"",0,1)</f>
        <v>8989</v>
      </c>
      <c r="H6488" s="2" t="str">
        <f>M01_SETTINGS!$F$2</f>
        <v>KASPI</v>
      </c>
    </row>
    <row r="6489" spans="1:8" x14ac:dyDescent="0.35">
      <c r="A6489" s="2">
        <v>448907685</v>
      </c>
      <c r="B6489" s="3">
        <f>_xlfn.XLOOKUP(A6489,[3]!Table13456[No заказа],[3]!Table13456[Дата
отправки],"",0,1)</f>
        <v>45618</v>
      </c>
      <c r="C6489" s="3"/>
      <c r="D6489" s="3"/>
      <c r="F6489" s="5">
        <f>_xlfn.XLOOKUP(A6489,[3]!Table13456[No заказа],[3]!Table13456[Количество],"",0,1)</f>
        <v>1</v>
      </c>
      <c r="G6489" s="5">
        <f>_xlfn.XLOOKUP(A6489,[3]!Table13456[No заказа],[3]!Table13456[Цена],"",0,1)</f>
        <v>7944</v>
      </c>
      <c r="H6489" s="2" t="str">
        <f>M01_SETTINGS!$F$2</f>
        <v>KASPI</v>
      </c>
    </row>
    <row r="6490" spans="1:8" x14ac:dyDescent="0.35">
      <c r="A6490" s="2">
        <v>448468541</v>
      </c>
      <c r="B6490" s="3">
        <f>_xlfn.XLOOKUP(A6490,[3]!Table13456[No заказа],[3]!Table13456[Дата
отправки],"",0,1)</f>
        <v>45618</v>
      </c>
      <c r="C6490" s="3"/>
      <c r="D6490" s="3"/>
      <c r="F6490" s="5">
        <f>_xlfn.XLOOKUP(A6490,[3]!Table13456[No заказа],[3]!Table13456[Количество],"",0,1)</f>
        <v>1</v>
      </c>
      <c r="G6490" s="5">
        <f>_xlfn.XLOOKUP(A6490,[3]!Table13456[No заказа],[3]!Table13456[Цена],"",0,1)</f>
        <v>9958</v>
      </c>
      <c r="H6490" s="2" t="str">
        <f>M01_SETTINGS!$F$2</f>
        <v>KASPI</v>
      </c>
    </row>
    <row r="6491" spans="1:8" x14ac:dyDescent="0.35">
      <c r="A6491" s="2">
        <v>448399002</v>
      </c>
      <c r="B6491" s="3">
        <f>_xlfn.XLOOKUP(A6491,[3]!Table13456[No заказа],[3]!Table13456[Дата
отправки],"",0,1)</f>
        <v>45618</v>
      </c>
      <c r="C6491" s="3"/>
      <c r="D6491" s="3"/>
      <c r="F6491" s="5">
        <f>_xlfn.XLOOKUP(A6491,[3]!Table13456[No заказа],[3]!Table13456[Количество],"",0,1)</f>
        <v>1</v>
      </c>
      <c r="G6491" s="5">
        <f>_xlfn.XLOOKUP(A6491,[3]!Table13456[No заказа],[3]!Table13456[Цена],"",0,1)</f>
        <v>8674</v>
      </c>
      <c r="H6491" s="2" t="str">
        <f>M01_SETTINGS!$F$2</f>
        <v>KASPI</v>
      </c>
    </row>
    <row r="6492" spans="1:8" x14ac:dyDescent="0.35">
      <c r="A6492" s="2">
        <v>448797222</v>
      </c>
      <c r="B6492" s="3">
        <f>_xlfn.XLOOKUP(A6492,[3]!Table13456[No заказа],[3]!Table13456[Дата
отправки],"",0,1)</f>
        <v>45618</v>
      </c>
      <c r="C6492" s="3"/>
      <c r="D6492" s="3"/>
      <c r="F6492" s="5">
        <f>_xlfn.XLOOKUP(A6492,[3]!Table13456[No заказа],[3]!Table13456[Количество],"",0,1)</f>
        <v>1</v>
      </c>
      <c r="G6492" s="5">
        <f>_xlfn.XLOOKUP(A6492,[3]!Table13456[No заказа],[3]!Table13456[Цена],"",0,1)</f>
        <v>8665</v>
      </c>
      <c r="H6492" s="2" t="str">
        <f>M01_SETTINGS!$F$2</f>
        <v>KASPI</v>
      </c>
    </row>
    <row r="6493" spans="1:8" x14ac:dyDescent="0.35">
      <c r="A6493" s="2">
        <v>448510054</v>
      </c>
      <c r="B6493" s="3">
        <f>_xlfn.XLOOKUP(A6493,[3]!Table13456[No заказа],[3]!Table13456[Дата
отправки],"",0,1)</f>
        <v>45618</v>
      </c>
      <c r="C6493" s="3"/>
      <c r="D6493" s="3"/>
      <c r="F6493" s="5">
        <f>_xlfn.XLOOKUP(A6493,[3]!Table13456[No заказа],[3]!Table13456[Количество],"",0,1)</f>
        <v>1</v>
      </c>
      <c r="G6493" s="5">
        <f>_xlfn.XLOOKUP(A6493,[3]!Table13456[No заказа],[3]!Table13456[Цена],"",0,1)</f>
        <v>7770</v>
      </c>
      <c r="H6493" s="2" t="str">
        <f>M01_SETTINGS!$F$2</f>
        <v>KASPI</v>
      </c>
    </row>
    <row r="6494" spans="1:8" x14ac:dyDescent="0.35">
      <c r="A6494" s="2">
        <v>448476233</v>
      </c>
      <c r="B6494" s="3">
        <f>_xlfn.XLOOKUP(A6494,[3]!Table13456[No заказа],[3]!Table13456[Дата
отправки],"",0,1)</f>
        <v>45618</v>
      </c>
      <c r="C6494" s="3"/>
      <c r="D6494" s="3"/>
      <c r="F6494" s="5">
        <f>_xlfn.XLOOKUP(A6494,[3]!Table13456[No заказа],[3]!Table13456[Количество],"",0,1)</f>
        <v>1</v>
      </c>
      <c r="G6494" s="5">
        <f>_xlfn.XLOOKUP(A6494,[3]!Table13456[No заказа],[3]!Table13456[Цена],"",0,1)</f>
        <v>8989</v>
      </c>
      <c r="H6494" s="2" t="str">
        <f>M01_SETTINGS!$F$2</f>
        <v>KASPI</v>
      </c>
    </row>
    <row r="6495" spans="1:8" x14ac:dyDescent="0.35">
      <c r="A6495" s="2">
        <v>448595960</v>
      </c>
      <c r="B6495" s="3">
        <f>_xlfn.XLOOKUP(A6495,[3]!Table13456[No заказа],[3]!Table13456[Дата
отправки],"",0,1)</f>
        <v>45618</v>
      </c>
      <c r="C6495" s="3"/>
      <c r="D6495" s="3"/>
      <c r="F6495" s="5">
        <f>_xlfn.XLOOKUP(A6495,[3]!Table13456[No заказа],[3]!Table13456[Количество],"",0,1)</f>
        <v>1</v>
      </c>
      <c r="G6495" s="5">
        <f>_xlfn.XLOOKUP(A6495,[3]!Table13456[No заказа],[3]!Table13456[Цена],"",0,1)</f>
        <v>8989</v>
      </c>
      <c r="H6495" s="2" t="str">
        <f>M01_SETTINGS!$F$2</f>
        <v>KASPI</v>
      </c>
    </row>
    <row r="6496" spans="1:8" x14ac:dyDescent="0.35">
      <c r="A6496" s="2" t="str">
        <v>448401392-1</v>
      </c>
      <c r="B6496" s="3">
        <f>_xlfn.XLOOKUP(A6496,[3]!Table13456[No заказа],[3]!Table13456[Дата
отправки],"",0,1)</f>
        <v>45618</v>
      </c>
      <c r="C6496" s="3"/>
      <c r="D6496" s="3"/>
      <c r="F6496" s="5">
        <f>_xlfn.XLOOKUP(A6496,[3]!Table13456[No заказа],[3]!Table13456[Количество],"",0,1)</f>
        <v>2</v>
      </c>
      <c r="G6496" s="5">
        <f>_xlfn.XLOOKUP(A6496,[3]!Table13456[No заказа],[3]!Table13456[Цена],"",0,1)</f>
        <v>9900</v>
      </c>
      <c r="H6496" s="2" t="str">
        <f>M01_SETTINGS!$F$2</f>
        <v>KASPI</v>
      </c>
    </row>
    <row r="6497" spans="1:8" x14ac:dyDescent="0.35">
      <c r="A6497" s="2" t="str">
        <v>448401392-2</v>
      </c>
      <c r="B6497" s="3">
        <f>_xlfn.XLOOKUP(A6497,[3]!Table13456[No заказа],[3]!Table13456[Дата
отправки],"",0,1)</f>
        <v>45618</v>
      </c>
      <c r="C6497" s="3"/>
      <c r="D6497" s="3"/>
      <c r="F6497" s="5">
        <f>_xlfn.XLOOKUP(A6497,[3]!Table13456[No заказа],[3]!Table13456[Количество],"",0,1)</f>
        <v>2</v>
      </c>
      <c r="G6497" s="5">
        <f>_xlfn.XLOOKUP(A6497,[3]!Table13456[No заказа],[3]!Table13456[Цена],"",0,1)</f>
        <v>9900</v>
      </c>
      <c r="H6497" s="2" t="str">
        <f>M01_SETTINGS!$F$2</f>
        <v>KASPI</v>
      </c>
    </row>
    <row r="6498" spans="1:8" x14ac:dyDescent="0.35">
      <c r="A6498" s="2">
        <v>448479141</v>
      </c>
      <c r="B6498" s="3">
        <f>_xlfn.XLOOKUP(A6498,[3]!Table13456[No заказа],[3]!Table13456[Дата
отправки],"",0,1)</f>
        <v>45618</v>
      </c>
      <c r="C6498" s="3"/>
      <c r="D6498" s="3"/>
      <c r="F6498" s="5">
        <f>_xlfn.XLOOKUP(A6498,[3]!Table13456[No заказа],[3]!Table13456[Количество],"",0,1)</f>
        <v>1</v>
      </c>
      <c r="G6498" s="5">
        <f>_xlfn.XLOOKUP(A6498,[3]!Table13456[No заказа],[3]!Table13456[Цена],"",0,1)</f>
        <v>8324</v>
      </c>
      <c r="H6498" s="2" t="str">
        <f>M01_SETTINGS!$F$2</f>
        <v>KASPI</v>
      </c>
    </row>
    <row r="6499" spans="1:8" x14ac:dyDescent="0.35">
      <c r="A6499" s="2">
        <v>448500256</v>
      </c>
      <c r="B6499" s="3">
        <f>_xlfn.XLOOKUP(A6499,[3]!Table13456[No заказа],[3]!Table13456[Дата
отправки],"",0,1)</f>
        <v>45618</v>
      </c>
      <c r="C6499" s="3"/>
      <c r="D6499" s="3"/>
      <c r="F6499" s="5">
        <f>_xlfn.XLOOKUP(A6499,[3]!Table13456[No заказа],[3]!Table13456[Количество],"",0,1)</f>
        <v>1</v>
      </c>
      <c r="G6499" s="5">
        <f>_xlfn.XLOOKUP(A6499,[3]!Table13456[No заказа],[3]!Table13456[Цена],"",0,1)</f>
        <v>7968</v>
      </c>
      <c r="H6499" s="2" t="str">
        <f>M01_SETTINGS!$F$2</f>
        <v>KASPI</v>
      </c>
    </row>
    <row r="6500" spans="1:8" x14ac:dyDescent="0.35">
      <c r="A6500" s="2">
        <v>448542439</v>
      </c>
      <c r="B6500" s="3">
        <f>_xlfn.XLOOKUP(A6500,[3]!Table13456[No заказа],[3]!Table13456[Дата
отправки],"",0,1)</f>
        <v>45618</v>
      </c>
      <c r="C6500" s="3"/>
      <c r="D6500" s="3"/>
      <c r="F6500" s="5">
        <f>_xlfn.XLOOKUP(A6500,[3]!Table13456[No заказа],[3]!Table13456[Количество],"",0,1)</f>
        <v>1</v>
      </c>
      <c r="G6500" s="5">
        <f>_xlfn.XLOOKUP(A6500,[3]!Table13456[No заказа],[3]!Table13456[Цена],"",0,1)</f>
        <v>8670</v>
      </c>
      <c r="H6500" s="2" t="str">
        <f>M01_SETTINGS!$F$2</f>
        <v>KASPI</v>
      </c>
    </row>
    <row r="6501" spans="1:8" x14ac:dyDescent="0.35">
      <c r="A6501" s="2">
        <v>448452391</v>
      </c>
      <c r="B6501" s="3">
        <f>_xlfn.XLOOKUP(A6501,[3]!Table13456[No заказа],[3]!Table13456[Дата
отправки],"",0,1)</f>
        <v>45618</v>
      </c>
      <c r="C6501" s="3"/>
      <c r="D6501" s="3"/>
      <c r="F6501" s="5">
        <f>_xlfn.XLOOKUP(A6501,[3]!Table13456[No заказа],[3]!Table13456[Количество],"",0,1)</f>
        <v>1</v>
      </c>
      <c r="G6501" s="5">
        <f>_xlfn.XLOOKUP(A6501,[3]!Table13456[No заказа],[3]!Table13456[Цена],"",0,1)</f>
        <v>8989</v>
      </c>
      <c r="H6501" s="2" t="str">
        <f>M01_SETTINGS!$F$2</f>
        <v>KASPI</v>
      </c>
    </row>
    <row r="6502" spans="1:8" x14ac:dyDescent="0.35">
      <c r="A6502" s="2">
        <v>448652549</v>
      </c>
      <c r="B6502" s="3">
        <f>_xlfn.XLOOKUP(A6502,[3]!Table13456[No заказа],[3]!Table13456[Дата
отправки],"",0,1)</f>
        <v>45618</v>
      </c>
      <c r="C6502" s="3"/>
      <c r="D6502" s="3"/>
      <c r="F6502" s="5">
        <f>_xlfn.XLOOKUP(A6502,[3]!Table13456[No заказа],[3]!Table13456[Количество],"",0,1)</f>
        <v>1</v>
      </c>
      <c r="G6502" s="5">
        <f>_xlfn.XLOOKUP(A6502,[3]!Table13456[No заказа],[3]!Table13456[Цена],"",0,1)</f>
        <v>8989</v>
      </c>
      <c r="H6502" s="2" t="str">
        <f>M01_SETTINGS!$F$2</f>
        <v>KASPI</v>
      </c>
    </row>
    <row r="6503" spans="1:8" x14ac:dyDescent="0.35">
      <c r="A6503" s="2">
        <v>448616351</v>
      </c>
      <c r="B6503" s="3">
        <f>_xlfn.XLOOKUP(A6503,[3]!Table13456[No заказа],[3]!Table13456[Дата
отправки],"",0,1)</f>
        <v>45618</v>
      </c>
      <c r="C6503" s="3"/>
      <c r="D6503" s="3"/>
      <c r="F6503" s="5">
        <f>_xlfn.XLOOKUP(A6503,[3]!Table13456[No заказа],[3]!Table13456[Количество],"",0,1)</f>
        <v>1</v>
      </c>
      <c r="G6503" s="5">
        <f>_xlfn.XLOOKUP(A6503,[3]!Table13456[No заказа],[3]!Table13456[Цена],"",0,1)</f>
        <v>10499</v>
      </c>
      <c r="H6503" s="2" t="str">
        <f>M01_SETTINGS!$F$2</f>
        <v>KASPI</v>
      </c>
    </row>
    <row r="6504" spans="1:8" x14ac:dyDescent="0.35">
      <c r="A6504" s="2">
        <v>448864978</v>
      </c>
      <c r="B6504" s="3">
        <f>_xlfn.XLOOKUP(A6504,[3]!Table13456[No заказа],[3]!Table13456[Дата
отправки],"",0,1)</f>
        <v>45618</v>
      </c>
      <c r="C6504" s="3"/>
      <c r="D6504" s="3"/>
      <c r="F6504" s="5">
        <f>_xlfn.XLOOKUP(A6504,[3]!Table13456[No заказа],[3]!Table13456[Количество],"",0,1)</f>
        <v>1</v>
      </c>
      <c r="G6504" s="5">
        <f>_xlfn.XLOOKUP(A6504,[3]!Table13456[No заказа],[3]!Table13456[Цена],"",0,1)</f>
        <v>10499</v>
      </c>
      <c r="H6504" s="2" t="str">
        <f>M01_SETTINGS!$F$2</f>
        <v>KASPI</v>
      </c>
    </row>
    <row r="6505" spans="1:8" x14ac:dyDescent="0.35">
      <c r="A6505" s="2">
        <v>448488502</v>
      </c>
      <c r="B6505" s="3">
        <f>_xlfn.XLOOKUP(A6505,[3]!Table13456[No заказа],[3]!Table13456[Дата
отправки],"",0,1)</f>
        <v>45618</v>
      </c>
      <c r="C6505" s="3"/>
      <c r="D6505" s="3"/>
      <c r="F6505" s="5">
        <f>_xlfn.XLOOKUP(A6505,[3]!Table13456[No заказа],[3]!Table13456[Количество],"",0,1)</f>
        <v>1</v>
      </c>
      <c r="G6505" s="5">
        <f>_xlfn.XLOOKUP(A6505,[3]!Table13456[No заказа],[3]!Table13456[Цена],"",0,1)</f>
        <v>12989</v>
      </c>
      <c r="H6505" s="2" t="str">
        <f>M01_SETTINGS!$F$2</f>
        <v>KASPI</v>
      </c>
    </row>
    <row r="6506" spans="1:8" x14ac:dyDescent="0.35">
      <c r="A6506" s="2">
        <v>448795849</v>
      </c>
      <c r="B6506" s="3">
        <f>_xlfn.XLOOKUP(A6506,[3]!Table13456[No заказа],[3]!Table13456[Дата
отправки],"",0,1)</f>
        <v>45618</v>
      </c>
      <c r="C6506" s="3"/>
      <c r="D6506" s="3"/>
      <c r="F6506" s="5">
        <f>_xlfn.XLOOKUP(A6506,[3]!Table13456[No заказа],[3]!Table13456[Количество],"",0,1)</f>
        <v>1</v>
      </c>
      <c r="G6506" s="5">
        <f>_xlfn.XLOOKUP(A6506,[3]!Table13456[No заказа],[3]!Table13456[Цена],"",0,1)</f>
        <v>7446</v>
      </c>
      <c r="H6506" s="2" t="str">
        <f>M01_SETTINGS!$F$2</f>
        <v>KASPI</v>
      </c>
    </row>
    <row r="6507" spans="1:8" x14ac:dyDescent="0.35">
      <c r="A6507" s="2">
        <v>448917338</v>
      </c>
      <c r="B6507" s="3">
        <f>_xlfn.XLOOKUP(A6507,[3]!Table13456[No заказа],[3]!Table13456[Дата
отправки],"",0,1)</f>
        <v>45618</v>
      </c>
      <c r="C6507" s="3"/>
      <c r="D6507" s="3"/>
      <c r="F6507" s="5">
        <f>_xlfn.XLOOKUP(A6507,[3]!Table13456[No заказа],[3]!Table13456[Количество],"",0,1)</f>
        <v>1</v>
      </c>
      <c r="G6507" s="5">
        <f>_xlfn.XLOOKUP(A6507,[3]!Table13456[No заказа],[3]!Table13456[Цена],"",0,1)</f>
        <v>8988</v>
      </c>
      <c r="H6507" s="2" t="str">
        <f>M01_SETTINGS!$F$2</f>
        <v>KASPI</v>
      </c>
    </row>
    <row r="6508" spans="1:8" x14ac:dyDescent="0.35">
      <c r="A6508" s="2">
        <v>448774217</v>
      </c>
      <c r="B6508" s="3">
        <f>_xlfn.XLOOKUP(A6508,[3]!Table13456[No заказа],[3]!Table13456[Дата
отправки],"",0,1)</f>
        <v>45618</v>
      </c>
      <c r="C6508" s="3"/>
      <c r="D6508" s="3"/>
      <c r="F6508" s="5">
        <f>_xlfn.XLOOKUP(A6508,[3]!Table13456[No заказа],[3]!Table13456[Количество],"",0,1)</f>
        <v>1</v>
      </c>
      <c r="G6508" s="5">
        <f>_xlfn.XLOOKUP(A6508,[3]!Table13456[No заказа],[3]!Table13456[Цена],"",0,1)</f>
        <v>10894</v>
      </c>
      <c r="H6508" s="2" t="str">
        <f>M01_SETTINGS!$F$2</f>
        <v>KASPI</v>
      </c>
    </row>
    <row r="6509" spans="1:8" x14ac:dyDescent="0.35">
      <c r="A6509" s="2">
        <v>448763973</v>
      </c>
      <c r="B6509" s="3">
        <f>_xlfn.XLOOKUP(A6509,[3]!Table13456[No заказа],[3]!Table13456[Дата
отправки],"",0,1)</f>
        <v>45618</v>
      </c>
      <c r="C6509" s="3"/>
      <c r="D6509" s="3"/>
      <c r="F6509" s="5">
        <f>_xlfn.XLOOKUP(A6509,[3]!Table13456[No заказа],[3]!Table13456[Количество],"",0,1)</f>
        <v>1</v>
      </c>
      <c r="G6509" s="5">
        <f>_xlfn.XLOOKUP(A6509,[3]!Table13456[No заказа],[3]!Table13456[Цена],"",0,1)</f>
        <v>10092</v>
      </c>
      <c r="H6509" s="2" t="str">
        <f>M01_SETTINGS!$F$2</f>
        <v>KASPI</v>
      </c>
    </row>
    <row r="6510" spans="1:8" x14ac:dyDescent="0.35">
      <c r="A6510" s="2">
        <v>448400507</v>
      </c>
      <c r="B6510" s="3">
        <f>_xlfn.XLOOKUP(A6510,[3]!Table13456[No заказа],[3]!Table13456[Дата
отправки],"",0,1)</f>
        <v>45618</v>
      </c>
      <c r="C6510" s="3"/>
      <c r="D6510" s="3"/>
      <c r="F6510" s="5">
        <f>_xlfn.XLOOKUP(A6510,[3]!Table13456[No заказа],[3]!Table13456[Количество],"",0,1)</f>
        <v>1</v>
      </c>
      <c r="G6510" s="5">
        <f>_xlfn.XLOOKUP(A6510,[3]!Table13456[No заказа],[3]!Table13456[Цена],"",0,1)</f>
        <v>9000</v>
      </c>
      <c r="H6510" s="2" t="str">
        <f>M01_SETTINGS!$F$2</f>
        <v>KASPI</v>
      </c>
    </row>
    <row r="6511" spans="1:8" x14ac:dyDescent="0.35">
      <c r="A6511" s="2">
        <v>448519462</v>
      </c>
      <c r="B6511" s="3">
        <f>_xlfn.XLOOKUP(A6511,[3]!Table13456[No заказа],[3]!Table13456[Дата
отправки],"",0,1)</f>
        <v>45618</v>
      </c>
      <c r="C6511" s="3"/>
      <c r="D6511" s="3"/>
      <c r="F6511" s="5">
        <f>_xlfn.XLOOKUP(A6511,[3]!Table13456[No заказа],[3]!Table13456[Количество],"",0,1)</f>
        <v>1</v>
      </c>
      <c r="G6511" s="5">
        <f>_xlfn.XLOOKUP(A6511,[3]!Table13456[No заказа],[3]!Table13456[Цена],"",0,1)</f>
        <v>9632</v>
      </c>
      <c r="H6511" s="2" t="str">
        <f>M01_SETTINGS!$F$2</f>
        <v>KASPI</v>
      </c>
    </row>
    <row r="6512" spans="1:8" x14ac:dyDescent="0.35">
      <c r="A6512" s="2">
        <v>448549040</v>
      </c>
      <c r="B6512" s="3">
        <f>_xlfn.XLOOKUP(A6512,[3]!Table13456[No заказа],[3]!Table13456[Дата
отправки],"",0,1)</f>
        <v>45618</v>
      </c>
      <c r="C6512" s="3"/>
      <c r="D6512" s="3"/>
      <c r="F6512" s="5">
        <f>_xlfn.XLOOKUP(A6512,[3]!Table13456[No заказа],[3]!Table13456[Количество],"",0,1)</f>
        <v>1</v>
      </c>
      <c r="G6512" s="5">
        <f>_xlfn.XLOOKUP(A6512,[3]!Table13456[No заказа],[3]!Table13456[Цена],"",0,1)</f>
        <v>8947</v>
      </c>
      <c r="H6512" s="2" t="str">
        <f>M01_SETTINGS!$F$2</f>
        <v>KASPI</v>
      </c>
    </row>
    <row r="6513" spans="1:8" x14ac:dyDescent="0.35">
      <c r="A6513" s="2">
        <v>448732592</v>
      </c>
      <c r="B6513" s="3">
        <f>_xlfn.XLOOKUP(A6513,[3]!Table13456[No заказа],[3]!Table13456[Дата
отправки],"",0,1)</f>
        <v>45618</v>
      </c>
      <c r="C6513" s="3"/>
      <c r="D6513" s="3"/>
      <c r="F6513" s="5">
        <f>_xlfn.XLOOKUP(A6513,[3]!Table13456[No заказа],[3]!Table13456[Количество],"",0,1)</f>
        <v>1</v>
      </c>
      <c r="G6513" s="5">
        <f>_xlfn.XLOOKUP(A6513,[3]!Table13456[No заказа],[3]!Table13456[Цена],"",0,1)</f>
        <v>8670</v>
      </c>
      <c r="H6513" s="2" t="str">
        <f>M01_SETTINGS!$F$2</f>
        <v>KASPI</v>
      </c>
    </row>
    <row r="6514" spans="1:8" x14ac:dyDescent="0.35">
      <c r="A6514" s="2">
        <v>448700819</v>
      </c>
      <c r="B6514" s="3">
        <f>_xlfn.XLOOKUP(A6514,[3]!Table13456[No заказа],[3]!Table13456[Дата
отправки],"",0,1)</f>
        <v>45618</v>
      </c>
      <c r="C6514" s="3"/>
      <c r="D6514" s="3"/>
      <c r="F6514" s="5">
        <f>_xlfn.XLOOKUP(A6514,[3]!Table13456[No заказа],[3]!Table13456[Количество],"",0,1)</f>
        <v>1</v>
      </c>
      <c r="G6514" s="5">
        <f>_xlfn.XLOOKUP(A6514,[3]!Table13456[No заказа],[3]!Table13456[Цена],"",0,1)</f>
        <v>7990</v>
      </c>
      <c r="H6514" s="2" t="str">
        <f>M01_SETTINGS!$F$2</f>
        <v>KASPI</v>
      </c>
    </row>
    <row r="6515" spans="1:8" x14ac:dyDescent="0.35">
      <c r="A6515" s="2">
        <v>448692993</v>
      </c>
      <c r="B6515" s="3">
        <f>_xlfn.XLOOKUP(A6515,[3]!Table13456[No заказа],[3]!Table13456[Дата
отправки],"",0,1)</f>
        <v>45618</v>
      </c>
      <c r="C6515" s="3"/>
      <c r="D6515" s="3"/>
      <c r="F6515" s="5">
        <f>_xlfn.XLOOKUP(A6515,[3]!Table13456[No заказа],[3]!Table13456[Количество],"",0,1)</f>
        <v>1</v>
      </c>
      <c r="G6515" s="5" t="str">
        <f>_xlfn.XLOOKUP(A6515,[3]!Table13456[No заказа],[3]!Table13456[Цена],"",0,1)</f>
        <v>zxxxz</v>
      </c>
      <c r="H6515" s="2" t="str">
        <f>M01_SETTINGS!$F$2</f>
        <v>KASPI</v>
      </c>
    </row>
    <row r="6516" spans="1:8" x14ac:dyDescent="0.35">
      <c r="A6516" s="2">
        <v>448624882</v>
      </c>
      <c r="B6516" s="3">
        <f>_xlfn.XLOOKUP(A6516,[3]!Table13456[No заказа],[3]!Table13456[Дата
отправки],"",0,1)</f>
        <v>45618</v>
      </c>
      <c r="C6516" s="3"/>
      <c r="D6516" s="3"/>
      <c r="F6516" s="5">
        <f>_xlfn.XLOOKUP(A6516,[3]!Table13456[No заказа],[3]!Table13456[Количество],"",0,1)</f>
        <v>1</v>
      </c>
      <c r="G6516" s="5">
        <f>_xlfn.XLOOKUP(A6516,[3]!Table13456[No заказа],[3]!Table13456[Цена],"",0,1)</f>
        <v>7637</v>
      </c>
      <c r="H6516" s="2" t="str">
        <f>M01_SETTINGS!$F$2</f>
        <v>KASPI</v>
      </c>
    </row>
    <row r="6517" spans="1:8" x14ac:dyDescent="0.35">
      <c r="A6517" s="2">
        <v>448638555</v>
      </c>
      <c r="B6517" s="3">
        <f>_xlfn.XLOOKUP(A6517,[3]!Table13456[No заказа],[3]!Table13456[Дата
отправки],"",0,1)</f>
        <v>45618</v>
      </c>
      <c r="C6517" s="3"/>
      <c r="D6517" s="3"/>
      <c r="F6517" s="5">
        <f>_xlfn.XLOOKUP(A6517,[3]!Table13456[No заказа],[3]!Table13456[Количество],"",0,1)</f>
        <v>1</v>
      </c>
      <c r="G6517" s="5">
        <f>_xlfn.XLOOKUP(A6517,[3]!Table13456[No заказа],[3]!Table13456[Цена],"",0,1)</f>
        <v>8989</v>
      </c>
      <c r="H6517" s="2" t="str">
        <f>M01_SETTINGS!$F$2</f>
        <v>KASPI</v>
      </c>
    </row>
    <row r="6518" spans="1:8" x14ac:dyDescent="0.35">
      <c r="A6518" s="2">
        <v>448820332</v>
      </c>
      <c r="B6518" s="3">
        <f>_xlfn.XLOOKUP(A6518,[3]!Table13456[No заказа],[3]!Table13456[Дата
отправки],"",0,1)</f>
        <v>45618</v>
      </c>
      <c r="C6518" s="3"/>
      <c r="D6518" s="3"/>
      <c r="F6518" s="5">
        <f>_xlfn.XLOOKUP(A6518,[3]!Table13456[No заказа],[3]!Table13456[Количество],"",0,1)</f>
        <v>1</v>
      </c>
      <c r="G6518" s="5">
        <f>_xlfn.XLOOKUP(A6518,[3]!Table13456[No заказа],[3]!Table13456[Цена],"",0,1)</f>
        <v>8900</v>
      </c>
      <c r="H6518" s="2" t="str">
        <f>M01_SETTINGS!$F$2</f>
        <v>KASPI</v>
      </c>
    </row>
    <row r="6519" spans="1:8" x14ac:dyDescent="0.35">
      <c r="A6519" s="2">
        <v>448416080</v>
      </c>
      <c r="B6519" s="3">
        <f>_xlfn.XLOOKUP(A6519,[3]!Table13456[No заказа],[3]!Table13456[Дата
отправки],"",0,1)</f>
        <v>45618</v>
      </c>
      <c r="C6519" s="3"/>
      <c r="D6519" s="3"/>
      <c r="F6519" s="5">
        <f>_xlfn.XLOOKUP(A6519,[3]!Table13456[No заказа],[3]!Table13456[Количество],"",0,1)</f>
        <v>1</v>
      </c>
      <c r="G6519" s="5">
        <f>_xlfn.XLOOKUP(A6519,[3]!Table13456[No заказа],[3]!Table13456[Цена],"",0,1)</f>
        <v>10486</v>
      </c>
      <c r="H6519" s="2" t="str">
        <f>M01_SETTINGS!$F$2</f>
        <v>KASPI</v>
      </c>
    </row>
    <row r="6520" spans="1:8" x14ac:dyDescent="0.35">
      <c r="A6520" s="2">
        <v>448672053</v>
      </c>
      <c r="B6520" s="3">
        <f>_xlfn.XLOOKUP(A6520,[3]!Table13456[No заказа],[3]!Table13456[Дата
отправки],"",0,1)</f>
        <v>45618</v>
      </c>
      <c r="C6520" s="3"/>
      <c r="D6520" s="3"/>
      <c r="F6520" s="5">
        <f>_xlfn.XLOOKUP(A6520,[3]!Table13456[No заказа],[3]!Table13456[Количество],"",0,1)</f>
        <v>1</v>
      </c>
      <c r="G6520" s="5">
        <f>_xlfn.XLOOKUP(A6520,[3]!Table13456[No заказа],[3]!Table13456[Цена],"",0,1)</f>
        <v>9486</v>
      </c>
      <c r="H6520" s="2" t="str">
        <f>M01_SETTINGS!$F$2</f>
        <v>KASPI</v>
      </c>
    </row>
    <row r="6521" spans="1:8" x14ac:dyDescent="0.35">
      <c r="A6521" s="2">
        <v>448399957</v>
      </c>
      <c r="B6521" s="3">
        <f>_xlfn.XLOOKUP(A6521,[3]!Table13456[No заказа],[3]!Table13456[Дата
отправки],"",0,1)</f>
        <v>45618</v>
      </c>
      <c r="C6521" s="3"/>
      <c r="D6521" s="3"/>
      <c r="F6521" s="5">
        <f>_xlfn.XLOOKUP(A6521,[3]!Table13456[No заказа],[3]!Table13456[Количество],"",0,1)</f>
        <v>1</v>
      </c>
      <c r="G6521" s="5">
        <f>_xlfn.XLOOKUP(A6521,[3]!Table13456[No заказа],[3]!Table13456[Цена],"",0,1)</f>
        <v>7787</v>
      </c>
      <c r="H6521" s="2" t="str">
        <f>M01_SETTINGS!$F$2</f>
        <v>KASPI</v>
      </c>
    </row>
    <row r="6522" spans="1:8" x14ac:dyDescent="0.35">
      <c r="A6522" s="2">
        <v>448674968</v>
      </c>
      <c r="B6522" s="3">
        <f>_xlfn.XLOOKUP(A6522,[3]!Table13456[No заказа],[3]!Table13456[Дата
отправки],"",0,1)</f>
        <v>45618</v>
      </c>
      <c r="C6522" s="3"/>
      <c r="D6522" s="3"/>
      <c r="F6522" s="5">
        <f>_xlfn.XLOOKUP(A6522,[3]!Table13456[No заказа],[3]!Table13456[Количество],"",0,1)</f>
        <v>1</v>
      </c>
      <c r="G6522" s="5">
        <f>_xlfn.XLOOKUP(A6522,[3]!Table13456[No заказа],[3]!Table13456[Цена],"",0,1)</f>
        <v>7492</v>
      </c>
      <c r="H6522" s="2" t="str">
        <f>M01_SETTINGS!$F$2</f>
        <v>KASPI</v>
      </c>
    </row>
    <row r="6523" spans="1:8" x14ac:dyDescent="0.35">
      <c r="A6523" s="2">
        <v>448772917</v>
      </c>
      <c r="B6523" s="3">
        <f>_xlfn.XLOOKUP(A6523,[3]!Table13456[No заказа],[3]!Table13456[Дата
отправки],"",0,1)</f>
        <v>45618</v>
      </c>
      <c r="C6523" s="3"/>
      <c r="D6523" s="3"/>
      <c r="F6523" s="5">
        <f>_xlfn.XLOOKUP(A6523,[3]!Table13456[No заказа],[3]!Table13456[Количество],"",0,1)</f>
        <v>1</v>
      </c>
      <c r="G6523" s="5">
        <f>_xlfn.XLOOKUP(A6523,[3]!Table13456[No заказа],[3]!Table13456[Цена],"",0,1)</f>
        <v>9894</v>
      </c>
      <c r="H6523" s="2" t="str">
        <f>M01_SETTINGS!$F$2</f>
        <v>KASPI</v>
      </c>
    </row>
    <row r="6524" spans="1:8" x14ac:dyDescent="0.35">
      <c r="A6524" s="2">
        <v>448399712</v>
      </c>
      <c r="B6524" s="3">
        <f>_xlfn.XLOOKUP(A6524,[3]!Table13456[No заказа],[3]!Table13456[Дата
отправки],"",0,1)</f>
        <v>45618</v>
      </c>
      <c r="C6524" s="3"/>
      <c r="D6524" s="3"/>
      <c r="F6524" s="5">
        <f>_xlfn.XLOOKUP(A6524,[3]!Table13456[No заказа],[3]!Table13456[Количество],"",0,1)</f>
        <v>1</v>
      </c>
      <c r="G6524" s="5">
        <f>_xlfn.XLOOKUP(A6524,[3]!Table13456[No заказа],[3]!Table13456[Цена],"",0,1)</f>
        <v>8976</v>
      </c>
      <c r="H6524" s="2" t="str">
        <f>M01_SETTINGS!$F$2</f>
        <v>KASPI</v>
      </c>
    </row>
    <row r="6525" spans="1:8" x14ac:dyDescent="0.35">
      <c r="A6525" s="2">
        <v>448546096</v>
      </c>
      <c r="B6525" s="3">
        <f>_xlfn.XLOOKUP(A6525,[3]!Table13456[No заказа],[3]!Table13456[Дата
отправки],"",0,1)</f>
        <v>45618</v>
      </c>
      <c r="C6525" s="3"/>
      <c r="D6525" s="3"/>
      <c r="F6525" s="5">
        <f>_xlfn.XLOOKUP(A6525,[3]!Table13456[No заказа],[3]!Table13456[Количество],"",0,1)</f>
        <v>1</v>
      </c>
      <c r="G6525" s="5">
        <f>_xlfn.XLOOKUP(A6525,[3]!Table13456[No заказа],[3]!Table13456[Цена],"",0,1)</f>
        <v>9656</v>
      </c>
      <c r="H6525" s="2" t="str">
        <f>M01_SETTINGS!$F$2</f>
        <v>KASPI</v>
      </c>
    </row>
    <row r="6526" spans="1:8" x14ac:dyDescent="0.35">
      <c r="A6526" s="2">
        <v>448903801</v>
      </c>
      <c r="B6526" s="3">
        <f>_xlfn.XLOOKUP(A6526,[3]!Table13456[No заказа],[3]!Table13456[Дата
отправки],"",0,1)</f>
        <v>45618</v>
      </c>
      <c r="C6526" s="3"/>
      <c r="D6526" s="3"/>
      <c r="F6526" s="5">
        <f>_xlfn.XLOOKUP(A6526,[3]!Table13456[No заказа],[3]!Table13456[Количество],"",0,1)</f>
        <v>1</v>
      </c>
      <c r="G6526" s="5">
        <f>_xlfn.XLOOKUP(A6526,[3]!Table13456[No заказа],[3]!Table13456[Цена],"",0,1)</f>
        <v>9000</v>
      </c>
      <c r="H6526" s="2" t="str">
        <f>M01_SETTINGS!$F$2</f>
        <v>KASPI</v>
      </c>
    </row>
    <row r="6527" spans="1:8" x14ac:dyDescent="0.35">
      <c r="A6527" s="2">
        <v>448364385</v>
      </c>
      <c r="B6527" s="3">
        <f>_xlfn.XLOOKUP(A6527,[3]!Table13456[No заказа],[3]!Table13456[Дата
отправки],"",0,1)</f>
        <v>45617</v>
      </c>
      <c r="C6527" s="3"/>
      <c r="D6527" s="3"/>
      <c r="F6527" s="5">
        <f>_xlfn.XLOOKUP(A6527,[3]!Table13456[No заказа],[3]!Table13456[Количество],"",0,1)</f>
        <v>1</v>
      </c>
      <c r="G6527" s="5">
        <f>_xlfn.XLOOKUP(A6527,[3]!Table13456[No заказа],[3]!Table13456[Цена],"",0,1)</f>
        <v>7974</v>
      </c>
      <c r="H6527" s="2" t="str">
        <f>M01_SETTINGS!$F$2</f>
        <v>KASPI</v>
      </c>
    </row>
    <row r="6528" spans="1:8" x14ac:dyDescent="0.35">
      <c r="A6528" s="2">
        <v>448255739</v>
      </c>
      <c r="B6528" s="3">
        <f>_xlfn.XLOOKUP(A6528,[3]!Table13456[No заказа],[3]!Table13456[Дата
отправки],"",0,1)</f>
        <v>45617</v>
      </c>
      <c r="C6528" s="3"/>
      <c r="D6528" s="3"/>
      <c r="F6528" s="5">
        <f>_xlfn.XLOOKUP(A6528,[3]!Table13456[No заказа],[3]!Table13456[Количество],"",0,1)</f>
        <v>1</v>
      </c>
      <c r="G6528" s="5">
        <f>_xlfn.XLOOKUP(A6528,[3]!Table13456[No заказа],[3]!Table13456[Цена],"",0,1)</f>
        <v>8679</v>
      </c>
      <c r="H6528" s="2" t="str">
        <f>M01_SETTINGS!$F$2</f>
        <v>KASPI</v>
      </c>
    </row>
    <row r="6529" spans="1:8" x14ac:dyDescent="0.35">
      <c r="A6529" s="2">
        <v>448349763</v>
      </c>
      <c r="B6529" s="3">
        <f>_xlfn.XLOOKUP(A6529,[3]!Table13456[No заказа],[3]!Table13456[Дата
отправки],"",0,1)</f>
        <v>45617</v>
      </c>
      <c r="C6529" s="3"/>
      <c r="D6529" s="3"/>
      <c r="F6529" s="5">
        <f>_xlfn.XLOOKUP(A6529,[3]!Table13456[No заказа],[3]!Table13456[Количество],"",0,1)</f>
        <v>1</v>
      </c>
      <c r="G6529" s="5">
        <f>_xlfn.XLOOKUP(A6529,[3]!Table13456[No заказа],[3]!Table13456[Цена],"",0,1)</f>
        <v>7933</v>
      </c>
      <c r="H6529" s="2" t="str">
        <f>M01_SETTINGS!$F$2</f>
        <v>KASPI</v>
      </c>
    </row>
    <row r="6530" spans="1:8" x14ac:dyDescent="0.35">
      <c r="A6530" s="2">
        <v>448337425</v>
      </c>
      <c r="B6530" s="3">
        <f>_xlfn.XLOOKUP(A6530,[3]!Table13456[No заказа],[3]!Table13456[Дата
отправки],"",0,1)</f>
        <v>45617</v>
      </c>
      <c r="C6530" s="3"/>
      <c r="D6530" s="3"/>
      <c r="F6530" s="5">
        <f>_xlfn.XLOOKUP(A6530,[3]!Table13456[No заказа],[3]!Table13456[Количество],"",0,1)</f>
        <v>1</v>
      </c>
      <c r="G6530" s="5">
        <f>_xlfn.XLOOKUP(A6530,[3]!Table13456[No заказа],[3]!Table13456[Цена],"",0,1)</f>
        <v>8989</v>
      </c>
      <c r="H6530" s="2" t="str">
        <f>M01_SETTINGS!$F$2</f>
        <v>KASPI</v>
      </c>
    </row>
    <row r="6531" spans="1:8" x14ac:dyDescent="0.35">
      <c r="A6531" s="2">
        <v>448005395</v>
      </c>
      <c r="B6531" s="3">
        <f>_xlfn.XLOOKUP(A6531,[3]!Table13456[No заказа],[3]!Table13456[Дата
отправки],"",0,1)</f>
        <v>45617</v>
      </c>
      <c r="C6531" s="3"/>
      <c r="D6531" s="3"/>
      <c r="F6531" s="5">
        <f>_xlfn.XLOOKUP(A6531,[3]!Table13456[No заказа],[3]!Table13456[Количество],"",0,1)</f>
        <v>1</v>
      </c>
      <c r="G6531" s="5">
        <f>_xlfn.XLOOKUP(A6531,[3]!Table13456[No заказа],[3]!Table13456[Цена],"",0,1)</f>
        <v>9525</v>
      </c>
      <c r="H6531" s="2" t="str">
        <f>M01_SETTINGS!$F$2</f>
        <v>KASPI</v>
      </c>
    </row>
    <row r="6532" spans="1:8" x14ac:dyDescent="0.35">
      <c r="A6532" s="2">
        <v>447804309</v>
      </c>
      <c r="B6532" s="3">
        <f>_xlfn.XLOOKUP(A6532,[3]!Table13456[No заказа],[3]!Table13456[Дата
отправки],"",0,1)</f>
        <v>45617</v>
      </c>
      <c r="C6532" s="3"/>
      <c r="D6532" s="3"/>
      <c r="F6532" s="5">
        <f>_xlfn.XLOOKUP(A6532,[3]!Table13456[No заказа],[3]!Table13456[Количество],"",0,1)</f>
        <v>1</v>
      </c>
      <c r="G6532" s="5">
        <f>_xlfn.XLOOKUP(A6532,[3]!Table13456[No заказа],[3]!Table13456[Цена],"",0,1)</f>
        <v>9484</v>
      </c>
      <c r="H6532" s="2" t="str">
        <f>M01_SETTINGS!$F$2</f>
        <v>KASPI</v>
      </c>
    </row>
    <row r="6533" spans="1:8" x14ac:dyDescent="0.35">
      <c r="A6533" s="2">
        <v>448305820</v>
      </c>
      <c r="B6533" s="3">
        <f>_xlfn.XLOOKUP(A6533,[3]!Table13456[No заказа],[3]!Table13456[Дата
отправки],"",0,1)</f>
        <v>45617</v>
      </c>
      <c r="C6533" s="3"/>
      <c r="D6533" s="3"/>
      <c r="F6533" s="5">
        <f>_xlfn.XLOOKUP(A6533,[3]!Table13456[No заказа],[3]!Table13456[Количество],"",0,1)</f>
        <v>1</v>
      </c>
      <c r="G6533" s="5">
        <f>_xlfn.XLOOKUP(A6533,[3]!Table13456[No заказа],[3]!Table13456[Цена],"",0,1)</f>
        <v>9988</v>
      </c>
      <c r="H6533" s="2" t="str">
        <f>M01_SETTINGS!$F$2</f>
        <v>KASPI</v>
      </c>
    </row>
    <row r="6534" spans="1:8" x14ac:dyDescent="0.35">
      <c r="A6534" s="2">
        <v>447947447</v>
      </c>
      <c r="B6534" s="3">
        <f>_xlfn.XLOOKUP(A6534,[3]!Table13456[No заказа],[3]!Table13456[Дата
отправки],"",0,1)</f>
        <v>45617</v>
      </c>
      <c r="C6534" s="3"/>
      <c r="D6534" s="3"/>
      <c r="F6534" s="5">
        <f>_xlfn.XLOOKUP(A6534,[3]!Table13456[No заказа],[3]!Table13456[Количество],"",0,1)</f>
        <v>1</v>
      </c>
      <c r="G6534" s="5">
        <f>_xlfn.XLOOKUP(A6534,[3]!Table13456[No заказа],[3]!Table13456[Цена],"",0,1)</f>
        <v>7995</v>
      </c>
      <c r="H6534" s="2" t="str">
        <f>M01_SETTINGS!$F$2</f>
        <v>KASPI</v>
      </c>
    </row>
    <row r="6535" spans="1:8" x14ac:dyDescent="0.35">
      <c r="A6535" s="2">
        <v>448330089</v>
      </c>
      <c r="B6535" s="3">
        <f>_xlfn.XLOOKUP(A6535,[3]!Table13456[No заказа],[3]!Table13456[Дата
отправки],"",0,1)</f>
        <v>45617</v>
      </c>
      <c r="C6535" s="3"/>
      <c r="D6535" s="3"/>
      <c r="F6535" s="5">
        <f>_xlfn.XLOOKUP(A6535,[3]!Table13456[No заказа],[3]!Table13456[Количество],"",0,1)</f>
        <v>1</v>
      </c>
      <c r="G6535" s="5">
        <f>_xlfn.XLOOKUP(A6535,[3]!Table13456[No заказа],[3]!Table13456[Цена],"",0,1)</f>
        <v>8675</v>
      </c>
      <c r="H6535" s="2" t="str">
        <f>M01_SETTINGS!$F$2</f>
        <v>KASPI</v>
      </c>
    </row>
    <row r="6536" spans="1:8" x14ac:dyDescent="0.35">
      <c r="A6536" s="2">
        <v>448057935</v>
      </c>
      <c r="B6536" s="3">
        <f>_xlfn.XLOOKUP(A6536,[3]!Table13456[No заказа],[3]!Table13456[Дата
отправки],"",0,1)</f>
        <v>45617</v>
      </c>
      <c r="C6536" s="3"/>
      <c r="D6536" s="3"/>
      <c r="F6536" s="5">
        <f>_xlfn.XLOOKUP(A6536,[3]!Table13456[No заказа],[3]!Table13456[Количество],"",0,1)</f>
        <v>1</v>
      </c>
      <c r="G6536" s="5">
        <f>_xlfn.XLOOKUP(A6536,[3]!Table13456[No заказа],[3]!Table13456[Цена],"",0,1)</f>
        <v>8680</v>
      </c>
      <c r="H6536" s="2" t="str">
        <f>M01_SETTINGS!$F$2</f>
        <v>KASPI</v>
      </c>
    </row>
    <row r="6537" spans="1:8" x14ac:dyDescent="0.35">
      <c r="A6537" s="2">
        <v>447947138</v>
      </c>
      <c r="B6537" s="3">
        <f>_xlfn.XLOOKUP(A6537,[3]!Table13456[No заказа],[3]!Table13456[Дата
отправки],"",0,1)</f>
        <v>45617</v>
      </c>
      <c r="C6537" s="3"/>
      <c r="D6537" s="3"/>
      <c r="F6537" s="5">
        <f>_xlfn.XLOOKUP(A6537,[3]!Table13456[No заказа],[3]!Table13456[Количество],"",0,1)</f>
        <v>1</v>
      </c>
      <c r="G6537" s="5">
        <f>_xlfn.XLOOKUP(A6537,[3]!Table13456[No заказа],[3]!Table13456[Цена],"",0,1)</f>
        <v>8699</v>
      </c>
      <c r="H6537" s="2" t="str">
        <f>M01_SETTINGS!$F$2</f>
        <v>KASPI</v>
      </c>
    </row>
    <row r="6538" spans="1:8" x14ac:dyDescent="0.35">
      <c r="A6538" s="2">
        <v>448325033</v>
      </c>
      <c r="B6538" s="3">
        <f>_xlfn.XLOOKUP(A6538,[3]!Table13456[No заказа],[3]!Table13456[Дата
отправки],"",0,1)</f>
        <v>45617</v>
      </c>
      <c r="C6538" s="3"/>
      <c r="D6538" s="3"/>
      <c r="F6538" s="5">
        <f>_xlfn.XLOOKUP(A6538,[3]!Table13456[No заказа],[3]!Table13456[Количество],"",0,1)</f>
        <v>1</v>
      </c>
      <c r="G6538" s="5">
        <f>_xlfn.XLOOKUP(A6538,[3]!Table13456[No заказа],[3]!Table13456[Цена],"",0,1)</f>
        <v>7859</v>
      </c>
      <c r="H6538" s="2" t="str">
        <f>M01_SETTINGS!$F$2</f>
        <v>KASPI</v>
      </c>
    </row>
    <row r="6539" spans="1:8" x14ac:dyDescent="0.35">
      <c r="A6539" s="2">
        <v>448289221</v>
      </c>
      <c r="B6539" s="3">
        <f>_xlfn.XLOOKUP(A6539,[3]!Table13456[No заказа],[3]!Table13456[Дата
отправки],"",0,1)</f>
        <v>45617</v>
      </c>
      <c r="C6539" s="3"/>
      <c r="D6539" s="3"/>
      <c r="F6539" s="5">
        <f>_xlfn.XLOOKUP(A6539,[3]!Table13456[No заказа],[3]!Table13456[Количество],"",0,1)</f>
        <v>1</v>
      </c>
      <c r="G6539" s="5">
        <f>_xlfn.XLOOKUP(A6539,[3]!Table13456[No заказа],[3]!Table13456[Цена],"",0,1)</f>
        <v>8422</v>
      </c>
      <c r="H6539" s="2" t="str">
        <f>M01_SETTINGS!$F$2</f>
        <v>KASPI</v>
      </c>
    </row>
    <row r="6540" spans="1:8" x14ac:dyDescent="0.35">
      <c r="A6540" s="2">
        <v>448010655</v>
      </c>
      <c r="B6540" s="3">
        <f>_xlfn.XLOOKUP(A6540,[3]!Table13456[No заказа],[3]!Table13456[Дата
отправки],"",0,1)</f>
        <v>45617</v>
      </c>
      <c r="C6540" s="3"/>
      <c r="D6540" s="3"/>
      <c r="F6540" s="5">
        <f>_xlfn.XLOOKUP(A6540,[3]!Table13456[No заказа],[3]!Table13456[Количество],"",0,1)</f>
        <v>1</v>
      </c>
      <c r="G6540" s="5">
        <f>_xlfn.XLOOKUP(A6540,[3]!Table13456[No заказа],[3]!Table13456[Цена],"",0,1)</f>
        <v>10128</v>
      </c>
      <c r="H6540" s="2" t="str">
        <f>M01_SETTINGS!$F$2</f>
        <v>KASPI</v>
      </c>
    </row>
    <row r="6541" spans="1:8" x14ac:dyDescent="0.35">
      <c r="A6541" s="2">
        <v>448087903</v>
      </c>
      <c r="B6541" s="3">
        <f>_xlfn.XLOOKUP(A6541,[3]!Table13456[No заказа],[3]!Table13456[Дата
отправки],"",0,1)</f>
        <v>45617</v>
      </c>
      <c r="C6541" s="3"/>
      <c r="D6541" s="3"/>
      <c r="F6541" s="5">
        <f>_xlfn.XLOOKUP(A6541,[3]!Table13456[No заказа],[3]!Table13456[Количество],"",0,1)</f>
        <v>1</v>
      </c>
      <c r="G6541" s="5">
        <f>_xlfn.XLOOKUP(A6541,[3]!Table13456[No заказа],[3]!Table13456[Цена],"",0,1)</f>
        <v>7990</v>
      </c>
      <c r="H6541" s="2" t="str">
        <f>M01_SETTINGS!$F$2</f>
        <v>KASPI</v>
      </c>
    </row>
    <row r="6542" spans="1:8" x14ac:dyDescent="0.35">
      <c r="A6542" s="2">
        <v>448162006</v>
      </c>
      <c r="B6542" s="3">
        <f>_xlfn.XLOOKUP(A6542,[3]!Table13456[No заказа],[3]!Table13456[Дата
отправки],"",0,1)</f>
        <v>45617</v>
      </c>
      <c r="C6542" s="3"/>
      <c r="D6542" s="3"/>
      <c r="F6542" s="5">
        <f>_xlfn.XLOOKUP(A6542,[3]!Table13456[No заказа],[3]!Table13456[Количество],"",0,1)</f>
        <v>1</v>
      </c>
      <c r="G6542" s="5">
        <f>_xlfn.XLOOKUP(A6542,[3]!Table13456[No заказа],[3]!Table13456[Цена],"",0,1)</f>
        <v>7990</v>
      </c>
      <c r="H6542" s="2" t="str">
        <f>M01_SETTINGS!$F$2</f>
        <v>KASPI</v>
      </c>
    </row>
    <row r="6543" spans="1:8" x14ac:dyDescent="0.35">
      <c r="A6543" s="2">
        <v>447845764</v>
      </c>
      <c r="B6543" s="3">
        <f>_xlfn.XLOOKUP(A6543,[3]!Table13456[No заказа],[3]!Table13456[Дата
отправки],"",0,1)</f>
        <v>45617</v>
      </c>
      <c r="C6543" s="3"/>
      <c r="D6543" s="3"/>
      <c r="F6543" s="5">
        <f>_xlfn.XLOOKUP(A6543,[3]!Table13456[No заказа],[3]!Table13456[Количество],"",0,1)</f>
        <v>1</v>
      </c>
      <c r="G6543" s="5">
        <f>_xlfn.XLOOKUP(A6543,[3]!Table13456[No заказа],[3]!Table13456[Цена],"",0,1)</f>
        <v>8000</v>
      </c>
      <c r="H6543" s="2" t="str">
        <f>M01_SETTINGS!$F$2</f>
        <v>KASPI</v>
      </c>
    </row>
    <row r="6544" spans="1:8" x14ac:dyDescent="0.35">
      <c r="A6544" s="2">
        <v>448114823</v>
      </c>
      <c r="B6544" s="3">
        <f>_xlfn.XLOOKUP(A6544,[3]!Table13456[No заказа],[3]!Table13456[Дата
отправки],"",0,1)</f>
        <v>45617</v>
      </c>
      <c r="C6544" s="3"/>
      <c r="D6544" s="3"/>
      <c r="F6544" s="5">
        <f>_xlfn.XLOOKUP(A6544,[3]!Table13456[No заказа],[3]!Table13456[Количество],"",0,1)</f>
        <v>1</v>
      </c>
      <c r="G6544" s="5">
        <f>_xlfn.XLOOKUP(A6544,[3]!Table13456[No заказа],[3]!Table13456[Цена],"",0,1)</f>
        <v>8680</v>
      </c>
      <c r="H6544" s="2" t="str">
        <f>M01_SETTINGS!$F$2</f>
        <v>KASPI</v>
      </c>
    </row>
    <row r="6545" spans="1:8" x14ac:dyDescent="0.35">
      <c r="A6545" s="2">
        <v>448036576</v>
      </c>
      <c r="B6545" s="3">
        <f>_xlfn.XLOOKUP(A6545,[3]!Table13456[No заказа],[3]!Table13456[Дата
отправки],"",0,1)</f>
        <v>45617</v>
      </c>
      <c r="C6545" s="3"/>
      <c r="D6545" s="3"/>
      <c r="F6545" s="5">
        <f>_xlfn.XLOOKUP(A6545,[3]!Table13456[No заказа],[3]!Table13456[Количество],"",0,1)</f>
        <v>1</v>
      </c>
      <c r="G6545" s="5">
        <f>_xlfn.XLOOKUP(A6545,[3]!Table13456[No заказа],[3]!Table13456[Цена],"",0,1)</f>
        <v>8699</v>
      </c>
      <c r="H6545" s="2" t="str">
        <f>M01_SETTINGS!$F$2</f>
        <v>KASPI</v>
      </c>
    </row>
    <row r="6546" spans="1:8" x14ac:dyDescent="0.35">
      <c r="A6546" s="2">
        <v>447960241</v>
      </c>
      <c r="B6546" s="3">
        <f>_xlfn.XLOOKUP(A6546,[3]!Table13456[No заказа],[3]!Table13456[Дата
отправки],"",0,1)</f>
        <v>45617</v>
      </c>
      <c r="C6546" s="3"/>
      <c r="D6546" s="3"/>
      <c r="F6546" s="5">
        <f>_xlfn.XLOOKUP(A6546,[3]!Table13456[No заказа],[3]!Table13456[Количество],"",0,1)</f>
        <v>1</v>
      </c>
      <c r="G6546" s="5">
        <f>_xlfn.XLOOKUP(A6546,[3]!Table13456[No заказа],[3]!Table13456[Цена],"",0,1)</f>
        <v>8989</v>
      </c>
      <c r="H6546" s="2" t="str">
        <f>M01_SETTINGS!$F$2</f>
        <v>KASPI</v>
      </c>
    </row>
    <row r="6547" spans="1:8" x14ac:dyDescent="0.35">
      <c r="A6547" s="2">
        <v>448082853</v>
      </c>
      <c r="B6547" s="3">
        <f>_xlfn.XLOOKUP(A6547,[3]!Table13456[No заказа],[3]!Table13456[Дата
отправки],"",0,1)</f>
        <v>45617</v>
      </c>
      <c r="C6547" s="3"/>
      <c r="D6547" s="3"/>
      <c r="F6547" s="5">
        <f>_xlfn.XLOOKUP(A6547,[3]!Table13456[No заказа],[3]!Table13456[Количество],"",0,1)</f>
        <v>1</v>
      </c>
      <c r="G6547" s="5">
        <f>_xlfn.XLOOKUP(A6547,[3]!Table13456[No заказа],[3]!Table13456[Цена],"",0,1)</f>
        <v>10499</v>
      </c>
      <c r="H6547" s="2" t="str">
        <f>M01_SETTINGS!$F$2</f>
        <v>KASPI</v>
      </c>
    </row>
    <row r="6548" spans="1:8" x14ac:dyDescent="0.35">
      <c r="A6548" s="2">
        <v>448094722</v>
      </c>
      <c r="B6548" s="3">
        <f>_xlfn.XLOOKUP(A6548,[3]!Table13456[No заказа],[3]!Table13456[Дата
отправки],"",0,1)</f>
        <v>45617</v>
      </c>
      <c r="C6548" s="3"/>
      <c r="D6548" s="3"/>
      <c r="F6548" s="5">
        <f>_xlfn.XLOOKUP(A6548,[3]!Table13456[No заказа],[3]!Table13456[Количество],"",0,1)</f>
        <v>1</v>
      </c>
      <c r="G6548" s="5">
        <f>_xlfn.XLOOKUP(A6548,[3]!Table13456[No заказа],[3]!Table13456[Цена],"",0,1)</f>
        <v>10499</v>
      </c>
      <c r="H6548" s="2" t="str">
        <f>M01_SETTINGS!$F$2</f>
        <v>KASPI</v>
      </c>
    </row>
    <row r="6549" spans="1:8" x14ac:dyDescent="0.35">
      <c r="A6549" s="2">
        <v>448366761</v>
      </c>
      <c r="B6549" s="3">
        <f>_xlfn.XLOOKUP(A6549,[3]!Table13456[No заказа],[3]!Table13456[Дата
отправки],"",0,1)</f>
        <v>45617</v>
      </c>
      <c r="C6549" s="3"/>
      <c r="D6549" s="3"/>
      <c r="F6549" s="5">
        <f>_xlfn.XLOOKUP(A6549,[3]!Table13456[No заказа],[3]!Table13456[Количество],"",0,1)</f>
        <v>1</v>
      </c>
      <c r="G6549" s="5">
        <f>_xlfn.XLOOKUP(A6549,[3]!Table13456[No заказа],[3]!Table13456[Цена],"",0,1)</f>
        <v>8988</v>
      </c>
      <c r="H6549" s="2" t="str">
        <f>M01_SETTINGS!$F$2</f>
        <v>KASPI</v>
      </c>
    </row>
    <row r="6550" spans="1:8" x14ac:dyDescent="0.35">
      <c r="A6550" s="2">
        <v>447854293</v>
      </c>
      <c r="B6550" s="3">
        <f>_xlfn.XLOOKUP(A6550,[3]!Table13456[No заказа],[3]!Table13456[Дата
отправки],"",0,1)</f>
        <v>45617</v>
      </c>
      <c r="C6550" s="3"/>
      <c r="D6550" s="3"/>
      <c r="F6550" s="5">
        <f>_xlfn.XLOOKUP(A6550,[3]!Table13456[No заказа],[3]!Table13456[Количество],"",0,1)</f>
        <v>1</v>
      </c>
      <c r="G6550" s="5">
        <f>_xlfn.XLOOKUP(A6550,[3]!Table13456[No заказа],[3]!Table13456[Цена],"",0,1)</f>
        <v>8475</v>
      </c>
      <c r="H6550" s="2" t="str">
        <f>M01_SETTINGS!$F$2</f>
        <v>KASPI</v>
      </c>
    </row>
    <row r="6551" spans="1:8" x14ac:dyDescent="0.35">
      <c r="A6551" s="2">
        <v>447756503</v>
      </c>
      <c r="B6551" s="3">
        <f>_xlfn.XLOOKUP(A6551,[3]!Table13456[No заказа],[3]!Table13456[Дата
отправки],"",0,1)</f>
        <v>45617</v>
      </c>
      <c r="C6551" s="3"/>
      <c r="D6551" s="3"/>
      <c r="F6551" s="5">
        <f>_xlfn.XLOOKUP(A6551,[3]!Table13456[No заказа],[3]!Table13456[Количество],"",0,1)</f>
        <v>1</v>
      </c>
      <c r="G6551" s="5">
        <f>_xlfn.XLOOKUP(A6551,[3]!Table13456[No заказа],[3]!Table13456[Цена],"",0,1)</f>
        <v>10408</v>
      </c>
      <c r="H6551" s="2" t="str">
        <f>M01_SETTINGS!$F$2</f>
        <v>KASPI</v>
      </c>
    </row>
    <row r="6552" spans="1:8" x14ac:dyDescent="0.35">
      <c r="A6552" s="2">
        <v>448307808</v>
      </c>
      <c r="B6552" s="3">
        <f>_xlfn.XLOOKUP(A6552,[3]!Table13456[No заказа],[3]!Table13456[Дата
отправки],"",0,1)</f>
        <v>45617</v>
      </c>
      <c r="C6552" s="3"/>
      <c r="D6552" s="3"/>
      <c r="F6552" s="5">
        <f>_xlfn.XLOOKUP(A6552,[3]!Table13456[No заказа],[3]!Table13456[Количество],"",0,1)</f>
        <v>1</v>
      </c>
      <c r="G6552" s="5">
        <f>_xlfn.XLOOKUP(A6552,[3]!Table13456[No заказа],[3]!Table13456[Цена],"",0,1)</f>
        <v>8245</v>
      </c>
      <c r="H6552" s="2" t="str">
        <f>M01_SETTINGS!$F$2</f>
        <v>KASPI</v>
      </c>
    </row>
    <row r="6553" spans="1:8" x14ac:dyDescent="0.35">
      <c r="A6553" s="2">
        <v>447912410</v>
      </c>
      <c r="B6553" s="3">
        <f>_xlfn.XLOOKUP(A6553,[3]!Table13456[No заказа],[3]!Table13456[Дата
отправки],"",0,1)</f>
        <v>45617</v>
      </c>
      <c r="C6553" s="3"/>
      <c r="D6553" s="3"/>
      <c r="F6553" s="5">
        <f>_xlfn.XLOOKUP(A6553,[3]!Table13456[No заказа],[3]!Table13456[Количество],"",0,1)</f>
        <v>1</v>
      </c>
      <c r="G6553" s="5">
        <f>_xlfn.XLOOKUP(A6553,[3]!Table13456[No заказа],[3]!Table13456[Цена],"",0,1)</f>
        <v>7997</v>
      </c>
      <c r="H6553" s="2" t="str">
        <f>M01_SETTINGS!$F$2</f>
        <v>KASPI</v>
      </c>
    </row>
    <row r="6554" spans="1:8" x14ac:dyDescent="0.35">
      <c r="A6554" s="2">
        <v>447854033</v>
      </c>
      <c r="B6554" s="3">
        <f>_xlfn.XLOOKUP(A6554,[3]!Table13456[No заказа],[3]!Table13456[Дата
отправки],"",0,1)</f>
        <v>45617</v>
      </c>
      <c r="C6554" s="3"/>
      <c r="D6554" s="3"/>
      <c r="F6554" s="5">
        <f>_xlfn.XLOOKUP(A6554,[3]!Table13456[No заказа],[3]!Table13456[Количество],"",0,1)</f>
        <v>1</v>
      </c>
      <c r="G6554" s="5">
        <f>_xlfn.XLOOKUP(A6554,[3]!Table13456[No заказа],[3]!Table13456[Цена],"",0,1)</f>
        <v>8475</v>
      </c>
      <c r="H6554" s="2" t="str">
        <f>M01_SETTINGS!$F$2</f>
        <v>KASPI</v>
      </c>
    </row>
    <row r="6555" spans="1:8" x14ac:dyDescent="0.35">
      <c r="A6555" s="2">
        <v>448125370</v>
      </c>
      <c r="B6555" s="3">
        <f>_xlfn.XLOOKUP(A6555,[3]!Table13456[No заказа],[3]!Table13456[Дата
отправки],"",0,1)</f>
        <v>45617</v>
      </c>
      <c r="C6555" s="3"/>
      <c r="D6555" s="3"/>
      <c r="F6555" s="5">
        <f>_xlfn.XLOOKUP(A6555,[3]!Table13456[No заказа],[3]!Table13456[Количество],"",0,1)</f>
        <v>1</v>
      </c>
      <c r="G6555" s="5">
        <f>_xlfn.XLOOKUP(A6555,[3]!Table13456[No заказа],[3]!Table13456[Цена],"",0,1)</f>
        <v>12999</v>
      </c>
      <c r="H6555" s="2" t="str">
        <f>M01_SETTINGS!$F$2</f>
        <v>KASPI</v>
      </c>
    </row>
    <row r="6556" spans="1:8" x14ac:dyDescent="0.35">
      <c r="A6556" s="2">
        <v>448074798</v>
      </c>
      <c r="B6556" s="3">
        <f>_xlfn.XLOOKUP(A6556,[3]!Table13456[No заказа],[3]!Table13456[Дата
отправки],"",0,1)</f>
        <v>45617</v>
      </c>
      <c r="C6556" s="3"/>
      <c r="D6556" s="3"/>
      <c r="F6556" s="5">
        <f>_xlfn.XLOOKUP(A6556,[3]!Table13456[No заказа],[3]!Table13456[Количество],"",0,1)</f>
        <v>1</v>
      </c>
      <c r="G6556" s="5">
        <f>_xlfn.XLOOKUP(A6556,[3]!Table13456[No заказа],[3]!Table13456[Цена],"",0,1)</f>
        <v>8499</v>
      </c>
      <c r="H6556" s="2" t="str">
        <f>M01_SETTINGS!$F$2</f>
        <v>KASPI</v>
      </c>
    </row>
    <row r="6557" spans="1:8" x14ac:dyDescent="0.35">
      <c r="A6557" s="2">
        <v>448053518</v>
      </c>
      <c r="B6557" s="3">
        <f>_xlfn.XLOOKUP(A6557,[3]!Table13456[No заказа],[3]!Table13456[Дата
отправки],"",0,1)</f>
        <v>45617</v>
      </c>
      <c r="C6557" s="3"/>
      <c r="D6557" s="3"/>
      <c r="F6557" s="5">
        <f>_xlfn.XLOOKUP(A6557,[3]!Table13456[No заказа],[3]!Table13456[Количество],"",0,1)</f>
        <v>1</v>
      </c>
      <c r="G6557" s="5">
        <f>_xlfn.XLOOKUP(A6557,[3]!Table13456[No заказа],[3]!Table13456[Цена],"",0,1)</f>
        <v>8989</v>
      </c>
      <c r="H6557" s="2" t="str">
        <f>M01_SETTINGS!$F$2</f>
        <v>KASPI</v>
      </c>
    </row>
    <row r="6558" spans="1:8" x14ac:dyDescent="0.35">
      <c r="A6558" s="2">
        <v>448360882</v>
      </c>
      <c r="B6558" s="3">
        <f>_xlfn.XLOOKUP(A6558,[3]!Table13456[No заказа],[3]!Table13456[Дата
отправки],"",0,1)</f>
        <v>45617</v>
      </c>
      <c r="C6558" s="3"/>
      <c r="D6558" s="3"/>
      <c r="F6558" s="5">
        <f>_xlfn.XLOOKUP(A6558,[3]!Table13456[No заказа],[3]!Table13456[Количество],"",0,1)</f>
        <v>1</v>
      </c>
      <c r="G6558" s="5">
        <f>_xlfn.XLOOKUP(A6558,[3]!Table13456[No заказа],[3]!Table13456[Цена],"",0,1)</f>
        <v>10542</v>
      </c>
      <c r="H6558" s="2" t="str">
        <f>M01_SETTINGS!$F$2</f>
        <v>KASPI</v>
      </c>
    </row>
    <row r="6559" spans="1:8" x14ac:dyDescent="0.35">
      <c r="A6559" s="2">
        <v>448362980</v>
      </c>
      <c r="B6559" s="3">
        <f>_xlfn.XLOOKUP(A6559,[3]!Table13456[No заказа],[3]!Table13456[Дата
отправки],"",0,1)</f>
        <v>45617</v>
      </c>
      <c r="C6559" s="3"/>
      <c r="D6559" s="3"/>
      <c r="F6559" s="5">
        <f>_xlfn.XLOOKUP(A6559,[3]!Table13456[No заказа],[3]!Table13456[Количество],"",0,1)</f>
        <v>1</v>
      </c>
      <c r="G6559" s="5">
        <f>_xlfn.XLOOKUP(A6559,[3]!Table13456[No заказа],[3]!Table13456[Цена],"",0,1)</f>
        <v>9499</v>
      </c>
      <c r="H6559" s="2" t="str">
        <f>M01_SETTINGS!$F$2</f>
        <v>KASPI</v>
      </c>
    </row>
    <row r="6560" spans="1:8" x14ac:dyDescent="0.35">
      <c r="A6560" s="2">
        <v>447789360</v>
      </c>
      <c r="B6560" s="3">
        <f>_xlfn.XLOOKUP(A6560,[3]!Table13456[No заказа],[3]!Table13456[Дата
отправки],"",0,1)</f>
        <v>45617</v>
      </c>
      <c r="C6560" s="3"/>
      <c r="D6560" s="3"/>
      <c r="F6560" s="5">
        <f>_xlfn.XLOOKUP(A6560,[3]!Table13456[No заказа],[3]!Table13456[Количество],"",0,1)</f>
        <v>1</v>
      </c>
      <c r="G6560" s="5">
        <f>_xlfn.XLOOKUP(A6560,[3]!Table13456[No заказа],[3]!Table13456[Цена],"",0,1)</f>
        <v>9619</v>
      </c>
      <c r="H6560" s="2" t="str">
        <f>M01_SETTINGS!$F$2</f>
        <v>KASPI</v>
      </c>
    </row>
    <row r="6561" spans="1:8" x14ac:dyDescent="0.35">
      <c r="A6561" s="2">
        <v>447984949</v>
      </c>
      <c r="B6561" s="3">
        <f>_xlfn.XLOOKUP(A6561,[3]!Table13456[No заказа],[3]!Table13456[Дата
отправки],"",0,1)</f>
        <v>45617</v>
      </c>
      <c r="C6561" s="3"/>
      <c r="D6561" s="3"/>
      <c r="F6561" s="5">
        <f>_xlfn.XLOOKUP(A6561,[3]!Table13456[No заказа],[3]!Table13456[Количество],"",0,1)</f>
        <v>1</v>
      </c>
      <c r="G6561" s="5">
        <f>_xlfn.XLOOKUP(A6561,[3]!Table13456[No заказа],[3]!Table13456[Цена],"",0,1)</f>
        <v>11889</v>
      </c>
      <c r="H6561" s="2" t="str">
        <f>M01_SETTINGS!$F$2</f>
        <v>KASPI</v>
      </c>
    </row>
    <row r="6562" spans="1:8" x14ac:dyDescent="0.35">
      <c r="A6562" s="2">
        <v>448029386</v>
      </c>
      <c r="B6562" s="3">
        <f>_xlfn.XLOOKUP(A6562,[3]!Table13456[No заказа],[3]!Table13456[Дата
отправки],"",0,1)</f>
        <v>45617</v>
      </c>
      <c r="C6562" s="3"/>
      <c r="D6562" s="3"/>
      <c r="F6562" s="5">
        <f>_xlfn.XLOOKUP(A6562,[3]!Table13456[No заказа],[3]!Table13456[Количество],"",0,1)</f>
        <v>1</v>
      </c>
      <c r="G6562" s="5">
        <f>_xlfn.XLOOKUP(A6562,[3]!Table13456[No заказа],[3]!Table13456[Цена],"",0,1)</f>
        <v>10310</v>
      </c>
      <c r="H6562" s="2" t="str">
        <f>M01_SETTINGS!$F$2</f>
        <v>KASPI</v>
      </c>
    </row>
    <row r="6563" spans="1:8" x14ac:dyDescent="0.35">
      <c r="A6563" s="2">
        <v>447802418</v>
      </c>
      <c r="B6563" s="3">
        <f>_xlfn.XLOOKUP(A6563,[3]!Table13456[No заказа],[3]!Table13456[Дата
отправки],"",0,1)</f>
        <v>45617</v>
      </c>
      <c r="C6563" s="3"/>
      <c r="D6563" s="3"/>
      <c r="F6563" s="5">
        <f>_xlfn.XLOOKUP(A6563,[3]!Table13456[No заказа],[3]!Table13456[Количество],"",0,1)</f>
        <v>1</v>
      </c>
      <c r="G6563" s="5">
        <f>_xlfn.XLOOKUP(A6563,[3]!Table13456[No заказа],[3]!Table13456[Цена],"",0,1)</f>
        <v>8194</v>
      </c>
      <c r="H6563" s="2" t="str">
        <f>M01_SETTINGS!$F$2</f>
        <v>KASPI</v>
      </c>
    </row>
    <row r="6564" spans="1:8" x14ac:dyDescent="0.35">
      <c r="A6564" s="2">
        <v>448278596</v>
      </c>
      <c r="B6564" s="3">
        <f>_xlfn.XLOOKUP(A6564,[3]!Table13456[No заказа],[3]!Table13456[Дата
отправки],"",0,1)</f>
        <v>45617</v>
      </c>
      <c r="C6564" s="3"/>
      <c r="D6564" s="3"/>
      <c r="F6564" s="5">
        <f>_xlfn.XLOOKUP(A6564,[3]!Table13456[No заказа],[3]!Table13456[Количество],"",0,1)</f>
        <v>1</v>
      </c>
      <c r="G6564" s="5">
        <f>_xlfn.XLOOKUP(A6564,[3]!Table13456[No заказа],[3]!Table13456[Цена],"",0,1)</f>
        <v>8245</v>
      </c>
      <c r="H6564" s="2" t="str">
        <f>M01_SETTINGS!$F$2</f>
        <v>KASPI</v>
      </c>
    </row>
    <row r="6565" spans="1:8" x14ac:dyDescent="0.35">
      <c r="A6565" s="2">
        <v>447854100</v>
      </c>
      <c r="B6565" s="3">
        <f>_xlfn.XLOOKUP(A6565,[3]!Table13456[No заказа],[3]!Table13456[Дата
отправки],"",0,1)</f>
        <v>45617</v>
      </c>
      <c r="C6565" s="3"/>
      <c r="D6565" s="3"/>
      <c r="F6565" s="5">
        <f>_xlfn.XLOOKUP(A6565,[3]!Table13456[No заказа],[3]!Table13456[Количество],"",0,1)</f>
        <v>1</v>
      </c>
      <c r="G6565" s="5">
        <f>_xlfn.XLOOKUP(A6565,[3]!Table13456[No заказа],[3]!Table13456[Цена],"",0,1)</f>
        <v>8246</v>
      </c>
      <c r="H6565" s="2" t="str">
        <f>M01_SETTINGS!$F$2</f>
        <v>KASPI</v>
      </c>
    </row>
    <row r="6566" spans="1:8" x14ac:dyDescent="0.35">
      <c r="A6566" s="2">
        <v>448171771</v>
      </c>
      <c r="B6566" s="3">
        <f>_xlfn.XLOOKUP(A6566,[3]!Table13456[No заказа],[3]!Table13456[Дата
отправки],"",0,1)</f>
        <v>45617</v>
      </c>
      <c r="C6566" s="3"/>
      <c r="D6566" s="3"/>
      <c r="F6566" s="5">
        <f>_xlfn.XLOOKUP(A6566,[3]!Table13456[No заказа],[3]!Table13456[Количество],"",0,1)</f>
        <v>1</v>
      </c>
      <c r="G6566" s="5">
        <f>_xlfn.XLOOKUP(A6566,[3]!Table13456[No заказа],[3]!Table13456[Цена],"",0,1)</f>
        <v>8111</v>
      </c>
      <c r="H6566" s="2" t="str">
        <f>M01_SETTINGS!$F$2</f>
        <v>KASPI</v>
      </c>
    </row>
    <row r="6567" spans="1:8" x14ac:dyDescent="0.35">
      <c r="A6567" s="2">
        <v>447843145</v>
      </c>
      <c r="B6567" s="3">
        <f>_xlfn.XLOOKUP(A6567,[3]!Table13456[No заказа],[3]!Table13456[Дата
отправки],"",0,1)</f>
        <v>45617</v>
      </c>
      <c r="C6567" s="3"/>
      <c r="D6567" s="3"/>
      <c r="F6567" s="5">
        <f>_xlfn.XLOOKUP(A6567,[3]!Table13456[No заказа],[3]!Table13456[Количество],"",0,1)</f>
        <v>1</v>
      </c>
      <c r="G6567" s="5">
        <f>_xlfn.XLOOKUP(A6567,[3]!Table13456[No заказа],[3]!Table13456[Цена],"",0,1)</f>
        <v>8486</v>
      </c>
      <c r="H6567" s="2" t="str">
        <f>M01_SETTINGS!$F$2</f>
        <v>KASPI</v>
      </c>
    </row>
    <row r="6568" spans="1:8" x14ac:dyDescent="0.35">
      <c r="A6568" s="2">
        <v>447930286</v>
      </c>
      <c r="B6568" s="3">
        <f>_xlfn.XLOOKUP(A6568,[3]!Table13456[No заказа],[3]!Table13456[Дата
отправки],"",0,1)</f>
        <v>45617</v>
      </c>
      <c r="C6568" s="3"/>
      <c r="D6568" s="3"/>
      <c r="F6568" s="5">
        <f>_xlfn.XLOOKUP(A6568,[3]!Table13456[No заказа],[3]!Table13456[Количество],"",0,1)</f>
        <v>1</v>
      </c>
      <c r="G6568" s="5">
        <f>_xlfn.XLOOKUP(A6568,[3]!Table13456[No заказа],[3]!Table13456[Цена],"",0,1)</f>
        <v>7997</v>
      </c>
      <c r="H6568" s="2" t="str">
        <f>M01_SETTINGS!$F$2</f>
        <v>KASPI</v>
      </c>
    </row>
    <row r="6569" spans="1:8" x14ac:dyDescent="0.35">
      <c r="A6569" s="2">
        <v>448258538</v>
      </c>
      <c r="B6569" s="3">
        <f>_xlfn.XLOOKUP(A6569,[3]!Table13456[No заказа],[3]!Table13456[Дата
отправки],"",0,1)</f>
        <v>45617</v>
      </c>
      <c r="C6569" s="3"/>
      <c r="D6569" s="3"/>
      <c r="F6569" s="5">
        <f>_xlfn.XLOOKUP(A6569,[3]!Table13456[No заказа],[3]!Table13456[Количество],"",0,1)</f>
        <v>1</v>
      </c>
      <c r="G6569" s="5">
        <f>_xlfn.XLOOKUP(A6569,[3]!Table13456[No заказа],[3]!Table13456[Цена],"",0,1)</f>
        <v>8679</v>
      </c>
      <c r="H6569" s="2" t="str">
        <f>M01_SETTINGS!$F$2</f>
        <v>KASPI</v>
      </c>
    </row>
    <row r="6570" spans="1:8" x14ac:dyDescent="0.35">
      <c r="A6570" s="2">
        <v>447973154</v>
      </c>
      <c r="B6570" s="3">
        <f>_xlfn.XLOOKUP(A6570,[3]!Table13456[No заказа],[3]!Table13456[Дата
отправки],"",0,1)</f>
        <v>45617</v>
      </c>
      <c r="C6570" s="3"/>
      <c r="D6570" s="3"/>
      <c r="F6570" s="5">
        <f>_xlfn.XLOOKUP(A6570,[3]!Table13456[No заказа],[3]!Table13456[Количество],"",0,1)</f>
        <v>1</v>
      </c>
      <c r="G6570" s="5">
        <f>_xlfn.XLOOKUP(A6570,[3]!Table13456[No заказа],[3]!Table13456[Цена],"",0,1)</f>
        <v>8246</v>
      </c>
      <c r="H6570" s="2" t="str">
        <f>M01_SETTINGS!$F$2</f>
        <v>KASPI</v>
      </c>
    </row>
    <row r="6571" spans="1:8" x14ac:dyDescent="0.35">
      <c r="A6571" s="2">
        <v>448120928</v>
      </c>
      <c r="B6571" s="3">
        <f>_xlfn.XLOOKUP(A6571,[3]!Table13456[No заказа],[3]!Table13456[Дата
отправки],"",0,1)</f>
        <v>45617</v>
      </c>
      <c r="C6571" s="3"/>
      <c r="D6571" s="3"/>
      <c r="F6571" s="5">
        <f>_xlfn.XLOOKUP(A6571,[3]!Table13456[No заказа],[3]!Table13456[Количество],"",0,1)</f>
        <v>1</v>
      </c>
      <c r="G6571" s="5">
        <f>_xlfn.XLOOKUP(A6571,[3]!Table13456[No заказа],[3]!Table13456[Цена],"",0,1)</f>
        <v>12988</v>
      </c>
      <c r="H6571" s="2" t="str">
        <f>M01_SETTINGS!$F$2</f>
        <v>KASPI</v>
      </c>
    </row>
    <row r="6572" spans="1:8" x14ac:dyDescent="0.35">
      <c r="A6572" s="2">
        <v>447818104</v>
      </c>
      <c r="B6572" s="3">
        <f>_xlfn.XLOOKUP(A6572,[3]!Table13456[No заказа],[3]!Table13456[Дата
отправки],"",0,1)</f>
        <v>45617</v>
      </c>
      <c r="C6572" s="3"/>
      <c r="D6572" s="3"/>
      <c r="F6572" s="5">
        <f>_xlfn.XLOOKUP(A6572,[3]!Table13456[No заказа],[3]!Table13456[Количество],"",0,1)</f>
        <v>1</v>
      </c>
      <c r="G6572" s="5">
        <f>_xlfn.XLOOKUP(A6572,[3]!Table13456[No заказа],[3]!Table13456[Цена],"",0,1)</f>
        <v>8999</v>
      </c>
      <c r="H6572" s="2" t="str">
        <f>M01_SETTINGS!$F$2</f>
        <v>KASPI</v>
      </c>
    </row>
    <row r="6573" spans="1:8" x14ac:dyDescent="0.35">
      <c r="A6573" s="2">
        <v>447884551</v>
      </c>
      <c r="B6573" s="3">
        <f>_xlfn.XLOOKUP(A6573,[3]!Table13456[No заказа],[3]!Table13456[Дата
отправки],"",0,1)</f>
        <v>45617</v>
      </c>
      <c r="C6573" s="3"/>
      <c r="D6573" s="3"/>
      <c r="F6573" s="5">
        <f>_xlfn.XLOOKUP(A6573,[3]!Table13456[No заказа],[3]!Table13456[Количество],"",0,1)</f>
        <v>1</v>
      </c>
      <c r="G6573" s="5">
        <f>_xlfn.XLOOKUP(A6573,[3]!Table13456[No заказа],[3]!Table13456[Цена],"",0,1)</f>
        <v>8246</v>
      </c>
      <c r="H6573" s="2" t="str">
        <f>M01_SETTINGS!$F$2</f>
        <v>KASPI</v>
      </c>
    </row>
    <row r="6574" spans="1:8" x14ac:dyDescent="0.35">
      <c r="A6574" s="2">
        <v>448191550</v>
      </c>
      <c r="B6574" s="3">
        <f>_xlfn.XLOOKUP(A6574,[3]!Table13456[No заказа],[3]!Table13456[Дата
отправки],"",0,1)</f>
        <v>45617</v>
      </c>
      <c r="C6574" s="3"/>
      <c r="D6574" s="3"/>
      <c r="F6574" s="5">
        <f>_xlfn.XLOOKUP(A6574,[3]!Table13456[No заказа],[3]!Table13456[Количество],"",0,1)</f>
        <v>1</v>
      </c>
      <c r="G6574" s="5">
        <f>_xlfn.XLOOKUP(A6574,[3]!Table13456[No заказа],[3]!Table13456[Цена],"",0,1)</f>
        <v>8246</v>
      </c>
      <c r="H6574" s="2" t="str">
        <f>M01_SETTINGS!$F$2</f>
        <v>KASPI</v>
      </c>
    </row>
    <row r="6575" spans="1:8" x14ac:dyDescent="0.35">
      <c r="A6575" s="2">
        <v>447783399</v>
      </c>
      <c r="B6575" s="3">
        <f>_xlfn.XLOOKUP(A6575,[3]!Table13456[No заказа],[3]!Table13456[Дата
отправки],"",0,1)</f>
        <v>45617</v>
      </c>
      <c r="C6575" s="3"/>
      <c r="D6575" s="3"/>
      <c r="F6575" s="5">
        <f>_xlfn.XLOOKUP(A6575,[3]!Table13456[No заказа],[3]!Table13456[Количество],"",0,1)</f>
        <v>1</v>
      </c>
      <c r="G6575" s="5">
        <f>_xlfn.XLOOKUP(A6575,[3]!Table13456[No заказа],[3]!Table13456[Цена],"",0,1)</f>
        <v>8999</v>
      </c>
      <c r="H6575" s="2" t="str">
        <f>M01_SETTINGS!$F$2</f>
        <v>KASPI</v>
      </c>
    </row>
    <row r="6576" spans="1:8" x14ac:dyDescent="0.35">
      <c r="A6576" s="2">
        <v>448101233</v>
      </c>
      <c r="B6576" s="3">
        <f>_xlfn.XLOOKUP(A6576,[3]!Table13456[No заказа],[3]!Table13456[Дата
отправки],"",0,1)</f>
        <v>45617</v>
      </c>
      <c r="C6576" s="3"/>
      <c r="D6576" s="3"/>
      <c r="F6576" s="5">
        <f>_xlfn.XLOOKUP(A6576,[3]!Table13456[No заказа],[3]!Table13456[Количество],"",0,1)</f>
        <v>1</v>
      </c>
      <c r="G6576" s="5">
        <f>_xlfn.XLOOKUP(A6576,[3]!Table13456[No заказа],[3]!Table13456[Цена],"",0,1)</f>
        <v>8999</v>
      </c>
      <c r="H6576" s="2" t="str">
        <f>M01_SETTINGS!$F$2</f>
        <v>KASPI</v>
      </c>
    </row>
    <row r="6577" spans="1:8" x14ac:dyDescent="0.35">
      <c r="A6577" s="2">
        <v>447767489</v>
      </c>
      <c r="B6577" s="3">
        <f>_xlfn.XLOOKUP(A6577,[3]!Table13456[No заказа],[3]!Table13456[Дата
отправки],"",0,1)</f>
        <v>45617</v>
      </c>
      <c r="C6577" s="3"/>
      <c r="D6577" s="3"/>
      <c r="F6577" s="5">
        <f>_xlfn.XLOOKUP(A6577,[3]!Table13456[No заказа],[3]!Table13456[Количество],"",0,1)</f>
        <v>1</v>
      </c>
      <c r="G6577" s="5">
        <f>_xlfn.XLOOKUP(A6577,[3]!Table13456[No заказа],[3]!Table13456[Цена],"",0,1)</f>
        <v>8999</v>
      </c>
      <c r="H6577" s="2" t="str">
        <f>M01_SETTINGS!$F$2</f>
        <v>KASPI</v>
      </c>
    </row>
    <row r="6578" spans="1:8" x14ac:dyDescent="0.35">
      <c r="A6578" s="2">
        <v>447922619</v>
      </c>
      <c r="B6578" s="3">
        <f>_xlfn.XLOOKUP(A6578,[3]!Table13456[No заказа],[3]!Table13456[Дата
отправки],"",0,1)</f>
        <v>45617</v>
      </c>
      <c r="C6578" s="3"/>
      <c r="D6578" s="3"/>
      <c r="F6578" s="5">
        <f>_xlfn.XLOOKUP(A6578,[3]!Table13456[No заказа],[3]!Table13456[Количество],"",0,1)</f>
        <v>1</v>
      </c>
      <c r="G6578" s="5">
        <f>_xlfn.XLOOKUP(A6578,[3]!Table13456[No заказа],[3]!Table13456[Цена],"",0,1)</f>
        <v>8999</v>
      </c>
      <c r="H6578" s="2" t="str">
        <f>M01_SETTINGS!$F$2</f>
        <v>KASPI</v>
      </c>
    </row>
    <row r="6579" spans="1:8" x14ac:dyDescent="0.35">
      <c r="A6579" s="2">
        <v>447541080</v>
      </c>
      <c r="B6579" s="3">
        <f>_xlfn.XLOOKUP(A6579,[3]!Table13456[No заказа],[3]!Table13456[Дата
отправки],"",0,1)</f>
        <v>45616</v>
      </c>
      <c r="C6579" s="3"/>
      <c r="D6579" s="3"/>
      <c r="F6579" s="5">
        <f>_xlfn.XLOOKUP(A6579,[3]!Table13456[No заказа],[3]!Table13456[Количество],"",0,1)</f>
        <v>1</v>
      </c>
      <c r="G6579" s="5">
        <f>_xlfn.XLOOKUP(A6579,[3]!Table13456[No заказа],[3]!Table13456[Цена],"",0,1)</f>
        <v>11999</v>
      </c>
      <c r="H6579" s="2" t="str">
        <f>M01_SETTINGS!$F$2</f>
        <v>KASPI</v>
      </c>
    </row>
    <row r="6580" spans="1:8" x14ac:dyDescent="0.35">
      <c r="A6580" s="2">
        <v>447442654</v>
      </c>
      <c r="B6580" s="3">
        <f>_xlfn.XLOOKUP(A6580,[3]!Table13456[No заказа],[3]!Table13456[Дата
отправки],"",0,1)</f>
        <v>45616</v>
      </c>
      <c r="C6580" s="3"/>
      <c r="D6580" s="3"/>
      <c r="F6580" s="5">
        <f>_xlfn.XLOOKUP(A6580,[3]!Table13456[No заказа],[3]!Table13456[Количество],"",0,1)</f>
        <v>1</v>
      </c>
      <c r="G6580" s="5">
        <f>_xlfn.XLOOKUP(A6580,[3]!Table13456[No заказа],[3]!Table13456[Цена],"",0,1)</f>
        <v>8007</v>
      </c>
      <c r="H6580" s="2" t="str">
        <f>M01_SETTINGS!$F$2</f>
        <v>KASPI</v>
      </c>
    </row>
    <row r="6581" spans="1:8" x14ac:dyDescent="0.35">
      <c r="A6581" s="2">
        <v>447290352</v>
      </c>
      <c r="B6581" s="3">
        <f>_xlfn.XLOOKUP(A6581,[3]!Table13456[No заказа],[3]!Table13456[Дата
отправки],"",0,1)</f>
        <v>45616</v>
      </c>
      <c r="C6581" s="3"/>
      <c r="D6581" s="3"/>
      <c r="F6581" s="5">
        <f>_xlfn.XLOOKUP(A6581,[3]!Table13456[No заказа],[3]!Table13456[Количество],"",0,1)</f>
        <v>1</v>
      </c>
      <c r="G6581" s="5">
        <f>_xlfn.XLOOKUP(A6581,[3]!Table13456[No заказа],[3]!Table13456[Цена],"",0,1)</f>
        <v>8027</v>
      </c>
      <c r="H6581" s="2" t="str">
        <f>M01_SETTINGS!$F$2</f>
        <v>KASPI</v>
      </c>
    </row>
    <row r="6582" spans="1:8" x14ac:dyDescent="0.35">
      <c r="A6582" s="2">
        <v>447394520</v>
      </c>
      <c r="B6582" s="3">
        <f>_xlfn.XLOOKUP(A6582,[3]!Table13456[No заказа],[3]!Table13456[Дата
отправки],"",0,1)</f>
        <v>45616</v>
      </c>
      <c r="C6582" s="3"/>
      <c r="D6582" s="3"/>
      <c r="F6582" s="5">
        <f>_xlfn.XLOOKUP(A6582,[3]!Table13456[No заказа],[3]!Table13456[Количество],"",0,1)</f>
        <v>1</v>
      </c>
      <c r="G6582" s="5">
        <f>_xlfn.XLOOKUP(A6582,[3]!Table13456[No заказа],[3]!Table13456[Цена],"",0,1)</f>
        <v>8798</v>
      </c>
      <c r="H6582" s="2" t="str">
        <f>M01_SETTINGS!$F$2</f>
        <v>KASPI</v>
      </c>
    </row>
    <row r="6583" spans="1:8" x14ac:dyDescent="0.35">
      <c r="A6583" s="2">
        <v>447460057</v>
      </c>
      <c r="B6583" s="3">
        <f>_xlfn.XLOOKUP(A6583,[3]!Table13456[No заказа],[3]!Table13456[Дата
отправки],"",0,1)</f>
        <v>45616</v>
      </c>
      <c r="C6583" s="3"/>
      <c r="D6583" s="3"/>
      <c r="F6583" s="5">
        <f>_xlfn.XLOOKUP(A6583,[3]!Table13456[No заказа],[3]!Table13456[Количество],"",0,1)</f>
        <v>1</v>
      </c>
      <c r="G6583" s="5">
        <f>_xlfn.XLOOKUP(A6583,[3]!Table13456[No заказа],[3]!Table13456[Цена],"",0,1)</f>
        <v>8451</v>
      </c>
      <c r="H6583" s="2" t="str">
        <f>M01_SETTINGS!$F$2</f>
        <v>KASPI</v>
      </c>
    </row>
    <row r="6584" spans="1:8" x14ac:dyDescent="0.35">
      <c r="A6584" s="2">
        <v>447490176</v>
      </c>
      <c r="B6584" s="3">
        <f>_xlfn.XLOOKUP(A6584,[3]!Table13456[No заказа],[3]!Table13456[Дата
отправки],"",0,1)</f>
        <v>45616</v>
      </c>
      <c r="C6584" s="3"/>
      <c r="D6584" s="3"/>
      <c r="F6584" s="5">
        <f>_xlfn.XLOOKUP(A6584,[3]!Table13456[No заказа],[3]!Table13456[Количество],"",0,1)</f>
        <v>1</v>
      </c>
      <c r="G6584" s="5">
        <f>_xlfn.XLOOKUP(A6584,[3]!Table13456[No заказа],[3]!Table13456[Цена],"",0,1)</f>
        <v>8798</v>
      </c>
      <c r="H6584" s="2" t="str">
        <f>M01_SETTINGS!$F$2</f>
        <v>KASPI</v>
      </c>
    </row>
    <row r="6585" spans="1:8" x14ac:dyDescent="0.35">
      <c r="A6585" s="2">
        <v>447541110</v>
      </c>
      <c r="B6585" s="3">
        <f>_xlfn.XLOOKUP(A6585,[3]!Table13456[No заказа],[3]!Table13456[Дата
отправки],"",0,1)</f>
        <v>45616</v>
      </c>
      <c r="C6585" s="3"/>
      <c r="D6585" s="3"/>
      <c r="F6585" s="5">
        <f>_xlfn.XLOOKUP(A6585,[3]!Table13456[No заказа],[3]!Table13456[Количество],"",0,1)</f>
        <v>1</v>
      </c>
      <c r="G6585" s="5">
        <f>_xlfn.XLOOKUP(A6585,[3]!Table13456[No заказа],[3]!Table13456[Цена],"",0,1)</f>
        <v>8007</v>
      </c>
      <c r="H6585" s="2" t="str">
        <f>M01_SETTINGS!$F$2</f>
        <v>KASPI</v>
      </c>
    </row>
    <row r="6586" spans="1:8" x14ac:dyDescent="0.35">
      <c r="A6586" s="2">
        <v>447495770</v>
      </c>
      <c r="B6586" s="3">
        <f>_xlfn.XLOOKUP(A6586,[3]!Table13456[No заказа],[3]!Table13456[Дата
отправки],"",0,1)</f>
        <v>45616</v>
      </c>
      <c r="C6586" s="3"/>
      <c r="D6586" s="3"/>
      <c r="F6586" s="5">
        <f>_xlfn.XLOOKUP(A6586,[3]!Table13456[No заказа],[3]!Table13456[Количество],"",0,1)</f>
        <v>1</v>
      </c>
      <c r="G6586" s="5">
        <f>_xlfn.XLOOKUP(A6586,[3]!Table13456[No заказа],[3]!Table13456[Цена],"",0,1)</f>
        <v>10500</v>
      </c>
      <c r="H6586" s="2" t="str">
        <f>M01_SETTINGS!$F$2</f>
        <v>KASPI</v>
      </c>
    </row>
    <row r="6587" spans="1:8" x14ac:dyDescent="0.35">
      <c r="A6587" s="2">
        <v>447371364</v>
      </c>
      <c r="B6587" s="3">
        <f>_xlfn.XLOOKUP(A6587,[3]!Table13456[No заказа],[3]!Table13456[Дата
отправки],"",0,1)</f>
        <v>45616</v>
      </c>
      <c r="C6587" s="3"/>
      <c r="D6587" s="3"/>
      <c r="F6587" s="5">
        <f>_xlfn.XLOOKUP(A6587,[3]!Table13456[No заказа],[3]!Table13456[Количество],"",0,1)</f>
        <v>1</v>
      </c>
      <c r="G6587" s="5">
        <f>_xlfn.XLOOKUP(A6587,[3]!Table13456[No заказа],[3]!Table13456[Цена],"",0,1)</f>
        <v>10500</v>
      </c>
      <c r="H6587" s="2" t="str">
        <f>M01_SETTINGS!$F$2</f>
        <v>KASPI</v>
      </c>
    </row>
    <row r="6588" spans="1:8" x14ac:dyDescent="0.35">
      <c r="A6588" s="2">
        <v>447477687</v>
      </c>
      <c r="B6588" s="3">
        <f>_xlfn.XLOOKUP(A6588,[3]!Table13456[No заказа],[3]!Table13456[Дата
отправки],"",0,1)</f>
        <v>45616</v>
      </c>
      <c r="C6588" s="3"/>
      <c r="D6588" s="3"/>
      <c r="F6588" s="5">
        <f>_xlfn.XLOOKUP(A6588,[3]!Table13456[No заказа],[3]!Table13456[Количество],"",0,1)</f>
        <v>1</v>
      </c>
      <c r="G6588" s="5">
        <f>_xlfn.XLOOKUP(A6588,[3]!Table13456[No заказа],[3]!Table13456[Цена],"",0,1)</f>
        <v>7968</v>
      </c>
      <c r="H6588" s="2" t="str">
        <f>M01_SETTINGS!$F$2</f>
        <v>KASPI</v>
      </c>
    </row>
    <row r="6589" spans="1:8" x14ac:dyDescent="0.35">
      <c r="A6589" s="2">
        <v>447479188</v>
      </c>
      <c r="B6589" s="3">
        <f>_xlfn.XLOOKUP(A6589,[3]!Table13456[No заказа],[3]!Table13456[Дата
отправки],"",0,1)</f>
        <v>45616</v>
      </c>
      <c r="C6589" s="3"/>
      <c r="D6589" s="3"/>
      <c r="F6589" s="5">
        <f>_xlfn.XLOOKUP(A6589,[3]!Table13456[No заказа],[3]!Table13456[Количество],"",0,1)</f>
        <v>1</v>
      </c>
      <c r="G6589" s="5">
        <f>_xlfn.XLOOKUP(A6589,[3]!Table13456[No заказа],[3]!Table13456[Цена],"",0,1)</f>
        <v>8413</v>
      </c>
      <c r="H6589" s="2" t="str">
        <f>M01_SETTINGS!$F$2</f>
        <v>KASPI</v>
      </c>
    </row>
    <row r="6590" spans="1:8" x14ac:dyDescent="0.35">
      <c r="A6590" s="2">
        <v>447400027</v>
      </c>
      <c r="B6590" s="3">
        <f>_xlfn.XLOOKUP(A6590,[3]!Table13456[No заказа],[3]!Table13456[Дата
отправки],"",0,1)</f>
        <v>45616</v>
      </c>
      <c r="C6590" s="3"/>
      <c r="D6590" s="3"/>
      <c r="F6590" s="5">
        <f>_xlfn.XLOOKUP(A6590,[3]!Table13456[No заказа],[3]!Table13456[Количество],"",0,1)</f>
        <v>1</v>
      </c>
      <c r="G6590" s="5">
        <f>_xlfn.XLOOKUP(A6590,[3]!Table13456[No заказа],[3]!Table13456[Цена],"",0,1)</f>
        <v>10897</v>
      </c>
      <c r="H6590" s="2" t="str">
        <f>M01_SETTINGS!$F$2</f>
        <v>KASPI</v>
      </c>
    </row>
    <row r="6591" spans="1:8" x14ac:dyDescent="0.35">
      <c r="A6591" s="2">
        <v>447455701</v>
      </c>
      <c r="B6591" s="3">
        <f>_xlfn.XLOOKUP(A6591,[3]!Table13456[No заказа],[3]!Table13456[Дата
отправки],"",0,1)</f>
        <v>45616</v>
      </c>
      <c r="C6591" s="3"/>
      <c r="D6591" s="3"/>
      <c r="F6591" s="5">
        <f>_xlfn.XLOOKUP(A6591,[3]!Table13456[No заказа],[3]!Table13456[Количество],"",0,1)</f>
        <v>1</v>
      </c>
      <c r="G6591" s="5">
        <f>_xlfn.XLOOKUP(A6591,[3]!Table13456[No заказа],[3]!Table13456[Цена],"",0,1)</f>
        <v>9989</v>
      </c>
      <c r="H6591" s="2" t="str">
        <f>M01_SETTINGS!$F$2</f>
        <v>KASPI</v>
      </c>
    </row>
    <row r="6592" spans="1:8" x14ac:dyDescent="0.35">
      <c r="A6592" s="2">
        <v>447576034</v>
      </c>
      <c r="B6592" s="3">
        <f>_xlfn.XLOOKUP(A6592,[3]!Table13456[No заказа],[3]!Table13456[Дата
отправки],"",0,1)</f>
        <v>45616</v>
      </c>
      <c r="C6592" s="3"/>
      <c r="D6592" s="3"/>
      <c r="F6592" s="5">
        <f>_xlfn.XLOOKUP(A6592,[3]!Table13456[No заказа],[3]!Table13456[Количество],"",0,1)</f>
        <v>1</v>
      </c>
      <c r="G6592" s="5">
        <f>_xlfn.XLOOKUP(A6592,[3]!Table13456[No заказа],[3]!Table13456[Цена],"",0,1)</f>
        <v>10499</v>
      </c>
      <c r="H6592" s="2" t="str">
        <f>M01_SETTINGS!$F$2</f>
        <v>KASPI</v>
      </c>
    </row>
    <row r="6593" spans="1:8" x14ac:dyDescent="0.35">
      <c r="A6593" s="2">
        <v>447422601</v>
      </c>
      <c r="B6593" s="3">
        <f>_xlfn.XLOOKUP(A6593,[3]!Table13456[No заказа],[3]!Table13456[Дата
отправки],"",0,1)</f>
        <v>45616</v>
      </c>
      <c r="C6593" s="3"/>
      <c r="D6593" s="3"/>
      <c r="F6593" s="5">
        <f>_xlfn.XLOOKUP(A6593,[3]!Table13456[No заказа],[3]!Table13456[Количество],"",0,1)</f>
        <v>1</v>
      </c>
      <c r="G6593" s="5">
        <f>_xlfn.XLOOKUP(A6593,[3]!Table13456[No заказа],[3]!Table13456[Цена],"",0,1)</f>
        <v>8432</v>
      </c>
      <c r="H6593" s="2" t="str">
        <f>M01_SETTINGS!$F$2</f>
        <v>KASPI</v>
      </c>
    </row>
    <row r="6594" spans="1:8" x14ac:dyDescent="0.35">
      <c r="A6594" s="2">
        <v>447591314</v>
      </c>
      <c r="B6594" s="3">
        <f>_xlfn.XLOOKUP(A6594,[3]!Table13456[No заказа],[3]!Table13456[Дата
отправки],"",0,1)</f>
        <v>45616</v>
      </c>
      <c r="C6594" s="3"/>
      <c r="D6594" s="3"/>
      <c r="F6594" s="5">
        <f>_xlfn.XLOOKUP(A6594,[3]!Table13456[No заказа],[3]!Table13456[Количество],"",0,1)</f>
        <v>1</v>
      </c>
      <c r="G6594" s="5">
        <f>_xlfn.XLOOKUP(A6594,[3]!Table13456[No заказа],[3]!Table13456[Цена],"",0,1)</f>
        <v>9587</v>
      </c>
      <c r="H6594" s="2" t="str">
        <f>M01_SETTINGS!$F$2</f>
        <v>KASPI</v>
      </c>
    </row>
    <row r="6595" spans="1:8" x14ac:dyDescent="0.35">
      <c r="A6595" s="2">
        <v>447547977</v>
      </c>
      <c r="B6595" s="3">
        <f>_xlfn.XLOOKUP(A6595,[3]!Table13456[No заказа],[3]!Table13456[Дата
отправки],"",0,1)</f>
        <v>45616</v>
      </c>
      <c r="C6595" s="3"/>
      <c r="D6595" s="3"/>
      <c r="F6595" s="5">
        <f>_xlfn.XLOOKUP(A6595,[3]!Table13456[No заказа],[3]!Table13456[Количество],"",0,1)</f>
        <v>1</v>
      </c>
      <c r="G6595" s="5">
        <f>_xlfn.XLOOKUP(A6595,[3]!Table13456[No заказа],[3]!Table13456[Цена],"",0,1)</f>
        <v>10370</v>
      </c>
      <c r="H6595" s="2" t="str">
        <f>M01_SETTINGS!$F$2</f>
        <v>KASPI</v>
      </c>
    </row>
    <row r="6596" spans="1:8" x14ac:dyDescent="0.35">
      <c r="A6596" s="2">
        <v>447380763</v>
      </c>
      <c r="B6596" s="3">
        <f>_xlfn.XLOOKUP(A6596,[3]!Table13456[No заказа],[3]!Table13456[Дата
отправки],"",0,1)</f>
        <v>45616</v>
      </c>
      <c r="C6596" s="3"/>
      <c r="D6596" s="3"/>
      <c r="F6596" s="5">
        <f>_xlfn.XLOOKUP(A6596,[3]!Table13456[No заказа],[3]!Table13456[Количество],"",0,1)</f>
        <v>1</v>
      </c>
      <c r="G6596" s="5">
        <f>_xlfn.XLOOKUP(A6596,[3]!Table13456[No заказа],[3]!Table13456[Цена],"",0,1)</f>
        <v>8507</v>
      </c>
      <c r="H6596" s="2" t="str">
        <f>M01_SETTINGS!$F$2</f>
        <v>KASPI</v>
      </c>
    </row>
    <row r="6597" spans="1:8" x14ac:dyDescent="0.35">
      <c r="A6597" s="2">
        <v>447648060</v>
      </c>
      <c r="B6597" s="3">
        <f>_xlfn.XLOOKUP(A6597,[3]!Table13456[No заказа],[3]!Table13456[Дата
отправки],"",0,1)</f>
        <v>45616</v>
      </c>
      <c r="C6597" s="3"/>
      <c r="D6597" s="3"/>
      <c r="F6597" s="5">
        <f>_xlfn.XLOOKUP(A6597,[3]!Table13456[No заказа],[3]!Table13456[Количество],"",0,1)</f>
        <v>1</v>
      </c>
      <c r="G6597" s="5">
        <f>_xlfn.XLOOKUP(A6597,[3]!Table13456[No заказа],[3]!Table13456[Цена],"",0,1)</f>
        <v>7887</v>
      </c>
      <c r="H6597" s="2" t="str">
        <f>M01_SETTINGS!$F$2</f>
        <v>KASPI</v>
      </c>
    </row>
    <row r="6598" spans="1:8" x14ac:dyDescent="0.35">
      <c r="A6598" s="2">
        <v>447633042</v>
      </c>
      <c r="B6598" s="3">
        <f>_xlfn.XLOOKUP(A6598,[3]!Table13456[No заказа],[3]!Table13456[Дата
отправки],"",0,1)</f>
        <v>45616</v>
      </c>
      <c r="C6598" s="3"/>
      <c r="D6598" s="3"/>
      <c r="F6598" s="5">
        <f>_xlfn.XLOOKUP(A6598,[3]!Table13456[No заказа],[3]!Table13456[Количество],"",0,1)</f>
        <v>1</v>
      </c>
      <c r="G6598" s="5">
        <f>_xlfn.XLOOKUP(A6598,[3]!Table13456[No заказа],[3]!Table13456[Цена],"",0,1)</f>
        <v>7889</v>
      </c>
      <c r="H6598" s="2" t="str">
        <f>M01_SETTINGS!$F$2</f>
        <v>KASPI</v>
      </c>
    </row>
    <row r="6599" spans="1:8" x14ac:dyDescent="0.35">
      <c r="A6599" s="2">
        <v>447525859</v>
      </c>
      <c r="B6599" s="3">
        <f>_xlfn.XLOOKUP(A6599,[3]!Table13456[No заказа],[3]!Table13456[Дата
отправки],"",0,1)</f>
        <v>45616</v>
      </c>
      <c r="C6599" s="3"/>
      <c r="D6599" s="3"/>
      <c r="F6599" s="5">
        <f>_xlfn.XLOOKUP(A6599,[3]!Table13456[No заказа],[3]!Table13456[Количество],"",0,1)</f>
        <v>1</v>
      </c>
      <c r="G6599" s="5">
        <f>_xlfn.XLOOKUP(A6599,[3]!Table13456[No заказа],[3]!Table13456[Цена],"",0,1)</f>
        <v>10371</v>
      </c>
      <c r="H6599" s="2" t="str">
        <f>M01_SETTINGS!$F$2</f>
        <v>KASPI</v>
      </c>
    </row>
    <row r="6600" spans="1:8" x14ac:dyDescent="0.35">
      <c r="A6600" s="2">
        <v>447671891</v>
      </c>
      <c r="B6600" s="3">
        <f>_xlfn.XLOOKUP(A6600,[3]!Table13456[No заказа],[3]!Table13456[Дата
отправки],"",0,1)</f>
        <v>45616</v>
      </c>
      <c r="C6600" s="3"/>
      <c r="D6600" s="3"/>
      <c r="F6600" s="5">
        <f>_xlfn.XLOOKUP(A6600,[3]!Table13456[No заказа],[3]!Table13456[Количество],"",0,1)</f>
        <v>1</v>
      </c>
      <c r="G6600" s="5">
        <f>_xlfn.XLOOKUP(A6600,[3]!Table13456[No заказа],[3]!Table13456[Цена],"",0,1)</f>
        <v>9989</v>
      </c>
      <c r="H6600" s="2" t="str">
        <f>M01_SETTINGS!$F$2</f>
        <v>KASPI</v>
      </c>
    </row>
    <row r="6601" spans="1:8" x14ac:dyDescent="0.35">
      <c r="A6601" s="2">
        <v>447727333</v>
      </c>
      <c r="B6601" s="3">
        <f>_xlfn.XLOOKUP(A6601,[3]!Table13456[No заказа],[3]!Table13456[Дата
отправки],"",0,1)</f>
        <v>45616</v>
      </c>
      <c r="C6601" s="3"/>
      <c r="D6601" s="3"/>
      <c r="F6601" s="5">
        <f>_xlfn.XLOOKUP(A6601,[3]!Table13456[No заказа],[3]!Table13456[Количество],"",0,1)</f>
        <v>1</v>
      </c>
      <c r="G6601" s="5">
        <f>_xlfn.XLOOKUP(A6601,[3]!Table13456[No заказа],[3]!Table13456[Цена],"",0,1)</f>
        <v>10225</v>
      </c>
      <c r="H6601" s="2" t="str">
        <f>M01_SETTINGS!$F$2</f>
        <v>KASPI</v>
      </c>
    </row>
    <row r="6602" spans="1:8" x14ac:dyDescent="0.35">
      <c r="A6602" s="2">
        <v>447705141</v>
      </c>
      <c r="B6602" s="3">
        <f>_xlfn.XLOOKUP(A6602,[3]!Table13456[No заказа],[3]!Table13456[Дата
отправки],"",0,1)</f>
        <v>45616</v>
      </c>
      <c r="C6602" s="3"/>
      <c r="D6602" s="3"/>
      <c r="F6602" s="5">
        <f>_xlfn.XLOOKUP(A6602,[3]!Table13456[No заказа],[3]!Table13456[Количество],"",0,1)</f>
        <v>1</v>
      </c>
      <c r="G6602" s="5">
        <f>_xlfn.XLOOKUP(A6602,[3]!Table13456[No заказа],[3]!Table13456[Цена],"",0,1)</f>
        <v>8594</v>
      </c>
      <c r="H6602" s="2" t="str">
        <f>M01_SETTINGS!$F$2</f>
        <v>KASPI</v>
      </c>
    </row>
    <row r="6603" spans="1:8" x14ac:dyDescent="0.35">
      <c r="A6603" s="2">
        <v>447457389</v>
      </c>
      <c r="B6603" s="3">
        <f>_xlfn.XLOOKUP(A6603,[3]!Table13456[No заказа],[3]!Table13456[Дата
отправки],"",0,1)</f>
        <v>45616</v>
      </c>
      <c r="C6603" s="3"/>
      <c r="D6603" s="3"/>
      <c r="F6603" s="5">
        <f>_xlfn.XLOOKUP(A6603,[3]!Table13456[No заказа],[3]!Table13456[Количество],"",0,1)</f>
        <v>1</v>
      </c>
      <c r="G6603" s="5">
        <f>_xlfn.XLOOKUP(A6603,[3]!Table13456[No заказа],[3]!Table13456[Цена],"",0,1)</f>
        <v>8419</v>
      </c>
      <c r="H6603" s="2" t="str">
        <f>M01_SETTINGS!$F$2</f>
        <v>KASPI</v>
      </c>
    </row>
    <row r="6604" spans="1:8" x14ac:dyDescent="0.35">
      <c r="A6604" s="2">
        <v>447696477</v>
      </c>
      <c r="B6604" s="3">
        <f>_xlfn.XLOOKUP(A6604,[3]!Table13456[No заказа],[3]!Table13456[Дата
отправки],"",0,1)</f>
        <v>45616</v>
      </c>
      <c r="C6604" s="3"/>
      <c r="D6604" s="3"/>
      <c r="F6604" s="5">
        <f>_xlfn.XLOOKUP(A6604,[3]!Table13456[No заказа],[3]!Table13456[Количество],"",0,1)</f>
        <v>1</v>
      </c>
      <c r="G6604" s="5">
        <f>_xlfn.XLOOKUP(A6604,[3]!Table13456[No заказа],[3]!Table13456[Цена],"",0,1)</f>
        <v>9491</v>
      </c>
      <c r="H6604" s="2" t="str">
        <f>M01_SETTINGS!$F$2</f>
        <v>KASPI</v>
      </c>
    </row>
    <row r="6605" spans="1:8" x14ac:dyDescent="0.35">
      <c r="A6605" s="2">
        <v>447453824</v>
      </c>
      <c r="B6605" s="3">
        <f>_xlfn.XLOOKUP(A6605,[3]!Table13456[No заказа],[3]!Table13456[Дата
отправки],"",0,1)</f>
        <v>45616</v>
      </c>
      <c r="C6605" s="3"/>
      <c r="D6605" s="3"/>
      <c r="F6605" s="5">
        <f>_xlfn.XLOOKUP(A6605,[3]!Table13456[No заказа],[3]!Table13456[Количество],"",0,1)</f>
        <v>1</v>
      </c>
      <c r="G6605" s="5">
        <f>_xlfn.XLOOKUP(A6605,[3]!Table13456[No заказа],[3]!Table13456[Цена],"",0,1)</f>
        <v>9491</v>
      </c>
      <c r="H6605" s="2" t="str">
        <f>M01_SETTINGS!$F$2</f>
        <v>KASPI</v>
      </c>
    </row>
    <row r="6606" spans="1:8" x14ac:dyDescent="0.35">
      <c r="A6606" s="2">
        <v>447431329</v>
      </c>
      <c r="B6606" s="3">
        <f>_xlfn.XLOOKUP(A6606,[3]!Table13456[No заказа],[3]!Table13456[Дата
отправки],"",0,1)</f>
        <v>45616</v>
      </c>
      <c r="C6606" s="3"/>
      <c r="D6606" s="3"/>
      <c r="F6606" s="5">
        <f>_xlfn.XLOOKUP(A6606,[3]!Table13456[No заказа],[3]!Table13456[Количество],"",0,1)</f>
        <v>1</v>
      </c>
      <c r="G6606" s="5">
        <f>_xlfn.XLOOKUP(A6606,[3]!Table13456[No заказа],[3]!Table13456[Цена],"",0,1)</f>
        <v>8948</v>
      </c>
      <c r="H6606" s="2" t="str">
        <f>M01_SETTINGS!$F$2</f>
        <v>KASPI</v>
      </c>
    </row>
    <row r="6607" spans="1:8" x14ac:dyDescent="0.35">
      <c r="A6607" s="2">
        <v>447349889</v>
      </c>
      <c r="B6607" s="3">
        <f>_xlfn.XLOOKUP(A6607,[3]!Table13456[No заказа],[3]!Table13456[Дата
отправки],"",0,1)</f>
        <v>45616</v>
      </c>
      <c r="C6607" s="3"/>
      <c r="D6607" s="3"/>
      <c r="F6607" s="5">
        <f>_xlfn.XLOOKUP(A6607,[3]!Table13456[No заказа],[3]!Table13456[Количество],"",0,1)</f>
        <v>1</v>
      </c>
      <c r="G6607" s="5">
        <f>_xlfn.XLOOKUP(A6607,[3]!Table13456[No заказа],[3]!Table13456[Цена],"",0,1)</f>
        <v>9021</v>
      </c>
      <c r="H6607" s="2" t="str">
        <f>M01_SETTINGS!$F$2</f>
        <v>KASPI</v>
      </c>
    </row>
    <row r="6608" spans="1:8" x14ac:dyDescent="0.35">
      <c r="A6608" s="2">
        <v>447384589</v>
      </c>
      <c r="B6608" s="3">
        <f>_xlfn.XLOOKUP(A6608,[3]!Table13456[No заказа],[3]!Table13456[Дата
отправки],"",0,1)</f>
        <v>45616</v>
      </c>
      <c r="C6608" s="3"/>
      <c r="D6608" s="3"/>
      <c r="F6608" s="5">
        <f>_xlfn.XLOOKUP(A6608,[3]!Table13456[No заказа],[3]!Table13456[Количество],"",0,1)</f>
        <v>1</v>
      </c>
      <c r="G6608" s="5">
        <f>_xlfn.XLOOKUP(A6608,[3]!Table13456[No заказа],[3]!Table13456[Цена],"",0,1)</f>
        <v>8986</v>
      </c>
      <c r="H6608" s="2" t="str">
        <f>M01_SETTINGS!$F$2</f>
        <v>KASPI</v>
      </c>
    </row>
    <row r="6609" spans="1:8" x14ac:dyDescent="0.35">
      <c r="A6609" s="2">
        <v>447496613</v>
      </c>
      <c r="B6609" s="3">
        <f>_xlfn.XLOOKUP(A6609,[3]!Table13456[No заказа],[3]!Table13456[Дата
отправки],"",0,1)</f>
        <v>45616</v>
      </c>
      <c r="C6609" s="3"/>
      <c r="D6609" s="3"/>
      <c r="F6609" s="5">
        <f>_xlfn.XLOOKUP(A6609,[3]!Table13456[No заказа],[3]!Table13456[Количество],"",0,1)</f>
        <v>1</v>
      </c>
      <c r="G6609" s="5">
        <f>_xlfn.XLOOKUP(A6609,[3]!Table13456[No заказа],[3]!Table13456[Цена],"",0,1)</f>
        <v>17966</v>
      </c>
      <c r="H6609" s="2" t="str">
        <f>M01_SETTINGS!$F$2</f>
        <v>KASPI</v>
      </c>
    </row>
    <row r="6610" spans="1:8" x14ac:dyDescent="0.35">
      <c r="A6610" s="2">
        <v>447680576</v>
      </c>
      <c r="B6610" s="3">
        <f>_xlfn.XLOOKUP(A6610,[3]!Table13456[No заказа],[3]!Table13456[Дата
отправки],"",0,1)</f>
        <v>45616</v>
      </c>
      <c r="C6610" s="3"/>
      <c r="D6610" s="3"/>
      <c r="F6610" s="5">
        <f>_xlfn.XLOOKUP(A6610,[3]!Table13456[No заказа],[3]!Table13456[Количество],"",0,1)</f>
        <v>1</v>
      </c>
      <c r="G6610" s="5">
        <f>_xlfn.XLOOKUP(A6610,[3]!Table13456[No заказа],[3]!Table13456[Цена],"",0,1)</f>
        <v>8243</v>
      </c>
      <c r="H6610" s="2" t="str">
        <f>M01_SETTINGS!$F$2</f>
        <v>KASPI</v>
      </c>
    </row>
    <row r="6611" spans="1:8" x14ac:dyDescent="0.35">
      <c r="A6611" s="2">
        <v>446823525</v>
      </c>
      <c r="B6611" s="3">
        <f>_xlfn.XLOOKUP(A6611,[3]!Table13456[No заказа],[3]!Table13456[Дата
отправки],"",0,1)</f>
        <v>45615</v>
      </c>
      <c r="C6611" s="3"/>
      <c r="D6611" s="3"/>
      <c r="F6611" s="5">
        <f>_xlfn.XLOOKUP(A6611,[3]!Table13456[No заказа],[3]!Table13456[Количество],"",0,1)</f>
        <v>1</v>
      </c>
      <c r="G6611" s="5">
        <f>_xlfn.XLOOKUP(A6611,[3]!Table13456[No заказа],[3]!Table13456[Цена],"",0,1)</f>
        <v>7990</v>
      </c>
      <c r="H6611" s="2" t="str">
        <f>M01_SETTINGS!$F$2</f>
        <v>KASPI</v>
      </c>
    </row>
    <row r="6612" spans="1:8" x14ac:dyDescent="0.35">
      <c r="A6612" s="2">
        <v>447148802</v>
      </c>
      <c r="B6612" s="3">
        <f>_xlfn.XLOOKUP(A6612,[3]!Table13456[No заказа],[3]!Table13456[Дата
отправки],"",0,1)</f>
        <v>45615</v>
      </c>
      <c r="C6612" s="3"/>
      <c r="D6612" s="3"/>
      <c r="F6612" s="5">
        <f>_xlfn.XLOOKUP(A6612,[3]!Table13456[No заказа],[3]!Table13456[Количество],"",0,1)</f>
        <v>1</v>
      </c>
      <c r="G6612" s="5">
        <f>_xlfn.XLOOKUP(A6612,[3]!Table13456[No заказа],[3]!Table13456[Цена],"",0,1)</f>
        <v>8073</v>
      </c>
      <c r="H6612" s="2" t="str">
        <f>M01_SETTINGS!$F$2</f>
        <v>KASPI</v>
      </c>
    </row>
    <row r="6613" spans="1:8" x14ac:dyDescent="0.35">
      <c r="A6613" s="2">
        <v>446803989</v>
      </c>
      <c r="B6613" s="3">
        <f>_xlfn.XLOOKUP(A6613,[3]!Table13456[No заказа],[3]!Table13456[Дата
отправки],"",0,1)</f>
        <v>45615</v>
      </c>
      <c r="C6613" s="3"/>
      <c r="D6613" s="3"/>
      <c r="F6613" s="5">
        <f>_xlfn.XLOOKUP(A6613,[3]!Table13456[No заказа],[3]!Table13456[Количество],"",0,1)</f>
        <v>1</v>
      </c>
      <c r="G6613" s="5">
        <f>_xlfn.XLOOKUP(A6613,[3]!Table13456[No заказа],[3]!Table13456[Цена],"",0,1)</f>
        <v>7990</v>
      </c>
      <c r="H6613" s="2" t="str">
        <f>M01_SETTINGS!$F$2</f>
        <v>KASPI</v>
      </c>
    </row>
    <row r="6614" spans="1:8" x14ac:dyDescent="0.35">
      <c r="A6614" s="2">
        <v>446912846</v>
      </c>
      <c r="B6614" s="3">
        <f>_xlfn.XLOOKUP(A6614,[3]!Table13456[No заказа],[3]!Table13456[Дата
отправки],"",0,1)</f>
        <v>45615</v>
      </c>
      <c r="C6614" s="3"/>
      <c r="D6614" s="3"/>
      <c r="F6614" s="5">
        <f>_xlfn.XLOOKUP(A6614,[3]!Table13456[No заказа],[3]!Table13456[Количество],"",0,1)</f>
        <v>1</v>
      </c>
      <c r="G6614" s="5">
        <f>_xlfn.XLOOKUP(A6614,[3]!Table13456[No заказа],[3]!Table13456[Цена],"",0,1)</f>
        <v>8241</v>
      </c>
      <c r="H6614" s="2" t="str">
        <f>M01_SETTINGS!$F$2</f>
        <v>KASPI</v>
      </c>
    </row>
    <row r="6615" spans="1:8" x14ac:dyDescent="0.35">
      <c r="A6615" s="2">
        <v>446829332</v>
      </c>
      <c r="B6615" s="3">
        <f>_xlfn.XLOOKUP(A6615,[3]!Table13456[No заказа],[3]!Table13456[Дата
отправки],"",0,1)</f>
        <v>45615</v>
      </c>
      <c r="C6615" s="3"/>
      <c r="D6615" s="3"/>
      <c r="F6615" s="5">
        <f>_xlfn.XLOOKUP(A6615,[3]!Table13456[No заказа],[3]!Table13456[Количество],"",0,1)</f>
        <v>1</v>
      </c>
      <c r="G6615" s="5">
        <f>_xlfn.XLOOKUP(A6615,[3]!Table13456[No заказа],[3]!Table13456[Цена],"",0,1)</f>
        <v>8926</v>
      </c>
      <c r="H6615" s="2" t="str">
        <f>M01_SETTINGS!$F$2</f>
        <v>KASPI</v>
      </c>
    </row>
    <row r="6616" spans="1:8" x14ac:dyDescent="0.35">
      <c r="A6616" s="2">
        <v>446943615</v>
      </c>
      <c r="B6616" s="3">
        <f>_xlfn.XLOOKUP(A6616,[3]!Table13456[No заказа],[3]!Table13456[Дата
отправки],"",0,1)</f>
        <v>45615</v>
      </c>
      <c r="C6616" s="3"/>
      <c r="D6616" s="3"/>
      <c r="F6616" s="5">
        <f>_xlfn.XLOOKUP(A6616,[3]!Table13456[No заказа],[3]!Table13456[Количество],"",0,1)</f>
        <v>1</v>
      </c>
      <c r="G6616" s="5">
        <f>_xlfn.XLOOKUP(A6616,[3]!Table13456[No заказа],[3]!Table13456[Цена],"",0,1)</f>
        <v>8882</v>
      </c>
      <c r="H6616" s="2" t="str">
        <f>M01_SETTINGS!$F$2</f>
        <v>KASPI</v>
      </c>
    </row>
    <row r="6617" spans="1:8" x14ac:dyDescent="0.35">
      <c r="A6617" s="2">
        <v>446964092</v>
      </c>
      <c r="B6617" s="3">
        <f>_xlfn.XLOOKUP(A6617,[3]!Table13456[No заказа],[3]!Table13456[Дата
отправки],"",0,1)</f>
        <v>45615</v>
      </c>
      <c r="C6617" s="3"/>
      <c r="D6617" s="3"/>
      <c r="F6617" s="5">
        <f>_xlfn.XLOOKUP(A6617,[3]!Table13456[No заказа],[3]!Table13456[Количество],"",0,1)</f>
        <v>1</v>
      </c>
      <c r="G6617" s="5">
        <f>_xlfn.XLOOKUP(A6617,[3]!Table13456[No заказа],[3]!Table13456[Цена],"",0,1)</f>
        <v>9814</v>
      </c>
      <c r="H6617" s="2" t="str">
        <f>M01_SETTINGS!$F$2</f>
        <v>KASPI</v>
      </c>
    </row>
    <row r="6618" spans="1:8" x14ac:dyDescent="0.35">
      <c r="A6618" s="2">
        <v>447049125</v>
      </c>
      <c r="B6618" s="3">
        <f>_xlfn.XLOOKUP(A6618,[3]!Table13456[No заказа],[3]!Table13456[Дата
отправки],"",0,1)</f>
        <v>45615</v>
      </c>
      <c r="C6618" s="3"/>
      <c r="D6618" s="3"/>
      <c r="F6618" s="5">
        <f>_xlfn.XLOOKUP(A6618,[3]!Table13456[No заказа],[3]!Table13456[Количество],"",0,1)</f>
        <v>1</v>
      </c>
      <c r="G6618" s="5">
        <f>_xlfn.XLOOKUP(A6618,[3]!Table13456[No заказа],[3]!Table13456[Цена],"",0,1)</f>
        <v>8800</v>
      </c>
      <c r="H6618" s="2" t="str">
        <f>M01_SETTINGS!$F$2</f>
        <v>KASPI</v>
      </c>
    </row>
    <row r="6619" spans="1:8" x14ac:dyDescent="0.35">
      <c r="A6619" s="2">
        <v>446892928</v>
      </c>
      <c r="B6619" s="3">
        <f>_xlfn.XLOOKUP(A6619,[3]!Table13456[No заказа],[3]!Table13456[Дата
отправки],"",0,1)</f>
        <v>45615</v>
      </c>
      <c r="C6619" s="3"/>
      <c r="D6619" s="3"/>
      <c r="F6619" s="5">
        <f>_xlfn.XLOOKUP(A6619,[3]!Table13456[No заказа],[3]!Table13456[Количество],"",0,1)</f>
        <v>1</v>
      </c>
      <c r="G6619" s="5">
        <f>_xlfn.XLOOKUP(A6619,[3]!Table13456[No заказа],[3]!Table13456[Цена],"",0,1)</f>
        <v>8901</v>
      </c>
      <c r="H6619" s="2" t="str">
        <f>M01_SETTINGS!$F$2</f>
        <v>KASPI</v>
      </c>
    </row>
    <row r="6620" spans="1:8" x14ac:dyDescent="0.35">
      <c r="A6620" s="2">
        <v>446969589</v>
      </c>
      <c r="B6620" s="3">
        <f>_xlfn.XLOOKUP(A6620,[3]!Table13456[No заказа],[3]!Table13456[Дата
отправки],"",0,1)</f>
        <v>45615</v>
      </c>
      <c r="C6620" s="3"/>
      <c r="D6620" s="3"/>
      <c r="F6620" s="5">
        <f>_xlfn.XLOOKUP(A6620,[3]!Table13456[No заказа],[3]!Table13456[Количество],"",0,1)</f>
        <v>1</v>
      </c>
      <c r="G6620" s="5">
        <f>_xlfn.XLOOKUP(A6620,[3]!Table13456[No заказа],[3]!Table13456[Цена],"",0,1)</f>
        <v>9000</v>
      </c>
      <c r="H6620" s="2" t="str">
        <f>M01_SETTINGS!$F$2</f>
        <v>KASPI</v>
      </c>
    </row>
    <row r="6621" spans="1:8" x14ac:dyDescent="0.35">
      <c r="A6621" s="2">
        <v>447273708</v>
      </c>
      <c r="B6621" s="3">
        <f>_xlfn.XLOOKUP(A6621,[3]!Table13456[No заказа],[3]!Table13456[Дата
отправки],"",0,1)</f>
        <v>45615</v>
      </c>
      <c r="C6621" s="3"/>
      <c r="D6621" s="3"/>
      <c r="F6621" s="5">
        <f>_xlfn.XLOOKUP(A6621,[3]!Table13456[No заказа],[3]!Table13456[Количество],"",0,1)</f>
        <v>1</v>
      </c>
      <c r="G6621" s="5">
        <f>_xlfn.XLOOKUP(A6621,[3]!Table13456[No заказа],[3]!Table13456[Цена],"",0,1)</f>
        <v>8036</v>
      </c>
      <c r="H6621" s="2" t="str">
        <f>M01_SETTINGS!$F$2</f>
        <v>KASPI</v>
      </c>
    </row>
    <row r="6622" spans="1:8" x14ac:dyDescent="0.35">
      <c r="A6622" s="2">
        <v>447242924</v>
      </c>
      <c r="B6622" s="3">
        <f>_xlfn.XLOOKUP(A6622,[3]!Table13456[No заказа],[3]!Table13456[Дата
отправки],"",0,1)</f>
        <v>45615</v>
      </c>
      <c r="C6622" s="3"/>
      <c r="D6622" s="3"/>
      <c r="F6622" s="5">
        <f>_xlfn.XLOOKUP(A6622,[3]!Table13456[No заказа],[3]!Table13456[Количество],"",0,1)</f>
        <v>1</v>
      </c>
      <c r="G6622" s="5">
        <f>_xlfn.XLOOKUP(A6622,[3]!Table13456[No заказа],[3]!Table13456[Цена],"",0,1)</f>
        <v>8036</v>
      </c>
      <c r="H6622" s="2" t="str">
        <f>M01_SETTINGS!$F$2</f>
        <v>KASPI</v>
      </c>
    </row>
    <row r="6623" spans="1:8" x14ac:dyDescent="0.35">
      <c r="A6623" s="2">
        <v>447230806</v>
      </c>
      <c r="B6623" s="3">
        <f>_xlfn.XLOOKUP(A6623,[3]!Table13456[No заказа],[3]!Table13456[Дата
отправки],"",0,1)</f>
        <v>45615</v>
      </c>
      <c r="C6623" s="3"/>
      <c r="D6623" s="3"/>
      <c r="F6623" s="5">
        <f>_xlfn.XLOOKUP(A6623,[3]!Table13456[No заказа],[3]!Table13456[Количество],"",0,1)</f>
        <v>1</v>
      </c>
      <c r="G6623" s="5">
        <f>_xlfn.XLOOKUP(A6623,[3]!Table13456[No заказа],[3]!Table13456[Цена],"",0,1)</f>
        <v>8036</v>
      </c>
      <c r="H6623" s="2" t="str">
        <f>M01_SETTINGS!$F$2</f>
        <v>KASPI</v>
      </c>
    </row>
    <row r="6624" spans="1:8" x14ac:dyDescent="0.35">
      <c r="A6624" s="2">
        <v>446864020</v>
      </c>
      <c r="B6624" s="3">
        <f>_xlfn.XLOOKUP(A6624,[3]!Table13456[No заказа],[3]!Table13456[Дата
отправки],"",0,1)</f>
        <v>45615</v>
      </c>
      <c r="C6624" s="3"/>
      <c r="D6624" s="3"/>
      <c r="F6624" s="5">
        <f>_xlfn.XLOOKUP(A6624,[3]!Table13456[No заказа],[3]!Table13456[Количество],"",0,1)</f>
        <v>1</v>
      </c>
      <c r="G6624" s="5">
        <f>_xlfn.XLOOKUP(A6624,[3]!Table13456[No заказа],[3]!Table13456[Цена],"",0,1)</f>
        <v>10500</v>
      </c>
      <c r="H6624" s="2" t="str">
        <f>M01_SETTINGS!$F$2</f>
        <v>KASPI</v>
      </c>
    </row>
    <row r="6625" spans="1:8" x14ac:dyDescent="0.35">
      <c r="A6625" s="2">
        <v>446938634</v>
      </c>
      <c r="B6625" s="3">
        <f>_xlfn.XLOOKUP(A6625,[3]!Table13456[No заказа],[3]!Table13456[Дата
отправки],"",0,1)</f>
        <v>45615</v>
      </c>
      <c r="C6625" s="3"/>
      <c r="D6625" s="3"/>
      <c r="F6625" s="5">
        <f>_xlfn.XLOOKUP(A6625,[3]!Table13456[No заказа],[3]!Table13456[Количество],"",0,1)</f>
        <v>1</v>
      </c>
      <c r="G6625" s="5">
        <f>_xlfn.XLOOKUP(A6625,[3]!Table13456[No заказа],[3]!Table13456[Цена],"",0,1)</f>
        <v>9980</v>
      </c>
      <c r="H6625" s="2" t="str">
        <f>M01_SETTINGS!$F$2</f>
        <v>KASPI</v>
      </c>
    </row>
    <row r="6626" spans="1:8" x14ac:dyDescent="0.35">
      <c r="A6626" s="2">
        <v>446891341</v>
      </c>
      <c r="B6626" s="3">
        <f>_xlfn.XLOOKUP(A6626,[3]!Table13456[No заказа],[3]!Table13456[Дата
отправки],"",0,1)</f>
        <v>45615</v>
      </c>
      <c r="C6626" s="3"/>
      <c r="D6626" s="3"/>
      <c r="F6626" s="5">
        <f>_xlfn.XLOOKUP(A6626,[3]!Table13456[No заказа],[3]!Table13456[Количество],"",0,1)</f>
        <v>1</v>
      </c>
      <c r="G6626" s="5">
        <f>_xlfn.XLOOKUP(A6626,[3]!Table13456[No заказа],[3]!Table13456[Цена],"",0,1)</f>
        <v>10500</v>
      </c>
      <c r="H6626" s="2" t="str">
        <f>M01_SETTINGS!$F$2</f>
        <v>KASPI</v>
      </c>
    </row>
    <row r="6627" spans="1:8" x14ac:dyDescent="0.35">
      <c r="A6627" s="2">
        <v>446853085</v>
      </c>
      <c r="B6627" s="3">
        <f>_xlfn.XLOOKUP(A6627,[3]!Table13456[No заказа],[3]!Table13456[Дата
отправки],"",0,1)</f>
        <v>45615</v>
      </c>
      <c r="C6627" s="3"/>
      <c r="D6627" s="3"/>
      <c r="F6627" s="5">
        <f>_xlfn.XLOOKUP(A6627,[3]!Table13456[No заказа],[3]!Table13456[Количество],"",0,1)</f>
        <v>1</v>
      </c>
      <c r="G6627" s="5">
        <f>_xlfn.XLOOKUP(A6627,[3]!Table13456[No заказа],[3]!Table13456[Цена],"",0,1)</f>
        <v>7990</v>
      </c>
      <c r="H6627" s="2" t="str">
        <f>M01_SETTINGS!$F$2</f>
        <v>KASPI</v>
      </c>
    </row>
    <row r="6628" spans="1:8" x14ac:dyDescent="0.35">
      <c r="A6628" s="2">
        <v>446835291</v>
      </c>
      <c r="B6628" s="3">
        <f>_xlfn.XLOOKUP(A6628,[3]!Table13456[No заказа],[3]!Table13456[Дата
отправки],"",0,1)</f>
        <v>45615</v>
      </c>
      <c r="C6628" s="3"/>
      <c r="D6628" s="3"/>
      <c r="F6628" s="5">
        <f>_xlfn.XLOOKUP(A6628,[3]!Table13456[No заказа],[3]!Table13456[Количество],"",0,1)</f>
        <v>1</v>
      </c>
      <c r="G6628" s="5">
        <f>_xlfn.XLOOKUP(A6628,[3]!Table13456[No заказа],[3]!Table13456[Цена],"",0,1)</f>
        <v>7990</v>
      </c>
      <c r="H6628" s="2" t="str">
        <f>M01_SETTINGS!$F$2</f>
        <v>KASPI</v>
      </c>
    </row>
    <row r="6629" spans="1:8" x14ac:dyDescent="0.35">
      <c r="A6629" s="2">
        <v>446726069</v>
      </c>
      <c r="B6629" s="3">
        <f>_xlfn.XLOOKUP(A6629,[3]!Table13456[No заказа],[3]!Table13456[Дата
отправки],"",0,1)</f>
        <v>45614</v>
      </c>
      <c r="C6629" s="3"/>
      <c r="D6629" s="3"/>
      <c r="F6629" s="5">
        <f>_xlfn.XLOOKUP(A6629,[3]!Table13456[No заказа],[3]!Table13456[Количество],"",0,1)</f>
        <v>1</v>
      </c>
      <c r="G6629" s="5">
        <f>_xlfn.XLOOKUP(A6629,[3]!Table13456[No заказа],[3]!Table13456[Цена],"",0,1)</f>
        <v>8307</v>
      </c>
      <c r="H6629" s="2" t="str">
        <f>M01_SETTINGS!$F$2</f>
        <v>KASPI</v>
      </c>
    </row>
    <row r="6630" spans="1:8" x14ac:dyDescent="0.35">
      <c r="A6630" s="2">
        <v>446378493</v>
      </c>
      <c r="B6630" s="3">
        <f>_xlfn.XLOOKUP(A6630,[3]!Table13456[No заказа],[3]!Table13456[Дата
отправки],"",0,1)</f>
        <v>45614</v>
      </c>
      <c r="C6630" s="3"/>
      <c r="D6630" s="3"/>
      <c r="F6630" s="5">
        <f>_xlfn.XLOOKUP(A6630,[3]!Table13456[No заказа],[3]!Table13456[Количество],"",0,1)</f>
        <v>1</v>
      </c>
      <c r="G6630" s="5">
        <f>_xlfn.XLOOKUP(A6630,[3]!Table13456[No заказа],[3]!Table13456[Цена],"",0,1)</f>
        <v>8490</v>
      </c>
      <c r="H6630" s="2" t="str">
        <f>M01_SETTINGS!$F$2</f>
        <v>KASPI</v>
      </c>
    </row>
    <row r="6631" spans="1:8" x14ac:dyDescent="0.35">
      <c r="A6631" s="2">
        <v>446770240</v>
      </c>
      <c r="B6631" s="3">
        <f>_xlfn.XLOOKUP(A6631,[3]!Table13456[No заказа],[3]!Table13456[Дата
отправки],"",0,1)</f>
        <v>45614</v>
      </c>
      <c r="C6631" s="3"/>
      <c r="D6631" s="3"/>
      <c r="F6631" s="5">
        <f>_xlfn.XLOOKUP(A6631,[3]!Table13456[No заказа],[3]!Table13456[Количество],"",0,1)</f>
        <v>1</v>
      </c>
      <c r="G6631" s="5">
        <f>_xlfn.XLOOKUP(A6631,[3]!Table13456[No заказа],[3]!Table13456[Цена],"",0,1)</f>
        <v>10372</v>
      </c>
      <c r="H6631" s="2" t="str">
        <f>M01_SETTINGS!$F$2</f>
        <v>KASPI</v>
      </c>
    </row>
    <row r="6632" spans="1:8" x14ac:dyDescent="0.35">
      <c r="A6632" s="2">
        <v>446705082</v>
      </c>
      <c r="B6632" s="3">
        <f>_xlfn.XLOOKUP(A6632,[3]!Table13456[No заказа],[3]!Table13456[Дата
отправки],"",0,1)</f>
        <v>45614</v>
      </c>
      <c r="C6632" s="3"/>
      <c r="D6632" s="3"/>
      <c r="F6632" s="5">
        <f>_xlfn.XLOOKUP(A6632,[3]!Table13456[No заказа],[3]!Table13456[Количество],"",0,1)</f>
        <v>1</v>
      </c>
      <c r="G6632" s="5">
        <f>_xlfn.XLOOKUP(A6632,[3]!Table13456[No заказа],[3]!Table13456[Цена],"",0,1)</f>
        <v>8314</v>
      </c>
      <c r="H6632" s="2" t="str">
        <f>M01_SETTINGS!$F$2</f>
        <v>KASPI</v>
      </c>
    </row>
    <row r="6633" spans="1:8" x14ac:dyDescent="0.35">
      <c r="A6633" s="2">
        <v>446440442</v>
      </c>
      <c r="B6633" s="3">
        <f>_xlfn.XLOOKUP(A6633,[3]!Table13456[No заказа],[3]!Table13456[Дата
отправки],"",0,1)</f>
        <v>45614</v>
      </c>
      <c r="C6633" s="3"/>
      <c r="D6633" s="3"/>
      <c r="F6633" s="5">
        <f>_xlfn.XLOOKUP(A6633,[3]!Table13456[No заказа],[3]!Table13456[Количество],"",0,1)</f>
        <v>1</v>
      </c>
      <c r="G6633" s="5">
        <f>_xlfn.XLOOKUP(A6633,[3]!Table13456[No заказа],[3]!Table13456[Цена],"",0,1)</f>
        <v>8971</v>
      </c>
      <c r="H6633" s="2" t="str">
        <f>M01_SETTINGS!$F$2</f>
        <v>KASPI</v>
      </c>
    </row>
    <row r="6634" spans="1:8" x14ac:dyDescent="0.35">
      <c r="A6634" s="2">
        <v>446372240</v>
      </c>
      <c r="B6634" s="3">
        <f>_xlfn.XLOOKUP(A6634,[3]!Table13456[No заказа],[3]!Table13456[Дата
отправки],"",0,1)</f>
        <v>45614</v>
      </c>
      <c r="C6634" s="3"/>
      <c r="D6634" s="3"/>
      <c r="F6634" s="5">
        <f>_xlfn.XLOOKUP(A6634,[3]!Table13456[No заказа],[3]!Table13456[Количество],"",0,1)</f>
        <v>1</v>
      </c>
      <c r="G6634" s="5">
        <f>_xlfn.XLOOKUP(A6634,[3]!Table13456[No заказа],[3]!Table13456[Цена],"",0,1)</f>
        <v>9000</v>
      </c>
      <c r="H6634" s="2" t="str">
        <f>M01_SETTINGS!$F$2</f>
        <v>KASPI</v>
      </c>
    </row>
    <row r="6635" spans="1:8" x14ac:dyDescent="0.35">
      <c r="A6635" s="2">
        <v>446534658</v>
      </c>
      <c r="B6635" s="3">
        <f>_xlfn.XLOOKUP(A6635,[3]!Table13456[No заказа],[3]!Table13456[Дата
отправки],"",0,1)</f>
        <v>45614</v>
      </c>
      <c r="C6635" s="3"/>
      <c r="D6635" s="3"/>
      <c r="F6635" s="5">
        <f>_xlfn.XLOOKUP(A6635,[3]!Table13456[No заказа],[3]!Table13456[Количество],"",0,1)</f>
        <v>1</v>
      </c>
      <c r="G6635" s="5">
        <f>_xlfn.XLOOKUP(A6635,[3]!Table13456[No заказа],[3]!Table13456[Цена],"",0,1)</f>
        <v>9980</v>
      </c>
      <c r="H6635" s="2" t="str">
        <f>M01_SETTINGS!$F$2</f>
        <v>KASPI</v>
      </c>
    </row>
    <row r="6636" spans="1:8" x14ac:dyDescent="0.35">
      <c r="A6636" s="2">
        <v>446493563</v>
      </c>
      <c r="B6636" s="3">
        <f>_xlfn.XLOOKUP(A6636,[3]!Table13456[No заказа],[3]!Table13456[Дата
отправки],"",0,1)</f>
        <v>45614</v>
      </c>
      <c r="C6636" s="3"/>
      <c r="D6636" s="3"/>
      <c r="F6636" s="5">
        <f>_xlfn.XLOOKUP(A6636,[3]!Table13456[No заказа],[3]!Table13456[Количество],"",0,1)</f>
        <v>1</v>
      </c>
      <c r="G6636" s="5">
        <f>_xlfn.XLOOKUP(A6636,[3]!Table13456[No заказа],[3]!Table13456[Цена],"",0,1)</f>
        <v>8945</v>
      </c>
      <c r="H6636" s="2" t="str">
        <f>M01_SETTINGS!$F$2</f>
        <v>KASPI</v>
      </c>
    </row>
    <row r="6637" spans="1:8" x14ac:dyDescent="0.35">
      <c r="A6637" s="2">
        <v>446479214</v>
      </c>
      <c r="B6637" s="3">
        <f>_xlfn.XLOOKUP(A6637,[3]!Table13456[No заказа],[3]!Table13456[Дата
отправки],"",0,1)</f>
        <v>45614</v>
      </c>
      <c r="C6637" s="3"/>
      <c r="D6637" s="3"/>
      <c r="F6637" s="5">
        <f>_xlfn.XLOOKUP(A6637,[3]!Table13456[No заказа],[3]!Table13456[Количество],"",0,1)</f>
        <v>1</v>
      </c>
      <c r="G6637" s="5">
        <f>_xlfn.XLOOKUP(A6637,[3]!Table13456[No заказа],[3]!Table13456[Цена],"",0,1)</f>
        <v>8945</v>
      </c>
      <c r="H6637" s="2" t="str">
        <f>M01_SETTINGS!$F$2</f>
        <v>KASPI</v>
      </c>
    </row>
    <row r="6638" spans="1:8" x14ac:dyDescent="0.35">
      <c r="A6638" s="2">
        <v>446540631</v>
      </c>
      <c r="B6638" s="3">
        <f>_xlfn.XLOOKUP(A6638,[3]!Table13456[No заказа],[3]!Table13456[Дата
отправки],"",0,1)</f>
        <v>45614</v>
      </c>
      <c r="C6638" s="3"/>
      <c r="D6638" s="3"/>
      <c r="F6638" s="5">
        <f>_xlfn.XLOOKUP(A6638,[3]!Table13456[No заказа],[3]!Table13456[Количество],"",0,1)</f>
        <v>1</v>
      </c>
      <c r="G6638" s="5">
        <f>_xlfn.XLOOKUP(A6638,[3]!Table13456[No заказа],[3]!Table13456[Цена],"",0,1)</f>
        <v>7990</v>
      </c>
      <c r="H6638" s="2" t="str">
        <f>M01_SETTINGS!$F$2</f>
        <v>KASPI</v>
      </c>
    </row>
    <row r="6639" spans="1:8" x14ac:dyDescent="0.35">
      <c r="A6639" s="2">
        <v>446501833</v>
      </c>
      <c r="B6639" s="3">
        <f>_xlfn.XLOOKUP(A6639,[3]!Table13456[No заказа],[3]!Table13456[Дата
отправки],"",0,1)</f>
        <v>45614</v>
      </c>
      <c r="C6639" s="3"/>
      <c r="D6639" s="3"/>
      <c r="F6639" s="5">
        <f>_xlfn.XLOOKUP(A6639,[3]!Table13456[No заказа],[3]!Table13456[Количество],"",0,1)</f>
        <v>1</v>
      </c>
      <c r="G6639" s="5">
        <f>_xlfn.XLOOKUP(A6639,[3]!Table13456[No заказа],[3]!Table13456[Цена],"",0,1)</f>
        <v>7990</v>
      </c>
      <c r="H6639" s="2" t="str">
        <f>M01_SETTINGS!$F$2</f>
        <v>KASPI</v>
      </c>
    </row>
    <row r="6640" spans="1:8" x14ac:dyDescent="0.35">
      <c r="A6640" s="2">
        <v>445858707</v>
      </c>
      <c r="B6640" s="3">
        <f>_xlfn.XLOOKUP(A6640,[3]!Table13456[No заказа],[3]!Table13456[Дата
отправки],"",0,1)</f>
        <v>45613</v>
      </c>
      <c r="C6640" s="3"/>
      <c r="D6640" s="3"/>
      <c r="F6640" s="5">
        <f>_xlfn.XLOOKUP(A6640,[3]!Table13456[No заказа],[3]!Table13456[Количество],"",0,1)</f>
        <v>1</v>
      </c>
      <c r="G6640" s="5">
        <f>_xlfn.XLOOKUP(A6640,[3]!Table13456[No заказа],[3]!Table13456[Цена],"",0,1)</f>
        <v>9000</v>
      </c>
      <c r="H6640" s="2" t="str">
        <f>M01_SETTINGS!$F$2</f>
        <v>KASPI</v>
      </c>
    </row>
    <row r="6641" spans="1:8" x14ac:dyDescent="0.35">
      <c r="A6641" s="2">
        <v>446122377</v>
      </c>
      <c r="B6641" s="3">
        <f>_xlfn.XLOOKUP(A6641,[3]!Table13456[No заказа],[3]!Table13456[Дата
отправки],"",0,1)</f>
        <v>45613</v>
      </c>
      <c r="C6641" s="3"/>
      <c r="D6641" s="3"/>
      <c r="F6641" s="5">
        <f>_xlfn.XLOOKUP(A6641,[3]!Table13456[No заказа],[3]!Table13456[Количество],"",0,1)</f>
        <v>1</v>
      </c>
      <c r="G6641" s="5">
        <f>_xlfn.XLOOKUP(A6641,[3]!Table13456[No заказа],[3]!Table13456[Цена],"",0,1)</f>
        <v>7990</v>
      </c>
      <c r="H6641" s="2" t="str">
        <f>M01_SETTINGS!$F$2</f>
        <v>KASPI</v>
      </c>
    </row>
    <row r="6642" spans="1:8" x14ac:dyDescent="0.35">
      <c r="A6642" s="2">
        <v>445318039</v>
      </c>
      <c r="B6642" s="3">
        <f>_xlfn.XLOOKUP(A6642,[3]!Table13456[No заказа],[3]!Table13456[Дата
отправки],"",0,1)</f>
        <v>45612</v>
      </c>
      <c r="C6642" s="3"/>
      <c r="D6642" s="3"/>
      <c r="F6642" s="5">
        <f>_xlfn.XLOOKUP(A6642,[3]!Table13456[No заказа],[3]!Table13456[Количество],"",0,1)</f>
        <v>1</v>
      </c>
      <c r="G6642" s="5">
        <f>_xlfn.XLOOKUP(A6642,[3]!Table13456[No заказа],[3]!Table13456[Цена],"",0,1)</f>
        <v>33898</v>
      </c>
      <c r="H6642" s="2" t="str">
        <f>M01_SETTINGS!$F$2</f>
        <v>KASPI</v>
      </c>
    </row>
    <row r="6643" spans="1:8" x14ac:dyDescent="0.35">
      <c r="A6643" s="2">
        <v>445462119</v>
      </c>
      <c r="B6643" s="3">
        <f>_xlfn.XLOOKUP(A6643,[3]!Table13456[No заказа],[3]!Table13456[Дата
отправки],"",0,1)</f>
        <v>45612</v>
      </c>
      <c r="C6643" s="3"/>
      <c r="D6643" s="3"/>
      <c r="F6643" s="5">
        <f>_xlfn.XLOOKUP(A6643,[3]!Table13456[No заказа],[3]!Table13456[Количество],"",0,1)</f>
        <v>1</v>
      </c>
      <c r="G6643" s="5">
        <f>_xlfn.XLOOKUP(A6643,[3]!Table13456[No заказа],[3]!Table13456[Цена],"",0,1)</f>
        <v>9000</v>
      </c>
      <c r="H6643" s="2" t="str">
        <f>M01_SETTINGS!$F$2</f>
        <v>KASPI</v>
      </c>
    </row>
    <row r="6644" spans="1:8" x14ac:dyDescent="0.35">
      <c r="A6644" s="2">
        <v>445370516</v>
      </c>
      <c r="B6644" s="3">
        <f>_xlfn.XLOOKUP(A6644,[3]!Table13456[No заказа],[3]!Table13456[Дата
отправки],"",0,1)</f>
        <v>45612</v>
      </c>
      <c r="C6644" s="3"/>
      <c r="D6644" s="3"/>
      <c r="F6644" s="5">
        <f>_xlfn.XLOOKUP(A6644,[3]!Table13456[No заказа],[3]!Table13456[Количество],"",0,1)</f>
        <v>1</v>
      </c>
      <c r="G6644" s="5">
        <f>_xlfn.XLOOKUP(A6644,[3]!Table13456[No заказа],[3]!Table13456[Цена],"",0,1)</f>
        <v>9000</v>
      </c>
      <c r="H6644" s="2" t="str">
        <f>M01_SETTINGS!$F$2</f>
        <v>KASPI</v>
      </c>
    </row>
    <row r="6645" spans="1:8" x14ac:dyDescent="0.35">
      <c r="A6645" s="2">
        <v>444941048</v>
      </c>
      <c r="B6645" s="3">
        <f>_xlfn.XLOOKUP(A6645,[3]!Table13456[No заказа],[3]!Table13456[Дата
отправки],"",0,1)</f>
        <v>45611</v>
      </c>
      <c r="C6645" s="3"/>
      <c r="D6645" s="3"/>
      <c r="F6645" s="5">
        <f>_xlfn.XLOOKUP(A6645,[3]!Table13456[No заказа],[3]!Table13456[Количество],"",0,1)</f>
        <v>1</v>
      </c>
      <c r="G6645" s="5">
        <f>_xlfn.XLOOKUP(A6645,[3]!Table13456[No заказа],[3]!Table13456[Цена],"",0,1)</f>
        <v>9000</v>
      </c>
      <c r="H6645" s="2" t="str">
        <f>M01_SETTINGS!$F$2</f>
        <v>KASPI</v>
      </c>
    </row>
    <row r="6646" spans="1:8" x14ac:dyDescent="0.35">
      <c r="A6646" s="2">
        <v>444793859</v>
      </c>
      <c r="B6646" s="3">
        <f>_xlfn.XLOOKUP(A6646,[3]!Table13456[No заказа],[3]!Table13456[Дата
отправки],"",0,1)</f>
        <v>45611</v>
      </c>
      <c r="C6646" s="3"/>
      <c r="D6646" s="3"/>
      <c r="F6646" s="5">
        <f>_xlfn.XLOOKUP(A6646,[3]!Table13456[No заказа],[3]!Table13456[Количество],"",0,1)</f>
        <v>1</v>
      </c>
      <c r="G6646" s="5">
        <f>_xlfn.XLOOKUP(A6646,[3]!Table13456[No заказа],[3]!Table13456[Цена],"",0,1)</f>
        <v>11989</v>
      </c>
      <c r="H6646" s="2" t="str">
        <f>M01_SETTINGS!$F$2</f>
        <v>KASPI</v>
      </c>
    </row>
    <row r="6647" spans="1:8" x14ac:dyDescent="0.35">
      <c r="A6647" s="2">
        <v>444801581</v>
      </c>
      <c r="B6647" s="3">
        <f>_xlfn.XLOOKUP(A6647,[3]!Table13456[No заказа],[3]!Table13456[Дата
отправки],"",0,1)</f>
        <v>45611</v>
      </c>
      <c r="C6647" s="3"/>
      <c r="D6647" s="3"/>
      <c r="F6647" s="5">
        <f>_xlfn.XLOOKUP(A6647,[3]!Table13456[No заказа],[3]!Table13456[Количество],"",0,1)</f>
        <v>1</v>
      </c>
      <c r="G6647" s="5">
        <f>_xlfn.XLOOKUP(A6647,[3]!Table13456[No заказа],[3]!Table13456[Цена],"",0,1)</f>
        <v>11075</v>
      </c>
      <c r="H6647" s="2" t="str">
        <f>M01_SETTINGS!$F$2</f>
        <v>KASPI</v>
      </c>
    </row>
    <row r="6648" spans="1:8" x14ac:dyDescent="0.35">
      <c r="A6648" s="2">
        <v>444796653</v>
      </c>
      <c r="B6648" s="3">
        <f>_xlfn.XLOOKUP(A6648,[3]!Table13456[No заказа],[3]!Table13456[Дата
отправки],"",0,1)</f>
        <v>45611</v>
      </c>
      <c r="C6648" s="3"/>
      <c r="D6648" s="3"/>
      <c r="F6648" s="5">
        <f>_xlfn.XLOOKUP(A6648,[3]!Table13456[No заказа],[3]!Table13456[Количество],"",0,1)</f>
        <v>1</v>
      </c>
      <c r="G6648" s="5">
        <f>_xlfn.XLOOKUP(A6648,[3]!Table13456[No заказа],[3]!Table13456[Цена],"",0,1)</f>
        <v>8948</v>
      </c>
      <c r="H6648" s="2" t="str">
        <f>M01_SETTINGS!$F$2</f>
        <v>KASPI</v>
      </c>
    </row>
    <row r="6649" spans="1:8" x14ac:dyDescent="0.35">
      <c r="A6649" s="2">
        <v>444383950</v>
      </c>
      <c r="B6649" s="3">
        <f>_xlfn.XLOOKUP(A6649,[3]!Table13456[No заказа],[3]!Table13456[Дата
отправки],"",0,1)</f>
        <v>45610</v>
      </c>
      <c r="C6649" s="3"/>
      <c r="D6649" s="3"/>
      <c r="F6649" s="5">
        <f>_xlfn.XLOOKUP(A6649,[3]!Table13456[No заказа],[3]!Table13456[Количество],"",0,1)</f>
        <v>1</v>
      </c>
      <c r="G6649" s="5">
        <f>_xlfn.XLOOKUP(A6649,[3]!Table13456[No заказа],[3]!Table13456[Цена],"",0,1)</f>
        <v>10890</v>
      </c>
      <c r="H6649" s="2" t="str">
        <f>M01_SETTINGS!$F$2</f>
        <v>KASPI</v>
      </c>
    </row>
    <row r="6650" spans="1:8" x14ac:dyDescent="0.35">
      <c r="A6650" s="2">
        <v>444653970</v>
      </c>
      <c r="B6650" s="3">
        <f>_xlfn.XLOOKUP(A6650,[3]!Table13456[No заказа],[3]!Table13456[Дата
отправки],"",0,1)</f>
        <v>45610</v>
      </c>
      <c r="C6650" s="3"/>
      <c r="D6650" s="3"/>
      <c r="F6650" s="5">
        <f>_xlfn.XLOOKUP(A6650,[3]!Table13456[No заказа],[3]!Table13456[Количество],"",0,1)</f>
        <v>1</v>
      </c>
      <c r="G6650" s="5">
        <f>_xlfn.XLOOKUP(A6650,[3]!Table13456[No заказа],[3]!Table13456[Цена],"",0,1)</f>
        <v>9000</v>
      </c>
      <c r="H6650" s="2" t="str">
        <f>M01_SETTINGS!$F$2</f>
        <v>KASPI</v>
      </c>
    </row>
    <row r="6651" spans="1:8" x14ac:dyDescent="0.35">
      <c r="A6651" s="2">
        <v>444725129</v>
      </c>
      <c r="B6651" s="3">
        <f>_xlfn.XLOOKUP(A6651,[3]!Table13456[No заказа],[3]!Table13456[Дата
отправки],"",0,1)</f>
        <v>45610</v>
      </c>
      <c r="C6651" s="3"/>
      <c r="D6651" s="3"/>
      <c r="F6651" s="5">
        <f>_xlfn.XLOOKUP(A6651,[3]!Table13456[No заказа],[3]!Table13456[Количество],"",0,1)</f>
        <v>1</v>
      </c>
      <c r="G6651" s="5">
        <f>_xlfn.XLOOKUP(A6651,[3]!Table13456[No заказа],[3]!Table13456[Цена],"",0,1)</f>
        <v>9000</v>
      </c>
      <c r="H6651" s="2" t="str">
        <f>M01_SETTINGS!$F$2</f>
        <v>KASPI</v>
      </c>
    </row>
    <row r="6652" spans="1:8" x14ac:dyDescent="0.35">
      <c r="A6652" s="2">
        <v>444279967</v>
      </c>
      <c r="B6652" s="3">
        <f>_xlfn.XLOOKUP(A6652,[3]!Table13456[No заказа],[3]!Table13456[Дата
отправки],"",0,1)</f>
        <v>45610</v>
      </c>
      <c r="C6652" s="3"/>
      <c r="D6652" s="3"/>
      <c r="F6652" s="5">
        <f>_xlfn.XLOOKUP(A6652,[3]!Table13456[No заказа],[3]!Table13456[Количество],"",0,1)</f>
        <v>1</v>
      </c>
      <c r="G6652" s="5">
        <f>_xlfn.XLOOKUP(A6652,[3]!Table13456[No заказа],[3]!Table13456[Цена],"",0,1)</f>
        <v>10890</v>
      </c>
      <c r="H6652" s="2" t="str">
        <f>M01_SETTINGS!$F$2</f>
        <v>KASPI</v>
      </c>
    </row>
    <row r="6653" spans="1:8" x14ac:dyDescent="0.35">
      <c r="A6653" s="2">
        <v>444537644</v>
      </c>
      <c r="B6653" s="3">
        <f>_xlfn.XLOOKUP(A6653,[3]!Table13456[No заказа],[3]!Table13456[Дата
отправки],"",0,1)</f>
        <v>45610</v>
      </c>
      <c r="C6653" s="3"/>
      <c r="D6653" s="3"/>
      <c r="F6653" s="5">
        <f>_xlfn.XLOOKUP(A6653,[3]!Table13456[No заказа],[3]!Table13456[Количество],"",0,1)</f>
        <v>1</v>
      </c>
      <c r="G6653" s="5">
        <f>_xlfn.XLOOKUP(A6653,[3]!Table13456[No заказа],[3]!Table13456[Цена],"",0,1)</f>
        <v>9980</v>
      </c>
      <c r="H6653" s="2" t="str">
        <f>M01_SETTINGS!$F$2</f>
        <v>KASPI</v>
      </c>
    </row>
    <row r="6654" spans="1:8" x14ac:dyDescent="0.35">
      <c r="A6654" s="2">
        <v>444506188</v>
      </c>
      <c r="B6654" s="3">
        <f>_xlfn.XLOOKUP(A6654,[3]!Table13456[No заказа],[3]!Table13456[Дата
отправки],"",0,1)</f>
        <v>45610</v>
      </c>
      <c r="C6654" s="3"/>
      <c r="D6654" s="3"/>
      <c r="F6654" s="5">
        <f>_xlfn.XLOOKUP(A6654,[3]!Table13456[No заказа],[3]!Table13456[Количество],"",0,1)</f>
        <v>1</v>
      </c>
      <c r="G6654" s="5">
        <f>_xlfn.XLOOKUP(A6654,[3]!Table13456[No заказа],[3]!Table13456[Цена],"",0,1)</f>
        <v>9989</v>
      </c>
      <c r="H6654" s="2" t="str">
        <f>M01_SETTINGS!$F$2</f>
        <v>KASPI</v>
      </c>
    </row>
    <row r="6655" spans="1:8" x14ac:dyDescent="0.35">
      <c r="A6655" s="2">
        <v>444692666</v>
      </c>
      <c r="B6655" s="3">
        <f>_xlfn.XLOOKUP(A6655,[3]!Table13456[No заказа],[3]!Table13456[Дата
отправки],"",0,1)</f>
        <v>45610</v>
      </c>
      <c r="C6655" s="3"/>
      <c r="D6655" s="3"/>
      <c r="F6655" s="5">
        <f>_xlfn.XLOOKUP(A6655,[3]!Table13456[No заказа],[3]!Table13456[Количество],"",0,1)</f>
        <v>1</v>
      </c>
      <c r="G6655" s="5">
        <f>_xlfn.XLOOKUP(A6655,[3]!Table13456[No заказа],[3]!Table13456[Цена],"",0,1)</f>
        <v>10999</v>
      </c>
      <c r="H6655" s="2" t="str">
        <f>M01_SETTINGS!$F$2</f>
        <v>KASPI</v>
      </c>
    </row>
    <row r="6656" spans="1:8" x14ac:dyDescent="0.35">
      <c r="A6656" s="2">
        <v>444745472</v>
      </c>
      <c r="B6656" s="3">
        <f>_xlfn.XLOOKUP(A6656,[3]!Table13456[No заказа],[3]!Table13456[Дата
отправки],"",0,1)</f>
        <v>45610</v>
      </c>
      <c r="C6656" s="3"/>
      <c r="D6656" s="3"/>
      <c r="F6656" s="5">
        <f>_xlfn.XLOOKUP(A6656,[3]!Table13456[No заказа],[3]!Table13456[Количество],"",0,1)</f>
        <v>1</v>
      </c>
      <c r="G6656" s="5">
        <f>_xlfn.XLOOKUP(A6656,[3]!Table13456[No заказа],[3]!Table13456[Цена],"",0,1)</f>
        <v>8948</v>
      </c>
      <c r="H6656" s="2" t="str">
        <f>M01_SETTINGS!$F$2</f>
        <v>KASPI</v>
      </c>
    </row>
    <row r="6657" spans="1:8" x14ac:dyDescent="0.35">
      <c r="A6657" s="2">
        <v>444710422</v>
      </c>
      <c r="B6657" s="3">
        <f>_xlfn.XLOOKUP(A6657,[3]!Table13456[No заказа],[3]!Table13456[Дата
отправки],"",0,1)</f>
        <v>45610</v>
      </c>
      <c r="C6657" s="3"/>
      <c r="D6657" s="3"/>
      <c r="F6657" s="5">
        <f>_xlfn.XLOOKUP(A6657,[3]!Table13456[No заказа],[3]!Table13456[Количество],"",0,1)</f>
        <v>1</v>
      </c>
      <c r="G6657" s="5">
        <f>_xlfn.XLOOKUP(A6657,[3]!Table13456[No заказа],[3]!Table13456[Цена],"",0,1)</f>
        <v>10986</v>
      </c>
      <c r="H6657" s="2" t="str">
        <f>M01_SETTINGS!$F$2</f>
        <v>KASPI</v>
      </c>
    </row>
    <row r="6658" spans="1:8" x14ac:dyDescent="0.35">
      <c r="A6658" s="2">
        <v>443872896</v>
      </c>
      <c r="B6658" s="3">
        <f>_xlfn.XLOOKUP(A6658,[3]!Table13456[No заказа],[3]!Table13456[Дата
отправки],"",0,1)</f>
        <v>45609</v>
      </c>
      <c r="C6658" s="3"/>
      <c r="D6658" s="3"/>
      <c r="F6658" s="5">
        <f>_xlfn.XLOOKUP(A6658,[3]!Table13456[No заказа],[3]!Table13456[Количество],"",0,1)</f>
        <v>1</v>
      </c>
      <c r="G6658" s="5">
        <f>_xlfn.XLOOKUP(A6658,[3]!Table13456[No заказа],[3]!Table13456[Цена],"",0,1)</f>
        <v>11714</v>
      </c>
      <c r="H6658" s="2" t="str">
        <f>M01_SETTINGS!$F$2</f>
        <v>KASPI</v>
      </c>
    </row>
    <row r="6659" spans="1:8" x14ac:dyDescent="0.35">
      <c r="A6659" s="2">
        <v>443761400</v>
      </c>
      <c r="B6659" s="3">
        <f>_xlfn.XLOOKUP(A6659,[3]!Table13456[No заказа],[3]!Table13456[Дата
отправки],"",0,1)</f>
        <v>45609</v>
      </c>
      <c r="C6659" s="3"/>
      <c r="D6659" s="3"/>
      <c r="F6659" s="5">
        <f>_xlfn.XLOOKUP(A6659,[3]!Table13456[No заказа],[3]!Table13456[Количество],"",0,1)</f>
        <v>1</v>
      </c>
      <c r="G6659" s="5">
        <f>_xlfn.XLOOKUP(A6659,[3]!Table13456[No заказа],[3]!Table13456[Цена],"",0,1)</f>
        <v>10374</v>
      </c>
      <c r="H6659" s="2" t="str">
        <f>M01_SETTINGS!$F$2</f>
        <v>KASPI</v>
      </c>
    </row>
    <row r="6660" spans="1:8" x14ac:dyDescent="0.35">
      <c r="A6660" s="2">
        <v>444161989</v>
      </c>
      <c r="B6660" s="3">
        <f>_xlfn.XLOOKUP(A6660,[3]!Table13456[No заказа],[3]!Table13456[Дата
отправки],"",0,1)</f>
        <v>45609</v>
      </c>
      <c r="C6660" s="3"/>
      <c r="D6660" s="3"/>
      <c r="F6660" s="5">
        <f>_xlfn.XLOOKUP(A6660,[3]!Table13456[No заказа],[3]!Table13456[Количество],"",0,1)</f>
        <v>1</v>
      </c>
      <c r="G6660" s="5">
        <f>_xlfn.XLOOKUP(A6660,[3]!Table13456[No заказа],[3]!Table13456[Цена],"",0,1)</f>
        <v>9372</v>
      </c>
      <c r="H6660" s="2" t="str">
        <f>M01_SETTINGS!$F$2</f>
        <v>KASPI</v>
      </c>
    </row>
    <row r="6661" spans="1:8" x14ac:dyDescent="0.35">
      <c r="A6661" s="2">
        <v>444039646</v>
      </c>
      <c r="B6661" s="3">
        <f>_xlfn.XLOOKUP(A6661,[3]!Table13456[No заказа],[3]!Table13456[Дата
отправки],"",0,1)</f>
        <v>45609</v>
      </c>
      <c r="C6661" s="3"/>
      <c r="D6661" s="3"/>
      <c r="F6661" s="5">
        <f>_xlfn.XLOOKUP(A6661,[3]!Table13456[No заказа],[3]!Table13456[Количество],"",0,1)</f>
        <v>1</v>
      </c>
      <c r="G6661" s="5">
        <f>_xlfn.XLOOKUP(A6661,[3]!Table13456[No заказа],[3]!Table13456[Цена],"",0,1)</f>
        <v>9500</v>
      </c>
      <c r="H6661" s="2" t="str">
        <f>M01_SETTINGS!$F$2</f>
        <v>KASPI</v>
      </c>
    </row>
    <row r="6662" spans="1:8" x14ac:dyDescent="0.35">
      <c r="A6662" s="2">
        <v>443688627</v>
      </c>
      <c r="B6662" s="3">
        <f>_xlfn.XLOOKUP(A6662,[3]!Table13456[No заказа],[3]!Table13456[Дата
отправки],"",0,1)</f>
        <v>45609</v>
      </c>
      <c r="C6662" s="3"/>
      <c r="D6662" s="3"/>
      <c r="F6662" s="5">
        <f>_xlfn.XLOOKUP(A6662,[3]!Table13456[No заказа],[3]!Table13456[Количество],"",0,1)</f>
        <v>1</v>
      </c>
      <c r="G6662" s="5">
        <f>_xlfn.XLOOKUP(A6662,[3]!Table13456[No заказа],[3]!Table13456[Цена],"",0,1)</f>
        <v>8949</v>
      </c>
      <c r="H6662" s="2" t="str">
        <f>M01_SETTINGS!$F$2</f>
        <v>KASPI</v>
      </c>
    </row>
    <row r="6663" spans="1:8" x14ac:dyDescent="0.35">
      <c r="A6663" s="2">
        <v>444006568</v>
      </c>
      <c r="B6663" s="3">
        <f>_xlfn.XLOOKUP(A6663,[3]!Table13456[No заказа],[3]!Table13456[Дата
отправки],"",0,1)</f>
        <v>45609</v>
      </c>
      <c r="C6663" s="3"/>
      <c r="D6663" s="3"/>
      <c r="F6663" s="5">
        <f>_xlfn.XLOOKUP(A6663,[3]!Table13456[No заказа],[3]!Table13456[Количество],"",0,1)</f>
        <v>1</v>
      </c>
      <c r="G6663" s="5">
        <f>_xlfn.XLOOKUP(A6663,[3]!Table13456[No заказа],[3]!Table13456[Цена],"",0,1)</f>
        <v>8949</v>
      </c>
      <c r="H6663" s="2" t="str">
        <f>M01_SETTINGS!$F$2</f>
        <v>KASPI</v>
      </c>
    </row>
    <row r="6664" spans="1:8" x14ac:dyDescent="0.35">
      <c r="A6664" s="2">
        <v>443699467</v>
      </c>
      <c r="B6664" s="3">
        <f>_xlfn.XLOOKUP(A6664,[3]!Table13456[No заказа],[3]!Table13456[Дата
отправки],"",0,1)</f>
        <v>45609</v>
      </c>
      <c r="C6664" s="3"/>
      <c r="D6664" s="3"/>
      <c r="F6664" s="5">
        <f>_xlfn.XLOOKUP(A6664,[3]!Table13456[No заказа],[3]!Table13456[Количество],"",0,1)</f>
        <v>1</v>
      </c>
      <c r="G6664" s="5">
        <f>_xlfn.XLOOKUP(A6664,[3]!Table13456[No заказа],[3]!Table13456[Цена],"",0,1)</f>
        <v>9000</v>
      </c>
      <c r="H6664" s="2" t="str">
        <f>M01_SETTINGS!$F$2</f>
        <v>KASPI</v>
      </c>
    </row>
    <row r="6665" spans="1:8" x14ac:dyDescent="0.35">
      <c r="A6665" s="2">
        <v>443853086</v>
      </c>
      <c r="B6665" s="3">
        <f>_xlfn.XLOOKUP(A6665,[3]!Table13456[No заказа],[3]!Table13456[Дата
отправки],"",0,1)</f>
        <v>45609</v>
      </c>
      <c r="C6665" s="3"/>
      <c r="D6665" s="3"/>
      <c r="F6665" s="5">
        <f>_xlfn.XLOOKUP(A6665,[3]!Table13456[No заказа],[3]!Table13456[Количество],"",0,1)</f>
        <v>1</v>
      </c>
      <c r="G6665" s="5">
        <f>_xlfn.XLOOKUP(A6665,[3]!Table13456[No заказа],[3]!Table13456[Цена],"",0,1)</f>
        <v>8949</v>
      </c>
      <c r="H6665" s="2" t="str">
        <f>M01_SETTINGS!$F$2</f>
        <v>KASPI</v>
      </c>
    </row>
    <row r="6666" spans="1:8" x14ac:dyDescent="0.35">
      <c r="A6666" s="2">
        <v>443757634</v>
      </c>
      <c r="B6666" s="3">
        <f>_xlfn.XLOOKUP(A6666,[3]!Table13456[No заказа],[3]!Table13456[Дата
отправки],"",0,1)</f>
        <v>45609</v>
      </c>
      <c r="C6666" s="3"/>
      <c r="D6666" s="3"/>
      <c r="F6666" s="5">
        <f>_xlfn.XLOOKUP(A6666,[3]!Table13456[No заказа],[3]!Table13456[Количество],"",0,1)</f>
        <v>1</v>
      </c>
      <c r="G6666" s="5">
        <f>_xlfn.XLOOKUP(A6666,[3]!Table13456[No заказа],[3]!Table13456[Цена],"",0,1)</f>
        <v>8949</v>
      </c>
      <c r="H6666" s="2" t="str">
        <f>M01_SETTINGS!$F$2</f>
        <v>KASPI</v>
      </c>
    </row>
    <row r="6667" spans="1:8" x14ac:dyDescent="0.35">
      <c r="A6667" s="2">
        <v>443954235</v>
      </c>
      <c r="B6667" s="3">
        <f>_xlfn.XLOOKUP(A6667,[3]!Table13456[No заказа],[3]!Table13456[Дата
отправки],"",0,1)</f>
        <v>45609</v>
      </c>
      <c r="C6667" s="3"/>
      <c r="D6667" s="3"/>
      <c r="F6667" s="5">
        <f>_xlfn.XLOOKUP(A6667,[3]!Table13456[No заказа],[3]!Table13456[Количество],"",0,1)</f>
        <v>1</v>
      </c>
      <c r="G6667" s="5">
        <f>_xlfn.XLOOKUP(A6667,[3]!Table13456[No заказа],[3]!Table13456[Цена],"",0,1)</f>
        <v>9000</v>
      </c>
      <c r="H6667" s="2" t="str">
        <f>M01_SETTINGS!$F$2</f>
        <v>KASPI</v>
      </c>
    </row>
    <row r="6668" spans="1:8" x14ac:dyDescent="0.35">
      <c r="A6668" s="2">
        <v>443876955</v>
      </c>
      <c r="B6668" s="3">
        <f>_xlfn.XLOOKUP(A6668,[3]!Table13456[No заказа],[3]!Table13456[Дата
отправки],"",0,1)</f>
        <v>45609</v>
      </c>
      <c r="C6668" s="3"/>
      <c r="D6668" s="3"/>
      <c r="F6668" s="5">
        <f>_xlfn.XLOOKUP(A6668,[3]!Table13456[No заказа],[3]!Table13456[Количество],"",0,1)</f>
        <v>1</v>
      </c>
      <c r="G6668" s="5">
        <f>_xlfn.XLOOKUP(A6668,[3]!Table13456[No заказа],[3]!Table13456[Цена],"",0,1)</f>
        <v>9900</v>
      </c>
      <c r="H6668" s="2" t="str">
        <f>M01_SETTINGS!$F$2</f>
        <v>KASPI</v>
      </c>
    </row>
    <row r="6669" spans="1:8" x14ac:dyDescent="0.35">
      <c r="A6669" s="2">
        <v>444177832</v>
      </c>
      <c r="B6669" s="3">
        <f>_xlfn.XLOOKUP(A6669,[3]!Table13456[No заказа],[3]!Table13456[Дата
отправки],"",0,1)</f>
        <v>45609</v>
      </c>
      <c r="C6669" s="3"/>
      <c r="D6669" s="3"/>
      <c r="F6669" s="5">
        <f>_xlfn.XLOOKUP(A6669,[3]!Table13456[No заказа],[3]!Table13456[Количество],"",0,1)</f>
        <v>1</v>
      </c>
      <c r="G6669" s="5">
        <f>_xlfn.XLOOKUP(A6669,[3]!Table13456[No заказа],[3]!Table13456[Цена],"",0,1)</f>
        <v>9900</v>
      </c>
      <c r="H6669" s="2" t="str">
        <f>M01_SETTINGS!$F$2</f>
        <v>KASPI</v>
      </c>
    </row>
    <row r="6670" spans="1:8" x14ac:dyDescent="0.35">
      <c r="A6670" s="2">
        <v>443818327</v>
      </c>
      <c r="B6670" s="3">
        <f>_xlfn.XLOOKUP(A6670,[3]!Table13456[No заказа],[3]!Table13456[Дата
отправки],"",0,1)</f>
        <v>45609</v>
      </c>
      <c r="C6670" s="3"/>
      <c r="D6670" s="3"/>
      <c r="F6670" s="5">
        <f>_xlfn.XLOOKUP(A6670,[3]!Table13456[No заказа],[3]!Table13456[Количество],"",0,1)</f>
        <v>1</v>
      </c>
      <c r="G6670" s="5">
        <f>_xlfn.XLOOKUP(A6670,[3]!Table13456[No заказа],[3]!Table13456[Цена],"",0,1)</f>
        <v>10900</v>
      </c>
      <c r="H6670" s="2" t="str">
        <f>M01_SETTINGS!$F$2</f>
        <v>KASPI</v>
      </c>
    </row>
    <row r="6671" spans="1:8" x14ac:dyDescent="0.35">
      <c r="A6671" s="2">
        <v>443941812</v>
      </c>
      <c r="B6671" s="3">
        <f>_xlfn.XLOOKUP(A6671,[3]!Table13456[No заказа],[3]!Table13456[Дата
отправки],"",0,1)</f>
        <v>45609</v>
      </c>
      <c r="C6671" s="3"/>
      <c r="D6671" s="3"/>
      <c r="F6671" s="5">
        <f>_xlfn.XLOOKUP(A6671,[3]!Table13456[No заказа],[3]!Table13456[Количество],"",0,1)</f>
        <v>1</v>
      </c>
      <c r="G6671" s="5">
        <f>_xlfn.XLOOKUP(A6671,[3]!Table13456[No заказа],[3]!Table13456[Цена],"",0,1)</f>
        <v>8990</v>
      </c>
      <c r="H6671" s="2" t="str">
        <f>M01_SETTINGS!$F$2</f>
        <v>KASPI</v>
      </c>
    </row>
    <row r="6672" spans="1:8" x14ac:dyDescent="0.35">
      <c r="A6672" s="2">
        <v>443954463</v>
      </c>
      <c r="B6672" s="3">
        <f>_xlfn.XLOOKUP(A6672,[3]!Table13456[No заказа],[3]!Table13456[Дата
отправки],"",0,1)</f>
        <v>45609</v>
      </c>
      <c r="C6672" s="3"/>
      <c r="D6672" s="3"/>
      <c r="F6672" s="5">
        <f>_xlfn.XLOOKUP(A6672,[3]!Table13456[No заказа],[3]!Table13456[Количество],"",0,1)</f>
        <v>1</v>
      </c>
      <c r="G6672" s="5">
        <f>_xlfn.XLOOKUP(A6672,[3]!Table13456[No заказа],[3]!Table13456[Цена],"",0,1)</f>
        <v>8990</v>
      </c>
      <c r="H6672" s="2" t="str">
        <f>M01_SETTINGS!$F$2</f>
        <v>KASPI</v>
      </c>
    </row>
    <row r="6673" spans="1:8" x14ac:dyDescent="0.35">
      <c r="A6673" s="2">
        <v>444085900</v>
      </c>
      <c r="B6673" s="3">
        <f>_xlfn.XLOOKUP(A6673,[3]!Table13456[No заказа],[3]!Table13456[Дата
отправки],"",0,1)</f>
        <v>45609</v>
      </c>
      <c r="C6673" s="3"/>
      <c r="D6673" s="3"/>
      <c r="F6673" s="5">
        <f>_xlfn.XLOOKUP(A6673,[3]!Table13456[No заказа],[3]!Table13456[Количество],"",0,1)</f>
        <v>1</v>
      </c>
      <c r="G6673" s="5">
        <f>_xlfn.XLOOKUP(A6673,[3]!Table13456[No заказа],[3]!Table13456[Цена],"",0,1)</f>
        <v>8900</v>
      </c>
      <c r="H6673" s="2" t="str">
        <f>M01_SETTINGS!$F$2</f>
        <v>KASPI</v>
      </c>
    </row>
    <row r="6674" spans="1:8" x14ac:dyDescent="0.35">
      <c r="A6674" s="2">
        <v>443773230</v>
      </c>
      <c r="B6674" s="3">
        <f>_xlfn.XLOOKUP(A6674,[3]!Table13456[No заказа],[3]!Table13456[Дата
отправки],"",0,1)</f>
        <v>45609</v>
      </c>
      <c r="C6674" s="3"/>
      <c r="D6674" s="3"/>
      <c r="F6674" s="5">
        <f>_xlfn.XLOOKUP(A6674,[3]!Table13456[No заказа],[3]!Table13456[Количество],"",0,1)</f>
        <v>1</v>
      </c>
      <c r="G6674" s="5">
        <f>_xlfn.XLOOKUP(A6674,[3]!Table13456[No заказа],[3]!Table13456[Цена],"",0,1)</f>
        <v>9000</v>
      </c>
      <c r="H6674" s="2" t="str">
        <f>M01_SETTINGS!$F$2</f>
        <v>KASPI</v>
      </c>
    </row>
    <row r="6675" spans="1:8" x14ac:dyDescent="0.35">
      <c r="A6675" s="2">
        <v>443933189</v>
      </c>
      <c r="B6675" s="3">
        <f>_xlfn.XLOOKUP(A6675,[3]!Table13456[No заказа],[3]!Table13456[Дата
отправки],"",0,1)</f>
        <v>45609</v>
      </c>
      <c r="C6675" s="3"/>
      <c r="D6675" s="3"/>
      <c r="F6675" s="5">
        <f>_xlfn.XLOOKUP(A6675,[3]!Table13456[No заказа],[3]!Table13456[Количество],"",0,1)</f>
        <v>1</v>
      </c>
      <c r="G6675" s="5">
        <f>_xlfn.XLOOKUP(A6675,[3]!Table13456[No заказа],[3]!Table13456[Цена],"",0,1)</f>
        <v>8900</v>
      </c>
      <c r="H6675" s="2" t="str">
        <f>M01_SETTINGS!$F$2</f>
        <v>KASPI</v>
      </c>
    </row>
    <row r="6676" spans="1:8" x14ac:dyDescent="0.35">
      <c r="A6676" s="2">
        <v>443862106</v>
      </c>
      <c r="B6676" s="3">
        <f>_xlfn.XLOOKUP(A6676,[3]!Table13456[No заказа],[3]!Table13456[Дата
отправки],"",0,1)</f>
        <v>45609</v>
      </c>
      <c r="C6676" s="3"/>
      <c r="D6676" s="3"/>
      <c r="F6676" s="5">
        <f>_xlfn.XLOOKUP(A6676,[3]!Table13456[No заказа],[3]!Table13456[Количество],"",0,1)</f>
        <v>1</v>
      </c>
      <c r="G6676" s="5">
        <f>_xlfn.XLOOKUP(A6676,[3]!Table13456[No заказа],[3]!Table13456[Цена],"",0,1)</f>
        <v>8900</v>
      </c>
      <c r="H6676" s="2" t="str">
        <f>M01_SETTINGS!$F$2</f>
        <v>KASPI</v>
      </c>
    </row>
    <row r="6677" spans="1:8" x14ac:dyDescent="0.35">
      <c r="A6677" s="2">
        <v>443730638</v>
      </c>
      <c r="B6677" s="3">
        <f>_xlfn.XLOOKUP(A6677,[3]!Table13456[No заказа],[3]!Table13456[Дата
отправки],"",0,1)</f>
        <v>45609</v>
      </c>
      <c r="C6677" s="3"/>
      <c r="D6677" s="3"/>
      <c r="F6677" s="5">
        <f>_xlfn.XLOOKUP(A6677,[3]!Table13456[No заказа],[3]!Table13456[Количество],"",0,1)</f>
        <v>1</v>
      </c>
      <c r="G6677" s="5">
        <f>_xlfn.XLOOKUP(A6677,[3]!Table13456[No заказа],[3]!Table13456[Цена],"",0,1)</f>
        <v>8900</v>
      </c>
      <c r="H6677" s="2" t="str">
        <f>M01_SETTINGS!$F$2</f>
        <v>KASPI</v>
      </c>
    </row>
    <row r="6678" spans="1:8" x14ac:dyDescent="0.35">
      <c r="A6678" s="2">
        <v>444047804</v>
      </c>
      <c r="B6678" s="3">
        <f>_xlfn.XLOOKUP(A6678,[3]!Table13456[No заказа],[3]!Table13456[Дата
отправки],"",0,1)</f>
        <v>45609</v>
      </c>
      <c r="C6678" s="3"/>
      <c r="D6678" s="3"/>
      <c r="F6678" s="5">
        <f>_xlfn.XLOOKUP(A6678,[3]!Table13456[No заказа],[3]!Table13456[Количество],"",0,1)</f>
        <v>1</v>
      </c>
      <c r="G6678" s="5">
        <f>_xlfn.XLOOKUP(A6678,[3]!Table13456[No заказа],[3]!Table13456[Цена],"",0,1)</f>
        <v>9000</v>
      </c>
      <c r="H6678" s="2" t="str">
        <f>M01_SETTINGS!$F$2</f>
        <v>KASPI</v>
      </c>
    </row>
    <row r="6679" spans="1:8" x14ac:dyDescent="0.35">
      <c r="A6679" s="2">
        <v>444171013</v>
      </c>
      <c r="B6679" s="3">
        <f>_xlfn.XLOOKUP(A6679,[3]!Table13456[No заказа],[3]!Table13456[Дата
отправки],"",0,1)</f>
        <v>45609</v>
      </c>
      <c r="C6679" s="3"/>
      <c r="D6679" s="3"/>
      <c r="F6679" s="5">
        <f>_xlfn.XLOOKUP(A6679,[3]!Table13456[No заказа],[3]!Table13456[Количество],"",0,1)</f>
        <v>1</v>
      </c>
      <c r="G6679" s="5">
        <f>_xlfn.XLOOKUP(A6679,[3]!Table13456[No заказа],[3]!Table13456[Цена],"",0,1)</f>
        <v>9900</v>
      </c>
      <c r="H6679" s="2" t="str">
        <f>M01_SETTINGS!$F$2</f>
        <v>KASPI</v>
      </c>
    </row>
    <row r="6680" spans="1:8" x14ac:dyDescent="0.35">
      <c r="A6680" s="2">
        <v>443766106</v>
      </c>
      <c r="B6680" s="3">
        <f>_xlfn.XLOOKUP(A6680,[3]!Table13456[No заказа],[3]!Table13456[Дата
отправки],"",0,1)</f>
        <v>45609</v>
      </c>
      <c r="C6680" s="3"/>
      <c r="D6680" s="3"/>
      <c r="F6680" s="5">
        <f>_xlfn.XLOOKUP(A6680,[3]!Table13456[No заказа],[3]!Table13456[Количество],"",0,1)</f>
        <v>1</v>
      </c>
      <c r="G6680" s="5">
        <f>_xlfn.XLOOKUP(A6680,[3]!Table13456[No заказа],[3]!Table13456[Цена],"",0,1)</f>
        <v>7999</v>
      </c>
      <c r="H6680" s="2" t="str">
        <f>M01_SETTINGS!$F$2</f>
        <v>KASPI</v>
      </c>
    </row>
    <row r="6681" spans="1:8" x14ac:dyDescent="0.35">
      <c r="A6681" s="2">
        <v>442155330</v>
      </c>
      <c r="B6681" s="3">
        <f>_xlfn.XLOOKUP(A6681,[3]!Table13456[No заказа],[3]!Table13456[Дата
отправки],"",0,1)</f>
        <v>45607</v>
      </c>
      <c r="C6681" s="3"/>
      <c r="D6681" s="3"/>
      <c r="F6681" s="5">
        <f>_xlfn.XLOOKUP(A6681,[3]!Table13456[No заказа],[3]!Table13456[Количество],"",0,1)</f>
        <v>1</v>
      </c>
      <c r="G6681" s="5">
        <f>_xlfn.XLOOKUP(A6681,[3]!Table13456[No заказа],[3]!Table13456[Цена],"",0,1)</f>
        <v>11987</v>
      </c>
      <c r="H6681" s="2" t="str">
        <f>M01_SETTINGS!$F$2</f>
        <v>KASPI</v>
      </c>
    </row>
    <row r="6682" spans="1:8" x14ac:dyDescent="0.35">
      <c r="A6682" s="2">
        <v>442808943</v>
      </c>
      <c r="B6682" s="3">
        <f>_xlfn.XLOOKUP(A6682,[3]!Table13456[No заказа],[3]!Table13456[Дата
отправки],"",0,1)</f>
        <v>45607</v>
      </c>
      <c r="C6682" s="3"/>
      <c r="D6682" s="3"/>
      <c r="F6682" s="5">
        <f>_xlfn.XLOOKUP(A6682,[3]!Table13456[No заказа],[3]!Table13456[Количество],"",0,1)</f>
        <v>1</v>
      </c>
      <c r="G6682" s="5">
        <f>_xlfn.XLOOKUP(A6682,[3]!Table13456[No заказа],[3]!Table13456[Цена],"",0,1)</f>
        <v>11988</v>
      </c>
      <c r="H6682" s="2" t="str">
        <f>M01_SETTINGS!$F$2</f>
        <v>KASPI</v>
      </c>
    </row>
    <row r="6683" spans="1:8" x14ac:dyDescent="0.35">
      <c r="A6683" s="2">
        <v>442400527</v>
      </c>
      <c r="B6683" s="3">
        <f>_xlfn.XLOOKUP(A6683,[3]!Table13456[No заказа],[3]!Table13456[Дата
отправки],"",0,1)</f>
        <v>45607</v>
      </c>
      <c r="C6683" s="3"/>
      <c r="D6683" s="3"/>
      <c r="F6683" s="5">
        <f>_xlfn.XLOOKUP(A6683,[3]!Table13456[No заказа],[3]!Table13456[Количество],"",0,1)</f>
        <v>1</v>
      </c>
      <c r="G6683" s="5">
        <f>_xlfn.XLOOKUP(A6683,[3]!Table13456[No заказа],[3]!Table13456[Цена],"",0,1)</f>
        <v>11985</v>
      </c>
      <c r="H6683" s="2" t="str">
        <f>M01_SETTINGS!$F$2</f>
        <v>KASPI</v>
      </c>
    </row>
    <row r="6684" spans="1:8" x14ac:dyDescent="0.35">
      <c r="A6684" s="2">
        <v>441139909</v>
      </c>
      <c r="B6684" s="3">
        <f>_xlfn.XLOOKUP(A6684,[3]!Table13456[No заказа],[3]!Table13456[Дата
отправки],"",0,1)</f>
        <v>45606</v>
      </c>
      <c r="C6684" s="3"/>
      <c r="D6684" s="3"/>
      <c r="F6684" s="5">
        <f>_xlfn.XLOOKUP(A6684,[3]!Table13456[No заказа],[3]!Table13456[Количество],"",0,1)</f>
        <v>1</v>
      </c>
      <c r="G6684" s="5">
        <f>_xlfn.XLOOKUP(A6684,[3]!Table13456[No заказа],[3]!Table13456[Цена],"",0,1)</f>
        <v>8498</v>
      </c>
      <c r="H6684" s="2" t="str">
        <f>M01_SETTINGS!$F$2</f>
        <v>KASPI</v>
      </c>
    </row>
    <row r="6685" spans="1:8" x14ac:dyDescent="0.35">
      <c r="A6685" s="2">
        <v>441435693</v>
      </c>
      <c r="B6685" s="3">
        <f>_xlfn.XLOOKUP(A6685,[3]!Table13456[No заказа],[3]!Table13456[Дата
отправки],"",0,1)</f>
        <v>45606</v>
      </c>
      <c r="C6685" s="3"/>
      <c r="D6685" s="3"/>
      <c r="F6685" s="5">
        <f>_xlfn.XLOOKUP(A6685,[3]!Table13456[No заказа],[3]!Table13456[Количество],"",0,1)</f>
        <v>1</v>
      </c>
      <c r="G6685" s="5">
        <f>_xlfn.XLOOKUP(A6685,[3]!Table13456[No заказа],[3]!Table13456[Цена],"",0,1)</f>
        <v>8498</v>
      </c>
      <c r="H6685" s="2" t="str">
        <f>M01_SETTINGS!$F$2</f>
        <v>KASPI</v>
      </c>
    </row>
    <row r="6686" spans="1:8" x14ac:dyDescent="0.35">
      <c r="A6686" s="2">
        <v>440165392</v>
      </c>
      <c r="B6686" s="3">
        <f>_xlfn.XLOOKUP(A6686,[3]!Table13456[No заказа],[3]!Table13456[Дата
отправки],"",0,1)</f>
        <v>45605</v>
      </c>
      <c r="C6686" s="3"/>
      <c r="D6686" s="3"/>
      <c r="F6686" s="5">
        <f>_xlfn.XLOOKUP(A6686,[3]!Table13456[No заказа],[3]!Table13456[Количество],"",0,1)</f>
        <v>1</v>
      </c>
      <c r="G6686" s="5">
        <f>_xlfn.XLOOKUP(A6686,[3]!Table13456[No заказа],[3]!Table13456[Цена],"",0,1)</f>
        <v>8500</v>
      </c>
      <c r="H6686" s="2" t="str">
        <f>M01_SETTINGS!$F$2</f>
        <v>KASPI</v>
      </c>
    </row>
    <row r="6687" spans="1:8" x14ac:dyDescent="0.35">
      <c r="A6687" s="2">
        <v>440117858</v>
      </c>
      <c r="B6687" s="3">
        <f>_xlfn.XLOOKUP(A6687,[3]!Table13456[No заказа],[3]!Table13456[Дата
отправки],"",0,1)</f>
        <v>45605</v>
      </c>
      <c r="C6687" s="3"/>
      <c r="D6687" s="3"/>
      <c r="F6687" s="5">
        <f>_xlfn.XLOOKUP(A6687,[3]!Table13456[No заказа],[3]!Table13456[Количество],"",0,1)</f>
        <v>1</v>
      </c>
      <c r="G6687" s="5">
        <f>_xlfn.XLOOKUP(A6687,[3]!Table13456[No заказа],[3]!Table13456[Цена],"",0,1)</f>
        <v>8499</v>
      </c>
      <c r="H6687" s="2" t="str">
        <f>M01_SETTINGS!$F$2</f>
        <v>KASPI</v>
      </c>
    </row>
    <row r="6688" spans="1:8" x14ac:dyDescent="0.35">
      <c r="A6688" s="2">
        <v>437630942</v>
      </c>
      <c r="B6688" s="3">
        <f>_xlfn.XLOOKUP(A6688,[3]!Table13456[No заказа],[3]!Table13456[Дата
отправки],"",0,1)</f>
        <v>45604</v>
      </c>
      <c r="C6688" s="3"/>
      <c r="D6688" s="3"/>
      <c r="F6688" s="5">
        <f>_xlfn.XLOOKUP(A6688,[3]!Table13456[No заказа],[3]!Table13456[Количество],"",0,1)</f>
        <v>1</v>
      </c>
      <c r="G6688" s="5">
        <f>_xlfn.XLOOKUP(A6688,[3]!Table13456[No заказа],[3]!Table13456[Цена],"",0,1)</f>
        <v>10539</v>
      </c>
      <c r="H6688" s="2" t="str">
        <f>M01_SETTINGS!$F$2</f>
        <v>KASPI</v>
      </c>
    </row>
    <row r="6689" spans="1:8" x14ac:dyDescent="0.35">
      <c r="A6689" s="2">
        <v>437885458</v>
      </c>
      <c r="B6689" s="3">
        <f>_xlfn.XLOOKUP(A6689,[3]!Table13456[No заказа],[3]!Table13456[Дата
отправки],"",0,1)</f>
        <v>45604</v>
      </c>
      <c r="C6689" s="3"/>
      <c r="D6689" s="3"/>
      <c r="F6689" s="5">
        <f>_xlfn.XLOOKUP(A6689,[3]!Table13456[No заказа],[3]!Table13456[Количество],"",0,1)</f>
        <v>1</v>
      </c>
      <c r="G6689" s="5">
        <f>_xlfn.XLOOKUP(A6689,[3]!Table13456[No заказа],[3]!Table13456[Цена],"",0,1)</f>
        <v>10905</v>
      </c>
      <c r="H6689" s="2" t="str">
        <f>M01_SETTINGS!$F$2</f>
        <v>KASPI</v>
      </c>
    </row>
    <row r="6690" spans="1:8" x14ac:dyDescent="0.35">
      <c r="A6690" s="2">
        <v>438488639</v>
      </c>
      <c r="B6690" s="3">
        <f>_xlfn.XLOOKUP(A6690,[3]!Table13456[No заказа],[3]!Table13456[Дата
отправки],"",0,1)</f>
        <v>45604</v>
      </c>
      <c r="C6690" s="3"/>
      <c r="D6690" s="3"/>
      <c r="F6690" s="5">
        <f>_xlfn.XLOOKUP(A6690,[3]!Table13456[No заказа],[3]!Table13456[Количество],"",0,1)</f>
        <v>1</v>
      </c>
      <c r="G6690" s="5">
        <f>_xlfn.XLOOKUP(A6690,[3]!Table13456[No заказа],[3]!Table13456[Цена],"",0,1)</f>
        <v>8500</v>
      </c>
      <c r="H6690" s="2" t="str">
        <f>M01_SETTINGS!$F$2</f>
        <v>KASPI</v>
      </c>
    </row>
    <row r="6691" spans="1:8" x14ac:dyDescent="0.35">
      <c r="A6691" s="2">
        <v>438724376</v>
      </c>
      <c r="B6691" s="3">
        <f>_xlfn.XLOOKUP(A6691,[3]!Table13456[No заказа],[3]!Table13456[Дата
отправки],"",0,1)</f>
        <v>45604</v>
      </c>
      <c r="C6691" s="3"/>
      <c r="D6691" s="3"/>
      <c r="F6691" s="5">
        <f>_xlfn.XLOOKUP(A6691,[3]!Table13456[No заказа],[3]!Table13456[Количество],"",0,1)</f>
        <v>1</v>
      </c>
      <c r="G6691" s="5">
        <f>_xlfn.XLOOKUP(A6691,[3]!Table13456[No заказа],[3]!Table13456[Цена],"",0,1)</f>
        <v>8500</v>
      </c>
      <c r="H6691" s="2" t="str">
        <f>M01_SETTINGS!$F$2</f>
        <v>KASPI</v>
      </c>
    </row>
    <row r="6692" spans="1:8" x14ac:dyDescent="0.35">
      <c r="A6692" s="2">
        <v>437134221</v>
      </c>
      <c r="B6692" s="3">
        <f>_xlfn.XLOOKUP(A6692,[3]!Table13456[No заказа],[3]!Table13456[Дата
отправки],"",0,1)</f>
        <v>45604</v>
      </c>
      <c r="C6692" s="3"/>
      <c r="D6692" s="3"/>
      <c r="F6692" s="5">
        <f>_xlfn.XLOOKUP(A6692,[3]!Table13456[No заказа],[3]!Table13456[Количество],"",0,1)</f>
        <v>1</v>
      </c>
      <c r="G6692" s="5">
        <f>_xlfn.XLOOKUP(A6692,[3]!Table13456[No заказа],[3]!Table13456[Цена],"",0,1)</f>
        <v>11298</v>
      </c>
      <c r="H6692" s="2" t="str">
        <f>M01_SETTINGS!$F$2</f>
        <v>KASPI</v>
      </c>
    </row>
    <row r="6693" spans="1:8" x14ac:dyDescent="0.35">
      <c r="A6693" s="2">
        <v>437694577</v>
      </c>
      <c r="B6693" s="3">
        <f>_xlfn.XLOOKUP(A6693,[3]!Table13456[No заказа],[3]!Table13456[Дата
отправки],"",0,1)</f>
        <v>45604</v>
      </c>
      <c r="C6693" s="3"/>
      <c r="D6693" s="3"/>
      <c r="F6693" s="5">
        <f>_xlfn.XLOOKUP(A6693,[3]!Table13456[No заказа],[3]!Table13456[Количество],"",0,1)</f>
        <v>1</v>
      </c>
      <c r="G6693" s="5">
        <f>_xlfn.XLOOKUP(A6693,[3]!Table13456[No заказа],[3]!Table13456[Цена],"",0,1)</f>
        <v>11999</v>
      </c>
      <c r="H6693" s="2" t="str">
        <f>M01_SETTINGS!$F$2</f>
        <v>KASPI</v>
      </c>
    </row>
    <row r="6694" spans="1:8" x14ac:dyDescent="0.35">
      <c r="A6694" s="2">
        <v>438144863</v>
      </c>
      <c r="B6694" s="3">
        <f>_xlfn.XLOOKUP(A6694,[3]!Table13456[No заказа],[3]!Table13456[Дата
отправки],"",0,1)</f>
        <v>45604</v>
      </c>
      <c r="C6694" s="3"/>
      <c r="D6694" s="3"/>
      <c r="F6694" s="5">
        <f>_xlfn.XLOOKUP(A6694,[3]!Table13456[No заказа],[3]!Table13456[Количество],"",0,1)</f>
        <v>1</v>
      </c>
      <c r="G6694" s="5">
        <f>_xlfn.XLOOKUP(A6694,[3]!Table13456[No заказа],[3]!Table13456[Цена],"",0,1)</f>
        <v>11344</v>
      </c>
      <c r="H6694" s="2" t="str">
        <f>M01_SETTINGS!$F$2</f>
        <v>KASPI</v>
      </c>
    </row>
    <row r="6695" spans="1:8" x14ac:dyDescent="0.35">
      <c r="A6695" s="2">
        <v>436484267</v>
      </c>
      <c r="B6695" s="3">
        <f>_xlfn.XLOOKUP(A6695,[3]!Table13456[No заказа],[3]!Table13456[Дата
отправки],"",0,1)</f>
        <v>45600</v>
      </c>
      <c r="C6695" s="3"/>
      <c r="D6695" s="3"/>
      <c r="F6695" s="5">
        <f>_xlfn.XLOOKUP(A6695,[3]!Table13456[No заказа],[3]!Table13456[Количество],"",0,1)</f>
        <v>1</v>
      </c>
      <c r="G6695" s="5">
        <f>_xlfn.XLOOKUP(A6695,[3]!Table13456[No заказа],[3]!Table13456[Цена],"",0,1)</f>
        <v>9526</v>
      </c>
      <c r="H6695" s="2" t="str">
        <f>M01_SETTINGS!$F$2</f>
        <v>KASPI</v>
      </c>
    </row>
    <row r="6696" spans="1:8" x14ac:dyDescent="0.35">
      <c r="A6696" s="2">
        <v>436252480</v>
      </c>
      <c r="B6696" s="3">
        <f>_xlfn.XLOOKUP(A6696,[3]!Table13456[No заказа],[3]!Table13456[Дата
отправки],"",0,1)</f>
        <v>45600</v>
      </c>
      <c r="C6696" s="3"/>
      <c r="D6696" s="3"/>
      <c r="F6696" s="5">
        <f>_xlfn.XLOOKUP(A6696,[3]!Table13456[No заказа],[3]!Table13456[Количество],"",0,1)</f>
        <v>1</v>
      </c>
      <c r="G6696" s="5">
        <f>_xlfn.XLOOKUP(A6696,[3]!Table13456[No заказа],[3]!Table13456[Цена],"",0,1)</f>
        <v>9526</v>
      </c>
      <c r="H6696" s="2" t="str">
        <f>M01_SETTINGS!$F$2</f>
        <v>KASPI</v>
      </c>
    </row>
    <row r="6697" spans="1:8" x14ac:dyDescent="0.35">
      <c r="A6697" s="2">
        <v>436039697</v>
      </c>
      <c r="B6697" s="3">
        <f>_xlfn.XLOOKUP(A6697,[3]!Table13456[No заказа],[3]!Table13456[Дата
отправки],"",0,1)</f>
        <v>45600</v>
      </c>
      <c r="C6697" s="3"/>
      <c r="D6697" s="3"/>
      <c r="F6697" s="5">
        <f>_xlfn.XLOOKUP(A6697,[3]!Table13456[No заказа],[3]!Table13456[Количество],"",0,1)</f>
        <v>1</v>
      </c>
      <c r="G6697" s="5">
        <f>_xlfn.XLOOKUP(A6697,[3]!Table13456[No заказа],[3]!Table13456[Цена],"",0,1)</f>
        <v>9526</v>
      </c>
      <c r="H6697" s="2" t="str">
        <f>M01_SETTINGS!$F$2</f>
        <v>KASPI</v>
      </c>
    </row>
    <row r="6698" spans="1:8" x14ac:dyDescent="0.35">
      <c r="A6698" s="2">
        <v>436725902</v>
      </c>
      <c r="B6698" s="3">
        <f>_xlfn.XLOOKUP(A6698,[3]!Table13456[No заказа],[3]!Table13456[Дата
отправки],"",0,1)</f>
        <v>45600</v>
      </c>
      <c r="C6698" s="3"/>
      <c r="D6698" s="3"/>
      <c r="F6698" s="5">
        <f>_xlfn.XLOOKUP(A6698,[3]!Table13456[No заказа],[3]!Table13456[Количество],"",0,1)</f>
        <v>1</v>
      </c>
      <c r="G6698" s="5">
        <f>_xlfn.XLOOKUP(A6698,[3]!Table13456[No заказа],[3]!Table13456[Цена],"",0,1)</f>
        <v>11298</v>
      </c>
      <c r="H6698" s="2" t="str">
        <f>M01_SETTINGS!$F$2</f>
        <v>KASPI</v>
      </c>
    </row>
    <row r="6699" spans="1:8" x14ac:dyDescent="0.35">
      <c r="A6699" s="2">
        <v>436464998</v>
      </c>
      <c r="B6699" s="3">
        <f>_xlfn.XLOOKUP(A6699,[3]!Table13456[No заказа],[3]!Table13456[Дата
отправки],"",0,1)</f>
        <v>45600</v>
      </c>
      <c r="C6699" s="3"/>
      <c r="D6699" s="3"/>
      <c r="F6699" s="5">
        <f>_xlfn.XLOOKUP(A6699,[3]!Table13456[No заказа],[3]!Table13456[Количество],"",0,1)</f>
        <v>1</v>
      </c>
      <c r="G6699" s="5">
        <f>_xlfn.XLOOKUP(A6699,[3]!Table13456[No заказа],[3]!Table13456[Цена],"",0,1)</f>
        <v>11988</v>
      </c>
      <c r="H6699" s="2" t="str">
        <f>M01_SETTINGS!$F$2</f>
        <v>KASPI</v>
      </c>
    </row>
    <row r="6700" spans="1:8" x14ac:dyDescent="0.35">
      <c r="A6700" s="2">
        <v>436665642</v>
      </c>
      <c r="B6700" s="3">
        <f>_xlfn.XLOOKUP(A6700,[3]!Table13456[No заказа],[3]!Table13456[Дата
отправки],"",0,1)</f>
        <v>45600</v>
      </c>
      <c r="C6700" s="3"/>
      <c r="D6700" s="3"/>
      <c r="F6700" s="5">
        <f>_xlfn.XLOOKUP(A6700,[3]!Table13456[No заказа],[3]!Table13456[Количество],"",0,1)</f>
        <v>1</v>
      </c>
      <c r="G6700" s="5">
        <f>_xlfn.XLOOKUP(A6700,[3]!Table13456[No заказа],[3]!Table13456[Цена],"",0,1)</f>
        <v>10738</v>
      </c>
      <c r="H6700" s="2" t="str">
        <f>M01_SETTINGS!$F$2</f>
        <v>KASPI</v>
      </c>
    </row>
    <row r="6701" spans="1:8" x14ac:dyDescent="0.35">
      <c r="A6701" s="2">
        <v>436066961</v>
      </c>
      <c r="B6701" s="3">
        <f>_xlfn.XLOOKUP(A6701,[3]!Table13456[No заказа],[3]!Table13456[Дата
отправки],"",0,1)</f>
        <v>45600</v>
      </c>
      <c r="C6701" s="3"/>
      <c r="D6701" s="3"/>
      <c r="F6701" s="5">
        <f>_xlfn.XLOOKUP(A6701,[3]!Table13456[No заказа],[3]!Table13456[Количество],"",0,1)</f>
        <v>1</v>
      </c>
      <c r="G6701" s="5">
        <f>_xlfn.XLOOKUP(A6701,[3]!Table13456[No заказа],[3]!Table13456[Цена],"",0,1)</f>
        <v>9526</v>
      </c>
      <c r="H6701" s="2" t="str">
        <f>M01_SETTINGS!$F$2</f>
        <v>KASPI</v>
      </c>
    </row>
    <row r="6702" spans="1:8" x14ac:dyDescent="0.35">
      <c r="A6702" s="2">
        <v>436505387</v>
      </c>
      <c r="B6702" s="3">
        <f>_xlfn.XLOOKUP(A6702,[3]!Table13456[No заказа],[3]!Table13456[Дата
отправки],"",0,1)</f>
        <v>45600</v>
      </c>
      <c r="C6702" s="3"/>
      <c r="D6702" s="3"/>
      <c r="F6702" s="5">
        <f>_xlfn.XLOOKUP(A6702,[3]!Table13456[No заказа],[3]!Table13456[Количество],"",0,1)</f>
        <v>1</v>
      </c>
      <c r="G6702" s="5">
        <f>_xlfn.XLOOKUP(A6702,[3]!Table13456[No заказа],[3]!Table13456[Цена],"",0,1)</f>
        <v>11298</v>
      </c>
      <c r="H6702" s="2" t="str">
        <f>M01_SETTINGS!$F$2</f>
        <v>KASPI</v>
      </c>
    </row>
    <row r="6703" spans="1:8" x14ac:dyDescent="0.35">
      <c r="A6703" s="2">
        <v>436826990</v>
      </c>
      <c r="B6703" s="3">
        <f>_xlfn.XLOOKUP(A6703,[3]!Table13456[No заказа],[3]!Table13456[Дата
отправки],"",0,1)</f>
        <v>45600</v>
      </c>
      <c r="C6703" s="3"/>
      <c r="D6703" s="3"/>
      <c r="F6703" s="5">
        <f>_xlfn.XLOOKUP(A6703,[3]!Table13456[No заказа],[3]!Table13456[Количество],"",0,1)</f>
        <v>1</v>
      </c>
      <c r="G6703" s="5">
        <f>_xlfn.XLOOKUP(A6703,[3]!Table13456[No заказа],[3]!Table13456[Цена],"",0,1)</f>
        <v>11298</v>
      </c>
      <c r="H6703" s="2" t="str">
        <f>M01_SETTINGS!$F$2</f>
        <v>KASPI</v>
      </c>
    </row>
    <row r="6704" spans="1:8" x14ac:dyDescent="0.35">
      <c r="A6704" s="2">
        <v>434136569</v>
      </c>
      <c r="B6704" s="3">
        <f>_xlfn.XLOOKUP(A6704,[3]!Table13456[No заказа],[3]!Table13456[Дата
отправки],"",0,1)</f>
        <v>45595</v>
      </c>
      <c r="C6704" s="3"/>
      <c r="D6704" s="3"/>
      <c r="F6704" s="5">
        <f>_xlfn.XLOOKUP(A6704,[3]!Table13456[No заказа],[3]!Table13456[Количество],"",0,1)</f>
        <v>1</v>
      </c>
      <c r="G6704" s="5">
        <f>_xlfn.XLOOKUP(A6704,[3]!Table13456[No заказа],[3]!Table13456[Цена],"",0,1)</f>
        <v>9990</v>
      </c>
      <c r="H6704" s="2" t="str">
        <f>M01_SETTINGS!$F$2</f>
        <v>KASPI</v>
      </c>
    </row>
    <row r="6705" spans="1:8" x14ac:dyDescent="0.35">
      <c r="A6705" s="2">
        <v>433977551</v>
      </c>
      <c r="B6705" s="3">
        <f>_xlfn.XLOOKUP(A6705,[3]!Table13456[No заказа],[3]!Table13456[Дата
отправки],"",0,1)</f>
        <v>45595</v>
      </c>
      <c r="C6705" s="3"/>
      <c r="D6705" s="3"/>
      <c r="F6705" s="5">
        <f>_xlfn.XLOOKUP(A6705,[3]!Table13456[No заказа],[3]!Table13456[Количество],"",0,1)</f>
        <v>1</v>
      </c>
      <c r="G6705" s="5">
        <f>_xlfn.XLOOKUP(A6705,[3]!Table13456[No заказа],[3]!Table13456[Цена],"",0,1)</f>
        <v>8500</v>
      </c>
      <c r="H6705" s="2" t="str">
        <f>M01_SETTINGS!$F$2</f>
        <v>KASPI</v>
      </c>
    </row>
    <row r="6706" spans="1:8" x14ac:dyDescent="0.35">
      <c r="A6706" s="2">
        <v>434236787</v>
      </c>
      <c r="B6706" s="3">
        <f>_xlfn.XLOOKUP(A6706,[3]!Table13456[No заказа],[3]!Table13456[Дата
отправки],"",0,1)</f>
        <v>45595</v>
      </c>
      <c r="C6706" s="3"/>
      <c r="D6706" s="3"/>
      <c r="F6706" s="5">
        <f>_xlfn.XLOOKUP(A6706,[3]!Table13456[No заказа],[3]!Table13456[Количество],"",0,1)</f>
        <v>1</v>
      </c>
      <c r="G6706" s="5">
        <f>_xlfn.XLOOKUP(A6706,[3]!Table13456[No заказа],[3]!Table13456[Цена],"",0,1)</f>
        <v>8989</v>
      </c>
      <c r="H6706" s="2" t="str">
        <f>M01_SETTINGS!$F$2</f>
        <v>KASPI</v>
      </c>
    </row>
    <row r="6707" spans="1:8" x14ac:dyDescent="0.35">
      <c r="A6707" s="2">
        <v>434309576</v>
      </c>
      <c r="B6707" s="3">
        <f>_xlfn.XLOOKUP(A6707,[3]!Table13456[No заказа],[3]!Table13456[Дата
отправки],"",0,1)</f>
        <v>45595</v>
      </c>
      <c r="C6707" s="3"/>
      <c r="D6707" s="3"/>
      <c r="F6707" s="5">
        <f>_xlfn.XLOOKUP(A6707,[3]!Table13456[No заказа],[3]!Table13456[Количество],"",0,1)</f>
        <v>1</v>
      </c>
      <c r="G6707" s="5">
        <f>_xlfn.XLOOKUP(A6707,[3]!Table13456[No заказа],[3]!Table13456[Цена],"",0,1)</f>
        <v>9990</v>
      </c>
      <c r="H6707" s="2" t="str">
        <f>M01_SETTINGS!$F$2</f>
        <v>KASPI</v>
      </c>
    </row>
    <row r="6708" spans="1:8" x14ac:dyDescent="0.35">
      <c r="A6708" s="2">
        <v>434158557</v>
      </c>
      <c r="B6708" s="3">
        <f>_xlfn.XLOOKUP(A6708,[3]!Table13456[No заказа],[3]!Table13456[Дата
отправки],"",0,1)</f>
        <v>45595</v>
      </c>
      <c r="C6708" s="3"/>
      <c r="D6708" s="3"/>
      <c r="F6708" s="5">
        <f>_xlfn.XLOOKUP(A6708,[3]!Table13456[No заказа],[3]!Table13456[Количество],"",0,1)</f>
        <v>1</v>
      </c>
      <c r="G6708" s="5">
        <f>_xlfn.XLOOKUP(A6708,[3]!Table13456[No заказа],[3]!Table13456[Цена],"",0,1)</f>
        <v>10999</v>
      </c>
      <c r="H6708" s="2" t="str">
        <f>M01_SETTINGS!$F$2</f>
        <v>KASPI</v>
      </c>
    </row>
    <row r="6709" spans="1:8" x14ac:dyDescent="0.35">
      <c r="A6709" s="2">
        <v>434212401</v>
      </c>
      <c r="B6709" s="3">
        <f>_xlfn.XLOOKUP(A6709,[3]!Table13456[No заказа],[3]!Table13456[Дата
отправки],"",0,1)</f>
        <v>45595</v>
      </c>
      <c r="C6709" s="3"/>
      <c r="D6709" s="3"/>
      <c r="F6709" s="5">
        <f>_xlfn.XLOOKUP(A6709,[3]!Table13456[No заказа],[3]!Table13456[Количество],"",0,1)</f>
        <v>1</v>
      </c>
      <c r="G6709" s="5">
        <f>_xlfn.XLOOKUP(A6709,[3]!Table13456[No заказа],[3]!Table13456[Цена],"",0,1)</f>
        <v>9756</v>
      </c>
      <c r="H6709" s="2" t="str">
        <f>M01_SETTINGS!$F$2</f>
        <v>KASPI</v>
      </c>
    </row>
    <row r="6710" spans="1:8" x14ac:dyDescent="0.35">
      <c r="A6710" s="2">
        <v>433872656</v>
      </c>
      <c r="B6710" s="3">
        <f>_xlfn.XLOOKUP(A6710,[3]!Table13456[No заказа],[3]!Table13456[Дата
отправки],"",0,1)</f>
        <v>45595</v>
      </c>
      <c r="C6710" s="3"/>
      <c r="D6710" s="3"/>
      <c r="F6710" s="5">
        <f>_xlfn.XLOOKUP(A6710,[3]!Table13456[No заказа],[3]!Table13456[Количество],"",0,1)</f>
        <v>1</v>
      </c>
      <c r="G6710" s="5">
        <f>_xlfn.XLOOKUP(A6710,[3]!Table13456[No заказа],[3]!Table13456[Цена],"",0,1)</f>
        <v>8800</v>
      </c>
      <c r="H6710" s="2" t="str">
        <f>M01_SETTINGS!$F$2</f>
        <v>KASPI</v>
      </c>
    </row>
    <row r="6711" spans="1:8" x14ac:dyDescent="0.35">
      <c r="A6711" s="2">
        <v>434064671</v>
      </c>
      <c r="B6711" s="3">
        <f>_xlfn.XLOOKUP(A6711,[3]!Table13456[No заказа],[3]!Table13456[Дата
отправки],"",0,1)</f>
        <v>45595</v>
      </c>
      <c r="C6711" s="3"/>
      <c r="D6711" s="3"/>
      <c r="F6711" s="5">
        <f>_xlfn.XLOOKUP(A6711,[3]!Table13456[No заказа],[3]!Table13456[Количество],"",0,1)</f>
        <v>1</v>
      </c>
      <c r="G6711" s="5">
        <f>_xlfn.XLOOKUP(A6711,[3]!Table13456[No заказа],[3]!Table13456[Цена],"",0,1)</f>
        <v>8800</v>
      </c>
      <c r="H6711" s="2" t="str">
        <f>M01_SETTINGS!$F$2</f>
        <v>KASPI</v>
      </c>
    </row>
    <row r="6712" spans="1:8" x14ac:dyDescent="0.35">
      <c r="A6712" s="2">
        <v>433925654</v>
      </c>
      <c r="B6712" s="3">
        <f>_xlfn.XLOOKUP(A6712,[3]!Table13456[No заказа],[3]!Table13456[Дата
отправки],"",0,1)</f>
        <v>45595</v>
      </c>
      <c r="C6712" s="3"/>
      <c r="D6712" s="3"/>
      <c r="F6712" s="5">
        <f>_xlfn.XLOOKUP(A6712,[3]!Table13456[No заказа],[3]!Table13456[Количество],"",0,1)</f>
        <v>1</v>
      </c>
      <c r="G6712" s="5">
        <f>_xlfn.XLOOKUP(A6712,[3]!Table13456[No заказа],[3]!Table13456[Цена],"",0,1)</f>
        <v>9989</v>
      </c>
      <c r="H6712" s="2" t="str">
        <f>M01_SETTINGS!$F$2</f>
        <v>KASPI</v>
      </c>
    </row>
    <row r="6713" spans="1:8" x14ac:dyDescent="0.35">
      <c r="A6713" s="2">
        <v>434059421</v>
      </c>
      <c r="B6713" s="3">
        <f>_xlfn.XLOOKUP(A6713,[3]!Table13456[No заказа],[3]!Table13456[Дата
отправки],"",0,1)</f>
        <v>45595</v>
      </c>
      <c r="C6713" s="3"/>
      <c r="D6713" s="3"/>
      <c r="F6713" s="5">
        <f>_xlfn.XLOOKUP(A6713,[3]!Table13456[No заказа],[3]!Table13456[Количество],"",0,1)</f>
        <v>1</v>
      </c>
      <c r="G6713" s="5">
        <f>_xlfn.XLOOKUP(A6713,[3]!Table13456[No заказа],[3]!Table13456[Цена],"",0,1)</f>
        <v>9989</v>
      </c>
      <c r="H6713" s="2" t="str">
        <f>M01_SETTINGS!$F$2</f>
        <v>KASPI</v>
      </c>
    </row>
    <row r="6714" spans="1:8" x14ac:dyDescent="0.35">
      <c r="A6714" s="2">
        <v>434306668</v>
      </c>
      <c r="B6714" s="3">
        <f>_xlfn.XLOOKUP(A6714,[3]!Table13456[No заказа],[3]!Table13456[Дата
отправки],"",0,1)</f>
        <v>45595</v>
      </c>
      <c r="C6714" s="3"/>
      <c r="D6714" s="3"/>
      <c r="F6714" s="5">
        <f>_xlfn.XLOOKUP(A6714,[3]!Table13456[No заказа],[3]!Table13456[Количество],"",0,1)</f>
        <v>1</v>
      </c>
      <c r="G6714" s="5">
        <f>_xlfn.XLOOKUP(A6714,[3]!Table13456[No заказа],[3]!Table13456[Цена],"",0,1)</f>
        <v>8994</v>
      </c>
      <c r="H6714" s="2" t="str">
        <f>M01_SETTINGS!$F$2</f>
        <v>KASPI</v>
      </c>
    </row>
    <row r="6715" spans="1:8" x14ac:dyDescent="0.35">
      <c r="A6715" s="2">
        <v>434106250</v>
      </c>
      <c r="B6715" s="3">
        <f>_xlfn.XLOOKUP(A6715,[3]!Table13456[No заказа],[3]!Table13456[Дата
отправки],"",0,1)</f>
        <v>45595</v>
      </c>
      <c r="C6715" s="3"/>
      <c r="D6715" s="3"/>
      <c r="F6715" s="5">
        <f>_xlfn.XLOOKUP(A6715,[3]!Table13456[No заказа],[3]!Table13456[Количество],"",0,1)</f>
        <v>1</v>
      </c>
      <c r="G6715" s="5">
        <f>_xlfn.XLOOKUP(A6715,[3]!Table13456[No заказа],[3]!Table13456[Цена],"",0,1)</f>
        <v>9799</v>
      </c>
      <c r="H6715" s="2" t="str">
        <f>M01_SETTINGS!$F$2</f>
        <v>KASPI</v>
      </c>
    </row>
    <row r="6716" spans="1:8" x14ac:dyDescent="0.35">
      <c r="A6716" s="2">
        <v>433947790</v>
      </c>
      <c r="B6716" s="3">
        <f>_xlfn.XLOOKUP(A6716,[3]!Table13456[No заказа],[3]!Table13456[Дата
отправки],"",0,1)</f>
        <v>45595</v>
      </c>
      <c r="C6716" s="3"/>
      <c r="D6716" s="3"/>
      <c r="F6716" s="5">
        <f>_xlfn.XLOOKUP(A6716,[3]!Table13456[No заказа],[3]!Table13456[Количество],"",0,1)</f>
        <v>1</v>
      </c>
      <c r="G6716" s="5">
        <f>_xlfn.XLOOKUP(A6716,[3]!Table13456[No заказа],[3]!Table13456[Цена],"",0,1)</f>
        <v>8500</v>
      </c>
      <c r="H6716" s="2" t="str">
        <f>M01_SETTINGS!$F$2</f>
        <v>KASPI</v>
      </c>
    </row>
    <row r="6717" spans="1:8" x14ac:dyDescent="0.35">
      <c r="A6717" s="2">
        <v>434165983</v>
      </c>
      <c r="B6717" s="3">
        <f>_xlfn.XLOOKUP(A6717,[3]!Table13456[No заказа],[3]!Table13456[Дата
отправки],"",0,1)</f>
        <v>45595</v>
      </c>
      <c r="C6717" s="3"/>
      <c r="D6717" s="3"/>
      <c r="F6717" s="5">
        <f>_xlfn.XLOOKUP(A6717,[3]!Table13456[No заказа],[3]!Table13456[Количество],"",0,1)</f>
        <v>1</v>
      </c>
      <c r="G6717" s="5">
        <f>_xlfn.XLOOKUP(A6717,[3]!Table13456[No заказа],[3]!Table13456[Цена],"",0,1)</f>
        <v>9749</v>
      </c>
      <c r="H6717" s="2" t="str">
        <f>M01_SETTINGS!$F$2</f>
        <v>KASPI</v>
      </c>
    </row>
    <row r="6718" spans="1:8" x14ac:dyDescent="0.35">
      <c r="A6718" s="2">
        <v>434215708</v>
      </c>
      <c r="B6718" s="3">
        <f>_xlfn.XLOOKUP(A6718,[3]!Table13456[No заказа],[3]!Table13456[Дата
отправки],"",0,1)</f>
        <v>45595</v>
      </c>
      <c r="C6718" s="3"/>
      <c r="D6718" s="3"/>
      <c r="F6718" s="5">
        <f>_xlfn.XLOOKUP(A6718,[3]!Table13456[No заказа],[3]!Table13456[Количество],"",0,1)</f>
        <v>1</v>
      </c>
      <c r="G6718" s="5">
        <f>_xlfn.XLOOKUP(A6718,[3]!Table13456[No заказа],[3]!Table13456[Цена],"",0,1)</f>
        <v>8500</v>
      </c>
      <c r="H6718" s="2" t="str">
        <f>M01_SETTINGS!$F$2</f>
        <v>KASPI</v>
      </c>
    </row>
    <row r="6719" spans="1:8" x14ac:dyDescent="0.35">
      <c r="A6719" s="2">
        <v>434140307</v>
      </c>
      <c r="B6719" s="3">
        <f>_xlfn.XLOOKUP(A6719,[3]!Table13456[No заказа],[3]!Table13456[Дата
отправки],"",0,1)</f>
        <v>45595</v>
      </c>
      <c r="C6719" s="3"/>
      <c r="D6719" s="3"/>
      <c r="F6719" s="5">
        <f>_xlfn.XLOOKUP(A6719,[3]!Table13456[No заказа],[3]!Table13456[Количество],"",0,1)</f>
        <v>1</v>
      </c>
      <c r="G6719" s="5">
        <f>_xlfn.XLOOKUP(A6719,[3]!Table13456[No заказа],[3]!Table13456[Цена],"",0,1)</f>
        <v>8500</v>
      </c>
      <c r="H6719" s="2" t="str">
        <f>M01_SETTINGS!$F$2</f>
        <v>KASPI</v>
      </c>
    </row>
    <row r="6720" spans="1:8" x14ac:dyDescent="0.35">
      <c r="A6720" s="2">
        <v>434183867</v>
      </c>
      <c r="B6720" s="3">
        <f>_xlfn.XLOOKUP(A6720,[3]!Table13456[No заказа],[3]!Table13456[Дата
отправки],"",0,1)</f>
        <v>45595</v>
      </c>
      <c r="C6720" s="3"/>
      <c r="D6720" s="3"/>
      <c r="F6720" s="5">
        <f>_xlfn.XLOOKUP(A6720,[3]!Table13456[No заказа],[3]!Table13456[Количество],"",0,1)</f>
        <v>1</v>
      </c>
      <c r="G6720" s="5">
        <f>_xlfn.XLOOKUP(A6720,[3]!Table13456[No заказа],[3]!Table13456[Цена],"",0,1)</f>
        <v>8500</v>
      </c>
      <c r="H6720" s="2" t="str">
        <f>M01_SETTINGS!$F$2</f>
        <v>KASPI</v>
      </c>
    </row>
    <row r="6721" spans="1:8" x14ac:dyDescent="0.35">
      <c r="A6721" s="2">
        <v>434452528</v>
      </c>
      <c r="B6721" s="3">
        <f>_xlfn.XLOOKUP(A6721,[3]!Table13456[No заказа],[3]!Table13456[Дата
отправки],"",0,1)</f>
        <v>45595</v>
      </c>
      <c r="C6721" s="3"/>
      <c r="D6721" s="3"/>
      <c r="F6721" s="5">
        <f>_xlfn.XLOOKUP(A6721,[3]!Table13456[No заказа],[3]!Table13456[Количество],"",0,1)</f>
        <v>1</v>
      </c>
      <c r="G6721" s="5">
        <f>_xlfn.XLOOKUP(A6721,[3]!Table13456[No заказа],[3]!Table13456[Цена],"",0,1)</f>
        <v>9983</v>
      </c>
      <c r="H6721" s="2" t="str">
        <f>M01_SETTINGS!$F$2</f>
        <v>KASPI</v>
      </c>
    </row>
    <row r="6722" spans="1:8" x14ac:dyDescent="0.35">
      <c r="A6722" s="2">
        <v>434223166</v>
      </c>
      <c r="B6722" s="3">
        <f>_xlfn.XLOOKUP(A6722,[3]!Table13456[No заказа],[3]!Table13456[Дата
отправки],"",0,1)</f>
        <v>45595</v>
      </c>
      <c r="C6722" s="3"/>
      <c r="D6722" s="3"/>
      <c r="F6722" s="5">
        <f>_xlfn.XLOOKUP(A6722,[3]!Table13456[No заказа],[3]!Table13456[Количество],"",0,1)</f>
        <v>1</v>
      </c>
      <c r="G6722" s="5">
        <f>_xlfn.XLOOKUP(A6722,[3]!Table13456[No заказа],[3]!Table13456[Цена],"",0,1)</f>
        <v>8900</v>
      </c>
      <c r="H6722" s="2" t="str">
        <f>M01_SETTINGS!$F$2</f>
        <v>KASPI</v>
      </c>
    </row>
    <row r="6723" spans="1:8" x14ac:dyDescent="0.35">
      <c r="A6723" s="2">
        <v>433573083</v>
      </c>
      <c r="B6723" s="3">
        <f>_xlfn.XLOOKUP(A6723,[3]!Table13456[No заказа],[3]!Table13456[Дата
отправки],"",0,1)</f>
        <v>45594</v>
      </c>
      <c r="C6723" s="3"/>
      <c r="D6723" s="3"/>
      <c r="F6723" s="5">
        <f>_xlfn.XLOOKUP(A6723,[3]!Table13456[No заказа],[3]!Table13456[Количество],"",0,1)</f>
        <v>1</v>
      </c>
      <c r="G6723" s="5">
        <f>_xlfn.XLOOKUP(A6723,[3]!Table13456[No заказа],[3]!Table13456[Цена],"",0,1)</f>
        <v>9000</v>
      </c>
      <c r="H6723" s="2" t="str">
        <f>M01_SETTINGS!$F$2</f>
        <v>KASPI</v>
      </c>
    </row>
    <row r="6724" spans="1:8" x14ac:dyDescent="0.35">
      <c r="A6724" s="2">
        <v>433295432</v>
      </c>
      <c r="B6724" s="3">
        <f>_xlfn.XLOOKUP(A6724,[3]!Table13456[No заказа],[3]!Table13456[Дата
отправки],"",0,1)</f>
        <v>45594</v>
      </c>
      <c r="C6724" s="3"/>
      <c r="D6724" s="3"/>
      <c r="F6724" s="5">
        <f>_xlfn.XLOOKUP(A6724,[3]!Table13456[No заказа],[3]!Table13456[Количество],"",0,1)</f>
        <v>1</v>
      </c>
      <c r="G6724" s="5">
        <f>_xlfn.XLOOKUP(A6724,[3]!Table13456[No заказа],[3]!Table13456[Цена],"",0,1)</f>
        <v>8949</v>
      </c>
      <c r="H6724" s="2" t="str">
        <f>M01_SETTINGS!$F$2</f>
        <v>KASPI</v>
      </c>
    </row>
    <row r="6725" spans="1:8" x14ac:dyDescent="0.35">
      <c r="A6725" s="2">
        <v>433674380</v>
      </c>
      <c r="B6725" s="3">
        <f>_xlfn.XLOOKUP(A6725,[3]!Table13456[No заказа],[3]!Table13456[Дата
отправки],"",0,1)</f>
        <v>45594</v>
      </c>
      <c r="C6725" s="3"/>
      <c r="D6725" s="3"/>
      <c r="F6725" s="5">
        <f>_xlfn.XLOOKUP(A6725,[3]!Table13456[No заказа],[3]!Table13456[Количество],"",0,1)</f>
        <v>1</v>
      </c>
      <c r="G6725" s="5">
        <f>_xlfn.XLOOKUP(A6725,[3]!Table13456[No заказа],[3]!Table13456[Цена],"",0,1)</f>
        <v>8989</v>
      </c>
      <c r="H6725" s="2" t="str">
        <f>M01_SETTINGS!$F$2</f>
        <v>KASPI</v>
      </c>
    </row>
    <row r="6726" spans="1:8" x14ac:dyDescent="0.35">
      <c r="A6726" s="2">
        <v>433721224</v>
      </c>
      <c r="B6726" s="3">
        <f>_xlfn.XLOOKUP(A6726,[3]!Table13456[No заказа],[3]!Table13456[Дата
отправки],"",0,1)</f>
        <v>45594</v>
      </c>
      <c r="C6726" s="3"/>
      <c r="D6726" s="3"/>
      <c r="F6726" s="5">
        <f>_xlfn.XLOOKUP(A6726,[3]!Table13456[No заказа],[3]!Table13456[Количество],"",0,1)</f>
        <v>1</v>
      </c>
      <c r="G6726" s="5">
        <f>_xlfn.XLOOKUP(A6726,[3]!Table13456[No заказа],[3]!Table13456[Цена],"",0,1)</f>
        <v>9000</v>
      </c>
      <c r="H6726" s="2" t="str">
        <f>M01_SETTINGS!$F$2</f>
        <v>KASPI</v>
      </c>
    </row>
    <row r="6727" spans="1:8" x14ac:dyDescent="0.35">
      <c r="A6727" s="2">
        <v>433573083</v>
      </c>
      <c r="B6727" s="3">
        <f>_xlfn.XLOOKUP(A6727,[3]!Table13456[No заказа],[3]!Table13456[Дата
отправки],"",0,1)</f>
        <v>45594</v>
      </c>
      <c r="C6727" s="3"/>
      <c r="D6727" s="3"/>
      <c r="F6727" s="5">
        <f>_xlfn.XLOOKUP(A6727,[3]!Table13456[No заказа],[3]!Table13456[Количество],"",0,1)</f>
        <v>1</v>
      </c>
      <c r="G6727" s="5">
        <f>_xlfn.XLOOKUP(A6727,[3]!Table13456[No заказа],[3]!Table13456[Цена],"",0,1)</f>
        <v>9000</v>
      </c>
      <c r="H6727" s="2" t="str">
        <f>M01_SETTINGS!$F$2</f>
        <v>KASPI</v>
      </c>
    </row>
    <row r="6728" spans="1:8" x14ac:dyDescent="0.35">
      <c r="A6728" s="2">
        <v>433585636</v>
      </c>
      <c r="B6728" s="3">
        <f>_xlfn.XLOOKUP(A6728,[3]!Table13456[No заказа],[3]!Table13456[Дата
отправки],"",0,1)</f>
        <v>45594</v>
      </c>
      <c r="C6728" s="3"/>
      <c r="D6728" s="3"/>
      <c r="F6728" s="5">
        <f>_xlfn.XLOOKUP(A6728,[3]!Table13456[No заказа],[3]!Table13456[Количество],"",0,1)</f>
        <v>1</v>
      </c>
      <c r="G6728" s="5">
        <f>_xlfn.XLOOKUP(A6728,[3]!Table13456[No заказа],[3]!Table13456[Цена],"",0,1)</f>
        <v>8713</v>
      </c>
      <c r="H6728" s="2" t="str">
        <f>M01_SETTINGS!$F$2</f>
        <v>KASPI</v>
      </c>
    </row>
    <row r="6729" spans="1:8" x14ac:dyDescent="0.35">
      <c r="A6729" s="2">
        <v>433610442</v>
      </c>
      <c r="B6729" s="3">
        <f>_xlfn.XLOOKUP(A6729,[3]!Table13456[No заказа],[3]!Table13456[Дата
отправки],"",0,1)</f>
        <v>45594</v>
      </c>
      <c r="C6729" s="3"/>
      <c r="D6729" s="3"/>
      <c r="F6729" s="5">
        <f>_xlfn.XLOOKUP(A6729,[3]!Table13456[No заказа],[3]!Table13456[Количество],"",0,1)</f>
        <v>1</v>
      </c>
      <c r="G6729" s="5">
        <f>_xlfn.XLOOKUP(A6729,[3]!Table13456[No заказа],[3]!Table13456[Цена],"",0,1)</f>
        <v>8750</v>
      </c>
      <c r="H6729" s="2" t="str">
        <f>M01_SETTINGS!$F$2</f>
        <v>KASPI</v>
      </c>
    </row>
    <row r="6730" spans="1:8" x14ac:dyDescent="0.35">
      <c r="A6730" s="2">
        <v>433371350</v>
      </c>
      <c r="B6730" s="3">
        <f>_xlfn.XLOOKUP(A6730,[3]!Table13456[No заказа],[3]!Table13456[Дата
отправки],"",0,1)</f>
        <v>45594</v>
      </c>
      <c r="C6730" s="3"/>
      <c r="D6730" s="3"/>
      <c r="F6730" s="5">
        <f>_xlfn.XLOOKUP(A6730,[3]!Table13456[No заказа],[3]!Table13456[Количество],"",0,1)</f>
        <v>1</v>
      </c>
      <c r="G6730" s="5">
        <f>_xlfn.XLOOKUP(A6730,[3]!Table13456[No заказа],[3]!Table13456[Цена],"",0,1)</f>
        <v>9700</v>
      </c>
      <c r="H6730" s="2" t="str">
        <f>M01_SETTINGS!$F$2</f>
        <v>KASPI</v>
      </c>
    </row>
    <row r="6731" spans="1:8" x14ac:dyDescent="0.35">
      <c r="A6731" s="2">
        <v>433297582</v>
      </c>
      <c r="B6731" s="3">
        <f>_xlfn.XLOOKUP(A6731,[3]!Table13456[No заказа],[3]!Table13456[Дата
отправки],"",0,1)</f>
        <v>45594</v>
      </c>
      <c r="C6731" s="3"/>
      <c r="D6731" s="3"/>
      <c r="F6731" s="5">
        <f>_xlfn.XLOOKUP(A6731,[3]!Table13456[No заказа],[3]!Table13456[Количество],"",0,1)</f>
        <v>1</v>
      </c>
      <c r="G6731" s="5">
        <f>_xlfn.XLOOKUP(A6731,[3]!Table13456[No заказа],[3]!Table13456[Цена],"",0,1)</f>
        <v>8800</v>
      </c>
      <c r="H6731" s="2" t="str">
        <f>M01_SETTINGS!$F$2</f>
        <v>KASPI</v>
      </c>
    </row>
    <row r="6732" spans="1:8" x14ac:dyDescent="0.35">
      <c r="A6732" s="2">
        <v>433321865</v>
      </c>
      <c r="B6732" s="3">
        <f>_xlfn.XLOOKUP(A6732,[3]!Table13456[No заказа],[3]!Table13456[Дата
отправки],"",0,1)</f>
        <v>45594</v>
      </c>
      <c r="C6732" s="3"/>
      <c r="D6732" s="3"/>
      <c r="F6732" s="5">
        <f>_xlfn.XLOOKUP(A6732,[3]!Table13456[No заказа],[3]!Table13456[Количество],"",0,1)</f>
        <v>1</v>
      </c>
      <c r="G6732" s="5">
        <f>_xlfn.XLOOKUP(A6732,[3]!Table13456[No заказа],[3]!Table13456[Цена],"",0,1)</f>
        <v>8800</v>
      </c>
      <c r="H6732" s="2" t="str">
        <f>M01_SETTINGS!$F$2</f>
        <v>KASPI</v>
      </c>
    </row>
    <row r="6733" spans="1:8" x14ac:dyDescent="0.35">
      <c r="A6733" s="2">
        <v>433661351</v>
      </c>
      <c r="B6733" s="3">
        <f>_xlfn.XLOOKUP(A6733,[3]!Table13456[No заказа],[3]!Table13456[Дата
отправки],"",0,1)</f>
        <v>45594</v>
      </c>
      <c r="C6733" s="3"/>
      <c r="D6733" s="3"/>
      <c r="F6733" s="5">
        <f>_xlfn.XLOOKUP(A6733,[3]!Table13456[No заказа],[3]!Table13456[Количество],"",0,1)</f>
        <v>1</v>
      </c>
      <c r="G6733" s="5">
        <f>_xlfn.XLOOKUP(A6733,[3]!Table13456[No заказа],[3]!Table13456[Цена],"",0,1)</f>
        <v>8990</v>
      </c>
      <c r="H6733" s="2" t="str">
        <f>M01_SETTINGS!$F$2</f>
        <v>KASPI</v>
      </c>
    </row>
    <row r="6734" spans="1:8" x14ac:dyDescent="0.35">
      <c r="A6734" s="2">
        <v>433474335</v>
      </c>
      <c r="B6734" s="3">
        <f>_xlfn.XLOOKUP(A6734,[3]!Table13456[No заказа],[3]!Table13456[Дата
отправки],"",0,1)</f>
        <v>45594</v>
      </c>
      <c r="C6734" s="3"/>
      <c r="D6734" s="3"/>
      <c r="F6734" s="5">
        <f>_xlfn.XLOOKUP(A6734,[3]!Table13456[No заказа],[3]!Table13456[Количество],"",0,1)</f>
        <v>1</v>
      </c>
      <c r="G6734" s="5">
        <f>_xlfn.XLOOKUP(A6734,[3]!Table13456[No заказа],[3]!Table13456[Цена],"",0,1)</f>
        <v>9888</v>
      </c>
      <c r="H6734" s="2" t="str">
        <f>M01_SETTINGS!$F$2</f>
        <v>KASPI</v>
      </c>
    </row>
    <row r="6735" spans="1:8" x14ac:dyDescent="0.35">
      <c r="A6735" s="2">
        <v>433513432</v>
      </c>
      <c r="B6735" s="3">
        <f>_xlfn.XLOOKUP(A6735,[3]!Table13456[No заказа],[3]!Table13456[Дата
отправки],"",0,1)</f>
        <v>45594</v>
      </c>
      <c r="C6735" s="3"/>
      <c r="D6735" s="3"/>
      <c r="F6735" s="5">
        <f>_xlfn.XLOOKUP(A6735,[3]!Table13456[No заказа],[3]!Table13456[Количество],"",0,1)</f>
        <v>1</v>
      </c>
      <c r="G6735" s="5">
        <f>_xlfn.XLOOKUP(A6735,[3]!Table13456[No заказа],[3]!Table13456[Цена],"",0,1)</f>
        <v>11988</v>
      </c>
      <c r="H6735" s="2" t="str">
        <f>M01_SETTINGS!$F$2</f>
        <v>KASPI</v>
      </c>
    </row>
    <row r="6736" spans="1:8" x14ac:dyDescent="0.35">
      <c r="A6736" s="2">
        <v>433787247</v>
      </c>
      <c r="B6736" s="3">
        <f>_xlfn.XLOOKUP(A6736,[3]!Table13456[No заказа],[3]!Table13456[Дата
отправки],"",0,1)</f>
        <v>45594</v>
      </c>
      <c r="C6736" s="3"/>
      <c r="D6736" s="3"/>
      <c r="F6736" s="5">
        <f>_xlfn.XLOOKUP(A6736,[3]!Table13456[No заказа],[3]!Table13456[Количество],"",0,1)</f>
        <v>1</v>
      </c>
      <c r="G6736" s="5">
        <f>_xlfn.XLOOKUP(A6736,[3]!Table13456[No заказа],[3]!Table13456[Цена],"",0,1)</f>
        <v>8989</v>
      </c>
      <c r="H6736" s="2" t="str">
        <f>M01_SETTINGS!$F$2</f>
        <v>KASPI</v>
      </c>
    </row>
    <row r="6737" spans="1:8" x14ac:dyDescent="0.35">
      <c r="A6737" s="2">
        <v>433704539</v>
      </c>
      <c r="B6737" s="3">
        <f>_xlfn.XLOOKUP(A6737,[3]!Table13456[No заказа],[3]!Table13456[Дата
отправки],"",0,1)</f>
        <v>45594</v>
      </c>
      <c r="C6737" s="3"/>
      <c r="D6737" s="3"/>
      <c r="F6737" s="5">
        <f>_xlfn.XLOOKUP(A6737,[3]!Table13456[No заказа],[3]!Table13456[Количество],"",0,1)</f>
        <v>1</v>
      </c>
      <c r="G6737" s="5">
        <f>_xlfn.XLOOKUP(A6737,[3]!Table13456[No заказа],[3]!Table13456[Цена],"",0,1)</f>
        <v>8994</v>
      </c>
      <c r="H6737" s="2" t="str">
        <f>M01_SETTINGS!$F$2</f>
        <v>KASPI</v>
      </c>
    </row>
    <row r="6738" spans="1:8" x14ac:dyDescent="0.35">
      <c r="A6738" s="2">
        <v>433790458</v>
      </c>
      <c r="B6738" s="3">
        <f>_xlfn.XLOOKUP(A6738,[3]!Table13456[No заказа],[3]!Table13456[Дата
отправки],"",0,1)</f>
        <v>45594</v>
      </c>
      <c r="C6738" s="3"/>
      <c r="D6738" s="3"/>
      <c r="F6738" s="5">
        <f>_xlfn.XLOOKUP(A6738,[3]!Table13456[No заказа],[3]!Table13456[Количество],"",0,1)</f>
        <v>1</v>
      </c>
      <c r="G6738" s="5">
        <f>_xlfn.XLOOKUP(A6738,[3]!Table13456[No заказа],[3]!Table13456[Цена],"",0,1)</f>
        <v>8500</v>
      </c>
      <c r="H6738" s="2" t="str">
        <f>M01_SETTINGS!$F$2</f>
        <v>KASPI</v>
      </c>
    </row>
    <row r="6739" spans="1:8" x14ac:dyDescent="0.35">
      <c r="A6739" s="2">
        <v>433463724</v>
      </c>
      <c r="B6739" s="3">
        <f>_xlfn.XLOOKUP(A6739,[3]!Table13456[No заказа],[3]!Table13456[Дата
отправки],"",0,1)</f>
        <v>45594</v>
      </c>
      <c r="C6739" s="3"/>
      <c r="D6739" s="3"/>
      <c r="F6739" s="5">
        <f>_xlfn.XLOOKUP(A6739,[3]!Table13456[No заказа],[3]!Table13456[Количество],"",0,1)</f>
        <v>1</v>
      </c>
      <c r="G6739" s="5">
        <f>_xlfn.XLOOKUP(A6739,[3]!Table13456[No заказа],[3]!Table13456[Цена],"",0,1)</f>
        <v>8799</v>
      </c>
      <c r="H6739" s="2" t="str">
        <f>M01_SETTINGS!$F$2</f>
        <v>KASPI</v>
      </c>
    </row>
    <row r="6740" spans="1:8" x14ac:dyDescent="0.35">
      <c r="A6740" s="2">
        <v>433834041</v>
      </c>
      <c r="B6740" s="3">
        <f>_xlfn.XLOOKUP(A6740,[3]!Table13456[No заказа],[3]!Table13456[Дата
отправки],"",0,1)</f>
        <v>45594</v>
      </c>
      <c r="C6740" s="3"/>
      <c r="D6740" s="3"/>
      <c r="F6740" s="5">
        <f>_xlfn.XLOOKUP(A6740,[3]!Table13456[No заказа],[3]!Table13456[Количество],"",0,1)</f>
        <v>1</v>
      </c>
      <c r="G6740" s="5">
        <f>_xlfn.XLOOKUP(A6740,[3]!Table13456[No заказа],[3]!Table13456[Цена],"",0,1)</f>
        <v>8989</v>
      </c>
      <c r="H6740" s="2" t="str">
        <f>M01_SETTINGS!$F$2</f>
        <v>KASPI</v>
      </c>
    </row>
    <row r="6741" spans="1:8" x14ac:dyDescent="0.35">
      <c r="A6741" s="2">
        <v>433681550</v>
      </c>
      <c r="B6741" s="3">
        <f>_xlfn.XLOOKUP(A6741,[3]!Table13456[No заказа],[3]!Table13456[Дата
отправки],"",0,1)</f>
        <v>45594</v>
      </c>
      <c r="C6741" s="3"/>
      <c r="D6741" s="3"/>
      <c r="F6741" s="5">
        <f>_xlfn.XLOOKUP(A6741,[3]!Table13456[No заказа],[3]!Table13456[Количество],"",0,1)</f>
        <v>1</v>
      </c>
      <c r="G6741" s="5">
        <f>_xlfn.XLOOKUP(A6741,[3]!Table13456[No заказа],[3]!Table13456[Цена],"",0,1)</f>
        <v>9990</v>
      </c>
      <c r="H6741" s="2" t="str">
        <f>M01_SETTINGS!$F$2</f>
        <v>KASPI</v>
      </c>
    </row>
    <row r="6742" spans="1:8" x14ac:dyDescent="0.35">
      <c r="A6742" s="2">
        <v>433630866</v>
      </c>
      <c r="B6742" s="3">
        <f>_xlfn.XLOOKUP(A6742,[3]!Table13456[No заказа],[3]!Table13456[Дата
отправки],"",0,1)</f>
        <v>45594</v>
      </c>
      <c r="C6742" s="3"/>
      <c r="D6742" s="3"/>
      <c r="F6742" s="5">
        <f>_xlfn.XLOOKUP(A6742,[3]!Table13456[No заказа],[3]!Table13456[Количество],"",0,1)</f>
        <v>1</v>
      </c>
      <c r="G6742" s="5">
        <f>_xlfn.XLOOKUP(A6742,[3]!Table13456[No заказа],[3]!Table13456[Цена],"",0,1)</f>
        <v>8897</v>
      </c>
      <c r="H6742" s="2" t="str">
        <f>M01_SETTINGS!$F$2</f>
        <v>KASPI</v>
      </c>
    </row>
    <row r="6743" spans="1:8" x14ac:dyDescent="0.35">
      <c r="A6743" s="2">
        <v>433672435</v>
      </c>
      <c r="B6743" s="3">
        <f>_xlfn.XLOOKUP(A6743,[3]!Table13456[No заказа],[3]!Table13456[Дата
отправки],"",0,1)</f>
        <v>45594</v>
      </c>
      <c r="C6743" s="3"/>
      <c r="D6743" s="3"/>
      <c r="F6743" s="5">
        <f>_xlfn.XLOOKUP(A6743,[3]!Table13456[No заказа],[3]!Table13456[Количество],"",0,1)</f>
        <v>1</v>
      </c>
      <c r="G6743" s="5">
        <f>_xlfn.XLOOKUP(A6743,[3]!Table13456[No заказа],[3]!Table13456[Цена],"",0,1)</f>
        <v>8897</v>
      </c>
      <c r="H6743" s="2" t="str">
        <f>M01_SETTINGS!$F$2</f>
        <v>KASPI</v>
      </c>
    </row>
    <row r="6744" spans="1:8" x14ac:dyDescent="0.35">
      <c r="A6744" s="2">
        <v>433685867</v>
      </c>
      <c r="B6744" s="3">
        <f>_xlfn.XLOOKUP(A6744,[3]!Table13456[No заказа],[3]!Table13456[Дата
отправки],"",0,1)</f>
        <v>45594</v>
      </c>
      <c r="C6744" s="3"/>
      <c r="D6744" s="3"/>
      <c r="F6744" s="5">
        <f>_xlfn.XLOOKUP(A6744,[3]!Table13456[No заказа],[3]!Table13456[Количество],"",0,1)</f>
        <v>1</v>
      </c>
      <c r="G6744" s="5">
        <f>_xlfn.XLOOKUP(A6744,[3]!Table13456[No заказа],[3]!Table13456[Цена],"",0,1)</f>
        <v>8897</v>
      </c>
      <c r="H6744" s="2" t="str">
        <f>M01_SETTINGS!$F$2</f>
        <v>KASPI</v>
      </c>
    </row>
    <row r="6745" spans="1:8" x14ac:dyDescent="0.35">
      <c r="A6745" s="2">
        <v>433576477</v>
      </c>
      <c r="B6745" s="3">
        <f>_xlfn.XLOOKUP(A6745,[3]!Table13456[No заказа],[3]!Table13456[Дата
отправки],"",0,1)</f>
        <v>45594</v>
      </c>
      <c r="C6745" s="3"/>
      <c r="D6745" s="3"/>
      <c r="F6745" s="5">
        <f>_xlfn.XLOOKUP(A6745,[3]!Table13456[No заказа],[3]!Table13456[Количество],"",0,1)</f>
        <v>1</v>
      </c>
      <c r="G6745" s="5">
        <f>_xlfn.XLOOKUP(A6745,[3]!Table13456[No заказа],[3]!Table13456[Цена],"",0,1)</f>
        <v>8897</v>
      </c>
      <c r="H6745" s="2" t="str">
        <f>M01_SETTINGS!$F$2</f>
        <v>KASPI</v>
      </c>
    </row>
    <row r="6746" spans="1:8" x14ac:dyDescent="0.35">
      <c r="A6746" s="2">
        <v>433649339</v>
      </c>
      <c r="B6746" s="3">
        <f>_xlfn.XLOOKUP(A6746,[3]!Table13456[No заказа],[3]!Table13456[Дата
отправки],"",0,1)</f>
        <v>45594</v>
      </c>
      <c r="C6746" s="3"/>
      <c r="D6746" s="3"/>
      <c r="F6746" s="5">
        <f>_xlfn.XLOOKUP(A6746,[3]!Table13456[No заказа],[3]!Table13456[Количество],"",0,1)</f>
        <v>1</v>
      </c>
      <c r="G6746" s="5">
        <f>_xlfn.XLOOKUP(A6746,[3]!Table13456[No заказа],[3]!Table13456[Цена],"",0,1)</f>
        <v>8897</v>
      </c>
      <c r="H6746" s="2" t="str">
        <f>M01_SETTINGS!$F$2</f>
        <v>KASPI</v>
      </c>
    </row>
    <row r="6747" spans="1:8" x14ac:dyDescent="0.35">
      <c r="A6747" s="2">
        <v>433779336</v>
      </c>
      <c r="B6747" s="3">
        <f>_xlfn.XLOOKUP(A6747,[3]!Table13456[No заказа],[3]!Table13456[Дата
отправки],"",0,1)</f>
        <v>45594</v>
      </c>
      <c r="C6747" s="3"/>
      <c r="D6747" s="3"/>
      <c r="F6747" s="5">
        <f>_xlfn.XLOOKUP(A6747,[3]!Table13456[No заказа],[3]!Table13456[Количество],"",0,1)</f>
        <v>1</v>
      </c>
      <c r="G6747" s="5">
        <f>_xlfn.XLOOKUP(A6747,[3]!Table13456[No заказа],[3]!Table13456[Цена],"",0,1)</f>
        <v>8995</v>
      </c>
      <c r="H6747" s="2" t="str">
        <f>M01_SETTINGS!$F$2</f>
        <v>KASPI</v>
      </c>
    </row>
    <row r="6748" spans="1:8" x14ac:dyDescent="0.35">
      <c r="A6748" s="2">
        <v>432895974</v>
      </c>
      <c r="B6748" s="3">
        <f>_xlfn.XLOOKUP(A6748,[3]!Table13456[No заказа],[3]!Table13456[Дата
отправки],"",0,1)</f>
        <v>45593</v>
      </c>
      <c r="C6748" s="3"/>
      <c r="D6748" s="3"/>
      <c r="F6748" s="5">
        <f>_xlfn.XLOOKUP(A6748,[3]!Table13456[No заказа],[3]!Table13456[Количество],"",0,1)</f>
        <v>1</v>
      </c>
      <c r="G6748" s="5">
        <f>_xlfn.XLOOKUP(A6748,[3]!Table13456[No заказа],[3]!Table13456[Цена],"",0,1)</f>
        <v>8949</v>
      </c>
      <c r="H6748" s="2" t="str">
        <f>M01_SETTINGS!$F$2</f>
        <v>KASPI</v>
      </c>
    </row>
    <row r="6749" spans="1:8" x14ac:dyDescent="0.35">
      <c r="A6749" s="2">
        <v>433068080</v>
      </c>
      <c r="B6749" s="3">
        <f>_xlfn.XLOOKUP(A6749,[3]!Table13456[No заказа],[3]!Table13456[Дата
отправки],"",0,1)</f>
        <v>45593</v>
      </c>
      <c r="C6749" s="3"/>
      <c r="D6749" s="3"/>
      <c r="F6749" s="5">
        <f>_xlfn.XLOOKUP(A6749,[3]!Table13456[No заказа],[3]!Table13456[Количество],"",0,1)</f>
        <v>1</v>
      </c>
      <c r="G6749" s="5">
        <f>_xlfn.XLOOKUP(A6749,[3]!Table13456[No заказа],[3]!Table13456[Цена],"",0,1)</f>
        <v>8949</v>
      </c>
      <c r="H6749" s="2" t="str">
        <f>M01_SETTINGS!$F$2</f>
        <v>KASPI</v>
      </c>
    </row>
    <row r="6750" spans="1:8" x14ac:dyDescent="0.35">
      <c r="A6750" s="2">
        <v>433413333</v>
      </c>
      <c r="B6750" s="3">
        <f>_xlfn.XLOOKUP(A6750,[3]!Table13456[No заказа],[3]!Table13456[Дата
отправки],"",0,1)</f>
        <v>45593</v>
      </c>
      <c r="C6750" s="3"/>
      <c r="D6750" s="3"/>
      <c r="F6750" s="5">
        <f>_xlfn.XLOOKUP(A6750,[3]!Table13456[No заказа],[3]!Table13456[Количество],"",0,1)</f>
        <v>1</v>
      </c>
      <c r="G6750" s="5">
        <f>_xlfn.XLOOKUP(A6750,[3]!Table13456[No заказа],[3]!Table13456[Цена],"",0,1)</f>
        <v>8897</v>
      </c>
      <c r="H6750" s="2" t="str">
        <f>M01_SETTINGS!$F$2</f>
        <v>KASPI</v>
      </c>
    </row>
    <row r="6751" spans="1:8" x14ac:dyDescent="0.35">
      <c r="A6751" s="2">
        <v>433436035</v>
      </c>
      <c r="B6751" s="3">
        <f>_xlfn.XLOOKUP(A6751,[3]!Table13456[No заказа],[3]!Table13456[Дата
отправки],"",0,1)</f>
        <v>45593</v>
      </c>
      <c r="C6751" s="3"/>
      <c r="D6751" s="3"/>
      <c r="F6751" s="5">
        <f>_xlfn.XLOOKUP(A6751,[3]!Table13456[No заказа],[3]!Table13456[Количество],"",0,1)</f>
        <v>1</v>
      </c>
      <c r="G6751" s="5">
        <f>_xlfn.XLOOKUP(A6751,[3]!Table13456[No заказа],[3]!Table13456[Цена],"",0,1)</f>
        <v>9000</v>
      </c>
      <c r="H6751" s="2" t="str">
        <f>M01_SETTINGS!$F$2</f>
        <v>KASPI</v>
      </c>
    </row>
    <row r="6752" spans="1:8" x14ac:dyDescent="0.35">
      <c r="A6752" s="2">
        <v>433136737</v>
      </c>
      <c r="B6752" s="3">
        <f>_xlfn.XLOOKUP(A6752,[3]!Table13456[No заказа],[3]!Table13456[Дата
отправки],"",0,1)</f>
        <v>45593</v>
      </c>
      <c r="C6752" s="3"/>
      <c r="D6752" s="3"/>
      <c r="F6752" s="5">
        <f>_xlfn.XLOOKUP(A6752,[3]!Table13456[No заказа],[3]!Table13456[Количество],"",0,1)</f>
        <v>1</v>
      </c>
      <c r="G6752" s="5">
        <f>_xlfn.XLOOKUP(A6752,[3]!Table13456[No заказа],[3]!Table13456[Цена],"",0,1)</f>
        <v>9990</v>
      </c>
      <c r="H6752" s="2" t="str">
        <f>M01_SETTINGS!$F$2</f>
        <v>KASPI</v>
      </c>
    </row>
    <row r="6753" spans="1:8" x14ac:dyDescent="0.35">
      <c r="A6753" s="2">
        <v>433180072</v>
      </c>
      <c r="B6753" s="3">
        <f>_xlfn.XLOOKUP(A6753,[3]!Table13456[No заказа],[3]!Table13456[Дата
отправки],"",0,1)</f>
        <v>45593</v>
      </c>
      <c r="C6753" s="3"/>
      <c r="D6753" s="3"/>
      <c r="F6753" s="5">
        <f>_xlfn.XLOOKUP(A6753,[3]!Table13456[No заказа],[3]!Table13456[Количество],"",0,1)</f>
        <v>1</v>
      </c>
      <c r="G6753" s="5">
        <f>_xlfn.XLOOKUP(A6753,[3]!Table13456[No заказа],[3]!Table13456[Цена],"",0,1)</f>
        <v>8989</v>
      </c>
      <c r="H6753" s="2" t="str">
        <f>M01_SETTINGS!$F$2</f>
        <v>KASPI</v>
      </c>
    </row>
    <row r="6754" spans="1:8" x14ac:dyDescent="0.35">
      <c r="A6754" s="2">
        <v>432528061</v>
      </c>
      <c r="B6754" s="3">
        <f>_xlfn.XLOOKUP(A6754,[3]!Table13456[No заказа],[3]!Table13456[Дата
отправки],"",0,1)</f>
        <v>45593</v>
      </c>
      <c r="C6754" s="3"/>
      <c r="D6754" s="3"/>
      <c r="F6754" s="5">
        <f>_xlfn.XLOOKUP(A6754,[3]!Table13456[No заказа],[3]!Table13456[Количество],"",0,1)</f>
        <v>1</v>
      </c>
      <c r="G6754" s="5">
        <f>_xlfn.XLOOKUP(A6754,[3]!Table13456[No заказа],[3]!Table13456[Цена],"",0,1)</f>
        <v>9000</v>
      </c>
      <c r="H6754" s="2" t="str">
        <f>M01_SETTINGS!$F$2</f>
        <v>KASPI</v>
      </c>
    </row>
    <row r="6755" spans="1:8" x14ac:dyDescent="0.35">
      <c r="A6755" s="2">
        <v>433024560</v>
      </c>
      <c r="B6755" s="3">
        <f>_xlfn.XLOOKUP(A6755,[3]!Table13456[No заказа],[3]!Table13456[Дата
отправки],"",0,1)</f>
        <v>45593</v>
      </c>
      <c r="C6755" s="3"/>
      <c r="D6755" s="3"/>
      <c r="F6755" s="5">
        <f>_xlfn.XLOOKUP(A6755,[3]!Table13456[No заказа],[3]!Table13456[Количество],"",0,1)</f>
        <v>1</v>
      </c>
      <c r="G6755" s="5">
        <f>_xlfn.XLOOKUP(A6755,[3]!Table13456[No заказа],[3]!Table13456[Цена],"",0,1)</f>
        <v>9000</v>
      </c>
      <c r="H6755" s="2" t="str">
        <f>M01_SETTINGS!$F$2</f>
        <v>KASPI</v>
      </c>
    </row>
    <row r="6756" spans="1:8" x14ac:dyDescent="0.35">
      <c r="A6756" s="2">
        <v>432478798</v>
      </c>
      <c r="B6756" s="3">
        <f>_xlfn.XLOOKUP(A6756,[3]!Table13456[No заказа],[3]!Table13456[Дата
отправки],"",0,1)</f>
        <v>45593</v>
      </c>
      <c r="C6756" s="3"/>
      <c r="D6756" s="3"/>
      <c r="F6756" s="5">
        <f>_xlfn.XLOOKUP(A6756,[3]!Table13456[No заказа],[3]!Table13456[Количество],"",0,1)</f>
        <v>1</v>
      </c>
      <c r="G6756" s="5">
        <f>_xlfn.XLOOKUP(A6756,[3]!Table13456[No заказа],[3]!Table13456[Цена],"",0,1)</f>
        <v>8995</v>
      </c>
      <c r="H6756" s="2" t="str">
        <f>M01_SETTINGS!$F$2</f>
        <v>KASPI</v>
      </c>
    </row>
    <row r="6757" spans="1:8" x14ac:dyDescent="0.35">
      <c r="A6757" s="2">
        <v>432627960</v>
      </c>
      <c r="B6757" s="3">
        <f>_xlfn.XLOOKUP(A6757,[3]!Table13456[No заказа],[3]!Table13456[Дата
отправки],"",0,1)</f>
        <v>45593</v>
      </c>
      <c r="C6757" s="3"/>
      <c r="D6757" s="3"/>
      <c r="F6757" s="5">
        <f>_xlfn.XLOOKUP(A6757,[3]!Table13456[No заказа],[3]!Table13456[Количество],"",0,1)</f>
        <v>1</v>
      </c>
      <c r="G6757" s="5">
        <f>_xlfn.XLOOKUP(A6757,[3]!Table13456[No заказа],[3]!Table13456[Цена],"",0,1)</f>
        <v>8995</v>
      </c>
      <c r="H6757" s="2" t="str">
        <f>M01_SETTINGS!$F$2</f>
        <v>KASPI</v>
      </c>
    </row>
    <row r="6758" spans="1:8" x14ac:dyDescent="0.35">
      <c r="A6758" s="2">
        <v>432775902</v>
      </c>
      <c r="B6758" s="3">
        <f>_xlfn.XLOOKUP(A6758,[3]!Table13456[No заказа],[3]!Table13456[Дата
отправки],"",0,1)</f>
        <v>45593</v>
      </c>
      <c r="C6758" s="3"/>
      <c r="D6758" s="3"/>
      <c r="F6758" s="5">
        <f>_xlfn.XLOOKUP(A6758,[3]!Table13456[No заказа],[3]!Table13456[Количество],"",0,1)</f>
        <v>1</v>
      </c>
      <c r="G6758" s="5">
        <f>_xlfn.XLOOKUP(A6758,[3]!Table13456[No заказа],[3]!Table13456[Цена],"",0,1)</f>
        <v>8995</v>
      </c>
      <c r="H6758" s="2" t="str">
        <f>M01_SETTINGS!$F$2</f>
        <v>KASPI</v>
      </c>
    </row>
    <row r="6759" spans="1:8" x14ac:dyDescent="0.35">
      <c r="A6759" s="2">
        <v>432518104</v>
      </c>
      <c r="B6759" s="3">
        <f>_xlfn.XLOOKUP(A6759,[3]!Table13456[No заказа],[3]!Table13456[Дата
отправки],"",0,1)</f>
        <v>45593</v>
      </c>
      <c r="C6759" s="3"/>
      <c r="D6759" s="3"/>
      <c r="F6759" s="5">
        <f>_xlfn.XLOOKUP(A6759,[3]!Table13456[No заказа],[3]!Table13456[Количество],"",0,1)</f>
        <v>1</v>
      </c>
      <c r="G6759" s="5">
        <f>_xlfn.XLOOKUP(A6759,[3]!Table13456[No заказа],[3]!Table13456[Цена],"",0,1)</f>
        <v>9899</v>
      </c>
      <c r="H6759" s="2" t="str">
        <f>M01_SETTINGS!$F$2</f>
        <v>KASPI</v>
      </c>
    </row>
    <row r="6760" spans="1:8" x14ac:dyDescent="0.35">
      <c r="A6760" s="2">
        <v>432568769</v>
      </c>
      <c r="B6760" s="3">
        <f>_xlfn.XLOOKUP(A6760,[3]!Table13456[No заказа],[3]!Table13456[Дата
отправки],"",0,1)</f>
        <v>45593</v>
      </c>
      <c r="C6760" s="3"/>
      <c r="D6760" s="3"/>
      <c r="F6760" s="5">
        <f>_xlfn.XLOOKUP(A6760,[3]!Table13456[No заказа],[3]!Table13456[Количество],"",0,1)</f>
        <v>1</v>
      </c>
      <c r="G6760" s="5">
        <f>_xlfn.XLOOKUP(A6760,[3]!Table13456[No заказа],[3]!Table13456[Цена],"",0,1)</f>
        <v>9899</v>
      </c>
      <c r="H6760" s="2" t="str">
        <f>M01_SETTINGS!$F$2</f>
        <v>KASPI</v>
      </c>
    </row>
    <row r="6761" spans="1:8" x14ac:dyDescent="0.35">
      <c r="A6761" s="2">
        <v>433155116</v>
      </c>
      <c r="B6761" s="3">
        <f>_xlfn.XLOOKUP(A6761,[3]!Table13456[No заказа],[3]!Table13456[Дата
отправки],"",0,1)</f>
        <v>45593</v>
      </c>
      <c r="C6761" s="3"/>
      <c r="D6761" s="3"/>
      <c r="F6761" s="5">
        <f>_xlfn.XLOOKUP(A6761,[3]!Table13456[No заказа],[3]!Table13456[Количество],"",0,1)</f>
        <v>1</v>
      </c>
      <c r="G6761" s="5">
        <f>_xlfn.XLOOKUP(A6761,[3]!Table13456[No заказа],[3]!Table13456[Цена],"",0,1)</f>
        <v>9448</v>
      </c>
      <c r="H6761" s="2" t="str">
        <f>M01_SETTINGS!$F$2</f>
        <v>KASPI</v>
      </c>
    </row>
    <row r="6762" spans="1:8" x14ac:dyDescent="0.35">
      <c r="A6762" s="2">
        <v>433152270</v>
      </c>
      <c r="B6762" s="3">
        <f>_xlfn.XLOOKUP(A6762,[3]!Table13456[No заказа],[3]!Table13456[Дата
отправки],"",0,1)</f>
        <v>45593</v>
      </c>
      <c r="C6762" s="3"/>
      <c r="D6762" s="3"/>
      <c r="F6762" s="5">
        <f>_xlfn.XLOOKUP(A6762,[3]!Table13456[No заказа],[3]!Table13456[Количество],"",0,1)</f>
        <v>1</v>
      </c>
      <c r="G6762" s="5">
        <f>_xlfn.XLOOKUP(A6762,[3]!Table13456[No заказа],[3]!Table13456[Цена],"",0,1)</f>
        <v>9750</v>
      </c>
      <c r="H6762" s="2" t="str">
        <f>M01_SETTINGS!$F$2</f>
        <v>KASPI</v>
      </c>
    </row>
    <row r="6763" spans="1:8" x14ac:dyDescent="0.35">
      <c r="A6763" s="2">
        <v>432767481</v>
      </c>
      <c r="B6763" s="3">
        <f>_xlfn.XLOOKUP(A6763,[3]!Table13456[No заказа],[3]!Table13456[Дата
отправки],"",0,1)</f>
        <v>45593</v>
      </c>
      <c r="C6763" s="3"/>
      <c r="D6763" s="3"/>
      <c r="F6763" s="5">
        <f>_xlfn.XLOOKUP(A6763,[3]!Table13456[No заказа],[3]!Table13456[Количество],"",0,1)</f>
        <v>1</v>
      </c>
      <c r="G6763" s="5">
        <f>_xlfn.XLOOKUP(A6763,[3]!Table13456[No заказа],[3]!Table13456[Цена],"",0,1)</f>
        <v>9592</v>
      </c>
      <c r="H6763" s="2" t="str">
        <f>M01_SETTINGS!$F$2</f>
        <v>KASPI</v>
      </c>
    </row>
    <row r="6764" spans="1:8" x14ac:dyDescent="0.35">
      <c r="A6764" s="2">
        <v>432930025</v>
      </c>
      <c r="B6764" s="3">
        <f>_xlfn.XLOOKUP(A6764,[3]!Table13456[No заказа],[3]!Table13456[Дата
отправки],"",0,1)</f>
        <v>45593</v>
      </c>
      <c r="C6764" s="3"/>
      <c r="D6764" s="3"/>
      <c r="F6764" s="5">
        <f>_xlfn.XLOOKUP(A6764,[3]!Table13456[No заказа],[3]!Table13456[Количество],"",0,1)</f>
        <v>1</v>
      </c>
      <c r="G6764" s="5">
        <f>_xlfn.XLOOKUP(A6764,[3]!Table13456[No заказа],[3]!Table13456[Цена],"",0,1)</f>
        <v>9645</v>
      </c>
      <c r="H6764" s="2" t="str">
        <f>M01_SETTINGS!$F$2</f>
        <v>KASPI</v>
      </c>
    </row>
    <row r="6765" spans="1:8" x14ac:dyDescent="0.35">
      <c r="A6765" s="2">
        <v>433248834</v>
      </c>
      <c r="B6765" s="3">
        <f>_xlfn.XLOOKUP(A6765,[3]!Table13456[No заказа],[3]!Table13456[Дата
отправки],"",0,1)</f>
        <v>45593</v>
      </c>
      <c r="C6765" s="3"/>
      <c r="D6765" s="3"/>
      <c r="F6765" s="5">
        <f>_xlfn.XLOOKUP(A6765,[3]!Table13456[No заказа],[3]!Table13456[Количество],"",0,1)</f>
        <v>1</v>
      </c>
      <c r="G6765" s="5">
        <f>_xlfn.XLOOKUP(A6765,[3]!Table13456[No заказа],[3]!Table13456[Цена],"",0,1)</f>
        <v>9001</v>
      </c>
      <c r="H6765" s="2" t="str">
        <f>M01_SETTINGS!$F$2</f>
        <v>KASPI</v>
      </c>
    </row>
    <row r="6766" spans="1:8" x14ac:dyDescent="0.35">
      <c r="A6766" s="2">
        <v>432818310</v>
      </c>
      <c r="B6766" s="3">
        <f>_xlfn.XLOOKUP(A6766,[3]!Table13456[No заказа],[3]!Table13456[Дата
отправки],"",0,1)</f>
        <v>45593</v>
      </c>
      <c r="C6766" s="3"/>
      <c r="D6766" s="3"/>
      <c r="F6766" s="5">
        <f>_xlfn.XLOOKUP(A6766,[3]!Table13456[No заказа],[3]!Table13456[Количество],"",0,1)</f>
        <v>1</v>
      </c>
      <c r="G6766" s="5">
        <f>_xlfn.XLOOKUP(A6766,[3]!Table13456[No заказа],[3]!Table13456[Цена],"",0,1)</f>
        <v>8949</v>
      </c>
      <c r="H6766" s="2" t="str">
        <f>M01_SETTINGS!$F$2</f>
        <v>KASPI</v>
      </c>
    </row>
    <row r="6767" spans="1:8" x14ac:dyDescent="0.35">
      <c r="A6767" s="2">
        <v>433119363</v>
      </c>
      <c r="B6767" s="3">
        <f>_xlfn.XLOOKUP(A6767,[3]!Table13456[No заказа],[3]!Table13456[Дата
отправки],"",0,1)</f>
        <v>45593</v>
      </c>
      <c r="C6767" s="3"/>
      <c r="D6767" s="3"/>
      <c r="F6767" s="5">
        <f>_xlfn.XLOOKUP(A6767,[3]!Table13456[No заказа],[3]!Table13456[Количество],"",0,1)</f>
        <v>1</v>
      </c>
      <c r="G6767" s="5">
        <f>_xlfn.XLOOKUP(A6767,[3]!Table13456[No заказа],[3]!Table13456[Цена],"",0,1)</f>
        <v>9989</v>
      </c>
      <c r="H6767" s="2" t="str">
        <f>M01_SETTINGS!$F$2</f>
        <v>KASPI</v>
      </c>
    </row>
    <row r="6768" spans="1:8" x14ac:dyDescent="0.35">
      <c r="A6768" s="2">
        <v>432604384</v>
      </c>
      <c r="B6768" s="3">
        <f>_xlfn.XLOOKUP(A6768,[3]!Table13456[No заказа],[3]!Table13456[Дата
отправки],"",0,1)</f>
        <v>45593</v>
      </c>
      <c r="C6768" s="3"/>
      <c r="D6768" s="3"/>
      <c r="F6768" s="5">
        <f>_xlfn.XLOOKUP(A6768,[3]!Table13456[No заказа],[3]!Table13456[Количество],"",0,1)</f>
        <v>1</v>
      </c>
      <c r="G6768" s="5">
        <f>_xlfn.XLOOKUP(A6768,[3]!Table13456[No заказа],[3]!Table13456[Цена],"",0,1)</f>
        <v>8989</v>
      </c>
      <c r="H6768" s="2" t="str">
        <f>M01_SETTINGS!$F$2</f>
        <v>KASPI</v>
      </c>
    </row>
    <row r="6769" spans="1:8" x14ac:dyDescent="0.35">
      <c r="A6769" s="2">
        <v>432742073</v>
      </c>
      <c r="B6769" s="3">
        <f>_xlfn.XLOOKUP(A6769,[3]!Table13456[No заказа],[3]!Table13456[Дата
отправки],"",0,1)</f>
        <v>45593</v>
      </c>
      <c r="C6769" s="3"/>
      <c r="D6769" s="3"/>
      <c r="F6769" s="5">
        <f>_xlfn.XLOOKUP(A6769,[3]!Table13456[No заказа],[3]!Table13456[Количество],"",0,1)</f>
        <v>1</v>
      </c>
      <c r="G6769" s="5">
        <f>_xlfn.XLOOKUP(A6769,[3]!Table13456[No заказа],[3]!Table13456[Цена],"",0,1)</f>
        <v>8972</v>
      </c>
      <c r="H6769" s="2" t="str">
        <f>M01_SETTINGS!$F$2</f>
        <v>KASPI</v>
      </c>
    </row>
    <row r="6770" spans="1:8" x14ac:dyDescent="0.35">
      <c r="A6770" s="2">
        <v>432914281</v>
      </c>
      <c r="B6770" s="3">
        <f>_xlfn.XLOOKUP(A6770,[3]!Table13456[No заказа],[3]!Table13456[Дата
отправки],"",0,1)</f>
        <v>45593</v>
      </c>
      <c r="C6770" s="3"/>
      <c r="D6770" s="3"/>
      <c r="F6770" s="5">
        <f>_xlfn.XLOOKUP(A6770,[3]!Table13456[No заказа],[3]!Table13456[Количество],"",0,1)</f>
        <v>1</v>
      </c>
      <c r="G6770" s="5">
        <f>_xlfn.XLOOKUP(A6770,[3]!Table13456[No заказа],[3]!Table13456[Цена],"",0,1)</f>
        <v>8994</v>
      </c>
      <c r="H6770" s="2" t="str">
        <f>M01_SETTINGS!$F$2</f>
        <v>KASPI</v>
      </c>
    </row>
    <row r="6771" spans="1:8" x14ac:dyDescent="0.35">
      <c r="A6771" s="2">
        <v>432785044</v>
      </c>
      <c r="B6771" s="3">
        <f>_xlfn.XLOOKUP(A6771,[3]!Table13456[No заказа],[3]!Table13456[Дата
отправки],"",0,1)</f>
        <v>45593</v>
      </c>
      <c r="C6771" s="3"/>
      <c r="D6771" s="3"/>
      <c r="F6771" s="5">
        <f>_xlfn.XLOOKUP(A6771,[3]!Table13456[No заказа],[3]!Table13456[Количество],"",0,1)</f>
        <v>1</v>
      </c>
      <c r="G6771" s="5">
        <f>_xlfn.XLOOKUP(A6771,[3]!Table13456[No заказа],[3]!Table13456[Цена],"",0,1)</f>
        <v>8994</v>
      </c>
      <c r="H6771" s="2" t="str">
        <f>M01_SETTINGS!$F$2</f>
        <v>KASPI</v>
      </c>
    </row>
    <row r="6772" spans="1:8" x14ac:dyDescent="0.35">
      <c r="A6772" s="2">
        <v>432883374</v>
      </c>
      <c r="B6772" s="3">
        <f>_xlfn.XLOOKUP(A6772,[3]!Table13456[No заказа],[3]!Table13456[Дата
отправки],"",0,1)</f>
        <v>45593</v>
      </c>
      <c r="C6772" s="3"/>
      <c r="D6772" s="3"/>
      <c r="F6772" s="5">
        <f>_xlfn.XLOOKUP(A6772,[3]!Table13456[No заказа],[3]!Table13456[Количество],"",0,1)</f>
        <v>1</v>
      </c>
      <c r="G6772" s="5">
        <f>_xlfn.XLOOKUP(A6772,[3]!Table13456[No заказа],[3]!Table13456[Цена],"",0,1)</f>
        <v>8994</v>
      </c>
      <c r="H6772" s="2" t="str">
        <f>M01_SETTINGS!$F$2</f>
        <v>KASPI</v>
      </c>
    </row>
    <row r="6773" spans="1:8" x14ac:dyDescent="0.35">
      <c r="A6773" s="2">
        <v>433275649</v>
      </c>
      <c r="B6773" s="3">
        <f>_xlfn.XLOOKUP(A6773,[3]!Table13456[No заказа],[3]!Table13456[Дата
отправки],"",0,1)</f>
        <v>45593</v>
      </c>
      <c r="C6773" s="3"/>
      <c r="D6773" s="3"/>
      <c r="F6773" s="5">
        <f>_xlfn.XLOOKUP(A6773,[3]!Table13456[No заказа],[3]!Table13456[Количество],"",0,1)</f>
        <v>1</v>
      </c>
      <c r="G6773" s="5">
        <f>_xlfn.XLOOKUP(A6773,[3]!Table13456[No заказа],[3]!Table13456[Цена],"",0,1)</f>
        <v>8799</v>
      </c>
      <c r="H6773" s="2" t="str">
        <f>M01_SETTINGS!$F$2</f>
        <v>KASPI</v>
      </c>
    </row>
    <row r="6774" spans="1:8" x14ac:dyDescent="0.35">
      <c r="A6774" s="2">
        <v>433047400</v>
      </c>
      <c r="B6774" s="3">
        <f>_xlfn.XLOOKUP(A6774,[3]!Table13456[No заказа],[3]!Table13456[Дата
отправки],"",0,1)</f>
        <v>45593</v>
      </c>
      <c r="C6774" s="3"/>
      <c r="D6774" s="3"/>
      <c r="F6774" s="5">
        <f>_xlfn.XLOOKUP(A6774,[3]!Table13456[No заказа],[3]!Table13456[Количество],"",0,1)</f>
        <v>1</v>
      </c>
      <c r="G6774" s="5">
        <f>_xlfn.XLOOKUP(A6774,[3]!Table13456[No заказа],[3]!Table13456[Цена],"",0,1)</f>
        <v>9498</v>
      </c>
      <c r="H6774" s="2" t="str">
        <f>M01_SETTINGS!$F$2</f>
        <v>KASPI</v>
      </c>
    </row>
    <row r="6775" spans="1:8" x14ac:dyDescent="0.35">
      <c r="A6775" s="2">
        <v>433217470</v>
      </c>
      <c r="B6775" s="3">
        <f>_xlfn.XLOOKUP(A6775,[3]!Table13456[No заказа],[3]!Table13456[Дата
отправки],"",0,1)</f>
        <v>45593</v>
      </c>
      <c r="C6775" s="3"/>
      <c r="D6775" s="3"/>
      <c r="F6775" s="5">
        <f>_xlfn.XLOOKUP(A6775,[3]!Table13456[No заказа],[3]!Table13456[Количество],"",0,1)</f>
        <v>1</v>
      </c>
      <c r="G6775" s="5">
        <f>_xlfn.XLOOKUP(A6775,[3]!Table13456[No заказа],[3]!Table13456[Цена],"",0,1)</f>
        <v>9498</v>
      </c>
      <c r="H6775" s="2" t="str">
        <f>M01_SETTINGS!$F$2</f>
        <v>KASPI</v>
      </c>
    </row>
    <row r="6776" spans="1:8" x14ac:dyDescent="0.35">
      <c r="A6776" s="2">
        <v>433188958</v>
      </c>
      <c r="B6776" s="3">
        <f>_xlfn.XLOOKUP(A6776,[3]!Table13456[No заказа],[3]!Table13456[Дата
отправки],"",0,1)</f>
        <v>45593</v>
      </c>
      <c r="C6776" s="3"/>
      <c r="D6776" s="3"/>
      <c r="F6776" s="5">
        <f>_xlfn.XLOOKUP(A6776,[3]!Table13456[No заказа],[3]!Table13456[Количество],"",0,1)</f>
        <v>1</v>
      </c>
      <c r="G6776" s="5">
        <f>_xlfn.XLOOKUP(A6776,[3]!Table13456[No заказа],[3]!Table13456[Цена],"",0,1)</f>
        <v>9749</v>
      </c>
      <c r="H6776" s="2" t="str">
        <f>M01_SETTINGS!$F$2</f>
        <v>KASPI</v>
      </c>
    </row>
    <row r="6777" spans="1:8" x14ac:dyDescent="0.35">
      <c r="A6777" s="2">
        <v>432424016</v>
      </c>
      <c r="B6777" s="3">
        <f>_xlfn.XLOOKUP(A6777,[3]!Table13456[No заказа],[3]!Table13456[Дата
отправки],"",0,1)</f>
        <v>45593</v>
      </c>
      <c r="C6777" s="3"/>
      <c r="D6777" s="3"/>
      <c r="F6777" s="5">
        <f>_xlfn.XLOOKUP(A6777,[3]!Table13456[No заказа],[3]!Table13456[Количество],"",0,1)</f>
        <v>1</v>
      </c>
      <c r="G6777" s="5">
        <f>_xlfn.XLOOKUP(A6777,[3]!Table13456[No заказа],[3]!Table13456[Цена],"",0,1)</f>
        <v>10498</v>
      </c>
      <c r="H6777" s="2" t="str">
        <f>M01_SETTINGS!$F$2</f>
        <v>KASPI</v>
      </c>
    </row>
    <row r="6778" spans="1:8" x14ac:dyDescent="0.35">
      <c r="A6778" s="2">
        <v>433285524</v>
      </c>
      <c r="B6778" s="3">
        <f>_xlfn.XLOOKUP(A6778,[3]!Table13456[No заказа],[3]!Table13456[Дата
отправки],"",0,1)</f>
        <v>45593</v>
      </c>
      <c r="C6778" s="3"/>
      <c r="D6778" s="3"/>
      <c r="F6778" s="5">
        <f>_xlfn.XLOOKUP(A6778,[3]!Table13456[No заказа],[3]!Table13456[Количество],"",0,1)</f>
        <v>1</v>
      </c>
      <c r="G6778" s="5">
        <f>_xlfn.XLOOKUP(A6778,[3]!Table13456[No заказа],[3]!Table13456[Цена],"",0,1)</f>
        <v>8799</v>
      </c>
      <c r="H6778" s="2" t="str">
        <f>M01_SETTINGS!$F$2</f>
        <v>KASPI</v>
      </c>
    </row>
    <row r="6779" spans="1:8" x14ac:dyDescent="0.35">
      <c r="A6779" s="2">
        <v>433043900</v>
      </c>
      <c r="B6779" s="3">
        <f>_xlfn.XLOOKUP(A6779,[3]!Table13456[No заказа],[3]!Table13456[Дата
отправки],"",0,1)</f>
        <v>45593</v>
      </c>
      <c r="C6779" s="3"/>
      <c r="D6779" s="3"/>
      <c r="F6779" s="5">
        <f>_xlfn.XLOOKUP(A6779,[3]!Table13456[No заказа],[3]!Table13456[Количество],"",0,1)</f>
        <v>1</v>
      </c>
      <c r="G6779" s="5">
        <f>_xlfn.XLOOKUP(A6779,[3]!Table13456[No заказа],[3]!Table13456[Цена],"",0,1)</f>
        <v>8949</v>
      </c>
      <c r="H6779" s="2" t="str">
        <f>M01_SETTINGS!$F$2</f>
        <v>KASPI</v>
      </c>
    </row>
    <row r="6780" spans="1:8" x14ac:dyDescent="0.35">
      <c r="A6780" s="2">
        <v>433169214</v>
      </c>
      <c r="B6780" s="3">
        <f>_xlfn.XLOOKUP(A6780,[3]!Table13456[No заказа],[3]!Table13456[Дата
отправки],"",0,1)</f>
        <v>45593</v>
      </c>
      <c r="C6780" s="3"/>
      <c r="D6780" s="3"/>
      <c r="F6780" s="5">
        <f>_xlfn.XLOOKUP(A6780,[3]!Table13456[No заказа],[3]!Table13456[Количество],"",0,1)</f>
        <v>1</v>
      </c>
      <c r="G6780" s="5">
        <f>_xlfn.XLOOKUP(A6780,[3]!Table13456[No заказа],[3]!Table13456[Цена],"",0,1)</f>
        <v>8949</v>
      </c>
      <c r="H6780" s="2" t="str">
        <f>M01_SETTINGS!$F$2</f>
        <v>KASPI</v>
      </c>
    </row>
    <row r="6781" spans="1:8" x14ac:dyDescent="0.35">
      <c r="A6781" s="2">
        <v>432672602</v>
      </c>
      <c r="B6781" s="3">
        <f>_xlfn.XLOOKUP(A6781,[3]!Table13456[No заказа],[3]!Table13456[Дата
отправки],"",0,1)</f>
        <v>45593</v>
      </c>
      <c r="C6781" s="3"/>
      <c r="D6781" s="3"/>
      <c r="F6781" s="5">
        <f>_xlfn.XLOOKUP(A6781,[3]!Table13456[No заказа],[3]!Table13456[Количество],"",0,1)</f>
        <v>1</v>
      </c>
      <c r="G6781" s="5">
        <f>_xlfn.XLOOKUP(A6781,[3]!Table13456[No заказа],[3]!Table13456[Цена],"",0,1)</f>
        <v>8949</v>
      </c>
      <c r="H6781" s="2" t="str">
        <f>M01_SETTINGS!$F$2</f>
        <v>KASPI</v>
      </c>
    </row>
    <row r="6782" spans="1:8" x14ac:dyDescent="0.35">
      <c r="A6782" s="2">
        <v>433000361</v>
      </c>
      <c r="B6782" s="3">
        <f>_xlfn.XLOOKUP(A6782,[3]!Table13456[No заказа],[3]!Table13456[Дата
отправки],"",0,1)</f>
        <v>45593</v>
      </c>
      <c r="C6782" s="3"/>
      <c r="D6782" s="3"/>
      <c r="F6782" s="5">
        <f>_xlfn.XLOOKUP(A6782,[3]!Table13456[No заказа],[3]!Table13456[Количество],"",0,1)</f>
        <v>1</v>
      </c>
      <c r="G6782" s="5">
        <f>_xlfn.XLOOKUP(A6782,[3]!Table13456[No заказа],[3]!Table13456[Цена],"",0,1)</f>
        <v>8949</v>
      </c>
      <c r="H6782" s="2" t="str">
        <f>M01_SETTINGS!$F$2</f>
        <v>KASPI</v>
      </c>
    </row>
    <row r="6783" spans="1:8" x14ac:dyDescent="0.35">
      <c r="A6783" s="2">
        <v>432998288</v>
      </c>
      <c r="B6783" s="3">
        <f>_xlfn.XLOOKUP(A6783,[3]!Table13456[No заказа],[3]!Table13456[Дата
отправки],"",0,1)</f>
        <v>45593</v>
      </c>
      <c r="C6783" s="3"/>
      <c r="D6783" s="3"/>
      <c r="F6783" s="5">
        <f>_xlfn.XLOOKUP(A6783,[3]!Table13456[No заказа],[3]!Table13456[Количество],"",0,1)</f>
        <v>1</v>
      </c>
      <c r="G6783" s="5">
        <f>_xlfn.XLOOKUP(A6783,[3]!Table13456[No заказа],[3]!Table13456[Цена],"",0,1)</f>
        <v>8949</v>
      </c>
      <c r="H6783" s="2" t="str">
        <f>M01_SETTINGS!$F$2</f>
        <v>KASPI</v>
      </c>
    </row>
    <row r="6784" spans="1:8" x14ac:dyDescent="0.35">
      <c r="A6784" s="2">
        <v>432640167</v>
      </c>
      <c r="B6784" s="3">
        <f>_xlfn.XLOOKUP(A6784,[3]!Table13456[No заказа],[3]!Table13456[Дата
отправки],"",0,1)</f>
        <v>45593</v>
      </c>
      <c r="C6784" s="3"/>
      <c r="D6784" s="3"/>
      <c r="F6784" s="5">
        <f>_xlfn.XLOOKUP(A6784,[3]!Table13456[No заказа],[3]!Table13456[Количество],"",0,1)</f>
        <v>1</v>
      </c>
      <c r="G6784" s="5">
        <f>_xlfn.XLOOKUP(A6784,[3]!Table13456[No заказа],[3]!Table13456[Цена],"",0,1)</f>
        <v>8949</v>
      </c>
      <c r="H6784" s="2" t="str">
        <f>M01_SETTINGS!$F$2</f>
        <v>KASPI</v>
      </c>
    </row>
    <row r="6785" spans="1:8" x14ac:dyDescent="0.35">
      <c r="A6785" s="2">
        <v>432716783</v>
      </c>
      <c r="B6785" s="3">
        <f>_xlfn.XLOOKUP(A6785,[3]!Table13456[No заказа],[3]!Table13456[Дата
отправки],"",0,1)</f>
        <v>45593</v>
      </c>
      <c r="C6785" s="3"/>
      <c r="D6785" s="3"/>
      <c r="F6785" s="5">
        <f>_xlfn.XLOOKUP(A6785,[3]!Table13456[No заказа],[3]!Table13456[Количество],"",0,1)</f>
        <v>1</v>
      </c>
      <c r="G6785" s="5">
        <f>_xlfn.XLOOKUP(A6785,[3]!Table13456[No заказа],[3]!Table13456[Цена],"",0,1)</f>
        <v>8949</v>
      </c>
      <c r="H6785" s="2" t="str">
        <f>M01_SETTINGS!$F$2</f>
        <v>KASPI</v>
      </c>
    </row>
    <row r="6786" spans="1:8" x14ac:dyDescent="0.35">
      <c r="A6786" s="2">
        <v>432956146</v>
      </c>
      <c r="B6786" s="3">
        <f>_xlfn.XLOOKUP(A6786,[3]!Table13456[No заказа],[3]!Table13456[Дата
отправки],"",0,1)</f>
        <v>45593</v>
      </c>
      <c r="C6786" s="3"/>
      <c r="D6786" s="3"/>
      <c r="F6786" s="5">
        <f>_xlfn.XLOOKUP(A6786,[3]!Table13456[No заказа],[3]!Table13456[Количество],"",0,1)</f>
        <v>1</v>
      </c>
      <c r="G6786" s="5">
        <f>_xlfn.XLOOKUP(A6786,[3]!Table13456[No заказа],[3]!Table13456[Цена],"",0,1)</f>
        <v>8949</v>
      </c>
      <c r="H6786" s="2" t="str">
        <f>M01_SETTINGS!$F$2</f>
        <v>KASPI</v>
      </c>
    </row>
    <row r="6787" spans="1:8" x14ac:dyDescent="0.35">
      <c r="A6787" s="2">
        <v>432478437</v>
      </c>
      <c r="B6787" s="3">
        <f>_xlfn.XLOOKUP(A6787,[3]!Table13456[No заказа],[3]!Table13456[Дата
отправки],"",0,1)</f>
        <v>45593</v>
      </c>
      <c r="C6787" s="3"/>
      <c r="D6787" s="3"/>
      <c r="F6787" s="5">
        <f>_xlfn.XLOOKUP(A6787,[3]!Table13456[No заказа],[3]!Table13456[Количество],"",0,1)</f>
        <v>1</v>
      </c>
      <c r="G6787" s="5">
        <f>_xlfn.XLOOKUP(A6787,[3]!Table13456[No заказа],[3]!Table13456[Цена],"",0,1)</f>
        <v>8949</v>
      </c>
      <c r="H6787" s="2" t="str">
        <f>M01_SETTINGS!$F$2</f>
        <v>KASPI</v>
      </c>
    </row>
    <row r="6788" spans="1:8" x14ac:dyDescent="0.35">
      <c r="A6788" s="2">
        <v>433274762</v>
      </c>
      <c r="B6788" s="3">
        <f>_xlfn.XLOOKUP(A6788,[3]!Table13456[No заказа],[3]!Table13456[Дата
отправки],"",0,1)</f>
        <v>45593</v>
      </c>
      <c r="C6788" s="3"/>
      <c r="D6788" s="3"/>
      <c r="F6788" s="5">
        <f>_xlfn.XLOOKUP(A6788,[3]!Table13456[No заказа],[3]!Table13456[Количество],"",0,1)</f>
        <v>1</v>
      </c>
      <c r="G6788" s="5">
        <f>_xlfn.XLOOKUP(A6788,[3]!Table13456[No заказа],[3]!Table13456[Цена],"",0,1)</f>
        <v>8949</v>
      </c>
      <c r="H6788" s="2" t="str">
        <f>M01_SETTINGS!$F$2</f>
        <v>KASPI</v>
      </c>
    </row>
    <row r="6789" spans="1:8" x14ac:dyDescent="0.35">
      <c r="A6789" s="2">
        <v>433141650</v>
      </c>
      <c r="B6789" s="3">
        <f>_xlfn.XLOOKUP(A6789,[3]!Table13456[No заказа],[3]!Table13456[Дата
отправки],"",0,1)</f>
        <v>45593</v>
      </c>
      <c r="C6789" s="3"/>
      <c r="D6789" s="3"/>
      <c r="F6789" s="5">
        <f>_xlfn.XLOOKUP(A6789,[3]!Table13456[No заказа],[3]!Table13456[Количество],"",0,1)</f>
        <v>1</v>
      </c>
      <c r="G6789" s="5">
        <f>_xlfn.XLOOKUP(A6789,[3]!Table13456[No заказа],[3]!Table13456[Цена],"",0,1)</f>
        <v>11887</v>
      </c>
      <c r="H6789" s="2" t="str">
        <f>M01_SETTINGS!$F$2</f>
        <v>KASPI</v>
      </c>
    </row>
    <row r="6790" spans="1:8" x14ac:dyDescent="0.35">
      <c r="A6790" s="2">
        <v>432498230</v>
      </c>
      <c r="B6790" s="3">
        <f>_xlfn.XLOOKUP(A6790,[3]!Table13456[No заказа],[3]!Table13456[Дата
отправки],"",0,1)</f>
        <v>45593</v>
      </c>
      <c r="C6790" s="3"/>
      <c r="D6790" s="3"/>
      <c r="F6790" s="5">
        <f>_xlfn.XLOOKUP(A6790,[3]!Table13456[No заказа],[3]!Table13456[Количество],"",0,1)</f>
        <v>1</v>
      </c>
      <c r="G6790" s="5">
        <f>_xlfn.XLOOKUP(A6790,[3]!Table13456[No заказа],[3]!Table13456[Цена],"",0,1)</f>
        <v>10135</v>
      </c>
      <c r="H6790" s="2" t="str">
        <f>M01_SETTINGS!$F$2</f>
        <v>KASPI</v>
      </c>
    </row>
    <row r="6791" spans="1:8" x14ac:dyDescent="0.35">
      <c r="A6791" s="2">
        <v>432725023</v>
      </c>
      <c r="B6791" s="3">
        <f>_xlfn.XLOOKUP(A6791,[3]!Table13456[No заказа],[3]!Table13456[Дата
отправки],"",0,1)</f>
        <v>45593</v>
      </c>
      <c r="C6791" s="3"/>
      <c r="D6791" s="3"/>
      <c r="F6791" s="5">
        <f>_xlfn.XLOOKUP(A6791,[3]!Table13456[No заказа],[3]!Table13456[Количество],"",0,1)</f>
        <v>1</v>
      </c>
      <c r="G6791" s="5">
        <f>_xlfn.XLOOKUP(A6791,[3]!Table13456[No заказа],[3]!Table13456[Цена],"",0,1)</f>
        <v>8897</v>
      </c>
      <c r="H6791" s="2" t="str">
        <f>M01_SETTINGS!$F$2</f>
        <v>KASPI</v>
      </c>
    </row>
    <row r="6792" spans="1:8" x14ac:dyDescent="0.35">
      <c r="A6792" s="2">
        <v>432628521</v>
      </c>
      <c r="B6792" s="3">
        <f>_xlfn.XLOOKUP(A6792,[3]!Table13456[No заказа],[3]!Table13456[Дата
отправки],"",0,1)</f>
        <v>45593</v>
      </c>
      <c r="C6792" s="3"/>
      <c r="D6792" s="3"/>
      <c r="F6792" s="5">
        <f>_xlfn.XLOOKUP(A6792,[3]!Table13456[No заказа],[3]!Table13456[Количество],"",0,1)</f>
        <v>1</v>
      </c>
      <c r="G6792" s="5">
        <f>_xlfn.XLOOKUP(A6792,[3]!Table13456[No заказа],[3]!Table13456[Цена],"",0,1)</f>
        <v>8897</v>
      </c>
      <c r="H6792" s="2" t="str">
        <f>M01_SETTINGS!$F$2</f>
        <v>KASPI</v>
      </c>
    </row>
    <row r="6793" spans="1:8" x14ac:dyDescent="0.35">
      <c r="A6793" s="2">
        <v>433259261</v>
      </c>
      <c r="B6793" s="3">
        <f>_xlfn.XLOOKUP(A6793,[3]!Table13456[No заказа],[3]!Table13456[Дата
отправки],"",0,1)</f>
        <v>45593</v>
      </c>
      <c r="C6793" s="3"/>
      <c r="D6793" s="3"/>
      <c r="F6793" s="5">
        <f>_xlfn.XLOOKUP(A6793,[3]!Table13456[No заказа],[3]!Table13456[Количество],"",0,1)</f>
        <v>1</v>
      </c>
      <c r="G6793" s="5">
        <f>_xlfn.XLOOKUP(A6793,[3]!Table13456[No заказа],[3]!Table13456[Цена],"",0,1)</f>
        <v>8897</v>
      </c>
      <c r="H6793" s="2" t="str">
        <f>M01_SETTINGS!$F$2</f>
        <v>KASPI</v>
      </c>
    </row>
    <row r="6794" spans="1:8" x14ac:dyDescent="0.35">
      <c r="A6794" s="2">
        <v>432963570</v>
      </c>
      <c r="B6794" s="3">
        <f>_xlfn.XLOOKUP(A6794,[3]!Table13456[No заказа],[3]!Table13456[Дата
отправки],"",0,1)</f>
        <v>45593</v>
      </c>
      <c r="C6794" s="3"/>
      <c r="D6794" s="3"/>
      <c r="F6794" s="5">
        <f>_xlfn.XLOOKUP(A6794,[3]!Table13456[No заказа],[3]!Table13456[Количество],"",0,1)</f>
        <v>1</v>
      </c>
      <c r="G6794" s="5">
        <f>_xlfn.XLOOKUP(A6794,[3]!Table13456[No заказа],[3]!Table13456[Цена],"",0,1)</f>
        <v>8972</v>
      </c>
      <c r="H6794" s="2" t="str">
        <f>M01_SETTINGS!$F$2</f>
        <v>KASPI</v>
      </c>
    </row>
    <row r="6795" spans="1:8" x14ac:dyDescent="0.35">
      <c r="A6795" s="2">
        <v>433017300</v>
      </c>
      <c r="B6795" s="3">
        <f>_xlfn.XLOOKUP(A6795,[3]!Table13456[No заказа],[3]!Table13456[Дата
отправки],"",0,1)</f>
        <v>45593</v>
      </c>
      <c r="C6795" s="3"/>
      <c r="D6795" s="3"/>
      <c r="F6795" s="5">
        <f>_xlfn.XLOOKUP(A6795,[3]!Table13456[No заказа],[3]!Table13456[Количество],"",0,1)</f>
        <v>1</v>
      </c>
      <c r="G6795" s="5">
        <f>_xlfn.XLOOKUP(A6795,[3]!Table13456[No заказа],[3]!Table13456[Цена],"",0,1)</f>
        <v>8972</v>
      </c>
      <c r="H6795" s="2" t="str">
        <f>M01_SETTINGS!$F$2</f>
        <v>KASPI</v>
      </c>
    </row>
    <row r="6796" spans="1:8" x14ac:dyDescent="0.35">
      <c r="A6796" s="2">
        <v>433155737</v>
      </c>
      <c r="B6796" s="3">
        <f>_xlfn.XLOOKUP(A6796,[3]!Table13456[No заказа],[3]!Table13456[Дата
отправки],"",0,1)</f>
        <v>45593</v>
      </c>
      <c r="C6796" s="3"/>
      <c r="D6796" s="3"/>
      <c r="F6796" s="5">
        <f>_xlfn.XLOOKUP(A6796,[3]!Table13456[No заказа],[3]!Table13456[Количество],"",0,1)</f>
        <v>1</v>
      </c>
      <c r="G6796" s="5">
        <f>_xlfn.XLOOKUP(A6796,[3]!Table13456[No заказа],[3]!Table13456[Цена],"",0,1)</f>
        <v>8972</v>
      </c>
      <c r="H6796" s="2" t="str">
        <f>M01_SETTINGS!$F$2</f>
        <v>KASPI</v>
      </c>
    </row>
    <row r="6797" spans="1:8" x14ac:dyDescent="0.35">
      <c r="A6797" s="2">
        <v>432878766</v>
      </c>
      <c r="B6797" s="3">
        <f>_xlfn.XLOOKUP(A6797,[3]!Table13456[No заказа],[3]!Table13456[Дата
отправки],"",0,1)</f>
        <v>45593</v>
      </c>
      <c r="C6797" s="3"/>
      <c r="D6797" s="3"/>
      <c r="F6797" s="5">
        <f>_xlfn.XLOOKUP(A6797,[3]!Table13456[No заказа],[3]!Table13456[Количество],"",0,1)</f>
        <v>1</v>
      </c>
      <c r="G6797" s="5">
        <f>_xlfn.XLOOKUP(A6797,[3]!Table13456[No заказа],[3]!Table13456[Цена],"",0,1)</f>
        <v>8972</v>
      </c>
      <c r="H6797" s="2" t="str">
        <f>M01_SETTINGS!$F$2</f>
        <v>KASPI</v>
      </c>
    </row>
    <row r="6798" spans="1:8" x14ac:dyDescent="0.35">
      <c r="A6798" s="2">
        <v>433051850</v>
      </c>
      <c r="B6798" s="3">
        <f>_xlfn.XLOOKUP(A6798,[3]!Table13456[No заказа],[3]!Table13456[Дата
отправки],"",0,1)</f>
        <v>45593</v>
      </c>
      <c r="C6798" s="3"/>
      <c r="D6798" s="3"/>
      <c r="F6798" s="5">
        <f>_xlfn.XLOOKUP(A6798,[3]!Table13456[No заказа],[3]!Table13456[Количество],"",0,1)</f>
        <v>1</v>
      </c>
      <c r="G6798" s="5">
        <f>_xlfn.XLOOKUP(A6798,[3]!Table13456[No заказа],[3]!Table13456[Цена],"",0,1)</f>
        <v>8972</v>
      </c>
      <c r="H6798" s="2" t="str">
        <f>M01_SETTINGS!$F$2</f>
        <v>KASPI</v>
      </c>
    </row>
    <row r="6799" spans="1:8" x14ac:dyDescent="0.35">
      <c r="A6799" s="2">
        <v>432616527</v>
      </c>
      <c r="B6799" s="3">
        <f>_xlfn.XLOOKUP(A6799,[3]!Table13456[No заказа],[3]!Table13456[Дата
отправки],"",0,1)</f>
        <v>45593</v>
      </c>
      <c r="C6799" s="3"/>
      <c r="D6799" s="3"/>
      <c r="F6799" s="5">
        <f>_xlfn.XLOOKUP(A6799,[3]!Table13456[No заказа],[3]!Table13456[Количество],"",0,1)</f>
        <v>1</v>
      </c>
      <c r="G6799" s="5">
        <f>_xlfn.XLOOKUP(A6799,[3]!Table13456[No заказа],[3]!Table13456[Цена],"",0,1)</f>
        <v>8974</v>
      </c>
      <c r="H6799" s="2" t="str">
        <f>M01_SETTINGS!$F$2</f>
        <v>KASPI</v>
      </c>
    </row>
    <row r="6800" spans="1:8" x14ac:dyDescent="0.35">
      <c r="A6800" s="2">
        <v>432130680</v>
      </c>
      <c r="B6800" s="3">
        <f>_xlfn.XLOOKUP(A6800,[3]!Table13456[No заказа],[3]!Table13456[Дата
отправки],"",0,1)</f>
        <v>45591</v>
      </c>
      <c r="C6800" s="3"/>
      <c r="D6800" s="3"/>
      <c r="F6800" s="5">
        <f>_xlfn.XLOOKUP(A6800,[3]!Table13456[No заказа],[3]!Table13456[Количество],"",0,1)</f>
        <v>1</v>
      </c>
      <c r="G6800" s="5">
        <f>_xlfn.XLOOKUP(A6800,[3]!Table13456[No заказа],[3]!Table13456[Цена],"",0,1)</f>
        <v>8949</v>
      </c>
      <c r="H6800" s="2" t="str">
        <f>M01_SETTINGS!$F$2</f>
        <v>KASPI</v>
      </c>
    </row>
    <row r="6801" spans="1:8" x14ac:dyDescent="0.35">
      <c r="A6801" s="2">
        <v>432342881</v>
      </c>
      <c r="B6801" s="3">
        <f>_xlfn.XLOOKUP(A6801,[3]!Table13456[No заказа],[3]!Table13456[Дата
отправки],"",0,1)</f>
        <v>45591</v>
      </c>
      <c r="C6801" s="3"/>
      <c r="D6801" s="3"/>
      <c r="F6801" s="5">
        <f>_xlfn.XLOOKUP(A6801,[3]!Table13456[No заказа],[3]!Table13456[Количество],"",0,1)</f>
        <v>1</v>
      </c>
      <c r="G6801" s="5">
        <f>_xlfn.XLOOKUP(A6801,[3]!Table13456[No заказа],[3]!Table13456[Цена],"",0,1)</f>
        <v>8995</v>
      </c>
      <c r="H6801" s="2" t="str">
        <f>M01_SETTINGS!$F$2</f>
        <v>KASPI</v>
      </c>
    </row>
    <row r="6802" spans="1:8" x14ac:dyDescent="0.35">
      <c r="A6802" s="2">
        <v>432244197</v>
      </c>
      <c r="B6802" s="3">
        <f>_xlfn.XLOOKUP(A6802,[3]!Table13456[No заказа],[3]!Table13456[Дата
отправки],"",0,1)</f>
        <v>45591</v>
      </c>
      <c r="C6802" s="3"/>
      <c r="D6802" s="3"/>
      <c r="F6802" s="5">
        <f>_xlfn.XLOOKUP(A6802,[3]!Table13456[No заказа],[3]!Table13456[Количество],"",0,1)</f>
        <v>1</v>
      </c>
      <c r="G6802" s="5">
        <f>_xlfn.XLOOKUP(A6802,[3]!Table13456[No заказа],[3]!Table13456[Цена],"",0,1)</f>
        <v>8897</v>
      </c>
      <c r="H6802" s="2" t="str">
        <f>M01_SETTINGS!$F$2</f>
        <v>KASPI</v>
      </c>
    </row>
    <row r="6803" spans="1:8" x14ac:dyDescent="0.35">
      <c r="A6803" s="2">
        <v>432187653</v>
      </c>
      <c r="B6803" s="3">
        <f>_xlfn.XLOOKUP(A6803,[3]!Table13456[No заказа],[3]!Table13456[Дата
отправки],"",0,1)</f>
        <v>45591</v>
      </c>
      <c r="C6803" s="3"/>
      <c r="D6803" s="3"/>
      <c r="F6803" s="5">
        <f>_xlfn.XLOOKUP(A6803,[3]!Table13456[No заказа],[3]!Table13456[Количество],"",0,1)</f>
        <v>1</v>
      </c>
      <c r="G6803" s="5">
        <f>_xlfn.XLOOKUP(A6803,[3]!Table13456[No заказа],[3]!Table13456[Цена],"",0,1)</f>
        <v>8975</v>
      </c>
      <c r="H6803" s="2" t="str">
        <f>M01_SETTINGS!$F$2</f>
        <v>KASPI</v>
      </c>
    </row>
    <row r="6804" spans="1:8" x14ac:dyDescent="0.35">
      <c r="A6804" s="2">
        <v>432147734</v>
      </c>
      <c r="B6804" s="3">
        <f>_xlfn.XLOOKUP(A6804,[3]!Table13456[No заказа],[3]!Table13456[Дата
отправки],"",0,1)</f>
        <v>45591</v>
      </c>
      <c r="C6804" s="3"/>
      <c r="D6804" s="3"/>
      <c r="F6804" s="5">
        <f>_xlfn.XLOOKUP(A6804,[3]!Table13456[No заказа],[3]!Table13456[Количество],"",0,1)</f>
        <v>1</v>
      </c>
      <c r="G6804" s="5">
        <f>_xlfn.XLOOKUP(A6804,[3]!Table13456[No заказа],[3]!Table13456[Цена],"",0,1)</f>
        <v>8949</v>
      </c>
      <c r="H6804" s="2" t="str">
        <f>M01_SETTINGS!$F$2</f>
        <v>KASPI</v>
      </c>
    </row>
    <row r="6805" spans="1:8" x14ac:dyDescent="0.35">
      <c r="A6805" s="2">
        <v>432179471</v>
      </c>
      <c r="B6805" s="3">
        <f>_xlfn.XLOOKUP(A6805,[3]!Table13456[No заказа],[3]!Table13456[Дата
отправки],"",0,1)</f>
        <v>45591</v>
      </c>
      <c r="C6805" s="3"/>
      <c r="D6805" s="3"/>
      <c r="F6805" s="5">
        <f>_xlfn.XLOOKUP(A6805,[3]!Table13456[No заказа],[3]!Table13456[Количество],"",0,1)</f>
        <v>1</v>
      </c>
      <c r="G6805" s="5">
        <f>_xlfn.XLOOKUP(A6805,[3]!Table13456[No заказа],[3]!Table13456[Цена],"",0,1)</f>
        <v>10944</v>
      </c>
      <c r="H6805" s="2" t="str">
        <f>M01_SETTINGS!$F$2</f>
        <v>KASPI</v>
      </c>
    </row>
    <row r="6806" spans="1:8" x14ac:dyDescent="0.35">
      <c r="A6806" s="2">
        <v>431954373</v>
      </c>
      <c r="B6806" s="3">
        <f>_xlfn.XLOOKUP(A6806,[3]!Table13456[No заказа],[3]!Table13456[Дата
отправки],"",0,1)</f>
        <v>45591</v>
      </c>
      <c r="C6806" s="3"/>
      <c r="D6806" s="3"/>
      <c r="F6806" s="5">
        <f>_xlfn.XLOOKUP(A6806,[3]!Table13456[No заказа],[3]!Table13456[Количество],"",0,1)</f>
        <v>1</v>
      </c>
      <c r="G6806" s="5">
        <f>_xlfn.XLOOKUP(A6806,[3]!Table13456[No заказа],[3]!Table13456[Цена],"",0,1)</f>
        <v>9834</v>
      </c>
      <c r="H6806" s="2" t="str">
        <f>M01_SETTINGS!$F$2</f>
        <v>KASPI</v>
      </c>
    </row>
    <row r="6807" spans="1:8" x14ac:dyDescent="0.35">
      <c r="A6807" s="2">
        <v>432154079</v>
      </c>
      <c r="B6807" s="3">
        <f>_xlfn.XLOOKUP(A6807,[3]!Table13456[No заказа],[3]!Table13456[Дата
отправки],"",0,1)</f>
        <v>45591</v>
      </c>
      <c r="C6807" s="3"/>
      <c r="D6807" s="3"/>
      <c r="F6807" s="5">
        <f>_xlfn.XLOOKUP(A6807,[3]!Table13456[No заказа],[3]!Table13456[Количество],"",0,1)</f>
        <v>1</v>
      </c>
      <c r="G6807" s="5">
        <f>_xlfn.XLOOKUP(A6807,[3]!Table13456[No заказа],[3]!Table13456[Цена],"",0,1)</f>
        <v>9798</v>
      </c>
      <c r="H6807" s="2" t="str">
        <f>M01_SETTINGS!$F$2</f>
        <v>KASPI</v>
      </c>
    </row>
    <row r="6808" spans="1:8" x14ac:dyDescent="0.35">
      <c r="A6808" s="2">
        <v>432474593</v>
      </c>
      <c r="B6808" s="3">
        <f>_xlfn.XLOOKUP(A6808,[3]!Table13456[No заказа],[3]!Table13456[Дата
отправки],"",0,1)</f>
        <v>45591</v>
      </c>
      <c r="C6808" s="3"/>
      <c r="D6808" s="3"/>
      <c r="F6808" s="5">
        <f>_xlfn.XLOOKUP(A6808,[3]!Table13456[No заказа],[3]!Table13456[Количество],"",0,1)</f>
        <v>1</v>
      </c>
      <c r="G6808" s="5">
        <f>_xlfn.XLOOKUP(A6808,[3]!Table13456[No заказа],[3]!Table13456[Цена],"",0,1)</f>
        <v>8989</v>
      </c>
      <c r="H6808" s="2" t="str">
        <f>M01_SETTINGS!$F$2</f>
        <v>KASPI</v>
      </c>
    </row>
    <row r="6809" spans="1:8" x14ac:dyDescent="0.35">
      <c r="A6809" s="2">
        <v>432013703</v>
      </c>
      <c r="B6809" s="3">
        <f>_xlfn.XLOOKUP(A6809,[3]!Table13456[No заказа],[3]!Table13456[Дата
отправки],"",0,1)</f>
        <v>45591</v>
      </c>
      <c r="C6809" s="3"/>
      <c r="D6809" s="3"/>
      <c r="F6809" s="5">
        <f>_xlfn.XLOOKUP(A6809,[3]!Table13456[No заказа],[3]!Table13456[Количество],"",0,1)</f>
        <v>1</v>
      </c>
      <c r="G6809" s="5">
        <f>_xlfn.XLOOKUP(A6809,[3]!Table13456[No заказа],[3]!Table13456[Цена],"",0,1)</f>
        <v>11574</v>
      </c>
      <c r="H6809" s="2" t="str">
        <f>M01_SETTINGS!$F$2</f>
        <v>KASPI</v>
      </c>
    </row>
    <row r="6810" spans="1:8" x14ac:dyDescent="0.35">
      <c r="A6810" s="2">
        <v>432128159</v>
      </c>
      <c r="B6810" s="3">
        <f>_xlfn.XLOOKUP(A6810,[3]!Table13456[No заказа],[3]!Table13456[Дата
отправки],"",0,1)</f>
        <v>45591</v>
      </c>
      <c r="C6810" s="3"/>
      <c r="D6810" s="3"/>
      <c r="F6810" s="5">
        <f>_xlfn.XLOOKUP(A6810,[3]!Table13456[No заказа],[3]!Table13456[Количество],"",0,1)</f>
        <v>1</v>
      </c>
      <c r="G6810" s="5">
        <f>_xlfn.XLOOKUP(A6810,[3]!Table13456[No заказа],[3]!Table13456[Цена],"",0,1)</f>
        <v>8989</v>
      </c>
      <c r="H6810" s="2" t="str">
        <f>M01_SETTINGS!$F$2</f>
        <v>KASPI</v>
      </c>
    </row>
    <row r="6811" spans="1:8" x14ac:dyDescent="0.35">
      <c r="A6811" s="2">
        <v>432025722</v>
      </c>
      <c r="B6811" s="3">
        <f>_xlfn.XLOOKUP(A6811,[3]!Table13456[No заказа],[3]!Table13456[Дата
отправки],"",0,1)</f>
        <v>45591</v>
      </c>
      <c r="C6811" s="3"/>
      <c r="D6811" s="3"/>
      <c r="F6811" s="5">
        <f>_xlfn.XLOOKUP(A6811,[3]!Table13456[No заказа],[3]!Table13456[Количество],"",0,1)</f>
        <v>1</v>
      </c>
      <c r="G6811" s="5">
        <f>_xlfn.XLOOKUP(A6811,[3]!Table13456[No заказа],[3]!Table13456[Цена],"",0,1)</f>
        <v>8586</v>
      </c>
      <c r="H6811" s="2" t="str">
        <f>M01_SETTINGS!$F$2</f>
        <v>KASPI</v>
      </c>
    </row>
    <row r="6812" spans="1:8" x14ac:dyDescent="0.35">
      <c r="A6812" s="2">
        <v>432215128</v>
      </c>
      <c r="B6812" s="3">
        <f>_xlfn.XLOOKUP(A6812,[3]!Table13456[No заказа],[3]!Table13456[Дата
отправки],"",0,1)</f>
        <v>45591</v>
      </c>
      <c r="C6812" s="3"/>
      <c r="D6812" s="3"/>
      <c r="F6812" s="5">
        <f>_xlfn.XLOOKUP(A6812,[3]!Table13456[No заказа],[3]!Table13456[Количество],"",0,1)</f>
        <v>1</v>
      </c>
      <c r="G6812" s="5">
        <f>_xlfn.XLOOKUP(A6812,[3]!Table13456[No заказа],[3]!Table13456[Цена],"",0,1)</f>
        <v>8994</v>
      </c>
      <c r="H6812" s="2" t="str">
        <f>M01_SETTINGS!$F$2</f>
        <v>KASPI</v>
      </c>
    </row>
    <row r="6813" spans="1:8" x14ac:dyDescent="0.35">
      <c r="A6813" s="2">
        <v>432130320</v>
      </c>
      <c r="B6813" s="3">
        <f>_xlfn.XLOOKUP(A6813,[3]!Table13456[No заказа],[3]!Table13456[Дата
отправки],"",0,1)</f>
        <v>45591</v>
      </c>
      <c r="C6813" s="3"/>
      <c r="D6813" s="3"/>
      <c r="F6813" s="5">
        <f>_xlfn.XLOOKUP(A6813,[3]!Table13456[No заказа],[3]!Table13456[Количество],"",0,1)</f>
        <v>1</v>
      </c>
      <c r="G6813" s="5">
        <f>_xlfn.XLOOKUP(A6813,[3]!Table13456[No заказа],[3]!Table13456[Цена],"",0,1)</f>
        <v>8994</v>
      </c>
      <c r="H6813" s="2" t="str">
        <f>M01_SETTINGS!$F$2</f>
        <v>KASPI</v>
      </c>
    </row>
    <row r="6814" spans="1:8" x14ac:dyDescent="0.35">
      <c r="A6814" s="2">
        <v>432112899</v>
      </c>
      <c r="B6814" s="3">
        <f>_xlfn.XLOOKUP(A6814,[3]!Table13456[No заказа],[3]!Table13456[Дата
отправки],"",0,1)</f>
        <v>45591</v>
      </c>
      <c r="C6814" s="3"/>
      <c r="D6814" s="3"/>
      <c r="F6814" s="5">
        <f>_xlfn.XLOOKUP(A6814,[3]!Table13456[No заказа],[3]!Table13456[Количество],"",0,1)</f>
        <v>1</v>
      </c>
      <c r="G6814" s="5">
        <f>_xlfn.XLOOKUP(A6814,[3]!Table13456[No заказа],[3]!Table13456[Цена],"",0,1)</f>
        <v>8994</v>
      </c>
      <c r="H6814" s="2" t="str">
        <f>M01_SETTINGS!$F$2</f>
        <v>KASPI</v>
      </c>
    </row>
    <row r="6815" spans="1:8" x14ac:dyDescent="0.35">
      <c r="A6815" s="2">
        <v>432279341</v>
      </c>
      <c r="B6815" s="3">
        <f>_xlfn.XLOOKUP(A6815,[3]!Table13456[No заказа],[3]!Table13456[Дата
отправки],"",0,1)</f>
        <v>45591</v>
      </c>
      <c r="C6815" s="3"/>
      <c r="D6815" s="3"/>
      <c r="F6815" s="5">
        <f>_xlfn.XLOOKUP(A6815,[3]!Table13456[No заказа],[3]!Table13456[Количество],"",0,1)</f>
        <v>1</v>
      </c>
      <c r="G6815" s="5">
        <f>_xlfn.XLOOKUP(A6815,[3]!Table13456[No заказа],[3]!Table13456[Цена],"",0,1)</f>
        <v>9795</v>
      </c>
      <c r="H6815" s="2" t="str">
        <f>M01_SETTINGS!$F$2</f>
        <v>KASPI</v>
      </c>
    </row>
    <row r="6816" spans="1:8" x14ac:dyDescent="0.35">
      <c r="A6816" s="2">
        <v>432335014</v>
      </c>
      <c r="B6816" s="3">
        <f>_xlfn.XLOOKUP(A6816,[3]!Table13456[No заказа],[3]!Table13456[Дата
отправки],"",0,1)</f>
        <v>45591</v>
      </c>
      <c r="C6816" s="3"/>
      <c r="D6816" s="3"/>
      <c r="F6816" s="5">
        <f>_xlfn.XLOOKUP(A6816,[3]!Table13456[No заказа],[3]!Table13456[Количество],"",0,1)</f>
        <v>1</v>
      </c>
      <c r="G6816" s="5">
        <f>_xlfn.XLOOKUP(A6816,[3]!Table13456[No заказа],[3]!Table13456[Цена],"",0,1)</f>
        <v>10943</v>
      </c>
      <c r="H6816" s="2" t="str">
        <f>M01_SETTINGS!$F$2</f>
        <v>KASPI</v>
      </c>
    </row>
    <row r="6817" spans="1:8" x14ac:dyDescent="0.35">
      <c r="A6817" s="2">
        <v>432076638</v>
      </c>
      <c r="B6817" s="3">
        <f>_xlfn.XLOOKUP(A6817,[3]!Table13456[No заказа],[3]!Table13456[Дата
отправки],"",0,1)</f>
        <v>45591</v>
      </c>
      <c r="C6817" s="3"/>
      <c r="D6817" s="3"/>
      <c r="F6817" s="5">
        <f>_xlfn.XLOOKUP(A6817,[3]!Table13456[No заказа],[3]!Table13456[Количество],"",0,1)</f>
        <v>1</v>
      </c>
      <c r="G6817" s="5">
        <f>_xlfn.XLOOKUP(A6817,[3]!Table13456[No заказа],[3]!Table13456[Цена],"",0,1)</f>
        <v>8949</v>
      </c>
      <c r="H6817" s="2" t="str">
        <f>M01_SETTINGS!$F$2</f>
        <v>KASPI</v>
      </c>
    </row>
    <row r="6818" spans="1:8" x14ac:dyDescent="0.35">
      <c r="A6818" s="2">
        <v>432106586</v>
      </c>
      <c r="B6818" s="3">
        <f>_xlfn.XLOOKUP(A6818,[3]!Table13456[No заказа],[3]!Table13456[Дата
отправки],"",0,1)</f>
        <v>45591</v>
      </c>
      <c r="C6818" s="3"/>
      <c r="D6818" s="3"/>
      <c r="F6818" s="5">
        <f>_xlfn.XLOOKUP(A6818,[3]!Table13456[No заказа],[3]!Table13456[Количество],"",0,1)</f>
        <v>1</v>
      </c>
      <c r="G6818" s="5">
        <f>_xlfn.XLOOKUP(A6818,[3]!Table13456[No заказа],[3]!Table13456[Цена],"",0,1)</f>
        <v>8949</v>
      </c>
      <c r="H6818" s="2" t="str">
        <f>M01_SETTINGS!$F$2</f>
        <v>KASPI</v>
      </c>
    </row>
    <row r="6819" spans="1:8" x14ac:dyDescent="0.35">
      <c r="A6819" s="2">
        <v>432455254</v>
      </c>
      <c r="B6819" s="3">
        <f>_xlfn.XLOOKUP(A6819,[3]!Table13456[No заказа],[3]!Table13456[Дата
отправки],"",0,1)</f>
        <v>45591</v>
      </c>
      <c r="C6819" s="3"/>
      <c r="D6819" s="3"/>
      <c r="F6819" s="5">
        <f>_xlfn.XLOOKUP(A6819,[3]!Table13456[No заказа],[3]!Table13456[Количество],"",0,1)</f>
        <v>1</v>
      </c>
      <c r="G6819" s="5">
        <f>_xlfn.XLOOKUP(A6819,[3]!Table13456[No заказа],[3]!Table13456[Цена],"",0,1)</f>
        <v>11989</v>
      </c>
      <c r="H6819" s="2" t="str">
        <f>M01_SETTINGS!$F$2</f>
        <v>KASPI</v>
      </c>
    </row>
    <row r="6820" spans="1:8" x14ac:dyDescent="0.35">
      <c r="A6820" s="2">
        <v>432406523</v>
      </c>
      <c r="B6820" s="3">
        <f>_xlfn.XLOOKUP(A6820,[3]!Table13456[No заказа],[3]!Table13456[Дата
отправки],"",0,1)</f>
        <v>45591</v>
      </c>
      <c r="C6820" s="3"/>
      <c r="D6820" s="3"/>
      <c r="F6820" s="5">
        <f>_xlfn.XLOOKUP(A6820,[3]!Table13456[No заказа],[3]!Table13456[Количество],"",0,1)</f>
        <v>1</v>
      </c>
      <c r="G6820" s="5">
        <f>_xlfn.XLOOKUP(A6820,[3]!Table13456[No заказа],[3]!Table13456[Цена],"",0,1)</f>
        <v>8897</v>
      </c>
      <c r="H6820" s="2" t="str">
        <f>M01_SETTINGS!$F$2</f>
        <v>KASPI</v>
      </c>
    </row>
    <row r="6821" spans="1:8" x14ac:dyDescent="0.35">
      <c r="A6821" s="2">
        <v>432432144</v>
      </c>
      <c r="B6821" s="3">
        <f>_xlfn.XLOOKUP(A6821,[3]!Table13456[No заказа],[3]!Table13456[Дата
отправки],"",0,1)</f>
        <v>45591</v>
      </c>
      <c r="C6821" s="3"/>
      <c r="D6821" s="3"/>
      <c r="F6821" s="5">
        <f>_xlfn.XLOOKUP(A6821,[3]!Table13456[No заказа],[3]!Table13456[Количество],"",0,1)</f>
        <v>1</v>
      </c>
      <c r="G6821" s="5">
        <f>_xlfn.XLOOKUP(A6821,[3]!Table13456[No заказа],[3]!Table13456[Цена],"",0,1)</f>
        <v>8897</v>
      </c>
      <c r="H6821" s="2" t="str">
        <f>M01_SETTINGS!$F$2</f>
        <v>KASPI</v>
      </c>
    </row>
    <row r="6822" spans="1:8" x14ac:dyDescent="0.35">
      <c r="A6822" s="2">
        <v>432165256</v>
      </c>
      <c r="B6822" s="3">
        <f>_xlfn.XLOOKUP(A6822,[3]!Table13456[No заказа],[3]!Table13456[Дата
отправки],"",0,1)</f>
        <v>45591</v>
      </c>
      <c r="C6822" s="3"/>
      <c r="D6822" s="3"/>
      <c r="F6822" s="5">
        <f>_xlfn.XLOOKUP(A6822,[3]!Table13456[No заказа],[3]!Table13456[Количество],"",0,1)</f>
        <v>1</v>
      </c>
      <c r="G6822" s="5">
        <f>_xlfn.XLOOKUP(A6822,[3]!Table13456[No заказа],[3]!Table13456[Цена],"",0,1)</f>
        <v>8897</v>
      </c>
      <c r="H6822" s="2" t="str">
        <f>M01_SETTINGS!$F$2</f>
        <v>KASPI</v>
      </c>
    </row>
    <row r="6823" spans="1:8" x14ac:dyDescent="0.35">
      <c r="A6823" s="2">
        <v>432147103</v>
      </c>
      <c r="B6823" s="3">
        <f>_xlfn.XLOOKUP(A6823,[3]!Table13456[No заказа],[3]!Table13456[Дата
отправки],"",0,1)</f>
        <v>45591</v>
      </c>
      <c r="C6823" s="3"/>
      <c r="D6823" s="3"/>
      <c r="F6823" s="5">
        <f>_xlfn.XLOOKUP(A6823,[3]!Table13456[No заказа],[3]!Table13456[Количество],"",0,1)</f>
        <v>1</v>
      </c>
      <c r="G6823" s="5">
        <f>_xlfn.XLOOKUP(A6823,[3]!Table13456[No заказа],[3]!Table13456[Цена],"",0,1)</f>
        <v>8975</v>
      </c>
      <c r="H6823" s="2" t="str">
        <f>M01_SETTINGS!$F$2</f>
        <v>KASPI</v>
      </c>
    </row>
    <row r="6824" spans="1:8" x14ac:dyDescent="0.35">
      <c r="A6824" s="2">
        <v>431594217</v>
      </c>
      <c r="B6824" s="3">
        <f>_xlfn.XLOOKUP(A6824,[3]!Table13456[No заказа],[3]!Table13456[Дата
отправки],"",0,1)</f>
        <v>45590</v>
      </c>
      <c r="C6824" s="3"/>
      <c r="D6824" s="3"/>
      <c r="F6824" s="5">
        <f>_xlfn.XLOOKUP(A6824,[3]!Table13456[No заказа],[3]!Table13456[Количество],"",0,1)</f>
        <v>1</v>
      </c>
      <c r="G6824" s="5">
        <f>_xlfn.XLOOKUP(A6824,[3]!Table13456[No заказа],[3]!Table13456[Цена],"",0,1)</f>
        <v>8950</v>
      </c>
      <c r="H6824" s="2" t="str">
        <f>M01_SETTINGS!$F$2</f>
        <v>KASPI</v>
      </c>
    </row>
    <row r="6825" spans="1:8" x14ac:dyDescent="0.35">
      <c r="A6825" s="2">
        <v>431661407</v>
      </c>
      <c r="B6825" s="3">
        <f>_xlfn.XLOOKUP(A6825,[3]!Table13456[No заказа],[3]!Table13456[Дата
отправки],"",0,1)</f>
        <v>45590</v>
      </c>
      <c r="C6825" s="3"/>
      <c r="D6825" s="3"/>
      <c r="F6825" s="5">
        <f>_xlfn.XLOOKUP(A6825,[3]!Table13456[No заказа],[3]!Table13456[Количество],"",0,1)</f>
        <v>1</v>
      </c>
      <c r="G6825" s="5">
        <f>_xlfn.XLOOKUP(A6825,[3]!Table13456[No заказа],[3]!Table13456[Цена],"",0,1)</f>
        <v>8950</v>
      </c>
      <c r="H6825" s="2" t="str">
        <f>M01_SETTINGS!$F$2</f>
        <v>KASPI</v>
      </c>
    </row>
    <row r="6826" spans="1:8" x14ac:dyDescent="0.35">
      <c r="A6826" s="2">
        <v>431521394</v>
      </c>
      <c r="B6826" s="3">
        <f>_xlfn.XLOOKUP(A6826,[3]!Table13456[No заказа],[3]!Table13456[Дата
отправки],"",0,1)</f>
        <v>45590</v>
      </c>
      <c r="C6826" s="3"/>
      <c r="D6826" s="3"/>
      <c r="F6826" s="5">
        <f>_xlfn.XLOOKUP(A6826,[3]!Table13456[No заказа],[3]!Table13456[Количество],"",0,1)</f>
        <v>1</v>
      </c>
      <c r="G6826" s="5">
        <f>_xlfn.XLOOKUP(A6826,[3]!Table13456[No заказа],[3]!Table13456[Цена],"",0,1)</f>
        <v>8979</v>
      </c>
      <c r="H6826" s="2" t="str">
        <f>M01_SETTINGS!$F$2</f>
        <v>KASPI</v>
      </c>
    </row>
    <row r="6827" spans="1:8" x14ac:dyDescent="0.35">
      <c r="A6827" s="2">
        <v>431527112</v>
      </c>
      <c r="B6827" s="3">
        <f>_xlfn.XLOOKUP(A6827,[3]!Table13456[No заказа],[3]!Table13456[Дата
отправки],"",0,1)</f>
        <v>45590</v>
      </c>
      <c r="C6827" s="3"/>
      <c r="D6827" s="3"/>
      <c r="F6827" s="5">
        <f>_xlfn.XLOOKUP(A6827,[3]!Table13456[No заказа],[3]!Table13456[Количество],"",0,1)</f>
        <v>1</v>
      </c>
      <c r="G6827" s="5">
        <f>_xlfn.XLOOKUP(A6827,[3]!Table13456[No заказа],[3]!Table13456[Цена],"",0,1)</f>
        <v>8979</v>
      </c>
      <c r="H6827" s="2" t="str">
        <f>M01_SETTINGS!$F$2</f>
        <v>KASPI</v>
      </c>
    </row>
    <row r="6828" spans="1:8" x14ac:dyDescent="0.35">
      <c r="A6828" s="2">
        <v>431393365</v>
      </c>
      <c r="B6828" s="3">
        <f>_xlfn.XLOOKUP(A6828,[3]!Table13456[No заказа],[3]!Table13456[Дата
отправки],"",0,1)</f>
        <v>45590</v>
      </c>
      <c r="C6828" s="3"/>
      <c r="D6828" s="3"/>
      <c r="F6828" s="5">
        <f>_xlfn.XLOOKUP(A6828,[3]!Table13456[No заказа],[3]!Table13456[Количество],"",0,1)</f>
        <v>1</v>
      </c>
      <c r="G6828" s="5">
        <f>_xlfn.XLOOKUP(A6828,[3]!Table13456[No заказа],[3]!Table13456[Цена],"",0,1)</f>
        <v>9000</v>
      </c>
      <c r="H6828" s="2" t="str">
        <f>M01_SETTINGS!$F$2</f>
        <v>KASPI</v>
      </c>
    </row>
    <row r="6829" spans="1:8" x14ac:dyDescent="0.35">
      <c r="A6829" s="2">
        <v>431562700</v>
      </c>
      <c r="B6829" s="3">
        <f>_xlfn.XLOOKUP(A6829,[3]!Table13456[No заказа],[3]!Table13456[Дата
отправки],"",0,1)</f>
        <v>45590</v>
      </c>
      <c r="C6829" s="3"/>
      <c r="D6829" s="3"/>
      <c r="F6829" s="5">
        <f>_xlfn.XLOOKUP(A6829,[3]!Table13456[No заказа],[3]!Table13456[Количество],"",0,1)</f>
        <v>1</v>
      </c>
      <c r="G6829" s="5">
        <f>_xlfn.XLOOKUP(A6829,[3]!Table13456[No заказа],[3]!Table13456[Цена],"",0,1)</f>
        <v>9000</v>
      </c>
      <c r="H6829" s="2" t="str">
        <f>M01_SETTINGS!$F$2</f>
        <v>KASPI</v>
      </c>
    </row>
    <row r="6830" spans="1:8" x14ac:dyDescent="0.35">
      <c r="A6830" s="2">
        <v>431660008</v>
      </c>
      <c r="B6830" s="3">
        <f>_xlfn.XLOOKUP(A6830,[3]!Table13456[No заказа],[3]!Table13456[Дата
отправки],"",0,1)</f>
        <v>45590</v>
      </c>
      <c r="C6830" s="3"/>
      <c r="D6830" s="3"/>
      <c r="F6830" s="5">
        <f>_xlfn.XLOOKUP(A6830,[3]!Table13456[No заказа],[3]!Table13456[Количество],"",0,1)</f>
        <v>1</v>
      </c>
      <c r="G6830" s="5">
        <f>_xlfn.XLOOKUP(A6830,[3]!Table13456[No заказа],[3]!Table13456[Цена],"",0,1)</f>
        <v>9000</v>
      </c>
      <c r="H6830" s="2" t="str">
        <f>M01_SETTINGS!$F$2</f>
        <v>KASPI</v>
      </c>
    </row>
    <row r="6831" spans="1:8" x14ac:dyDescent="0.35">
      <c r="A6831" s="2">
        <v>431812246</v>
      </c>
      <c r="B6831" s="3">
        <f>_xlfn.XLOOKUP(A6831,[3]!Table13456[No заказа],[3]!Table13456[Дата
отправки],"",0,1)</f>
        <v>45590</v>
      </c>
      <c r="C6831" s="3"/>
      <c r="D6831" s="3"/>
      <c r="F6831" s="5">
        <f>_xlfn.XLOOKUP(A6831,[3]!Table13456[No заказа],[3]!Table13456[Количество],"",0,1)</f>
        <v>1</v>
      </c>
      <c r="G6831" s="5">
        <f>_xlfn.XLOOKUP(A6831,[3]!Table13456[No заказа],[3]!Table13456[Цена],"",0,1)</f>
        <v>9000</v>
      </c>
      <c r="H6831" s="2" t="str">
        <f>M01_SETTINGS!$F$2</f>
        <v>KASPI</v>
      </c>
    </row>
    <row r="6832" spans="1:8" x14ac:dyDescent="0.35">
      <c r="A6832" s="2">
        <v>431473931</v>
      </c>
      <c r="B6832" s="3">
        <f>_xlfn.XLOOKUP(A6832,[3]!Table13456[No заказа],[3]!Table13456[Дата
отправки],"",0,1)</f>
        <v>45590</v>
      </c>
      <c r="C6832" s="3"/>
      <c r="D6832" s="3"/>
      <c r="F6832" s="5">
        <f>_xlfn.XLOOKUP(A6832,[3]!Table13456[No заказа],[3]!Table13456[Количество],"",0,1)</f>
        <v>1</v>
      </c>
      <c r="G6832" s="5">
        <f>_xlfn.XLOOKUP(A6832,[3]!Table13456[No заказа],[3]!Table13456[Цена],"",0,1)</f>
        <v>9930</v>
      </c>
      <c r="H6832" s="2" t="str">
        <f>M01_SETTINGS!$F$2</f>
        <v>KASPI</v>
      </c>
    </row>
    <row r="6833" spans="1:8" x14ac:dyDescent="0.35">
      <c r="A6833" s="2">
        <v>431591295</v>
      </c>
      <c r="B6833" s="3">
        <f>_xlfn.XLOOKUP(A6833,[3]!Table13456[No заказа],[3]!Table13456[Дата
отправки],"",0,1)</f>
        <v>45590</v>
      </c>
      <c r="C6833" s="3"/>
      <c r="D6833" s="3"/>
      <c r="F6833" s="5">
        <f>_xlfn.XLOOKUP(A6833,[3]!Table13456[No заказа],[3]!Table13456[Количество],"",0,1)</f>
        <v>1</v>
      </c>
      <c r="G6833" s="5">
        <f>_xlfn.XLOOKUP(A6833,[3]!Table13456[No заказа],[3]!Table13456[Цена],"",0,1)</f>
        <v>8897</v>
      </c>
      <c r="H6833" s="2" t="str">
        <f>M01_SETTINGS!$F$2</f>
        <v>KASPI</v>
      </c>
    </row>
    <row r="6834" spans="1:8" x14ac:dyDescent="0.35">
      <c r="A6834" s="2">
        <v>431796833</v>
      </c>
      <c r="B6834" s="3">
        <f>_xlfn.XLOOKUP(A6834,[3]!Table13456[No заказа],[3]!Table13456[Дата
отправки],"",0,1)</f>
        <v>45590</v>
      </c>
      <c r="C6834" s="3"/>
      <c r="D6834" s="3"/>
      <c r="F6834" s="5">
        <f>_xlfn.XLOOKUP(A6834,[3]!Table13456[No заказа],[3]!Table13456[Количество],"",0,1)</f>
        <v>1</v>
      </c>
      <c r="G6834" s="5">
        <f>_xlfn.XLOOKUP(A6834,[3]!Table13456[No заказа],[3]!Table13456[Цена],"",0,1)</f>
        <v>9888</v>
      </c>
      <c r="H6834" s="2" t="str">
        <f>M01_SETTINGS!$F$2</f>
        <v>KASPI</v>
      </c>
    </row>
    <row r="6835" spans="1:8" x14ac:dyDescent="0.35">
      <c r="A6835" s="2">
        <v>431852430</v>
      </c>
      <c r="B6835" s="3">
        <f>_xlfn.XLOOKUP(A6835,[3]!Table13456[No заказа],[3]!Table13456[Дата
отправки],"",0,1)</f>
        <v>45590</v>
      </c>
      <c r="C6835" s="3"/>
      <c r="D6835" s="3"/>
      <c r="F6835" s="5">
        <f>_xlfn.XLOOKUP(A6835,[3]!Table13456[No заказа],[3]!Table13456[Количество],"",0,1)</f>
        <v>1</v>
      </c>
      <c r="G6835" s="5">
        <f>_xlfn.XLOOKUP(A6835,[3]!Table13456[No заказа],[3]!Table13456[Цена],"",0,1)</f>
        <v>8724</v>
      </c>
      <c r="H6835" s="2" t="str">
        <f>M01_SETTINGS!$F$2</f>
        <v>KASPI</v>
      </c>
    </row>
    <row r="6836" spans="1:8" x14ac:dyDescent="0.35">
      <c r="A6836" s="2">
        <v>431741577</v>
      </c>
      <c r="B6836" s="3">
        <f>_xlfn.XLOOKUP(A6836,[3]!Table13456[No заказа],[3]!Table13456[Дата
отправки],"",0,1)</f>
        <v>45590</v>
      </c>
      <c r="C6836" s="3"/>
      <c r="D6836" s="3"/>
      <c r="F6836" s="5">
        <f>_xlfn.XLOOKUP(A6836,[3]!Table13456[No заказа],[3]!Table13456[Количество],"",0,1)</f>
        <v>1</v>
      </c>
      <c r="G6836" s="5">
        <f>_xlfn.XLOOKUP(A6836,[3]!Table13456[No заказа],[3]!Table13456[Цена],"",0,1)</f>
        <v>10943</v>
      </c>
      <c r="H6836" s="2" t="str">
        <f>M01_SETTINGS!$F$2</f>
        <v>KASPI</v>
      </c>
    </row>
    <row r="6837" spans="1:8" x14ac:dyDescent="0.35">
      <c r="A6837" s="2">
        <v>431929266</v>
      </c>
      <c r="B6837" s="3">
        <f>_xlfn.XLOOKUP(A6837,[3]!Table13456[No заказа],[3]!Table13456[Дата
отправки],"",0,1)</f>
        <v>45590</v>
      </c>
      <c r="C6837" s="3"/>
      <c r="D6837" s="3"/>
      <c r="F6837" s="5">
        <f>_xlfn.XLOOKUP(A6837,[3]!Table13456[No заказа],[3]!Table13456[Количество],"",0,1)</f>
        <v>1</v>
      </c>
      <c r="G6837" s="5">
        <f>_xlfn.XLOOKUP(A6837,[3]!Table13456[No заказа],[3]!Table13456[Цена],"",0,1)</f>
        <v>11996</v>
      </c>
      <c r="H6837" s="2" t="str">
        <f>M01_SETTINGS!$F$2</f>
        <v>KASPI</v>
      </c>
    </row>
    <row r="6838" spans="1:8" x14ac:dyDescent="0.35">
      <c r="A6838" s="2">
        <v>431576399</v>
      </c>
      <c r="B6838" s="3">
        <f>_xlfn.XLOOKUP(A6838,[3]!Table13456[No заказа],[3]!Table13456[Дата
отправки],"",0,1)</f>
        <v>45590</v>
      </c>
      <c r="C6838" s="3"/>
      <c r="D6838" s="3"/>
      <c r="F6838" s="5">
        <f>_xlfn.XLOOKUP(A6838,[3]!Table13456[No заказа],[3]!Table13456[Количество],"",0,1)</f>
        <v>1</v>
      </c>
      <c r="G6838" s="5">
        <f>_xlfn.XLOOKUP(A6838,[3]!Table13456[No заказа],[3]!Table13456[Цена],"",0,1)</f>
        <v>11996</v>
      </c>
      <c r="H6838" s="2" t="str">
        <f>M01_SETTINGS!$F$2</f>
        <v>KASPI</v>
      </c>
    </row>
    <row r="6839" spans="1:8" x14ac:dyDescent="0.35">
      <c r="A6839" s="2">
        <v>431571533</v>
      </c>
      <c r="B6839" s="3">
        <f>_xlfn.XLOOKUP(A6839,[3]!Table13456[No заказа],[3]!Table13456[Дата
отправки],"",0,1)</f>
        <v>45590</v>
      </c>
      <c r="C6839" s="3"/>
      <c r="D6839" s="3"/>
      <c r="F6839" s="5">
        <f>_xlfn.XLOOKUP(A6839,[3]!Table13456[No заказа],[3]!Table13456[Количество],"",0,1)</f>
        <v>1</v>
      </c>
      <c r="G6839" s="5">
        <f>_xlfn.XLOOKUP(A6839,[3]!Table13456[No заказа],[3]!Table13456[Цена],"",0,1)</f>
        <v>9917</v>
      </c>
      <c r="H6839" s="2" t="str">
        <f>M01_SETTINGS!$F$2</f>
        <v>KASPI</v>
      </c>
    </row>
    <row r="6840" spans="1:8" x14ac:dyDescent="0.35">
      <c r="A6840" s="2">
        <v>431595725</v>
      </c>
      <c r="B6840" s="3">
        <f>_xlfn.XLOOKUP(A6840,[3]!Table13456[No заказа],[3]!Table13456[Дата
отправки],"",0,1)</f>
        <v>45590</v>
      </c>
      <c r="C6840" s="3"/>
      <c r="D6840" s="3"/>
      <c r="F6840" s="5">
        <f>_xlfn.XLOOKUP(A6840,[3]!Table13456[No заказа],[3]!Table13456[Количество],"",0,1)</f>
        <v>1</v>
      </c>
      <c r="G6840" s="5">
        <f>_xlfn.XLOOKUP(A6840,[3]!Table13456[No заказа],[3]!Table13456[Цена],"",0,1)</f>
        <v>9999</v>
      </c>
      <c r="H6840" s="2" t="str">
        <f>M01_SETTINGS!$F$2</f>
        <v>KASPI</v>
      </c>
    </row>
    <row r="6841" spans="1:8" x14ac:dyDescent="0.35">
      <c r="A6841" s="2">
        <v>431932887</v>
      </c>
      <c r="B6841" s="3">
        <f>_xlfn.XLOOKUP(A6841,[3]!Table13456[No заказа],[3]!Table13456[Дата
отправки],"",0,1)</f>
        <v>45590</v>
      </c>
      <c r="C6841" s="3"/>
      <c r="D6841" s="3"/>
      <c r="F6841" s="5">
        <f>_xlfn.XLOOKUP(A6841,[3]!Table13456[No заказа],[3]!Table13456[Количество],"",0,1)</f>
        <v>1</v>
      </c>
      <c r="G6841" s="5">
        <f>_xlfn.XLOOKUP(A6841,[3]!Table13456[No заказа],[3]!Table13456[Цена],"",0,1)</f>
        <v>9838</v>
      </c>
      <c r="H6841" s="2" t="str">
        <f>M01_SETTINGS!$F$2</f>
        <v>KASPI</v>
      </c>
    </row>
    <row r="6842" spans="1:8" x14ac:dyDescent="0.35">
      <c r="A6842" s="2">
        <v>431664646</v>
      </c>
      <c r="B6842" s="3">
        <f>_xlfn.XLOOKUP(A6842,[3]!Table13456[No заказа],[3]!Table13456[Дата
отправки],"",0,1)</f>
        <v>45590</v>
      </c>
      <c r="C6842" s="3"/>
      <c r="D6842" s="3"/>
      <c r="F6842" s="5">
        <f>_xlfn.XLOOKUP(A6842,[3]!Table13456[No заказа],[3]!Table13456[Количество],"",0,1)</f>
        <v>1</v>
      </c>
      <c r="G6842" s="5">
        <f>_xlfn.XLOOKUP(A6842,[3]!Table13456[No заказа],[3]!Table13456[Цена],"",0,1)</f>
        <v>9899</v>
      </c>
      <c r="H6842" s="2" t="str">
        <f>M01_SETTINGS!$F$2</f>
        <v>KASPI</v>
      </c>
    </row>
    <row r="6843" spans="1:8" x14ac:dyDescent="0.35">
      <c r="A6843" s="2">
        <v>431672068</v>
      </c>
      <c r="B6843" s="3">
        <f>_xlfn.XLOOKUP(A6843,[3]!Table13456[No заказа],[3]!Table13456[Дата
отправки],"",0,1)</f>
        <v>45590</v>
      </c>
      <c r="C6843" s="3"/>
      <c r="D6843" s="3"/>
      <c r="F6843" s="5">
        <f>_xlfn.XLOOKUP(A6843,[3]!Table13456[No заказа],[3]!Table13456[Количество],"",0,1)</f>
        <v>1</v>
      </c>
      <c r="G6843" s="5">
        <f>_xlfn.XLOOKUP(A6843,[3]!Table13456[No заказа],[3]!Table13456[Цена],"",0,1)</f>
        <v>9899</v>
      </c>
      <c r="H6843" s="2" t="str">
        <f>M01_SETTINGS!$F$2</f>
        <v>KASPI</v>
      </c>
    </row>
    <row r="6844" spans="1:8" x14ac:dyDescent="0.35">
      <c r="A6844" s="2">
        <v>431589244</v>
      </c>
      <c r="B6844" s="3">
        <f>_xlfn.XLOOKUP(A6844,[3]!Table13456[No заказа],[3]!Table13456[Дата
отправки],"",0,1)</f>
        <v>45590</v>
      </c>
      <c r="C6844" s="3"/>
      <c r="D6844" s="3"/>
      <c r="F6844" s="5">
        <f>_xlfn.XLOOKUP(A6844,[3]!Table13456[No заказа],[3]!Table13456[Количество],"",0,1)</f>
        <v>1</v>
      </c>
      <c r="G6844" s="5">
        <f>_xlfn.XLOOKUP(A6844,[3]!Table13456[No заказа],[3]!Table13456[Цена],"",0,1)</f>
        <v>9999</v>
      </c>
      <c r="H6844" s="2" t="str">
        <f>M01_SETTINGS!$F$2</f>
        <v>KASPI</v>
      </c>
    </row>
    <row r="6845" spans="1:8" x14ac:dyDescent="0.35">
      <c r="A6845" s="2">
        <v>431533078</v>
      </c>
      <c r="B6845" s="3">
        <f>_xlfn.XLOOKUP(A6845,[3]!Table13456[No заказа],[3]!Table13456[Дата
отправки],"",0,1)</f>
        <v>45590</v>
      </c>
      <c r="C6845" s="3"/>
      <c r="D6845" s="3"/>
      <c r="F6845" s="5">
        <f>_xlfn.XLOOKUP(A6845,[3]!Table13456[No заказа],[3]!Table13456[Количество],"",0,1)</f>
        <v>1</v>
      </c>
      <c r="G6845" s="5">
        <f>_xlfn.XLOOKUP(A6845,[3]!Table13456[No заказа],[3]!Table13456[Цена],"",0,1)</f>
        <v>8950</v>
      </c>
      <c r="H6845" s="2" t="str">
        <f>M01_SETTINGS!$F$2</f>
        <v>KASPI</v>
      </c>
    </row>
    <row r="6846" spans="1:8" x14ac:dyDescent="0.35">
      <c r="A6846" s="2">
        <v>431633543</v>
      </c>
      <c r="B6846" s="3">
        <f>_xlfn.XLOOKUP(A6846,[3]!Table13456[No заказа],[3]!Table13456[Дата
отправки],"",0,1)</f>
        <v>45590</v>
      </c>
      <c r="C6846" s="3"/>
      <c r="D6846" s="3"/>
      <c r="F6846" s="5">
        <f>_xlfn.XLOOKUP(A6846,[3]!Table13456[No заказа],[3]!Table13456[Количество],"",0,1)</f>
        <v>1</v>
      </c>
      <c r="G6846" s="5">
        <f>_xlfn.XLOOKUP(A6846,[3]!Table13456[No заказа],[3]!Table13456[Цена],"",0,1)</f>
        <v>8950</v>
      </c>
      <c r="H6846" s="2" t="str">
        <f>M01_SETTINGS!$F$2</f>
        <v>KASPI</v>
      </c>
    </row>
    <row r="6847" spans="1:8" x14ac:dyDescent="0.35">
      <c r="A6847" s="2">
        <v>431924710</v>
      </c>
      <c r="B6847" s="3">
        <f>_xlfn.XLOOKUP(A6847,[3]!Table13456[No заказа],[3]!Table13456[Дата
отправки],"",0,1)</f>
        <v>45590</v>
      </c>
      <c r="C6847" s="3"/>
      <c r="D6847" s="3"/>
      <c r="F6847" s="5">
        <f>_xlfn.XLOOKUP(A6847,[3]!Table13456[No заказа],[3]!Table13456[Количество],"",0,1)</f>
        <v>1</v>
      </c>
      <c r="G6847" s="5">
        <f>_xlfn.XLOOKUP(A6847,[3]!Table13456[No заказа],[3]!Table13456[Цена],"",0,1)</f>
        <v>8930</v>
      </c>
      <c r="H6847" s="2" t="str">
        <f>M01_SETTINGS!$F$2</f>
        <v>KASPI</v>
      </c>
    </row>
    <row r="6848" spans="1:8" x14ac:dyDescent="0.35">
      <c r="A6848" s="2">
        <v>431803192</v>
      </c>
      <c r="B6848" s="3">
        <f>_xlfn.XLOOKUP(A6848,[3]!Table13456[No заказа],[3]!Table13456[Дата
отправки],"",0,1)</f>
        <v>45590</v>
      </c>
      <c r="C6848" s="3"/>
      <c r="D6848" s="3"/>
      <c r="F6848" s="5">
        <f>_xlfn.XLOOKUP(A6848,[3]!Table13456[No заказа],[3]!Table13456[Количество],"",0,1)</f>
        <v>1</v>
      </c>
      <c r="G6848" s="5">
        <f>_xlfn.XLOOKUP(A6848,[3]!Table13456[No заказа],[3]!Table13456[Цена],"",0,1)</f>
        <v>8944</v>
      </c>
      <c r="H6848" s="2" t="str">
        <f>M01_SETTINGS!$F$2</f>
        <v>KASPI</v>
      </c>
    </row>
    <row r="6849" spans="1:8" x14ac:dyDescent="0.35">
      <c r="A6849" s="2">
        <v>431581188</v>
      </c>
      <c r="B6849" s="3">
        <f>_xlfn.XLOOKUP(A6849,[3]!Table13456[No заказа],[3]!Table13456[Дата
отправки],"",0,1)</f>
        <v>45590</v>
      </c>
      <c r="C6849" s="3"/>
      <c r="D6849" s="3"/>
      <c r="F6849" s="5">
        <f>_xlfn.XLOOKUP(A6849,[3]!Table13456[No заказа],[3]!Table13456[Количество],"",0,1)</f>
        <v>1</v>
      </c>
      <c r="G6849" s="5">
        <f>_xlfn.XLOOKUP(A6849,[3]!Table13456[No заказа],[3]!Table13456[Цена],"",0,1)</f>
        <v>8995</v>
      </c>
      <c r="H6849" s="2" t="str">
        <f>M01_SETTINGS!$F$2</f>
        <v>KASPI</v>
      </c>
    </row>
    <row r="6850" spans="1:8" x14ac:dyDescent="0.35">
      <c r="A6850" s="2">
        <v>431586286</v>
      </c>
      <c r="B6850" s="3">
        <f>_xlfn.XLOOKUP(A6850,[3]!Table13456[No заказа],[3]!Table13456[Дата
отправки],"",0,1)</f>
        <v>45590</v>
      </c>
      <c r="C6850" s="3"/>
      <c r="D6850" s="3"/>
      <c r="F6850" s="5">
        <f>_xlfn.XLOOKUP(A6850,[3]!Table13456[No заказа],[3]!Table13456[Количество],"",0,1)</f>
        <v>1</v>
      </c>
      <c r="G6850" s="5">
        <f>_xlfn.XLOOKUP(A6850,[3]!Table13456[No заказа],[3]!Table13456[Цена],"",0,1)</f>
        <v>8950</v>
      </c>
      <c r="H6850" s="2" t="str">
        <f>M01_SETTINGS!$F$2</f>
        <v>KASPI</v>
      </c>
    </row>
    <row r="6851" spans="1:8" x14ac:dyDescent="0.35">
      <c r="A6851" s="2">
        <v>431673824</v>
      </c>
      <c r="B6851" s="3">
        <f>_xlfn.XLOOKUP(A6851,[3]!Table13456[No заказа],[3]!Table13456[Дата
отправки],"",0,1)</f>
        <v>45590</v>
      </c>
      <c r="C6851" s="3"/>
      <c r="D6851" s="3"/>
      <c r="F6851" s="5">
        <f>_xlfn.XLOOKUP(A6851,[3]!Table13456[No заказа],[3]!Table13456[Количество],"",0,1)</f>
        <v>1</v>
      </c>
      <c r="G6851" s="5">
        <f>_xlfn.XLOOKUP(A6851,[3]!Table13456[No заказа],[3]!Table13456[Цена],"",0,1)</f>
        <v>8950</v>
      </c>
      <c r="H6851" s="2" t="str">
        <f>M01_SETTINGS!$F$2</f>
        <v>KASPI</v>
      </c>
    </row>
    <row r="6852" spans="1:8" x14ac:dyDescent="0.35">
      <c r="A6852" s="2">
        <v>431946211</v>
      </c>
      <c r="B6852" s="3">
        <f>_xlfn.XLOOKUP(A6852,[3]!Table13456[No заказа],[3]!Table13456[Дата
отправки],"",0,1)</f>
        <v>45590</v>
      </c>
      <c r="C6852" s="3"/>
      <c r="D6852" s="3"/>
      <c r="F6852" s="5">
        <f>_xlfn.XLOOKUP(A6852,[3]!Table13456[No заказа],[3]!Table13456[Количество],"",0,1)</f>
        <v>1</v>
      </c>
      <c r="G6852" s="5">
        <f>_xlfn.XLOOKUP(A6852,[3]!Table13456[No заказа],[3]!Table13456[Цена],"",0,1)</f>
        <v>8903</v>
      </c>
      <c r="H6852" s="2" t="str">
        <f>M01_SETTINGS!$F$2</f>
        <v>KASPI</v>
      </c>
    </row>
    <row r="6853" spans="1:8" x14ac:dyDescent="0.35">
      <c r="A6853" s="2">
        <v>431900300</v>
      </c>
      <c r="B6853" s="3">
        <f>_xlfn.XLOOKUP(A6853,[3]!Table13456[No заказа],[3]!Table13456[Дата
отправки],"",0,1)</f>
        <v>45590</v>
      </c>
      <c r="C6853" s="3"/>
      <c r="D6853" s="3"/>
      <c r="F6853" s="5">
        <f>_xlfn.XLOOKUP(A6853,[3]!Table13456[No заказа],[3]!Table13456[Количество],"",0,1)</f>
        <v>1</v>
      </c>
      <c r="G6853" s="5">
        <f>_xlfn.XLOOKUP(A6853,[3]!Table13456[No заказа],[3]!Table13456[Цена],"",0,1)</f>
        <v>8949</v>
      </c>
      <c r="H6853" s="2" t="str">
        <f>M01_SETTINGS!$F$2</f>
        <v>KASPI</v>
      </c>
    </row>
    <row r="6854" spans="1:8" x14ac:dyDescent="0.35">
      <c r="A6854" s="2">
        <v>431460177</v>
      </c>
      <c r="B6854" s="3">
        <f>_xlfn.XLOOKUP(A6854,[3]!Table13456[No заказа],[3]!Table13456[Дата
отправки],"",0,1)</f>
        <v>45590</v>
      </c>
      <c r="C6854" s="3"/>
      <c r="D6854" s="3"/>
      <c r="F6854" s="5">
        <f>_xlfn.XLOOKUP(A6854,[3]!Table13456[No заказа],[3]!Table13456[Количество],"",0,1)</f>
        <v>1</v>
      </c>
      <c r="G6854" s="5">
        <f>_xlfn.XLOOKUP(A6854,[3]!Table13456[No заказа],[3]!Table13456[Цена],"",0,1)</f>
        <v>8950</v>
      </c>
      <c r="H6854" s="2" t="str">
        <f>M01_SETTINGS!$F$2</f>
        <v>KASPI</v>
      </c>
    </row>
    <row r="6855" spans="1:8" x14ac:dyDescent="0.35">
      <c r="A6855" s="2">
        <v>431649455</v>
      </c>
      <c r="B6855" s="3">
        <f>_xlfn.XLOOKUP(A6855,[3]!Table13456[No заказа],[3]!Table13456[Дата
отправки],"",0,1)</f>
        <v>45590</v>
      </c>
      <c r="C6855" s="3"/>
      <c r="D6855" s="3"/>
      <c r="F6855" s="5">
        <f>_xlfn.XLOOKUP(A6855,[3]!Table13456[No заказа],[3]!Table13456[Количество],"",0,1)</f>
        <v>1</v>
      </c>
      <c r="G6855" s="5">
        <f>_xlfn.XLOOKUP(A6855,[3]!Table13456[No заказа],[3]!Table13456[Цена],"",0,1)</f>
        <v>8950</v>
      </c>
      <c r="H6855" s="2" t="str">
        <f>M01_SETTINGS!$F$2</f>
        <v>KASPI</v>
      </c>
    </row>
    <row r="6856" spans="1:8" x14ac:dyDescent="0.35">
      <c r="A6856" s="2">
        <v>431667837</v>
      </c>
      <c r="B6856" s="3">
        <f>_xlfn.XLOOKUP(A6856,[3]!Table13456[No заказа],[3]!Table13456[Дата
отправки],"",0,1)</f>
        <v>45590</v>
      </c>
      <c r="C6856" s="3"/>
      <c r="D6856" s="3"/>
      <c r="F6856" s="5">
        <f>_xlfn.XLOOKUP(A6856,[3]!Table13456[No заказа],[3]!Table13456[Количество],"",0,1)</f>
        <v>1</v>
      </c>
      <c r="G6856" s="5">
        <f>_xlfn.XLOOKUP(A6856,[3]!Table13456[No заказа],[3]!Table13456[Цена],"",0,1)</f>
        <v>8950</v>
      </c>
      <c r="H6856" s="2" t="str">
        <f>M01_SETTINGS!$F$2</f>
        <v>KASPI</v>
      </c>
    </row>
    <row r="6857" spans="1:8" x14ac:dyDescent="0.35">
      <c r="A6857" s="2">
        <v>431706401</v>
      </c>
      <c r="B6857" s="3">
        <f>_xlfn.XLOOKUP(A6857,[3]!Table13456[No заказа],[3]!Table13456[Дата
отправки],"",0,1)</f>
        <v>45590</v>
      </c>
      <c r="C6857" s="3"/>
      <c r="D6857" s="3"/>
      <c r="F6857" s="5">
        <f>_xlfn.XLOOKUP(A6857,[3]!Table13456[No заказа],[3]!Table13456[Количество],"",0,1)</f>
        <v>1</v>
      </c>
      <c r="G6857" s="5">
        <f>_xlfn.XLOOKUP(A6857,[3]!Table13456[No заказа],[3]!Table13456[Цена],"",0,1)</f>
        <v>8950</v>
      </c>
      <c r="H6857" s="2" t="str">
        <f>M01_SETTINGS!$F$2</f>
        <v>KASPI</v>
      </c>
    </row>
    <row r="6858" spans="1:8" x14ac:dyDescent="0.35">
      <c r="A6858" s="2">
        <v>431383606</v>
      </c>
      <c r="B6858" s="3">
        <f>_xlfn.XLOOKUP(A6858,[3]!Table13456[No заказа],[3]!Table13456[Дата
отправки],"",0,1)</f>
        <v>45590</v>
      </c>
      <c r="C6858" s="3"/>
      <c r="D6858" s="3"/>
      <c r="F6858" s="5">
        <f>_xlfn.XLOOKUP(A6858,[3]!Table13456[No заказа],[3]!Table13456[Количество],"",0,1)</f>
        <v>1</v>
      </c>
      <c r="G6858" s="5">
        <f>_xlfn.XLOOKUP(A6858,[3]!Table13456[No заказа],[3]!Table13456[Цена],"",0,1)</f>
        <v>8898</v>
      </c>
      <c r="H6858" s="2" t="str">
        <f>M01_SETTINGS!$F$2</f>
        <v>KASPI</v>
      </c>
    </row>
    <row r="6859" spans="1:8" x14ac:dyDescent="0.35">
      <c r="A6859" s="2">
        <v>431663689</v>
      </c>
      <c r="B6859" s="3">
        <f>_xlfn.XLOOKUP(A6859,[3]!Table13456[No заказа],[3]!Table13456[Дата
отправки],"",0,1)</f>
        <v>45590</v>
      </c>
      <c r="C6859" s="3"/>
      <c r="D6859" s="3"/>
      <c r="F6859" s="5">
        <f>_xlfn.XLOOKUP(A6859,[3]!Table13456[No заказа],[3]!Table13456[Количество],"",0,1)</f>
        <v>1</v>
      </c>
      <c r="G6859" s="5">
        <f>_xlfn.XLOOKUP(A6859,[3]!Table13456[No заказа],[3]!Table13456[Цена],"",0,1)</f>
        <v>8950</v>
      </c>
      <c r="H6859" s="2" t="str">
        <f>M01_SETTINGS!$F$2</f>
        <v>KASPI</v>
      </c>
    </row>
    <row r="6860" spans="1:8" x14ac:dyDescent="0.35">
      <c r="A6860" s="2">
        <v>430911524</v>
      </c>
      <c r="B6860" s="3">
        <f>_xlfn.XLOOKUP(A6860,[3]!Table13456[No заказа],[3]!Table13456[Дата
отправки],"",0,1)</f>
        <v>45589</v>
      </c>
      <c r="C6860" s="3"/>
      <c r="D6860" s="3"/>
      <c r="F6860" s="5">
        <f>_xlfn.XLOOKUP(A6860,[3]!Table13456[No заказа],[3]!Table13456[Количество],"",0,1)</f>
        <v>1</v>
      </c>
      <c r="G6860" s="5">
        <f>_xlfn.XLOOKUP(A6860,[3]!Table13456[No заказа],[3]!Table13456[Цена],"",0,1)</f>
        <v>8300</v>
      </c>
      <c r="H6860" s="2" t="str">
        <f>M01_SETTINGS!$F$2</f>
        <v>KASPI</v>
      </c>
    </row>
    <row r="6861" spans="1:8" x14ac:dyDescent="0.35">
      <c r="A6861" s="2">
        <v>430971406</v>
      </c>
      <c r="B6861" s="3">
        <f>_xlfn.XLOOKUP(A6861,[3]!Table13456[No заказа],[3]!Table13456[Дата
отправки],"",0,1)</f>
        <v>45589</v>
      </c>
      <c r="C6861" s="3"/>
      <c r="D6861" s="3"/>
      <c r="F6861" s="5">
        <f>_xlfn.XLOOKUP(A6861,[3]!Table13456[No заказа],[3]!Table13456[Количество],"",0,1)</f>
        <v>1</v>
      </c>
      <c r="G6861" s="5">
        <f>_xlfn.XLOOKUP(A6861,[3]!Table13456[No заказа],[3]!Table13456[Цена],"",0,1)</f>
        <v>8950</v>
      </c>
      <c r="H6861" s="2" t="str">
        <f>M01_SETTINGS!$F$2</f>
        <v>KASPI</v>
      </c>
    </row>
    <row r="6862" spans="1:8" x14ac:dyDescent="0.35">
      <c r="A6862" s="2">
        <v>430957955</v>
      </c>
      <c r="B6862" s="3">
        <f>_xlfn.XLOOKUP(A6862,[3]!Table13456[No заказа],[3]!Table13456[Дата
отправки],"",0,1)</f>
        <v>45589</v>
      </c>
      <c r="C6862" s="3"/>
      <c r="D6862" s="3"/>
      <c r="F6862" s="5">
        <f>_xlfn.XLOOKUP(A6862,[3]!Table13456[No заказа],[3]!Table13456[Количество],"",0,1)</f>
        <v>1</v>
      </c>
      <c r="G6862" s="5">
        <f>_xlfn.XLOOKUP(A6862,[3]!Table13456[No заказа],[3]!Table13456[Цена],"",0,1)</f>
        <v>8950</v>
      </c>
      <c r="H6862" s="2" t="str">
        <f>M01_SETTINGS!$F$2</f>
        <v>KASPI</v>
      </c>
    </row>
    <row r="6863" spans="1:8" x14ac:dyDescent="0.35">
      <c r="A6863" s="2">
        <v>431152664</v>
      </c>
      <c r="B6863" s="3">
        <f>_xlfn.XLOOKUP(A6863,[3]!Table13456[No заказа],[3]!Table13456[Дата
отправки],"",0,1)</f>
        <v>45589</v>
      </c>
      <c r="C6863" s="3"/>
      <c r="D6863" s="3"/>
      <c r="F6863" s="5">
        <f>_xlfn.XLOOKUP(A6863,[3]!Table13456[No заказа],[3]!Table13456[Количество],"",0,1)</f>
        <v>1</v>
      </c>
      <c r="G6863" s="5">
        <f>_xlfn.XLOOKUP(A6863,[3]!Table13456[No заказа],[3]!Table13456[Цена],"",0,1)</f>
        <v>8990</v>
      </c>
      <c r="H6863" s="2" t="str">
        <f>M01_SETTINGS!$F$2</f>
        <v>KASPI</v>
      </c>
    </row>
    <row r="6864" spans="1:8" x14ac:dyDescent="0.35">
      <c r="A6864" s="2">
        <v>431129740</v>
      </c>
      <c r="B6864" s="3">
        <f>_xlfn.XLOOKUP(A6864,[3]!Table13456[No заказа],[3]!Table13456[Дата
отправки],"",0,1)</f>
        <v>45589</v>
      </c>
      <c r="C6864" s="3"/>
      <c r="D6864" s="3"/>
      <c r="F6864" s="5">
        <f>_xlfn.XLOOKUP(A6864,[3]!Table13456[No заказа],[3]!Table13456[Количество],"",0,1)</f>
        <v>1</v>
      </c>
      <c r="G6864" s="5">
        <f>_xlfn.XLOOKUP(A6864,[3]!Table13456[No заказа],[3]!Table13456[Цена],"",0,1)</f>
        <v>8979</v>
      </c>
      <c r="H6864" s="2" t="str">
        <f>M01_SETTINGS!$F$2</f>
        <v>KASPI</v>
      </c>
    </row>
    <row r="6865" spans="1:8" x14ac:dyDescent="0.35">
      <c r="A6865" s="2">
        <v>430992463</v>
      </c>
      <c r="B6865" s="3">
        <f>_xlfn.XLOOKUP(A6865,[3]!Table13456[No заказа],[3]!Table13456[Дата
отправки],"",0,1)</f>
        <v>45589</v>
      </c>
      <c r="C6865" s="3"/>
      <c r="D6865" s="3"/>
      <c r="F6865" s="5">
        <f>_xlfn.XLOOKUP(A6865,[3]!Table13456[No заказа],[3]!Table13456[Количество],"",0,1)</f>
        <v>1</v>
      </c>
      <c r="G6865" s="5">
        <f>_xlfn.XLOOKUP(A6865,[3]!Table13456[No заказа],[3]!Table13456[Цена],"",0,1)</f>
        <v>9000</v>
      </c>
      <c r="H6865" s="2" t="str">
        <f>M01_SETTINGS!$F$2</f>
        <v>KASPI</v>
      </c>
    </row>
    <row r="6866" spans="1:8" x14ac:dyDescent="0.35">
      <c r="A6866" s="2">
        <v>431114797</v>
      </c>
      <c r="B6866" s="3">
        <f>_xlfn.XLOOKUP(A6866,[3]!Table13456[No заказа],[3]!Table13456[Дата
отправки],"",0,1)</f>
        <v>45589</v>
      </c>
      <c r="C6866" s="3"/>
      <c r="D6866" s="3"/>
      <c r="F6866" s="5">
        <f>_xlfn.XLOOKUP(A6866,[3]!Table13456[No заказа],[3]!Table13456[Количество],"",0,1)</f>
        <v>1</v>
      </c>
      <c r="G6866" s="5">
        <f>_xlfn.XLOOKUP(A6866,[3]!Table13456[No заказа],[3]!Table13456[Цена],"",0,1)</f>
        <v>9000</v>
      </c>
      <c r="H6866" s="2" t="str">
        <f>M01_SETTINGS!$F$2</f>
        <v>KASPI</v>
      </c>
    </row>
    <row r="6867" spans="1:8" x14ac:dyDescent="0.35">
      <c r="A6867" s="2">
        <v>431234442</v>
      </c>
      <c r="B6867" s="3">
        <f>_xlfn.XLOOKUP(A6867,[3]!Table13456[No заказа],[3]!Table13456[Дата
отправки],"",0,1)</f>
        <v>45589</v>
      </c>
      <c r="C6867" s="3"/>
      <c r="D6867" s="3"/>
      <c r="F6867" s="5">
        <f>_xlfn.XLOOKUP(A6867,[3]!Table13456[No заказа],[3]!Table13456[Количество],"",0,1)</f>
        <v>1</v>
      </c>
      <c r="G6867" s="5">
        <f>_xlfn.XLOOKUP(A6867,[3]!Table13456[No заказа],[3]!Table13456[Цена],"",0,1)</f>
        <v>10000</v>
      </c>
      <c r="H6867" s="2" t="str">
        <f>M01_SETTINGS!$F$2</f>
        <v>KASPI</v>
      </c>
    </row>
    <row r="6868" spans="1:8" x14ac:dyDescent="0.35">
      <c r="A6868" s="2">
        <v>430986502</v>
      </c>
      <c r="B6868" s="3">
        <f>_xlfn.XLOOKUP(A6868,[3]!Table13456[No заказа],[3]!Table13456[Дата
отправки],"",0,1)</f>
        <v>45589</v>
      </c>
      <c r="C6868" s="3"/>
      <c r="D6868" s="3"/>
      <c r="F6868" s="5">
        <f>_xlfn.XLOOKUP(A6868,[3]!Table13456[No заказа],[3]!Table13456[Количество],"",0,1)</f>
        <v>1</v>
      </c>
      <c r="G6868" s="5">
        <f>_xlfn.XLOOKUP(A6868,[3]!Table13456[No заказа],[3]!Table13456[Цена],"",0,1)</f>
        <v>8950</v>
      </c>
      <c r="H6868" s="2" t="str">
        <f>M01_SETTINGS!$F$2</f>
        <v>KASPI</v>
      </c>
    </row>
    <row r="6869" spans="1:8" x14ac:dyDescent="0.35">
      <c r="A6869" s="2">
        <v>431433661</v>
      </c>
      <c r="B6869" s="3">
        <f>_xlfn.XLOOKUP(A6869,[3]!Table13456[No заказа],[3]!Table13456[Дата
отправки],"",0,1)</f>
        <v>45589</v>
      </c>
      <c r="C6869" s="3"/>
      <c r="D6869" s="3"/>
      <c r="F6869" s="5">
        <f>_xlfn.XLOOKUP(A6869,[3]!Table13456[No заказа],[3]!Table13456[Количество],"",0,1)</f>
        <v>1</v>
      </c>
      <c r="G6869" s="5">
        <f>_xlfn.XLOOKUP(A6869,[3]!Table13456[No заказа],[3]!Table13456[Цена],"",0,1)</f>
        <v>11884</v>
      </c>
      <c r="H6869" s="2" t="str">
        <f>M01_SETTINGS!$F$2</f>
        <v>KASPI</v>
      </c>
    </row>
    <row r="6870" spans="1:8" x14ac:dyDescent="0.35">
      <c r="A6870" s="2">
        <v>431185037</v>
      </c>
      <c r="B6870" s="3">
        <f>_xlfn.XLOOKUP(A6870,[3]!Table13456[No заказа],[3]!Table13456[Дата
отправки],"",0,1)</f>
        <v>45589</v>
      </c>
      <c r="C6870" s="3"/>
      <c r="D6870" s="3"/>
      <c r="F6870" s="5">
        <f>_xlfn.XLOOKUP(A6870,[3]!Table13456[No заказа],[3]!Table13456[Количество],"",0,1)</f>
        <v>1</v>
      </c>
      <c r="G6870" s="5">
        <f>_xlfn.XLOOKUP(A6870,[3]!Table13456[No заказа],[3]!Table13456[Цена],"",0,1)</f>
        <v>11961</v>
      </c>
      <c r="H6870" s="2" t="str">
        <f>M01_SETTINGS!$F$2</f>
        <v>KASPI</v>
      </c>
    </row>
    <row r="6871" spans="1:8" x14ac:dyDescent="0.35">
      <c r="A6871" s="2">
        <v>431343945</v>
      </c>
      <c r="B6871" s="3">
        <f>_xlfn.XLOOKUP(A6871,[3]!Table13456[No заказа],[3]!Table13456[Дата
отправки],"",0,1)</f>
        <v>45589</v>
      </c>
      <c r="C6871" s="3"/>
      <c r="D6871" s="3"/>
      <c r="F6871" s="5">
        <f>_xlfn.XLOOKUP(A6871,[3]!Table13456[No заказа],[3]!Table13456[Количество],"",0,1)</f>
        <v>1</v>
      </c>
      <c r="G6871" s="5">
        <f>_xlfn.XLOOKUP(A6871,[3]!Table13456[No заказа],[3]!Table13456[Цена],"",0,1)</f>
        <v>8999</v>
      </c>
      <c r="H6871" s="2" t="str">
        <f>M01_SETTINGS!$F$2</f>
        <v>KASPI</v>
      </c>
    </row>
    <row r="6872" spans="1:8" x14ac:dyDescent="0.35">
      <c r="A6872" s="2">
        <v>431489483</v>
      </c>
      <c r="B6872" s="3">
        <f>_xlfn.XLOOKUP(A6872,[3]!Table13456[No заказа],[3]!Table13456[Дата
отправки],"",0,1)</f>
        <v>45589</v>
      </c>
      <c r="C6872" s="3"/>
      <c r="D6872" s="3"/>
      <c r="F6872" s="5">
        <f>_xlfn.XLOOKUP(A6872,[3]!Table13456[No заказа],[3]!Table13456[Количество],"",0,1)</f>
        <v>1</v>
      </c>
      <c r="G6872" s="5">
        <f>_xlfn.XLOOKUP(A6872,[3]!Table13456[No заказа],[3]!Table13456[Цена],"",0,1)</f>
        <v>8897</v>
      </c>
      <c r="H6872" s="2" t="str">
        <f>M01_SETTINGS!$F$2</f>
        <v>KASPI</v>
      </c>
    </row>
    <row r="6873" spans="1:8" x14ac:dyDescent="0.35">
      <c r="A6873" s="2">
        <v>431209545</v>
      </c>
      <c r="B6873" s="3">
        <f>_xlfn.XLOOKUP(A6873,[3]!Table13456[No заказа],[3]!Table13456[Дата
отправки],"",0,1)</f>
        <v>45589</v>
      </c>
      <c r="C6873" s="3"/>
      <c r="D6873" s="3"/>
      <c r="F6873" s="5">
        <f>_xlfn.XLOOKUP(A6873,[3]!Table13456[No заказа],[3]!Table13456[Количество],"",0,1)</f>
        <v>1</v>
      </c>
      <c r="G6873" s="5">
        <f>_xlfn.XLOOKUP(A6873,[3]!Table13456[No заказа],[3]!Table13456[Цена],"",0,1)</f>
        <v>8989</v>
      </c>
      <c r="H6873" s="2" t="str">
        <f>M01_SETTINGS!$F$2</f>
        <v>KASPI</v>
      </c>
    </row>
    <row r="6874" spans="1:8" x14ac:dyDescent="0.35">
      <c r="A6874" s="2">
        <v>431292629</v>
      </c>
      <c r="B6874" s="3">
        <f>_xlfn.XLOOKUP(A6874,[3]!Table13456[No заказа],[3]!Table13456[Дата
отправки],"",0,1)</f>
        <v>45589</v>
      </c>
      <c r="C6874" s="3"/>
      <c r="D6874" s="3"/>
      <c r="F6874" s="5">
        <f>_xlfn.XLOOKUP(A6874,[3]!Table13456[No заказа],[3]!Table13456[Количество],"",0,1)</f>
        <v>1</v>
      </c>
      <c r="G6874" s="5">
        <f>_xlfn.XLOOKUP(A6874,[3]!Table13456[No заказа],[3]!Table13456[Цена],"",0,1)</f>
        <v>8989</v>
      </c>
      <c r="H6874" s="2" t="str">
        <f>M01_SETTINGS!$F$2</f>
        <v>KASPI</v>
      </c>
    </row>
    <row r="6875" spans="1:8" x14ac:dyDescent="0.35">
      <c r="A6875" s="2">
        <v>431247487</v>
      </c>
      <c r="B6875" s="3">
        <f>_xlfn.XLOOKUP(A6875,[3]!Table13456[No заказа],[3]!Table13456[Дата
отправки],"",0,1)</f>
        <v>45589</v>
      </c>
      <c r="C6875" s="3"/>
      <c r="D6875" s="3"/>
      <c r="F6875" s="5">
        <f>_xlfn.XLOOKUP(A6875,[3]!Table13456[No заказа],[3]!Table13456[Количество],"",0,1)</f>
        <v>1</v>
      </c>
      <c r="G6875" s="5">
        <f>_xlfn.XLOOKUP(A6875,[3]!Table13456[No заказа],[3]!Table13456[Цена],"",0,1)</f>
        <v>9919</v>
      </c>
      <c r="H6875" s="2" t="str">
        <f>M01_SETTINGS!$F$2</f>
        <v>KASPI</v>
      </c>
    </row>
    <row r="6876" spans="1:8" x14ac:dyDescent="0.35">
      <c r="A6876" s="2">
        <v>430949237</v>
      </c>
      <c r="B6876" s="3">
        <f>_xlfn.XLOOKUP(A6876,[3]!Table13456[No заказа],[3]!Table13456[Дата
отправки],"",0,1)</f>
        <v>45589</v>
      </c>
      <c r="C6876" s="3"/>
      <c r="D6876" s="3"/>
      <c r="F6876" s="5">
        <f>_xlfn.XLOOKUP(A6876,[3]!Table13456[No заказа],[3]!Table13456[Количество],"",0,1)</f>
        <v>1</v>
      </c>
      <c r="G6876" s="5">
        <f>_xlfn.XLOOKUP(A6876,[3]!Table13456[No заказа],[3]!Table13456[Цена],"",0,1)</f>
        <v>11891</v>
      </c>
      <c r="H6876" s="2" t="str">
        <f>M01_SETTINGS!$F$2</f>
        <v>KASPI</v>
      </c>
    </row>
    <row r="6877" spans="1:8" x14ac:dyDescent="0.35">
      <c r="A6877" s="2">
        <v>431160043</v>
      </c>
      <c r="B6877" s="3">
        <f>_xlfn.XLOOKUP(A6877,[3]!Table13456[No заказа],[3]!Table13456[Дата
отправки],"",0,1)</f>
        <v>45589</v>
      </c>
      <c r="C6877" s="3"/>
      <c r="D6877" s="3"/>
      <c r="F6877" s="5">
        <f>_xlfn.XLOOKUP(A6877,[3]!Table13456[No заказа],[3]!Table13456[Количество],"",0,1)</f>
        <v>1</v>
      </c>
      <c r="G6877" s="5">
        <f>_xlfn.XLOOKUP(A6877,[3]!Table13456[No заказа],[3]!Table13456[Цена],"",0,1)</f>
        <v>11996</v>
      </c>
      <c r="H6877" s="2" t="str">
        <f>M01_SETTINGS!$F$2</f>
        <v>KASPI</v>
      </c>
    </row>
    <row r="6878" spans="1:8" x14ac:dyDescent="0.35">
      <c r="A6878" s="2">
        <v>431226630</v>
      </c>
      <c r="B6878" s="3">
        <f>_xlfn.XLOOKUP(A6878,[3]!Table13456[No заказа],[3]!Table13456[Дата
отправки],"",0,1)</f>
        <v>45589</v>
      </c>
      <c r="C6878" s="3"/>
      <c r="D6878" s="3"/>
      <c r="F6878" s="5">
        <f>_xlfn.XLOOKUP(A6878,[3]!Table13456[No заказа],[3]!Table13456[Количество],"",0,1)</f>
        <v>1</v>
      </c>
      <c r="G6878" s="5">
        <f>_xlfn.XLOOKUP(A6878,[3]!Table13456[No заказа],[3]!Table13456[Цена],"",0,1)</f>
        <v>11996</v>
      </c>
      <c r="H6878" s="2" t="str">
        <f>M01_SETTINGS!$F$2</f>
        <v>KASPI</v>
      </c>
    </row>
    <row r="6879" spans="1:8" x14ac:dyDescent="0.35">
      <c r="A6879" s="2">
        <v>431375565</v>
      </c>
      <c r="B6879" s="3">
        <f>_xlfn.XLOOKUP(A6879,[3]!Table13456[No заказа],[3]!Table13456[Дата
отправки],"",0,1)</f>
        <v>45589</v>
      </c>
      <c r="C6879" s="3"/>
      <c r="D6879" s="3"/>
      <c r="F6879" s="5">
        <f>_xlfn.XLOOKUP(A6879,[3]!Table13456[No заказа],[3]!Table13456[Количество],"",0,1)</f>
        <v>1</v>
      </c>
      <c r="G6879" s="5">
        <f>_xlfn.XLOOKUP(A6879,[3]!Table13456[No заказа],[3]!Table13456[Цена],"",0,1)</f>
        <v>11996</v>
      </c>
      <c r="H6879" s="2" t="str">
        <f>M01_SETTINGS!$F$2</f>
        <v>KASPI</v>
      </c>
    </row>
    <row r="6880" spans="1:8" x14ac:dyDescent="0.35">
      <c r="A6880" s="2">
        <v>431397981</v>
      </c>
      <c r="B6880" s="3">
        <f>_xlfn.XLOOKUP(A6880,[3]!Table13456[No заказа],[3]!Table13456[Дата
отправки],"",0,1)</f>
        <v>45589</v>
      </c>
      <c r="C6880" s="3"/>
      <c r="D6880" s="3"/>
      <c r="F6880" s="5">
        <f>_xlfn.XLOOKUP(A6880,[3]!Table13456[No заказа],[3]!Table13456[Количество],"",0,1)</f>
        <v>1</v>
      </c>
      <c r="G6880" s="5">
        <f>_xlfn.XLOOKUP(A6880,[3]!Table13456[No заказа],[3]!Table13456[Цена],"",0,1)</f>
        <v>9917</v>
      </c>
      <c r="H6880" s="2" t="str">
        <f>M01_SETTINGS!$F$2</f>
        <v>KASPI</v>
      </c>
    </row>
    <row r="6881" spans="1:8" x14ac:dyDescent="0.35">
      <c r="A6881" s="2">
        <v>431383276</v>
      </c>
      <c r="B6881" s="3">
        <f>_xlfn.XLOOKUP(A6881,[3]!Table13456[No заказа],[3]!Table13456[Дата
отправки],"",0,1)</f>
        <v>45589</v>
      </c>
      <c r="C6881" s="3"/>
      <c r="D6881" s="3"/>
      <c r="F6881" s="5">
        <f>_xlfn.XLOOKUP(A6881,[3]!Table13456[No заказа],[3]!Table13456[Количество],"",0,1)</f>
        <v>1</v>
      </c>
      <c r="G6881" s="5">
        <f>_xlfn.XLOOKUP(A6881,[3]!Table13456[No заказа],[3]!Table13456[Цена],"",0,1)</f>
        <v>9999</v>
      </c>
      <c r="H6881" s="2" t="str">
        <f>M01_SETTINGS!$F$2</f>
        <v>KASPI</v>
      </c>
    </row>
    <row r="6882" spans="1:8" x14ac:dyDescent="0.35">
      <c r="A6882" s="2">
        <v>431508563</v>
      </c>
      <c r="B6882" s="3">
        <f>_xlfn.XLOOKUP(A6882,[3]!Table13456[No заказа],[3]!Table13456[Дата
отправки],"",0,1)</f>
        <v>45589</v>
      </c>
      <c r="C6882" s="3"/>
      <c r="D6882" s="3"/>
      <c r="F6882" s="5">
        <f>_xlfn.XLOOKUP(A6882,[3]!Table13456[No заказа],[3]!Table13456[Количество],"",0,1)</f>
        <v>1</v>
      </c>
      <c r="G6882" s="5">
        <f>_xlfn.XLOOKUP(A6882,[3]!Table13456[No заказа],[3]!Table13456[Цена],"",0,1)</f>
        <v>10487</v>
      </c>
      <c r="H6882" s="2" t="str">
        <f>M01_SETTINGS!$F$2</f>
        <v>KASPI</v>
      </c>
    </row>
    <row r="6883" spans="1:8" x14ac:dyDescent="0.35">
      <c r="A6883" s="2">
        <v>431167214</v>
      </c>
      <c r="B6883" s="3">
        <f>_xlfn.XLOOKUP(A6883,[3]!Table13456[No заказа],[3]!Table13456[Дата
отправки],"",0,1)</f>
        <v>45589</v>
      </c>
      <c r="C6883" s="3"/>
      <c r="D6883" s="3"/>
      <c r="F6883" s="5">
        <f>_xlfn.XLOOKUP(A6883,[3]!Table13456[No заказа],[3]!Table13456[Количество],"",0,1)</f>
        <v>1</v>
      </c>
      <c r="G6883" s="5">
        <f>_xlfn.XLOOKUP(A6883,[3]!Table13456[No заказа],[3]!Table13456[Цена],"",0,1)</f>
        <v>9998</v>
      </c>
      <c r="H6883" s="2" t="str">
        <f>M01_SETTINGS!$F$2</f>
        <v>KASPI</v>
      </c>
    </row>
    <row r="6884" spans="1:8" x14ac:dyDescent="0.35">
      <c r="A6884" s="2">
        <v>431302690</v>
      </c>
      <c r="B6884" s="3">
        <f>_xlfn.XLOOKUP(A6884,[3]!Table13456[No заказа],[3]!Table13456[Дата
отправки],"",0,1)</f>
        <v>45589</v>
      </c>
      <c r="C6884" s="3"/>
      <c r="D6884" s="3"/>
      <c r="F6884" s="5">
        <f>_xlfn.XLOOKUP(A6884,[3]!Table13456[No заказа],[3]!Table13456[Количество],"",0,1)</f>
        <v>1</v>
      </c>
      <c r="G6884" s="5">
        <f>_xlfn.XLOOKUP(A6884,[3]!Table13456[No заказа],[3]!Table13456[Цена],"",0,1)</f>
        <v>9919</v>
      </c>
      <c r="H6884" s="2" t="str">
        <f>M01_SETTINGS!$F$2</f>
        <v>KASPI</v>
      </c>
    </row>
    <row r="6885" spans="1:8" x14ac:dyDescent="0.35">
      <c r="A6885" s="2">
        <v>431502071</v>
      </c>
      <c r="B6885" s="3">
        <f>_xlfn.XLOOKUP(A6885,[3]!Table13456[No заказа],[3]!Table13456[Дата
отправки],"",0,1)</f>
        <v>45589</v>
      </c>
      <c r="C6885" s="3"/>
      <c r="D6885" s="3"/>
      <c r="F6885" s="5">
        <f>_xlfn.XLOOKUP(A6885,[3]!Table13456[No заказа],[3]!Table13456[Количество],"",0,1)</f>
        <v>1</v>
      </c>
      <c r="G6885" s="5">
        <f>_xlfn.XLOOKUP(A6885,[3]!Table13456[No заказа],[3]!Table13456[Цена],"",0,1)</f>
        <v>9920</v>
      </c>
      <c r="H6885" s="2" t="str">
        <f>M01_SETTINGS!$F$2</f>
        <v>KASPI</v>
      </c>
    </row>
    <row r="6886" spans="1:8" x14ac:dyDescent="0.35">
      <c r="A6886" s="2">
        <v>430947901</v>
      </c>
      <c r="B6886" s="3">
        <f>_xlfn.XLOOKUP(A6886,[3]!Table13456[No заказа],[3]!Table13456[Дата
отправки],"",0,1)</f>
        <v>45589</v>
      </c>
      <c r="C6886" s="3"/>
      <c r="D6886" s="3"/>
      <c r="F6886" s="5">
        <f>_xlfn.XLOOKUP(A6886,[3]!Table13456[No заказа],[3]!Table13456[Количество],"",0,1)</f>
        <v>1</v>
      </c>
      <c r="G6886" s="5">
        <f>_xlfn.XLOOKUP(A6886,[3]!Table13456[No заказа],[3]!Table13456[Цена],"",0,1)</f>
        <v>8950</v>
      </c>
      <c r="H6886" s="2" t="str">
        <f>M01_SETTINGS!$F$2</f>
        <v>KASPI</v>
      </c>
    </row>
    <row r="6887" spans="1:8" x14ac:dyDescent="0.35">
      <c r="A6887" s="2">
        <v>431198712</v>
      </c>
      <c r="B6887" s="3">
        <f>_xlfn.XLOOKUP(A6887,[3]!Table13456[No заказа],[3]!Table13456[Дата
отправки],"",0,1)</f>
        <v>45589</v>
      </c>
      <c r="C6887" s="3"/>
      <c r="D6887" s="3"/>
      <c r="F6887" s="5">
        <f>_xlfn.XLOOKUP(A6887,[3]!Table13456[No заказа],[3]!Table13456[Количество],"",0,1)</f>
        <v>1</v>
      </c>
      <c r="G6887" s="5">
        <f>_xlfn.XLOOKUP(A6887,[3]!Table13456[No заказа],[3]!Table13456[Цена],"",0,1)</f>
        <v>8950</v>
      </c>
      <c r="H6887" s="2" t="str">
        <f>M01_SETTINGS!$F$2</f>
        <v>KASPI</v>
      </c>
    </row>
    <row r="6888" spans="1:8" x14ac:dyDescent="0.35">
      <c r="A6888" s="2">
        <v>431238426</v>
      </c>
      <c r="B6888" s="3">
        <f>_xlfn.XLOOKUP(A6888,[3]!Table13456[No заказа],[3]!Table13456[Дата
отправки],"",0,1)</f>
        <v>45589</v>
      </c>
      <c r="C6888" s="3"/>
      <c r="D6888" s="3"/>
      <c r="F6888" s="5">
        <f>_xlfn.XLOOKUP(A6888,[3]!Table13456[No заказа],[3]!Table13456[Количество],"",0,1)</f>
        <v>1</v>
      </c>
      <c r="G6888" s="5">
        <f>_xlfn.XLOOKUP(A6888,[3]!Table13456[No заказа],[3]!Table13456[Цена],"",0,1)</f>
        <v>8995</v>
      </c>
      <c r="H6888" s="2" t="str">
        <f>M01_SETTINGS!$F$2</f>
        <v>KASPI</v>
      </c>
    </row>
    <row r="6889" spans="1:8" x14ac:dyDescent="0.35">
      <c r="A6889" s="2">
        <v>431101914</v>
      </c>
      <c r="B6889" s="3">
        <f>_xlfn.XLOOKUP(A6889,[3]!Table13456[No заказа],[3]!Table13456[Дата
отправки],"",0,1)</f>
        <v>45589</v>
      </c>
      <c r="C6889" s="3"/>
      <c r="D6889" s="3"/>
      <c r="F6889" s="5">
        <f>_xlfn.XLOOKUP(A6889,[3]!Table13456[No заказа],[3]!Table13456[Количество],"",0,1)</f>
        <v>1</v>
      </c>
      <c r="G6889" s="5">
        <f>_xlfn.XLOOKUP(A6889,[3]!Table13456[No заказа],[3]!Table13456[Цена],"",0,1)</f>
        <v>9000</v>
      </c>
      <c r="H6889" s="2" t="str">
        <f>M01_SETTINGS!$F$2</f>
        <v>KASPI</v>
      </c>
    </row>
    <row r="6890" spans="1:8" x14ac:dyDescent="0.35">
      <c r="A6890" s="2">
        <v>431168259</v>
      </c>
      <c r="B6890" s="3">
        <f>_xlfn.XLOOKUP(A6890,[3]!Table13456[No заказа],[3]!Table13456[Дата
отправки],"",0,1)</f>
        <v>45589</v>
      </c>
      <c r="C6890" s="3"/>
      <c r="D6890" s="3"/>
      <c r="F6890" s="5">
        <f>_xlfn.XLOOKUP(A6890,[3]!Table13456[No заказа],[3]!Table13456[Количество],"",0,1)</f>
        <v>1</v>
      </c>
      <c r="G6890" s="5">
        <f>_xlfn.XLOOKUP(A6890,[3]!Table13456[No заказа],[3]!Table13456[Цена],"",0,1)</f>
        <v>8950</v>
      </c>
      <c r="H6890" s="2" t="str">
        <f>M01_SETTINGS!$F$2</f>
        <v>KASPI</v>
      </c>
    </row>
    <row r="6891" spans="1:8" x14ac:dyDescent="0.35">
      <c r="A6891" s="2">
        <v>431168513</v>
      </c>
      <c r="B6891" s="3">
        <f>_xlfn.XLOOKUP(A6891,[3]!Table13456[No заказа],[3]!Table13456[Дата
отправки],"",0,1)</f>
        <v>45589</v>
      </c>
      <c r="C6891" s="3"/>
      <c r="D6891" s="3"/>
      <c r="F6891" s="5">
        <f>_xlfn.XLOOKUP(A6891,[3]!Table13456[No заказа],[3]!Table13456[Количество],"",0,1)</f>
        <v>1</v>
      </c>
      <c r="G6891" s="5">
        <f>_xlfn.XLOOKUP(A6891,[3]!Table13456[No заказа],[3]!Table13456[Цена],"",0,1)</f>
        <v>8950</v>
      </c>
      <c r="H6891" s="2" t="str">
        <f>M01_SETTINGS!$F$2</f>
        <v>KASPI</v>
      </c>
    </row>
    <row r="6892" spans="1:8" x14ac:dyDescent="0.35">
      <c r="A6892" s="2">
        <v>431126366</v>
      </c>
      <c r="B6892" s="3">
        <f>_xlfn.XLOOKUP(A6892,[3]!Table13456[No заказа],[3]!Table13456[Дата
отправки],"",0,1)</f>
        <v>45589</v>
      </c>
      <c r="C6892" s="3"/>
      <c r="D6892" s="3"/>
      <c r="F6892" s="5">
        <f>_xlfn.XLOOKUP(A6892,[3]!Table13456[No заказа],[3]!Table13456[Количество],"",0,1)</f>
        <v>1</v>
      </c>
      <c r="G6892" s="5">
        <f>_xlfn.XLOOKUP(A6892,[3]!Table13456[No заказа],[3]!Table13456[Цена],"",0,1)</f>
        <v>8989</v>
      </c>
      <c r="H6892" s="2" t="str">
        <f>M01_SETTINGS!$F$2</f>
        <v>KASPI</v>
      </c>
    </row>
    <row r="6893" spans="1:8" x14ac:dyDescent="0.35">
      <c r="A6893" s="2">
        <v>430911524</v>
      </c>
      <c r="B6893" s="3">
        <f>_xlfn.XLOOKUP(A6893,[3]!Table13456[No заказа],[3]!Table13456[Дата
отправки],"",0,1)</f>
        <v>45589</v>
      </c>
      <c r="C6893" s="3"/>
      <c r="D6893" s="3"/>
      <c r="F6893" s="5">
        <f>_xlfn.XLOOKUP(A6893,[3]!Table13456[No заказа],[3]!Table13456[Количество],"",0,1)</f>
        <v>1</v>
      </c>
      <c r="G6893" s="5">
        <f>_xlfn.XLOOKUP(A6893,[3]!Table13456[No заказа],[3]!Table13456[Цена],"",0,1)</f>
        <v>8300</v>
      </c>
      <c r="H6893" s="2" t="str">
        <f>M01_SETTINGS!$F$2</f>
        <v>KASPI</v>
      </c>
    </row>
    <row r="6894" spans="1:8" x14ac:dyDescent="0.35">
      <c r="A6894" s="2">
        <v>430971406</v>
      </c>
      <c r="B6894" s="3">
        <f>_xlfn.XLOOKUP(A6894,[3]!Table13456[No заказа],[3]!Table13456[Дата
отправки],"",0,1)</f>
        <v>45589</v>
      </c>
      <c r="C6894" s="3"/>
      <c r="D6894" s="3"/>
      <c r="F6894" s="5">
        <f>_xlfn.XLOOKUP(A6894,[3]!Table13456[No заказа],[3]!Table13456[Количество],"",0,1)</f>
        <v>1</v>
      </c>
      <c r="G6894" s="5">
        <f>_xlfn.XLOOKUP(A6894,[3]!Table13456[No заказа],[3]!Table13456[Цена],"",0,1)</f>
        <v>8950</v>
      </c>
      <c r="H6894" s="2" t="str">
        <f>M01_SETTINGS!$F$2</f>
        <v>KASPI</v>
      </c>
    </row>
    <row r="6895" spans="1:8" x14ac:dyDescent="0.35">
      <c r="A6895" s="2">
        <v>430957955</v>
      </c>
      <c r="B6895" s="3">
        <f>_xlfn.XLOOKUP(A6895,[3]!Table13456[No заказа],[3]!Table13456[Дата
отправки],"",0,1)</f>
        <v>45589</v>
      </c>
      <c r="C6895" s="3"/>
      <c r="D6895" s="3"/>
      <c r="F6895" s="5">
        <f>_xlfn.XLOOKUP(A6895,[3]!Table13456[No заказа],[3]!Table13456[Количество],"",0,1)</f>
        <v>1</v>
      </c>
      <c r="G6895" s="5">
        <f>_xlfn.XLOOKUP(A6895,[3]!Table13456[No заказа],[3]!Table13456[Цена],"",0,1)</f>
        <v>8950</v>
      </c>
      <c r="H6895" s="2" t="str">
        <f>M01_SETTINGS!$F$2</f>
        <v>KASPI</v>
      </c>
    </row>
    <row r="6896" spans="1:8" x14ac:dyDescent="0.35">
      <c r="A6896" s="2">
        <v>430992463</v>
      </c>
      <c r="B6896" s="3">
        <f>_xlfn.XLOOKUP(A6896,[3]!Table13456[No заказа],[3]!Table13456[Дата
отправки],"",0,1)</f>
        <v>45589</v>
      </c>
      <c r="C6896" s="3"/>
      <c r="D6896" s="3"/>
      <c r="F6896" s="5">
        <f>_xlfn.XLOOKUP(A6896,[3]!Table13456[No заказа],[3]!Table13456[Количество],"",0,1)</f>
        <v>1</v>
      </c>
      <c r="G6896" s="5">
        <f>_xlfn.XLOOKUP(A6896,[3]!Table13456[No заказа],[3]!Table13456[Цена],"",0,1)</f>
        <v>9000</v>
      </c>
      <c r="H6896" s="2" t="str">
        <f>M01_SETTINGS!$F$2</f>
        <v>KASPI</v>
      </c>
    </row>
    <row r="6897" spans="1:8" x14ac:dyDescent="0.35">
      <c r="A6897" s="2">
        <v>430832095</v>
      </c>
      <c r="B6897" s="3">
        <f>_xlfn.XLOOKUP(A6897,[3]!Table13456[No заказа],[3]!Table13456[Дата
отправки],"",0,1)</f>
        <v>45588</v>
      </c>
      <c r="C6897" s="3"/>
      <c r="D6897" s="3"/>
      <c r="F6897" s="5">
        <f>_xlfn.XLOOKUP(A6897,[3]!Table13456[No заказа],[3]!Table13456[Количество],"",0,1)</f>
        <v>1</v>
      </c>
      <c r="G6897" s="5">
        <f>_xlfn.XLOOKUP(A6897,[3]!Table13456[No заказа],[3]!Table13456[Цена],"",0,1)</f>
        <v>8899</v>
      </c>
      <c r="H6897" s="2" t="str">
        <f>M01_SETTINGS!$F$2</f>
        <v>KASPI</v>
      </c>
    </row>
    <row r="6898" spans="1:8" x14ac:dyDescent="0.35">
      <c r="A6898" s="2">
        <v>430759485</v>
      </c>
      <c r="B6898" s="3">
        <f>_xlfn.XLOOKUP(A6898,[3]!Table13456[No заказа],[3]!Table13456[Дата
отправки],"",0,1)</f>
        <v>45588</v>
      </c>
      <c r="C6898" s="3"/>
      <c r="D6898" s="3"/>
      <c r="F6898" s="5">
        <f>_xlfn.XLOOKUP(A6898,[3]!Table13456[No заказа],[3]!Table13456[Количество],"",0,1)</f>
        <v>1</v>
      </c>
      <c r="G6898" s="5">
        <f>_xlfn.XLOOKUP(A6898,[3]!Table13456[No заказа],[3]!Table13456[Цена],"",0,1)</f>
        <v>8990</v>
      </c>
      <c r="H6898" s="2" t="str">
        <f>M01_SETTINGS!$F$2</f>
        <v>KASPI</v>
      </c>
    </row>
    <row r="6899" spans="1:8" x14ac:dyDescent="0.35">
      <c r="A6899" s="2">
        <v>430792734</v>
      </c>
      <c r="B6899" s="3">
        <f>_xlfn.XLOOKUP(A6899,[3]!Table13456[No заказа],[3]!Table13456[Дата
отправки],"",0,1)</f>
        <v>45588</v>
      </c>
      <c r="C6899" s="3"/>
      <c r="D6899" s="3"/>
      <c r="F6899" s="5">
        <f>_xlfn.XLOOKUP(A6899,[3]!Table13456[No заказа],[3]!Table13456[Количество],"",0,1)</f>
        <v>1</v>
      </c>
      <c r="G6899" s="5">
        <f>_xlfn.XLOOKUP(A6899,[3]!Table13456[No заказа],[3]!Table13456[Цена],"",0,1)</f>
        <v>8990</v>
      </c>
      <c r="H6899" s="2" t="str">
        <f>M01_SETTINGS!$F$2</f>
        <v>KASPI</v>
      </c>
    </row>
    <row r="6900" spans="1:8" x14ac:dyDescent="0.35">
      <c r="A6900" s="2">
        <v>430738666</v>
      </c>
      <c r="B6900" s="3">
        <f>_xlfn.XLOOKUP(A6900,[3]!Table13456[No заказа],[3]!Table13456[Дата
отправки],"",0,1)</f>
        <v>45588</v>
      </c>
      <c r="C6900" s="3"/>
      <c r="D6900" s="3"/>
      <c r="F6900" s="5">
        <f>_xlfn.XLOOKUP(A6900,[3]!Table13456[No заказа],[3]!Table13456[Количество],"",0,1)</f>
        <v>1</v>
      </c>
      <c r="G6900" s="5">
        <f>_xlfn.XLOOKUP(A6900,[3]!Table13456[No заказа],[3]!Table13456[Цена],"",0,1)</f>
        <v>8979</v>
      </c>
      <c r="H6900" s="2" t="str">
        <f>M01_SETTINGS!$F$2</f>
        <v>KASPI</v>
      </c>
    </row>
    <row r="6901" spans="1:8" x14ac:dyDescent="0.35">
      <c r="A6901" s="2">
        <v>430809791</v>
      </c>
      <c r="B6901" s="3">
        <f>_xlfn.XLOOKUP(A6901,[3]!Table13456[No заказа],[3]!Table13456[Дата
отправки],"",0,1)</f>
        <v>45588</v>
      </c>
      <c r="C6901" s="3"/>
      <c r="D6901" s="3"/>
      <c r="F6901" s="5">
        <f>_xlfn.XLOOKUP(A6901,[3]!Table13456[No заказа],[3]!Table13456[Количество],"",0,1)</f>
        <v>1</v>
      </c>
      <c r="G6901" s="5">
        <f>_xlfn.XLOOKUP(A6901,[3]!Table13456[No заказа],[3]!Table13456[Цена],"",0,1)</f>
        <v>8979</v>
      </c>
      <c r="H6901" s="2" t="str">
        <f>M01_SETTINGS!$F$2</f>
        <v>KASPI</v>
      </c>
    </row>
    <row r="6902" spans="1:8" x14ac:dyDescent="0.35">
      <c r="A6902" s="2">
        <v>430683630</v>
      </c>
      <c r="B6902" s="3">
        <f>_xlfn.XLOOKUP(A6902,[3]!Table13456[No заказа],[3]!Table13456[Дата
отправки],"",0,1)</f>
        <v>45588</v>
      </c>
      <c r="C6902" s="3"/>
      <c r="D6902" s="3"/>
      <c r="F6902" s="5">
        <f>_xlfn.XLOOKUP(A6902,[3]!Table13456[No заказа],[3]!Table13456[Количество],"",0,1)</f>
        <v>1</v>
      </c>
      <c r="G6902" s="5">
        <f>_xlfn.XLOOKUP(A6902,[3]!Table13456[No заказа],[3]!Table13456[Цена],"",0,1)</f>
        <v>8399</v>
      </c>
      <c r="H6902" s="2" t="str">
        <f>M01_SETTINGS!$F$2</f>
        <v>KASPI</v>
      </c>
    </row>
    <row r="6903" spans="1:8" x14ac:dyDescent="0.35">
      <c r="A6903" s="2">
        <v>430969069</v>
      </c>
      <c r="B6903" s="3">
        <f>_xlfn.XLOOKUP(A6903,[3]!Table13456[No заказа],[3]!Table13456[Дата
отправки],"",0,1)</f>
        <v>45588</v>
      </c>
      <c r="C6903" s="3"/>
      <c r="D6903" s="3"/>
      <c r="F6903" s="5">
        <f>_xlfn.XLOOKUP(A6903,[3]!Table13456[No заказа],[3]!Table13456[Количество],"",0,1)</f>
        <v>1</v>
      </c>
      <c r="G6903" s="5">
        <f>_xlfn.XLOOKUP(A6903,[3]!Table13456[No заказа],[3]!Table13456[Цена],"",0,1)</f>
        <v>8999</v>
      </c>
      <c r="H6903" s="2" t="str">
        <f>M01_SETTINGS!$F$2</f>
        <v>KASPI</v>
      </c>
    </row>
    <row r="6904" spans="1:8" x14ac:dyDescent="0.35">
      <c r="A6904" s="2">
        <v>431037058</v>
      </c>
      <c r="B6904" s="3">
        <f>_xlfn.XLOOKUP(A6904,[3]!Table13456[No заказа],[3]!Table13456[Дата
отправки],"",0,1)</f>
        <v>45588</v>
      </c>
      <c r="C6904" s="3"/>
      <c r="D6904" s="3"/>
      <c r="F6904" s="5">
        <f>_xlfn.XLOOKUP(A6904,[3]!Table13456[No заказа],[3]!Table13456[Количество],"",0,1)</f>
        <v>1</v>
      </c>
      <c r="G6904" s="5">
        <f>_xlfn.XLOOKUP(A6904,[3]!Table13456[No заказа],[3]!Table13456[Цена],"",0,1)</f>
        <v>8994</v>
      </c>
      <c r="H6904" s="2" t="str">
        <f>M01_SETTINGS!$F$2</f>
        <v>KASPI</v>
      </c>
    </row>
    <row r="6905" spans="1:8" x14ac:dyDescent="0.35">
      <c r="A6905" s="2">
        <v>430683832</v>
      </c>
      <c r="B6905" s="3">
        <f>_xlfn.XLOOKUP(A6905,[3]!Table13456[No заказа],[3]!Table13456[Дата
отправки],"",0,1)</f>
        <v>45588</v>
      </c>
      <c r="C6905" s="3"/>
      <c r="D6905" s="3"/>
      <c r="F6905" s="5">
        <f>_xlfn.XLOOKUP(A6905,[3]!Table13456[No заказа],[3]!Table13456[Количество],"",0,1)</f>
        <v>1</v>
      </c>
      <c r="G6905" s="5">
        <f>_xlfn.XLOOKUP(A6905,[3]!Table13456[No заказа],[3]!Table13456[Цена],"",0,1)</f>
        <v>8994</v>
      </c>
      <c r="H6905" s="2" t="str">
        <f>M01_SETTINGS!$F$2</f>
        <v>KASPI</v>
      </c>
    </row>
    <row r="6906" spans="1:8" x14ac:dyDescent="0.35">
      <c r="A6906" s="2">
        <v>431070325</v>
      </c>
      <c r="B6906" s="3">
        <f>_xlfn.XLOOKUP(A6906,[3]!Table13456[No заказа],[3]!Table13456[Дата
отправки],"",0,1)</f>
        <v>45588</v>
      </c>
      <c r="C6906" s="3"/>
      <c r="D6906" s="3"/>
      <c r="F6906" s="5">
        <f>_xlfn.XLOOKUP(A6906,[3]!Table13456[No заказа],[3]!Table13456[Количество],"",0,1)</f>
        <v>1</v>
      </c>
      <c r="G6906" s="5">
        <f>_xlfn.XLOOKUP(A6906,[3]!Table13456[No заказа],[3]!Table13456[Цена],"",0,1)</f>
        <v>9000</v>
      </c>
      <c r="H6906" s="2" t="str">
        <f>M01_SETTINGS!$F$2</f>
        <v>KASPI</v>
      </c>
    </row>
    <row r="6907" spans="1:8" x14ac:dyDescent="0.35">
      <c r="A6907" s="2">
        <v>430646032</v>
      </c>
      <c r="B6907" s="3">
        <f>_xlfn.XLOOKUP(A6907,[3]!Table13456[No заказа],[3]!Table13456[Дата
отправки],"",0,1)</f>
        <v>45588</v>
      </c>
      <c r="C6907" s="3"/>
      <c r="D6907" s="3"/>
      <c r="F6907" s="5">
        <f>_xlfn.XLOOKUP(A6907,[3]!Table13456[No заказа],[3]!Table13456[Количество],"",0,1)</f>
        <v>1</v>
      </c>
      <c r="G6907" s="5">
        <f>_xlfn.XLOOKUP(A6907,[3]!Table13456[No заказа],[3]!Table13456[Цена],"",0,1)</f>
        <v>8995</v>
      </c>
      <c r="H6907" s="2" t="str">
        <f>M01_SETTINGS!$F$2</f>
        <v>KASPI</v>
      </c>
    </row>
    <row r="6908" spans="1:8" x14ac:dyDescent="0.35">
      <c r="A6908" s="2" t="str">
        <v>430743638-1</v>
      </c>
      <c r="B6908" s="3">
        <f>_xlfn.XLOOKUP(A6908,[3]!Table13456[No заказа],[3]!Table13456[Дата
отправки],"",0,1)</f>
        <v>45588</v>
      </c>
      <c r="C6908" s="3"/>
      <c r="D6908" s="3"/>
      <c r="F6908" s="5">
        <f>_xlfn.XLOOKUP(A6908,[3]!Table13456[No заказа],[3]!Table13456[Количество],"",0,1)</f>
        <v>1</v>
      </c>
      <c r="G6908" s="5">
        <f>_xlfn.XLOOKUP(A6908,[3]!Table13456[No заказа],[3]!Table13456[Цена],"",0,1)</f>
        <v>8422</v>
      </c>
      <c r="H6908" s="2" t="str">
        <f>M01_SETTINGS!$F$2</f>
        <v>KASPI</v>
      </c>
    </row>
    <row r="6909" spans="1:8" x14ac:dyDescent="0.35">
      <c r="A6909" s="2" t="str">
        <v>430743638-2</v>
      </c>
      <c r="B6909" s="3">
        <f>_xlfn.XLOOKUP(A6909,[3]!Table13456[No заказа],[3]!Table13456[Дата
отправки],"",0,1)</f>
        <v>45588</v>
      </c>
      <c r="C6909" s="3"/>
      <c r="D6909" s="3"/>
      <c r="F6909" s="5">
        <f>_xlfn.XLOOKUP(A6909,[3]!Table13456[No заказа],[3]!Table13456[Количество],"",0,1)</f>
        <v>1</v>
      </c>
      <c r="G6909" s="5">
        <f>_xlfn.XLOOKUP(A6909,[3]!Table13456[No заказа],[3]!Table13456[Цена],"",0,1)</f>
        <v>8422</v>
      </c>
      <c r="H6909" s="2" t="str">
        <f>M01_SETTINGS!$F$2</f>
        <v>KASPI</v>
      </c>
    </row>
    <row r="6910" spans="1:8" x14ac:dyDescent="0.35">
      <c r="A6910" s="2">
        <v>430914657</v>
      </c>
      <c r="B6910" s="3">
        <f>_xlfn.XLOOKUP(A6910,[3]!Table13456[No заказа],[3]!Table13456[Дата
отправки],"",0,1)</f>
        <v>45588</v>
      </c>
      <c r="C6910" s="3"/>
      <c r="D6910" s="3"/>
      <c r="F6910" s="5">
        <f>_xlfn.XLOOKUP(A6910,[3]!Table13456[No заказа],[3]!Table13456[Количество],"",0,1)</f>
        <v>1</v>
      </c>
      <c r="G6910" s="5">
        <f>_xlfn.XLOOKUP(A6910,[3]!Table13456[No заказа],[3]!Table13456[Цена],"",0,1)</f>
        <v>8991</v>
      </c>
      <c r="H6910" s="2" t="str">
        <f>M01_SETTINGS!$F$2</f>
        <v>KASPI</v>
      </c>
    </row>
    <row r="6911" spans="1:8" x14ac:dyDescent="0.35">
      <c r="A6911" s="2">
        <v>430959513</v>
      </c>
      <c r="B6911" s="3">
        <f>_xlfn.XLOOKUP(A6911,[3]!Table13456[No заказа],[3]!Table13456[Дата
отправки],"",0,1)</f>
        <v>45588</v>
      </c>
      <c r="C6911" s="3"/>
      <c r="D6911" s="3"/>
      <c r="F6911" s="5">
        <f>_xlfn.XLOOKUP(A6911,[3]!Table13456[No заказа],[3]!Table13456[Количество],"",0,1)</f>
        <v>1</v>
      </c>
      <c r="G6911" s="5">
        <f>_xlfn.XLOOKUP(A6911,[3]!Table13456[No заказа],[3]!Table13456[Цена],"",0,1)</f>
        <v>8989</v>
      </c>
      <c r="H6911" s="2" t="str">
        <f>M01_SETTINGS!$F$2</f>
        <v>KASPI</v>
      </c>
    </row>
    <row r="6912" spans="1:8" x14ac:dyDescent="0.35">
      <c r="A6912" s="2">
        <v>430718439</v>
      </c>
      <c r="B6912" s="3">
        <f>_xlfn.XLOOKUP(A6912,[3]!Table13456[No заказа],[3]!Table13456[Дата
отправки],"",0,1)</f>
        <v>45588</v>
      </c>
      <c r="C6912" s="3"/>
      <c r="D6912" s="3"/>
      <c r="F6912" s="5">
        <f>_xlfn.XLOOKUP(A6912,[3]!Table13456[No заказа],[3]!Table13456[Количество],"",0,1)</f>
        <v>1</v>
      </c>
      <c r="G6912" s="5">
        <f>_xlfn.XLOOKUP(A6912,[3]!Table13456[No заказа],[3]!Table13456[Цена],"",0,1)</f>
        <v>8991</v>
      </c>
      <c r="H6912" s="2" t="str">
        <f>M01_SETTINGS!$F$2</f>
        <v>KASPI</v>
      </c>
    </row>
    <row r="6913" spans="1:8" x14ac:dyDescent="0.35">
      <c r="A6913" s="2">
        <v>430853890</v>
      </c>
      <c r="B6913" s="3">
        <f>_xlfn.XLOOKUP(A6913,[3]!Table13456[No заказа],[3]!Table13456[Дата
отправки],"",0,1)</f>
        <v>45588</v>
      </c>
      <c r="C6913" s="3"/>
      <c r="D6913" s="3"/>
      <c r="F6913" s="5">
        <f>_xlfn.XLOOKUP(A6913,[3]!Table13456[No заказа],[3]!Table13456[Количество],"",0,1)</f>
        <v>1</v>
      </c>
      <c r="G6913" s="5">
        <f>_xlfn.XLOOKUP(A6913,[3]!Table13456[No заказа],[3]!Table13456[Цена],"",0,1)</f>
        <v>8950</v>
      </c>
      <c r="H6913" s="2" t="str">
        <f>M01_SETTINGS!$F$2</f>
        <v>KASPI</v>
      </c>
    </row>
    <row r="6914" spans="1:8" x14ac:dyDescent="0.35">
      <c r="A6914" s="2">
        <v>430646124</v>
      </c>
      <c r="B6914" s="3">
        <f>_xlfn.XLOOKUP(A6914,[3]!Table13456[No заказа],[3]!Table13456[Дата
отправки],"",0,1)</f>
        <v>45588</v>
      </c>
      <c r="C6914" s="3"/>
      <c r="D6914" s="3"/>
      <c r="F6914" s="5">
        <f>_xlfn.XLOOKUP(A6914,[3]!Table13456[No заказа],[3]!Table13456[Количество],"",0,1)</f>
        <v>1</v>
      </c>
      <c r="G6914" s="5">
        <f>_xlfn.XLOOKUP(A6914,[3]!Table13456[No заказа],[3]!Table13456[Цена],"",0,1)</f>
        <v>8989</v>
      </c>
      <c r="H6914" s="2" t="str">
        <f>M01_SETTINGS!$F$2</f>
        <v>KASPI</v>
      </c>
    </row>
    <row r="6915" spans="1:8" x14ac:dyDescent="0.35">
      <c r="A6915" s="2">
        <v>430648974</v>
      </c>
      <c r="B6915" s="3">
        <f>_xlfn.XLOOKUP(A6915,[3]!Table13456[No заказа],[3]!Table13456[Дата
отправки],"",0,1)</f>
        <v>45588</v>
      </c>
      <c r="C6915" s="3"/>
      <c r="D6915" s="3"/>
      <c r="F6915" s="5">
        <f>_xlfn.XLOOKUP(A6915,[3]!Table13456[No заказа],[3]!Table13456[Количество],"",0,1)</f>
        <v>1</v>
      </c>
      <c r="G6915" s="5">
        <f>_xlfn.XLOOKUP(A6915,[3]!Table13456[No заказа],[3]!Table13456[Цена],"",0,1)</f>
        <v>8989</v>
      </c>
      <c r="H6915" s="2" t="str">
        <f>M01_SETTINGS!$F$2</f>
        <v>KASPI</v>
      </c>
    </row>
    <row r="6916" spans="1:8" x14ac:dyDescent="0.35">
      <c r="A6916" s="2" t="str">
        <v>430180463-1</v>
      </c>
      <c r="B6916" s="3">
        <f>_xlfn.XLOOKUP(A6916,[3]!Table13456[No заказа],[3]!Table13456[Дата
отправки],"",0,1)</f>
        <v>45588</v>
      </c>
      <c r="C6916" s="3"/>
      <c r="D6916" s="3"/>
      <c r="F6916" s="5">
        <f>_xlfn.XLOOKUP(A6916,[3]!Table13456[No заказа],[3]!Table13456[Количество],"",0,1)</f>
        <v>1</v>
      </c>
      <c r="G6916" s="5">
        <f>_xlfn.XLOOKUP(A6916,[3]!Table13456[No заказа],[3]!Table13456[Цена],"",0,1)</f>
        <v>8991</v>
      </c>
      <c r="H6916" s="2" t="str">
        <f>M01_SETTINGS!$F$2</f>
        <v>KASPI</v>
      </c>
    </row>
    <row r="6917" spans="1:8" x14ac:dyDescent="0.35">
      <c r="A6917" s="2" t="str">
        <v>430180463-2</v>
      </c>
      <c r="B6917" s="3">
        <f>_xlfn.XLOOKUP(A6917,[3]!Table13456[No заказа],[3]!Table13456[Дата
отправки],"",0,1)</f>
        <v>45588</v>
      </c>
      <c r="C6917" s="3"/>
      <c r="D6917" s="3"/>
      <c r="F6917" s="5">
        <f>_xlfn.XLOOKUP(A6917,[3]!Table13456[No заказа],[3]!Table13456[Количество],"",0,1)</f>
        <v>1</v>
      </c>
      <c r="G6917" s="5">
        <f>_xlfn.XLOOKUP(A6917,[3]!Table13456[No заказа],[3]!Table13456[Цена],"",0,1)</f>
        <v>8991</v>
      </c>
      <c r="H6917" s="2" t="str">
        <f>M01_SETTINGS!$F$2</f>
        <v>KASPI</v>
      </c>
    </row>
    <row r="6918" spans="1:8" x14ac:dyDescent="0.35">
      <c r="A6918" s="2">
        <v>430499919</v>
      </c>
      <c r="B6918" s="3">
        <f>_xlfn.XLOOKUP(A6918,[3]!Table13456[No заказа],[3]!Table13456[Дата
отправки],"",0,1)</f>
        <v>45587</v>
      </c>
      <c r="C6918" s="3"/>
      <c r="D6918" s="3"/>
      <c r="F6918" s="5">
        <f>_xlfn.XLOOKUP(A6918,[3]!Table13456[No заказа],[3]!Table13456[Количество],"",0,1)</f>
        <v>1</v>
      </c>
      <c r="G6918" s="5">
        <f>_xlfn.XLOOKUP(A6918,[3]!Table13456[No заказа],[3]!Table13456[Цена],"",0,1)</f>
        <v>9990</v>
      </c>
      <c r="H6918" s="2" t="str">
        <f>M01_SETTINGS!$F$2</f>
        <v>KASPI</v>
      </c>
    </row>
    <row r="6919" spans="1:8" x14ac:dyDescent="0.35">
      <c r="A6919" s="2">
        <v>430537687</v>
      </c>
      <c r="B6919" s="3">
        <f>_xlfn.XLOOKUP(A6919,[3]!Table13456[No заказа],[3]!Table13456[Дата
отправки],"",0,1)</f>
        <v>45587</v>
      </c>
      <c r="C6919" s="3"/>
      <c r="D6919" s="3"/>
      <c r="F6919" s="5">
        <f>_xlfn.XLOOKUP(A6919,[3]!Table13456[No заказа],[3]!Table13456[Количество],"",0,1)</f>
        <v>1</v>
      </c>
      <c r="G6919" s="5">
        <f>_xlfn.XLOOKUP(A6919,[3]!Table13456[No заказа],[3]!Table13456[Цена],"",0,1)</f>
        <v>9990</v>
      </c>
      <c r="H6919" s="2" t="str">
        <f>M01_SETTINGS!$F$2</f>
        <v>KASPI</v>
      </c>
    </row>
    <row r="6920" spans="1:8" x14ac:dyDescent="0.35">
      <c r="A6920" s="2">
        <v>430377920</v>
      </c>
      <c r="B6920" s="3">
        <f>_xlfn.XLOOKUP(A6920,[3]!Table13456[No заказа],[3]!Table13456[Дата
отправки],"",0,1)</f>
        <v>45587</v>
      </c>
      <c r="C6920" s="3"/>
      <c r="D6920" s="3"/>
      <c r="F6920" s="5">
        <f>_xlfn.XLOOKUP(A6920,[3]!Table13456[No заказа],[3]!Table13456[Количество],"",0,1)</f>
        <v>1</v>
      </c>
      <c r="G6920" s="5">
        <f>_xlfn.XLOOKUP(A6920,[3]!Table13456[No заказа],[3]!Table13456[Цена],"",0,1)</f>
        <v>9990</v>
      </c>
      <c r="H6920" s="2" t="str">
        <f>M01_SETTINGS!$F$2</f>
        <v>KASPI</v>
      </c>
    </row>
    <row r="6921" spans="1:8" x14ac:dyDescent="0.35">
      <c r="A6921" s="2">
        <v>430381495</v>
      </c>
      <c r="B6921" s="3">
        <f>_xlfn.XLOOKUP(A6921,[3]!Table13456[No заказа],[3]!Table13456[Дата
отправки],"",0,1)</f>
        <v>45587</v>
      </c>
      <c r="C6921" s="3"/>
      <c r="D6921" s="3"/>
      <c r="F6921" s="5">
        <f>_xlfn.XLOOKUP(A6921,[3]!Table13456[No заказа],[3]!Table13456[Количество],"",0,1)</f>
        <v>1</v>
      </c>
      <c r="G6921" s="5">
        <f>_xlfn.XLOOKUP(A6921,[3]!Table13456[No заказа],[3]!Table13456[Цена],"",0,1)</f>
        <v>9990</v>
      </c>
      <c r="H6921" s="2" t="str">
        <f>M01_SETTINGS!$F$2</f>
        <v>KASPI</v>
      </c>
    </row>
    <row r="6922" spans="1:8" x14ac:dyDescent="0.35">
      <c r="A6922" s="2">
        <v>430314008</v>
      </c>
      <c r="B6922" s="3">
        <f>_xlfn.XLOOKUP(A6922,[3]!Table13456[No заказа],[3]!Table13456[Дата
отправки],"",0,1)</f>
        <v>45587</v>
      </c>
      <c r="C6922" s="3"/>
      <c r="D6922" s="3"/>
      <c r="F6922" s="5">
        <f>_xlfn.XLOOKUP(A6922,[3]!Table13456[No заказа],[3]!Table13456[Количество],"",0,1)</f>
        <v>1</v>
      </c>
      <c r="G6922" s="5">
        <f>_xlfn.XLOOKUP(A6922,[3]!Table13456[No заказа],[3]!Table13456[Цена],"",0,1)</f>
        <v>8500</v>
      </c>
      <c r="H6922" s="2" t="str">
        <f>M01_SETTINGS!$F$2</f>
        <v>KASPI</v>
      </c>
    </row>
    <row r="6923" spans="1:8" x14ac:dyDescent="0.35">
      <c r="A6923" s="2">
        <v>430420053</v>
      </c>
      <c r="B6923" s="3">
        <f>_xlfn.XLOOKUP(A6923,[3]!Table13456[No заказа],[3]!Table13456[Дата
отправки],"",0,1)</f>
        <v>45587</v>
      </c>
      <c r="C6923" s="3"/>
      <c r="D6923" s="3"/>
      <c r="F6923" s="5">
        <f>_xlfn.XLOOKUP(A6923,[3]!Table13456[No заказа],[3]!Table13456[Количество],"",0,1)</f>
        <v>1</v>
      </c>
      <c r="G6923" s="5">
        <f>_xlfn.XLOOKUP(A6923,[3]!Table13456[No заказа],[3]!Table13456[Цена],"",0,1)</f>
        <v>8500</v>
      </c>
      <c r="H6923" s="2" t="str">
        <f>M01_SETTINGS!$F$2</f>
        <v>KASPI</v>
      </c>
    </row>
    <row r="6924" spans="1:8" x14ac:dyDescent="0.35">
      <c r="A6924" s="2">
        <v>430506476</v>
      </c>
      <c r="B6924" s="3">
        <f>_xlfn.XLOOKUP(A6924,[3]!Table13456[No заказа],[3]!Table13456[Дата
отправки],"",0,1)</f>
        <v>45587</v>
      </c>
      <c r="C6924" s="3"/>
      <c r="D6924" s="3"/>
      <c r="F6924" s="5">
        <f>_xlfn.XLOOKUP(A6924,[3]!Table13456[No заказа],[3]!Table13456[Количество],"",0,1)</f>
        <v>1</v>
      </c>
      <c r="G6924" s="5">
        <f>_xlfn.XLOOKUP(A6924,[3]!Table13456[No заказа],[3]!Table13456[Цена],"",0,1)</f>
        <v>8899</v>
      </c>
      <c r="H6924" s="2" t="str">
        <f>M01_SETTINGS!$F$2</f>
        <v>KASPI</v>
      </c>
    </row>
    <row r="6925" spans="1:8" x14ac:dyDescent="0.35">
      <c r="A6925" s="2">
        <v>430567601</v>
      </c>
      <c r="B6925" s="3">
        <f>_xlfn.XLOOKUP(A6925,[3]!Table13456[No заказа],[3]!Table13456[Дата
отправки],"",0,1)</f>
        <v>45587</v>
      </c>
      <c r="C6925" s="3"/>
      <c r="D6925" s="3"/>
      <c r="F6925" s="5">
        <f>_xlfn.XLOOKUP(A6925,[3]!Table13456[No заказа],[3]!Table13456[Количество],"",0,1)</f>
        <v>1</v>
      </c>
      <c r="G6925" s="5">
        <f>_xlfn.XLOOKUP(A6925,[3]!Table13456[No заказа],[3]!Table13456[Цена],"",0,1)</f>
        <v>8899</v>
      </c>
      <c r="H6925" s="2" t="str">
        <f>M01_SETTINGS!$F$2</f>
        <v>KASPI</v>
      </c>
    </row>
    <row r="6926" spans="1:8" x14ac:dyDescent="0.35">
      <c r="A6926" s="2">
        <v>430525199</v>
      </c>
      <c r="B6926" s="3">
        <f>_xlfn.XLOOKUP(A6926,[3]!Table13456[No заказа],[3]!Table13456[Дата
отправки],"",0,1)</f>
        <v>45587</v>
      </c>
      <c r="C6926" s="3"/>
      <c r="D6926" s="3"/>
      <c r="F6926" s="5">
        <f>_xlfn.XLOOKUP(A6926,[3]!Table13456[No заказа],[3]!Table13456[Количество],"",0,1)</f>
        <v>1</v>
      </c>
      <c r="G6926" s="5">
        <f>_xlfn.XLOOKUP(A6926,[3]!Table13456[No заказа],[3]!Table13456[Цена],"",0,1)</f>
        <v>9000</v>
      </c>
      <c r="H6926" s="2" t="str">
        <f>M01_SETTINGS!$F$2</f>
        <v>KASPI</v>
      </c>
    </row>
    <row r="6927" spans="1:8" x14ac:dyDescent="0.35">
      <c r="A6927" s="2">
        <v>430375644</v>
      </c>
      <c r="B6927" s="3">
        <f>_xlfn.XLOOKUP(A6927,[3]!Table13456[No заказа],[3]!Table13456[Дата
отправки],"",0,1)</f>
        <v>45587</v>
      </c>
      <c r="C6927" s="3"/>
      <c r="D6927" s="3"/>
      <c r="F6927" s="5">
        <f>_xlfn.XLOOKUP(A6927,[3]!Table13456[No заказа],[3]!Table13456[Количество],"",0,1)</f>
        <v>1</v>
      </c>
      <c r="G6927" s="5">
        <f>_xlfn.XLOOKUP(A6927,[3]!Table13456[No заказа],[3]!Table13456[Цена],"",0,1)</f>
        <v>8990</v>
      </c>
      <c r="H6927" s="2" t="str">
        <f>M01_SETTINGS!$F$2</f>
        <v>KASPI</v>
      </c>
    </row>
    <row r="6928" spans="1:8" x14ac:dyDescent="0.35">
      <c r="A6928" s="2">
        <v>430184185</v>
      </c>
      <c r="B6928" s="3">
        <f>_xlfn.XLOOKUP(A6928,[3]!Table13456[No заказа],[3]!Table13456[Дата
отправки],"",0,1)</f>
        <v>45587</v>
      </c>
      <c r="C6928" s="3"/>
      <c r="D6928" s="3"/>
      <c r="F6928" s="5">
        <f>_xlfn.XLOOKUP(A6928,[3]!Table13456[No заказа],[3]!Table13456[Количество],"",0,1)</f>
        <v>1</v>
      </c>
      <c r="G6928" s="5">
        <f>_xlfn.XLOOKUP(A6928,[3]!Table13456[No заказа],[3]!Table13456[Цена],"",0,1)</f>
        <v>8950</v>
      </c>
      <c r="H6928" s="2" t="str">
        <f>M01_SETTINGS!$F$2</f>
        <v>KASPI</v>
      </c>
    </row>
    <row r="6929" spans="1:8" x14ac:dyDescent="0.35">
      <c r="A6929" s="2">
        <v>430170873</v>
      </c>
      <c r="B6929" s="3">
        <f>_xlfn.XLOOKUP(A6929,[3]!Table13456[No заказа],[3]!Table13456[Дата
отправки],"",0,1)</f>
        <v>45587</v>
      </c>
      <c r="C6929" s="3"/>
      <c r="D6929" s="3"/>
      <c r="F6929" s="5">
        <f>_xlfn.XLOOKUP(A6929,[3]!Table13456[No заказа],[3]!Table13456[Количество],"",0,1)</f>
        <v>1</v>
      </c>
      <c r="G6929" s="5">
        <f>_xlfn.XLOOKUP(A6929,[3]!Table13456[No заказа],[3]!Table13456[Цена],"",0,1)</f>
        <v>8950</v>
      </c>
      <c r="H6929" s="2" t="str">
        <f>M01_SETTINGS!$F$2</f>
        <v>KASPI</v>
      </c>
    </row>
    <row r="6930" spans="1:8" x14ac:dyDescent="0.35">
      <c r="A6930" s="2">
        <v>430199393</v>
      </c>
      <c r="B6930" s="3">
        <f>_xlfn.XLOOKUP(A6930,[3]!Table13456[No заказа],[3]!Table13456[Дата
отправки],"",0,1)</f>
        <v>45587</v>
      </c>
      <c r="C6930" s="3"/>
      <c r="D6930" s="3"/>
      <c r="F6930" s="5">
        <f>_xlfn.XLOOKUP(A6930,[3]!Table13456[No заказа],[3]!Table13456[Количество],"",0,1)</f>
        <v>1</v>
      </c>
      <c r="G6930" s="5">
        <f>_xlfn.XLOOKUP(A6930,[3]!Table13456[No заказа],[3]!Table13456[Цена],"",0,1)</f>
        <v>8950</v>
      </c>
      <c r="H6930" s="2" t="str">
        <f>M01_SETTINGS!$F$2</f>
        <v>KASPI</v>
      </c>
    </row>
    <row r="6931" spans="1:8" x14ac:dyDescent="0.35">
      <c r="A6931" s="2">
        <v>430217955</v>
      </c>
      <c r="B6931" s="3">
        <f>_xlfn.XLOOKUP(A6931,[3]!Table13456[No заказа],[3]!Table13456[Дата
отправки],"",0,1)</f>
        <v>45587</v>
      </c>
      <c r="C6931" s="3"/>
      <c r="D6931" s="3"/>
      <c r="F6931" s="5">
        <f>_xlfn.XLOOKUP(A6931,[3]!Table13456[No заказа],[3]!Table13456[Количество],"",0,1)</f>
        <v>1</v>
      </c>
      <c r="G6931" s="5">
        <f>_xlfn.XLOOKUP(A6931,[3]!Table13456[No заказа],[3]!Table13456[Цена],"",0,1)</f>
        <v>8800</v>
      </c>
      <c r="H6931" s="2" t="str">
        <f>M01_SETTINGS!$F$2</f>
        <v>KASPI</v>
      </c>
    </row>
    <row r="6932" spans="1:8" x14ac:dyDescent="0.35">
      <c r="A6932" s="2">
        <v>430409251</v>
      </c>
      <c r="B6932" s="3">
        <f>_xlfn.XLOOKUP(A6932,[3]!Table13456[No заказа],[3]!Table13456[Дата
отправки],"",0,1)</f>
        <v>45587</v>
      </c>
      <c r="C6932" s="3"/>
      <c r="D6932" s="3"/>
      <c r="F6932" s="5">
        <f>_xlfn.XLOOKUP(A6932,[3]!Table13456[No заказа],[3]!Table13456[Количество],"",0,1)</f>
        <v>1</v>
      </c>
      <c r="G6932" s="5">
        <f>_xlfn.XLOOKUP(A6932,[3]!Table13456[No заказа],[3]!Table13456[Цена],"",0,1)</f>
        <v>8980</v>
      </c>
      <c r="H6932" s="2" t="str">
        <f>M01_SETTINGS!$F$2</f>
        <v>KASPI</v>
      </c>
    </row>
    <row r="6933" spans="1:8" x14ac:dyDescent="0.35">
      <c r="A6933" s="2">
        <v>429733121</v>
      </c>
      <c r="B6933" s="3">
        <f>_xlfn.XLOOKUP(A6933,[3]!Table13456[No заказа],[3]!Table13456[Дата
отправки],"",0,1)</f>
        <v>45586</v>
      </c>
      <c r="C6933" s="3"/>
      <c r="D6933" s="3"/>
      <c r="F6933" s="5">
        <f>_xlfn.XLOOKUP(A6933,[3]!Table13456[No заказа],[3]!Table13456[Количество],"",0,1)</f>
        <v>1</v>
      </c>
      <c r="G6933" s="5">
        <f>_xlfn.XLOOKUP(A6933,[3]!Table13456[No заказа],[3]!Table13456[Цена],"",0,1)</f>
        <v>9000</v>
      </c>
      <c r="H6933" s="2" t="str">
        <f>M01_SETTINGS!$F$2</f>
        <v>KASPI</v>
      </c>
    </row>
    <row r="6934" spans="1:8" x14ac:dyDescent="0.35">
      <c r="A6934" s="2">
        <v>429717018</v>
      </c>
      <c r="B6934" s="3">
        <f>_xlfn.XLOOKUP(A6934,[3]!Table13456[No заказа],[3]!Table13456[Дата
отправки],"",0,1)</f>
        <v>45586</v>
      </c>
      <c r="C6934" s="3"/>
      <c r="D6934" s="3"/>
      <c r="F6934" s="5">
        <f>_xlfn.XLOOKUP(A6934,[3]!Table13456[No заказа],[3]!Table13456[Количество],"",0,1)</f>
        <v>1</v>
      </c>
      <c r="G6934" s="5">
        <f>_xlfn.XLOOKUP(A6934,[3]!Table13456[No заказа],[3]!Table13456[Цена],"",0,1)</f>
        <v>8300</v>
      </c>
      <c r="H6934" s="2" t="str">
        <f>M01_SETTINGS!$F$2</f>
        <v>KASPI</v>
      </c>
    </row>
    <row r="6935" spans="1:8" x14ac:dyDescent="0.35">
      <c r="A6935" s="2">
        <v>429788339</v>
      </c>
      <c r="B6935" s="3">
        <f>_xlfn.XLOOKUP(A6935,[3]!Table13456[No заказа],[3]!Table13456[Дата
отправки],"",0,1)</f>
        <v>45586</v>
      </c>
      <c r="C6935" s="3"/>
      <c r="D6935" s="3"/>
      <c r="F6935" s="5">
        <f>_xlfn.XLOOKUP(A6935,[3]!Table13456[No заказа],[3]!Table13456[Количество],"",0,1)</f>
        <v>1</v>
      </c>
      <c r="G6935" s="5">
        <f>_xlfn.XLOOKUP(A6935,[3]!Table13456[No заказа],[3]!Table13456[Цена],"",0,1)</f>
        <v>8663</v>
      </c>
      <c r="H6935" s="2" t="str">
        <f>M01_SETTINGS!$F$2</f>
        <v>KASPI</v>
      </c>
    </row>
    <row r="6936" spans="1:8" x14ac:dyDescent="0.35">
      <c r="A6936" s="2">
        <v>429930980</v>
      </c>
      <c r="B6936" s="3">
        <f>_xlfn.XLOOKUP(A6936,[3]!Table13456[No заказа],[3]!Table13456[Дата
отправки],"",0,1)</f>
        <v>45586</v>
      </c>
      <c r="C6936" s="3"/>
      <c r="D6936" s="3"/>
      <c r="F6936" s="5">
        <f>_xlfn.XLOOKUP(A6936,[3]!Table13456[No заказа],[3]!Table13456[Количество],"",0,1)</f>
        <v>1</v>
      </c>
      <c r="G6936" s="5">
        <f>_xlfn.XLOOKUP(A6936,[3]!Table13456[No заказа],[3]!Table13456[Цена],"",0,1)</f>
        <v>8995</v>
      </c>
      <c r="H6936" s="2" t="str">
        <f>M01_SETTINGS!$F$2</f>
        <v>KASPI</v>
      </c>
    </row>
    <row r="6937" spans="1:8" x14ac:dyDescent="0.35">
      <c r="A6937" s="2">
        <v>429677754</v>
      </c>
      <c r="B6937" s="3">
        <f>_xlfn.XLOOKUP(A6937,[3]!Table13456[No заказа],[3]!Table13456[Дата
отправки],"",0,1)</f>
        <v>45586</v>
      </c>
      <c r="C6937" s="3"/>
      <c r="D6937" s="3"/>
      <c r="F6937" s="5">
        <f>_xlfn.XLOOKUP(A6937,[3]!Table13456[No заказа],[3]!Table13456[Количество],"",0,1)</f>
        <v>1</v>
      </c>
      <c r="G6937" s="5">
        <f>_xlfn.XLOOKUP(A6937,[3]!Table13456[No заказа],[3]!Table13456[Цена],"",0,1)</f>
        <v>8989</v>
      </c>
      <c r="H6937" s="2" t="str">
        <f>M01_SETTINGS!$F$2</f>
        <v>KASPI</v>
      </c>
    </row>
    <row r="6938" spans="1:8" x14ac:dyDescent="0.35">
      <c r="A6938" s="2">
        <v>429753377</v>
      </c>
      <c r="B6938" s="3">
        <f>_xlfn.XLOOKUP(A6938,[3]!Table13456[No заказа],[3]!Table13456[Дата
отправки],"",0,1)</f>
        <v>45586</v>
      </c>
      <c r="C6938" s="3"/>
      <c r="D6938" s="3"/>
      <c r="F6938" s="5">
        <f>_xlfn.XLOOKUP(A6938,[3]!Table13456[No заказа],[3]!Table13456[Количество],"",0,1)</f>
        <v>1</v>
      </c>
      <c r="G6938" s="5">
        <f>_xlfn.XLOOKUP(A6938,[3]!Table13456[No заказа],[3]!Table13456[Цена],"",0,1)</f>
        <v>8989</v>
      </c>
      <c r="H6938" s="2" t="str">
        <f>M01_SETTINGS!$F$2</f>
        <v>KASPI</v>
      </c>
    </row>
    <row r="6939" spans="1:8" x14ac:dyDescent="0.35">
      <c r="A6939" s="2">
        <v>429598641</v>
      </c>
      <c r="B6939" s="3">
        <f>_xlfn.XLOOKUP(A6939,[3]!Table13456[No заказа],[3]!Table13456[Дата
отправки],"",0,1)</f>
        <v>45586</v>
      </c>
      <c r="C6939" s="3"/>
      <c r="D6939" s="3"/>
      <c r="F6939" s="5">
        <f>_xlfn.XLOOKUP(A6939,[3]!Table13456[No заказа],[3]!Table13456[Количество],"",0,1)</f>
        <v>1</v>
      </c>
      <c r="G6939" s="5">
        <f>_xlfn.XLOOKUP(A6939,[3]!Table13456[No заказа],[3]!Table13456[Цена],"",0,1)</f>
        <v>8989</v>
      </c>
      <c r="H6939" s="2" t="str">
        <f>M01_SETTINGS!$F$2</f>
        <v>KASPI</v>
      </c>
    </row>
    <row r="6940" spans="1:8" x14ac:dyDescent="0.35">
      <c r="A6940" s="2">
        <v>429621436</v>
      </c>
      <c r="B6940" s="3">
        <f>_xlfn.XLOOKUP(A6940,[3]!Table13456[No заказа],[3]!Table13456[Дата
отправки],"",0,1)</f>
        <v>45586</v>
      </c>
      <c r="C6940" s="3"/>
      <c r="D6940" s="3"/>
      <c r="F6940" s="5">
        <f>_xlfn.XLOOKUP(A6940,[3]!Table13456[No заказа],[3]!Table13456[Количество],"",0,1)</f>
        <v>1</v>
      </c>
      <c r="G6940" s="5">
        <f>_xlfn.XLOOKUP(A6940,[3]!Table13456[No заказа],[3]!Table13456[Цена],"",0,1)</f>
        <v>8989</v>
      </c>
      <c r="H6940" s="2" t="str">
        <f>M01_SETTINGS!$F$2</f>
        <v>KASPI</v>
      </c>
    </row>
    <row r="6941" spans="1:8" x14ac:dyDescent="0.35">
      <c r="A6941" s="2">
        <v>429623951</v>
      </c>
      <c r="B6941" s="3">
        <f>_xlfn.XLOOKUP(A6941,[3]!Table13456[No заказа],[3]!Table13456[Дата
отправки],"",0,1)</f>
        <v>45586</v>
      </c>
      <c r="C6941" s="3"/>
      <c r="D6941" s="3"/>
      <c r="F6941" s="5">
        <f>_xlfn.XLOOKUP(A6941,[3]!Table13456[No заказа],[3]!Table13456[Количество],"",0,1)</f>
        <v>1</v>
      </c>
      <c r="G6941" s="5">
        <f>_xlfn.XLOOKUP(A6941,[3]!Table13456[No заказа],[3]!Table13456[Цена],"",0,1)</f>
        <v>8989</v>
      </c>
      <c r="H6941" s="2" t="str">
        <f>M01_SETTINGS!$F$2</f>
        <v>KASPI</v>
      </c>
    </row>
    <row r="6942" spans="1:8" x14ac:dyDescent="0.35">
      <c r="A6942" s="2">
        <v>429755610</v>
      </c>
      <c r="B6942" s="3">
        <f>_xlfn.XLOOKUP(A6942,[3]!Table13456[No заказа],[3]!Table13456[Дата
отправки],"",0,1)</f>
        <v>45586</v>
      </c>
      <c r="C6942" s="3"/>
      <c r="D6942" s="3"/>
      <c r="F6942" s="5">
        <f>_xlfn.XLOOKUP(A6942,[3]!Table13456[No заказа],[3]!Table13456[Количество],"",0,1)</f>
        <v>1</v>
      </c>
      <c r="G6942" s="5">
        <f>_xlfn.XLOOKUP(A6942,[3]!Table13456[No заказа],[3]!Table13456[Цена],"",0,1)</f>
        <v>9000</v>
      </c>
      <c r="H6942" s="2" t="str">
        <f>M01_SETTINGS!$F$2</f>
        <v>KASPI</v>
      </c>
    </row>
    <row r="6943" spans="1:8" x14ac:dyDescent="0.35">
      <c r="A6943" s="2">
        <v>429880308</v>
      </c>
      <c r="B6943" s="3">
        <f>_xlfn.XLOOKUP(A6943,[3]!Table13456[No заказа],[3]!Table13456[Дата
отправки],"",0,1)</f>
        <v>45586</v>
      </c>
      <c r="C6943" s="3"/>
      <c r="D6943" s="3"/>
      <c r="F6943" s="5">
        <f>_xlfn.XLOOKUP(A6943,[3]!Table13456[No заказа],[3]!Table13456[Количество],"",0,1)</f>
        <v>1</v>
      </c>
      <c r="G6943" s="5">
        <f>_xlfn.XLOOKUP(A6943,[3]!Table13456[No заказа],[3]!Table13456[Цена],"",0,1)</f>
        <v>9000</v>
      </c>
      <c r="H6943" s="2" t="str">
        <f>M01_SETTINGS!$F$2</f>
        <v>KASPI</v>
      </c>
    </row>
    <row r="6944" spans="1:8" x14ac:dyDescent="0.35">
      <c r="A6944" s="2">
        <v>429584231</v>
      </c>
      <c r="B6944" s="3">
        <f>_xlfn.XLOOKUP(A6944,[3]!Table13456[No заказа],[3]!Table13456[Дата
отправки],"",0,1)</f>
        <v>45586</v>
      </c>
      <c r="C6944" s="3"/>
      <c r="D6944" s="3"/>
      <c r="F6944" s="5">
        <f>_xlfn.XLOOKUP(A6944,[3]!Table13456[No заказа],[3]!Table13456[Количество],"",0,1)</f>
        <v>1</v>
      </c>
      <c r="G6944" s="5">
        <f>_xlfn.XLOOKUP(A6944,[3]!Table13456[No заказа],[3]!Table13456[Цена],"",0,1)</f>
        <v>8995</v>
      </c>
      <c r="H6944" s="2" t="str">
        <f>M01_SETTINGS!$F$2</f>
        <v>KASPI</v>
      </c>
    </row>
    <row r="6945" spans="1:8" x14ac:dyDescent="0.35">
      <c r="A6945" s="2">
        <v>429682578</v>
      </c>
      <c r="B6945" s="3">
        <f>_xlfn.XLOOKUP(A6945,[3]!Table13456[No заказа],[3]!Table13456[Дата
отправки],"",0,1)</f>
        <v>45586</v>
      </c>
      <c r="C6945" s="3"/>
      <c r="D6945" s="3"/>
      <c r="F6945" s="5">
        <f>_xlfn.XLOOKUP(A6945,[3]!Table13456[No заказа],[3]!Table13456[Количество],"",0,1)</f>
        <v>1</v>
      </c>
      <c r="G6945" s="5">
        <f>_xlfn.XLOOKUP(A6945,[3]!Table13456[No заказа],[3]!Table13456[Цена],"",0,1)</f>
        <v>8994</v>
      </c>
      <c r="H6945" s="2" t="str">
        <f>M01_SETTINGS!$F$2</f>
        <v>KASPI</v>
      </c>
    </row>
    <row r="6946" spans="1:8" x14ac:dyDescent="0.35">
      <c r="A6946" s="2">
        <v>429970140</v>
      </c>
      <c r="B6946" s="3">
        <f>_xlfn.XLOOKUP(A6946,[3]!Table13456[No заказа],[3]!Table13456[Дата
отправки],"",0,1)</f>
        <v>45586</v>
      </c>
      <c r="C6946" s="3"/>
      <c r="D6946" s="3"/>
      <c r="F6946" s="5">
        <f>_xlfn.XLOOKUP(A6946,[3]!Table13456[No заказа],[3]!Table13456[Количество],"",0,1)</f>
        <v>1</v>
      </c>
      <c r="G6946" s="5">
        <f>_xlfn.XLOOKUP(A6946,[3]!Table13456[No заказа],[3]!Table13456[Цена],"",0,1)</f>
        <v>8990</v>
      </c>
      <c r="H6946" s="2" t="str">
        <f>M01_SETTINGS!$F$2</f>
        <v>KASPI</v>
      </c>
    </row>
    <row r="6947" spans="1:8" x14ac:dyDescent="0.35">
      <c r="A6947" s="2">
        <v>430043419</v>
      </c>
      <c r="B6947" s="3">
        <f>_xlfn.XLOOKUP(A6947,[3]!Table13456[No заказа],[3]!Table13456[Дата
отправки],"",0,1)</f>
        <v>45586</v>
      </c>
      <c r="C6947" s="3"/>
      <c r="D6947" s="3"/>
      <c r="F6947" s="5">
        <f>_xlfn.XLOOKUP(A6947,[3]!Table13456[No заказа],[3]!Table13456[Количество],"",0,1)</f>
        <v>1</v>
      </c>
      <c r="G6947" s="5">
        <f>_xlfn.XLOOKUP(A6947,[3]!Table13456[No заказа],[3]!Table13456[Цена],"",0,1)</f>
        <v>8950</v>
      </c>
      <c r="H6947" s="2" t="str">
        <f>M01_SETTINGS!$F$2</f>
        <v>KASPI</v>
      </c>
    </row>
    <row r="6948" spans="1:8" x14ac:dyDescent="0.35">
      <c r="A6948" s="2">
        <v>429720627</v>
      </c>
      <c r="B6948" s="3">
        <f>_xlfn.XLOOKUP(A6948,[3]!Table13456[No заказа],[3]!Table13456[Дата
отправки],"",0,1)</f>
        <v>45586</v>
      </c>
      <c r="C6948" s="3"/>
      <c r="D6948" s="3"/>
      <c r="F6948" s="5">
        <f>_xlfn.XLOOKUP(A6948,[3]!Table13456[No заказа],[3]!Table13456[Количество],"",0,1)</f>
        <v>1</v>
      </c>
      <c r="G6948" s="5">
        <f>_xlfn.XLOOKUP(A6948,[3]!Table13456[No заказа],[3]!Table13456[Цена],"",0,1)</f>
        <v>8950</v>
      </c>
      <c r="H6948" s="2" t="str">
        <f>M01_SETTINGS!$F$2</f>
        <v>KASPI</v>
      </c>
    </row>
    <row r="6949" spans="1:8" x14ac:dyDescent="0.35">
      <c r="A6949" s="2">
        <v>429849122</v>
      </c>
      <c r="B6949" s="3">
        <f>_xlfn.XLOOKUP(A6949,[3]!Table13456[No заказа],[3]!Table13456[Дата
отправки],"",0,1)</f>
        <v>45586</v>
      </c>
      <c r="C6949" s="3"/>
      <c r="D6949" s="3"/>
      <c r="F6949" s="5">
        <f>_xlfn.XLOOKUP(A6949,[3]!Table13456[No заказа],[3]!Table13456[Количество],"",0,1)</f>
        <v>1</v>
      </c>
      <c r="G6949" s="5">
        <f>_xlfn.XLOOKUP(A6949,[3]!Table13456[No заказа],[3]!Table13456[Цена],"",0,1)</f>
        <v>8950</v>
      </c>
      <c r="H6949" s="2" t="str">
        <f>M01_SETTINGS!$F$2</f>
        <v>KASPI</v>
      </c>
    </row>
    <row r="6950" spans="1:8" x14ac:dyDescent="0.35">
      <c r="A6950" s="2">
        <v>429707318</v>
      </c>
      <c r="B6950" s="3">
        <f>_xlfn.XLOOKUP(A6950,[3]!Table13456[No заказа],[3]!Table13456[Дата
отправки],"",0,1)</f>
        <v>45586</v>
      </c>
      <c r="C6950" s="3"/>
      <c r="D6950" s="3"/>
      <c r="F6950" s="5">
        <f>_xlfn.XLOOKUP(A6950,[3]!Table13456[No заказа],[3]!Table13456[Количество],"",0,1)</f>
        <v>1</v>
      </c>
      <c r="G6950" s="5">
        <f>_xlfn.XLOOKUP(A6950,[3]!Table13456[No заказа],[3]!Table13456[Цена],"",0,1)</f>
        <v>8691</v>
      </c>
      <c r="H6950" s="2" t="str">
        <f>M01_SETTINGS!$F$2</f>
        <v>KASPI</v>
      </c>
    </row>
    <row r="6951" spans="1:8" x14ac:dyDescent="0.35">
      <c r="A6951" s="2">
        <v>429476489</v>
      </c>
      <c r="B6951" s="3">
        <f>_xlfn.XLOOKUP(A6951,[3]!Table13456[No заказа],[3]!Table13456[Дата
отправки],"",0,1)</f>
        <v>45586</v>
      </c>
      <c r="C6951" s="3"/>
      <c r="D6951" s="3"/>
      <c r="F6951" s="5">
        <f>_xlfn.XLOOKUP(A6951,[3]!Table13456[No заказа],[3]!Table13456[Количество],"",0,1)</f>
        <v>1</v>
      </c>
      <c r="G6951" s="5">
        <f>_xlfn.XLOOKUP(A6951,[3]!Table13456[No заказа],[3]!Table13456[Цена],"",0,1)</f>
        <v>8950</v>
      </c>
      <c r="H6951" s="2" t="str">
        <f>M01_SETTINGS!$F$2</f>
        <v>KASPI</v>
      </c>
    </row>
    <row r="6952" spans="1:8" x14ac:dyDescent="0.35">
      <c r="A6952" s="2">
        <v>429670409</v>
      </c>
      <c r="B6952" s="3">
        <f>_xlfn.XLOOKUP(A6952,[3]!Table13456[No заказа],[3]!Table13456[Дата
отправки],"",0,1)</f>
        <v>45586</v>
      </c>
      <c r="C6952" s="3"/>
      <c r="D6952" s="3"/>
      <c r="F6952" s="5">
        <f>_xlfn.XLOOKUP(A6952,[3]!Table13456[No заказа],[3]!Table13456[Количество],"",0,1)</f>
        <v>1</v>
      </c>
      <c r="G6952" s="5">
        <f>_xlfn.XLOOKUP(A6952,[3]!Table13456[No заказа],[3]!Table13456[Цена],"",0,1)</f>
        <v>8950</v>
      </c>
      <c r="H6952" s="2" t="str">
        <f>M01_SETTINGS!$F$2</f>
        <v>KASPI</v>
      </c>
    </row>
    <row r="6953" spans="1:8" x14ac:dyDescent="0.35">
      <c r="A6953" s="2">
        <v>430078170</v>
      </c>
      <c r="B6953" s="3">
        <f>_xlfn.XLOOKUP(A6953,[3]!Table13456[No заказа],[3]!Table13456[Дата
отправки],"",0,1)</f>
        <v>45586</v>
      </c>
      <c r="C6953" s="3"/>
      <c r="D6953" s="3"/>
      <c r="F6953" s="5">
        <f>_xlfn.XLOOKUP(A6953,[3]!Table13456[No заказа],[3]!Table13456[Количество],"",0,1)</f>
        <v>1</v>
      </c>
      <c r="G6953" s="5">
        <f>_xlfn.XLOOKUP(A6953,[3]!Table13456[No заказа],[3]!Table13456[Цена],"",0,1)</f>
        <v>8950</v>
      </c>
      <c r="H6953" s="2" t="str">
        <f>M01_SETTINGS!$F$2</f>
        <v>KASPI</v>
      </c>
    </row>
    <row r="6954" spans="1:8" x14ac:dyDescent="0.35">
      <c r="A6954" s="2">
        <v>429693138</v>
      </c>
      <c r="B6954" s="3">
        <f>_xlfn.XLOOKUP(A6954,[3]!Table13456[No заказа],[3]!Table13456[Дата
отправки],"",0,1)</f>
        <v>45586</v>
      </c>
      <c r="C6954" s="3"/>
      <c r="D6954" s="3"/>
      <c r="F6954" s="5">
        <f>_xlfn.XLOOKUP(A6954,[3]!Table13456[No заказа],[3]!Table13456[Количество],"",0,1)</f>
        <v>1</v>
      </c>
      <c r="G6954" s="5">
        <f>_xlfn.XLOOKUP(A6954,[3]!Table13456[No заказа],[3]!Table13456[Цена],"",0,1)</f>
        <v>8300</v>
      </c>
      <c r="H6954" s="2" t="str">
        <f>M01_SETTINGS!$F$2</f>
        <v>KASPI</v>
      </c>
    </row>
    <row r="6955" spans="1:8" x14ac:dyDescent="0.35">
      <c r="A6955" s="2">
        <v>429720026</v>
      </c>
      <c r="B6955" s="3">
        <f>_xlfn.XLOOKUP(A6955,[3]!Table13456[No заказа],[3]!Table13456[Дата
отправки],"",0,1)</f>
        <v>45586</v>
      </c>
      <c r="C6955" s="3"/>
      <c r="D6955" s="3"/>
      <c r="F6955" s="5">
        <f>_xlfn.XLOOKUP(A6955,[3]!Table13456[No заказа],[3]!Table13456[Количество],"",0,1)</f>
        <v>1</v>
      </c>
      <c r="G6955" s="5">
        <f>_xlfn.XLOOKUP(A6955,[3]!Table13456[No заказа],[3]!Table13456[Цена],"",0,1)</f>
        <v>8950</v>
      </c>
      <c r="H6955" s="2" t="str">
        <f>M01_SETTINGS!$F$2</f>
        <v>KASPI</v>
      </c>
    </row>
    <row r="6956" spans="1:8" x14ac:dyDescent="0.35">
      <c r="A6956" s="2">
        <v>429738387</v>
      </c>
      <c r="B6956" s="3">
        <f>_xlfn.XLOOKUP(A6956,[3]!Table13456[No заказа],[3]!Table13456[Дата
отправки],"",0,1)</f>
        <v>45586</v>
      </c>
      <c r="C6956" s="3"/>
      <c r="D6956" s="3"/>
      <c r="F6956" s="5">
        <f>_xlfn.XLOOKUP(A6956,[3]!Table13456[No заказа],[3]!Table13456[Количество],"",0,1)</f>
        <v>1</v>
      </c>
      <c r="G6956" s="5">
        <f>_xlfn.XLOOKUP(A6956,[3]!Table13456[No заказа],[3]!Table13456[Цена],"",0,1)</f>
        <v>8950</v>
      </c>
      <c r="H6956" s="2" t="str">
        <f>M01_SETTINGS!$F$2</f>
        <v>KASPI</v>
      </c>
    </row>
    <row r="6957" spans="1:8" x14ac:dyDescent="0.35">
      <c r="A6957" s="2">
        <v>429612485</v>
      </c>
      <c r="B6957" s="3">
        <f>_xlfn.XLOOKUP(A6957,[3]!Table13456[No заказа],[3]!Table13456[Дата
отправки],"",0,1)</f>
        <v>45586</v>
      </c>
      <c r="C6957" s="3"/>
      <c r="D6957" s="3"/>
      <c r="F6957" s="5">
        <f>_xlfn.XLOOKUP(A6957,[3]!Table13456[No заказа],[3]!Table13456[Количество],"",0,1)</f>
        <v>1</v>
      </c>
      <c r="G6957" s="5">
        <f>_xlfn.XLOOKUP(A6957,[3]!Table13456[No заказа],[3]!Table13456[Цена],"",0,1)</f>
        <v>8740</v>
      </c>
      <c r="H6957" s="2" t="str">
        <f>M01_SETTINGS!$F$2</f>
        <v>KASPI</v>
      </c>
    </row>
    <row r="6958" spans="1:8" x14ac:dyDescent="0.35">
      <c r="A6958" s="2">
        <v>429718815</v>
      </c>
      <c r="B6958" s="3">
        <f>_xlfn.XLOOKUP(A6958,[3]!Table13456[No заказа],[3]!Table13456[Дата
отправки],"",0,1)</f>
        <v>45586</v>
      </c>
      <c r="C6958" s="3"/>
      <c r="D6958" s="3"/>
      <c r="F6958" s="5">
        <f>_xlfn.XLOOKUP(A6958,[3]!Table13456[No заказа],[3]!Table13456[Количество],"",0,1)</f>
        <v>1</v>
      </c>
      <c r="G6958" s="5">
        <f>_xlfn.XLOOKUP(A6958,[3]!Table13456[No заказа],[3]!Table13456[Цена],"",0,1)</f>
        <v>8950</v>
      </c>
      <c r="H6958" s="2" t="str">
        <f>M01_SETTINGS!$F$2</f>
        <v>KASPI</v>
      </c>
    </row>
    <row r="6959" spans="1:8" x14ac:dyDescent="0.35">
      <c r="A6959" s="2">
        <v>430023985</v>
      </c>
      <c r="B6959" s="3">
        <f>_xlfn.XLOOKUP(A6959,[3]!Table13456[No заказа],[3]!Table13456[Дата
отправки],"",0,1)</f>
        <v>45586</v>
      </c>
      <c r="C6959" s="3"/>
      <c r="D6959" s="3"/>
      <c r="F6959" s="5">
        <f>_xlfn.XLOOKUP(A6959,[3]!Table13456[No заказа],[3]!Table13456[Количество],"",0,1)</f>
        <v>1</v>
      </c>
      <c r="G6959" s="5">
        <f>_xlfn.XLOOKUP(A6959,[3]!Table13456[No заказа],[3]!Table13456[Цена],"",0,1)</f>
        <v>8963</v>
      </c>
      <c r="H6959" s="2" t="str">
        <f>M01_SETTINGS!$F$2</f>
        <v>KASPI</v>
      </c>
    </row>
    <row r="6960" spans="1:8" x14ac:dyDescent="0.35">
      <c r="A6960" s="2">
        <v>430093457</v>
      </c>
      <c r="B6960" s="3">
        <f>_xlfn.XLOOKUP(A6960,[3]!Table13456[No заказа],[3]!Table13456[Дата
отправки],"",0,1)</f>
        <v>45586</v>
      </c>
      <c r="C6960" s="3"/>
      <c r="D6960" s="3"/>
      <c r="F6960" s="5">
        <f>_xlfn.XLOOKUP(A6960,[3]!Table13456[No заказа],[3]!Table13456[Количество],"",0,1)</f>
        <v>1</v>
      </c>
      <c r="G6960" s="5">
        <f>_xlfn.XLOOKUP(A6960,[3]!Table13456[No заказа],[3]!Table13456[Цена],"",0,1)</f>
        <v>8980</v>
      </c>
      <c r="H6960" s="2" t="str">
        <f>M01_SETTINGS!$F$2</f>
        <v>KASPI</v>
      </c>
    </row>
    <row r="6961" spans="1:8" x14ac:dyDescent="0.35">
      <c r="A6961" s="2">
        <v>429437130</v>
      </c>
      <c r="B6961" s="3">
        <f>_xlfn.XLOOKUP(A6961,[3]!Table13456[No заказа],[3]!Table13456[Дата
отправки],"",0,1)</f>
        <v>45585</v>
      </c>
      <c r="C6961" s="3"/>
      <c r="D6961" s="3"/>
      <c r="F6961" s="5">
        <f>_xlfn.XLOOKUP(A6961,[3]!Table13456[No заказа],[3]!Table13456[Количество],"",0,1)</f>
        <v>1</v>
      </c>
      <c r="G6961" s="5">
        <f>_xlfn.XLOOKUP(A6961,[3]!Table13456[No заказа],[3]!Table13456[Цена],"",0,1)</f>
        <v>11140</v>
      </c>
      <c r="H6961" s="2" t="str">
        <f>M01_SETTINGS!$F$2</f>
        <v>KASPI</v>
      </c>
    </row>
    <row r="6962" spans="1:8" x14ac:dyDescent="0.35">
      <c r="A6962" s="2">
        <v>429505100</v>
      </c>
      <c r="B6962" s="3">
        <f>_xlfn.XLOOKUP(A6962,[3]!Table13456[No заказа],[3]!Table13456[Дата
отправки],"",0,1)</f>
        <v>45585</v>
      </c>
      <c r="C6962" s="3"/>
      <c r="D6962" s="3"/>
      <c r="F6962" s="5">
        <f>_xlfn.XLOOKUP(A6962,[3]!Table13456[No заказа],[3]!Table13456[Количество],"",0,1)</f>
        <v>1</v>
      </c>
      <c r="G6962" s="5">
        <f>_xlfn.XLOOKUP(A6962,[3]!Table13456[No заказа],[3]!Table13456[Цена],"",0,1)</f>
        <v>11999</v>
      </c>
      <c r="H6962" s="2" t="str">
        <f>M01_SETTINGS!$F$2</f>
        <v>KASPI</v>
      </c>
    </row>
    <row r="6963" spans="1:8" x14ac:dyDescent="0.35">
      <c r="A6963" s="2">
        <v>429273357</v>
      </c>
      <c r="B6963" s="3">
        <f>_xlfn.XLOOKUP(A6963,[3]!Table13456[No заказа],[3]!Table13456[Дата
отправки],"",0,1)</f>
        <v>45585</v>
      </c>
      <c r="C6963" s="3"/>
      <c r="D6963" s="3"/>
      <c r="F6963" s="5">
        <f>_xlfn.XLOOKUP(A6963,[3]!Table13456[No заказа],[3]!Table13456[Количество],"",0,1)</f>
        <v>1</v>
      </c>
      <c r="G6963" s="5">
        <f>_xlfn.XLOOKUP(A6963,[3]!Table13456[No заказа],[3]!Table13456[Цена],"",0,1)</f>
        <v>8950</v>
      </c>
      <c r="H6963" s="2" t="str">
        <f>M01_SETTINGS!$F$2</f>
        <v>KASPI</v>
      </c>
    </row>
    <row r="6964" spans="1:8" x14ac:dyDescent="0.35">
      <c r="A6964" s="2">
        <v>429548218</v>
      </c>
      <c r="B6964" s="3">
        <f>_xlfn.XLOOKUP(A6964,[3]!Table13456[No заказа],[3]!Table13456[Дата
отправки],"",0,1)</f>
        <v>45585</v>
      </c>
      <c r="C6964" s="3"/>
      <c r="D6964" s="3"/>
      <c r="F6964" s="5">
        <f>_xlfn.XLOOKUP(A6964,[3]!Table13456[No заказа],[3]!Table13456[Количество],"",0,1)</f>
        <v>1</v>
      </c>
      <c r="G6964" s="5">
        <f>_xlfn.XLOOKUP(A6964,[3]!Table13456[No заказа],[3]!Table13456[Цена],"",0,1)</f>
        <v>8950</v>
      </c>
      <c r="H6964" s="2" t="str">
        <f>M01_SETTINGS!$F$2</f>
        <v>KASPI</v>
      </c>
    </row>
    <row r="6965" spans="1:8" x14ac:dyDescent="0.35">
      <c r="A6965" s="2">
        <v>429554397</v>
      </c>
      <c r="B6965" s="3">
        <f>_xlfn.XLOOKUP(A6965,[3]!Table13456[No заказа],[3]!Table13456[Дата
отправки],"",0,1)</f>
        <v>45585</v>
      </c>
      <c r="C6965" s="3"/>
      <c r="D6965" s="3"/>
      <c r="F6965" s="5">
        <f>_xlfn.XLOOKUP(A6965,[3]!Table13456[No заказа],[3]!Table13456[Количество],"",0,1)</f>
        <v>1</v>
      </c>
      <c r="G6965" s="5">
        <f>_xlfn.XLOOKUP(A6965,[3]!Table13456[No заказа],[3]!Table13456[Цена],"",0,1)</f>
        <v>8989</v>
      </c>
      <c r="H6965" s="2" t="str">
        <f>M01_SETTINGS!$F$2</f>
        <v>KASPI</v>
      </c>
    </row>
    <row r="6966" spans="1:8" x14ac:dyDescent="0.35">
      <c r="A6966" s="2">
        <v>429525990</v>
      </c>
      <c r="B6966" s="3">
        <f>_xlfn.XLOOKUP(A6966,[3]!Table13456[No заказа],[3]!Table13456[Дата
отправки],"",0,1)</f>
        <v>45585</v>
      </c>
      <c r="C6966" s="3"/>
      <c r="D6966" s="3"/>
      <c r="F6966" s="5">
        <f>_xlfn.XLOOKUP(A6966,[3]!Table13456[No заказа],[3]!Table13456[Количество],"",0,1)</f>
        <v>1</v>
      </c>
      <c r="G6966" s="5">
        <f>_xlfn.XLOOKUP(A6966,[3]!Table13456[No заказа],[3]!Table13456[Цена],"",0,1)</f>
        <v>8979</v>
      </c>
      <c r="H6966" s="2" t="str">
        <f>M01_SETTINGS!$F$2</f>
        <v>KASPI</v>
      </c>
    </row>
    <row r="6967" spans="1:8" x14ac:dyDescent="0.35">
      <c r="A6967" s="2">
        <v>429271044</v>
      </c>
      <c r="B6967" s="3">
        <f>_xlfn.XLOOKUP(A6967,[3]!Table13456[No заказа],[3]!Table13456[Дата
отправки],"",0,1)</f>
        <v>45585</v>
      </c>
      <c r="C6967" s="3"/>
      <c r="D6967" s="3"/>
      <c r="F6967" s="5">
        <f>_xlfn.XLOOKUP(A6967,[3]!Table13456[No заказа],[3]!Table13456[Количество],"",0,1)</f>
        <v>1</v>
      </c>
      <c r="G6967" s="5">
        <f>_xlfn.XLOOKUP(A6967,[3]!Table13456[No заказа],[3]!Table13456[Цена],"",0,1)</f>
        <v>8989</v>
      </c>
      <c r="H6967" s="2" t="str">
        <f>M01_SETTINGS!$F$2</f>
        <v>KASPI</v>
      </c>
    </row>
    <row r="6968" spans="1:8" x14ac:dyDescent="0.35">
      <c r="A6968" s="2">
        <v>429164346</v>
      </c>
      <c r="B6968" s="3">
        <f>_xlfn.XLOOKUP(A6968,[3]!Table13456[No заказа],[3]!Table13456[Дата
отправки],"",0,1)</f>
        <v>45585</v>
      </c>
      <c r="C6968" s="3"/>
      <c r="D6968" s="3"/>
      <c r="F6968" s="5">
        <f>_xlfn.XLOOKUP(A6968,[3]!Table13456[No заказа],[3]!Table13456[Количество],"",0,1)</f>
        <v>1</v>
      </c>
      <c r="G6968" s="5">
        <f>_xlfn.XLOOKUP(A6968,[3]!Table13456[No заказа],[3]!Table13456[Цена],"",0,1)</f>
        <v>8903</v>
      </c>
      <c r="H6968" s="2" t="str">
        <f>M01_SETTINGS!$F$2</f>
        <v>KASPI</v>
      </c>
    </row>
    <row r="6969" spans="1:8" x14ac:dyDescent="0.35">
      <c r="A6969" s="2">
        <v>429128052</v>
      </c>
      <c r="B6969" s="3">
        <f>_xlfn.XLOOKUP(A6969,[3]!Table13456[No заказа],[3]!Table13456[Дата
отправки],"",0,1)</f>
        <v>45585</v>
      </c>
      <c r="C6969" s="3"/>
      <c r="D6969" s="3"/>
      <c r="F6969" s="5">
        <f>_xlfn.XLOOKUP(A6969,[3]!Table13456[No заказа],[3]!Table13456[Количество],"",0,1)</f>
        <v>1</v>
      </c>
      <c r="G6969" s="5">
        <f>_xlfn.XLOOKUP(A6969,[3]!Table13456[No заказа],[3]!Table13456[Цена],"",0,1)</f>
        <v>8923</v>
      </c>
      <c r="H6969" s="2" t="str">
        <f>M01_SETTINGS!$F$2</f>
        <v>KASPI</v>
      </c>
    </row>
    <row r="6970" spans="1:8" x14ac:dyDescent="0.35">
      <c r="A6970" s="2">
        <v>429124834</v>
      </c>
      <c r="B6970" s="3">
        <f>_xlfn.XLOOKUP(A6970,[3]!Table13456[No заказа],[3]!Table13456[Дата
отправки],"",0,1)</f>
        <v>45585</v>
      </c>
      <c r="C6970" s="3"/>
      <c r="D6970" s="3"/>
      <c r="F6970" s="5">
        <f>_xlfn.XLOOKUP(A6970,[3]!Table13456[No заказа],[3]!Table13456[Количество],"",0,1)</f>
        <v>1</v>
      </c>
      <c r="G6970" s="5">
        <f>_xlfn.XLOOKUP(A6970,[3]!Table13456[No заказа],[3]!Table13456[Цена],"",0,1)</f>
        <v>8999</v>
      </c>
      <c r="H6970" s="2" t="str">
        <f>M01_SETTINGS!$F$2</f>
        <v>KASPI</v>
      </c>
    </row>
    <row r="6971" spans="1:8" x14ac:dyDescent="0.35">
      <c r="A6971" s="2">
        <v>429444440</v>
      </c>
      <c r="B6971" s="3">
        <f>_xlfn.XLOOKUP(A6971,[3]!Table13456[No заказа],[3]!Table13456[Дата
отправки],"",0,1)</f>
        <v>45585</v>
      </c>
      <c r="C6971" s="3"/>
      <c r="D6971" s="3"/>
      <c r="F6971" s="5">
        <f>_xlfn.XLOOKUP(A6971,[3]!Table13456[No заказа],[3]!Table13456[Количество],"",0,1)</f>
        <v>1</v>
      </c>
      <c r="G6971" s="5">
        <f>_xlfn.XLOOKUP(A6971,[3]!Table13456[No заказа],[3]!Table13456[Цена],"",0,1)</f>
        <v>8990</v>
      </c>
      <c r="H6971" s="2" t="str">
        <f>M01_SETTINGS!$F$2</f>
        <v>KASPI</v>
      </c>
    </row>
    <row r="6972" spans="1:8" x14ac:dyDescent="0.35">
      <c r="A6972" s="2">
        <v>429176713</v>
      </c>
      <c r="B6972" s="3">
        <f>_xlfn.XLOOKUP(A6972,[3]!Table13456[No заказа],[3]!Table13456[Дата
отправки],"",0,1)</f>
        <v>45585</v>
      </c>
      <c r="C6972" s="3"/>
      <c r="D6972" s="3"/>
      <c r="F6972" s="5">
        <f>_xlfn.XLOOKUP(A6972,[3]!Table13456[No заказа],[3]!Table13456[Количество],"",0,1)</f>
        <v>1</v>
      </c>
      <c r="G6972" s="5">
        <f>_xlfn.XLOOKUP(A6972,[3]!Table13456[No заказа],[3]!Table13456[Цена],"",0,1)</f>
        <v>8936</v>
      </c>
      <c r="H6972" s="2" t="str">
        <f>M01_SETTINGS!$F$2</f>
        <v>KASPI</v>
      </c>
    </row>
    <row r="6973" spans="1:8" x14ac:dyDescent="0.35">
      <c r="A6973" s="2">
        <v>429322097</v>
      </c>
      <c r="B6973" s="3">
        <f>_xlfn.XLOOKUP(A6973,[3]!Table13456[No заказа],[3]!Table13456[Дата
отправки],"",0,1)</f>
        <v>45585</v>
      </c>
      <c r="C6973" s="3"/>
      <c r="D6973" s="3"/>
      <c r="F6973" s="5">
        <f>_xlfn.XLOOKUP(A6973,[3]!Table13456[No заказа],[3]!Table13456[Количество],"",0,1)</f>
        <v>1</v>
      </c>
      <c r="G6973" s="5">
        <f>_xlfn.XLOOKUP(A6973,[3]!Table13456[No заказа],[3]!Table13456[Цена],"",0,1)</f>
        <v>8950</v>
      </c>
      <c r="H6973" s="2" t="str">
        <f>M01_SETTINGS!$F$2</f>
        <v>KASPI</v>
      </c>
    </row>
    <row r="6974" spans="1:8" x14ac:dyDescent="0.35">
      <c r="A6974" s="2">
        <v>429491420</v>
      </c>
      <c r="B6974" s="3">
        <f>_xlfn.XLOOKUP(A6974,[3]!Table13456[No заказа],[3]!Table13456[Дата
отправки],"",0,1)</f>
        <v>45585</v>
      </c>
      <c r="C6974" s="3"/>
      <c r="D6974" s="3"/>
      <c r="F6974" s="5">
        <f>_xlfn.XLOOKUP(A6974,[3]!Table13456[No заказа],[3]!Table13456[Количество],"",0,1)</f>
        <v>1</v>
      </c>
      <c r="G6974" s="5">
        <f>_xlfn.XLOOKUP(A6974,[3]!Table13456[No заказа],[3]!Table13456[Цена],"",0,1)</f>
        <v>8997</v>
      </c>
      <c r="H6974" s="2" t="str">
        <f>M01_SETTINGS!$F$2</f>
        <v>KASPI</v>
      </c>
    </row>
    <row r="6975" spans="1:8" x14ac:dyDescent="0.35">
      <c r="A6975" s="2">
        <v>429458766</v>
      </c>
      <c r="B6975" s="3">
        <f>_xlfn.XLOOKUP(A6975,[3]!Table13456[No заказа],[3]!Table13456[Дата
отправки],"",0,1)</f>
        <v>45585</v>
      </c>
      <c r="C6975" s="3"/>
      <c r="D6975" s="3"/>
      <c r="F6975" s="5">
        <f>_xlfn.XLOOKUP(A6975,[3]!Table13456[No заказа],[3]!Table13456[Количество],"",0,1)</f>
        <v>1</v>
      </c>
      <c r="G6975" s="5">
        <f>_xlfn.XLOOKUP(A6975,[3]!Table13456[No заказа],[3]!Table13456[Цена],"",0,1)</f>
        <v>8950</v>
      </c>
      <c r="H6975" s="2" t="str">
        <f>M01_SETTINGS!$F$2</f>
        <v>KASPI</v>
      </c>
    </row>
    <row r="6976" spans="1:8" x14ac:dyDescent="0.35">
      <c r="A6976" s="2">
        <v>429152891</v>
      </c>
      <c r="B6976" s="3">
        <f>_xlfn.XLOOKUP(A6976,[3]!Table13456[No заказа],[3]!Table13456[Дата
отправки],"",0,1)</f>
        <v>45585</v>
      </c>
      <c r="C6976" s="3"/>
      <c r="D6976" s="3"/>
      <c r="F6976" s="5">
        <f>_xlfn.XLOOKUP(A6976,[3]!Table13456[No заказа],[3]!Table13456[Количество],"",0,1)</f>
        <v>1</v>
      </c>
      <c r="G6976" s="5">
        <f>_xlfn.XLOOKUP(A6976,[3]!Table13456[No заказа],[3]!Table13456[Цена],"",0,1)</f>
        <v>9000</v>
      </c>
      <c r="H6976" s="2" t="str">
        <f>M01_SETTINGS!$F$2</f>
        <v>KASPI</v>
      </c>
    </row>
    <row r="6977" spans="1:8" x14ac:dyDescent="0.35">
      <c r="A6977" s="2">
        <v>429024473</v>
      </c>
      <c r="B6977" s="3">
        <f>_xlfn.XLOOKUP(A6977,[3]!Table13456[No заказа],[3]!Table13456[Дата
отправки],"",0,1)</f>
        <v>45585</v>
      </c>
      <c r="C6977" s="3"/>
      <c r="D6977" s="3"/>
      <c r="F6977" s="5">
        <f>_xlfn.XLOOKUP(A6977,[3]!Table13456[No заказа],[3]!Table13456[Количество],"",0,1)</f>
        <v>1</v>
      </c>
      <c r="G6977" s="5">
        <f>_xlfn.XLOOKUP(A6977,[3]!Table13456[No заказа],[3]!Table13456[Цена],"",0,1)</f>
        <v>8999</v>
      </c>
      <c r="H6977" s="2" t="str">
        <f>M01_SETTINGS!$F$2</f>
        <v>KASPI</v>
      </c>
    </row>
    <row r="6978" spans="1:8" x14ac:dyDescent="0.35">
      <c r="A6978" s="2">
        <v>429194544</v>
      </c>
      <c r="B6978" s="3">
        <f>_xlfn.XLOOKUP(A6978,[3]!Table13456[No заказа],[3]!Table13456[Дата
отправки],"",0,1)</f>
        <v>45585</v>
      </c>
      <c r="C6978" s="3"/>
      <c r="D6978" s="3"/>
      <c r="F6978" s="5">
        <f>_xlfn.XLOOKUP(A6978,[3]!Table13456[No заказа],[3]!Table13456[Количество],"",0,1)</f>
        <v>1</v>
      </c>
      <c r="G6978" s="5">
        <f>_xlfn.XLOOKUP(A6978,[3]!Table13456[No заказа],[3]!Table13456[Цена],"",0,1)</f>
        <v>8999</v>
      </c>
      <c r="H6978" s="2" t="str">
        <f>M01_SETTINGS!$F$2</f>
        <v>KASPI</v>
      </c>
    </row>
    <row r="6979" spans="1:8" x14ac:dyDescent="0.35">
      <c r="A6979" s="2">
        <v>429127815</v>
      </c>
      <c r="B6979" s="3">
        <f>_xlfn.XLOOKUP(A6979,[3]!Table13456[No заказа],[3]!Table13456[Дата
отправки],"",0,1)</f>
        <v>45585</v>
      </c>
      <c r="C6979" s="3"/>
      <c r="D6979" s="3"/>
      <c r="F6979" s="5">
        <f>_xlfn.XLOOKUP(A6979,[3]!Table13456[No заказа],[3]!Table13456[Количество],"",0,1)</f>
        <v>1</v>
      </c>
      <c r="G6979" s="5">
        <f>_xlfn.XLOOKUP(A6979,[3]!Table13456[No заказа],[3]!Table13456[Цена],"",0,1)</f>
        <v>9000</v>
      </c>
      <c r="H6979" s="2" t="str">
        <f>M01_SETTINGS!$F$2</f>
        <v>KASPI</v>
      </c>
    </row>
    <row r="6980" spans="1:8" x14ac:dyDescent="0.35">
      <c r="A6980" s="2">
        <v>429123212</v>
      </c>
      <c r="B6980" s="3">
        <f>_xlfn.XLOOKUP(A6980,[3]!Table13456[No заказа],[3]!Table13456[Дата
отправки],"",0,1)</f>
        <v>45585</v>
      </c>
      <c r="C6980" s="3"/>
      <c r="D6980" s="3"/>
      <c r="F6980" s="5">
        <f>_xlfn.XLOOKUP(A6980,[3]!Table13456[No заказа],[3]!Table13456[Количество],"",0,1)</f>
        <v>1</v>
      </c>
      <c r="G6980" s="5">
        <f>_xlfn.XLOOKUP(A6980,[3]!Table13456[No заказа],[3]!Table13456[Цена],"",0,1)</f>
        <v>9000</v>
      </c>
      <c r="H6980" s="2" t="str">
        <f>M01_SETTINGS!$F$2</f>
        <v>KASPI</v>
      </c>
    </row>
    <row r="6981" spans="1:8" x14ac:dyDescent="0.35">
      <c r="A6981" s="2">
        <v>429049049</v>
      </c>
      <c r="B6981" s="3">
        <f>_xlfn.XLOOKUP(A6981,[3]!Table13456[No заказа],[3]!Table13456[Дата
отправки],"",0,1)</f>
        <v>45585</v>
      </c>
      <c r="C6981" s="3"/>
      <c r="D6981" s="3"/>
      <c r="F6981" s="5">
        <f>_xlfn.XLOOKUP(A6981,[3]!Table13456[No заказа],[3]!Table13456[Количество],"",0,1)</f>
        <v>1</v>
      </c>
      <c r="G6981" s="5">
        <f>_xlfn.XLOOKUP(A6981,[3]!Table13456[No заказа],[3]!Table13456[Цена],"",0,1)</f>
        <v>8980</v>
      </c>
      <c r="H6981" s="2" t="str">
        <f>M01_SETTINGS!$F$2</f>
        <v>KASPI</v>
      </c>
    </row>
    <row r="6982" spans="1:8" x14ac:dyDescent="0.35">
      <c r="A6982" s="2">
        <v>428697052</v>
      </c>
      <c r="B6982" s="3">
        <f>_xlfn.XLOOKUP(A6982,[3]!Table13456[No заказа],[3]!Table13456[Дата
отправки],"",0,1)</f>
        <v>45584</v>
      </c>
      <c r="C6982" s="3"/>
      <c r="D6982" s="3"/>
      <c r="F6982" s="5">
        <f>_xlfn.XLOOKUP(A6982,[3]!Table13456[No заказа],[3]!Table13456[Количество],"",0,1)</f>
        <v>1</v>
      </c>
      <c r="G6982" s="5">
        <f>_xlfn.XLOOKUP(A6982,[3]!Table13456[No заказа],[3]!Table13456[Цена],"",0,1)</f>
        <v>8345</v>
      </c>
      <c r="H6982" s="2" t="str">
        <f>M01_SETTINGS!$F$2</f>
        <v>KASPI</v>
      </c>
    </row>
    <row r="6983" spans="1:8" x14ac:dyDescent="0.35">
      <c r="A6983" s="2">
        <v>428777891</v>
      </c>
      <c r="B6983" s="3">
        <f>_xlfn.XLOOKUP(A6983,[3]!Table13456[No заказа],[3]!Table13456[Дата
отправки],"",0,1)</f>
        <v>45584</v>
      </c>
      <c r="C6983" s="3"/>
      <c r="D6983" s="3"/>
      <c r="F6983" s="5">
        <f>_xlfn.XLOOKUP(A6983,[3]!Table13456[No заказа],[3]!Table13456[Количество],"",0,1)</f>
        <v>1</v>
      </c>
      <c r="G6983" s="5">
        <f>_xlfn.XLOOKUP(A6983,[3]!Table13456[No заказа],[3]!Table13456[Цена],"",0,1)</f>
        <v>8345</v>
      </c>
      <c r="H6983" s="2" t="str">
        <f>M01_SETTINGS!$F$2</f>
        <v>KASPI</v>
      </c>
    </row>
    <row r="6984" spans="1:8" x14ac:dyDescent="0.35">
      <c r="A6984" s="2">
        <v>428820993</v>
      </c>
      <c r="B6984" s="3">
        <f>_xlfn.XLOOKUP(A6984,[3]!Table13456[No заказа],[3]!Table13456[Дата
отправки],"",0,1)</f>
        <v>45584</v>
      </c>
      <c r="C6984" s="3"/>
      <c r="D6984" s="3"/>
      <c r="F6984" s="5">
        <f>_xlfn.XLOOKUP(A6984,[3]!Table13456[No заказа],[3]!Table13456[Количество],"",0,1)</f>
        <v>1</v>
      </c>
      <c r="G6984" s="5">
        <f>_xlfn.XLOOKUP(A6984,[3]!Table13456[No заказа],[3]!Table13456[Цена],"",0,1)</f>
        <v>8345</v>
      </c>
      <c r="H6984" s="2" t="str">
        <f>M01_SETTINGS!$F$2</f>
        <v>KASPI</v>
      </c>
    </row>
    <row r="6985" spans="1:8" x14ac:dyDescent="0.35">
      <c r="A6985" s="2">
        <v>428830857</v>
      </c>
      <c r="B6985" s="3">
        <f>_xlfn.XLOOKUP(A6985,[3]!Table13456[No заказа],[3]!Table13456[Дата
отправки],"",0,1)</f>
        <v>45584</v>
      </c>
      <c r="C6985" s="3"/>
      <c r="D6985" s="3"/>
      <c r="F6985" s="5">
        <f>_xlfn.XLOOKUP(A6985,[3]!Table13456[No заказа],[3]!Table13456[Количество],"",0,1)</f>
        <v>1</v>
      </c>
      <c r="G6985" s="5">
        <f>_xlfn.XLOOKUP(A6985,[3]!Table13456[No заказа],[3]!Table13456[Цена],"",0,1)</f>
        <v>8345</v>
      </c>
      <c r="H6985" s="2" t="str">
        <f>M01_SETTINGS!$F$2</f>
        <v>KASPI</v>
      </c>
    </row>
    <row r="6986" spans="1:8" x14ac:dyDescent="0.35">
      <c r="A6986" s="2">
        <v>428765575</v>
      </c>
      <c r="B6986" s="3">
        <f>_xlfn.XLOOKUP(A6986,[3]!Table13456[No заказа],[3]!Table13456[Дата
отправки],"",0,1)</f>
        <v>45584</v>
      </c>
      <c r="C6986" s="3"/>
      <c r="D6986" s="3"/>
      <c r="F6986" s="5">
        <f>_xlfn.XLOOKUP(A6986,[3]!Table13456[No заказа],[3]!Table13456[Количество],"",0,1)</f>
        <v>1</v>
      </c>
      <c r="G6986" s="5">
        <f>_xlfn.XLOOKUP(A6986,[3]!Table13456[No заказа],[3]!Table13456[Цена],"",0,1)</f>
        <v>8990</v>
      </c>
      <c r="H6986" s="2" t="str">
        <f>M01_SETTINGS!$F$2</f>
        <v>KASPI</v>
      </c>
    </row>
    <row r="6987" spans="1:8" x14ac:dyDescent="0.35">
      <c r="A6987" s="2">
        <v>428899985</v>
      </c>
      <c r="B6987" s="3">
        <f>_xlfn.XLOOKUP(A6987,[3]!Table13456[No заказа],[3]!Table13456[Дата
отправки],"",0,1)</f>
        <v>45584</v>
      </c>
      <c r="C6987" s="3"/>
      <c r="D6987" s="3"/>
      <c r="F6987" s="5">
        <f>_xlfn.XLOOKUP(A6987,[3]!Table13456[No заказа],[3]!Table13456[Количество],"",0,1)</f>
        <v>1</v>
      </c>
      <c r="G6987" s="5">
        <f>_xlfn.XLOOKUP(A6987,[3]!Table13456[No заказа],[3]!Table13456[Цена],"",0,1)</f>
        <v>9000</v>
      </c>
      <c r="H6987" s="2" t="str">
        <f>M01_SETTINGS!$F$2</f>
        <v>KASPI</v>
      </c>
    </row>
    <row r="6988" spans="1:8" x14ac:dyDescent="0.35">
      <c r="A6988" s="2">
        <v>428829360</v>
      </c>
      <c r="B6988" s="3">
        <f>_xlfn.XLOOKUP(A6988,[3]!Table13456[No заказа],[3]!Table13456[Дата
отправки],"",0,1)</f>
        <v>45584</v>
      </c>
      <c r="C6988" s="3"/>
      <c r="D6988" s="3"/>
      <c r="F6988" s="5">
        <f>_xlfn.XLOOKUP(A6988,[3]!Table13456[No заказа],[3]!Table13456[Количество],"",0,1)</f>
        <v>1</v>
      </c>
      <c r="G6988" s="5">
        <f>_xlfn.XLOOKUP(A6988,[3]!Table13456[No заказа],[3]!Table13456[Цена],"",0,1)</f>
        <v>9000</v>
      </c>
      <c r="H6988" s="2" t="str">
        <f>M01_SETTINGS!$F$2</f>
        <v>KASPI</v>
      </c>
    </row>
    <row r="6989" spans="1:8" x14ac:dyDescent="0.35">
      <c r="A6989" s="2">
        <v>428775663</v>
      </c>
      <c r="B6989" s="3">
        <f>_xlfn.XLOOKUP(A6989,[3]!Table13456[No заказа],[3]!Table13456[Дата
отправки],"",0,1)</f>
        <v>45584</v>
      </c>
      <c r="C6989" s="3"/>
      <c r="D6989" s="3"/>
      <c r="F6989" s="5">
        <f>_xlfn.XLOOKUP(A6989,[3]!Table13456[No заказа],[3]!Table13456[Количество],"",0,1)</f>
        <v>1</v>
      </c>
      <c r="G6989" s="5">
        <f>_xlfn.XLOOKUP(A6989,[3]!Table13456[No заказа],[3]!Table13456[Цена],"",0,1)</f>
        <v>9000</v>
      </c>
      <c r="H6989" s="2" t="str">
        <f>M01_SETTINGS!$F$2</f>
        <v>KASPI</v>
      </c>
    </row>
    <row r="6990" spans="1:8" x14ac:dyDescent="0.35">
      <c r="A6990" s="2">
        <v>428737304</v>
      </c>
      <c r="B6990" s="3">
        <f>_xlfn.XLOOKUP(A6990,[3]!Table13456[No заказа],[3]!Table13456[Дата
отправки],"",0,1)</f>
        <v>45584</v>
      </c>
      <c r="C6990" s="3"/>
      <c r="D6990" s="3"/>
      <c r="F6990" s="5">
        <f>_xlfn.XLOOKUP(A6990,[3]!Table13456[No заказа],[3]!Table13456[Количество],"",0,1)</f>
        <v>1</v>
      </c>
      <c r="G6990" s="5">
        <f>_xlfn.XLOOKUP(A6990,[3]!Table13456[No заказа],[3]!Table13456[Цена],"",0,1)</f>
        <v>8999</v>
      </c>
      <c r="H6990" s="2" t="str">
        <f>M01_SETTINGS!$F$2</f>
        <v>KASPI</v>
      </c>
    </row>
    <row r="6991" spans="1:8" x14ac:dyDescent="0.35">
      <c r="A6991" s="2">
        <v>428674822</v>
      </c>
      <c r="B6991" s="3">
        <f>_xlfn.XLOOKUP(A6991,[3]!Table13456[No заказа],[3]!Table13456[Дата
отправки],"",0,1)</f>
        <v>45584</v>
      </c>
      <c r="C6991" s="3"/>
      <c r="D6991" s="3"/>
      <c r="F6991" s="5">
        <f>_xlfn.XLOOKUP(A6991,[3]!Table13456[No заказа],[3]!Table13456[Количество],"",0,1)</f>
        <v>1</v>
      </c>
      <c r="G6991" s="5">
        <f>_xlfn.XLOOKUP(A6991,[3]!Table13456[No заказа],[3]!Table13456[Цена],"",0,1)</f>
        <v>9000</v>
      </c>
      <c r="H6991" s="2" t="str">
        <f>M01_SETTINGS!$F$2</f>
        <v>KASPI</v>
      </c>
    </row>
    <row r="6992" spans="1:8" x14ac:dyDescent="0.35">
      <c r="A6992" s="2">
        <v>428693443</v>
      </c>
      <c r="B6992" s="3">
        <f>_xlfn.XLOOKUP(A6992,[3]!Table13456[No заказа],[3]!Table13456[Дата
отправки],"",0,1)</f>
        <v>45584</v>
      </c>
      <c r="C6992" s="3"/>
      <c r="D6992" s="3"/>
      <c r="F6992" s="5">
        <f>_xlfn.XLOOKUP(A6992,[3]!Table13456[No заказа],[3]!Table13456[Количество],"",0,1)</f>
        <v>1</v>
      </c>
      <c r="G6992" s="5">
        <f>_xlfn.XLOOKUP(A6992,[3]!Table13456[No заказа],[3]!Table13456[Цена],"",0,1)</f>
        <v>9000</v>
      </c>
      <c r="H6992" s="2" t="str">
        <f>M01_SETTINGS!$F$2</f>
        <v>KASPI</v>
      </c>
    </row>
    <row r="6993" spans="1:8" x14ac:dyDescent="0.35">
      <c r="A6993" s="2">
        <v>428960334</v>
      </c>
      <c r="B6993" s="3">
        <f>_xlfn.XLOOKUP(A6993,[3]!Table13456[No заказа],[3]!Table13456[Дата
отправки],"",0,1)</f>
        <v>45584</v>
      </c>
      <c r="C6993" s="3"/>
      <c r="D6993" s="3"/>
      <c r="F6993" s="5">
        <f>_xlfn.XLOOKUP(A6993,[3]!Table13456[No заказа],[3]!Table13456[Количество],"",0,1)</f>
        <v>1</v>
      </c>
      <c r="G6993" s="5">
        <f>_xlfn.XLOOKUP(A6993,[3]!Table13456[No заказа],[3]!Table13456[Цена],"",0,1)</f>
        <v>9000</v>
      </c>
      <c r="H6993" s="2" t="str">
        <f>M01_SETTINGS!$F$2</f>
        <v>KASPI</v>
      </c>
    </row>
    <row r="6994" spans="1:8" x14ac:dyDescent="0.35">
      <c r="A6994" s="2">
        <v>428806415</v>
      </c>
      <c r="B6994" s="3">
        <f>_xlfn.XLOOKUP(A6994,[3]!Table13456[No заказа],[3]!Table13456[Дата
отправки],"",0,1)</f>
        <v>45584</v>
      </c>
      <c r="C6994" s="3"/>
      <c r="D6994" s="3"/>
      <c r="F6994" s="5">
        <f>_xlfn.XLOOKUP(A6994,[3]!Table13456[No заказа],[3]!Table13456[Количество],"",0,1)</f>
        <v>1</v>
      </c>
      <c r="G6994" s="5">
        <f>_xlfn.XLOOKUP(A6994,[3]!Table13456[No заказа],[3]!Table13456[Цена],"",0,1)</f>
        <v>8950</v>
      </c>
      <c r="H6994" s="2" t="str">
        <f>M01_SETTINGS!$F$2</f>
        <v>KASPI</v>
      </c>
    </row>
    <row r="6995" spans="1:8" x14ac:dyDescent="0.35">
      <c r="A6995" s="2">
        <v>428744002</v>
      </c>
      <c r="B6995" s="3">
        <f>_xlfn.XLOOKUP(A6995,[3]!Table13456[No заказа],[3]!Table13456[Дата
отправки],"",0,1)</f>
        <v>45584</v>
      </c>
      <c r="C6995" s="3"/>
      <c r="D6995" s="3"/>
      <c r="F6995" s="5">
        <f>_xlfn.XLOOKUP(A6995,[3]!Table13456[No заказа],[3]!Table13456[Количество],"",0,1)</f>
        <v>1</v>
      </c>
      <c r="G6995" s="5">
        <f>_xlfn.XLOOKUP(A6995,[3]!Table13456[No заказа],[3]!Table13456[Цена],"",0,1)</f>
        <v>7999</v>
      </c>
      <c r="H6995" s="2" t="str">
        <f>M01_SETTINGS!$F$2</f>
        <v>KASPI</v>
      </c>
    </row>
    <row r="6996" spans="1:8" x14ac:dyDescent="0.35">
      <c r="A6996" s="2">
        <v>428834872</v>
      </c>
      <c r="B6996" s="3">
        <f>_xlfn.XLOOKUP(A6996,[3]!Table13456[No заказа],[3]!Table13456[Дата
отправки],"",0,1)</f>
        <v>45584</v>
      </c>
      <c r="C6996" s="3"/>
      <c r="D6996" s="3"/>
      <c r="F6996" s="5">
        <f>_xlfn.XLOOKUP(A6996,[3]!Table13456[No заказа],[3]!Table13456[Количество],"",0,1)</f>
        <v>1</v>
      </c>
      <c r="G6996" s="5">
        <f>_xlfn.XLOOKUP(A6996,[3]!Table13456[No заказа],[3]!Table13456[Цена],"",0,1)</f>
        <v>8994</v>
      </c>
      <c r="H6996" s="2" t="str">
        <f>M01_SETTINGS!$F$2</f>
        <v>KASPI</v>
      </c>
    </row>
    <row r="6997" spans="1:8" x14ac:dyDescent="0.35">
      <c r="A6997" s="2">
        <v>428234201</v>
      </c>
      <c r="B6997" s="3">
        <f>_xlfn.XLOOKUP(A6997,[3]!Table13456[No заказа],[3]!Table13456[Дата
отправки],"",0,1)</f>
        <v>45583</v>
      </c>
      <c r="C6997" s="3"/>
      <c r="D6997" s="3"/>
      <c r="F6997" s="5">
        <f>_xlfn.XLOOKUP(A6997,[3]!Table13456[No заказа],[3]!Table13456[Количество],"",0,1)</f>
        <v>1</v>
      </c>
      <c r="G6997" s="5">
        <f>_xlfn.XLOOKUP(A6997,[3]!Table13456[No заказа],[3]!Table13456[Цена],"",0,1)</f>
        <v>8999</v>
      </c>
      <c r="H6997" s="2" t="str">
        <f>M01_SETTINGS!$F$2</f>
        <v>KASPI</v>
      </c>
    </row>
    <row r="6998" spans="1:8" x14ac:dyDescent="0.35">
      <c r="A6998" s="2">
        <v>428519931</v>
      </c>
      <c r="B6998" s="3">
        <f>_xlfn.XLOOKUP(A6998,[3]!Table13456[No заказа],[3]!Table13456[Дата
отправки],"",0,1)</f>
        <v>45583</v>
      </c>
      <c r="C6998" s="3"/>
      <c r="D6998" s="3"/>
      <c r="F6998" s="5">
        <f>_xlfn.XLOOKUP(A6998,[3]!Table13456[No заказа],[3]!Table13456[Количество],"",0,1)</f>
        <v>1</v>
      </c>
      <c r="G6998" s="5">
        <f>_xlfn.XLOOKUP(A6998,[3]!Table13456[No заказа],[3]!Table13456[Цена],"",0,1)</f>
        <v>8999</v>
      </c>
      <c r="H6998" s="2" t="str">
        <f>M01_SETTINGS!$F$2</f>
        <v>KASPI</v>
      </c>
    </row>
    <row r="6999" spans="1:8" x14ac:dyDescent="0.35">
      <c r="A6999" s="2">
        <v>428599222</v>
      </c>
      <c r="B6999" s="3">
        <f>_xlfn.XLOOKUP(A6999,[3]!Table13456[No заказа],[3]!Table13456[Дата
отправки],"",0,1)</f>
        <v>45583</v>
      </c>
      <c r="C6999" s="3"/>
      <c r="D6999" s="3"/>
      <c r="F6999" s="5">
        <f>_xlfn.XLOOKUP(A6999,[3]!Table13456[No заказа],[3]!Table13456[Количество],"",0,1)</f>
        <v>1</v>
      </c>
      <c r="G6999" s="5">
        <f>_xlfn.XLOOKUP(A6999,[3]!Table13456[No заказа],[3]!Table13456[Цена],"",0,1)</f>
        <v>9000</v>
      </c>
      <c r="H6999" s="2" t="str">
        <f>M01_SETTINGS!$F$2</f>
        <v>KASPI</v>
      </c>
    </row>
    <row r="7000" spans="1:8" x14ac:dyDescent="0.35">
      <c r="A7000" s="2">
        <v>428330129</v>
      </c>
      <c r="B7000" s="3">
        <f>_xlfn.XLOOKUP(A7000,[3]!Table13456[No заказа],[3]!Table13456[Дата
отправки],"",0,1)</f>
        <v>45583</v>
      </c>
      <c r="C7000" s="3"/>
      <c r="D7000" s="3"/>
      <c r="F7000" s="5">
        <f>_xlfn.XLOOKUP(A7000,[3]!Table13456[No заказа],[3]!Table13456[Количество],"",0,1)</f>
        <v>1</v>
      </c>
      <c r="G7000" s="5">
        <f>_xlfn.XLOOKUP(A7000,[3]!Table13456[No заказа],[3]!Table13456[Цена],"",0,1)</f>
        <v>9000</v>
      </c>
      <c r="H7000" s="2" t="str">
        <f>M01_SETTINGS!$F$2</f>
        <v>KASPI</v>
      </c>
    </row>
    <row r="7001" spans="1:8" x14ac:dyDescent="0.35">
      <c r="A7001" s="2">
        <v>428219244</v>
      </c>
      <c r="B7001" s="3">
        <f>_xlfn.XLOOKUP(A7001,[3]!Table13456[No заказа],[3]!Table13456[Дата
отправки],"",0,1)</f>
        <v>45583</v>
      </c>
      <c r="C7001" s="3"/>
      <c r="D7001" s="3"/>
      <c r="F7001" s="5">
        <f>_xlfn.XLOOKUP(A7001,[3]!Table13456[No заказа],[3]!Table13456[Количество],"",0,1)</f>
        <v>1</v>
      </c>
      <c r="G7001" s="5">
        <f>_xlfn.XLOOKUP(A7001,[3]!Table13456[No заказа],[3]!Table13456[Цена],"",0,1)</f>
        <v>8999</v>
      </c>
      <c r="H7001" s="2" t="str">
        <f>M01_SETTINGS!$F$2</f>
        <v>KASPI</v>
      </c>
    </row>
    <row r="7002" spans="1:8" x14ac:dyDescent="0.35">
      <c r="A7002" s="2">
        <v>428528585</v>
      </c>
      <c r="B7002" s="3">
        <f>_xlfn.XLOOKUP(A7002,[3]!Table13456[No заказа],[3]!Table13456[Дата
отправки],"",0,1)</f>
        <v>45583</v>
      </c>
      <c r="C7002" s="3"/>
      <c r="D7002" s="3"/>
      <c r="F7002" s="5">
        <f>_xlfn.XLOOKUP(A7002,[3]!Table13456[No заказа],[3]!Table13456[Количество],"",0,1)</f>
        <v>1</v>
      </c>
      <c r="G7002" s="5">
        <f>_xlfn.XLOOKUP(A7002,[3]!Table13456[No заказа],[3]!Table13456[Цена],"",0,1)</f>
        <v>7932</v>
      </c>
      <c r="H7002" s="2" t="str">
        <f>M01_SETTINGS!$F$2</f>
        <v>KASPI</v>
      </c>
    </row>
    <row r="7003" spans="1:8" x14ac:dyDescent="0.35">
      <c r="A7003" s="2">
        <v>428556647</v>
      </c>
      <c r="B7003" s="3">
        <f>_xlfn.XLOOKUP(A7003,[3]!Table13456[No заказа],[3]!Table13456[Дата
отправки],"",0,1)</f>
        <v>45583</v>
      </c>
      <c r="C7003" s="3"/>
      <c r="D7003" s="3"/>
      <c r="F7003" s="5">
        <f>_xlfn.XLOOKUP(A7003,[3]!Table13456[No заказа],[3]!Table13456[Количество],"",0,1)</f>
        <v>1</v>
      </c>
      <c r="G7003" s="5">
        <f>_xlfn.XLOOKUP(A7003,[3]!Table13456[No заказа],[3]!Table13456[Цена],"",0,1)</f>
        <v>8990</v>
      </c>
      <c r="H7003" s="2" t="str">
        <f>M01_SETTINGS!$F$2</f>
        <v>KASPI</v>
      </c>
    </row>
    <row r="7004" spans="1:8" x14ac:dyDescent="0.35">
      <c r="A7004" s="2">
        <v>428067587</v>
      </c>
      <c r="B7004" s="3">
        <f>_xlfn.XLOOKUP(A7004,[3]!Table13456[No заказа],[3]!Table13456[Дата
отправки],"",0,1)</f>
        <v>45583</v>
      </c>
      <c r="C7004" s="3"/>
      <c r="D7004" s="3"/>
      <c r="F7004" s="5">
        <f>_xlfn.XLOOKUP(A7004,[3]!Table13456[No заказа],[3]!Table13456[Количество],"",0,1)</f>
        <v>1</v>
      </c>
      <c r="G7004" s="5">
        <f>_xlfn.XLOOKUP(A7004,[3]!Table13456[No заказа],[3]!Table13456[Цена],"",0,1)</f>
        <v>9000</v>
      </c>
      <c r="H7004" s="2" t="str">
        <f>M01_SETTINGS!$F$2</f>
        <v>KASPI</v>
      </c>
    </row>
    <row r="7005" spans="1:8" x14ac:dyDescent="0.35">
      <c r="A7005" s="2">
        <v>428627185</v>
      </c>
      <c r="B7005" s="3">
        <f>_xlfn.XLOOKUP(A7005,[3]!Table13456[No заказа],[3]!Table13456[Дата
отправки],"",0,1)</f>
        <v>45583</v>
      </c>
      <c r="C7005" s="3"/>
      <c r="D7005" s="3"/>
      <c r="F7005" s="5">
        <f>_xlfn.XLOOKUP(A7005,[3]!Table13456[No заказа],[3]!Table13456[Количество],"",0,1)</f>
        <v>1</v>
      </c>
      <c r="G7005" s="5">
        <f>_xlfn.XLOOKUP(A7005,[3]!Table13456[No заказа],[3]!Table13456[Цена],"",0,1)</f>
        <v>9000</v>
      </c>
      <c r="H7005" s="2" t="str">
        <f>M01_SETTINGS!$F$2</f>
        <v>KASPI</v>
      </c>
    </row>
    <row r="7006" spans="1:8" x14ac:dyDescent="0.35">
      <c r="A7006" s="2">
        <v>428236437</v>
      </c>
      <c r="B7006" s="3">
        <f>_xlfn.XLOOKUP(A7006,[3]!Table13456[No заказа],[3]!Table13456[Дата
отправки],"",0,1)</f>
        <v>45583</v>
      </c>
      <c r="C7006" s="3"/>
      <c r="D7006" s="3"/>
      <c r="F7006" s="5">
        <f>_xlfn.XLOOKUP(A7006,[3]!Table13456[No заказа],[3]!Table13456[Количество],"",0,1)</f>
        <v>1</v>
      </c>
      <c r="G7006" s="5">
        <f>_xlfn.XLOOKUP(A7006,[3]!Table13456[No заказа],[3]!Table13456[Цена],"",0,1)</f>
        <v>8990</v>
      </c>
      <c r="H7006" s="2" t="str">
        <f>M01_SETTINGS!$F$2</f>
        <v>KASPI</v>
      </c>
    </row>
    <row r="7007" spans="1:8" x14ac:dyDescent="0.35">
      <c r="A7007" s="2">
        <v>428423986</v>
      </c>
      <c r="B7007" s="3">
        <f>_xlfn.XLOOKUP(A7007,[3]!Table13456[No заказа],[3]!Table13456[Дата
отправки],"",0,1)</f>
        <v>45583</v>
      </c>
      <c r="C7007" s="3"/>
      <c r="D7007" s="3"/>
      <c r="F7007" s="5">
        <f>_xlfn.XLOOKUP(A7007,[3]!Table13456[No заказа],[3]!Table13456[Количество],"",0,1)</f>
        <v>1</v>
      </c>
      <c r="G7007" s="5">
        <f>_xlfn.XLOOKUP(A7007,[3]!Table13456[No заказа],[3]!Table13456[Цена],"",0,1)</f>
        <v>8990</v>
      </c>
      <c r="H7007" s="2" t="str">
        <f>M01_SETTINGS!$F$2</f>
        <v>KASPI</v>
      </c>
    </row>
    <row r="7008" spans="1:8" x14ac:dyDescent="0.35">
      <c r="A7008" s="2">
        <v>428441952</v>
      </c>
      <c r="B7008" s="3">
        <f>_xlfn.XLOOKUP(A7008,[3]!Table13456[No заказа],[3]!Table13456[Дата
отправки],"",0,1)</f>
        <v>45583</v>
      </c>
      <c r="C7008" s="3"/>
      <c r="D7008" s="3"/>
      <c r="F7008" s="5">
        <f>_xlfn.XLOOKUP(A7008,[3]!Table13456[No заказа],[3]!Table13456[Количество],"",0,1)</f>
        <v>1</v>
      </c>
      <c r="G7008" s="5">
        <f>_xlfn.XLOOKUP(A7008,[3]!Table13456[No заказа],[3]!Table13456[Цена],"",0,1)</f>
        <v>8990</v>
      </c>
      <c r="H7008" s="2" t="str">
        <f>M01_SETTINGS!$F$2</f>
        <v>KASPI</v>
      </c>
    </row>
    <row r="7009" spans="1:8" x14ac:dyDescent="0.35">
      <c r="A7009" s="2">
        <v>428534032</v>
      </c>
      <c r="B7009" s="3">
        <f>_xlfn.XLOOKUP(A7009,[3]!Table13456[No заказа],[3]!Table13456[Дата
отправки],"",0,1)</f>
        <v>45583</v>
      </c>
      <c r="C7009" s="3"/>
      <c r="D7009" s="3"/>
      <c r="F7009" s="5">
        <f>_xlfn.XLOOKUP(A7009,[3]!Table13456[No заказа],[3]!Table13456[Количество],"",0,1)</f>
        <v>1</v>
      </c>
      <c r="G7009" s="5">
        <f>_xlfn.XLOOKUP(A7009,[3]!Table13456[No заказа],[3]!Table13456[Цена],"",0,1)</f>
        <v>8809</v>
      </c>
      <c r="H7009" s="2" t="str">
        <f>M01_SETTINGS!$F$2</f>
        <v>KASPI</v>
      </c>
    </row>
    <row r="7010" spans="1:8" x14ac:dyDescent="0.35">
      <c r="A7010" s="2">
        <v>428352884</v>
      </c>
      <c r="B7010" s="3">
        <f>_xlfn.XLOOKUP(A7010,[3]!Table13456[No заказа],[3]!Table13456[Дата
отправки],"",0,1)</f>
        <v>45583</v>
      </c>
      <c r="C7010" s="3"/>
      <c r="D7010" s="3"/>
      <c r="F7010" s="5">
        <f>_xlfn.XLOOKUP(A7010,[3]!Table13456[No заказа],[3]!Table13456[Количество],"",0,1)</f>
        <v>1</v>
      </c>
      <c r="G7010" s="5">
        <f>_xlfn.XLOOKUP(A7010,[3]!Table13456[No заказа],[3]!Table13456[Цена],"",0,1)</f>
        <v>8925</v>
      </c>
      <c r="H7010" s="2" t="str">
        <f>M01_SETTINGS!$F$2</f>
        <v>KASPI</v>
      </c>
    </row>
    <row r="7011" spans="1:8" x14ac:dyDescent="0.35">
      <c r="A7011" s="2">
        <v>428251965</v>
      </c>
      <c r="B7011" s="3">
        <f>_xlfn.XLOOKUP(A7011,[3]!Table13456[No заказа],[3]!Table13456[Дата
отправки],"",0,1)</f>
        <v>45583</v>
      </c>
      <c r="C7011" s="3"/>
      <c r="D7011" s="3"/>
      <c r="F7011" s="5">
        <f>_xlfn.XLOOKUP(A7011,[3]!Table13456[No заказа],[3]!Table13456[Количество],"",0,1)</f>
        <v>1</v>
      </c>
      <c r="G7011" s="5">
        <f>_xlfn.XLOOKUP(A7011,[3]!Table13456[No заказа],[3]!Table13456[Цена],"",0,1)</f>
        <v>8953</v>
      </c>
      <c r="H7011" s="2" t="str">
        <f>M01_SETTINGS!$F$2</f>
        <v>KASPI</v>
      </c>
    </row>
    <row r="7012" spans="1:8" x14ac:dyDescent="0.35">
      <c r="A7012" s="2">
        <v>428264040</v>
      </c>
      <c r="B7012" s="3">
        <f>_xlfn.XLOOKUP(A7012,[3]!Table13456[No заказа],[3]!Table13456[Дата
отправки],"",0,1)</f>
        <v>45583</v>
      </c>
      <c r="C7012" s="3"/>
      <c r="D7012" s="3"/>
      <c r="F7012" s="5">
        <f>_xlfn.XLOOKUP(A7012,[3]!Table13456[No заказа],[3]!Table13456[Количество],"",0,1)</f>
        <v>1</v>
      </c>
      <c r="G7012" s="5">
        <f>_xlfn.XLOOKUP(A7012,[3]!Table13456[No заказа],[3]!Table13456[Цена],"",0,1)</f>
        <v>9000</v>
      </c>
      <c r="H7012" s="2" t="str">
        <f>M01_SETTINGS!$F$2</f>
        <v>KASPI</v>
      </c>
    </row>
    <row r="7013" spans="1:8" x14ac:dyDescent="0.35">
      <c r="A7013" s="2">
        <v>428583993</v>
      </c>
      <c r="B7013" s="3">
        <f>_xlfn.XLOOKUP(A7013,[3]!Table13456[No заказа],[3]!Table13456[Дата
отправки],"",0,1)</f>
        <v>45583</v>
      </c>
      <c r="C7013" s="3"/>
      <c r="D7013" s="3"/>
      <c r="F7013" s="5">
        <f>_xlfn.XLOOKUP(A7013,[3]!Table13456[No заказа],[3]!Table13456[Количество],"",0,1)</f>
        <v>1</v>
      </c>
      <c r="G7013" s="5">
        <f>_xlfn.XLOOKUP(A7013,[3]!Table13456[No заказа],[3]!Table13456[Цена],"",0,1)</f>
        <v>9000</v>
      </c>
      <c r="H7013" s="2" t="str">
        <f>M01_SETTINGS!$F$2</f>
        <v>KASPI</v>
      </c>
    </row>
    <row r="7014" spans="1:8" x14ac:dyDescent="0.35">
      <c r="A7014" s="2">
        <v>428423104</v>
      </c>
      <c r="B7014" s="3">
        <f>_xlfn.XLOOKUP(A7014,[3]!Table13456[No заказа],[3]!Table13456[Дата
отправки],"",0,1)</f>
        <v>45583</v>
      </c>
      <c r="C7014" s="3"/>
      <c r="D7014" s="3"/>
      <c r="F7014" s="5">
        <f>_xlfn.XLOOKUP(A7014,[3]!Table13456[No заказа],[3]!Table13456[Количество],"",0,1)</f>
        <v>1</v>
      </c>
      <c r="G7014" s="5">
        <f>_xlfn.XLOOKUP(A7014,[3]!Table13456[No заказа],[3]!Table13456[Цена],"",0,1)</f>
        <v>8989</v>
      </c>
      <c r="H7014" s="2" t="str">
        <f>M01_SETTINGS!$F$2</f>
        <v>KASPI</v>
      </c>
    </row>
    <row r="7015" spans="1:8" x14ac:dyDescent="0.35">
      <c r="A7015" s="2">
        <v>428525310</v>
      </c>
      <c r="B7015" s="3">
        <f>_xlfn.XLOOKUP(A7015,[3]!Table13456[No заказа],[3]!Table13456[Дата
отправки],"",0,1)</f>
        <v>45583</v>
      </c>
      <c r="C7015" s="3"/>
      <c r="D7015" s="3"/>
      <c r="F7015" s="5">
        <f>_xlfn.XLOOKUP(A7015,[3]!Table13456[No заказа],[3]!Table13456[Количество],"",0,1)</f>
        <v>1</v>
      </c>
      <c r="G7015" s="5">
        <f>_xlfn.XLOOKUP(A7015,[3]!Table13456[No заказа],[3]!Table13456[Цена],"",0,1)</f>
        <v>7999</v>
      </c>
      <c r="H7015" s="2" t="str">
        <f>M01_SETTINGS!$F$2</f>
        <v>KASPI</v>
      </c>
    </row>
    <row r="7016" spans="1:8" x14ac:dyDescent="0.35">
      <c r="A7016" s="2">
        <v>428587560</v>
      </c>
      <c r="B7016" s="3">
        <f>_xlfn.XLOOKUP(A7016,[3]!Table13456[No заказа],[3]!Table13456[Дата
отправки],"",0,1)</f>
        <v>45583</v>
      </c>
      <c r="C7016" s="3"/>
      <c r="D7016" s="3"/>
      <c r="F7016" s="5">
        <f>_xlfn.XLOOKUP(A7016,[3]!Table13456[No заказа],[3]!Table13456[Количество],"",0,1)</f>
        <v>1</v>
      </c>
      <c r="G7016" s="5">
        <f>_xlfn.XLOOKUP(A7016,[3]!Table13456[No заказа],[3]!Table13456[Цена],"",0,1)</f>
        <v>8989</v>
      </c>
      <c r="H7016" s="2" t="str">
        <f>M01_SETTINGS!$F$2</f>
        <v>KASPI</v>
      </c>
    </row>
    <row r="7017" spans="1:8" x14ac:dyDescent="0.35">
      <c r="A7017" s="2">
        <v>428329081</v>
      </c>
      <c r="B7017" s="3">
        <f>_xlfn.XLOOKUP(A7017,[3]!Table13456[No заказа],[3]!Table13456[Дата
отправки],"",0,1)</f>
        <v>45583</v>
      </c>
      <c r="C7017" s="3"/>
      <c r="D7017" s="3"/>
      <c r="F7017" s="5">
        <f>_xlfn.XLOOKUP(A7017,[3]!Table13456[No заказа],[3]!Table13456[Количество],"",0,1)</f>
        <v>1</v>
      </c>
      <c r="G7017" s="5">
        <f>_xlfn.XLOOKUP(A7017,[3]!Table13456[No заказа],[3]!Table13456[Цена],"",0,1)</f>
        <v>8999</v>
      </c>
      <c r="H7017" s="2" t="str">
        <f>M01_SETTINGS!$F$2</f>
        <v>KASPI</v>
      </c>
    </row>
    <row r="7018" spans="1:8" x14ac:dyDescent="0.35">
      <c r="A7018" s="2">
        <v>428514102</v>
      </c>
      <c r="B7018" s="3">
        <f>_xlfn.XLOOKUP(A7018,[3]!Table13456[No заказа],[3]!Table13456[Дата
отправки],"",0,1)</f>
        <v>45583</v>
      </c>
      <c r="C7018" s="3"/>
      <c r="D7018" s="3"/>
      <c r="F7018" s="5">
        <f>_xlfn.XLOOKUP(A7018,[3]!Table13456[No заказа],[3]!Table13456[Количество],"",0,1)</f>
        <v>1</v>
      </c>
      <c r="G7018" s="5">
        <f>_xlfn.XLOOKUP(A7018,[3]!Table13456[No заказа],[3]!Table13456[Цена],"",0,1)</f>
        <v>7931</v>
      </c>
      <c r="H7018" s="2" t="str">
        <f>M01_SETTINGS!$F$2</f>
        <v>KASPI</v>
      </c>
    </row>
    <row r="7019" spans="1:8" x14ac:dyDescent="0.35">
      <c r="A7019" s="2">
        <v>428228410</v>
      </c>
      <c r="B7019" s="3">
        <f>_xlfn.XLOOKUP(A7019,[3]!Table13456[No заказа],[3]!Table13456[Дата
отправки],"",0,1)</f>
        <v>45583</v>
      </c>
      <c r="C7019" s="3"/>
      <c r="D7019" s="3"/>
      <c r="F7019" s="5">
        <f>_xlfn.XLOOKUP(A7019,[3]!Table13456[No заказа],[3]!Table13456[Количество],"",0,1)</f>
        <v>1</v>
      </c>
      <c r="G7019" s="5">
        <f>_xlfn.XLOOKUP(A7019,[3]!Table13456[No заказа],[3]!Table13456[Цена],"",0,1)</f>
        <v>9000</v>
      </c>
      <c r="H7019" s="2" t="str">
        <f>M01_SETTINGS!$F$2</f>
        <v>KASPI</v>
      </c>
    </row>
    <row r="7020" spans="1:8" x14ac:dyDescent="0.35">
      <c r="A7020" s="2">
        <v>428231732</v>
      </c>
      <c r="B7020" s="3">
        <f>_xlfn.XLOOKUP(A7020,[3]!Table13456[No заказа],[3]!Table13456[Дата
отправки],"",0,1)</f>
        <v>45583</v>
      </c>
      <c r="C7020" s="3"/>
      <c r="D7020" s="3"/>
      <c r="F7020" s="5">
        <f>_xlfn.XLOOKUP(A7020,[3]!Table13456[No заказа],[3]!Table13456[Количество],"",0,1)</f>
        <v>1</v>
      </c>
      <c r="G7020" s="5">
        <f>_xlfn.XLOOKUP(A7020,[3]!Table13456[No заказа],[3]!Table13456[Цена],"",0,1)</f>
        <v>8999</v>
      </c>
      <c r="H7020" s="2" t="str">
        <f>M01_SETTINGS!$F$2</f>
        <v>KASPI</v>
      </c>
    </row>
    <row r="7021" spans="1:8" x14ac:dyDescent="0.35">
      <c r="A7021" s="2">
        <v>428343466</v>
      </c>
      <c r="B7021" s="3">
        <f>_xlfn.XLOOKUP(A7021,[3]!Table13456[No заказа],[3]!Table13456[Дата
отправки],"",0,1)</f>
        <v>45583</v>
      </c>
      <c r="C7021" s="3"/>
      <c r="D7021" s="3"/>
      <c r="F7021" s="5">
        <f>_xlfn.XLOOKUP(A7021,[3]!Table13456[No заказа],[3]!Table13456[Количество],"",0,1)</f>
        <v>1</v>
      </c>
      <c r="G7021" s="5">
        <f>_xlfn.XLOOKUP(A7021,[3]!Table13456[No заказа],[3]!Table13456[Цена],"",0,1)</f>
        <v>8999</v>
      </c>
      <c r="H7021" s="2" t="str">
        <f>M01_SETTINGS!$F$2</f>
        <v>KASPI</v>
      </c>
    </row>
    <row r="7022" spans="1:8" x14ac:dyDescent="0.35">
      <c r="A7022" s="2">
        <v>428374113</v>
      </c>
      <c r="B7022" s="3">
        <f>_xlfn.XLOOKUP(A7022,[3]!Table13456[No заказа],[3]!Table13456[Дата
отправки],"",0,1)</f>
        <v>45583</v>
      </c>
      <c r="C7022" s="3"/>
      <c r="D7022" s="3"/>
      <c r="F7022" s="5">
        <f>_xlfn.XLOOKUP(A7022,[3]!Table13456[No заказа],[3]!Table13456[Количество],"",0,1)</f>
        <v>1</v>
      </c>
      <c r="G7022" s="5">
        <f>_xlfn.XLOOKUP(A7022,[3]!Table13456[No заказа],[3]!Table13456[Цена],"",0,1)</f>
        <v>8999</v>
      </c>
      <c r="H7022" s="2" t="str">
        <f>M01_SETTINGS!$F$2</f>
        <v>KASPI</v>
      </c>
    </row>
    <row r="7023" spans="1:8" x14ac:dyDescent="0.35">
      <c r="A7023" s="2">
        <v>428204441</v>
      </c>
      <c r="B7023" s="3">
        <f>_xlfn.XLOOKUP(A7023,[3]!Table13456[No заказа],[3]!Table13456[Дата
отправки],"",0,1)</f>
        <v>45583</v>
      </c>
      <c r="C7023" s="3"/>
      <c r="D7023" s="3"/>
      <c r="F7023" s="5">
        <f>_xlfn.XLOOKUP(A7023,[3]!Table13456[No заказа],[3]!Table13456[Количество],"",0,1)</f>
        <v>1</v>
      </c>
      <c r="G7023" s="5">
        <f>_xlfn.XLOOKUP(A7023,[3]!Table13456[No заказа],[3]!Table13456[Цена],"",0,1)</f>
        <v>7931</v>
      </c>
      <c r="H7023" s="2" t="str">
        <f>M01_SETTINGS!$F$2</f>
        <v>KASPI</v>
      </c>
    </row>
    <row r="7024" spans="1:8" x14ac:dyDescent="0.35">
      <c r="A7024" s="2">
        <v>428208682</v>
      </c>
      <c r="B7024" s="3">
        <f>_xlfn.XLOOKUP(A7024,[3]!Table13456[No заказа],[3]!Table13456[Дата
отправки],"",0,1)</f>
        <v>45583</v>
      </c>
      <c r="C7024" s="3"/>
      <c r="D7024" s="3"/>
      <c r="F7024" s="5">
        <f>_xlfn.XLOOKUP(A7024,[3]!Table13456[No заказа],[3]!Table13456[Количество],"",0,1)</f>
        <v>1</v>
      </c>
      <c r="G7024" s="5">
        <f>_xlfn.XLOOKUP(A7024,[3]!Table13456[No заказа],[3]!Table13456[Цена],"",0,1)</f>
        <v>7931</v>
      </c>
      <c r="H7024" s="2" t="str">
        <f>M01_SETTINGS!$F$2</f>
        <v>KASPI</v>
      </c>
    </row>
    <row r="7025" spans="1:8" x14ac:dyDescent="0.35">
      <c r="A7025" s="2">
        <v>428286393</v>
      </c>
      <c r="B7025" s="3">
        <f>_xlfn.XLOOKUP(A7025,[3]!Table13456[No заказа],[3]!Table13456[Дата
отправки],"",0,1)</f>
        <v>45583</v>
      </c>
      <c r="C7025" s="3"/>
      <c r="D7025" s="3"/>
      <c r="F7025" s="5">
        <f>_xlfn.XLOOKUP(A7025,[3]!Table13456[No заказа],[3]!Table13456[Количество],"",0,1)</f>
        <v>1</v>
      </c>
      <c r="G7025" s="5">
        <f>_xlfn.XLOOKUP(A7025,[3]!Table13456[No заказа],[3]!Table13456[Цена],"",0,1)</f>
        <v>7931</v>
      </c>
      <c r="H7025" s="2" t="str">
        <f>M01_SETTINGS!$F$2</f>
        <v>KASPI</v>
      </c>
    </row>
    <row r="7026" spans="1:8" x14ac:dyDescent="0.35">
      <c r="A7026" s="2">
        <v>428626112</v>
      </c>
      <c r="B7026" s="3">
        <f>_xlfn.XLOOKUP(A7026,[3]!Table13456[No заказа],[3]!Table13456[Дата
отправки],"",0,1)</f>
        <v>45583</v>
      </c>
      <c r="C7026" s="3"/>
      <c r="D7026" s="3"/>
      <c r="F7026" s="5">
        <f>_xlfn.XLOOKUP(A7026,[3]!Table13456[No заказа],[3]!Table13456[Количество],"",0,1)</f>
        <v>1</v>
      </c>
      <c r="G7026" s="5">
        <f>_xlfn.XLOOKUP(A7026,[3]!Table13456[No заказа],[3]!Table13456[Цена],"",0,1)</f>
        <v>8950</v>
      </c>
      <c r="H7026" s="2" t="str">
        <f>M01_SETTINGS!$F$2</f>
        <v>KASPI</v>
      </c>
    </row>
    <row r="7027" spans="1:8" x14ac:dyDescent="0.35">
      <c r="A7027" s="2">
        <v>428369021</v>
      </c>
      <c r="B7027" s="3">
        <f>_xlfn.XLOOKUP(A7027,[3]!Table13456[No заказа],[3]!Table13456[Дата
отправки],"",0,1)</f>
        <v>45583</v>
      </c>
      <c r="C7027" s="3"/>
      <c r="D7027" s="3"/>
      <c r="F7027" s="5">
        <f>_xlfn.XLOOKUP(A7027,[3]!Table13456[No заказа],[3]!Table13456[Количество],"",0,1)</f>
        <v>1</v>
      </c>
      <c r="G7027" s="5">
        <f>_xlfn.XLOOKUP(A7027,[3]!Table13456[No заказа],[3]!Table13456[Цена],"",0,1)</f>
        <v>8999</v>
      </c>
      <c r="H7027" s="2" t="str">
        <f>M01_SETTINGS!$F$2</f>
        <v>KASPI</v>
      </c>
    </row>
    <row r="7028" spans="1:8" x14ac:dyDescent="0.35">
      <c r="A7028" s="2">
        <v>428557747</v>
      </c>
      <c r="B7028" s="3">
        <f>_xlfn.XLOOKUP(A7028,[3]!Table13456[No заказа],[3]!Table13456[Дата
отправки],"",0,1)</f>
        <v>45583</v>
      </c>
      <c r="C7028" s="3"/>
      <c r="D7028" s="3"/>
      <c r="F7028" s="5">
        <f>_xlfn.XLOOKUP(A7028,[3]!Table13456[No заказа],[3]!Table13456[Количество],"",0,1)</f>
        <v>1</v>
      </c>
      <c r="G7028" s="5">
        <f>_xlfn.XLOOKUP(A7028,[3]!Table13456[No заказа],[3]!Table13456[Цена],"",0,1)</f>
        <v>8375</v>
      </c>
      <c r="H7028" s="2" t="str">
        <f>M01_SETTINGS!$F$2</f>
        <v>KASPI</v>
      </c>
    </row>
    <row r="7029" spans="1:8" x14ac:dyDescent="0.35">
      <c r="A7029" s="2">
        <v>428371082</v>
      </c>
      <c r="B7029" s="3">
        <f>_xlfn.XLOOKUP(A7029,[3]!Table13456[No заказа],[3]!Table13456[Дата
отправки],"",0,1)</f>
        <v>45583</v>
      </c>
      <c r="C7029" s="3"/>
      <c r="D7029" s="3"/>
      <c r="F7029" s="5">
        <f>_xlfn.XLOOKUP(A7029,[3]!Table13456[No заказа],[3]!Table13456[Количество],"",0,1)</f>
        <v>1</v>
      </c>
      <c r="G7029" s="5">
        <f>_xlfn.XLOOKUP(A7029,[3]!Table13456[No заказа],[3]!Table13456[Цена],"",0,1)</f>
        <v>8377</v>
      </c>
      <c r="H7029" s="2" t="str">
        <f>M01_SETTINGS!$F$2</f>
        <v>KASPI</v>
      </c>
    </row>
    <row r="7030" spans="1:8" x14ac:dyDescent="0.35">
      <c r="A7030" s="2">
        <v>428363568</v>
      </c>
      <c r="B7030" s="3">
        <f>_xlfn.XLOOKUP(A7030,[3]!Table13456[No заказа],[3]!Table13456[Дата
отправки],"",0,1)</f>
        <v>45583</v>
      </c>
      <c r="C7030" s="3"/>
      <c r="D7030" s="3"/>
      <c r="F7030" s="5">
        <f>_xlfn.XLOOKUP(A7030,[3]!Table13456[No заказа],[3]!Table13456[Количество],"",0,1)</f>
        <v>1</v>
      </c>
      <c r="G7030" s="5">
        <f>_xlfn.XLOOKUP(A7030,[3]!Table13456[No заказа],[3]!Table13456[Цена],"",0,1)</f>
        <v>8172</v>
      </c>
      <c r="H7030" s="2" t="str">
        <f>M01_SETTINGS!$F$2</f>
        <v>KASPI</v>
      </c>
    </row>
    <row r="7031" spans="1:8" x14ac:dyDescent="0.35">
      <c r="A7031" s="2">
        <v>428480583</v>
      </c>
      <c r="B7031" s="3">
        <f>_xlfn.XLOOKUP(A7031,[3]!Table13456[No заказа],[3]!Table13456[Дата
отправки],"",0,1)</f>
        <v>45583</v>
      </c>
      <c r="C7031" s="3"/>
      <c r="D7031" s="3"/>
      <c r="F7031" s="5">
        <f>_xlfn.XLOOKUP(A7031,[3]!Table13456[No заказа],[3]!Table13456[Количество],"",0,1)</f>
        <v>1</v>
      </c>
      <c r="G7031" s="5">
        <f>_xlfn.XLOOKUP(A7031,[3]!Table13456[No заказа],[3]!Table13456[Цена],"",0,1)</f>
        <v>8994</v>
      </c>
      <c r="H7031" s="2" t="str">
        <f>M01_SETTINGS!$F$2</f>
        <v>KASPI</v>
      </c>
    </row>
    <row r="7032" spans="1:8" x14ac:dyDescent="0.35">
      <c r="A7032" s="2">
        <v>428073376</v>
      </c>
      <c r="B7032" s="3">
        <f>_xlfn.XLOOKUP(A7032,[3]!Table13456[No заказа],[3]!Table13456[Дата
отправки],"",0,1)</f>
        <v>45582</v>
      </c>
      <c r="C7032" s="3"/>
      <c r="D7032" s="3"/>
      <c r="F7032" s="5">
        <f>_xlfn.XLOOKUP(A7032,[3]!Table13456[No заказа],[3]!Table13456[Количество],"",0,1)</f>
        <v>1</v>
      </c>
      <c r="G7032" s="5">
        <f>_xlfn.XLOOKUP(A7032,[3]!Table13456[No заказа],[3]!Table13456[Цена],"",0,1)</f>
        <v>9000</v>
      </c>
      <c r="H7032" s="2" t="str">
        <f>M01_SETTINGS!$F$2</f>
        <v>KASPI</v>
      </c>
    </row>
    <row r="7033" spans="1:8" x14ac:dyDescent="0.35">
      <c r="A7033" s="2">
        <v>427967937</v>
      </c>
      <c r="B7033" s="3">
        <f>_xlfn.XLOOKUP(A7033,[3]!Table13456[No заказа],[3]!Table13456[Дата
отправки],"",0,1)</f>
        <v>45582</v>
      </c>
      <c r="C7033" s="3"/>
      <c r="D7033" s="3"/>
      <c r="F7033" s="5">
        <f>_xlfn.XLOOKUP(A7033,[3]!Table13456[No заказа],[3]!Table13456[Количество],"",0,1)</f>
        <v>1</v>
      </c>
      <c r="G7033" s="5">
        <f>_xlfn.XLOOKUP(A7033,[3]!Table13456[No заказа],[3]!Table13456[Цена],"",0,1)</f>
        <v>8000</v>
      </c>
      <c r="H7033" s="2" t="str">
        <f>M01_SETTINGS!$F$2</f>
        <v>KASPI</v>
      </c>
    </row>
    <row r="7034" spans="1:8" x14ac:dyDescent="0.35">
      <c r="A7034" s="2">
        <v>427899045</v>
      </c>
      <c r="B7034" s="3">
        <f>_xlfn.XLOOKUP(A7034,[3]!Table13456[No заказа],[3]!Table13456[Дата
отправки],"",0,1)</f>
        <v>45582</v>
      </c>
      <c r="C7034" s="3"/>
      <c r="D7034" s="3"/>
      <c r="F7034" s="5">
        <f>_xlfn.XLOOKUP(A7034,[3]!Table13456[No заказа],[3]!Table13456[Количество],"",0,1)</f>
        <v>1</v>
      </c>
      <c r="G7034" s="5">
        <f>_xlfn.XLOOKUP(A7034,[3]!Table13456[No заказа],[3]!Table13456[Цена],"",0,1)</f>
        <v>8389</v>
      </c>
      <c r="H7034" s="2" t="str">
        <f>M01_SETTINGS!$F$2</f>
        <v>KASPI</v>
      </c>
    </row>
    <row r="7035" spans="1:8" x14ac:dyDescent="0.35">
      <c r="A7035" s="2">
        <v>427675614</v>
      </c>
      <c r="B7035" s="3">
        <f>_xlfn.XLOOKUP(A7035,[3]!Table13456[No заказа],[3]!Table13456[Дата
отправки],"",0,1)</f>
        <v>45582</v>
      </c>
      <c r="C7035" s="3"/>
      <c r="D7035" s="3"/>
      <c r="F7035" s="5">
        <f>_xlfn.XLOOKUP(A7035,[3]!Table13456[No заказа],[3]!Table13456[Количество],"",0,1)</f>
        <v>1</v>
      </c>
      <c r="G7035" s="5">
        <f>_xlfn.XLOOKUP(A7035,[3]!Table13456[No заказа],[3]!Table13456[Цена],"",0,1)</f>
        <v>8671</v>
      </c>
      <c r="H7035" s="2" t="str">
        <f>M01_SETTINGS!$F$2</f>
        <v>KASPI</v>
      </c>
    </row>
    <row r="7036" spans="1:8" x14ac:dyDescent="0.35">
      <c r="A7036" s="2">
        <v>427695173</v>
      </c>
      <c r="B7036" s="3">
        <f>_xlfn.XLOOKUP(A7036,[3]!Table13456[No заказа],[3]!Table13456[Дата
отправки],"",0,1)</f>
        <v>45582</v>
      </c>
      <c r="C7036" s="3"/>
      <c r="D7036" s="3"/>
      <c r="F7036" s="5">
        <f>_xlfn.XLOOKUP(A7036,[3]!Table13456[No заказа],[3]!Table13456[Количество],"",0,1)</f>
        <v>1</v>
      </c>
      <c r="G7036" s="5">
        <f>_xlfn.XLOOKUP(A7036,[3]!Table13456[No заказа],[3]!Table13456[Цена],"",0,1)</f>
        <v>11000</v>
      </c>
      <c r="H7036" s="2" t="str">
        <f>M01_SETTINGS!$F$2</f>
        <v>KASPI</v>
      </c>
    </row>
    <row r="7037" spans="1:8" x14ac:dyDescent="0.35">
      <c r="A7037" s="2">
        <v>427703931</v>
      </c>
      <c r="B7037" s="3">
        <f>_xlfn.XLOOKUP(A7037,[3]!Table13456[No заказа],[3]!Table13456[Дата
отправки],"",0,1)</f>
        <v>45582</v>
      </c>
      <c r="C7037" s="3"/>
      <c r="D7037" s="3"/>
      <c r="F7037" s="5">
        <f>_xlfn.XLOOKUP(A7037,[3]!Table13456[No заказа],[3]!Table13456[Количество],"",0,1)</f>
        <v>1</v>
      </c>
      <c r="G7037" s="5">
        <f>_xlfn.XLOOKUP(A7037,[3]!Table13456[No заказа],[3]!Table13456[Цена],"",0,1)</f>
        <v>8990</v>
      </c>
      <c r="H7037" s="2" t="str">
        <f>M01_SETTINGS!$F$2</f>
        <v>KASPI</v>
      </c>
    </row>
    <row r="7038" spans="1:8" x14ac:dyDescent="0.35">
      <c r="A7038" s="2">
        <v>428021805</v>
      </c>
      <c r="B7038" s="3">
        <f>_xlfn.XLOOKUP(A7038,[3]!Table13456[No заказа],[3]!Table13456[Дата
отправки],"",0,1)</f>
        <v>45582</v>
      </c>
      <c r="C7038" s="3"/>
      <c r="D7038" s="3"/>
      <c r="F7038" s="5">
        <f>_xlfn.XLOOKUP(A7038,[3]!Table13456[No заказа],[3]!Table13456[Количество],"",0,1)</f>
        <v>1</v>
      </c>
      <c r="G7038" s="5">
        <f>_xlfn.XLOOKUP(A7038,[3]!Table13456[No заказа],[3]!Table13456[Цена],"",0,1)</f>
        <v>9000</v>
      </c>
      <c r="H7038" s="2" t="str">
        <f>M01_SETTINGS!$F$2</f>
        <v>KASPI</v>
      </c>
    </row>
    <row r="7039" spans="1:8" x14ac:dyDescent="0.35">
      <c r="A7039" s="2">
        <v>428113115</v>
      </c>
      <c r="B7039" s="3">
        <f>_xlfn.XLOOKUP(A7039,[3]!Table13456[No заказа],[3]!Table13456[Дата
отправки],"",0,1)</f>
        <v>45582</v>
      </c>
      <c r="C7039" s="3"/>
      <c r="D7039" s="3"/>
      <c r="F7039" s="5">
        <f>_xlfn.XLOOKUP(A7039,[3]!Table13456[No заказа],[3]!Table13456[Количество],"",0,1)</f>
        <v>1</v>
      </c>
      <c r="G7039" s="5">
        <f>_xlfn.XLOOKUP(A7039,[3]!Table13456[No заказа],[3]!Table13456[Цена],"",0,1)</f>
        <v>9000</v>
      </c>
      <c r="H7039" s="2" t="str">
        <f>M01_SETTINGS!$F$2</f>
        <v>KASPI</v>
      </c>
    </row>
    <row r="7040" spans="1:8" x14ac:dyDescent="0.35">
      <c r="A7040" s="2">
        <v>428116267</v>
      </c>
      <c r="B7040" s="3">
        <f>_xlfn.XLOOKUP(A7040,[3]!Table13456[No заказа],[3]!Table13456[Дата
отправки],"",0,1)</f>
        <v>45582</v>
      </c>
      <c r="C7040" s="3"/>
      <c r="D7040" s="3"/>
      <c r="F7040" s="5">
        <f>_xlfn.XLOOKUP(A7040,[3]!Table13456[No заказа],[3]!Table13456[Количество],"",0,1)</f>
        <v>1</v>
      </c>
      <c r="G7040" s="5">
        <f>_xlfn.XLOOKUP(A7040,[3]!Table13456[No заказа],[3]!Table13456[Цена],"",0,1)</f>
        <v>7999</v>
      </c>
      <c r="H7040" s="2" t="str">
        <f>M01_SETTINGS!$F$2</f>
        <v>KASPI</v>
      </c>
    </row>
    <row r="7041" spans="1:8" x14ac:dyDescent="0.35">
      <c r="A7041" s="2">
        <v>428098505</v>
      </c>
      <c r="B7041" s="3">
        <f>_xlfn.XLOOKUP(A7041,[3]!Table13456[No заказа],[3]!Table13456[Дата
отправки],"",0,1)</f>
        <v>45582</v>
      </c>
      <c r="C7041" s="3"/>
      <c r="D7041" s="3"/>
      <c r="F7041" s="5">
        <f>_xlfn.XLOOKUP(A7041,[3]!Table13456[No заказа],[3]!Table13456[Количество],"",0,1)</f>
        <v>1</v>
      </c>
      <c r="G7041" s="5">
        <f>_xlfn.XLOOKUP(A7041,[3]!Table13456[No заказа],[3]!Table13456[Цена],"",0,1)</f>
        <v>8999</v>
      </c>
      <c r="H7041" s="2" t="str">
        <f>M01_SETTINGS!$F$2</f>
        <v>KASPI</v>
      </c>
    </row>
    <row r="7042" spans="1:8" x14ac:dyDescent="0.35">
      <c r="A7042" s="2">
        <v>428055033</v>
      </c>
      <c r="B7042" s="3">
        <f>_xlfn.XLOOKUP(A7042,[3]!Table13456[No заказа],[3]!Table13456[Дата
отправки],"",0,1)</f>
        <v>45582</v>
      </c>
      <c r="C7042" s="3"/>
      <c r="D7042" s="3"/>
      <c r="F7042" s="5">
        <f>_xlfn.XLOOKUP(A7042,[3]!Table13456[No заказа],[3]!Table13456[Количество],"",0,1)</f>
        <v>1</v>
      </c>
      <c r="G7042" s="5">
        <f>_xlfn.XLOOKUP(A7042,[3]!Table13456[No заказа],[3]!Table13456[Цена],"",0,1)</f>
        <v>8989</v>
      </c>
      <c r="H7042" s="2" t="str">
        <f>M01_SETTINGS!$F$2</f>
        <v>KASPI</v>
      </c>
    </row>
    <row r="7043" spans="1:8" x14ac:dyDescent="0.35">
      <c r="A7043" s="2">
        <v>428078445</v>
      </c>
      <c r="B7043" s="3">
        <f>_xlfn.XLOOKUP(A7043,[3]!Table13456[No заказа],[3]!Table13456[Дата
отправки],"",0,1)</f>
        <v>45582</v>
      </c>
      <c r="C7043" s="3"/>
      <c r="D7043" s="3"/>
      <c r="F7043" s="5">
        <f>_xlfn.XLOOKUP(A7043,[3]!Table13456[No заказа],[3]!Table13456[Количество],"",0,1)</f>
        <v>1</v>
      </c>
      <c r="G7043" s="5">
        <f>_xlfn.XLOOKUP(A7043,[3]!Table13456[No заказа],[3]!Table13456[Цена],"",0,1)</f>
        <v>8999</v>
      </c>
      <c r="H7043" s="2" t="str">
        <f>M01_SETTINGS!$F$2</f>
        <v>KASPI</v>
      </c>
    </row>
    <row r="7044" spans="1:8" x14ac:dyDescent="0.35">
      <c r="A7044" s="2">
        <v>428110570</v>
      </c>
      <c r="B7044" s="3">
        <f>_xlfn.XLOOKUP(A7044,[3]!Table13456[No заказа],[3]!Table13456[Дата
отправки],"",0,1)</f>
        <v>45582</v>
      </c>
      <c r="C7044" s="3"/>
      <c r="D7044" s="3"/>
      <c r="F7044" s="5">
        <f>_xlfn.XLOOKUP(A7044,[3]!Table13456[No заказа],[3]!Table13456[Количество],"",0,1)</f>
        <v>1</v>
      </c>
      <c r="G7044" s="5">
        <f>_xlfn.XLOOKUP(A7044,[3]!Table13456[No заказа],[3]!Table13456[Цена],"",0,1)</f>
        <v>8999</v>
      </c>
      <c r="H7044" s="2" t="str">
        <f>M01_SETTINGS!$F$2</f>
        <v>KASPI</v>
      </c>
    </row>
    <row r="7045" spans="1:8" x14ac:dyDescent="0.35">
      <c r="A7045" s="2">
        <v>428099509</v>
      </c>
      <c r="B7045" s="3">
        <f>_xlfn.XLOOKUP(A7045,[3]!Table13456[No заказа],[3]!Table13456[Дата
отправки],"",0,1)</f>
        <v>45582</v>
      </c>
      <c r="C7045" s="3"/>
      <c r="D7045" s="3"/>
      <c r="F7045" s="5">
        <f>_xlfn.XLOOKUP(A7045,[3]!Table13456[No заказа],[3]!Table13456[Количество],"",0,1)</f>
        <v>1</v>
      </c>
      <c r="G7045" s="5">
        <f>_xlfn.XLOOKUP(A7045,[3]!Table13456[No заказа],[3]!Table13456[Цена],"",0,1)</f>
        <v>7931</v>
      </c>
      <c r="H7045" s="2" t="str">
        <f>M01_SETTINGS!$F$2</f>
        <v>KASPI</v>
      </c>
    </row>
    <row r="7046" spans="1:8" x14ac:dyDescent="0.35">
      <c r="A7046" s="2">
        <v>427825261</v>
      </c>
      <c r="B7046" s="3">
        <f>_xlfn.XLOOKUP(A7046,[3]!Table13456[No заказа],[3]!Table13456[Дата
отправки],"",0,1)</f>
        <v>45582</v>
      </c>
      <c r="C7046" s="3"/>
      <c r="D7046" s="3"/>
      <c r="F7046" s="5">
        <f>_xlfn.XLOOKUP(A7046,[3]!Table13456[No заказа],[3]!Table13456[Количество],"",0,1)</f>
        <v>1</v>
      </c>
      <c r="G7046" s="5">
        <f>_xlfn.XLOOKUP(A7046,[3]!Table13456[No заказа],[3]!Table13456[Цена],"",0,1)</f>
        <v>9000</v>
      </c>
      <c r="H7046" s="2" t="str">
        <f>M01_SETTINGS!$F$2</f>
        <v>KASPI</v>
      </c>
    </row>
    <row r="7047" spans="1:8" x14ac:dyDescent="0.35">
      <c r="A7047" s="2">
        <v>428168779</v>
      </c>
      <c r="B7047" s="3">
        <f>_xlfn.XLOOKUP(A7047,[3]!Table13456[No заказа],[3]!Table13456[Дата
отправки],"",0,1)</f>
        <v>45582</v>
      </c>
      <c r="C7047" s="3"/>
      <c r="D7047" s="3"/>
      <c r="F7047" s="5">
        <f>_xlfn.XLOOKUP(A7047,[3]!Table13456[No заказа],[3]!Table13456[Количество],"",0,1)</f>
        <v>1</v>
      </c>
      <c r="G7047" s="5">
        <f>_xlfn.XLOOKUP(A7047,[3]!Table13456[No заказа],[3]!Table13456[Цена],"",0,1)</f>
        <v>8999</v>
      </c>
      <c r="H7047" s="2" t="str">
        <f>M01_SETTINGS!$F$2</f>
        <v>KASPI</v>
      </c>
    </row>
    <row r="7048" spans="1:8" x14ac:dyDescent="0.35">
      <c r="A7048" s="2">
        <v>427714566</v>
      </c>
      <c r="B7048" s="3">
        <f>_xlfn.XLOOKUP(A7048,[3]!Table13456[No заказа],[3]!Table13456[Дата
отправки],"",0,1)</f>
        <v>45582</v>
      </c>
      <c r="C7048" s="3"/>
      <c r="D7048" s="3"/>
      <c r="F7048" s="5">
        <f>_xlfn.XLOOKUP(A7048,[3]!Table13456[No заказа],[3]!Table13456[Количество],"",0,1)</f>
        <v>1</v>
      </c>
      <c r="G7048" s="5">
        <f>_xlfn.XLOOKUP(A7048,[3]!Table13456[No заказа],[3]!Table13456[Цена],"",0,1)</f>
        <v>8000</v>
      </c>
      <c r="H7048" s="2" t="str">
        <f>M01_SETTINGS!$F$2</f>
        <v>KASPI</v>
      </c>
    </row>
    <row r="7049" spans="1:8" x14ac:dyDescent="0.35">
      <c r="A7049" s="2">
        <v>427747995</v>
      </c>
      <c r="B7049" s="3">
        <f>_xlfn.XLOOKUP(A7049,[3]!Table13456[No заказа],[3]!Table13456[Дата
отправки],"",0,1)</f>
        <v>45582</v>
      </c>
      <c r="C7049" s="3"/>
      <c r="D7049" s="3"/>
      <c r="F7049" s="5">
        <f>_xlfn.XLOOKUP(A7049,[3]!Table13456[No заказа],[3]!Table13456[Количество],"",0,1)</f>
        <v>1</v>
      </c>
      <c r="G7049" s="5">
        <f>_xlfn.XLOOKUP(A7049,[3]!Table13456[No заказа],[3]!Table13456[Цена],"",0,1)</f>
        <v>9000</v>
      </c>
      <c r="H7049" s="2" t="str">
        <f>M01_SETTINGS!$F$2</f>
        <v>KASPI</v>
      </c>
    </row>
    <row r="7050" spans="1:8" x14ac:dyDescent="0.35">
      <c r="A7050" s="2">
        <v>427886629</v>
      </c>
      <c r="B7050" s="3">
        <f>_xlfn.XLOOKUP(A7050,[3]!Table13456[No заказа],[3]!Table13456[Дата
отправки],"",0,1)</f>
        <v>45582</v>
      </c>
      <c r="C7050" s="3"/>
      <c r="D7050" s="3"/>
      <c r="F7050" s="5">
        <f>_xlfn.XLOOKUP(A7050,[3]!Table13456[No заказа],[3]!Table13456[Количество],"",0,1)</f>
        <v>1</v>
      </c>
      <c r="G7050" s="5">
        <f>_xlfn.XLOOKUP(A7050,[3]!Table13456[No заказа],[3]!Table13456[Цена],"",0,1)</f>
        <v>9000</v>
      </c>
      <c r="H7050" s="2" t="str">
        <f>M01_SETTINGS!$F$2</f>
        <v>KASPI</v>
      </c>
    </row>
    <row r="7051" spans="1:8" x14ac:dyDescent="0.35">
      <c r="A7051" s="2">
        <v>427956869</v>
      </c>
      <c r="B7051" s="3">
        <f>_xlfn.XLOOKUP(A7051,[3]!Table13456[No заказа],[3]!Table13456[Дата
отправки],"",0,1)</f>
        <v>45582</v>
      </c>
      <c r="C7051" s="3"/>
      <c r="D7051" s="3"/>
      <c r="F7051" s="5">
        <f>_xlfn.XLOOKUP(A7051,[3]!Table13456[No заказа],[3]!Table13456[Количество],"",0,1)</f>
        <v>1</v>
      </c>
      <c r="G7051" s="5">
        <f>_xlfn.XLOOKUP(A7051,[3]!Table13456[No заказа],[3]!Table13456[Цена],"",0,1)</f>
        <v>9000</v>
      </c>
      <c r="H7051" s="2" t="str">
        <f>M01_SETTINGS!$F$2</f>
        <v>KASPI</v>
      </c>
    </row>
    <row r="7052" spans="1:8" x14ac:dyDescent="0.35">
      <c r="A7052" s="2">
        <v>427825544</v>
      </c>
      <c r="B7052" s="3">
        <f>_xlfn.XLOOKUP(A7052,[3]!Table13456[No заказа],[3]!Table13456[Дата
отправки],"",0,1)</f>
        <v>45582</v>
      </c>
      <c r="C7052" s="3"/>
      <c r="D7052" s="3"/>
      <c r="F7052" s="5">
        <f>_xlfn.XLOOKUP(A7052,[3]!Table13456[No заказа],[3]!Table13456[Количество],"",0,1)</f>
        <v>1</v>
      </c>
      <c r="G7052" s="5">
        <f>_xlfn.XLOOKUP(A7052,[3]!Table13456[No заказа],[3]!Table13456[Цена],"",0,1)</f>
        <v>8421</v>
      </c>
      <c r="H7052" s="2" t="str">
        <f>M01_SETTINGS!$F$2</f>
        <v>KASPI</v>
      </c>
    </row>
    <row r="7053" spans="1:8" x14ac:dyDescent="0.35">
      <c r="A7053" s="2">
        <v>427770126</v>
      </c>
      <c r="B7053" s="3">
        <f>_xlfn.XLOOKUP(A7053,[3]!Table13456[No заказа],[3]!Table13456[Дата
отправки],"",0,1)</f>
        <v>45582</v>
      </c>
      <c r="C7053" s="3"/>
      <c r="D7053" s="3"/>
      <c r="F7053" s="5">
        <f>_xlfn.XLOOKUP(A7053,[3]!Table13456[No заказа],[3]!Table13456[Количество],"",0,1)</f>
        <v>1</v>
      </c>
      <c r="G7053" s="5">
        <f>_xlfn.XLOOKUP(A7053,[3]!Table13456[No заказа],[3]!Table13456[Цена],"",0,1)</f>
        <v>7999</v>
      </c>
      <c r="H7053" s="2" t="str">
        <f>M01_SETTINGS!$F$2</f>
        <v>KASPI</v>
      </c>
    </row>
    <row r="7054" spans="1:8" x14ac:dyDescent="0.35">
      <c r="A7054" s="2">
        <v>427970968</v>
      </c>
      <c r="B7054" s="3">
        <f>_xlfn.XLOOKUP(A7054,[3]!Table13456[No заказа],[3]!Table13456[Дата
отправки],"",0,1)</f>
        <v>45582</v>
      </c>
      <c r="C7054" s="3"/>
      <c r="D7054" s="3"/>
      <c r="F7054" s="5">
        <f>_xlfn.XLOOKUP(A7054,[3]!Table13456[No заказа],[3]!Table13456[Количество],"",0,1)</f>
        <v>1</v>
      </c>
      <c r="G7054" s="5">
        <f>_xlfn.XLOOKUP(A7054,[3]!Table13456[No заказа],[3]!Table13456[Цена],"",0,1)</f>
        <v>7999</v>
      </c>
      <c r="H7054" s="2" t="str">
        <f>M01_SETTINGS!$F$2</f>
        <v>KASPI</v>
      </c>
    </row>
    <row r="7055" spans="1:8" x14ac:dyDescent="0.35">
      <c r="A7055" s="2">
        <v>427818618</v>
      </c>
      <c r="B7055" s="3">
        <f>_xlfn.XLOOKUP(A7055,[3]!Table13456[No заказа],[3]!Table13456[Дата
отправки],"",0,1)</f>
        <v>45582</v>
      </c>
      <c r="C7055" s="3"/>
      <c r="D7055" s="3"/>
      <c r="F7055" s="5">
        <f>_xlfn.XLOOKUP(A7055,[3]!Table13456[No заказа],[3]!Table13456[Количество],"",0,1)</f>
        <v>1</v>
      </c>
      <c r="G7055" s="5">
        <f>_xlfn.XLOOKUP(A7055,[3]!Table13456[No заказа],[3]!Table13456[Цена],"",0,1)</f>
        <v>8989</v>
      </c>
      <c r="H7055" s="2" t="str">
        <f>M01_SETTINGS!$F$2</f>
        <v>KASPI</v>
      </c>
    </row>
    <row r="7056" spans="1:8" x14ac:dyDescent="0.35">
      <c r="A7056" s="2">
        <v>427765451</v>
      </c>
      <c r="B7056" s="3">
        <f>_xlfn.XLOOKUP(A7056,[3]!Table13456[No заказа],[3]!Table13456[Дата
отправки],"",0,1)</f>
        <v>45582</v>
      </c>
      <c r="C7056" s="3"/>
      <c r="D7056" s="3"/>
      <c r="F7056" s="5">
        <f>_xlfn.XLOOKUP(A7056,[3]!Table13456[No заказа],[3]!Table13456[Количество],"",0,1)</f>
        <v>1</v>
      </c>
      <c r="G7056" s="5">
        <f>_xlfn.XLOOKUP(A7056,[3]!Table13456[No заказа],[3]!Table13456[Цена],"",0,1)</f>
        <v>8994</v>
      </c>
      <c r="H7056" s="2" t="str">
        <f>M01_SETTINGS!$F$2</f>
        <v>KASPI</v>
      </c>
    </row>
    <row r="7057" spans="1:8" x14ac:dyDescent="0.35">
      <c r="A7057" s="2">
        <v>427152635</v>
      </c>
      <c r="B7057" s="3">
        <f>_xlfn.XLOOKUP(A7057,[3]!Table13456[No заказа],[3]!Table13456[Дата
отправки],"",0,1)</f>
        <v>45581</v>
      </c>
      <c r="C7057" s="3"/>
      <c r="D7057" s="3"/>
      <c r="F7057" s="5">
        <f>_xlfn.XLOOKUP(A7057,[3]!Table13456[No заказа],[3]!Table13456[Количество],"",0,1)</f>
        <v>1</v>
      </c>
      <c r="G7057" s="5">
        <f>_xlfn.XLOOKUP(A7057,[3]!Table13456[No заказа],[3]!Table13456[Цена],"",0,1)</f>
        <v>11996</v>
      </c>
      <c r="H7057" s="2" t="str">
        <f>M01_SETTINGS!$F$2</f>
        <v>KASPI</v>
      </c>
    </row>
    <row r="7058" spans="1:8" x14ac:dyDescent="0.35">
      <c r="A7058" s="2">
        <v>427203770</v>
      </c>
      <c r="B7058" s="3">
        <f>_xlfn.XLOOKUP(A7058,[3]!Table13456[No заказа],[3]!Table13456[Дата
отправки],"",0,1)</f>
        <v>45581</v>
      </c>
      <c r="C7058" s="3"/>
      <c r="D7058" s="3"/>
      <c r="F7058" s="5">
        <f>_xlfn.XLOOKUP(A7058,[3]!Table13456[No заказа],[3]!Table13456[Количество],"",0,1)</f>
        <v>1</v>
      </c>
      <c r="G7058" s="5">
        <f>_xlfn.XLOOKUP(A7058,[3]!Table13456[No заказа],[3]!Table13456[Цена],"",0,1)</f>
        <v>9000</v>
      </c>
      <c r="H7058" s="2" t="str">
        <f>M01_SETTINGS!$F$2</f>
        <v>KASPI</v>
      </c>
    </row>
    <row r="7059" spans="1:8" x14ac:dyDescent="0.35">
      <c r="A7059" s="2">
        <v>427248098</v>
      </c>
      <c r="B7059" s="3">
        <f>_xlfn.XLOOKUP(A7059,[3]!Table13456[No заказа],[3]!Table13456[Дата
отправки],"",0,1)</f>
        <v>45581</v>
      </c>
      <c r="C7059" s="3"/>
      <c r="D7059" s="3"/>
      <c r="F7059" s="5">
        <f>_xlfn.XLOOKUP(A7059,[3]!Table13456[No заказа],[3]!Table13456[Количество],"",0,1)</f>
        <v>1</v>
      </c>
      <c r="G7059" s="5">
        <f>_xlfn.XLOOKUP(A7059,[3]!Table13456[No заказа],[3]!Table13456[Цена],"",0,1)</f>
        <v>9000</v>
      </c>
      <c r="H7059" s="2" t="str">
        <f>M01_SETTINGS!$F$2</f>
        <v>KASPI</v>
      </c>
    </row>
    <row r="7060" spans="1:8" x14ac:dyDescent="0.35">
      <c r="A7060" s="2">
        <v>427314826</v>
      </c>
      <c r="B7060" s="3">
        <f>_xlfn.XLOOKUP(A7060,[3]!Table13456[No заказа],[3]!Table13456[Дата
отправки],"",0,1)</f>
        <v>45581</v>
      </c>
      <c r="C7060" s="3"/>
      <c r="D7060" s="3"/>
      <c r="F7060" s="5">
        <f>_xlfn.XLOOKUP(A7060,[3]!Table13456[No заказа],[3]!Table13456[Количество],"",0,1)</f>
        <v>1</v>
      </c>
      <c r="G7060" s="5">
        <f>_xlfn.XLOOKUP(A7060,[3]!Table13456[No заказа],[3]!Table13456[Цена],"",0,1)</f>
        <v>9000</v>
      </c>
      <c r="H7060" s="2" t="str">
        <f>M01_SETTINGS!$F$2</f>
        <v>KASPI</v>
      </c>
    </row>
    <row r="7061" spans="1:8" x14ac:dyDescent="0.35">
      <c r="A7061" s="2">
        <v>427152280</v>
      </c>
      <c r="B7061" s="3">
        <f>_xlfn.XLOOKUP(A7061,[3]!Table13456[No заказа],[3]!Table13456[Дата
отправки],"",0,1)</f>
        <v>45581</v>
      </c>
      <c r="C7061" s="3"/>
      <c r="D7061" s="3"/>
      <c r="F7061" s="5">
        <f>_xlfn.XLOOKUP(A7061,[3]!Table13456[No заказа],[3]!Table13456[Количество],"",0,1)</f>
        <v>1</v>
      </c>
      <c r="G7061" s="5">
        <f>_xlfn.XLOOKUP(A7061,[3]!Table13456[No заказа],[3]!Table13456[Цена],"",0,1)</f>
        <v>9000</v>
      </c>
      <c r="H7061" s="2" t="str">
        <f>M01_SETTINGS!$F$2</f>
        <v>KASPI</v>
      </c>
    </row>
    <row r="7062" spans="1:8" x14ac:dyDescent="0.35">
      <c r="A7062" s="2">
        <v>427289655</v>
      </c>
      <c r="B7062" s="3">
        <f>_xlfn.XLOOKUP(A7062,[3]!Table13456[No заказа],[3]!Table13456[Дата
отправки],"",0,1)</f>
        <v>45581</v>
      </c>
      <c r="C7062" s="3"/>
      <c r="D7062" s="3"/>
      <c r="F7062" s="5">
        <f>_xlfn.XLOOKUP(A7062,[3]!Table13456[No заказа],[3]!Table13456[Количество],"",0,1)</f>
        <v>1</v>
      </c>
      <c r="G7062" s="5">
        <f>_xlfn.XLOOKUP(A7062,[3]!Table13456[No заказа],[3]!Table13456[Цена],"",0,1)</f>
        <v>9000</v>
      </c>
      <c r="H7062" s="2" t="str">
        <f>M01_SETTINGS!$F$2</f>
        <v>KASPI</v>
      </c>
    </row>
    <row r="7063" spans="1:8" x14ac:dyDescent="0.35">
      <c r="A7063" s="2">
        <v>427576886</v>
      </c>
      <c r="B7063" s="3">
        <f>_xlfn.XLOOKUP(A7063,[3]!Table13456[No заказа],[3]!Table13456[Дата
отправки],"",0,1)</f>
        <v>45581</v>
      </c>
      <c r="C7063" s="3"/>
      <c r="D7063" s="3"/>
      <c r="F7063" s="5">
        <f>_xlfn.XLOOKUP(A7063,[3]!Table13456[No заказа],[3]!Table13456[Количество],"",0,1)</f>
        <v>1</v>
      </c>
      <c r="G7063" s="5">
        <f>_xlfn.XLOOKUP(A7063,[3]!Table13456[No заказа],[3]!Table13456[Цена],"",0,1)</f>
        <v>9000</v>
      </c>
      <c r="H7063" s="2" t="str">
        <f>M01_SETTINGS!$F$2</f>
        <v>KASPI</v>
      </c>
    </row>
    <row r="7064" spans="1:8" x14ac:dyDescent="0.35">
      <c r="A7064" s="2">
        <v>427577614</v>
      </c>
      <c r="B7064" s="3">
        <f>_xlfn.XLOOKUP(A7064,[3]!Table13456[No заказа],[3]!Table13456[Дата
отправки],"",0,1)</f>
        <v>45581</v>
      </c>
      <c r="C7064" s="3"/>
      <c r="D7064" s="3"/>
      <c r="F7064" s="5">
        <f>_xlfn.XLOOKUP(A7064,[3]!Table13456[No заказа],[3]!Table13456[Количество],"",0,1)</f>
        <v>1</v>
      </c>
      <c r="G7064" s="5">
        <f>_xlfn.XLOOKUP(A7064,[3]!Table13456[No заказа],[3]!Table13456[Цена],"",0,1)</f>
        <v>9000</v>
      </c>
      <c r="H7064" s="2" t="str">
        <f>M01_SETTINGS!$F$2</f>
        <v>KASPI</v>
      </c>
    </row>
    <row r="7065" spans="1:8" x14ac:dyDescent="0.35">
      <c r="A7065" s="2">
        <v>427586432</v>
      </c>
      <c r="B7065" s="3">
        <f>_xlfn.XLOOKUP(A7065,[3]!Table13456[No заказа],[3]!Table13456[Дата
отправки],"",0,1)</f>
        <v>45581</v>
      </c>
      <c r="C7065" s="3"/>
      <c r="D7065" s="3"/>
      <c r="F7065" s="5">
        <f>_xlfn.XLOOKUP(A7065,[3]!Table13456[No заказа],[3]!Table13456[Количество],"",0,1)</f>
        <v>1</v>
      </c>
      <c r="G7065" s="5">
        <f>_xlfn.XLOOKUP(A7065,[3]!Table13456[No заказа],[3]!Table13456[Цена],"",0,1)</f>
        <v>9000</v>
      </c>
      <c r="H7065" s="2" t="str">
        <f>M01_SETTINGS!$F$2</f>
        <v>KASPI</v>
      </c>
    </row>
    <row r="7066" spans="1:8" x14ac:dyDescent="0.35">
      <c r="A7066" s="2">
        <v>427646939</v>
      </c>
      <c r="B7066" s="3">
        <f>_xlfn.XLOOKUP(A7066,[3]!Table13456[No заказа],[3]!Table13456[Дата
отправки],"",0,1)</f>
        <v>45581</v>
      </c>
      <c r="C7066" s="3"/>
      <c r="D7066" s="3"/>
      <c r="F7066" s="5">
        <f>_xlfn.XLOOKUP(A7066,[3]!Table13456[No заказа],[3]!Table13456[Количество],"",0,1)</f>
        <v>1</v>
      </c>
      <c r="G7066" s="5">
        <f>_xlfn.XLOOKUP(A7066,[3]!Table13456[No заказа],[3]!Table13456[Цена],"",0,1)</f>
        <v>9000</v>
      </c>
      <c r="H7066" s="2" t="str">
        <f>M01_SETTINGS!$F$2</f>
        <v>KASPI</v>
      </c>
    </row>
    <row r="7067" spans="1:8" x14ac:dyDescent="0.35">
      <c r="A7067" s="2">
        <v>427353974</v>
      </c>
      <c r="B7067" s="3">
        <f>_xlfn.XLOOKUP(A7067,[3]!Table13456[No заказа],[3]!Table13456[Дата
отправки],"",0,1)</f>
        <v>45581</v>
      </c>
      <c r="C7067" s="3"/>
      <c r="D7067" s="3"/>
      <c r="F7067" s="5">
        <f>_xlfn.XLOOKUP(A7067,[3]!Table13456[No заказа],[3]!Table13456[Количество],"",0,1)</f>
        <v>1</v>
      </c>
      <c r="G7067" s="5">
        <f>_xlfn.XLOOKUP(A7067,[3]!Table13456[No заказа],[3]!Table13456[Цена],"",0,1)</f>
        <v>9420</v>
      </c>
      <c r="H7067" s="2" t="str">
        <f>M01_SETTINGS!$F$2</f>
        <v>KASPI</v>
      </c>
    </row>
    <row r="7068" spans="1:8" x14ac:dyDescent="0.35">
      <c r="A7068" s="2">
        <v>427192720</v>
      </c>
      <c r="B7068" s="3">
        <f>_xlfn.XLOOKUP(A7068,[3]!Table13456[No заказа],[3]!Table13456[Дата
отправки],"",0,1)</f>
        <v>45581</v>
      </c>
      <c r="C7068" s="3"/>
      <c r="D7068" s="3"/>
      <c r="F7068" s="5">
        <f>_xlfn.XLOOKUP(A7068,[3]!Table13456[No заказа],[3]!Table13456[Количество],"",0,1)</f>
        <v>1</v>
      </c>
      <c r="G7068" s="5">
        <f>_xlfn.XLOOKUP(A7068,[3]!Table13456[No заказа],[3]!Table13456[Цена],"",0,1)</f>
        <v>9687</v>
      </c>
      <c r="H7068" s="2" t="str">
        <f>M01_SETTINGS!$F$2</f>
        <v>KASPI</v>
      </c>
    </row>
    <row r="7069" spans="1:8" x14ac:dyDescent="0.35">
      <c r="A7069" s="2">
        <v>427591747</v>
      </c>
      <c r="B7069" s="3">
        <f>_xlfn.XLOOKUP(A7069,[3]!Table13456[No заказа],[3]!Table13456[Дата
отправки],"",0,1)</f>
        <v>45581</v>
      </c>
      <c r="C7069" s="3"/>
      <c r="D7069" s="3"/>
      <c r="F7069" s="5">
        <f>_xlfn.XLOOKUP(A7069,[3]!Table13456[No заказа],[3]!Table13456[Количество],"",0,1)</f>
        <v>1</v>
      </c>
      <c r="G7069" s="5">
        <f>_xlfn.XLOOKUP(A7069,[3]!Table13456[No заказа],[3]!Table13456[Цена],"",0,1)</f>
        <v>8990</v>
      </c>
      <c r="H7069" s="2" t="str">
        <f>M01_SETTINGS!$F$2</f>
        <v>KASPI</v>
      </c>
    </row>
    <row r="7070" spans="1:8" x14ac:dyDescent="0.35">
      <c r="A7070" s="2">
        <v>427589591</v>
      </c>
      <c r="B7070" s="3">
        <f>_xlfn.XLOOKUP(A7070,[3]!Table13456[No заказа],[3]!Table13456[Дата
отправки],"",0,1)</f>
        <v>45581</v>
      </c>
      <c r="C7070" s="3"/>
      <c r="D7070" s="3"/>
      <c r="F7070" s="5">
        <f>_xlfn.XLOOKUP(A7070,[3]!Table13456[No заказа],[3]!Table13456[Количество],"",0,1)</f>
        <v>1</v>
      </c>
      <c r="G7070" s="5">
        <f>_xlfn.XLOOKUP(A7070,[3]!Table13456[No заказа],[3]!Table13456[Цена],"",0,1)</f>
        <v>9000</v>
      </c>
      <c r="H7070" s="2" t="str">
        <f>M01_SETTINGS!$F$2</f>
        <v>KASPI</v>
      </c>
    </row>
    <row r="7071" spans="1:8" x14ac:dyDescent="0.35">
      <c r="A7071" s="2">
        <v>427415309</v>
      </c>
      <c r="B7071" s="3">
        <f>_xlfn.XLOOKUP(A7071,[3]!Table13456[No заказа],[3]!Table13456[Дата
отправки],"",0,1)</f>
        <v>45581</v>
      </c>
      <c r="C7071" s="3"/>
      <c r="D7071" s="3"/>
      <c r="F7071" s="5">
        <f>_xlfn.XLOOKUP(A7071,[3]!Table13456[No заказа],[3]!Table13456[Количество],"",0,1)</f>
        <v>1</v>
      </c>
      <c r="G7071" s="5">
        <f>_xlfn.XLOOKUP(A7071,[3]!Table13456[No заказа],[3]!Table13456[Цена],"",0,1)</f>
        <v>8989</v>
      </c>
      <c r="H7071" s="2" t="str">
        <f>M01_SETTINGS!$F$2</f>
        <v>KASPI</v>
      </c>
    </row>
    <row r="7072" spans="1:8" x14ac:dyDescent="0.35">
      <c r="A7072" s="2">
        <v>427225432</v>
      </c>
      <c r="B7072" s="3">
        <f>_xlfn.XLOOKUP(A7072,[3]!Table13456[No заказа],[3]!Table13456[Дата
отправки],"",0,1)</f>
        <v>45581</v>
      </c>
      <c r="C7072" s="3"/>
      <c r="D7072" s="3"/>
      <c r="F7072" s="5">
        <f>_xlfn.XLOOKUP(A7072,[3]!Table13456[No заказа],[3]!Table13456[Количество],"",0,1)</f>
        <v>1</v>
      </c>
      <c r="G7072" s="5">
        <f>_xlfn.XLOOKUP(A7072,[3]!Table13456[No заказа],[3]!Table13456[Цена],"",0,1)</f>
        <v>7931</v>
      </c>
      <c r="H7072" s="2" t="str">
        <f>M01_SETTINGS!$F$2</f>
        <v>KASPI</v>
      </c>
    </row>
    <row r="7073" spans="1:8" x14ac:dyDescent="0.35">
      <c r="A7073" s="2">
        <v>427414138</v>
      </c>
      <c r="B7073" s="3">
        <f>_xlfn.XLOOKUP(A7073,[3]!Table13456[No заказа],[3]!Table13456[Дата
отправки],"",0,1)</f>
        <v>45581</v>
      </c>
      <c r="C7073" s="3"/>
      <c r="D7073" s="3"/>
      <c r="F7073" s="5">
        <f>_xlfn.XLOOKUP(A7073,[3]!Table13456[No заказа],[3]!Table13456[Количество],"",0,1)</f>
        <v>1</v>
      </c>
      <c r="G7073" s="5">
        <f>_xlfn.XLOOKUP(A7073,[3]!Table13456[No заказа],[3]!Table13456[Цена],"",0,1)</f>
        <v>8989</v>
      </c>
      <c r="H7073" s="2" t="str">
        <f>M01_SETTINGS!$F$2</f>
        <v>KASPI</v>
      </c>
    </row>
    <row r="7074" spans="1:8" x14ac:dyDescent="0.35">
      <c r="A7074" s="2">
        <v>427532861</v>
      </c>
      <c r="B7074" s="3">
        <f>_xlfn.XLOOKUP(A7074,[3]!Table13456[No заказа],[3]!Table13456[Дата
отправки],"",0,1)</f>
        <v>45581</v>
      </c>
      <c r="C7074" s="3"/>
      <c r="D7074" s="3"/>
      <c r="F7074" s="5">
        <f>_xlfn.XLOOKUP(A7074,[3]!Table13456[No заказа],[3]!Table13456[Количество],"",0,1)</f>
        <v>1</v>
      </c>
      <c r="G7074" s="5">
        <f>_xlfn.XLOOKUP(A7074,[3]!Table13456[No заказа],[3]!Table13456[Цена],"",0,1)</f>
        <v>7999</v>
      </c>
      <c r="H7074" s="2" t="str">
        <f>M01_SETTINGS!$F$2</f>
        <v>KASPI</v>
      </c>
    </row>
    <row r="7075" spans="1:8" x14ac:dyDescent="0.35">
      <c r="A7075" s="2">
        <v>427536833</v>
      </c>
      <c r="B7075" s="3">
        <f>_xlfn.XLOOKUP(A7075,[3]!Table13456[No заказа],[3]!Table13456[Дата
отправки],"",0,1)</f>
        <v>45581</v>
      </c>
      <c r="C7075" s="3"/>
      <c r="D7075" s="3"/>
      <c r="F7075" s="5">
        <f>_xlfn.XLOOKUP(A7075,[3]!Table13456[No заказа],[3]!Table13456[Количество],"",0,1)</f>
        <v>1</v>
      </c>
      <c r="G7075" s="5">
        <f>_xlfn.XLOOKUP(A7075,[3]!Table13456[No заказа],[3]!Table13456[Цена],"",0,1)</f>
        <v>8989</v>
      </c>
      <c r="H7075" s="2" t="str">
        <f>M01_SETTINGS!$F$2</f>
        <v>KASPI</v>
      </c>
    </row>
    <row r="7076" spans="1:8" x14ac:dyDescent="0.35">
      <c r="A7076" s="2">
        <v>427610621</v>
      </c>
      <c r="B7076" s="3">
        <f>_xlfn.XLOOKUP(A7076,[3]!Table13456[No заказа],[3]!Table13456[Дата
отправки],"",0,1)</f>
        <v>45581</v>
      </c>
      <c r="C7076" s="3"/>
      <c r="D7076" s="3"/>
      <c r="F7076" s="5">
        <f>_xlfn.XLOOKUP(A7076,[3]!Table13456[No заказа],[3]!Table13456[Количество],"",0,1)</f>
        <v>1</v>
      </c>
      <c r="G7076" s="5">
        <f>_xlfn.XLOOKUP(A7076,[3]!Table13456[No заказа],[3]!Table13456[Цена],"",0,1)</f>
        <v>9000</v>
      </c>
      <c r="H7076" s="2" t="str">
        <f>M01_SETTINGS!$F$2</f>
        <v>KASPI</v>
      </c>
    </row>
    <row r="7077" spans="1:8" x14ac:dyDescent="0.35">
      <c r="A7077" s="2">
        <v>427520432</v>
      </c>
      <c r="B7077" s="3">
        <f>_xlfn.XLOOKUP(A7077,[3]!Table13456[No заказа],[3]!Table13456[Дата
отправки],"",0,1)</f>
        <v>45581</v>
      </c>
      <c r="C7077" s="3"/>
      <c r="D7077" s="3"/>
      <c r="F7077" s="5">
        <f>_xlfn.XLOOKUP(A7077,[3]!Table13456[No заказа],[3]!Table13456[Количество],"",0,1)</f>
        <v>1</v>
      </c>
      <c r="G7077" s="5">
        <f>_xlfn.XLOOKUP(A7077,[3]!Table13456[No заказа],[3]!Table13456[Цена],"",0,1)</f>
        <v>9000</v>
      </c>
      <c r="H7077" s="2" t="str">
        <f>M01_SETTINGS!$F$2</f>
        <v>KASPI</v>
      </c>
    </row>
    <row r="7078" spans="1:8" x14ac:dyDescent="0.35">
      <c r="A7078" s="2">
        <v>427259988</v>
      </c>
      <c r="B7078" s="3">
        <f>_xlfn.XLOOKUP(A7078,[3]!Table13456[No заказа],[3]!Table13456[Дата
отправки],"",0,1)</f>
        <v>45581</v>
      </c>
      <c r="C7078" s="3"/>
      <c r="D7078" s="3"/>
      <c r="F7078" s="5">
        <f>_xlfn.XLOOKUP(A7078,[3]!Table13456[No заказа],[3]!Table13456[Количество],"",0,1)</f>
        <v>1</v>
      </c>
      <c r="G7078" s="5">
        <f>_xlfn.XLOOKUP(A7078,[3]!Table13456[No заказа],[3]!Table13456[Цена],"",0,1)</f>
        <v>9000</v>
      </c>
      <c r="H7078" s="2" t="str">
        <f>M01_SETTINGS!$F$2</f>
        <v>KASPI</v>
      </c>
    </row>
    <row r="7079" spans="1:8" x14ac:dyDescent="0.35">
      <c r="A7079" s="2">
        <v>427403842</v>
      </c>
      <c r="B7079" s="3">
        <f>_xlfn.XLOOKUP(A7079,[3]!Table13456[No заказа],[3]!Table13456[Дата
отправки],"",0,1)</f>
        <v>45581</v>
      </c>
      <c r="C7079" s="3"/>
      <c r="D7079" s="3"/>
      <c r="F7079" s="5">
        <f>_xlfn.XLOOKUP(A7079,[3]!Table13456[No заказа],[3]!Table13456[Количество],"",0,1)</f>
        <v>1</v>
      </c>
      <c r="G7079" s="5">
        <f>_xlfn.XLOOKUP(A7079,[3]!Table13456[No заказа],[3]!Table13456[Цена],"",0,1)</f>
        <v>9000</v>
      </c>
      <c r="H7079" s="2" t="str">
        <f>M01_SETTINGS!$F$2</f>
        <v>KASPI</v>
      </c>
    </row>
    <row r="7080" spans="1:8" x14ac:dyDescent="0.35">
      <c r="A7080" s="2">
        <v>427430537</v>
      </c>
      <c r="B7080" s="3">
        <f>_xlfn.XLOOKUP(A7080,[3]!Table13456[No заказа],[3]!Table13456[Дата
отправки],"",0,1)</f>
        <v>45581</v>
      </c>
      <c r="C7080" s="3"/>
      <c r="D7080" s="3"/>
      <c r="F7080" s="5">
        <f>_xlfn.XLOOKUP(A7080,[3]!Table13456[No заказа],[3]!Table13456[Количество],"",0,1)</f>
        <v>1</v>
      </c>
      <c r="G7080" s="5">
        <f>_xlfn.XLOOKUP(A7080,[3]!Table13456[No заказа],[3]!Table13456[Цена],"",0,1)</f>
        <v>9000</v>
      </c>
      <c r="H7080" s="2" t="str">
        <f>M01_SETTINGS!$F$2</f>
        <v>KASPI</v>
      </c>
    </row>
    <row r="7081" spans="1:8" x14ac:dyDescent="0.35">
      <c r="A7081" s="2">
        <v>427215982</v>
      </c>
      <c r="B7081" s="3">
        <f>_xlfn.XLOOKUP(A7081,[3]!Table13456[No заказа],[3]!Table13456[Дата
отправки],"",0,1)</f>
        <v>45581</v>
      </c>
      <c r="C7081" s="3"/>
      <c r="D7081" s="3"/>
      <c r="F7081" s="5">
        <f>_xlfn.XLOOKUP(A7081,[3]!Table13456[No заказа],[3]!Table13456[Количество],"",0,1)</f>
        <v>1</v>
      </c>
      <c r="G7081" s="5">
        <f>_xlfn.XLOOKUP(A7081,[3]!Table13456[No заказа],[3]!Table13456[Цена],"",0,1)</f>
        <v>7931</v>
      </c>
      <c r="H7081" s="2" t="str">
        <f>M01_SETTINGS!$F$2</f>
        <v>KASPI</v>
      </c>
    </row>
    <row r="7082" spans="1:8" x14ac:dyDescent="0.35">
      <c r="A7082" s="2">
        <v>427633493</v>
      </c>
      <c r="B7082" s="3">
        <f>_xlfn.XLOOKUP(A7082,[3]!Table13456[No заказа],[3]!Table13456[Дата
отправки],"",0,1)</f>
        <v>45581</v>
      </c>
      <c r="C7082" s="3"/>
      <c r="D7082" s="3"/>
      <c r="F7082" s="5">
        <f>_xlfn.XLOOKUP(A7082,[3]!Table13456[No заказа],[3]!Table13456[Количество],"",0,1)</f>
        <v>1</v>
      </c>
      <c r="G7082" s="5">
        <f>_xlfn.XLOOKUP(A7082,[3]!Table13456[No заказа],[3]!Table13456[Цена],"",0,1)</f>
        <v>8000</v>
      </c>
      <c r="H7082" s="2" t="str">
        <f>M01_SETTINGS!$F$2</f>
        <v>KASPI</v>
      </c>
    </row>
    <row r="7083" spans="1:8" x14ac:dyDescent="0.35">
      <c r="A7083" s="2">
        <v>427678687</v>
      </c>
      <c r="B7083" s="3">
        <f>_xlfn.XLOOKUP(A7083,[3]!Table13456[No заказа],[3]!Table13456[Дата
отправки],"",0,1)</f>
        <v>45581</v>
      </c>
      <c r="C7083" s="3"/>
      <c r="D7083" s="3"/>
      <c r="F7083" s="5">
        <f>_xlfn.XLOOKUP(A7083,[3]!Table13456[No заказа],[3]!Table13456[Количество],"",0,1)</f>
        <v>1</v>
      </c>
      <c r="G7083" s="5">
        <f>_xlfn.XLOOKUP(A7083,[3]!Table13456[No заказа],[3]!Table13456[Цена],"",0,1)</f>
        <v>8989</v>
      </c>
      <c r="H7083" s="2" t="str">
        <f>M01_SETTINGS!$F$2</f>
        <v>KASPI</v>
      </c>
    </row>
    <row r="7084" spans="1:8" x14ac:dyDescent="0.35">
      <c r="A7084" s="2">
        <v>427503409</v>
      </c>
      <c r="B7084" s="3">
        <f>_xlfn.XLOOKUP(A7084,[3]!Table13456[No заказа],[3]!Table13456[Дата
отправки],"",0,1)</f>
        <v>45581</v>
      </c>
      <c r="C7084" s="3"/>
      <c r="D7084" s="3"/>
      <c r="F7084" s="5">
        <f>_xlfn.XLOOKUP(A7084,[3]!Table13456[No заказа],[3]!Table13456[Количество],"",0,1)</f>
        <v>1</v>
      </c>
      <c r="G7084" s="5">
        <f>_xlfn.XLOOKUP(A7084,[3]!Table13456[No заказа],[3]!Table13456[Цена],"",0,1)</f>
        <v>8999</v>
      </c>
      <c r="H7084" s="2" t="str">
        <f>M01_SETTINGS!$F$2</f>
        <v>KASPI</v>
      </c>
    </row>
    <row r="7085" spans="1:8" x14ac:dyDescent="0.35">
      <c r="A7085" s="2">
        <v>427348669</v>
      </c>
      <c r="B7085" s="3">
        <f>_xlfn.XLOOKUP(A7085,[3]!Table13456[No заказа],[3]!Table13456[Дата
отправки],"",0,1)</f>
        <v>45581</v>
      </c>
      <c r="C7085" s="3"/>
      <c r="D7085" s="3"/>
      <c r="F7085" s="5">
        <f>_xlfn.XLOOKUP(A7085,[3]!Table13456[No заказа],[3]!Table13456[Количество],"",0,1)</f>
        <v>1</v>
      </c>
      <c r="G7085" s="5">
        <f>_xlfn.XLOOKUP(A7085,[3]!Table13456[No заказа],[3]!Table13456[Цена],"",0,1)</f>
        <v>8000</v>
      </c>
      <c r="H7085" s="2" t="str">
        <f>M01_SETTINGS!$F$2</f>
        <v>KASPI</v>
      </c>
    </row>
    <row r="7086" spans="1:8" x14ac:dyDescent="0.35">
      <c r="A7086" s="2">
        <v>427502547</v>
      </c>
      <c r="B7086" s="3">
        <f>_xlfn.XLOOKUP(A7086,[3]!Table13456[No заказа],[3]!Table13456[Дата
отправки],"",0,1)</f>
        <v>45581</v>
      </c>
      <c r="C7086" s="3"/>
      <c r="D7086" s="3"/>
      <c r="F7086" s="5">
        <f>_xlfn.XLOOKUP(A7086,[3]!Table13456[No заказа],[3]!Table13456[Количество],"",0,1)</f>
        <v>1</v>
      </c>
      <c r="G7086" s="5">
        <f>_xlfn.XLOOKUP(A7086,[3]!Table13456[No заказа],[3]!Table13456[Цена],"",0,1)</f>
        <v>9000</v>
      </c>
      <c r="H7086" s="2" t="str">
        <f>M01_SETTINGS!$F$2</f>
        <v>KASPI</v>
      </c>
    </row>
    <row r="7087" spans="1:8" x14ac:dyDescent="0.35">
      <c r="A7087" s="2">
        <v>427271866</v>
      </c>
      <c r="B7087" s="3">
        <f>_xlfn.XLOOKUP(A7087,[3]!Table13456[No заказа],[3]!Table13456[Дата
отправки],"",0,1)</f>
        <v>45581</v>
      </c>
      <c r="C7087" s="3"/>
      <c r="D7087" s="3"/>
      <c r="F7087" s="5">
        <f>_xlfn.XLOOKUP(A7087,[3]!Table13456[No заказа],[3]!Table13456[Количество],"",0,1)</f>
        <v>1</v>
      </c>
      <c r="G7087" s="5">
        <f>_xlfn.XLOOKUP(A7087,[3]!Table13456[No заказа],[3]!Table13456[Цена],"",0,1)</f>
        <v>8989</v>
      </c>
      <c r="H7087" s="2" t="str">
        <f>M01_SETTINGS!$F$2</f>
        <v>KASPI</v>
      </c>
    </row>
    <row r="7088" spans="1:8" x14ac:dyDescent="0.35">
      <c r="A7088" s="2">
        <v>427497692</v>
      </c>
      <c r="B7088" s="3">
        <f>_xlfn.XLOOKUP(A7088,[3]!Table13456[No заказа],[3]!Table13456[Дата
отправки],"",0,1)</f>
        <v>45581</v>
      </c>
      <c r="C7088" s="3"/>
      <c r="D7088" s="3"/>
      <c r="F7088" s="5">
        <f>_xlfn.XLOOKUP(A7088,[3]!Table13456[No заказа],[3]!Table13456[Количество],"",0,1)</f>
        <v>1</v>
      </c>
      <c r="G7088" s="5">
        <f>_xlfn.XLOOKUP(A7088,[3]!Table13456[No заказа],[3]!Table13456[Цена],"",0,1)</f>
        <v>8989</v>
      </c>
      <c r="H7088" s="2" t="str">
        <f>M01_SETTINGS!$F$2</f>
        <v>KASPI</v>
      </c>
    </row>
    <row r="7089" spans="1:8" x14ac:dyDescent="0.35">
      <c r="A7089" s="2">
        <v>427644351</v>
      </c>
      <c r="B7089" s="3">
        <f>_xlfn.XLOOKUP(A7089,[3]!Table13456[No заказа],[3]!Table13456[Дата
отправки],"",0,1)</f>
        <v>45581</v>
      </c>
      <c r="C7089" s="3"/>
      <c r="D7089" s="3"/>
      <c r="F7089" s="5">
        <f>_xlfn.XLOOKUP(A7089,[3]!Table13456[No заказа],[3]!Table13456[Количество],"",0,1)</f>
        <v>1</v>
      </c>
      <c r="G7089" s="5">
        <f>_xlfn.XLOOKUP(A7089,[3]!Table13456[No заказа],[3]!Table13456[Цена],"",0,1)</f>
        <v>8713</v>
      </c>
      <c r="H7089" s="2" t="str">
        <f>M01_SETTINGS!$F$2</f>
        <v>KASPI</v>
      </c>
    </row>
    <row r="7090" spans="1:8" x14ac:dyDescent="0.35">
      <c r="A7090" s="2">
        <v>427263102</v>
      </c>
      <c r="B7090" s="3">
        <f>_xlfn.XLOOKUP(A7090,[3]!Table13456[No заказа],[3]!Table13456[Дата
отправки],"",0,1)</f>
        <v>45581</v>
      </c>
      <c r="C7090" s="3"/>
      <c r="D7090" s="3"/>
      <c r="F7090" s="5">
        <f>_xlfn.XLOOKUP(A7090,[3]!Table13456[No заказа],[3]!Table13456[Количество],"",0,1)</f>
        <v>1</v>
      </c>
      <c r="G7090" s="5">
        <f>_xlfn.XLOOKUP(A7090,[3]!Table13456[No заказа],[3]!Table13456[Цена],"",0,1)</f>
        <v>7999</v>
      </c>
      <c r="H7090" s="2" t="str">
        <f>M01_SETTINGS!$F$2</f>
        <v>KASPI</v>
      </c>
    </row>
    <row r="7091" spans="1:8" x14ac:dyDescent="0.35">
      <c r="A7091" s="2">
        <v>427335157</v>
      </c>
      <c r="B7091" s="3">
        <f>_xlfn.XLOOKUP(A7091,[3]!Table13456[No заказа],[3]!Table13456[Дата
отправки],"",0,1)</f>
        <v>45581</v>
      </c>
      <c r="C7091" s="3"/>
      <c r="D7091" s="3"/>
      <c r="F7091" s="5">
        <f>_xlfn.XLOOKUP(A7091,[3]!Table13456[No заказа],[3]!Table13456[Количество],"",0,1)</f>
        <v>1</v>
      </c>
      <c r="G7091" s="5">
        <f>_xlfn.XLOOKUP(A7091,[3]!Table13456[No заказа],[3]!Table13456[Цена],"",0,1)</f>
        <v>7999</v>
      </c>
      <c r="H7091" s="2" t="str">
        <f>M01_SETTINGS!$F$2</f>
        <v>KASPI</v>
      </c>
    </row>
    <row r="7092" spans="1:8" x14ac:dyDescent="0.35">
      <c r="A7092" s="2">
        <v>427298232</v>
      </c>
      <c r="B7092" s="3">
        <f>_xlfn.XLOOKUP(A7092,[3]!Table13456[No заказа],[3]!Table13456[Дата
отправки],"",0,1)</f>
        <v>45581</v>
      </c>
      <c r="C7092" s="3"/>
      <c r="D7092" s="3"/>
      <c r="F7092" s="5">
        <f>_xlfn.XLOOKUP(A7092,[3]!Table13456[No заказа],[3]!Table13456[Количество],"",0,1)</f>
        <v>1</v>
      </c>
      <c r="G7092" s="5">
        <f>_xlfn.XLOOKUP(A7092,[3]!Table13456[No заказа],[3]!Table13456[Цена],"",0,1)</f>
        <v>8989</v>
      </c>
      <c r="H7092" s="2" t="str">
        <f>M01_SETTINGS!$F$2</f>
        <v>KASPI</v>
      </c>
    </row>
    <row r="7093" spans="1:8" x14ac:dyDescent="0.35">
      <c r="A7093" s="2">
        <v>427407113</v>
      </c>
      <c r="B7093" s="3">
        <f>_xlfn.XLOOKUP(A7093,[3]!Table13456[No заказа],[3]!Table13456[Дата
отправки],"",0,1)</f>
        <v>45581</v>
      </c>
      <c r="C7093" s="3"/>
      <c r="D7093" s="3"/>
      <c r="F7093" s="5">
        <f>_xlfn.XLOOKUP(A7093,[3]!Table13456[No заказа],[3]!Table13456[Количество],"",0,1)</f>
        <v>1</v>
      </c>
      <c r="G7093" s="5">
        <f>_xlfn.XLOOKUP(A7093,[3]!Table13456[No заказа],[3]!Table13456[Цена],"",0,1)</f>
        <v>8989</v>
      </c>
      <c r="H7093" s="2" t="str">
        <f>M01_SETTINGS!$F$2</f>
        <v>KASPI</v>
      </c>
    </row>
    <row r="7094" spans="1:8" x14ac:dyDescent="0.35">
      <c r="A7094" s="2">
        <v>427360142</v>
      </c>
      <c r="B7094" s="3">
        <f>_xlfn.XLOOKUP(A7094,[3]!Table13456[No заказа],[3]!Table13456[Дата
отправки],"",0,1)</f>
        <v>45581</v>
      </c>
      <c r="C7094" s="3"/>
      <c r="D7094" s="3"/>
      <c r="F7094" s="5">
        <f>_xlfn.XLOOKUP(A7094,[3]!Table13456[No заказа],[3]!Table13456[Количество],"",0,1)</f>
        <v>1</v>
      </c>
      <c r="G7094" s="5">
        <f>_xlfn.XLOOKUP(A7094,[3]!Table13456[No заказа],[3]!Table13456[Цена],"",0,1)</f>
        <v>8994</v>
      </c>
      <c r="H7094" s="2" t="str">
        <f>M01_SETTINGS!$F$2</f>
        <v>KASPI</v>
      </c>
    </row>
    <row r="7095" spans="1:8" x14ac:dyDescent="0.35">
      <c r="A7095" s="2">
        <v>426654089</v>
      </c>
      <c r="B7095" s="3">
        <f>_xlfn.XLOOKUP(A7095,[3]!Table13456[No заказа],[3]!Table13456[Дата
отправки],"",0,1)</f>
        <v>45580</v>
      </c>
      <c r="C7095" s="3"/>
      <c r="D7095" s="3"/>
      <c r="F7095" s="5">
        <f>_xlfn.XLOOKUP(A7095,[3]!Table13456[No заказа],[3]!Table13456[Количество],"",0,1)</f>
        <v>1</v>
      </c>
      <c r="G7095" s="5">
        <f>_xlfn.XLOOKUP(A7095,[3]!Table13456[No заказа],[3]!Table13456[Цена],"",0,1)</f>
        <v>8990</v>
      </c>
      <c r="H7095" s="2" t="str">
        <f>M01_SETTINGS!$F$2</f>
        <v>KASPI</v>
      </c>
    </row>
    <row r="7096" spans="1:8" x14ac:dyDescent="0.35">
      <c r="A7096" s="2">
        <v>426697644</v>
      </c>
      <c r="B7096" s="3">
        <f>_xlfn.XLOOKUP(A7096,[3]!Table13456[No заказа],[3]!Table13456[Дата
отправки],"",0,1)</f>
        <v>45580</v>
      </c>
      <c r="C7096" s="3"/>
      <c r="D7096" s="3"/>
      <c r="F7096" s="5">
        <f>_xlfn.XLOOKUP(A7096,[3]!Table13456[No заказа],[3]!Table13456[Количество],"",0,1)</f>
        <v>1</v>
      </c>
      <c r="G7096" s="5">
        <f>_xlfn.XLOOKUP(A7096,[3]!Table13456[No заказа],[3]!Table13456[Цена],"",0,1)</f>
        <v>8230</v>
      </c>
      <c r="H7096" s="2" t="str">
        <f>M01_SETTINGS!$F$2</f>
        <v>KASPI</v>
      </c>
    </row>
    <row r="7097" spans="1:8" x14ac:dyDescent="0.35">
      <c r="A7097" s="2">
        <v>425143131</v>
      </c>
      <c r="B7097" s="3">
        <f>_xlfn.XLOOKUP(A7097,[3]!Table13456[No заказа],[3]!Table13456[Дата
отправки],"",0,1)</f>
        <v>45580</v>
      </c>
      <c r="C7097" s="3"/>
      <c r="D7097" s="3"/>
      <c r="F7097" s="5">
        <f>_xlfn.XLOOKUP(A7097,[3]!Table13456[No заказа],[3]!Table13456[Количество],"",0,1)</f>
        <v>1</v>
      </c>
      <c r="G7097" s="5">
        <f>_xlfn.XLOOKUP(A7097,[3]!Table13456[No заказа],[3]!Table13456[Цена],"",0,1)</f>
        <v>8240</v>
      </c>
      <c r="H7097" s="2" t="str">
        <f>M01_SETTINGS!$F$2</f>
        <v>KASPI</v>
      </c>
    </row>
    <row r="7098" spans="1:8" x14ac:dyDescent="0.35">
      <c r="A7098" s="2">
        <v>426899205</v>
      </c>
      <c r="B7098" s="3">
        <f>_xlfn.XLOOKUP(A7098,[3]!Table13456[No заказа],[3]!Table13456[Дата
отправки],"",0,1)</f>
        <v>45580</v>
      </c>
      <c r="C7098" s="3"/>
      <c r="D7098" s="3"/>
      <c r="F7098" s="5">
        <f>_xlfn.XLOOKUP(A7098,[3]!Table13456[No заказа],[3]!Table13456[Количество],"",0,1)</f>
        <v>1</v>
      </c>
      <c r="G7098" s="5">
        <f>_xlfn.XLOOKUP(A7098,[3]!Table13456[No заказа],[3]!Table13456[Цена],"",0,1)</f>
        <v>9000</v>
      </c>
      <c r="H7098" s="2" t="str">
        <f>M01_SETTINGS!$F$2</f>
        <v>KASPI</v>
      </c>
    </row>
    <row r="7099" spans="1:8" x14ac:dyDescent="0.35">
      <c r="A7099" s="2">
        <v>425664545</v>
      </c>
      <c r="B7099" s="3">
        <f>_xlfn.XLOOKUP(A7099,[3]!Table13456[No заказа],[3]!Table13456[Дата
отправки],"",0,1)</f>
        <v>45580</v>
      </c>
      <c r="C7099" s="3"/>
      <c r="D7099" s="3"/>
      <c r="F7099" s="5">
        <f>_xlfn.XLOOKUP(A7099,[3]!Table13456[No заказа],[3]!Table13456[Количество],"",0,1)</f>
        <v>1</v>
      </c>
      <c r="G7099" s="5">
        <f>_xlfn.XLOOKUP(A7099,[3]!Table13456[No заказа],[3]!Table13456[Цена],"",0,1)</f>
        <v>8956</v>
      </c>
      <c r="H7099" s="2" t="str">
        <f>M01_SETTINGS!$F$2</f>
        <v>KASPI</v>
      </c>
    </row>
    <row r="7100" spans="1:8" x14ac:dyDescent="0.35">
      <c r="A7100" s="2">
        <v>425945718</v>
      </c>
      <c r="B7100" s="3">
        <f>_xlfn.XLOOKUP(A7100,[3]!Table13456[No заказа],[3]!Table13456[Дата
отправки],"",0,1)</f>
        <v>45580</v>
      </c>
      <c r="C7100" s="3"/>
      <c r="D7100" s="3"/>
      <c r="F7100" s="5">
        <f>_xlfn.XLOOKUP(A7100,[3]!Table13456[No заказа],[3]!Table13456[Количество],"",0,1)</f>
        <v>1</v>
      </c>
      <c r="G7100" s="5">
        <f>_xlfn.XLOOKUP(A7100,[3]!Table13456[No заказа],[3]!Table13456[Цена],"",0,1)</f>
        <v>8956</v>
      </c>
      <c r="H7100" s="2" t="str">
        <f>M01_SETTINGS!$F$2</f>
        <v>KASPI</v>
      </c>
    </row>
    <row r="7101" spans="1:8" x14ac:dyDescent="0.35">
      <c r="A7101" s="2">
        <v>426040621</v>
      </c>
      <c r="B7101" s="3">
        <f>_xlfn.XLOOKUP(A7101,[3]!Table13456[No заказа],[3]!Table13456[Дата
отправки],"",0,1)</f>
        <v>45580</v>
      </c>
      <c r="C7101" s="3"/>
      <c r="D7101" s="3"/>
      <c r="F7101" s="5">
        <f>_xlfn.XLOOKUP(A7101,[3]!Table13456[No заказа],[3]!Table13456[Количество],"",0,1)</f>
        <v>1</v>
      </c>
      <c r="G7101" s="5">
        <f>_xlfn.XLOOKUP(A7101,[3]!Table13456[No заказа],[3]!Table13456[Цена],"",0,1)</f>
        <v>8956</v>
      </c>
      <c r="H7101" s="2" t="str">
        <f>M01_SETTINGS!$F$2</f>
        <v>KASPI</v>
      </c>
    </row>
    <row r="7102" spans="1:8" x14ac:dyDescent="0.35">
      <c r="A7102" s="2">
        <v>426981823</v>
      </c>
      <c r="B7102" s="3">
        <f>_xlfn.XLOOKUP(A7102,[3]!Table13456[No заказа],[3]!Table13456[Дата
отправки],"",0,1)</f>
        <v>45580</v>
      </c>
      <c r="C7102" s="3"/>
      <c r="D7102" s="3"/>
      <c r="F7102" s="5">
        <f>_xlfn.XLOOKUP(A7102,[3]!Table13456[No заказа],[3]!Table13456[Количество],"",0,1)</f>
        <v>1</v>
      </c>
      <c r="G7102" s="5">
        <f>_xlfn.XLOOKUP(A7102,[3]!Table13456[No заказа],[3]!Table13456[Цена],"",0,1)</f>
        <v>9000</v>
      </c>
      <c r="H7102" s="2" t="str">
        <f>M01_SETTINGS!$F$2</f>
        <v>KASPI</v>
      </c>
    </row>
    <row r="7103" spans="1:8" x14ac:dyDescent="0.35">
      <c r="A7103" s="2">
        <v>425363841</v>
      </c>
      <c r="B7103" s="3">
        <f>_xlfn.XLOOKUP(A7103,[3]!Table13456[No заказа],[3]!Table13456[Дата
отправки],"",0,1)</f>
        <v>45580</v>
      </c>
      <c r="C7103" s="3"/>
      <c r="D7103" s="3"/>
      <c r="F7103" s="5">
        <f>_xlfn.XLOOKUP(A7103,[3]!Table13456[No заказа],[3]!Table13456[Количество],"",0,1)</f>
        <v>1</v>
      </c>
      <c r="G7103" s="5">
        <f>_xlfn.XLOOKUP(A7103,[3]!Table13456[No заказа],[3]!Table13456[Цена],"",0,1)</f>
        <v>8240</v>
      </c>
      <c r="H7103" s="2" t="str">
        <f>M01_SETTINGS!$F$2</f>
        <v>KASPI</v>
      </c>
    </row>
    <row r="7104" spans="1:8" x14ac:dyDescent="0.35">
      <c r="A7104" s="2">
        <v>425303088</v>
      </c>
      <c r="B7104" s="3">
        <f>_xlfn.XLOOKUP(A7104,[3]!Table13456[No заказа],[3]!Table13456[Дата
отправки],"",0,1)</f>
        <v>45580</v>
      </c>
      <c r="C7104" s="3"/>
      <c r="D7104" s="3"/>
      <c r="F7104" s="5">
        <f>_xlfn.XLOOKUP(A7104,[3]!Table13456[No заказа],[3]!Table13456[Количество],"",0,1)</f>
        <v>1</v>
      </c>
      <c r="G7104" s="5">
        <f>_xlfn.XLOOKUP(A7104,[3]!Table13456[No заказа],[3]!Table13456[Цена],"",0,1)</f>
        <v>8956</v>
      </c>
      <c r="H7104" s="2" t="str">
        <f>M01_SETTINGS!$F$2</f>
        <v>KASPI</v>
      </c>
    </row>
    <row r="7105" spans="1:8" x14ac:dyDescent="0.35">
      <c r="A7105" s="2">
        <v>426286628</v>
      </c>
      <c r="B7105" s="3">
        <f>_xlfn.XLOOKUP(A7105,[3]!Table13456[No заказа],[3]!Table13456[Дата
отправки],"",0,1)</f>
        <v>45580</v>
      </c>
      <c r="C7105" s="3"/>
      <c r="D7105" s="3"/>
      <c r="F7105" s="5">
        <f>_xlfn.XLOOKUP(A7105,[3]!Table13456[No заказа],[3]!Table13456[Количество],"",0,1)</f>
        <v>1</v>
      </c>
      <c r="G7105" s="5">
        <f>_xlfn.XLOOKUP(A7105,[3]!Table13456[No заказа],[3]!Table13456[Цена],"",0,1)</f>
        <v>8956</v>
      </c>
      <c r="H7105" s="2" t="str">
        <f>M01_SETTINGS!$F$2</f>
        <v>KASPI</v>
      </c>
    </row>
    <row r="7106" spans="1:8" x14ac:dyDescent="0.35">
      <c r="A7106" s="2">
        <v>427075354</v>
      </c>
      <c r="B7106" s="3">
        <f>_xlfn.XLOOKUP(A7106,[3]!Table13456[No заказа],[3]!Table13456[Дата
отправки],"",0,1)</f>
        <v>45580</v>
      </c>
      <c r="C7106" s="3"/>
      <c r="D7106" s="3"/>
      <c r="F7106" s="5">
        <f>_xlfn.XLOOKUP(A7106,[3]!Table13456[No заказа],[3]!Table13456[Количество],"",0,1)</f>
        <v>1</v>
      </c>
      <c r="G7106" s="5">
        <f>_xlfn.XLOOKUP(A7106,[3]!Table13456[No заказа],[3]!Table13456[Цена],"",0,1)</f>
        <v>9000</v>
      </c>
      <c r="H7106" s="2" t="str">
        <f>M01_SETTINGS!$F$2</f>
        <v>KASPI</v>
      </c>
    </row>
    <row r="7107" spans="1:8" x14ac:dyDescent="0.35">
      <c r="A7107" s="2" t="str">
        <v>426196982-1</v>
      </c>
      <c r="B7107" s="3">
        <f>_xlfn.XLOOKUP(A7107,[3]!Table13456[No заказа],[3]!Table13456[Дата
отправки],"",0,1)</f>
        <v>45580</v>
      </c>
      <c r="C7107" s="3"/>
      <c r="D7107" s="3"/>
      <c r="F7107" s="5">
        <f>_xlfn.XLOOKUP(A7107,[3]!Table13456[No заказа],[3]!Table13456[Количество],"",0,1)</f>
        <v>1</v>
      </c>
      <c r="G7107" s="5">
        <f>_xlfn.XLOOKUP(A7107,[3]!Table13456[No заказа],[3]!Table13456[Цена],"",0,1)</f>
        <v>8956</v>
      </c>
      <c r="H7107" s="2" t="str">
        <f>M01_SETTINGS!$F$2</f>
        <v>KASPI</v>
      </c>
    </row>
    <row r="7108" spans="1:8" x14ac:dyDescent="0.35">
      <c r="A7108" s="2" t="str">
        <v>426196982-2</v>
      </c>
      <c r="B7108" s="3">
        <f>_xlfn.XLOOKUP(A7108,[3]!Table13456[No заказа],[3]!Table13456[Дата
отправки],"",0,1)</f>
        <v>45580</v>
      </c>
      <c r="C7108" s="3"/>
      <c r="D7108" s="3"/>
      <c r="F7108" s="5">
        <f>_xlfn.XLOOKUP(A7108,[3]!Table13456[No заказа],[3]!Table13456[Количество],"",0,1)</f>
        <v>1</v>
      </c>
      <c r="G7108" s="5">
        <f>_xlfn.XLOOKUP(A7108,[3]!Table13456[No заказа],[3]!Table13456[Цена],"",0,1)</f>
        <v>8956</v>
      </c>
      <c r="H7108" s="2" t="str">
        <f>M01_SETTINGS!$F$2</f>
        <v>KASPI</v>
      </c>
    </row>
    <row r="7109" spans="1:8" x14ac:dyDescent="0.35">
      <c r="A7109" s="2">
        <v>425487831</v>
      </c>
      <c r="B7109" s="3">
        <f>_xlfn.XLOOKUP(A7109,[3]!Table13456[No заказа],[3]!Table13456[Дата
отправки],"",0,1)</f>
        <v>45580</v>
      </c>
      <c r="C7109" s="3"/>
      <c r="D7109" s="3"/>
      <c r="F7109" s="5">
        <f>_xlfn.XLOOKUP(A7109,[3]!Table13456[No заказа],[3]!Table13456[Количество],"",0,1)</f>
        <v>1</v>
      </c>
      <c r="G7109" s="5">
        <f>_xlfn.XLOOKUP(A7109,[3]!Table13456[No заказа],[3]!Table13456[Цена],"",0,1)</f>
        <v>7932</v>
      </c>
      <c r="H7109" s="2" t="str">
        <f>M01_SETTINGS!$F$2</f>
        <v>KASPI</v>
      </c>
    </row>
    <row r="7110" spans="1:8" x14ac:dyDescent="0.35">
      <c r="A7110" s="2">
        <v>427075617</v>
      </c>
      <c r="B7110" s="3">
        <f>_xlfn.XLOOKUP(A7110,[3]!Table13456[No заказа],[3]!Table13456[Дата
отправки],"",0,1)</f>
        <v>45580</v>
      </c>
      <c r="C7110" s="3"/>
      <c r="D7110" s="3"/>
      <c r="F7110" s="5">
        <f>_xlfn.XLOOKUP(A7110,[3]!Table13456[No заказа],[3]!Table13456[Количество],"",0,1)</f>
        <v>1</v>
      </c>
      <c r="G7110" s="5">
        <f>_xlfn.XLOOKUP(A7110,[3]!Table13456[No заказа],[3]!Table13456[Цена],"",0,1)</f>
        <v>8000</v>
      </c>
      <c r="H7110" s="2" t="str">
        <f>M01_SETTINGS!$F$2</f>
        <v>KASPI</v>
      </c>
    </row>
    <row r="7111" spans="1:8" x14ac:dyDescent="0.35">
      <c r="A7111" s="2">
        <v>426042389</v>
      </c>
      <c r="B7111" s="3">
        <f>_xlfn.XLOOKUP(A7111,[3]!Table13456[No заказа],[3]!Table13456[Дата
отправки],"",0,1)</f>
        <v>45580</v>
      </c>
      <c r="C7111" s="3"/>
      <c r="D7111" s="3"/>
      <c r="F7111" s="5">
        <f>_xlfn.XLOOKUP(A7111,[3]!Table13456[No заказа],[3]!Table13456[Количество],"",0,1)</f>
        <v>1</v>
      </c>
      <c r="G7111" s="5">
        <f>_xlfn.XLOOKUP(A7111,[3]!Table13456[No заказа],[3]!Table13456[Цена],"",0,1)</f>
        <v>8042</v>
      </c>
      <c r="H7111" s="2" t="str">
        <f>M01_SETTINGS!$F$2</f>
        <v>KASPI</v>
      </c>
    </row>
    <row r="7112" spans="1:8" x14ac:dyDescent="0.35">
      <c r="A7112" s="2">
        <v>425150853</v>
      </c>
      <c r="B7112" s="3">
        <f>_xlfn.XLOOKUP(A7112,[3]!Table13456[No заказа],[3]!Table13456[Дата
отправки],"",0,1)</f>
        <v>45580</v>
      </c>
      <c r="C7112" s="3"/>
      <c r="D7112" s="3"/>
      <c r="F7112" s="5">
        <f>_xlfn.XLOOKUP(A7112,[3]!Table13456[No заказа],[3]!Table13456[Количество],"",0,1)</f>
        <v>1</v>
      </c>
      <c r="G7112" s="5">
        <f>_xlfn.XLOOKUP(A7112,[3]!Table13456[No заказа],[3]!Table13456[Цена],"",0,1)</f>
        <v>8402</v>
      </c>
      <c r="H7112" s="2" t="str">
        <f>M01_SETTINGS!$F$2</f>
        <v>KASPI</v>
      </c>
    </row>
    <row r="7113" spans="1:8" x14ac:dyDescent="0.35">
      <c r="A7113" s="2">
        <v>426312120</v>
      </c>
      <c r="B7113" s="3">
        <f>_xlfn.XLOOKUP(A7113,[3]!Table13456[No заказа],[3]!Table13456[Дата
отправки],"",0,1)</f>
        <v>45580</v>
      </c>
      <c r="C7113" s="3"/>
      <c r="D7113" s="3"/>
      <c r="F7113" s="5">
        <f>_xlfn.XLOOKUP(A7113,[3]!Table13456[No заказа],[3]!Table13456[Количество],"",0,1)</f>
        <v>1</v>
      </c>
      <c r="G7113" s="5">
        <f>_xlfn.XLOOKUP(A7113,[3]!Table13456[No заказа],[3]!Table13456[Цена],"",0,1)</f>
        <v>9000</v>
      </c>
      <c r="H7113" s="2" t="str">
        <f>M01_SETTINGS!$F$2</f>
        <v>KASPI</v>
      </c>
    </row>
    <row r="7114" spans="1:8" x14ac:dyDescent="0.35">
      <c r="A7114" s="2">
        <v>426275462</v>
      </c>
      <c r="B7114" s="3">
        <f>_xlfn.XLOOKUP(A7114,[3]!Table13456[No заказа],[3]!Table13456[Дата
отправки],"",0,1)</f>
        <v>45580</v>
      </c>
      <c r="C7114" s="3"/>
      <c r="D7114" s="3"/>
      <c r="F7114" s="5">
        <f>_xlfn.XLOOKUP(A7114,[3]!Table13456[No заказа],[3]!Table13456[Количество],"",0,1)</f>
        <v>1</v>
      </c>
      <c r="G7114" s="5">
        <f>_xlfn.XLOOKUP(A7114,[3]!Table13456[No заказа],[3]!Table13456[Цена],"",0,1)</f>
        <v>8000</v>
      </c>
      <c r="H7114" s="2" t="str">
        <f>M01_SETTINGS!$F$2</f>
        <v>KASPI</v>
      </c>
    </row>
    <row r="7115" spans="1:8" x14ac:dyDescent="0.35">
      <c r="A7115" s="2">
        <v>425084647</v>
      </c>
      <c r="B7115" s="3">
        <f>_xlfn.XLOOKUP(A7115,[3]!Table13456[No заказа],[3]!Table13456[Дата
отправки],"",0,1)</f>
        <v>45580</v>
      </c>
      <c r="C7115" s="3"/>
      <c r="D7115" s="3"/>
      <c r="F7115" s="5">
        <f>_xlfn.XLOOKUP(A7115,[3]!Table13456[No заказа],[3]!Table13456[Количество],"",0,1)</f>
        <v>1</v>
      </c>
      <c r="G7115" s="5">
        <f>_xlfn.XLOOKUP(A7115,[3]!Table13456[No заказа],[3]!Table13456[Цена],"",0,1)</f>
        <v>9399</v>
      </c>
      <c r="H7115" s="2" t="str">
        <f>M01_SETTINGS!$F$2</f>
        <v>KASPI</v>
      </c>
    </row>
    <row r="7116" spans="1:8" x14ac:dyDescent="0.35">
      <c r="A7116" s="2">
        <v>426151855</v>
      </c>
      <c r="B7116" s="3">
        <f>_xlfn.XLOOKUP(A7116,[3]!Table13456[No заказа],[3]!Table13456[Дата
отправки],"",0,1)</f>
        <v>45580</v>
      </c>
      <c r="C7116" s="3"/>
      <c r="D7116" s="3"/>
      <c r="F7116" s="5">
        <f>_xlfn.XLOOKUP(A7116,[3]!Table13456[No заказа],[3]!Table13456[Количество],"",0,1)</f>
        <v>1</v>
      </c>
      <c r="G7116" s="5">
        <f>_xlfn.XLOOKUP(A7116,[3]!Table13456[No заказа],[3]!Table13456[Цена],"",0,1)</f>
        <v>8994</v>
      </c>
      <c r="H7116" s="2" t="str">
        <f>M01_SETTINGS!$F$2</f>
        <v>KASPI</v>
      </c>
    </row>
    <row r="7117" spans="1:8" x14ac:dyDescent="0.35">
      <c r="A7117" s="2">
        <v>427120489</v>
      </c>
      <c r="B7117" s="3">
        <f>_xlfn.XLOOKUP(A7117,[3]!Table13456[No заказа],[3]!Table13456[Дата
отправки],"",0,1)</f>
        <v>45580</v>
      </c>
      <c r="C7117" s="3"/>
      <c r="D7117" s="3"/>
      <c r="F7117" s="5">
        <f>_xlfn.XLOOKUP(A7117,[3]!Table13456[No заказа],[3]!Table13456[Количество],"",0,1)</f>
        <v>1</v>
      </c>
      <c r="G7117" s="5">
        <f>_xlfn.XLOOKUP(A7117,[3]!Table13456[No заказа],[3]!Table13456[Цена],"",0,1)</f>
        <v>9000</v>
      </c>
      <c r="H7117" s="2" t="str">
        <f>M01_SETTINGS!$F$2</f>
        <v>KASPI</v>
      </c>
    </row>
    <row r="7118" spans="1:8" x14ac:dyDescent="0.35">
      <c r="A7118" s="2">
        <v>426158440</v>
      </c>
      <c r="B7118" s="3">
        <f>_xlfn.XLOOKUP(A7118,[3]!Table13456[No заказа],[3]!Table13456[Дата
отправки],"",0,1)</f>
        <v>45580</v>
      </c>
      <c r="C7118" s="3"/>
      <c r="D7118" s="3"/>
      <c r="F7118" s="5">
        <f>_xlfn.XLOOKUP(A7118,[3]!Table13456[No заказа],[3]!Table13456[Количество],"",0,1)</f>
        <v>1</v>
      </c>
      <c r="G7118" s="5">
        <f>_xlfn.XLOOKUP(A7118,[3]!Table13456[No заказа],[3]!Table13456[Цена],"",0,1)</f>
        <v>9000</v>
      </c>
      <c r="H7118" s="2" t="str">
        <f>M01_SETTINGS!$F$2</f>
        <v>KASPI</v>
      </c>
    </row>
    <row r="7119" spans="1:8" x14ac:dyDescent="0.35">
      <c r="A7119" s="2">
        <v>426230488</v>
      </c>
      <c r="B7119" s="3">
        <f>_xlfn.XLOOKUP(A7119,[3]!Table13456[No заказа],[3]!Table13456[Дата
отправки],"",0,1)</f>
        <v>45580</v>
      </c>
      <c r="C7119" s="3"/>
      <c r="D7119" s="3"/>
      <c r="F7119" s="5">
        <f>_xlfn.XLOOKUP(A7119,[3]!Table13456[No заказа],[3]!Table13456[Количество],"",0,1)</f>
        <v>1</v>
      </c>
      <c r="G7119" s="5">
        <f>_xlfn.XLOOKUP(A7119,[3]!Table13456[No заказа],[3]!Table13456[Цена],"",0,1)</f>
        <v>9000</v>
      </c>
      <c r="H7119" s="2" t="str">
        <f>M01_SETTINGS!$F$2</f>
        <v>KASPI</v>
      </c>
    </row>
    <row r="7120" spans="1:8" x14ac:dyDescent="0.35">
      <c r="A7120" s="2">
        <v>426334245</v>
      </c>
      <c r="B7120" s="3">
        <f>_xlfn.XLOOKUP(A7120,[3]!Table13456[No заказа],[3]!Table13456[Дата
отправки],"",0,1)</f>
        <v>45580</v>
      </c>
      <c r="C7120" s="3"/>
      <c r="D7120" s="3"/>
      <c r="F7120" s="5">
        <f>_xlfn.XLOOKUP(A7120,[3]!Table13456[No заказа],[3]!Table13456[Количество],"",0,1)</f>
        <v>1</v>
      </c>
      <c r="G7120" s="5">
        <f>_xlfn.XLOOKUP(A7120,[3]!Table13456[No заказа],[3]!Table13456[Цена],"",0,1)</f>
        <v>9000</v>
      </c>
      <c r="H7120" s="2" t="str">
        <f>M01_SETTINGS!$F$2</f>
        <v>KASPI</v>
      </c>
    </row>
    <row r="7121" spans="1:8" x14ac:dyDescent="0.35">
      <c r="A7121" s="2">
        <v>426963216</v>
      </c>
      <c r="B7121" s="3">
        <f>_xlfn.XLOOKUP(A7121,[3]!Table13456[No заказа],[3]!Table13456[Дата
отправки],"",0,1)</f>
        <v>45580</v>
      </c>
      <c r="C7121" s="3"/>
      <c r="D7121" s="3"/>
      <c r="F7121" s="5">
        <f>_xlfn.XLOOKUP(A7121,[3]!Table13456[No заказа],[3]!Table13456[Количество],"",0,1)</f>
        <v>1</v>
      </c>
      <c r="G7121" s="5">
        <f>_xlfn.XLOOKUP(A7121,[3]!Table13456[No заказа],[3]!Table13456[Цена],"",0,1)</f>
        <v>9000</v>
      </c>
      <c r="H7121" s="2" t="str">
        <f>M01_SETTINGS!$F$2</f>
        <v>KASPI</v>
      </c>
    </row>
    <row r="7122" spans="1:8" x14ac:dyDescent="0.35">
      <c r="A7122" s="2">
        <v>425216744</v>
      </c>
      <c r="B7122" s="3">
        <f>_xlfn.XLOOKUP(A7122,[3]!Table13456[No заказа],[3]!Table13456[Дата
отправки],"",0,1)</f>
        <v>45580</v>
      </c>
      <c r="C7122" s="3"/>
      <c r="D7122" s="3"/>
      <c r="F7122" s="5">
        <f>_xlfn.XLOOKUP(A7122,[3]!Table13456[No заказа],[3]!Table13456[Количество],"",0,1)</f>
        <v>1</v>
      </c>
      <c r="G7122" s="5">
        <f>_xlfn.XLOOKUP(A7122,[3]!Table13456[No заказа],[3]!Table13456[Цена],"",0,1)</f>
        <v>9000</v>
      </c>
      <c r="H7122" s="2" t="str">
        <f>M01_SETTINGS!$F$2</f>
        <v>KASPI</v>
      </c>
    </row>
    <row r="7123" spans="1:8" x14ac:dyDescent="0.35">
      <c r="A7123" s="2">
        <v>426235387</v>
      </c>
      <c r="B7123" s="3">
        <f>_xlfn.XLOOKUP(A7123,[3]!Table13456[No заказа],[3]!Table13456[Дата
отправки],"",0,1)</f>
        <v>45580</v>
      </c>
      <c r="C7123" s="3"/>
      <c r="D7123" s="3"/>
      <c r="F7123" s="5">
        <f>_xlfn.XLOOKUP(A7123,[3]!Table13456[No заказа],[3]!Table13456[Количество],"",0,1)</f>
        <v>1</v>
      </c>
      <c r="G7123" s="5">
        <f>_xlfn.XLOOKUP(A7123,[3]!Table13456[No заказа],[3]!Table13456[Цена],"",0,1)</f>
        <v>8239</v>
      </c>
      <c r="H7123" s="2" t="str">
        <f>M01_SETTINGS!$F$2</f>
        <v>KASPI</v>
      </c>
    </row>
    <row r="7124" spans="1:8" x14ac:dyDescent="0.35">
      <c r="A7124" s="2">
        <v>426512002</v>
      </c>
      <c r="B7124" s="3">
        <f>_xlfn.XLOOKUP(A7124,[3]!Table13456[No заказа],[3]!Table13456[Дата
отправки],"",0,1)</f>
        <v>45580</v>
      </c>
      <c r="C7124" s="3"/>
      <c r="D7124" s="3"/>
      <c r="F7124" s="5">
        <f>_xlfn.XLOOKUP(A7124,[3]!Table13456[No заказа],[3]!Table13456[Количество],"",0,1)</f>
        <v>1</v>
      </c>
      <c r="G7124" s="5">
        <f>_xlfn.XLOOKUP(A7124,[3]!Table13456[No заказа],[3]!Table13456[Цена],"",0,1)</f>
        <v>8994</v>
      </c>
      <c r="H7124" s="2" t="str">
        <f>M01_SETTINGS!$F$2</f>
        <v>KASPI</v>
      </c>
    </row>
    <row r="7125" spans="1:8" x14ac:dyDescent="0.35">
      <c r="A7125" s="2">
        <v>427105197</v>
      </c>
      <c r="B7125" s="3">
        <f>_xlfn.XLOOKUP(A7125,[3]!Table13456[No заказа],[3]!Table13456[Дата
отправки],"",0,1)</f>
        <v>45580</v>
      </c>
      <c r="C7125" s="3"/>
      <c r="D7125" s="3"/>
      <c r="F7125" s="5">
        <f>_xlfn.XLOOKUP(A7125,[3]!Table13456[No заказа],[3]!Table13456[Количество],"",0,1)</f>
        <v>1</v>
      </c>
      <c r="G7125" s="5">
        <f>_xlfn.XLOOKUP(A7125,[3]!Table13456[No заказа],[3]!Table13456[Цена],"",0,1)</f>
        <v>8229</v>
      </c>
      <c r="H7125" s="2" t="str">
        <f>M01_SETTINGS!$F$2</f>
        <v>KASPI</v>
      </c>
    </row>
    <row r="7126" spans="1:8" x14ac:dyDescent="0.35">
      <c r="A7126" s="2">
        <v>425644214</v>
      </c>
      <c r="B7126" s="3">
        <f>_xlfn.XLOOKUP(A7126,[3]!Table13456[No заказа],[3]!Table13456[Дата
отправки],"",0,1)</f>
        <v>45580</v>
      </c>
      <c r="C7126" s="3"/>
      <c r="D7126" s="3"/>
      <c r="F7126" s="5">
        <f>_xlfn.XLOOKUP(A7126,[3]!Table13456[No заказа],[3]!Table13456[Количество],"",0,1)</f>
        <v>1</v>
      </c>
      <c r="G7126" s="5">
        <f>_xlfn.XLOOKUP(A7126,[3]!Table13456[No заказа],[3]!Table13456[Цена],"",0,1)</f>
        <v>7931</v>
      </c>
      <c r="H7126" s="2" t="str">
        <f>M01_SETTINGS!$F$2</f>
        <v>KASPI</v>
      </c>
    </row>
    <row r="7127" spans="1:8" x14ac:dyDescent="0.35">
      <c r="A7127" s="2">
        <v>426238228</v>
      </c>
      <c r="B7127" s="3">
        <f>_xlfn.XLOOKUP(A7127,[3]!Table13456[No заказа],[3]!Table13456[Дата
отправки],"",0,1)</f>
        <v>45580</v>
      </c>
      <c r="C7127" s="3"/>
      <c r="D7127" s="3"/>
      <c r="F7127" s="5">
        <f>_xlfn.XLOOKUP(A7127,[3]!Table13456[No заказа],[3]!Table13456[Количество],"",0,1)</f>
        <v>1</v>
      </c>
      <c r="G7127" s="5">
        <f>_xlfn.XLOOKUP(A7127,[3]!Table13456[No заказа],[3]!Table13456[Цена],"",0,1)</f>
        <v>7931</v>
      </c>
      <c r="H7127" s="2" t="str">
        <f>M01_SETTINGS!$F$2</f>
        <v>KASPI</v>
      </c>
    </row>
    <row r="7128" spans="1:8" x14ac:dyDescent="0.35">
      <c r="A7128" s="2">
        <v>425045245</v>
      </c>
      <c r="B7128" s="3">
        <f>_xlfn.XLOOKUP(A7128,[3]!Table13456[No заказа],[3]!Table13456[Дата
отправки],"",0,1)</f>
        <v>45580</v>
      </c>
      <c r="C7128" s="3"/>
      <c r="D7128" s="3"/>
      <c r="F7128" s="5">
        <f>_xlfn.XLOOKUP(A7128,[3]!Table13456[No заказа],[3]!Table13456[Количество],"",0,1)</f>
        <v>1</v>
      </c>
      <c r="G7128" s="5">
        <f>_xlfn.XLOOKUP(A7128,[3]!Table13456[No заказа],[3]!Table13456[Цена],"",0,1)</f>
        <v>8999</v>
      </c>
      <c r="H7128" s="2" t="str">
        <f>M01_SETTINGS!$F$2</f>
        <v>KASPI</v>
      </c>
    </row>
    <row r="7129" spans="1:8" x14ac:dyDescent="0.35">
      <c r="A7129" s="2">
        <v>425032737</v>
      </c>
      <c r="B7129" s="3">
        <f>_xlfn.XLOOKUP(A7129,[3]!Table13456[No заказа],[3]!Table13456[Дата
отправки],"",0,1)</f>
        <v>45580</v>
      </c>
      <c r="C7129" s="3"/>
      <c r="D7129" s="3"/>
      <c r="F7129" s="5">
        <f>_xlfn.XLOOKUP(A7129,[3]!Table13456[No заказа],[3]!Table13456[Количество],"",0,1)</f>
        <v>1</v>
      </c>
      <c r="G7129" s="5">
        <f>_xlfn.XLOOKUP(A7129,[3]!Table13456[No заказа],[3]!Table13456[Цена],"",0,1)</f>
        <v>8993</v>
      </c>
      <c r="H7129" s="2" t="str">
        <f>M01_SETTINGS!$F$2</f>
        <v>KASPI</v>
      </c>
    </row>
    <row r="7130" spans="1:8" x14ac:dyDescent="0.35">
      <c r="A7130" s="2">
        <v>425098759</v>
      </c>
      <c r="B7130" s="3">
        <f>_xlfn.XLOOKUP(A7130,[3]!Table13456[No заказа],[3]!Table13456[Дата
отправки],"",0,1)</f>
        <v>45580</v>
      </c>
      <c r="C7130" s="3"/>
      <c r="D7130" s="3"/>
      <c r="F7130" s="5">
        <f>_xlfn.XLOOKUP(A7130,[3]!Table13456[No заказа],[3]!Table13456[Количество],"",0,1)</f>
        <v>1</v>
      </c>
      <c r="G7130" s="5">
        <f>_xlfn.XLOOKUP(A7130,[3]!Table13456[No заказа],[3]!Table13456[Цена],"",0,1)</f>
        <v>8994</v>
      </c>
      <c r="H7130" s="2" t="str">
        <f>M01_SETTINGS!$F$2</f>
        <v>KASPI</v>
      </c>
    </row>
    <row r="7131" spans="1:8" x14ac:dyDescent="0.35">
      <c r="A7131" s="2">
        <v>426140212</v>
      </c>
      <c r="B7131" s="3">
        <f>_xlfn.XLOOKUP(A7131,[3]!Table13456[No заказа],[3]!Table13456[Дата
отправки],"",0,1)</f>
        <v>45580</v>
      </c>
      <c r="C7131" s="3"/>
      <c r="D7131" s="3"/>
      <c r="F7131" s="5">
        <f>_xlfn.XLOOKUP(A7131,[3]!Table13456[No заказа],[3]!Table13456[Количество],"",0,1)</f>
        <v>1</v>
      </c>
      <c r="G7131" s="5">
        <f>_xlfn.XLOOKUP(A7131,[3]!Table13456[No заказа],[3]!Table13456[Цена],"",0,1)</f>
        <v>9000</v>
      </c>
      <c r="H7131" s="2" t="str">
        <f>M01_SETTINGS!$F$2</f>
        <v>KASPI</v>
      </c>
    </row>
    <row r="7132" spans="1:8" x14ac:dyDescent="0.35">
      <c r="A7132" s="2">
        <v>425331571</v>
      </c>
      <c r="B7132" s="3">
        <f>_xlfn.XLOOKUP(A7132,[3]!Table13456[No заказа],[3]!Table13456[Дата
отправки],"",0,1)</f>
        <v>45580</v>
      </c>
      <c r="C7132" s="3"/>
      <c r="D7132" s="3"/>
      <c r="F7132" s="5">
        <f>_xlfn.XLOOKUP(A7132,[3]!Table13456[No заказа],[3]!Table13456[Количество],"",0,1)</f>
        <v>1</v>
      </c>
      <c r="G7132" s="5">
        <f>_xlfn.XLOOKUP(A7132,[3]!Table13456[No заказа],[3]!Table13456[Цена],"",0,1)</f>
        <v>8999</v>
      </c>
      <c r="H7132" s="2" t="str">
        <f>M01_SETTINGS!$F$2</f>
        <v>KASPI</v>
      </c>
    </row>
    <row r="7133" spans="1:8" x14ac:dyDescent="0.35">
      <c r="A7133" s="2">
        <v>425382015</v>
      </c>
      <c r="B7133" s="3">
        <f>_xlfn.XLOOKUP(A7133,[3]!Table13456[No заказа],[3]!Table13456[Дата
отправки],"",0,1)</f>
        <v>45580</v>
      </c>
      <c r="C7133" s="3"/>
      <c r="D7133" s="3"/>
      <c r="F7133" s="5">
        <f>_xlfn.XLOOKUP(A7133,[3]!Table13456[No заказа],[3]!Table13456[Количество],"",0,1)</f>
        <v>1</v>
      </c>
      <c r="G7133" s="5">
        <f>_xlfn.XLOOKUP(A7133,[3]!Table13456[No заказа],[3]!Table13456[Цена],"",0,1)</f>
        <v>8239</v>
      </c>
      <c r="H7133" s="2" t="str">
        <f>M01_SETTINGS!$F$2</f>
        <v>KASPI</v>
      </c>
    </row>
    <row r="7134" spans="1:8" x14ac:dyDescent="0.35">
      <c r="A7134" s="2">
        <v>426221100</v>
      </c>
      <c r="B7134" s="3">
        <f>_xlfn.XLOOKUP(A7134,[3]!Table13456[No заказа],[3]!Table13456[Дата
отправки],"",0,1)</f>
        <v>45580</v>
      </c>
      <c r="C7134" s="3"/>
      <c r="D7134" s="3"/>
      <c r="F7134" s="5">
        <f>_xlfn.XLOOKUP(A7134,[3]!Table13456[No заказа],[3]!Table13456[Количество],"",0,1)</f>
        <v>1</v>
      </c>
      <c r="G7134" s="5">
        <f>_xlfn.XLOOKUP(A7134,[3]!Table13456[No заказа],[3]!Table13456[Цена],"",0,1)</f>
        <v>8239</v>
      </c>
      <c r="H7134" s="2" t="str">
        <f>M01_SETTINGS!$F$2</f>
        <v>KASPI</v>
      </c>
    </row>
    <row r="7135" spans="1:8" x14ac:dyDescent="0.35">
      <c r="A7135" s="2">
        <v>426274784</v>
      </c>
      <c r="B7135" s="3">
        <f>_xlfn.XLOOKUP(A7135,[3]!Table13456[No заказа],[3]!Table13456[Дата
отправки],"",0,1)</f>
        <v>45580</v>
      </c>
      <c r="C7135" s="3"/>
      <c r="D7135" s="3"/>
      <c r="F7135" s="5">
        <f>_xlfn.XLOOKUP(A7135,[3]!Table13456[No заказа],[3]!Table13456[Количество],"",0,1)</f>
        <v>1</v>
      </c>
      <c r="G7135" s="5">
        <f>_xlfn.XLOOKUP(A7135,[3]!Table13456[No заказа],[3]!Table13456[Цена],"",0,1)</f>
        <v>8239</v>
      </c>
      <c r="H7135" s="2" t="str">
        <f>M01_SETTINGS!$F$2</f>
        <v>KASPI</v>
      </c>
    </row>
    <row r="7136" spans="1:8" x14ac:dyDescent="0.35">
      <c r="A7136" s="2">
        <v>426339537</v>
      </c>
      <c r="B7136" s="3">
        <f>_xlfn.XLOOKUP(A7136,[3]!Table13456[No заказа],[3]!Table13456[Дата
отправки],"",0,1)</f>
        <v>45580</v>
      </c>
      <c r="C7136" s="3"/>
      <c r="D7136" s="3"/>
      <c r="F7136" s="5">
        <f>_xlfn.XLOOKUP(A7136,[3]!Table13456[No заказа],[3]!Table13456[Количество],"",0,1)</f>
        <v>1</v>
      </c>
      <c r="G7136" s="5">
        <f>_xlfn.XLOOKUP(A7136,[3]!Table13456[No заказа],[3]!Table13456[Цена],"",0,1)</f>
        <v>8239</v>
      </c>
      <c r="H7136" s="2" t="str">
        <f>M01_SETTINGS!$F$2</f>
        <v>KASPI</v>
      </c>
    </row>
    <row r="7137" spans="1:8" x14ac:dyDescent="0.35">
      <c r="A7137" s="2">
        <v>426410718</v>
      </c>
      <c r="B7137" s="3">
        <f>_xlfn.XLOOKUP(A7137,[3]!Table13456[No заказа],[3]!Table13456[Дата
отправки],"",0,1)</f>
        <v>45580</v>
      </c>
      <c r="C7137" s="3"/>
      <c r="D7137" s="3"/>
      <c r="F7137" s="5">
        <f>_xlfn.XLOOKUP(A7137,[3]!Table13456[No заказа],[3]!Table13456[Количество],"",0,1)</f>
        <v>1</v>
      </c>
      <c r="G7137" s="5">
        <f>_xlfn.XLOOKUP(A7137,[3]!Table13456[No заказа],[3]!Table13456[Цена],"",0,1)</f>
        <v>8239</v>
      </c>
      <c r="H7137" s="2" t="str">
        <f>M01_SETTINGS!$F$2</f>
        <v>KASPI</v>
      </c>
    </row>
    <row r="7138" spans="1:8" x14ac:dyDescent="0.35">
      <c r="A7138" s="2">
        <v>425571422</v>
      </c>
      <c r="B7138" s="3">
        <f>_xlfn.XLOOKUP(A7138,[3]!Table13456[No заказа],[3]!Table13456[Дата
отправки],"",0,1)</f>
        <v>45580</v>
      </c>
      <c r="C7138" s="3"/>
      <c r="D7138" s="3"/>
      <c r="F7138" s="5">
        <f>_xlfn.XLOOKUP(A7138,[3]!Table13456[No заказа],[3]!Table13456[Количество],"",0,1)</f>
        <v>1</v>
      </c>
      <c r="G7138" s="5">
        <f>_xlfn.XLOOKUP(A7138,[3]!Table13456[No заказа],[3]!Table13456[Цена],"",0,1)</f>
        <v>8956</v>
      </c>
      <c r="H7138" s="2" t="str">
        <f>M01_SETTINGS!$F$2</f>
        <v>KASPI</v>
      </c>
    </row>
    <row r="7139" spans="1:8" x14ac:dyDescent="0.35">
      <c r="A7139" s="2">
        <v>426091748</v>
      </c>
      <c r="B7139" s="3">
        <f>_xlfn.XLOOKUP(A7139,[3]!Table13456[No заказа],[3]!Table13456[Дата
отправки],"",0,1)</f>
        <v>45580</v>
      </c>
      <c r="C7139" s="3"/>
      <c r="D7139" s="3"/>
      <c r="F7139" s="5">
        <f>_xlfn.XLOOKUP(A7139,[3]!Table13456[No заказа],[3]!Table13456[Количество],"",0,1)</f>
        <v>1</v>
      </c>
      <c r="G7139" s="5">
        <f>_xlfn.XLOOKUP(A7139,[3]!Table13456[No заказа],[3]!Table13456[Цена],"",0,1)</f>
        <v>8995</v>
      </c>
      <c r="H7139" s="2" t="str">
        <f>M01_SETTINGS!$F$2</f>
        <v>KASPI</v>
      </c>
    </row>
    <row r="7140" spans="1:8" x14ac:dyDescent="0.35">
      <c r="A7140" s="2">
        <v>426338735</v>
      </c>
      <c r="B7140" s="3">
        <f>_xlfn.XLOOKUP(A7140,[3]!Table13456[No заказа],[3]!Table13456[Дата
отправки],"",0,1)</f>
        <v>45580</v>
      </c>
      <c r="C7140" s="3"/>
      <c r="D7140" s="3"/>
      <c r="F7140" s="5">
        <f>_xlfn.XLOOKUP(A7140,[3]!Table13456[No заказа],[3]!Table13456[Количество],"",0,1)</f>
        <v>1</v>
      </c>
      <c r="G7140" s="5">
        <f>_xlfn.XLOOKUP(A7140,[3]!Table13456[No заказа],[3]!Table13456[Цена],"",0,1)</f>
        <v>8995</v>
      </c>
      <c r="H7140" s="2" t="str">
        <f>M01_SETTINGS!$F$2</f>
        <v>KASPI</v>
      </c>
    </row>
    <row r="7141" spans="1:8" x14ac:dyDescent="0.35">
      <c r="A7141" s="2">
        <v>426848023</v>
      </c>
      <c r="B7141" s="3">
        <f>_xlfn.XLOOKUP(A7141,[3]!Table13456[No заказа],[3]!Table13456[Дата
отправки],"",0,1)</f>
        <v>45580</v>
      </c>
      <c r="C7141" s="3"/>
      <c r="D7141" s="3"/>
      <c r="F7141" s="5">
        <f>_xlfn.XLOOKUP(A7141,[3]!Table13456[No заказа],[3]!Table13456[Количество],"",0,1)</f>
        <v>1</v>
      </c>
      <c r="G7141" s="5">
        <f>_xlfn.XLOOKUP(A7141,[3]!Table13456[No заказа],[3]!Table13456[Цена],"",0,1)</f>
        <v>9000</v>
      </c>
      <c r="H7141" s="2" t="str">
        <f>M01_SETTINGS!$F$2</f>
        <v>KASPI</v>
      </c>
    </row>
    <row r="7142" spans="1:8" x14ac:dyDescent="0.35">
      <c r="A7142" s="2">
        <v>426800161</v>
      </c>
      <c r="B7142" s="3">
        <f>_xlfn.XLOOKUP(A7142,[3]!Table13456[No заказа],[3]!Table13456[Дата
отправки],"",0,1)</f>
        <v>45580</v>
      </c>
      <c r="C7142" s="3"/>
      <c r="D7142" s="3"/>
      <c r="F7142" s="5">
        <f>_xlfn.XLOOKUP(A7142,[3]!Table13456[No заказа],[3]!Table13456[Количество],"",0,1)</f>
        <v>1</v>
      </c>
      <c r="G7142" s="5">
        <f>_xlfn.XLOOKUP(A7142,[3]!Table13456[No заказа],[3]!Table13456[Цена],"",0,1)</f>
        <v>8230</v>
      </c>
      <c r="H7142" s="2" t="str">
        <f>M01_SETTINGS!$F$2</f>
        <v>KASPI</v>
      </c>
    </row>
    <row r="7143" spans="1:8" x14ac:dyDescent="0.35">
      <c r="A7143" s="2">
        <v>425097598</v>
      </c>
      <c r="B7143" s="3">
        <f>_xlfn.XLOOKUP(A7143,[3]!Table13456[No заказа],[3]!Table13456[Дата
отправки],"",0,1)</f>
        <v>45580</v>
      </c>
      <c r="C7143" s="3"/>
      <c r="D7143" s="3"/>
      <c r="F7143" s="5">
        <f>_xlfn.XLOOKUP(A7143,[3]!Table13456[No заказа],[3]!Table13456[Количество],"",0,1)</f>
        <v>1</v>
      </c>
      <c r="G7143" s="5">
        <f>_xlfn.XLOOKUP(A7143,[3]!Table13456[No заказа],[3]!Table13456[Цена],"",0,1)</f>
        <v>8956</v>
      </c>
      <c r="H7143" s="2" t="str">
        <f>M01_SETTINGS!$F$2</f>
        <v>KASPI</v>
      </c>
    </row>
    <row r="7144" spans="1:8" x14ac:dyDescent="0.35">
      <c r="A7144" s="2">
        <v>425971903</v>
      </c>
      <c r="B7144" s="3">
        <f>_xlfn.XLOOKUP(A7144,[3]!Table13456[No заказа],[3]!Table13456[Дата
отправки],"",0,1)</f>
        <v>45580</v>
      </c>
      <c r="C7144" s="3"/>
      <c r="D7144" s="3"/>
      <c r="F7144" s="5">
        <f>_xlfn.XLOOKUP(A7144,[3]!Table13456[No заказа],[3]!Table13456[Количество],"",0,1)</f>
        <v>1</v>
      </c>
      <c r="G7144" s="5">
        <f>_xlfn.XLOOKUP(A7144,[3]!Table13456[No заказа],[3]!Table13456[Цена],"",0,1)</f>
        <v>7931</v>
      </c>
      <c r="H7144" s="2" t="str">
        <f>M01_SETTINGS!$F$2</f>
        <v>KASPI</v>
      </c>
    </row>
    <row r="7145" spans="1:8" x14ac:dyDescent="0.35">
      <c r="A7145" s="2">
        <v>427067727</v>
      </c>
      <c r="B7145" s="3">
        <f>_xlfn.XLOOKUP(A7145,[3]!Table13456[No заказа],[3]!Table13456[Дата
отправки],"",0,1)</f>
        <v>45580</v>
      </c>
      <c r="C7145" s="3"/>
      <c r="D7145" s="3"/>
      <c r="F7145" s="5">
        <f>_xlfn.XLOOKUP(A7145,[3]!Table13456[No заказа],[3]!Table13456[Количество],"",0,1)</f>
        <v>1</v>
      </c>
      <c r="G7145" s="5">
        <f>_xlfn.XLOOKUP(A7145,[3]!Table13456[No заказа],[3]!Table13456[Цена],"",0,1)</f>
        <v>9000</v>
      </c>
      <c r="H7145" s="2" t="str">
        <f>M01_SETTINGS!$F$2</f>
        <v>KASPI</v>
      </c>
    </row>
    <row r="7146" spans="1:8" x14ac:dyDescent="0.35">
      <c r="A7146" s="2">
        <v>427055859</v>
      </c>
      <c r="B7146" s="3">
        <f>_xlfn.XLOOKUP(A7146,[3]!Table13456[No заказа],[3]!Table13456[Дата
отправки],"",0,1)</f>
        <v>45580</v>
      </c>
      <c r="C7146" s="3"/>
      <c r="D7146" s="3"/>
      <c r="F7146" s="5">
        <f>_xlfn.XLOOKUP(A7146,[3]!Table13456[No заказа],[3]!Table13456[Количество],"",0,1)</f>
        <v>1</v>
      </c>
      <c r="G7146" s="5">
        <f>_xlfn.XLOOKUP(A7146,[3]!Table13456[No заказа],[3]!Table13456[Цена],"",0,1)</f>
        <v>9000</v>
      </c>
      <c r="H7146" s="2" t="str">
        <f>M01_SETTINGS!$F$2</f>
        <v>KASPI</v>
      </c>
    </row>
    <row r="7147" spans="1:8" x14ac:dyDescent="0.35">
      <c r="A7147" s="2">
        <v>427131356</v>
      </c>
      <c r="B7147" s="3">
        <f>_xlfn.XLOOKUP(A7147,[3]!Table13456[No заказа],[3]!Table13456[Дата
отправки],"",0,1)</f>
        <v>45580</v>
      </c>
      <c r="C7147" s="3"/>
      <c r="D7147" s="3"/>
      <c r="F7147" s="5">
        <f>_xlfn.XLOOKUP(A7147,[3]!Table13456[No заказа],[3]!Table13456[Количество],"",0,1)</f>
        <v>1</v>
      </c>
      <c r="G7147" s="5">
        <f>_xlfn.XLOOKUP(A7147,[3]!Table13456[No заказа],[3]!Table13456[Цена],"",0,1)</f>
        <v>9000</v>
      </c>
      <c r="H7147" s="2" t="str">
        <f>M01_SETTINGS!$F$2</f>
        <v>KASPI</v>
      </c>
    </row>
    <row r="7148" spans="1:8" x14ac:dyDescent="0.35">
      <c r="A7148" s="2">
        <v>426099297</v>
      </c>
      <c r="B7148" s="3">
        <f>_xlfn.XLOOKUP(A7148,[3]!Table13456[No заказа],[3]!Table13456[Дата
отправки],"",0,1)</f>
        <v>45580</v>
      </c>
      <c r="C7148" s="3"/>
      <c r="D7148" s="3"/>
      <c r="F7148" s="5">
        <f>_xlfn.XLOOKUP(A7148,[3]!Table13456[No заказа],[3]!Table13456[Количество],"",0,1)</f>
        <v>1</v>
      </c>
      <c r="G7148" s="5">
        <f>_xlfn.XLOOKUP(A7148,[3]!Table13456[No заказа],[3]!Table13456[Цена],"",0,1)</f>
        <v>9000</v>
      </c>
      <c r="H7148" s="2" t="str">
        <f>M01_SETTINGS!$F$2</f>
        <v>KASPI</v>
      </c>
    </row>
    <row r="7149" spans="1:8" x14ac:dyDescent="0.35">
      <c r="A7149" s="2">
        <v>426397707</v>
      </c>
      <c r="B7149" s="3">
        <f>_xlfn.XLOOKUP(A7149,[3]!Table13456[No заказа],[3]!Table13456[Дата
отправки],"",0,1)</f>
        <v>45580</v>
      </c>
      <c r="C7149" s="3"/>
      <c r="D7149" s="3"/>
      <c r="F7149" s="5">
        <f>_xlfn.XLOOKUP(A7149,[3]!Table13456[No заказа],[3]!Table13456[Количество],"",0,1)</f>
        <v>1</v>
      </c>
      <c r="G7149" s="5">
        <f>_xlfn.XLOOKUP(A7149,[3]!Table13456[No заказа],[3]!Table13456[Цена],"",0,1)</f>
        <v>9000</v>
      </c>
      <c r="H7149" s="2" t="str">
        <f>M01_SETTINGS!$F$2</f>
        <v>KASPI</v>
      </c>
    </row>
    <row r="7150" spans="1:8" x14ac:dyDescent="0.35">
      <c r="A7150" s="2">
        <v>426693898</v>
      </c>
      <c r="B7150" s="3">
        <f>_xlfn.XLOOKUP(A7150,[3]!Table13456[No заказа],[3]!Table13456[Дата
отправки],"",0,1)</f>
        <v>45580</v>
      </c>
      <c r="C7150" s="3"/>
      <c r="D7150" s="3"/>
      <c r="F7150" s="5">
        <f>_xlfn.XLOOKUP(A7150,[3]!Table13456[No заказа],[3]!Table13456[Количество],"",0,1)</f>
        <v>1</v>
      </c>
      <c r="G7150" s="5">
        <f>_xlfn.XLOOKUP(A7150,[3]!Table13456[No заказа],[3]!Table13456[Цена],"",0,1)</f>
        <v>9000</v>
      </c>
      <c r="H7150" s="2" t="str">
        <f>M01_SETTINGS!$F$2</f>
        <v>KASPI</v>
      </c>
    </row>
    <row r="7151" spans="1:8" x14ac:dyDescent="0.35">
      <c r="A7151" s="2">
        <v>426873763</v>
      </c>
      <c r="B7151" s="3">
        <f>_xlfn.XLOOKUP(A7151,[3]!Table13456[No заказа],[3]!Table13456[Дата
отправки],"",0,1)</f>
        <v>45580</v>
      </c>
      <c r="C7151" s="3"/>
      <c r="D7151" s="3"/>
      <c r="F7151" s="5">
        <f>_xlfn.XLOOKUP(A7151,[3]!Table13456[No заказа],[3]!Table13456[Количество],"",0,1)</f>
        <v>1</v>
      </c>
      <c r="G7151" s="5">
        <f>_xlfn.XLOOKUP(A7151,[3]!Table13456[No заказа],[3]!Table13456[Цена],"",0,1)</f>
        <v>8230</v>
      </c>
      <c r="H7151" s="2" t="str">
        <f>M01_SETTINGS!$F$2</f>
        <v>KASPI</v>
      </c>
    </row>
    <row r="7152" spans="1:8" x14ac:dyDescent="0.35">
      <c r="A7152" s="2">
        <v>425127022</v>
      </c>
      <c r="B7152" s="3">
        <f>_xlfn.XLOOKUP(A7152,[3]!Table13456[No заказа],[3]!Table13456[Дата
отправки],"",0,1)</f>
        <v>45580</v>
      </c>
      <c r="C7152" s="3"/>
      <c r="D7152" s="3"/>
      <c r="F7152" s="5">
        <f>_xlfn.XLOOKUP(A7152,[3]!Table13456[No заказа],[3]!Table13456[Количество],"",0,1)</f>
        <v>1</v>
      </c>
      <c r="G7152" s="5">
        <f>_xlfn.XLOOKUP(A7152,[3]!Table13456[No заказа],[3]!Table13456[Цена],"",0,1)</f>
        <v>8239</v>
      </c>
      <c r="H7152" s="2" t="str">
        <f>M01_SETTINGS!$F$2</f>
        <v>KASPI</v>
      </c>
    </row>
    <row r="7153" spans="1:8" x14ac:dyDescent="0.35">
      <c r="A7153" s="2">
        <v>425368445</v>
      </c>
      <c r="B7153" s="3">
        <f>_xlfn.XLOOKUP(A7153,[3]!Table13456[No заказа],[3]!Table13456[Дата
отправки],"",0,1)</f>
        <v>45580</v>
      </c>
      <c r="C7153" s="3"/>
      <c r="D7153" s="3"/>
      <c r="F7153" s="5">
        <f>_xlfn.XLOOKUP(A7153,[3]!Table13456[No заказа],[3]!Table13456[Количество],"",0,1)</f>
        <v>1</v>
      </c>
      <c r="G7153" s="5">
        <f>_xlfn.XLOOKUP(A7153,[3]!Table13456[No заказа],[3]!Table13456[Цена],"",0,1)</f>
        <v>8239</v>
      </c>
      <c r="H7153" s="2" t="str">
        <f>M01_SETTINGS!$F$2</f>
        <v>KASPI</v>
      </c>
    </row>
    <row r="7154" spans="1:8" x14ac:dyDescent="0.35">
      <c r="A7154" s="2">
        <v>426035026</v>
      </c>
      <c r="B7154" s="3">
        <f>_xlfn.XLOOKUP(A7154,[3]!Table13456[No заказа],[3]!Table13456[Дата
отправки],"",0,1)</f>
        <v>45580</v>
      </c>
      <c r="C7154" s="3"/>
      <c r="D7154" s="3"/>
      <c r="F7154" s="5">
        <f>_xlfn.XLOOKUP(A7154,[3]!Table13456[No заказа],[3]!Table13456[Количество],"",0,1)</f>
        <v>1</v>
      </c>
      <c r="G7154" s="5">
        <f>_xlfn.XLOOKUP(A7154,[3]!Table13456[No заказа],[3]!Table13456[Цена],"",0,1)</f>
        <v>8239</v>
      </c>
      <c r="H7154" s="2" t="str">
        <f>M01_SETTINGS!$F$2</f>
        <v>KASPI</v>
      </c>
    </row>
    <row r="7155" spans="1:8" x14ac:dyDescent="0.35">
      <c r="A7155" s="2">
        <v>426235205</v>
      </c>
      <c r="B7155" s="3">
        <f>_xlfn.XLOOKUP(A7155,[3]!Table13456[No заказа],[3]!Table13456[Дата
отправки],"",0,1)</f>
        <v>45580</v>
      </c>
      <c r="C7155" s="3"/>
      <c r="D7155" s="3"/>
      <c r="F7155" s="5">
        <f>_xlfn.XLOOKUP(A7155,[3]!Table13456[No заказа],[3]!Table13456[Количество],"",0,1)</f>
        <v>1</v>
      </c>
      <c r="G7155" s="5">
        <f>_xlfn.XLOOKUP(A7155,[3]!Table13456[No заказа],[3]!Table13456[Цена],"",0,1)</f>
        <v>8239</v>
      </c>
      <c r="H7155" s="2" t="str">
        <f>M01_SETTINGS!$F$2</f>
        <v>KASPI</v>
      </c>
    </row>
    <row r="7156" spans="1:8" x14ac:dyDescent="0.35">
      <c r="A7156" s="2">
        <v>426267752</v>
      </c>
      <c r="B7156" s="3">
        <f>_xlfn.XLOOKUP(A7156,[3]!Table13456[No заказа],[3]!Table13456[Дата
отправки],"",0,1)</f>
        <v>45580</v>
      </c>
      <c r="C7156" s="3"/>
      <c r="D7156" s="3"/>
      <c r="F7156" s="5">
        <f>_xlfn.XLOOKUP(A7156,[3]!Table13456[No заказа],[3]!Table13456[Количество],"",0,1)</f>
        <v>1</v>
      </c>
      <c r="G7156" s="5">
        <f>_xlfn.XLOOKUP(A7156,[3]!Table13456[No заказа],[3]!Table13456[Цена],"",0,1)</f>
        <v>8239</v>
      </c>
      <c r="H7156" s="2" t="str">
        <f>M01_SETTINGS!$F$2</f>
        <v>KASPI</v>
      </c>
    </row>
    <row r="7157" spans="1:8" x14ac:dyDescent="0.35">
      <c r="A7157" s="2">
        <v>426523016</v>
      </c>
      <c r="B7157" s="3">
        <f>_xlfn.XLOOKUP(A7157,[3]!Table13456[No заказа],[3]!Table13456[Дата
отправки],"",0,1)</f>
        <v>45580</v>
      </c>
      <c r="C7157" s="3"/>
      <c r="D7157" s="3"/>
      <c r="F7157" s="5">
        <f>_xlfn.XLOOKUP(A7157,[3]!Table13456[No заказа],[3]!Table13456[Количество],"",0,1)</f>
        <v>1</v>
      </c>
      <c r="G7157" s="5">
        <f>_xlfn.XLOOKUP(A7157,[3]!Table13456[No заказа],[3]!Table13456[Цена],"",0,1)</f>
        <v>8239</v>
      </c>
      <c r="H7157" s="2" t="str">
        <f>M01_SETTINGS!$F$2</f>
        <v>KASPI</v>
      </c>
    </row>
    <row r="7158" spans="1:8" x14ac:dyDescent="0.35">
      <c r="A7158" s="2">
        <v>425143693</v>
      </c>
      <c r="B7158" s="3">
        <f>_xlfn.XLOOKUP(A7158,[3]!Table13456[No заказа],[3]!Table13456[Дата
отправки],"",0,1)</f>
        <v>45580</v>
      </c>
      <c r="C7158" s="3"/>
      <c r="D7158" s="3"/>
      <c r="F7158" s="5">
        <f>_xlfn.XLOOKUP(A7158,[3]!Table13456[No заказа],[3]!Table13456[Количество],"",0,1)</f>
        <v>1</v>
      </c>
      <c r="G7158" s="5">
        <f>_xlfn.XLOOKUP(A7158,[3]!Table13456[No заказа],[3]!Table13456[Цена],"",0,1)</f>
        <v>8956</v>
      </c>
      <c r="H7158" s="2" t="str">
        <f>M01_SETTINGS!$F$2</f>
        <v>KASPI</v>
      </c>
    </row>
    <row r="7159" spans="1:8" x14ac:dyDescent="0.35">
      <c r="A7159" s="2">
        <v>425392119</v>
      </c>
      <c r="B7159" s="3">
        <f>_xlfn.XLOOKUP(A7159,[3]!Table13456[No заказа],[3]!Table13456[Дата
отправки],"",0,1)</f>
        <v>45580</v>
      </c>
      <c r="C7159" s="3"/>
      <c r="D7159" s="3"/>
      <c r="F7159" s="5">
        <f>_xlfn.XLOOKUP(A7159,[3]!Table13456[No заказа],[3]!Table13456[Количество],"",0,1)</f>
        <v>1</v>
      </c>
      <c r="G7159" s="5">
        <f>_xlfn.XLOOKUP(A7159,[3]!Table13456[No заказа],[3]!Table13456[Цена],"",0,1)</f>
        <v>8956</v>
      </c>
      <c r="H7159" s="2" t="str">
        <f>M01_SETTINGS!$F$2</f>
        <v>KASPI</v>
      </c>
    </row>
    <row r="7160" spans="1:8" x14ac:dyDescent="0.35">
      <c r="A7160" s="2">
        <v>425534809</v>
      </c>
      <c r="B7160" s="3">
        <f>_xlfn.XLOOKUP(A7160,[3]!Table13456[No заказа],[3]!Table13456[Дата
отправки],"",0,1)</f>
        <v>45580</v>
      </c>
      <c r="C7160" s="3"/>
      <c r="D7160" s="3"/>
      <c r="F7160" s="5">
        <f>_xlfn.XLOOKUP(A7160,[3]!Table13456[No заказа],[3]!Table13456[Количество],"",0,1)</f>
        <v>1</v>
      </c>
      <c r="G7160" s="5">
        <f>_xlfn.XLOOKUP(A7160,[3]!Table13456[No заказа],[3]!Table13456[Цена],"",0,1)</f>
        <v>8956</v>
      </c>
      <c r="H7160" s="2" t="str">
        <f>M01_SETTINGS!$F$2</f>
        <v>KASPI</v>
      </c>
    </row>
    <row r="7161" spans="1:8" x14ac:dyDescent="0.35">
      <c r="A7161" s="2">
        <v>425588699</v>
      </c>
      <c r="B7161" s="3">
        <f>_xlfn.XLOOKUP(A7161,[3]!Table13456[No заказа],[3]!Table13456[Дата
отправки],"",0,1)</f>
        <v>45580</v>
      </c>
      <c r="C7161" s="3"/>
      <c r="D7161" s="3"/>
      <c r="F7161" s="5">
        <f>_xlfn.XLOOKUP(A7161,[3]!Table13456[No заказа],[3]!Table13456[Количество],"",0,1)</f>
        <v>1</v>
      </c>
      <c r="G7161" s="5">
        <f>_xlfn.XLOOKUP(A7161,[3]!Table13456[No заказа],[3]!Table13456[Цена],"",0,1)</f>
        <v>8956</v>
      </c>
      <c r="H7161" s="2" t="str">
        <f>M01_SETTINGS!$F$2</f>
        <v>KASPI</v>
      </c>
    </row>
    <row r="7162" spans="1:8" x14ac:dyDescent="0.35">
      <c r="A7162" s="2">
        <v>425692368</v>
      </c>
      <c r="B7162" s="3">
        <f>_xlfn.XLOOKUP(A7162,[3]!Table13456[No заказа],[3]!Table13456[Дата
отправки],"",0,1)</f>
        <v>45580</v>
      </c>
      <c r="C7162" s="3"/>
      <c r="D7162" s="3"/>
      <c r="F7162" s="5">
        <f>_xlfn.XLOOKUP(A7162,[3]!Table13456[No заказа],[3]!Table13456[Количество],"",0,1)</f>
        <v>1</v>
      </c>
      <c r="G7162" s="5">
        <f>_xlfn.XLOOKUP(A7162,[3]!Table13456[No заказа],[3]!Table13456[Цена],"",0,1)</f>
        <v>8956</v>
      </c>
      <c r="H7162" s="2" t="str">
        <f>M01_SETTINGS!$F$2</f>
        <v>KASPI</v>
      </c>
    </row>
    <row r="7163" spans="1:8" x14ac:dyDescent="0.35">
      <c r="A7163" s="2">
        <v>425695062</v>
      </c>
      <c r="B7163" s="3">
        <f>_xlfn.XLOOKUP(A7163,[3]!Table13456[No заказа],[3]!Table13456[Дата
отправки],"",0,1)</f>
        <v>45580</v>
      </c>
      <c r="C7163" s="3"/>
      <c r="D7163" s="3"/>
      <c r="F7163" s="5">
        <f>_xlfn.XLOOKUP(A7163,[3]!Table13456[No заказа],[3]!Table13456[Количество],"",0,1)</f>
        <v>1</v>
      </c>
      <c r="G7163" s="5">
        <f>_xlfn.XLOOKUP(A7163,[3]!Table13456[No заказа],[3]!Table13456[Цена],"",0,1)</f>
        <v>8956</v>
      </c>
      <c r="H7163" s="2" t="str">
        <f>M01_SETTINGS!$F$2</f>
        <v>KASPI</v>
      </c>
    </row>
    <row r="7164" spans="1:8" x14ac:dyDescent="0.35">
      <c r="A7164" s="2">
        <v>425918692</v>
      </c>
      <c r="B7164" s="3">
        <f>_xlfn.XLOOKUP(A7164,[3]!Table13456[No заказа],[3]!Table13456[Дата
отправки],"",0,1)</f>
        <v>45580</v>
      </c>
      <c r="C7164" s="3"/>
      <c r="D7164" s="3"/>
      <c r="F7164" s="5">
        <f>_xlfn.XLOOKUP(A7164,[3]!Table13456[No заказа],[3]!Table13456[Количество],"",0,1)</f>
        <v>1</v>
      </c>
      <c r="G7164" s="5">
        <f>_xlfn.XLOOKUP(A7164,[3]!Table13456[No заказа],[3]!Table13456[Цена],"",0,1)</f>
        <v>8956</v>
      </c>
      <c r="H7164" s="2" t="str">
        <f>M01_SETTINGS!$F$2</f>
        <v>KASPI</v>
      </c>
    </row>
    <row r="7165" spans="1:8" x14ac:dyDescent="0.35">
      <c r="A7165" s="2">
        <v>426171778</v>
      </c>
      <c r="B7165" s="3">
        <f>_xlfn.XLOOKUP(A7165,[3]!Table13456[No заказа],[3]!Table13456[Дата
отправки],"",0,1)</f>
        <v>45580</v>
      </c>
      <c r="C7165" s="3"/>
      <c r="D7165" s="3"/>
      <c r="F7165" s="5">
        <f>_xlfn.XLOOKUP(A7165,[3]!Table13456[No заказа],[3]!Table13456[Количество],"",0,1)</f>
        <v>1</v>
      </c>
      <c r="G7165" s="5">
        <f>_xlfn.XLOOKUP(A7165,[3]!Table13456[No заказа],[3]!Table13456[Цена],"",0,1)</f>
        <v>8956</v>
      </c>
      <c r="H7165" s="2" t="str">
        <f>M01_SETTINGS!$F$2</f>
        <v>KASPI</v>
      </c>
    </row>
    <row r="7166" spans="1:8" x14ac:dyDescent="0.35">
      <c r="A7166" s="2">
        <v>426225738</v>
      </c>
      <c r="B7166" s="3">
        <f>_xlfn.XLOOKUP(A7166,[3]!Table13456[No заказа],[3]!Table13456[Дата
отправки],"",0,1)</f>
        <v>45580</v>
      </c>
      <c r="C7166" s="3"/>
      <c r="D7166" s="3"/>
      <c r="F7166" s="5">
        <f>_xlfn.XLOOKUP(A7166,[3]!Table13456[No заказа],[3]!Table13456[Количество],"",0,1)</f>
        <v>1</v>
      </c>
      <c r="G7166" s="5">
        <f>_xlfn.XLOOKUP(A7166,[3]!Table13456[No заказа],[3]!Table13456[Цена],"",0,1)</f>
        <v>8956</v>
      </c>
      <c r="H7166" s="2" t="str">
        <f>M01_SETTINGS!$F$2</f>
        <v>KASPI</v>
      </c>
    </row>
    <row r="7167" spans="1:8" x14ac:dyDescent="0.35">
      <c r="A7167" s="2">
        <v>426333564</v>
      </c>
      <c r="B7167" s="3">
        <f>_xlfn.XLOOKUP(A7167,[3]!Table13456[No заказа],[3]!Table13456[Дата
отправки],"",0,1)</f>
        <v>45580</v>
      </c>
      <c r="C7167" s="3"/>
      <c r="D7167" s="3"/>
      <c r="F7167" s="5">
        <f>_xlfn.XLOOKUP(A7167,[3]!Table13456[No заказа],[3]!Table13456[Количество],"",0,1)</f>
        <v>1</v>
      </c>
      <c r="G7167" s="5">
        <f>_xlfn.XLOOKUP(A7167,[3]!Table13456[No заказа],[3]!Table13456[Цена],"",0,1)</f>
        <v>8956</v>
      </c>
      <c r="H7167" s="2" t="str">
        <f>M01_SETTINGS!$F$2</f>
        <v>KASPI</v>
      </c>
    </row>
    <row r="7168" spans="1:8" x14ac:dyDescent="0.35">
      <c r="A7168" s="2">
        <v>426350933</v>
      </c>
      <c r="B7168" s="3">
        <f>_xlfn.XLOOKUP(A7168,[3]!Table13456[No заказа],[3]!Table13456[Дата
отправки],"",0,1)</f>
        <v>45580</v>
      </c>
      <c r="C7168" s="3"/>
      <c r="D7168" s="3"/>
      <c r="F7168" s="5">
        <f>_xlfn.XLOOKUP(A7168,[3]!Table13456[No заказа],[3]!Table13456[Количество],"",0,1)</f>
        <v>1</v>
      </c>
      <c r="G7168" s="5">
        <f>_xlfn.XLOOKUP(A7168,[3]!Table13456[No заказа],[3]!Table13456[Цена],"",0,1)</f>
        <v>8956</v>
      </c>
      <c r="H7168" s="2" t="str">
        <f>M01_SETTINGS!$F$2</f>
        <v>KASPI</v>
      </c>
    </row>
    <row r="7169" spans="1:8" x14ac:dyDescent="0.35">
      <c r="A7169" s="2">
        <v>426371250</v>
      </c>
      <c r="B7169" s="3">
        <f>_xlfn.XLOOKUP(A7169,[3]!Table13456[No заказа],[3]!Table13456[Дата
отправки],"",0,1)</f>
        <v>45580</v>
      </c>
      <c r="C7169" s="3"/>
      <c r="D7169" s="3"/>
      <c r="F7169" s="5">
        <f>_xlfn.XLOOKUP(A7169,[3]!Table13456[No заказа],[3]!Table13456[Количество],"",0,1)</f>
        <v>1</v>
      </c>
      <c r="G7169" s="5">
        <f>_xlfn.XLOOKUP(A7169,[3]!Table13456[No заказа],[3]!Table13456[Цена],"",0,1)</f>
        <v>8956</v>
      </c>
      <c r="H7169" s="2" t="str">
        <f>M01_SETTINGS!$F$2</f>
        <v>KASPI</v>
      </c>
    </row>
    <row r="7170" spans="1:8" x14ac:dyDescent="0.35">
      <c r="A7170" s="2">
        <v>426452814</v>
      </c>
      <c r="B7170" s="3">
        <f>_xlfn.XLOOKUP(A7170,[3]!Table13456[No заказа],[3]!Table13456[Дата
отправки],"",0,1)</f>
        <v>45580</v>
      </c>
      <c r="C7170" s="3"/>
      <c r="D7170" s="3"/>
      <c r="F7170" s="5">
        <f>_xlfn.XLOOKUP(A7170,[3]!Table13456[No заказа],[3]!Table13456[Количество],"",0,1)</f>
        <v>1</v>
      </c>
      <c r="G7170" s="5">
        <f>_xlfn.XLOOKUP(A7170,[3]!Table13456[No заказа],[3]!Table13456[Цена],"",0,1)</f>
        <v>8956</v>
      </c>
      <c r="H7170" s="2" t="str">
        <f>M01_SETTINGS!$F$2</f>
        <v>KASPI</v>
      </c>
    </row>
    <row r="7171" spans="1:8" x14ac:dyDescent="0.35">
      <c r="A7171" s="2">
        <v>426708144</v>
      </c>
      <c r="B7171" s="3">
        <f>_xlfn.XLOOKUP(A7171,[3]!Table13456[No заказа],[3]!Table13456[Дата
отправки],"",0,1)</f>
        <v>45580</v>
      </c>
      <c r="C7171" s="3"/>
      <c r="D7171" s="3"/>
      <c r="F7171" s="5">
        <f>_xlfn.XLOOKUP(A7171,[3]!Table13456[No заказа],[3]!Table13456[Количество],"",0,1)</f>
        <v>1</v>
      </c>
      <c r="G7171" s="5">
        <f>_xlfn.XLOOKUP(A7171,[3]!Table13456[No заказа],[3]!Table13456[Цена],"",0,1)</f>
        <v>8956</v>
      </c>
      <c r="H7171" s="2" t="str">
        <f>M01_SETTINGS!$F$2</f>
        <v>KASPI</v>
      </c>
    </row>
    <row r="7172" spans="1:8" x14ac:dyDescent="0.35">
      <c r="A7172" s="2">
        <v>426734466</v>
      </c>
      <c r="B7172" s="3">
        <f>_xlfn.XLOOKUP(A7172,[3]!Table13456[No заказа],[3]!Table13456[Дата
отправки],"",0,1)</f>
        <v>45580</v>
      </c>
      <c r="C7172" s="3"/>
      <c r="D7172" s="3"/>
      <c r="F7172" s="5">
        <f>_xlfn.XLOOKUP(A7172,[3]!Table13456[No заказа],[3]!Table13456[Количество],"",0,1)</f>
        <v>1</v>
      </c>
      <c r="G7172" s="5">
        <f>_xlfn.XLOOKUP(A7172,[3]!Table13456[No заказа],[3]!Table13456[Цена],"",0,1)</f>
        <v>8956</v>
      </c>
      <c r="H7172" s="2" t="str">
        <f>M01_SETTINGS!$F$2</f>
        <v>KASPI</v>
      </c>
    </row>
    <row r="7173" spans="1:8" x14ac:dyDescent="0.35">
      <c r="A7173" s="2">
        <v>426818672</v>
      </c>
      <c r="B7173" s="3">
        <f>_xlfn.XLOOKUP(A7173,[3]!Table13456[No заказа],[3]!Table13456[Дата
отправки],"",0,1)</f>
        <v>45580</v>
      </c>
      <c r="C7173" s="3"/>
      <c r="D7173" s="3"/>
      <c r="F7173" s="5">
        <f>_xlfn.XLOOKUP(A7173,[3]!Table13456[No заказа],[3]!Table13456[Количество],"",0,1)</f>
        <v>1</v>
      </c>
      <c r="G7173" s="5">
        <f>_xlfn.XLOOKUP(A7173,[3]!Table13456[No заказа],[3]!Table13456[Цена],"",0,1)</f>
        <v>8956</v>
      </c>
      <c r="H7173" s="2" t="str">
        <f>M01_SETTINGS!$F$2</f>
        <v>KASPI</v>
      </c>
    </row>
    <row r="7174" spans="1:8" x14ac:dyDescent="0.35">
      <c r="A7174" s="2">
        <v>425120907</v>
      </c>
      <c r="B7174" s="3">
        <f>_xlfn.XLOOKUP(A7174,[3]!Table13456[No заказа],[3]!Table13456[Дата
отправки],"",0,1)</f>
        <v>45580</v>
      </c>
      <c r="C7174" s="3"/>
      <c r="D7174" s="3"/>
      <c r="F7174" s="5">
        <f>_xlfn.XLOOKUP(A7174,[3]!Table13456[No заказа],[3]!Table13456[Количество],"",0,1)</f>
        <v>1</v>
      </c>
      <c r="G7174" s="5">
        <f>_xlfn.XLOOKUP(A7174,[3]!Table13456[No заказа],[3]!Table13456[Цена],"",0,1)</f>
        <v>7931</v>
      </c>
      <c r="H7174" s="2" t="str">
        <f>M01_SETTINGS!$F$2</f>
        <v>KASPI</v>
      </c>
    </row>
    <row r="7175" spans="1:8" x14ac:dyDescent="0.35">
      <c r="A7175" s="2">
        <v>425318747</v>
      </c>
      <c r="B7175" s="3">
        <f>_xlfn.XLOOKUP(A7175,[3]!Table13456[No заказа],[3]!Table13456[Дата
отправки],"",0,1)</f>
        <v>45580</v>
      </c>
      <c r="C7175" s="3"/>
      <c r="D7175" s="3"/>
      <c r="F7175" s="5">
        <f>_xlfn.XLOOKUP(A7175,[3]!Table13456[No заказа],[3]!Table13456[Количество],"",0,1)</f>
        <v>1</v>
      </c>
      <c r="G7175" s="5">
        <f>_xlfn.XLOOKUP(A7175,[3]!Table13456[No заказа],[3]!Table13456[Цена],"",0,1)</f>
        <v>7931</v>
      </c>
      <c r="H7175" s="2" t="str">
        <f>M01_SETTINGS!$F$2</f>
        <v>KASPI</v>
      </c>
    </row>
    <row r="7176" spans="1:8" x14ac:dyDescent="0.35">
      <c r="A7176" s="2">
        <v>425355092</v>
      </c>
      <c r="B7176" s="3">
        <f>_xlfn.XLOOKUP(A7176,[3]!Table13456[No заказа],[3]!Table13456[Дата
отправки],"",0,1)</f>
        <v>45580</v>
      </c>
      <c r="C7176" s="3"/>
      <c r="D7176" s="3"/>
      <c r="F7176" s="5">
        <f>_xlfn.XLOOKUP(A7176,[3]!Table13456[No заказа],[3]!Table13456[Количество],"",0,1)</f>
        <v>1</v>
      </c>
      <c r="G7176" s="5">
        <f>_xlfn.XLOOKUP(A7176,[3]!Table13456[No заказа],[3]!Table13456[Цена],"",0,1)</f>
        <v>7931</v>
      </c>
      <c r="H7176" s="2" t="str">
        <f>M01_SETTINGS!$F$2</f>
        <v>KASPI</v>
      </c>
    </row>
    <row r="7177" spans="1:8" x14ac:dyDescent="0.35">
      <c r="A7177" s="2">
        <v>425374804</v>
      </c>
      <c r="B7177" s="3">
        <f>_xlfn.XLOOKUP(A7177,[3]!Table13456[No заказа],[3]!Table13456[Дата
отправки],"",0,1)</f>
        <v>45580</v>
      </c>
      <c r="C7177" s="3"/>
      <c r="D7177" s="3"/>
      <c r="F7177" s="5">
        <f>_xlfn.XLOOKUP(A7177,[3]!Table13456[No заказа],[3]!Table13456[Количество],"",0,1)</f>
        <v>1</v>
      </c>
      <c r="G7177" s="5">
        <f>_xlfn.XLOOKUP(A7177,[3]!Table13456[No заказа],[3]!Table13456[Цена],"",0,1)</f>
        <v>7931</v>
      </c>
      <c r="H7177" s="2" t="str">
        <f>M01_SETTINGS!$F$2</f>
        <v>KASPI</v>
      </c>
    </row>
    <row r="7178" spans="1:8" x14ac:dyDescent="0.35">
      <c r="A7178" s="2">
        <v>426406770</v>
      </c>
      <c r="B7178" s="3">
        <f>_xlfn.XLOOKUP(A7178,[3]!Table13456[No заказа],[3]!Table13456[Дата
отправки],"",0,1)</f>
        <v>45580</v>
      </c>
      <c r="C7178" s="3"/>
      <c r="D7178" s="3"/>
      <c r="F7178" s="5">
        <f>_xlfn.XLOOKUP(A7178,[3]!Table13456[No заказа],[3]!Table13456[Количество],"",0,1)</f>
        <v>1</v>
      </c>
      <c r="G7178" s="5">
        <f>_xlfn.XLOOKUP(A7178,[3]!Table13456[No заказа],[3]!Table13456[Цена],"",0,1)</f>
        <v>7931</v>
      </c>
      <c r="H7178" s="2" t="str">
        <f>M01_SETTINGS!$F$2</f>
        <v>KASPI</v>
      </c>
    </row>
    <row r="7179" spans="1:8" x14ac:dyDescent="0.35">
      <c r="A7179" s="2">
        <v>426731090</v>
      </c>
      <c r="B7179" s="3">
        <f>_xlfn.XLOOKUP(A7179,[3]!Table13456[No заказа],[3]!Table13456[Дата
отправки],"",0,1)</f>
        <v>45580</v>
      </c>
      <c r="C7179" s="3"/>
      <c r="D7179" s="3"/>
      <c r="F7179" s="5">
        <f>_xlfn.XLOOKUP(A7179,[3]!Table13456[No заказа],[3]!Table13456[Количество],"",0,1)</f>
        <v>1</v>
      </c>
      <c r="G7179" s="5">
        <f>_xlfn.XLOOKUP(A7179,[3]!Table13456[No заказа],[3]!Table13456[Цена],"",0,1)</f>
        <v>7931</v>
      </c>
      <c r="H7179" s="2" t="str">
        <f>M01_SETTINGS!$F$2</f>
        <v>KASPI</v>
      </c>
    </row>
    <row r="7180" spans="1:8" x14ac:dyDescent="0.35">
      <c r="A7180" s="2">
        <v>426626102</v>
      </c>
      <c r="B7180" s="3">
        <f>_xlfn.XLOOKUP(A7180,[3]!Table13456[No заказа],[3]!Table13456[Дата
отправки],"",0,1)</f>
        <v>45580</v>
      </c>
      <c r="C7180" s="3"/>
      <c r="D7180" s="3"/>
      <c r="F7180" s="5">
        <f>_xlfn.XLOOKUP(A7180,[3]!Table13456[No заказа],[3]!Table13456[Количество],"",0,1)</f>
        <v>1</v>
      </c>
      <c r="G7180" s="5">
        <f>_xlfn.XLOOKUP(A7180,[3]!Table13456[No заказа],[3]!Table13456[Цена],"",0,1)</f>
        <v>8999</v>
      </c>
      <c r="H7180" s="2" t="str">
        <f>M01_SETTINGS!$F$2</f>
        <v>KASPI</v>
      </c>
    </row>
    <row r="7181" spans="1:8" x14ac:dyDescent="0.35">
      <c r="A7181" s="2">
        <v>426701805</v>
      </c>
      <c r="B7181" s="3">
        <f>_xlfn.XLOOKUP(A7181,[3]!Table13456[No заказа],[3]!Table13456[Дата
отправки],"",0,1)</f>
        <v>45580</v>
      </c>
      <c r="C7181" s="3"/>
      <c r="D7181" s="3"/>
      <c r="F7181" s="5">
        <f>_xlfn.XLOOKUP(A7181,[3]!Table13456[No заказа],[3]!Table13456[Количество],"",0,1)</f>
        <v>1</v>
      </c>
      <c r="G7181" s="5">
        <f>_xlfn.XLOOKUP(A7181,[3]!Table13456[No заказа],[3]!Table13456[Цена],"",0,1)</f>
        <v>8999</v>
      </c>
      <c r="H7181" s="2" t="str">
        <f>M01_SETTINGS!$F$2</f>
        <v>KASPI</v>
      </c>
    </row>
    <row r="7182" spans="1:8" x14ac:dyDescent="0.35">
      <c r="A7182" s="2">
        <v>426719851</v>
      </c>
      <c r="B7182" s="3">
        <f>_xlfn.XLOOKUP(A7182,[3]!Table13456[No заказа],[3]!Table13456[Дата
отправки],"",0,1)</f>
        <v>45580</v>
      </c>
      <c r="C7182" s="3"/>
      <c r="D7182" s="3"/>
      <c r="F7182" s="5">
        <f>_xlfn.XLOOKUP(A7182,[3]!Table13456[No заказа],[3]!Table13456[Количество],"",0,1)</f>
        <v>1</v>
      </c>
      <c r="G7182" s="5">
        <f>_xlfn.XLOOKUP(A7182,[3]!Table13456[No заказа],[3]!Table13456[Цена],"",0,1)</f>
        <v>8999</v>
      </c>
      <c r="H7182" s="2" t="str">
        <f>M01_SETTINGS!$F$2</f>
        <v>KASPI</v>
      </c>
    </row>
    <row r="7183" spans="1:8" x14ac:dyDescent="0.35">
      <c r="A7183" s="2">
        <v>426024545</v>
      </c>
      <c r="B7183" s="3">
        <f>_xlfn.XLOOKUP(A7183,[3]!Table13456[No заказа],[3]!Table13456[Дата
отправки],"",0,1)</f>
        <v>45580</v>
      </c>
      <c r="C7183" s="3"/>
      <c r="D7183" s="3"/>
      <c r="F7183" s="5">
        <f>_xlfn.XLOOKUP(A7183,[3]!Table13456[No заказа],[3]!Table13456[Количество],"",0,1)</f>
        <v>1</v>
      </c>
      <c r="G7183" s="5">
        <f>_xlfn.XLOOKUP(A7183,[3]!Table13456[No заказа],[3]!Table13456[Цена],"",0,1)</f>
        <v>9399</v>
      </c>
      <c r="H7183" s="2" t="str">
        <f>M01_SETTINGS!$F$2</f>
        <v>KASPI</v>
      </c>
    </row>
    <row r="7184" spans="1:8" x14ac:dyDescent="0.35">
      <c r="A7184" s="2">
        <v>426195975</v>
      </c>
      <c r="B7184" s="3">
        <f>_xlfn.XLOOKUP(A7184,[3]!Table13456[No заказа],[3]!Table13456[Дата
отправки],"",0,1)</f>
        <v>45580</v>
      </c>
      <c r="C7184" s="3"/>
      <c r="D7184" s="3"/>
      <c r="F7184" s="5">
        <f>_xlfn.XLOOKUP(A7184,[3]!Table13456[No заказа],[3]!Table13456[Количество],"",0,1)</f>
        <v>1</v>
      </c>
      <c r="G7184" s="5">
        <f>_xlfn.XLOOKUP(A7184,[3]!Table13456[No заказа],[3]!Table13456[Цена],"",0,1)</f>
        <v>8016</v>
      </c>
      <c r="H7184" s="2" t="str">
        <f>M01_SETTINGS!$F$2</f>
        <v>KASPI</v>
      </c>
    </row>
    <row r="7185" spans="1:8" x14ac:dyDescent="0.35">
      <c r="A7185" s="2">
        <v>425150852</v>
      </c>
      <c r="B7185" s="3">
        <f>_xlfn.XLOOKUP(A7185,[3]!Table13456[No заказа],[3]!Table13456[Дата
отправки],"",0,1)</f>
        <v>45580</v>
      </c>
      <c r="C7185" s="3"/>
      <c r="D7185" s="3"/>
      <c r="F7185" s="5">
        <f>_xlfn.XLOOKUP(A7185,[3]!Table13456[No заказа],[3]!Table13456[Количество],"",0,1)</f>
        <v>1</v>
      </c>
      <c r="G7185" s="5">
        <f>_xlfn.XLOOKUP(A7185,[3]!Table13456[No заказа],[3]!Table13456[Цена],"",0,1)</f>
        <v>9000</v>
      </c>
      <c r="H7185" s="2" t="str">
        <f>M01_SETTINGS!$F$2</f>
        <v>KASPI</v>
      </c>
    </row>
    <row r="7186" spans="1:8" x14ac:dyDescent="0.35">
      <c r="A7186" s="2">
        <v>425402153</v>
      </c>
      <c r="B7186" s="3">
        <f>_xlfn.XLOOKUP(A7186,[3]!Table13456[No заказа],[3]!Table13456[Дата
отправки],"",0,1)</f>
        <v>45580</v>
      </c>
      <c r="C7186" s="3"/>
      <c r="D7186" s="3"/>
      <c r="F7186" s="5">
        <f>_xlfn.XLOOKUP(A7186,[3]!Table13456[No заказа],[3]!Table13456[Количество],"",0,1)</f>
        <v>1</v>
      </c>
      <c r="G7186" s="5">
        <f>_xlfn.XLOOKUP(A7186,[3]!Table13456[No заказа],[3]!Table13456[Цена],"",0,1)</f>
        <v>9000</v>
      </c>
      <c r="H7186" s="2" t="str">
        <f>M01_SETTINGS!$F$2</f>
        <v>KASPI</v>
      </c>
    </row>
    <row r="7187" spans="1:8" x14ac:dyDescent="0.35">
      <c r="A7187" s="2">
        <v>425711731</v>
      </c>
      <c r="B7187" s="3">
        <f>_xlfn.XLOOKUP(A7187,[3]!Table13456[No заказа],[3]!Table13456[Дата
отправки],"",0,1)</f>
        <v>45580</v>
      </c>
      <c r="C7187" s="3"/>
      <c r="D7187" s="3"/>
      <c r="F7187" s="5">
        <f>_xlfn.XLOOKUP(A7187,[3]!Table13456[No заказа],[3]!Table13456[Количество],"",0,1)</f>
        <v>1</v>
      </c>
      <c r="G7187" s="5">
        <f>_xlfn.XLOOKUP(A7187,[3]!Table13456[No заказа],[3]!Table13456[Цена],"",0,1)</f>
        <v>9000</v>
      </c>
      <c r="H7187" s="2" t="str">
        <f>M01_SETTINGS!$F$2</f>
        <v>KASPI</v>
      </c>
    </row>
    <row r="7188" spans="1:8" x14ac:dyDescent="0.35">
      <c r="A7188" s="2">
        <v>426200412</v>
      </c>
      <c r="B7188" s="3">
        <f>_xlfn.XLOOKUP(A7188,[3]!Table13456[No заказа],[3]!Table13456[Дата
отправки],"",0,1)</f>
        <v>45580</v>
      </c>
      <c r="C7188" s="3"/>
      <c r="D7188" s="3"/>
      <c r="F7188" s="5">
        <f>_xlfn.XLOOKUP(A7188,[3]!Table13456[No заказа],[3]!Table13456[Количество],"",0,1)</f>
        <v>1</v>
      </c>
      <c r="G7188" s="5">
        <f>_xlfn.XLOOKUP(A7188,[3]!Table13456[No заказа],[3]!Table13456[Цена],"",0,1)</f>
        <v>9000</v>
      </c>
      <c r="H7188" s="2" t="str">
        <f>M01_SETTINGS!$F$2</f>
        <v>KASPI</v>
      </c>
    </row>
    <row r="7189" spans="1:8" x14ac:dyDescent="0.35">
      <c r="A7189" s="2">
        <v>426267421</v>
      </c>
      <c r="B7189" s="3">
        <f>_xlfn.XLOOKUP(A7189,[3]!Table13456[No заказа],[3]!Table13456[Дата
отправки],"",0,1)</f>
        <v>45580</v>
      </c>
      <c r="C7189" s="3"/>
      <c r="D7189" s="3"/>
      <c r="F7189" s="5">
        <f>_xlfn.XLOOKUP(A7189,[3]!Table13456[No заказа],[3]!Table13456[Количество],"",0,1)</f>
        <v>1</v>
      </c>
      <c r="G7189" s="5">
        <f>_xlfn.XLOOKUP(A7189,[3]!Table13456[No заказа],[3]!Table13456[Цена],"",0,1)</f>
        <v>9000</v>
      </c>
      <c r="H7189" s="2" t="str">
        <f>M01_SETTINGS!$F$2</f>
        <v>KASPI</v>
      </c>
    </row>
    <row r="7190" spans="1:8" x14ac:dyDescent="0.35">
      <c r="A7190" s="2">
        <v>426724239</v>
      </c>
      <c r="B7190" s="3">
        <f>_xlfn.XLOOKUP(A7190,[3]!Table13456[No заказа],[3]!Table13456[Дата
отправки],"",0,1)</f>
        <v>45580</v>
      </c>
      <c r="C7190" s="3"/>
      <c r="D7190" s="3"/>
      <c r="F7190" s="5">
        <f>_xlfn.XLOOKUP(A7190,[3]!Table13456[No заказа],[3]!Table13456[Количество],"",0,1)</f>
        <v>1</v>
      </c>
      <c r="G7190" s="5">
        <f>_xlfn.XLOOKUP(A7190,[3]!Table13456[No заказа],[3]!Table13456[Цена],"",0,1)</f>
        <v>9000</v>
      </c>
      <c r="H7190" s="2" t="str">
        <f>M01_SETTINGS!$F$2</f>
        <v>KASPI</v>
      </c>
    </row>
    <row r="7191" spans="1:8" x14ac:dyDescent="0.35">
      <c r="A7191" s="2">
        <v>426285229</v>
      </c>
      <c r="B7191" s="3">
        <f>_xlfn.XLOOKUP(A7191,[3]!Table13456[No заказа],[3]!Table13456[Дата
отправки],"",0,1)</f>
        <v>45580</v>
      </c>
      <c r="C7191" s="3"/>
      <c r="D7191" s="3"/>
      <c r="F7191" s="5">
        <f>_xlfn.XLOOKUP(A7191,[3]!Table13456[No заказа],[3]!Table13456[Количество],"",0,1)</f>
        <v>1</v>
      </c>
      <c r="G7191" s="5">
        <f>_xlfn.XLOOKUP(A7191,[3]!Table13456[No заказа],[3]!Table13456[Цена],"",0,1)</f>
        <v>8999</v>
      </c>
      <c r="H7191" s="2" t="str">
        <f>M01_SETTINGS!$F$2</f>
        <v>KASPI</v>
      </c>
    </row>
    <row r="7192" spans="1:8" x14ac:dyDescent="0.35">
      <c r="A7192" s="2">
        <v>426915319</v>
      </c>
      <c r="B7192" s="3">
        <f>_xlfn.XLOOKUP(A7192,[3]!Table13456[No заказа],[3]!Table13456[Дата
отправки],"",0,1)</f>
        <v>45580</v>
      </c>
      <c r="C7192" s="3"/>
      <c r="D7192" s="3"/>
      <c r="F7192" s="5">
        <f>_xlfn.XLOOKUP(A7192,[3]!Table13456[No заказа],[3]!Table13456[Количество],"",0,1)</f>
        <v>1</v>
      </c>
      <c r="G7192" s="5">
        <f>_xlfn.XLOOKUP(A7192,[3]!Table13456[No заказа],[3]!Table13456[Цена],"",0,1)</f>
        <v>9688</v>
      </c>
      <c r="H7192" s="2" t="str">
        <f>M01_SETTINGS!$F$2</f>
        <v>KASPI</v>
      </c>
    </row>
    <row r="7193" spans="1:8" x14ac:dyDescent="0.35">
      <c r="A7193" s="2">
        <v>426977692</v>
      </c>
      <c r="B7193" s="3">
        <f>_xlfn.XLOOKUP(A7193,[3]!Table13456[No заказа],[3]!Table13456[Дата
отправки],"",0,1)</f>
        <v>45580</v>
      </c>
      <c r="C7193" s="3"/>
      <c r="D7193" s="3"/>
      <c r="F7193" s="5">
        <f>_xlfn.XLOOKUP(A7193,[3]!Table13456[No заказа],[3]!Table13456[Количество],"",0,1)</f>
        <v>1</v>
      </c>
      <c r="G7193" s="5">
        <f>_xlfn.XLOOKUP(A7193,[3]!Table13456[No заказа],[3]!Table13456[Цена],"",0,1)</f>
        <v>9688</v>
      </c>
      <c r="H7193" s="2" t="str">
        <f>M01_SETTINGS!$F$2</f>
        <v>KASPI</v>
      </c>
    </row>
    <row r="7194" spans="1:8" x14ac:dyDescent="0.35">
      <c r="A7194" s="2">
        <v>425096078</v>
      </c>
      <c r="B7194" s="3">
        <f>_xlfn.XLOOKUP(A7194,[3]!Table13456[No заказа],[3]!Table13456[Дата
отправки],"",0,1)</f>
        <v>45580</v>
      </c>
      <c r="C7194" s="3"/>
      <c r="D7194" s="3"/>
      <c r="F7194" s="5">
        <f>_xlfn.XLOOKUP(A7194,[3]!Table13456[No заказа],[3]!Table13456[Количество],"",0,1)</f>
        <v>1</v>
      </c>
      <c r="G7194" s="5">
        <f>_xlfn.XLOOKUP(A7194,[3]!Table13456[No заказа],[3]!Table13456[Цена],"",0,1)</f>
        <v>9698</v>
      </c>
      <c r="H7194" s="2" t="str">
        <f>M01_SETTINGS!$F$2</f>
        <v>KASPI</v>
      </c>
    </row>
    <row r="7195" spans="1:8" x14ac:dyDescent="0.35">
      <c r="A7195" s="2">
        <v>425524786</v>
      </c>
      <c r="B7195" s="3">
        <f>_xlfn.XLOOKUP(A7195,[3]!Table13456[No заказа],[3]!Table13456[Дата
отправки],"",0,1)</f>
        <v>45580</v>
      </c>
      <c r="C7195" s="3"/>
      <c r="D7195" s="3"/>
      <c r="F7195" s="5">
        <f>_xlfn.XLOOKUP(A7195,[3]!Table13456[No заказа],[3]!Table13456[Количество],"",0,1)</f>
        <v>1</v>
      </c>
      <c r="G7195" s="5">
        <f>_xlfn.XLOOKUP(A7195,[3]!Table13456[No заказа],[3]!Table13456[Цена],"",0,1)</f>
        <v>7999</v>
      </c>
      <c r="H7195" s="2" t="str">
        <f>M01_SETTINGS!$F$2</f>
        <v>KASPI</v>
      </c>
    </row>
    <row r="7196" spans="1:8" x14ac:dyDescent="0.35">
      <c r="A7196" s="2">
        <v>426367401</v>
      </c>
      <c r="B7196" s="3">
        <f>_xlfn.XLOOKUP(A7196,[3]!Table13456[No заказа],[3]!Table13456[Дата
отправки],"",0,1)</f>
        <v>45580</v>
      </c>
      <c r="C7196" s="3"/>
      <c r="D7196" s="3"/>
      <c r="F7196" s="5">
        <f>_xlfn.XLOOKUP(A7196,[3]!Table13456[No заказа],[3]!Table13456[Количество],"",0,1)</f>
        <v>1</v>
      </c>
      <c r="G7196" s="5">
        <f>_xlfn.XLOOKUP(A7196,[3]!Table13456[No заказа],[3]!Table13456[Цена],"",0,1)</f>
        <v>7999</v>
      </c>
      <c r="H7196" s="2" t="str">
        <f>M01_SETTINGS!$F$2</f>
        <v>KASPI</v>
      </c>
    </row>
    <row r="7197" spans="1:8" x14ac:dyDescent="0.35">
      <c r="A7197" s="2">
        <v>425267556</v>
      </c>
      <c r="B7197" s="3">
        <f>_xlfn.XLOOKUP(A7197,[3]!Table13456[No заказа],[3]!Table13456[Дата
отправки],"",0,1)</f>
        <v>45580</v>
      </c>
      <c r="C7197" s="3"/>
      <c r="D7197" s="3"/>
      <c r="F7197" s="5">
        <f>_xlfn.XLOOKUP(A7197,[3]!Table13456[No заказа],[3]!Table13456[Количество],"",0,1)</f>
        <v>1</v>
      </c>
      <c r="G7197" s="5">
        <f>_xlfn.XLOOKUP(A7197,[3]!Table13456[No заказа],[3]!Table13456[Цена],"",0,1)</f>
        <v>8994</v>
      </c>
      <c r="H7197" s="2" t="str">
        <f>M01_SETTINGS!$F$2</f>
        <v>KASPI</v>
      </c>
    </row>
    <row r="7198" spans="1:8" x14ac:dyDescent="0.35">
      <c r="A7198" s="2">
        <v>425614459</v>
      </c>
      <c r="B7198" s="3">
        <f>_xlfn.XLOOKUP(A7198,[3]!Table13456[No заказа],[3]!Table13456[Дата
отправки],"",0,1)</f>
        <v>45580</v>
      </c>
      <c r="C7198" s="3"/>
      <c r="D7198" s="3"/>
      <c r="F7198" s="5">
        <f>_xlfn.XLOOKUP(A7198,[3]!Table13456[No заказа],[3]!Table13456[Количество],"",0,1)</f>
        <v>1</v>
      </c>
      <c r="G7198" s="5">
        <f>_xlfn.XLOOKUP(A7198,[3]!Table13456[No заказа],[3]!Table13456[Цена],"",0,1)</f>
        <v>8994</v>
      </c>
      <c r="H7198" s="2" t="str">
        <f>M01_SETTINGS!$F$2</f>
        <v>KASPI</v>
      </c>
    </row>
    <row r="7199" spans="1:8" x14ac:dyDescent="0.35">
      <c r="A7199" s="2">
        <v>425672353</v>
      </c>
      <c r="B7199" s="3">
        <f>_xlfn.XLOOKUP(A7199,[3]!Table13456[No заказа],[3]!Table13456[Дата
отправки],"",0,1)</f>
        <v>45580</v>
      </c>
      <c r="C7199" s="3"/>
      <c r="D7199" s="3"/>
      <c r="F7199" s="5">
        <f>_xlfn.XLOOKUP(A7199,[3]!Table13456[No заказа],[3]!Table13456[Количество],"",0,1)</f>
        <v>1</v>
      </c>
      <c r="G7199" s="5">
        <f>_xlfn.XLOOKUP(A7199,[3]!Table13456[No заказа],[3]!Table13456[Цена],"",0,1)</f>
        <v>8994</v>
      </c>
      <c r="H7199" s="2" t="str">
        <f>M01_SETTINGS!$F$2</f>
        <v>KASPI</v>
      </c>
    </row>
    <row r="7200" spans="1:8" x14ac:dyDescent="0.35">
      <c r="A7200" s="2">
        <v>426039031</v>
      </c>
      <c r="B7200" s="3">
        <f>_xlfn.XLOOKUP(A7200,[3]!Table13456[No заказа],[3]!Table13456[Дата
отправки],"",0,1)</f>
        <v>45580</v>
      </c>
      <c r="C7200" s="3"/>
      <c r="D7200" s="3"/>
      <c r="F7200" s="5">
        <f>_xlfn.XLOOKUP(A7200,[3]!Table13456[No заказа],[3]!Table13456[Количество],"",0,1)</f>
        <v>1</v>
      </c>
      <c r="G7200" s="5">
        <f>_xlfn.XLOOKUP(A7200,[3]!Table13456[No заказа],[3]!Table13456[Цена],"",0,1)</f>
        <v>9000</v>
      </c>
      <c r="H7200" s="2" t="str">
        <f>M01_SETTINGS!$F$2</f>
        <v>KASPI</v>
      </c>
    </row>
    <row r="7201" spans="1:8" x14ac:dyDescent="0.35">
      <c r="A7201" s="2">
        <v>426594267</v>
      </c>
      <c r="B7201" s="3">
        <f>_xlfn.XLOOKUP(A7201,[3]!Table13456[No заказа],[3]!Table13456[Дата
отправки],"",0,1)</f>
        <v>45580</v>
      </c>
      <c r="C7201" s="3"/>
      <c r="D7201" s="3"/>
      <c r="F7201" s="5">
        <f>_xlfn.XLOOKUP(A7201,[3]!Table13456[No заказа],[3]!Table13456[Количество],"",0,1)</f>
        <v>1</v>
      </c>
      <c r="G7201" s="5">
        <f>_xlfn.XLOOKUP(A7201,[3]!Table13456[No заказа],[3]!Table13456[Цена],"",0,1)</f>
        <v>8989</v>
      </c>
      <c r="H7201" s="2" t="str">
        <f>M01_SETTINGS!$F$2</f>
        <v>KASPI</v>
      </c>
    </row>
    <row r="7202" spans="1:8" x14ac:dyDescent="0.35">
      <c r="A7202" s="2">
        <v>425328487</v>
      </c>
      <c r="B7202" s="3">
        <f>_xlfn.XLOOKUP(A7202,[3]!Table13456[No заказа],[3]!Table13456[Дата
отправки],"",0,1)</f>
        <v>45580</v>
      </c>
      <c r="C7202" s="3"/>
      <c r="D7202" s="3"/>
      <c r="F7202" s="5">
        <f>_xlfn.XLOOKUP(A7202,[3]!Table13456[No заказа],[3]!Table13456[Количество],"",0,1)</f>
        <v>1</v>
      </c>
      <c r="G7202" s="5">
        <f>_xlfn.XLOOKUP(A7202,[3]!Table13456[No заказа],[3]!Table13456[Цена],"",0,1)</f>
        <v>8999</v>
      </c>
      <c r="H7202" s="2" t="str">
        <f>M01_SETTINGS!$F$2</f>
        <v>KASPI</v>
      </c>
    </row>
    <row r="7203" spans="1:8" x14ac:dyDescent="0.35">
      <c r="A7203" s="2">
        <v>427003432</v>
      </c>
      <c r="B7203" s="3">
        <f>_xlfn.XLOOKUP(A7203,[3]!Table13456[No заказа],[3]!Table13456[Дата
отправки],"",0,1)</f>
        <v>45580</v>
      </c>
      <c r="C7203" s="3"/>
      <c r="D7203" s="3"/>
      <c r="F7203" s="5">
        <f>_xlfn.XLOOKUP(A7203,[3]!Table13456[No заказа],[3]!Table13456[Количество],"",0,1)</f>
        <v>1</v>
      </c>
      <c r="G7203" s="5">
        <f>_xlfn.XLOOKUP(A7203,[3]!Table13456[No заказа],[3]!Table13456[Цена],"",0,1)</f>
        <v>8994</v>
      </c>
      <c r="H7203" s="2" t="str">
        <f>M01_SETTINGS!$F$2</f>
        <v>KASPI</v>
      </c>
    </row>
    <row r="7204" spans="1:8" x14ac:dyDescent="0.35">
      <c r="A7204" s="2">
        <v>425509433</v>
      </c>
      <c r="B7204" s="3">
        <f>_xlfn.XLOOKUP(A7204,[3]!Table13456[No заказа],[3]!Table13456[Дата
отправки],"",0,1)</f>
        <v>45580</v>
      </c>
      <c r="C7204" s="3"/>
      <c r="D7204" s="3"/>
      <c r="F7204" s="5">
        <f>_xlfn.XLOOKUP(A7204,[3]!Table13456[No заказа],[3]!Table13456[Количество],"",0,1)</f>
        <v>1</v>
      </c>
      <c r="G7204" s="5">
        <f>_xlfn.XLOOKUP(A7204,[3]!Table13456[No заказа],[3]!Table13456[Цена],"",0,1)</f>
        <v>8999</v>
      </c>
      <c r="H7204" s="2" t="str">
        <f>M01_SETTINGS!$F$2</f>
        <v>KASPI</v>
      </c>
    </row>
    <row r="7205" spans="1:8" x14ac:dyDescent="0.35">
      <c r="A7205" s="2">
        <v>424821344</v>
      </c>
      <c r="B7205" s="3">
        <f>_xlfn.XLOOKUP(A7205,[3]!Table13456[No заказа],[3]!Table13456[Дата
отправки],"",0,1)</f>
        <v>45576</v>
      </c>
      <c r="C7205" s="3"/>
      <c r="D7205" s="3"/>
      <c r="F7205" s="5">
        <f>_xlfn.XLOOKUP(A7205,[3]!Table13456[No заказа],[3]!Table13456[Количество],"",0,1)</f>
        <v>1</v>
      </c>
      <c r="G7205" s="5">
        <f>_xlfn.XLOOKUP(A7205,[3]!Table13456[No заказа],[3]!Table13456[Цена],"",0,1)</f>
        <v>8956</v>
      </c>
      <c r="H7205" s="2" t="str">
        <f>M01_SETTINGS!$F$2</f>
        <v>KASPI</v>
      </c>
    </row>
    <row r="7206" spans="1:8" x14ac:dyDescent="0.35">
      <c r="A7206" s="2">
        <v>424649859</v>
      </c>
      <c r="B7206" s="3">
        <f>_xlfn.XLOOKUP(A7206,[3]!Table13456[No заказа],[3]!Table13456[Дата
отправки],"",0,1)</f>
        <v>45576</v>
      </c>
      <c r="C7206" s="3"/>
      <c r="D7206" s="3"/>
      <c r="F7206" s="5">
        <f>_xlfn.XLOOKUP(A7206,[3]!Table13456[No заказа],[3]!Table13456[Количество],"",0,1)</f>
        <v>1</v>
      </c>
      <c r="G7206" s="5">
        <f>_xlfn.XLOOKUP(A7206,[3]!Table13456[No заказа],[3]!Table13456[Цена],"",0,1)</f>
        <v>11999</v>
      </c>
      <c r="H7206" s="2" t="str">
        <f>M01_SETTINGS!$F$2</f>
        <v>KASPI</v>
      </c>
    </row>
    <row r="7207" spans="1:8" x14ac:dyDescent="0.35">
      <c r="A7207" s="2">
        <v>424652440</v>
      </c>
      <c r="B7207" s="3">
        <f>_xlfn.XLOOKUP(A7207,[3]!Table13456[No заказа],[3]!Table13456[Дата
отправки],"",0,1)</f>
        <v>45576</v>
      </c>
      <c r="C7207" s="3"/>
      <c r="D7207" s="3"/>
      <c r="F7207" s="5">
        <f>_xlfn.XLOOKUP(A7207,[3]!Table13456[No заказа],[3]!Table13456[Количество],"",0,1)</f>
        <v>1</v>
      </c>
      <c r="G7207" s="5">
        <f>_xlfn.XLOOKUP(A7207,[3]!Table13456[No заказа],[3]!Table13456[Цена],"",0,1)</f>
        <v>11999</v>
      </c>
      <c r="H7207" s="2" t="str">
        <f>M01_SETTINGS!$F$2</f>
        <v>KASPI</v>
      </c>
    </row>
    <row r="7208" spans="1:8" x14ac:dyDescent="0.35">
      <c r="A7208" s="2">
        <v>424831324</v>
      </c>
      <c r="B7208" s="3">
        <f>_xlfn.XLOOKUP(A7208,[3]!Table13456[No заказа],[3]!Table13456[Дата
отправки],"",0,1)</f>
        <v>45576</v>
      </c>
      <c r="C7208" s="3"/>
      <c r="D7208" s="3"/>
      <c r="F7208" s="5">
        <f>_xlfn.XLOOKUP(A7208,[3]!Table13456[No заказа],[3]!Table13456[Количество],"",0,1)</f>
        <v>1</v>
      </c>
      <c r="G7208" s="5">
        <f>_xlfn.XLOOKUP(A7208,[3]!Table13456[No заказа],[3]!Table13456[Цена],"",0,1)</f>
        <v>11999</v>
      </c>
      <c r="H7208" s="2" t="str">
        <f>M01_SETTINGS!$F$2</f>
        <v>KASPI</v>
      </c>
    </row>
    <row r="7209" spans="1:8" x14ac:dyDescent="0.35">
      <c r="A7209" s="2">
        <v>424582920</v>
      </c>
      <c r="B7209" s="3">
        <f>_xlfn.XLOOKUP(A7209,[3]!Table13456[No заказа],[3]!Table13456[Дата
отправки],"",0,1)</f>
        <v>45576</v>
      </c>
      <c r="C7209" s="3"/>
      <c r="D7209" s="3"/>
      <c r="F7209" s="5">
        <f>_xlfn.XLOOKUP(A7209,[3]!Table13456[No заказа],[3]!Table13456[Количество],"",0,1)</f>
        <v>1</v>
      </c>
      <c r="G7209" s="5">
        <f>_xlfn.XLOOKUP(A7209,[3]!Table13456[No заказа],[3]!Table13456[Цена],"",0,1)</f>
        <v>9000</v>
      </c>
      <c r="H7209" s="2" t="str">
        <f>M01_SETTINGS!$F$2</f>
        <v>KASPI</v>
      </c>
    </row>
    <row r="7210" spans="1:8" x14ac:dyDescent="0.35">
      <c r="A7210" s="2">
        <v>424602935</v>
      </c>
      <c r="B7210" s="3">
        <f>_xlfn.XLOOKUP(A7210,[3]!Table13456[No заказа],[3]!Table13456[Дата
отправки],"",0,1)</f>
        <v>45576</v>
      </c>
      <c r="C7210" s="3"/>
      <c r="D7210" s="3"/>
      <c r="F7210" s="5">
        <f>_xlfn.XLOOKUP(A7210,[3]!Table13456[No заказа],[3]!Table13456[Количество],"",0,1)</f>
        <v>1</v>
      </c>
      <c r="G7210" s="5">
        <f>_xlfn.XLOOKUP(A7210,[3]!Table13456[No заказа],[3]!Table13456[Цена],"",0,1)</f>
        <v>9000</v>
      </c>
      <c r="H7210" s="2" t="str">
        <f>M01_SETTINGS!$F$2</f>
        <v>KASPI</v>
      </c>
    </row>
    <row r="7211" spans="1:8" x14ac:dyDescent="0.35">
      <c r="A7211" s="2">
        <v>424432131</v>
      </c>
      <c r="B7211" s="3">
        <f>_xlfn.XLOOKUP(A7211,[3]!Table13456[No заказа],[3]!Table13456[Дата
отправки],"",0,1)</f>
        <v>45576</v>
      </c>
      <c r="C7211" s="3"/>
      <c r="D7211" s="3"/>
      <c r="F7211" s="5">
        <f>_xlfn.XLOOKUP(A7211,[3]!Table13456[No заказа],[3]!Table13456[Количество],"",0,1)</f>
        <v>1</v>
      </c>
      <c r="G7211" s="5">
        <f>_xlfn.XLOOKUP(A7211,[3]!Table13456[No заказа],[3]!Table13456[Цена],"",0,1)</f>
        <v>8356</v>
      </c>
      <c r="H7211" s="2" t="str">
        <f>M01_SETTINGS!$F$2</f>
        <v>KASPI</v>
      </c>
    </row>
    <row r="7212" spans="1:8" x14ac:dyDescent="0.35">
      <c r="A7212" s="2">
        <v>424533453</v>
      </c>
      <c r="B7212" s="3">
        <f>_xlfn.XLOOKUP(A7212,[3]!Table13456[No заказа],[3]!Table13456[Дата
отправки],"",0,1)</f>
        <v>45576</v>
      </c>
      <c r="C7212" s="3"/>
      <c r="D7212" s="3"/>
      <c r="F7212" s="5">
        <f>_xlfn.XLOOKUP(A7212,[3]!Table13456[No заказа],[3]!Table13456[Количество],"",0,1)</f>
        <v>1</v>
      </c>
      <c r="G7212" s="5">
        <f>_xlfn.XLOOKUP(A7212,[3]!Table13456[No заказа],[3]!Table13456[Цена],"",0,1)</f>
        <v>8499</v>
      </c>
      <c r="H7212" s="2" t="str">
        <f>M01_SETTINGS!$F$2</f>
        <v>KASPI</v>
      </c>
    </row>
    <row r="7213" spans="1:8" x14ac:dyDescent="0.35">
      <c r="A7213" s="2">
        <v>424636009</v>
      </c>
      <c r="B7213" s="3">
        <f>_xlfn.XLOOKUP(A7213,[3]!Table13456[No заказа],[3]!Table13456[Дата
отправки],"",0,1)</f>
        <v>45576</v>
      </c>
      <c r="C7213" s="3"/>
      <c r="D7213" s="3"/>
      <c r="F7213" s="5">
        <f>_xlfn.XLOOKUP(A7213,[3]!Table13456[No заказа],[3]!Table13456[Количество],"",0,1)</f>
        <v>1</v>
      </c>
      <c r="G7213" s="5">
        <f>_xlfn.XLOOKUP(A7213,[3]!Table13456[No заказа],[3]!Table13456[Цена],"",0,1)</f>
        <v>8499</v>
      </c>
      <c r="H7213" s="2" t="str">
        <f>M01_SETTINGS!$F$2</f>
        <v>KASPI</v>
      </c>
    </row>
    <row r="7214" spans="1:8" x14ac:dyDescent="0.35">
      <c r="A7214" s="2">
        <v>424557548</v>
      </c>
      <c r="B7214" s="3">
        <f>_xlfn.XLOOKUP(A7214,[3]!Table13456[No заказа],[3]!Table13456[Дата
отправки],"",0,1)</f>
        <v>45576</v>
      </c>
      <c r="C7214" s="3"/>
      <c r="D7214" s="3"/>
      <c r="F7214" s="5">
        <f>_xlfn.XLOOKUP(A7214,[3]!Table13456[No заказа],[3]!Table13456[Количество],"",0,1)</f>
        <v>1</v>
      </c>
      <c r="G7214" s="5">
        <f>_xlfn.XLOOKUP(A7214,[3]!Table13456[No заказа],[3]!Table13456[Цена],"",0,1)</f>
        <v>8240</v>
      </c>
      <c r="H7214" s="2" t="str">
        <f>M01_SETTINGS!$F$2</f>
        <v>KASPI</v>
      </c>
    </row>
    <row r="7215" spans="1:8" x14ac:dyDescent="0.35">
      <c r="A7215" s="2">
        <v>424412575</v>
      </c>
      <c r="B7215" s="3">
        <f>_xlfn.XLOOKUP(A7215,[3]!Table13456[No заказа],[3]!Table13456[Дата
отправки],"",0,1)</f>
        <v>45576</v>
      </c>
      <c r="C7215" s="3"/>
      <c r="D7215" s="3"/>
      <c r="F7215" s="5">
        <f>_xlfn.XLOOKUP(A7215,[3]!Table13456[No заказа],[3]!Table13456[Количество],"",0,1)</f>
        <v>1</v>
      </c>
      <c r="G7215" s="5">
        <f>_xlfn.XLOOKUP(A7215,[3]!Table13456[No заказа],[3]!Table13456[Цена],"",0,1)</f>
        <v>7932</v>
      </c>
      <c r="H7215" s="2" t="str">
        <f>M01_SETTINGS!$F$2</f>
        <v>KASPI</v>
      </c>
    </row>
    <row r="7216" spans="1:8" x14ac:dyDescent="0.35">
      <c r="A7216" s="2">
        <v>424768068</v>
      </c>
      <c r="B7216" s="3">
        <f>_xlfn.XLOOKUP(A7216,[3]!Table13456[No заказа],[3]!Table13456[Дата
отправки],"",0,1)</f>
        <v>45576</v>
      </c>
      <c r="C7216" s="3"/>
      <c r="D7216" s="3"/>
      <c r="F7216" s="5">
        <f>_xlfn.XLOOKUP(A7216,[3]!Table13456[No заказа],[3]!Table13456[Количество],"",0,1)</f>
        <v>1</v>
      </c>
      <c r="G7216" s="5">
        <f>_xlfn.XLOOKUP(A7216,[3]!Table13456[No заказа],[3]!Table13456[Цена],"",0,1)</f>
        <v>8490</v>
      </c>
      <c r="H7216" s="2" t="str">
        <f>M01_SETTINGS!$F$2</f>
        <v>KASPI</v>
      </c>
    </row>
    <row r="7217" spans="1:8" x14ac:dyDescent="0.35">
      <c r="A7217" s="2">
        <v>424363033</v>
      </c>
      <c r="B7217" s="3">
        <f>_xlfn.XLOOKUP(A7217,[3]!Table13456[No заказа],[3]!Table13456[Дата
отправки],"",0,1)</f>
        <v>45576</v>
      </c>
      <c r="C7217" s="3"/>
      <c r="D7217" s="3"/>
      <c r="F7217" s="5">
        <f>_xlfn.XLOOKUP(A7217,[3]!Table13456[No заказа],[3]!Table13456[Количество],"",0,1)</f>
        <v>1</v>
      </c>
      <c r="G7217" s="5">
        <f>_xlfn.XLOOKUP(A7217,[3]!Table13456[No заказа],[3]!Table13456[Цена],"",0,1)</f>
        <v>8500</v>
      </c>
      <c r="H7217" s="2" t="str">
        <f>M01_SETTINGS!$F$2</f>
        <v>KASPI</v>
      </c>
    </row>
    <row r="7218" spans="1:8" x14ac:dyDescent="0.35">
      <c r="A7218" s="2">
        <v>424918393</v>
      </c>
      <c r="B7218" s="3">
        <f>_xlfn.XLOOKUP(A7218,[3]!Table13456[No заказа],[3]!Table13456[Дата
отправки],"",0,1)</f>
        <v>45576</v>
      </c>
      <c r="C7218" s="3"/>
      <c r="D7218" s="3"/>
      <c r="F7218" s="5">
        <f>_xlfn.XLOOKUP(A7218,[3]!Table13456[No заказа],[3]!Table13456[Количество],"",0,1)</f>
        <v>1</v>
      </c>
      <c r="G7218" s="5">
        <f>_xlfn.XLOOKUP(A7218,[3]!Table13456[No заказа],[3]!Table13456[Цена],"",0,1)</f>
        <v>9699</v>
      </c>
      <c r="H7218" s="2" t="str">
        <f>M01_SETTINGS!$F$2</f>
        <v>KASPI</v>
      </c>
    </row>
    <row r="7219" spans="1:8" x14ac:dyDescent="0.35">
      <c r="A7219" s="2">
        <v>424371231</v>
      </c>
      <c r="B7219" s="3">
        <f>_xlfn.XLOOKUP(A7219,[3]!Table13456[No заказа],[3]!Table13456[Дата
отправки],"",0,1)</f>
        <v>45576</v>
      </c>
      <c r="C7219" s="3"/>
      <c r="D7219" s="3"/>
      <c r="F7219" s="5">
        <f>_xlfn.XLOOKUP(A7219,[3]!Table13456[No заказа],[3]!Table13456[Количество],"",0,1)</f>
        <v>1</v>
      </c>
      <c r="G7219" s="5">
        <f>_xlfn.XLOOKUP(A7219,[3]!Table13456[No заказа],[3]!Table13456[Цена],"",0,1)</f>
        <v>8499</v>
      </c>
      <c r="H7219" s="2" t="str">
        <f>M01_SETTINGS!$F$2</f>
        <v>KASPI</v>
      </c>
    </row>
    <row r="7220" spans="1:8" x14ac:dyDescent="0.35">
      <c r="A7220" s="2">
        <v>424577837</v>
      </c>
      <c r="B7220" s="3">
        <f>_xlfn.XLOOKUP(A7220,[3]!Table13456[No заказа],[3]!Table13456[Дата
отправки],"",0,1)</f>
        <v>45576</v>
      </c>
      <c r="C7220" s="3"/>
      <c r="D7220" s="3"/>
      <c r="F7220" s="5">
        <f>_xlfn.XLOOKUP(A7220,[3]!Table13456[No заказа],[3]!Table13456[Количество],"",0,1)</f>
        <v>1</v>
      </c>
      <c r="G7220" s="5">
        <f>_xlfn.XLOOKUP(A7220,[3]!Table13456[No заказа],[3]!Table13456[Цена],"",0,1)</f>
        <v>8499</v>
      </c>
      <c r="H7220" s="2" t="str">
        <f>M01_SETTINGS!$F$2</f>
        <v>KASPI</v>
      </c>
    </row>
    <row r="7221" spans="1:8" x14ac:dyDescent="0.35">
      <c r="A7221" s="2">
        <v>424528724</v>
      </c>
      <c r="B7221" s="3">
        <f>_xlfn.XLOOKUP(A7221,[3]!Table13456[No заказа],[3]!Table13456[Дата
отправки],"",0,1)</f>
        <v>45576</v>
      </c>
      <c r="C7221" s="3"/>
      <c r="D7221" s="3"/>
      <c r="F7221" s="5">
        <f>_xlfn.XLOOKUP(A7221,[3]!Table13456[No заказа],[3]!Table13456[Количество],"",0,1)</f>
        <v>1</v>
      </c>
      <c r="G7221" s="5">
        <f>_xlfn.XLOOKUP(A7221,[3]!Table13456[No заказа],[3]!Table13456[Цена],"",0,1)</f>
        <v>8994</v>
      </c>
      <c r="H7221" s="2" t="str">
        <f>M01_SETTINGS!$F$2</f>
        <v>KASPI</v>
      </c>
    </row>
    <row r="7222" spans="1:8" x14ac:dyDescent="0.35">
      <c r="A7222" s="2">
        <v>424664296</v>
      </c>
      <c r="B7222" s="3">
        <f>_xlfn.XLOOKUP(A7222,[3]!Table13456[No заказа],[3]!Table13456[Дата
отправки],"",0,1)</f>
        <v>45576</v>
      </c>
      <c r="C7222" s="3"/>
      <c r="D7222" s="3"/>
      <c r="F7222" s="5">
        <f>_xlfn.XLOOKUP(A7222,[3]!Table13456[No заказа],[3]!Table13456[Количество],"",0,1)</f>
        <v>1</v>
      </c>
      <c r="G7222" s="5">
        <f>_xlfn.XLOOKUP(A7222,[3]!Table13456[No заказа],[3]!Table13456[Цена],"",0,1)</f>
        <v>9000</v>
      </c>
      <c r="H7222" s="2" t="str">
        <f>M01_SETTINGS!$F$2</f>
        <v>KASPI</v>
      </c>
    </row>
    <row r="7223" spans="1:8" x14ac:dyDescent="0.35">
      <c r="A7223" s="2">
        <v>424909913</v>
      </c>
      <c r="B7223" s="3">
        <f>_xlfn.XLOOKUP(A7223,[3]!Table13456[No заказа],[3]!Table13456[Дата
отправки],"",0,1)</f>
        <v>45576</v>
      </c>
      <c r="C7223" s="3"/>
      <c r="D7223" s="3"/>
      <c r="F7223" s="5">
        <f>_xlfn.XLOOKUP(A7223,[3]!Table13456[No заказа],[3]!Table13456[Количество],"",0,1)</f>
        <v>1</v>
      </c>
      <c r="G7223" s="5">
        <f>_xlfn.XLOOKUP(A7223,[3]!Table13456[No заказа],[3]!Table13456[Цена],"",0,1)</f>
        <v>9000</v>
      </c>
      <c r="H7223" s="2" t="str">
        <f>M01_SETTINGS!$F$2</f>
        <v>KASPI</v>
      </c>
    </row>
    <row r="7224" spans="1:8" x14ac:dyDescent="0.35">
      <c r="A7224" s="2">
        <v>424061621</v>
      </c>
      <c r="B7224" s="3">
        <f>_xlfn.XLOOKUP(A7224,[3]!Table13456[No заказа],[3]!Table13456[Дата
отправки],"",0,1)</f>
        <v>45576</v>
      </c>
      <c r="C7224" s="3"/>
      <c r="D7224" s="3"/>
      <c r="F7224" s="5">
        <f>_xlfn.XLOOKUP(A7224,[3]!Table13456[No заказа],[3]!Table13456[Количество],"",0,1)</f>
        <v>1</v>
      </c>
      <c r="G7224" s="5">
        <f>_xlfn.XLOOKUP(A7224,[3]!Table13456[No заказа],[3]!Table13456[Цена],"",0,1)</f>
        <v>8000</v>
      </c>
      <c r="H7224" s="2" t="str">
        <f>M01_SETTINGS!$F$2</f>
        <v>KASPI</v>
      </c>
    </row>
    <row r="7225" spans="1:8" x14ac:dyDescent="0.35">
      <c r="A7225" s="2">
        <v>424452948</v>
      </c>
      <c r="B7225" s="3">
        <f>_xlfn.XLOOKUP(A7225,[3]!Table13456[No заказа],[3]!Table13456[Дата
отправки],"",0,1)</f>
        <v>45576</v>
      </c>
      <c r="C7225" s="3"/>
      <c r="D7225" s="3"/>
      <c r="F7225" s="5">
        <f>_xlfn.XLOOKUP(A7225,[3]!Table13456[No заказа],[3]!Table13456[Количество],"",0,1)</f>
        <v>1</v>
      </c>
      <c r="G7225" s="5">
        <f>_xlfn.XLOOKUP(A7225,[3]!Table13456[No заказа],[3]!Table13456[Цена],"",0,1)</f>
        <v>8239</v>
      </c>
      <c r="H7225" s="2" t="str">
        <f>M01_SETTINGS!$F$2</f>
        <v>KASPI</v>
      </c>
    </row>
    <row r="7226" spans="1:8" x14ac:dyDescent="0.35">
      <c r="A7226" s="2">
        <v>424467583</v>
      </c>
      <c r="B7226" s="3">
        <f>_xlfn.XLOOKUP(A7226,[3]!Table13456[No заказа],[3]!Table13456[Дата
отправки],"",0,1)</f>
        <v>45576</v>
      </c>
      <c r="C7226" s="3"/>
      <c r="D7226" s="3"/>
      <c r="F7226" s="5">
        <f>_xlfn.XLOOKUP(A7226,[3]!Table13456[No заказа],[3]!Table13456[Количество],"",0,1)</f>
        <v>1</v>
      </c>
      <c r="G7226" s="5">
        <f>_xlfn.XLOOKUP(A7226,[3]!Table13456[No заказа],[3]!Table13456[Цена],"",0,1)</f>
        <v>8239</v>
      </c>
      <c r="H7226" s="2" t="str">
        <f>M01_SETTINGS!$F$2</f>
        <v>KASPI</v>
      </c>
    </row>
    <row r="7227" spans="1:8" x14ac:dyDescent="0.35">
      <c r="A7227" s="2">
        <v>424577177</v>
      </c>
      <c r="B7227" s="3">
        <f>_xlfn.XLOOKUP(A7227,[3]!Table13456[No заказа],[3]!Table13456[Дата
отправки],"",0,1)</f>
        <v>45576</v>
      </c>
      <c r="C7227" s="3"/>
      <c r="D7227" s="3"/>
      <c r="F7227" s="5">
        <f>_xlfn.XLOOKUP(A7227,[3]!Table13456[No заказа],[3]!Table13456[Количество],"",0,1)</f>
        <v>1</v>
      </c>
      <c r="G7227" s="5">
        <f>_xlfn.XLOOKUP(A7227,[3]!Table13456[No заказа],[3]!Table13456[Цена],"",0,1)</f>
        <v>8239</v>
      </c>
      <c r="H7227" s="2" t="str">
        <f>M01_SETTINGS!$F$2</f>
        <v>KASPI</v>
      </c>
    </row>
    <row r="7228" spans="1:8" x14ac:dyDescent="0.35">
      <c r="A7228" s="2">
        <v>424612705</v>
      </c>
      <c r="B7228" s="3">
        <f>_xlfn.XLOOKUP(A7228,[3]!Table13456[No заказа],[3]!Table13456[Дата
отправки],"",0,1)</f>
        <v>45576</v>
      </c>
      <c r="C7228" s="3"/>
      <c r="D7228" s="3"/>
      <c r="F7228" s="5">
        <f>_xlfn.XLOOKUP(A7228,[3]!Table13456[No заказа],[3]!Table13456[Количество],"",0,1)</f>
        <v>1</v>
      </c>
      <c r="G7228" s="5">
        <f>_xlfn.XLOOKUP(A7228,[3]!Table13456[No заказа],[3]!Table13456[Цена],"",0,1)</f>
        <v>8239</v>
      </c>
      <c r="H7228" s="2" t="str">
        <f>M01_SETTINGS!$F$2</f>
        <v>KASPI</v>
      </c>
    </row>
    <row r="7229" spans="1:8" x14ac:dyDescent="0.35">
      <c r="A7229" s="2">
        <v>424813630</v>
      </c>
      <c r="B7229" s="3">
        <f>_xlfn.XLOOKUP(A7229,[3]!Table13456[No заказа],[3]!Table13456[Дата
отправки],"",0,1)</f>
        <v>45576</v>
      </c>
      <c r="C7229" s="3"/>
      <c r="D7229" s="3"/>
      <c r="F7229" s="5">
        <f>_xlfn.XLOOKUP(A7229,[3]!Table13456[No заказа],[3]!Table13456[Количество],"",0,1)</f>
        <v>1</v>
      </c>
      <c r="G7229" s="5">
        <f>_xlfn.XLOOKUP(A7229,[3]!Table13456[No заказа],[3]!Table13456[Цена],"",0,1)</f>
        <v>7931</v>
      </c>
      <c r="H7229" s="2" t="str">
        <f>M01_SETTINGS!$F$2</f>
        <v>KASPI</v>
      </c>
    </row>
    <row r="7230" spans="1:8" x14ac:dyDescent="0.35">
      <c r="A7230" s="2">
        <v>424454674</v>
      </c>
      <c r="B7230" s="3">
        <f>_xlfn.XLOOKUP(A7230,[3]!Table13456[No заказа],[3]!Table13456[Дата
отправки],"",0,1)</f>
        <v>45576</v>
      </c>
      <c r="C7230" s="3"/>
      <c r="D7230" s="3"/>
      <c r="F7230" s="5">
        <f>_xlfn.XLOOKUP(A7230,[3]!Table13456[No заказа],[3]!Table13456[Количество],"",0,1)</f>
        <v>1</v>
      </c>
      <c r="G7230" s="5">
        <f>_xlfn.XLOOKUP(A7230,[3]!Table13456[No заказа],[3]!Table13456[Цена],"",0,1)</f>
        <v>8499</v>
      </c>
      <c r="H7230" s="2" t="str">
        <f>M01_SETTINGS!$F$2</f>
        <v>KASPI</v>
      </c>
    </row>
    <row r="7231" spans="1:8" x14ac:dyDescent="0.35">
      <c r="A7231" s="2">
        <v>424443707</v>
      </c>
      <c r="B7231" s="3">
        <f>_xlfn.XLOOKUP(A7231,[3]!Table13456[No заказа],[3]!Table13456[Дата
отправки],"",0,1)</f>
        <v>45576</v>
      </c>
      <c r="C7231" s="3"/>
      <c r="D7231" s="3"/>
      <c r="F7231" s="5">
        <f>_xlfn.XLOOKUP(A7231,[3]!Table13456[No заказа],[3]!Table13456[Количество],"",0,1)</f>
        <v>1</v>
      </c>
      <c r="G7231" s="5">
        <f>_xlfn.XLOOKUP(A7231,[3]!Table13456[No заказа],[3]!Table13456[Цена],"",0,1)</f>
        <v>8498</v>
      </c>
      <c r="H7231" s="2" t="str">
        <f>M01_SETTINGS!$F$2</f>
        <v>KASPI</v>
      </c>
    </row>
    <row r="7232" spans="1:8" x14ac:dyDescent="0.35">
      <c r="A7232" s="2">
        <v>424541527</v>
      </c>
      <c r="B7232" s="3">
        <f>_xlfn.XLOOKUP(A7232,[3]!Table13456[No заказа],[3]!Table13456[Дата
отправки],"",0,1)</f>
        <v>45576</v>
      </c>
      <c r="C7232" s="3"/>
      <c r="D7232" s="3"/>
      <c r="F7232" s="5">
        <f>_xlfn.XLOOKUP(A7232,[3]!Table13456[No заказа],[3]!Table13456[Количество],"",0,1)</f>
        <v>1</v>
      </c>
      <c r="G7232" s="5">
        <f>_xlfn.XLOOKUP(A7232,[3]!Table13456[No заказа],[3]!Table13456[Цена],"",0,1)</f>
        <v>8498</v>
      </c>
      <c r="H7232" s="2" t="str">
        <f>M01_SETTINGS!$F$2</f>
        <v>KASPI</v>
      </c>
    </row>
    <row r="7233" spans="1:8" x14ac:dyDescent="0.35">
      <c r="A7233" s="2">
        <v>424570155</v>
      </c>
      <c r="B7233" s="3">
        <f>_xlfn.XLOOKUP(A7233,[3]!Table13456[No заказа],[3]!Table13456[Дата
отправки],"",0,1)</f>
        <v>45576</v>
      </c>
      <c r="C7233" s="3"/>
      <c r="D7233" s="3"/>
      <c r="F7233" s="5">
        <f>_xlfn.XLOOKUP(A7233,[3]!Table13456[No заказа],[3]!Table13456[Количество],"",0,1)</f>
        <v>1</v>
      </c>
      <c r="G7233" s="5">
        <f>_xlfn.XLOOKUP(A7233,[3]!Table13456[No заказа],[3]!Table13456[Цена],"",0,1)</f>
        <v>7999</v>
      </c>
      <c r="H7233" s="2" t="str">
        <f>M01_SETTINGS!$F$2</f>
        <v>KASPI</v>
      </c>
    </row>
    <row r="7234" spans="1:8" x14ac:dyDescent="0.35">
      <c r="A7234" s="2">
        <v>424636059</v>
      </c>
      <c r="B7234" s="3">
        <f>_xlfn.XLOOKUP(A7234,[3]!Table13456[No заказа],[3]!Table13456[Дата
отправки],"",0,1)</f>
        <v>45576</v>
      </c>
      <c r="C7234" s="3"/>
      <c r="D7234" s="3"/>
      <c r="F7234" s="5">
        <f>_xlfn.XLOOKUP(A7234,[3]!Table13456[No заказа],[3]!Table13456[Количество],"",0,1)</f>
        <v>1</v>
      </c>
      <c r="G7234" s="5">
        <f>_xlfn.XLOOKUP(A7234,[3]!Table13456[No заказа],[3]!Table13456[Цена],"",0,1)</f>
        <v>7999</v>
      </c>
      <c r="H7234" s="2" t="str">
        <f>M01_SETTINGS!$F$2</f>
        <v>KASPI</v>
      </c>
    </row>
    <row r="7235" spans="1:8" x14ac:dyDescent="0.35">
      <c r="A7235" s="2">
        <v>424792335</v>
      </c>
      <c r="B7235" s="3">
        <f>_xlfn.XLOOKUP(A7235,[3]!Table13456[No заказа],[3]!Table13456[Дата
отправки],"",0,1)</f>
        <v>45576</v>
      </c>
      <c r="C7235" s="3"/>
      <c r="D7235" s="3"/>
      <c r="F7235" s="5">
        <f>_xlfn.XLOOKUP(A7235,[3]!Table13456[No заказа],[3]!Table13456[Количество],"",0,1)</f>
        <v>1</v>
      </c>
      <c r="G7235" s="5">
        <f>_xlfn.XLOOKUP(A7235,[3]!Table13456[No заказа],[3]!Table13456[Цена],"",0,1)</f>
        <v>8993</v>
      </c>
      <c r="H7235" s="2" t="str">
        <f>M01_SETTINGS!$F$2</f>
        <v>KASPI</v>
      </c>
    </row>
    <row r="7236" spans="1:8" x14ac:dyDescent="0.35">
      <c r="A7236" s="2">
        <v>424454674</v>
      </c>
      <c r="B7236" s="3">
        <f>_xlfn.XLOOKUP(A7236,[3]!Table13456[No заказа],[3]!Table13456[Дата
отправки],"",0,1)</f>
        <v>45576</v>
      </c>
      <c r="C7236" s="3"/>
      <c r="D7236" s="3"/>
      <c r="F7236" s="5">
        <f>_xlfn.XLOOKUP(A7236,[3]!Table13456[No заказа],[3]!Table13456[Количество],"",0,1)</f>
        <v>1</v>
      </c>
      <c r="G7236" s="5">
        <f>_xlfn.XLOOKUP(A7236,[3]!Table13456[No заказа],[3]!Table13456[Цена],"",0,1)</f>
        <v>8499</v>
      </c>
      <c r="H7236" s="2" t="str">
        <f>M01_SETTINGS!$F$2</f>
        <v>KASPI</v>
      </c>
    </row>
    <row r="7237" spans="1:8" x14ac:dyDescent="0.35">
      <c r="A7237" s="2">
        <v>424438368</v>
      </c>
      <c r="B7237" s="3">
        <f>_xlfn.XLOOKUP(A7237,[3]!Table13456[No заказа],[3]!Table13456[Дата
отправки],"",0,1)</f>
        <v>45576</v>
      </c>
      <c r="C7237" s="3"/>
      <c r="D7237" s="3"/>
      <c r="F7237" s="5">
        <f>_xlfn.XLOOKUP(A7237,[3]!Table13456[No заказа],[3]!Table13456[Количество],"",0,1)</f>
        <v>1</v>
      </c>
      <c r="G7237" s="5">
        <f>_xlfn.XLOOKUP(A7237,[3]!Table13456[No заказа],[3]!Table13456[Цена],"",0,1)</f>
        <v>8499</v>
      </c>
      <c r="H7237" s="2" t="str">
        <f>M01_SETTINGS!$F$2</f>
        <v>KASPI</v>
      </c>
    </row>
    <row r="7238" spans="1:8" x14ac:dyDescent="0.35">
      <c r="A7238" s="2">
        <v>424713718</v>
      </c>
      <c r="B7238" s="3">
        <f>_xlfn.XLOOKUP(A7238,[3]!Table13456[No заказа],[3]!Table13456[Дата
отправки],"",0,1)</f>
        <v>45576</v>
      </c>
      <c r="C7238" s="3"/>
      <c r="D7238" s="3"/>
      <c r="F7238" s="5">
        <f>_xlfn.XLOOKUP(A7238,[3]!Table13456[No заказа],[3]!Table13456[Количество],"",0,1)</f>
        <v>1</v>
      </c>
      <c r="G7238" s="5">
        <f>_xlfn.XLOOKUP(A7238,[3]!Table13456[No заказа],[3]!Table13456[Цена],"",0,1)</f>
        <v>8499</v>
      </c>
      <c r="H7238" s="2" t="str">
        <f>M01_SETTINGS!$F$2</f>
        <v>KASPI</v>
      </c>
    </row>
    <row r="7239" spans="1:8" x14ac:dyDescent="0.35">
      <c r="A7239" s="2">
        <v>424763200</v>
      </c>
      <c r="B7239" s="3">
        <f>_xlfn.XLOOKUP(A7239,[3]!Table13456[No заказа],[3]!Table13456[Дата
отправки],"",0,1)</f>
        <v>45576</v>
      </c>
      <c r="C7239" s="3"/>
      <c r="D7239" s="3"/>
      <c r="F7239" s="5">
        <f>_xlfn.XLOOKUP(A7239,[3]!Table13456[No заказа],[3]!Table13456[Количество],"",0,1)</f>
        <v>1</v>
      </c>
      <c r="G7239" s="5">
        <f>_xlfn.XLOOKUP(A7239,[3]!Table13456[No заказа],[3]!Table13456[Цена],"",0,1)</f>
        <v>8239</v>
      </c>
      <c r="H7239" s="2" t="str">
        <f>M01_SETTINGS!$F$2</f>
        <v>KASPI</v>
      </c>
    </row>
    <row r="7240" spans="1:8" x14ac:dyDescent="0.35">
      <c r="A7240" s="2">
        <v>424958877</v>
      </c>
      <c r="B7240" s="3">
        <f>_xlfn.XLOOKUP(A7240,[3]!Table13456[No заказа],[3]!Table13456[Дата
отправки],"",0,1)</f>
        <v>45576</v>
      </c>
      <c r="C7240" s="3"/>
      <c r="D7240" s="3"/>
      <c r="F7240" s="5">
        <f>_xlfn.XLOOKUP(A7240,[3]!Table13456[No заказа],[3]!Table13456[Количество],"",0,1)</f>
        <v>1</v>
      </c>
      <c r="G7240" s="5">
        <f>_xlfn.XLOOKUP(A7240,[3]!Table13456[No заказа],[3]!Table13456[Цена],"",0,1)</f>
        <v>9000</v>
      </c>
      <c r="H7240" s="2" t="str">
        <f>M01_SETTINGS!$F$2</f>
        <v>KASPI</v>
      </c>
    </row>
    <row r="7241" spans="1:8" x14ac:dyDescent="0.35">
      <c r="A7241" s="2">
        <v>424869476</v>
      </c>
      <c r="B7241" s="3">
        <f>_xlfn.XLOOKUP(A7241,[3]!Table13456[No заказа],[3]!Table13456[Дата
отправки],"",0,1)</f>
        <v>45576</v>
      </c>
      <c r="C7241" s="3"/>
      <c r="D7241" s="3"/>
      <c r="F7241" s="5">
        <f>_xlfn.XLOOKUP(A7241,[3]!Table13456[No заказа],[3]!Table13456[Количество],"",0,1)</f>
        <v>1</v>
      </c>
      <c r="G7241" s="5">
        <f>_xlfn.XLOOKUP(A7241,[3]!Table13456[No заказа],[3]!Table13456[Цена],"",0,1)</f>
        <v>8239</v>
      </c>
      <c r="H7241" s="2" t="str">
        <f>M01_SETTINGS!$F$2</f>
        <v>KASPI</v>
      </c>
    </row>
    <row r="7242" spans="1:8" x14ac:dyDescent="0.35">
      <c r="A7242" s="2">
        <v>424978246</v>
      </c>
      <c r="B7242" s="3">
        <f>_xlfn.XLOOKUP(A7242,[3]!Table13456[No заказа],[3]!Table13456[Дата
отправки],"",0,1)</f>
        <v>45576</v>
      </c>
      <c r="C7242" s="3"/>
      <c r="D7242" s="3"/>
      <c r="F7242" s="5">
        <f>_xlfn.XLOOKUP(A7242,[3]!Table13456[No заказа],[3]!Table13456[Количество],"",0,1)</f>
        <v>1</v>
      </c>
      <c r="G7242" s="5">
        <f>_xlfn.XLOOKUP(A7242,[3]!Table13456[No заказа],[3]!Table13456[Цена],"",0,1)</f>
        <v>8239</v>
      </c>
      <c r="H7242" s="2" t="str">
        <f>M01_SETTINGS!$F$2</f>
        <v>KASPI</v>
      </c>
    </row>
    <row r="7243" spans="1:8" x14ac:dyDescent="0.35">
      <c r="A7243" s="2">
        <v>424867752</v>
      </c>
      <c r="B7243" s="3">
        <f>_xlfn.XLOOKUP(A7243,[3]!Table13456[No заказа],[3]!Table13456[Дата
отправки],"",0,1)</f>
        <v>45576</v>
      </c>
      <c r="C7243" s="3"/>
      <c r="D7243" s="3"/>
      <c r="F7243" s="5">
        <f>_xlfn.XLOOKUP(A7243,[3]!Table13456[No заказа],[3]!Table13456[Количество],"",0,1)</f>
        <v>1</v>
      </c>
      <c r="G7243" s="5">
        <f>_xlfn.XLOOKUP(A7243,[3]!Table13456[No заказа],[3]!Table13456[Цена],"",0,1)</f>
        <v>8956</v>
      </c>
      <c r="H7243" s="2" t="str">
        <f>M01_SETTINGS!$F$2</f>
        <v>KASPI</v>
      </c>
    </row>
    <row r="7244" spans="1:8" x14ac:dyDescent="0.35">
      <c r="A7244" s="2">
        <v>424781077</v>
      </c>
      <c r="B7244" s="3">
        <f>_xlfn.XLOOKUP(A7244,[3]!Table13456[No заказа],[3]!Table13456[Дата
отправки],"",0,1)</f>
        <v>45576</v>
      </c>
      <c r="C7244" s="3"/>
      <c r="D7244" s="3"/>
      <c r="F7244" s="5">
        <f>_xlfn.XLOOKUP(A7244,[3]!Table13456[No заказа],[3]!Table13456[Количество],"",0,1)</f>
        <v>1</v>
      </c>
      <c r="G7244" s="5">
        <f>_xlfn.XLOOKUP(A7244,[3]!Table13456[No заказа],[3]!Table13456[Цена],"",0,1)</f>
        <v>8239</v>
      </c>
      <c r="H7244" s="2" t="str">
        <f>M01_SETTINGS!$F$2</f>
        <v>KASPI</v>
      </c>
    </row>
    <row r="7245" spans="1:8" x14ac:dyDescent="0.35">
      <c r="A7245" s="2">
        <v>424506402</v>
      </c>
      <c r="B7245" s="3">
        <f>_xlfn.XLOOKUP(A7245,[3]!Table13456[No заказа],[3]!Table13456[Дата
отправки],"",0,1)</f>
        <v>45576</v>
      </c>
      <c r="C7245" s="3"/>
      <c r="D7245" s="3"/>
      <c r="F7245" s="5">
        <f>_xlfn.XLOOKUP(A7245,[3]!Table13456[No заказа],[3]!Table13456[Количество],"",0,1)</f>
        <v>1</v>
      </c>
      <c r="G7245" s="5">
        <f>_xlfn.XLOOKUP(A7245,[3]!Table13456[No заказа],[3]!Table13456[Цена],"",0,1)</f>
        <v>8500</v>
      </c>
      <c r="H7245" s="2" t="str">
        <f>M01_SETTINGS!$F$2</f>
        <v>KASPI</v>
      </c>
    </row>
    <row r="7246" spans="1:8" x14ac:dyDescent="0.35">
      <c r="A7246" s="2">
        <v>424039848</v>
      </c>
      <c r="B7246" s="3">
        <f>_xlfn.XLOOKUP(A7246,[3]!Table13456[No заказа],[3]!Table13456[Дата
отправки],"",0,1)</f>
        <v>45575</v>
      </c>
      <c r="C7246" s="3"/>
      <c r="D7246" s="3"/>
      <c r="F7246" s="5">
        <f>_xlfn.XLOOKUP(A7246,[3]!Table13456[No заказа],[3]!Table13456[Количество],"",0,1)</f>
        <v>1</v>
      </c>
      <c r="G7246" s="5">
        <f>_xlfn.XLOOKUP(A7246,[3]!Table13456[No заказа],[3]!Table13456[Цена],"",0,1)</f>
        <v>8240</v>
      </c>
      <c r="H7246" s="2" t="str">
        <f>M01_SETTINGS!$F$2</f>
        <v>KASPI</v>
      </c>
    </row>
    <row r="7247" spans="1:8" x14ac:dyDescent="0.35">
      <c r="A7247" s="2">
        <v>424319700</v>
      </c>
      <c r="B7247" s="3">
        <f>_xlfn.XLOOKUP(A7247,[3]!Table13456[No заказа],[3]!Table13456[Дата
отправки],"",0,1)</f>
        <v>45575</v>
      </c>
      <c r="C7247" s="3"/>
      <c r="D7247" s="3"/>
      <c r="F7247" s="5">
        <f>_xlfn.XLOOKUP(A7247,[3]!Table13456[No заказа],[3]!Table13456[Количество],"",0,1)</f>
        <v>1</v>
      </c>
      <c r="G7247" s="5">
        <f>_xlfn.XLOOKUP(A7247,[3]!Table13456[No заказа],[3]!Table13456[Цена],"",0,1)</f>
        <v>8950</v>
      </c>
      <c r="H7247" s="2" t="str">
        <f>M01_SETTINGS!$F$2</f>
        <v>KASPI</v>
      </c>
    </row>
    <row r="7248" spans="1:8" x14ac:dyDescent="0.35">
      <c r="A7248" s="2">
        <v>423964696</v>
      </c>
      <c r="B7248" s="3">
        <f>_xlfn.XLOOKUP(A7248,[3]!Table13456[No заказа],[3]!Table13456[Дата
отправки],"",0,1)</f>
        <v>45575</v>
      </c>
      <c r="C7248" s="3"/>
      <c r="D7248" s="3"/>
      <c r="F7248" s="5">
        <f>_xlfn.XLOOKUP(A7248,[3]!Table13456[No заказа],[3]!Table13456[Количество],"",0,1)</f>
        <v>1</v>
      </c>
      <c r="G7248" s="5">
        <f>_xlfn.XLOOKUP(A7248,[3]!Table13456[No заказа],[3]!Table13456[Цена],"",0,1)</f>
        <v>8219</v>
      </c>
      <c r="H7248" s="2" t="str">
        <f>M01_SETTINGS!$F$2</f>
        <v>KASPI</v>
      </c>
    </row>
    <row r="7249" spans="1:8" x14ac:dyDescent="0.35">
      <c r="A7249" s="2">
        <v>424041482</v>
      </c>
      <c r="B7249" s="3">
        <f>_xlfn.XLOOKUP(A7249,[3]!Table13456[No заказа],[3]!Table13456[Дата
отправки],"",0,1)</f>
        <v>45575</v>
      </c>
      <c r="C7249" s="3"/>
      <c r="D7249" s="3"/>
      <c r="F7249" s="5">
        <f>_xlfn.XLOOKUP(A7249,[3]!Table13456[No заказа],[3]!Table13456[Количество],"",0,1)</f>
        <v>1</v>
      </c>
      <c r="G7249" s="5">
        <f>_xlfn.XLOOKUP(A7249,[3]!Table13456[No заказа],[3]!Table13456[Цена],"",0,1)</f>
        <v>8500</v>
      </c>
      <c r="H7249" s="2" t="str">
        <f>M01_SETTINGS!$F$2</f>
        <v>KASPI</v>
      </c>
    </row>
    <row r="7250" spans="1:8" x14ac:dyDescent="0.35">
      <c r="A7250" s="2">
        <v>424053822</v>
      </c>
      <c r="B7250" s="3">
        <f>_xlfn.XLOOKUP(A7250,[3]!Table13456[No заказа],[3]!Table13456[Дата
отправки],"",0,1)</f>
        <v>45575</v>
      </c>
      <c r="C7250" s="3"/>
      <c r="D7250" s="3"/>
      <c r="F7250" s="5">
        <f>_xlfn.XLOOKUP(A7250,[3]!Table13456[No заказа],[3]!Table13456[Количество],"",0,1)</f>
        <v>1</v>
      </c>
      <c r="G7250" s="5">
        <f>_xlfn.XLOOKUP(A7250,[3]!Table13456[No заказа],[3]!Table13456[Цена],"",0,1)</f>
        <v>8500</v>
      </c>
      <c r="H7250" s="2" t="str">
        <f>M01_SETTINGS!$F$2</f>
        <v>KASPI</v>
      </c>
    </row>
    <row r="7251" spans="1:8" x14ac:dyDescent="0.35">
      <c r="A7251" s="2">
        <v>423934125</v>
      </c>
      <c r="B7251" s="3">
        <f>_xlfn.XLOOKUP(A7251,[3]!Table13456[No заказа],[3]!Table13456[Дата
отправки],"",0,1)</f>
        <v>45575</v>
      </c>
      <c r="C7251" s="3"/>
      <c r="D7251" s="3"/>
      <c r="F7251" s="5">
        <f>_xlfn.XLOOKUP(A7251,[3]!Table13456[No заказа],[3]!Table13456[Количество],"",0,1)</f>
        <v>1</v>
      </c>
      <c r="G7251" s="5">
        <f>_xlfn.XLOOKUP(A7251,[3]!Table13456[No заказа],[3]!Table13456[Цена],"",0,1)</f>
        <v>7932</v>
      </c>
      <c r="H7251" s="2" t="str">
        <f>M01_SETTINGS!$F$2</f>
        <v>KASPI</v>
      </c>
    </row>
    <row r="7252" spans="1:8" x14ac:dyDescent="0.35">
      <c r="A7252" s="2">
        <v>424071361</v>
      </c>
      <c r="B7252" s="3">
        <f>_xlfn.XLOOKUP(A7252,[3]!Table13456[No заказа],[3]!Table13456[Дата
отправки],"",0,1)</f>
        <v>45575</v>
      </c>
      <c r="C7252" s="3"/>
      <c r="D7252" s="3"/>
      <c r="F7252" s="5">
        <f>_xlfn.XLOOKUP(A7252,[3]!Table13456[No заказа],[3]!Table13456[Количество],"",0,1)</f>
        <v>1</v>
      </c>
      <c r="G7252" s="5">
        <f>_xlfn.XLOOKUP(A7252,[3]!Table13456[No заказа],[3]!Table13456[Цена],"",0,1)</f>
        <v>7932</v>
      </c>
      <c r="H7252" s="2" t="str">
        <f>M01_SETTINGS!$F$2</f>
        <v>KASPI</v>
      </c>
    </row>
    <row r="7253" spans="1:8" x14ac:dyDescent="0.35">
      <c r="A7253" s="2">
        <v>424294067</v>
      </c>
      <c r="B7253" s="3">
        <f>_xlfn.XLOOKUP(A7253,[3]!Table13456[No заказа],[3]!Table13456[Дата
отправки],"",0,1)</f>
        <v>45575</v>
      </c>
      <c r="C7253" s="3"/>
      <c r="D7253" s="3"/>
      <c r="F7253" s="5">
        <f>_xlfn.XLOOKUP(A7253,[3]!Table13456[No заказа],[3]!Table13456[Количество],"",0,1)</f>
        <v>1</v>
      </c>
      <c r="G7253" s="5">
        <f>_xlfn.XLOOKUP(A7253,[3]!Table13456[No заказа],[3]!Table13456[Цена],"",0,1)</f>
        <v>8500</v>
      </c>
      <c r="H7253" s="2" t="str">
        <f>M01_SETTINGS!$F$2</f>
        <v>KASPI</v>
      </c>
    </row>
    <row r="7254" spans="1:8" x14ac:dyDescent="0.35">
      <c r="A7254" s="2">
        <v>424302876</v>
      </c>
      <c r="B7254" s="3">
        <f>_xlfn.XLOOKUP(A7254,[3]!Table13456[No заказа],[3]!Table13456[Дата
отправки],"",0,1)</f>
        <v>45575</v>
      </c>
      <c r="C7254" s="3"/>
      <c r="D7254" s="3"/>
      <c r="F7254" s="5">
        <f>_xlfn.XLOOKUP(A7254,[3]!Table13456[No заказа],[3]!Table13456[Количество],"",0,1)</f>
        <v>1</v>
      </c>
      <c r="G7254" s="5">
        <f>_xlfn.XLOOKUP(A7254,[3]!Table13456[No заказа],[3]!Table13456[Цена],"",0,1)</f>
        <v>8500</v>
      </c>
      <c r="H7254" s="2" t="str">
        <f>M01_SETTINGS!$F$2</f>
        <v>KASPI</v>
      </c>
    </row>
    <row r="7255" spans="1:8" x14ac:dyDescent="0.35">
      <c r="A7255" s="2">
        <v>423895192</v>
      </c>
      <c r="B7255" s="3">
        <f>_xlfn.XLOOKUP(A7255,[3]!Table13456[No заказа],[3]!Table13456[Дата
отправки],"",0,1)</f>
        <v>45575</v>
      </c>
      <c r="C7255" s="3"/>
      <c r="D7255" s="3"/>
      <c r="F7255" s="5">
        <f>_xlfn.XLOOKUP(A7255,[3]!Table13456[No заказа],[3]!Table13456[Количество],"",0,1)</f>
        <v>1</v>
      </c>
      <c r="G7255" s="5">
        <f>_xlfn.XLOOKUP(A7255,[3]!Table13456[No заказа],[3]!Table13456[Цена],"",0,1)</f>
        <v>7916</v>
      </c>
      <c r="H7255" s="2" t="str">
        <f>M01_SETTINGS!$F$2</f>
        <v>KASPI</v>
      </c>
    </row>
    <row r="7256" spans="1:8" x14ac:dyDescent="0.35">
      <c r="A7256" s="2">
        <v>424061619</v>
      </c>
      <c r="B7256" s="3">
        <f>_xlfn.XLOOKUP(A7256,[3]!Table13456[No заказа],[3]!Table13456[Дата
отправки],"",0,1)</f>
        <v>45575</v>
      </c>
      <c r="C7256" s="3"/>
      <c r="D7256" s="3"/>
      <c r="F7256" s="5">
        <f>_xlfn.XLOOKUP(A7256,[3]!Table13456[No заказа],[3]!Table13456[Количество],"",0,1)</f>
        <v>1</v>
      </c>
      <c r="G7256" s="5">
        <f>_xlfn.XLOOKUP(A7256,[3]!Table13456[No заказа],[3]!Table13456[Цена],"",0,1)</f>
        <v>8500</v>
      </c>
      <c r="H7256" s="2" t="str">
        <f>M01_SETTINGS!$F$2</f>
        <v>KASPI</v>
      </c>
    </row>
    <row r="7257" spans="1:8" x14ac:dyDescent="0.35">
      <c r="A7257" s="2">
        <v>424132848</v>
      </c>
      <c r="B7257" s="3">
        <f>_xlfn.XLOOKUP(A7257,[3]!Table13456[No заказа],[3]!Table13456[Дата
отправки],"",0,1)</f>
        <v>45575</v>
      </c>
      <c r="C7257" s="3"/>
      <c r="D7257" s="3"/>
      <c r="F7257" s="5">
        <f>_xlfn.XLOOKUP(A7257,[3]!Table13456[No заказа],[3]!Table13456[Количество],"",0,1)</f>
        <v>1</v>
      </c>
      <c r="G7257" s="5">
        <f>_xlfn.XLOOKUP(A7257,[3]!Table13456[No заказа],[3]!Table13456[Цена],"",0,1)</f>
        <v>8500</v>
      </c>
      <c r="H7257" s="2" t="str">
        <f>M01_SETTINGS!$F$2</f>
        <v>KASPI</v>
      </c>
    </row>
    <row r="7258" spans="1:8" x14ac:dyDescent="0.35">
      <c r="A7258" s="2">
        <v>423993976</v>
      </c>
      <c r="B7258" s="3">
        <f>_xlfn.XLOOKUP(A7258,[3]!Table13456[No заказа],[3]!Table13456[Дата
отправки],"",0,1)</f>
        <v>45575</v>
      </c>
      <c r="C7258" s="3"/>
      <c r="D7258" s="3"/>
      <c r="F7258" s="5">
        <f>_xlfn.XLOOKUP(A7258,[3]!Table13456[No заказа],[3]!Table13456[Количество],"",0,1)</f>
        <v>1</v>
      </c>
      <c r="G7258" s="5">
        <f>_xlfn.XLOOKUP(A7258,[3]!Table13456[No заказа],[3]!Table13456[Цена],"",0,1)</f>
        <v>8500</v>
      </c>
      <c r="H7258" s="2" t="str">
        <f>M01_SETTINGS!$F$2</f>
        <v>KASPI</v>
      </c>
    </row>
    <row r="7259" spans="1:8" x14ac:dyDescent="0.35">
      <c r="A7259" s="2">
        <v>424146026</v>
      </c>
      <c r="B7259" s="3">
        <f>_xlfn.XLOOKUP(A7259,[3]!Table13456[No заказа],[3]!Table13456[Дата
отправки],"",0,1)</f>
        <v>45575</v>
      </c>
      <c r="C7259" s="3"/>
      <c r="D7259" s="3"/>
      <c r="F7259" s="5">
        <f>_xlfn.XLOOKUP(A7259,[3]!Table13456[No заказа],[3]!Table13456[Количество],"",0,1)</f>
        <v>1</v>
      </c>
      <c r="G7259" s="5">
        <f>_xlfn.XLOOKUP(A7259,[3]!Table13456[No заказа],[3]!Table13456[Цена],"",0,1)</f>
        <v>8500</v>
      </c>
      <c r="H7259" s="2" t="str">
        <f>M01_SETTINGS!$F$2</f>
        <v>KASPI</v>
      </c>
    </row>
    <row r="7260" spans="1:8" x14ac:dyDescent="0.35">
      <c r="A7260" s="2">
        <v>423922641</v>
      </c>
      <c r="B7260" s="3">
        <f>_xlfn.XLOOKUP(A7260,[3]!Table13456[No заказа],[3]!Table13456[Дата
отправки],"",0,1)</f>
        <v>45575</v>
      </c>
      <c r="C7260" s="3"/>
      <c r="D7260" s="3"/>
      <c r="F7260" s="5">
        <f>_xlfn.XLOOKUP(A7260,[3]!Table13456[No заказа],[3]!Table13456[Количество],"",0,1)</f>
        <v>1</v>
      </c>
      <c r="G7260" s="5">
        <f>_xlfn.XLOOKUP(A7260,[3]!Table13456[No заказа],[3]!Table13456[Цена],"",0,1)</f>
        <v>9000</v>
      </c>
      <c r="H7260" s="2" t="str">
        <f>M01_SETTINGS!$F$2</f>
        <v>KASPI</v>
      </c>
    </row>
    <row r="7261" spans="1:8" x14ac:dyDescent="0.35">
      <c r="A7261" s="2">
        <v>423958411</v>
      </c>
      <c r="B7261" s="3">
        <f>_xlfn.XLOOKUP(A7261,[3]!Table13456[No заказа],[3]!Table13456[Дата
отправки],"",0,1)</f>
        <v>45575</v>
      </c>
      <c r="C7261" s="3"/>
      <c r="D7261" s="3"/>
      <c r="F7261" s="5">
        <f>_xlfn.XLOOKUP(A7261,[3]!Table13456[No заказа],[3]!Table13456[Количество],"",0,1)</f>
        <v>1</v>
      </c>
      <c r="G7261" s="5">
        <f>_xlfn.XLOOKUP(A7261,[3]!Table13456[No заказа],[3]!Table13456[Цена],"",0,1)</f>
        <v>9000</v>
      </c>
      <c r="H7261" s="2" t="str">
        <f>M01_SETTINGS!$F$2</f>
        <v>KASPI</v>
      </c>
    </row>
    <row r="7262" spans="1:8" x14ac:dyDescent="0.35">
      <c r="A7262" s="2">
        <v>423896749</v>
      </c>
      <c r="B7262" s="3">
        <f>_xlfn.XLOOKUP(A7262,[3]!Table13456[No заказа],[3]!Table13456[Дата
отправки],"",0,1)</f>
        <v>45575</v>
      </c>
      <c r="C7262" s="3"/>
      <c r="D7262" s="3"/>
      <c r="F7262" s="5">
        <f>_xlfn.XLOOKUP(A7262,[3]!Table13456[No заказа],[3]!Table13456[Количество],"",0,1)</f>
        <v>1</v>
      </c>
      <c r="G7262" s="5">
        <f>_xlfn.XLOOKUP(A7262,[3]!Table13456[No заказа],[3]!Table13456[Цена],"",0,1)</f>
        <v>9699</v>
      </c>
      <c r="H7262" s="2" t="str">
        <f>M01_SETTINGS!$F$2</f>
        <v>KASPI</v>
      </c>
    </row>
    <row r="7263" spans="1:8" x14ac:dyDescent="0.35">
      <c r="A7263" s="2">
        <v>424239123</v>
      </c>
      <c r="B7263" s="3">
        <f>_xlfn.XLOOKUP(A7263,[3]!Table13456[No заказа],[3]!Table13456[Дата
отправки],"",0,1)</f>
        <v>45575</v>
      </c>
      <c r="C7263" s="3"/>
      <c r="D7263" s="3"/>
      <c r="F7263" s="5">
        <f>_xlfn.XLOOKUP(A7263,[3]!Table13456[No заказа],[3]!Table13456[Количество],"",0,1)</f>
        <v>1</v>
      </c>
      <c r="G7263" s="5">
        <f>_xlfn.XLOOKUP(A7263,[3]!Table13456[No заказа],[3]!Table13456[Цена],"",0,1)</f>
        <v>8000</v>
      </c>
      <c r="H7263" s="2" t="str">
        <f>M01_SETTINGS!$F$2</f>
        <v>KASPI</v>
      </c>
    </row>
    <row r="7264" spans="1:8" x14ac:dyDescent="0.35">
      <c r="A7264" s="2">
        <v>424153151</v>
      </c>
      <c r="B7264" s="3">
        <f>_xlfn.XLOOKUP(A7264,[3]!Table13456[No заказа],[3]!Table13456[Дата
отправки],"",0,1)</f>
        <v>45575</v>
      </c>
      <c r="C7264" s="3"/>
      <c r="D7264" s="3"/>
      <c r="F7264" s="5">
        <f>_xlfn.XLOOKUP(A7264,[3]!Table13456[No заказа],[3]!Table13456[Количество],"",0,1)</f>
        <v>1</v>
      </c>
      <c r="G7264" s="5">
        <f>_xlfn.XLOOKUP(A7264,[3]!Table13456[No заказа],[3]!Table13456[Цена],"",0,1)</f>
        <v>8500</v>
      </c>
      <c r="H7264" s="2" t="str">
        <f>M01_SETTINGS!$F$2</f>
        <v>KASPI</v>
      </c>
    </row>
    <row r="7265" spans="1:8" x14ac:dyDescent="0.35">
      <c r="A7265" s="2">
        <v>424121437</v>
      </c>
      <c r="B7265" s="3">
        <f>_xlfn.XLOOKUP(A7265,[3]!Table13456[No заказа],[3]!Table13456[Дата
отправки],"",0,1)</f>
        <v>45575</v>
      </c>
      <c r="C7265" s="3"/>
      <c r="D7265" s="3"/>
      <c r="F7265" s="5">
        <f>_xlfn.XLOOKUP(A7265,[3]!Table13456[No заказа],[3]!Table13456[Количество],"",0,1)</f>
        <v>1</v>
      </c>
      <c r="G7265" s="5">
        <f>_xlfn.XLOOKUP(A7265,[3]!Table13456[No заказа],[3]!Table13456[Цена],"",0,1)</f>
        <v>8500</v>
      </c>
      <c r="H7265" s="2" t="str">
        <f>M01_SETTINGS!$F$2</f>
        <v>KASPI</v>
      </c>
    </row>
    <row r="7266" spans="1:8" x14ac:dyDescent="0.35">
      <c r="A7266" s="2">
        <v>424201996</v>
      </c>
      <c r="B7266" s="3">
        <f>_xlfn.XLOOKUP(A7266,[3]!Table13456[No заказа],[3]!Table13456[Дата
отправки],"",0,1)</f>
        <v>45575</v>
      </c>
      <c r="C7266" s="3"/>
      <c r="D7266" s="3"/>
      <c r="F7266" s="5">
        <f>_xlfn.XLOOKUP(A7266,[3]!Table13456[No заказа],[3]!Table13456[Количество],"",0,1)</f>
        <v>1</v>
      </c>
      <c r="G7266" s="5">
        <f>_xlfn.XLOOKUP(A7266,[3]!Table13456[No заказа],[3]!Table13456[Цена],"",0,1)</f>
        <v>8500</v>
      </c>
      <c r="H7266" s="2" t="str">
        <f>M01_SETTINGS!$F$2</f>
        <v>KASPI</v>
      </c>
    </row>
    <row r="7267" spans="1:8" x14ac:dyDescent="0.35">
      <c r="A7267" s="2">
        <v>424401243</v>
      </c>
      <c r="B7267" s="3">
        <f>_xlfn.XLOOKUP(A7267,[3]!Table13456[No заказа],[3]!Table13456[Дата
отправки],"",0,1)</f>
        <v>45575</v>
      </c>
      <c r="C7267" s="3"/>
      <c r="D7267" s="3"/>
      <c r="F7267" s="5">
        <f>_xlfn.XLOOKUP(A7267,[3]!Table13456[No заказа],[3]!Table13456[Количество],"",0,1)</f>
        <v>1</v>
      </c>
      <c r="G7267" s="5">
        <f>_xlfn.XLOOKUP(A7267,[3]!Table13456[No заказа],[3]!Table13456[Цена],"",0,1)</f>
        <v>8498</v>
      </c>
      <c r="H7267" s="2" t="str">
        <f>M01_SETTINGS!$F$2</f>
        <v>KASPI</v>
      </c>
    </row>
    <row r="7268" spans="1:8" x14ac:dyDescent="0.35">
      <c r="A7268" s="2">
        <v>424431064</v>
      </c>
      <c r="B7268" s="3">
        <f>_xlfn.XLOOKUP(A7268,[3]!Table13456[No заказа],[3]!Table13456[Дата
отправки],"",0,1)</f>
        <v>45575</v>
      </c>
      <c r="C7268" s="3"/>
      <c r="D7268" s="3"/>
      <c r="F7268" s="5">
        <f>_xlfn.XLOOKUP(A7268,[3]!Table13456[No заказа],[3]!Table13456[Количество],"",0,1)</f>
        <v>1</v>
      </c>
      <c r="G7268" s="5">
        <f>_xlfn.XLOOKUP(A7268,[3]!Table13456[No заказа],[3]!Table13456[Цена],"",0,1)</f>
        <v>8498</v>
      </c>
      <c r="H7268" s="2" t="str">
        <f>M01_SETTINGS!$F$2</f>
        <v>KASPI</v>
      </c>
    </row>
    <row r="7269" spans="1:8" x14ac:dyDescent="0.35">
      <c r="A7269" s="2">
        <v>424038532</v>
      </c>
      <c r="B7269" s="3">
        <f>_xlfn.XLOOKUP(A7269,[3]!Table13456[No заказа],[3]!Table13456[Дата
отправки],"",0,1)</f>
        <v>45575</v>
      </c>
      <c r="C7269" s="3"/>
      <c r="D7269" s="3"/>
      <c r="F7269" s="5">
        <f>_xlfn.XLOOKUP(A7269,[3]!Table13456[No заказа],[3]!Table13456[Количество],"",0,1)</f>
        <v>1</v>
      </c>
      <c r="G7269" s="5">
        <f>_xlfn.XLOOKUP(A7269,[3]!Table13456[No заказа],[3]!Table13456[Цена],"",0,1)</f>
        <v>8831</v>
      </c>
      <c r="H7269" s="2" t="str">
        <f>M01_SETTINGS!$F$2</f>
        <v>KASPI</v>
      </c>
    </row>
    <row r="7270" spans="1:8" x14ac:dyDescent="0.35">
      <c r="A7270" s="2">
        <v>423600054</v>
      </c>
      <c r="B7270" s="3">
        <f>_xlfn.XLOOKUP(A7270,[3]!Table13456[No заказа],[3]!Table13456[Дата
отправки],"",0,1)</f>
        <v>45574</v>
      </c>
      <c r="C7270" s="3"/>
      <c r="D7270" s="3"/>
      <c r="F7270" s="5">
        <f>_xlfn.XLOOKUP(A7270,[3]!Table13456[No заказа],[3]!Table13456[Количество],"",0,1)</f>
        <v>1</v>
      </c>
      <c r="G7270" s="5">
        <f>_xlfn.XLOOKUP(A7270,[3]!Table13456[No заказа],[3]!Table13456[Цена],"",0,1)</f>
        <v>9377</v>
      </c>
      <c r="H7270" s="2" t="str">
        <f>M01_SETTINGS!$F$2</f>
        <v>KASPI</v>
      </c>
    </row>
    <row r="7271" spans="1:8" x14ac:dyDescent="0.35">
      <c r="A7271" s="2">
        <v>423563963</v>
      </c>
      <c r="B7271" s="3">
        <f>_xlfn.XLOOKUP(A7271,[3]!Table13456[No заказа],[3]!Table13456[Дата
отправки],"",0,1)</f>
        <v>45574</v>
      </c>
      <c r="C7271" s="3"/>
      <c r="D7271" s="3"/>
      <c r="F7271" s="5">
        <f>_xlfn.XLOOKUP(A7271,[3]!Table13456[No заказа],[3]!Table13456[Количество],"",0,1)</f>
        <v>1</v>
      </c>
      <c r="G7271" s="5">
        <f>_xlfn.XLOOKUP(A7271,[3]!Table13456[No заказа],[3]!Table13456[Цена],"",0,1)</f>
        <v>8997</v>
      </c>
      <c r="H7271" s="2" t="str">
        <f>M01_SETTINGS!$F$2</f>
        <v>KASPI</v>
      </c>
    </row>
    <row r="7272" spans="1:8" x14ac:dyDescent="0.35">
      <c r="A7272" s="2">
        <v>423538050</v>
      </c>
      <c r="B7272" s="3">
        <f>_xlfn.XLOOKUP(A7272,[3]!Table13456[No заказа],[3]!Table13456[Дата
отправки],"",0,1)</f>
        <v>45574</v>
      </c>
      <c r="C7272" s="3"/>
      <c r="D7272" s="3"/>
      <c r="F7272" s="5">
        <f>_xlfn.XLOOKUP(A7272,[3]!Table13456[No заказа],[3]!Table13456[Количество],"",0,1)</f>
        <v>1</v>
      </c>
      <c r="G7272" s="5">
        <f>_xlfn.XLOOKUP(A7272,[3]!Table13456[No заказа],[3]!Table13456[Цена],"",0,1)</f>
        <v>8934</v>
      </c>
      <c r="H7272" s="2" t="str">
        <f>M01_SETTINGS!$F$2</f>
        <v>KASPI</v>
      </c>
    </row>
    <row r="7273" spans="1:8" x14ac:dyDescent="0.35">
      <c r="A7273" s="2">
        <v>423499328</v>
      </c>
      <c r="B7273" s="3">
        <f>_xlfn.XLOOKUP(A7273,[3]!Table13456[No заказа],[3]!Table13456[Дата
отправки],"",0,1)</f>
        <v>45574</v>
      </c>
      <c r="C7273" s="3"/>
      <c r="D7273" s="3"/>
      <c r="F7273" s="5">
        <f>_xlfn.XLOOKUP(A7273,[3]!Table13456[No заказа],[3]!Table13456[Количество],"",0,1)</f>
        <v>1</v>
      </c>
      <c r="G7273" s="5">
        <f>_xlfn.XLOOKUP(A7273,[3]!Table13456[No заказа],[3]!Table13456[Цена],"",0,1)</f>
        <v>9800</v>
      </c>
      <c r="H7273" s="2" t="str">
        <f>M01_SETTINGS!$F$2</f>
        <v>KASPI</v>
      </c>
    </row>
    <row r="7274" spans="1:8" x14ac:dyDescent="0.35">
      <c r="A7274" s="2">
        <v>423289200</v>
      </c>
      <c r="B7274" s="3">
        <f>_xlfn.XLOOKUP(A7274,[3]!Table13456[No заказа],[3]!Table13456[Дата
отправки],"",0,1)</f>
        <v>45574</v>
      </c>
      <c r="C7274" s="3"/>
      <c r="D7274" s="3"/>
      <c r="F7274" s="5">
        <f>_xlfn.XLOOKUP(A7274,[3]!Table13456[No заказа],[3]!Table13456[Количество],"",0,1)</f>
        <v>1</v>
      </c>
      <c r="G7274" s="5">
        <f>_xlfn.XLOOKUP(A7274,[3]!Table13456[No заказа],[3]!Table13456[Цена],"",0,1)</f>
        <v>8219</v>
      </c>
      <c r="H7274" s="2" t="str">
        <f>M01_SETTINGS!$F$2</f>
        <v>KASPI</v>
      </c>
    </row>
    <row r="7275" spans="1:8" x14ac:dyDescent="0.35">
      <c r="A7275" s="2">
        <v>423442597</v>
      </c>
      <c r="B7275" s="3">
        <f>_xlfn.XLOOKUP(A7275,[3]!Table13456[No заказа],[3]!Table13456[Дата
отправки],"",0,1)</f>
        <v>45574</v>
      </c>
      <c r="C7275" s="3"/>
      <c r="D7275" s="3"/>
      <c r="F7275" s="5">
        <f>_xlfn.XLOOKUP(A7275,[3]!Table13456[No заказа],[3]!Table13456[Количество],"",0,1)</f>
        <v>1</v>
      </c>
      <c r="G7275" s="5">
        <f>_xlfn.XLOOKUP(A7275,[3]!Table13456[No заказа],[3]!Table13456[Цена],"",0,1)</f>
        <v>8219</v>
      </c>
      <c r="H7275" s="2" t="str">
        <f>M01_SETTINGS!$F$2</f>
        <v>KASPI</v>
      </c>
    </row>
    <row r="7276" spans="1:8" x14ac:dyDescent="0.35">
      <c r="A7276" s="2">
        <v>423485554</v>
      </c>
      <c r="B7276" s="3">
        <f>_xlfn.XLOOKUP(A7276,[3]!Table13456[No заказа],[3]!Table13456[Дата
отправки],"",0,1)</f>
        <v>45574</v>
      </c>
      <c r="C7276" s="3"/>
      <c r="D7276" s="3"/>
      <c r="F7276" s="5">
        <f>_xlfn.XLOOKUP(A7276,[3]!Table13456[No заказа],[3]!Table13456[Количество],"",0,1)</f>
        <v>1</v>
      </c>
      <c r="G7276" s="5">
        <f>_xlfn.XLOOKUP(A7276,[3]!Table13456[No заказа],[3]!Table13456[Цена],"",0,1)</f>
        <v>8219</v>
      </c>
      <c r="H7276" s="2" t="str">
        <f>M01_SETTINGS!$F$2</f>
        <v>KASPI</v>
      </c>
    </row>
    <row r="7277" spans="1:8" x14ac:dyDescent="0.35">
      <c r="A7277" s="2">
        <v>423441084</v>
      </c>
      <c r="B7277" s="3">
        <f>_xlfn.XLOOKUP(A7277,[3]!Table13456[No заказа],[3]!Table13456[Дата
отправки],"",0,1)</f>
        <v>45574</v>
      </c>
      <c r="C7277" s="3"/>
      <c r="D7277" s="3"/>
      <c r="F7277" s="5">
        <f>_xlfn.XLOOKUP(A7277,[3]!Table13456[No заказа],[3]!Table13456[Количество],"",0,1)</f>
        <v>1</v>
      </c>
      <c r="G7277" s="5">
        <f>_xlfn.XLOOKUP(A7277,[3]!Table13456[No заказа],[3]!Table13456[Цена],"",0,1)</f>
        <v>7932</v>
      </c>
      <c r="H7277" s="2" t="str">
        <f>M01_SETTINGS!$F$2</f>
        <v>KASPI</v>
      </c>
    </row>
    <row r="7278" spans="1:8" x14ac:dyDescent="0.35">
      <c r="A7278" s="2">
        <v>423541595</v>
      </c>
      <c r="B7278" s="3">
        <f>_xlfn.XLOOKUP(A7278,[3]!Table13456[No заказа],[3]!Table13456[Дата
отправки],"",0,1)</f>
        <v>45574</v>
      </c>
      <c r="C7278" s="3"/>
      <c r="D7278" s="3"/>
      <c r="F7278" s="5">
        <f>_xlfn.XLOOKUP(A7278,[3]!Table13456[No заказа],[3]!Table13456[Количество],"",0,1)</f>
        <v>1</v>
      </c>
      <c r="G7278" s="5">
        <f>_xlfn.XLOOKUP(A7278,[3]!Table13456[No заказа],[3]!Table13456[Цена],"",0,1)</f>
        <v>8998</v>
      </c>
      <c r="H7278" s="2" t="str">
        <f>M01_SETTINGS!$F$2</f>
        <v>KASPI</v>
      </c>
    </row>
    <row r="7279" spans="1:8" x14ac:dyDescent="0.35">
      <c r="A7279" s="2">
        <v>423594106</v>
      </c>
      <c r="B7279" s="3">
        <f>_xlfn.XLOOKUP(A7279,[3]!Table13456[No заказа],[3]!Table13456[Дата
отправки],"",0,1)</f>
        <v>45574</v>
      </c>
      <c r="C7279" s="3"/>
      <c r="D7279" s="3"/>
      <c r="F7279" s="5">
        <f>_xlfn.XLOOKUP(A7279,[3]!Table13456[No заказа],[3]!Table13456[Количество],"",0,1)</f>
        <v>1</v>
      </c>
      <c r="G7279" s="5">
        <f>_xlfn.XLOOKUP(A7279,[3]!Table13456[No заказа],[3]!Table13456[Цена],"",0,1)</f>
        <v>8998</v>
      </c>
      <c r="H7279" s="2" t="str">
        <f>M01_SETTINGS!$F$2</f>
        <v>KASPI</v>
      </c>
    </row>
    <row r="7280" spans="1:8" x14ac:dyDescent="0.35">
      <c r="A7280" s="2">
        <v>423658961</v>
      </c>
      <c r="B7280" s="3">
        <f>_xlfn.XLOOKUP(A7280,[3]!Table13456[No заказа],[3]!Table13456[Дата
отправки],"",0,1)</f>
        <v>45574</v>
      </c>
      <c r="C7280" s="3"/>
      <c r="D7280" s="3"/>
      <c r="F7280" s="5">
        <f>_xlfn.XLOOKUP(A7280,[3]!Table13456[No заказа],[3]!Table13456[Количество],"",0,1)</f>
        <v>1</v>
      </c>
      <c r="G7280" s="5">
        <f>_xlfn.XLOOKUP(A7280,[3]!Table13456[No заказа],[3]!Table13456[Цена],"",0,1)</f>
        <v>9000</v>
      </c>
      <c r="H7280" s="2" t="str">
        <f>M01_SETTINGS!$F$2</f>
        <v>KASPI</v>
      </c>
    </row>
    <row r="7281" spans="1:8" x14ac:dyDescent="0.35">
      <c r="A7281" s="2">
        <v>423518038</v>
      </c>
      <c r="B7281" s="3">
        <f>_xlfn.XLOOKUP(A7281,[3]!Table13456[No заказа],[3]!Table13456[Дата
отправки],"",0,1)</f>
        <v>45574</v>
      </c>
      <c r="C7281" s="3"/>
      <c r="D7281" s="3"/>
      <c r="F7281" s="5">
        <f>_xlfn.XLOOKUP(A7281,[3]!Table13456[No заказа],[3]!Table13456[Количество],"",0,1)</f>
        <v>1</v>
      </c>
      <c r="G7281" s="5">
        <f>_xlfn.XLOOKUP(A7281,[3]!Table13456[No заказа],[3]!Table13456[Цена],"",0,1)</f>
        <v>9699</v>
      </c>
      <c r="H7281" s="2" t="str">
        <f>M01_SETTINGS!$F$2</f>
        <v>KASPI</v>
      </c>
    </row>
    <row r="7282" spans="1:8" x14ac:dyDescent="0.35">
      <c r="A7282" s="2">
        <v>423323958</v>
      </c>
      <c r="B7282" s="3">
        <f>_xlfn.XLOOKUP(A7282,[3]!Table13456[No заказа],[3]!Table13456[Дата
отправки],"",0,1)</f>
        <v>45574</v>
      </c>
      <c r="C7282" s="3"/>
      <c r="D7282" s="3"/>
      <c r="F7282" s="5">
        <f>_xlfn.XLOOKUP(A7282,[3]!Table13456[No заказа],[3]!Table13456[Количество],"",0,1)</f>
        <v>1</v>
      </c>
      <c r="G7282" s="5">
        <f>_xlfn.XLOOKUP(A7282,[3]!Table13456[No заказа],[3]!Table13456[Цена],"",0,1)</f>
        <v>7900</v>
      </c>
      <c r="H7282" s="2" t="str">
        <f>M01_SETTINGS!$F$2</f>
        <v>KASPI</v>
      </c>
    </row>
    <row r="7283" spans="1:8" x14ac:dyDescent="0.35">
      <c r="A7283" s="2">
        <v>423672059</v>
      </c>
      <c r="B7283" s="3">
        <f>_xlfn.XLOOKUP(A7283,[3]!Table13456[No заказа],[3]!Table13456[Дата
отправки],"",0,1)</f>
        <v>45574</v>
      </c>
      <c r="C7283" s="3"/>
      <c r="D7283" s="3"/>
      <c r="F7283" s="5">
        <f>_xlfn.XLOOKUP(A7283,[3]!Table13456[No заказа],[3]!Table13456[Количество],"",0,1)</f>
        <v>1</v>
      </c>
      <c r="G7283" s="5">
        <f>_xlfn.XLOOKUP(A7283,[3]!Table13456[No заказа],[3]!Table13456[Цена],"",0,1)</f>
        <v>7900</v>
      </c>
      <c r="H7283" s="2" t="str">
        <f>M01_SETTINGS!$F$2</f>
        <v>KASPI</v>
      </c>
    </row>
    <row r="7284" spans="1:8" x14ac:dyDescent="0.35">
      <c r="A7284" s="2">
        <v>423681631</v>
      </c>
      <c r="B7284" s="3">
        <f>_xlfn.XLOOKUP(A7284,[3]!Table13456[No заказа],[3]!Table13456[Дата
отправки],"",0,1)</f>
        <v>45574</v>
      </c>
      <c r="C7284" s="3"/>
      <c r="D7284" s="3"/>
      <c r="F7284" s="5">
        <f>_xlfn.XLOOKUP(A7284,[3]!Table13456[No заказа],[3]!Table13456[Количество],"",0,1)</f>
        <v>1</v>
      </c>
      <c r="G7284" s="5">
        <f>_xlfn.XLOOKUP(A7284,[3]!Table13456[No заказа],[3]!Table13456[Цена],"",0,1)</f>
        <v>7900</v>
      </c>
      <c r="H7284" s="2" t="str">
        <f>M01_SETTINGS!$F$2</f>
        <v>KASPI</v>
      </c>
    </row>
    <row r="7285" spans="1:8" x14ac:dyDescent="0.35">
      <c r="A7285" s="2">
        <v>423384619</v>
      </c>
      <c r="B7285" s="3">
        <f>_xlfn.XLOOKUP(A7285,[3]!Table13456[No заказа],[3]!Table13456[Дата
отправки],"",0,1)</f>
        <v>45574</v>
      </c>
      <c r="C7285" s="3"/>
      <c r="D7285" s="3"/>
      <c r="F7285" s="5">
        <f>_xlfn.XLOOKUP(A7285,[3]!Table13456[No заказа],[3]!Table13456[Количество],"",0,1)</f>
        <v>1</v>
      </c>
      <c r="G7285" s="5">
        <f>_xlfn.XLOOKUP(A7285,[3]!Table13456[No заказа],[3]!Table13456[Цена],"",0,1)</f>
        <v>8487</v>
      </c>
      <c r="H7285" s="2" t="str">
        <f>M01_SETTINGS!$F$2</f>
        <v>KASPI</v>
      </c>
    </row>
    <row r="7286" spans="1:8" x14ac:dyDescent="0.35">
      <c r="A7286" s="2">
        <v>423634532</v>
      </c>
      <c r="B7286" s="3">
        <f>_xlfn.XLOOKUP(A7286,[3]!Table13456[No заказа],[3]!Table13456[Дата
отправки],"",0,1)</f>
        <v>45574</v>
      </c>
      <c r="C7286" s="3"/>
      <c r="D7286" s="3"/>
      <c r="F7286" s="5">
        <f>_xlfn.XLOOKUP(A7286,[3]!Table13456[No заказа],[3]!Table13456[Количество],"",0,1)</f>
        <v>1</v>
      </c>
      <c r="G7286" s="5">
        <f>_xlfn.XLOOKUP(A7286,[3]!Table13456[No заказа],[3]!Table13456[Цена],"",0,1)</f>
        <v>8487</v>
      </c>
      <c r="H7286" s="2" t="str">
        <f>M01_SETTINGS!$F$2</f>
        <v>KASPI</v>
      </c>
    </row>
    <row r="7287" spans="1:8" x14ac:dyDescent="0.35">
      <c r="A7287" s="2">
        <v>423645853</v>
      </c>
      <c r="B7287" s="3">
        <f>_xlfn.XLOOKUP(A7287,[3]!Table13456[No заказа],[3]!Table13456[Дата
отправки],"",0,1)</f>
        <v>45574</v>
      </c>
      <c r="C7287" s="3"/>
      <c r="D7287" s="3"/>
      <c r="F7287" s="5">
        <f>_xlfn.XLOOKUP(A7287,[3]!Table13456[No заказа],[3]!Table13456[Количество],"",0,1)</f>
        <v>1</v>
      </c>
      <c r="G7287" s="5">
        <f>_xlfn.XLOOKUP(A7287,[3]!Table13456[No заказа],[3]!Table13456[Цена],"",0,1)</f>
        <v>8487</v>
      </c>
      <c r="H7287" s="2" t="str">
        <f>M01_SETTINGS!$F$2</f>
        <v>KASPI</v>
      </c>
    </row>
    <row r="7288" spans="1:8" x14ac:dyDescent="0.35">
      <c r="A7288" s="2">
        <v>423687023</v>
      </c>
      <c r="B7288" s="3">
        <f>_xlfn.XLOOKUP(A7288,[3]!Table13456[No заказа],[3]!Table13456[Дата
отправки],"",0,1)</f>
        <v>45574</v>
      </c>
      <c r="C7288" s="3"/>
      <c r="D7288" s="3"/>
      <c r="F7288" s="5">
        <f>_xlfn.XLOOKUP(A7288,[3]!Table13456[No заказа],[3]!Table13456[Количество],"",0,1)</f>
        <v>1</v>
      </c>
      <c r="G7288" s="5">
        <f>_xlfn.XLOOKUP(A7288,[3]!Table13456[No заказа],[3]!Table13456[Цена],"",0,1)</f>
        <v>8940</v>
      </c>
      <c r="H7288" s="2" t="str">
        <f>M01_SETTINGS!$F$2</f>
        <v>KASPI</v>
      </c>
    </row>
    <row r="7289" spans="1:8" x14ac:dyDescent="0.35">
      <c r="A7289" s="2">
        <v>423672295</v>
      </c>
      <c r="B7289" s="3">
        <f>_xlfn.XLOOKUP(A7289,[3]!Table13456[No заказа],[3]!Table13456[Дата
отправки],"",0,1)</f>
        <v>45574</v>
      </c>
      <c r="C7289" s="3"/>
      <c r="D7289" s="3"/>
      <c r="F7289" s="5">
        <f>_xlfn.XLOOKUP(A7289,[3]!Table13456[No заказа],[3]!Table13456[Количество],"",0,1)</f>
        <v>1</v>
      </c>
      <c r="G7289" s="5">
        <f>_xlfn.XLOOKUP(A7289,[3]!Table13456[No заказа],[3]!Table13456[Цена],"",0,1)</f>
        <v>8941</v>
      </c>
      <c r="H7289" s="2" t="str">
        <f>M01_SETTINGS!$F$2</f>
        <v>KASPI</v>
      </c>
    </row>
    <row r="7290" spans="1:8" x14ac:dyDescent="0.35">
      <c r="A7290" s="2">
        <v>423593928</v>
      </c>
      <c r="B7290" s="3">
        <f>_xlfn.XLOOKUP(A7290,[3]!Table13456[No заказа],[3]!Table13456[Дата
отправки],"",0,1)</f>
        <v>45574</v>
      </c>
      <c r="C7290" s="3"/>
      <c r="D7290" s="3"/>
      <c r="F7290" s="5">
        <f>_xlfn.XLOOKUP(A7290,[3]!Table13456[No заказа],[3]!Table13456[Количество],"",0,1)</f>
        <v>1</v>
      </c>
      <c r="G7290" s="5">
        <f>_xlfn.XLOOKUP(A7290,[3]!Table13456[No заказа],[3]!Table13456[Цена],"",0,1)</f>
        <v>8968</v>
      </c>
      <c r="H7290" s="2" t="str">
        <f>M01_SETTINGS!$F$2</f>
        <v>KASPI</v>
      </c>
    </row>
    <row r="7291" spans="1:8" x14ac:dyDescent="0.35">
      <c r="A7291" s="2">
        <v>423408062</v>
      </c>
      <c r="B7291" s="3">
        <f>_xlfn.XLOOKUP(A7291,[3]!Table13456[No заказа],[3]!Table13456[Дата
отправки],"",0,1)</f>
        <v>45574</v>
      </c>
      <c r="C7291" s="3"/>
      <c r="D7291" s="3"/>
      <c r="F7291" s="5">
        <f>_xlfn.XLOOKUP(A7291,[3]!Table13456[No заказа],[3]!Table13456[Количество],"",0,1)</f>
        <v>1</v>
      </c>
      <c r="G7291" s="5">
        <f>_xlfn.XLOOKUP(A7291,[3]!Table13456[No заказа],[3]!Table13456[Цена],"",0,1)</f>
        <v>7900</v>
      </c>
      <c r="H7291" s="2" t="str">
        <f>M01_SETTINGS!$F$2</f>
        <v>KASPI</v>
      </c>
    </row>
    <row r="7292" spans="1:8" x14ac:dyDescent="0.35">
      <c r="A7292" s="2">
        <v>423520625</v>
      </c>
      <c r="B7292" s="3">
        <f>_xlfn.XLOOKUP(A7292,[3]!Table13456[No заказа],[3]!Table13456[Дата
отправки],"",0,1)</f>
        <v>45574</v>
      </c>
      <c r="C7292" s="3"/>
      <c r="D7292" s="3"/>
      <c r="F7292" s="5">
        <f>_xlfn.XLOOKUP(A7292,[3]!Table13456[No заказа],[3]!Table13456[Количество],"",0,1)</f>
        <v>1</v>
      </c>
      <c r="G7292" s="5">
        <f>_xlfn.XLOOKUP(A7292,[3]!Table13456[No заказа],[3]!Table13456[Цена],"",0,1)</f>
        <v>7900</v>
      </c>
      <c r="H7292" s="2" t="str">
        <f>M01_SETTINGS!$F$2</f>
        <v>KASPI</v>
      </c>
    </row>
    <row r="7293" spans="1:8" x14ac:dyDescent="0.35">
      <c r="A7293" s="2">
        <v>423704782</v>
      </c>
      <c r="B7293" s="3">
        <f>_xlfn.XLOOKUP(A7293,[3]!Table13456[No заказа],[3]!Table13456[Дата
отправки],"",0,1)</f>
        <v>45574</v>
      </c>
      <c r="C7293" s="3"/>
      <c r="D7293" s="3"/>
      <c r="F7293" s="5">
        <f>_xlfn.XLOOKUP(A7293,[3]!Table13456[No заказа],[3]!Table13456[Количество],"",0,1)</f>
        <v>1</v>
      </c>
      <c r="G7293" s="5">
        <f>_xlfn.XLOOKUP(A7293,[3]!Table13456[No заказа],[3]!Table13456[Цена],"",0,1)</f>
        <v>7900</v>
      </c>
      <c r="H7293" s="2" t="str">
        <f>M01_SETTINGS!$F$2</f>
        <v>KASPI</v>
      </c>
    </row>
    <row r="7294" spans="1:8" x14ac:dyDescent="0.35">
      <c r="A7294" s="2">
        <v>423523075</v>
      </c>
      <c r="B7294" s="3">
        <f>_xlfn.XLOOKUP(A7294,[3]!Table13456[No заказа],[3]!Table13456[Дата
отправки],"",0,1)</f>
        <v>45574</v>
      </c>
      <c r="C7294" s="3"/>
      <c r="D7294" s="3"/>
      <c r="F7294" s="5">
        <f>_xlfn.XLOOKUP(A7294,[3]!Table13456[No заказа],[3]!Table13456[Количество],"",0,1)</f>
        <v>1</v>
      </c>
      <c r="G7294" s="5">
        <f>_xlfn.XLOOKUP(A7294,[3]!Table13456[No заказа],[3]!Table13456[Цена],"",0,1)</f>
        <v>7931</v>
      </c>
      <c r="H7294" s="2" t="str">
        <f>M01_SETTINGS!$F$2</f>
        <v>KASPI</v>
      </c>
    </row>
    <row r="7295" spans="1:8" x14ac:dyDescent="0.35">
      <c r="A7295" s="2">
        <v>423737258</v>
      </c>
      <c r="B7295" s="3">
        <f>_xlfn.XLOOKUP(A7295,[3]!Table13456[No заказа],[3]!Table13456[Дата
отправки],"",0,1)</f>
        <v>45574</v>
      </c>
      <c r="C7295" s="3"/>
      <c r="D7295" s="3"/>
      <c r="F7295" s="5">
        <f>_xlfn.XLOOKUP(A7295,[3]!Table13456[No заказа],[3]!Table13456[Количество],"",0,1)</f>
        <v>1</v>
      </c>
      <c r="G7295" s="5">
        <f>_xlfn.XLOOKUP(A7295,[3]!Table13456[No заказа],[3]!Table13456[Цена],"",0,1)</f>
        <v>7942</v>
      </c>
      <c r="H7295" s="2" t="str">
        <f>M01_SETTINGS!$F$2</f>
        <v>KASPI</v>
      </c>
    </row>
    <row r="7296" spans="1:8" x14ac:dyDescent="0.35">
      <c r="A7296" s="2">
        <v>423405842</v>
      </c>
      <c r="B7296" s="3">
        <f>_xlfn.XLOOKUP(A7296,[3]!Table13456[No заказа],[3]!Table13456[Дата
отправки],"",0,1)</f>
        <v>45574</v>
      </c>
      <c r="C7296" s="3"/>
      <c r="D7296" s="3"/>
      <c r="F7296" s="5">
        <f>_xlfn.XLOOKUP(A7296,[3]!Table13456[No заказа],[3]!Table13456[Количество],"",0,1)</f>
        <v>1</v>
      </c>
      <c r="G7296" s="5">
        <f>_xlfn.XLOOKUP(A7296,[3]!Table13456[No заказа],[3]!Table13456[Цена],"",0,1)</f>
        <v>8986</v>
      </c>
      <c r="H7296" s="2" t="str">
        <f>M01_SETTINGS!$F$2</f>
        <v>KASPI</v>
      </c>
    </row>
    <row r="7297" spans="1:8" x14ac:dyDescent="0.35">
      <c r="A7297" s="2">
        <v>423804949</v>
      </c>
      <c r="B7297" s="3">
        <f>_xlfn.XLOOKUP(A7297,[3]!Table13456[No заказа],[3]!Table13456[Дата
отправки],"",0,1)</f>
        <v>45574</v>
      </c>
      <c r="C7297" s="3"/>
      <c r="D7297" s="3"/>
      <c r="F7297" s="5">
        <f>_xlfn.XLOOKUP(A7297,[3]!Table13456[No заказа],[3]!Table13456[Количество],"",0,1)</f>
        <v>1</v>
      </c>
      <c r="G7297" s="5">
        <f>_xlfn.XLOOKUP(A7297,[3]!Table13456[No заказа],[3]!Table13456[Цена],"",0,1)</f>
        <v>7850</v>
      </c>
      <c r="H7297" s="2" t="str">
        <f>M01_SETTINGS!$F$2</f>
        <v>KASPI</v>
      </c>
    </row>
    <row r="7298" spans="1:8" x14ac:dyDescent="0.35">
      <c r="A7298" s="2">
        <v>423546144</v>
      </c>
      <c r="B7298" s="3">
        <f>_xlfn.XLOOKUP(A7298,[3]!Table13456[No заказа],[3]!Table13456[Дата
отправки],"",0,1)</f>
        <v>45574</v>
      </c>
      <c r="C7298" s="3"/>
      <c r="D7298" s="3"/>
      <c r="F7298" s="5">
        <f>_xlfn.XLOOKUP(A7298,[3]!Table13456[No заказа],[3]!Table13456[Количество],"",0,1)</f>
        <v>1</v>
      </c>
      <c r="G7298" s="5">
        <f>_xlfn.XLOOKUP(A7298,[3]!Table13456[No заказа],[3]!Table13456[Цена],"",0,1)</f>
        <v>9698</v>
      </c>
      <c r="H7298" s="2" t="str">
        <f>M01_SETTINGS!$F$2</f>
        <v>KASPI</v>
      </c>
    </row>
    <row r="7299" spans="1:8" x14ac:dyDescent="0.35">
      <c r="A7299" s="2">
        <v>423605957</v>
      </c>
      <c r="B7299" s="3">
        <f>_xlfn.XLOOKUP(A7299,[3]!Table13456[No заказа],[3]!Table13456[Дата
отправки],"",0,1)</f>
        <v>45574</v>
      </c>
      <c r="C7299" s="3"/>
      <c r="D7299" s="3"/>
      <c r="F7299" s="5">
        <f>_xlfn.XLOOKUP(A7299,[3]!Table13456[No заказа],[3]!Table13456[Количество],"",0,1)</f>
        <v>1</v>
      </c>
      <c r="G7299" s="5">
        <f>_xlfn.XLOOKUP(A7299,[3]!Table13456[No заказа],[3]!Table13456[Цена],"",0,1)</f>
        <v>7850</v>
      </c>
      <c r="H7299" s="2" t="str">
        <f>M01_SETTINGS!$F$2</f>
        <v>KASPI</v>
      </c>
    </row>
    <row r="7300" spans="1:8" x14ac:dyDescent="0.35">
      <c r="A7300" s="2">
        <v>423050472</v>
      </c>
      <c r="B7300" s="3">
        <f>_xlfn.XLOOKUP(A7300,[3]!Table13456[No заказа],[3]!Table13456[Дата
отправки],"",0,1)</f>
        <v>45573</v>
      </c>
      <c r="C7300" s="3"/>
      <c r="D7300" s="3"/>
      <c r="F7300" s="5">
        <f>_xlfn.XLOOKUP(A7300,[3]!Table13456[No заказа],[3]!Table13456[Количество],"",0,1)</f>
        <v>1</v>
      </c>
      <c r="G7300" s="5">
        <f>_xlfn.XLOOKUP(A7300,[3]!Table13456[No заказа],[3]!Table13456[Цена],"",0,1)</f>
        <v>9800</v>
      </c>
      <c r="H7300" s="2" t="str">
        <f>M01_SETTINGS!$F$2</f>
        <v>KASPI</v>
      </c>
    </row>
    <row r="7301" spans="1:8" x14ac:dyDescent="0.35">
      <c r="A7301" s="2">
        <v>422899811</v>
      </c>
      <c r="B7301" s="3">
        <f>_xlfn.XLOOKUP(A7301,[3]!Table13456[No заказа],[3]!Table13456[Дата
отправки],"",0,1)</f>
        <v>45573</v>
      </c>
      <c r="C7301" s="3"/>
      <c r="D7301" s="3"/>
      <c r="F7301" s="5">
        <f>_xlfn.XLOOKUP(A7301,[3]!Table13456[No заказа],[3]!Table13456[Количество],"",0,1)</f>
        <v>1</v>
      </c>
      <c r="G7301" s="5">
        <f>_xlfn.XLOOKUP(A7301,[3]!Table13456[No заказа],[3]!Table13456[Цена],"",0,1)</f>
        <v>7894</v>
      </c>
      <c r="H7301" s="2" t="str">
        <f>M01_SETTINGS!$F$2</f>
        <v>KASPI</v>
      </c>
    </row>
    <row r="7302" spans="1:8" x14ac:dyDescent="0.35">
      <c r="A7302" s="2">
        <v>423243904</v>
      </c>
      <c r="B7302" s="3">
        <f>_xlfn.XLOOKUP(A7302,[3]!Table13456[No заказа],[3]!Table13456[Дата
отправки],"",0,1)</f>
        <v>45573</v>
      </c>
      <c r="C7302" s="3"/>
      <c r="D7302" s="3"/>
      <c r="F7302" s="5">
        <f>_xlfn.XLOOKUP(A7302,[3]!Table13456[No заказа],[3]!Table13456[Количество],"",0,1)</f>
        <v>1</v>
      </c>
      <c r="G7302" s="5">
        <f>_xlfn.XLOOKUP(A7302,[3]!Table13456[No заказа],[3]!Table13456[Цена],"",0,1)</f>
        <v>9000</v>
      </c>
      <c r="H7302" s="2" t="str">
        <f>M01_SETTINGS!$F$2</f>
        <v>KASPI</v>
      </c>
    </row>
    <row r="7303" spans="1:8" x14ac:dyDescent="0.35">
      <c r="A7303" s="2">
        <v>422998115</v>
      </c>
      <c r="B7303" s="3">
        <f>_xlfn.XLOOKUP(A7303,[3]!Table13456[No заказа],[3]!Table13456[Дата
отправки],"",0,1)</f>
        <v>45573</v>
      </c>
      <c r="C7303" s="3"/>
      <c r="D7303" s="3"/>
      <c r="F7303" s="5">
        <f>_xlfn.XLOOKUP(A7303,[3]!Table13456[No заказа],[3]!Table13456[Количество],"",0,1)</f>
        <v>1</v>
      </c>
      <c r="G7303" s="5">
        <f>_xlfn.XLOOKUP(A7303,[3]!Table13456[No заказа],[3]!Table13456[Цена],"",0,1)</f>
        <v>9800</v>
      </c>
      <c r="H7303" s="2" t="str">
        <f>M01_SETTINGS!$F$2</f>
        <v>KASPI</v>
      </c>
    </row>
    <row r="7304" spans="1:8" x14ac:dyDescent="0.35">
      <c r="A7304" s="2">
        <v>422951013</v>
      </c>
      <c r="B7304" s="3">
        <f>_xlfn.XLOOKUP(A7304,[3]!Table13456[No заказа],[3]!Table13456[Дата
отправки],"",0,1)</f>
        <v>45573</v>
      </c>
      <c r="C7304" s="3"/>
      <c r="D7304" s="3"/>
      <c r="F7304" s="5">
        <f>_xlfn.XLOOKUP(A7304,[3]!Table13456[No заказа],[3]!Table13456[Количество],"",0,1)</f>
        <v>1</v>
      </c>
      <c r="G7304" s="5">
        <f>_xlfn.XLOOKUP(A7304,[3]!Table13456[No заказа],[3]!Table13456[Цена],"",0,1)</f>
        <v>9820</v>
      </c>
      <c r="H7304" s="2" t="str">
        <f>M01_SETTINGS!$F$2</f>
        <v>KASPI</v>
      </c>
    </row>
    <row r="7305" spans="1:8" x14ac:dyDescent="0.35">
      <c r="A7305" s="2">
        <v>423062718</v>
      </c>
      <c r="B7305" s="3">
        <f>_xlfn.XLOOKUP(A7305,[3]!Table13456[No заказа],[3]!Table13456[Дата
отправки],"",0,1)</f>
        <v>45573</v>
      </c>
      <c r="C7305" s="3"/>
      <c r="D7305" s="3"/>
      <c r="F7305" s="5">
        <f>_xlfn.XLOOKUP(A7305,[3]!Table13456[No заказа],[3]!Table13456[Количество],"",0,1)</f>
        <v>1</v>
      </c>
      <c r="G7305" s="5">
        <f>_xlfn.XLOOKUP(A7305,[3]!Table13456[No заказа],[3]!Table13456[Цена],"",0,1)</f>
        <v>8219</v>
      </c>
      <c r="H7305" s="2" t="str">
        <f>M01_SETTINGS!$F$2</f>
        <v>KASPI</v>
      </c>
    </row>
    <row r="7306" spans="1:8" x14ac:dyDescent="0.35">
      <c r="A7306" s="2">
        <v>422905141</v>
      </c>
      <c r="B7306" s="3">
        <f>_xlfn.XLOOKUP(A7306,[3]!Table13456[No заказа],[3]!Table13456[Дата
отправки],"",0,1)</f>
        <v>45573</v>
      </c>
      <c r="C7306" s="3"/>
      <c r="D7306" s="3"/>
      <c r="F7306" s="5">
        <f>_xlfn.XLOOKUP(A7306,[3]!Table13456[No заказа],[3]!Table13456[Количество],"",0,1)</f>
        <v>1</v>
      </c>
      <c r="G7306" s="5">
        <f>_xlfn.XLOOKUP(A7306,[3]!Table13456[No заказа],[3]!Table13456[Цена],"",0,1)</f>
        <v>8998</v>
      </c>
      <c r="H7306" s="2" t="str">
        <f>M01_SETTINGS!$F$2</f>
        <v>KASPI</v>
      </c>
    </row>
    <row r="7307" spans="1:8" x14ac:dyDescent="0.35">
      <c r="A7307" s="2">
        <v>422892447</v>
      </c>
      <c r="B7307" s="3">
        <f>_xlfn.XLOOKUP(A7307,[3]!Table13456[No заказа],[3]!Table13456[Дата
отправки],"",0,1)</f>
        <v>45573</v>
      </c>
      <c r="C7307" s="3"/>
      <c r="D7307" s="3"/>
      <c r="F7307" s="5">
        <f>_xlfn.XLOOKUP(A7307,[3]!Table13456[No заказа],[3]!Table13456[Количество],"",0,1)</f>
        <v>1</v>
      </c>
      <c r="G7307" s="5">
        <f>_xlfn.XLOOKUP(A7307,[3]!Table13456[No заказа],[3]!Table13456[Цена],"",0,1)</f>
        <v>8987</v>
      </c>
      <c r="H7307" s="2" t="str">
        <f>M01_SETTINGS!$F$2</f>
        <v>KASPI</v>
      </c>
    </row>
    <row r="7308" spans="1:8" x14ac:dyDescent="0.35">
      <c r="A7308" s="2">
        <v>422906056</v>
      </c>
      <c r="B7308" s="3">
        <f>_xlfn.XLOOKUP(A7308,[3]!Table13456[No заказа],[3]!Table13456[Дата
отправки],"",0,1)</f>
        <v>45573</v>
      </c>
      <c r="C7308" s="3"/>
      <c r="D7308" s="3"/>
      <c r="F7308" s="5">
        <f>_xlfn.XLOOKUP(A7308,[3]!Table13456[No заказа],[3]!Table13456[Количество],"",0,1)</f>
        <v>1</v>
      </c>
      <c r="G7308" s="5">
        <f>_xlfn.XLOOKUP(A7308,[3]!Table13456[No заказа],[3]!Table13456[Цена],"",0,1)</f>
        <v>8987</v>
      </c>
      <c r="H7308" s="2" t="str">
        <f>M01_SETTINGS!$F$2</f>
        <v>KASPI</v>
      </c>
    </row>
    <row r="7309" spans="1:8" x14ac:dyDescent="0.35">
      <c r="A7309" s="2">
        <v>422982061</v>
      </c>
      <c r="B7309" s="3">
        <f>_xlfn.XLOOKUP(A7309,[3]!Table13456[No заказа],[3]!Table13456[Дата
отправки],"",0,1)</f>
        <v>45573</v>
      </c>
      <c r="C7309" s="3"/>
      <c r="D7309" s="3"/>
      <c r="F7309" s="5">
        <f>_xlfn.XLOOKUP(A7309,[3]!Table13456[No заказа],[3]!Table13456[Количество],"",0,1)</f>
        <v>1</v>
      </c>
      <c r="G7309" s="5">
        <f>_xlfn.XLOOKUP(A7309,[3]!Table13456[No заказа],[3]!Table13456[Цена],"",0,1)</f>
        <v>8998</v>
      </c>
      <c r="H7309" s="2" t="str">
        <f>M01_SETTINGS!$F$2</f>
        <v>KASPI</v>
      </c>
    </row>
    <row r="7310" spans="1:8" x14ac:dyDescent="0.35">
      <c r="A7310" s="2">
        <v>423108198</v>
      </c>
      <c r="B7310" s="3">
        <f>_xlfn.XLOOKUP(A7310,[3]!Table13456[No заказа],[3]!Table13456[Дата
отправки],"",0,1)</f>
        <v>45573</v>
      </c>
      <c r="C7310" s="3"/>
      <c r="D7310" s="3"/>
      <c r="F7310" s="5">
        <f>_xlfn.XLOOKUP(A7310,[3]!Table13456[No заказа],[3]!Table13456[Количество],"",0,1)</f>
        <v>1</v>
      </c>
      <c r="G7310" s="5">
        <f>_xlfn.XLOOKUP(A7310,[3]!Table13456[No заказа],[3]!Table13456[Цена],"",0,1)</f>
        <v>7900</v>
      </c>
      <c r="H7310" s="2" t="str">
        <f>M01_SETTINGS!$F$2</f>
        <v>KASPI</v>
      </c>
    </row>
    <row r="7311" spans="1:8" x14ac:dyDescent="0.35">
      <c r="A7311" s="2">
        <v>422976221</v>
      </c>
      <c r="B7311" s="3">
        <f>_xlfn.XLOOKUP(A7311,[3]!Table13456[No заказа],[3]!Table13456[Дата
отправки],"",0,1)</f>
        <v>45573</v>
      </c>
      <c r="C7311" s="3"/>
      <c r="D7311" s="3"/>
      <c r="F7311" s="5">
        <f>_xlfn.XLOOKUP(A7311,[3]!Table13456[No заказа],[3]!Table13456[Количество],"",0,1)</f>
        <v>1</v>
      </c>
      <c r="G7311" s="5">
        <f>_xlfn.XLOOKUP(A7311,[3]!Table13456[No заказа],[3]!Table13456[Цена],"",0,1)</f>
        <v>7900</v>
      </c>
      <c r="H7311" s="2" t="str">
        <f>M01_SETTINGS!$F$2</f>
        <v>KASPI</v>
      </c>
    </row>
    <row r="7312" spans="1:8" x14ac:dyDescent="0.35">
      <c r="A7312" s="2">
        <v>423074384</v>
      </c>
      <c r="B7312" s="3">
        <f>_xlfn.XLOOKUP(A7312,[3]!Table13456[No заказа],[3]!Table13456[Дата
отправки],"",0,1)</f>
        <v>45573</v>
      </c>
      <c r="C7312" s="3"/>
      <c r="D7312" s="3"/>
      <c r="F7312" s="5">
        <f>_xlfn.XLOOKUP(A7312,[3]!Table13456[No заказа],[3]!Table13456[Количество],"",0,1)</f>
        <v>1</v>
      </c>
      <c r="G7312" s="5">
        <f>_xlfn.XLOOKUP(A7312,[3]!Table13456[No заказа],[3]!Table13456[Цена],"",0,1)</f>
        <v>8097</v>
      </c>
      <c r="H7312" s="2" t="str">
        <f>M01_SETTINGS!$F$2</f>
        <v>KASPI</v>
      </c>
    </row>
    <row r="7313" spans="1:8" x14ac:dyDescent="0.35">
      <c r="A7313" s="2">
        <v>423195463</v>
      </c>
      <c r="B7313" s="3">
        <f>_xlfn.XLOOKUP(A7313,[3]!Table13456[No заказа],[3]!Table13456[Дата
отправки],"",0,1)</f>
        <v>45573</v>
      </c>
      <c r="C7313" s="3"/>
      <c r="D7313" s="3"/>
      <c r="F7313" s="5">
        <f>_xlfn.XLOOKUP(A7313,[3]!Table13456[No заказа],[3]!Table13456[Количество],"",0,1)</f>
        <v>1</v>
      </c>
      <c r="G7313" s="5">
        <f>_xlfn.XLOOKUP(A7313,[3]!Table13456[No заказа],[3]!Table13456[Цена],"",0,1)</f>
        <v>8097</v>
      </c>
      <c r="H7313" s="2" t="str">
        <f>M01_SETTINGS!$F$2</f>
        <v>KASPI</v>
      </c>
    </row>
    <row r="7314" spans="1:8" x14ac:dyDescent="0.35">
      <c r="A7314" s="2">
        <v>423032467</v>
      </c>
      <c r="B7314" s="3">
        <f>_xlfn.XLOOKUP(A7314,[3]!Table13456[No заказа],[3]!Table13456[Дата
отправки],"",0,1)</f>
        <v>45573</v>
      </c>
      <c r="C7314" s="3"/>
      <c r="D7314" s="3"/>
      <c r="F7314" s="5">
        <f>_xlfn.XLOOKUP(A7314,[3]!Table13456[No заказа],[3]!Table13456[Количество],"",0,1)</f>
        <v>1</v>
      </c>
      <c r="G7314" s="5">
        <f>_xlfn.XLOOKUP(A7314,[3]!Table13456[No заказа],[3]!Table13456[Цена],"",0,1)</f>
        <v>8097</v>
      </c>
      <c r="H7314" s="2" t="str">
        <f>M01_SETTINGS!$F$2</f>
        <v>KASPI</v>
      </c>
    </row>
    <row r="7315" spans="1:8" x14ac:dyDescent="0.35">
      <c r="A7315" s="2">
        <v>423005377</v>
      </c>
      <c r="B7315" s="3">
        <f>_xlfn.XLOOKUP(A7315,[3]!Table13456[No заказа],[3]!Table13456[Дата
отправки],"",0,1)</f>
        <v>45573</v>
      </c>
      <c r="C7315" s="3"/>
      <c r="D7315" s="3"/>
      <c r="F7315" s="5">
        <f>_xlfn.XLOOKUP(A7315,[3]!Table13456[No заказа],[3]!Table13456[Количество],"",0,1)</f>
        <v>1</v>
      </c>
      <c r="G7315" s="5">
        <f>_xlfn.XLOOKUP(A7315,[3]!Table13456[No заказа],[3]!Table13456[Цена],"",0,1)</f>
        <v>7931</v>
      </c>
      <c r="H7315" s="2" t="str">
        <f>M01_SETTINGS!$F$2</f>
        <v>KASPI</v>
      </c>
    </row>
    <row r="7316" spans="1:8" x14ac:dyDescent="0.35">
      <c r="A7316" s="2">
        <v>422925325</v>
      </c>
      <c r="B7316" s="3">
        <f>_xlfn.XLOOKUP(A7316,[3]!Table13456[No заказа],[3]!Table13456[Дата
отправки],"",0,1)</f>
        <v>45573</v>
      </c>
      <c r="C7316" s="3"/>
      <c r="D7316" s="3"/>
      <c r="F7316" s="5">
        <f>_xlfn.XLOOKUP(A7316,[3]!Table13456[No заказа],[3]!Table13456[Количество],"",0,1)</f>
        <v>1</v>
      </c>
      <c r="G7316" s="5">
        <f>_xlfn.XLOOKUP(A7316,[3]!Table13456[No заказа],[3]!Table13456[Цена],"",0,1)</f>
        <v>8228</v>
      </c>
      <c r="H7316" s="2" t="str">
        <f>M01_SETTINGS!$F$2</f>
        <v>KASPI</v>
      </c>
    </row>
    <row r="7317" spans="1:8" x14ac:dyDescent="0.35">
      <c r="A7317" s="2">
        <v>423031318</v>
      </c>
      <c r="B7317" s="3">
        <f>_xlfn.XLOOKUP(A7317,[3]!Table13456[No заказа],[3]!Table13456[Дата
отправки],"",0,1)</f>
        <v>45573</v>
      </c>
      <c r="C7317" s="3"/>
      <c r="D7317" s="3"/>
      <c r="F7317" s="5">
        <f>_xlfn.XLOOKUP(A7317,[3]!Table13456[No заказа],[3]!Table13456[Количество],"",0,1)</f>
        <v>1</v>
      </c>
      <c r="G7317" s="5">
        <f>_xlfn.XLOOKUP(A7317,[3]!Table13456[No заказа],[3]!Table13456[Цена],"",0,1)</f>
        <v>8228</v>
      </c>
      <c r="H7317" s="2" t="str">
        <f>M01_SETTINGS!$F$2</f>
        <v>KASPI</v>
      </c>
    </row>
    <row r="7318" spans="1:8" x14ac:dyDescent="0.35">
      <c r="A7318" s="2">
        <v>422807490</v>
      </c>
      <c r="B7318" s="3">
        <f>_xlfn.XLOOKUP(A7318,[3]!Table13456[No заказа],[3]!Table13456[Дата
отправки],"",0,1)</f>
        <v>45573</v>
      </c>
      <c r="C7318" s="3"/>
      <c r="D7318" s="3"/>
      <c r="F7318" s="5">
        <f>_xlfn.XLOOKUP(A7318,[3]!Table13456[No заказа],[3]!Table13456[Количество],"",0,1)</f>
        <v>1</v>
      </c>
      <c r="G7318" s="5">
        <f>_xlfn.XLOOKUP(A7318,[3]!Table13456[No заказа],[3]!Table13456[Цена],"",0,1)</f>
        <v>7931</v>
      </c>
      <c r="H7318" s="2" t="str">
        <f>M01_SETTINGS!$F$2</f>
        <v>KASPI</v>
      </c>
    </row>
    <row r="7319" spans="1:8" x14ac:dyDescent="0.35">
      <c r="A7319" s="2">
        <v>422965014</v>
      </c>
      <c r="B7319" s="3">
        <f>_xlfn.XLOOKUP(A7319,[3]!Table13456[No заказа],[3]!Table13456[Дата
отправки],"",0,1)</f>
        <v>45573</v>
      </c>
      <c r="C7319" s="3"/>
      <c r="D7319" s="3"/>
      <c r="F7319" s="5">
        <f>_xlfn.XLOOKUP(A7319,[3]!Table13456[No заказа],[3]!Table13456[Количество],"",0,1)</f>
        <v>1</v>
      </c>
      <c r="G7319" s="5">
        <f>_xlfn.XLOOKUP(A7319,[3]!Table13456[No заказа],[3]!Table13456[Цена],"",0,1)</f>
        <v>7931</v>
      </c>
      <c r="H7319" s="2" t="str">
        <f>M01_SETTINGS!$F$2</f>
        <v>KASPI</v>
      </c>
    </row>
    <row r="7320" spans="1:8" x14ac:dyDescent="0.35">
      <c r="A7320" s="2">
        <v>423112077</v>
      </c>
      <c r="B7320" s="3">
        <f>_xlfn.XLOOKUP(A7320,[3]!Table13456[No заказа],[3]!Table13456[Дата
отправки],"",0,1)</f>
        <v>45573</v>
      </c>
      <c r="C7320" s="3"/>
      <c r="D7320" s="3"/>
      <c r="F7320" s="5">
        <f>_xlfn.XLOOKUP(A7320,[3]!Table13456[No заказа],[3]!Table13456[Количество],"",0,1)</f>
        <v>1</v>
      </c>
      <c r="G7320" s="5">
        <f>_xlfn.XLOOKUP(A7320,[3]!Table13456[No заказа],[3]!Table13456[Цена],"",0,1)</f>
        <v>7931</v>
      </c>
      <c r="H7320" s="2" t="str">
        <f>M01_SETTINGS!$F$2</f>
        <v>KASPI</v>
      </c>
    </row>
    <row r="7321" spans="1:8" x14ac:dyDescent="0.35">
      <c r="A7321" s="2">
        <v>423233773</v>
      </c>
      <c r="B7321" s="3">
        <f>_xlfn.XLOOKUP(A7321,[3]!Table13456[No заказа],[3]!Table13456[Дата
отправки],"",0,1)</f>
        <v>45573</v>
      </c>
      <c r="C7321" s="3"/>
      <c r="D7321" s="3"/>
      <c r="F7321" s="5">
        <f>_xlfn.XLOOKUP(A7321,[3]!Table13456[No заказа],[3]!Table13456[Количество],"",0,1)</f>
        <v>1</v>
      </c>
      <c r="G7321" s="5">
        <f>_xlfn.XLOOKUP(A7321,[3]!Table13456[No заказа],[3]!Table13456[Цена],"",0,1)</f>
        <v>8998</v>
      </c>
      <c r="H7321" s="2" t="str">
        <f>M01_SETTINGS!$F$2</f>
        <v>KASPI</v>
      </c>
    </row>
    <row r="7322" spans="1:8" x14ac:dyDescent="0.35">
      <c r="A7322" s="2">
        <v>422955060</v>
      </c>
      <c r="B7322" s="3">
        <f>_xlfn.XLOOKUP(A7322,[3]!Table13456[No заказа],[3]!Table13456[Дата
отправки],"",0,1)</f>
        <v>45573</v>
      </c>
      <c r="C7322" s="3"/>
      <c r="D7322" s="3"/>
      <c r="F7322" s="5">
        <f>_xlfn.XLOOKUP(A7322,[3]!Table13456[No заказа],[3]!Table13456[Количество],"",0,1)</f>
        <v>1</v>
      </c>
      <c r="G7322" s="5">
        <f>_xlfn.XLOOKUP(A7322,[3]!Table13456[No заказа],[3]!Table13456[Цена],"",0,1)</f>
        <v>8329</v>
      </c>
      <c r="H7322" s="2" t="str">
        <f>M01_SETTINGS!$F$2</f>
        <v>KASPI</v>
      </c>
    </row>
    <row r="7323" spans="1:8" x14ac:dyDescent="0.35">
      <c r="A7323" s="2">
        <v>423240054</v>
      </c>
      <c r="B7323" s="3">
        <f>_xlfn.XLOOKUP(A7323,[3]!Table13456[No заказа],[3]!Table13456[Дата
отправки],"",0,1)</f>
        <v>45573</v>
      </c>
      <c r="C7323" s="3"/>
      <c r="D7323" s="3"/>
      <c r="F7323" s="5">
        <f>_xlfn.XLOOKUP(A7323,[3]!Table13456[No заказа],[3]!Table13456[Количество],"",0,1)</f>
        <v>1</v>
      </c>
      <c r="G7323" s="5">
        <f>_xlfn.XLOOKUP(A7323,[3]!Table13456[No заказа],[3]!Table13456[Цена],"",0,1)</f>
        <v>9698</v>
      </c>
      <c r="H7323" s="2" t="str">
        <f>M01_SETTINGS!$F$2</f>
        <v>KASPI</v>
      </c>
    </row>
    <row r="7324" spans="1:8" x14ac:dyDescent="0.35">
      <c r="A7324" s="2">
        <v>423262857</v>
      </c>
      <c r="B7324" s="3">
        <f>_xlfn.XLOOKUP(A7324,[3]!Table13456[No заказа],[3]!Table13456[Дата
отправки],"",0,1)</f>
        <v>45573</v>
      </c>
      <c r="C7324" s="3"/>
      <c r="D7324" s="3"/>
      <c r="F7324" s="5">
        <f>_xlfn.XLOOKUP(A7324,[3]!Table13456[No заказа],[3]!Table13456[Количество],"",0,1)</f>
        <v>1</v>
      </c>
      <c r="G7324" s="5">
        <f>_xlfn.XLOOKUP(A7324,[3]!Table13456[No заказа],[3]!Table13456[Цена],"",0,1)</f>
        <v>7850</v>
      </c>
      <c r="H7324" s="2" t="str">
        <f>M01_SETTINGS!$F$2</f>
        <v>KASPI</v>
      </c>
    </row>
    <row r="7325" spans="1:8" x14ac:dyDescent="0.35">
      <c r="A7325" s="2">
        <v>423045490</v>
      </c>
      <c r="B7325" s="3">
        <f>_xlfn.XLOOKUP(A7325,[3]!Table13456[No заказа],[3]!Table13456[Дата
отправки],"",0,1)</f>
        <v>45573</v>
      </c>
      <c r="C7325" s="3"/>
      <c r="D7325" s="3"/>
      <c r="F7325" s="5">
        <f>_xlfn.XLOOKUP(A7325,[3]!Table13456[No заказа],[3]!Table13456[Количество],"",0,1)</f>
        <v>1</v>
      </c>
      <c r="G7325" s="5">
        <f>_xlfn.XLOOKUP(A7325,[3]!Table13456[No заказа],[3]!Table13456[Цена],"",0,1)</f>
        <v>9698</v>
      </c>
      <c r="H7325" s="2" t="str">
        <f>M01_SETTINGS!$F$2</f>
        <v>KASPI</v>
      </c>
    </row>
    <row r="7326" spans="1:8" x14ac:dyDescent="0.35">
      <c r="A7326" s="2">
        <v>423086951</v>
      </c>
      <c r="B7326" s="3">
        <f>_xlfn.XLOOKUP(A7326,[3]!Table13456[No заказа],[3]!Table13456[Дата
отправки],"",0,1)</f>
        <v>45573</v>
      </c>
      <c r="C7326" s="3"/>
      <c r="D7326" s="3"/>
      <c r="F7326" s="5">
        <f>_xlfn.XLOOKUP(A7326,[3]!Table13456[No заказа],[3]!Table13456[Количество],"",0,1)</f>
        <v>1</v>
      </c>
      <c r="G7326" s="5">
        <f>_xlfn.XLOOKUP(A7326,[3]!Table13456[No заказа],[3]!Table13456[Цена],"",0,1)</f>
        <v>9698</v>
      </c>
      <c r="H7326" s="2" t="str">
        <f>M01_SETTINGS!$F$2</f>
        <v>KASPI</v>
      </c>
    </row>
    <row r="7327" spans="1:8" x14ac:dyDescent="0.35">
      <c r="A7327" s="2">
        <v>423002656</v>
      </c>
      <c r="B7327" s="3">
        <f>_xlfn.XLOOKUP(A7327,[3]!Table13456[No заказа],[3]!Table13456[Дата
отправки],"",0,1)</f>
        <v>45573</v>
      </c>
      <c r="C7327" s="3"/>
      <c r="D7327" s="3"/>
      <c r="F7327" s="5">
        <f>_xlfn.XLOOKUP(A7327,[3]!Table13456[No заказа],[3]!Table13456[Количество],"",0,1)</f>
        <v>1</v>
      </c>
      <c r="G7327" s="5">
        <f>_xlfn.XLOOKUP(A7327,[3]!Table13456[No заказа],[3]!Table13456[Цена],"",0,1)</f>
        <v>8121</v>
      </c>
      <c r="H7327" s="2" t="str">
        <f>M01_SETTINGS!$F$2</f>
        <v>KASPI</v>
      </c>
    </row>
    <row r="7328" spans="1:8" x14ac:dyDescent="0.35">
      <c r="A7328" s="2">
        <v>422950801</v>
      </c>
      <c r="B7328" s="3">
        <f>_xlfn.XLOOKUP(A7328,[3]!Table13456[No заказа],[3]!Table13456[Дата
отправки],"",0,1)</f>
        <v>45573</v>
      </c>
      <c r="C7328" s="3"/>
      <c r="D7328" s="3"/>
      <c r="F7328" s="5">
        <f>_xlfn.XLOOKUP(A7328,[3]!Table13456[No заказа],[3]!Table13456[Количество],"",0,1)</f>
        <v>1</v>
      </c>
      <c r="G7328" s="5">
        <f>_xlfn.XLOOKUP(A7328,[3]!Table13456[No заказа],[3]!Table13456[Цена],"",0,1)</f>
        <v>8138</v>
      </c>
      <c r="H7328" s="2" t="str">
        <f>M01_SETTINGS!$F$2</f>
        <v>KASPI</v>
      </c>
    </row>
    <row r="7329" spans="1:8" x14ac:dyDescent="0.35">
      <c r="A7329" s="2" t="str">
        <v>422871109-1</v>
      </c>
      <c r="B7329" s="3">
        <f>_xlfn.XLOOKUP(A7329,[3]!Table13456[No заказа],[3]!Table13456[Дата
отправки],"",0,1)</f>
        <v>45573</v>
      </c>
      <c r="C7329" s="3"/>
      <c r="D7329" s="3"/>
      <c r="F7329" s="5">
        <f>_xlfn.XLOOKUP(A7329,[3]!Table13456[No заказа],[3]!Table13456[Количество],"",0,1)</f>
        <v>1</v>
      </c>
      <c r="G7329" s="5">
        <f>_xlfn.XLOOKUP(A7329,[3]!Table13456[No заказа],[3]!Table13456[Цена],"",0,1)</f>
        <v>8228</v>
      </c>
      <c r="H7329" s="2" t="str">
        <f>M01_SETTINGS!$F$2</f>
        <v>KASPI</v>
      </c>
    </row>
    <row r="7330" spans="1:8" x14ac:dyDescent="0.35">
      <c r="A7330" s="2" t="str">
        <v>422871109-2</v>
      </c>
      <c r="B7330" s="3">
        <f>_xlfn.XLOOKUP(A7330,[3]!Table13456[No заказа],[3]!Table13456[Дата
отправки],"",0,1)</f>
        <v>45573</v>
      </c>
      <c r="C7330" s="3"/>
      <c r="D7330" s="3"/>
      <c r="F7330" s="5">
        <f>_xlfn.XLOOKUP(A7330,[3]!Table13456[No заказа],[3]!Table13456[Количество],"",0,1)</f>
        <v>1</v>
      </c>
      <c r="G7330" s="5">
        <f>_xlfn.XLOOKUP(A7330,[3]!Table13456[No заказа],[3]!Table13456[Цена],"",0,1)</f>
        <v>16456</v>
      </c>
      <c r="H7330" s="2" t="str">
        <f>M01_SETTINGS!$F$2</f>
        <v>KASPI</v>
      </c>
    </row>
    <row r="7331" spans="1:8" x14ac:dyDescent="0.35">
      <c r="A7331" s="2">
        <v>422493576</v>
      </c>
      <c r="B7331" s="3">
        <f>_xlfn.XLOOKUP(A7331,[3]!Table13456[No заказа],[3]!Table13456[Дата
отправки],"",0,1)</f>
        <v>45572</v>
      </c>
      <c r="C7331" s="3"/>
      <c r="D7331" s="3"/>
      <c r="F7331" s="5">
        <f>_xlfn.XLOOKUP(A7331,[3]!Table13456[No заказа],[3]!Table13456[Количество],"",0,1)</f>
        <v>1</v>
      </c>
      <c r="G7331" s="5">
        <f>_xlfn.XLOOKUP(A7331,[3]!Table13456[No заказа],[3]!Table13456[Цена],"",0,1)</f>
        <v>13000</v>
      </c>
      <c r="H7331" s="2" t="str">
        <f>M01_SETTINGS!$F$2</f>
        <v>KASPI</v>
      </c>
    </row>
    <row r="7332" spans="1:8" x14ac:dyDescent="0.35">
      <c r="A7332" s="2">
        <v>422663583</v>
      </c>
      <c r="B7332" s="3">
        <f>_xlfn.XLOOKUP(A7332,[3]!Table13456[No заказа],[3]!Table13456[Дата
отправки],"",0,1)</f>
        <v>45572</v>
      </c>
      <c r="C7332" s="3"/>
      <c r="D7332" s="3"/>
      <c r="F7332" s="5">
        <f>_xlfn.XLOOKUP(A7332,[3]!Table13456[No заказа],[3]!Table13456[Количество],"",0,1)</f>
        <v>1</v>
      </c>
      <c r="G7332" s="5">
        <f>_xlfn.XLOOKUP(A7332,[3]!Table13456[No заказа],[3]!Table13456[Цена],"",0,1)</f>
        <v>8100</v>
      </c>
      <c r="H7332" s="2" t="str">
        <f>M01_SETTINGS!$F$2</f>
        <v>KASPI</v>
      </c>
    </row>
    <row r="7333" spans="1:8" x14ac:dyDescent="0.35">
      <c r="A7333" s="2">
        <v>422439917</v>
      </c>
      <c r="B7333" s="3">
        <f>_xlfn.XLOOKUP(A7333,[3]!Table13456[No заказа],[3]!Table13456[Дата
отправки],"",0,1)</f>
        <v>45572</v>
      </c>
      <c r="C7333" s="3"/>
      <c r="D7333" s="3"/>
      <c r="F7333" s="5">
        <f>_xlfn.XLOOKUP(A7333,[3]!Table13456[No заказа],[3]!Table13456[Количество],"",0,1)</f>
        <v>1</v>
      </c>
      <c r="G7333" s="5">
        <f>_xlfn.XLOOKUP(A7333,[3]!Table13456[No заказа],[3]!Table13456[Цена],"",0,1)</f>
        <v>8601</v>
      </c>
      <c r="H7333" s="2" t="str">
        <f>M01_SETTINGS!$F$2</f>
        <v>KASPI</v>
      </c>
    </row>
    <row r="7334" spans="1:8" x14ac:dyDescent="0.35">
      <c r="A7334" s="2">
        <v>422380926</v>
      </c>
      <c r="B7334" s="3">
        <f>_xlfn.XLOOKUP(A7334,[3]!Table13456[No заказа],[3]!Table13456[Дата
отправки],"",0,1)</f>
        <v>45572</v>
      </c>
      <c r="C7334" s="3"/>
      <c r="D7334" s="3"/>
      <c r="F7334" s="5">
        <f>_xlfn.XLOOKUP(A7334,[3]!Table13456[No заказа],[3]!Table13456[Количество],"",0,1)</f>
        <v>1</v>
      </c>
      <c r="G7334" s="5">
        <f>_xlfn.XLOOKUP(A7334,[3]!Table13456[No заказа],[3]!Table13456[Цена],"",0,1)</f>
        <v>8618</v>
      </c>
      <c r="H7334" s="2" t="str">
        <f>M01_SETTINGS!$F$2</f>
        <v>KASPI</v>
      </c>
    </row>
    <row r="7335" spans="1:8" x14ac:dyDescent="0.35">
      <c r="A7335" s="2">
        <v>422666536</v>
      </c>
      <c r="B7335" s="3">
        <f>_xlfn.XLOOKUP(A7335,[3]!Table13456[No заказа],[3]!Table13456[Дата
отправки],"",0,1)</f>
        <v>45572</v>
      </c>
      <c r="C7335" s="3"/>
      <c r="D7335" s="3"/>
      <c r="F7335" s="5">
        <f>_xlfn.XLOOKUP(A7335,[3]!Table13456[No заказа],[3]!Table13456[Количество],"",0,1)</f>
        <v>1</v>
      </c>
      <c r="G7335" s="5">
        <f>_xlfn.XLOOKUP(A7335,[3]!Table13456[No заказа],[3]!Table13456[Цена],"",0,1)</f>
        <v>9539</v>
      </c>
      <c r="H7335" s="2" t="str">
        <f>M01_SETTINGS!$F$2</f>
        <v>KASPI</v>
      </c>
    </row>
    <row r="7336" spans="1:8" x14ac:dyDescent="0.35">
      <c r="A7336" s="2">
        <v>422489942</v>
      </c>
      <c r="B7336" s="3">
        <f>_xlfn.XLOOKUP(A7336,[3]!Table13456[No заказа],[3]!Table13456[Дата
отправки],"",0,1)</f>
        <v>45572</v>
      </c>
      <c r="C7336" s="3"/>
      <c r="D7336" s="3"/>
      <c r="F7336" s="5">
        <f>_xlfn.XLOOKUP(A7336,[3]!Table13456[No заказа],[3]!Table13456[Количество],"",0,1)</f>
        <v>1</v>
      </c>
      <c r="G7336" s="5">
        <f>_xlfn.XLOOKUP(A7336,[3]!Table13456[No заказа],[3]!Table13456[Цена],"",0,1)</f>
        <v>8219</v>
      </c>
      <c r="H7336" s="2" t="str">
        <f>M01_SETTINGS!$F$2</f>
        <v>KASPI</v>
      </c>
    </row>
    <row r="7337" spans="1:8" x14ac:dyDescent="0.35">
      <c r="A7337" s="2">
        <v>422245646</v>
      </c>
      <c r="B7337" s="3">
        <f>_xlfn.XLOOKUP(A7337,[3]!Table13456[No заказа],[3]!Table13456[Дата
отправки],"",0,1)</f>
        <v>45572</v>
      </c>
      <c r="C7337" s="3"/>
      <c r="D7337" s="3"/>
      <c r="F7337" s="5">
        <f>_xlfn.XLOOKUP(A7337,[3]!Table13456[No заказа],[3]!Table13456[Количество],"",0,1)</f>
        <v>1</v>
      </c>
      <c r="G7337" s="5">
        <f>_xlfn.XLOOKUP(A7337,[3]!Table13456[No заказа],[3]!Table13456[Цена],"",0,1)</f>
        <v>8350</v>
      </c>
      <c r="H7337" s="2" t="str">
        <f>M01_SETTINGS!$F$2</f>
        <v>KASPI</v>
      </c>
    </row>
    <row r="7338" spans="1:8" x14ac:dyDescent="0.35">
      <c r="A7338" s="2">
        <v>422512609</v>
      </c>
      <c r="B7338" s="3">
        <f>_xlfn.XLOOKUP(A7338,[3]!Table13456[No заказа],[3]!Table13456[Дата
отправки],"",0,1)</f>
        <v>45572</v>
      </c>
      <c r="C7338" s="3"/>
      <c r="D7338" s="3"/>
      <c r="F7338" s="5">
        <f>_xlfn.XLOOKUP(A7338,[3]!Table13456[No заказа],[3]!Table13456[Количество],"",0,1)</f>
        <v>1</v>
      </c>
      <c r="G7338" s="5">
        <f>_xlfn.XLOOKUP(A7338,[3]!Table13456[No заказа],[3]!Table13456[Цена],"",0,1)</f>
        <v>7932</v>
      </c>
      <c r="H7338" s="2" t="str">
        <f>M01_SETTINGS!$F$2</f>
        <v>KASPI</v>
      </c>
    </row>
    <row r="7339" spans="1:8" x14ac:dyDescent="0.35">
      <c r="A7339" s="2">
        <v>422756158</v>
      </c>
      <c r="B7339" s="3">
        <f>_xlfn.XLOOKUP(A7339,[3]!Table13456[No заказа],[3]!Table13456[Дата
отправки],"",0,1)</f>
        <v>45572</v>
      </c>
      <c r="C7339" s="3"/>
      <c r="D7339" s="3"/>
      <c r="F7339" s="5">
        <f>_xlfn.XLOOKUP(A7339,[3]!Table13456[No заказа],[3]!Table13456[Количество],"",0,1)</f>
        <v>1</v>
      </c>
      <c r="G7339" s="5">
        <f>_xlfn.XLOOKUP(A7339,[3]!Table13456[No заказа],[3]!Table13456[Цена],"",0,1)</f>
        <v>8998</v>
      </c>
      <c r="H7339" s="2" t="str">
        <f>M01_SETTINGS!$F$2</f>
        <v>KASPI</v>
      </c>
    </row>
    <row r="7340" spans="1:8" x14ac:dyDescent="0.35">
      <c r="A7340" s="2">
        <v>422344498</v>
      </c>
      <c r="B7340" s="3">
        <f>_xlfn.XLOOKUP(A7340,[3]!Table13456[No заказа],[3]!Table13456[Дата
отправки],"",0,1)</f>
        <v>45572</v>
      </c>
      <c r="C7340" s="3"/>
      <c r="D7340" s="3"/>
      <c r="F7340" s="5">
        <f>_xlfn.XLOOKUP(A7340,[3]!Table13456[No заказа],[3]!Table13456[Количество],"",0,1)</f>
        <v>1</v>
      </c>
      <c r="G7340" s="5">
        <f>_xlfn.XLOOKUP(A7340,[3]!Table13456[No заказа],[3]!Table13456[Цена],"",0,1)</f>
        <v>8490</v>
      </c>
      <c r="H7340" s="2" t="str">
        <f>M01_SETTINGS!$F$2</f>
        <v>KASPI</v>
      </c>
    </row>
    <row r="7341" spans="1:8" x14ac:dyDescent="0.35">
      <c r="A7341" s="2">
        <v>422649846</v>
      </c>
      <c r="B7341" s="3">
        <f>_xlfn.XLOOKUP(A7341,[3]!Table13456[No заказа],[3]!Table13456[Дата
отправки],"",0,1)</f>
        <v>45572</v>
      </c>
      <c r="C7341" s="3"/>
      <c r="D7341" s="3"/>
      <c r="F7341" s="5">
        <f>_xlfn.XLOOKUP(A7341,[3]!Table13456[No заказа],[3]!Table13456[Количество],"",0,1)</f>
        <v>1</v>
      </c>
      <c r="G7341" s="5">
        <f>_xlfn.XLOOKUP(A7341,[3]!Table13456[No заказа],[3]!Table13456[Цена],"",0,1)</f>
        <v>8987</v>
      </c>
      <c r="H7341" s="2" t="str">
        <f>M01_SETTINGS!$F$2</f>
        <v>KASPI</v>
      </c>
    </row>
    <row r="7342" spans="1:8" x14ac:dyDescent="0.35">
      <c r="A7342" s="2">
        <v>422322437</v>
      </c>
      <c r="B7342" s="3">
        <f>_xlfn.XLOOKUP(A7342,[3]!Table13456[No заказа],[3]!Table13456[Дата
отправки],"",0,1)</f>
        <v>45572</v>
      </c>
      <c r="C7342" s="3"/>
      <c r="D7342" s="3"/>
      <c r="F7342" s="5">
        <f>_xlfn.XLOOKUP(A7342,[3]!Table13456[No заказа],[3]!Table13456[Количество],"",0,1)</f>
        <v>1</v>
      </c>
      <c r="G7342" s="5">
        <f>_xlfn.XLOOKUP(A7342,[3]!Table13456[No заказа],[3]!Table13456[Цена],"",0,1)</f>
        <v>8487</v>
      </c>
      <c r="H7342" s="2" t="str">
        <f>M01_SETTINGS!$F$2</f>
        <v>KASPI</v>
      </c>
    </row>
    <row r="7343" spans="1:8" x14ac:dyDescent="0.35">
      <c r="A7343" s="2">
        <v>422337719</v>
      </c>
      <c r="B7343" s="3">
        <f>_xlfn.XLOOKUP(A7343,[3]!Table13456[No заказа],[3]!Table13456[Дата
отправки],"",0,1)</f>
        <v>45572</v>
      </c>
      <c r="C7343" s="3"/>
      <c r="D7343" s="3"/>
      <c r="F7343" s="5">
        <f>_xlfn.XLOOKUP(A7343,[3]!Table13456[No заказа],[3]!Table13456[Количество],"",0,1)</f>
        <v>1</v>
      </c>
      <c r="G7343" s="5">
        <f>_xlfn.XLOOKUP(A7343,[3]!Table13456[No заказа],[3]!Table13456[Цена],"",0,1)</f>
        <v>8987</v>
      </c>
      <c r="H7343" s="2" t="str">
        <f>M01_SETTINGS!$F$2</f>
        <v>KASPI</v>
      </c>
    </row>
    <row r="7344" spans="1:8" x14ac:dyDescent="0.35">
      <c r="A7344" s="2">
        <v>422602941</v>
      </c>
      <c r="B7344" s="3">
        <f>_xlfn.XLOOKUP(A7344,[3]!Table13456[No заказа],[3]!Table13456[Дата
отправки],"",0,1)</f>
        <v>45572</v>
      </c>
      <c r="C7344" s="3"/>
      <c r="D7344" s="3"/>
      <c r="F7344" s="5">
        <f>_xlfn.XLOOKUP(A7344,[3]!Table13456[No заказа],[3]!Table13456[Количество],"",0,1)</f>
        <v>1</v>
      </c>
      <c r="G7344" s="5">
        <f>_xlfn.XLOOKUP(A7344,[3]!Table13456[No заказа],[3]!Table13456[Цена],"",0,1)</f>
        <v>7900</v>
      </c>
      <c r="H7344" s="2" t="str">
        <f>M01_SETTINGS!$F$2</f>
        <v>KASPI</v>
      </c>
    </row>
    <row r="7345" spans="1:8" x14ac:dyDescent="0.35">
      <c r="A7345" s="2">
        <v>422771961</v>
      </c>
      <c r="B7345" s="3">
        <f>_xlfn.XLOOKUP(A7345,[3]!Table13456[No заказа],[3]!Table13456[Дата
отправки],"",0,1)</f>
        <v>45572</v>
      </c>
      <c r="C7345" s="3"/>
      <c r="D7345" s="3"/>
      <c r="F7345" s="5">
        <f>_xlfn.XLOOKUP(A7345,[3]!Table13456[No заказа],[3]!Table13456[Количество],"",0,1)</f>
        <v>1</v>
      </c>
      <c r="G7345" s="5">
        <f>_xlfn.XLOOKUP(A7345,[3]!Table13456[No заказа],[3]!Table13456[Цена],"",0,1)</f>
        <v>9698</v>
      </c>
      <c r="H7345" s="2" t="str">
        <f>M01_SETTINGS!$F$2</f>
        <v>KASPI</v>
      </c>
    </row>
    <row r="7346" spans="1:8" x14ac:dyDescent="0.35">
      <c r="A7346" s="2">
        <v>422425319</v>
      </c>
      <c r="B7346" s="3">
        <f>_xlfn.XLOOKUP(A7346,[3]!Table13456[No заказа],[3]!Table13456[Дата
отправки],"",0,1)</f>
        <v>45572</v>
      </c>
      <c r="C7346" s="3"/>
      <c r="D7346" s="3"/>
      <c r="F7346" s="5">
        <f>_xlfn.XLOOKUP(A7346,[3]!Table13456[No заказа],[3]!Table13456[Количество],"",0,1)</f>
        <v>1</v>
      </c>
      <c r="G7346" s="5">
        <f>_xlfn.XLOOKUP(A7346,[3]!Table13456[No заказа],[3]!Table13456[Цена],"",0,1)</f>
        <v>8228</v>
      </c>
      <c r="H7346" s="2" t="str">
        <f>M01_SETTINGS!$F$2</f>
        <v>KASPI</v>
      </c>
    </row>
    <row r="7347" spans="1:8" x14ac:dyDescent="0.35">
      <c r="A7347" s="2">
        <v>422365347</v>
      </c>
      <c r="B7347" s="3">
        <f>_xlfn.XLOOKUP(A7347,[3]!Table13456[No заказа],[3]!Table13456[Дата
отправки],"",0,1)</f>
        <v>45572</v>
      </c>
      <c r="C7347" s="3"/>
      <c r="D7347" s="3"/>
      <c r="F7347" s="5">
        <f>_xlfn.XLOOKUP(A7347,[3]!Table13456[No заказа],[3]!Table13456[Количество],"",0,1)</f>
        <v>1</v>
      </c>
      <c r="G7347" s="5">
        <f>_xlfn.XLOOKUP(A7347,[3]!Table13456[No заказа],[3]!Table13456[Цена],"",0,1)</f>
        <v>7850</v>
      </c>
      <c r="H7347" s="2" t="str">
        <f>M01_SETTINGS!$F$2</f>
        <v>KASPI</v>
      </c>
    </row>
    <row r="7348" spans="1:8" x14ac:dyDescent="0.35">
      <c r="A7348" s="2">
        <v>422418841</v>
      </c>
      <c r="B7348" s="3">
        <f>_xlfn.XLOOKUP(A7348,[3]!Table13456[No заказа],[3]!Table13456[Дата
отправки],"",0,1)</f>
        <v>45572</v>
      </c>
      <c r="C7348" s="3"/>
      <c r="D7348" s="3"/>
      <c r="F7348" s="5">
        <f>_xlfn.XLOOKUP(A7348,[3]!Table13456[No заказа],[3]!Table13456[Количество],"",0,1)</f>
        <v>1</v>
      </c>
      <c r="G7348" s="5">
        <f>_xlfn.XLOOKUP(A7348,[3]!Table13456[No заказа],[3]!Table13456[Цена],"",0,1)</f>
        <v>8277</v>
      </c>
      <c r="H7348" s="2" t="str">
        <f>M01_SETTINGS!$F$2</f>
        <v>KASPI</v>
      </c>
    </row>
    <row r="7349" spans="1:8" x14ac:dyDescent="0.35">
      <c r="A7349" s="2">
        <v>422199633</v>
      </c>
      <c r="B7349" s="3">
        <f>_xlfn.XLOOKUP(A7349,[3]!Table13456[No заказа],[3]!Table13456[Дата
отправки],"",0,1)</f>
        <v>45572</v>
      </c>
      <c r="C7349" s="3"/>
      <c r="D7349" s="3"/>
      <c r="F7349" s="5">
        <f>_xlfn.XLOOKUP(A7349,[3]!Table13456[No заказа],[3]!Table13456[Количество],"",0,1)</f>
        <v>1</v>
      </c>
      <c r="G7349" s="5">
        <f>_xlfn.XLOOKUP(A7349,[3]!Table13456[No заказа],[3]!Table13456[Цена],"",0,1)</f>
        <v>8376</v>
      </c>
      <c r="H7349" s="2" t="str">
        <f>M01_SETTINGS!$F$2</f>
        <v>KASPI</v>
      </c>
    </row>
    <row r="7350" spans="1:8" x14ac:dyDescent="0.35">
      <c r="A7350" s="2">
        <v>422669645</v>
      </c>
      <c r="B7350" s="3">
        <f>_xlfn.XLOOKUP(A7350,[3]!Table13456[No заказа],[3]!Table13456[Дата
отправки],"",0,1)</f>
        <v>45572</v>
      </c>
      <c r="C7350" s="3"/>
      <c r="D7350" s="3"/>
      <c r="F7350" s="5">
        <f>_xlfn.XLOOKUP(A7350,[3]!Table13456[No заказа],[3]!Table13456[Количество],"",0,1)</f>
        <v>1</v>
      </c>
      <c r="G7350" s="5">
        <f>_xlfn.XLOOKUP(A7350,[3]!Table13456[No заказа],[3]!Table13456[Цена],"",0,1)</f>
        <v>8228</v>
      </c>
      <c r="H7350" s="2" t="str">
        <f>M01_SETTINGS!$F$2</f>
        <v>KASPI</v>
      </c>
    </row>
    <row r="7351" spans="1:8" x14ac:dyDescent="0.35">
      <c r="A7351" s="2">
        <v>422267679</v>
      </c>
      <c r="B7351" s="3">
        <f>_xlfn.XLOOKUP(A7351,[3]!Table13456[No заказа],[3]!Table13456[Дата
отправки],"",0,1)</f>
        <v>45572</v>
      </c>
      <c r="C7351" s="3"/>
      <c r="D7351" s="3"/>
      <c r="F7351" s="5">
        <f>_xlfn.XLOOKUP(A7351,[3]!Table13456[No заказа],[3]!Table13456[Количество],"",0,1)</f>
        <v>1</v>
      </c>
      <c r="G7351" s="5">
        <f>_xlfn.XLOOKUP(A7351,[3]!Table13456[No заказа],[3]!Table13456[Цена],"",0,1)</f>
        <v>8349</v>
      </c>
      <c r="H7351" s="2" t="str">
        <f>M01_SETTINGS!$F$2</f>
        <v>KASPI</v>
      </c>
    </row>
    <row r="7352" spans="1:8" x14ac:dyDescent="0.35">
      <c r="A7352" s="2">
        <v>422167012</v>
      </c>
      <c r="B7352" s="3">
        <f>_xlfn.XLOOKUP(A7352,[3]!Table13456[No заказа],[3]!Table13456[Дата
отправки],"",0,1)</f>
        <v>45572</v>
      </c>
      <c r="C7352" s="3"/>
      <c r="D7352" s="3"/>
      <c r="F7352" s="5">
        <f>_xlfn.XLOOKUP(A7352,[3]!Table13456[No заказа],[3]!Table13456[Количество],"",0,1)</f>
        <v>1</v>
      </c>
      <c r="G7352" s="5">
        <f>_xlfn.XLOOKUP(A7352,[3]!Table13456[No заказа],[3]!Table13456[Цена],"",0,1)</f>
        <v>7694</v>
      </c>
      <c r="H7352" s="2" t="str">
        <f>M01_SETTINGS!$F$2</f>
        <v>KASPI</v>
      </c>
    </row>
    <row r="7353" spans="1:8" x14ac:dyDescent="0.35">
      <c r="A7353" s="2">
        <v>422328523</v>
      </c>
      <c r="B7353" s="3">
        <f>_xlfn.XLOOKUP(A7353,[3]!Table13456[No заказа],[3]!Table13456[Дата
отправки],"",0,1)</f>
        <v>45572</v>
      </c>
      <c r="C7353" s="3"/>
      <c r="D7353" s="3"/>
      <c r="F7353" s="5">
        <f>_xlfn.XLOOKUP(A7353,[3]!Table13456[No заказа],[3]!Table13456[Количество],"",0,1)</f>
        <v>1</v>
      </c>
      <c r="G7353" s="5">
        <f>_xlfn.XLOOKUP(A7353,[3]!Table13456[No заказа],[3]!Table13456[Цена],"",0,1)</f>
        <v>8228</v>
      </c>
      <c r="H7353" s="2" t="str">
        <f>M01_SETTINGS!$F$2</f>
        <v>KASPI</v>
      </c>
    </row>
    <row r="7354" spans="1:8" x14ac:dyDescent="0.35">
      <c r="A7354" s="2">
        <v>422405772</v>
      </c>
      <c r="B7354" s="3">
        <f>_xlfn.XLOOKUP(A7354,[3]!Table13456[No заказа],[3]!Table13456[Дата
отправки],"",0,1)</f>
        <v>45572</v>
      </c>
      <c r="C7354" s="3"/>
      <c r="D7354" s="3"/>
      <c r="F7354" s="5">
        <f>_xlfn.XLOOKUP(A7354,[3]!Table13456[No заказа],[3]!Table13456[Количество],"",0,1)</f>
        <v>1</v>
      </c>
      <c r="G7354" s="5">
        <f>_xlfn.XLOOKUP(A7354,[3]!Table13456[No заказа],[3]!Table13456[Цена],"",0,1)</f>
        <v>8228</v>
      </c>
      <c r="H7354" s="2" t="str">
        <f>M01_SETTINGS!$F$2</f>
        <v>KASPI</v>
      </c>
    </row>
    <row r="7355" spans="1:8" x14ac:dyDescent="0.35">
      <c r="A7355" s="2">
        <v>422626628</v>
      </c>
      <c r="B7355" s="3">
        <f>_xlfn.XLOOKUP(A7355,[3]!Table13456[No заказа],[3]!Table13456[Дата
отправки],"",0,1)</f>
        <v>45572</v>
      </c>
      <c r="C7355" s="3"/>
      <c r="D7355" s="3"/>
      <c r="F7355" s="5">
        <f>_xlfn.XLOOKUP(A7355,[3]!Table13456[No заказа],[3]!Table13456[Количество],"",0,1)</f>
        <v>1</v>
      </c>
      <c r="G7355" s="5">
        <f>_xlfn.XLOOKUP(A7355,[3]!Table13456[No заказа],[3]!Table13456[Цена],"",0,1)</f>
        <v>8228</v>
      </c>
      <c r="H7355" s="2" t="str">
        <f>M01_SETTINGS!$F$2</f>
        <v>KASPI</v>
      </c>
    </row>
    <row r="7356" spans="1:8" x14ac:dyDescent="0.35">
      <c r="A7356" s="2">
        <v>422460622</v>
      </c>
      <c r="B7356" s="3">
        <f>_xlfn.XLOOKUP(A7356,[3]!Table13456[No заказа],[3]!Table13456[Дата
отправки],"",0,1)</f>
        <v>45572</v>
      </c>
      <c r="C7356" s="3"/>
      <c r="D7356" s="3"/>
      <c r="F7356" s="5">
        <f>_xlfn.XLOOKUP(A7356,[3]!Table13456[No заказа],[3]!Table13456[Количество],"",0,1)</f>
        <v>1</v>
      </c>
      <c r="G7356" s="5">
        <f>_xlfn.XLOOKUP(A7356,[3]!Table13456[No заказа],[3]!Table13456[Цена],"",0,1)</f>
        <v>7931</v>
      </c>
      <c r="H7356" s="2" t="str">
        <f>M01_SETTINGS!$F$2</f>
        <v>KASPI</v>
      </c>
    </row>
    <row r="7357" spans="1:8" x14ac:dyDescent="0.35">
      <c r="A7357" s="2">
        <v>422319526</v>
      </c>
      <c r="B7357" s="3">
        <f>_xlfn.XLOOKUP(A7357,[3]!Table13456[No заказа],[3]!Table13456[Дата
отправки],"",0,1)</f>
        <v>45572</v>
      </c>
      <c r="C7357" s="3"/>
      <c r="D7357" s="3"/>
      <c r="F7357" s="5">
        <f>_xlfn.XLOOKUP(A7357,[3]!Table13456[No заказа],[3]!Table13456[Количество],"",0,1)</f>
        <v>1</v>
      </c>
      <c r="G7357" s="5">
        <f>_xlfn.XLOOKUP(A7357,[3]!Table13456[No заказа],[3]!Table13456[Цена],"",0,1)</f>
        <v>8532</v>
      </c>
      <c r="H7357" s="2" t="str">
        <f>M01_SETTINGS!$F$2</f>
        <v>KASPI</v>
      </c>
    </row>
    <row r="7358" spans="1:8" x14ac:dyDescent="0.35">
      <c r="A7358" s="2">
        <v>422341014</v>
      </c>
      <c r="B7358" s="3">
        <f>_xlfn.XLOOKUP(A7358,[3]!Table13456[No заказа],[3]!Table13456[Дата
отправки],"",0,1)</f>
        <v>45572</v>
      </c>
      <c r="C7358" s="3"/>
      <c r="D7358" s="3"/>
      <c r="F7358" s="5">
        <f>_xlfn.XLOOKUP(A7358,[3]!Table13456[No заказа],[3]!Table13456[Количество],"",0,1)</f>
        <v>1</v>
      </c>
      <c r="G7358" s="5">
        <f>_xlfn.XLOOKUP(A7358,[3]!Table13456[No заказа],[3]!Table13456[Цена],"",0,1)</f>
        <v>8986</v>
      </c>
      <c r="H7358" s="2" t="str">
        <f>M01_SETTINGS!$F$2</f>
        <v>KASPI</v>
      </c>
    </row>
    <row r="7359" spans="1:8" x14ac:dyDescent="0.35">
      <c r="A7359" s="2">
        <v>422743515</v>
      </c>
      <c r="B7359" s="3">
        <f>_xlfn.XLOOKUP(A7359,[3]!Table13456[No заказа],[3]!Table13456[Дата
отправки],"",0,1)</f>
        <v>45572</v>
      </c>
      <c r="C7359" s="3"/>
      <c r="D7359" s="3"/>
      <c r="F7359" s="5">
        <f>_xlfn.XLOOKUP(A7359,[3]!Table13456[No заказа],[3]!Table13456[Количество],"",0,1)</f>
        <v>1</v>
      </c>
      <c r="G7359" s="5">
        <f>_xlfn.XLOOKUP(A7359,[3]!Table13456[No заказа],[3]!Table13456[Цена],"",0,1)</f>
        <v>9698</v>
      </c>
      <c r="H7359" s="2" t="str">
        <f>M01_SETTINGS!$F$2</f>
        <v>KASPI</v>
      </c>
    </row>
    <row r="7360" spans="1:8" x14ac:dyDescent="0.35">
      <c r="A7360" s="2">
        <v>422312406</v>
      </c>
      <c r="B7360" s="3">
        <f>_xlfn.XLOOKUP(A7360,[3]!Table13456[No заказа],[3]!Table13456[Дата
отправки],"",0,1)</f>
        <v>45572</v>
      </c>
      <c r="C7360" s="3"/>
      <c r="D7360" s="3"/>
      <c r="F7360" s="5">
        <f>_xlfn.XLOOKUP(A7360,[3]!Table13456[No заказа],[3]!Table13456[Количество],"",0,1)</f>
        <v>1</v>
      </c>
      <c r="G7360" s="5">
        <f>_xlfn.XLOOKUP(A7360,[3]!Table13456[No заказа],[3]!Table13456[Цена],"",0,1)</f>
        <v>8230</v>
      </c>
      <c r="H7360" s="2" t="str">
        <f>M01_SETTINGS!$F$2</f>
        <v>KASPI</v>
      </c>
    </row>
    <row r="7361" spans="1:8" x14ac:dyDescent="0.35">
      <c r="A7361" s="2">
        <v>422525715</v>
      </c>
      <c r="B7361" s="3">
        <f>_xlfn.XLOOKUP(A7361,[3]!Table13456[No заказа],[3]!Table13456[Дата
отправки],"",0,1)</f>
        <v>45572</v>
      </c>
      <c r="C7361" s="3"/>
      <c r="D7361" s="3"/>
      <c r="F7361" s="5">
        <f>_xlfn.XLOOKUP(A7361,[3]!Table13456[No заказа],[3]!Table13456[Количество],"",0,1)</f>
        <v>1</v>
      </c>
      <c r="G7361" s="5">
        <f>_xlfn.XLOOKUP(A7361,[3]!Table13456[No заказа],[3]!Table13456[Цена],"",0,1)</f>
        <v>8998</v>
      </c>
      <c r="H7361" s="2" t="str">
        <f>M01_SETTINGS!$F$2</f>
        <v>KASPI</v>
      </c>
    </row>
    <row r="7362" spans="1:8" x14ac:dyDescent="0.35">
      <c r="A7362" s="2">
        <v>422651768</v>
      </c>
      <c r="B7362" s="3">
        <f>_xlfn.XLOOKUP(A7362,[3]!Table13456[No заказа],[3]!Table13456[Дата
отправки],"",0,1)</f>
        <v>45572</v>
      </c>
      <c r="C7362" s="3"/>
      <c r="D7362" s="3"/>
      <c r="F7362" s="5">
        <f>_xlfn.XLOOKUP(A7362,[3]!Table13456[No заказа],[3]!Table13456[Количество],"",0,1)</f>
        <v>1</v>
      </c>
      <c r="G7362" s="5">
        <f>_xlfn.XLOOKUP(A7362,[3]!Table13456[No заказа],[3]!Table13456[Цена],"",0,1)</f>
        <v>7889</v>
      </c>
      <c r="H7362" s="2" t="str">
        <f>M01_SETTINGS!$F$2</f>
        <v>KASPI</v>
      </c>
    </row>
    <row r="7363" spans="1:8" x14ac:dyDescent="0.35">
      <c r="A7363" s="2">
        <v>421820379</v>
      </c>
      <c r="B7363" s="3">
        <f>_xlfn.XLOOKUP(A7363,[3]!Table13456[No заказа],[3]!Table13456[Дата
отправки],"",0,1)</f>
        <v>45571</v>
      </c>
      <c r="C7363" s="3"/>
      <c r="D7363" s="3"/>
      <c r="F7363" s="5">
        <f>_xlfn.XLOOKUP(A7363,[3]!Table13456[No заказа],[3]!Table13456[Количество],"",0,1)</f>
        <v>1</v>
      </c>
      <c r="G7363" s="5">
        <f>_xlfn.XLOOKUP(A7363,[3]!Table13456[No заказа],[3]!Table13456[Цена],"",0,1)</f>
        <v>8955</v>
      </c>
      <c r="H7363" s="2" t="str">
        <f>M01_SETTINGS!$F$2</f>
        <v>KASPI</v>
      </c>
    </row>
    <row r="7364" spans="1:8" x14ac:dyDescent="0.35">
      <c r="A7364" s="2">
        <v>421855564</v>
      </c>
      <c r="B7364" s="3">
        <f>_xlfn.XLOOKUP(A7364,[3]!Table13456[No заказа],[3]!Table13456[Дата
отправки],"",0,1)</f>
        <v>45571</v>
      </c>
      <c r="C7364" s="3"/>
      <c r="D7364" s="3"/>
      <c r="F7364" s="5">
        <f>_xlfn.XLOOKUP(A7364,[3]!Table13456[No заказа],[3]!Table13456[Количество],"",0,1)</f>
        <v>1</v>
      </c>
      <c r="G7364" s="5">
        <f>_xlfn.XLOOKUP(A7364,[3]!Table13456[No заказа],[3]!Table13456[Цена],"",0,1)</f>
        <v>8856</v>
      </c>
      <c r="H7364" s="2" t="str">
        <f>M01_SETTINGS!$F$2</f>
        <v>KASPI</v>
      </c>
    </row>
    <row r="7365" spans="1:8" x14ac:dyDescent="0.35">
      <c r="A7365" s="2">
        <v>421826654</v>
      </c>
      <c r="B7365" s="3">
        <f>_xlfn.XLOOKUP(A7365,[3]!Table13456[No заказа],[3]!Table13456[Дата
отправки],"",0,1)</f>
        <v>45571</v>
      </c>
      <c r="C7365" s="3"/>
      <c r="D7365" s="3"/>
      <c r="F7365" s="5">
        <f>_xlfn.XLOOKUP(A7365,[3]!Table13456[No заказа],[3]!Table13456[Количество],"",0,1)</f>
        <v>1</v>
      </c>
      <c r="G7365" s="5">
        <f>_xlfn.XLOOKUP(A7365,[3]!Table13456[No заказа],[3]!Table13456[Цена],"",0,1)</f>
        <v>8857</v>
      </c>
      <c r="H7365" s="2" t="str">
        <f>M01_SETTINGS!$F$2</f>
        <v>KASPI</v>
      </c>
    </row>
    <row r="7366" spans="1:8" x14ac:dyDescent="0.35">
      <c r="A7366" s="2">
        <v>421728981</v>
      </c>
      <c r="B7366" s="3">
        <f>_xlfn.XLOOKUP(A7366,[3]!Table13456[No заказа],[3]!Table13456[Дата
отправки],"",0,1)</f>
        <v>45571</v>
      </c>
      <c r="C7366" s="3"/>
      <c r="D7366" s="3"/>
      <c r="F7366" s="5">
        <f>_xlfn.XLOOKUP(A7366,[3]!Table13456[No заказа],[3]!Table13456[Количество],"",0,1)</f>
        <v>1</v>
      </c>
      <c r="G7366" s="5">
        <f>_xlfn.XLOOKUP(A7366,[3]!Table13456[No заказа],[3]!Table13456[Цена],"",0,1)</f>
        <v>8741</v>
      </c>
      <c r="H7366" s="2" t="str">
        <f>M01_SETTINGS!$F$2</f>
        <v>KASPI</v>
      </c>
    </row>
    <row r="7367" spans="1:8" x14ac:dyDescent="0.35">
      <c r="A7367" s="2">
        <v>421896143</v>
      </c>
      <c r="B7367" s="3">
        <f>_xlfn.XLOOKUP(A7367,[3]!Table13456[No заказа],[3]!Table13456[Дата
отправки],"",0,1)</f>
        <v>45571</v>
      </c>
      <c r="C7367" s="3"/>
      <c r="D7367" s="3"/>
      <c r="F7367" s="5">
        <f>_xlfn.XLOOKUP(A7367,[3]!Table13456[No заказа],[3]!Table13456[Количество],"",0,1)</f>
        <v>1</v>
      </c>
      <c r="G7367" s="5">
        <f>_xlfn.XLOOKUP(A7367,[3]!Table13456[No заказа],[3]!Table13456[Цена],"",0,1)</f>
        <v>7982</v>
      </c>
      <c r="H7367" s="2" t="str">
        <f>M01_SETTINGS!$F$2</f>
        <v>KASPI</v>
      </c>
    </row>
    <row r="7368" spans="1:8" x14ac:dyDescent="0.35">
      <c r="A7368" s="2">
        <v>421831042</v>
      </c>
      <c r="B7368" s="3">
        <f>_xlfn.XLOOKUP(A7368,[3]!Table13456[No заказа],[3]!Table13456[Дата
отправки],"",0,1)</f>
        <v>45571</v>
      </c>
      <c r="C7368" s="3"/>
      <c r="D7368" s="3"/>
      <c r="F7368" s="5">
        <f>_xlfn.XLOOKUP(A7368,[3]!Table13456[No заказа],[3]!Table13456[Количество],"",0,1)</f>
        <v>1</v>
      </c>
      <c r="G7368" s="5">
        <f>_xlfn.XLOOKUP(A7368,[3]!Table13456[No заказа],[3]!Table13456[Цена],"",0,1)</f>
        <v>8486</v>
      </c>
      <c r="H7368" s="2" t="str">
        <f>M01_SETTINGS!$F$2</f>
        <v>KASPI</v>
      </c>
    </row>
    <row r="7369" spans="1:8" x14ac:dyDescent="0.35">
      <c r="A7369" s="2">
        <v>422053050</v>
      </c>
      <c r="B7369" s="3">
        <f>_xlfn.XLOOKUP(A7369,[3]!Table13456[No заказа],[3]!Table13456[Дата
отправки],"",0,1)</f>
        <v>45571</v>
      </c>
      <c r="C7369" s="3"/>
      <c r="D7369" s="3"/>
      <c r="F7369" s="5">
        <f>_xlfn.XLOOKUP(A7369,[3]!Table13456[No заказа],[3]!Table13456[Количество],"",0,1)</f>
        <v>1</v>
      </c>
      <c r="G7369" s="5">
        <f>_xlfn.XLOOKUP(A7369,[3]!Table13456[No заказа],[3]!Table13456[Цена],"",0,1)</f>
        <v>8486</v>
      </c>
      <c r="H7369" s="2" t="str">
        <f>M01_SETTINGS!$F$2</f>
        <v>KASPI</v>
      </c>
    </row>
    <row r="7370" spans="1:8" x14ac:dyDescent="0.35">
      <c r="A7370" s="2">
        <v>422033260</v>
      </c>
      <c r="B7370" s="3">
        <f>_xlfn.XLOOKUP(A7370,[3]!Table13456[No заказа],[3]!Table13456[Дата
отправки],"",0,1)</f>
        <v>45571</v>
      </c>
      <c r="C7370" s="3"/>
      <c r="D7370" s="3"/>
      <c r="F7370" s="5">
        <f>_xlfn.XLOOKUP(A7370,[3]!Table13456[No заказа],[3]!Table13456[Количество],"",0,1)</f>
        <v>1</v>
      </c>
      <c r="G7370" s="5">
        <f>_xlfn.XLOOKUP(A7370,[3]!Table13456[No заказа],[3]!Table13456[Цена],"",0,1)</f>
        <v>8987</v>
      </c>
      <c r="H7370" s="2" t="str">
        <f>M01_SETTINGS!$F$2</f>
        <v>KASPI</v>
      </c>
    </row>
    <row r="7371" spans="1:8" x14ac:dyDescent="0.35">
      <c r="A7371" s="2">
        <v>422045566</v>
      </c>
      <c r="B7371" s="3">
        <f>_xlfn.XLOOKUP(A7371,[3]!Table13456[No заказа],[3]!Table13456[Дата
отправки],"",0,1)</f>
        <v>45571</v>
      </c>
      <c r="C7371" s="3"/>
      <c r="D7371" s="3"/>
      <c r="F7371" s="5">
        <f>_xlfn.XLOOKUP(A7371,[3]!Table13456[No заказа],[3]!Table13456[Количество],"",0,1)</f>
        <v>1</v>
      </c>
      <c r="G7371" s="5">
        <f>_xlfn.XLOOKUP(A7371,[3]!Table13456[No заказа],[3]!Table13456[Цена],"",0,1)</f>
        <v>8987</v>
      </c>
      <c r="H7371" s="2" t="str">
        <f>M01_SETTINGS!$F$2</f>
        <v>KASPI</v>
      </c>
    </row>
    <row r="7372" spans="1:8" x14ac:dyDescent="0.35">
      <c r="A7372" s="2">
        <v>421927020</v>
      </c>
      <c r="B7372" s="3">
        <f>_xlfn.XLOOKUP(A7372,[3]!Table13456[No заказа],[3]!Table13456[Дата
отправки],"",0,1)</f>
        <v>45571</v>
      </c>
      <c r="C7372" s="3"/>
      <c r="D7372" s="3"/>
      <c r="F7372" s="5">
        <f>_xlfn.XLOOKUP(A7372,[3]!Table13456[No заказа],[3]!Table13456[Количество],"",0,1)</f>
        <v>1</v>
      </c>
      <c r="G7372" s="5">
        <f>_xlfn.XLOOKUP(A7372,[3]!Table13456[No заказа],[3]!Table13456[Цена],"",0,1)</f>
        <v>8998</v>
      </c>
      <c r="H7372" s="2" t="str">
        <f>M01_SETTINGS!$F$2</f>
        <v>KASPI</v>
      </c>
    </row>
    <row r="7373" spans="1:8" x14ac:dyDescent="0.35">
      <c r="A7373" s="2">
        <v>422022915</v>
      </c>
      <c r="B7373" s="3">
        <f>_xlfn.XLOOKUP(A7373,[3]!Table13456[No заказа],[3]!Table13456[Дата
отправки],"",0,1)</f>
        <v>45571</v>
      </c>
      <c r="C7373" s="3"/>
      <c r="D7373" s="3"/>
      <c r="F7373" s="5">
        <f>_xlfn.XLOOKUP(A7373,[3]!Table13456[No заказа],[3]!Table13456[Количество],"",0,1)</f>
        <v>1</v>
      </c>
      <c r="G7373" s="5">
        <f>_xlfn.XLOOKUP(A7373,[3]!Table13456[No заказа],[3]!Table13456[Цена],"",0,1)</f>
        <v>8998</v>
      </c>
      <c r="H7373" s="2" t="str">
        <f>M01_SETTINGS!$F$2</f>
        <v>KASPI</v>
      </c>
    </row>
    <row r="7374" spans="1:8" x14ac:dyDescent="0.35">
      <c r="A7374" s="2">
        <v>422250410</v>
      </c>
      <c r="B7374" s="3">
        <f>_xlfn.XLOOKUP(A7374,[3]!Table13456[No заказа],[3]!Table13456[Дата
отправки],"",0,1)</f>
        <v>45571</v>
      </c>
      <c r="C7374" s="3"/>
      <c r="D7374" s="3"/>
      <c r="F7374" s="5">
        <f>_xlfn.XLOOKUP(A7374,[3]!Table13456[No заказа],[3]!Table13456[Количество],"",0,1)</f>
        <v>1</v>
      </c>
      <c r="G7374" s="5">
        <f>_xlfn.XLOOKUP(A7374,[3]!Table13456[No заказа],[3]!Table13456[Цена],"",0,1)</f>
        <v>9699</v>
      </c>
      <c r="H7374" s="2" t="str">
        <f>M01_SETTINGS!$F$2</f>
        <v>KASPI</v>
      </c>
    </row>
    <row r="7375" spans="1:8" x14ac:dyDescent="0.35">
      <c r="A7375" s="2">
        <v>421876940</v>
      </c>
      <c r="B7375" s="3">
        <f>_xlfn.XLOOKUP(A7375,[3]!Table13456[No заказа],[3]!Table13456[Дата
отправки],"",0,1)</f>
        <v>45571</v>
      </c>
      <c r="C7375" s="3"/>
      <c r="D7375" s="3"/>
      <c r="F7375" s="5">
        <f>_xlfn.XLOOKUP(A7375,[3]!Table13456[No заказа],[3]!Table13456[Количество],"",0,1)</f>
        <v>1</v>
      </c>
      <c r="G7375" s="5">
        <f>_xlfn.XLOOKUP(A7375,[3]!Table13456[No заказа],[3]!Table13456[Цена],"",0,1)</f>
        <v>8486</v>
      </c>
      <c r="H7375" s="2" t="str">
        <f>M01_SETTINGS!$F$2</f>
        <v>KASPI</v>
      </c>
    </row>
    <row r="7376" spans="1:8" x14ac:dyDescent="0.35">
      <c r="A7376" s="2">
        <v>421928325</v>
      </c>
      <c r="B7376" s="3">
        <f>_xlfn.XLOOKUP(A7376,[3]!Table13456[No заказа],[3]!Table13456[Дата
отправки],"",0,1)</f>
        <v>45571</v>
      </c>
      <c r="C7376" s="3"/>
      <c r="D7376" s="3"/>
      <c r="F7376" s="5">
        <f>_xlfn.XLOOKUP(A7376,[3]!Table13456[No заказа],[3]!Table13456[Количество],"",0,1)</f>
        <v>1</v>
      </c>
      <c r="G7376" s="5">
        <f>_xlfn.XLOOKUP(A7376,[3]!Table13456[No заказа],[3]!Table13456[Цена],"",0,1)</f>
        <v>8486</v>
      </c>
      <c r="H7376" s="2" t="str">
        <f>M01_SETTINGS!$F$2</f>
        <v>KASPI</v>
      </c>
    </row>
    <row r="7377" spans="1:8" x14ac:dyDescent="0.35">
      <c r="A7377" s="2">
        <v>421740159</v>
      </c>
      <c r="B7377" s="3">
        <f>_xlfn.XLOOKUP(A7377,[3]!Table13456[No заказа],[3]!Table13456[Дата
отправки],"",0,1)</f>
        <v>45571</v>
      </c>
      <c r="C7377" s="3"/>
      <c r="D7377" s="3"/>
      <c r="F7377" s="5">
        <f>_xlfn.XLOOKUP(A7377,[3]!Table13456[No заказа],[3]!Table13456[Количество],"",0,1)</f>
        <v>1</v>
      </c>
      <c r="G7377" s="5">
        <f>_xlfn.XLOOKUP(A7377,[3]!Table13456[No заказа],[3]!Table13456[Цена],"",0,1)</f>
        <v>8487</v>
      </c>
      <c r="H7377" s="2" t="str">
        <f>M01_SETTINGS!$F$2</f>
        <v>KASPI</v>
      </c>
    </row>
    <row r="7378" spans="1:8" x14ac:dyDescent="0.35">
      <c r="A7378" s="2">
        <v>422025916</v>
      </c>
      <c r="B7378" s="3">
        <f>_xlfn.XLOOKUP(A7378,[3]!Table13456[No заказа],[3]!Table13456[Дата
отправки],"",0,1)</f>
        <v>45571</v>
      </c>
      <c r="C7378" s="3"/>
      <c r="D7378" s="3"/>
      <c r="F7378" s="5">
        <f>_xlfn.XLOOKUP(A7378,[3]!Table13456[No заказа],[3]!Table13456[Количество],"",0,1)</f>
        <v>1</v>
      </c>
      <c r="G7378" s="5">
        <f>_xlfn.XLOOKUP(A7378,[3]!Table13456[No заказа],[3]!Table13456[Цена],"",0,1)</f>
        <v>8995</v>
      </c>
      <c r="H7378" s="2" t="str">
        <f>M01_SETTINGS!$F$2</f>
        <v>KASPI</v>
      </c>
    </row>
    <row r="7379" spans="1:8" x14ac:dyDescent="0.35">
      <c r="A7379" s="2">
        <v>422211972</v>
      </c>
      <c r="B7379" s="3">
        <f>_xlfn.XLOOKUP(A7379,[3]!Table13456[No заказа],[3]!Table13456[Дата
отправки],"",0,1)</f>
        <v>45571</v>
      </c>
      <c r="C7379" s="3"/>
      <c r="D7379" s="3"/>
      <c r="F7379" s="5">
        <f>_xlfn.XLOOKUP(A7379,[3]!Table13456[No заказа],[3]!Table13456[Количество],"",0,1)</f>
        <v>1</v>
      </c>
      <c r="G7379" s="5">
        <f>_xlfn.XLOOKUP(A7379,[3]!Table13456[No заказа],[3]!Table13456[Цена],"",0,1)</f>
        <v>7931</v>
      </c>
      <c r="H7379" s="2" t="str">
        <f>M01_SETTINGS!$F$2</f>
        <v>KASPI</v>
      </c>
    </row>
    <row r="7380" spans="1:8" x14ac:dyDescent="0.35">
      <c r="A7380" s="2">
        <v>421940000</v>
      </c>
      <c r="B7380" s="3">
        <f>_xlfn.XLOOKUP(A7380,[3]!Table13456[No заказа],[3]!Table13456[Дата
отправки],"",0,1)</f>
        <v>45571</v>
      </c>
      <c r="C7380" s="3"/>
      <c r="D7380" s="3"/>
      <c r="F7380" s="5">
        <f>_xlfn.XLOOKUP(A7380,[3]!Table13456[No заказа],[3]!Table13456[Количество],"",0,1)</f>
        <v>1</v>
      </c>
      <c r="G7380" s="5">
        <f>_xlfn.XLOOKUP(A7380,[3]!Table13456[No заказа],[3]!Table13456[Цена],"",0,1)</f>
        <v>12196</v>
      </c>
      <c r="H7380" s="2" t="str">
        <f>M01_SETTINGS!$F$2</f>
        <v>KASPI</v>
      </c>
    </row>
    <row r="7381" spans="1:8" x14ac:dyDescent="0.35">
      <c r="A7381" s="2">
        <v>421749525</v>
      </c>
      <c r="B7381" s="3">
        <f>_xlfn.XLOOKUP(A7381,[3]!Table13456[No заказа],[3]!Table13456[Дата
отправки],"",0,1)</f>
        <v>45571</v>
      </c>
      <c r="C7381" s="3"/>
      <c r="D7381" s="3"/>
      <c r="F7381" s="5">
        <f>_xlfn.XLOOKUP(A7381,[3]!Table13456[No заказа],[3]!Table13456[Количество],"",0,1)</f>
        <v>1</v>
      </c>
      <c r="G7381" s="5">
        <f>_xlfn.XLOOKUP(A7381,[3]!Table13456[No заказа],[3]!Table13456[Цена],"",0,1)</f>
        <v>9526</v>
      </c>
      <c r="H7381" s="2" t="str">
        <f>M01_SETTINGS!$F$2</f>
        <v>KASPI</v>
      </c>
    </row>
    <row r="7382" spans="1:8" x14ac:dyDescent="0.35">
      <c r="A7382" s="2">
        <v>421791852</v>
      </c>
      <c r="B7382" s="3">
        <f>_xlfn.XLOOKUP(A7382,[3]!Table13456[No заказа],[3]!Table13456[Дата
отправки],"",0,1)</f>
        <v>45571</v>
      </c>
      <c r="C7382" s="3"/>
      <c r="D7382" s="3"/>
      <c r="F7382" s="5">
        <f>_xlfn.XLOOKUP(A7382,[3]!Table13456[No заказа],[3]!Table13456[Количество],"",0,1)</f>
        <v>1</v>
      </c>
      <c r="G7382" s="5">
        <f>_xlfn.XLOOKUP(A7382,[3]!Table13456[No заказа],[3]!Table13456[Цена],"",0,1)</f>
        <v>8219</v>
      </c>
      <c r="H7382" s="2" t="str">
        <f>M01_SETTINGS!$F$2</f>
        <v>KASPI</v>
      </c>
    </row>
    <row r="7383" spans="1:8" x14ac:dyDescent="0.35">
      <c r="A7383" s="2">
        <v>422100947</v>
      </c>
      <c r="B7383" s="3">
        <f>_xlfn.XLOOKUP(A7383,[3]!Table13456[No заказа],[3]!Table13456[Дата
отправки],"",0,1)</f>
        <v>45571</v>
      </c>
      <c r="C7383" s="3"/>
      <c r="D7383" s="3"/>
      <c r="F7383" s="5">
        <f>_xlfn.XLOOKUP(A7383,[3]!Table13456[No заказа],[3]!Table13456[Количество],"",0,1)</f>
        <v>1</v>
      </c>
      <c r="G7383" s="5">
        <f>_xlfn.XLOOKUP(A7383,[3]!Table13456[No заказа],[3]!Table13456[Цена],"",0,1)</f>
        <v>8952</v>
      </c>
      <c r="H7383" s="2" t="str">
        <f>M01_SETTINGS!$F$2</f>
        <v>KASPI</v>
      </c>
    </row>
    <row r="7384" spans="1:8" x14ac:dyDescent="0.35">
      <c r="A7384" s="2">
        <v>422197771</v>
      </c>
      <c r="B7384" s="3">
        <f>_xlfn.XLOOKUP(A7384,[3]!Table13456[No заказа],[3]!Table13456[Дата
отправки],"",0,1)</f>
        <v>45571</v>
      </c>
      <c r="C7384" s="3"/>
      <c r="D7384" s="3"/>
      <c r="F7384" s="5">
        <f>_xlfn.XLOOKUP(A7384,[3]!Table13456[No заказа],[3]!Table13456[Количество],"",0,1)</f>
        <v>1</v>
      </c>
      <c r="G7384" s="5">
        <f>_xlfn.XLOOKUP(A7384,[3]!Table13456[No заказа],[3]!Table13456[Цена],"",0,1)</f>
        <v>8376</v>
      </c>
      <c r="H7384" s="2" t="str">
        <f>M01_SETTINGS!$F$2</f>
        <v>KASPI</v>
      </c>
    </row>
    <row r="7385" spans="1:8" x14ac:dyDescent="0.35">
      <c r="A7385" s="2">
        <v>422110299</v>
      </c>
      <c r="B7385" s="3">
        <f>_xlfn.XLOOKUP(A7385,[3]!Table13456[No заказа],[3]!Table13456[Дата
отправки],"",0,1)</f>
        <v>45571</v>
      </c>
      <c r="C7385" s="3"/>
      <c r="D7385" s="3"/>
      <c r="F7385" s="5">
        <f>_xlfn.XLOOKUP(A7385,[3]!Table13456[No заказа],[3]!Table13456[Количество],"",0,1)</f>
        <v>1</v>
      </c>
      <c r="G7385" s="5">
        <f>_xlfn.XLOOKUP(A7385,[3]!Table13456[No заказа],[3]!Table13456[Цена],"",0,1)</f>
        <v>8413</v>
      </c>
      <c r="H7385" s="2" t="str">
        <f>M01_SETTINGS!$F$2</f>
        <v>KASPI</v>
      </c>
    </row>
    <row r="7386" spans="1:8" x14ac:dyDescent="0.35">
      <c r="A7386" s="2">
        <v>421761549</v>
      </c>
      <c r="B7386" s="3">
        <f>_xlfn.XLOOKUP(A7386,[3]!Table13456[No заказа],[3]!Table13456[Дата
отправки],"",0,1)</f>
        <v>45571</v>
      </c>
      <c r="C7386" s="3"/>
      <c r="D7386" s="3"/>
      <c r="F7386" s="5">
        <f>_xlfn.XLOOKUP(A7386,[3]!Table13456[No заказа],[3]!Table13456[Количество],"",0,1)</f>
        <v>1</v>
      </c>
      <c r="G7386" s="5">
        <f>_xlfn.XLOOKUP(A7386,[3]!Table13456[No заказа],[3]!Table13456[Цена],"",0,1)</f>
        <v>8952</v>
      </c>
      <c r="H7386" s="2" t="str">
        <f>M01_SETTINGS!$F$2</f>
        <v>KASPI</v>
      </c>
    </row>
    <row r="7387" spans="1:8" x14ac:dyDescent="0.35">
      <c r="A7387" s="2">
        <v>422026133</v>
      </c>
      <c r="B7387" s="3">
        <f>_xlfn.XLOOKUP(A7387,[3]!Table13456[No заказа],[3]!Table13456[Дата
отправки],"",0,1)</f>
        <v>45571</v>
      </c>
      <c r="C7387" s="3"/>
      <c r="D7387" s="3"/>
      <c r="F7387" s="5">
        <f>_xlfn.XLOOKUP(A7387,[3]!Table13456[No заказа],[3]!Table13456[Количество],"",0,1)</f>
        <v>1</v>
      </c>
      <c r="G7387" s="5">
        <f>_xlfn.XLOOKUP(A7387,[3]!Table13456[No заказа],[3]!Table13456[Цена],"",0,1)</f>
        <v>8509</v>
      </c>
      <c r="H7387" s="2" t="str">
        <f>M01_SETTINGS!$F$2</f>
        <v>KASPI</v>
      </c>
    </row>
    <row r="7388" spans="1:8" x14ac:dyDescent="0.35">
      <c r="A7388" s="2">
        <v>421993000</v>
      </c>
      <c r="B7388" s="3">
        <f>_xlfn.XLOOKUP(A7388,[3]!Table13456[No заказа],[3]!Table13456[Дата
отправки],"",0,1)</f>
        <v>45571</v>
      </c>
      <c r="C7388" s="3"/>
      <c r="D7388" s="3"/>
      <c r="F7388" s="5">
        <f>_xlfn.XLOOKUP(A7388,[3]!Table13456[No заказа],[3]!Table13456[Количество],"",0,1)</f>
        <v>1</v>
      </c>
      <c r="G7388" s="5">
        <f>_xlfn.XLOOKUP(A7388,[3]!Table13456[No заказа],[3]!Table13456[Цена],"",0,1)</f>
        <v>7943</v>
      </c>
      <c r="H7388" s="2" t="str">
        <f>M01_SETTINGS!$F$2</f>
        <v>KASPI</v>
      </c>
    </row>
    <row r="7389" spans="1:8" x14ac:dyDescent="0.35">
      <c r="A7389" s="2">
        <v>421982020</v>
      </c>
      <c r="B7389" s="3">
        <f>_xlfn.XLOOKUP(A7389,[3]!Table13456[No заказа],[3]!Table13456[Дата
отправки],"",0,1)</f>
        <v>45571</v>
      </c>
      <c r="C7389" s="3"/>
      <c r="D7389" s="3"/>
      <c r="F7389" s="5">
        <f>_xlfn.XLOOKUP(A7389,[3]!Table13456[No заказа],[3]!Table13456[Количество],"",0,1)</f>
        <v>1</v>
      </c>
      <c r="G7389" s="5">
        <f>_xlfn.XLOOKUP(A7389,[3]!Table13456[No заказа],[3]!Table13456[Цена],"",0,1)</f>
        <v>8994</v>
      </c>
      <c r="H7389" s="2" t="str">
        <f>M01_SETTINGS!$F$2</f>
        <v>KASPI</v>
      </c>
    </row>
    <row r="7390" spans="1:8" x14ac:dyDescent="0.35">
      <c r="A7390" s="2">
        <v>421994945</v>
      </c>
      <c r="B7390" s="3">
        <f>_xlfn.XLOOKUP(A7390,[3]!Table13456[No заказа],[3]!Table13456[Дата
отправки],"",0,1)</f>
        <v>45571</v>
      </c>
      <c r="C7390" s="3"/>
      <c r="D7390" s="3"/>
      <c r="F7390" s="5">
        <f>_xlfn.XLOOKUP(A7390,[3]!Table13456[No заказа],[3]!Table13456[Количество],"",0,1)</f>
        <v>1</v>
      </c>
      <c r="G7390" s="5">
        <f>_xlfn.XLOOKUP(A7390,[3]!Table13456[No заказа],[3]!Table13456[Цена],"",0,1)</f>
        <v>8994</v>
      </c>
      <c r="H7390" s="2" t="str">
        <f>M01_SETTINGS!$F$2</f>
        <v>KASPI</v>
      </c>
    </row>
    <row r="7391" spans="1:8" x14ac:dyDescent="0.35">
      <c r="A7391" s="2">
        <v>422233343</v>
      </c>
      <c r="B7391" s="3">
        <f>_xlfn.XLOOKUP(A7391,[3]!Table13456[No заказа],[3]!Table13456[Дата
отправки],"",0,1)</f>
        <v>45571</v>
      </c>
      <c r="C7391" s="3"/>
      <c r="D7391" s="3"/>
      <c r="F7391" s="5">
        <f>_xlfn.XLOOKUP(A7391,[3]!Table13456[No заказа],[3]!Table13456[Количество],"",0,1)</f>
        <v>1</v>
      </c>
      <c r="G7391" s="5">
        <f>_xlfn.XLOOKUP(A7391,[3]!Table13456[No заказа],[3]!Table13456[Цена],"",0,1)</f>
        <v>8356</v>
      </c>
      <c r="H7391" s="2" t="str">
        <f>M01_SETTINGS!$F$2</f>
        <v>KASPI</v>
      </c>
    </row>
    <row r="7392" spans="1:8" x14ac:dyDescent="0.35">
      <c r="A7392" s="2">
        <v>422242083</v>
      </c>
      <c r="B7392" s="3">
        <f>_xlfn.XLOOKUP(A7392,[3]!Table13456[No заказа],[3]!Table13456[Дата
отправки],"",0,1)</f>
        <v>45571</v>
      </c>
      <c r="C7392" s="3"/>
      <c r="D7392" s="3"/>
      <c r="F7392" s="5">
        <f>_xlfn.XLOOKUP(A7392,[3]!Table13456[No заказа],[3]!Table13456[Количество],"",0,1)</f>
        <v>1</v>
      </c>
      <c r="G7392" s="5">
        <f>_xlfn.XLOOKUP(A7392,[3]!Table13456[No заказа],[3]!Table13456[Цена],"",0,1)</f>
        <v>8330</v>
      </c>
      <c r="H7392" s="2" t="str">
        <f>M01_SETTINGS!$F$2</f>
        <v>KASPI</v>
      </c>
    </row>
    <row r="7393" spans="1:8" x14ac:dyDescent="0.35">
      <c r="A7393" s="2">
        <v>422120229</v>
      </c>
      <c r="B7393" s="3">
        <f>_xlfn.XLOOKUP(A7393,[3]!Table13456[No заказа],[3]!Table13456[Дата
отправки],"",0,1)</f>
        <v>45571</v>
      </c>
      <c r="C7393" s="3"/>
      <c r="D7393" s="3"/>
      <c r="F7393" s="5">
        <f>_xlfn.XLOOKUP(A7393,[3]!Table13456[No заказа],[3]!Table13456[Количество],"",0,1)</f>
        <v>1</v>
      </c>
      <c r="G7393" s="5">
        <f>_xlfn.XLOOKUP(A7393,[3]!Table13456[No заказа],[3]!Table13456[Цена],"",0,1)</f>
        <v>7695</v>
      </c>
      <c r="H7393" s="2" t="str">
        <f>M01_SETTINGS!$F$2</f>
        <v>KASPI</v>
      </c>
    </row>
    <row r="7394" spans="1:8" x14ac:dyDescent="0.35">
      <c r="A7394" s="2">
        <v>421451842</v>
      </c>
      <c r="B7394" s="3">
        <f>_xlfn.XLOOKUP(A7394,[3]!Table13456[No заказа],[3]!Table13456[Дата
отправки],"",0,1)</f>
        <v>45570</v>
      </c>
      <c r="C7394" s="3"/>
      <c r="D7394" s="3"/>
      <c r="F7394" s="5">
        <f>_xlfn.XLOOKUP(A7394,[3]!Table13456[No заказа],[3]!Table13456[Количество],"",0,1)</f>
        <v>1</v>
      </c>
      <c r="G7394" s="5">
        <f>_xlfn.XLOOKUP(A7394,[3]!Table13456[No заказа],[3]!Table13456[Цена],"",0,1)</f>
        <v>7944</v>
      </c>
      <c r="H7394" s="2" t="str">
        <f>M01_SETTINGS!$F$2</f>
        <v>KASPI</v>
      </c>
    </row>
    <row r="7395" spans="1:8" x14ac:dyDescent="0.35">
      <c r="A7395" s="2">
        <v>421595059</v>
      </c>
      <c r="B7395" s="3">
        <f>_xlfn.XLOOKUP(A7395,[3]!Table13456[No заказа],[3]!Table13456[Дата
отправки],"",0,1)</f>
        <v>45570</v>
      </c>
      <c r="C7395" s="3"/>
      <c r="D7395" s="3"/>
      <c r="F7395" s="5">
        <f>_xlfn.XLOOKUP(A7395,[3]!Table13456[No заказа],[3]!Table13456[Количество],"",0,1)</f>
        <v>1</v>
      </c>
      <c r="G7395" s="5">
        <f>_xlfn.XLOOKUP(A7395,[3]!Table13456[No заказа],[3]!Table13456[Цена],"",0,1)</f>
        <v>8487</v>
      </c>
      <c r="H7395" s="2" t="str">
        <f>M01_SETTINGS!$F$2</f>
        <v>KASPI</v>
      </c>
    </row>
    <row r="7396" spans="1:8" x14ac:dyDescent="0.35">
      <c r="A7396" s="2">
        <v>421262907</v>
      </c>
      <c r="B7396" s="3">
        <f>_xlfn.XLOOKUP(A7396,[3]!Table13456[No заказа],[3]!Table13456[Дата
отправки],"",0,1)</f>
        <v>45570</v>
      </c>
      <c r="C7396" s="3"/>
      <c r="D7396" s="3"/>
      <c r="F7396" s="5">
        <f>_xlfn.XLOOKUP(A7396,[3]!Table13456[No заказа],[3]!Table13456[Количество],"",0,1)</f>
        <v>1</v>
      </c>
      <c r="G7396" s="5">
        <f>_xlfn.XLOOKUP(A7396,[3]!Table13456[No заказа],[3]!Table13456[Цена],"",0,1)</f>
        <v>8989</v>
      </c>
      <c r="H7396" s="2" t="str">
        <f>M01_SETTINGS!$F$2</f>
        <v>KASPI</v>
      </c>
    </row>
    <row r="7397" spans="1:8" x14ac:dyDescent="0.35">
      <c r="A7397" s="2">
        <v>421443889</v>
      </c>
      <c r="B7397" s="3">
        <f>_xlfn.XLOOKUP(A7397,[3]!Table13456[No заказа],[3]!Table13456[Дата
отправки],"",0,1)</f>
        <v>45570</v>
      </c>
      <c r="C7397" s="3"/>
      <c r="D7397" s="3"/>
      <c r="F7397" s="5">
        <f>_xlfn.XLOOKUP(A7397,[3]!Table13456[No заказа],[3]!Table13456[Количество],"",0,1)</f>
        <v>1</v>
      </c>
      <c r="G7397" s="5">
        <f>_xlfn.XLOOKUP(A7397,[3]!Table13456[No заказа],[3]!Table13456[Цена],"",0,1)</f>
        <v>8989</v>
      </c>
      <c r="H7397" s="2" t="str">
        <f>M01_SETTINGS!$F$2</f>
        <v>KASPI</v>
      </c>
    </row>
    <row r="7398" spans="1:8" x14ac:dyDescent="0.35">
      <c r="A7398" s="2">
        <v>421259117</v>
      </c>
      <c r="B7398" s="3">
        <f>_xlfn.XLOOKUP(A7398,[3]!Table13456[No заказа],[3]!Table13456[Дата
отправки],"",0,1)</f>
        <v>45570</v>
      </c>
      <c r="C7398" s="3"/>
      <c r="D7398" s="3"/>
      <c r="F7398" s="5">
        <f>_xlfn.XLOOKUP(A7398,[3]!Table13456[No заказа],[3]!Table13456[Количество],"",0,1)</f>
        <v>1</v>
      </c>
      <c r="G7398" s="5">
        <f>_xlfn.XLOOKUP(A7398,[3]!Table13456[No заказа],[3]!Table13456[Цена],"",0,1)</f>
        <v>8219</v>
      </c>
      <c r="H7398" s="2" t="str">
        <f>M01_SETTINGS!$F$2</f>
        <v>KASPI</v>
      </c>
    </row>
    <row r="7399" spans="1:8" x14ac:dyDescent="0.35">
      <c r="A7399" s="2">
        <v>421426778</v>
      </c>
      <c r="B7399" s="3">
        <f>_xlfn.XLOOKUP(A7399,[3]!Table13456[No заказа],[3]!Table13456[Дата
отправки],"",0,1)</f>
        <v>45570</v>
      </c>
      <c r="C7399" s="3"/>
      <c r="D7399" s="3"/>
      <c r="F7399" s="5">
        <f>_xlfn.XLOOKUP(A7399,[3]!Table13456[No заказа],[3]!Table13456[Количество],"",0,1)</f>
        <v>1</v>
      </c>
      <c r="G7399" s="5">
        <f>_xlfn.XLOOKUP(A7399,[3]!Table13456[No заказа],[3]!Table13456[Цена],"",0,1)</f>
        <v>8219</v>
      </c>
      <c r="H7399" s="2" t="str">
        <f>M01_SETTINGS!$F$2</f>
        <v>KASPI</v>
      </c>
    </row>
    <row r="7400" spans="1:8" x14ac:dyDescent="0.35">
      <c r="A7400" s="2">
        <v>421350325</v>
      </c>
      <c r="B7400" s="3">
        <f>_xlfn.XLOOKUP(A7400,[3]!Table13456[No заказа],[3]!Table13456[Дата
отправки],"",0,1)</f>
        <v>45570</v>
      </c>
      <c r="C7400" s="3"/>
      <c r="D7400" s="3"/>
      <c r="F7400" s="5">
        <f>_xlfn.XLOOKUP(A7400,[3]!Table13456[No заказа],[3]!Table13456[Количество],"",0,1)</f>
        <v>1</v>
      </c>
      <c r="G7400" s="5">
        <f>_xlfn.XLOOKUP(A7400,[3]!Table13456[No заказа],[3]!Table13456[Цена],"",0,1)</f>
        <v>8999</v>
      </c>
      <c r="H7400" s="2" t="str">
        <f>M01_SETTINGS!$F$2</f>
        <v>KASPI</v>
      </c>
    </row>
    <row r="7401" spans="1:8" x14ac:dyDescent="0.35">
      <c r="A7401" s="2">
        <v>421510969</v>
      </c>
      <c r="B7401" s="3">
        <f>_xlfn.XLOOKUP(A7401,[3]!Table13456[No заказа],[3]!Table13456[Дата
отправки],"",0,1)</f>
        <v>45570</v>
      </c>
      <c r="C7401" s="3"/>
      <c r="D7401" s="3"/>
      <c r="F7401" s="5">
        <f>_xlfn.XLOOKUP(A7401,[3]!Table13456[No заказа],[3]!Table13456[Количество],"",0,1)</f>
        <v>1</v>
      </c>
      <c r="G7401" s="5">
        <f>_xlfn.XLOOKUP(A7401,[3]!Table13456[No заказа],[3]!Table13456[Цена],"",0,1)</f>
        <v>10555</v>
      </c>
      <c r="H7401" s="2" t="str">
        <f>M01_SETTINGS!$F$2</f>
        <v>KASPI</v>
      </c>
    </row>
    <row r="7402" spans="1:8" x14ac:dyDescent="0.35">
      <c r="A7402" s="2">
        <v>421503119</v>
      </c>
      <c r="B7402" s="3">
        <f>_xlfn.XLOOKUP(A7402,[3]!Table13456[No заказа],[3]!Table13456[Дата
отправки],"",0,1)</f>
        <v>45570</v>
      </c>
      <c r="C7402" s="3"/>
      <c r="D7402" s="3"/>
      <c r="F7402" s="5">
        <f>_xlfn.XLOOKUP(A7402,[3]!Table13456[No заказа],[3]!Table13456[Количество],"",0,1)</f>
        <v>1</v>
      </c>
      <c r="G7402" s="5">
        <f>_xlfn.XLOOKUP(A7402,[3]!Table13456[No заказа],[3]!Table13456[Цена],"",0,1)</f>
        <v>8281</v>
      </c>
      <c r="H7402" s="2" t="str">
        <f>M01_SETTINGS!$F$2</f>
        <v>KASPI</v>
      </c>
    </row>
    <row r="7403" spans="1:8" x14ac:dyDescent="0.35">
      <c r="A7403" s="2">
        <v>421345056</v>
      </c>
      <c r="B7403" s="3">
        <f>_xlfn.XLOOKUP(A7403,[3]!Table13456[No заказа],[3]!Table13456[Дата
отправки],"",0,1)</f>
        <v>45570</v>
      </c>
      <c r="C7403" s="3"/>
      <c r="D7403" s="3"/>
      <c r="F7403" s="5">
        <f>_xlfn.XLOOKUP(A7403,[3]!Table13456[No заказа],[3]!Table13456[Количество],"",0,1)</f>
        <v>1</v>
      </c>
      <c r="G7403" s="5">
        <f>_xlfn.XLOOKUP(A7403,[3]!Table13456[No заказа],[3]!Table13456[Цена],"",0,1)</f>
        <v>10264</v>
      </c>
      <c r="H7403" s="2" t="str">
        <f>M01_SETTINGS!$F$2</f>
        <v>KASPI</v>
      </c>
    </row>
    <row r="7404" spans="1:8" x14ac:dyDescent="0.35">
      <c r="A7404" s="2">
        <v>421297887</v>
      </c>
      <c r="B7404" s="3">
        <f>_xlfn.XLOOKUP(A7404,[3]!Table13456[No заказа],[3]!Table13456[Дата
отправки],"",0,1)</f>
        <v>45570</v>
      </c>
      <c r="C7404" s="3"/>
      <c r="D7404" s="3"/>
      <c r="F7404" s="5">
        <f>_xlfn.XLOOKUP(A7404,[3]!Table13456[No заказа],[3]!Table13456[Количество],"",0,1)</f>
        <v>1</v>
      </c>
      <c r="G7404" s="5">
        <f>_xlfn.XLOOKUP(A7404,[3]!Table13456[No заказа],[3]!Table13456[Цена],"",0,1)</f>
        <v>8219</v>
      </c>
      <c r="H7404" s="2" t="str">
        <f>M01_SETTINGS!$F$2</f>
        <v>KASPI</v>
      </c>
    </row>
    <row r="7405" spans="1:8" x14ac:dyDescent="0.35">
      <c r="A7405" s="2">
        <v>421624107</v>
      </c>
      <c r="B7405" s="3">
        <f>_xlfn.XLOOKUP(A7405,[3]!Table13456[No заказа],[3]!Table13456[Дата
отправки],"",0,1)</f>
        <v>45570</v>
      </c>
      <c r="C7405" s="3"/>
      <c r="D7405" s="3"/>
      <c r="F7405" s="5">
        <f>_xlfn.XLOOKUP(A7405,[3]!Table13456[No заказа],[3]!Table13456[Количество],"",0,1)</f>
        <v>1</v>
      </c>
      <c r="G7405" s="5">
        <f>_xlfn.XLOOKUP(A7405,[3]!Table13456[No заказа],[3]!Table13456[Цена],"",0,1)</f>
        <v>8392</v>
      </c>
      <c r="H7405" s="2" t="str">
        <f>M01_SETTINGS!$F$2</f>
        <v>KASPI</v>
      </c>
    </row>
    <row r="7406" spans="1:8" x14ac:dyDescent="0.35">
      <c r="A7406" s="2">
        <v>421173937</v>
      </c>
      <c r="B7406" s="3">
        <f>_xlfn.XLOOKUP(A7406,[3]!Table13456[No заказа],[3]!Table13456[Дата
отправки],"",0,1)</f>
        <v>45570</v>
      </c>
      <c r="C7406" s="3"/>
      <c r="D7406" s="3"/>
      <c r="F7406" s="5">
        <f>_xlfn.XLOOKUP(A7406,[3]!Table13456[No заказа],[3]!Table13456[Количество],"",0,1)</f>
        <v>1</v>
      </c>
      <c r="G7406" s="5">
        <f>_xlfn.XLOOKUP(A7406,[3]!Table13456[No заказа],[3]!Table13456[Цена],"",0,1)</f>
        <v>8989</v>
      </c>
      <c r="H7406" s="2" t="str">
        <f>M01_SETTINGS!$F$2</f>
        <v>KASPI</v>
      </c>
    </row>
    <row r="7407" spans="1:8" x14ac:dyDescent="0.35">
      <c r="A7407" s="2">
        <v>421219240</v>
      </c>
      <c r="B7407" s="3">
        <f>_xlfn.XLOOKUP(A7407,[3]!Table13456[No заказа],[3]!Table13456[Дата
отправки],"",0,1)</f>
        <v>45570</v>
      </c>
      <c r="C7407" s="3"/>
      <c r="D7407" s="3"/>
      <c r="F7407" s="5">
        <f>_xlfn.XLOOKUP(A7407,[3]!Table13456[No заказа],[3]!Table13456[Количество],"",0,1)</f>
        <v>1</v>
      </c>
      <c r="G7407" s="5">
        <f>_xlfn.XLOOKUP(A7407,[3]!Table13456[No заказа],[3]!Table13456[Цена],"",0,1)</f>
        <v>8989</v>
      </c>
      <c r="H7407" s="2" t="str">
        <f>M01_SETTINGS!$F$2</f>
        <v>KASPI</v>
      </c>
    </row>
    <row r="7408" spans="1:8" x14ac:dyDescent="0.35">
      <c r="A7408" s="2">
        <v>421242908</v>
      </c>
      <c r="B7408" s="3">
        <f>_xlfn.XLOOKUP(A7408,[3]!Table13456[No заказа],[3]!Table13456[Дата
отправки],"",0,1)</f>
        <v>45570</v>
      </c>
      <c r="C7408" s="3"/>
      <c r="D7408" s="3"/>
      <c r="F7408" s="5">
        <f>_xlfn.XLOOKUP(A7408,[3]!Table13456[No заказа],[3]!Table13456[Количество],"",0,1)</f>
        <v>1</v>
      </c>
      <c r="G7408" s="5">
        <f>_xlfn.XLOOKUP(A7408,[3]!Table13456[No заказа],[3]!Table13456[Цена],"",0,1)</f>
        <v>8964</v>
      </c>
      <c r="H7408" s="2" t="str">
        <f>M01_SETTINGS!$F$2</f>
        <v>KASPI</v>
      </c>
    </row>
    <row r="7409" spans="1:8" x14ac:dyDescent="0.35">
      <c r="A7409" s="2">
        <v>421221684</v>
      </c>
      <c r="B7409" s="3">
        <f>_xlfn.XLOOKUP(A7409,[3]!Table13456[No заказа],[3]!Table13456[Дата
отправки],"",0,1)</f>
        <v>45570</v>
      </c>
      <c r="C7409" s="3"/>
      <c r="D7409" s="3"/>
      <c r="F7409" s="5">
        <f>_xlfn.XLOOKUP(A7409,[3]!Table13456[No заказа],[3]!Table13456[Количество],"",0,1)</f>
        <v>1</v>
      </c>
      <c r="G7409" s="5">
        <f>_xlfn.XLOOKUP(A7409,[3]!Table13456[No заказа],[3]!Table13456[Цена],"",0,1)</f>
        <v>8970</v>
      </c>
      <c r="H7409" s="2" t="str">
        <f>M01_SETTINGS!$F$2</f>
        <v>KASPI</v>
      </c>
    </row>
    <row r="7410" spans="1:8" x14ac:dyDescent="0.35">
      <c r="A7410" s="2">
        <v>421698670</v>
      </c>
      <c r="B7410" s="3">
        <f>_xlfn.XLOOKUP(A7410,[3]!Table13456[No заказа],[3]!Table13456[Дата
отправки],"",0,1)</f>
        <v>45570</v>
      </c>
      <c r="C7410" s="3"/>
      <c r="D7410" s="3"/>
      <c r="F7410" s="5">
        <f>_xlfn.XLOOKUP(A7410,[3]!Table13456[No заказа],[3]!Table13456[Количество],"",0,1)</f>
        <v>1</v>
      </c>
      <c r="G7410" s="5">
        <f>_xlfn.XLOOKUP(A7410,[3]!Table13456[No заказа],[3]!Table13456[Цена],"",0,1)</f>
        <v>8998</v>
      </c>
      <c r="H7410" s="2" t="str">
        <f>M01_SETTINGS!$F$2</f>
        <v>KASPI</v>
      </c>
    </row>
    <row r="7411" spans="1:8" x14ac:dyDescent="0.35">
      <c r="A7411" s="2">
        <v>421679649</v>
      </c>
      <c r="B7411" s="3">
        <f>_xlfn.XLOOKUP(A7411,[3]!Table13456[No заказа],[3]!Table13456[Дата
отправки],"",0,1)</f>
        <v>45570</v>
      </c>
      <c r="C7411" s="3"/>
      <c r="D7411" s="3"/>
      <c r="F7411" s="5">
        <f>_xlfn.XLOOKUP(A7411,[3]!Table13456[No заказа],[3]!Table13456[Количество],"",0,1)</f>
        <v>1</v>
      </c>
      <c r="G7411" s="5">
        <f>_xlfn.XLOOKUP(A7411,[3]!Table13456[No заказа],[3]!Table13456[Цена],"",0,1)</f>
        <v>8486</v>
      </c>
      <c r="H7411" s="2" t="str">
        <f>M01_SETTINGS!$F$2</f>
        <v>KASPI</v>
      </c>
    </row>
    <row r="7412" spans="1:8" x14ac:dyDescent="0.35">
      <c r="A7412" s="2">
        <v>421476041</v>
      </c>
      <c r="B7412" s="3">
        <f>_xlfn.XLOOKUP(A7412,[3]!Table13456[No заказа],[3]!Table13456[Дата
отправки],"",0,1)</f>
        <v>45570</v>
      </c>
      <c r="C7412" s="3"/>
      <c r="D7412" s="3"/>
      <c r="F7412" s="5">
        <f>_xlfn.XLOOKUP(A7412,[3]!Table13456[No заказа],[3]!Table13456[Количество],"",0,1)</f>
        <v>1</v>
      </c>
      <c r="G7412" s="5">
        <f>_xlfn.XLOOKUP(A7412,[3]!Table13456[No заказа],[3]!Table13456[Цена],"",0,1)</f>
        <v>9995</v>
      </c>
      <c r="H7412" s="2" t="str">
        <f>M01_SETTINGS!$F$2</f>
        <v>KASPI</v>
      </c>
    </row>
    <row r="7413" spans="1:8" x14ac:dyDescent="0.35">
      <c r="A7413" s="2">
        <v>421376337</v>
      </c>
      <c r="B7413" s="3">
        <f>_xlfn.XLOOKUP(A7413,[3]!Table13456[No заказа],[3]!Table13456[Дата
отправки],"",0,1)</f>
        <v>45570</v>
      </c>
      <c r="C7413" s="3"/>
      <c r="D7413" s="3"/>
      <c r="F7413" s="5">
        <f>_xlfn.XLOOKUP(A7413,[3]!Table13456[No заказа],[3]!Table13456[Количество],"",0,1)</f>
        <v>1</v>
      </c>
      <c r="G7413" s="5">
        <f>_xlfn.XLOOKUP(A7413,[3]!Table13456[No заказа],[3]!Table13456[Цена],"",0,1)</f>
        <v>8632</v>
      </c>
      <c r="H7413" s="2" t="str">
        <f>M01_SETTINGS!$F$2</f>
        <v>KASPI</v>
      </c>
    </row>
    <row r="7414" spans="1:8" x14ac:dyDescent="0.35">
      <c r="A7414" s="2">
        <v>421398618</v>
      </c>
      <c r="B7414" s="3">
        <f>_xlfn.XLOOKUP(A7414,[3]!Table13456[No заказа],[3]!Table13456[Дата
отправки],"",0,1)</f>
        <v>45570</v>
      </c>
      <c r="C7414" s="3"/>
      <c r="D7414" s="3"/>
      <c r="F7414" s="5">
        <f>_xlfn.XLOOKUP(A7414,[3]!Table13456[No заказа],[3]!Table13456[Количество],"",0,1)</f>
        <v>1</v>
      </c>
      <c r="G7414" s="5">
        <f>_xlfn.XLOOKUP(A7414,[3]!Table13456[No заказа],[3]!Table13456[Цена],"",0,1)</f>
        <v>7943</v>
      </c>
      <c r="H7414" s="2" t="str">
        <f>M01_SETTINGS!$F$2</f>
        <v>KASPI</v>
      </c>
    </row>
    <row r="7415" spans="1:8" x14ac:dyDescent="0.35">
      <c r="A7415" s="2">
        <v>421245488</v>
      </c>
      <c r="B7415" s="3">
        <f>_xlfn.XLOOKUP(A7415,[3]!Table13456[No заказа],[3]!Table13456[Дата
отправки],"",0,1)</f>
        <v>45570</v>
      </c>
      <c r="C7415" s="3"/>
      <c r="D7415" s="3"/>
      <c r="F7415" s="5">
        <f>_xlfn.XLOOKUP(A7415,[3]!Table13456[No заказа],[3]!Table13456[Количество],"",0,1)</f>
        <v>1</v>
      </c>
      <c r="G7415" s="5">
        <f>_xlfn.XLOOKUP(A7415,[3]!Table13456[No заказа],[3]!Table13456[Цена],"",0,1)</f>
        <v>8998</v>
      </c>
      <c r="H7415" s="2" t="str">
        <f>M01_SETTINGS!$F$2</f>
        <v>KASPI</v>
      </c>
    </row>
    <row r="7416" spans="1:8" x14ac:dyDescent="0.35">
      <c r="A7416" s="2">
        <v>421537620</v>
      </c>
      <c r="B7416" s="3">
        <f>_xlfn.XLOOKUP(A7416,[3]!Table13456[No заказа],[3]!Table13456[Дата
отправки],"",0,1)</f>
        <v>45570</v>
      </c>
      <c r="C7416" s="3"/>
      <c r="D7416" s="3"/>
      <c r="F7416" s="5">
        <f>_xlfn.XLOOKUP(A7416,[3]!Table13456[No заказа],[3]!Table13456[Количество],"",0,1)</f>
        <v>1</v>
      </c>
      <c r="G7416" s="5">
        <f>_xlfn.XLOOKUP(A7416,[3]!Table13456[No заказа],[3]!Table13456[Цена],"",0,1)</f>
        <v>8486</v>
      </c>
      <c r="H7416" s="2" t="str">
        <f>M01_SETTINGS!$F$2</f>
        <v>KASPI</v>
      </c>
    </row>
    <row r="7417" spans="1:8" x14ac:dyDescent="0.35">
      <c r="A7417" s="2">
        <v>421511270</v>
      </c>
      <c r="B7417" s="3">
        <f>_xlfn.XLOOKUP(A7417,[3]!Table13456[No заказа],[3]!Table13456[Дата
отправки],"",0,1)</f>
        <v>45570</v>
      </c>
      <c r="C7417" s="3"/>
      <c r="D7417" s="3"/>
      <c r="F7417" s="5">
        <f>_xlfn.XLOOKUP(A7417,[3]!Table13456[No заказа],[3]!Table13456[Количество],"",0,1)</f>
        <v>1</v>
      </c>
      <c r="G7417" s="5">
        <f>_xlfn.XLOOKUP(A7417,[3]!Table13456[No заказа],[3]!Table13456[Цена],"",0,1)</f>
        <v>8487</v>
      </c>
      <c r="H7417" s="2" t="str">
        <f>M01_SETTINGS!$F$2</f>
        <v>KASPI</v>
      </c>
    </row>
    <row r="7418" spans="1:8" x14ac:dyDescent="0.35">
      <c r="A7418" s="2">
        <v>421211369</v>
      </c>
      <c r="B7418" s="3">
        <f>_xlfn.XLOOKUP(A7418,[3]!Table13456[No заказа],[3]!Table13456[Дата
отправки],"",0,1)</f>
        <v>45570</v>
      </c>
      <c r="C7418" s="3"/>
      <c r="D7418" s="3"/>
      <c r="F7418" s="5">
        <f>_xlfn.XLOOKUP(A7418,[3]!Table13456[No заказа],[3]!Table13456[Количество],"",0,1)</f>
        <v>1</v>
      </c>
      <c r="G7418" s="5">
        <f>_xlfn.XLOOKUP(A7418,[3]!Table13456[No заказа],[3]!Table13456[Цена],"",0,1)</f>
        <v>8987</v>
      </c>
      <c r="H7418" s="2" t="str">
        <f>M01_SETTINGS!$F$2</f>
        <v>KASPI</v>
      </c>
    </row>
    <row r="7419" spans="1:8" x14ac:dyDescent="0.35">
      <c r="A7419" s="2">
        <v>421398773</v>
      </c>
      <c r="B7419" s="3">
        <f>_xlfn.XLOOKUP(A7419,[3]!Table13456[No заказа],[3]!Table13456[Дата
отправки],"",0,1)</f>
        <v>45570</v>
      </c>
      <c r="C7419" s="3"/>
      <c r="D7419" s="3"/>
      <c r="F7419" s="5">
        <f>_xlfn.XLOOKUP(A7419,[3]!Table13456[No заказа],[3]!Table13456[Количество],"",0,1)</f>
        <v>1</v>
      </c>
      <c r="G7419" s="5">
        <f>_xlfn.XLOOKUP(A7419,[3]!Table13456[No заказа],[3]!Table13456[Цена],"",0,1)</f>
        <v>8998</v>
      </c>
      <c r="H7419" s="2" t="str">
        <f>M01_SETTINGS!$F$2</f>
        <v>KASPI</v>
      </c>
    </row>
    <row r="7420" spans="1:8" x14ac:dyDescent="0.35">
      <c r="A7420" s="2">
        <v>421475941</v>
      </c>
      <c r="B7420" s="3">
        <f>_xlfn.XLOOKUP(A7420,[3]!Table13456[No заказа],[3]!Table13456[Дата
отправки],"",0,1)</f>
        <v>45570</v>
      </c>
      <c r="C7420" s="3"/>
      <c r="D7420" s="3"/>
      <c r="F7420" s="5">
        <f>_xlfn.XLOOKUP(A7420,[3]!Table13456[No заказа],[3]!Table13456[Количество],"",0,1)</f>
        <v>1</v>
      </c>
      <c r="G7420" s="5">
        <f>_xlfn.XLOOKUP(A7420,[3]!Table13456[No заказа],[3]!Table13456[Цена],"",0,1)</f>
        <v>8998</v>
      </c>
      <c r="H7420" s="2" t="str">
        <f>M01_SETTINGS!$F$2</f>
        <v>KASPI</v>
      </c>
    </row>
    <row r="7421" spans="1:8" x14ac:dyDescent="0.35">
      <c r="A7421" s="2">
        <v>421649951</v>
      </c>
      <c r="B7421" s="3">
        <f>_xlfn.XLOOKUP(A7421,[3]!Table13456[No заказа],[3]!Table13456[Дата
отправки],"",0,1)</f>
        <v>45570</v>
      </c>
      <c r="C7421" s="3"/>
      <c r="D7421" s="3"/>
      <c r="F7421" s="5">
        <f>_xlfn.XLOOKUP(A7421,[3]!Table13456[No заказа],[3]!Table13456[Количество],"",0,1)</f>
        <v>1</v>
      </c>
      <c r="G7421" s="5">
        <f>_xlfn.XLOOKUP(A7421,[3]!Table13456[No заказа],[3]!Table13456[Цена],"",0,1)</f>
        <v>8408</v>
      </c>
      <c r="H7421" s="2" t="str">
        <f>M01_SETTINGS!$F$2</f>
        <v>KASPI</v>
      </c>
    </row>
    <row r="7422" spans="1:8" x14ac:dyDescent="0.35">
      <c r="A7422" s="2">
        <v>421658975</v>
      </c>
      <c r="B7422" s="3">
        <f>_xlfn.XLOOKUP(A7422,[3]!Table13456[No заказа],[3]!Table13456[Дата
отправки],"",0,1)</f>
        <v>45570</v>
      </c>
      <c r="C7422" s="3"/>
      <c r="D7422" s="3"/>
      <c r="F7422" s="5">
        <f>_xlfn.XLOOKUP(A7422,[3]!Table13456[No заказа],[3]!Table13456[Количество],"",0,1)</f>
        <v>1</v>
      </c>
      <c r="G7422" s="5">
        <f>_xlfn.XLOOKUP(A7422,[3]!Table13456[No заказа],[3]!Table13456[Цена],"",0,1)</f>
        <v>8487</v>
      </c>
      <c r="H7422" s="2" t="str">
        <f>M01_SETTINGS!$F$2</f>
        <v>KASPI</v>
      </c>
    </row>
    <row r="7423" spans="1:8" x14ac:dyDescent="0.35">
      <c r="A7423" s="2">
        <v>421331375</v>
      </c>
      <c r="B7423" s="3">
        <f>_xlfn.XLOOKUP(A7423,[3]!Table13456[No заказа],[3]!Table13456[Дата
отправки],"",0,1)</f>
        <v>45570</v>
      </c>
      <c r="C7423" s="3"/>
      <c r="D7423" s="3"/>
      <c r="F7423" s="5">
        <f>_xlfn.XLOOKUP(A7423,[3]!Table13456[No заказа],[3]!Table13456[Количество],"",0,1)</f>
        <v>1</v>
      </c>
      <c r="G7423" s="5">
        <f>_xlfn.XLOOKUP(A7423,[3]!Table13456[No заказа],[3]!Table13456[Цена],"",0,1)</f>
        <v>9699</v>
      </c>
      <c r="H7423" s="2" t="str">
        <f>M01_SETTINGS!$F$2</f>
        <v>KASPI</v>
      </c>
    </row>
    <row r="7424" spans="1:8" x14ac:dyDescent="0.35">
      <c r="A7424" s="2">
        <v>421355809</v>
      </c>
      <c r="B7424" s="3">
        <f>_xlfn.XLOOKUP(A7424,[3]!Table13456[No заказа],[3]!Table13456[Дата
отправки],"",0,1)</f>
        <v>45570</v>
      </c>
      <c r="C7424" s="3"/>
      <c r="D7424" s="3"/>
      <c r="F7424" s="5">
        <f>_xlfn.XLOOKUP(A7424,[3]!Table13456[No заказа],[3]!Table13456[Количество],"",0,1)</f>
        <v>1</v>
      </c>
      <c r="G7424" s="5">
        <f>_xlfn.XLOOKUP(A7424,[3]!Table13456[No заказа],[3]!Table13456[Цена],"",0,1)</f>
        <v>9699</v>
      </c>
      <c r="H7424" s="2" t="str">
        <f>M01_SETTINGS!$F$2</f>
        <v>KASPI</v>
      </c>
    </row>
    <row r="7425" spans="1:8" x14ac:dyDescent="0.35">
      <c r="A7425" s="2">
        <v>421290387</v>
      </c>
      <c r="B7425" s="3">
        <f>_xlfn.XLOOKUP(A7425,[3]!Table13456[No заказа],[3]!Table13456[Дата
отправки],"",0,1)</f>
        <v>45570</v>
      </c>
      <c r="C7425" s="3"/>
      <c r="D7425" s="3"/>
      <c r="F7425" s="5">
        <f>_xlfn.XLOOKUP(A7425,[3]!Table13456[No заказа],[3]!Table13456[Количество],"",0,1)</f>
        <v>1</v>
      </c>
      <c r="G7425" s="5">
        <f>_xlfn.XLOOKUP(A7425,[3]!Table13456[No заказа],[3]!Table13456[Цена],"",0,1)</f>
        <v>8486</v>
      </c>
      <c r="H7425" s="2" t="str">
        <f>M01_SETTINGS!$F$2</f>
        <v>KASPI</v>
      </c>
    </row>
    <row r="7426" spans="1:8" x14ac:dyDescent="0.35">
      <c r="A7426" s="2">
        <v>421379434</v>
      </c>
      <c r="B7426" s="3">
        <f>_xlfn.XLOOKUP(A7426,[3]!Table13456[No заказа],[3]!Table13456[Дата
отправки],"",0,1)</f>
        <v>45570</v>
      </c>
      <c r="C7426" s="3"/>
      <c r="D7426" s="3"/>
      <c r="F7426" s="5">
        <f>_xlfn.XLOOKUP(A7426,[3]!Table13456[No заказа],[3]!Table13456[Количество],"",0,1)</f>
        <v>1</v>
      </c>
      <c r="G7426" s="5">
        <f>_xlfn.XLOOKUP(A7426,[3]!Table13456[No заказа],[3]!Table13456[Цена],"",0,1)</f>
        <v>8487</v>
      </c>
      <c r="H7426" s="2" t="str">
        <f>M01_SETTINGS!$F$2</f>
        <v>KASPI</v>
      </c>
    </row>
    <row r="7427" spans="1:8" x14ac:dyDescent="0.35">
      <c r="A7427" s="2">
        <v>421429541</v>
      </c>
      <c r="B7427" s="3">
        <f>_xlfn.XLOOKUP(A7427,[3]!Table13456[No заказа],[3]!Table13456[Дата
отправки],"",0,1)</f>
        <v>45570</v>
      </c>
      <c r="C7427" s="3"/>
      <c r="D7427" s="3"/>
      <c r="F7427" s="5">
        <f>_xlfn.XLOOKUP(A7427,[3]!Table13456[No заказа],[3]!Table13456[Количество],"",0,1)</f>
        <v>1</v>
      </c>
      <c r="G7427" s="5">
        <f>_xlfn.XLOOKUP(A7427,[3]!Table13456[No заказа],[3]!Table13456[Цена],"",0,1)</f>
        <v>8219</v>
      </c>
      <c r="H7427" s="2" t="str">
        <f>M01_SETTINGS!$F$2</f>
        <v>KASPI</v>
      </c>
    </row>
    <row r="7428" spans="1:8" x14ac:dyDescent="0.35">
      <c r="A7428" s="2">
        <v>421279208</v>
      </c>
      <c r="B7428" s="3">
        <f>_xlfn.XLOOKUP(A7428,[3]!Table13456[No заказа],[3]!Table13456[Дата
отправки],"",0,1)</f>
        <v>45570</v>
      </c>
      <c r="C7428" s="3"/>
      <c r="D7428" s="3"/>
      <c r="F7428" s="5">
        <f>_xlfn.XLOOKUP(A7428,[3]!Table13456[No заказа],[3]!Table13456[Количество],"",0,1)</f>
        <v>1</v>
      </c>
      <c r="G7428" s="5">
        <f>_xlfn.XLOOKUP(A7428,[3]!Table13456[No заказа],[3]!Table13456[Цена],"",0,1)</f>
        <v>8997</v>
      </c>
      <c r="H7428" s="2" t="str">
        <f>M01_SETTINGS!$F$2</f>
        <v>KASPI</v>
      </c>
    </row>
    <row r="7429" spans="1:8" x14ac:dyDescent="0.35">
      <c r="A7429" s="2">
        <v>421397461</v>
      </c>
      <c r="B7429" s="3">
        <f>_xlfn.XLOOKUP(A7429,[3]!Table13456[No заказа],[3]!Table13456[Дата
отправки],"",0,1)</f>
        <v>45570</v>
      </c>
      <c r="C7429" s="3"/>
      <c r="D7429" s="3"/>
      <c r="F7429" s="5">
        <f>_xlfn.XLOOKUP(A7429,[3]!Table13456[No заказа],[3]!Table13456[Количество],"",0,1)</f>
        <v>1</v>
      </c>
      <c r="G7429" s="5">
        <f>_xlfn.XLOOKUP(A7429,[3]!Table13456[No заказа],[3]!Table13456[Цена],"",0,1)</f>
        <v>8997</v>
      </c>
      <c r="H7429" s="2" t="str">
        <f>M01_SETTINGS!$F$2</f>
        <v>KASPI</v>
      </c>
    </row>
    <row r="7430" spans="1:8" x14ac:dyDescent="0.35">
      <c r="A7430" s="2">
        <v>421459730</v>
      </c>
      <c r="B7430" s="3">
        <f>_xlfn.XLOOKUP(A7430,[3]!Table13456[No заказа],[3]!Table13456[Дата
отправки],"",0,1)</f>
        <v>45570</v>
      </c>
      <c r="C7430" s="3"/>
      <c r="D7430" s="3"/>
      <c r="F7430" s="5">
        <f>_xlfn.XLOOKUP(A7430,[3]!Table13456[No заказа],[3]!Table13456[Количество],"",0,1)</f>
        <v>1</v>
      </c>
      <c r="G7430" s="5">
        <f>_xlfn.XLOOKUP(A7430,[3]!Table13456[No заказа],[3]!Table13456[Цена],"",0,1)</f>
        <v>7998</v>
      </c>
      <c r="H7430" s="2" t="str">
        <f>M01_SETTINGS!$F$2</f>
        <v>KASPI</v>
      </c>
    </row>
    <row r="7431" spans="1:8" x14ac:dyDescent="0.35">
      <c r="A7431" s="2">
        <v>421205712</v>
      </c>
      <c r="B7431" s="3">
        <f>_xlfn.XLOOKUP(A7431,[3]!Table13456[No заказа],[3]!Table13456[Дата
отправки],"",0,1)</f>
        <v>45570</v>
      </c>
      <c r="C7431" s="3"/>
      <c r="D7431" s="3"/>
      <c r="F7431" s="5">
        <f>_xlfn.XLOOKUP(A7431,[3]!Table13456[No заказа],[3]!Table13456[Количество],"",0,1)</f>
        <v>1</v>
      </c>
      <c r="G7431" s="5">
        <f>_xlfn.XLOOKUP(A7431,[3]!Table13456[No заказа],[3]!Table13456[Цена],"",0,1)</f>
        <v>9000</v>
      </c>
      <c r="H7431" s="2" t="str">
        <f>M01_SETTINGS!$F$2</f>
        <v>KASPI</v>
      </c>
    </row>
    <row r="7432" spans="1:8" x14ac:dyDescent="0.35">
      <c r="A7432" s="2">
        <v>421385239</v>
      </c>
      <c r="B7432" s="3">
        <f>_xlfn.XLOOKUP(A7432,[3]!Table13456[No заказа],[3]!Table13456[Дата
отправки],"",0,1)</f>
        <v>45570</v>
      </c>
      <c r="C7432" s="3"/>
      <c r="D7432" s="3"/>
      <c r="F7432" s="5">
        <f>_xlfn.XLOOKUP(A7432,[3]!Table13456[No заказа],[3]!Table13456[Количество],"",0,1)</f>
        <v>1</v>
      </c>
      <c r="G7432" s="5">
        <f>_xlfn.XLOOKUP(A7432,[3]!Table13456[No заказа],[3]!Table13456[Цена],"",0,1)</f>
        <v>7944</v>
      </c>
      <c r="H7432" s="2" t="str">
        <f>M01_SETTINGS!$F$2</f>
        <v>KASPI</v>
      </c>
    </row>
    <row r="7433" spans="1:8" x14ac:dyDescent="0.35">
      <c r="A7433" s="2">
        <v>421507374</v>
      </c>
      <c r="B7433" s="3">
        <f>_xlfn.XLOOKUP(A7433,[3]!Table13456[No заказа],[3]!Table13456[Дата
отправки],"",0,1)</f>
        <v>45570</v>
      </c>
      <c r="C7433" s="3"/>
      <c r="D7433" s="3"/>
      <c r="F7433" s="5">
        <f>_xlfn.XLOOKUP(A7433,[3]!Table13456[No заказа],[3]!Table13456[Количество],"",0,1)</f>
        <v>1</v>
      </c>
      <c r="G7433" s="5">
        <f>_xlfn.XLOOKUP(A7433,[3]!Table13456[No заказа],[3]!Table13456[Цена],"",0,1)</f>
        <v>7690</v>
      </c>
      <c r="H7433" s="2" t="str">
        <f>M01_SETTINGS!$F$2</f>
        <v>KASPI</v>
      </c>
    </row>
    <row r="7434" spans="1:8" x14ac:dyDescent="0.35">
      <c r="A7434" s="2">
        <v>421705035</v>
      </c>
      <c r="B7434" s="3">
        <f>_xlfn.XLOOKUP(A7434,[3]!Table13456[No заказа],[3]!Table13456[Дата
отправки],"",0,1)</f>
        <v>45570</v>
      </c>
      <c r="C7434" s="3"/>
      <c r="D7434" s="3"/>
      <c r="F7434" s="5">
        <f>_xlfn.XLOOKUP(A7434,[3]!Table13456[No заказа],[3]!Table13456[Количество],"",0,1)</f>
        <v>1</v>
      </c>
      <c r="G7434" s="5">
        <f>_xlfn.XLOOKUP(A7434,[3]!Table13456[No заказа],[3]!Table13456[Цена],"",0,1)</f>
        <v>8954</v>
      </c>
      <c r="H7434" s="2" t="str">
        <f>M01_SETTINGS!$F$2</f>
        <v>KASPI</v>
      </c>
    </row>
    <row r="7435" spans="1:8" x14ac:dyDescent="0.35">
      <c r="A7435" s="2">
        <v>421473493</v>
      </c>
      <c r="B7435" s="3">
        <f>_xlfn.XLOOKUP(A7435,[3]!Table13456[No заказа],[3]!Table13456[Дата
отправки],"",0,1)</f>
        <v>45570</v>
      </c>
      <c r="C7435" s="3"/>
      <c r="D7435" s="3"/>
      <c r="F7435" s="5">
        <f>_xlfn.XLOOKUP(A7435,[3]!Table13456[No заказа],[3]!Table13456[Количество],"",0,1)</f>
        <v>1</v>
      </c>
      <c r="G7435" s="5">
        <f>_xlfn.XLOOKUP(A7435,[3]!Table13456[No заказа],[3]!Table13456[Цена],"",0,1)</f>
        <v>8988</v>
      </c>
      <c r="H7435" s="2" t="str">
        <f>M01_SETTINGS!$F$2</f>
        <v>KASPI</v>
      </c>
    </row>
    <row r="7436" spans="1:8" x14ac:dyDescent="0.35">
      <c r="A7436" s="2">
        <v>421404525</v>
      </c>
      <c r="B7436" s="3">
        <f>_xlfn.XLOOKUP(A7436,[3]!Table13456[No заказа],[3]!Table13456[Дата
отправки],"",0,1)</f>
        <v>45570</v>
      </c>
      <c r="C7436" s="3"/>
      <c r="D7436" s="3"/>
      <c r="F7436" s="5">
        <f>_xlfn.XLOOKUP(A7436,[3]!Table13456[No заказа],[3]!Table13456[Количество],"",0,1)</f>
        <v>1</v>
      </c>
      <c r="G7436" s="5">
        <f>_xlfn.XLOOKUP(A7436,[3]!Table13456[No заказа],[3]!Table13456[Цена],"",0,1)</f>
        <v>8969</v>
      </c>
      <c r="H7436" s="2" t="str">
        <f>M01_SETTINGS!$F$2</f>
        <v>KASPI</v>
      </c>
    </row>
    <row r="7437" spans="1:8" x14ac:dyDescent="0.35">
      <c r="A7437" s="2">
        <v>421510617</v>
      </c>
      <c r="B7437" s="3">
        <f>_xlfn.XLOOKUP(A7437,[3]!Table13456[No заказа],[3]!Table13456[Дата
отправки],"",0,1)</f>
        <v>45570</v>
      </c>
      <c r="C7437" s="3"/>
      <c r="D7437" s="3"/>
      <c r="F7437" s="5">
        <f>_xlfn.XLOOKUP(A7437,[3]!Table13456[No заказа],[3]!Table13456[Количество],"",0,1)</f>
        <v>1</v>
      </c>
      <c r="G7437" s="5">
        <f>_xlfn.XLOOKUP(A7437,[3]!Table13456[No заказа],[3]!Table13456[Цена],"",0,1)</f>
        <v>8961</v>
      </c>
      <c r="H7437" s="2" t="str">
        <f>M01_SETTINGS!$F$2</f>
        <v>KASPI</v>
      </c>
    </row>
    <row r="7438" spans="1:8" x14ac:dyDescent="0.35">
      <c r="A7438" s="2">
        <v>421263374</v>
      </c>
      <c r="B7438" s="3">
        <f>_xlfn.XLOOKUP(A7438,[3]!Table13456[No заказа],[3]!Table13456[Дата
отправки],"",0,1)</f>
        <v>45570</v>
      </c>
      <c r="C7438" s="3"/>
      <c r="D7438" s="3"/>
      <c r="F7438" s="5">
        <f>_xlfn.XLOOKUP(A7438,[3]!Table13456[No заказа],[3]!Table13456[Количество],"",0,1)</f>
        <v>1</v>
      </c>
      <c r="G7438" s="5">
        <f>_xlfn.XLOOKUP(A7438,[3]!Table13456[No заказа],[3]!Table13456[Цена],"",0,1)</f>
        <v>8989</v>
      </c>
      <c r="H7438" s="2" t="str">
        <f>M01_SETTINGS!$F$2</f>
        <v>KASPI</v>
      </c>
    </row>
    <row r="7439" spans="1:8" x14ac:dyDescent="0.35">
      <c r="A7439" s="2">
        <v>421630368</v>
      </c>
      <c r="B7439" s="3">
        <f>_xlfn.XLOOKUP(A7439,[3]!Table13456[No заказа],[3]!Table13456[Дата
отправки],"",0,1)</f>
        <v>45570</v>
      </c>
      <c r="C7439" s="3"/>
      <c r="D7439" s="3"/>
      <c r="F7439" s="5">
        <f>_xlfn.XLOOKUP(A7439,[3]!Table13456[No заказа],[3]!Table13456[Количество],"",0,1)</f>
        <v>1</v>
      </c>
      <c r="G7439" s="5">
        <f>_xlfn.XLOOKUP(A7439,[3]!Table13456[No заказа],[3]!Table13456[Цена],"",0,1)</f>
        <v>8949</v>
      </c>
      <c r="H7439" s="2" t="str">
        <f>M01_SETTINGS!$F$2</f>
        <v>KASPI</v>
      </c>
    </row>
    <row r="7440" spans="1:8" x14ac:dyDescent="0.35">
      <c r="A7440" s="2">
        <v>421610499</v>
      </c>
      <c r="B7440" s="3">
        <f>_xlfn.XLOOKUP(A7440,[3]!Table13456[No заказа],[3]!Table13456[Дата
отправки],"",0,1)</f>
        <v>45570</v>
      </c>
      <c r="C7440" s="3"/>
      <c r="D7440" s="3"/>
      <c r="F7440" s="5">
        <f>_xlfn.XLOOKUP(A7440,[3]!Table13456[No заказа],[3]!Table13456[Количество],"",0,1)</f>
        <v>1</v>
      </c>
      <c r="G7440" s="5">
        <f>_xlfn.XLOOKUP(A7440,[3]!Table13456[No заказа],[3]!Table13456[Цена],"",0,1)</f>
        <v>8952</v>
      </c>
      <c r="H7440" s="2" t="str">
        <f>M01_SETTINGS!$F$2</f>
        <v>KASPI</v>
      </c>
    </row>
    <row r="7441" spans="1:8" x14ac:dyDescent="0.35">
      <c r="A7441" s="2">
        <v>421263219</v>
      </c>
      <c r="B7441" s="3">
        <f>_xlfn.XLOOKUP(A7441,[3]!Table13456[No заказа],[3]!Table13456[Дата
отправки],"",0,1)</f>
        <v>45570</v>
      </c>
      <c r="C7441" s="3"/>
      <c r="D7441" s="3"/>
      <c r="F7441" s="5">
        <f>_xlfn.XLOOKUP(A7441,[3]!Table13456[No заказа],[3]!Table13456[Количество],"",0,1)</f>
        <v>1</v>
      </c>
      <c r="G7441" s="5">
        <f>_xlfn.XLOOKUP(A7441,[3]!Table13456[No заказа],[3]!Table13456[Цена],"",0,1)</f>
        <v>8961</v>
      </c>
      <c r="H7441" s="2" t="str">
        <f>M01_SETTINGS!$F$2</f>
        <v>KASPI</v>
      </c>
    </row>
    <row r="7442" spans="1:8" x14ac:dyDescent="0.35">
      <c r="A7442" s="2">
        <v>421406432</v>
      </c>
      <c r="B7442" s="3">
        <f>_xlfn.XLOOKUP(A7442,[3]!Table13456[No заказа],[3]!Table13456[Дата
отправки],"",0,1)</f>
        <v>45570</v>
      </c>
      <c r="C7442" s="3"/>
      <c r="D7442" s="3"/>
      <c r="F7442" s="5">
        <f>_xlfn.XLOOKUP(A7442,[3]!Table13456[No заказа],[3]!Table13456[Количество],"",0,1)</f>
        <v>1</v>
      </c>
      <c r="G7442" s="5">
        <f>_xlfn.XLOOKUP(A7442,[3]!Table13456[No заказа],[3]!Table13456[Цена],"",0,1)</f>
        <v>8969</v>
      </c>
      <c r="H7442" s="2" t="str">
        <f>M01_SETTINGS!$F$2</f>
        <v>KASPI</v>
      </c>
    </row>
    <row r="7443" spans="1:8" x14ac:dyDescent="0.35">
      <c r="A7443" s="2">
        <v>421389698</v>
      </c>
      <c r="B7443" s="3">
        <f>_xlfn.XLOOKUP(A7443,[3]!Table13456[No заказа],[3]!Table13456[Дата
отправки],"",0,1)</f>
        <v>45570</v>
      </c>
      <c r="C7443" s="3"/>
      <c r="D7443" s="3"/>
      <c r="F7443" s="5">
        <f>_xlfn.XLOOKUP(A7443,[3]!Table13456[No заказа],[3]!Table13456[Количество],"",0,1)</f>
        <v>1</v>
      </c>
      <c r="G7443" s="5">
        <f>_xlfn.XLOOKUP(A7443,[3]!Table13456[No заказа],[3]!Table13456[Цена],"",0,1)</f>
        <v>8973</v>
      </c>
      <c r="H7443" s="2" t="str">
        <f>M01_SETTINGS!$F$2</f>
        <v>KASPI</v>
      </c>
    </row>
    <row r="7444" spans="1:8" x14ac:dyDescent="0.35">
      <c r="A7444" s="2">
        <v>421373868</v>
      </c>
      <c r="B7444" s="3">
        <f>_xlfn.XLOOKUP(A7444,[3]!Table13456[No заказа],[3]!Table13456[Дата
отправки],"",0,1)</f>
        <v>45570</v>
      </c>
      <c r="C7444" s="3"/>
      <c r="D7444" s="3"/>
      <c r="F7444" s="5">
        <f>_xlfn.XLOOKUP(A7444,[3]!Table13456[No заказа],[3]!Table13456[Количество],"",0,1)</f>
        <v>1</v>
      </c>
      <c r="G7444" s="5">
        <f>_xlfn.XLOOKUP(A7444,[3]!Table13456[No заказа],[3]!Table13456[Цена],"",0,1)</f>
        <v>8977</v>
      </c>
      <c r="H7444" s="2" t="str">
        <f>M01_SETTINGS!$F$2</f>
        <v>KASPI</v>
      </c>
    </row>
    <row r="7445" spans="1:8" x14ac:dyDescent="0.35">
      <c r="A7445" s="2">
        <v>421688838</v>
      </c>
      <c r="B7445" s="3">
        <f>_xlfn.XLOOKUP(A7445,[3]!Table13456[No заказа],[3]!Table13456[Дата
отправки],"",0,1)</f>
        <v>45570</v>
      </c>
      <c r="C7445" s="3"/>
      <c r="D7445" s="3"/>
      <c r="F7445" s="5">
        <f>_xlfn.XLOOKUP(A7445,[3]!Table13456[No заказа],[3]!Table13456[Количество],"",0,1)</f>
        <v>1</v>
      </c>
      <c r="G7445" s="5">
        <f>_xlfn.XLOOKUP(A7445,[3]!Table13456[No заказа],[3]!Table13456[Цена],"",0,1)</f>
        <v>8994</v>
      </c>
      <c r="H7445" s="2" t="str">
        <f>M01_SETTINGS!$F$2</f>
        <v>KASPI</v>
      </c>
    </row>
    <row r="7446" spans="1:8" x14ac:dyDescent="0.35">
      <c r="A7446" s="2">
        <v>421736027</v>
      </c>
      <c r="B7446" s="3">
        <f>_xlfn.XLOOKUP(A7446,[3]!Table13456[No заказа],[3]!Table13456[Дата
отправки],"",0,1)</f>
        <v>45570</v>
      </c>
      <c r="C7446" s="3"/>
      <c r="D7446" s="3"/>
      <c r="F7446" s="5">
        <f>_xlfn.XLOOKUP(A7446,[3]!Table13456[No заказа],[3]!Table13456[Количество],"",0,1)</f>
        <v>1</v>
      </c>
      <c r="G7446" s="5">
        <f>_xlfn.XLOOKUP(A7446,[3]!Table13456[No заказа],[3]!Table13456[Цена],"",0,1)</f>
        <v>8986</v>
      </c>
      <c r="H7446" s="2" t="str">
        <f>M01_SETTINGS!$F$2</f>
        <v>KASPI</v>
      </c>
    </row>
    <row r="7447" spans="1:8" x14ac:dyDescent="0.35">
      <c r="A7447" s="2">
        <v>421453297</v>
      </c>
      <c r="B7447" s="3">
        <f>_xlfn.XLOOKUP(A7447,[3]!Table13456[No заказа],[3]!Table13456[Дата
отправки],"",0,1)</f>
        <v>45570</v>
      </c>
      <c r="C7447" s="3"/>
      <c r="D7447" s="3"/>
      <c r="F7447" s="5">
        <f>_xlfn.XLOOKUP(A7447,[3]!Table13456[No заказа],[3]!Table13456[Количество],"",0,1)</f>
        <v>1</v>
      </c>
      <c r="G7447" s="5">
        <f>_xlfn.XLOOKUP(A7447,[3]!Table13456[No заказа],[3]!Table13456[Цена],"",0,1)</f>
        <v>8986</v>
      </c>
      <c r="H7447" s="2" t="str">
        <f>M01_SETTINGS!$F$2</f>
        <v>KASPI</v>
      </c>
    </row>
    <row r="7448" spans="1:8" x14ac:dyDescent="0.35">
      <c r="A7448" s="2">
        <v>421543486</v>
      </c>
      <c r="B7448" s="3">
        <f>_xlfn.XLOOKUP(A7448,[3]!Table13456[No заказа],[3]!Table13456[Дата
отправки],"",0,1)</f>
        <v>45570</v>
      </c>
      <c r="C7448" s="3"/>
      <c r="D7448" s="3"/>
      <c r="F7448" s="5">
        <f>_xlfn.XLOOKUP(A7448,[3]!Table13456[No заказа],[3]!Table13456[Количество],"",0,1)</f>
        <v>1</v>
      </c>
      <c r="G7448" s="5">
        <f>_xlfn.XLOOKUP(A7448,[3]!Table13456[No заказа],[3]!Table13456[Цена],"",0,1)</f>
        <v>9699</v>
      </c>
      <c r="H7448" s="2" t="str">
        <f>M01_SETTINGS!$F$2</f>
        <v>KASPI</v>
      </c>
    </row>
    <row r="7449" spans="1:8" x14ac:dyDescent="0.35">
      <c r="A7449" s="2">
        <v>421572594</v>
      </c>
      <c r="B7449" s="3">
        <f>_xlfn.XLOOKUP(A7449,[3]!Table13456[No заказа],[3]!Table13456[Дата
отправки],"",0,1)</f>
        <v>45570</v>
      </c>
      <c r="C7449" s="3"/>
      <c r="D7449" s="3"/>
      <c r="F7449" s="5">
        <f>_xlfn.XLOOKUP(A7449,[3]!Table13456[No заказа],[3]!Table13456[Количество],"",0,1)</f>
        <v>1</v>
      </c>
      <c r="G7449" s="5">
        <f>_xlfn.XLOOKUP(A7449,[3]!Table13456[No заказа],[3]!Table13456[Цена],"",0,1)</f>
        <v>8940</v>
      </c>
      <c r="H7449" s="2" t="str">
        <f>M01_SETTINGS!$F$2</f>
        <v>KASPI</v>
      </c>
    </row>
    <row r="7450" spans="1:8" x14ac:dyDescent="0.35">
      <c r="A7450" s="2">
        <v>421624436</v>
      </c>
      <c r="B7450" s="3">
        <f>_xlfn.XLOOKUP(A7450,[3]!Table13456[No заказа],[3]!Table13456[Дата
отправки],"",0,1)</f>
        <v>45570</v>
      </c>
      <c r="C7450" s="3"/>
      <c r="D7450" s="3"/>
      <c r="F7450" s="5">
        <f>_xlfn.XLOOKUP(A7450,[3]!Table13456[No заказа],[3]!Table13456[Количество],"",0,1)</f>
        <v>1</v>
      </c>
      <c r="G7450" s="5">
        <f>_xlfn.XLOOKUP(A7450,[3]!Table13456[No заказа],[3]!Table13456[Цена],"",0,1)</f>
        <v>8994</v>
      </c>
      <c r="H7450" s="2" t="str">
        <f>M01_SETTINGS!$F$2</f>
        <v>KASPI</v>
      </c>
    </row>
    <row r="7451" spans="1:8" x14ac:dyDescent="0.35">
      <c r="A7451" s="2">
        <v>421414050</v>
      </c>
      <c r="B7451" s="3">
        <f>_xlfn.XLOOKUP(A7451,[3]!Table13456[No заказа],[3]!Table13456[Дата
отправки],"",0,1)</f>
        <v>45570</v>
      </c>
      <c r="C7451" s="3"/>
      <c r="D7451" s="3"/>
      <c r="F7451" s="5">
        <f>_xlfn.XLOOKUP(A7451,[3]!Table13456[No заказа],[3]!Table13456[Количество],"",0,1)</f>
        <v>1</v>
      </c>
      <c r="G7451" s="5">
        <f>_xlfn.XLOOKUP(A7451,[3]!Table13456[No заказа],[3]!Table13456[Цена],"",0,1)</f>
        <v>7836</v>
      </c>
      <c r="H7451" s="2" t="str">
        <f>M01_SETTINGS!$F$2</f>
        <v>KASPI</v>
      </c>
    </row>
    <row r="7452" spans="1:8" x14ac:dyDescent="0.35">
      <c r="A7452" s="2">
        <v>421211142</v>
      </c>
      <c r="B7452" s="3">
        <f>_xlfn.XLOOKUP(A7452,[3]!Table13456[No заказа],[3]!Table13456[Дата
отправки],"",0,1)</f>
        <v>45570</v>
      </c>
      <c r="C7452" s="3"/>
      <c r="D7452" s="3"/>
      <c r="F7452" s="5">
        <f>_xlfn.XLOOKUP(A7452,[3]!Table13456[No заказа],[3]!Table13456[Количество],"",0,1)</f>
        <v>1</v>
      </c>
      <c r="G7452" s="5">
        <f>_xlfn.XLOOKUP(A7452,[3]!Table13456[No заказа],[3]!Table13456[Цена],"",0,1)</f>
        <v>7846</v>
      </c>
      <c r="H7452" s="2" t="str">
        <f>M01_SETTINGS!$F$2</f>
        <v>KASPI</v>
      </c>
    </row>
    <row r="7453" spans="1:8" x14ac:dyDescent="0.35">
      <c r="A7453" s="2">
        <v>421343665</v>
      </c>
      <c r="B7453" s="3">
        <f>_xlfn.XLOOKUP(A7453,[3]!Table13456[No заказа],[3]!Table13456[Дата
отправки],"",0,1)</f>
        <v>45570</v>
      </c>
      <c r="C7453" s="3"/>
      <c r="D7453" s="3"/>
      <c r="F7453" s="5">
        <f>_xlfn.XLOOKUP(A7453,[3]!Table13456[No заказа],[3]!Table13456[Количество],"",0,1)</f>
        <v>1</v>
      </c>
      <c r="G7453" s="5">
        <f>_xlfn.XLOOKUP(A7453,[3]!Table13456[No заказа],[3]!Table13456[Цена],"",0,1)</f>
        <v>8998</v>
      </c>
      <c r="H7453" s="2" t="str">
        <f>M01_SETTINGS!$F$2</f>
        <v>KASPI</v>
      </c>
    </row>
    <row r="7454" spans="1:8" x14ac:dyDescent="0.35">
      <c r="A7454" s="2">
        <v>421428356</v>
      </c>
      <c r="B7454" s="3">
        <f>_xlfn.XLOOKUP(A7454,[3]!Table13456[No заказа],[3]!Table13456[Дата
отправки],"",0,1)</f>
        <v>45570</v>
      </c>
      <c r="C7454" s="3"/>
      <c r="D7454" s="3"/>
      <c r="F7454" s="5">
        <f>_xlfn.XLOOKUP(A7454,[3]!Table13456[No заказа],[3]!Table13456[Количество],"",0,1)</f>
        <v>1</v>
      </c>
      <c r="G7454" s="5">
        <f>_xlfn.XLOOKUP(A7454,[3]!Table13456[No заказа],[3]!Table13456[Цена],"",0,1)</f>
        <v>7695</v>
      </c>
      <c r="H7454" s="2" t="str">
        <f>M01_SETTINGS!$F$2</f>
        <v>KASPI</v>
      </c>
    </row>
    <row r="7455" spans="1:8" x14ac:dyDescent="0.35">
      <c r="A7455" s="2">
        <v>421202907</v>
      </c>
      <c r="B7455" s="3">
        <f>_xlfn.XLOOKUP(A7455,[3]!Table13456[No заказа],[3]!Table13456[Дата
отправки],"",0,1)</f>
        <v>45570</v>
      </c>
      <c r="C7455" s="3"/>
      <c r="D7455" s="3"/>
      <c r="F7455" s="5">
        <f>_xlfn.XLOOKUP(A7455,[3]!Table13456[No заказа],[3]!Table13456[Количество],"",0,1)</f>
        <v>1</v>
      </c>
      <c r="G7455" s="5">
        <f>_xlfn.XLOOKUP(A7455,[3]!Table13456[No заказа],[3]!Table13456[Цена],"",0,1)</f>
        <v>8995</v>
      </c>
      <c r="H7455" s="2" t="str">
        <f>M01_SETTINGS!$F$2</f>
        <v>KASPI</v>
      </c>
    </row>
    <row r="7456" spans="1:8" x14ac:dyDescent="0.35">
      <c r="A7456" s="2">
        <v>420984786</v>
      </c>
      <c r="B7456" s="3">
        <f>_xlfn.XLOOKUP(A7456,[3]!Table13456[No заказа],[3]!Table13456[Дата
отправки],"",0,1)</f>
        <v>45569</v>
      </c>
      <c r="C7456" s="3"/>
      <c r="D7456" s="3"/>
      <c r="F7456" s="5">
        <f>_xlfn.XLOOKUP(A7456,[3]!Table13456[No заказа],[3]!Table13456[Количество],"",0,1)</f>
        <v>1</v>
      </c>
      <c r="G7456" s="5">
        <f>_xlfn.XLOOKUP(A7456,[3]!Table13456[No заказа],[3]!Table13456[Цена],"",0,1)</f>
        <v>8487</v>
      </c>
      <c r="H7456" s="2" t="str">
        <f>M01_SETTINGS!$F$2</f>
        <v>KASPI</v>
      </c>
    </row>
    <row r="7457" spans="1:8" x14ac:dyDescent="0.35">
      <c r="A7457" s="2">
        <v>420998235</v>
      </c>
      <c r="B7457" s="3">
        <f>_xlfn.XLOOKUP(A7457,[3]!Table13456[No заказа],[3]!Table13456[Дата
отправки],"",0,1)</f>
        <v>45569</v>
      </c>
      <c r="C7457" s="3"/>
      <c r="D7457" s="3"/>
      <c r="F7457" s="5">
        <f>_xlfn.XLOOKUP(A7457,[3]!Table13456[No заказа],[3]!Table13456[Количество],"",0,1)</f>
        <v>1</v>
      </c>
      <c r="G7457" s="5">
        <f>_xlfn.XLOOKUP(A7457,[3]!Table13456[No заказа],[3]!Table13456[Цена],"",0,1)</f>
        <v>8989</v>
      </c>
      <c r="H7457" s="2" t="str">
        <f>M01_SETTINGS!$F$2</f>
        <v>KASPI</v>
      </c>
    </row>
    <row r="7458" spans="1:8" x14ac:dyDescent="0.35">
      <c r="A7458" s="2">
        <v>420801567</v>
      </c>
      <c r="B7458" s="3">
        <f>_xlfn.XLOOKUP(A7458,[3]!Table13456[No заказа],[3]!Table13456[Дата
отправки],"",0,1)</f>
        <v>45569</v>
      </c>
      <c r="C7458" s="3"/>
      <c r="D7458" s="3"/>
      <c r="F7458" s="5">
        <f>_xlfn.XLOOKUP(A7458,[3]!Table13456[No заказа],[3]!Table13456[Количество],"",0,1)</f>
        <v>1</v>
      </c>
      <c r="G7458" s="5">
        <f>_xlfn.XLOOKUP(A7458,[3]!Table13456[No заказа],[3]!Table13456[Цена],"",0,1)</f>
        <v>8997</v>
      </c>
      <c r="H7458" s="2" t="str">
        <f>M01_SETTINGS!$F$2</f>
        <v>KASPI</v>
      </c>
    </row>
    <row r="7459" spans="1:8" x14ac:dyDescent="0.35">
      <c r="A7459" s="2">
        <v>420712408</v>
      </c>
      <c r="B7459" s="3">
        <f>_xlfn.XLOOKUP(A7459,[3]!Table13456[No заказа],[3]!Table13456[Дата
отправки],"",0,1)</f>
        <v>45569</v>
      </c>
      <c r="C7459" s="3"/>
      <c r="D7459" s="3"/>
      <c r="F7459" s="5">
        <f>_xlfn.XLOOKUP(A7459,[3]!Table13456[No заказа],[3]!Table13456[Количество],"",0,1)</f>
        <v>1</v>
      </c>
      <c r="G7459" s="5">
        <f>_xlfn.XLOOKUP(A7459,[3]!Table13456[No заказа],[3]!Table13456[Цена],"",0,1)</f>
        <v>10052</v>
      </c>
      <c r="H7459" s="2" t="str">
        <f>M01_SETTINGS!$F$2</f>
        <v>KASPI</v>
      </c>
    </row>
    <row r="7460" spans="1:8" x14ac:dyDescent="0.35">
      <c r="A7460" s="2">
        <v>420997061</v>
      </c>
      <c r="B7460" s="3">
        <f>_xlfn.XLOOKUP(A7460,[3]!Table13456[No заказа],[3]!Table13456[Дата
отправки],"",0,1)</f>
        <v>45569</v>
      </c>
      <c r="C7460" s="3"/>
      <c r="D7460" s="3"/>
      <c r="F7460" s="5">
        <f>_xlfn.XLOOKUP(A7460,[3]!Table13456[No заказа],[3]!Table13456[Количество],"",0,1)</f>
        <v>1</v>
      </c>
      <c r="G7460" s="5">
        <f>_xlfn.XLOOKUP(A7460,[3]!Table13456[No заказа],[3]!Table13456[Цена],"",0,1)</f>
        <v>8219</v>
      </c>
      <c r="H7460" s="2" t="str">
        <f>M01_SETTINGS!$F$2</f>
        <v>KASPI</v>
      </c>
    </row>
    <row r="7461" spans="1:8" x14ac:dyDescent="0.35">
      <c r="A7461" s="2">
        <v>421133179</v>
      </c>
      <c r="B7461" s="3">
        <f>_xlfn.XLOOKUP(A7461,[3]!Table13456[No заказа],[3]!Table13456[Дата
отправки],"",0,1)</f>
        <v>45569</v>
      </c>
      <c r="C7461" s="3"/>
      <c r="D7461" s="3"/>
      <c r="F7461" s="5">
        <f>_xlfn.XLOOKUP(A7461,[3]!Table13456[No заказа],[3]!Table13456[Количество],"",0,1)</f>
        <v>1</v>
      </c>
      <c r="G7461" s="5">
        <f>_xlfn.XLOOKUP(A7461,[3]!Table13456[No заказа],[3]!Table13456[Цена],"",0,1)</f>
        <v>10625</v>
      </c>
      <c r="H7461" s="2" t="str">
        <f>M01_SETTINGS!$F$2</f>
        <v>KASPI</v>
      </c>
    </row>
    <row r="7462" spans="1:8" x14ac:dyDescent="0.35">
      <c r="A7462" s="2">
        <v>420829320</v>
      </c>
      <c r="B7462" s="3">
        <f>_xlfn.XLOOKUP(A7462,[3]!Table13456[No заказа],[3]!Table13456[Дата
отправки],"",0,1)</f>
        <v>45569</v>
      </c>
      <c r="C7462" s="3"/>
      <c r="D7462" s="3"/>
      <c r="F7462" s="5">
        <f>_xlfn.XLOOKUP(A7462,[3]!Table13456[No заказа],[3]!Table13456[Количество],"",0,1)</f>
        <v>1</v>
      </c>
      <c r="G7462" s="5">
        <f>_xlfn.XLOOKUP(A7462,[3]!Table13456[No заказа],[3]!Table13456[Цена],"",0,1)</f>
        <v>10603</v>
      </c>
      <c r="H7462" s="2" t="str">
        <f>M01_SETTINGS!$F$2</f>
        <v>KASPI</v>
      </c>
    </row>
    <row r="7463" spans="1:8" x14ac:dyDescent="0.35">
      <c r="A7463" s="2">
        <v>420935321</v>
      </c>
      <c r="B7463" s="3">
        <f>_xlfn.XLOOKUP(A7463,[3]!Table13456[No заказа],[3]!Table13456[Дата
отправки],"",0,1)</f>
        <v>45569</v>
      </c>
      <c r="C7463" s="3"/>
      <c r="D7463" s="3"/>
      <c r="F7463" s="5">
        <f>_xlfn.XLOOKUP(A7463,[3]!Table13456[No заказа],[3]!Table13456[Количество],"",0,1)</f>
        <v>1</v>
      </c>
      <c r="G7463" s="5">
        <f>_xlfn.XLOOKUP(A7463,[3]!Table13456[No заказа],[3]!Table13456[Цена],"",0,1)</f>
        <v>8315</v>
      </c>
      <c r="H7463" s="2" t="str">
        <f>M01_SETTINGS!$F$2</f>
        <v>KASPI</v>
      </c>
    </row>
    <row r="7464" spans="1:8" x14ac:dyDescent="0.35">
      <c r="A7464" s="2">
        <v>420855112</v>
      </c>
      <c r="B7464" s="3">
        <f>_xlfn.XLOOKUP(A7464,[3]!Table13456[No заказа],[3]!Table13456[Дата
отправки],"",0,1)</f>
        <v>45569</v>
      </c>
      <c r="C7464" s="3"/>
      <c r="D7464" s="3"/>
      <c r="F7464" s="5">
        <f>_xlfn.XLOOKUP(A7464,[3]!Table13456[No заказа],[3]!Table13456[Количество],"",0,1)</f>
        <v>1</v>
      </c>
      <c r="G7464" s="5">
        <f>_xlfn.XLOOKUP(A7464,[3]!Table13456[No заказа],[3]!Table13456[Цена],"",0,1)</f>
        <v>8997</v>
      </c>
      <c r="H7464" s="2" t="str">
        <f>M01_SETTINGS!$F$2</f>
        <v>KASPI</v>
      </c>
    </row>
    <row r="7465" spans="1:8" x14ac:dyDescent="0.35">
      <c r="A7465" s="2">
        <v>420995900</v>
      </c>
      <c r="B7465" s="3">
        <f>_xlfn.XLOOKUP(A7465,[3]!Table13456[No заказа],[3]!Table13456[Дата
отправки],"",0,1)</f>
        <v>45569</v>
      </c>
      <c r="C7465" s="3"/>
      <c r="D7465" s="3"/>
      <c r="F7465" s="5">
        <f>_xlfn.XLOOKUP(A7465,[3]!Table13456[No заказа],[3]!Table13456[Количество],"",0,1)</f>
        <v>1</v>
      </c>
      <c r="G7465" s="5">
        <f>_xlfn.XLOOKUP(A7465,[3]!Table13456[No заказа],[3]!Table13456[Цена],"",0,1)</f>
        <v>10600</v>
      </c>
      <c r="H7465" s="2" t="str">
        <f>M01_SETTINGS!$F$2</f>
        <v>KASPI</v>
      </c>
    </row>
    <row r="7466" spans="1:8" x14ac:dyDescent="0.35">
      <c r="A7466" s="2">
        <v>420781892</v>
      </c>
      <c r="B7466" s="3">
        <f>_xlfn.XLOOKUP(A7466,[3]!Table13456[No заказа],[3]!Table13456[Дата
отправки],"",0,1)</f>
        <v>45569</v>
      </c>
      <c r="C7466" s="3"/>
      <c r="D7466" s="3"/>
      <c r="F7466" s="5">
        <f>_xlfn.XLOOKUP(A7466,[3]!Table13456[No заказа],[3]!Table13456[Количество],"",0,1)</f>
        <v>1</v>
      </c>
      <c r="G7466" s="5">
        <f>_xlfn.XLOOKUP(A7466,[3]!Table13456[No заказа],[3]!Table13456[Цена],"",0,1)</f>
        <v>8998</v>
      </c>
      <c r="H7466" s="2" t="str">
        <f>M01_SETTINGS!$F$2</f>
        <v>KASPI</v>
      </c>
    </row>
    <row r="7467" spans="1:8" x14ac:dyDescent="0.35">
      <c r="A7467" s="2">
        <v>420779383</v>
      </c>
      <c r="B7467" s="3">
        <f>_xlfn.XLOOKUP(A7467,[3]!Table13456[No заказа],[3]!Table13456[Дата
отправки],"",0,1)</f>
        <v>45569</v>
      </c>
      <c r="C7467" s="3"/>
      <c r="D7467" s="3"/>
      <c r="F7467" s="5">
        <f>_xlfn.XLOOKUP(A7467,[3]!Table13456[No заказа],[3]!Table13456[Количество],"",0,1)</f>
        <v>1</v>
      </c>
      <c r="G7467" s="5">
        <f>_xlfn.XLOOKUP(A7467,[3]!Table13456[No заказа],[3]!Table13456[Цена],"",0,1)</f>
        <v>8486</v>
      </c>
      <c r="H7467" s="2" t="str">
        <f>M01_SETTINGS!$F$2</f>
        <v>KASPI</v>
      </c>
    </row>
    <row r="7468" spans="1:8" x14ac:dyDescent="0.35">
      <c r="A7468" s="2">
        <v>421152206</v>
      </c>
      <c r="B7468" s="3">
        <f>_xlfn.XLOOKUP(A7468,[3]!Table13456[No заказа],[3]!Table13456[Дата
отправки],"",0,1)</f>
        <v>45569</v>
      </c>
      <c r="C7468" s="3"/>
      <c r="D7468" s="3"/>
      <c r="F7468" s="5">
        <f>_xlfn.XLOOKUP(A7468,[3]!Table13456[No заказа],[3]!Table13456[Количество],"",0,1)</f>
        <v>1</v>
      </c>
      <c r="G7468" s="5">
        <f>_xlfn.XLOOKUP(A7468,[3]!Table13456[No заказа],[3]!Table13456[Цена],"",0,1)</f>
        <v>8486</v>
      </c>
      <c r="H7468" s="2" t="str">
        <f>M01_SETTINGS!$F$2</f>
        <v>KASPI</v>
      </c>
    </row>
    <row r="7469" spans="1:8" x14ac:dyDescent="0.35">
      <c r="A7469" s="2">
        <v>421063247</v>
      </c>
      <c r="B7469" s="3">
        <f>_xlfn.XLOOKUP(A7469,[3]!Table13456[No заказа],[3]!Table13456[Дата
отправки],"",0,1)</f>
        <v>45569</v>
      </c>
      <c r="C7469" s="3"/>
      <c r="D7469" s="3"/>
      <c r="F7469" s="5">
        <f>_xlfn.XLOOKUP(A7469,[3]!Table13456[No заказа],[3]!Table13456[Количество],"",0,1)</f>
        <v>1</v>
      </c>
      <c r="G7469" s="5">
        <f>_xlfn.XLOOKUP(A7469,[3]!Table13456[No заказа],[3]!Table13456[Цена],"",0,1)</f>
        <v>8486</v>
      </c>
      <c r="H7469" s="2" t="str">
        <f>M01_SETTINGS!$F$2</f>
        <v>KASPI</v>
      </c>
    </row>
    <row r="7470" spans="1:8" x14ac:dyDescent="0.35">
      <c r="A7470" s="2">
        <v>421136130</v>
      </c>
      <c r="B7470" s="3">
        <f>_xlfn.XLOOKUP(A7470,[3]!Table13456[No заказа],[3]!Table13456[Дата
отправки],"",0,1)</f>
        <v>45569</v>
      </c>
      <c r="C7470" s="3"/>
      <c r="D7470" s="3"/>
      <c r="F7470" s="5">
        <f>_xlfn.XLOOKUP(A7470,[3]!Table13456[No заказа],[3]!Table13456[Количество],"",0,1)</f>
        <v>1</v>
      </c>
      <c r="G7470" s="5">
        <f>_xlfn.XLOOKUP(A7470,[3]!Table13456[No заказа],[3]!Table13456[Цена],"",0,1)</f>
        <v>8486</v>
      </c>
      <c r="H7470" s="2" t="str">
        <f>M01_SETTINGS!$F$2</f>
        <v>KASPI</v>
      </c>
    </row>
    <row r="7471" spans="1:8" x14ac:dyDescent="0.35">
      <c r="A7471" s="2">
        <v>421149056</v>
      </c>
      <c r="B7471" s="3">
        <f>_xlfn.XLOOKUP(A7471,[3]!Table13456[No заказа],[3]!Table13456[Дата
отправки],"",0,1)</f>
        <v>45569</v>
      </c>
      <c r="C7471" s="3"/>
      <c r="D7471" s="3"/>
      <c r="F7471" s="5">
        <f>_xlfn.XLOOKUP(A7471,[3]!Table13456[No заказа],[3]!Table13456[Количество],"",0,1)</f>
        <v>1</v>
      </c>
      <c r="G7471" s="5">
        <f>_xlfn.XLOOKUP(A7471,[3]!Table13456[No заказа],[3]!Table13456[Цена],"",0,1)</f>
        <v>8987</v>
      </c>
      <c r="H7471" s="2" t="str">
        <f>M01_SETTINGS!$F$2</f>
        <v>KASPI</v>
      </c>
    </row>
    <row r="7472" spans="1:8" x14ac:dyDescent="0.35">
      <c r="A7472" s="2">
        <v>420721194</v>
      </c>
      <c r="B7472" s="3">
        <f>_xlfn.XLOOKUP(A7472,[3]!Table13456[No заказа],[3]!Table13456[Дата
отправки],"",0,1)</f>
        <v>45569</v>
      </c>
      <c r="C7472" s="3"/>
      <c r="D7472" s="3"/>
      <c r="F7472" s="5">
        <f>_xlfn.XLOOKUP(A7472,[3]!Table13456[No заказа],[3]!Table13456[Количество],"",0,1)</f>
        <v>1</v>
      </c>
      <c r="G7472" s="5">
        <f>_xlfn.XLOOKUP(A7472,[3]!Table13456[No заказа],[3]!Table13456[Цена],"",0,1)</f>
        <v>8998</v>
      </c>
      <c r="H7472" s="2" t="str">
        <f>M01_SETTINGS!$F$2</f>
        <v>KASPI</v>
      </c>
    </row>
    <row r="7473" spans="1:8" x14ac:dyDescent="0.35">
      <c r="A7473" s="2">
        <v>420901069</v>
      </c>
      <c r="B7473" s="3">
        <f>_xlfn.XLOOKUP(A7473,[3]!Table13456[No заказа],[3]!Table13456[Дата
отправки],"",0,1)</f>
        <v>45569</v>
      </c>
      <c r="C7473" s="3"/>
      <c r="D7473" s="3"/>
      <c r="F7473" s="5">
        <f>_xlfn.XLOOKUP(A7473,[3]!Table13456[No заказа],[3]!Table13456[Количество],"",0,1)</f>
        <v>1</v>
      </c>
      <c r="G7473" s="5">
        <f>_xlfn.XLOOKUP(A7473,[3]!Table13456[No заказа],[3]!Table13456[Цена],"",0,1)</f>
        <v>9699</v>
      </c>
      <c r="H7473" s="2" t="str">
        <f>M01_SETTINGS!$F$2</f>
        <v>KASPI</v>
      </c>
    </row>
    <row r="7474" spans="1:8" x14ac:dyDescent="0.35">
      <c r="A7474" s="2">
        <v>420909947</v>
      </c>
      <c r="B7474" s="3">
        <f>_xlfn.XLOOKUP(A7474,[3]!Table13456[No заказа],[3]!Table13456[Дата
отправки],"",0,1)</f>
        <v>45569</v>
      </c>
      <c r="C7474" s="3"/>
      <c r="D7474" s="3"/>
      <c r="F7474" s="5">
        <f>_xlfn.XLOOKUP(A7474,[3]!Table13456[No заказа],[3]!Table13456[Количество],"",0,1)</f>
        <v>1</v>
      </c>
      <c r="G7474" s="5">
        <f>_xlfn.XLOOKUP(A7474,[3]!Table13456[No заказа],[3]!Table13456[Цена],"",0,1)</f>
        <v>8997</v>
      </c>
      <c r="H7474" s="2" t="str">
        <f>M01_SETTINGS!$F$2</f>
        <v>KASPI</v>
      </c>
    </row>
    <row r="7475" spans="1:8" x14ac:dyDescent="0.35">
      <c r="A7475" s="2">
        <v>421007169</v>
      </c>
      <c r="B7475" s="3">
        <f>_xlfn.XLOOKUP(A7475,[3]!Table13456[No заказа],[3]!Table13456[Дата
отправки],"",0,1)</f>
        <v>45569</v>
      </c>
      <c r="C7475" s="3"/>
      <c r="D7475" s="3"/>
      <c r="F7475" s="5">
        <f>_xlfn.XLOOKUP(A7475,[3]!Table13456[No заказа],[3]!Table13456[Количество],"",0,1)</f>
        <v>1</v>
      </c>
      <c r="G7475" s="5">
        <f>_xlfn.XLOOKUP(A7475,[3]!Table13456[No заказа],[3]!Table13456[Цена],"",0,1)</f>
        <v>8989</v>
      </c>
      <c r="H7475" s="2" t="str">
        <f>M01_SETTINGS!$F$2</f>
        <v>KASPI</v>
      </c>
    </row>
    <row r="7476" spans="1:8" x14ac:dyDescent="0.35">
      <c r="A7476" s="2">
        <v>420870423</v>
      </c>
      <c r="B7476" s="3">
        <f>_xlfn.XLOOKUP(A7476,[3]!Table13456[No заказа],[3]!Table13456[Дата
отправки],"",0,1)</f>
        <v>45569</v>
      </c>
      <c r="C7476" s="3"/>
      <c r="D7476" s="3"/>
      <c r="F7476" s="5">
        <f>_xlfn.XLOOKUP(A7476,[3]!Table13456[No заказа],[3]!Table13456[Количество],"",0,1)</f>
        <v>1</v>
      </c>
      <c r="G7476" s="5">
        <f>_xlfn.XLOOKUP(A7476,[3]!Table13456[No заказа],[3]!Table13456[Цена],"",0,1)</f>
        <v>9202</v>
      </c>
      <c r="H7476" s="2" t="str">
        <f>M01_SETTINGS!$F$2</f>
        <v>KASPI</v>
      </c>
    </row>
    <row r="7477" spans="1:8" x14ac:dyDescent="0.35">
      <c r="A7477" s="2">
        <v>420997895</v>
      </c>
      <c r="B7477" s="3">
        <f>_xlfn.XLOOKUP(A7477,[3]!Table13456[No заказа],[3]!Table13456[Дата
отправки],"",0,1)</f>
        <v>45569</v>
      </c>
      <c r="C7477" s="3"/>
      <c r="D7477" s="3"/>
      <c r="F7477" s="5">
        <f>_xlfn.XLOOKUP(A7477,[3]!Table13456[No заказа],[3]!Table13456[Количество],"",0,1)</f>
        <v>1</v>
      </c>
      <c r="G7477" s="5">
        <f>_xlfn.XLOOKUP(A7477,[3]!Table13456[No заказа],[3]!Table13456[Цена],"",0,1)</f>
        <v>7944</v>
      </c>
      <c r="H7477" s="2" t="str">
        <f>M01_SETTINGS!$F$2</f>
        <v>KASPI</v>
      </c>
    </row>
    <row r="7478" spans="1:8" x14ac:dyDescent="0.35">
      <c r="A7478" s="2">
        <v>420682579</v>
      </c>
      <c r="B7478" s="3">
        <f>_xlfn.XLOOKUP(A7478,[3]!Table13456[No заказа],[3]!Table13456[Дата
отправки],"",0,1)</f>
        <v>45569</v>
      </c>
      <c r="C7478" s="3"/>
      <c r="D7478" s="3"/>
      <c r="F7478" s="5">
        <f>_xlfn.XLOOKUP(A7478,[3]!Table13456[No заказа],[3]!Table13456[Количество],"",0,1)</f>
        <v>1</v>
      </c>
      <c r="G7478" s="5">
        <f>_xlfn.XLOOKUP(A7478,[3]!Table13456[No заказа],[3]!Table13456[Цена],"",0,1)</f>
        <v>8314</v>
      </c>
      <c r="H7478" s="2" t="str">
        <f>M01_SETTINGS!$F$2</f>
        <v>KASPI</v>
      </c>
    </row>
    <row r="7479" spans="1:8" x14ac:dyDescent="0.35">
      <c r="A7479" s="2">
        <v>421002287</v>
      </c>
      <c r="B7479" s="3">
        <f>_xlfn.XLOOKUP(A7479,[3]!Table13456[No заказа],[3]!Table13456[Дата
отправки],"",0,1)</f>
        <v>45569</v>
      </c>
      <c r="C7479" s="3"/>
      <c r="D7479" s="3"/>
      <c r="F7479" s="5">
        <f>_xlfn.XLOOKUP(A7479,[3]!Table13456[No заказа],[3]!Table13456[Количество],"",0,1)</f>
        <v>1</v>
      </c>
      <c r="G7479" s="5">
        <f>_xlfn.XLOOKUP(A7479,[3]!Table13456[No заказа],[3]!Table13456[Цена],"",0,1)</f>
        <v>8967</v>
      </c>
      <c r="H7479" s="2" t="str">
        <f>M01_SETTINGS!$F$2</f>
        <v>KASPI</v>
      </c>
    </row>
    <row r="7480" spans="1:8" x14ac:dyDescent="0.35">
      <c r="A7480" s="2">
        <v>420969372</v>
      </c>
      <c r="B7480" s="3">
        <f>_xlfn.XLOOKUP(A7480,[3]!Table13456[No заказа],[3]!Table13456[Дата
отправки],"",0,1)</f>
        <v>45569</v>
      </c>
      <c r="C7480" s="3"/>
      <c r="D7480" s="3"/>
      <c r="F7480" s="5">
        <f>_xlfn.XLOOKUP(A7480,[3]!Table13456[No заказа],[3]!Table13456[Количество],"",0,1)</f>
        <v>1</v>
      </c>
      <c r="G7480" s="5">
        <f>_xlfn.XLOOKUP(A7480,[3]!Table13456[No заказа],[3]!Table13456[Цена],"",0,1)</f>
        <v>8971</v>
      </c>
      <c r="H7480" s="2" t="str">
        <f>M01_SETTINGS!$F$2</f>
        <v>KASPI</v>
      </c>
    </row>
    <row r="7481" spans="1:8" x14ac:dyDescent="0.35">
      <c r="A7481" s="2">
        <v>420904527</v>
      </c>
      <c r="B7481" s="3">
        <f>_xlfn.XLOOKUP(A7481,[3]!Table13456[No заказа],[3]!Table13456[Дата
отправки],"",0,1)</f>
        <v>45569</v>
      </c>
      <c r="C7481" s="3"/>
      <c r="D7481" s="3"/>
      <c r="F7481" s="5">
        <f>_xlfn.XLOOKUP(A7481,[3]!Table13456[No заказа],[3]!Table13456[Количество],"",0,1)</f>
        <v>1</v>
      </c>
      <c r="G7481" s="5">
        <f>_xlfn.XLOOKUP(A7481,[3]!Table13456[No заказа],[3]!Table13456[Цена],"",0,1)</f>
        <v>8989</v>
      </c>
      <c r="H7481" s="2" t="str">
        <f>M01_SETTINGS!$F$2</f>
        <v>KASPI</v>
      </c>
    </row>
    <row r="7482" spans="1:8" x14ac:dyDescent="0.35">
      <c r="A7482" s="2">
        <v>420997265</v>
      </c>
      <c r="B7482" s="3">
        <f>_xlfn.XLOOKUP(A7482,[3]!Table13456[No заказа],[3]!Table13456[Дата
отправки],"",0,1)</f>
        <v>45569</v>
      </c>
      <c r="C7482" s="3"/>
      <c r="D7482" s="3"/>
      <c r="F7482" s="5">
        <f>_xlfn.XLOOKUP(A7482,[3]!Table13456[No заказа],[3]!Table13456[Количество],"",0,1)</f>
        <v>1</v>
      </c>
      <c r="G7482" s="5">
        <f>_xlfn.XLOOKUP(A7482,[3]!Table13456[No заказа],[3]!Table13456[Цена],"",0,1)</f>
        <v>9949</v>
      </c>
      <c r="H7482" s="2" t="str">
        <f>M01_SETTINGS!$F$2</f>
        <v>KASPI</v>
      </c>
    </row>
    <row r="7483" spans="1:8" x14ac:dyDescent="0.35">
      <c r="A7483" s="2">
        <v>420675708</v>
      </c>
      <c r="B7483" s="3">
        <f>_xlfn.XLOOKUP(A7483,[3]!Table13456[No заказа],[3]!Table13456[Дата
отправки],"",0,1)</f>
        <v>45569</v>
      </c>
      <c r="C7483" s="3"/>
      <c r="D7483" s="3"/>
      <c r="F7483" s="5">
        <f>_xlfn.XLOOKUP(A7483,[3]!Table13456[No заказа],[3]!Table13456[Количество],"",0,1)</f>
        <v>1</v>
      </c>
      <c r="G7483" s="5">
        <f>_xlfn.XLOOKUP(A7483,[3]!Table13456[No заказа],[3]!Table13456[Цена],"",0,1)</f>
        <v>8315</v>
      </c>
      <c r="H7483" s="2" t="str">
        <f>M01_SETTINGS!$F$2</f>
        <v>KASPI</v>
      </c>
    </row>
    <row r="7484" spans="1:8" x14ac:dyDescent="0.35">
      <c r="A7484" s="2">
        <v>420924751</v>
      </c>
      <c r="B7484" s="3">
        <f>_xlfn.XLOOKUP(A7484,[3]!Table13456[No заказа],[3]!Table13456[Дата
отправки],"",0,1)</f>
        <v>45569</v>
      </c>
      <c r="C7484" s="3"/>
      <c r="D7484" s="3"/>
      <c r="F7484" s="5">
        <f>_xlfn.XLOOKUP(A7484,[3]!Table13456[No заказа],[3]!Table13456[Количество],"",0,1)</f>
        <v>1</v>
      </c>
      <c r="G7484" s="5">
        <f>_xlfn.XLOOKUP(A7484,[3]!Table13456[No заказа],[3]!Table13456[Цена],"",0,1)</f>
        <v>7684</v>
      </c>
      <c r="H7484" s="2" t="str">
        <f>M01_SETTINGS!$F$2</f>
        <v>KASPI</v>
      </c>
    </row>
    <row r="7485" spans="1:8" x14ac:dyDescent="0.35">
      <c r="A7485" s="2">
        <v>421031304</v>
      </c>
      <c r="B7485" s="3">
        <f>_xlfn.XLOOKUP(A7485,[3]!Table13456[No заказа],[3]!Table13456[Дата
отправки],"",0,1)</f>
        <v>45569</v>
      </c>
      <c r="C7485" s="3"/>
      <c r="D7485" s="3"/>
      <c r="F7485" s="5">
        <f>_xlfn.XLOOKUP(A7485,[3]!Table13456[No заказа],[3]!Table13456[Количество],"",0,1)</f>
        <v>1</v>
      </c>
      <c r="G7485" s="5">
        <f>_xlfn.XLOOKUP(A7485,[3]!Table13456[No заказа],[3]!Table13456[Цена],"",0,1)</f>
        <v>7688</v>
      </c>
      <c r="H7485" s="2" t="str">
        <f>M01_SETTINGS!$F$2</f>
        <v>KASPI</v>
      </c>
    </row>
    <row r="7486" spans="1:8" x14ac:dyDescent="0.35">
      <c r="A7486" s="2">
        <v>421059478</v>
      </c>
      <c r="B7486" s="3">
        <f>_xlfn.XLOOKUP(A7486,[3]!Table13456[No заказа],[3]!Table13456[Дата
отправки],"",0,1)</f>
        <v>45569</v>
      </c>
      <c r="C7486" s="3"/>
      <c r="D7486" s="3"/>
      <c r="F7486" s="5">
        <f>_xlfn.XLOOKUP(A7486,[3]!Table13456[No заказа],[3]!Table13456[Количество],"",0,1)</f>
        <v>1</v>
      </c>
      <c r="G7486" s="5">
        <f>_xlfn.XLOOKUP(A7486,[3]!Table13456[No заказа],[3]!Table13456[Цена],"",0,1)</f>
        <v>11613</v>
      </c>
      <c r="H7486" s="2" t="str">
        <f>M01_SETTINGS!$F$2</f>
        <v>KASPI</v>
      </c>
    </row>
    <row r="7487" spans="1:8" x14ac:dyDescent="0.35">
      <c r="A7487" s="2">
        <v>420950941</v>
      </c>
      <c r="B7487" s="3">
        <f>_xlfn.XLOOKUP(A7487,[3]!Table13456[No заказа],[3]!Table13456[Дата
отправки],"",0,1)</f>
        <v>45569</v>
      </c>
      <c r="C7487" s="3"/>
      <c r="D7487" s="3"/>
      <c r="F7487" s="5">
        <f>_xlfn.XLOOKUP(A7487,[3]!Table13456[No заказа],[3]!Table13456[Количество],"",0,1)</f>
        <v>1</v>
      </c>
      <c r="G7487" s="5">
        <f>_xlfn.XLOOKUP(A7487,[3]!Table13456[No заказа],[3]!Table13456[Цена],"",0,1)</f>
        <v>8998</v>
      </c>
      <c r="H7487" s="2" t="str">
        <f>M01_SETTINGS!$F$2</f>
        <v>KASPI</v>
      </c>
    </row>
    <row r="7488" spans="1:8" x14ac:dyDescent="0.35">
      <c r="A7488" s="2">
        <v>420753198</v>
      </c>
      <c r="B7488" s="3">
        <f>_xlfn.XLOOKUP(A7488,[3]!Table13456[No заказа],[3]!Table13456[Дата
отправки],"",0,1)</f>
        <v>45569</v>
      </c>
      <c r="C7488" s="3"/>
      <c r="D7488" s="3"/>
      <c r="F7488" s="5">
        <f>_xlfn.XLOOKUP(A7488,[3]!Table13456[No заказа],[3]!Table13456[Количество],"",0,1)</f>
        <v>1</v>
      </c>
      <c r="G7488" s="5">
        <f>_xlfn.XLOOKUP(A7488,[3]!Table13456[No заказа],[3]!Table13456[Цена],"",0,1)</f>
        <v>8986</v>
      </c>
      <c r="H7488" s="2" t="str">
        <f>M01_SETTINGS!$F$2</f>
        <v>KASPI</v>
      </c>
    </row>
    <row r="7489" spans="1:8" x14ac:dyDescent="0.35">
      <c r="A7489" s="2">
        <v>420802871</v>
      </c>
      <c r="B7489" s="3">
        <f>_xlfn.XLOOKUP(A7489,[3]!Table13456[No заказа],[3]!Table13456[Дата
отправки],"",0,1)</f>
        <v>45569</v>
      </c>
      <c r="C7489" s="3"/>
      <c r="D7489" s="3"/>
      <c r="F7489" s="5">
        <f>_xlfn.XLOOKUP(A7489,[3]!Table13456[No заказа],[3]!Table13456[Количество],"",0,1)</f>
        <v>1</v>
      </c>
      <c r="G7489" s="5">
        <f>_xlfn.XLOOKUP(A7489,[3]!Table13456[No заказа],[3]!Table13456[Цена],"",0,1)</f>
        <v>8986</v>
      </c>
      <c r="H7489" s="2" t="str">
        <f>M01_SETTINGS!$F$2</f>
        <v>KASPI</v>
      </c>
    </row>
    <row r="7490" spans="1:8" x14ac:dyDescent="0.35">
      <c r="A7490" s="2">
        <v>420959551</v>
      </c>
      <c r="B7490" s="3">
        <f>_xlfn.XLOOKUP(A7490,[3]!Table13456[No заказа],[3]!Table13456[Дата
отправки],"",0,1)</f>
        <v>45569</v>
      </c>
      <c r="C7490" s="3"/>
      <c r="D7490" s="3"/>
      <c r="F7490" s="5">
        <f>_xlfn.XLOOKUP(A7490,[3]!Table13456[No заказа],[3]!Table13456[Количество],"",0,1)</f>
        <v>1</v>
      </c>
      <c r="G7490" s="5">
        <f>_xlfn.XLOOKUP(A7490,[3]!Table13456[No заказа],[3]!Table13456[Цена],"",0,1)</f>
        <v>8986</v>
      </c>
      <c r="H7490" s="2" t="str">
        <f>M01_SETTINGS!$F$2</f>
        <v>KASPI</v>
      </c>
    </row>
    <row r="7491" spans="1:8" x14ac:dyDescent="0.35">
      <c r="A7491" s="2">
        <v>420878154</v>
      </c>
      <c r="B7491" s="3">
        <f>_xlfn.XLOOKUP(A7491,[3]!Table13456[No заказа],[3]!Table13456[Дата
отправки],"",0,1)</f>
        <v>45569</v>
      </c>
      <c r="C7491" s="3"/>
      <c r="D7491" s="3"/>
      <c r="F7491" s="5">
        <f>_xlfn.XLOOKUP(A7491,[3]!Table13456[No заказа],[3]!Table13456[Количество],"",0,1)</f>
        <v>1</v>
      </c>
      <c r="G7491" s="5">
        <f>_xlfn.XLOOKUP(A7491,[3]!Table13456[No заказа],[3]!Table13456[Цена],"",0,1)</f>
        <v>9699</v>
      </c>
      <c r="H7491" s="2" t="str">
        <f>M01_SETTINGS!$F$2</f>
        <v>KASPI</v>
      </c>
    </row>
    <row r="7492" spans="1:8" x14ac:dyDescent="0.35">
      <c r="A7492" s="2">
        <v>420913419</v>
      </c>
      <c r="B7492" s="3">
        <f>_xlfn.XLOOKUP(A7492,[3]!Table13456[No заказа],[3]!Table13456[Дата
отправки],"",0,1)</f>
        <v>45569</v>
      </c>
      <c r="C7492" s="3"/>
      <c r="D7492" s="3"/>
      <c r="F7492" s="5">
        <f>_xlfn.XLOOKUP(A7492,[3]!Table13456[No заказа],[3]!Table13456[Количество],"",0,1)</f>
        <v>1</v>
      </c>
      <c r="G7492" s="5">
        <f>_xlfn.XLOOKUP(A7492,[3]!Table13456[No заказа],[3]!Table13456[Цена],"",0,1)</f>
        <v>7999</v>
      </c>
      <c r="H7492" s="2" t="str">
        <f>M01_SETTINGS!$F$2</f>
        <v>KASPI</v>
      </c>
    </row>
    <row r="7493" spans="1:8" x14ac:dyDescent="0.35">
      <c r="A7493" s="2">
        <v>420919867</v>
      </c>
      <c r="B7493" s="3">
        <f>_xlfn.XLOOKUP(A7493,[3]!Table13456[No заказа],[3]!Table13456[Дата
отправки],"",0,1)</f>
        <v>45569</v>
      </c>
      <c r="C7493" s="3"/>
      <c r="D7493" s="3"/>
      <c r="F7493" s="5">
        <f>_xlfn.XLOOKUP(A7493,[3]!Table13456[No заказа],[3]!Table13456[Количество],"",0,1)</f>
        <v>1</v>
      </c>
      <c r="G7493" s="5">
        <f>_xlfn.XLOOKUP(A7493,[3]!Table13456[No заказа],[3]!Table13456[Цена],"",0,1)</f>
        <v>7828</v>
      </c>
      <c r="H7493" s="2" t="str">
        <f>M01_SETTINGS!$F$2</f>
        <v>KASPI</v>
      </c>
    </row>
    <row r="7494" spans="1:8" x14ac:dyDescent="0.35">
      <c r="A7494" s="2">
        <v>420890861</v>
      </c>
      <c r="B7494" s="3">
        <f>_xlfn.XLOOKUP(A7494,[3]!Table13456[No заказа],[3]!Table13456[Дата
отправки],"",0,1)</f>
        <v>45569</v>
      </c>
      <c r="C7494" s="3"/>
      <c r="D7494" s="3"/>
      <c r="F7494" s="5">
        <f>_xlfn.XLOOKUP(A7494,[3]!Table13456[No заказа],[3]!Table13456[Количество],"",0,1)</f>
        <v>1</v>
      </c>
      <c r="G7494" s="5">
        <f>_xlfn.XLOOKUP(A7494,[3]!Table13456[No заказа],[3]!Table13456[Цена],"",0,1)</f>
        <v>7844</v>
      </c>
      <c r="H7494" s="2" t="str">
        <f>M01_SETTINGS!$F$2</f>
        <v>KASPI</v>
      </c>
    </row>
    <row r="7495" spans="1:8" x14ac:dyDescent="0.35">
      <c r="A7495" s="2">
        <v>421028864</v>
      </c>
      <c r="B7495" s="3">
        <f>_xlfn.XLOOKUP(A7495,[3]!Table13456[No заказа],[3]!Table13456[Дата
отправки],"",0,1)</f>
        <v>45569</v>
      </c>
      <c r="C7495" s="3"/>
      <c r="D7495" s="3"/>
      <c r="F7495" s="5">
        <f>_xlfn.XLOOKUP(A7495,[3]!Table13456[No заказа],[3]!Table13456[Количество],"",0,1)</f>
        <v>1</v>
      </c>
      <c r="G7495" s="5">
        <f>_xlfn.XLOOKUP(A7495,[3]!Table13456[No заказа],[3]!Table13456[Цена],"",0,1)</f>
        <v>8989</v>
      </c>
      <c r="H7495" s="2" t="str">
        <f>M01_SETTINGS!$F$2</f>
        <v>KASPI</v>
      </c>
    </row>
    <row r="7496" spans="1:8" x14ac:dyDescent="0.35">
      <c r="A7496" s="2">
        <v>420931676</v>
      </c>
      <c r="B7496" s="3">
        <f>_xlfn.XLOOKUP(A7496,[3]!Table13456[No заказа],[3]!Table13456[Дата
отправки],"",0,1)</f>
        <v>45569</v>
      </c>
      <c r="C7496" s="3"/>
      <c r="D7496" s="3"/>
      <c r="F7496" s="5">
        <f>_xlfn.XLOOKUP(A7496,[3]!Table13456[No заказа],[3]!Table13456[Количество],"",0,1)</f>
        <v>1</v>
      </c>
      <c r="G7496" s="5">
        <f>_xlfn.XLOOKUP(A7496,[3]!Table13456[No заказа],[3]!Table13456[Цена],"",0,1)</f>
        <v>7983</v>
      </c>
      <c r="H7496" s="2" t="str">
        <f>M01_SETTINGS!$F$2</f>
        <v>KASPI</v>
      </c>
    </row>
    <row r="7497" spans="1:8" x14ac:dyDescent="0.35">
      <c r="A7497" s="2">
        <v>420938765</v>
      </c>
      <c r="B7497" s="3">
        <f>_xlfn.XLOOKUP(A7497,[3]!Table13456[No заказа],[3]!Table13456[Дата
отправки],"",0,1)</f>
        <v>45569</v>
      </c>
      <c r="C7497" s="3"/>
      <c r="D7497" s="3"/>
      <c r="F7497" s="5">
        <f>_xlfn.XLOOKUP(A7497,[3]!Table13456[No заказа],[3]!Table13456[Количество],"",0,1)</f>
        <v>1</v>
      </c>
      <c r="G7497" s="5">
        <f>_xlfn.XLOOKUP(A7497,[3]!Table13456[No заказа],[3]!Table13456[Цена],"",0,1)</f>
        <v>7983</v>
      </c>
      <c r="H7497" s="2" t="str">
        <f>M01_SETTINGS!$F$2</f>
        <v>KASPI</v>
      </c>
    </row>
    <row r="7498" spans="1:8" x14ac:dyDescent="0.35">
      <c r="A7498" s="2">
        <v>421127467</v>
      </c>
      <c r="B7498" s="3">
        <f>_xlfn.XLOOKUP(A7498,[3]!Table13456[No заказа],[3]!Table13456[Дата
отправки],"",0,1)</f>
        <v>45569</v>
      </c>
      <c r="C7498" s="3"/>
      <c r="D7498" s="3"/>
      <c r="F7498" s="5">
        <f>_xlfn.XLOOKUP(A7498,[3]!Table13456[No заказа],[3]!Table13456[Количество],"",0,1)</f>
        <v>1</v>
      </c>
      <c r="G7498" s="5">
        <f>_xlfn.XLOOKUP(A7498,[3]!Table13456[No заказа],[3]!Table13456[Цена],"",0,1)</f>
        <v>7983</v>
      </c>
      <c r="H7498" s="2" t="str">
        <f>M01_SETTINGS!$F$2</f>
        <v>KASPI</v>
      </c>
    </row>
    <row r="7499" spans="1:8" x14ac:dyDescent="0.35">
      <c r="A7499" s="2">
        <v>420406639</v>
      </c>
      <c r="B7499" s="3">
        <f>_xlfn.XLOOKUP(A7499,[3]!Table13456[No заказа],[3]!Table13456[Дата
отправки],"",0,1)</f>
        <v>45568</v>
      </c>
      <c r="C7499" s="3"/>
      <c r="D7499" s="3"/>
      <c r="F7499" s="5">
        <f>_xlfn.XLOOKUP(A7499,[3]!Table13456[No заказа],[3]!Table13456[Количество],"",0,1)</f>
        <v>1</v>
      </c>
      <c r="G7499" s="5">
        <f>_xlfn.XLOOKUP(A7499,[3]!Table13456[No заказа],[3]!Table13456[Цена],"",0,1)</f>
        <v>9700</v>
      </c>
      <c r="H7499" s="2" t="str">
        <f>M01_SETTINGS!$F$2</f>
        <v>KASPI</v>
      </c>
    </row>
    <row r="7500" spans="1:8" x14ac:dyDescent="0.35">
      <c r="A7500" s="2">
        <v>420402620</v>
      </c>
      <c r="B7500" s="3">
        <f>_xlfn.XLOOKUP(A7500,[3]!Table13456[No заказа],[3]!Table13456[Дата
отправки],"",0,1)</f>
        <v>45568</v>
      </c>
      <c r="C7500" s="3"/>
      <c r="D7500" s="3"/>
      <c r="F7500" s="5">
        <f>_xlfn.XLOOKUP(A7500,[3]!Table13456[No заказа],[3]!Table13456[Количество],"",0,1)</f>
        <v>1</v>
      </c>
      <c r="G7500" s="5">
        <f>_xlfn.XLOOKUP(A7500,[3]!Table13456[No заказа],[3]!Table13456[Цена],"",0,1)</f>
        <v>8489</v>
      </c>
      <c r="H7500" s="2" t="str">
        <f>M01_SETTINGS!$F$2</f>
        <v>KASPI</v>
      </c>
    </row>
    <row r="7501" spans="1:8" x14ac:dyDescent="0.35">
      <c r="A7501" s="2">
        <v>420380284</v>
      </c>
      <c r="B7501" s="3">
        <f>_xlfn.XLOOKUP(A7501,[3]!Table13456[No заказа],[3]!Table13456[Дата
отправки],"",0,1)</f>
        <v>45568</v>
      </c>
      <c r="C7501" s="3"/>
      <c r="D7501" s="3"/>
      <c r="F7501" s="5">
        <f>_xlfn.XLOOKUP(A7501,[3]!Table13456[No заказа],[3]!Table13456[Количество],"",0,1)</f>
        <v>1</v>
      </c>
      <c r="G7501" s="5">
        <f>_xlfn.XLOOKUP(A7501,[3]!Table13456[No заказа],[3]!Table13456[Цена],"",0,1)</f>
        <v>8299</v>
      </c>
      <c r="H7501" s="2" t="str">
        <f>M01_SETTINGS!$F$2</f>
        <v>KASPI</v>
      </c>
    </row>
    <row r="7502" spans="1:8" x14ac:dyDescent="0.35">
      <c r="A7502" s="2">
        <v>420473094</v>
      </c>
      <c r="B7502" s="3">
        <f>_xlfn.XLOOKUP(A7502,[3]!Table13456[No заказа],[3]!Table13456[Дата
отправки],"",0,1)</f>
        <v>45568</v>
      </c>
      <c r="C7502" s="3"/>
      <c r="D7502" s="3"/>
      <c r="F7502" s="5">
        <f>_xlfn.XLOOKUP(A7502,[3]!Table13456[No заказа],[3]!Table13456[Количество],"",0,1)</f>
        <v>1</v>
      </c>
      <c r="G7502" s="5">
        <f>_xlfn.XLOOKUP(A7502,[3]!Table13456[No заказа],[3]!Table13456[Цена],"",0,1)</f>
        <v>8299</v>
      </c>
      <c r="H7502" s="2" t="str">
        <f>M01_SETTINGS!$F$2</f>
        <v>KASPI</v>
      </c>
    </row>
    <row r="7503" spans="1:8" x14ac:dyDescent="0.35">
      <c r="A7503" s="2">
        <v>420606833</v>
      </c>
      <c r="B7503" s="3">
        <f>_xlfn.XLOOKUP(A7503,[3]!Table13456[No заказа],[3]!Table13456[Дата
отправки],"",0,1)</f>
        <v>45568</v>
      </c>
      <c r="C7503" s="3"/>
      <c r="D7503" s="3"/>
      <c r="F7503" s="5">
        <f>_xlfn.XLOOKUP(A7503,[3]!Table13456[No заказа],[3]!Table13456[Количество],"",0,1)</f>
        <v>1</v>
      </c>
      <c r="G7503" s="5">
        <f>_xlfn.XLOOKUP(A7503,[3]!Table13456[No заказа],[3]!Table13456[Цена],"",0,1)</f>
        <v>8220</v>
      </c>
      <c r="H7503" s="2" t="str">
        <f>M01_SETTINGS!$F$2</f>
        <v>KASPI</v>
      </c>
    </row>
    <row r="7504" spans="1:8" x14ac:dyDescent="0.35">
      <c r="A7504" s="2">
        <v>420469482</v>
      </c>
      <c r="B7504" s="3">
        <f>_xlfn.XLOOKUP(A7504,[3]!Table13456[No заказа],[3]!Table13456[Дата
отправки],"",0,1)</f>
        <v>45568</v>
      </c>
      <c r="C7504" s="3"/>
      <c r="D7504" s="3"/>
      <c r="F7504" s="5">
        <f>_xlfn.XLOOKUP(A7504,[3]!Table13456[No заказа],[3]!Table13456[Количество],"",0,1)</f>
        <v>1</v>
      </c>
      <c r="G7504" s="5">
        <f>_xlfn.XLOOKUP(A7504,[3]!Table13456[No заказа],[3]!Table13456[Цена],"",0,1)</f>
        <v>8998</v>
      </c>
      <c r="H7504" s="2" t="str">
        <f>M01_SETTINGS!$F$2</f>
        <v>KASPI</v>
      </c>
    </row>
    <row r="7505" spans="1:8" x14ac:dyDescent="0.35">
      <c r="A7505" s="2">
        <v>420502168</v>
      </c>
      <c r="B7505" s="3">
        <f>_xlfn.XLOOKUP(A7505,[3]!Table13456[No заказа],[3]!Table13456[Дата
отправки],"",0,1)</f>
        <v>45568</v>
      </c>
      <c r="C7505" s="3"/>
      <c r="D7505" s="3"/>
      <c r="F7505" s="5">
        <f>_xlfn.XLOOKUP(A7505,[3]!Table13456[No заказа],[3]!Table13456[Количество],"",0,1)</f>
        <v>1</v>
      </c>
      <c r="G7505" s="5">
        <f>_xlfn.XLOOKUP(A7505,[3]!Table13456[No заказа],[3]!Table13456[Цена],"",0,1)</f>
        <v>8349</v>
      </c>
      <c r="H7505" s="2" t="str">
        <f>M01_SETTINGS!$F$2</f>
        <v>KASPI</v>
      </c>
    </row>
    <row r="7506" spans="1:8" x14ac:dyDescent="0.35">
      <c r="A7506" s="2">
        <v>420464478</v>
      </c>
      <c r="B7506" s="3">
        <f>_xlfn.XLOOKUP(A7506,[3]!Table13456[No заказа],[3]!Table13456[Дата
отправки],"",0,1)</f>
        <v>45568</v>
      </c>
      <c r="C7506" s="3"/>
      <c r="D7506" s="3"/>
      <c r="F7506" s="5">
        <f>_xlfn.XLOOKUP(A7506,[3]!Table13456[No заказа],[3]!Table13456[Количество],"",0,1)</f>
        <v>1</v>
      </c>
      <c r="G7506" s="5">
        <f>_xlfn.XLOOKUP(A7506,[3]!Table13456[No заказа],[3]!Table13456[Цена],"",0,1)</f>
        <v>10793</v>
      </c>
      <c r="H7506" s="2" t="str">
        <f>M01_SETTINGS!$F$2</f>
        <v>KASPI</v>
      </c>
    </row>
    <row r="7507" spans="1:8" x14ac:dyDescent="0.35">
      <c r="A7507" s="2">
        <v>420398090</v>
      </c>
      <c r="B7507" s="3">
        <f>_xlfn.XLOOKUP(A7507,[3]!Table13456[No заказа],[3]!Table13456[Дата
отправки],"",0,1)</f>
        <v>45568</v>
      </c>
      <c r="C7507" s="3"/>
      <c r="D7507" s="3"/>
      <c r="F7507" s="5">
        <f>_xlfn.XLOOKUP(A7507,[3]!Table13456[No заказа],[3]!Table13456[Количество],"",0,1)</f>
        <v>1</v>
      </c>
      <c r="G7507" s="5">
        <f>_xlfn.XLOOKUP(A7507,[3]!Table13456[No заказа],[3]!Table13456[Цена],"",0,1)</f>
        <v>8220</v>
      </c>
      <c r="H7507" s="2" t="str">
        <f>M01_SETTINGS!$F$2</f>
        <v>KASPI</v>
      </c>
    </row>
    <row r="7508" spans="1:8" x14ac:dyDescent="0.35">
      <c r="A7508" s="2">
        <v>420417504</v>
      </c>
      <c r="B7508" s="3">
        <f>_xlfn.XLOOKUP(A7508,[3]!Table13456[No заказа],[3]!Table13456[Дата
отправки],"",0,1)</f>
        <v>45568</v>
      </c>
      <c r="C7508" s="3"/>
      <c r="D7508" s="3"/>
      <c r="F7508" s="5">
        <f>_xlfn.XLOOKUP(A7508,[3]!Table13456[No заказа],[3]!Table13456[Количество],"",0,1)</f>
        <v>1</v>
      </c>
      <c r="G7508" s="5">
        <f>_xlfn.XLOOKUP(A7508,[3]!Table13456[No заказа],[3]!Table13456[Цена],"",0,1)</f>
        <v>8349</v>
      </c>
      <c r="H7508" s="2" t="str">
        <f>M01_SETTINGS!$F$2</f>
        <v>KASPI</v>
      </c>
    </row>
    <row r="7509" spans="1:8" x14ac:dyDescent="0.35">
      <c r="A7509" s="2">
        <v>420416354</v>
      </c>
      <c r="B7509" s="3">
        <f>_xlfn.XLOOKUP(A7509,[3]!Table13456[No заказа],[3]!Table13456[Дата
отправки],"",0,1)</f>
        <v>45568</v>
      </c>
      <c r="C7509" s="3"/>
      <c r="D7509" s="3"/>
      <c r="F7509" s="5">
        <f>_xlfn.XLOOKUP(A7509,[3]!Table13456[No заказа],[3]!Table13456[Количество],"",0,1)</f>
        <v>1</v>
      </c>
      <c r="G7509" s="5">
        <f>_xlfn.XLOOKUP(A7509,[3]!Table13456[No заказа],[3]!Table13456[Цена],"",0,1)</f>
        <v>8997</v>
      </c>
      <c r="H7509" s="2" t="str">
        <f>M01_SETTINGS!$F$2</f>
        <v>KASPI</v>
      </c>
    </row>
    <row r="7510" spans="1:8" x14ac:dyDescent="0.35">
      <c r="A7510" s="2">
        <v>420489258</v>
      </c>
      <c r="B7510" s="3">
        <f>_xlfn.XLOOKUP(A7510,[3]!Table13456[No заказа],[3]!Table13456[Дата
отправки],"",0,1)</f>
        <v>45568</v>
      </c>
      <c r="C7510" s="3"/>
      <c r="D7510" s="3"/>
      <c r="F7510" s="5">
        <f>_xlfn.XLOOKUP(A7510,[3]!Table13456[No заказа],[3]!Table13456[Количество],"",0,1)</f>
        <v>1</v>
      </c>
      <c r="G7510" s="5">
        <f>_xlfn.XLOOKUP(A7510,[3]!Table13456[No заказа],[3]!Table13456[Цена],"",0,1)</f>
        <v>8997</v>
      </c>
      <c r="H7510" s="2" t="str">
        <f>M01_SETTINGS!$F$2</f>
        <v>KASPI</v>
      </c>
    </row>
    <row r="7511" spans="1:8" x14ac:dyDescent="0.35">
      <c r="A7511" s="2">
        <v>420826198</v>
      </c>
      <c r="B7511" s="3">
        <f>_xlfn.XLOOKUP(A7511,[3]!Table13456[No заказа],[3]!Table13456[Дата
отправки],"",0,1)</f>
        <v>45568</v>
      </c>
      <c r="C7511" s="3"/>
      <c r="D7511" s="3"/>
      <c r="F7511" s="5">
        <f>_xlfn.XLOOKUP(A7511,[3]!Table13456[No заказа],[3]!Table13456[Количество],"",0,1)</f>
        <v>1</v>
      </c>
      <c r="G7511" s="5">
        <f>_xlfn.XLOOKUP(A7511,[3]!Table13456[No заказа],[3]!Table13456[Цена],"",0,1)</f>
        <v>8998</v>
      </c>
      <c r="H7511" s="2" t="str">
        <f>M01_SETTINGS!$F$2</f>
        <v>KASPI</v>
      </c>
    </row>
    <row r="7512" spans="1:8" x14ac:dyDescent="0.35">
      <c r="A7512" s="2">
        <v>420387455</v>
      </c>
      <c r="B7512" s="3">
        <f>_xlfn.XLOOKUP(A7512,[3]!Table13456[No заказа],[3]!Table13456[Дата
отправки],"",0,1)</f>
        <v>45568</v>
      </c>
      <c r="C7512" s="3"/>
      <c r="D7512" s="3"/>
      <c r="F7512" s="5">
        <f>_xlfn.XLOOKUP(A7512,[3]!Table13456[No заказа],[3]!Table13456[Количество],"",0,1)</f>
        <v>1</v>
      </c>
      <c r="G7512" s="5">
        <f>_xlfn.XLOOKUP(A7512,[3]!Table13456[No заказа],[3]!Table13456[Цена],"",0,1)</f>
        <v>9700</v>
      </c>
      <c r="H7512" s="2" t="str">
        <f>M01_SETTINGS!$F$2</f>
        <v>KASPI</v>
      </c>
    </row>
    <row r="7513" spans="1:8" x14ac:dyDescent="0.35">
      <c r="A7513" s="2">
        <v>420347677</v>
      </c>
      <c r="B7513" s="3">
        <f>_xlfn.XLOOKUP(A7513,[3]!Table13456[No заказа],[3]!Table13456[Дата
отправки],"",0,1)</f>
        <v>45568</v>
      </c>
      <c r="C7513" s="3"/>
      <c r="D7513" s="3"/>
      <c r="F7513" s="5">
        <f>_xlfn.XLOOKUP(A7513,[3]!Table13456[No заказа],[3]!Table13456[Количество],"",0,1)</f>
        <v>1</v>
      </c>
      <c r="G7513" s="5">
        <f>_xlfn.XLOOKUP(A7513,[3]!Table13456[No заказа],[3]!Table13456[Цена],"",0,1)</f>
        <v>8349</v>
      </c>
      <c r="H7513" s="2" t="str">
        <f>M01_SETTINGS!$F$2</f>
        <v>KASPI</v>
      </c>
    </row>
    <row r="7514" spans="1:8" x14ac:dyDescent="0.35">
      <c r="A7514" s="2">
        <v>420556363</v>
      </c>
      <c r="B7514" s="3">
        <f>_xlfn.XLOOKUP(A7514,[3]!Table13456[No заказа],[3]!Table13456[Дата
отправки],"",0,1)</f>
        <v>45568</v>
      </c>
      <c r="C7514" s="3"/>
      <c r="D7514" s="3"/>
      <c r="F7514" s="5">
        <f>_xlfn.XLOOKUP(A7514,[3]!Table13456[No заказа],[3]!Table13456[Количество],"",0,1)</f>
        <v>1</v>
      </c>
      <c r="G7514" s="5">
        <f>_xlfn.XLOOKUP(A7514,[3]!Table13456[No заказа],[3]!Table13456[Цена],"",0,1)</f>
        <v>8997</v>
      </c>
      <c r="H7514" s="2" t="str">
        <f>M01_SETTINGS!$F$2</f>
        <v>KASPI</v>
      </c>
    </row>
    <row r="7515" spans="1:8" x14ac:dyDescent="0.35">
      <c r="A7515" s="2">
        <v>420652906</v>
      </c>
      <c r="B7515" s="3">
        <f>_xlfn.XLOOKUP(A7515,[3]!Table13456[No заказа],[3]!Table13456[Дата
отправки],"",0,1)</f>
        <v>45568</v>
      </c>
      <c r="C7515" s="3"/>
      <c r="D7515" s="3"/>
      <c r="F7515" s="5">
        <f>_xlfn.XLOOKUP(A7515,[3]!Table13456[No заказа],[3]!Table13456[Количество],"",0,1)</f>
        <v>1</v>
      </c>
      <c r="G7515" s="5">
        <f>_xlfn.XLOOKUP(A7515,[3]!Table13456[No заказа],[3]!Table13456[Цена],"",0,1)</f>
        <v>8997</v>
      </c>
      <c r="H7515" s="2" t="str">
        <f>M01_SETTINGS!$F$2</f>
        <v>KASPI</v>
      </c>
    </row>
    <row r="7516" spans="1:8" x14ac:dyDescent="0.35">
      <c r="A7516" s="2">
        <v>420473973</v>
      </c>
      <c r="B7516" s="3">
        <f>_xlfn.XLOOKUP(A7516,[3]!Table13456[No заказа],[3]!Table13456[Дата
отправки],"",0,1)</f>
        <v>45568</v>
      </c>
      <c r="C7516" s="3"/>
      <c r="D7516" s="3"/>
      <c r="F7516" s="5">
        <f>_xlfn.XLOOKUP(A7516,[3]!Table13456[No заказа],[3]!Table13456[Количество],"",0,1)</f>
        <v>1</v>
      </c>
      <c r="G7516" s="5">
        <f>_xlfn.XLOOKUP(A7516,[3]!Table13456[No заказа],[3]!Table13456[Цена],"",0,1)</f>
        <v>8317</v>
      </c>
      <c r="H7516" s="2" t="str">
        <f>M01_SETTINGS!$F$2</f>
        <v>KASPI</v>
      </c>
    </row>
    <row r="7517" spans="1:8" x14ac:dyDescent="0.35">
      <c r="A7517" s="2">
        <v>420407582</v>
      </c>
      <c r="B7517" s="3">
        <f>_xlfn.XLOOKUP(A7517,[3]!Table13456[No заказа],[3]!Table13456[Дата
отправки],"",0,1)</f>
        <v>45568</v>
      </c>
      <c r="C7517" s="3"/>
      <c r="D7517" s="3"/>
      <c r="F7517" s="5">
        <f>_xlfn.XLOOKUP(A7517,[3]!Table13456[No заказа],[3]!Table13456[Количество],"",0,1)</f>
        <v>1</v>
      </c>
      <c r="G7517" s="5">
        <f>_xlfn.XLOOKUP(A7517,[3]!Table13456[No заказа],[3]!Table13456[Цена],"",0,1)</f>
        <v>8997</v>
      </c>
      <c r="H7517" s="2" t="str">
        <f>M01_SETTINGS!$F$2</f>
        <v>KASPI</v>
      </c>
    </row>
    <row r="7518" spans="1:8" x14ac:dyDescent="0.35">
      <c r="A7518" s="2">
        <v>420522050</v>
      </c>
      <c r="B7518" s="3">
        <f>_xlfn.XLOOKUP(A7518,[3]!Table13456[No заказа],[3]!Table13456[Дата
отправки],"",0,1)</f>
        <v>45568</v>
      </c>
      <c r="C7518" s="3"/>
      <c r="D7518" s="3"/>
      <c r="F7518" s="5">
        <f>_xlfn.XLOOKUP(A7518,[3]!Table13456[No заказа],[3]!Table13456[Количество],"",0,1)</f>
        <v>1</v>
      </c>
      <c r="G7518" s="5">
        <f>_xlfn.XLOOKUP(A7518,[3]!Table13456[No заказа],[3]!Table13456[Цена],"",0,1)</f>
        <v>8950</v>
      </c>
      <c r="H7518" s="2" t="str">
        <f>M01_SETTINGS!$F$2</f>
        <v>KASPI</v>
      </c>
    </row>
    <row r="7519" spans="1:8" x14ac:dyDescent="0.35">
      <c r="A7519" s="2">
        <v>420425473</v>
      </c>
      <c r="B7519" s="3">
        <f>_xlfn.XLOOKUP(A7519,[3]!Table13456[No заказа],[3]!Table13456[Дата
отправки],"",0,1)</f>
        <v>45568</v>
      </c>
      <c r="C7519" s="3"/>
      <c r="D7519" s="3"/>
      <c r="F7519" s="5">
        <f>_xlfn.XLOOKUP(A7519,[3]!Table13456[No заказа],[3]!Table13456[Количество],"",0,1)</f>
        <v>1</v>
      </c>
      <c r="G7519" s="5">
        <f>_xlfn.XLOOKUP(A7519,[3]!Table13456[No заказа],[3]!Table13456[Цена],"",0,1)</f>
        <v>7690</v>
      </c>
      <c r="H7519" s="2" t="str">
        <f>M01_SETTINGS!$F$2</f>
        <v>KASPI</v>
      </c>
    </row>
    <row r="7520" spans="1:8" x14ac:dyDescent="0.35">
      <c r="A7520" s="2">
        <v>420378437</v>
      </c>
      <c r="B7520" s="3">
        <f>_xlfn.XLOOKUP(A7520,[3]!Table13456[No заказа],[3]!Table13456[Дата
отправки],"",0,1)</f>
        <v>45568</v>
      </c>
      <c r="C7520" s="3"/>
      <c r="D7520" s="3"/>
      <c r="F7520" s="5">
        <f>_xlfn.XLOOKUP(A7520,[3]!Table13456[No заказа],[3]!Table13456[Количество],"",0,1)</f>
        <v>1</v>
      </c>
      <c r="G7520" s="5">
        <f>_xlfn.XLOOKUP(A7520,[3]!Table13456[No заказа],[3]!Table13456[Цена],"",0,1)</f>
        <v>8997</v>
      </c>
      <c r="H7520" s="2" t="str">
        <f>M01_SETTINGS!$F$2</f>
        <v>KASPI</v>
      </c>
    </row>
    <row r="7521" spans="1:8" x14ac:dyDescent="0.35">
      <c r="A7521" s="2">
        <v>420480182</v>
      </c>
      <c r="B7521" s="3">
        <f>_xlfn.XLOOKUP(A7521,[3]!Table13456[No заказа],[3]!Table13456[Дата
отправки],"",0,1)</f>
        <v>45568</v>
      </c>
      <c r="C7521" s="3"/>
      <c r="D7521" s="3"/>
      <c r="F7521" s="5">
        <f>_xlfn.XLOOKUP(A7521,[3]!Table13456[No заказа],[3]!Table13456[Количество],"",0,1)</f>
        <v>1</v>
      </c>
      <c r="G7521" s="5">
        <f>_xlfn.XLOOKUP(A7521,[3]!Table13456[No заказа],[3]!Table13456[Цена],"",0,1)</f>
        <v>8997</v>
      </c>
      <c r="H7521" s="2" t="str">
        <f>M01_SETTINGS!$F$2</f>
        <v>KASPI</v>
      </c>
    </row>
    <row r="7522" spans="1:8" x14ac:dyDescent="0.35">
      <c r="A7522" s="2">
        <v>420408256</v>
      </c>
      <c r="B7522" s="3">
        <f>_xlfn.XLOOKUP(A7522,[3]!Table13456[No заказа],[3]!Table13456[Дата
отправки],"",0,1)</f>
        <v>45568</v>
      </c>
      <c r="C7522" s="3"/>
      <c r="D7522" s="3"/>
      <c r="F7522" s="5">
        <f>_xlfn.XLOOKUP(A7522,[3]!Table13456[No заказа],[3]!Table13456[Количество],"",0,1)</f>
        <v>1</v>
      </c>
      <c r="G7522" s="5">
        <f>_xlfn.XLOOKUP(A7522,[3]!Table13456[No заказа],[3]!Table13456[Цена],"",0,1)</f>
        <v>8988</v>
      </c>
      <c r="H7522" s="2" t="str">
        <f>M01_SETTINGS!$F$2</f>
        <v>KASPI</v>
      </c>
    </row>
    <row r="7523" spans="1:8" x14ac:dyDescent="0.35">
      <c r="A7523" s="2">
        <v>420478020</v>
      </c>
      <c r="B7523" s="3">
        <f>_xlfn.XLOOKUP(A7523,[3]!Table13456[No заказа],[3]!Table13456[Дата
отправки],"",0,1)</f>
        <v>45568</v>
      </c>
      <c r="C7523" s="3"/>
      <c r="D7523" s="3"/>
      <c r="F7523" s="5">
        <f>_xlfn.XLOOKUP(A7523,[3]!Table13456[No заказа],[3]!Table13456[Количество],"",0,1)</f>
        <v>1</v>
      </c>
      <c r="G7523" s="5">
        <f>_xlfn.XLOOKUP(A7523,[3]!Table13456[No заказа],[3]!Table13456[Цена],"",0,1)</f>
        <v>8988</v>
      </c>
      <c r="H7523" s="2" t="str">
        <f>M01_SETTINGS!$F$2</f>
        <v>KASPI</v>
      </c>
    </row>
    <row r="7524" spans="1:8" x14ac:dyDescent="0.35">
      <c r="A7524" s="2">
        <v>420752795</v>
      </c>
      <c r="B7524" s="3">
        <f>_xlfn.XLOOKUP(A7524,[3]!Table13456[No заказа],[3]!Table13456[Дата
отправки],"",0,1)</f>
        <v>45568</v>
      </c>
      <c r="C7524" s="3"/>
      <c r="D7524" s="3"/>
      <c r="F7524" s="5">
        <f>_xlfn.XLOOKUP(A7524,[3]!Table13456[No заказа],[3]!Table13456[Количество],"",0,1)</f>
        <v>1</v>
      </c>
      <c r="G7524" s="5">
        <f>_xlfn.XLOOKUP(A7524,[3]!Table13456[No заказа],[3]!Table13456[Цена],"",0,1)</f>
        <v>7884</v>
      </c>
      <c r="H7524" s="2" t="str">
        <f>M01_SETTINGS!$F$2</f>
        <v>KASPI</v>
      </c>
    </row>
    <row r="7525" spans="1:8" x14ac:dyDescent="0.35">
      <c r="A7525" s="2">
        <v>420467971</v>
      </c>
      <c r="B7525" s="3">
        <f>_xlfn.XLOOKUP(A7525,[3]!Table13456[No заказа],[3]!Table13456[Дата
отправки],"",0,1)</f>
        <v>45568</v>
      </c>
      <c r="C7525" s="3"/>
      <c r="D7525" s="3"/>
      <c r="F7525" s="5">
        <f>_xlfn.XLOOKUP(A7525,[3]!Table13456[No заказа],[3]!Table13456[Количество],"",0,1)</f>
        <v>1</v>
      </c>
      <c r="G7525" s="5">
        <f>_xlfn.XLOOKUP(A7525,[3]!Table13456[No заказа],[3]!Table13456[Цена],"",0,1)</f>
        <v>8998</v>
      </c>
      <c r="H7525" s="2" t="str">
        <f>M01_SETTINGS!$F$2</f>
        <v>KASPI</v>
      </c>
    </row>
    <row r="7526" spans="1:8" x14ac:dyDescent="0.35">
      <c r="A7526" s="2">
        <v>420421255</v>
      </c>
      <c r="B7526" s="3">
        <f>_xlfn.XLOOKUP(A7526,[3]!Table13456[No заказа],[3]!Table13456[Дата
отправки],"",0,1)</f>
        <v>45568</v>
      </c>
      <c r="C7526" s="3"/>
      <c r="D7526" s="3"/>
      <c r="F7526" s="5">
        <f>_xlfn.XLOOKUP(A7526,[3]!Table13456[No заказа],[3]!Table13456[Количество],"",0,1)</f>
        <v>1</v>
      </c>
      <c r="G7526" s="5">
        <f>_xlfn.XLOOKUP(A7526,[3]!Table13456[No заказа],[3]!Table13456[Цена],"",0,1)</f>
        <v>8221</v>
      </c>
      <c r="H7526" s="2" t="str">
        <f>M01_SETTINGS!$F$2</f>
        <v>KASPI</v>
      </c>
    </row>
    <row r="7527" spans="1:8" x14ac:dyDescent="0.35">
      <c r="A7527" s="2">
        <v>420668221</v>
      </c>
      <c r="B7527" s="3">
        <f>_xlfn.XLOOKUP(A7527,[3]!Table13456[No заказа],[3]!Table13456[Дата
отправки],"",0,1)</f>
        <v>45568</v>
      </c>
      <c r="C7527" s="3"/>
      <c r="D7527" s="3"/>
      <c r="F7527" s="5">
        <f>_xlfn.XLOOKUP(A7527,[3]!Table13456[No заказа],[3]!Table13456[Количество],"",0,1)</f>
        <v>1</v>
      </c>
      <c r="G7527" s="5">
        <f>_xlfn.XLOOKUP(A7527,[3]!Table13456[No заказа],[3]!Table13456[Цена],"",0,1)</f>
        <v>8999</v>
      </c>
      <c r="H7527" s="2" t="str">
        <f>M01_SETTINGS!$F$2</f>
        <v>KASPI</v>
      </c>
    </row>
    <row r="7528" spans="1:8" x14ac:dyDescent="0.35">
      <c r="A7528" s="2">
        <v>420113490</v>
      </c>
      <c r="B7528" s="3">
        <f>_xlfn.XLOOKUP(A7528,[3]!Table13456[No заказа],[3]!Table13456[Дата
отправки],"",0,1)</f>
        <v>45567</v>
      </c>
      <c r="C7528" s="3"/>
      <c r="D7528" s="3"/>
      <c r="F7528" s="5">
        <f>_xlfn.XLOOKUP(A7528,[3]!Table13456[No заказа],[3]!Table13456[Количество],"",0,1)</f>
        <v>1</v>
      </c>
      <c r="G7528" s="5">
        <f>_xlfn.XLOOKUP(A7528,[3]!Table13456[No заказа],[3]!Table13456[Цена],"",0,1)</f>
        <v>9700</v>
      </c>
      <c r="H7528" s="2" t="str">
        <f>M01_SETTINGS!$F$2</f>
        <v>KASPI</v>
      </c>
    </row>
    <row r="7529" spans="1:8" x14ac:dyDescent="0.35">
      <c r="A7529" s="2">
        <v>419760818</v>
      </c>
      <c r="B7529" s="3">
        <f>_xlfn.XLOOKUP(A7529,[3]!Table13456[No заказа],[3]!Table13456[Дата
отправки],"",0,1)</f>
        <v>45567</v>
      </c>
      <c r="C7529" s="3"/>
      <c r="D7529" s="3"/>
      <c r="F7529" s="5">
        <f>_xlfn.XLOOKUP(A7529,[3]!Table13456[No заказа],[3]!Table13456[Количество],"",0,1)</f>
        <v>1</v>
      </c>
      <c r="G7529" s="5">
        <f>_xlfn.XLOOKUP(A7529,[3]!Table13456[No заказа],[3]!Table13456[Цена],"",0,1)</f>
        <v>8489</v>
      </c>
      <c r="H7529" s="2" t="str">
        <f>M01_SETTINGS!$F$2</f>
        <v>KASPI</v>
      </c>
    </row>
    <row r="7530" spans="1:8" x14ac:dyDescent="0.35">
      <c r="A7530" s="2">
        <v>420204336</v>
      </c>
      <c r="B7530" s="3">
        <f>_xlfn.XLOOKUP(A7530,[3]!Table13456[No заказа],[3]!Table13456[Дата
отправки],"",0,1)</f>
        <v>45567</v>
      </c>
      <c r="C7530" s="3"/>
      <c r="D7530" s="3"/>
      <c r="F7530" s="5">
        <f>_xlfn.XLOOKUP(A7530,[3]!Table13456[No заказа],[3]!Table13456[Количество],"",0,1)</f>
        <v>1</v>
      </c>
      <c r="G7530" s="5">
        <f>_xlfn.XLOOKUP(A7530,[3]!Table13456[No заказа],[3]!Table13456[Цена],"",0,1)</f>
        <v>8393</v>
      </c>
      <c r="H7530" s="2" t="str">
        <f>M01_SETTINGS!$F$2</f>
        <v>KASPI</v>
      </c>
    </row>
    <row r="7531" spans="1:8" x14ac:dyDescent="0.35">
      <c r="A7531" s="2">
        <v>419926379</v>
      </c>
      <c r="B7531" s="3">
        <f>_xlfn.XLOOKUP(A7531,[3]!Table13456[No заказа],[3]!Table13456[Дата
отправки],"",0,1)</f>
        <v>45567</v>
      </c>
      <c r="C7531" s="3"/>
      <c r="D7531" s="3"/>
      <c r="F7531" s="5">
        <f>_xlfn.XLOOKUP(A7531,[3]!Table13456[No заказа],[3]!Table13456[Количество],"",0,1)</f>
        <v>1</v>
      </c>
      <c r="G7531" s="5">
        <f>_xlfn.XLOOKUP(A7531,[3]!Table13456[No заказа],[3]!Table13456[Цена],"",0,1)</f>
        <v>8394</v>
      </c>
      <c r="H7531" s="2" t="str">
        <f>M01_SETTINGS!$F$2</f>
        <v>KASPI</v>
      </c>
    </row>
    <row r="7532" spans="1:8" x14ac:dyDescent="0.35">
      <c r="A7532" s="2">
        <v>419911025</v>
      </c>
      <c r="B7532" s="3">
        <f>_xlfn.XLOOKUP(A7532,[3]!Table13456[No заказа],[3]!Table13456[Дата
отправки],"",0,1)</f>
        <v>45567</v>
      </c>
      <c r="C7532" s="3"/>
      <c r="D7532" s="3"/>
      <c r="F7532" s="5">
        <f>_xlfn.XLOOKUP(A7532,[3]!Table13456[No заказа],[3]!Table13456[Количество],"",0,1)</f>
        <v>1</v>
      </c>
      <c r="G7532" s="5">
        <f>_xlfn.XLOOKUP(A7532,[3]!Table13456[No заказа],[3]!Table13456[Цена],"",0,1)</f>
        <v>8489</v>
      </c>
      <c r="H7532" s="2" t="str">
        <f>M01_SETTINGS!$F$2</f>
        <v>KASPI</v>
      </c>
    </row>
    <row r="7533" spans="1:8" x14ac:dyDescent="0.35">
      <c r="A7533" s="2">
        <v>420086872</v>
      </c>
      <c r="B7533" s="3">
        <f>_xlfn.XLOOKUP(A7533,[3]!Table13456[No заказа],[3]!Table13456[Дата
отправки],"",0,1)</f>
        <v>45567</v>
      </c>
      <c r="C7533" s="3"/>
      <c r="D7533" s="3"/>
      <c r="F7533" s="5">
        <f>_xlfn.XLOOKUP(A7533,[3]!Table13456[No заказа],[3]!Table13456[Количество],"",0,1)</f>
        <v>1</v>
      </c>
      <c r="G7533" s="5">
        <f>_xlfn.XLOOKUP(A7533,[3]!Table13456[No заказа],[3]!Table13456[Цена],"",0,1)</f>
        <v>8318</v>
      </c>
      <c r="H7533" s="2" t="str">
        <f>M01_SETTINGS!$F$2</f>
        <v>KASPI</v>
      </c>
    </row>
    <row r="7534" spans="1:8" x14ac:dyDescent="0.35">
      <c r="A7534" s="2">
        <v>419867083</v>
      </c>
      <c r="B7534" s="3">
        <f>_xlfn.XLOOKUP(A7534,[3]!Table13456[No заказа],[3]!Table13456[Дата
отправки],"",0,1)</f>
        <v>45567</v>
      </c>
      <c r="C7534" s="3"/>
      <c r="D7534" s="3"/>
      <c r="F7534" s="5">
        <f>_xlfn.XLOOKUP(A7534,[3]!Table13456[No заказа],[3]!Table13456[Количество],"",0,1)</f>
        <v>1</v>
      </c>
      <c r="G7534" s="5">
        <f>_xlfn.XLOOKUP(A7534,[3]!Table13456[No заказа],[3]!Table13456[Цена],"",0,1)</f>
        <v>8349</v>
      </c>
      <c r="H7534" s="2" t="str">
        <f>M01_SETTINGS!$F$2</f>
        <v>KASPI</v>
      </c>
    </row>
    <row r="7535" spans="1:8" x14ac:dyDescent="0.35">
      <c r="A7535" s="2">
        <v>419932235</v>
      </c>
      <c r="B7535" s="3">
        <f>_xlfn.XLOOKUP(A7535,[3]!Table13456[No заказа],[3]!Table13456[Дата
отправки],"",0,1)</f>
        <v>45567</v>
      </c>
      <c r="C7535" s="3"/>
      <c r="D7535" s="3"/>
      <c r="F7535" s="5">
        <f>_xlfn.XLOOKUP(A7535,[3]!Table13456[No заказа],[3]!Table13456[Количество],"",0,1)</f>
        <v>1</v>
      </c>
      <c r="G7535" s="5">
        <f>_xlfn.XLOOKUP(A7535,[3]!Table13456[No заказа],[3]!Table13456[Цена],"",0,1)</f>
        <v>8349</v>
      </c>
      <c r="H7535" s="2" t="str">
        <f>M01_SETTINGS!$F$2</f>
        <v>KASPI</v>
      </c>
    </row>
    <row r="7536" spans="1:8" x14ac:dyDescent="0.35">
      <c r="A7536" s="2">
        <v>419965239</v>
      </c>
      <c r="B7536" s="3">
        <f>_xlfn.XLOOKUP(A7536,[3]!Table13456[No заказа],[3]!Table13456[Дата
отправки],"",0,1)</f>
        <v>45567</v>
      </c>
      <c r="C7536" s="3"/>
      <c r="D7536" s="3"/>
      <c r="F7536" s="5">
        <f>_xlfn.XLOOKUP(A7536,[3]!Table13456[No заказа],[3]!Table13456[Количество],"",0,1)</f>
        <v>1</v>
      </c>
      <c r="G7536" s="5">
        <f>_xlfn.XLOOKUP(A7536,[3]!Table13456[No заказа],[3]!Table13456[Цена],"",0,1)</f>
        <v>8349</v>
      </c>
      <c r="H7536" s="2" t="str">
        <f>M01_SETTINGS!$F$2</f>
        <v>KASPI</v>
      </c>
    </row>
    <row r="7537" spans="1:8" x14ac:dyDescent="0.35">
      <c r="A7537" s="2">
        <v>419985086</v>
      </c>
      <c r="B7537" s="3">
        <f>_xlfn.XLOOKUP(A7537,[3]!Table13456[No заказа],[3]!Table13456[Дата
отправки],"",0,1)</f>
        <v>45567</v>
      </c>
      <c r="C7537" s="3"/>
      <c r="D7537" s="3"/>
      <c r="F7537" s="5">
        <f>_xlfn.XLOOKUP(A7537,[3]!Table13456[No заказа],[3]!Table13456[Количество],"",0,1)</f>
        <v>1</v>
      </c>
      <c r="G7537" s="5">
        <f>_xlfn.XLOOKUP(A7537,[3]!Table13456[No заказа],[3]!Table13456[Цена],"",0,1)</f>
        <v>10988</v>
      </c>
      <c r="H7537" s="2" t="str">
        <f>M01_SETTINGS!$F$2</f>
        <v>KASPI</v>
      </c>
    </row>
    <row r="7538" spans="1:8" x14ac:dyDescent="0.35">
      <c r="A7538" s="2">
        <v>419883067</v>
      </c>
      <c r="B7538" s="3">
        <f>_xlfn.XLOOKUP(A7538,[3]!Table13456[No заказа],[3]!Table13456[Дата
отправки],"",0,1)</f>
        <v>45567</v>
      </c>
      <c r="C7538" s="3"/>
      <c r="D7538" s="3"/>
      <c r="F7538" s="5">
        <f>_xlfn.XLOOKUP(A7538,[3]!Table13456[No заказа],[3]!Table13456[Количество],"",0,1)</f>
        <v>1</v>
      </c>
      <c r="G7538" s="5">
        <f>_xlfn.XLOOKUP(A7538,[3]!Table13456[No заказа],[3]!Table13456[Цена],"",0,1)</f>
        <v>8223</v>
      </c>
      <c r="H7538" s="2" t="str">
        <f>M01_SETTINGS!$F$2</f>
        <v>KASPI</v>
      </c>
    </row>
    <row r="7539" spans="1:8" x14ac:dyDescent="0.35">
      <c r="A7539" s="2">
        <v>419719877</v>
      </c>
      <c r="B7539" s="3">
        <f>_xlfn.XLOOKUP(A7539,[3]!Table13456[No заказа],[3]!Table13456[Дата
отправки],"",0,1)</f>
        <v>45567</v>
      </c>
      <c r="C7539" s="3"/>
      <c r="D7539" s="3"/>
      <c r="F7539" s="5">
        <f>_xlfn.XLOOKUP(A7539,[3]!Table13456[No заказа],[3]!Table13456[Количество],"",0,1)</f>
        <v>1</v>
      </c>
      <c r="G7539" s="5">
        <f>_xlfn.XLOOKUP(A7539,[3]!Table13456[No заказа],[3]!Table13456[Цена],"",0,1)</f>
        <v>8244</v>
      </c>
      <c r="H7539" s="2" t="str">
        <f>M01_SETTINGS!$F$2</f>
        <v>KASPI</v>
      </c>
    </row>
    <row r="7540" spans="1:8" x14ac:dyDescent="0.35">
      <c r="A7540" s="2">
        <v>419871334</v>
      </c>
      <c r="B7540" s="3">
        <f>_xlfn.XLOOKUP(A7540,[3]!Table13456[No заказа],[3]!Table13456[Дата
отправки],"",0,1)</f>
        <v>45567</v>
      </c>
      <c r="C7540" s="3"/>
      <c r="D7540" s="3"/>
      <c r="F7540" s="5">
        <f>_xlfn.XLOOKUP(A7540,[3]!Table13456[No заказа],[3]!Table13456[Количество],"",0,1)</f>
        <v>1</v>
      </c>
      <c r="G7540" s="5">
        <f>_xlfn.XLOOKUP(A7540,[3]!Table13456[No заказа],[3]!Table13456[Цена],"",0,1)</f>
        <v>8349</v>
      </c>
      <c r="H7540" s="2" t="str">
        <f>M01_SETTINGS!$F$2</f>
        <v>KASPI</v>
      </c>
    </row>
    <row r="7541" spans="1:8" x14ac:dyDescent="0.35">
      <c r="A7541" s="2">
        <v>420250538</v>
      </c>
      <c r="B7541" s="3">
        <f>_xlfn.XLOOKUP(A7541,[3]!Table13456[No заказа],[3]!Table13456[Дата
отправки],"",0,1)</f>
        <v>45567</v>
      </c>
      <c r="C7541" s="3"/>
      <c r="D7541" s="3"/>
      <c r="F7541" s="5">
        <f>_xlfn.XLOOKUP(A7541,[3]!Table13456[No заказа],[3]!Table13456[Количество],"",0,1)</f>
        <v>1</v>
      </c>
      <c r="G7541" s="5">
        <f>_xlfn.XLOOKUP(A7541,[3]!Table13456[No заказа],[3]!Table13456[Цена],"",0,1)</f>
        <v>7889</v>
      </c>
      <c r="H7541" s="2" t="str">
        <f>M01_SETTINGS!$F$2</f>
        <v>KASPI</v>
      </c>
    </row>
    <row r="7542" spans="1:8" x14ac:dyDescent="0.35">
      <c r="A7542" s="2">
        <v>419869478</v>
      </c>
      <c r="B7542" s="3">
        <f>_xlfn.XLOOKUP(A7542,[3]!Table13456[No заказа],[3]!Table13456[Дата
отправки],"",0,1)</f>
        <v>45567</v>
      </c>
      <c r="C7542" s="3"/>
      <c r="D7542" s="3"/>
      <c r="F7542" s="5">
        <f>_xlfn.XLOOKUP(A7542,[3]!Table13456[No заказа],[3]!Table13456[Количество],"",0,1)</f>
        <v>1</v>
      </c>
      <c r="G7542" s="5">
        <f>_xlfn.XLOOKUP(A7542,[3]!Table13456[No заказа],[3]!Table13456[Цена],"",0,1)</f>
        <v>9000</v>
      </c>
      <c r="H7542" s="2" t="str">
        <f>M01_SETTINGS!$F$2</f>
        <v>KASPI</v>
      </c>
    </row>
    <row r="7543" spans="1:8" x14ac:dyDescent="0.35">
      <c r="A7543" s="2">
        <v>420052304</v>
      </c>
      <c r="B7543" s="3">
        <f>_xlfn.XLOOKUP(A7543,[3]!Table13456[No заказа],[3]!Table13456[Дата
отправки],"",0,1)</f>
        <v>45567</v>
      </c>
      <c r="C7543" s="3"/>
      <c r="D7543" s="3"/>
      <c r="F7543" s="5">
        <f>_xlfn.XLOOKUP(A7543,[3]!Table13456[No заказа],[3]!Table13456[Количество],"",0,1)</f>
        <v>1</v>
      </c>
      <c r="G7543" s="5">
        <f>_xlfn.XLOOKUP(A7543,[3]!Table13456[No заказа],[3]!Table13456[Цена],"",0,1)</f>
        <v>7889</v>
      </c>
      <c r="H7543" s="2" t="str">
        <f>M01_SETTINGS!$F$2</f>
        <v>KASPI</v>
      </c>
    </row>
    <row r="7544" spans="1:8" x14ac:dyDescent="0.35">
      <c r="A7544" s="2">
        <v>420328356</v>
      </c>
      <c r="B7544" s="3">
        <f>_xlfn.XLOOKUP(A7544,[3]!Table13456[No заказа],[3]!Table13456[Дата
отправки],"",0,1)</f>
        <v>45567</v>
      </c>
      <c r="C7544" s="3"/>
      <c r="D7544" s="3"/>
      <c r="F7544" s="5">
        <f>_xlfn.XLOOKUP(A7544,[3]!Table13456[No заказа],[3]!Table13456[Количество],"",0,1)</f>
        <v>1</v>
      </c>
      <c r="G7544" s="5">
        <f>_xlfn.XLOOKUP(A7544,[3]!Table13456[No заказа],[3]!Table13456[Цена],"",0,1)</f>
        <v>7889</v>
      </c>
      <c r="H7544" s="2" t="str">
        <f>M01_SETTINGS!$F$2</f>
        <v>KASPI</v>
      </c>
    </row>
    <row r="7545" spans="1:8" x14ac:dyDescent="0.35">
      <c r="A7545" s="2">
        <v>420177546</v>
      </c>
      <c r="B7545" s="3">
        <f>_xlfn.XLOOKUP(A7545,[3]!Table13456[No заказа],[3]!Table13456[Дата
отправки],"",0,1)</f>
        <v>45567</v>
      </c>
      <c r="C7545" s="3"/>
      <c r="D7545" s="3"/>
      <c r="F7545" s="5">
        <f>_xlfn.XLOOKUP(A7545,[3]!Table13456[No заказа],[3]!Table13456[Количество],"",0,1)</f>
        <v>1</v>
      </c>
      <c r="G7545" s="5">
        <f>_xlfn.XLOOKUP(A7545,[3]!Table13456[No заказа],[3]!Table13456[Цена],"",0,1)</f>
        <v>8999</v>
      </c>
      <c r="H7545" s="2" t="str">
        <f>M01_SETTINGS!$F$2</f>
        <v>KASPI</v>
      </c>
    </row>
    <row r="7546" spans="1:8" x14ac:dyDescent="0.35">
      <c r="A7546" s="2">
        <v>419857935</v>
      </c>
      <c r="B7546" s="3">
        <f>_xlfn.XLOOKUP(A7546,[3]!Table13456[No заказа],[3]!Table13456[Дата
отправки],"",0,1)</f>
        <v>45567</v>
      </c>
      <c r="C7546" s="3"/>
      <c r="D7546" s="3"/>
      <c r="F7546" s="5">
        <f>_xlfn.XLOOKUP(A7546,[3]!Table13456[No заказа],[3]!Table13456[Количество],"",0,1)</f>
        <v>1</v>
      </c>
      <c r="G7546" s="5">
        <f>_xlfn.XLOOKUP(A7546,[3]!Table13456[No заказа],[3]!Table13456[Цена],"",0,1)</f>
        <v>8489</v>
      </c>
      <c r="H7546" s="2" t="str">
        <f>M01_SETTINGS!$F$2</f>
        <v>KASPI</v>
      </c>
    </row>
    <row r="7547" spans="1:8" x14ac:dyDescent="0.35">
      <c r="A7547" s="2">
        <v>420221593</v>
      </c>
      <c r="B7547" s="3">
        <f>_xlfn.XLOOKUP(A7547,[3]!Table13456[No заказа],[3]!Table13456[Дата
отправки],"",0,1)</f>
        <v>45567</v>
      </c>
      <c r="C7547" s="3"/>
      <c r="D7547" s="3"/>
      <c r="F7547" s="5">
        <f>_xlfn.XLOOKUP(A7547,[3]!Table13456[No заказа],[3]!Table13456[Количество],"",0,1)</f>
        <v>1</v>
      </c>
      <c r="G7547" s="5">
        <f>_xlfn.XLOOKUP(A7547,[3]!Table13456[No заказа],[3]!Table13456[Цена],"",0,1)</f>
        <v>8997</v>
      </c>
      <c r="H7547" s="2" t="str">
        <f>M01_SETTINGS!$F$2</f>
        <v>KASPI</v>
      </c>
    </row>
    <row r="7548" spans="1:8" x14ac:dyDescent="0.35">
      <c r="A7548" s="2">
        <v>419934911</v>
      </c>
      <c r="B7548" s="3">
        <f>_xlfn.XLOOKUP(A7548,[3]!Table13456[No заказа],[3]!Table13456[Дата
отправки],"",0,1)</f>
        <v>45567</v>
      </c>
      <c r="C7548" s="3"/>
      <c r="D7548" s="3"/>
      <c r="F7548" s="5">
        <f>_xlfn.XLOOKUP(A7548,[3]!Table13456[No заказа],[3]!Table13456[Количество],"",0,1)</f>
        <v>1</v>
      </c>
      <c r="G7548" s="5">
        <f>_xlfn.XLOOKUP(A7548,[3]!Table13456[No заказа],[3]!Table13456[Цена],"",0,1)</f>
        <v>7690</v>
      </c>
      <c r="H7548" s="2" t="str">
        <f>M01_SETTINGS!$F$2</f>
        <v>KASPI</v>
      </c>
    </row>
    <row r="7549" spans="1:8" x14ac:dyDescent="0.35">
      <c r="A7549" s="2">
        <v>420305541</v>
      </c>
      <c r="B7549" s="3">
        <f>_xlfn.XLOOKUP(A7549,[3]!Table13456[No заказа],[3]!Table13456[Дата
отправки],"",0,1)</f>
        <v>45567</v>
      </c>
      <c r="C7549" s="3"/>
      <c r="D7549" s="3"/>
      <c r="F7549" s="5">
        <f>_xlfn.XLOOKUP(A7549,[3]!Table13456[No заказа],[3]!Table13456[Количество],"",0,1)</f>
        <v>1</v>
      </c>
      <c r="G7549" s="5">
        <f>_xlfn.XLOOKUP(A7549,[3]!Table13456[No заказа],[3]!Table13456[Цена],"",0,1)</f>
        <v>8997</v>
      </c>
      <c r="H7549" s="2" t="str">
        <f>M01_SETTINGS!$F$2</f>
        <v>KASPI</v>
      </c>
    </row>
    <row r="7550" spans="1:8" x14ac:dyDescent="0.35">
      <c r="A7550" s="2">
        <v>420035229</v>
      </c>
      <c r="B7550" s="3">
        <f>_xlfn.XLOOKUP(A7550,[3]!Table13456[No заказа],[3]!Table13456[Дата
отправки],"",0,1)</f>
        <v>45567</v>
      </c>
      <c r="C7550" s="3"/>
      <c r="D7550" s="3"/>
      <c r="F7550" s="5">
        <f>_xlfn.XLOOKUP(A7550,[3]!Table13456[No заказа],[3]!Table13456[Количество],"",0,1)</f>
        <v>1</v>
      </c>
      <c r="G7550" s="5">
        <f>_xlfn.XLOOKUP(A7550,[3]!Table13456[No заказа],[3]!Table13456[Цена],"",0,1)</f>
        <v>8970</v>
      </c>
      <c r="H7550" s="2" t="str">
        <f>M01_SETTINGS!$F$2</f>
        <v>KASPI</v>
      </c>
    </row>
    <row r="7551" spans="1:8" x14ac:dyDescent="0.35">
      <c r="A7551" s="2">
        <v>419839210</v>
      </c>
      <c r="B7551" s="3">
        <f>_xlfn.XLOOKUP(A7551,[3]!Table13456[No заказа],[3]!Table13456[Дата
отправки],"",0,1)</f>
        <v>45567</v>
      </c>
      <c r="C7551" s="3"/>
      <c r="D7551" s="3"/>
      <c r="F7551" s="5">
        <f>_xlfn.XLOOKUP(A7551,[3]!Table13456[No заказа],[3]!Table13456[Количество],"",0,1)</f>
        <v>1</v>
      </c>
      <c r="G7551" s="5">
        <f>_xlfn.XLOOKUP(A7551,[3]!Table13456[No заказа],[3]!Table13456[Цена],"",0,1)</f>
        <v>8984</v>
      </c>
      <c r="H7551" s="2" t="str">
        <f>M01_SETTINGS!$F$2</f>
        <v>KASPI</v>
      </c>
    </row>
    <row r="7552" spans="1:8" x14ac:dyDescent="0.35">
      <c r="A7552" s="2">
        <v>420126207</v>
      </c>
      <c r="B7552" s="3">
        <f>_xlfn.XLOOKUP(A7552,[3]!Table13456[No заказа],[3]!Table13456[Дата
отправки],"",0,1)</f>
        <v>45567</v>
      </c>
      <c r="C7552" s="3"/>
      <c r="D7552" s="3"/>
      <c r="F7552" s="5">
        <f>_xlfn.XLOOKUP(A7552,[3]!Table13456[No заказа],[3]!Table13456[Количество],"",0,1)</f>
        <v>1</v>
      </c>
      <c r="G7552" s="5">
        <f>_xlfn.XLOOKUP(A7552,[3]!Table13456[No заказа],[3]!Table13456[Цена],"",0,1)</f>
        <v>7690</v>
      </c>
      <c r="H7552" s="2" t="str">
        <f>M01_SETTINGS!$F$2</f>
        <v>KASPI</v>
      </c>
    </row>
    <row r="7553" spans="1:8" x14ac:dyDescent="0.35">
      <c r="A7553" s="2">
        <v>420109095</v>
      </c>
      <c r="B7553" s="3">
        <f>_xlfn.XLOOKUP(A7553,[3]!Table13456[No заказа],[3]!Table13456[Дата
отправки],"",0,1)</f>
        <v>45567</v>
      </c>
      <c r="C7553" s="3"/>
      <c r="D7553" s="3"/>
      <c r="F7553" s="5">
        <f>_xlfn.XLOOKUP(A7553,[3]!Table13456[No заказа],[3]!Table13456[Количество],"",0,1)</f>
        <v>1</v>
      </c>
      <c r="G7553" s="5">
        <f>_xlfn.XLOOKUP(A7553,[3]!Table13456[No заказа],[3]!Table13456[Цена],"",0,1)</f>
        <v>8299</v>
      </c>
      <c r="H7553" s="2" t="str">
        <f>M01_SETTINGS!$F$2</f>
        <v>KASPI</v>
      </c>
    </row>
    <row r="7554" spans="1:8" x14ac:dyDescent="0.35">
      <c r="A7554" s="2">
        <v>419802611</v>
      </c>
      <c r="B7554" s="3">
        <f>_xlfn.XLOOKUP(A7554,[3]!Table13456[No заказа],[3]!Table13456[Дата
отправки],"",0,1)</f>
        <v>45567</v>
      </c>
      <c r="C7554" s="3"/>
      <c r="D7554" s="3"/>
      <c r="F7554" s="5">
        <f>_xlfn.XLOOKUP(A7554,[3]!Table13456[No заказа],[3]!Table13456[Количество],"",0,1)</f>
        <v>1</v>
      </c>
      <c r="G7554" s="5">
        <f>_xlfn.XLOOKUP(A7554,[3]!Table13456[No заказа],[3]!Table13456[Цена],"",0,1)</f>
        <v>8398</v>
      </c>
      <c r="H7554" s="2" t="str">
        <f>M01_SETTINGS!$F$2</f>
        <v>KASPI</v>
      </c>
    </row>
    <row r="7555" spans="1:8" x14ac:dyDescent="0.35">
      <c r="A7555" s="2">
        <v>419845529</v>
      </c>
      <c r="B7555" s="3">
        <f>_xlfn.XLOOKUP(A7555,[3]!Table13456[No заказа],[3]!Table13456[Дата
отправки],"",0,1)</f>
        <v>45567</v>
      </c>
      <c r="C7555" s="3"/>
      <c r="D7555" s="3"/>
      <c r="F7555" s="5">
        <f>_xlfn.XLOOKUP(A7555,[3]!Table13456[No заказа],[3]!Table13456[Количество],"",0,1)</f>
        <v>1</v>
      </c>
      <c r="G7555" s="5">
        <f>_xlfn.XLOOKUP(A7555,[3]!Table13456[No заказа],[3]!Table13456[Цена],"",0,1)</f>
        <v>8997</v>
      </c>
      <c r="H7555" s="2" t="str">
        <f>M01_SETTINGS!$F$2</f>
        <v>KASPI</v>
      </c>
    </row>
    <row r="7556" spans="1:8" x14ac:dyDescent="0.35">
      <c r="A7556" s="2">
        <v>419841025</v>
      </c>
      <c r="B7556" s="3">
        <f>_xlfn.XLOOKUP(A7556,[3]!Table13456[No заказа],[3]!Table13456[Дата
отправки],"",0,1)</f>
        <v>45567</v>
      </c>
      <c r="C7556" s="3"/>
      <c r="D7556" s="3"/>
      <c r="F7556" s="5">
        <f>_xlfn.XLOOKUP(A7556,[3]!Table13456[No заказа],[3]!Table13456[Количество],"",0,1)</f>
        <v>1</v>
      </c>
      <c r="G7556" s="5">
        <f>_xlfn.XLOOKUP(A7556,[3]!Table13456[No заказа],[3]!Table13456[Цена],"",0,1)</f>
        <v>8998</v>
      </c>
      <c r="H7556" s="2" t="str">
        <f>M01_SETTINGS!$F$2</f>
        <v>KASPI</v>
      </c>
    </row>
    <row r="7557" spans="1:8" x14ac:dyDescent="0.35">
      <c r="A7557" s="2">
        <v>419870943</v>
      </c>
      <c r="B7557" s="3">
        <f>_xlfn.XLOOKUP(A7557,[3]!Table13456[No заказа],[3]!Table13456[Дата
отправки],"",0,1)</f>
        <v>45567</v>
      </c>
      <c r="C7557" s="3"/>
      <c r="D7557" s="3"/>
      <c r="F7557" s="5">
        <f>_xlfn.XLOOKUP(A7557,[3]!Table13456[No заказа],[3]!Table13456[Количество],"",0,1)</f>
        <v>1</v>
      </c>
      <c r="G7557" s="5">
        <f>_xlfn.XLOOKUP(A7557,[3]!Table13456[No заказа],[3]!Table13456[Цена],"",0,1)</f>
        <v>8998</v>
      </c>
      <c r="H7557" s="2" t="str">
        <f>M01_SETTINGS!$F$2</f>
        <v>KASPI</v>
      </c>
    </row>
    <row r="7558" spans="1:8" x14ac:dyDescent="0.35">
      <c r="A7558" s="2">
        <v>419425591</v>
      </c>
      <c r="B7558" s="3">
        <f>_xlfn.XLOOKUP(A7558,[3]!Table13456[No заказа],[3]!Table13456[Дата
отправки],"",0,1)</f>
        <v>45566</v>
      </c>
      <c r="C7558" s="3"/>
      <c r="D7558" s="3"/>
      <c r="F7558" s="5">
        <f>_xlfn.XLOOKUP(A7558,[3]!Table13456[No заказа],[3]!Table13456[Количество],"",0,1)</f>
        <v>1</v>
      </c>
      <c r="G7558" s="5">
        <f>_xlfn.XLOOKUP(A7558,[3]!Table13456[No заказа],[3]!Table13456[Цена],"",0,1)</f>
        <v>8399</v>
      </c>
      <c r="H7558" s="2" t="str">
        <f>M01_SETTINGS!$F$2</f>
        <v>KASPI</v>
      </c>
    </row>
    <row r="7559" spans="1:8" x14ac:dyDescent="0.35">
      <c r="A7559" s="2">
        <v>419601650</v>
      </c>
      <c r="B7559" s="3">
        <f>_xlfn.XLOOKUP(A7559,[3]!Table13456[No заказа],[3]!Table13456[Дата
отправки],"",0,1)</f>
        <v>45566</v>
      </c>
      <c r="C7559" s="3"/>
      <c r="D7559" s="3"/>
      <c r="F7559" s="5">
        <f>_xlfn.XLOOKUP(A7559,[3]!Table13456[No заказа],[3]!Table13456[Количество],"",0,1)</f>
        <v>1</v>
      </c>
      <c r="G7559" s="5">
        <f>_xlfn.XLOOKUP(A7559,[3]!Table13456[No заказа],[3]!Table13456[Цена],"",0,1)</f>
        <v>12381</v>
      </c>
      <c r="H7559" s="2" t="str">
        <f>M01_SETTINGS!$F$2</f>
        <v>KASPI</v>
      </c>
    </row>
    <row r="7560" spans="1:8" x14ac:dyDescent="0.35">
      <c r="A7560" s="2">
        <v>419610190</v>
      </c>
      <c r="B7560" s="3">
        <f>_xlfn.XLOOKUP(A7560,[3]!Table13456[No заказа],[3]!Table13456[Дата
отправки],"",0,1)</f>
        <v>45566</v>
      </c>
      <c r="C7560" s="3"/>
      <c r="D7560" s="3"/>
      <c r="F7560" s="5">
        <f>_xlfn.XLOOKUP(A7560,[3]!Table13456[No заказа],[3]!Table13456[Количество],"",0,1)</f>
        <v>1</v>
      </c>
      <c r="G7560" s="5">
        <f>_xlfn.XLOOKUP(A7560,[3]!Table13456[No заказа],[3]!Table13456[Цена],"",0,1)</f>
        <v>8396</v>
      </c>
      <c r="H7560" s="2" t="str">
        <f>M01_SETTINGS!$F$2</f>
        <v>KASPI</v>
      </c>
    </row>
    <row r="7561" spans="1:8" x14ac:dyDescent="0.35">
      <c r="A7561" s="2">
        <v>419628317</v>
      </c>
      <c r="B7561" s="3">
        <f>_xlfn.XLOOKUP(A7561,[3]!Table13456[No заказа],[3]!Table13456[Дата
отправки],"",0,1)</f>
        <v>45566</v>
      </c>
      <c r="C7561" s="3"/>
      <c r="D7561" s="3"/>
      <c r="F7561" s="5">
        <f>_xlfn.XLOOKUP(A7561,[3]!Table13456[No заказа],[3]!Table13456[Количество],"",0,1)</f>
        <v>1</v>
      </c>
      <c r="G7561" s="5">
        <f>_xlfn.XLOOKUP(A7561,[3]!Table13456[No заказа],[3]!Table13456[Цена],"",0,1)</f>
        <v>8349</v>
      </c>
      <c r="H7561" s="2" t="str">
        <f>M01_SETTINGS!$F$2</f>
        <v>KASPI</v>
      </c>
    </row>
    <row r="7562" spans="1:8" x14ac:dyDescent="0.35">
      <c r="A7562" s="2">
        <v>419276712</v>
      </c>
      <c r="B7562" s="3">
        <f>_xlfn.XLOOKUP(A7562,[3]!Table13456[No заказа],[3]!Table13456[Дата
отправки],"",0,1)</f>
        <v>45566</v>
      </c>
      <c r="C7562" s="3"/>
      <c r="D7562" s="3"/>
      <c r="F7562" s="5">
        <f>_xlfn.XLOOKUP(A7562,[3]!Table13456[No заказа],[3]!Table13456[Количество],"",0,1)</f>
        <v>1</v>
      </c>
      <c r="G7562" s="5">
        <f>_xlfn.XLOOKUP(A7562,[3]!Table13456[No заказа],[3]!Table13456[Цена],"",0,1)</f>
        <v>8399</v>
      </c>
      <c r="H7562" s="2" t="str">
        <f>M01_SETTINGS!$F$2</f>
        <v>KASPI</v>
      </c>
    </row>
    <row r="7563" spans="1:8" x14ac:dyDescent="0.35">
      <c r="A7563" s="2">
        <v>419561517</v>
      </c>
      <c r="B7563" s="3">
        <f>_xlfn.XLOOKUP(A7563,[3]!Table13456[No заказа],[3]!Table13456[Дата
отправки],"",0,1)</f>
        <v>45566</v>
      </c>
      <c r="C7563" s="3"/>
      <c r="D7563" s="3"/>
      <c r="F7563" s="5">
        <f>_xlfn.XLOOKUP(A7563,[3]!Table13456[No заказа],[3]!Table13456[Количество],"",0,1)</f>
        <v>1</v>
      </c>
      <c r="G7563" s="5">
        <f>_xlfn.XLOOKUP(A7563,[3]!Table13456[No заказа],[3]!Table13456[Цена],"",0,1)</f>
        <v>8349</v>
      </c>
      <c r="H7563" s="2" t="str">
        <f>M01_SETTINGS!$F$2</f>
        <v>KASPI</v>
      </c>
    </row>
    <row r="7564" spans="1:8" x14ac:dyDescent="0.35">
      <c r="A7564" s="2">
        <v>419281616</v>
      </c>
      <c r="B7564" s="3">
        <f>_xlfn.XLOOKUP(A7564,[3]!Table13456[No заказа],[3]!Table13456[Дата
отправки],"",0,1)</f>
        <v>45566</v>
      </c>
      <c r="C7564" s="3"/>
      <c r="D7564" s="3"/>
      <c r="F7564" s="5">
        <f>_xlfn.XLOOKUP(A7564,[3]!Table13456[No заказа],[3]!Table13456[Количество],"",0,1)</f>
        <v>1</v>
      </c>
      <c r="G7564" s="5">
        <f>_xlfn.XLOOKUP(A7564,[3]!Table13456[No заказа],[3]!Table13456[Цена],"",0,1)</f>
        <v>8350</v>
      </c>
      <c r="H7564" s="2" t="str">
        <f>M01_SETTINGS!$F$2</f>
        <v>KASPI</v>
      </c>
    </row>
    <row r="7565" spans="1:8" x14ac:dyDescent="0.35">
      <c r="A7565" s="2">
        <v>419629952</v>
      </c>
      <c r="B7565" s="3">
        <f>_xlfn.XLOOKUP(A7565,[3]!Table13456[No заказа],[3]!Table13456[Дата
отправки],"",0,1)</f>
        <v>45566</v>
      </c>
      <c r="C7565" s="3"/>
      <c r="D7565" s="3"/>
      <c r="F7565" s="5">
        <f>_xlfn.XLOOKUP(A7565,[3]!Table13456[No заказа],[3]!Table13456[Количество],"",0,1)</f>
        <v>1</v>
      </c>
      <c r="G7565" s="5">
        <f>_xlfn.XLOOKUP(A7565,[3]!Table13456[No заказа],[3]!Table13456[Цена],"",0,1)</f>
        <v>8349</v>
      </c>
      <c r="H7565" s="2" t="str">
        <f>M01_SETTINGS!$F$2</f>
        <v>KASPI</v>
      </c>
    </row>
    <row r="7566" spans="1:8" x14ac:dyDescent="0.35">
      <c r="A7566" s="2">
        <v>419646053</v>
      </c>
      <c r="B7566" s="3">
        <f>_xlfn.XLOOKUP(A7566,[3]!Table13456[No заказа],[3]!Table13456[Дата
отправки],"",0,1)</f>
        <v>45566</v>
      </c>
      <c r="C7566" s="3"/>
      <c r="D7566" s="3"/>
      <c r="F7566" s="5">
        <f>_xlfn.XLOOKUP(A7566,[3]!Table13456[No заказа],[3]!Table13456[Количество],"",0,1)</f>
        <v>1</v>
      </c>
      <c r="G7566" s="5">
        <f>_xlfn.XLOOKUP(A7566,[3]!Table13456[No заказа],[3]!Table13456[Цена],"",0,1)</f>
        <v>8488</v>
      </c>
      <c r="H7566" s="2" t="str">
        <f>M01_SETTINGS!$F$2</f>
        <v>KASPI</v>
      </c>
    </row>
    <row r="7567" spans="1:8" x14ac:dyDescent="0.35">
      <c r="A7567" s="2">
        <v>419647826</v>
      </c>
      <c r="B7567" s="3">
        <f>_xlfn.XLOOKUP(A7567,[3]!Table13456[No заказа],[3]!Table13456[Дата
отправки],"",0,1)</f>
        <v>45566</v>
      </c>
      <c r="C7567" s="3"/>
      <c r="D7567" s="3"/>
      <c r="F7567" s="5">
        <f>_xlfn.XLOOKUP(A7567,[3]!Table13456[No заказа],[3]!Table13456[Количество],"",0,1)</f>
        <v>1</v>
      </c>
      <c r="G7567" s="5">
        <f>_xlfn.XLOOKUP(A7567,[3]!Table13456[No заказа],[3]!Table13456[Цена],"",0,1)</f>
        <v>7889</v>
      </c>
      <c r="H7567" s="2" t="str">
        <f>M01_SETTINGS!$F$2</f>
        <v>KASPI</v>
      </c>
    </row>
    <row r="7568" spans="1:8" x14ac:dyDescent="0.35">
      <c r="A7568" s="2">
        <v>419572005</v>
      </c>
      <c r="B7568" s="3">
        <f>_xlfn.XLOOKUP(A7568,[3]!Table13456[No заказа],[3]!Table13456[Дата
отправки],"",0,1)</f>
        <v>45566</v>
      </c>
      <c r="C7568" s="3"/>
      <c r="D7568" s="3"/>
      <c r="F7568" s="5">
        <f>_xlfn.XLOOKUP(A7568,[3]!Table13456[No заказа],[3]!Table13456[Количество],"",0,1)</f>
        <v>1</v>
      </c>
      <c r="G7568" s="5">
        <f>_xlfn.XLOOKUP(A7568,[3]!Table13456[No заказа],[3]!Table13456[Цена],"",0,1)</f>
        <v>7889</v>
      </c>
      <c r="H7568" s="2" t="str">
        <f>M01_SETTINGS!$F$2</f>
        <v>KASPI</v>
      </c>
    </row>
    <row r="7569" spans="1:8" x14ac:dyDescent="0.35">
      <c r="A7569" s="2">
        <v>419224461</v>
      </c>
      <c r="B7569" s="3">
        <f>_xlfn.XLOOKUP(A7569,[3]!Table13456[No заказа],[3]!Table13456[Дата
отправки],"",0,1)</f>
        <v>45566</v>
      </c>
      <c r="C7569" s="3"/>
      <c r="D7569" s="3"/>
      <c r="F7569" s="5">
        <f>_xlfn.XLOOKUP(A7569,[3]!Table13456[No заказа],[3]!Table13456[Количество],"",0,1)</f>
        <v>1</v>
      </c>
      <c r="G7569" s="5">
        <f>_xlfn.XLOOKUP(A7569,[3]!Table13456[No заказа],[3]!Table13456[Цена],"",0,1)</f>
        <v>7890</v>
      </c>
      <c r="H7569" s="2" t="str">
        <f>M01_SETTINGS!$F$2</f>
        <v>KASPI</v>
      </c>
    </row>
    <row r="7570" spans="1:8" x14ac:dyDescent="0.35">
      <c r="A7570" s="2">
        <v>419366297</v>
      </c>
      <c r="B7570" s="3">
        <f>_xlfn.XLOOKUP(A7570,[3]!Table13456[No заказа],[3]!Table13456[Дата
отправки],"",0,1)</f>
        <v>45566</v>
      </c>
      <c r="C7570" s="3"/>
      <c r="D7570" s="3"/>
      <c r="F7570" s="5">
        <f>_xlfn.XLOOKUP(A7570,[3]!Table13456[No заказа],[3]!Table13456[Количество],"",0,1)</f>
        <v>1</v>
      </c>
      <c r="G7570" s="5">
        <f>_xlfn.XLOOKUP(A7570,[3]!Table13456[No заказа],[3]!Table13456[Цена],"",0,1)</f>
        <v>9708</v>
      </c>
      <c r="H7570" s="2" t="str">
        <f>M01_SETTINGS!$F$2</f>
        <v>KASPI</v>
      </c>
    </row>
    <row r="7571" spans="1:8" x14ac:dyDescent="0.35">
      <c r="A7571" s="2">
        <v>419326463</v>
      </c>
      <c r="B7571" s="3">
        <f>_xlfn.XLOOKUP(A7571,[3]!Table13456[No заказа],[3]!Table13456[Дата
отправки],"",0,1)</f>
        <v>45566</v>
      </c>
      <c r="C7571" s="3"/>
      <c r="D7571" s="3"/>
      <c r="F7571" s="5">
        <f>_xlfn.XLOOKUP(A7571,[3]!Table13456[No заказа],[3]!Table13456[Количество],"",0,1)</f>
        <v>1</v>
      </c>
      <c r="G7571" s="5">
        <f>_xlfn.XLOOKUP(A7571,[3]!Table13456[No заказа],[3]!Table13456[Цена],"",0,1)</f>
        <v>8804</v>
      </c>
      <c r="H7571" s="2" t="str">
        <f>M01_SETTINGS!$F$2</f>
        <v>KASPI</v>
      </c>
    </row>
    <row r="7572" spans="1:8" x14ac:dyDescent="0.35">
      <c r="A7572" s="2">
        <v>419502831</v>
      </c>
      <c r="B7572" s="3">
        <f>_xlfn.XLOOKUP(A7572,[3]!Table13456[No заказа],[3]!Table13456[Дата
отправки],"",0,1)</f>
        <v>45566</v>
      </c>
      <c r="C7572" s="3"/>
      <c r="D7572" s="3"/>
      <c r="F7572" s="5">
        <f>_xlfn.XLOOKUP(A7572,[3]!Table13456[No заказа],[3]!Table13456[Количество],"",0,1)</f>
        <v>1</v>
      </c>
      <c r="G7572" s="5">
        <f>_xlfn.XLOOKUP(A7572,[3]!Table13456[No заказа],[3]!Table13456[Цена],"",0,1)</f>
        <v>8488</v>
      </c>
      <c r="H7572" s="2" t="str">
        <f>M01_SETTINGS!$F$2</f>
        <v>KASPI</v>
      </c>
    </row>
    <row r="7573" spans="1:8" x14ac:dyDescent="0.35">
      <c r="A7573" s="2">
        <v>419354029</v>
      </c>
      <c r="B7573" s="3">
        <f>_xlfn.XLOOKUP(A7573,[3]!Table13456[No заказа],[3]!Table13456[Дата
отправки],"",0,1)</f>
        <v>45566</v>
      </c>
      <c r="C7573" s="3"/>
      <c r="D7573" s="3"/>
      <c r="F7573" s="5">
        <f>_xlfn.XLOOKUP(A7573,[3]!Table13456[No заказа],[3]!Table13456[Количество],"",0,1)</f>
        <v>1</v>
      </c>
      <c r="G7573" s="5">
        <f>_xlfn.XLOOKUP(A7573,[3]!Table13456[No заказа],[3]!Table13456[Цена],"",0,1)</f>
        <v>8489</v>
      </c>
      <c r="H7573" s="2" t="str">
        <f>M01_SETTINGS!$F$2</f>
        <v>KASPI</v>
      </c>
    </row>
    <row r="7574" spans="1:8" x14ac:dyDescent="0.35">
      <c r="A7574" s="2">
        <v>419452442</v>
      </c>
      <c r="B7574" s="3">
        <f>_xlfn.XLOOKUP(A7574,[3]!Table13456[No заказа],[3]!Table13456[Дата
отправки],"",0,1)</f>
        <v>45566</v>
      </c>
      <c r="C7574" s="3"/>
      <c r="D7574" s="3"/>
      <c r="F7574" s="5">
        <f>_xlfn.XLOOKUP(A7574,[3]!Table13456[No заказа],[3]!Table13456[Количество],"",0,1)</f>
        <v>1</v>
      </c>
      <c r="G7574" s="5">
        <f>_xlfn.XLOOKUP(A7574,[3]!Table13456[No заказа],[3]!Table13456[Цена],"",0,1)</f>
        <v>7975</v>
      </c>
      <c r="H7574" s="2" t="str">
        <f>M01_SETTINGS!$F$2</f>
        <v>KASPI</v>
      </c>
    </row>
    <row r="7575" spans="1:8" x14ac:dyDescent="0.35">
      <c r="A7575" s="2">
        <v>419647980</v>
      </c>
      <c r="B7575" s="3">
        <f>_xlfn.XLOOKUP(A7575,[3]!Table13456[No заказа],[3]!Table13456[Дата
отправки],"",0,1)</f>
        <v>45566</v>
      </c>
      <c r="C7575" s="3"/>
      <c r="D7575" s="3"/>
      <c r="F7575" s="5">
        <f>_xlfn.XLOOKUP(A7575,[3]!Table13456[No заказа],[3]!Table13456[Количество],"",0,1)</f>
        <v>1</v>
      </c>
      <c r="G7575" s="5">
        <f>_xlfn.XLOOKUP(A7575,[3]!Table13456[No заказа],[3]!Table13456[Цена],"",0,1)</f>
        <v>9578</v>
      </c>
      <c r="H7575" s="2" t="str">
        <f>M01_SETTINGS!$F$2</f>
        <v>KASPI</v>
      </c>
    </row>
    <row r="7576" spans="1:8" x14ac:dyDescent="0.35">
      <c r="A7576" s="2">
        <v>419382593</v>
      </c>
      <c r="B7576" s="3">
        <f>_xlfn.XLOOKUP(A7576,[3]!Table13456[No заказа],[3]!Table13456[Дата
отправки],"",0,1)</f>
        <v>45566</v>
      </c>
      <c r="C7576" s="3"/>
      <c r="D7576" s="3"/>
      <c r="F7576" s="5">
        <f>_xlfn.XLOOKUP(A7576,[3]!Table13456[No заказа],[3]!Table13456[Количество],"",0,1)</f>
        <v>1</v>
      </c>
      <c r="G7576" s="5">
        <f>_xlfn.XLOOKUP(A7576,[3]!Table13456[No заказа],[3]!Table13456[Цена],"",0,1)</f>
        <v>8999</v>
      </c>
      <c r="H7576" s="2" t="str">
        <f>M01_SETTINGS!$F$2</f>
        <v>KASPI</v>
      </c>
    </row>
    <row r="7577" spans="1:8" x14ac:dyDescent="0.35">
      <c r="A7577" s="2">
        <v>419460018</v>
      </c>
      <c r="B7577" s="3">
        <f>_xlfn.XLOOKUP(A7577,[3]!Table13456[No заказа],[3]!Table13456[Дата
отправки],"",0,1)</f>
        <v>45566</v>
      </c>
      <c r="C7577" s="3"/>
      <c r="D7577" s="3"/>
      <c r="F7577" s="5">
        <f>_xlfn.XLOOKUP(A7577,[3]!Table13456[No заказа],[3]!Table13456[Количество],"",0,1)</f>
        <v>1</v>
      </c>
      <c r="G7577" s="5">
        <f>_xlfn.XLOOKUP(A7577,[3]!Table13456[No заказа],[3]!Table13456[Цена],"",0,1)</f>
        <v>7888</v>
      </c>
      <c r="H7577" s="2" t="str">
        <f>M01_SETTINGS!$F$2</f>
        <v>KASPI</v>
      </c>
    </row>
    <row r="7578" spans="1:8" x14ac:dyDescent="0.35">
      <c r="A7578" s="2">
        <v>419448035</v>
      </c>
      <c r="B7578" s="3">
        <f>_xlfn.XLOOKUP(A7578,[3]!Table13456[No заказа],[3]!Table13456[Дата
отправки],"",0,1)</f>
        <v>45566</v>
      </c>
      <c r="C7578" s="3"/>
      <c r="D7578" s="3"/>
      <c r="F7578" s="5">
        <f>_xlfn.XLOOKUP(A7578,[3]!Table13456[No заказа],[3]!Table13456[Количество],"",0,1)</f>
        <v>1</v>
      </c>
      <c r="G7578" s="5">
        <f>_xlfn.XLOOKUP(A7578,[3]!Table13456[No заказа],[3]!Table13456[Цена],"",0,1)</f>
        <v>7896</v>
      </c>
      <c r="H7578" s="2" t="str">
        <f>M01_SETTINGS!$F$2</f>
        <v>KASPI</v>
      </c>
    </row>
    <row r="7579" spans="1:8" x14ac:dyDescent="0.35">
      <c r="A7579" s="2">
        <v>419328401</v>
      </c>
      <c r="B7579" s="3">
        <f>_xlfn.XLOOKUP(A7579,[3]!Table13456[No заказа],[3]!Table13456[Дата
отправки],"",0,1)</f>
        <v>45566</v>
      </c>
      <c r="C7579" s="3"/>
      <c r="D7579" s="3"/>
      <c r="F7579" s="5">
        <f>_xlfn.XLOOKUP(A7579,[3]!Table13456[No заказа],[3]!Table13456[Количество],"",0,1)</f>
        <v>1</v>
      </c>
      <c r="G7579" s="5">
        <f>_xlfn.XLOOKUP(A7579,[3]!Table13456[No заказа],[3]!Table13456[Цена],"",0,1)</f>
        <v>8029</v>
      </c>
      <c r="H7579" s="2" t="str">
        <f>M01_SETTINGS!$F$2</f>
        <v>KASPI</v>
      </c>
    </row>
    <row r="7580" spans="1:8" x14ac:dyDescent="0.35">
      <c r="A7580" s="2">
        <v>419725215</v>
      </c>
      <c r="B7580" s="3">
        <f>_xlfn.XLOOKUP(A7580,[3]!Table13456[No заказа],[3]!Table13456[Дата
отправки],"",0,1)</f>
        <v>45566</v>
      </c>
      <c r="C7580" s="3"/>
      <c r="D7580" s="3"/>
      <c r="F7580" s="5">
        <f>_xlfn.XLOOKUP(A7580,[3]!Table13456[No заказа],[3]!Table13456[Количество],"",0,1)</f>
        <v>1</v>
      </c>
      <c r="G7580" s="5">
        <f>_xlfn.XLOOKUP(A7580,[3]!Table13456[No заказа],[3]!Table13456[Цена],"",0,1)</f>
        <v>8317</v>
      </c>
      <c r="H7580" s="2" t="str">
        <f>M01_SETTINGS!$F$2</f>
        <v>KASPI</v>
      </c>
    </row>
    <row r="7581" spans="1:8" x14ac:dyDescent="0.35">
      <c r="A7581" s="2">
        <v>419693928</v>
      </c>
      <c r="B7581" s="3">
        <f>_xlfn.XLOOKUP(A7581,[3]!Table13456[No заказа],[3]!Table13456[Дата
отправки],"",0,1)</f>
        <v>45566</v>
      </c>
      <c r="C7581" s="3"/>
      <c r="D7581" s="3"/>
      <c r="F7581" s="5">
        <f>_xlfn.XLOOKUP(A7581,[3]!Table13456[No заказа],[3]!Table13456[Количество],"",0,1)</f>
        <v>1</v>
      </c>
      <c r="G7581" s="5">
        <f>_xlfn.XLOOKUP(A7581,[3]!Table13456[No заказа],[3]!Table13456[Цена],"",0,1)</f>
        <v>7700</v>
      </c>
      <c r="H7581" s="2" t="str">
        <f>M01_SETTINGS!$F$2</f>
        <v>KASPI</v>
      </c>
    </row>
    <row r="7582" spans="1:8" x14ac:dyDescent="0.35">
      <c r="A7582" s="2">
        <v>419449014</v>
      </c>
      <c r="B7582" s="3">
        <f>_xlfn.XLOOKUP(A7582,[3]!Table13456[No заказа],[3]!Table13456[Дата
отправки],"",0,1)</f>
        <v>45566</v>
      </c>
      <c r="C7582" s="3"/>
      <c r="D7582" s="3"/>
      <c r="F7582" s="5">
        <f>_xlfn.XLOOKUP(A7582,[3]!Table13456[No заказа],[3]!Table13456[Количество],"",0,1)</f>
        <v>1</v>
      </c>
      <c r="G7582" s="5">
        <f>_xlfn.XLOOKUP(A7582,[3]!Table13456[No заказа],[3]!Table13456[Цена],"",0,1)</f>
        <v>8997</v>
      </c>
      <c r="H7582" s="2" t="str">
        <f>M01_SETTINGS!$F$2</f>
        <v>KASPI</v>
      </c>
    </row>
    <row r="7583" spans="1:8" x14ac:dyDescent="0.35">
      <c r="A7583" s="2">
        <v>419636751</v>
      </c>
      <c r="B7583" s="3">
        <f>_xlfn.XLOOKUP(A7583,[3]!Table13456[No заказа],[3]!Table13456[Дата
отправки],"",0,1)</f>
        <v>45566</v>
      </c>
      <c r="C7583" s="3"/>
      <c r="D7583" s="3"/>
      <c r="F7583" s="5">
        <f>_xlfn.XLOOKUP(A7583,[3]!Table13456[No заказа],[3]!Table13456[Количество],"",0,1)</f>
        <v>1</v>
      </c>
      <c r="G7583" s="5">
        <f>_xlfn.XLOOKUP(A7583,[3]!Table13456[No заказа],[3]!Table13456[Цена],"",0,1)</f>
        <v>8997</v>
      </c>
      <c r="H7583" s="2" t="str">
        <f>M01_SETTINGS!$F$2</f>
        <v>KASPI</v>
      </c>
    </row>
    <row r="7584" spans="1:8" x14ac:dyDescent="0.35">
      <c r="A7584" s="2">
        <v>419678609</v>
      </c>
      <c r="B7584" s="3">
        <f>_xlfn.XLOOKUP(A7584,[3]!Table13456[No заказа],[3]!Table13456[Дата
отправки],"",0,1)</f>
        <v>45566</v>
      </c>
      <c r="C7584" s="3"/>
      <c r="D7584" s="3"/>
      <c r="F7584" s="5">
        <f>_xlfn.XLOOKUP(A7584,[3]!Table13456[No заказа],[3]!Table13456[Количество],"",0,1)</f>
        <v>1</v>
      </c>
      <c r="G7584" s="5">
        <f>_xlfn.XLOOKUP(A7584,[3]!Table13456[No заказа],[3]!Table13456[Цена],"",0,1)</f>
        <v>8998</v>
      </c>
      <c r="H7584" s="2" t="str">
        <f>M01_SETTINGS!$F$2</f>
        <v>KASPI</v>
      </c>
    </row>
    <row r="7585" spans="1:8" x14ac:dyDescent="0.35">
      <c r="A7585" s="2">
        <v>419336987</v>
      </c>
      <c r="B7585" s="3">
        <f>_xlfn.XLOOKUP(A7585,[3]!Table13456[No заказа],[3]!Table13456[Дата
отправки],"",0,1)</f>
        <v>45566</v>
      </c>
      <c r="C7585" s="3"/>
      <c r="D7585" s="3"/>
      <c r="F7585" s="5">
        <f>_xlfn.XLOOKUP(A7585,[3]!Table13456[No заказа],[3]!Table13456[Количество],"",0,1)</f>
        <v>1</v>
      </c>
      <c r="G7585" s="5">
        <f>_xlfn.XLOOKUP(A7585,[3]!Table13456[No заказа],[3]!Table13456[Цена],"",0,1)</f>
        <v>9208</v>
      </c>
      <c r="H7585" s="2" t="str">
        <f>M01_SETTINGS!$F$2</f>
        <v>KASPI</v>
      </c>
    </row>
    <row r="7586" spans="1:8" x14ac:dyDescent="0.35">
      <c r="A7586" s="2">
        <v>419305716</v>
      </c>
      <c r="B7586" s="3">
        <f>_xlfn.XLOOKUP(A7586,[3]!Table13456[No заказа],[3]!Table13456[Дата
отправки],"",0,1)</f>
        <v>45566</v>
      </c>
      <c r="C7586" s="3"/>
      <c r="D7586" s="3"/>
      <c r="F7586" s="5">
        <f>_xlfn.XLOOKUP(A7586,[3]!Table13456[No заказа],[3]!Table13456[Количество],"",0,1)</f>
        <v>1</v>
      </c>
      <c r="G7586" s="5">
        <f>_xlfn.XLOOKUP(A7586,[3]!Table13456[No заказа],[3]!Table13456[Цена],"",0,1)</f>
        <v>7924</v>
      </c>
      <c r="H7586" s="2" t="str">
        <f>M01_SETTINGS!$F$2</f>
        <v>KASPI</v>
      </c>
    </row>
    <row r="7587" spans="1:8" x14ac:dyDescent="0.35">
      <c r="A7587" s="2">
        <v>419266103</v>
      </c>
      <c r="B7587" s="3">
        <f>_xlfn.XLOOKUP(A7587,[3]!Table13456[No заказа],[3]!Table13456[Дата
отправки],"",0,1)</f>
        <v>45566</v>
      </c>
      <c r="C7587" s="3"/>
      <c r="D7587" s="3"/>
      <c r="F7587" s="5">
        <f>_xlfn.XLOOKUP(A7587,[3]!Table13456[No заказа],[3]!Table13456[Количество],"",0,1)</f>
        <v>1</v>
      </c>
      <c r="G7587" s="5">
        <f>_xlfn.XLOOKUP(A7587,[3]!Table13456[No заказа],[3]!Table13456[Цена],"",0,1)</f>
        <v>8299</v>
      </c>
      <c r="H7587" s="2" t="str">
        <f>M01_SETTINGS!$F$2</f>
        <v>KASPI</v>
      </c>
    </row>
    <row r="7588" spans="1:8" x14ac:dyDescent="0.35">
      <c r="A7588" s="2">
        <v>419288748</v>
      </c>
      <c r="B7588" s="3">
        <f>_xlfn.XLOOKUP(A7588,[3]!Table13456[No заказа],[3]!Table13456[Дата
отправки],"",0,1)</f>
        <v>45566</v>
      </c>
      <c r="C7588" s="3"/>
      <c r="D7588" s="3"/>
      <c r="F7588" s="5">
        <f>_xlfn.XLOOKUP(A7588,[3]!Table13456[No заказа],[3]!Table13456[Количество],"",0,1)</f>
        <v>1</v>
      </c>
      <c r="G7588" s="5">
        <f>_xlfn.XLOOKUP(A7588,[3]!Table13456[No заказа],[3]!Table13456[Цена],"",0,1)</f>
        <v>8299</v>
      </c>
      <c r="H7588" s="2" t="str">
        <f>M01_SETTINGS!$F$2</f>
        <v>KASPI</v>
      </c>
    </row>
    <row r="7589" spans="1:8" x14ac:dyDescent="0.35">
      <c r="A7589" s="2">
        <v>419647078</v>
      </c>
      <c r="B7589" s="3">
        <f>_xlfn.XLOOKUP(A7589,[3]!Table13456[No заказа],[3]!Table13456[Дата
отправки],"",0,1)</f>
        <v>45566</v>
      </c>
      <c r="C7589" s="3"/>
      <c r="D7589" s="3"/>
      <c r="F7589" s="5">
        <f>_xlfn.XLOOKUP(A7589,[3]!Table13456[No заказа],[3]!Table13456[Количество],"",0,1)</f>
        <v>1</v>
      </c>
      <c r="G7589" s="5">
        <f>_xlfn.XLOOKUP(A7589,[3]!Table13456[No заказа],[3]!Table13456[Цена],"",0,1)</f>
        <v>8488</v>
      </c>
      <c r="H7589" s="2" t="str">
        <f>M01_SETTINGS!$F$2</f>
        <v>KASPI</v>
      </c>
    </row>
    <row r="7590" spans="1:8" x14ac:dyDescent="0.35">
      <c r="A7590" s="2">
        <v>419525512</v>
      </c>
      <c r="B7590" s="3">
        <f>_xlfn.XLOOKUP(A7590,[3]!Table13456[No заказа],[3]!Table13456[Дата
отправки],"",0,1)</f>
        <v>45566</v>
      </c>
      <c r="C7590" s="3"/>
      <c r="D7590" s="3"/>
      <c r="F7590" s="5">
        <f>_xlfn.XLOOKUP(A7590,[3]!Table13456[No заказа],[3]!Table13456[Количество],"",0,1)</f>
        <v>1</v>
      </c>
      <c r="G7590" s="5">
        <f>_xlfn.XLOOKUP(A7590,[3]!Table13456[No заказа],[3]!Table13456[Цена],"",0,1)</f>
        <v>16990</v>
      </c>
      <c r="H7590" s="2" t="str">
        <f>M01_SETTINGS!$F$2</f>
        <v>KASPI</v>
      </c>
    </row>
    <row r="7591" spans="1:8" x14ac:dyDescent="0.35">
      <c r="A7591" s="2">
        <v>419387828</v>
      </c>
      <c r="B7591" s="3">
        <f>_xlfn.XLOOKUP(A7591,[3]!Table13456[No заказа],[3]!Table13456[Дата
отправки],"",0,1)</f>
        <v>45566</v>
      </c>
      <c r="C7591" s="3"/>
      <c r="D7591" s="3"/>
      <c r="F7591" s="5">
        <f>_xlfn.XLOOKUP(A7591,[3]!Table13456[No заказа],[3]!Table13456[Количество],"",0,1)</f>
        <v>1</v>
      </c>
      <c r="G7591" s="5">
        <f>_xlfn.XLOOKUP(A7591,[3]!Table13456[No заказа],[3]!Table13456[Цена],"",0,1)</f>
        <v>8488</v>
      </c>
      <c r="H7591" s="2" t="str">
        <f>M01_SETTINGS!$F$2</f>
        <v>KASPI</v>
      </c>
    </row>
    <row r="7592" spans="1:8" x14ac:dyDescent="0.35">
      <c r="A7592" s="2">
        <v>419230124</v>
      </c>
      <c r="B7592" s="3">
        <f>_xlfn.XLOOKUP(A7592,[3]!Table13456[No заказа],[3]!Table13456[Дата
отправки],"",0,1)</f>
        <v>45566</v>
      </c>
      <c r="C7592" s="3"/>
      <c r="D7592" s="3"/>
      <c r="F7592" s="5">
        <f>_xlfn.XLOOKUP(A7592,[3]!Table13456[No заказа],[3]!Table13456[Количество],"",0,1)</f>
        <v>1</v>
      </c>
      <c r="G7592" s="5">
        <f>_xlfn.XLOOKUP(A7592,[3]!Table13456[No заказа],[3]!Table13456[Цена],"",0,1)</f>
        <v>8488</v>
      </c>
      <c r="H7592" s="2" t="str">
        <f>M01_SETTINGS!$F$2</f>
        <v>KASPI</v>
      </c>
    </row>
    <row r="7593" spans="1:8" x14ac:dyDescent="0.35">
      <c r="A7593" s="2">
        <v>419475205</v>
      </c>
      <c r="B7593" s="3">
        <f>_xlfn.XLOOKUP(A7593,[3]!Table13456[No заказа],[3]!Table13456[Дата
отправки],"",0,1)</f>
        <v>45566</v>
      </c>
      <c r="C7593" s="3"/>
      <c r="D7593" s="3"/>
      <c r="F7593" s="5">
        <f>_xlfn.XLOOKUP(A7593,[3]!Table13456[No заказа],[3]!Table13456[Количество],"",0,1)</f>
        <v>1</v>
      </c>
      <c r="G7593" s="5">
        <f>_xlfn.XLOOKUP(A7593,[3]!Table13456[No заказа],[3]!Table13456[Цена],"",0,1)</f>
        <v>11198</v>
      </c>
      <c r="H7593" s="2" t="str">
        <f>M01_SETTINGS!$F$2</f>
        <v>KASPI</v>
      </c>
    </row>
    <row r="7594" spans="1:8" x14ac:dyDescent="0.35">
      <c r="A7594" s="2">
        <v>419489352</v>
      </c>
      <c r="B7594" s="3">
        <f>_xlfn.XLOOKUP(A7594,[3]!Table13456[No заказа],[3]!Table13456[Дата
отправки],"",0,1)</f>
        <v>45566</v>
      </c>
      <c r="C7594" s="3"/>
      <c r="D7594" s="3"/>
      <c r="F7594" s="5">
        <f>_xlfn.XLOOKUP(A7594,[3]!Table13456[No заказа],[3]!Table13456[Количество],"",0,1)</f>
        <v>1</v>
      </c>
      <c r="G7594" s="5">
        <f>_xlfn.XLOOKUP(A7594,[3]!Table13456[No заказа],[3]!Table13456[Цена],"",0,1)</f>
        <v>7855</v>
      </c>
      <c r="H7594" s="2" t="str">
        <f>M01_SETTINGS!$F$2</f>
        <v>KASPI</v>
      </c>
    </row>
    <row r="7595" spans="1:8" x14ac:dyDescent="0.35">
      <c r="A7595" s="2">
        <v>419597793</v>
      </c>
      <c r="B7595" s="3">
        <f>_xlfn.XLOOKUP(A7595,[3]!Table13456[No заказа],[3]!Table13456[Дата
отправки],"",0,1)</f>
        <v>45566</v>
      </c>
      <c r="C7595" s="3"/>
      <c r="D7595" s="3"/>
      <c r="F7595" s="5">
        <f>_xlfn.XLOOKUP(A7595,[3]!Table13456[No заказа],[3]!Table13456[Количество],"",0,1)</f>
        <v>1</v>
      </c>
      <c r="G7595" s="5">
        <f>_xlfn.XLOOKUP(A7595,[3]!Table13456[No заказа],[3]!Table13456[Цена],"",0,1)</f>
        <v>8489</v>
      </c>
      <c r="H7595" s="2" t="str">
        <f>M01_SETTINGS!$F$2</f>
        <v>KASPI</v>
      </c>
    </row>
    <row r="7596" spans="1:8" x14ac:dyDescent="0.35">
      <c r="A7596" s="2">
        <v>419279762</v>
      </c>
      <c r="B7596" s="3">
        <f>_xlfn.XLOOKUP(A7596,[3]!Table13456[No заказа],[3]!Table13456[Дата
отправки],"",0,1)</f>
        <v>45566</v>
      </c>
      <c r="C7596" s="3"/>
      <c r="D7596" s="3"/>
      <c r="F7596" s="5">
        <f>_xlfn.XLOOKUP(A7596,[3]!Table13456[No заказа],[3]!Table13456[Количество],"",0,1)</f>
        <v>1</v>
      </c>
      <c r="G7596" s="5">
        <f>_xlfn.XLOOKUP(A7596,[3]!Table13456[No заказа],[3]!Table13456[Цена],"",0,1)</f>
        <v>9709</v>
      </c>
      <c r="H7596" s="2" t="str">
        <f>M01_SETTINGS!$F$2</f>
        <v>KASPI</v>
      </c>
    </row>
    <row r="7597" spans="1:8" x14ac:dyDescent="0.35">
      <c r="A7597" s="2">
        <v>419506471</v>
      </c>
      <c r="B7597" s="3">
        <f>_xlfn.XLOOKUP(A7597,[3]!Table13456[No заказа],[3]!Table13456[Дата
отправки],"",0,1)</f>
        <v>45566</v>
      </c>
      <c r="C7597" s="3"/>
      <c r="D7597" s="3"/>
      <c r="F7597" s="5">
        <f>_xlfn.XLOOKUP(A7597,[3]!Table13456[No заказа],[3]!Table13456[Количество],"",0,1)</f>
        <v>1</v>
      </c>
      <c r="G7597" s="5">
        <f>_xlfn.XLOOKUP(A7597,[3]!Table13456[No заказа],[3]!Table13456[Цена],"",0,1)</f>
        <v>8489</v>
      </c>
      <c r="H7597" s="2" t="str">
        <f>M01_SETTINGS!$F$2</f>
        <v>KASPI</v>
      </c>
    </row>
    <row r="7598" spans="1:8" x14ac:dyDescent="0.35">
      <c r="A7598" s="2">
        <v>418931633</v>
      </c>
      <c r="B7598" s="3">
        <f>_xlfn.XLOOKUP(A7598,[3]!Table13456[No заказа],[3]!Table13456[Дата
отправки],"",0,1)</f>
        <v>45565</v>
      </c>
      <c r="C7598" s="3"/>
      <c r="D7598" s="3"/>
      <c r="F7598" s="5">
        <f>_xlfn.XLOOKUP(A7598,[3]!Table13456[No заказа],[3]!Table13456[Количество],"",0,1)</f>
        <v>1</v>
      </c>
      <c r="G7598" s="5">
        <f>_xlfn.XLOOKUP(A7598,[3]!Table13456[No заказа],[3]!Table13456[Цена],"",0,1)</f>
        <v>9974</v>
      </c>
      <c r="H7598" s="2" t="str">
        <f>M01_SETTINGS!$F$2</f>
        <v>KASPI</v>
      </c>
    </row>
    <row r="7599" spans="1:8" x14ac:dyDescent="0.35">
      <c r="A7599" s="2">
        <v>418904201</v>
      </c>
      <c r="B7599" s="3">
        <f>_xlfn.XLOOKUP(A7599,[3]!Table13456[No заказа],[3]!Table13456[Дата
отправки],"",0,1)</f>
        <v>45565</v>
      </c>
      <c r="C7599" s="3"/>
      <c r="D7599" s="3"/>
      <c r="F7599" s="5">
        <f>_xlfn.XLOOKUP(A7599,[3]!Table13456[No заказа],[3]!Table13456[Количество],"",0,1)</f>
        <v>1</v>
      </c>
      <c r="G7599" s="5">
        <f>_xlfn.XLOOKUP(A7599,[3]!Table13456[No заказа],[3]!Table13456[Цена],"",0,1)</f>
        <v>8399</v>
      </c>
      <c r="H7599" s="2" t="str">
        <f>M01_SETTINGS!$F$2</f>
        <v>KASPI</v>
      </c>
    </row>
    <row r="7600" spans="1:8" x14ac:dyDescent="0.35">
      <c r="A7600" s="2">
        <v>418943123</v>
      </c>
      <c r="B7600" s="3">
        <f>_xlfn.XLOOKUP(A7600,[3]!Table13456[No заказа],[3]!Table13456[Дата
отправки],"",0,1)</f>
        <v>45565</v>
      </c>
      <c r="C7600" s="3"/>
      <c r="D7600" s="3"/>
      <c r="F7600" s="5">
        <f>_xlfn.XLOOKUP(A7600,[3]!Table13456[No заказа],[3]!Table13456[Количество],"",0,1)</f>
        <v>1</v>
      </c>
      <c r="G7600" s="5">
        <f>_xlfn.XLOOKUP(A7600,[3]!Table13456[No заказа],[3]!Table13456[Цена],"",0,1)</f>
        <v>8399</v>
      </c>
      <c r="H7600" s="2" t="str">
        <f>M01_SETTINGS!$F$2</f>
        <v>KASPI</v>
      </c>
    </row>
    <row r="7601" spans="1:8" x14ac:dyDescent="0.35">
      <c r="A7601" s="2">
        <v>419073427</v>
      </c>
      <c r="B7601" s="3">
        <f>_xlfn.XLOOKUP(A7601,[3]!Table13456[No заказа],[3]!Table13456[Дата
отправки],"",0,1)</f>
        <v>45565</v>
      </c>
      <c r="C7601" s="3"/>
      <c r="D7601" s="3"/>
      <c r="F7601" s="5">
        <f>_xlfn.XLOOKUP(A7601,[3]!Table13456[No заказа],[3]!Table13456[Количество],"",0,1)</f>
        <v>1</v>
      </c>
      <c r="G7601" s="5">
        <f>_xlfn.XLOOKUP(A7601,[3]!Table13456[No заказа],[3]!Table13456[Цена],"",0,1)</f>
        <v>8399</v>
      </c>
      <c r="H7601" s="2" t="str">
        <f>M01_SETTINGS!$F$2</f>
        <v>KASPI</v>
      </c>
    </row>
    <row r="7602" spans="1:8" x14ac:dyDescent="0.35">
      <c r="A7602" s="2">
        <v>418825265</v>
      </c>
      <c r="B7602" s="3">
        <f>_xlfn.XLOOKUP(A7602,[3]!Table13456[No заказа],[3]!Table13456[Дата
отправки],"",0,1)</f>
        <v>45565</v>
      </c>
      <c r="C7602" s="3"/>
      <c r="D7602" s="3"/>
      <c r="F7602" s="5">
        <f>_xlfn.XLOOKUP(A7602,[3]!Table13456[No заказа],[3]!Table13456[Количество],"",0,1)</f>
        <v>1</v>
      </c>
      <c r="G7602" s="5">
        <f>_xlfn.XLOOKUP(A7602,[3]!Table13456[No заказа],[3]!Table13456[Цена],"",0,1)</f>
        <v>7814</v>
      </c>
      <c r="H7602" s="2" t="str">
        <f>M01_SETTINGS!$F$2</f>
        <v>KASPI</v>
      </c>
    </row>
    <row r="7603" spans="1:8" x14ac:dyDescent="0.35">
      <c r="A7603" s="2">
        <v>419180992</v>
      </c>
      <c r="B7603" s="3">
        <f>_xlfn.XLOOKUP(A7603,[3]!Table13456[No заказа],[3]!Table13456[Дата
отправки],"",0,1)</f>
        <v>45565</v>
      </c>
      <c r="C7603" s="3"/>
      <c r="D7603" s="3"/>
      <c r="F7603" s="5">
        <f>_xlfn.XLOOKUP(A7603,[3]!Table13456[No заказа],[3]!Table13456[Количество],"",0,1)</f>
        <v>1</v>
      </c>
      <c r="G7603" s="5">
        <f>_xlfn.XLOOKUP(A7603,[3]!Table13456[No заказа],[3]!Table13456[Цена],"",0,1)</f>
        <v>8399</v>
      </c>
      <c r="H7603" s="2" t="str">
        <f>M01_SETTINGS!$F$2</f>
        <v>KASPI</v>
      </c>
    </row>
    <row r="7604" spans="1:8" x14ac:dyDescent="0.35">
      <c r="A7604" s="2">
        <v>419060700</v>
      </c>
      <c r="B7604" s="3">
        <f>_xlfn.XLOOKUP(A7604,[3]!Table13456[No заказа],[3]!Table13456[Дата
отправки],"",0,1)</f>
        <v>45565</v>
      </c>
      <c r="C7604" s="3"/>
      <c r="D7604" s="3"/>
      <c r="F7604" s="5">
        <f>_xlfn.XLOOKUP(A7604,[3]!Table13456[No заказа],[3]!Table13456[Количество],"",0,1)</f>
        <v>1</v>
      </c>
      <c r="G7604" s="5">
        <f>_xlfn.XLOOKUP(A7604,[3]!Table13456[No заказа],[3]!Table13456[Цена],"",0,1)</f>
        <v>8399</v>
      </c>
      <c r="H7604" s="2" t="str">
        <f>M01_SETTINGS!$F$2</f>
        <v>KASPI</v>
      </c>
    </row>
    <row r="7605" spans="1:8" x14ac:dyDescent="0.35">
      <c r="A7605" s="2">
        <v>418644578</v>
      </c>
      <c r="B7605" s="3">
        <f>_xlfn.XLOOKUP(A7605,[3]!Table13456[No заказа],[3]!Table13456[Дата
отправки],"",0,1)</f>
        <v>45565</v>
      </c>
      <c r="C7605" s="3"/>
      <c r="D7605" s="3"/>
      <c r="F7605" s="5">
        <f>_xlfn.XLOOKUP(A7605,[3]!Table13456[No заказа],[3]!Table13456[Количество],"",0,1)</f>
        <v>1</v>
      </c>
      <c r="G7605" s="5">
        <f>_xlfn.XLOOKUP(A7605,[3]!Table13456[No заказа],[3]!Table13456[Цена],"",0,1)</f>
        <v>9000</v>
      </c>
      <c r="H7605" s="2" t="str">
        <f>M01_SETTINGS!$F$2</f>
        <v>KASPI</v>
      </c>
    </row>
    <row r="7606" spans="1:8" x14ac:dyDescent="0.35">
      <c r="A7606" s="2">
        <v>418703102</v>
      </c>
      <c r="B7606" s="3">
        <f>_xlfn.XLOOKUP(A7606,[3]!Table13456[No заказа],[3]!Table13456[Дата
отправки],"",0,1)</f>
        <v>45565</v>
      </c>
      <c r="C7606" s="3"/>
      <c r="D7606" s="3"/>
      <c r="F7606" s="5">
        <f>_xlfn.XLOOKUP(A7606,[3]!Table13456[No заказа],[3]!Table13456[Количество],"",0,1)</f>
        <v>1</v>
      </c>
      <c r="G7606" s="5">
        <f>_xlfn.XLOOKUP(A7606,[3]!Table13456[No заказа],[3]!Table13456[Цена],"",0,1)</f>
        <v>11582</v>
      </c>
      <c r="H7606" s="2" t="str">
        <f>M01_SETTINGS!$F$2</f>
        <v>KASPI</v>
      </c>
    </row>
    <row r="7607" spans="1:8" x14ac:dyDescent="0.35">
      <c r="A7607" s="2">
        <v>419021541</v>
      </c>
      <c r="B7607" s="3">
        <f>_xlfn.XLOOKUP(A7607,[3]!Table13456[No заказа],[3]!Table13456[Дата
отправки],"",0,1)</f>
        <v>45565</v>
      </c>
      <c r="C7607" s="3"/>
      <c r="D7607" s="3"/>
      <c r="F7607" s="5">
        <f>_xlfn.XLOOKUP(A7607,[3]!Table13456[No заказа],[3]!Table13456[Количество],"",0,1)</f>
        <v>1</v>
      </c>
      <c r="G7607" s="5">
        <f>_xlfn.XLOOKUP(A7607,[3]!Table13456[No заказа],[3]!Table13456[Цена],"",0,1)</f>
        <v>8350</v>
      </c>
      <c r="H7607" s="2" t="str">
        <f>M01_SETTINGS!$F$2</f>
        <v>KASPI</v>
      </c>
    </row>
    <row r="7608" spans="1:8" x14ac:dyDescent="0.35">
      <c r="A7608" s="2">
        <v>419097711</v>
      </c>
      <c r="B7608" s="3">
        <f>_xlfn.XLOOKUP(A7608,[3]!Table13456[No заказа],[3]!Table13456[Дата
отправки],"",0,1)</f>
        <v>45565</v>
      </c>
      <c r="C7608" s="3"/>
      <c r="D7608" s="3"/>
      <c r="F7608" s="5">
        <f>_xlfn.XLOOKUP(A7608,[3]!Table13456[No заказа],[3]!Table13456[Количество],"",0,1)</f>
        <v>1</v>
      </c>
      <c r="G7608" s="5">
        <f>_xlfn.XLOOKUP(A7608,[3]!Table13456[No заказа],[3]!Table13456[Цена],"",0,1)</f>
        <v>8247</v>
      </c>
      <c r="H7608" s="2" t="str">
        <f>M01_SETTINGS!$F$2</f>
        <v>KASPI</v>
      </c>
    </row>
    <row r="7609" spans="1:8" x14ac:dyDescent="0.35">
      <c r="A7609" s="2">
        <v>418702698</v>
      </c>
      <c r="B7609" s="3">
        <f>_xlfn.XLOOKUP(A7609,[3]!Table13456[No заказа],[3]!Table13456[Дата
отправки],"",0,1)</f>
        <v>45565</v>
      </c>
      <c r="C7609" s="3"/>
      <c r="D7609" s="3"/>
      <c r="F7609" s="5">
        <f>_xlfn.XLOOKUP(A7609,[3]!Table13456[No заказа],[3]!Table13456[Количество],"",0,1)</f>
        <v>1</v>
      </c>
      <c r="G7609" s="5">
        <f>_xlfn.XLOOKUP(A7609,[3]!Table13456[No заказа],[3]!Table13456[Цена],"",0,1)</f>
        <v>8988</v>
      </c>
      <c r="H7609" s="2" t="str">
        <f>M01_SETTINGS!$F$2</f>
        <v>KASPI</v>
      </c>
    </row>
    <row r="7610" spans="1:8" x14ac:dyDescent="0.35">
      <c r="A7610" s="2">
        <v>418988844</v>
      </c>
      <c r="B7610" s="3">
        <f>_xlfn.XLOOKUP(A7610,[3]!Table13456[No заказа],[3]!Table13456[Дата
отправки],"",0,1)</f>
        <v>45565</v>
      </c>
      <c r="C7610" s="3"/>
      <c r="D7610" s="3"/>
      <c r="F7610" s="5">
        <f>_xlfn.XLOOKUP(A7610,[3]!Table13456[No заказа],[3]!Table13456[Количество],"",0,1)</f>
        <v>1</v>
      </c>
      <c r="G7610" s="5">
        <f>_xlfn.XLOOKUP(A7610,[3]!Table13456[No заказа],[3]!Table13456[Цена],"",0,1)</f>
        <v>8990</v>
      </c>
      <c r="H7610" s="2" t="str">
        <f>M01_SETTINGS!$F$2</f>
        <v>KASPI</v>
      </c>
    </row>
    <row r="7611" spans="1:8" x14ac:dyDescent="0.35">
      <c r="A7611" s="2">
        <v>418779593</v>
      </c>
      <c r="B7611" s="3">
        <f>_xlfn.XLOOKUP(A7611,[3]!Table13456[No заказа],[3]!Table13456[Дата
отправки],"",0,1)</f>
        <v>45565</v>
      </c>
      <c r="C7611" s="3"/>
      <c r="D7611" s="3"/>
      <c r="F7611" s="5">
        <f>_xlfn.XLOOKUP(A7611,[3]!Table13456[No заказа],[3]!Table13456[Количество],"",0,1)</f>
        <v>1</v>
      </c>
      <c r="G7611" s="5">
        <f>_xlfn.XLOOKUP(A7611,[3]!Table13456[No заказа],[3]!Table13456[Цена],"",0,1)</f>
        <v>8544</v>
      </c>
      <c r="H7611" s="2" t="str">
        <f>M01_SETTINGS!$F$2</f>
        <v>KASPI</v>
      </c>
    </row>
    <row r="7612" spans="1:8" x14ac:dyDescent="0.35">
      <c r="A7612" s="2">
        <v>419060840</v>
      </c>
      <c r="B7612" s="3">
        <f>_xlfn.XLOOKUP(A7612,[3]!Table13456[No заказа],[3]!Table13456[Дата
отправки],"",0,1)</f>
        <v>45565</v>
      </c>
      <c r="C7612" s="3"/>
      <c r="D7612" s="3"/>
      <c r="F7612" s="5">
        <f>_xlfn.XLOOKUP(A7612,[3]!Table13456[No заказа],[3]!Table13456[Количество],"",0,1)</f>
        <v>1</v>
      </c>
      <c r="G7612" s="5">
        <f>_xlfn.XLOOKUP(A7612,[3]!Table13456[No заказа],[3]!Table13456[Цена],"",0,1)</f>
        <v>9710</v>
      </c>
      <c r="H7612" s="2" t="str">
        <f>M01_SETTINGS!$F$2</f>
        <v>KASPI</v>
      </c>
    </row>
    <row r="7613" spans="1:8" x14ac:dyDescent="0.35">
      <c r="A7613" s="2">
        <v>418909960</v>
      </c>
      <c r="B7613" s="3">
        <f>_xlfn.XLOOKUP(A7613,[3]!Table13456[No заказа],[3]!Table13456[Дата
отправки],"",0,1)</f>
        <v>45565</v>
      </c>
      <c r="C7613" s="3"/>
      <c r="D7613" s="3"/>
      <c r="F7613" s="5">
        <f>_xlfn.XLOOKUP(A7613,[3]!Table13456[No заказа],[3]!Table13456[Количество],"",0,1)</f>
        <v>1</v>
      </c>
      <c r="G7613" s="5">
        <f>_xlfn.XLOOKUP(A7613,[3]!Table13456[No заказа],[3]!Table13456[Цена],"",0,1)</f>
        <v>9724</v>
      </c>
      <c r="H7613" s="2" t="str">
        <f>M01_SETTINGS!$F$2</f>
        <v>KASPI</v>
      </c>
    </row>
    <row r="7614" spans="1:8" x14ac:dyDescent="0.35">
      <c r="A7614" s="2">
        <v>418806431</v>
      </c>
      <c r="B7614" s="3">
        <f>_xlfn.XLOOKUP(A7614,[3]!Table13456[No заказа],[3]!Table13456[Дата
отправки],"",0,1)</f>
        <v>45565</v>
      </c>
      <c r="C7614" s="3"/>
      <c r="D7614" s="3"/>
      <c r="F7614" s="5">
        <f>_xlfn.XLOOKUP(A7614,[3]!Table13456[No заказа],[3]!Table13456[Количество],"",0,1)</f>
        <v>1</v>
      </c>
      <c r="G7614" s="5">
        <f>_xlfn.XLOOKUP(A7614,[3]!Table13456[No заказа],[3]!Table13456[Цена],"",0,1)</f>
        <v>8489</v>
      </c>
      <c r="H7614" s="2" t="str">
        <f>M01_SETTINGS!$F$2</f>
        <v>KASPI</v>
      </c>
    </row>
    <row r="7615" spans="1:8" x14ac:dyDescent="0.35">
      <c r="A7615" s="2">
        <v>418812124</v>
      </c>
      <c r="B7615" s="3">
        <f>_xlfn.XLOOKUP(A7615,[3]!Table13456[No заказа],[3]!Table13456[Дата
отправки],"",0,1)</f>
        <v>45565</v>
      </c>
      <c r="C7615" s="3"/>
      <c r="D7615" s="3"/>
      <c r="F7615" s="5">
        <f>_xlfn.XLOOKUP(A7615,[3]!Table13456[No заказа],[3]!Table13456[Количество],"",0,1)</f>
        <v>1</v>
      </c>
      <c r="G7615" s="5">
        <f>_xlfn.XLOOKUP(A7615,[3]!Table13456[No заказа],[3]!Table13456[Цена],"",0,1)</f>
        <v>8235</v>
      </c>
      <c r="H7615" s="2" t="str">
        <f>M01_SETTINGS!$F$2</f>
        <v>KASPI</v>
      </c>
    </row>
    <row r="7616" spans="1:8" x14ac:dyDescent="0.35">
      <c r="A7616" s="2">
        <v>418691930</v>
      </c>
      <c r="B7616" s="3">
        <f>_xlfn.XLOOKUP(A7616,[3]!Table13456[No заказа],[3]!Table13456[Дата
отправки],"",0,1)</f>
        <v>45565</v>
      </c>
      <c r="C7616" s="3"/>
      <c r="D7616" s="3"/>
      <c r="F7616" s="5">
        <f>_xlfn.XLOOKUP(A7616,[3]!Table13456[No заказа],[3]!Table13456[Количество],"",0,1)</f>
        <v>1</v>
      </c>
      <c r="G7616" s="5">
        <f>_xlfn.XLOOKUP(A7616,[3]!Table13456[No заказа],[3]!Table13456[Цена],"",0,1)</f>
        <v>8990</v>
      </c>
      <c r="H7616" s="2" t="str">
        <f>M01_SETTINGS!$F$2</f>
        <v>KASPI</v>
      </c>
    </row>
    <row r="7617" spans="1:8" x14ac:dyDescent="0.35">
      <c r="A7617" s="2">
        <v>419004220</v>
      </c>
      <c r="B7617" s="3">
        <f>_xlfn.XLOOKUP(A7617,[3]!Table13456[No заказа],[3]!Table13456[Дата
отправки],"",0,1)</f>
        <v>45565</v>
      </c>
      <c r="C7617" s="3"/>
      <c r="D7617" s="3"/>
      <c r="F7617" s="5">
        <f>_xlfn.XLOOKUP(A7617,[3]!Table13456[No заказа],[3]!Table13456[Количество],"",0,1)</f>
        <v>1</v>
      </c>
      <c r="G7617" s="5">
        <f>_xlfn.XLOOKUP(A7617,[3]!Table13456[No заказа],[3]!Table13456[Цена],"",0,1)</f>
        <v>8920</v>
      </c>
      <c r="H7617" s="2" t="str">
        <f>M01_SETTINGS!$F$2</f>
        <v>KASPI</v>
      </c>
    </row>
    <row r="7618" spans="1:8" x14ac:dyDescent="0.35">
      <c r="A7618" s="2">
        <v>419174455</v>
      </c>
      <c r="B7618" s="3">
        <f>_xlfn.XLOOKUP(A7618,[3]!Table13456[No заказа],[3]!Table13456[Дата
отправки],"",0,1)</f>
        <v>45565</v>
      </c>
      <c r="C7618" s="3"/>
      <c r="D7618" s="3"/>
      <c r="F7618" s="5">
        <f>_xlfn.XLOOKUP(A7618,[3]!Table13456[No заказа],[3]!Table13456[Количество],"",0,1)</f>
        <v>1</v>
      </c>
      <c r="G7618" s="5">
        <f>_xlfn.XLOOKUP(A7618,[3]!Table13456[No заказа],[3]!Table13456[Цена],"",0,1)</f>
        <v>9000</v>
      </c>
      <c r="H7618" s="2" t="str">
        <f>M01_SETTINGS!$F$2</f>
        <v>KASPI</v>
      </c>
    </row>
    <row r="7619" spans="1:8" x14ac:dyDescent="0.35">
      <c r="A7619" s="2">
        <v>418859801</v>
      </c>
      <c r="B7619" s="3">
        <f>_xlfn.XLOOKUP(A7619,[3]!Table13456[No заказа],[3]!Table13456[Дата
отправки],"",0,1)</f>
        <v>45565</v>
      </c>
      <c r="C7619" s="3"/>
      <c r="D7619" s="3"/>
      <c r="F7619" s="5">
        <f>_xlfn.XLOOKUP(A7619,[3]!Table13456[No заказа],[3]!Table13456[Количество],"",0,1)</f>
        <v>1</v>
      </c>
      <c r="G7619" s="5">
        <f>_xlfn.XLOOKUP(A7619,[3]!Table13456[No заказа],[3]!Table13456[Цена],"",0,1)</f>
        <v>8488</v>
      </c>
      <c r="H7619" s="2" t="str">
        <f>M01_SETTINGS!$F$2</f>
        <v>KASPI</v>
      </c>
    </row>
    <row r="7620" spans="1:8" x14ac:dyDescent="0.35">
      <c r="A7620" s="2">
        <v>418957314</v>
      </c>
      <c r="B7620" s="3">
        <f>_xlfn.XLOOKUP(A7620,[3]!Table13456[No заказа],[3]!Table13456[Дата
отправки],"",0,1)</f>
        <v>45565</v>
      </c>
      <c r="C7620" s="3"/>
      <c r="D7620" s="3"/>
      <c r="F7620" s="5">
        <f>_xlfn.XLOOKUP(A7620,[3]!Table13456[No заказа],[3]!Table13456[Количество],"",0,1)</f>
        <v>1</v>
      </c>
      <c r="G7620" s="5">
        <f>_xlfn.XLOOKUP(A7620,[3]!Table13456[No заказа],[3]!Table13456[Цена],"",0,1)</f>
        <v>7892</v>
      </c>
      <c r="H7620" s="2" t="str">
        <f>M01_SETTINGS!$F$2</f>
        <v>KASPI</v>
      </c>
    </row>
    <row r="7621" spans="1:8" x14ac:dyDescent="0.35">
      <c r="A7621" s="2">
        <v>418967726</v>
      </c>
      <c r="B7621" s="3">
        <f>_xlfn.XLOOKUP(A7621,[3]!Table13456[No заказа],[3]!Table13456[Дата
отправки],"",0,1)</f>
        <v>45565</v>
      </c>
      <c r="C7621" s="3"/>
      <c r="D7621" s="3"/>
      <c r="F7621" s="5">
        <f>_xlfn.XLOOKUP(A7621,[3]!Table13456[No заказа],[3]!Table13456[Количество],"",0,1)</f>
        <v>1</v>
      </c>
      <c r="G7621" s="5">
        <f>_xlfn.XLOOKUP(A7621,[3]!Table13456[No заказа],[3]!Table13456[Цена],"",0,1)</f>
        <v>7892</v>
      </c>
      <c r="H7621" s="2" t="str">
        <f>M01_SETTINGS!$F$2</f>
        <v>KASPI</v>
      </c>
    </row>
    <row r="7622" spans="1:8" x14ac:dyDescent="0.35">
      <c r="A7622" s="2">
        <v>419024614</v>
      </c>
      <c r="B7622" s="3">
        <f>_xlfn.XLOOKUP(A7622,[3]!Table13456[No заказа],[3]!Table13456[Дата
отправки],"",0,1)</f>
        <v>45565</v>
      </c>
      <c r="C7622" s="3"/>
      <c r="D7622" s="3"/>
      <c r="F7622" s="5">
        <f>_xlfn.XLOOKUP(A7622,[3]!Table13456[No заказа],[3]!Table13456[Количество],"",0,1)</f>
        <v>1</v>
      </c>
      <c r="G7622" s="5">
        <f>_xlfn.XLOOKUP(A7622,[3]!Table13456[No заказа],[3]!Table13456[Цена],"",0,1)</f>
        <v>8299</v>
      </c>
      <c r="H7622" s="2" t="str">
        <f>M01_SETTINGS!$F$2</f>
        <v>KASPI</v>
      </c>
    </row>
    <row r="7623" spans="1:8" x14ac:dyDescent="0.35">
      <c r="A7623" s="2">
        <v>418643570</v>
      </c>
      <c r="B7623" s="3">
        <f>_xlfn.XLOOKUP(A7623,[3]!Table13456[No заказа],[3]!Table13456[Дата
отправки],"",0,1)</f>
        <v>45565</v>
      </c>
      <c r="C7623" s="3"/>
      <c r="D7623" s="3"/>
      <c r="F7623" s="5">
        <f>_xlfn.XLOOKUP(A7623,[3]!Table13456[No заказа],[3]!Table13456[Количество],"",0,1)</f>
        <v>1</v>
      </c>
      <c r="G7623" s="5">
        <f>_xlfn.XLOOKUP(A7623,[3]!Table13456[No заказа],[3]!Table13456[Цена],"",0,1)</f>
        <v>8235</v>
      </c>
      <c r="H7623" s="2" t="str">
        <f>M01_SETTINGS!$F$2</f>
        <v>KASPI</v>
      </c>
    </row>
    <row r="7624" spans="1:8" x14ac:dyDescent="0.35">
      <c r="A7624" s="2">
        <v>418938661</v>
      </c>
      <c r="B7624" s="3">
        <f>_xlfn.XLOOKUP(A7624,[3]!Table13456[No заказа],[3]!Table13456[Дата
отправки],"",0,1)</f>
        <v>45565</v>
      </c>
      <c r="C7624" s="3"/>
      <c r="D7624" s="3"/>
      <c r="F7624" s="5">
        <f>_xlfn.XLOOKUP(A7624,[3]!Table13456[No заказа],[3]!Table13456[Количество],"",0,1)</f>
        <v>1</v>
      </c>
      <c r="G7624" s="5">
        <f>_xlfn.XLOOKUP(A7624,[3]!Table13456[No заказа],[3]!Table13456[Цена],"",0,1)</f>
        <v>8318</v>
      </c>
      <c r="H7624" s="2" t="str">
        <f>M01_SETTINGS!$F$2</f>
        <v>KASPI</v>
      </c>
    </row>
    <row r="7625" spans="1:8" x14ac:dyDescent="0.35">
      <c r="A7625" s="2">
        <v>418870972</v>
      </c>
      <c r="B7625" s="3">
        <f>_xlfn.XLOOKUP(A7625,[3]!Table13456[No заказа],[3]!Table13456[Дата
отправки],"",0,1)</f>
        <v>45565</v>
      </c>
      <c r="C7625" s="3"/>
      <c r="D7625" s="3"/>
      <c r="F7625" s="5">
        <f>_xlfn.XLOOKUP(A7625,[3]!Table13456[No заказа],[3]!Table13456[Количество],"",0,1)</f>
        <v>1</v>
      </c>
      <c r="G7625" s="5">
        <f>_xlfn.XLOOKUP(A7625,[3]!Table13456[No заказа],[3]!Table13456[Цена],"",0,1)</f>
        <v>7892</v>
      </c>
      <c r="H7625" s="2" t="str">
        <f>M01_SETTINGS!$F$2</f>
        <v>KASPI</v>
      </c>
    </row>
    <row r="7626" spans="1:8" x14ac:dyDescent="0.35">
      <c r="A7626" s="2">
        <v>418619745</v>
      </c>
      <c r="B7626" s="3">
        <f>_xlfn.XLOOKUP(A7626,[3]!Table13456[No заказа],[3]!Table13456[Дата
отправки],"",0,1)</f>
        <v>45565</v>
      </c>
      <c r="C7626" s="3"/>
      <c r="D7626" s="3"/>
      <c r="F7626" s="5">
        <f>_xlfn.XLOOKUP(A7626,[3]!Table13456[No заказа],[3]!Table13456[Количество],"",0,1)</f>
        <v>1</v>
      </c>
      <c r="G7626" s="5">
        <f>_xlfn.XLOOKUP(A7626,[3]!Table13456[No заказа],[3]!Table13456[Цена],"",0,1)</f>
        <v>8351</v>
      </c>
      <c r="H7626" s="2" t="str">
        <f>M01_SETTINGS!$F$2</f>
        <v>KASPI</v>
      </c>
    </row>
    <row r="7627" spans="1:8" x14ac:dyDescent="0.35">
      <c r="A7627" s="2">
        <v>418724865</v>
      </c>
      <c r="B7627" s="3">
        <f>_xlfn.XLOOKUP(A7627,[3]!Table13456[No заказа],[3]!Table13456[Дата
отправки],"",0,1)</f>
        <v>45565</v>
      </c>
      <c r="C7627" s="3"/>
      <c r="D7627" s="3"/>
      <c r="F7627" s="5">
        <f>_xlfn.XLOOKUP(A7627,[3]!Table13456[No заказа],[3]!Table13456[Количество],"",0,1)</f>
        <v>1</v>
      </c>
      <c r="G7627" s="5">
        <f>_xlfn.XLOOKUP(A7627,[3]!Table13456[No заказа],[3]!Table13456[Цена],"",0,1)</f>
        <v>8299</v>
      </c>
      <c r="H7627" s="2" t="str">
        <f>M01_SETTINGS!$F$2</f>
        <v>KASPI</v>
      </c>
    </row>
    <row r="7628" spans="1:8" x14ac:dyDescent="0.35">
      <c r="A7628" s="2">
        <v>418714779</v>
      </c>
      <c r="B7628" s="3">
        <f>_xlfn.XLOOKUP(A7628,[3]!Table13456[No заказа],[3]!Table13456[Дата
отправки],"",0,1)</f>
        <v>45565</v>
      </c>
      <c r="C7628" s="3"/>
      <c r="D7628" s="3"/>
      <c r="F7628" s="5">
        <f>_xlfn.XLOOKUP(A7628,[3]!Table13456[No заказа],[3]!Table13456[Количество],"",0,1)</f>
        <v>1</v>
      </c>
      <c r="G7628" s="5">
        <f>_xlfn.XLOOKUP(A7628,[3]!Table13456[No заказа],[3]!Table13456[Цена],"",0,1)</f>
        <v>11574</v>
      </c>
      <c r="H7628" s="2" t="str">
        <f>M01_SETTINGS!$F$2</f>
        <v>KASPI</v>
      </c>
    </row>
    <row r="7629" spans="1:8" x14ac:dyDescent="0.35">
      <c r="A7629" s="2">
        <v>418933276</v>
      </c>
      <c r="B7629" s="3">
        <f>_xlfn.XLOOKUP(A7629,[3]!Table13456[No заказа],[3]!Table13456[Дата
отправки],"",0,1)</f>
        <v>45565</v>
      </c>
      <c r="C7629" s="3"/>
      <c r="D7629" s="3"/>
      <c r="F7629" s="5">
        <f>_xlfn.XLOOKUP(A7629,[3]!Table13456[No заказа],[3]!Table13456[Количество],"",0,1)</f>
        <v>1</v>
      </c>
      <c r="G7629" s="5">
        <f>_xlfn.XLOOKUP(A7629,[3]!Table13456[No заказа],[3]!Table13456[Цена],"",0,1)</f>
        <v>11116</v>
      </c>
      <c r="H7629" s="2" t="str">
        <f>M01_SETTINGS!$F$2</f>
        <v>KASPI</v>
      </c>
    </row>
    <row r="7630" spans="1:8" x14ac:dyDescent="0.35">
      <c r="A7630" s="2">
        <v>418888254</v>
      </c>
      <c r="B7630" s="3">
        <f>_xlfn.XLOOKUP(A7630,[3]!Table13456[No заказа],[3]!Table13456[Дата
отправки],"",0,1)</f>
        <v>45565</v>
      </c>
      <c r="C7630" s="3"/>
      <c r="D7630" s="3"/>
      <c r="F7630" s="5">
        <f>_xlfn.XLOOKUP(A7630,[3]!Table13456[No заказа],[3]!Table13456[Количество],"",0,1)</f>
        <v>1</v>
      </c>
      <c r="G7630" s="5">
        <f>_xlfn.XLOOKUP(A7630,[3]!Table13456[No заказа],[3]!Table13456[Цена],"",0,1)</f>
        <v>8318</v>
      </c>
      <c r="H7630" s="2" t="str">
        <f>M01_SETTINGS!$F$2</f>
        <v>KASPI</v>
      </c>
    </row>
    <row r="7631" spans="1:8" x14ac:dyDescent="0.35">
      <c r="A7631" s="2">
        <v>418889735</v>
      </c>
      <c r="B7631" s="3">
        <f>_xlfn.XLOOKUP(A7631,[3]!Table13456[No заказа],[3]!Table13456[Дата
отправки],"",0,1)</f>
        <v>45565</v>
      </c>
      <c r="C7631" s="3"/>
      <c r="D7631" s="3"/>
      <c r="F7631" s="5">
        <f>_xlfn.XLOOKUP(A7631,[3]!Table13456[No заказа],[3]!Table13456[Количество],"",0,1)</f>
        <v>1</v>
      </c>
      <c r="G7631" s="5">
        <f>_xlfn.XLOOKUP(A7631,[3]!Table13456[No заказа],[3]!Table13456[Цена],"",0,1)</f>
        <v>8318</v>
      </c>
      <c r="H7631" s="2" t="str">
        <f>M01_SETTINGS!$F$2</f>
        <v>KASPI</v>
      </c>
    </row>
    <row r="7632" spans="1:8" x14ac:dyDescent="0.35">
      <c r="A7632" s="2">
        <v>418892970</v>
      </c>
      <c r="B7632" s="3">
        <f>_xlfn.XLOOKUP(A7632,[3]!Table13456[No заказа],[3]!Table13456[Дата
отправки],"",0,1)</f>
        <v>45565</v>
      </c>
      <c r="C7632" s="3"/>
      <c r="D7632" s="3"/>
      <c r="F7632" s="5">
        <f>_xlfn.XLOOKUP(A7632,[3]!Table13456[No заказа],[3]!Table13456[Количество],"",0,1)</f>
        <v>1</v>
      </c>
      <c r="G7632" s="5">
        <f>_xlfn.XLOOKUP(A7632,[3]!Table13456[No заказа],[3]!Table13456[Цена],"",0,1)</f>
        <v>8318</v>
      </c>
      <c r="H7632" s="2" t="str">
        <f>M01_SETTINGS!$F$2</f>
        <v>KASPI</v>
      </c>
    </row>
    <row r="7633" spans="1:8" x14ac:dyDescent="0.35">
      <c r="A7633" s="2">
        <v>418685519</v>
      </c>
      <c r="B7633" s="3">
        <f>_xlfn.XLOOKUP(A7633,[3]!Table13456[No заказа],[3]!Table13456[Дата
отправки],"",0,1)</f>
        <v>45565</v>
      </c>
      <c r="C7633" s="3"/>
      <c r="D7633" s="3"/>
      <c r="F7633" s="5">
        <f>_xlfn.XLOOKUP(A7633,[3]!Table13456[No заказа],[3]!Table13456[Количество],"",0,1)</f>
        <v>1</v>
      </c>
      <c r="G7633" s="5">
        <f>_xlfn.XLOOKUP(A7633,[3]!Table13456[No заказа],[3]!Table13456[Цена],"",0,1)</f>
        <v>7892</v>
      </c>
      <c r="H7633" s="2" t="str">
        <f>M01_SETTINGS!$F$2</f>
        <v>KASPI</v>
      </c>
    </row>
    <row r="7634" spans="1:8" x14ac:dyDescent="0.35">
      <c r="A7634" s="2">
        <v>418732121</v>
      </c>
      <c r="B7634" s="3">
        <f>_xlfn.XLOOKUP(A7634,[3]!Table13456[No заказа],[3]!Table13456[Дата
отправки],"",0,1)</f>
        <v>45565</v>
      </c>
      <c r="C7634" s="3"/>
      <c r="D7634" s="3"/>
      <c r="F7634" s="5">
        <f>_xlfn.XLOOKUP(A7634,[3]!Table13456[No заказа],[3]!Table13456[Количество],"",0,1)</f>
        <v>1</v>
      </c>
      <c r="G7634" s="5">
        <f>_xlfn.XLOOKUP(A7634,[3]!Table13456[No заказа],[3]!Table13456[Цена],"",0,1)</f>
        <v>7892</v>
      </c>
      <c r="H7634" s="2" t="str">
        <f>M01_SETTINGS!$F$2</f>
        <v>KASPI</v>
      </c>
    </row>
    <row r="7635" spans="1:8" x14ac:dyDescent="0.35">
      <c r="A7635" s="2">
        <v>418736259</v>
      </c>
      <c r="B7635" s="3">
        <f>_xlfn.XLOOKUP(A7635,[3]!Table13456[No заказа],[3]!Table13456[Дата
отправки],"",0,1)</f>
        <v>45565</v>
      </c>
      <c r="C7635" s="3"/>
      <c r="D7635" s="3"/>
      <c r="F7635" s="5">
        <f>_xlfn.XLOOKUP(A7635,[3]!Table13456[No заказа],[3]!Table13456[Количество],"",0,1)</f>
        <v>1</v>
      </c>
      <c r="G7635" s="5">
        <f>_xlfn.XLOOKUP(A7635,[3]!Table13456[No заказа],[3]!Table13456[Цена],"",0,1)</f>
        <v>7892</v>
      </c>
      <c r="H7635" s="2" t="str">
        <f>M01_SETTINGS!$F$2</f>
        <v>KASPI</v>
      </c>
    </row>
    <row r="7636" spans="1:8" x14ac:dyDescent="0.35">
      <c r="A7636" s="2">
        <v>418748225</v>
      </c>
      <c r="B7636" s="3">
        <f>_xlfn.XLOOKUP(A7636,[3]!Table13456[No заказа],[3]!Table13456[Дата
отправки],"",0,1)</f>
        <v>45565</v>
      </c>
      <c r="C7636" s="3"/>
      <c r="D7636" s="3"/>
      <c r="F7636" s="5">
        <f>_xlfn.XLOOKUP(A7636,[3]!Table13456[No заказа],[3]!Table13456[Количество],"",0,1)</f>
        <v>1</v>
      </c>
      <c r="G7636" s="5">
        <f>_xlfn.XLOOKUP(A7636,[3]!Table13456[No заказа],[3]!Table13456[Цена],"",0,1)</f>
        <v>7892</v>
      </c>
      <c r="H7636" s="2" t="str">
        <f>M01_SETTINGS!$F$2</f>
        <v>KASPI</v>
      </c>
    </row>
    <row r="7637" spans="1:8" x14ac:dyDescent="0.35">
      <c r="A7637" s="2">
        <v>418809456</v>
      </c>
      <c r="B7637" s="3">
        <f>_xlfn.XLOOKUP(A7637,[3]!Table13456[No заказа],[3]!Table13456[Дата
отправки],"",0,1)</f>
        <v>45565</v>
      </c>
      <c r="C7637" s="3"/>
      <c r="D7637" s="3"/>
      <c r="F7637" s="5">
        <f>_xlfn.XLOOKUP(A7637,[3]!Table13456[No заказа],[3]!Table13456[Количество],"",0,1)</f>
        <v>1</v>
      </c>
      <c r="G7637" s="5">
        <f>_xlfn.XLOOKUP(A7637,[3]!Table13456[No заказа],[3]!Table13456[Цена],"",0,1)</f>
        <v>7892</v>
      </c>
      <c r="H7637" s="2" t="str">
        <f>M01_SETTINGS!$F$2</f>
        <v>KASPI</v>
      </c>
    </row>
    <row r="7638" spans="1:8" x14ac:dyDescent="0.35">
      <c r="A7638" s="2">
        <v>418965007</v>
      </c>
      <c r="B7638" s="3">
        <f>_xlfn.XLOOKUP(A7638,[3]!Table13456[No заказа],[3]!Table13456[Дата
отправки],"",0,1)</f>
        <v>45565</v>
      </c>
      <c r="C7638" s="3"/>
      <c r="D7638" s="3"/>
      <c r="F7638" s="5">
        <f>_xlfn.XLOOKUP(A7638,[3]!Table13456[No заказа],[3]!Table13456[Количество],"",0,1)</f>
        <v>1</v>
      </c>
      <c r="G7638" s="5">
        <f>_xlfn.XLOOKUP(A7638,[3]!Table13456[No заказа],[3]!Table13456[Цена],"",0,1)</f>
        <v>7892</v>
      </c>
      <c r="H7638" s="2" t="str">
        <f>M01_SETTINGS!$F$2</f>
        <v>KASPI</v>
      </c>
    </row>
    <row r="7639" spans="1:8" x14ac:dyDescent="0.35">
      <c r="A7639" s="2">
        <v>418624935</v>
      </c>
      <c r="B7639" s="3">
        <f>_xlfn.XLOOKUP(A7639,[3]!Table13456[No заказа],[3]!Table13456[Дата
отправки],"",0,1)</f>
        <v>45565</v>
      </c>
      <c r="C7639" s="3"/>
      <c r="D7639" s="3"/>
      <c r="F7639" s="5">
        <f>_xlfn.XLOOKUP(A7639,[3]!Table13456[No заказа],[3]!Table13456[Количество],"",0,1)</f>
        <v>1</v>
      </c>
      <c r="G7639" s="5">
        <f>_xlfn.XLOOKUP(A7639,[3]!Table13456[No заказа],[3]!Table13456[Цена],"",0,1)</f>
        <v>8351</v>
      </c>
      <c r="H7639" s="2" t="str">
        <f>M01_SETTINGS!$F$2</f>
        <v>KASPI</v>
      </c>
    </row>
    <row r="7640" spans="1:8" x14ac:dyDescent="0.35">
      <c r="A7640" s="2">
        <v>418942834</v>
      </c>
      <c r="B7640" s="3">
        <f>_xlfn.XLOOKUP(A7640,[3]!Table13456[No заказа],[3]!Table13456[Дата
отправки],"",0,1)</f>
        <v>45565</v>
      </c>
      <c r="C7640" s="3"/>
      <c r="D7640" s="3"/>
      <c r="F7640" s="5">
        <f>_xlfn.XLOOKUP(A7640,[3]!Table13456[No заказа],[3]!Table13456[Количество],"",0,1)</f>
        <v>1</v>
      </c>
      <c r="G7640" s="5">
        <f>_xlfn.XLOOKUP(A7640,[3]!Table13456[No заказа],[3]!Table13456[Цена],"",0,1)</f>
        <v>8299</v>
      </c>
      <c r="H7640" s="2" t="str">
        <f>M01_SETTINGS!$F$2</f>
        <v>KASPI</v>
      </c>
    </row>
    <row r="7641" spans="1:8" x14ac:dyDescent="0.35">
      <c r="A7641" s="2">
        <v>418783829</v>
      </c>
      <c r="B7641" s="3">
        <f>_xlfn.XLOOKUP(A7641,[3]!Table13456[No заказа],[3]!Table13456[Дата
отправки],"",0,1)</f>
        <v>45565</v>
      </c>
      <c r="C7641" s="3"/>
      <c r="D7641" s="3"/>
      <c r="F7641" s="5">
        <f>_xlfn.XLOOKUP(A7641,[3]!Table13456[No заказа],[3]!Table13456[Количество],"",0,1)</f>
        <v>1</v>
      </c>
      <c r="G7641" s="5">
        <f>_xlfn.XLOOKUP(A7641,[3]!Table13456[No заказа],[3]!Table13456[Цена],"",0,1)</f>
        <v>8998</v>
      </c>
      <c r="H7641" s="2" t="str">
        <f>M01_SETTINGS!$F$2</f>
        <v>KASPI</v>
      </c>
    </row>
    <row r="7642" spans="1:8" x14ac:dyDescent="0.35">
      <c r="A7642" s="2">
        <v>418919833</v>
      </c>
      <c r="B7642" s="3">
        <f>_xlfn.XLOOKUP(A7642,[3]!Table13456[No заказа],[3]!Table13456[Дата
отправки],"",0,1)</f>
        <v>45565</v>
      </c>
      <c r="C7642" s="3"/>
      <c r="D7642" s="3"/>
      <c r="F7642" s="5">
        <f>_xlfn.XLOOKUP(A7642,[3]!Table13456[No заказа],[3]!Table13456[Количество],"",0,1)</f>
        <v>1</v>
      </c>
      <c r="G7642" s="5">
        <f>_xlfn.XLOOKUP(A7642,[3]!Table13456[No заказа],[3]!Table13456[Цена],"",0,1)</f>
        <v>11858</v>
      </c>
      <c r="H7642" s="2" t="str">
        <f>M01_SETTINGS!$F$2</f>
        <v>KASPI</v>
      </c>
    </row>
    <row r="7643" spans="1:8" x14ac:dyDescent="0.35">
      <c r="A7643" s="2">
        <v>418833990</v>
      </c>
      <c r="B7643" s="3">
        <f>_xlfn.XLOOKUP(A7643,[3]!Table13456[No заказа],[3]!Table13456[Дата
отправки],"",0,1)</f>
        <v>45565</v>
      </c>
      <c r="C7643" s="3"/>
      <c r="D7643" s="3"/>
      <c r="F7643" s="5">
        <f>_xlfn.XLOOKUP(A7643,[3]!Table13456[No заказа],[3]!Table13456[Количество],"",0,1)</f>
        <v>1</v>
      </c>
      <c r="G7643" s="5">
        <f>_xlfn.XLOOKUP(A7643,[3]!Table13456[No заказа],[3]!Table13456[Цена],"",0,1)</f>
        <v>9578</v>
      </c>
      <c r="H7643" s="2" t="str">
        <f>M01_SETTINGS!$F$2</f>
        <v>KASPI</v>
      </c>
    </row>
    <row r="7644" spans="1:8" x14ac:dyDescent="0.35">
      <c r="A7644" s="2">
        <v>418787198</v>
      </c>
      <c r="B7644" s="3">
        <f>_xlfn.XLOOKUP(A7644,[3]!Table13456[No заказа],[3]!Table13456[Дата
отправки],"",0,1)</f>
        <v>45565</v>
      </c>
      <c r="C7644" s="3"/>
      <c r="D7644" s="3"/>
      <c r="F7644" s="5">
        <f>_xlfn.XLOOKUP(A7644,[3]!Table13456[No заказа],[3]!Table13456[Количество],"",0,1)</f>
        <v>1</v>
      </c>
      <c r="G7644" s="5">
        <f>_xlfn.XLOOKUP(A7644,[3]!Table13456[No заказа],[3]!Table13456[Цена],"",0,1)</f>
        <v>8999</v>
      </c>
      <c r="H7644" s="2" t="str">
        <f>M01_SETTINGS!$F$2</f>
        <v>KASPI</v>
      </c>
    </row>
    <row r="7645" spans="1:8" x14ac:dyDescent="0.35">
      <c r="A7645" s="2">
        <v>418889945</v>
      </c>
      <c r="B7645" s="3">
        <f>_xlfn.XLOOKUP(A7645,[3]!Table13456[No заказа],[3]!Table13456[Дата
отправки],"",0,1)</f>
        <v>45565</v>
      </c>
      <c r="C7645" s="3"/>
      <c r="D7645" s="3"/>
      <c r="F7645" s="5">
        <f>_xlfn.XLOOKUP(A7645,[3]!Table13456[No заказа],[3]!Table13456[Количество],"",0,1)</f>
        <v>1</v>
      </c>
      <c r="G7645" s="5">
        <f>_xlfn.XLOOKUP(A7645,[3]!Table13456[No заказа],[3]!Table13456[Цена],"",0,1)</f>
        <v>8998</v>
      </c>
      <c r="H7645" s="2" t="str">
        <f>M01_SETTINGS!$F$2</f>
        <v>KASPI</v>
      </c>
    </row>
    <row r="7646" spans="1:8" x14ac:dyDescent="0.35">
      <c r="A7646" s="2">
        <v>418387774</v>
      </c>
      <c r="B7646" s="3">
        <f>_xlfn.XLOOKUP(A7646,[3]!Table13456[No заказа],[3]!Table13456[Дата
отправки],"",0,1)</f>
        <v>45564</v>
      </c>
      <c r="C7646" s="3"/>
      <c r="D7646" s="3"/>
      <c r="F7646" s="5">
        <f>_xlfn.XLOOKUP(A7646,[3]!Table13456[No заказа],[3]!Table13456[Количество],"",0,1)</f>
        <v>1</v>
      </c>
      <c r="G7646" s="5">
        <f>_xlfn.XLOOKUP(A7646,[3]!Table13456[No заказа],[3]!Table13456[Цена],"",0,1)</f>
        <v>8995</v>
      </c>
      <c r="H7646" s="2" t="str">
        <f>M01_SETTINGS!$F$2</f>
        <v>KASPI</v>
      </c>
    </row>
    <row r="7647" spans="1:8" x14ac:dyDescent="0.35">
      <c r="A7647" s="2">
        <v>418338144</v>
      </c>
      <c r="B7647" s="3">
        <f>_xlfn.XLOOKUP(A7647,[3]!Table13456[No заказа],[3]!Table13456[Дата
отправки],"",0,1)</f>
        <v>45564</v>
      </c>
      <c r="C7647" s="3"/>
      <c r="D7647" s="3"/>
      <c r="F7647" s="5">
        <f>_xlfn.XLOOKUP(A7647,[3]!Table13456[No заказа],[3]!Table13456[Количество],"",0,1)</f>
        <v>1</v>
      </c>
      <c r="G7647" s="5">
        <f>_xlfn.XLOOKUP(A7647,[3]!Table13456[No заказа],[3]!Table13456[Цена],"",0,1)</f>
        <v>7700</v>
      </c>
      <c r="H7647" s="2" t="str">
        <f>M01_SETTINGS!$F$2</f>
        <v>KASPI</v>
      </c>
    </row>
    <row r="7648" spans="1:8" x14ac:dyDescent="0.35">
      <c r="A7648" s="2">
        <v>418295502</v>
      </c>
      <c r="B7648" s="3">
        <f>_xlfn.XLOOKUP(A7648,[3]!Table13456[No заказа],[3]!Table13456[Дата
отправки],"",0,1)</f>
        <v>45564</v>
      </c>
      <c r="C7648" s="3"/>
      <c r="D7648" s="3"/>
      <c r="F7648" s="5">
        <f>_xlfn.XLOOKUP(A7648,[3]!Table13456[No заказа],[3]!Table13456[Количество],"",0,1)</f>
        <v>1</v>
      </c>
      <c r="G7648" s="5">
        <f>_xlfn.XLOOKUP(A7648,[3]!Table13456[No заказа],[3]!Table13456[Цена],"",0,1)</f>
        <v>8490</v>
      </c>
      <c r="H7648" s="2" t="str">
        <f>M01_SETTINGS!$F$2</f>
        <v>KASPI</v>
      </c>
    </row>
    <row r="7649" spans="1:8" x14ac:dyDescent="0.35">
      <c r="A7649" s="2">
        <v>418296829</v>
      </c>
      <c r="B7649" s="3">
        <f>_xlfn.XLOOKUP(A7649,[3]!Table13456[No заказа],[3]!Table13456[Дата
отправки],"",0,1)</f>
        <v>45564</v>
      </c>
      <c r="C7649" s="3"/>
      <c r="D7649" s="3"/>
      <c r="F7649" s="5">
        <f>_xlfn.XLOOKUP(A7649,[3]!Table13456[No заказа],[3]!Table13456[Количество],"",0,1)</f>
        <v>1</v>
      </c>
      <c r="G7649" s="5">
        <f>_xlfn.XLOOKUP(A7649,[3]!Table13456[No заказа],[3]!Table13456[Цена],"",0,1)</f>
        <v>8490</v>
      </c>
      <c r="H7649" s="2" t="str">
        <f>M01_SETTINGS!$F$2</f>
        <v>KASPI</v>
      </c>
    </row>
    <row r="7650" spans="1:8" x14ac:dyDescent="0.35">
      <c r="A7650" s="2">
        <v>418340790</v>
      </c>
      <c r="B7650" s="3">
        <f>_xlfn.XLOOKUP(A7650,[3]!Table13456[No заказа],[3]!Table13456[Дата
отправки],"",0,1)</f>
        <v>45564</v>
      </c>
      <c r="C7650" s="3"/>
      <c r="D7650" s="3"/>
      <c r="F7650" s="5">
        <f>_xlfn.XLOOKUP(A7650,[3]!Table13456[No заказа],[3]!Table13456[Количество],"",0,1)</f>
        <v>1</v>
      </c>
      <c r="G7650" s="5">
        <f>_xlfn.XLOOKUP(A7650,[3]!Table13456[No заказа],[3]!Table13456[Цена],"",0,1)</f>
        <v>7887</v>
      </c>
      <c r="H7650" s="2" t="str">
        <f>M01_SETTINGS!$F$2</f>
        <v>KASPI</v>
      </c>
    </row>
    <row r="7651" spans="1:8" x14ac:dyDescent="0.35">
      <c r="A7651" s="2">
        <v>418379966</v>
      </c>
      <c r="B7651" s="3">
        <f>_xlfn.XLOOKUP(A7651,[3]!Table13456[No заказа],[3]!Table13456[Дата
отправки],"",0,1)</f>
        <v>45564</v>
      </c>
      <c r="C7651" s="3"/>
      <c r="D7651" s="3"/>
      <c r="F7651" s="5">
        <f>_xlfn.XLOOKUP(A7651,[3]!Table13456[No заказа],[3]!Table13456[Количество],"",0,1)</f>
        <v>1</v>
      </c>
      <c r="G7651" s="5">
        <f>_xlfn.XLOOKUP(A7651,[3]!Table13456[No заказа],[3]!Table13456[Цена],"",0,1)</f>
        <v>7887</v>
      </c>
      <c r="H7651" s="2" t="str">
        <f>M01_SETTINGS!$F$2</f>
        <v>KASPI</v>
      </c>
    </row>
    <row r="7652" spans="1:8" x14ac:dyDescent="0.35">
      <c r="A7652" s="2">
        <v>418122095</v>
      </c>
      <c r="B7652" s="3">
        <f>_xlfn.XLOOKUP(A7652,[3]!Table13456[No заказа],[3]!Table13456[Дата
отправки],"",0,1)</f>
        <v>45564</v>
      </c>
      <c r="C7652" s="3"/>
      <c r="D7652" s="3"/>
      <c r="F7652" s="5">
        <f>_xlfn.XLOOKUP(A7652,[3]!Table13456[No заказа],[3]!Table13456[Количество],"",0,1)</f>
        <v>1</v>
      </c>
      <c r="G7652" s="5">
        <f>_xlfn.XLOOKUP(A7652,[3]!Table13456[No заказа],[3]!Table13456[Цена],"",0,1)</f>
        <v>8148</v>
      </c>
      <c r="H7652" s="2" t="str">
        <f>M01_SETTINGS!$F$2</f>
        <v>KASPI</v>
      </c>
    </row>
    <row r="7653" spans="1:8" x14ac:dyDescent="0.35">
      <c r="A7653" s="2">
        <v>418161491</v>
      </c>
      <c r="B7653" s="3">
        <f>_xlfn.XLOOKUP(A7653,[3]!Table13456[No заказа],[3]!Table13456[Дата
отправки],"",0,1)</f>
        <v>45564</v>
      </c>
      <c r="C7653" s="3"/>
      <c r="D7653" s="3"/>
      <c r="F7653" s="5">
        <f>_xlfn.XLOOKUP(A7653,[3]!Table13456[No заказа],[3]!Table13456[Количество],"",0,1)</f>
        <v>1</v>
      </c>
      <c r="G7653" s="5">
        <f>_xlfn.XLOOKUP(A7653,[3]!Table13456[No заказа],[3]!Table13456[Цена],"",0,1)</f>
        <v>8148</v>
      </c>
      <c r="H7653" s="2" t="str">
        <f>M01_SETTINGS!$F$2</f>
        <v>KASPI</v>
      </c>
    </row>
    <row r="7654" spans="1:8" x14ac:dyDescent="0.35">
      <c r="A7654" s="2">
        <v>418205735</v>
      </c>
      <c r="B7654" s="3">
        <f>_xlfn.XLOOKUP(A7654,[3]!Table13456[No заказа],[3]!Table13456[Дата
отправки],"",0,1)</f>
        <v>45564</v>
      </c>
      <c r="C7654" s="3"/>
      <c r="D7654" s="3"/>
      <c r="F7654" s="5">
        <f>_xlfn.XLOOKUP(A7654,[3]!Table13456[No заказа],[3]!Table13456[Количество],"",0,1)</f>
        <v>1</v>
      </c>
      <c r="G7654" s="5">
        <f>_xlfn.XLOOKUP(A7654,[3]!Table13456[No заказа],[3]!Table13456[Цена],"",0,1)</f>
        <v>8148</v>
      </c>
      <c r="H7654" s="2" t="str">
        <f>M01_SETTINGS!$F$2</f>
        <v>KASPI</v>
      </c>
    </row>
    <row r="7655" spans="1:8" x14ac:dyDescent="0.35">
      <c r="A7655" s="2">
        <v>418357848</v>
      </c>
      <c r="B7655" s="3">
        <f>_xlfn.XLOOKUP(A7655,[3]!Table13456[No заказа],[3]!Table13456[Дата
отправки],"",0,1)</f>
        <v>45564</v>
      </c>
      <c r="C7655" s="3"/>
      <c r="D7655" s="3"/>
      <c r="F7655" s="5">
        <f>_xlfn.XLOOKUP(A7655,[3]!Table13456[No заказа],[3]!Table13456[Количество],"",0,1)</f>
        <v>1</v>
      </c>
      <c r="G7655" s="5">
        <f>_xlfn.XLOOKUP(A7655,[3]!Table13456[No заказа],[3]!Table13456[Цена],"",0,1)</f>
        <v>8489</v>
      </c>
      <c r="H7655" s="2" t="str">
        <f>M01_SETTINGS!$F$2</f>
        <v>KASPI</v>
      </c>
    </row>
    <row r="7656" spans="1:8" x14ac:dyDescent="0.35">
      <c r="A7656" s="2">
        <v>418126912</v>
      </c>
      <c r="B7656" s="3">
        <f>_xlfn.XLOOKUP(A7656,[3]!Table13456[No заказа],[3]!Table13456[Дата
отправки],"",0,1)</f>
        <v>45564</v>
      </c>
      <c r="C7656" s="3"/>
      <c r="D7656" s="3"/>
      <c r="F7656" s="5">
        <f>_xlfn.XLOOKUP(A7656,[3]!Table13456[No заказа],[3]!Table13456[Количество],"",0,1)</f>
        <v>1</v>
      </c>
      <c r="G7656" s="5">
        <f>_xlfn.XLOOKUP(A7656,[3]!Table13456[No заказа],[3]!Table13456[Цена],"",0,1)</f>
        <v>8490</v>
      </c>
      <c r="H7656" s="2" t="str">
        <f>M01_SETTINGS!$F$2</f>
        <v>KASPI</v>
      </c>
    </row>
    <row r="7657" spans="1:8" x14ac:dyDescent="0.35">
      <c r="A7657" s="2">
        <v>418152448</v>
      </c>
      <c r="B7657" s="3">
        <f>_xlfn.XLOOKUP(A7657,[3]!Table13456[No заказа],[3]!Table13456[Дата
отправки],"",0,1)</f>
        <v>45564</v>
      </c>
      <c r="C7657" s="3"/>
      <c r="D7657" s="3"/>
      <c r="F7657" s="5">
        <f>_xlfn.XLOOKUP(A7657,[3]!Table13456[No заказа],[3]!Table13456[Количество],"",0,1)</f>
        <v>1</v>
      </c>
      <c r="G7657" s="5">
        <f>_xlfn.XLOOKUP(A7657,[3]!Table13456[No заказа],[3]!Table13456[Цена],"",0,1)</f>
        <v>8352</v>
      </c>
      <c r="H7657" s="2" t="str">
        <f>M01_SETTINGS!$F$2</f>
        <v>KASPI</v>
      </c>
    </row>
    <row r="7658" spans="1:8" x14ac:dyDescent="0.35">
      <c r="A7658" s="2">
        <v>418516462</v>
      </c>
      <c r="B7658" s="3">
        <f>_xlfn.XLOOKUP(A7658,[3]!Table13456[No заказа],[3]!Table13456[Дата
отправки],"",0,1)</f>
        <v>45564</v>
      </c>
      <c r="C7658" s="3"/>
      <c r="D7658" s="3"/>
      <c r="F7658" s="5">
        <f>_xlfn.XLOOKUP(A7658,[3]!Table13456[No заказа],[3]!Table13456[Количество],"",0,1)</f>
        <v>1</v>
      </c>
      <c r="G7658" s="5">
        <f>_xlfn.XLOOKUP(A7658,[3]!Table13456[No заказа],[3]!Table13456[Цена],"",0,1)</f>
        <v>8265</v>
      </c>
      <c r="H7658" s="2" t="str">
        <f>M01_SETTINGS!$F$2</f>
        <v>KASPI</v>
      </c>
    </row>
    <row r="7659" spans="1:8" x14ac:dyDescent="0.35">
      <c r="A7659" s="2">
        <v>418392874</v>
      </c>
      <c r="B7659" s="3">
        <f>_xlfn.XLOOKUP(A7659,[3]!Table13456[No заказа],[3]!Table13456[Дата
отправки],"",0,1)</f>
        <v>45564</v>
      </c>
      <c r="C7659" s="3"/>
      <c r="D7659" s="3"/>
      <c r="F7659" s="5">
        <f>_xlfn.XLOOKUP(A7659,[3]!Table13456[No заказа],[3]!Table13456[Количество],"",0,1)</f>
        <v>1</v>
      </c>
      <c r="G7659" s="5">
        <f>_xlfn.XLOOKUP(A7659,[3]!Table13456[No заказа],[3]!Table13456[Цена],"",0,1)</f>
        <v>8488</v>
      </c>
      <c r="H7659" s="2" t="str">
        <f>M01_SETTINGS!$F$2</f>
        <v>KASPI</v>
      </c>
    </row>
    <row r="7660" spans="1:8" x14ac:dyDescent="0.35">
      <c r="A7660" s="2">
        <v>418354827</v>
      </c>
      <c r="B7660" s="3">
        <f>_xlfn.XLOOKUP(A7660,[3]!Table13456[No заказа],[3]!Table13456[Дата
отправки],"",0,1)</f>
        <v>45564</v>
      </c>
      <c r="C7660" s="3"/>
      <c r="D7660" s="3"/>
      <c r="F7660" s="5">
        <f>_xlfn.XLOOKUP(A7660,[3]!Table13456[No заказа],[3]!Table13456[Количество],"",0,1)</f>
        <v>1</v>
      </c>
      <c r="G7660" s="5">
        <f>_xlfn.XLOOKUP(A7660,[3]!Table13456[No заказа],[3]!Table13456[Цена],"",0,1)</f>
        <v>7689</v>
      </c>
      <c r="H7660" s="2" t="str">
        <f>M01_SETTINGS!$F$2</f>
        <v>KASPI</v>
      </c>
    </row>
    <row r="7661" spans="1:8" x14ac:dyDescent="0.35">
      <c r="A7661" s="2">
        <v>418397073</v>
      </c>
      <c r="B7661" s="3">
        <f>_xlfn.XLOOKUP(A7661,[3]!Table13456[No заказа],[3]!Table13456[Дата
отправки],"",0,1)</f>
        <v>45564</v>
      </c>
      <c r="C7661" s="3"/>
      <c r="D7661" s="3"/>
      <c r="F7661" s="5">
        <f>_xlfn.XLOOKUP(A7661,[3]!Table13456[No заказа],[3]!Table13456[Количество],"",0,1)</f>
        <v>1</v>
      </c>
      <c r="G7661" s="5">
        <f>_xlfn.XLOOKUP(A7661,[3]!Table13456[No заказа],[3]!Table13456[Цена],"",0,1)</f>
        <v>8352</v>
      </c>
      <c r="H7661" s="2" t="str">
        <f>M01_SETTINGS!$F$2</f>
        <v>KASPI</v>
      </c>
    </row>
    <row r="7662" spans="1:8" x14ac:dyDescent="0.35">
      <c r="A7662" s="2">
        <v>418545492</v>
      </c>
      <c r="B7662" s="3">
        <f>_xlfn.XLOOKUP(A7662,[3]!Table13456[No заказа],[3]!Table13456[Дата
отправки],"",0,1)</f>
        <v>45564</v>
      </c>
      <c r="C7662" s="3"/>
      <c r="D7662" s="3"/>
      <c r="F7662" s="5">
        <f>_xlfn.XLOOKUP(A7662,[3]!Table13456[No заказа],[3]!Table13456[Количество],"",0,1)</f>
        <v>1</v>
      </c>
      <c r="G7662" s="5">
        <f>_xlfn.XLOOKUP(A7662,[3]!Table13456[No заказа],[3]!Table13456[Цена],"",0,1)</f>
        <v>8300</v>
      </c>
      <c r="H7662" s="2" t="str">
        <f>M01_SETTINGS!$F$2</f>
        <v>KASPI</v>
      </c>
    </row>
    <row r="7663" spans="1:8" x14ac:dyDescent="0.35">
      <c r="A7663" s="2">
        <v>418475003</v>
      </c>
      <c r="B7663" s="3">
        <f>_xlfn.XLOOKUP(A7663,[3]!Table13456[No заказа],[3]!Table13456[Дата
отправки],"",0,1)</f>
        <v>45564</v>
      </c>
      <c r="C7663" s="3"/>
      <c r="D7663" s="3"/>
      <c r="F7663" s="5">
        <f>_xlfn.XLOOKUP(A7663,[3]!Table13456[No заказа],[3]!Table13456[Количество],"",0,1)</f>
        <v>1</v>
      </c>
      <c r="G7663" s="5">
        <f>_xlfn.XLOOKUP(A7663,[3]!Table13456[No заказа],[3]!Table13456[Цена],"",0,1)</f>
        <v>8455</v>
      </c>
      <c r="H7663" s="2" t="str">
        <f>M01_SETTINGS!$F$2</f>
        <v>KASPI</v>
      </c>
    </row>
    <row r="7664" spans="1:8" x14ac:dyDescent="0.35">
      <c r="A7664" s="2">
        <v>418160549</v>
      </c>
      <c r="B7664" s="3">
        <f>_xlfn.XLOOKUP(A7664,[3]!Table13456[No заказа],[3]!Table13456[Дата
отправки],"",0,1)</f>
        <v>45564</v>
      </c>
      <c r="C7664" s="3"/>
      <c r="D7664" s="3"/>
      <c r="F7664" s="5">
        <f>_xlfn.XLOOKUP(A7664,[3]!Table13456[No заказа],[3]!Table13456[Количество],"",0,1)</f>
        <v>1</v>
      </c>
      <c r="G7664" s="5">
        <f>_xlfn.XLOOKUP(A7664,[3]!Table13456[No заказа],[3]!Table13456[Цена],"",0,1)</f>
        <v>8490</v>
      </c>
      <c r="H7664" s="2" t="str">
        <f>M01_SETTINGS!$F$2</f>
        <v>KASPI</v>
      </c>
    </row>
    <row r="7665" spans="1:8" x14ac:dyDescent="0.35">
      <c r="A7665" s="2">
        <v>418158614</v>
      </c>
      <c r="B7665" s="3">
        <f>_xlfn.XLOOKUP(A7665,[3]!Table13456[No заказа],[3]!Table13456[Дата
отправки],"",0,1)</f>
        <v>45564</v>
      </c>
      <c r="C7665" s="3"/>
      <c r="D7665" s="3"/>
      <c r="F7665" s="5">
        <f>_xlfn.XLOOKUP(A7665,[3]!Table13456[No заказа],[3]!Table13456[Количество],"",0,1)</f>
        <v>1</v>
      </c>
      <c r="G7665" s="5">
        <f>_xlfn.XLOOKUP(A7665,[3]!Table13456[No заказа],[3]!Table13456[Цена],"",0,1)</f>
        <v>7887</v>
      </c>
      <c r="H7665" s="2" t="str">
        <f>M01_SETTINGS!$F$2</f>
        <v>KASPI</v>
      </c>
    </row>
    <row r="7666" spans="1:8" x14ac:dyDescent="0.35">
      <c r="A7666" s="2">
        <v>418175201</v>
      </c>
      <c r="B7666" s="3">
        <f>_xlfn.XLOOKUP(A7666,[3]!Table13456[No заказа],[3]!Table13456[Дата
отправки],"",0,1)</f>
        <v>45564</v>
      </c>
      <c r="C7666" s="3"/>
      <c r="D7666" s="3"/>
      <c r="F7666" s="5">
        <f>_xlfn.XLOOKUP(A7666,[3]!Table13456[No заказа],[3]!Table13456[Количество],"",0,1)</f>
        <v>1</v>
      </c>
      <c r="G7666" s="5">
        <f>_xlfn.XLOOKUP(A7666,[3]!Table13456[No заказа],[3]!Table13456[Цена],"",0,1)</f>
        <v>7887</v>
      </c>
      <c r="H7666" s="2" t="str">
        <f>M01_SETTINGS!$F$2</f>
        <v>KASPI</v>
      </c>
    </row>
    <row r="7667" spans="1:8" x14ac:dyDescent="0.35">
      <c r="A7667" s="2">
        <v>418275184</v>
      </c>
      <c r="B7667" s="3">
        <f>_xlfn.XLOOKUP(A7667,[3]!Table13456[No заказа],[3]!Table13456[Дата
отправки],"",0,1)</f>
        <v>45564</v>
      </c>
      <c r="C7667" s="3"/>
      <c r="D7667" s="3"/>
      <c r="F7667" s="5">
        <f>_xlfn.XLOOKUP(A7667,[3]!Table13456[No заказа],[3]!Table13456[Количество],"",0,1)</f>
        <v>1</v>
      </c>
      <c r="G7667" s="5">
        <f>_xlfn.XLOOKUP(A7667,[3]!Table13456[No заказа],[3]!Table13456[Цена],"",0,1)</f>
        <v>7887</v>
      </c>
      <c r="H7667" s="2" t="str">
        <f>M01_SETTINGS!$F$2</f>
        <v>KASPI</v>
      </c>
    </row>
    <row r="7668" spans="1:8" x14ac:dyDescent="0.35">
      <c r="A7668" s="2">
        <v>418320797</v>
      </c>
      <c r="B7668" s="3">
        <f>_xlfn.XLOOKUP(A7668,[3]!Table13456[No заказа],[3]!Table13456[Дата
отправки],"",0,1)</f>
        <v>45564</v>
      </c>
      <c r="C7668" s="3"/>
      <c r="D7668" s="3"/>
      <c r="F7668" s="5">
        <f>_xlfn.XLOOKUP(A7668,[3]!Table13456[No заказа],[3]!Table13456[Количество],"",0,1)</f>
        <v>1</v>
      </c>
      <c r="G7668" s="5">
        <f>_xlfn.XLOOKUP(A7668,[3]!Table13456[No заказа],[3]!Table13456[Цена],"",0,1)</f>
        <v>10539</v>
      </c>
      <c r="H7668" s="2" t="str">
        <f>M01_SETTINGS!$F$2</f>
        <v>KASPI</v>
      </c>
    </row>
    <row r="7669" spans="1:8" x14ac:dyDescent="0.35">
      <c r="A7669" s="2">
        <v>418235181</v>
      </c>
      <c r="B7669" s="3">
        <f>_xlfn.XLOOKUP(A7669,[3]!Table13456[No заказа],[3]!Table13456[Дата
отправки],"",0,1)</f>
        <v>45564</v>
      </c>
      <c r="C7669" s="3"/>
      <c r="D7669" s="3"/>
      <c r="F7669" s="5">
        <f>_xlfn.XLOOKUP(A7669,[3]!Table13456[No заказа],[3]!Table13456[Количество],"",0,1)</f>
        <v>1</v>
      </c>
      <c r="G7669" s="5">
        <f>_xlfn.XLOOKUP(A7669,[3]!Table13456[No заказа],[3]!Table13456[Цена],"",0,1)</f>
        <v>8994</v>
      </c>
      <c r="H7669" s="2" t="str">
        <f>M01_SETTINGS!$F$2</f>
        <v>KASPI</v>
      </c>
    </row>
    <row r="7670" spans="1:8" x14ac:dyDescent="0.35">
      <c r="A7670" s="2">
        <v>418287625</v>
      </c>
      <c r="B7670" s="3">
        <f>_xlfn.XLOOKUP(A7670,[3]!Table13456[No заказа],[3]!Table13456[Дата
отправки],"",0,1)</f>
        <v>45564</v>
      </c>
      <c r="C7670" s="3"/>
      <c r="D7670" s="3"/>
      <c r="F7670" s="5">
        <f>_xlfn.XLOOKUP(A7670,[3]!Table13456[No заказа],[3]!Table13456[Количество],"",0,1)</f>
        <v>1</v>
      </c>
      <c r="G7670" s="5">
        <f>_xlfn.XLOOKUP(A7670,[3]!Table13456[No заказа],[3]!Table13456[Цена],"",0,1)</f>
        <v>12999</v>
      </c>
      <c r="H7670" s="2" t="str">
        <f>M01_SETTINGS!$F$2</f>
        <v>KASPI</v>
      </c>
    </row>
    <row r="7671" spans="1:8" x14ac:dyDescent="0.35">
      <c r="A7671" s="2">
        <v>418485606</v>
      </c>
      <c r="B7671" s="3">
        <f>_xlfn.XLOOKUP(A7671,[3]!Table13456[No заказа],[3]!Table13456[Дата
отправки],"",0,1)</f>
        <v>45564</v>
      </c>
      <c r="C7671" s="3"/>
      <c r="D7671" s="3"/>
      <c r="F7671" s="5">
        <f>_xlfn.XLOOKUP(A7671,[3]!Table13456[No заказа],[3]!Table13456[Количество],"",0,1)</f>
        <v>1</v>
      </c>
      <c r="G7671" s="5">
        <f>_xlfn.XLOOKUP(A7671,[3]!Table13456[No заказа],[3]!Table13456[Цена],"",0,1)</f>
        <v>8370</v>
      </c>
      <c r="H7671" s="2" t="str">
        <f>M01_SETTINGS!$F$2</f>
        <v>KASPI</v>
      </c>
    </row>
    <row r="7672" spans="1:8" x14ac:dyDescent="0.35">
      <c r="A7672" s="2">
        <v>418366980</v>
      </c>
      <c r="B7672" s="3">
        <f>_xlfn.XLOOKUP(A7672,[3]!Table13456[No заказа],[3]!Table13456[Дата
отправки],"",0,1)</f>
        <v>45564</v>
      </c>
      <c r="C7672" s="3"/>
      <c r="D7672" s="3"/>
      <c r="F7672" s="5">
        <f>_xlfn.XLOOKUP(A7672,[3]!Table13456[No заказа],[3]!Table13456[Количество],"",0,1)</f>
        <v>1</v>
      </c>
      <c r="G7672" s="5">
        <f>_xlfn.XLOOKUP(A7672,[3]!Table13456[No заказа],[3]!Table13456[Цена],"",0,1)</f>
        <v>8488</v>
      </c>
      <c r="H7672" s="2" t="str">
        <f>M01_SETTINGS!$F$2</f>
        <v>KASPI</v>
      </c>
    </row>
    <row r="7673" spans="1:8" x14ac:dyDescent="0.35">
      <c r="A7673" s="2">
        <v>418323143</v>
      </c>
      <c r="B7673" s="3">
        <f>_xlfn.XLOOKUP(A7673,[3]!Table13456[No заказа],[3]!Table13456[Дата
отправки],"",0,1)</f>
        <v>45564</v>
      </c>
      <c r="C7673" s="3"/>
      <c r="D7673" s="3"/>
      <c r="F7673" s="5">
        <f>_xlfn.XLOOKUP(A7673,[3]!Table13456[No заказа],[3]!Table13456[Количество],"",0,1)</f>
        <v>1</v>
      </c>
      <c r="G7673" s="5">
        <f>_xlfn.XLOOKUP(A7673,[3]!Table13456[No заказа],[3]!Table13456[Цена],"",0,1)</f>
        <v>8489</v>
      </c>
      <c r="H7673" s="2" t="str">
        <f>M01_SETTINGS!$F$2</f>
        <v>KASPI</v>
      </c>
    </row>
    <row r="7674" spans="1:8" x14ac:dyDescent="0.35">
      <c r="A7674" s="2">
        <v>418473911</v>
      </c>
      <c r="B7674" s="3">
        <f>_xlfn.XLOOKUP(A7674,[3]!Table13456[No заказа],[3]!Table13456[Дата
отправки],"",0,1)</f>
        <v>45564</v>
      </c>
      <c r="C7674" s="3"/>
      <c r="D7674" s="3"/>
      <c r="F7674" s="5">
        <f>_xlfn.XLOOKUP(A7674,[3]!Table13456[No заказа],[3]!Table13456[Количество],"",0,1)</f>
        <v>1</v>
      </c>
      <c r="G7674" s="5">
        <f>_xlfn.XLOOKUP(A7674,[3]!Table13456[No заказа],[3]!Table13456[Цена],"",0,1)</f>
        <v>7892</v>
      </c>
      <c r="H7674" s="2" t="str">
        <f>M01_SETTINGS!$F$2</f>
        <v>KASPI</v>
      </c>
    </row>
    <row r="7675" spans="1:8" x14ac:dyDescent="0.35">
      <c r="A7675" s="2">
        <v>418517897</v>
      </c>
      <c r="B7675" s="3">
        <f>_xlfn.XLOOKUP(A7675,[3]!Table13456[No заказа],[3]!Table13456[Дата
отправки],"",0,1)</f>
        <v>45564</v>
      </c>
      <c r="C7675" s="3"/>
      <c r="D7675" s="3"/>
      <c r="F7675" s="5">
        <f>_xlfn.XLOOKUP(A7675,[3]!Table13456[No заказа],[3]!Table13456[Количество],"",0,1)</f>
        <v>1</v>
      </c>
      <c r="G7675" s="5">
        <f>_xlfn.XLOOKUP(A7675,[3]!Table13456[No заказа],[3]!Table13456[Цена],"",0,1)</f>
        <v>7892</v>
      </c>
      <c r="H7675" s="2" t="str">
        <f>M01_SETTINGS!$F$2</f>
        <v>KASPI</v>
      </c>
    </row>
    <row r="7676" spans="1:8" x14ac:dyDescent="0.35">
      <c r="A7676" s="2">
        <v>418475476</v>
      </c>
      <c r="B7676" s="3">
        <f>_xlfn.XLOOKUP(A7676,[3]!Table13456[No заказа],[3]!Table13456[Дата
отправки],"",0,1)</f>
        <v>45564</v>
      </c>
      <c r="C7676" s="3"/>
      <c r="D7676" s="3"/>
      <c r="F7676" s="5">
        <f>_xlfn.XLOOKUP(A7676,[3]!Table13456[No заказа],[3]!Table13456[Количество],"",0,1)</f>
        <v>1</v>
      </c>
      <c r="G7676" s="5">
        <f>_xlfn.XLOOKUP(A7676,[3]!Table13456[No заказа],[3]!Table13456[Цена],"",0,1)</f>
        <v>8299</v>
      </c>
      <c r="H7676" s="2" t="str">
        <f>M01_SETTINGS!$F$2</f>
        <v>KASPI</v>
      </c>
    </row>
    <row r="7677" spans="1:8" x14ac:dyDescent="0.35">
      <c r="A7677" s="2">
        <v>418340713</v>
      </c>
      <c r="B7677" s="3">
        <f>_xlfn.XLOOKUP(A7677,[3]!Table13456[No заказа],[3]!Table13456[Дата
отправки],"",0,1)</f>
        <v>45564</v>
      </c>
      <c r="C7677" s="3"/>
      <c r="D7677" s="3"/>
      <c r="F7677" s="5">
        <f>_xlfn.XLOOKUP(A7677,[3]!Table13456[No заказа],[3]!Table13456[Количество],"",0,1)</f>
        <v>1</v>
      </c>
      <c r="G7677" s="5">
        <f>_xlfn.XLOOKUP(A7677,[3]!Table13456[No заказа],[3]!Table13456[Цена],"",0,1)</f>
        <v>12477</v>
      </c>
      <c r="H7677" s="2" t="str">
        <f>M01_SETTINGS!$F$2</f>
        <v>KASPI</v>
      </c>
    </row>
    <row r="7678" spans="1:8" x14ac:dyDescent="0.35">
      <c r="A7678" s="2">
        <v>418381217</v>
      </c>
      <c r="B7678" s="3">
        <f>_xlfn.XLOOKUP(A7678,[3]!Table13456[No заказа],[3]!Table13456[Дата
отправки],"",0,1)</f>
        <v>45564</v>
      </c>
      <c r="C7678" s="3"/>
      <c r="D7678" s="3"/>
      <c r="F7678" s="5">
        <f>_xlfn.XLOOKUP(A7678,[3]!Table13456[No заказа],[3]!Table13456[Количество],"",0,1)</f>
        <v>1</v>
      </c>
      <c r="G7678" s="5">
        <f>_xlfn.XLOOKUP(A7678,[3]!Table13456[No заказа],[3]!Table13456[Цена],"",0,1)</f>
        <v>7892</v>
      </c>
      <c r="H7678" s="2" t="str">
        <f>M01_SETTINGS!$F$2</f>
        <v>KASPI</v>
      </c>
    </row>
    <row r="7679" spans="1:8" x14ac:dyDescent="0.35">
      <c r="A7679" s="2">
        <v>418447008</v>
      </c>
      <c r="B7679" s="3">
        <f>_xlfn.XLOOKUP(A7679,[3]!Table13456[No заказа],[3]!Table13456[Дата
отправки],"",0,1)</f>
        <v>45564</v>
      </c>
      <c r="C7679" s="3"/>
      <c r="D7679" s="3"/>
      <c r="F7679" s="5">
        <f>_xlfn.XLOOKUP(A7679,[3]!Table13456[No заказа],[3]!Table13456[Количество],"",0,1)</f>
        <v>1</v>
      </c>
      <c r="G7679" s="5">
        <f>_xlfn.XLOOKUP(A7679,[3]!Table13456[No заказа],[3]!Table13456[Цена],"",0,1)</f>
        <v>7892</v>
      </c>
      <c r="H7679" s="2" t="str">
        <f>M01_SETTINGS!$F$2</f>
        <v>KASPI</v>
      </c>
    </row>
    <row r="7680" spans="1:8" x14ac:dyDescent="0.35">
      <c r="A7680" s="2">
        <v>418324709</v>
      </c>
      <c r="B7680" s="3">
        <f>_xlfn.XLOOKUP(A7680,[3]!Table13456[No заказа],[3]!Table13456[Дата
отправки],"",0,1)</f>
        <v>45564</v>
      </c>
      <c r="C7680" s="3"/>
      <c r="D7680" s="3"/>
      <c r="F7680" s="5">
        <f>_xlfn.XLOOKUP(A7680,[3]!Table13456[No заказа],[3]!Table13456[Количество],"",0,1)</f>
        <v>1</v>
      </c>
      <c r="G7680" s="5">
        <f>_xlfn.XLOOKUP(A7680,[3]!Table13456[No заказа],[3]!Table13456[Цена],"",0,1)</f>
        <v>8351</v>
      </c>
      <c r="H7680" s="2" t="str">
        <f>M01_SETTINGS!$F$2</f>
        <v>KASPI</v>
      </c>
    </row>
    <row r="7681" spans="1:8" x14ac:dyDescent="0.35">
      <c r="A7681" s="2">
        <v>418259652</v>
      </c>
      <c r="B7681" s="3">
        <f>_xlfn.XLOOKUP(A7681,[3]!Table13456[No заказа],[3]!Table13456[Дата
отправки],"",0,1)</f>
        <v>45564</v>
      </c>
      <c r="C7681" s="3"/>
      <c r="D7681" s="3"/>
      <c r="F7681" s="5">
        <f>_xlfn.XLOOKUP(A7681,[3]!Table13456[No заказа],[3]!Table13456[Количество],"",0,1)</f>
        <v>1</v>
      </c>
      <c r="G7681" s="5">
        <f>_xlfn.XLOOKUP(A7681,[3]!Table13456[No заказа],[3]!Table13456[Цена],"",0,1)</f>
        <v>8299</v>
      </c>
      <c r="H7681" s="2" t="str">
        <f>M01_SETTINGS!$F$2</f>
        <v>KASPI</v>
      </c>
    </row>
    <row r="7682" spans="1:8" x14ac:dyDescent="0.35">
      <c r="A7682" s="2">
        <v>418521596</v>
      </c>
      <c r="B7682" s="3">
        <f>_xlfn.XLOOKUP(A7682,[3]!Table13456[No заказа],[3]!Table13456[Дата
отправки],"",0,1)</f>
        <v>45564</v>
      </c>
      <c r="C7682" s="3"/>
      <c r="D7682" s="3"/>
      <c r="F7682" s="5">
        <f>_xlfn.XLOOKUP(A7682,[3]!Table13456[No заказа],[3]!Table13456[Количество],"",0,1)</f>
        <v>1</v>
      </c>
      <c r="G7682" s="5">
        <f>_xlfn.XLOOKUP(A7682,[3]!Table13456[No заказа],[3]!Table13456[Цена],"",0,1)</f>
        <v>8334</v>
      </c>
      <c r="H7682" s="2" t="str">
        <f>M01_SETTINGS!$F$2</f>
        <v>KASPI</v>
      </c>
    </row>
    <row r="7683" spans="1:8" x14ac:dyDescent="0.35">
      <c r="A7683" s="2">
        <v>418504469</v>
      </c>
      <c r="B7683" s="3">
        <f>_xlfn.XLOOKUP(A7683,[3]!Table13456[No заказа],[3]!Table13456[Дата
отправки],"",0,1)</f>
        <v>45564</v>
      </c>
      <c r="C7683" s="3"/>
      <c r="D7683" s="3"/>
      <c r="F7683" s="5">
        <f>_xlfn.XLOOKUP(A7683,[3]!Table13456[No заказа],[3]!Table13456[Количество],"",0,1)</f>
        <v>1</v>
      </c>
      <c r="G7683" s="5">
        <f>_xlfn.XLOOKUP(A7683,[3]!Table13456[No заказа],[3]!Table13456[Цена],"",0,1)</f>
        <v>8343</v>
      </c>
      <c r="H7683" s="2" t="str">
        <f>M01_SETTINGS!$F$2</f>
        <v>KASPI</v>
      </c>
    </row>
    <row r="7684" spans="1:8" x14ac:dyDescent="0.35">
      <c r="A7684" s="2">
        <v>418400699</v>
      </c>
      <c r="B7684" s="3">
        <f>_xlfn.XLOOKUP(A7684,[3]!Table13456[No заказа],[3]!Table13456[Дата
отправки],"",0,1)</f>
        <v>45564</v>
      </c>
      <c r="C7684" s="3"/>
      <c r="D7684" s="3"/>
      <c r="F7684" s="5">
        <f>_xlfn.XLOOKUP(A7684,[3]!Table13456[No заказа],[3]!Table13456[Количество],"",0,1)</f>
        <v>1</v>
      </c>
      <c r="G7684" s="5">
        <f>_xlfn.XLOOKUP(A7684,[3]!Table13456[No заказа],[3]!Table13456[Цена],"",0,1)</f>
        <v>8482</v>
      </c>
      <c r="H7684" s="2" t="str">
        <f>M01_SETTINGS!$F$2</f>
        <v>KASPI</v>
      </c>
    </row>
    <row r="7685" spans="1:8" x14ac:dyDescent="0.35">
      <c r="A7685" s="2">
        <v>418333844</v>
      </c>
      <c r="B7685" s="3">
        <f>_xlfn.XLOOKUP(A7685,[3]!Table13456[No заказа],[3]!Table13456[Дата
отправки],"",0,1)</f>
        <v>45564</v>
      </c>
      <c r="C7685" s="3"/>
      <c r="D7685" s="3"/>
      <c r="F7685" s="5">
        <f>_xlfn.XLOOKUP(A7685,[3]!Table13456[No заказа],[3]!Table13456[Количество],"",0,1)</f>
        <v>1</v>
      </c>
      <c r="G7685" s="5">
        <f>_xlfn.XLOOKUP(A7685,[3]!Table13456[No заказа],[3]!Table13456[Цена],"",0,1)</f>
        <v>7892</v>
      </c>
      <c r="H7685" s="2" t="str">
        <f>M01_SETTINGS!$F$2</f>
        <v>KASPI</v>
      </c>
    </row>
    <row r="7686" spans="1:8" x14ac:dyDescent="0.35">
      <c r="A7686" s="2">
        <v>418388466</v>
      </c>
      <c r="B7686" s="3">
        <f>_xlfn.XLOOKUP(A7686,[3]!Table13456[No заказа],[3]!Table13456[Дата
отправки],"",0,1)</f>
        <v>45564</v>
      </c>
      <c r="C7686" s="3"/>
      <c r="D7686" s="3"/>
      <c r="F7686" s="5">
        <f>_xlfn.XLOOKUP(A7686,[3]!Table13456[No заказа],[3]!Table13456[Количество],"",0,1)</f>
        <v>1</v>
      </c>
      <c r="G7686" s="5">
        <f>_xlfn.XLOOKUP(A7686,[3]!Table13456[No заказа],[3]!Table13456[Цена],"",0,1)</f>
        <v>7892</v>
      </c>
      <c r="H7686" s="2" t="str">
        <f>M01_SETTINGS!$F$2</f>
        <v>KASPI</v>
      </c>
    </row>
    <row r="7687" spans="1:8" x14ac:dyDescent="0.35">
      <c r="A7687" s="2">
        <v>418369401</v>
      </c>
      <c r="B7687" s="3">
        <f>_xlfn.XLOOKUP(A7687,[3]!Table13456[No заказа],[3]!Table13456[Дата
отправки],"",0,1)</f>
        <v>45564</v>
      </c>
      <c r="C7687" s="3"/>
      <c r="D7687" s="3"/>
      <c r="F7687" s="5">
        <f>_xlfn.XLOOKUP(A7687,[3]!Table13456[No заказа],[3]!Table13456[Количество],"",0,1)</f>
        <v>1</v>
      </c>
      <c r="G7687" s="5">
        <f>_xlfn.XLOOKUP(A7687,[3]!Table13456[No заказа],[3]!Table13456[Цена],"",0,1)</f>
        <v>8351</v>
      </c>
      <c r="H7687" s="2" t="str">
        <f>M01_SETTINGS!$F$2</f>
        <v>KASPI</v>
      </c>
    </row>
    <row r="7688" spans="1:8" x14ac:dyDescent="0.35">
      <c r="A7688" s="2">
        <v>418417340</v>
      </c>
      <c r="B7688" s="3">
        <f>_xlfn.XLOOKUP(A7688,[3]!Table13456[No заказа],[3]!Table13456[Дата
отправки],"",0,1)</f>
        <v>45564</v>
      </c>
      <c r="C7688" s="3"/>
      <c r="D7688" s="3"/>
      <c r="F7688" s="5">
        <f>_xlfn.XLOOKUP(A7688,[3]!Table13456[No заказа],[3]!Table13456[Количество],"",0,1)</f>
        <v>1</v>
      </c>
      <c r="G7688" s="5">
        <f>_xlfn.XLOOKUP(A7688,[3]!Table13456[No заказа],[3]!Table13456[Цена],"",0,1)</f>
        <v>8351</v>
      </c>
      <c r="H7688" s="2" t="str">
        <f>M01_SETTINGS!$F$2</f>
        <v>KASPI</v>
      </c>
    </row>
    <row r="7689" spans="1:8" x14ac:dyDescent="0.35">
      <c r="A7689" s="2">
        <v>418464110</v>
      </c>
      <c r="B7689" s="3">
        <f>_xlfn.XLOOKUP(A7689,[3]!Table13456[No заказа],[3]!Table13456[Дата
отправки],"",0,1)</f>
        <v>45564</v>
      </c>
      <c r="C7689" s="3"/>
      <c r="D7689" s="3"/>
      <c r="F7689" s="5">
        <f>_xlfn.XLOOKUP(A7689,[3]!Table13456[No заказа],[3]!Table13456[Количество],"",0,1)</f>
        <v>1</v>
      </c>
      <c r="G7689" s="5">
        <f>_xlfn.XLOOKUP(A7689,[3]!Table13456[No заказа],[3]!Table13456[Цена],"",0,1)</f>
        <v>8351</v>
      </c>
      <c r="H7689" s="2" t="str">
        <f>M01_SETTINGS!$F$2</f>
        <v>KASPI</v>
      </c>
    </row>
    <row r="7690" spans="1:8" x14ac:dyDescent="0.35">
      <c r="A7690" s="2">
        <v>418479846</v>
      </c>
      <c r="B7690" s="3">
        <f>_xlfn.XLOOKUP(A7690,[3]!Table13456[No заказа],[3]!Table13456[Дата
отправки],"",0,1)</f>
        <v>45564</v>
      </c>
      <c r="C7690" s="3"/>
      <c r="D7690" s="3"/>
      <c r="F7690" s="5">
        <f>_xlfn.XLOOKUP(A7690,[3]!Table13456[No заказа],[3]!Table13456[Количество],"",0,1)</f>
        <v>1</v>
      </c>
      <c r="G7690" s="5">
        <f>_xlfn.XLOOKUP(A7690,[3]!Table13456[No заказа],[3]!Table13456[Цена],"",0,1)</f>
        <v>8351</v>
      </c>
      <c r="H7690" s="2" t="str">
        <f>M01_SETTINGS!$F$2</f>
        <v>KASPI</v>
      </c>
    </row>
    <row r="7691" spans="1:8" x14ac:dyDescent="0.35">
      <c r="A7691" s="2">
        <v>418482196</v>
      </c>
      <c r="B7691" s="3">
        <f>_xlfn.XLOOKUP(A7691,[3]!Table13456[No заказа],[3]!Table13456[Дата
отправки],"",0,1)</f>
        <v>45564</v>
      </c>
      <c r="C7691" s="3"/>
      <c r="D7691" s="3"/>
      <c r="F7691" s="5">
        <f>_xlfn.XLOOKUP(A7691,[3]!Table13456[No заказа],[3]!Table13456[Количество],"",0,1)</f>
        <v>1</v>
      </c>
      <c r="G7691" s="5">
        <f>_xlfn.XLOOKUP(A7691,[3]!Table13456[No заказа],[3]!Table13456[Цена],"",0,1)</f>
        <v>8351</v>
      </c>
      <c r="H7691" s="2" t="str">
        <f>M01_SETTINGS!$F$2</f>
        <v>KASPI</v>
      </c>
    </row>
    <row r="7692" spans="1:8" x14ac:dyDescent="0.35">
      <c r="A7692" s="2">
        <v>418402395</v>
      </c>
      <c r="B7692" s="3">
        <f>_xlfn.XLOOKUP(A7692,[3]!Table13456[No заказа],[3]!Table13456[Дата
отправки],"",0,1)</f>
        <v>45564</v>
      </c>
      <c r="C7692" s="3"/>
      <c r="D7692" s="3"/>
      <c r="F7692" s="5">
        <f>_xlfn.XLOOKUP(A7692,[3]!Table13456[No заказа],[3]!Table13456[Количество],"",0,1)</f>
        <v>1</v>
      </c>
      <c r="G7692" s="5">
        <f>_xlfn.XLOOKUP(A7692,[3]!Table13456[No заказа],[3]!Table13456[Цена],"",0,1)</f>
        <v>8299</v>
      </c>
      <c r="H7692" s="2" t="str">
        <f>M01_SETTINGS!$F$2</f>
        <v>KASPI</v>
      </c>
    </row>
    <row r="7693" spans="1:8" x14ac:dyDescent="0.35">
      <c r="A7693" s="2">
        <v>418445640</v>
      </c>
      <c r="B7693" s="3">
        <f>_xlfn.XLOOKUP(A7693,[3]!Table13456[No заказа],[3]!Table13456[Дата
отправки],"",0,1)</f>
        <v>45564</v>
      </c>
      <c r="C7693" s="3"/>
      <c r="D7693" s="3"/>
      <c r="F7693" s="5">
        <f>_xlfn.XLOOKUP(A7693,[3]!Table13456[No заказа],[3]!Table13456[Количество],"",0,1)</f>
        <v>1</v>
      </c>
      <c r="G7693" s="5">
        <f>_xlfn.XLOOKUP(A7693,[3]!Table13456[No заказа],[3]!Table13456[Цена],"",0,1)</f>
        <v>8299</v>
      </c>
      <c r="H7693" s="2" t="str">
        <f>M01_SETTINGS!$F$2</f>
        <v>KASPI</v>
      </c>
    </row>
    <row r="7694" spans="1:8" x14ac:dyDescent="0.35">
      <c r="A7694" s="2">
        <v>418492440</v>
      </c>
      <c r="B7694" s="3">
        <f>_xlfn.XLOOKUP(A7694,[3]!Table13456[No заказа],[3]!Table13456[Дата
отправки],"",0,1)</f>
        <v>45564</v>
      </c>
      <c r="C7694" s="3"/>
      <c r="D7694" s="3"/>
      <c r="F7694" s="5">
        <f>_xlfn.XLOOKUP(A7694,[3]!Table13456[No заказа],[3]!Table13456[Количество],"",0,1)</f>
        <v>1</v>
      </c>
      <c r="G7694" s="5">
        <f>_xlfn.XLOOKUP(A7694,[3]!Table13456[No заказа],[3]!Table13456[Цена],"",0,1)</f>
        <v>8299</v>
      </c>
      <c r="H7694" s="2" t="str">
        <f>M01_SETTINGS!$F$2</f>
        <v>KASPI</v>
      </c>
    </row>
    <row r="7695" spans="1:8" x14ac:dyDescent="0.35">
      <c r="A7695" s="2">
        <v>418180683</v>
      </c>
      <c r="B7695" s="3">
        <f>_xlfn.XLOOKUP(A7695,[3]!Table13456[No заказа],[3]!Table13456[Дата
отправки],"",0,1)</f>
        <v>45564</v>
      </c>
      <c r="C7695" s="3"/>
      <c r="D7695" s="3"/>
      <c r="F7695" s="5">
        <f>_xlfn.XLOOKUP(A7695,[3]!Table13456[No заказа],[3]!Table13456[Количество],"",0,1)</f>
        <v>1</v>
      </c>
      <c r="G7695" s="5">
        <f>_xlfn.XLOOKUP(A7695,[3]!Table13456[No заказа],[3]!Table13456[Цена],"",0,1)</f>
        <v>7889</v>
      </c>
      <c r="H7695" s="2" t="str">
        <f>M01_SETTINGS!$F$2</f>
        <v>KASPI</v>
      </c>
    </row>
    <row r="7696" spans="1:8" x14ac:dyDescent="0.35">
      <c r="A7696" s="2">
        <v>418205734</v>
      </c>
      <c r="B7696" s="3">
        <f>_xlfn.XLOOKUP(A7696,[3]!Table13456[No заказа],[3]!Table13456[Дата
отправки],"",0,1)</f>
        <v>45564</v>
      </c>
      <c r="C7696" s="3"/>
      <c r="D7696" s="3"/>
      <c r="F7696" s="5">
        <f>_xlfn.XLOOKUP(A7696,[3]!Table13456[No заказа],[3]!Table13456[Количество],"",0,1)</f>
        <v>1</v>
      </c>
      <c r="G7696" s="5">
        <f>_xlfn.XLOOKUP(A7696,[3]!Table13456[No заказа],[3]!Table13456[Цена],"",0,1)</f>
        <v>7889</v>
      </c>
      <c r="H7696" s="2" t="str">
        <f>M01_SETTINGS!$F$2</f>
        <v>KASPI</v>
      </c>
    </row>
    <row r="7697" spans="1:8" x14ac:dyDescent="0.35">
      <c r="A7697" s="2">
        <v>418406829</v>
      </c>
      <c r="B7697" s="3">
        <f>_xlfn.XLOOKUP(A7697,[3]!Table13456[No заказа],[3]!Table13456[Дата
отправки],"",0,1)</f>
        <v>45564</v>
      </c>
      <c r="C7697" s="3"/>
      <c r="D7697" s="3"/>
      <c r="F7697" s="5">
        <f>_xlfn.XLOOKUP(A7697,[3]!Table13456[No заказа],[3]!Table13456[Количество],"",0,1)</f>
        <v>1</v>
      </c>
      <c r="G7697" s="5">
        <f>_xlfn.XLOOKUP(A7697,[3]!Table13456[No заказа],[3]!Table13456[Цена],"",0,1)</f>
        <v>7889</v>
      </c>
      <c r="H7697" s="2" t="str">
        <f>M01_SETTINGS!$F$2</f>
        <v>KASPI</v>
      </c>
    </row>
    <row r="7698" spans="1:8" x14ac:dyDescent="0.35">
      <c r="A7698" s="2">
        <v>418005422</v>
      </c>
      <c r="B7698" s="3">
        <f>_xlfn.XLOOKUP(A7698,[3]!Table13456[No заказа],[3]!Table13456[Дата
отправки],"",0,1)</f>
        <v>45564</v>
      </c>
      <c r="C7698" s="3"/>
      <c r="D7698" s="3"/>
      <c r="F7698" s="5">
        <f>_xlfn.XLOOKUP(A7698,[3]!Table13456[No заказа],[3]!Table13456[Количество],"",0,1)</f>
        <v>1</v>
      </c>
      <c r="G7698" s="5">
        <f>_xlfn.XLOOKUP(A7698,[3]!Table13456[No заказа],[3]!Table13456[Цена],"",0,1)</f>
        <v>16990</v>
      </c>
      <c r="H7698" s="2" t="str">
        <f>M01_SETTINGS!$F$2</f>
        <v>KASPI</v>
      </c>
    </row>
    <row r="7699" spans="1:8" x14ac:dyDescent="0.35">
      <c r="A7699" s="2">
        <v>417976015</v>
      </c>
      <c r="B7699" s="3">
        <f>_xlfn.XLOOKUP(A7699,[3]!Table13456[No заказа],[3]!Table13456[Дата
отправки],"",0,1)</f>
        <v>45564</v>
      </c>
      <c r="C7699" s="3"/>
      <c r="D7699" s="3"/>
      <c r="F7699" s="5">
        <f>_xlfn.XLOOKUP(A7699,[3]!Table13456[No заказа],[3]!Table13456[Количество],"",0,1)</f>
        <v>1</v>
      </c>
      <c r="G7699" s="5">
        <f>_xlfn.XLOOKUP(A7699,[3]!Table13456[No заказа],[3]!Table13456[Цена],"",0,1)</f>
        <v>7889</v>
      </c>
      <c r="H7699" s="2" t="str">
        <f>M01_SETTINGS!$F$2</f>
        <v>KASPI</v>
      </c>
    </row>
    <row r="7700" spans="1:8" x14ac:dyDescent="0.35">
      <c r="A7700" s="2">
        <v>418077241</v>
      </c>
      <c r="B7700" s="3">
        <f>_xlfn.XLOOKUP(A7700,[3]!Table13456[No заказа],[3]!Table13456[Дата
отправки],"",0,1)</f>
        <v>45564</v>
      </c>
      <c r="C7700" s="3"/>
      <c r="D7700" s="3"/>
      <c r="F7700" s="5">
        <f>_xlfn.XLOOKUP(A7700,[3]!Table13456[No заказа],[3]!Table13456[Количество],"",0,1)</f>
        <v>1</v>
      </c>
      <c r="G7700" s="5">
        <f>_xlfn.XLOOKUP(A7700,[3]!Table13456[No заказа],[3]!Table13456[Цена],"",0,1)</f>
        <v>7886</v>
      </c>
      <c r="H7700" s="2" t="str">
        <f>M01_SETTINGS!$F$2</f>
        <v>KASPI</v>
      </c>
    </row>
    <row r="7701" spans="1:8" x14ac:dyDescent="0.35">
      <c r="A7701" s="2">
        <v>418093824</v>
      </c>
      <c r="B7701" s="3">
        <f>_xlfn.XLOOKUP(A7701,[3]!Table13456[No заказа],[3]!Table13456[Дата
отправки],"",0,1)</f>
        <v>45564</v>
      </c>
      <c r="C7701" s="3"/>
      <c r="D7701" s="3"/>
      <c r="F7701" s="5">
        <f>_xlfn.XLOOKUP(A7701,[3]!Table13456[No заказа],[3]!Table13456[Количество],"",0,1)</f>
        <v>1</v>
      </c>
      <c r="G7701" s="5">
        <f>_xlfn.XLOOKUP(A7701,[3]!Table13456[No заказа],[3]!Table13456[Цена],"",0,1)</f>
        <v>7886</v>
      </c>
      <c r="H7701" s="2" t="str">
        <f>M01_SETTINGS!$F$2</f>
        <v>KASPI</v>
      </c>
    </row>
    <row r="7702" spans="1:8" x14ac:dyDescent="0.35">
      <c r="A7702" s="2">
        <v>418592196</v>
      </c>
      <c r="B7702" s="3">
        <f>_xlfn.XLOOKUP(A7702,[3]!Table13456[No заказа],[3]!Table13456[Дата
отправки],"",0,1)</f>
        <v>45564</v>
      </c>
      <c r="C7702" s="3"/>
      <c r="D7702" s="3"/>
      <c r="F7702" s="5">
        <f>_xlfn.XLOOKUP(A7702,[3]!Table13456[No заказа],[3]!Table13456[Количество],"",0,1)</f>
        <v>1</v>
      </c>
      <c r="G7702" s="5">
        <f>_xlfn.XLOOKUP(A7702,[3]!Table13456[No заказа],[3]!Table13456[Цена],"",0,1)</f>
        <v>7887</v>
      </c>
      <c r="H7702" s="2" t="str">
        <f>M01_SETTINGS!$F$2</f>
        <v>KASPI</v>
      </c>
    </row>
    <row r="7703" spans="1:8" x14ac:dyDescent="0.35">
      <c r="A7703" s="2">
        <v>418644613</v>
      </c>
      <c r="B7703" s="3">
        <f>_xlfn.XLOOKUP(A7703,[3]!Table13456[No заказа],[3]!Table13456[Дата
отправки],"",0,1)</f>
        <v>45564</v>
      </c>
      <c r="C7703" s="3"/>
      <c r="D7703" s="3"/>
      <c r="F7703" s="5">
        <f>_xlfn.XLOOKUP(A7703,[3]!Table13456[No заказа],[3]!Table13456[Количество],"",0,1)</f>
        <v>1</v>
      </c>
      <c r="G7703" s="5">
        <f>_xlfn.XLOOKUP(A7703,[3]!Table13456[No заказа],[3]!Table13456[Цена],"",0,1)</f>
        <v>7887</v>
      </c>
      <c r="H7703" s="2" t="str">
        <f>M01_SETTINGS!$F$2</f>
        <v>KASPI</v>
      </c>
    </row>
    <row r="7704" spans="1:8" x14ac:dyDescent="0.35">
      <c r="A7704" s="2">
        <v>418693153</v>
      </c>
      <c r="B7704" s="3">
        <f>_xlfn.XLOOKUP(A7704,[3]!Table13456[No заказа],[3]!Table13456[Дата
отправки],"",0,1)</f>
        <v>45564</v>
      </c>
      <c r="C7704" s="3"/>
      <c r="D7704" s="3"/>
      <c r="F7704" s="5">
        <f>_xlfn.XLOOKUP(A7704,[3]!Table13456[No заказа],[3]!Table13456[Количество],"",0,1)</f>
        <v>1</v>
      </c>
      <c r="G7704" s="5">
        <f>_xlfn.XLOOKUP(A7704,[3]!Table13456[No заказа],[3]!Table13456[Цена],"",0,1)</f>
        <v>7887</v>
      </c>
      <c r="H7704" s="2" t="str">
        <f>M01_SETTINGS!$F$2</f>
        <v>KASPI</v>
      </c>
    </row>
    <row r="7705" spans="1:8" x14ac:dyDescent="0.35">
      <c r="A7705" s="2">
        <v>418703223</v>
      </c>
      <c r="B7705" s="3">
        <f>_xlfn.XLOOKUP(A7705,[3]!Table13456[No заказа],[3]!Table13456[Дата
отправки],"",0,1)</f>
        <v>45564</v>
      </c>
      <c r="C7705" s="3"/>
      <c r="D7705" s="3"/>
      <c r="F7705" s="5">
        <f>_xlfn.XLOOKUP(A7705,[3]!Table13456[No заказа],[3]!Table13456[Количество],"",0,1)</f>
        <v>1</v>
      </c>
      <c r="G7705" s="5">
        <f>_xlfn.XLOOKUP(A7705,[3]!Table13456[No заказа],[3]!Table13456[Цена],"",0,1)</f>
        <v>7887</v>
      </c>
      <c r="H7705" s="2" t="str">
        <f>M01_SETTINGS!$F$2</f>
        <v>KASPI</v>
      </c>
    </row>
    <row r="7706" spans="1:8" x14ac:dyDescent="0.35">
      <c r="A7706" s="2">
        <v>418480811</v>
      </c>
      <c r="B7706" s="3">
        <f>_xlfn.XLOOKUP(A7706,[3]!Table13456[No заказа],[3]!Table13456[Дата
отправки],"",0,1)</f>
        <v>45564</v>
      </c>
      <c r="C7706" s="3"/>
      <c r="D7706" s="3"/>
      <c r="F7706" s="5">
        <f>_xlfn.XLOOKUP(A7706,[3]!Table13456[No заказа],[3]!Table13456[Количество],"",0,1)</f>
        <v>1</v>
      </c>
      <c r="G7706" s="5">
        <f>_xlfn.XLOOKUP(A7706,[3]!Table13456[No заказа],[3]!Table13456[Цена],"",0,1)</f>
        <v>7887</v>
      </c>
      <c r="H7706" s="2" t="str">
        <f>M01_SETTINGS!$F$2</f>
        <v>KASPI</v>
      </c>
    </row>
    <row r="7707" spans="1:8" x14ac:dyDescent="0.35">
      <c r="A7707" s="2">
        <v>418536153</v>
      </c>
      <c r="B7707" s="3">
        <f>_xlfn.XLOOKUP(A7707,[3]!Table13456[No заказа],[3]!Table13456[Дата
отправки],"",0,1)</f>
        <v>45564</v>
      </c>
      <c r="C7707" s="3"/>
      <c r="D7707" s="3"/>
      <c r="F7707" s="5">
        <f>_xlfn.XLOOKUP(A7707,[3]!Table13456[No заказа],[3]!Table13456[Количество],"",0,1)</f>
        <v>1</v>
      </c>
      <c r="G7707" s="5">
        <f>_xlfn.XLOOKUP(A7707,[3]!Table13456[No заказа],[3]!Table13456[Цена],"",0,1)</f>
        <v>7887</v>
      </c>
      <c r="H7707" s="2" t="str">
        <f>M01_SETTINGS!$F$2</f>
        <v>KASPI</v>
      </c>
    </row>
    <row r="7708" spans="1:8" x14ac:dyDescent="0.35">
      <c r="A7708" s="2">
        <v>417799458</v>
      </c>
      <c r="B7708" s="3">
        <f>_xlfn.XLOOKUP(A7708,[3]!Table13456[No заказа],[3]!Table13456[Дата
отправки],"",0,1)</f>
        <v>45563</v>
      </c>
      <c r="C7708" s="3"/>
      <c r="D7708" s="3"/>
      <c r="F7708" s="5">
        <f>_xlfn.XLOOKUP(A7708,[3]!Table13456[No заказа],[3]!Table13456[Количество],"",0,1)</f>
        <v>1</v>
      </c>
      <c r="G7708" s="5">
        <f>_xlfn.XLOOKUP(A7708,[3]!Table13456[No заказа],[3]!Table13456[Цена],"",0,1)</f>
        <v>10956</v>
      </c>
      <c r="H7708" s="2" t="str">
        <f>M01_SETTINGS!$F$2</f>
        <v>KASPI</v>
      </c>
    </row>
    <row r="7709" spans="1:8" x14ac:dyDescent="0.35">
      <c r="A7709" s="2">
        <v>417992681</v>
      </c>
      <c r="B7709" s="3">
        <f>_xlfn.XLOOKUP(A7709,[3]!Table13456[No заказа],[3]!Table13456[Дата
отправки],"",0,1)</f>
        <v>45563</v>
      </c>
      <c r="C7709" s="3"/>
      <c r="D7709" s="3"/>
      <c r="F7709" s="5">
        <f>_xlfn.XLOOKUP(A7709,[3]!Table13456[No заказа],[3]!Table13456[Количество],"",0,1)</f>
        <v>1</v>
      </c>
      <c r="G7709" s="5">
        <f>_xlfn.XLOOKUP(A7709,[3]!Table13456[No заказа],[3]!Table13456[Цена],"",0,1)</f>
        <v>8994</v>
      </c>
      <c r="H7709" s="2" t="str">
        <f>M01_SETTINGS!$F$2</f>
        <v>KASPI</v>
      </c>
    </row>
    <row r="7710" spans="1:8" x14ac:dyDescent="0.35">
      <c r="A7710" s="2">
        <v>418038620</v>
      </c>
      <c r="B7710" s="3">
        <f>_xlfn.XLOOKUP(A7710,[3]!Table13456[No заказа],[3]!Table13456[Дата
отправки],"",0,1)</f>
        <v>45563</v>
      </c>
      <c r="C7710" s="3"/>
      <c r="D7710" s="3"/>
      <c r="F7710" s="5">
        <f>_xlfn.XLOOKUP(A7710,[3]!Table13456[No заказа],[3]!Table13456[Количество],"",0,1)</f>
        <v>1</v>
      </c>
      <c r="G7710" s="5">
        <f>_xlfn.XLOOKUP(A7710,[3]!Table13456[No заказа],[3]!Table13456[Цена],"",0,1)</f>
        <v>8994</v>
      </c>
      <c r="H7710" s="2" t="str">
        <f>M01_SETTINGS!$F$2</f>
        <v>KASPI</v>
      </c>
    </row>
    <row r="7711" spans="1:8" x14ac:dyDescent="0.35">
      <c r="A7711" s="2">
        <v>418012716</v>
      </c>
      <c r="B7711" s="3">
        <f>_xlfn.XLOOKUP(A7711,[3]!Table13456[No заказа],[3]!Table13456[Дата
отправки],"",0,1)</f>
        <v>45563</v>
      </c>
      <c r="C7711" s="3"/>
      <c r="D7711" s="3"/>
      <c r="F7711" s="5">
        <f>_xlfn.XLOOKUP(A7711,[3]!Table13456[No заказа],[3]!Table13456[Количество],"",0,1)</f>
        <v>1</v>
      </c>
      <c r="G7711" s="5">
        <f>_xlfn.XLOOKUP(A7711,[3]!Table13456[No заказа],[3]!Table13456[Цена],"",0,1)</f>
        <v>7745</v>
      </c>
      <c r="H7711" s="2" t="str">
        <f>M01_SETTINGS!$F$2</f>
        <v>KASPI</v>
      </c>
    </row>
    <row r="7712" spans="1:8" x14ac:dyDescent="0.35">
      <c r="A7712" s="2">
        <v>417741200</v>
      </c>
      <c r="B7712" s="3">
        <f>_xlfn.XLOOKUP(A7712,[3]!Table13456[No заказа],[3]!Table13456[Дата
отправки],"",0,1)</f>
        <v>45563</v>
      </c>
      <c r="C7712" s="3"/>
      <c r="D7712" s="3"/>
      <c r="F7712" s="5">
        <f>_xlfn.XLOOKUP(A7712,[3]!Table13456[No заказа],[3]!Table13456[Количество],"",0,1)</f>
        <v>1</v>
      </c>
      <c r="G7712" s="5">
        <f>_xlfn.XLOOKUP(A7712,[3]!Table13456[No заказа],[3]!Table13456[Цена],"",0,1)</f>
        <v>7929</v>
      </c>
      <c r="H7712" s="2" t="str">
        <f>M01_SETTINGS!$F$2</f>
        <v>KASPI</v>
      </c>
    </row>
    <row r="7713" spans="1:8" x14ac:dyDescent="0.35">
      <c r="A7713" s="2">
        <v>417921815</v>
      </c>
      <c r="B7713" s="3">
        <f>_xlfn.XLOOKUP(A7713,[3]!Table13456[No заказа],[3]!Table13456[Дата
отправки],"",0,1)</f>
        <v>45563</v>
      </c>
      <c r="C7713" s="3"/>
      <c r="D7713" s="3"/>
      <c r="F7713" s="5">
        <f>_xlfn.XLOOKUP(A7713,[3]!Table13456[No заказа],[3]!Table13456[Количество],"",0,1)</f>
        <v>1</v>
      </c>
      <c r="G7713" s="5">
        <f>_xlfn.XLOOKUP(A7713,[3]!Table13456[No заказа],[3]!Table13456[Цена],"",0,1)</f>
        <v>8490</v>
      </c>
      <c r="H7713" s="2" t="str">
        <f>M01_SETTINGS!$F$2</f>
        <v>KASPI</v>
      </c>
    </row>
    <row r="7714" spans="1:8" x14ac:dyDescent="0.35">
      <c r="A7714" s="2">
        <v>417987815</v>
      </c>
      <c r="B7714" s="3">
        <f>_xlfn.XLOOKUP(A7714,[3]!Table13456[No заказа],[3]!Table13456[Дата
отправки],"",0,1)</f>
        <v>45563</v>
      </c>
      <c r="C7714" s="3"/>
      <c r="D7714" s="3"/>
      <c r="F7714" s="5">
        <f>_xlfn.XLOOKUP(A7714,[3]!Table13456[No заказа],[3]!Table13456[Количество],"",0,1)</f>
        <v>1</v>
      </c>
      <c r="G7714" s="5">
        <f>_xlfn.XLOOKUP(A7714,[3]!Table13456[No заказа],[3]!Table13456[Цена],"",0,1)</f>
        <v>8997</v>
      </c>
      <c r="H7714" s="2" t="str">
        <f>M01_SETTINGS!$F$2</f>
        <v>KASPI</v>
      </c>
    </row>
    <row r="7715" spans="1:8" x14ac:dyDescent="0.35">
      <c r="A7715" s="2">
        <v>417982211</v>
      </c>
      <c r="B7715" s="3">
        <f>_xlfn.XLOOKUP(A7715,[3]!Table13456[No заказа],[3]!Table13456[Дата
отправки],"",0,1)</f>
        <v>45563</v>
      </c>
      <c r="C7715" s="3"/>
      <c r="D7715" s="3"/>
      <c r="F7715" s="5">
        <f>_xlfn.XLOOKUP(A7715,[3]!Table13456[No заказа],[3]!Table13456[Количество],"",0,1)</f>
        <v>1</v>
      </c>
      <c r="G7715" s="5">
        <f>_xlfn.XLOOKUP(A7715,[3]!Table13456[No заказа],[3]!Table13456[Цена],"",0,1)</f>
        <v>8414</v>
      </c>
      <c r="H7715" s="2" t="str">
        <f>M01_SETTINGS!$F$2</f>
        <v>KASPI</v>
      </c>
    </row>
    <row r="7716" spans="1:8" x14ac:dyDescent="0.35">
      <c r="A7716" s="2">
        <v>417915605</v>
      </c>
      <c r="B7716" s="3">
        <f>_xlfn.XLOOKUP(A7716,[3]!Table13456[No заказа],[3]!Table13456[Дата
отправки],"",0,1)</f>
        <v>45563</v>
      </c>
      <c r="C7716" s="3"/>
      <c r="D7716" s="3"/>
      <c r="F7716" s="5">
        <f>_xlfn.XLOOKUP(A7716,[3]!Table13456[No заказа],[3]!Table13456[Количество],"",0,1)</f>
        <v>1</v>
      </c>
      <c r="G7716" s="5">
        <f>_xlfn.XLOOKUP(A7716,[3]!Table13456[No заказа],[3]!Table13456[Цена],"",0,1)</f>
        <v>8714</v>
      </c>
      <c r="H7716" s="2" t="str">
        <f>M01_SETTINGS!$F$2</f>
        <v>KASPI</v>
      </c>
    </row>
    <row r="7717" spans="1:8" x14ac:dyDescent="0.35">
      <c r="A7717" s="2">
        <v>417895191</v>
      </c>
      <c r="B7717" s="3">
        <f>_xlfn.XLOOKUP(A7717,[3]!Table13456[No заказа],[3]!Table13456[Дата
отправки],"",0,1)</f>
        <v>45563</v>
      </c>
      <c r="C7717" s="3"/>
      <c r="D7717" s="3"/>
      <c r="F7717" s="5">
        <f>_xlfn.XLOOKUP(A7717,[3]!Table13456[No заказа],[3]!Table13456[Количество],"",0,1)</f>
        <v>1</v>
      </c>
      <c r="G7717" s="5">
        <f>_xlfn.XLOOKUP(A7717,[3]!Table13456[No заказа],[3]!Table13456[Цена],"",0,1)</f>
        <v>7887</v>
      </c>
      <c r="H7717" s="2" t="str">
        <f>M01_SETTINGS!$F$2</f>
        <v>KASPI</v>
      </c>
    </row>
    <row r="7718" spans="1:8" x14ac:dyDescent="0.35">
      <c r="A7718" s="2">
        <v>417939544</v>
      </c>
      <c r="B7718" s="3">
        <f>_xlfn.XLOOKUP(A7718,[3]!Table13456[No заказа],[3]!Table13456[Дата
отправки],"",0,1)</f>
        <v>45563</v>
      </c>
      <c r="C7718" s="3"/>
      <c r="D7718" s="3"/>
      <c r="F7718" s="5">
        <f>_xlfn.XLOOKUP(A7718,[3]!Table13456[No заказа],[3]!Table13456[Количество],"",0,1)</f>
        <v>1</v>
      </c>
      <c r="G7718" s="5">
        <f>_xlfn.XLOOKUP(A7718,[3]!Table13456[No заказа],[3]!Table13456[Цена],"",0,1)</f>
        <v>7600</v>
      </c>
      <c r="H7718" s="2" t="str">
        <f>M01_SETTINGS!$F$2</f>
        <v>KASPI</v>
      </c>
    </row>
    <row r="7719" spans="1:8" x14ac:dyDescent="0.35">
      <c r="A7719" s="2">
        <v>417750336</v>
      </c>
      <c r="B7719" s="3">
        <f>_xlfn.XLOOKUP(A7719,[3]!Table13456[No заказа],[3]!Table13456[Дата
отправки],"",0,1)</f>
        <v>45563</v>
      </c>
      <c r="C7719" s="3"/>
      <c r="D7719" s="3"/>
      <c r="F7719" s="5">
        <f>_xlfn.XLOOKUP(A7719,[3]!Table13456[No заказа],[3]!Table13456[Количество],"",0,1)</f>
        <v>1</v>
      </c>
      <c r="G7719" s="5">
        <f>_xlfn.XLOOKUP(A7719,[3]!Table13456[No заказа],[3]!Table13456[Цена],"",0,1)</f>
        <v>8000</v>
      </c>
      <c r="H7719" s="2" t="str">
        <f>M01_SETTINGS!$F$2</f>
        <v>KASPI</v>
      </c>
    </row>
    <row r="7720" spans="1:8" x14ac:dyDescent="0.35">
      <c r="A7720" s="2">
        <v>417804034</v>
      </c>
      <c r="B7720" s="3">
        <f>_xlfn.XLOOKUP(A7720,[3]!Table13456[No заказа],[3]!Table13456[Дата
отправки],"",0,1)</f>
        <v>45563</v>
      </c>
      <c r="C7720" s="3"/>
      <c r="D7720" s="3"/>
      <c r="F7720" s="5">
        <f>_xlfn.XLOOKUP(A7720,[3]!Table13456[No заказа],[3]!Table13456[Количество],"",0,1)</f>
        <v>1</v>
      </c>
      <c r="G7720" s="5">
        <f>_xlfn.XLOOKUP(A7720,[3]!Table13456[No заказа],[3]!Table13456[Цена],"",0,1)</f>
        <v>8356</v>
      </c>
      <c r="H7720" s="2" t="str">
        <f>M01_SETTINGS!$F$2</f>
        <v>KASPI</v>
      </c>
    </row>
    <row r="7721" spans="1:8" x14ac:dyDescent="0.35">
      <c r="A7721" s="2">
        <v>417841178</v>
      </c>
      <c r="B7721" s="3">
        <f>_xlfn.XLOOKUP(A7721,[3]!Table13456[No заказа],[3]!Table13456[Дата
отправки],"",0,1)</f>
        <v>45563</v>
      </c>
      <c r="C7721" s="3"/>
      <c r="D7721" s="3"/>
      <c r="F7721" s="5">
        <f>_xlfn.XLOOKUP(A7721,[3]!Table13456[No заказа],[3]!Table13456[Количество],"",0,1)</f>
        <v>1</v>
      </c>
      <c r="G7721" s="5">
        <f>_xlfn.XLOOKUP(A7721,[3]!Table13456[No заказа],[3]!Table13456[Цена],"",0,1)</f>
        <v>8148</v>
      </c>
      <c r="H7721" s="2" t="str">
        <f>M01_SETTINGS!$F$2</f>
        <v>KASPI</v>
      </c>
    </row>
    <row r="7722" spans="1:8" x14ac:dyDescent="0.35">
      <c r="A7722" s="2">
        <v>418047349</v>
      </c>
      <c r="B7722" s="3">
        <f>_xlfn.XLOOKUP(A7722,[3]!Table13456[No заказа],[3]!Table13456[Дата
отправки],"",0,1)</f>
        <v>45563</v>
      </c>
      <c r="C7722" s="3"/>
      <c r="D7722" s="3"/>
      <c r="F7722" s="5">
        <f>_xlfn.XLOOKUP(A7722,[3]!Table13456[No заказа],[3]!Table13456[Количество],"",0,1)</f>
        <v>1</v>
      </c>
      <c r="G7722" s="5">
        <f>_xlfn.XLOOKUP(A7722,[3]!Table13456[No заказа],[3]!Table13456[Цена],"",0,1)</f>
        <v>7887</v>
      </c>
      <c r="H7722" s="2" t="str">
        <f>M01_SETTINGS!$F$2</f>
        <v>KASPI</v>
      </c>
    </row>
    <row r="7723" spans="1:8" x14ac:dyDescent="0.35">
      <c r="A7723" s="2">
        <v>417975611</v>
      </c>
      <c r="B7723" s="3">
        <f>_xlfn.XLOOKUP(A7723,[3]!Table13456[No заказа],[3]!Table13456[Дата
отправки],"",0,1)</f>
        <v>45563</v>
      </c>
      <c r="C7723" s="3"/>
      <c r="D7723" s="3"/>
      <c r="F7723" s="5">
        <f>_xlfn.XLOOKUP(A7723,[3]!Table13456[No заказа],[3]!Table13456[Количество],"",0,1)</f>
        <v>1</v>
      </c>
      <c r="G7723" s="5">
        <f>_xlfn.XLOOKUP(A7723,[3]!Table13456[No заказа],[3]!Table13456[Цена],"",0,1)</f>
        <v>8490</v>
      </c>
      <c r="H7723" s="2" t="str">
        <f>M01_SETTINGS!$F$2</f>
        <v>KASPI</v>
      </c>
    </row>
    <row r="7724" spans="1:8" x14ac:dyDescent="0.35">
      <c r="A7724" s="2">
        <v>417963447</v>
      </c>
      <c r="B7724" s="3">
        <f>_xlfn.XLOOKUP(A7724,[3]!Table13456[No заказа],[3]!Table13456[Дата
отправки],"",0,1)</f>
        <v>45563</v>
      </c>
      <c r="C7724" s="3"/>
      <c r="D7724" s="3"/>
      <c r="F7724" s="5">
        <f>_xlfn.XLOOKUP(A7724,[3]!Table13456[No заказа],[3]!Table13456[Количество],"",0,1)</f>
        <v>1</v>
      </c>
      <c r="G7724" s="5">
        <f>_xlfn.XLOOKUP(A7724,[3]!Table13456[No заказа],[3]!Table13456[Цена],"",0,1)</f>
        <v>8354</v>
      </c>
      <c r="H7724" s="2" t="str">
        <f>M01_SETTINGS!$F$2</f>
        <v>KASPI</v>
      </c>
    </row>
    <row r="7725" spans="1:8" x14ac:dyDescent="0.35">
      <c r="A7725" s="2">
        <v>417774365</v>
      </c>
      <c r="B7725" s="3">
        <f>_xlfn.XLOOKUP(A7725,[3]!Table13456[No заказа],[3]!Table13456[Дата
отправки],"",0,1)</f>
        <v>45563</v>
      </c>
      <c r="C7725" s="3"/>
      <c r="D7725" s="3"/>
      <c r="F7725" s="5">
        <f>_xlfn.XLOOKUP(A7725,[3]!Table13456[No заказа],[3]!Table13456[Количество],"",0,1)</f>
        <v>1</v>
      </c>
      <c r="G7725" s="5">
        <f>_xlfn.XLOOKUP(A7725,[3]!Table13456[No заказа],[3]!Table13456[Цена],"",0,1)</f>
        <v>9000</v>
      </c>
      <c r="H7725" s="2" t="str">
        <f>M01_SETTINGS!$F$2</f>
        <v>KASPI</v>
      </c>
    </row>
    <row r="7726" spans="1:8" x14ac:dyDescent="0.35">
      <c r="A7726" s="2">
        <v>418106318</v>
      </c>
      <c r="B7726" s="3">
        <f>_xlfn.XLOOKUP(A7726,[3]!Table13456[No заказа],[3]!Table13456[Дата
отправки],"",0,1)</f>
        <v>45563</v>
      </c>
      <c r="C7726" s="3"/>
      <c r="D7726" s="3"/>
      <c r="F7726" s="5">
        <f>_xlfn.XLOOKUP(A7726,[3]!Table13456[No заказа],[3]!Table13456[Количество],"",0,1)</f>
        <v>1</v>
      </c>
      <c r="G7726" s="5">
        <f>_xlfn.XLOOKUP(A7726,[3]!Table13456[No заказа],[3]!Table13456[Цена],"",0,1)</f>
        <v>8490</v>
      </c>
      <c r="H7726" s="2" t="str">
        <f>M01_SETTINGS!$F$2</f>
        <v>KASPI</v>
      </c>
    </row>
    <row r="7727" spans="1:8" x14ac:dyDescent="0.35">
      <c r="A7727" s="2">
        <v>417820675</v>
      </c>
      <c r="B7727" s="3">
        <f>_xlfn.XLOOKUP(A7727,[3]!Table13456[No заказа],[3]!Table13456[Дата
отправки],"",0,1)</f>
        <v>45563</v>
      </c>
      <c r="C7727" s="3"/>
      <c r="D7727" s="3"/>
      <c r="F7727" s="5">
        <f>_xlfn.XLOOKUP(A7727,[3]!Table13456[No заказа],[3]!Table13456[Количество],"",0,1)</f>
        <v>1</v>
      </c>
      <c r="G7727" s="5">
        <f>_xlfn.XLOOKUP(A7727,[3]!Table13456[No заказа],[3]!Table13456[Цена],"",0,1)</f>
        <v>11778</v>
      </c>
      <c r="H7727" s="2" t="str">
        <f>M01_SETTINGS!$F$2</f>
        <v>KASPI</v>
      </c>
    </row>
    <row r="7728" spans="1:8" x14ac:dyDescent="0.35">
      <c r="A7728" s="2">
        <v>417870061</v>
      </c>
      <c r="B7728" s="3">
        <f>_xlfn.XLOOKUP(A7728,[3]!Table13456[No заказа],[3]!Table13456[Дата
отправки],"",0,1)</f>
        <v>45563</v>
      </c>
      <c r="C7728" s="3"/>
      <c r="D7728" s="3"/>
      <c r="F7728" s="5">
        <f>_xlfn.XLOOKUP(A7728,[3]!Table13456[No заказа],[3]!Table13456[Количество],"",0,1)</f>
        <v>1</v>
      </c>
      <c r="G7728" s="5">
        <f>_xlfn.XLOOKUP(A7728,[3]!Table13456[No заказа],[3]!Table13456[Цена],"",0,1)</f>
        <v>7600</v>
      </c>
      <c r="H7728" s="2" t="str">
        <f>M01_SETTINGS!$F$2</f>
        <v>KASPI</v>
      </c>
    </row>
    <row r="7729" spans="1:8" x14ac:dyDescent="0.35">
      <c r="A7729" s="2">
        <v>418037728</v>
      </c>
      <c r="B7729" s="3">
        <f>_xlfn.XLOOKUP(A7729,[3]!Table13456[No заказа],[3]!Table13456[Дата
отправки],"",0,1)</f>
        <v>45563</v>
      </c>
      <c r="C7729" s="3"/>
      <c r="D7729" s="3"/>
      <c r="F7729" s="5">
        <f>_xlfn.XLOOKUP(A7729,[3]!Table13456[No заказа],[3]!Table13456[Количество],"",0,1)</f>
        <v>1</v>
      </c>
      <c r="G7729" s="5">
        <f>_xlfn.XLOOKUP(A7729,[3]!Table13456[No заказа],[3]!Table13456[Цена],"",0,1)</f>
        <v>8148</v>
      </c>
      <c r="H7729" s="2" t="str">
        <f>M01_SETTINGS!$F$2</f>
        <v>KASPI</v>
      </c>
    </row>
    <row r="7730" spans="1:8" x14ac:dyDescent="0.35">
      <c r="A7730" s="2">
        <v>417762462</v>
      </c>
      <c r="B7730" s="3">
        <f>_xlfn.XLOOKUP(A7730,[3]!Table13456[No заказа],[3]!Table13456[Дата
отправки],"",0,1)</f>
        <v>45563</v>
      </c>
      <c r="C7730" s="3"/>
      <c r="D7730" s="3"/>
      <c r="F7730" s="5">
        <f>_xlfn.XLOOKUP(A7730,[3]!Table13456[No заказа],[3]!Table13456[Количество],"",0,1)</f>
        <v>1</v>
      </c>
      <c r="G7730" s="5">
        <f>_xlfn.XLOOKUP(A7730,[3]!Table13456[No заказа],[3]!Table13456[Цена],"",0,1)</f>
        <v>9000</v>
      </c>
      <c r="H7730" s="2" t="str">
        <f>M01_SETTINGS!$F$2</f>
        <v>KASPI</v>
      </c>
    </row>
    <row r="7731" spans="1:8" x14ac:dyDescent="0.35">
      <c r="A7731" s="2">
        <v>417973383</v>
      </c>
      <c r="B7731" s="3">
        <f>_xlfn.XLOOKUP(A7731,[3]!Table13456[No заказа],[3]!Table13456[Дата
отправки],"",0,1)</f>
        <v>45563</v>
      </c>
      <c r="C7731" s="3"/>
      <c r="D7731" s="3"/>
      <c r="F7731" s="5">
        <f>_xlfn.XLOOKUP(A7731,[3]!Table13456[No заказа],[3]!Table13456[Количество],"",0,1)</f>
        <v>1</v>
      </c>
      <c r="G7731" s="5">
        <f>_xlfn.XLOOKUP(A7731,[3]!Table13456[No заказа],[3]!Table13456[Цена],"",0,1)</f>
        <v>9000</v>
      </c>
      <c r="H7731" s="2" t="str">
        <f>M01_SETTINGS!$F$2</f>
        <v>KASPI</v>
      </c>
    </row>
    <row r="7732" spans="1:8" x14ac:dyDescent="0.35">
      <c r="A7732" s="2">
        <v>417851768</v>
      </c>
      <c r="B7732" s="3">
        <f>_xlfn.XLOOKUP(A7732,[3]!Table13456[No заказа],[3]!Table13456[Дата
отправки],"",0,1)</f>
        <v>45563</v>
      </c>
      <c r="C7732" s="3"/>
      <c r="D7732" s="3"/>
      <c r="F7732" s="5">
        <f>_xlfn.XLOOKUP(A7732,[3]!Table13456[No заказа],[3]!Table13456[Количество],"",0,1)</f>
        <v>1</v>
      </c>
      <c r="G7732" s="5">
        <f>_xlfn.XLOOKUP(A7732,[3]!Table13456[No заказа],[3]!Table13456[Цена],"",0,1)</f>
        <v>8994</v>
      </c>
      <c r="H7732" s="2" t="str">
        <f>M01_SETTINGS!$F$2</f>
        <v>KASPI</v>
      </c>
    </row>
    <row r="7733" spans="1:8" x14ac:dyDescent="0.35">
      <c r="A7733" s="2">
        <v>417853619</v>
      </c>
      <c r="B7733" s="3">
        <f>_xlfn.XLOOKUP(A7733,[3]!Table13456[No заказа],[3]!Table13456[Дата
отправки],"",0,1)</f>
        <v>45563</v>
      </c>
      <c r="C7733" s="3"/>
      <c r="D7733" s="3"/>
      <c r="F7733" s="5">
        <f>_xlfn.XLOOKUP(A7733,[3]!Table13456[No заказа],[3]!Table13456[Количество],"",0,1)</f>
        <v>1</v>
      </c>
      <c r="G7733" s="5">
        <f>_xlfn.XLOOKUP(A7733,[3]!Table13456[No заказа],[3]!Table13456[Цена],"",0,1)</f>
        <v>8994</v>
      </c>
      <c r="H7733" s="2" t="str">
        <f>M01_SETTINGS!$F$2</f>
        <v>KASPI</v>
      </c>
    </row>
    <row r="7734" spans="1:8" x14ac:dyDescent="0.35">
      <c r="A7734" s="2">
        <v>417641640</v>
      </c>
      <c r="B7734" s="3">
        <f>_xlfn.XLOOKUP(A7734,[3]!Table13456[No заказа],[3]!Table13456[Дата
отправки],"",0,1)</f>
        <v>45563</v>
      </c>
      <c r="C7734" s="3"/>
      <c r="D7734" s="3"/>
      <c r="F7734" s="5">
        <f>_xlfn.XLOOKUP(A7734,[3]!Table13456[No заказа],[3]!Table13456[Количество],"",0,1)</f>
        <v>1</v>
      </c>
      <c r="G7734" s="5">
        <f>_xlfn.XLOOKUP(A7734,[3]!Table13456[No заказа],[3]!Table13456[Цена],"",0,1)</f>
        <v>8994</v>
      </c>
      <c r="H7734" s="2" t="str">
        <f>M01_SETTINGS!$F$2</f>
        <v>KASPI</v>
      </c>
    </row>
    <row r="7735" spans="1:8" x14ac:dyDescent="0.35">
      <c r="A7735" s="2">
        <v>417928831</v>
      </c>
      <c r="B7735" s="3">
        <f>_xlfn.XLOOKUP(A7735,[3]!Table13456[No заказа],[3]!Table13456[Дата
отправки],"",0,1)</f>
        <v>45563</v>
      </c>
      <c r="C7735" s="3"/>
      <c r="D7735" s="3"/>
      <c r="F7735" s="5">
        <f>_xlfn.XLOOKUP(A7735,[3]!Table13456[No заказа],[3]!Table13456[Количество],"",0,1)</f>
        <v>1</v>
      </c>
      <c r="G7735" s="5">
        <f>_xlfn.XLOOKUP(A7735,[3]!Table13456[No заказа],[3]!Table13456[Цена],"",0,1)</f>
        <v>8994</v>
      </c>
      <c r="H7735" s="2" t="str">
        <f>M01_SETTINGS!$F$2</f>
        <v>KASPI</v>
      </c>
    </row>
    <row r="7736" spans="1:8" x14ac:dyDescent="0.35">
      <c r="A7736" s="2">
        <v>417964291</v>
      </c>
      <c r="B7736" s="3">
        <f>_xlfn.XLOOKUP(A7736,[3]!Table13456[No заказа],[3]!Table13456[Дата
отправки],"",0,1)</f>
        <v>45563</v>
      </c>
      <c r="C7736" s="3"/>
      <c r="D7736" s="3"/>
      <c r="F7736" s="5">
        <f>_xlfn.XLOOKUP(A7736,[3]!Table13456[No заказа],[3]!Table13456[Количество],"",0,1)</f>
        <v>1</v>
      </c>
      <c r="G7736" s="5">
        <f>_xlfn.XLOOKUP(A7736,[3]!Table13456[No заказа],[3]!Table13456[Цена],"",0,1)</f>
        <v>8994</v>
      </c>
      <c r="H7736" s="2" t="str">
        <f>M01_SETTINGS!$F$2</f>
        <v>KASPI</v>
      </c>
    </row>
    <row r="7737" spans="1:8" x14ac:dyDescent="0.35">
      <c r="A7737" s="2">
        <v>417827083</v>
      </c>
      <c r="B7737" s="3">
        <f>_xlfn.XLOOKUP(A7737,[3]!Table13456[No заказа],[3]!Table13456[Дата
отправки],"",0,1)</f>
        <v>45563</v>
      </c>
      <c r="C7737" s="3"/>
      <c r="D7737" s="3"/>
      <c r="F7737" s="5">
        <f>_xlfn.XLOOKUP(A7737,[3]!Table13456[No заказа],[3]!Table13456[Количество],"",0,1)</f>
        <v>1</v>
      </c>
      <c r="G7737" s="5">
        <f>_xlfn.XLOOKUP(A7737,[3]!Table13456[No заказа],[3]!Table13456[Цена],"",0,1)</f>
        <v>7690</v>
      </c>
      <c r="H7737" s="2" t="str">
        <f>M01_SETTINGS!$F$2</f>
        <v>KASPI</v>
      </c>
    </row>
    <row r="7738" spans="1:8" x14ac:dyDescent="0.35">
      <c r="A7738" s="2">
        <v>417917023</v>
      </c>
      <c r="B7738" s="3">
        <f>_xlfn.XLOOKUP(A7738,[3]!Table13456[No заказа],[3]!Table13456[Дата
отправки],"",0,1)</f>
        <v>45563</v>
      </c>
      <c r="C7738" s="3"/>
      <c r="D7738" s="3"/>
      <c r="F7738" s="5">
        <f>_xlfn.XLOOKUP(A7738,[3]!Table13456[No заказа],[3]!Table13456[Количество],"",0,1)</f>
        <v>1</v>
      </c>
      <c r="G7738" s="5">
        <f>_xlfn.XLOOKUP(A7738,[3]!Table13456[No заказа],[3]!Table13456[Цена],"",0,1)</f>
        <v>7690</v>
      </c>
      <c r="H7738" s="2" t="str">
        <f>M01_SETTINGS!$F$2</f>
        <v>KASPI</v>
      </c>
    </row>
    <row r="7739" spans="1:8" x14ac:dyDescent="0.35">
      <c r="A7739" s="2">
        <v>417821657</v>
      </c>
      <c r="B7739" s="3">
        <f>_xlfn.XLOOKUP(A7739,[3]!Table13456[No заказа],[3]!Table13456[Дата
отправки],"",0,1)</f>
        <v>45563</v>
      </c>
      <c r="C7739" s="3"/>
      <c r="D7739" s="3"/>
      <c r="F7739" s="5">
        <f>_xlfn.XLOOKUP(A7739,[3]!Table13456[No заказа],[3]!Table13456[Количество],"",0,1)</f>
        <v>1</v>
      </c>
      <c r="G7739" s="5">
        <f>_xlfn.XLOOKUP(A7739,[3]!Table13456[No заказа],[3]!Table13456[Цена],"",0,1)</f>
        <v>7886</v>
      </c>
      <c r="H7739" s="2" t="str">
        <f>M01_SETTINGS!$F$2</f>
        <v>KASPI</v>
      </c>
    </row>
    <row r="7740" spans="1:8" x14ac:dyDescent="0.35">
      <c r="A7740" s="2">
        <v>417994708</v>
      </c>
      <c r="B7740" s="3">
        <f>_xlfn.XLOOKUP(A7740,[3]!Table13456[No заказа],[3]!Table13456[Дата
отправки],"",0,1)</f>
        <v>45563</v>
      </c>
      <c r="C7740" s="3"/>
      <c r="D7740" s="3"/>
      <c r="F7740" s="5">
        <f>_xlfn.XLOOKUP(A7740,[3]!Table13456[No заказа],[3]!Table13456[Количество],"",0,1)</f>
        <v>1</v>
      </c>
      <c r="G7740" s="5">
        <f>_xlfn.XLOOKUP(A7740,[3]!Table13456[No заказа],[3]!Table13456[Цена],"",0,1)</f>
        <v>7886</v>
      </c>
      <c r="H7740" s="2" t="str">
        <f>M01_SETTINGS!$F$2</f>
        <v>KASPI</v>
      </c>
    </row>
    <row r="7741" spans="1:8" x14ac:dyDescent="0.35">
      <c r="A7741" s="2">
        <v>418108495</v>
      </c>
      <c r="B7741" s="3">
        <f>_xlfn.XLOOKUP(A7741,[3]!Table13456[No заказа],[3]!Table13456[Дата
отправки],"",0,1)</f>
        <v>45563</v>
      </c>
      <c r="C7741" s="3"/>
      <c r="D7741" s="3"/>
      <c r="F7741" s="5">
        <f>_xlfn.XLOOKUP(A7741,[3]!Table13456[No заказа],[3]!Table13456[Количество],"",0,1)</f>
        <v>1</v>
      </c>
      <c r="G7741" s="5">
        <f>_xlfn.XLOOKUP(A7741,[3]!Table13456[No заказа],[3]!Table13456[Цена],"",0,1)</f>
        <v>7886</v>
      </c>
      <c r="H7741" s="2" t="str">
        <f>M01_SETTINGS!$F$2</f>
        <v>KASPI</v>
      </c>
    </row>
    <row r="7742" spans="1:8" x14ac:dyDescent="0.35">
      <c r="A7742" s="2">
        <v>418025515</v>
      </c>
      <c r="B7742" s="3">
        <f>_xlfn.XLOOKUP(A7742,[3]!Table13456[No заказа],[3]!Table13456[Дата
отправки],"",0,1)</f>
        <v>45563</v>
      </c>
      <c r="C7742" s="3"/>
      <c r="D7742" s="3"/>
      <c r="F7742" s="5">
        <f>_xlfn.XLOOKUP(A7742,[3]!Table13456[No заказа],[3]!Table13456[Количество],"",0,1)</f>
        <v>1</v>
      </c>
      <c r="G7742" s="5">
        <f>_xlfn.XLOOKUP(A7742,[3]!Table13456[No заказа],[3]!Table13456[Цена],"",0,1)</f>
        <v>7690</v>
      </c>
      <c r="H7742" s="2" t="str">
        <f>M01_SETTINGS!$F$2</f>
        <v>KASPI</v>
      </c>
    </row>
    <row r="7743" spans="1:8" x14ac:dyDescent="0.35">
      <c r="A7743" s="2">
        <v>417939269</v>
      </c>
      <c r="B7743" s="3">
        <f>_xlfn.XLOOKUP(A7743,[3]!Table13456[No заказа],[3]!Table13456[Дата
отправки],"",0,1)</f>
        <v>45563</v>
      </c>
      <c r="C7743" s="3"/>
      <c r="D7743" s="3"/>
      <c r="F7743" s="5">
        <f>_xlfn.XLOOKUP(A7743,[3]!Table13456[No заказа],[3]!Table13456[Количество],"",0,1)</f>
        <v>1</v>
      </c>
      <c r="G7743" s="5">
        <f>_xlfn.XLOOKUP(A7743,[3]!Table13456[No заказа],[3]!Table13456[Цена],"",0,1)</f>
        <v>8353</v>
      </c>
      <c r="H7743" s="2" t="str">
        <f>M01_SETTINGS!$F$2</f>
        <v>KASPI</v>
      </c>
    </row>
    <row r="7744" spans="1:8" x14ac:dyDescent="0.35">
      <c r="A7744" s="2">
        <v>417842960</v>
      </c>
      <c r="B7744" s="3">
        <f>_xlfn.XLOOKUP(A7744,[3]!Table13456[No заказа],[3]!Table13456[Дата
отправки],"",0,1)</f>
        <v>45563</v>
      </c>
      <c r="C7744" s="3"/>
      <c r="D7744" s="3"/>
      <c r="F7744" s="5">
        <f>_xlfn.XLOOKUP(A7744,[3]!Table13456[No заказа],[3]!Table13456[Количество],"",0,1)</f>
        <v>1</v>
      </c>
      <c r="G7744" s="5">
        <f>_xlfn.XLOOKUP(A7744,[3]!Table13456[No заказа],[3]!Table13456[Цена],"",0,1)</f>
        <v>8148</v>
      </c>
      <c r="H7744" s="2" t="str">
        <f>M01_SETTINGS!$F$2</f>
        <v>KASPI</v>
      </c>
    </row>
    <row r="7745" spans="1:8" x14ac:dyDescent="0.35">
      <c r="A7745" s="2">
        <v>418132592</v>
      </c>
      <c r="B7745" s="3">
        <f>_xlfn.XLOOKUP(A7745,[3]!Table13456[No заказа],[3]!Table13456[Дата
отправки],"",0,1)</f>
        <v>45563</v>
      </c>
      <c r="C7745" s="3"/>
      <c r="D7745" s="3"/>
      <c r="F7745" s="5">
        <f>_xlfn.XLOOKUP(A7745,[3]!Table13456[No заказа],[3]!Table13456[Количество],"",0,1)</f>
        <v>1</v>
      </c>
      <c r="G7745" s="5">
        <f>_xlfn.XLOOKUP(A7745,[3]!Table13456[No заказа],[3]!Table13456[Цена],"",0,1)</f>
        <v>8998</v>
      </c>
      <c r="H7745" s="2" t="str">
        <f>M01_SETTINGS!$F$2</f>
        <v>KASPI</v>
      </c>
    </row>
    <row r="7746" spans="1:8" x14ac:dyDescent="0.35">
      <c r="A7746" s="2">
        <v>417758052</v>
      </c>
      <c r="B7746" s="3">
        <f>_xlfn.XLOOKUP(A7746,[3]!Table13456[No заказа],[3]!Table13456[Дата
отправки],"",0,1)</f>
        <v>45563</v>
      </c>
      <c r="C7746" s="3"/>
      <c r="D7746" s="3"/>
      <c r="F7746" s="5">
        <f>_xlfn.XLOOKUP(A7746,[3]!Table13456[No заказа],[3]!Table13456[Количество],"",0,1)</f>
        <v>1</v>
      </c>
      <c r="G7746" s="5">
        <f>_xlfn.XLOOKUP(A7746,[3]!Table13456[No заказа],[3]!Table13456[Цена],"",0,1)</f>
        <v>12539</v>
      </c>
      <c r="H7746" s="2" t="str">
        <f>M01_SETTINGS!$F$2</f>
        <v>KASPI</v>
      </c>
    </row>
    <row r="7747" spans="1:8" x14ac:dyDescent="0.35">
      <c r="A7747" s="2">
        <v>418062378</v>
      </c>
      <c r="B7747" s="3">
        <f>_xlfn.XLOOKUP(A7747,[3]!Table13456[No заказа],[3]!Table13456[Дата
отправки],"",0,1)</f>
        <v>45563</v>
      </c>
      <c r="C7747" s="3"/>
      <c r="D7747" s="3"/>
      <c r="F7747" s="5">
        <f>_xlfn.XLOOKUP(A7747,[3]!Table13456[No заказа],[3]!Table13456[Количество],"",0,1)</f>
        <v>1</v>
      </c>
      <c r="G7747" s="5">
        <f>_xlfn.XLOOKUP(A7747,[3]!Table13456[No заказа],[3]!Table13456[Цена],"",0,1)</f>
        <v>8390</v>
      </c>
      <c r="H7747" s="2" t="str">
        <f>M01_SETTINGS!$F$2</f>
        <v>KASPI</v>
      </c>
    </row>
    <row r="7748" spans="1:8" x14ac:dyDescent="0.35">
      <c r="A7748" s="2">
        <v>417954122</v>
      </c>
      <c r="B7748" s="3">
        <f>_xlfn.XLOOKUP(A7748,[3]!Table13456[No заказа],[3]!Table13456[Дата
отправки],"",0,1)</f>
        <v>45563</v>
      </c>
      <c r="C7748" s="3"/>
      <c r="D7748" s="3"/>
      <c r="F7748" s="5">
        <f>_xlfn.XLOOKUP(A7748,[3]!Table13456[No заказа],[3]!Table13456[Количество],"",0,1)</f>
        <v>1</v>
      </c>
      <c r="G7748" s="5">
        <f>_xlfn.XLOOKUP(A7748,[3]!Table13456[No заказа],[3]!Table13456[Цена],"",0,1)</f>
        <v>7690</v>
      </c>
      <c r="H7748" s="2" t="str">
        <f>M01_SETTINGS!$F$2</f>
        <v>KASPI</v>
      </c>
    </row>
    <row r="7749" spans="1:8" x14ac:dyDescent="0.35">
      <c r="A7749" s="2">
        <v>418115076</v>
      </c>
      <c r="B7749" s="3">
        <f>_xlfn.XLOOKUP(A7749,[3]!Table13456[No заказа],[3]!Table13456[Дата
отправки],"",0,1)</f>
        <v>45563</v>
      </c>
      <c r="C7749" s="3"/>
      <c r="D7749" s="3"/>
      <c r="F7749" s="5">
        <f>_xlfn.XLOOKUP(A7749,[3]!Table13456[No заказа],[3]!Table13456[Количество],"",0,1)</f>
        <v>1</v>
      </c>
      <c r="G7749" s="5">
        <f>_xlfn.XLOOKUP(A7749,[3]!Table13456[No заказа],[3]!Table13456[Цена],"",0,1)</f>
        <v>7892</v>
      </c>
      <c r="H7749" s="2" t="str">
        <f>M01_SETTINGS!$F$2</f>
        <v>KASPI</v>
      </c>
    </row>
    <row r="7750" spans="1:8" x14ac:dyDescent="0.35">
      <c r="A7750" s="2">
        <v>417949238</v>
      </c>
      <c r="B7750" s="3">
        <f>_xlfn.XLOOKUP(A7750,[3]!Table13456[No заказа],[3]!Table13456[Дата
отправки],"",0,1)</f>
        <v>45563</v>
      </c>
      <c r="C7750" s="3"/>
      <c r="D7750" s="3"/>
      <c r="F7750" s="5">
        <f>_xlfn.XLOOKUP(A7750,[3]!Table13456[No заказа],[3]!Table13456[Количество],"",0,1)</f>
        <v>1</v>
      </c>
      <c r="G7750" s="5">
        <f>_xlfn.XLOOKUP(A7750,[3]!Table13456[No заказа],[3]!Table13456[Цена],"",0,1)</f>
        <v>8353</v>
      </c>
      <c r="H7750" s="2" t="str">
        <f>M01_SETTINGS!$F$2</f>
        <v>KASPI</v>
      </c>
    </row>
    <row r="7751" spans="1:8" x14ac:dyDescent="0.35">
      <c r="A7751" s="2">
        <v>417814048</v>
      </c>
      <c r="B7751" s="3">
        <f>_xlfn.XLOOKUP(A7751,[3]!Table13456[No заказа],[3]!Table13456[Дата
отправки],"",0,1)</f>
        <v>45563</v>
      </c>
      <c r="C7751" s="3"/>
      <c r="D7751" s="3"/>
      <c r="F7751" s="5">
        <f>_xlfn.XLOOKUP(A7751,[3]!Table13456[No заказа],[3]!Table13456[Количество],"",0,1)</f>
        <v>1</v>
      </c>
      <c r="G7751" s="5">
        <f>_xlfn.XLOOKUP(A7751,[3]!Table13456[No заказа],[3]!Table13456[Цена],"",0,1)</f>
        <v>8355</v>
      </c>
      <c r="H7751" s="2" t="str">
        <f>M01_SETTINGS!$F$2</f>
        <v>KASPI</v>
      </c>
    </row>
    <row r="7752" spans="1:8" x14ac:dyDescent="0.35">
      <c r="A7752" s="2">
        <v>417865399</v>
      </c>
      <c r="B7752" s="3">
        <f>_xlfn.XLOOKUP(A7752,[3]!Table13456[No заказа],[3]!Table13456[Дата
отправки],"",0,1)</f>
        <v>45563</v>
      </c>
      <c r="C7752" s="3"/>
      <c r="D7752" s="3"/>
      <c r="F7752" s="5">
        <f>_xlfn.XLOOKUP(A7752,[3]!Table13456[No заказа],[3]!Table13456[Количество],"",0,1)</f>
        <v>1</v>
      </c>
      <c r="G7752" s="5">
        <f>_xlfn.XLOOKUP(A7752,[3]!Table13456[No заказа],[3]!Table13456[Цена],"",0,1)</f>
        <v>8353</v>
      </c>
      <c r="H7752" s="2" t="str">
        <f>M01_SETTINGS!$F$2</f>
        <v>KASPI</v>
      </c>
    </row>
    <row r="7753" spans="1:8" x14ac:dyDescent="0.35">
      <c r="A7753" s="2">
        <v>417951668</v>
      </c>
      <c r="B7753" s="3">
        <f>_xlfn.XLOOKUP(A7753,[3]!Table13456[No заказа],[3]!Table13456[Дата
отправки],"",0,1)</f>
        <v>45563</v>
      </c>
      <c r="C7753" s="3"/>
      <c r="D7753" s="3"/>
      <c r="F7753" s="5">
        <f>_xlfn.XLOOKUP(A7753,[3]!Table13456[No заказа],[3]!Table13456[Количество],"",0,1)</f>
        <v>1</v>
      </c>
      <c r="G7753" s="5">
        <f>_xlfn.XLOOKUP(A7753,[3]!Table13456[No заказа],[3]!Table13456[Цена],"",0,1)</f>
        <v>11698</v>
      </c>
      <c r="H7753" s="2" t="str">
        <f>M01_SETTINGS!$F$2</f>
        <v>KASPI</v>
      </c>
    </row>
    <row r="7754" spans="1:8" x14ac:dyDescent="0.35">
      <c r="A7754" s="2">
        <v>417817830</v>
      </c>
      <c r="B7754" s="3">
        <f>_xlfn.XLOOKUP(A7754,[3]!Table13456[No заказа],[3]!Table13456[Дата
отправки],"",0,1)</f>
        <v>45563</v>
      </c>
      <c r="C7754" s="3"/>
      <c r="D7754" s="3"/>
      <c r="F7754" s="5">
        <f>_xlfn.XLOOKUP(A7754,[3]!Table13456[No заказа],[3]!Table13456[Количество],"",0,1)</f>
        <v>1</v>
      </c>
      <c r="G7754" s="5">
        <f>_xlfn.XLOOKUP(A7754,[3]!Table13456[No заказа],[3]!Table13456[Цена],"",0,1)</f>
        <v>7892</v>
      </c>
      <c r="H7754" s="2" t="str">
        <f>M01_SETTINGS!$F$2</f>
        <v>KASPI</v>
      </c>
    </row>
    <row r="7755" spans="1:8" x14ac:dyDescent="0.35">
      <c r="A7755" s="2">
        <v>417895778</v>
      </c>
      <c r="B7755" s="3">
        <f>_xlfn.XLOOKUP(A7755,[3]!Table13456[No заказа],[3]!Table13456[Дата
отправки],"",0,1)</f>
        <v>45563</v>
      </c>
      <c r="C7755" s="3"/>
      <c r="D7755" s="3"/>
      <c r="F7755" s="5">
        <f>_xlfn.XLOOKUP(A7755,[3]!Table13456[No заказа],[3]!Table13456[Количество],"",0,1)</f>
        <v>1</v>
      </c>
      <c r="G7755" s="5">
        <f>_xlfn.XLOOKUP(A7755,[3]!Table13456[No заказа],[3]!Table13456[Цена],"",0,1)</f>
        <v>7892</v>
      </c>
      <c r="H7755" s="2" t="str">
        <f>M01_SETTINGS!$F$2</f>
        <v>KASPI</v>
      </c>
    </row>
    <row r="7756" spans="1:8" x14ac:dyDescent="0.35">
      <c r="A7756" s="2">
        <v>417794297</v>
      </c>
      <c r="B7756" s="3">
        <f>_xlfn.XLOOKUP(A7756,[3]!Table13456[No заказа],[3]!Table13456[Дата
отправки],"",0,1)</f>
        <v>45563</v>
      </c>
      <c r="C7756" s="3"/>
      <c r="D7756" s="3"/>
      <c r="F7756" s="5">
        <f>_xlfn.XLOOKUP(A7756,[3]!Table13456[No заказа],[3]!Table13456[Количество],"",0,1)</f>
        <v>1</v>
      </c>
      <c r="G7756" s="5">
        <f>_xlfn.XLOOKUP(A7756,[3]!Table13456[No заказа],[3]!Table13456[Цена],"",0,1)</f>
        <v>8355</v>
      </c>
      <c r="H7756" s="2" t="str">
        <f>M01_SETTINGS!$F$2</f>
        <v>KASPI</v>
      </c>
    </row>
    <row r="7757" spans="1:8" x14ac:dyDescent="0.35">
      <c r="A7757" s="2">
        <v>418051685</v>
      </c>
      <c r="B7757" s="3">
        <f>_xlfn.XLOOKUP(A7757,[3]!Table13456[No заказа],[3]!Table13456[Дата
отправки],"",0,1)</f>
        <v>45563</v>
      </c>
      <c r="C7757" s="3"/>
      <c r="D7757" s="3"/>
      <c r="F7757" s="5">
        <f>_xlfn.XLOOKUP(A7757,[3]!Table13456[No заказа],[3]!Table13456[Количество],"",0,1)</f>
        <v>1</v>
      </c>
      <c r="G7757" s="5">
        <f>_xlfn.XLOOKUP(A7757,[3]!Table13456[No заказа],[3]!Table13456[Цена],"",0,1)</f>
        <v>7690</v>
      </c>
      <c r="H7757" s="2" t="str">
        <f>M01_SETTINGS!$F$2</f>
        <v>KASPI</v>
      </c>
    </row>
    <row r="7758" spans="1:8" x14ac:dyDescent="0.35">
      <c r="A7758" s="2">
        <v>417767143</v>
      </c>
      <c r="B7758" s="3">
        <f>_xlfn.XLOOKUP(A7758,[3]!Table13456[No заказа],[3]!Table13456[Дата
отправки],"",0,1)</f>
        <v>45563</v>
      </c>
      <c r="C7758" s="3"/>
      <c r="D7758" s="3"/>
      <c r="F7758" s="5">
        <f>_xlfn.XLOOKUP(A7758,[3]!Table13456[No заказа],[3]!Table13456[Количество],"",0,1)</f>
        <v>1</v>
      </c>
      <c r="G7758" s="5">
        <f>_xlfn.XLOOKUP(A7758,[3]!Table13456[No заказа],[3]!Table13456[Цена],"",0,1)</f>
        <v>8369</v>
      </c>
      <c r="H7758" s="2" t="str">
        <f>M01_SETTINGS!$F$2</f>
        <v>KASPI</v>
      </c>
    </row>
    <row r="7759" spans="1:8" x14ac:dyDescent="0.35">
      <c r="A7759" s="2">
        <v>417901442</v>
      </c>
      <c r="B7759" s="3">
        <f>_xlfn.XLOOKUP(A7759,[3]!Table13456[No заказа],[3]!Table13456[Дата
отправки],"",0,1)</f>
        <v>45563</v>
      </c>
      <c r="C7759" s="3"/>
      <c r="D7759" s="3"/>
      <c r="F7759" s="5">
        <f>_xlfn.XLOOKUP(A7759,[3]!Table13456[No заказа],[3]!Table13456[Количество],"",0,1)</f>
        <v>1</v>
      </c>
      <c r="G7759" s="5">
        <f>_xlfn.XLOOKUP(A7759,[3]!Table13456[No заказа],[3]!Table13456[Цена],"",0,1)</f>
        <v>8989</v>
      </c>
      <c r="H7759" s="2" t="str">
        <f>M01_SETTINGS!$F$2</f>
        <v>KASPI</v>
      </c>
    </row>
    <row r="7760" spans="1:8" x14ac:dyDescent="0.35">
      <c r="A7760" s="2">
        <v>417950231</v>
      </c>
      <c r="B7760" s="3">
        <f>_xlfn.XLOOKUP(A7760,[3]!Table13456[No заказа],[3]!Table13456[Дата
отправки],"",0,1)</f>
        <v>45563</v>
      </c>
      <c r="C7760" s="3"/>
      <c r="D7760" s="3"/>
      <c r="F7760" s="5">
        <f>_xlfn.XLOOKUP(A7760,[3]!Table13456[No заказа],[3]!Table13456[Количество],"",0,1)</f>
        <v>1</v>
      </c>
      <c r="G7760" s="5">
        <f>_xlfn.XLOOKUP(A7760,[3]!Table13456[No заказа],[3]!Table13456[Цена],"",0,1)</f>
        <v>7886</v>
      </c>
      <c r="H7760" s="2" t="str">
        <f>M01_SETTINGS!$F$2</f>
        <v>KASPI</v>
      </c>
    </row>
    <row r="7761" spans="1:8" x14ac:dyDescent="0.35">
      <c r="A7761" s="2">
        <v>418111495</v>
      </c>
      <c r="B7761" s="3">
        <f>_xlfn.XLOOKUP(A7761,[3]!Table13456[No заказа],[3]!Table13456[Дата
отправки],"",0,1)</f>
        <v>45563</v>
      </c>
      <c r="C7761" s="3"/>
      <c r="D7761" s="3"/>
      <c r="F7761" s="5">
        <f>_xlfn.XLOOKUP(A7761,[3]!Table13456[No заказа],[3]!Table13456[Количество],"",0,1)</f>
        <v>1</v>
      </c>
      <c r="G7761" s="5">
        <f>_xlfn.XLOOKUP(A7761,[3]!Table13456[No заказа],[3]!Table13456[Цена],"",0,1)</f>
        <v>9749</v>
      </c>
      <c r="H7761" s="2" t="str">
        <f>M01_SETTINGS!$F$2</f>
        <v>KASPI</v>
      </c>
    </row>
    <row r="7762" spans="1:8" x14ac:dyDescent="0.35">
      <c r="A7762" s="2">
        <v>417834084</v>
      </c>
      <c r="B7762" s="3">
        <f>_xlfn.XLOOKUP(A7762,[3]!Table13456[No заказа],[3]!Table13456[Дата
отправки],"",0,1)</f>
        <v>45563</v>
      </c>
      <c r="C7762" s="3"/>
      <c r="D7762" s="3"/>
      <c r="F7762" s="5">
        <f>_xlfn.XLOOKUP(A7762,[3]!Table13456[No заказа],[3]!Table13456[Количество],"",0,1)</f>
        <v>1</v>
      </c>
      <c r="G7762" s="5">
        <f>_xlfn.XLOOKUP(A7762,[3]!Table13456[No заказа],[3]!Table13456[Цена],"",0,1)</f>
        <v>7886</v>
      </c>
      <c r="H7762" s="2" t="str">
        <f>M01_SETTINGS!$F$2</f>
        <v>KASPI</v>
      </c>
    </row>
    <row r="7763" spans="1:8" x14ac:dyDescent="0.35">
      <c r="A7763" s="2">
        <v>418080167</v>
      </c>
      <c r="B7763" s="3">
        <f>_xlfn.XLOOKUP(A7763,[3]!Table13456[No заказа],[3]!Table13456[Дата
отправки],"",0,1)</f>
        <v>45563</v>
      </c>
      <c r="C7763" s="3"/>
      <c r="D7763" s="3"/>
      <c r="F7763" s="5">
        <f>_xlfn.XLOOKUP(A7763,[3]!Table13456[No заказа],[3]!Table13456[Количество],"",0,1)</f>
        <v>1</v>
      </c>
      <c r="G7763" s="5">
        <f>_xlfn.XLOOKUP(A7763,[3]!Table13456[No заказа],[3]!Table13456[Цена],"",0,1)</f>
        <v>7886</v>
      </c>
      <c r="H7763" s="2" t="str">
        <f>M01_SETTINGS!$F$2</f>
        <v>KASPI</v>
      </c>
    </row>
    <row r="7764" spans="1:8" x14ac:dyDescent="0.35">
      <c r="A7764" s="2">
        <v>417871411</v>
      </c>
      <c r="B7764" s="3">
        <f>_xlfn.XLOOKUP(A7764,[3]!Table13456[No заказа],[3]!Table13456[Дата
отправки],"",0,1)</f>
        <v>45563</v>
      </c>
      <c r="C7764" s="3"/>
      <c r="D7764" s="3"/>
      <c r="F7764" s="5">
        <f>_xlfn.XLOOKUP(A7764,[3]!Table13456[No заказа],[3]!Table13456[Количество],"",0,1)</f>
        <v>1</v>
      </c>
      <c r="G7764" s="5">
        <f>_xlfn.XLOOKUP(A7764,[3]!Table13456[No заказа],[3]!Table13456[Цена],"",0,1)</f>
        <v>8988</v>
      </c>
      <c r="H7764" s="2" t="str">
        <f>M01_SETTINGS!$F$2</f>
        <v>KASPI</v>
      </c>
    </row>
    <row r="7765" spans="1:8" x14ac:dyDescent="0.35">
      <c r="A7765" s="2">
        <v>418010165</v>
      </c>
      <c r="B7765" s="3">
        <f>_xlfn.XLOOKUP(A7765,[3]!Table13456[No заказа],[3]!Table13456[Дата
отправки],"",0,1)</f>
        <v>45563</v>
      </c>
      <c r="C7765" s="3"/>
      <c r="D7765" s="3"/>
      <c r="F7765" s="5">
        <f>_xlfn.XLOOKUP(A7765,[3]!Table13456[No заказа],[3]!Table13456[Количество],"",0,1)</f>
        <v>1</v>
      </c>
      <c r="G7765" s="5">
        <f>_xlfn.XLOOKUP(A7765,[3]!Table13456[No заказа],[3]!Table13456[Цена],"",0,1)</f>
        <v>7893</v>
      </c>
      <c r="H7765" s="2" t="str">
        <f>M01_SETTINGS!$F$2</f>
        <v>KASPI</v>
      </c>
    </row>
    <row r="7766" spans="1:8" x14ac:dyDescent="0.35">
      <c r="A7766" s="2">
        <v>417362885</v>
      </c>
      <c r="B7766" s="3">
        <f>_xlfn.XLOOKUP(A7766,[3]!Table13456[No заказа],[3]!Table13456[Дата
отправки],"",0,1)</f>
        <v>45562</v>
      </c>
      <c r="C7766" s="3"/>
      <c r="D7766" s="3"/>
      <c r="F7766" s="5">
        <f>_xlfn.XLOOKUP(A7766,[3]!Table13456[No заказа],[3]!Table13456[Количество],"",0,1)</f>
        <v>1</v>
      </c>
      <c r="G7766" s="5">
        <f>_xlfn.XLOOKUP(A7766,[3]!Table13456[No заказа],[3]!Table13456[Цена],"",0,1)</f>
        <v>11231</v>
      </c>
      <c r="H7766" s="2" t="str">
        <f>M01_SETTINGS!$F$2</f>
        <v>KASPI</v>
      </c>
    </row>
    <row r="7767" spans="1:8" x14ac:dyDescent="0.35">
      <c r="A7767" s="2">
        <v>417516390</v>
      </c>
      <c r="B7767" s="3">
        <f>_xlfn.XLOOKUP(A7767,[3]!Table13456[No заказа],[3]!Table13456[Дата
отправки],"",0,1)</f>
        <v>45562</v>
      </c>
      <c r="C7767" s="3"/>
      <c r="D7767" s="3"/>
      <c r="F7767" s="5">
        <f>_xlfn.XLOOKUP(A7767,[3]!Table13456[No заказа],[3]!Table13456[Количество],"",0,1)</f>
        <v>1</v>
      </c>
      <c r="G7767" s="5">
        <f>_xlfn.XLOOKUP(A7767,[3]!Table13456[No заказа],[3]!Table13456[Цена],"",0,1)</f>
        <v>8836</v>
      </c>
      <c r="H7767" s="2" t="str">
        <f>M01_SETTINGS!$F$2</f>
        <v>KASPI</v>
      </c>
    </row>
    <row r="7768" spans="1:8" x14ac:dyDescent="0.35">
      <c r="A7768" s="2">
        <v>417425456</v>
      </c>
      <c r="B7768" s="3">
        <f>_xlfn.XLOOKUP(A7768,[3]!Table13456[No заказа],[3]!Table13456[Дата
отправки],"",0,1)</f>
        <v>45562</v>
      </c>
      <c r="C7768" s="3"/>
      <c r="D7768" s="3"/>
      <c r="F7768" s="5">
        <f>_xlfn.XLOOKUP(A7768,[3]!Table13456[No заказа],[3]!Table13456[Количество],"",0,1)</f>
        <v>1</v>
      </c>
      <c r="G7768" s="5">
        <f>_xlfn.XLOOKUP(A7768,[3]!Table13456[No заказа],[3]!Table13456[Цена],"",0,1)</f>
        <v>9000</v>
      </c>
      <c r="H7768" s="2" t="str">
        <f>M01_SETTINGS!$F$2</f>
        <v>KASPI</v>
      </c>
    </row>
    <row r="7769" spans="1:8" x14ac:dyDescent="0.35">
      <c r="A7769" s="2">
        <v>417268784</v>
      </c>
      <c r="B7769" s="3">
        <f>_xlfn.XLOOKUP(A7769,[3]!Table13456[No заказа],[3]!Table13456[Дата
отправки],"",0,1)</f>
        <v>45562</v>
      </c>
      <c r="C7769" s="3"/>
      <c r="D7769" s="3"/>
      <c r="F7769" s="5">
        <f>_xlfn.XLOOKUP(A7769,[3]!Table13456[No заказа],[3]!Table13456[Количество],"",0,1)</f>
        <v>1</v>
      </c>
      <c r="G7769" s="5">
        <f>_xlfn.XLOOKUP(A7769,[3]!Table13456[No заказа],[3]!Table13456[Цена],"",0,1)</f>
        <v>7887</v>
      </c>
      <c r="H7769" s="2" t="str">
        <f>M01_SETTINGS!$F$2</f>
        <v>KASPI</v>
      </c>
    </row>
    <row r="7770" spans="1:8" x14ac:dyDescent="0.35">
      <c r="A7770" s="2">
        <v>417525543</v>
      </c>
      <c r="B7770" s="3">
        <f>_xlfn.XLOOKUP(A7770,[3]!Table13456[No заказа],[3]!Table13456[Дата
отправки],"",0,1)</f>
        <v>45562</v>
      </c>
      <c r="C7770" s="3"/>
      <c r="D7770" s="3"/>
      <c r="F7770" s="5">
        <f>_xlfn.XLOOKUP(A7770,[3]!Table13456[No заказа],[3]!Table13456[Количество],"",0,1)</f>
        <v>1</v>
      </c>
      <c r="G7770" s="5">
        <f>_xlfn.XLOOKUP(A7770,[3]!Table13456[No заказа],[3]!Table13456[Цена],"",0,1)</f>
        <v>7600</v>
      </c>
      <c r="H7770" s="2" t="str">
        <f>M01_SETTINGS!$F$2</f>
        <v>KASPI</v>
      </c>
    </row>
    <row r="7771" spans="1:8" x14ac:dyDescent="0.35">
      <c r="A7771" s="2">
        <v>417443891</v>
      </c>
      <c r="B7771" s="3">
        <f>_xlfn.XLOOKUP(A7771,[3]!Table13456[No заказа],[3]!Table13456[Дата
отправки],"",0,1)</f>
        <v>45562</v>
      </c>
      <c r="C7771" s="3"/>
      <c r="D7771" s="3"/>
      <c r="F7771" s="5">
        <f>_xlfn.XLOOKUP(A7771,[3]!Table13456[No заказа],[3]!Table13456[Количество],"",0,1)</f>
        <v>1</v>
      </c>
      <c r="G7771" s="5">
        <f>_xlfn.XLOOKUP(A7771,[3]!Table13456[No заказа],[3]!Table13456[Цена],"",0,1)</f>
        <v>7668</v>
      </c>
      <c r="H7771" s="2" t="str">
        <f>M01_SETTINGS!$F$2</f>
        <v>KASPI</v>
      </c>
    </row>
    <row r="7772" spans="1:8" x14ac:dyDescent="0.35">
      <c r="A7772" s="2">
        <v>417417714</v>
      </c>
      <c r="B7772" s="3">
        <f>_xlfn.XLOOKUP(A7772,[3]!Table13456[No заказа],[3]!Table13456[Дата
отправки],"",0,1)</f>
        <v>45562</v>
      </c>
      <c r="C7772" s="3"/>
      <c r="D7772" s="3"/>
      <c r="F7772" s="5">
        <f>_xlfn.XLOOKUP(A7772,[3]!Table13456[No заказа],[3]!Table13456[Количество],"",0,1)</f>
        <v>1</v>
      </c>
      <c r="G7772" s="5">
        <f>_xlfn.XLOOKUP(A7772,[3]!Table13456[No заказа],[3]!Table13456[Цена],"",0,1)</f>
        <v>7685</v>
      </c>
      <c r="H7772" s="2" t="str">
        <f>M01_SETTINGS!$F$2</f>
        <v>KASPI</v>
      </c>
    </row>
    <row r="7773" spans="1:8" x14ac:dyDescent="0.35">
      <c r="A7773" s="2">
        <v>417397671</v>
      </c>
      <c r="B7773" s="3">
        <f>_xlfn.XLOOKUP(A7773,[3]!Table13456[No заказа],[3]!Table13456[Дата
отправки],"",0,1)</f>
        <v>45562</v>
      </c>
      <c r="C7773" s="3"/>
      <c r="D7773" s="3"/>
      <c r="F7773" s="5">
        <f>_xlfn.XLOOKUP(A7773,[3]!Table13456[No заказа],[3]!Table13456[Количество],"",0,1)</f>
        <v>1</v>
      </c>
      <c r="G7773" s="5">
        <f>_xlfn.XLOOKUP(A7773,[3]!Table13456[No заказа],[3]!Table13456[Цена],"",0,1)</f>
        <v>7702</v>
      </c>
      <c r="H7773" s="2" t="str">
        <f>M01_SETTINGS!$F$2</f>
        <v>KASPI</v>
      </c>
    </row>
    <row r="7774" spans="1:8" x14ac:dyDescent="0.35">
      <c r="A7774" s="2">
        <v>417361456</v>
      </c>
      <c r="B7774" s="3">
        <f>_xlfn.XLOOKUP(A7774,[3]!Table13456[No заказа],[3]!Table13456[Дата
отправки],"",0,1)</f>
        <v>45562</v>
      </c>
      <c r="C7774" s="3"/>
      <c r="D7774" s="3"/>
      <c r="F7774" s="5">
        <f>_xlfn.XLOOKUP(A7774,[3]!Table13456[No заказа],[3]!Table13456[Количество],"",0,1)</f>
        <v>1</v>
      </c>
      <c r="G7774" s="5">
        <f>_xlfn.XLOOKUP(A7774,[3]!Table13456[No заказа],[3]!Table13456[Цена],"",0,1)</f>
        <v>7740</v>
      </c>
      <c r="H7774" s="2" t="str">
        <f>M01_SETTINGS!$F$2</f>
        <v>KASPI</v>
      </c>
    </row>
    <row r="7775" spans="1:8" x14ac:dyDescent="0.35">
      <c r="A7775" s="2">
        <v>417637016</v>
      </c>
      <c r="B7775" s="3">
        <f>_xlfn.XLOOKUP(A7775,[3]!Table13456[No заказа],[3]!Table13456[Дата
отправки],"",0,1)</f>
        <v>45562</v>
      </c>
      <c r="C7775" s="3"/>
      <c r="D7775" s="3"/>
      <c r="F7775" s="5">
        <f>_xlfn.XLOOKUP(A7775,[3]!Table13456[No заказа],[3]!Table13456[Количество],"",0,1)</f>
        <v>1</v>
      </c>
      <c r="G7775" s="5">
        <f>_xlfn.XLOOKUP(A7775,[3]!Table13456[No заказа],[3]!Table13456[Цена],"",0,1)</f>
        <v>8996</v>
      </c>
      <c r="H7775" s="2" t="str">
        <f>M01_SETTINGS!$F$2</f>
        <v>KASPI</v>
      </c>
    </row>
    <row r="7776" spans="1:8" x14ac:dyDescent="0.35">
      <c r="A7776" s="2">
        <v>417318012</v>
      </c>
      <c r="B7776" s="3">
        <f>_xlfn.XLOOKUP(A7776,[3]!Table13456[No заказа],[3]!Table13456[Дата
отправки],"",0,1)</f>
        <v>45562</v>
      </c>
      <c r="C7776" s="3"/>
      <c r="D7776" s="3"/>
      <c r="F7776" s="5">
        <f>_xlfn.XLOOKUP(A7776,[3]!Table13456[No заказа],[3]!Table13456[Количество],"",0,1)</f>
        <v>1</v>
      </c>
      <c r="G7776" s="5">
        <f>_xlfn.XLOOKUP(A7776,[3]!Table13456[No заказа],[3]!Table13456[Цена],"",0,1)</f>
        <v>8758</v>
      </c>
      <c r="H7776" s="2" t="str">
        <f>M01_SETTINGS!$F$2</f>
        <v>KASPI</v>
      </c>
    </row>
    <row r="7777" spans="1:8" x14ac:dyDescent="0.35">
      <c r="A7777" s="2">
        <v>417414078</v>
      </c>
      <c r="B7777" s="3">
        <f>_xlfn.XLOOKUP(A7777,[3]!Table13456[No заказа],[3]!Table13456[Дата
отправки],"",0,1)</f>
        <v>45562</v>
      </c>
      <c r="C7777" s="3"/>
      <c r="D7777" s="3"/>
      <c r="F7777" s="5">
        <f>_xlfn.XLOOKUP(A7777,[3]!Table13456[No заказа],[3]!Table13456[Количество],"",0,1)</f>
        <v>1</v>
      </c>
      <c r="G7777" s="5">
        <f>_xlfn.XLOOKUP(A7777,[3]!Table13456[No заказа],[3]!Table13456[Цена],"",0,1)</f>
        <v>8996</v>
      </c>
      <c r="H7777" s="2" t="str">
        <f>M01_SETTINGS!$F$2</f>
        <v>KASPI</v>
      </c>
    </row>
    <row r="7778" spans="1:8" x14ac:dyDescent="0.35">
      <c r="A7778" s="2">
        <v>417471788</v>
      </c>
      <c r="B7778" s="3">
        <f>_xlfn.XLOOKUP(A7778,[3]!Table13456[No заказа],[3]!Table13456[Дата
отправки],"",0,1)</f>
        <v>45562</v>
      </c>
      <c r="C7778" s="3"/>
      <c r="D7778" s="3"/>
      <c r="F7778" s="5">
        <f>_xlfn.XLOOKUP(A7778,[3]!Table13456[No заказа],[3]!Table13456[Количество],"",0,1)</f>
        <v>1</v>
      </c>
      <c r="G7778" s="5">
        <f>_xlfn.XLOOKUP(A7778,[3]!Table13456[No заказа],[3]!Table13456[Цена],"",0,1)</f>
        <v>7644</v>
      </c>
      <c r="H7778" s="2" t="str">
        <f>M01_SETTINGS!$F$2</f>
        <v>KASPI</v>
      </c>
    </row>
    <row r="7779" spans="1:8" x14ac:dyDescent="0.35">
      <c r="A7779" s="2">
        <v>417342568</v>
      </c>
      <c r="B7779" s="3">
        <f>_xlfn.XLOOKUP(A7779,[3]!Table13456[No заказа],[3]!Table13456[Дата
отправки],"",0,1)</f>
        <v>45562</v>
      </c>
      <c r="C7779" s="3"/>
      <c r="D7779" s="3"/>
      <c r="F7779" s="5">
        <f>_xlfn.XLOOKUP(A7779,[3]!Table13456[No заказа],[3]!Table13456[Количество],"",0,1)</f>
        <v>1</v>
      </c>
      <c r="G7779" s="5">
        <f>_xlfn.XLOOKUP(A7779,[3]!Table13456[No заказа],[3]!Table13456[Цена],"",0,1)</f>
        <v>7759</v>
      </c>
      <c r="H7779" s="2" t="str">
        <f>M01_SETTINGS!$F$2</f>
        <v>KASPI</v>
      </c>
    </row>
    <row r="7780" spans="1:8" x14ac:dyDescent="0.35">
      <c r="A7780" s="2">
        <v>417555109</v>
      </c>
      <c r="B7780" s="3">
        <f>_xlfn.XLOOKUP(A7780,[3]!Table13456[No заказа],[3]!Table13456[Дата
отправки],"",0,1)</f>
        <v>45562</v>
      </c>
      <c r="C7780" s="3"/>
      <c r="D7780" s="3"/>
      <c r="F7780" s="5">
        <f>_xlfn.XLOOKUP(A7780,[3]!Table13456[No заказа],[3]!Table13456[Количество],"",0,1)</f>
        <v>1</v>
      </c>
      <c r="G7780" s="5">
        <f>_xlfn.XLOOKUP(A7780,[3]!Table13456[No заказа],[3]!Table13456[Цена],"",0,1)</f>
        <v>8358</v>
      </c>
      <c r="H7780" s="2" t="str">
        <f>M01_SETTINGS!$F$2</f>
        <v>KASPI</v>
      </c>
    </row>
    <row r="7781" spans="1:8" x14ac:dyDescent="0.35">
      <c r="A7781" s="2">
        <v>417546816</v>
      </c>
      <c r="B7781" s="3">
        <f>_xlfn.XLOOKUP(A7781,[3]!Table13456[No заказа],[3]!Table13456[Дата
отправки],"",0,1)</f>
        <v>45562</v>
      </c>
      <c r="C7781" s="3"/>
      <c r="D7781" s="3"/>
      <c r="F7781" s="5">
        <f>_xlfn.XLOOKUP(A7781,[3]!Table13456[No заказа],[3]!Table13456[Количество],"",0,1)</f>
        <v>1</v>
      </c>
      <c r="G7781" s="5">
        <f>_xlfn.XLOOKUP(A7781,[3]!Table13456[No заказа],[3]!Table13456[Цена],"",0,1)</f>
        <v>8239</v>
      </c>
      <c r="H7781" s="2" t="str">
        <f>M01_SETTINGS!$F$2</f>
        <v>KASPI</v>
      </c>
    </row>
    <row r="7782" spans="1:8" x14ac:dyDescent="0.35">
      <c r="A7782" s="2">
        <v>417425456</v>
      </c>
      <c r="B7782" s="3">
        <f>_xlfn.XLOOKUP(A7782,[3]!Table13456[No заказа],[3]!Table13456[Дата
отправки],"",0,1)</f>
        <v>45562</v>
      </c>
      <c r="C7782" s="3"/>
      <c r="D7782" s="3"/>
      <c r="F7782" s="5">
        <f>_xlfn.XLOOKUP(A7782,[3]!Table13456[No заказа],[3]!Table13456[Количество],"",0,1)</f>
        <v>1</v>
      </c>
      <c r="G7782" s="5">
        <f>_xlfn.XLOOKUP(A7782,[3]!Table13456[No заказа],[3]!Table13456[Цена],"",0,1)</f>
        <v>9000</v>
      </c>
      <c r="H7782" s="2" t="str">
        <f>M01_SETTINGS!$F$2</f>
        <v>KASPI</v>
      </c>
    </row>
    <row r="7783" spans="1:8" x14ac:dyDescent="0.35">
      <c r="A7783" s="2">
        <v>417455070</v>
      </c>
      <c r="B7783" s="3">
        <f>_xlfn.XLOOKUP(A7783,[3]!Table13456[No заказа],[3]!Table13456[Дата
отправки],"",0,1)</f>
        <v>45562</v>
      </c>
      <c r="C7783" s="3"/>
      <c r="D7783" s="3"/>
      <c r="F7783" s="5">
        <f>_xlfn.XLOOKUP(A7783,[3]!Table13456[No заказа],[3]!Table13456[Количество],"",0,1)</f>
        <v>1</v>
      </c>
      <c r="G7783" s="5">
        <f>_xlfn.XLOOKUP(A7783,[3]!Table13456[No заказа],[3]!Table13456[Цена],"",0,1)</f>
        <v>9000</v>
      </c>
      <c r="H7783" s="2" t="str">
        <f>M01_SETTINGS!$F$2</f>
        <v>KASPI</v>
      </c>
    </row>
    <row r="7784" spans="1:8" x14ac:dyDescent="0.35">
      <c r="A7784" s="2">
        <v>417605770</v>
      </c>
      <c r="B7784" s="3">
        <f>_xlfn.XLOOKUP(A7784,[3]!Table13456[No заказа],[3]!Table13456[Дата
отправки],"",0,1)</f>
        <v>45562</v>
      </c>
      <c r="C7784" s="3"/>
      <c r="D7784" s="3"/>
      <c r="F7784" s="5">
        <f>_xlfn.XLOOKUP(A7784,[3]!Table13456[No заказа],[3]!Table13456[Количество],"",0,1)</f>
        <v>1</v>
      </c>
      <c r="G7784" s="5">
        <f>_xlfn.XLOOKUP(A7784,[3]!Table13456[No заказа],[3]!Table13456[Цена],"",0,1)</f>
        <v>9000</v>
      </c>
      <c r="H7784" s="2" t="str">
        <f>M01_SETTINGS!$F$2</f>
        <v>KASPI</v>
      </c>
    </row>
    <row r="7785" spans="1:8" x14ac:dyDescent="0.35">
      <c r="A7785" s="2">
        <v>417486909</v>
      </c>
      <c r="B7785" s="3">
        <f>_xlfn.XLOOKUP(A7785,[3]!Table13456[No заказа],[3]!Table13456[Дата
отправки],"",0,1)</f>
        <v>45562</v>
      </c>
      <c r="C7785" s="3"/>
      <c r="D7785" s="3"/>
      <c r="F7785" s="5">
        <f>_xlfn.XLOOKUP(A7785,[3]!Table13456[No заказа],[3]!Table13456[Количество],"",0,1)</f>
        <v>1</v>
      </c>
      <c r="G7785" s="5">
        <f>_xlfn.XLOOKUP(A7785,[3]!Table13456[No заказа],[3]!Table13456[Цена],"",0,1)</f>
        <v>7890</v>
      </c>
      <c r="H7785" s="2" t="str">
        <f>M01_SETTINGS!$F$2</f>
        <v>KASPI</v>
      </c>
    </row>
    <row r="7786" spans="1:8" x14ac:dyDescent="0.35">
      <c r="A7786" s="2">
        <v>417221544</v>
      </c>
      <c r="B7786" s="3">
        <f>_xlfn.XLOOKUP(A7786,[3]!Table13456[No заказа],[3]!Table13456[Дата
отправки],"",0,1)</f>
        <v>45562</v>
      </c>
      <c r="C7786" s="3"/>
      <c r="D7786" s="3"/>
      <c r="F7786" s="5">
        <f>_xlfn.XLOOKUP(A7786,[3]!Table13456[No заказа],[3]!Table13456[Количество],"",0,1)</f>
        <v>1</v>
      </c>
      <c r="G7786" s="5">
        <f>_xlfn.XLOOKUP(A7786,[3]!Table13456[No заказа],[3]!Table13456[Цена],"",0,1)</f>
        <v>11300</v>
      </c>
      <c r="H7786" s="2" t="str">
        <f>M01_SETTINGS!$F$2</f>
        <v>KASPI</v>
      </c>
    </row>
    <row r="7787" spans="1:8" x14ac:dyDescent="0.35">
      <c r="A7787" s="2">
        <v>417336804</v>
      </c>
      <c r="B7787" s="3">
        <f>_xlfn.XLOOKUP(A7787,[3]!Table13456[No заказа],[3]!Table13456[Дата
отправки],"",0,1)</f>
        <v>45562</v>
      </c>
      <c r="C7787" s="3"/>
      <c r="D7787" s="3"/>
      <c r="F7787" s="5">
        <f>_xlfn.XLOOKUP(A7787,[3]!Table13456[No заказа],[3]!Table13456[Количество],"",0,1)</f>
        <v>1</v>
      </c>
      <c r="G7787" s="5">
        <f>_xlfn.XLOOKUP(A7787,[3]!Table13456[No заказа],[3]!Table13456[Цена],"",0,1)</f>
        <v>7887</v>
      </c>
      <c r="H7787" s="2" t="str">
        <f>M01_SETTINGS!$F$2</f>
        <v>KASPI</v>
      </c>
    </row>
    <row r="7788" spans="1:8" x14ac:dyDescent="0.35">
      <c r="A7788" s="2">
        <v>417328039</v>
      </c>
      <c r="B7788" s="3">
        <f>_xlfn.XLOOKUP(A7788,[3]!Table13456[No заказа],[3]!Table13456[Дата
отправки],"",0,1)</f>
        <v>45562</v>
      </c>
      <c r="C7788" s="3"/>
      <c r="D7788" s="3"/>
      <c r="F7788" s="5">
        <f>_xlfn.XLOOKUP(A7788,[3]!Table13456[No заказа],[3]!Table13456[Количество],"",0,1)</f>
        <v>1</v>
      </c>
      <c r="G7788" s="5">
        <f>_xlfn.XLOOKUP(A7788,[3]!Table13456[No заказа],[3]!Table13456[Цена],"",0,1)</f>
        <v>7837</v>
      </c>
      <c r="H7788" s="2" t="str">
        <f>M01_SETTINGS!$F$2</f>
        <v>KASPI</v>
      </c>
    </row>
    <row r="7789" spans="1:8" x14ac:dyDescent="0.35">
      <c r="A7789" s="2">
        <v>417257777</v>
      </c>
      <c r="B7789" s="3">
        <f>_xlfn.XLOOKUP(A7789,[3]!Table13456[No заказа],[3]!Table13456[Дата
отправки],"",0,1)</f>
        <v>45562</v>
      </c>
      <c r="C7789" s="3"/>
      <c r="D7789" s="3"/>
      <c r="F7789" s="5">
        <f>_xlfn.XLOOKUP(A7789,[3]!Table13456[No заказа],[3]!Table13456[Количество],"",0,1)</f>
        <v>1</v>
      </c>
      <c r="G7789" s="5">
        <f>_xlfn.XLOOKUP(A7789,[3]!Table13456[No заказа],[3]!Table13456[Цена],"",0,1)</f>
        <v>7886</v>
      </c>
      <c r="H7789" s="2" t="str">
        <f>M01_SETTINGS!$F$2</f>
        <v>KASPI</v>
      </c>
    </row>
    <row r="7790" spans="1:8" x14ac:dyDescent="0.35">
      <c r="A7790" s="2">
        <v>417267333</v>
      </c>
      <c r="B7790" s="3">
        <f>_xlfn.XLOOKUP(A7790,[3]!Table13456[No заказа],[3]!Table13456[Дата
отправки],"",0,1)</f>
        <v>45562</v>
      </c>
      <c r="C7790" s="3"/>
      <c r="D7790" s="3"/>
      <c r="F7790" s="5">
        <f>_xlfn.XLOOKUP(A7790,[3]!Table13456[No заказа],[3]!Table13456[Количество],"",0,1)</f>
        <v>1</v>
      </c>
      <c r="G7790" s="5">
        <f>_xlfn.XLOOKUP(A7790,[3]!Table13456[No заказа],[3]!Table13456[Цена],"",0,1)</f>
        <v>7886</v>
      </c>
      <c r="H7790" s="2" t="str">
        <f>M01_SETTINGS!$F$2</f>
        <v>KASPI</v>
      </c>
    </row>
    <row r="7791" spans="1:8" x14ac:dyDescent="0.35">
      <c r="A7791" s="2">
        <v>417488379</v>
      </c>
      <c r="B7791" s="3">
        <f>_xlfn.XLOOKUP(A7791,[3]!Table13456[No заказа],[3]!Table13456[Дата
отправки],"",0,1)</f>
        <v>45562</v>
      </c>
      <c r="C7791" s="3"/>
      <c r="D7791" s="3"/>
      <c r="F7791" s="5">
        <f>_xlfn.XLOOKUP(A7791,[3]!Table13456[No заказа],[3]!Table13456[Количество],"",0,1)</f>
        <v>1</v>
      </c>
      <c r="G7791" s="5">
        <f>_xlfn.XLOOKUP(A7791,[3]!Table13456[No заказа],[3]!Table13456[Цена],"",0,1)</f>
        <v>7886</v>
      </c>
      <c r="H7791" s="2" t="str">
        <f>M01_SETTINGS!$F$2</f>
        <v>KASPI</v>
      </c>
    </row>
    <row r="7792" spans="1:8" x14ac:dyDescent="0.35">
      <c r="A7792" s="2">
        <v>417368353</v>
      </c>
      <c r="B7792" s="3">
        <f>_xlfn.XLOOKUP(A7792,[3]!Table13456[No заказа],[3]!Table13456[Дата
отправки],"",0,1)</f>
        <v>45562</v>
      </c>
      <c r="C7792" s="3"/>
      <c r="D7792" s="3"/>
      <c r="F7792" s="5">
        <f>_xlfn.XLOOKUP(A7792,[3]!Table13456[No заказа],[3]!Table13456[Количество],"",0,1)</f>
        <v>1</v>
      </c>
      <c r="G7792" s="5">
        <f>_xlfn.XLOOKUP(A7792,[3]!Table13456[No заказа],[3]!Table13456[Цена],"",0,1)</f>
        <v>7892</v>
      </c>
      <c r="H7792" s="2" t="str">
        <f>M01_SETTINGS!$F$2</f>
        <v>KASPI</v>
      </c>
    </row>
    <row r="7793" spans="1:8" x14ac:dyDescent="0.35">
      <c r="A7793" s="2">
        <v>417451084</v>
      </c>
      <c r="B7793" s="3">
        <f>_xlfn.XLOOKUP(A7793,[3]!Table13456[No заказа],[3]!Table13456[Дата
отправки],"",0,1)</f>
        <v>45562</v>
      </c>
      <c r="C7793" s="3"/>
      <c r="D7793" s="3"/>
      <c r="F7793" s="5">
        <f>_xlfn.XLOOKUP(A7793,[3]!Table13456[No заказа],[3]!Table13456[Количество],"",0,1)</f>
        <v>1</v>
      </c>
      <c r="G7793" s="5">
        <f>_xlfn.XLOOKUP(A7793,[3]!Table13456[No заказа],[3]!Table13456[Цена],"",0,1)</f>
        <v>7892</v>
      </c>
      <c r="H7793" s="2" t="str">
        <f>M01_SETTINGS!$F$2</f>
        <v>KASPI</v>
      </c>
    </row>
    <row r="7794" spans="1:8" x14ac:dyDescent="0.35">
      <c r="A7794" s="2">
        <v>417536406</v>
      </c>
      <c r="B7794" s="3">
        <f>_xlfn.XLOOKUP(A7794,[3]!Table13456[No заказа],[3]!Table13456[Дата
отправки],"",0,1)</f>
        <v>45562</v>
      </c>
      <c r="C7794" s="3"/>
      <c r="D7794" s="3"/>
      <c r="F7794" s="5">
        <f>_xlfn.XLOOKUP(A7794,[3]!Table13456[No заказа],[3]!Table13456[Количество],"",0,1)</f>
        <v>1</v>
      </c>
      <c r="G7794" s="5">
        <f>_xlfn.XLOOKUP(A7794,[3]!Table13456[No заказа],[3]!Table13456[Цена],"",0,1)</f>
        <v>7892</v>
      </c>
      <c r="H7794" s="2" t="str">
        <f>M01_SETTINGS!$F$2</f>
        <v>KASPI</v>
      </c>
    </row>
    <row r="7795" spans="1:8" x14ac:dyDescent="0.35">
      <c r="A7795" s="2">
        <v>417606996</v>
      </c>
      <c r="B7795" s="3">
        <f>_xlfn.XLOOKUP(A7795,[3]!Table13456[No заказа],[3]!Table13456[Дата
отправки],"",0,1)</f>
        <v>45562</v>
      </c>
      <c r="C7795" s="3"/>
      <c r="D7795" s="3"/>
      <c r="F7795" s="5">
        <f>_xlfn.XLOOKUP(A7795,[3]!Table13456[No заказа],[3]!Table13456[Количество],"",0,1)</f>
        <v>1</v>
      </c>
      <c r="G7795" s="5">
        <f>_xlfn.XLOOKUP(A7795,[3]!Table13456[No заказа],[3]!Table13456[Цена],"",0,1)</f>
        <v>7892</v>
      </c>
      <c r="H7795" s="2" t="str">
        <f>M01_SETTINGS!$F$2</f>
        <v>KASPI</v>
      </c>
    </row>
    <row r="7796" spans="1:8" x14ac:dyDescent="0.35">
      <c r="A7796" s="2">
        <v>417428744</v>
      </c>
      <c r="B7796" s="3">
        <f>_xlfn.XLOOKUP(A7796,[3]!Table13456[No заказа],[3]!Table13456[Дата
отправки],"",0,1)</f>
        <v>45562</v>
      </c>
      <c r="C7796" s="3"/>
      <c r="D7796" s="3"/>
      <c r="F7796" s="5">
        <f>_xlfn.XLOOKUP(A7796,[3]!Table13456[No заказа],[3]!Table13456[Количество],"",0,1)</f>
        <v>1</v>
      </c>
      <c r="G7796" s="5">
        <f>_xlfn.XLOOKUP(A7796,[3]!Table13456[No заказа],[3]!Table13456[Цена],"",0,1)</f>
        <v>7787</v>
      </c>
      <c r="H7796" s="2" t="str">
        <f>M01_SETTINGS!$F$2</f>
        <v>KASPI</v>
      </c>
    </row>
    <row r="7797" spans="1:8" x14ac:dyDescent="0.35">
      <c r="A7797" s="2">
        <v>417235708</v>
      </c>
      <c r="B7797" s="3">
        <f>_xlfn.XLOOKUP(A7797,[3]!Table13456[No заказа],[3]!Table13456[Дата
отправки],"",0,1)</f>
        <v>45562</v>
      </c>
      <c r="C7797" s="3"/>
      <c r="D7797" s="3"/>
      <c r="F7797" s="5">
        <f>_xlfn.XLOOKUP(A7797,[3]!Table13456[No заказа],[3]!Table13456[Количество],"",0,1)</f>
        <v>1</v>
      </c>
      <c r="G7797" s="5">
        <f>_xlfn.XLOOKUP(A7797,[3]!Table13456[No заказа],[3]!Table13456[Цена],"",0,1)</f>
        <v>7837</v>
      </c>
      <c r="H7797" s="2" t="str">
        <f>M01_SETTINGS!$F$2</f>
        <v>KASPI</v>
      </c>
    </row>
    <row r="7798" spans="1:8" x14ac:dyDescent="0.35">
      <c r="A7798" s="2">
        <v>417533286</v>
      </c>
      <c r="B7798" s="3">
        <f>_xlfn.XLOOKUP(A7798,[3]!Table13456[No заказа],[3]!Table13456[Дата
отправки],"",0,1)</f>
        <v>45562</v>
      </c>
      <c r="C7798" s="3"/>
      <c r="D7798" s="3"/>
      <c r="F7798" s="5">
        <f>_xlfn.XLOOKUP(A7798,[3]!Table13456[No заказа],[3]!Table13456[Количество],"",0,1)</f>
        <v>1</v>
      </c>
      <c r="G7798" s="5">
        <f>_xlfn.XLOOKUP(A7798,[3]!Table13456[No заказа],[3]!Table13456[Цена],"",0,1)</f>
        <v>12599</v>
      </c>
      <c r="H7798" s="2" t="str">
        <f>M01_SETTINGS!$F$2</f>
        <v>KASPI</v>
      </c>
    </row>
    <row r="7799" spans="1:8" x14ac:dyDescent="0.35">
      <c r="A7799" s="2">
        <v>417430407</v>
      </c>
      <c r="B7799" s="3">
        <f>_xlfn.XLOOKUP(A7799,[3]!Table13456[No заказа],[3]!Table13456[Дата
отправки],"",0,1)</f>
        <v>45562</v>
      </c>
      <c r="C7799" s="3"/>
      <c r="D7799" s="3"/>
      <c r="F7799" s="5">
        <f>_xlfn.XLOOKUP(A7799,[3]!Table13456[No заказа],[3]!Table13456[Количество],"",0,1)</f>
        <v>1</v>
      </c>
      <c r="G7799" s="5">
        <f>_xlfn.XLOOKUP(A7799,[3]!Table13456[No заказа],[3]!Table13456[Цена],"",0,1)</f>
        <v>8511</v>
      </c>
      <c r="H7799" s="2" t="str">
        <f>M01_SETTINGS!$F$2</f>
        <v>KASPI</v>
      </c>
    </row>
    <row r="7800" spans="1:8" x14ac:dyDescent="0.35">
      <c r="A7800" s="2">
        <v>417363814</v>
      </c>
      <c r="B7800" s="3">
        <f>_xlfn.XLOOKUP(A7800,[3]!Table13456[No заказа],[3]!Table13456[Дата
отправки],"",0,1)</f>
        <v>45562</v>
      </c>
      <c r="C7800" s="3"/>
      <c r="D7800" s="3"/>
      <c r="F7800" s="5">
        <f>_xlfn.XLOOKUP(A7800,[3]!Table13456[No заказа],[3]!Table13456[Количество],"",0,1)</f>
        <v>1</v>
      </c>
      <c r="G7800" s="5">
        <f>_xlfn.XLOOKUP(A7800,[3]!Table13456[No заказа],[3]!Table13456[Цена],"",0,1)</f>
        <v>7892</v>
      </c>
      <c r="H7800" s="2" t="str">
        <f>M01_SETTINGS!$F$2</f>
        <v>KASPI</v>
      </c>
    </row>
    <row r="7801" spans="1:8" x14ac:dyDescent="0.35">
      <c r="A7801" s="2">
        <v>417543944</v>
      </c>
      <c r="B7801" s="3">
        <f>_xlfn.XLOOKUP(A7801,[3]!Table13456[No заказа],[3]!Table13456[Дата
отправки],"",0,1)</f>
        <v>45562</v>
      </c>
      <c r="C7801" s="3"/>
      <c r="D7801" s="3"/>
      <c r="F7801" s="5">
        <f>_xlfn.XLOOKUP(A7801,[3]!Table13456[No заказа],[3]!Table13456[Количество],"",0,1)</f>
        <v>1</v>
      </c>
      <c r="G7801" s="5">
        <f>_xlfn.XLOOKUP(A7801,[3]!Table13456[No заказа],[3]!Table13456[Цена],"",0,1)</f>
        <v>8402</v>
      </c>
      <c r="H7801" s="2" t="str">
        <f>M01_SETTINGS!$F$2</f>
        <v>KASPI</v>
      </c>
    </row>
    <row r="7802" spans="1:8" x14ac:dyDescent="0.35">
      <c r="A7802" s="2">
        <v>417482401</v>
      </c>
      <c r="B7802" s="3">
        <f>_xlfn.XLOOKUP(A7802,[3]!Table13456[No заказа],[3]!Table13456[Дата
отправки],"",0,1)</f>
        <v>45562</v>
      </c>
      <c r="C7802" s="3"/>
      <c r="D7802" s="3"/>
      <c r="F7802" s="5">
        <f>_xlfn.XLOOKUP(A7802,[3]!Table13456[No заказа],[3]!Table13456[Количество],"",0,1)</f>
        <v>1</v>
      </c>
      <c r="G7802" s="5">
        <f>_xlfn.XLOOKUP(A7802,[3]!Table13456[No заказа],[3]!Table13456[Цена],"",0,1)</f>
        <v>8998</v>
      </c>
      <c r="H7802" s="2" t="str">
        <f>M01_SETTINGS!$F$2</f>
        <v>KASPI</v>
      </c>
    </row>
    <row r="7803" spans="1:8" x14ac:dyDescent="0.35">
      <c r="A7803" s="2">
        <v>417718877</v>
      </c>
      <c r="B7803" s="3">
        <f>_xlfn.XLOOKUP(A7803,[3]!Table13456[No заказа],[3]!Table13456[Дата
отправки],"",0,1)</f>
        <v>45562</v>
      </c>
      <c r="C7803" s="3"/>
      <c r="D7803" s="3"/>
      <c r="F7803" s="5">
        <f>_xlfn.XLOOKUP(A7803,[3]!Table13456[No заказа],[3]!Table13456[Количество],"",0,1)</f>
        <v>1</v>
      </c>
      <c r="G7803" s="5">
        <f>_xlfn.XLOOKUP(A7803,[3]!Table13456[No заказа],[3]!Table13456[Цена],"",0,1)</f>
        <v>8994</v>
      </c>
      <c r="H7803" s="2" t="str">
        <f>M01_SETTINGS!$F$2</f>
        <v>KASPI</v>
      </c>
    </row>
    <row r="7804" spans="1:8" x14ac:dyDescent="0.35">
      <c r="A7804" s="2">
        <v>417697225</v>
      </c>
      <c r="B7804" s="3">
        <f>_xlfn.XLOOKUP(A7804,[3]!Table13456[No заказа],[3]!Table13456[Дата
отправки],"",0,1)</f>
        <v>45562</v>
      </c>
      <c r="C7804" s="3"/>
      <c r="D7804" s="3"/>
      <c r="F7804" s="5">
        <f>_xlfn.XLOOKUP(A7804,[3]!Table13456[No заказа],[3]!Table13456[Количество],"",0,1)</f>
        <v>1</v>
      </c>
      <c r="G7804" s="5">
        <f>_xlfn.XLOOKUP(A7804,[3]!Table13456[No заказа],[3]!Table13456[Цена],"",0,1)</f>
        <v>8357</v>
      </c>
      <c r="H7804" s="2" t="str">
        <f>M01_SETTINGS!$F$2</f>
        <v>KASPI</v>
      </c>
    </row>
    <row r="7805" spans="1:8" x14ac:dyDescent="0.35">
      <c r="A7805" s="2">
        <v>417266906</v>
      </c>
      <c r="B7805" s="3">
        <f>_xlfn.XLOOKUP(A7805,[3]!Table13456[No заказа],[3]!Table13456[Дата
отправки],"",0,1)</f>
        <v>45562</v>
      </c>
      <c r="C7805" s="3"/>
      <c r="D7805" s="3"/>
      <c r="F7805" s="5">
        <f>_xlfn.XLOOKUP(A7805,[3]!Table13456[No заказа],[3]!Table13456[Количество],"",0,1)</f>
        <v>1</v>
      </c>
      <c r="G7805" s="5">
        <f>_xlfn.XLOOKUP(A7805,[3]!Table13456[No заказа],[3]!Table13456[Цена],"",0,1)</f>
        <v>8540</v>
      </c>
      <c r="H7805" s="2" t="str">
        <f>M01_SETTINGS!$F$2</f>
        <v>KASPI</v>
      </c>
    </row>
    <row r="7806" spans="1:8" x14ac:dyDescent="0.35">
      <c r="A7806" s="2">
        <v>417558119</v>
      </c>
      <c r="B7806" s="3">
        <f>_xlfn.XLOOKUP(A7806,[3]!Table13456[No заказа],[3]!Table13456[Дата
отправки],"",0,1)</f>
        <v>45562</v>
      </c>
      <c r="C7806" s="3"/>
      <c r="D7806" s="3"/>
      <c r="F7806" s="5">
        <f>_xlfn.XLOOKUP(A7806,[3]!Table13456[No заказа],[3]!Table13456[Количество],"",0,1)</f>
        <v>1</v>
      </c>
      <c r="G7806" s="5">
        <f>_xlfn.XLOOKUP(A7806,[3]!Table13456[No заказа],[3]!Table13456[Цена],"",0,1)</f>
        <v>8357</v>
      </c>
      <c r="H7806" s="2" t="str">
        <f>M01_SETTINGS!$F$2</f>
        <v>KASPI</v>
      </c>
    </row>
    <row r="7807" spans="1:8" x14ac:dyDescent="0.35">
      <c r="A7807" s="2">
        <v>417224013</v>
      </c>
      <c r="B7807" s="3">
        <f>_xlfn.XLOOKUP(A7807,[3]!Table13456[No заказа],[3]!Table13456[Дата
отправки],"",0,1)</f>
        <v>45562</v>
      </c>
      <c r="C7807" s="3"/>
      <c r="D7807" s="3"/>
      <c r="F7807" s="5">
        <f>_xlfn.XLOOKUP(A7807,[3]!Table13456[No заказа],[3]!Table13456[Количество],"",0,1)</f>
        <v>1</v>
      </c>
      <c r="G7807" s="5">
        <f>_xlfn.XLOOKUP(A7807,[3]!Table13456[No заказа],[3]!Table13456[Цена],"",0,1)</f>
        <v>8361</v>
      </c>
      <c r="H7807" s="2" t="str">
        <f>M01_SETTINGS!$F$2</f>
        <v>KASPI</v>
      </c>
    </row>
    <row r="7808" spans="1:8" x14ac:dyDescent="0.35">
      <c r="A7808" s="2">
        <v>417657899</v>
      </c>
      <c r="B7808" s="3">
        <f>_xlfn.XLOOKUP(A7808,[3]!Table13456[No заказа],[3]!Table13456[Дата
отправки],"",0,1)</f>
        <v>45562</v>
      </c>
      <c r="C7808" s="3"/>
      <c r="D7808" s="3"/>
      <c r="F7808" s="5">
        <f>_xlfn.XLOOKUP(A7808,[3]!Table13456[No заказа],[3]!Table13456[Количество],"",0,1)</f>
        <v>1</v>
      </c>
      <c r="G7808" s="5">
        <f>_xlfn.XLOOKUP(A7808,[3]!Table13456[No заказа],[3]!Table13456[Цена],"",0,1)</f>
        <v>7889</v>
      </c>
      <c r="H7808" s="2" t="str">
        <f>M01_SETTINGS!$F$2</f>
        <v>KASPI</v>
      </c>
    </row>
    <row r="7809" spans="1:8" x14ac:dyDescent="0.35">
      <c r="A7809" s="2">
        <v>417305552</v>
      </c>
      <c r="B7809" s="3">
        <f>_xlfn.XLOOKUP(A7809,[3]!Table13456[No заказа],[3]!Table13456[Дата
отправки],"",0,1)</f>
        <v>45562</v>
      </c>
      <c r="C7809" s="3"/>
      <c r="D7809" s="3"/>
      <c r="F7809" s="5">
        <f>_xlfn.XLOOKUP(A7809,[3]!Table13456[No заказа],[3]!Table13456[Количество],"",0,1)</f>
        <v>1</v>
      </c>
      <c r="G7809" s="5">
        <f>_xlfn.XLOOKUP(A7809,[3]!Table13456[No заказа],[3]!Table13456[Цена],"",0,1)</f>
        <v>11946</v>
      </c>
      <c r="H7809" s="2" t="str">
        <f>M01_SETTINGS!$F$2</f>
        <v>KASPI</v>
      </c>
    </row>
    <row r="7810" spans="1:8" x14ac:dyDescent="0.35">
      <c r="A7810" s="2">
        <v>417309834</v>
      </c>
      <c r="B7810" s="3">
        <f>_xlfn.XLOOKUP(A7810,[3]!Table13456[No заказа],[3]!Table13456[Дата
отправки],"",0,1)</f>
        <v>45562</v>
      </c>
      <c r="C7810" s="3"/>
      <c r="D7810" s="3"/>
      <c r="F7810" s="5">
        <f>_xlfn.XLOOKUP(A7810,[3]!Table13456[No заказа],[3]!Table13456[Количество],"",0,1)</f>
        <v>1</v>
      </c>
      <c r="G7810" s="5">
        <f>_xlfn.XLOOKUP(A7810,[3]!Table13456[No заказа],[3]!Table13456[Цена],"",0,1)</f>
        <v>7889</v>
      </c>
      <c r="H7810" s="2" t="str">
        <f>M01_SETTINGS!$F$2</f>
        <v>KASPI</v>
      </c>
    </row>
    <row r="7811" spans="1:8" x14ac:dyDescent="0.35">
      <c r="A7811" s="2">
        <v>417364240</v>
      </c>
      <c r="B7811" s="3">
        <f>_xlfn.XLOOKUP(A7811,[3]!Table13456[No заказа],[3]!Table13456[Дата
отправки],"",0,1)</f>
        <v>45562</v>
      </c>
      <c r="C7811" s="3"/>
      <c r="D7811" s="3"/>
      <c r="F7811" s="5">
        <f>_xlfn.XLOOKUP(A7811,[3]!Table13456[No заказа],[3]!Table13456[Количество],"",0,1)</f>
        <v>1</v>
      </c>
      <c r="G7811" s="5">
        <f>_xlfn.XLOOKUP(A7811,[3]!Table13456[No заказа],[3]!Table13456[Цена],"",0,1)</f>
        <v>7889</v>
      </c>
      <c r="H7811" s="2" t="str">
        <f>M01_SETTINGS!$F$2</f>
        <v>KASPI</v>
      </c>
    </row>
    <row r="7812" spans="1:8" x14ac:dyDescent="0.35">
      <c r="A7812" s="2">
        <v>417411941</v>
      </c>
      <c r="B7812" s="3">
        <f>_xlfn.XLOOKUP(A7812,[3]!Table13456[No заказа],[3]!Table13456[Дата
отправки],"",0,1)</f>
        <v>45562</v>
      </c>
      <c r="C7812" s="3"/>
      <c r="D7812" s="3"/>
      <c r="F7812" s="5">
        <f>_xlfn.XLOOKUP(A7812,[3]!Table13456[No заказа],[3]!Table13456[Количество],"",0,1)</f>
        <v>1</v>
      </c>
      <c r="G7812" s="5">
        <f>_xlfn.XLOOKUP(A7812,[3]!Table13456[No заказа],[3]!Table13456[Цена],"",0,1)</f>
        <v>7889</v>
      </c>
      <c r="H7812" s="2" t="str">
        <f>M01_SETTINGS!$F$2</f>
        <v>KASPI</v>
      </c>
    </row>
    <row r="7813" spans="1:8" x14ac:dyDescent="0.35">
      <c r="A7813" s="2">
        <v>417174672</v>
      </c>
      <c r="B7813" s="3">
        <f>_xlfn.XLOOKUP(A7813,[3]!Table13456[No заказа],[3]!Table13456[Дата
отправки],"",0,1)</f>
        <v>45562</v>
      </c>
      <c r="C7813" s="3"/>
      <c r="D7813" s="3"/>
      <c r="F7813" s="5">
        <f>_xlfn.XLOOKUP(A7813,[3]!Table13456[No заказа],[3]!Table13456[Количество],"",0,1)</f>
        <v>1</v>
      </c>
      <c r="G7813" s="5">
        <f>_xlfn.XLOOKUP(A7813,[3]!Table13456[No заказа],[3]!Table13456[Цена],"",0,1)</f>
        <v>7886</v>
      </c>
      <c r="H7813" s="2" t="str">
        <f>M01_SETTINGS!$F$2</f>
        <v>KASPI</v>
      </c>
    </row>
    <row r="7814" spans="1:8" x14ac:dyDescent="0.35">
      <c r="A7814" s="2">
        <v>417480472</v>
      </c>
      <c r="B7814" s="3">
        <f>_xlfn.XLOOKUP(A7814,[3]!Table13456[No заказа],[3]!Table13456[Дата
отправки],"",0,1)</f>
        <v>45562</v>
      </c>
      <c r="C7814" s="3"/>
      <c r="D7814" s="3"/>
      <c r="F7814" s="5">
        <f>_xlfn.XLOOKUP(A7814,[3]!Table13456[No заказа],[3]!Table13456[Количество],"",0,1)</f>
        <v>1</v>
      </c>
      <c r="G7814" s="5">
        <f>_xlfn.XLOOKUP(A7814,[3]!Table13456[No заказа],[3]!Table13456[Цена],"",0,1)</f>
        <v>7886</v>
      </c>
      <c r="H7814" s="2" t="str">
        <f>M01_SETTINGS!$F$2</f>
        <v>KASPI</v>
      </c>
    </row>
    <row r="7815" spans="1:8" x14ac:dyDescent="0.35">
      <c r="A7815" s="2">
        <v>417390156</v>
      </c>
      <c r="B7815" s="3">
        <f>_xlfn.XLOOKUP(A7815,[3]!Table13456[No заказа],[3]!Table13456[Дата
отправки],"",0,1)</f>
        <v>45562</v>
      </c>
      <c r="C7815" s="3"/>
      <c r="D7815" s="3"/>
      <c r="F7815" s="5">
        <f>_xlfn.XLOOKUP(A7815,[3]!Table13456[No заказа],[3]!Table13456[Количество],"",0,1)</f>
        <v>1</v>
      </c>
      <c r="G7815" s="5">
        <f>_xlfn.XLOOKUP(A7815,[3]!Table13456[No заказа],[3]!Table13456[Цена],"",0,1)</f>
        <v>7889</v>
      </c>
      <c r="H7815" s="2" t="str">
        <f>M01_SETTINGS!$F$2</f>
        <v>KASPI</v>
      </c>
    </row>
    <row r="7816" spans="1:8" x14ac:dyDescent="0.35">
      <c r="A7816" s="2">
        <v>417640681</v>
      </c>
      <c r="B7816" s="3">
        <f>_xlfn.XLOOKUP(A7816,[3]!Table13456[No заказа],[3]!Table13456[Дата
отправки],"",0,1)</f>
        <v>45562</v>
      </c>
      <c r="C7816" s="3"/>
      <c r="D7816" s="3"/>
      <c r="F7816" s="5">
        <f>_xlfn.XLOOKUP(A7816,[3]!Table13456[No заказа],[3]!Table13456[Количество],"",0,1)</f>
        <v>1</v>
      </c>
      <c r="G7816" s="5">
        <f>_xlfn.XLOOKUP(A7816,[3]!Table13456[No заказа],[3]!Table13456[Цена],"",0,1)</f>
        <v>7893</v>
      </c>
      <c r="H7816" s="2" t="str">
        <f>M01_SETTINGS!$F$2</f>
        <v>KASPI</v>
      </c>
    </row>
    <row r="7817" spans="1:8" x14ac:dyDescent="0.35">
      <c r="A7817" s="2">
        <v>417278443</v>
      </c>
      <c r="B7817" s="3">
        <f>_xlfn.XLOOKUP(A7817,[3]!Table13456[No заказа],[3]!Table13456[Дата
отправки],"",0,1)</f>
        <v>45562</v>
      </c>
      <c r="C7817" s="3"/>
      <c r="D7817" s="3"/>
      <c r="F7817" s="5">
        <f>_xlfn.XLOOKUP(A7817,[3]!Table13456[No заказа],[3]!Table13456[Количество],"",0,1)</f>
        <v>1</v>
      </c>
      <c r="G7817" s="5">
        <f>_xlfn.XLOOKUP(A7817,[3]!Table13456[No заказа],[3]!Table13456[Цена],"",0,1)</f>
        <v>8998</v>
      </c>
      <c r="H7817" s="2" t="str">
        <f>M01_SETTINGS!$F$2</f>
        <v>KASPI</v>
      </c>
    </row>
    <row r="7818" spans="1:8" x14ac:dyDescent="0.35">
      <c r="A7818" s="2">
        <v>417147147</v>
      </c>
      <c r="B7818" s="3">
        <f>_xlfn.XLOOKUP(A7818,[3]!Table13456[No заказа],[3]!Table13456[Дата
отправки],"",0,1)</f>
        <v>45562</v>
      </c>
      <c r="C7818" s="3"/>
      <c r="D7818" s="3"/>
      <c r="F7818" s="5">
        <f>_xlfn.XLOOKUP(A7818,[3]!Table13456[No заказа],[3]!Table13456[Количество],"",0,1)</f>
        <v>1</v>
      </c>
      <c r="G7818" s="5">
        <f>_xlfn.XLOOKUP(A7818,[3]!Table13456[No заказа],[3]!Table13456[Цена],"",0,1)</f>
        <v>8998</v>
      </c>
      <c r="H7818" s="2" t="str">
        <f>M01_SETTINGS!$F$2</f>
        <v>KASPI</v>
      </c>
    </row>
    <row r="7819" spans="1:8" x14ac:dyDescent="0.35">
      <c r="A7819" s="2">
        <v>417769537</v>
      </c>
      <c r="B7819" s="3">
        <f>_xlfn.XLOOKUP(A7819,[3]!Table13456[No заказа],[3]!Table13456[Дата
отправки],"",0,1)</f>
        <v>45562</v>
      </c>
      <c r="C7819" s="3"/>
      <c r="D7819" s="3"/>
      <c r="F7819" s="5">
        <f>_xlfn.XLOOKUP(A7819,[3]!Table13456[No заказа],[3]!Table13456[Количество],"",0,1)</f>
        <v>1</v>
      </c>
      <c r="G7819" s="5">
        <f>_xlfn.XLOOKUP(A7819,[3]!Table13456[No заказа],[3]!Table13456[Цена],"",0,1)</f>
        <v>7838</v>
      </c>
      <c r="H7819" s="2" t="str">
        <f>M01_SETTINGS!$F$2</f>
        <v>KASPI</v>
      </c>
    </row>
    <row r="7820" spans="1:8" x14ac:dyDescent="0.35">
      <c r="A7820" s="2">
        <v>417717232</v>
      </c>
      <c r="B7820" s="3">
        <f>_xlfn.XLOOKUP(A7820,[3]!Table13456[No заказа],[3]!Table13456[Дата
отправки],"",0,1)</f>
        <v>45562</v>
      </c>
      <c r="C7820" s="3"/>
      <c r="D7820" s="3"/>
      <c r="F7820" s="5">
        <f>_xlfn.XLOOKUP(A7820,[3]!Table13456[No заказа],[3]!Table13456[Количество],"",0,1)</f>
        <v>1</v>
      </c>
      <c r="G7820" s="5">
        <f>_xlfn.XLOOKUP(A7820,[3]!Table13456[No заказа],[3]!Table13456[Цена],"",0,1)</f>
        <v>8166</v>
      </c>
      <c r="H7820" s="2" t="str">
        <f>M01_SETTINGS!$F$2</f>
        <v>KASPI</v>
      </c>
    </row>
    <row r="7821" spans="1:8" x14ac:dyDescent="0.35">
      <c r="A7821" s="2">
        <v>417337752</v>
      </c>
      <c r="B7821" s="3">
        <f>_xlfn.XLOOKUP(A7821,[3]!Table13456[No заказа],[3]!Table13456[Дата
отправки],"",0,1)</f>
        <v>45562</v>
      </c>
      <c r="C7821" s="3"/>
      <c r="D7821" s="3"/>
      <c r="F7821" s="5">
        <f>_xlfn.XLOOKUP(A7821,[3]!Table13456[No заказа],[3]!Table13456[Количество],"",0,1)</f>
        <v>1</v>
      </c>
      <c r="G7821" s="5">
        <f>_xlfn.XLOOKUP(A7821,[3]!Table13456[No заказа],[3]!Table13456[Цена],"",0,1)</f>
        <v>11890</v>
      </c>
      <c r="H7821" s="2" t="str">
        <f>M01_SETTINGS!$F$2</f>
        <v>KASPI</v>
      </c>
    </row>
    <row r="7822" spans="1:8" x14ac:dyDescent="0.35">
      <c r="A7822" s="2">
        <v>416934267</v>
      </c>
      <c r="B7822" s="3">
        <f>_xlfn.XLOOKUP(A7822,[3]!Table13456[No заказа],[3]!Table13456[Дата
отправки],"",0,1)</f>
        <v>45561</v>
      </c>
      <c r="C7822" s="3"/>
      <c r="D7822" s="3"/>
      <c r="F7822" s="5">
        <f>_xlfn.XLOOKUP(A7822,[3]!Table13456[No заказа],[3]!Table13456[Количество],"",0,1)</f>
        <v>1</v>
      </c>
      <c r="G7822" s="5">
        <f>_xlfn.XLOOKUP(A7822,[3]!Table13456[No заказа],[3]!Table13456[Цена],"",0,1)</f>
        <v>8994</v>
      </c>
      <c r="H7822" s="2" t="str">
        <f>M01_SETTINGS!$F$2</f>
        <v>KASPI</v>
      </c>
    </row>
    <row r="7823" spans="1:8" x14ac:dyDescent="0.35">
      <c r="A7823" s="2">
        <v>416871456</v>
      </c>
      <c r="B7823" s="3">
        <f>_xlfn.XLOOKUP(A7823,[3]!Table13456[No заказа],[3]!Table13456[Дата
отправки],"",0,1)</f>
        <v>45561</v>
      </c>
      <c r="C7823" s="3"/>
      <c r="D7823" s="3"/>
      <c r="F7823" s="5">
        <f>_xlfn.XLOOKUP(A7823,[3]!Table13456[No заказа],[3]!Table13456[Количество],"",0,1)</f>
        <v>1</v>
      </c>
      <c r="G7823" s="5">
        <f>_xlfn.XLOOKUP(A7823,[3]!Table13456[No заказа],[3]!Table13456[Цена],"",0,1)</f>
        <v>8836</v>
      </c>
      <c r="H7823" s="2" t="str">
        <f>M01_SETTINGS!$F$2</f>
        <v>KASPI</v>
      </c>
    </row>
    <row r="7824" spans="1:8" x14ac:dyDescent="0.35">
      <c r="A7824" s="2">
        <v>417006692</v>
      </c>
      <c r="B7824" s="3">
        <f>_xlfn.XLOOKUP(A7824,[3]!Table13456[No заказа],[3]!Table13456[Дата
отправки],"",0,1)</f>
        <v>45561</v>
      </c>
      <c r="C7824" s="3"/>
      <c r="D7824" s="3"/>
      <c r="F7824" s="5">
        <f>_xlfn.XLOOKUP(A7824,[3]!Table13456[No заказа],[3]!Table13456[Количество],"",0,1)</f>
        <v>1</v>
      </c>
      <c r="G7824" s="5">
        <f>_xlfn.XLOOKUP(A7824,[3]!Table13456[No заказа],[3]!Table13456[Цена],"",0,1)</f>
        <v>8836</v>
      </c>
      <c r="H7824" s="2" t="str">
        <f>M01_SETTINGS!$F$2</f>
        <v>KASPI</v>
      </c>
    </row>
    <row r="7825" spans="1:8" x14ac:dyDescent="0.35">
      <c r="A7825" s="2">
        <v>416678173</v>
      </c>
      <c r="B7825" s="3">
        <f>_xlfn.XLOOKUP(A7825,[3]!Table13456[No заказа],[3]!Table13456[Дата
отправки],"",0,1)</f>
        <v>45561</v>
      </c>
      <c r="C7825" s="3"/>
      <c r="D7825" s="3"/>
      <c r="F7825" s="5">
        <f>_xlfn.XLOOKUP(A7825,[3]!Table13456[No заказа],[3]!Table13456[Количество],"",0,1)</f>
        <v>1</v>
      </c>
      <c r="G7825" s="5">
        <f>_xlfn.XLOOKUP(A7825,[3]!Table13456[No заказа],[3]!Table13456[Цена],"",0,1)</f>
        <v>7605</v>
      </c>
      <c r="H7825" s="2" t="str">
        <f>M01_SETTINGS!$F$2</f>
        <v>KASPI</v>
      </c>
    </row>
    <row r="7826" spans="1:8" x14ac:dyDescent="0.35">
      <c r="A7826" s="2">
        <v>416943284</v>
      </c>
      <c r="B7826" s="3">
        <f>_xlfn.XLOOKUP(A7826,[3]!Table13456[No заказа],[3]!Table13456[Дата
отправки],"",0,1)</f>
        <v>45561</v>
      </c>
      <c r="C7826" s="3"/>
      <c r="D7826" s="3"/>
      <c r="F7826" s="5">
        <f>_xlfn.XLOOKUP(A7826,[3]!Table13456[No заказа],[3]!Table13456[Количество],"",0,1)</f>
        <v>1</v>
      </c>
      <c r="G7826" s="5">
        <f>_xlfn.XLOOKUP(A7826,[3]!Table13456[No заказа],[3]!Table13456[Цена],"",0,1)</f>
        <v>7681</v>
      </c>
      <c r="H7826" s="2" t="str">
        <f>M01_SETTINGS!$F$2</f>
        <v>KASPI</v>
      </c>
    </row>
    <row r="7827" spans="1:8" x14ac:dyDescent="0.35">
      <c r="A7827" s="2">
        <v>416914399</v>
      </c>
      <c r="B7827" s="3">
        <f>_xlfn.XLOOKUP(A7827,[3]!Table13456[No заказа],[3]!Table13456[Дата
отправки],"",0,1)</f>
        <v>45561</v>
      </c>
      <c r="C7827" s="3"/>
      <c r="D7827" s="3"/>
      <c r="F7827" s="5">
        <f>_xlfn.XLOOKUP(A7827,[3]!Table13456[No заказа],[3]!Table13456[Количество],"",0,1)</f>
        <v>1</v>
      </c>
      <c r="G7827" s="5">
        <f>_xlfn.XLOOKUP(A7827,[3]!Table13456[No заказа],[3]!Table13456[Цена],"",0,1)</f>
        <v>7709</v>
      </c>
      <c r="H7827" s="2" t="str">
        <f>M01_SETTINGS!$F$2</f>
        <v>KASPI</v>
      </c>
    </row>
    <row r="7828" spans="1:8" x14ac:dyDescent="0.35">
      <c r="A7828" s="2">
        <v>416799424</v>
      </c>
      <c r="B7828" s="3">
        <f>_xlfn.XLOOKUP(A7828,[3]!Table13456[No заказа],[3]!Table13456[Дата
отправки],"",0,1)</f>
        <v>45561</v>
      </c>
      <c r="C7828" s="3"/>
      <c r="D7828" s="3"/>
      <c r="F7828" s="5">
        <f>_xlfn.XLOOKUP(A7828,[3]!Table13456[No заказа],[3]!Table13456[Количество],"",0,1)</f>
        <v>1</v>
      </c>
      <c r="G7828" s="5">
        <f>_xlfn.XLOOKUP(A7828,[3]!Table13456[No заказа],[3]!Table13456[Цена],"",0,1)</f>
        <v>7783</v>
      </c>
      <c r="H7828" s="2" t="str">
        <f>M01_SETTINGS!$F$2</f>
        <v>KASPI</v>
      </c>
    </row>
    <row r="7829" spans="1:8" x14ac:dyDescent="0.35">
      <c r="A7829" s="2">
        <v>416866089</v>
      </c>
      <c r="B7829" s="3">
        <f>_xlfn.XLOOKUP(A7829,[3]!Table13456[No заказа],[3]!Table13456[Дата
отправки],"",0,1)</f>
        <v>45561</v>
      </c>
      <c r="C7829" s="3"/>
      <c r="D7829" s="3"/>
      <c r="F7829" s="5">
        <f>_xlfn.XLOOKUP(A7829,[3]!Table13456[No заказа],[3]!Table13456[Количество],"",0,1)</f>
        <v>1</v>
      </c>
      <c r="G7829" s="5">
        <f>_xlfn.XLOOKUP(A7829,[3]!Table13456[No заказа],[3]!Table13456[Цена],"",0,1)</f>
        <v>8834</v>
      </c>
      <c r="H7829" s="2" t="str">
        <f>M01_SETTINGS!$F$2</f>
        <v>KASPI</v>
      </c>
    </row>
    <row r="7830" spans="1:8" x14ac:dyDescent="0.35">
      <c r="A7830" s="2">
        <v>416889783</v>
      </c>
      <c r="B7830" s="3">
        <f>_xlfn.XLOOKUP(A7830,[3]!Table13456[No заказа],[3]!Table13456[Дата
отправки],"",0,1)</f>
        <v>45561</v>
      </c>
      <c r="C7830" s="3"/>
      <c r="D7830" s="3"/>
      <c r="F7830" s="5">
        <f>_xlfn.XLOOKUP(A7830,[3]!Table13456[No заказа],[3]!Table13456[Количество],"",0,1)</f>
        <v>1</v>
      </c>
      <c r="G7830" s="5">
        <f>_xlfn.XLOOKUP(A7830,[3]!Table13456[No заказа],[3]!Table13456[Цена],"",0,1)</f>
        <v>8834</v>
      </c>
      <c r="H7830" s="2" t="str">
        <f>M01_SETTINGS!$F$2</f>
        <v>KASPI</v>
      </c>
    </row>
    <row r="7831" spans="1:8" x14ac:dyDescent="0.35">
      <c r="A7831" s="2">
        <v>416931823</v>
      </c>
      <c r="B7831" s="3">
        <f>_xlfn.XLOOKUP(A7831,[3]!Table13456[No заказа],[3]!Table13456[Дата
отправки],"",0,1)</f>
        <v>45561</v>
      </c>
      <c r="C7831" s="3"/>
      <c r="D7831" s="3"/>
      <c r="F7831" s="5">
        <f>_xlfn.XLOOKUP(A7831,[3]!Table13456[No заказа],[3]!Table13456[Количество],"",0,1)</f>
        <v>1</v>
      </c>
      <c r="G7831" s="5">
        <f>_xlfn.XLOOKUP(A7831,[3]!Table13456[No заказа],[3]!Table13456[Цена],"",0,1)</f>
        <v>8593</v>
      </c>
      <c r="H7831" s="2" t="str">
        <f>M01_SETTINGS!$F$2</f>
        <v>KASPI</v>
      </c>
    </row>
    <row r="7832" spans="1:8" x14ac:dyDescent="0.35">
      <c r="A7832" s="2">
        <v>416934001</v>
      </c>
      <c r="B7832" s="3">
        <f>_xlfn.XLOOKUP(A7832,[3]!Table13456[No заказа],[3]!Table13456[Дата
отправки],"",0,1)</f>
        <v>45561</v>
      </c>
      <c r="C7832" s="3"/>
      <c r="D7832" s="3"/>
      <c r="F7832" s="5">
        <f>_xlfn.XLOOKUP(A7832,[3]!Table13456[No заказа],[3]!Table13456[Количество],"",0,1)</f>
        <v>1</v>
      </c>
      <c r="G7832" s="5">
        <f>_xlfn.XLOOKUP(A7832,[3]!Table13456[No заказа],[3]!Table13456[Цена],"",0,1)</f>
        <v>9000</v>
      </c>
      <c r="H7832" s="2" t="str">
        <f>M01_SETTINGS!$F$2</f>
        <v>KASPI</v>
      </c>
    </row>
    <row r="7833" spans="1:8" x14ac:dyDescent="0.35">
      <c r="A7833" s="2">
        <v>416828578</v>
      </c>
      <c r="B7833" s="3">
        <f>_xlfn.XLOOKUP(A7833,[3]!Table13456[No заказа],[3]!Table13456[Дата
отправки],"",0,1)</f>
        <v>45561</v>
      </c>
      <c r="C7833" s="3"/>
      <c r="D7833" s="3"/>
      <c r="F7833" s="5">
        <f>_xlfn.XLOOKUP(A7833,[3]!Table13456[No заказа],[3]!Table13456[Количество],"",0,1)</f>
        <v>1</v>
      </c>
      <c r="G7833" s="5">
        <f>_xlfn.XLOOKUP(A7833,[3]!Table13456[No заказа],[3]!Table13456[Цена],"",0,1)</f>
        <v>8834</v>
      </c>
      <c r="H7833" s="2" t="str">
        <f>M01_SETTINGS!$F$2</f>
        <v>KASPI</v>
      </c>
    </row>
    <row r="7834" spans="1:8" x14ac:dyDescent="0.35">
      <c r="A7834" s="2">
        <v>416887656</v>
      </c>
      <c r="B7834" s="3">
        <f>_xlfn.XLOOKUP(A7834,[3]!Table13456[No заказа],[3]!Table13456[Дата
отправки],"",0,1)</f>
        <v>45561</v>
      </c>
      <c r="C7834" s="3"/>
      <c r="D7834" s="3"/>
      <c r="F7834" s="5">
        <f>_xlfn.XLOOKUP(A7834,[3]!Table13456[No заказа],[3]!Table13456[Количество],"",0,1)</f>
        <v>1</v>
      </c>
      <c r="G7834" s="5">
        <f>_xlfn.XLOOKUP(A7834,[3]!Table13456[No заказа],[3]!Table13456[Цена],"",0,1)</f>
        <v>8834</v>
      </c>
      <c r="H7834" s="2" t="str">
        <f>M01_SETTINGS!$F$2</f>
        <v>KASPI</v>
      </c>
    </row>
    <row r="7835" spans="1:8" x14ac:dyDescent="0.35">
      <c r="A7835" s="2">
        <v>416803611</v>
      </c>
      <c r="B7835" s="3">
        <f>_xlfn.XLOOKUP(A7835,[3]!Table13456[No заказа],[3]!Table13456[Дата
отправки],"",0,1)</f>
        <v>45561</v>
      </c>
      <c r="C7835" s="3"/>
      <c r="D7835" s="3"/>
      <c r="F7835" s="5">
        <f>_xlfn.XLOOKUP(A7835,[3]!Table13456[No заказа],[3]!Table13456[Количество],"",0,1)</f>
        <v>1</v>
      </c>
      <c r="G7835" s="5">
        <f>_xlfn.XLOOKUP(A7835,[3]!Table13456[No заказа],[3]!Table13456[Цена],"",0,1)</f>
        <v>8994</v>
      </c>
      <c r="H7835" s="2" t="str">
        <f>M01_SETTINGS!$F$2</f>
        <v>KASPI</v>
      </c>
    </row>
    <row r="7836" spans="1:8" x14ac:dyDescent="0.35">
      <c r="A7836" s="2">
        <v>417014092</v>
      </c>
      <c r="B7836" s="3">
        <f>_xlfn.XLOOKUP(A7836,[3]!Table13456[No заказа],[3]!Table13456[Дата
отправки],"",0,1)</f>
        <v>45561</v>
      </c>
      <c r="C7836" s="3"/>
      <c r="D7836" s="3"/>
      <c r="F7836" s="5">
        <f>_xlfn.XLOOKUP(A7836,[3]!Table13456[No заказа],[3]!Table13456[Количество],"",0,1)</f>
        <v>1</v>
      </c>
      <c r="G7836" s="5">
        <f>_xlfn.XLOOKUP(A7836,[3]!Table13456[No заказа],[3]!Table13456[Цена],"",0,1)</f>
        <v>7603</v>
      </c>
      <c r="H7836" s="2" t="str">
        <f>M01_SETTINGS!$F$2</f>
        <v>KASPI</v>
      </c>
    </row>
    <row r="7837" spans="1:8" x14ac:dyDescent="0.35">
      <c r="A7837" s="2">
        <v>416808197</v>
      </c>
      <c r="B7837" s="3">
        <f>_xlfn.XLOOKUP(A7837,[3]!Table13456[No заказа],[3]!Table13456[Дата
отправки],"",0,1)</f>
        <v>45561</v>
      </c>
      <c r="C7837" s="3"/>
      <c r="D7837" s="3"/>
      <c r="F7837" s="5">
        <f>_xlfn.XLOOKUP(A7837,[3]!Table13456[No заказа],[3]!Table13456[Количество],"",0,1)</f>
        <v>1</v>
      </c>
      <c r="G7837" s="5">
        <f>_xlfn.XLOOKUP(A7837,[3]!Table13456[No заказа],[3]!Table13456[Цена],"",0,1)</f>
        <v>9868</v>
      </c>
      <c r="H7837" s="2" t="str">
        <f>M01_SETTINGS!$F$2</f>
        <v>KASPI</v>
      </c>
    </row>
    <row r="7838" spans="1:8" x14ac:dyDescent="0.35">
      <c r="A7838" s="2">
        <v>417160804</v>
      </c>
      <c r="B7838" s="3">
        <f>_xlfn.XLOOKUP(A7838,[3]!Table13456[No заказа],[3]!Table13456[Дата
отправки],"",0,1)</f>
        <v>45561</v>
      </c>
      <c r="C7838" s="3"/>
      <c r="D7838" s="3"/>
      <c r="F7838" s="5">
        <f>_xlfn.XLOOKUP(A7838,[3]!Table13456[No заказа],[3]!Table13456[Количество],"",0,1)</f>
        <v>1</v>
      </c>
      <c r="G7838" s="5">
        <f>_xlfn.XLOOKUP(A7838,[3]!Table13456[No заказа],[3]!Table13456[Цена],"",0,1)</f>
        <v>9835</v>
      </c>
      <c r="H7838" s="2" t="str">
        <f>M01_SETTINGS!$F$2</f>
        <v>KASPI</v>
      </c>
    </row>
    <row r="7839" spans="1:8" x14ac:dyDescent="0.35">
      <c r="A7839" s="2">
        <v>416703273</v>
      </c>
      <c r="B7839" s="3">
        <f>_xlfn.XLOOKUP(A7839,[3]!Table13456[No заказа],[3]!Table13456[Дата
отправки],"",0,1)</f>
        <v>45561</v>
      </c>
      <c r="C7839" s="3"/>
      <c r="D7839" s="3"/>
      <c r="F7839" s="5">
        <f>_xlfn.XLOOKUP(A7839,[3]!Table13456[No заказа],[3]!Table13456[Количество],"",0,1)</f>
        <v>1</v>
      </c>
      <c r="G7839" s="5">
        <f>_xlfn.XLOOKUP(A7839,[3]!Table13456[No заказа],[3]!Table13456[Цена],"",0,1)</f>
        <v>11399</v>
      </c>
      <c r="H7839" s="2" t="str">
        <f>M01_SETTINGS!$F$2</f>
        <v>KASPI</v>
      </c>
    </row>
    <row r="7840" spans="1:8" x14ac:dyDescent="0.35">
      <c r="A7840" s="2">
        <v>416878827</v>
      </c>
      <c r="B7840" s="3">
        <f>_xlfn.XLOOKUP(A7840,[3]!Table13456[No заказа],[3]!Table13456[Дата
отправки],"",0,1)</f>
        <v>45561</v>
      </c>
      <c r="C7840" s="3"/>
      <c r="D7840" s="3"/>
      <c r="F7840" s="5">
        <f>_xlfn.XLOOKUP(A7840,[3]!Table13456[No заказа],[3]!Table13456[Количество],"",0,1)</f>
        <v>1</v>
      </c>
      <c r="G7840" s="5">
        <f>_xlfn.XLOOKUP(A7840,[3]!Table13456[No заказа],[3]!Table13456[Цена],"",0,1)</f>
        <v>12809</v>
      </c>
      <c r="H7840" s="2" t="str">
        <f>M01_SETTINGS!$F$2</f>
        <v>KASPI</v>
      </c>
    </row>
    <row r="7841" spans="1:8" x14ac:dyDescent="0.35">
      <c r="A7841" s="2">
        <v>416934060</v>
      </c>
      <c r="B7841" s="3">
        <f>_xlfn.XLOOKUP(A7841,[3]!Table13456[No заказа],[3]!Table13456[Дата
отправки],"",0,1)</f>
        <v>45561</v>
      </c>
      <c r="C7841" s="3"/>
      <c r="D7841" s="3"/>
      <c r="F7841" s="5">
        <f>_xlfn.XLOOKUP(A7841,[3]!Table13456[No заказа],[3]!Table13456[Количество],"",0,1)</f>
        <v>1</v>
      </c>
      <c r="G7841" s="5">
        <f>_xlfn.XLOOKUP(A7841,[3]!Table13456[No заказа],[3]!Table13456[Цена],"",0,1)</f>
        <v>8994</v>
      </c>
      <c r="H7841" s="2" t="str">
        <f>M01_SETTINGS!$F$2</f>
        <v>KASPI</v>
      </c>
    </row>
    <row r="7842" spans="1:8" x14ac:dyDescent="0.35">
      <c r="A7842" s="2">
        <v>416828300</v>
      </c>
      <c r="B7842" s="3">
        <f>_xlfn.XLOOKUP(A7842,[3]!Table13456[No заказа],[3]!Table13456[Дата
отправки],"",0,1)</f>
        <v>45561</v>
      </c>
      <c r="C7842" s="3"/>
      <c r="D7842" s="3"/>
      <c r="F7842" s="5">
        <f>_xlfn.XLOOKUP(A7842,[3]!Table13456[No заказа],[3]!Table13456[Количество],"",0,1)</f>
        <v>1</v>
      </c>
      <c r="G7842" s="5">
        <f>_xlfn.XLOOKUP(A7842,[3]!Table13456[No заказа],[3]!Table13456[Цена],"",0,1)</f>
        <v>9867</v>
      </c>
      <c r="H7842" s="2" t="str">
        <f>M01_SETTINGS!$F$2</f>
        <v>KASPI</v>
      </c>
    </row>
    <row r="7843" spans="1:8" x14ac:dyDescent="0.35">
      <c r="A7843" s="2">
        <v>416688041</v>
      </c>
      <c r="B7843" s="3">
        <f>_xlfn.XLOOKUP(A7843,[3]!Table13456[No заказа],[3]!Table13456[Дата
отправки],"",0,1)</f>
        <v>45561</v>
      </c>
      <c r="C7843" s="3"/>
      <c r="D7843" s="3"/>
      <c r="F7843" s="5">
        <f>_xlfn.XLOOKUP(A7843,[3]!Table13456[No заказа],[3]!Table13456[Количество],"",0,1)</f>
        <v>1</v>
      </c>
      <c r="G7843" s="5">
        <f>_xlfn.XLOOKUP(A7843,[3]!Table13456[No заказа],[3]!Table13456[Цена],"",0,1)</f>
        <v>7886</v>
      </c>
      <c r="H7843" s="2" t="str">
        <f>M01_SETTINGS!$F$2</f>
        <v>KASPI</v>
      </c>
    </row>
    <row r="7844" spans="1:8" x14ac:dyDescent="0.35">
      <c r="A7844" s="2">
        <v>416861345</v>
      </c>
      <c r="B7844" s="3">
        <f>_xlfn.XLOOKUP(A7844,[3]!Table13456[No заказа],[3]!Table13456[Дата
отправки],"",0,1)</f>
        <v>45561</v>
      </c>
      <c r="C7844" s="3"/>
      <c r="D7844" s="3"/>
      <c r="F7844" s="5">
        <f>_xlfn.XLOOKUP(A7844,[3]!Table13456[No заказа],[3]!Table13456[Количество],"",0,1)</f>
        <v>1</v>
      </c>
      <c r="G7844" s="5">
        <f>_xlfn.XLOOKUP(A7844,[3]!Table13456[No заказа],[3]!Table13456[Цена],"",0,1)</f>
        <v>7886</v>
      </c>
      <c r="H7844" s="2" t="str">
        <f>M01_SETTINGS!$F$2</f>
        <v>KASPI</v>
      </c>
    </row>
    <row r="7845" spans="1:8" x14ac:dyDescent="0.35">
      <c r="A7845" s="2">
        <v>416910779</v>
      </c>
      <c r="B7845" s="3">
        <f>_xlfn.XLOOKUP(A7845,[3]!Table13456[No заказа],[3]!Table13456[Дата
отправки],"",0,1)</f>
        <v>45561</v>
      </c>
      <c r="C7845" s="3"/>
      <c r="D7845" s="3"/>
      <c r="F7845" s="5">
        <f>_xlfn.XLOOKUP(A7845,[3]!Table13456[No заказа],[3]!Table13456[Количество],"",0,1)</f>
        <v>1</v>
      </c>
      <c r="G7845" s="5">
        <f>_xlfn.XLOOKUP(A7845,[3]!Table13456[No заказа],[3]!Table13456[Цена],"",0,1)</f>
        <v>7886</v>
      </c>
      <c r="H7845" s="2" t="str">
        <f>M01_SETTINGS!$F$2</f>
        <v>KASPI</v>
      </c>
    </row>
    <row r="7846" spans="1:8" x14ac:dyDescent="0.35">
      <c r="A7846" s="2">
        <v>417127493</v>
      </c>
      <c r="B7846" s="3">
        <f>_xlfn.XLOOKUP(A7846,[3]!Table13456[No заказа],[3]!Table13456[Дата
отправки],"",0,1)</f>
        <v>45561</v>
      </c>
      <c r="C7846" s="3"/>
      <c r="D7846" s="3"/>
      <c r="F7846" s="5">
        <f>_xlfn.XLOOKUP(A7846,[3]!Table13456[No заказа],[3]!Table13456[Количество],"",0,1)</f>
        <v>1</v>
      </c>
      <c r="G7846" s="5">
        <f>_xlfn.XLOOKUP(A7846,[3]!Table13456[No заказа],[3]!Table13456[Цена],"",0,1)</f>
        <v>7886</v>
      </c>
      <c r="H7846" s="2" t="str">
        <f>M01_SETTINGS!$F$2</f>
        <v>KASPI</v>
      </c>
    </row>
    <row r="7847" spans="1:8" x14ac:dyDescent="0.35">
      <c r="A7847" s="2">
        <v>416775286</v>
      </c>
      <c r="B7847" s="3">
        <f>_xlfn.XLOOKUP(A7847,[3]!Table13456[No заказа],[3]!Table13456[Дата
отправки],"",0,1)</f>
        <v>45561</v>
      </c>
      <c r="C7847" s="3"/>
      <c r="D7847" s="3"/>
      <c r="F7847" s="5">
        <f>_xlfn.XLOOKUP(A7847,[3]!Table13456[No заказа],[3]!Table13456[Количество],"",0,1)</f>
        <v>1</v>
      </c>
      <c r="G7847" s="5">
        <f>_xlfn.XLOOKUP(A7847,[3]!Table13456[No заказа],[3]!Table13456[Цена],"",0,1)</f>
        <v>7892</v>
      </c>
      <c r="H7847" s="2" t="str">
        <f>M01_SETTINGS!$F$2</f>
        <v>KASPI</v>
      </c>
    </row>
    <row r="7848" spans="1:8" x14ac:dyDescent="0.35">
      <c r="A7848" s="2">
        <v>416850106</v>
      </c>
      <c r="B7848" s="3">
        <f>_xlfn.XLOOKUP(A7848,[3]!Table13456[No заказа],[3]!Table13456[Дата
отправки],"",0,1)</f>
        <v>45561</v>
      </c>
      <c r="C7848" s="3"/>
      <c r="D7848" s="3"/>
      <c r="F7848" s="5">
        <f>_xlfn.XLOOKUP(A7848,[3]!Table13456[No заказа],[3]!Table13456[Количество],"",0,1)</f>
        <v>1</v>
      </c>
      <c r="G7848" s="5">
        <f>_xlfn.XLOOKUP(A7848,[3]!Table13456[No заказа],[3]!Table13456[Цена],"",0,1)</f>
        <v>7892</v>
      </c>
      <c r="H7848" s="2" t="str">
        <f>M01_SETTINGS!$F$2</f>
        <v>KASPI</v>
      </c>
    </row>
    <row r="7849" spans="1:8" x14ac:dyDescent="0.35">
      <c r="A7849" s="2">
        <v>416890899</v>
      </c>
      <c r="B7849" s="3">
        <f>_xlfn.XLOOKUP(A7849,[3]!Table13456[No заказа],[3]!Table13456[Дата
отправки],"",0,1)</f>
        <v>45561</v>
      </c>
      <c r="C7849" s="3"/>
      <c r="D7849" s="3"/>
      <c r="F7849" s="5">
        <f>_xlfn.XLOOKUP(A7849,[3]!Table13456[No заказа],[3]!Table13456[Количество],"",0,1)</f>
        <v>1</v>
      </c>
      <c r="G7849" s="5">
        <f>_xlfn.XLOOKUP(A7849,[3]!Table13456[No заказа],[3]!Table13456[Цена],"",0,1)</f>
        <v>7839</v>
      </c>
      <c r="H7849" s="2" t="str">
        <f>M01_SETTINGS!$F$2</f>
        <v>KASPI</v>
      </c>
    </row>
    <row r="7850" spans="1:8" x14ac:dyDescent="0.35">
      <c r="A7850" s="2">
        <v>416917675</v>
      </c>
      <c r="B7850" s="3">
        <f>_xlfn.XLOOKUP(A7850,[3]!Table13456[No заказа],[3]!Table13456[Дата
отправки],"",0,1)</f>
        <v>45561</v>
      </c>
      <c r="C7850" s="3"/>
      <c r="D7850" s="3"/>
      <c r="F7850" s="5">
        <f>_xlfn.XLOOKUP(A7850,[3]!Table13456[No заказа],[3]!Table13456[Количество],"",0,1)</f>
        <v>1</v>
      </c>
      <c r="G7850" s="5">
        <f>_xlfn.XLOOKUP(A7850,[3]!Table13456[No заказа],[3]!Table13456[Цена],"",0,1)</f>
        <v>7839</v>
      </c>
      <c r="H7850" s="2" t="str">
        <f>M01_SETTINGS!$F$2</f>
        <v>KASPI</v>
      </c>
    </row>
    <row r="7851" spans="1:8" x14ac:dyDescent="0.35">
      <c r="A7851" s="2">
        <v>416927435</v>
      </c>
      <c r="B7851" s="3">
        <f>_xlfn.XLOOKUP(A7851,[3]!Table13456[No заказа],[3]!Table13456[Дата
отправки],"",0,1)</f>
        <v>45561</v>
      </c>
      <c r="C7851" s="3"/>
      <c r="D7851" s="3"/>
      <c r="F7851" s="5">
        <f>_xlfn.XLOOKUP(A7851,[3]!Table13456[No заказа],[3]!Table13456[Количество],"",0,1)</f>
        <v>1</v>
      </c>
      <c r="G7851" s="5">
        <f>_xlfn.XLOOKUP(A7851,[3]!Table13456[No заказа],[3]!Table13456[Цена],"",0,1)</f>
        <v>7839</v>
      </c>
      <c r="H7851" s="2" t="str">
        <f>M01_SETTINGS!$F$2</f>
        <v>KASPI</v>
      </c>
    </row>
    <row r="7852" spans="1:8" x14ac:dyDescent="0.35">
      <c r="A7852" s="2">
        <v>417035144</v>
      </c>
      <c r="B7852" s="3">
        <f>_xlfn.XLOOKUP(A7852,[3]!Table13456[No заказа],[3]!Table13456[Дата
отправки],"",0,1)</f>
        <v>45561</v>
      </c>
      <c r="C7852" s="3"/>
      <c r="D7852" s="3"/>
      <c r="F7852" s="5">
        <f>_xlfn.XLOOKUP(A7852,[3]!Table13456[No заказа],[3]!Table13456[Количество],"",0,1)</f>
        <v>1</v>
      </c>
      <c r="G7852" s="5">
        <f>_xlfn.XLOOKUP(A7852,[3]!Table13456[No заказа],[3]!Table13456[Цена],"",0,1)</f>
        <v>12789</v>
      </c>
      <c r="H7852" s="2" t="str">
        <f>M01_SETTINGS!$F$2</f>
        <v>KASPI</v>
      </c>
    </row>
    <row r="7853" spans="1:8" x14ac:dyDescent="0.35">
      <c r="A7853" s="2">
        <v>416899437</v>
      </c>
      <c r="B7853" s="3">
        <f>_xlfn.XLOOKUP(A7853,[3]!Table13456[No заказа],[3]!Table13456[Дата
отправки],"",0,1)</f>
        <v>45561</v>
      </c>
      <c r="C7853" s="3"/>
      <c r="D7853" s="3"/>
      <c r="F7853" s="5">
        <f>_xlfn.XLOOKUP(A7853,[3]!Table13456[No заказа],[3]!Table13456[Количество],"",0,1)</f>
        <v>1</v>
      </c>
      <c r="G7853" s="5">
        <f>_xlfn.XLOOKUP(A7853,[3]!Table13456[No заказа],[3]!Table13456[Цена],"",0,1)</f>
        <v>8994</v>
      </c>
      <c r="H7853" s="2" t="str">
        <f>M01_SETTINGS!$F$2</f>
        <v>KASPI</v>
      </c>
    </row>
    <row r="7854" spans="1:8" x14ac:dyDescent="0.35">
      <c r="A7854" s="2">
        <v>416895102</v>
      </c>
      <c r="B7854" s="3">
        <f>_xlfn.XLOOKUP(A7854,[3]!Table13456[No заказа],[3]!Table13456[Дата
отправки],"",0,1)</f>
        <v>45561</v>
      </c>
      <c r="C7854" s="3"/>
      <c r="D7854" s="3"/>
      <c r="F7854" s="5">
        <f>_xlfn.XLOOKUP(A7854,[3]!Table13456[No заказа],[3]!Table13456[Количество],"",0,1)</f>
        <v>1</v>
      </c>
      <c r="G7854" s="5">
        <f>_xlfn.XLOOKUP(A7854,[3]!Table13456[No заказа],[3]!Table13456[Цена],"",0,1)</f>
        <v>8600</v>
      </c>
      <c r="H7854" s="2" t="str">
        <f>M01_SETTINGS!$F$2</f>
        <v>KASPI</v>
      </c>
    </row>
    <row r="7855" spans="1:8" x14ac:dyDescent="0.35">
      <c r="A7855" s="2">
        <v>416738869</v>
      </c>
      <c r="B7855" s="3">
        <f>_xlfn.XLOOKUP(A7855,[3]!Table13456[No заказа],[3]!Table13456[Дата
отправки],"",0,1)</f>
        <v>45561</v>
      </c>
      <c r="C7855" s="3"/>
      <c r="D7855" s="3"/>
      <c r="F7855" s="5">
        <f>_xlfn.XLOOKUP(A7855,[3]!Table13456[No заказа],[3]!Table13456[Количество],"",0,1)</f>
        <v>1</v>
      </c>
      <c r="G7855" s="5">
        <f>_xlfn.XLOOKUP(A7855,[3]!Table13456[No заказа],[3]!Table13456[Цена],"",0,1)</f>
        <v>8365</v>
      </c>
      <c r="H7855" s="2" t="str">
        <f>M01_SETTINGS!$F$2</f>
        <v>KASPI</v>
      </c>
    </row>
    <row r="7856" spans="1:8" x14ac:dyDescent="0.35">
      <c r="A7856" s="2">
        <v>416917267</v>
      </c>
      <c r="B7856" s="3">
        <f>_xlfn.XLOOKUP(A7856,[3]!Table13456[No заказа],[3]!Table13456[Дата
отправки],"",0,1)</f>
        <v>45561</v>
      </c>
      <c r="C7856" s="3"/>
      <c r="D7856" s="3"/>
      <c r="F7856" s="5">
        <f>_xlfn.XLOOKUP(A7856,[3]!Table13456[No заказа],[3]!Table13456[Количество],"",0,1)</f>
        <v>1</v>
      </c>
      <c r="G7856" s="5">
        <f>_xlfn.XLOOKUP(A7856,[3]!Table13456[No заказа],[3]!Table13456[Цена],"",0,1)</f>
        <v>8365</v>
      </c>
      <c r="H7856" s="2" t="str">
        <f>M01_SETTINGS!$F$2</f>
        <v>KASPI</v>
      </c>
    </row>
    <row r="7857" spans="1:8" x14ac:dyDescent="0.35">
      <c r="A7857" s="2">
        <v>416929082</v>
      </c>
      <c r="B7857" s="3">
        <f>_xlfn.XLOOKUP(A7857,[3]!Table13456[No заказа],[3]!Table13456[Дата
отправки],"",0,1)</f>
        <v>45561</v>
      </c>
      <c r="C7857" s="3"/>
      <c r="D7857" s="3"/>
      <c r="F7857" s="5">
        <f>_xlfn.XLOOKUP(A7857,[3]!Table13456[No заказа],[3]!Table13456[Количество],"",0,1)</f>
        <v>1</v>
      </c>
      <c r="G7857" s="5">
        <f>_xlfn.XLOOKUP(A7857,[3]!Table13456[No заказа],[3]!Table13456[Цена],"",0,1)</f>
        <v>8594</v>
      </c>
      <c r="H7857" s="2" t="str">
        <f>M01_SETTINGS!$F$2</f>
        <v>KASPI</v>
      </c>
    </row>
    <row r="7858" spans="1:8" x14ac:dyDescent="0.35">
      <c r="A7858" s="2">
        <v>416868438</v>
      </c>
      <c r="B7858" s="3">
        <f>_xlfn.XLOOKUP(A7858,[3]!Table13456[No заказа],[3]!Table13456[Дата
отправки],"",0,1)</f>
        <v>45561</v>
      </c>
      <c r="C7858" s="3"/>
      <c r="D7858" s="3"/>
      <c r="F7858" s="5">
        <f>_xlfn.XLOOKUP(A7858,[3]!Table13456[No заказа],[3]!Table13456[Количество],"",0,1)</f>
        <v>1</v>
      </c>
      <c r="G7858" s="5">
        <f>_xlfn.XLOOKUP(A7858,[3]!Table13456[No заказа],[3]!Table13456[Цена],"",0,1)</f>
        <v>7886</v>
      </c>
      <c r="H7858" s="2" t="str">
        <f>M01_SETTINGS!$F$2</f>
        <v>KASPI</v>
      </c>
    </row>
    <row r="7859" spans="1:8" x14ac:dyDescent="0.35">
      <c r="A7859" s="2">
        <v>416945236</v>
      </c>
      <c r="B7859" s="3">
        <f>_xlfn.XLOOKUP(A7859,[3]!Table13456[No заказа],[3]!Table13456[Дата
отправки],"",0,1)</f>
        <v>45561</v>
      </c>
      <c r="C7859" s="3"/>
      <c r="D7859" s="3"/>
      <c r="F7859" s="5">
        <f>_xlfn.XLOOKUP(A7859,[3]!Table13456[No заказа],[3]!Table13456[Количество],"",0,1)</f>
        <v>1</v>
      </c>
      <c r="G7859" s="5">
        <f>_xlfn.XLOOKUP(A7859,[3]!Table13456[No заказа],[3]!Table13456[Цена],"",0,1)</f>
        <v>7892</v>
      </c>
      <c r="H7859" s="2" t="str">
        <f>M01_SETTINGS!$F$2</f>
        <v>KASPI</v>
      </c>
    </row>
    <row r="7860" spans="1:8" x14ac:dyDescent="0.35">
      <c r="A7860" s="2">
        <v>417002085</v>
      </c>
      <c r="B7860" s="3">
        <f>_xlfn.XLOOKUP(A7860,[3]!Table13456[No заказа],[3]!Table13456[Дата
отправки],"",0,1)</f>
        <v>45561</v>
      </c>
      <c r="C7860" s="3"/>
      <c r="D7860" s="3"/>
      <c r="F7860" s="5">
        <f>_xlfn.XLOOKUP(A7860,[3]!Table13456[No заказа],[3]!Table13456[Количество],"",0,1)</f>
        <v>1</v>
      </c>
      <c r="G7860" s="5">
        <f>_xlfn.XLOOKUP(A7860,[3]!Table13456[No заказа],[3]!Table13456[Цена],"",0,1)</f>
        <v>7892</v>
      </c>
      <c r="H7860" s="2" t="str">
        <f>M01_SETTINGS!$F$2</f>
        <v>KASPI</v>
      </c>
    </row>
    <row r="7861" spans="1:8" x14ac:dyDescent="0.35">
      <c r="A7861" s="2">
        <v>417006254</v>
      </c>
      <c r="B7861" s="3">
        <f>_xlfn.XLOOKUP(A7861,[3]!Table13456[No заказа],[3]!Table13456[Дата
отправки],"",0,1)</f>
        <v>45561</v>
      </c>
      <c r="C7861" s="3"/>
      <c r="D7861" s="3"/>
      <c r="F7861" s="5">
        <f>_xlfn.XLOOKUP(A7861,[3]!Table13456[No заказа],[3]!Table13456[Количество],"",0,1)</f>
        <v>1</v>
      </c>
      <c r="G7861" s="5">
        <f>_xlfn.XLOOKUP(A7861,[3]!Table13456[No заказа],[3]!Table13456[Цена],"",0,1)</f>
        <v>7892</v>
      </c>
      <c r="H7861" s="2" t="str">
        <f>M01_SETTINGS!$F$2</f>
        <v>KASPI</v>
      </c>
    </row>
    <row r="7862" spans="1:8" x14ac:dyDescent="0.35">
      <c r="A7862" s="2">
        <v>417112907</v>
      </c>
      <c r="B7862" s="3">
        <f>_xlfn.XLOOKUP(A7862,[3]!Table13456[No заказа],[3]!Table13456[Дата
отправки],"",0,1)</f>
        <v>45561</v>
      </c>
      <c r="C7862" s="3"/>
      <c r="D7862" s="3"/>
      <c r="F7862" s="5">
        <f>_xlfn.XLOOKUP(A7862,[3]!Table13456[No заказа],[3]!Table13456[Количество],"",0,1)</f>
        <v>1</v>
      </c>
      <c r="G7862" s="5">
        <f>_xlfn.XLOOKUP(A7862,[3]!Table13456[No заказа],[3]!Table13456[Цена],"",0,1)</f>
        <v>7892</v>
      </c>
      <c r="H7862" s="2" t="str">
        <f>M01_SETTINGS!$F$2</f>
        <v>KASPI</v>
      </c>
    </row>
    <row r="7863" spans="1:8" x14ac:dyDescent="0.35">
      <c r="A7863" s="2">
        <v>417133483</v>
      </c>
      <c r="B7863" s="3">
        <f>_xlfn.XLOOKUP(A7863,[3]!Table13456[No заказа],[3]!Table13456[Дата
отправки],"",0,1)</f>
        <v>45561</v>
      </c>
      <c r="C7863" s="3"/>
      <c r="D7863" s="3"/>
      <c r="F7863" s="5">
        <f>_xlfn.XLOOKUP(A7863,[3]!Table13456[No заказа],[3]!Table13456[Количество],"",0,1)</f>
        <v>1</v>
      </c>
      <c r="G7863" s="5">
        <f>_xlfn.XLOOKUP(A7863,[3]!Table13456[No заказа],[3]!Table13456[Цена],"",0,1)</f>
        <v>8396</v>
      </c>
      <c r="H7863" s="2" t="str">
        <f>M01_SETTINGS!$F$2</f>
        <v>KASPI</v>
      </c>
    </row>
    <row r="7864" spans="1:8" x14ac:dyDescent="0.35">
      <c r="A7864" s="2">
        <v>416953760</v>
      </c>
      <c r="B7864" s="3">
        <f>_xlfn.XLOOKUP(A7864,[3]!Table13456[No заказа],[3]!Table13456[Дата
отправки],"",0,1)</f>
        <v>45561</v>
      </c>
      <c r="C7864" s="3"/>
      <c r="D7864" s="3"/>
      <c r="F7864" s="5">
        <f>_xlfn.XLOOKUP(A7864,[3]!Table13456[No заказа],[3]!Table13456[Количество],"",0,1)</f>
        <v>1</v>
      </c>
      <c r="G7864" s="5">
        <f>_xlfn.XLOOKUP(A7864,[3]!Table13456[No заказа],[3]!Table13456[Цена],"",0,1)</f>
        <v>8510</v>
      </c>
      <c r="H7864" s="2" t="str">
        <f>M01_SETTINGS!$F$2</f>
        <v>KASPI</v>
      </c>
    </row>
    <row r="7865" spans="1:8" x14ac:dyDescent="0.35">
      <c r="A7865" s="2">
        <v>417131391</v>
      </c>
      <c r="B7865" s="3">
        <f>_xlfn.XLOOKUP(A7865,[3]!Table13456[No заказа],[3]!Table13456[Дата
отправки],"",0,1)</f>
        <v>45561</v>
      </c>
      <c r="C7865" s="3"/>
      <c r="D7865" s="3"/>
      <c r="F7865" s="5">
        <f>_xlfn.XLOOKUP(A7865,[3]!Table13456[No заказа],[3]!Table13456[Количество],"",0,1)</f>
        <v>1</v>
      </c>
      <c r="G7865" s="5">
        <f>_xlfn.XLOOKUP(A7865,[3]!Table13456[No заказа],[3]!Table13456[Цена],"",0,1)</f>
        <v>12400</v>
      </c>
      <c r="H7865" s="2" t="str">
        <f>M01_SETTINGS!$F$2</f>
        <v>KASPI</v>
      </c>
    </row>
    <row r="7866" spans="1:8" x14ac:dyDescent="0.35">
      <c r="A7866" s="2">
        <v>416881179</v>
      </c>
      <c r="B7866" s="3">
        <f>_xlfn.XLOOKUP(A7866,[3]!Table13456[No заказа],[3]!Table13456[Дата
отправки],"",0,1)</f>
        <v>45561</v>
      </c>
      <c r="C7866" s="3"/>
      <c r="D7866" s="3"/>
      <c r="F7866" s="5">
        <f>_xlfn.XLOOKUP(A7866,[3]!Table13456[No заказа],[3]!Table13456[Количество],"",0,1)</f>
        <v>1</v>
      </c>
      <c r="G7866" s="5">
        <f>_xlfn.XLOOKUP(A7866,[3]!Table13456[No заказа],[3]!Table13456[Цена],"",0,1)</f>
        <v>9864</v>
      </c>
      <c r="H7866" s="2" t="str">
        <f>M01_SETTINGS!$F$2</f>
        <v>KASPI</v>
      </c>
    </row>
    <row r="7867" spans="1:8" x14ac:dyDescent="0.35">
      <c r="A7867" s="2">
        <v>416710227</v>
      </c>
      <c r="B7867" s="3">
        <f>_xlfn.XLOOKUP(A7867,[3]!Table13456[No заказа],[3]!Table13456[Дата
отправки],"",0,1)</f>
        <v>45561</v>
      </c>
      <c r="C7867" s="3"/>
      <c r="D7867" s="3"/>
      <c r="F7867" s="5">
        <f>_xlfn.XLOOKUP(A7867,[3]!Table13456[No заказа],[3]!Table13456[Количество],"",0,1)</f>
        <v>1</v>
      </c>
      <c r="G7867" s="5">
        <f>_xlfn.XLOOKUP(A7867,[3]!Table13456[No заказа],[3]!Table13456[Цена],"",0,1)</f>
        <v>9867</v>
      </c>
      <c r="H7867" s="2" t="str">
        <f>M01_SETTINGS!$F$2</f>
        <v>KASPI</v>
      </c>
    </row>
    <row r="7868" spans="1:8" x14ac:dyDescent="0.35">
      <c r="A7868" s="2">
        <v>416892742</v>
      </c>
      <c r="B7868" s="3">
        <f>_xlfn.XLOOKUP(A7868,[3]!Table13456[No заказа],[3]!Table13456[Дата
отправки],"",0,1)</f>
        <v>45561</v>
      </c>
      <c r="C7868" s="3"/>
      <c r="D7868" s="3"/>
      <c r="F7868" s="5">
        <f>_xlfn.XLOOKUP(A7868,[3]!Table13456[No заказа],[3]!Table13456[Количество],"",0,1)</f>
        <v>1</v>
      </c>
      <c r="G7868" s="5">
        <f>_xlfn.XLOOKUP(A7868,[3]!Table13456[No заказа],[3]!Table13456[Цена],"",0,1)</f>
        <v>7889</v>
      </c>
      <c r="H7868" s="2" t="str">
        <f>M01_SETTINGS!$F$2</f>
        <v>KASPI</v>
      </c>
    </row>
    <row r="7869" spans="1:8" x14ac:dyDescent="0.35">
      <c r="A7869" s="2">
        <v>416683927</v>
      </c>
      <c r="B7869" s="3">
        <f>_xlfn.XLOOKUP(A7869,[3]!Table13456[No заказа],[3]!Table13456[Дата
отправки],"",0,1)</f>
        <v>45561</v>
      </c>
      <c r="C7869" s="3"/>
      <c r="D7869" s="3"/>
      <c r="F7869" s="5">
        <f>_xlfn.XLOOKUP(A7869,[3]!Table13456[No заказа],[3]!Table13456[Количество],"",0,1)</f>
        <v>1</v>
      </c>
      <c r="G7869" s="5">
        <f>_xlfn.XLOOKUP(A7869,[3]!Table13456[No заказа],[3]!Table13456[Цена],"",0,1)</f>
        <v>7886</v>
      </c>
      <c r="H7869" s="2" t="str">
        <f>M01_SETTINGS!$F$2</f>
        <v>KASPI</v>
      </c>
    </row>
    <row r="7870" spans="1:8" x14ac:dyDescent="0.35">
      <c r="A7870" s="2">
        <v>417031510</v>
      </c>
      <c r="B7870" s="3">
        <f>_xlfn.XLOOKUP(A7870,[3]!Table13456[No заказа],[3]!Table13456[Дата
отправки],"",0,1)</f>
        <v>45561</v>
      </c>
      <c r="C7870" s="3"/>
      <c r="D7870" s="3"/>
      <c r="F7870" s="5">
        <f>_xlfn.XLOOKUP(A7870,[3]!Table13456[No заказа],[3]!Table13456[Количество],"",0,1)</f>
        <v>1</v>
      </c>
      <c r="G7870" s="5">
        <f>_xlfn.XLOOKUP(A7870,[3]!Table13456[No заказа],[3]!Table13456[Цена],"",0,1)</f>
        <v>8988</v>
      </c>
      <c r="H7870" s="2" t="str">
        <f>M01_SETTINGS!$F$2</f>
        <v>KASPI</v>
      </c>
    </row>
    <row r="7871" spans="1:8" x14ac:dyDescent="0.35">
      <c r="A7871" s="2">
        <v>417036002</v>
      </c>
      <c r="B7871" s="3">
        <f>_xlfn.XLOOKUP(A7871,[3]!Table13456[No заказа],[3]!Table13456[Дата
отправки],"",0,1)</f>
        <v>45561</v>
      </c>
      <c r="C7871" s="3"/>
      <c r="D7871" s="3"/>
      <c r="F7871" s="5">
        <f>_xlfn.XLOOKUP(A7871,[3]!Table13456[No заказа],[3]!Table13456[Количество],"",0,1)</f>
        <v>1</v>
      </c>
      <c r="G7871" s="5">
        <f>_xlfn.XLOOKUP(A7871,[3]!Table13456[No заказа],[3]!Table13456[Цена],"",0,1)</f>
        <v>8988</v>
      </c>
      <c r="H7871" s="2" t="str">
        <f>M01_SETTINGS!$F$2</f>
        <v>KASPI</v>
      </c>
    </row>
    <row r="7872" spans="1:8" x14ac:dyDescent="0.35">
      <c r="A7872" s="2">
        <v>416934352</v>
      </c>
      <c r="B7872" s="3">
        <f>_xlfn.XLOOKUP(A7872,[3]!Table13456[No заказа],[3]!Table13456[Дата
отправки],"",0,1)</f>
        <v>45561</v>
      </c>
      <c r="C7872" s="3"/>
      <c r="D7872" s="3"/>
      <c r="F7872" s="5">
        <f>_xlfn.XLOOKUP(A7872,[3]!Table13456[No заказа],[3]!Table13456[Количество],"",0,1)</f>
        <v>1</v>
      </c>
      <c r="G7872" s="5">
        <f>_xlfn.XLOOKUP(A7872,[3]!Table13456[No заказа],[3]!Table13456[Цена],"",0,1)</f>
        <v>8993</v>
      </c>
      <c r="H7872" s="2" t="str">
        <f>M01_SETTINGS!$F$2</f>
        <v>KASPI</v>
      </c>
    </row>
    <row r="7873" spans="1:8" x14ac:dyDescent="0.35">
      <c r="A7873" s="2">
        <v>416805644</v>
      </c>
      <c r="B7873" s="3">
        <f>_xlfn.XLOOKUP(A7873,[3]!Table13456[No заказа],[3]!Table13456[Дата
отправки],"",0,1)</f>
        <v>45561</v>
      </c>
      <c r="C7873" s="3"/>
      <c r="D7873" s="3"/>
      <c r="F7873" s="5">
        <f>_xlfn.XLOOKUP(A7873,[3]!Table13456[No заказа],[3]!Table13456[Количество],"",0,1)</f>
        <v>1</v>
      </c>
      <c r="G7873" s="5">
        <f>_xlfn.XLOOKUP(A7873,[3]!Table13456[No заказа],[3]!Table13456[Цена],"",0,1)</f>
        <v>11399</v>
      </c>
      <c r="H7873" s="2" t="str">
        <f>M01_SETTINGS!$F$2</f>
        <v>KASPI</v>
      </c>
    </row>
    <row r="7874" spans="1:8" x14ac:dyDescent="0.35">
      <c r="A7874" s="2">
        <v>417162198</v>
      </c>
      <c r="B7874" s="3">
        <f>_xlfn.XLOOKUP(A7874,[3]!Table13456[No заказа],[3]!Table13456[Дата
отправки],"",0,1)</f>
        <v>45561</v>
      </c>
      <c r="C7874" s="3"/>
      <c r="D7874" s="3"/>
      <c r="F7874" s="5">
        <f>_xlfn.XLOOKUP(A7874,[3]!Table13456[No заказа],[3]!Table13456[Количество],"",0,1)</f>
        <v>1</v>
      </c>
      <c r="G7874" s="5">
        <f>_xlfn.XLOOKUP(A7874,[3]!Table13456[No заказа],[3]!Table13456[Цена],"",0,1)</f>
        <v>7886</v>
      </c>
      <c r="H7874" s="2" t="str">
        <f>M01_SETTINGS!$F$2</f>
        <v>KASPI</v>
      </c>
    </row>
    <row r="7875" spans="1:8" x14ac:dyDescent="0.35">
      <c r="A7875" s="2">
        <v>416898191</v>
      </c>
      <c r="B7875" s="3">
        <f>_xlfn.XLOOKUP(A7875,[3]!Table13456[No заказа],[3]!Table13456[Дата
отправки],"",0,1)</f>
        <v>45561</v>
      </c>
      <c r="C7875" s="3"/>
      <c r="D7875" s="3"/>
      <c r="F7875" s="5">
        <f>_xlfn.XLOOKUP(A7875,[3]!Table13456[No заказа],[3]!Table13456[Количество],"",0,1)</f>
        <v>1</v>
      </c>
      <c r="G7875" s="5">
        <f>_xlfn.XLOOKUP(A7875,[3]!Table13456[No заказа],[3]!Table13456[Цена],"",0,1)</f>
        <v>7892</v>
      </c>
      <c r="H7875" s="2" t="str">
        <f>M01_SETTINGS!$F$2</f>
        <v>KASPI</v>
      </c>
    </row>
    <row r="7876" spans="1:8" x14ac:dyDescent="0.35">
      <c r="A7876" s="2">
        <v>417062617</v>
      </c>
      <c r="B7876" s="3">
        <f>_xlfn.XLOOKUP(A7876,[3]!Table13456[No заказа],[3]!Table13456[Дата
отправки],"",0,1)</f>
        <v>45561</v>
      </c>
      <c r="C7876" s="3"/>
      <c r="D7876" s="3"/>
      <c r="F7876" s="5">
        <f>_xlfn.XLOOKUP(A7876,[3]!Table13456[No заказа],[3]!Table13456[Количество],"",0,1)</f>
        <v>1</v>
      </c>
      <c r="G7876" s="5">
        <f>_xlfn.XLOOKUP(A7876,[3]!Table13456[No заказа],[3]!Table13456[Цена],"",0,1)</f>
        <v>8993</v>
      </c>
      <c r="H7876" s="2" t="str">
        <f>M01_SETTINGS!$F$2</f>
        <v>KASPI</v>
      </c>
    </row>
    <row r="7877" spans="1:8" x14ac:dyDescent="0.35">
      <c r="A7877" s="2">
        <v>416888273</v>
      </c>
      <c r="B7877" s="3">
        <f>_xlfn.XLOOKUP(A7877,[3]!Table13456[No заказа],[3]!Table13456[Дата
отправки],"",0,1)</f>
        <v>45561</v>
      </c>
      <c r="C7877" s="3"/>
      <c r="D7877" s="3"/>
      <c r="F7877" s="5">
        <f>_xlfn.XLOOKUP(A7877,[3]!Table13456[No заказа],[3]!Table13456[Количество],"",0,1)</f>
        <v>1</v>
      </c>
      <c r="G7877" s="5">
        <f>_xlfn.XLOOKUP(A7877,[3]!Table13456[No заказа],[3]!Table13456[Цена],"",0,1)</f>
        <v>7893</v>
      </c>
      <c r="H7877" s="2" t="str">
        <f>M01_SETTINGS!$F$2</f>
        <v>KASPI</v>
      </c>
    </row>
    <row r="7878" spans="1:8" x14ac:dyDescent="0.35">
      <c r="A7878" s="2">
        <v>416859257</v>
      </c>
      <c r="B7878" s="3">
        <f>_xlfn.XLOOKUP(A7878,[3]!Table13456[No заказа],[3]!Table13456[Дата
отправки],"",0,1)</f>
        <v>45561</v>
      </c>
      <c r="C7878" s="3"/>
      <c r="D7878" s="3"/>
      <c r="F7878" s="5">
        <f>_xlfn.XLOOKUP(A7878,[3]!Table13456[No заказа],[3]!Table13456[Количество],"",0,1)</f>
        <v>1</v>
      </c>
      <c r="G7878" s="5">
        <f>_xlfn.XLOOKUP(A7878,[3]!Table13456[No заказа],[3]!Table13456[Цена],"",0,1)</f>
        <v>8998</v>
      </c>
      <c r="H7878" s="2" t="str">
        <f>M01_SETTINGS!$F$2</f>
        <v>KASPI</v>
      </c>
    </row>
    <row r="7879" spans="1:8" x14ac:dyDescent="0.35">
      <c r="A7879" s="2">
        <v>417131487</v>
      </c>
      <c r="B7879" s="3">
        <f>_xlfn.XLOOKUP(A7879,[3]!Table13456[No заказа],[3]!Table13456[Дата
отправки],"",0,1)</f>
        <v>45561</v>
      </c>
      <c r="C7879" s="3"/>
      <c r="D7879" s="3"/>
      <c r="F7879" s="5">
        <f>_xlfn.XLOOKUP(A7879,[3]!Table13456[No заказа],[3]!Table13456[Количество],"",0,1)</f>
        <v>1</v>
      </c>
      <c r="G7879" s="5">
        <f>_xlfn.XLOOKUP(A7879,[3]!Table13456[No заказа],[3]!Table13456[Цена],"",0,1)</f>
        <v>8999</v>
      </c>
      <c r="H7879" s="2" t="str">
        <f>M01_SETTINGS!$F$2</f>
        <v>KASPI</v>
      </c>
    </row>
    <row r="7880" spans="1:8" x14ac:dyDescent="0.35">
      <c r="A7880" s="2">
        <v>417197052</v>
      </c>
      <c r="B7880" s="3">
        <f>_xlfn.XLOOKUP(A7880,[3]!Table13456[No заказа],[3]!Table13456[Дата
отправки],"",0,1)</f>
        <v>45561</v>
      </c>
      <c r="C7880" s="3"/>
      <c r="D7880" s="3"/>
      <c r="F7880" s="5">
        <f>_xlfn.XLOOKUP(A7880,[3]!Table13456[No заказа],[3]!Table13456[Количество],"",0,1)</f>
        <v>1</v>
      </c>
      <c r="G7880" s="5">
        <f>_xlfn.XLOOKUP(A7880,[3]!Table13456[No заказа],[3]!Table13456[Цена],"",0,1)</f>
        <v>9829</v>
      </c>
      <c r="H7880" s="2" t="str">
        <f>M01_SETTINGS!$F$2</f>
        <v>KASPI</v>
      </c>
    </row>
    <row r="7881" spans="1:8" x14ac:dyDescent="0.35">
      <c r="A7881" s="2">
        <v>416745727</v>
      </c>
      <c r="B7881" s="3">
        <f>_xlfn.XLOOKUP(A7881,[3]!Table13456[No заказа],[3]!Table13456[Дата
отправки],"",0,1)</f>
        <v>45560</v>
      </c>
      <c r="C7881" s="3"/>
      <c r="D7881" s="3"/>
      <c r="F7881" s="5">
        <f>_xlfn.XLOOKUP(A7881,[3]!Table13456[No заказа],[3]!Table13456[Количество],"",0,1)</f>
        <v>1</v>
      </c>
      <c r="G7881" s="5">
        <f>_xlfn.XLOOKUP(A7881,[3]!Table13456[No заказа],[3]!Table13456[Цена],"",0,1)</f>
        <v>8994</v>
      </c>
      <c r="H7881" s="2" t="str">
        <f>M01_SETTINGS!$F$2</f>
        <v>KASPI</v>
      </c>
    </row>
    <row r="7882" spans="1:8" x14ac:dyDescent="0.35">
      <c r="A7882" s="2">
        <v>416555431</v>
      </c>
      <c r="B7882" s="3">
        <f>_xlfn.XLOOKUP(A7882,[3]!Table13456[No заказа],[3]!Table13456[Дата
отправки],"",0,1)</f>
        <v>45560</v>
      </c>
      <c r="C7882" s="3"/>
      <c r="D7882" s="3"/>
      <c r="F7882" s="5">
        <f>_xlfn.XLOOKUP(A7882,[3]!Table13456[No заказа],[3]!Table13456[Количество],"",0,1)</f>
        <v>1</v>
      </c>
      <c r="G7882" s="5">
        <f>_xlfn.XLOOKUP(A7882,[3]!Table13456[No заказа],[3]!Table13456[Цена],"",0,1)</f>
        <v>8836</v>
      </c>
      <c r="H7882" s="2" t="str">
        <f>M01_SETTINGS!$F$2</f>
        <v>KASPI</v>
      </c>
    </row>
    <row r="7883" spans="1:8" x14ac:dyDescent="0.35">
      <c r="A7883" s="2">
        <v>416355536</v>
      </c>
      <c r="B7883" s="3">
        <f>_xlfn.XLOOKUP(A7883,[3]!Table13456[No заказа],[3]!Table13456[Дата
отправки],"",0,1)</f>
        <v>45560</v>
      </c>
      <c r="C7883" s="3"/>
      <c r="D7883" s="3"/>
      <c r="F7883" s="5">
        <f>_xlfn.XLOOKUP(A7883,[3]!Table13456[No заказа],[3]!Table13456[Количество],"",0,1)</f>
        <v>1</v>
      </c>
      <c r="G7883" s="5">
        <f>_xlfn.XLOOKUP(A7883,[3]!Table13456[No заказа],[3]!Table13456[Цена],"",0,1)</f>
        <v>8837</v>
      </c>
      <c r="H7883" s="2" t="str">
        <f>M01_SETTINGS!$F$2</f>
        <v>KASPI</v>
      </c>
    </row>
    <row r="7884" spans="1:8" x14ac:dyDescent="0.35">
      <c r="A7884" s="2">
        <v>416285752</v>
      </c>
      <c r="B7884" s="3">
        <f>_xlfn.XLOOKUP(A7884,[3]!Table13456[No заказа],[3]!Table13456[Дата
отправки],"",0,1)</f>
        <v>45560</v>
      </c>
      <c r="C7884" s="3"/>
      <c r="D7884" s="3"/>
      <c r="F7884" s="5">
        <f>_xlfn.XLOOKUP(A7884,[3]!Table13456[No заказа],[3]!Table13456[Количество],"",0,1)</f>
        <v>1</v>
      </c>
      <c r="G7884" s="5">
        <f>_xlfn.XLOOKUP(A7884,[3]!Table13456[No заказа],[3]!Table13456[Цена],"",0,1)</f>
        <v>7607</v>
      </c>
      <c r="H7884" s="2" t="str">
        <f>M01_SETTINGS!$F$2</f>
        <v>KASPI</v>
      </c>
    </row>
    <row r="7885" spans="1:8" x14ac:dyDescent="0.35">
      <c r="A7885" s="2">
        <v>416273629</v>
      </c>
      <c r="B7885" s="3">
        <f>_xlfn.XLOOKUP(A7885,[3]!Table13456[No заказа],[3]!Table13456[Дата
отправки],"",0,1)</f>
        <v>45560</v>
      </c>
      <c r="C7885" s="3"/>
      <c r="D7885" s="3"/>
      <c r="F7885" s="5">
        <f>_xlfn.XLOOKUP(A7885,[3]!Table13456[No заказа],[3]!Table13456[Количество],"",0,1)</f>
        <v>1</v>
      </c>
      <c r="G7885" s="5">
        <f>_xlfn.XLOOKUP(A7885,[3]!Table13456[No заказа],[3]!Table13456[Цена],"",0,1)</f>
        <v>7615</v>
      </c>
      <c r="H7885" s="2" t="str">
        <f>M01_SETTINGS!$F$2</f>
        <v>KASPI</v>
      </c>
    </row>
    <row r="7886" spans="1:8" x14ac:dyDescent="0.35">
      <c r="A7886" s="2">
        <v>416255744</v>
      </c>
      <c r="B7886" s="3">
        <f>_xlfn.XLOOKUP(A7886,[3]!Table13456[No заказа],[3]!Table13456[Дата
отправки],"",0,1)</f>
        <v>45560</v>
      </c>
      <c r="C7886" s="3"/>
      <c r="D7886" s="3"/>
      <c r="F7886" s="5">
        <f>_xlfn.XLOOKUP(A7886,[3]!Table13456[No заказа],[3]!Table13456[Количество],"",0,1)</f>
        <v>1</v>
      </c>
      <c r="G7886" s="5">
        <f>_xlfn.XLOOKUP(A7886,[3]!Table13456[No заказа],[3]!Table13456[Цена],"",0,1)</f>
        <v>7631</v>
      </c>
      <c r="H7886" s="2" t="str">
        <f>M01_SETTINGS!$F$2</f>
        <v>KASPI</v>
      </c>
    </row>
    <row r="7887" spans="1:8" x14ac:dyDescent="0.35">
      <c r="A7887" s="2">
        <v>416352890</v>
      </c>
      <c r="B7887" s="3">
        <f>_xlfn.XLOOKUP(A7887,[3]!Table13456[No заказа],[3]!Table13456[Дата
отправки],"",0,1)</f>
        <v>45560</v>
      </c>
      <c r="C7887" s="3"/>
      <c r="D7887" s="3"/>
      <c r="F7887" s="5">
        <f>_xlfn.XLOOKUP(A7887,[3]!Table13456[No заказа],[3]!Table13456[Количество],"",0,1)</f>
        <v>1</v>
      </c>
      <c r="G7887" s="5">
        <f>_xlfn.XLOOKUP(A7887,[3]!Table13456[No заказа],[3]!Table13456[Цена],"",0,1)</f>
        <v>7775</v>
      </c>
      <c r="H7887" s="2" t="str">
        <f>M01_SETTINGS!$F$2</f>
        <v>KASPI</v>
      </c>
    </row>
    <row r="7888" spans="1:8" x14ac:dyDescent="0.35">
      <c r="A7888" s="2">
        <v>416360478</v>
      </c>
      <c r="B7888" s="3">
        <f>_xlfn.XLOOKUP(A7888,[3]!Table13456[No заказа],[3]!Table13456[Дата
отправки],"",0,1)</f>
        <v>45560</v>
      </c>
      <c r="C7888" s="3"/>
      <c r="D7888" s="3"/>
      <c r="F7888" s="5">
        <f>_xlfn.XLOOKUP(A7888,[3]!Table13456[No заказа],[3]!Table13456[Количество],"",0,1)</f>
        <v>1</v>
      </c>
      <c r="G7888" s="5">
        <f>_xlfn.XLOOKUP(A7888,[3]!Table13456[No заказа],[3]!Table13456[Цена],"",0,1)</f>
        <v>8985</v>
      </c>
      <c r="H7888" s="2" t="str">
        <f>M01_SETTINGS!$F$2</f>
        <v>KASPI</v>
      </c>
    </row>
    <row r="7889" spans="1:8" x14ac:dyDescent="0.35">
      <c r="A7889" s="2">
        <v>416753279</v>
      </c>
      <c r="B7889" s="3">
        <f>_xlfn.XLOOKUP(A7889,[3]!Table13456[No заказа],[3]!Table13456[Дата
отправки],"",0,1)</f>
        <v>45560</v>
      </c>
      <c r="C7889" s="3"/>
      <c r="D7889" s="3"/>
      <c r="F7889" s="5">
        <f>_xlfn.XLOOKUP(A7889,[3]!Table13456[No заказа],[3]!Table13456[Количество],"",0,1)</f>
        <v>1</v>
      </c>
      <c r="G7889" s="5">
        <f>_xlfn.XLOOKUP(A7889,[3]!Table13456[No заказа],[3]!Table13456[Цена],"",0,1)</f>
        <v>8366</v>
      </c>
      <c r="H7889" s="2" t="str">
        <f>M01_SETTINGS!$F$2</f>
        <v>KASPI</v>
      </c>
    </row>
    <row r="7890" spans="1:8" x14ac:dyDescent="0.35">
      <c r="A7890" s="2">
        <v>416486860</v>
      </c>
      <c r="B7890" s="3">
        <f>_xlfn.XLOOKUP(A7890,[3]!Table13456[No заказа],[3]!Table13456[Дата
отправки],"",0,1)</f>
        <v>45560</v>
      </c>
      <c r="C7890" s="3"/>
      <c r="D7890" s="3"/>
      <c r="F7890" s="5">
        <f>_xlfn.XLOOKUP(A7890,[3]!Table13456[No заказа],[3]!Table13456[Количество],"",0,1)</f>
        <v>1</v>
      </c>
      <c r="G7890" s="5">
        <f>_xlfn.XLOOKUP(A7890,[3]!Table13456[No заказа],[3]!Table13456[Цена],"",0,1)</f>
        <v>8836</v>
      </c>
      <c r="H7890" s="2" t="str">
        <f>M01_SETTINGS!$F$2</f>
        <v>KASPI</v>
      </c>
    </row>
    <row r="7891" spans="1:8" x14ac:dyDescent="0.35">
      <c r="A7891" s="2">
        <v>416422208</v>
      </c>
      <c r="B7891" s="3">
        <f>_xlfn.XLOOKUP(A7891,[3]!Table13456[No заказа],[3]!Table13456[Дата
отправки],"",0,1)</f>
        <v>45560</v>
      </c>
      <c r="C7891" s="3"/>
      <c r="D7891" s="3"/>
      <c r="F7891" s="5">
        <f>_xlfn.XLOOKUP(A7891,[3]!Table13456[No заказа],[3]!Table13456[Количество],"",0,1)</f>
        <v>1</v>
      </c>
      <c r="G7891" s="5">
        <f>_xlfn.XLOOKUP(A7891,[3]!Table13456[No заказа],[3]!Table13456[Цена],"",0,1)</f>
        <v>8838</v>
      </c>
      <c r="H7891" s="2" t="str">
        <f>M01_SETTINGS!$F$2</f>
        <v>KASPI</v>
      </c>
    </row>
    <row r="7892" spans="1:8" x14ac:dyDescent="0.35">
      <c r="A7892" s="2">
        <v>416493452</v>
      </c>
      <c r="B7892" s="3">
        <f>_xlfn.XLOOKUP(A7892,[3]!Table13456[No заказа],[3]!Table13456[Дата
отправки],"",0,1)</f>
        <v>45560</v>
      </c>
      <c r="C7892" s="3"/>
      <c r="D7892" s="3"/>
      <c r="F7892" s="5">
        <f>_xlfn.XLOOKUP(A7892,[3]!Table13456[No заказа],[3]!Table13456[Количество],"",0,1)</f>
        <v>1</v>
      </c>
      <c r="G7892" s="5">
        <f>_xlfn.XLOOKUP(A7892,[3]!Table13456[No заказа],[3]!Table13456[Цена],"",0,1)</f>
        <v>7663</v>
      </c>
      <c r="H7892" s="2" t="str">
        <f>M01_SETTINGS!$F$2</f>
        <v>KASPI</v>
      </c>
    </row>
    <row r="7893" spans="1:8" x14ac:dyDescent="0.35">
      <c r="A7893" s="2">
        <v>416482216</v>
      </c>
      <c r="B7893" s="3">
        <f>_xlfn.XLOOKUP(A7893,[3]!Table13456[No заказа],[3]!Table13456[Дата
отправки],"",0,1)</f>
        <v>45560</v>
      </c>
      <c r="C7893" s="3"/>
      <c r="D7893" s="3"/>
      <c r="F7893" s="5">
        <f>_xlfn.XLOOKUP(A7893,[3]!Table13456[No заказа],[3]!Table13456[Количество],"",0,1)</f>
        <v>1</v>
      </c>
      <c r="G7893" s="5">
        <f>_xlfn.XLOOKUP(A7893,[3]!Table13456[No заказа],[3]!Table13456[Цена],"",0,1)</f>
        <v>8370</v>
      </c>
      <c r="H7893" s="2" t="str">
        <f>M01_SETTINGS!$F$2</f>
        <v>KASPI</v>
      </c>
    </row>
    <row r="7894" spans="1:8" x14ac:dyDescent="0.35">
      <c r="A7894" s="2">
        <v>416521194</v>
      </c>
      <c r="B7894" s="3">
        <f>_xlfn.XLOOKUP(A7894,[3]!Table13456[No заказа],[3]!Table13456[Дата
отправки],"",0,1)</f>
        <v>45560</v>
      </c>
      <c r="C7894" s="3"/>
      <c r="D7894" s="3"/>
      <c r="F7894" s="5">
        <f>_xlfn.XLOOKUP(A7894,[3]!Table13456[No заказа],[3]!Table13456[Количество],"",0,1)</f>
        <v>1</v>
      </c>
      <c r="G7894" s="5">
        <f>_xlfn.XLOOKUP(A7894,[3]!Table13456[No заказа],[3]!Table13456[Цена],"",0,1)</f>
        <v>8996</v>
      </c>
      <c r="H7894" s="2" t="str">
        <f>M01_SETTINGS!$F$2</f>
        <v>KASPI</v>
      </c>
    </row>
    <row r="7895" spans="1:8" x14ac:dyDescent="0.35">
      <c r="A7895" s="2">
        <v>416500198</v>
      </c>
      <c r="B7895" s="3">
        <f>_xlfn.XLOOKUP(A7895,[3]!Table13456[No заказа],[3]!Table13456[Дата
отправки],"",0,1)</f>
        <v>45560</v>
      </c>
      <c r="C7895" s="3"/>
      <c r="D7895" s="3"/>
      <c r="F7895" s="5">
        <f>_xlfn.XLOOKUP(A7895,[3]!Table13456[No заказа],[3]!Table13456[Количество],"",0,1)</f>
        <v>1</v>
      </c>
      <c r="G7895" s="5">
        <f>_xlfn.XLOOKUP(A7895,[3]!Table13456[No заказа],[3]!Table13456[Цена],"",0,1)</f>
        <v>8837</v>
      </c>
      <c r="H7895" s="2" t="str">
        <f>M01_SETTINGS!$F$2</f>
        <v>KASPI</v>
      </c>
    </row>
    <row r="7896" spans="1:8" x14ac:dyDescent="0.35">
      <c r="A7896" s="2">
        <v>416544363</v>
      </c>
      <c r="B7896" s="3">
        <f>_xlfn.XLOOKUP(A7896,[3]!Table13456[No заказа],[3]!Table13456[Дата
отправки],"",0,1)</f>
        <v>45560</v>
      </c>
      <c r="C7896" s="3"/>
      <c r="D7896" s="3"/>
      <c r="F7896" s="5">
        <f>_xlfn.XLOOKUP(A7896,[3]!Table13456[No заказа],[3]!Table13456[Количество],"",0,1)</f>
        <v>1</v>
      </c>
      <c r="G7896" s="5">
        <f>_xlfn.XLOOKUP(A7896,[3]!Table13456[No заказа],[3]!Table13456[Цена],"",0,1)</f>
        <v>8837</v>
      </c>
      <c r="H7896" s="2" t="str">
        <f>M01_SETTINGS!$F$2</f>
        <v>KASPI</v>
      </c>
    </row>
    <row r="7897" spans="1:8" x14ac:dyDescent="0.35">
      <c r="A7897" s="2">
        <v>416431611</v>
      </c>
      <c r="B7897" s="3">
        <f>_xlfn.XLOOKUP(A7897,[3]!Table13456[No заказа],[3]!Table13456[Дата
отправки],"",0,1)</f>
        <v>45560</v>
      </c>
      <c r="C7897" s="3"/>
      <c r="D7897" s="3"/>
      <c r="F7897" s="5">
        <f>_xlfn.XLOOKUP(A7897,[3]!Table13456[No заказа],[3]!Table13456[Количество],"",0,1)</f>
        <v>1</v>
      </c>
      <c r="G7897" s="5">
        <f>_xlfn.XLOOKUP(A7897,[3]!Table13456[No заказа],[3]!Table13456[Цена],"",0,1)</f>
        <v>8838</v>
      </c>
      <c r="H7897" s="2" t="str">
        <f>M01_SETTINGS!$F$2</f>
        <v>KASPI</v>
      </c>
    </row>
    <row r="7898" spans="1:8" x14ac:dyDescent="0.35">
      <c r="A7898" s="2">
        <v>416234496</v>
      </c>
      <c r="B7898" s="3">
        <f>_xlfn.XLOOKUP(A7898,[3]!Table13456[No заказа],[3]!Table13456[Дата
отправки],"",0,1)</f>
        <v>45560</v>
      </c>
      <c r="C7898" s="3"/>
      <c r="D7898" s="3"/>
      <c r="F7898" s="5">
        <f>_xlfn.XLOOKUP(A7898,[3]!Table13456[No заказа],[3]!Table13456[Количество],"",0,1)</f>
        <v>1</v>
      </c>
      <c r="G7898" s="5">
        <f>_xlfn.XLOOKUP(A7898,[3]!Table13456[No заказа],[3]!Table13456[Цена],"",0,1)</f>
        <v>8842</v>
      </c>
      <c r="H7898" s="2" t="str">
        <f>M01_SETTINGS!$F$2</f>
        <v>KASPI</v>
      </c>
    </row>
    <row r="7899" spans="1:8" x14ac:dyDescent="0.35">
      <c r="A7899" s="2">
        <v>416511708</v>
      </c>
      <c r="B7899" s="3">
        <f>_xlfn.XLOOKUP(A7899,[3]!Table13456[No заказа],[3]!Table13456[Дата
отправки],"",0,1)</f>
        <v>45560</v>
      </c>
      <c r="C7899" s="3"/>
      <c r="D7899" s="3"/>
      <c r="F7899" s="5">
        <f>_xlfn.XLOOKUP(A7899,[3]!Table13456[No заказа],[3]!Table13456[Количество],"",0,1)</f>
        <v>1</v>
      </c>
      <c r="G7899" s="5">
        <f>_xlfn.XLOOKUP(A7899,[3]!Table13456[No заказа],[3]!Table13456[Цена],"",0,1)</f>
        <v>7649</v>
      </c>
      <c r="H7899" s="2" t="str">
        <f>M01_SETTINGS!$F$2</f>
        <v>KASPI</v>
      </c>
    </row>
    <row r="7900" spans="1:8" x14ac:dyDescent="0.35">
      <c r="A7900" s="2">
        <v>416412030</v>
      </c>
      <c r="B7900" s="3">
        <f>_xlfn.XLOOKUP(A7900,[3]!Table13456[No заказа],[3]!Table13456[Дата
отправки],"",0,1)</f>
        <v>45560</v>
      </c>
      <c r="C7900" s="3"/>
      <c r="D7900" s="3"/>
      <c r="F7900" s="5">
        <f>_xlfn.XLOOKUP(A7900,[3]!Table13456[No заказа],[3]!Table13456[Количество],"",0,1)</f>
        <v>1</v>
      </c>
      <c r="G7900" s="5">
        <f>_xlfn.XLOOKUP(A7900,[3]!Table13456[No заказа],[3]!Table13456[Цена],"",0,1)</f>
        <v>7735</v>
      </c>
      <c r="H7900" s="2" t="str">
        <f>M01_SETTINGS!$F$2</f>
        <v>KASPI</v>
      </c>
    </row>
    <row r="7901" spans="1:8" x14ac:dyDescent="0.35">
      <c r="A7901" s="2">
        <v>416781034</v>
      </c>
      <c r="B7901" s="3">
        <f>_xlfn.XLOOKUP(A7901,[3]!Table13456[No заказа],[3]!Table13456[Дата
отправки],"",0,1)</f>
        <v>45560</v>
      </c>
      <c r="C7901" s="3"/>
      <c r="D7901" s="3"/>
      <c r="F7901" s="5">
        <f>_xlfn.XLOOKUP(A7901,[3]!Table13456[No заказа],[3]!Table13456[Количество],"",0,1)</f>
        <v>1</v>
      </c>
      <c r="G7901" s="5">
        <f>_xlfn.XLOOKUP(A7901,[3]!Table13456[No заказа],[3]!Table13456[Цена],"",0,1)</f>
        <v>9985</v>
      </c>
      <c r="H7901" s="2" t="str">
        <f>M01_SETTINGS!$F$2</f>
        <v>KASPI</v>
      </c>
    </row>
    <row r="7902" spans="1:8" x14ac:dyDescent="0.35">
      <c r="A7902" s="2">
        <v>416706963</v>
      </c>
      <c r="B7902" s="3">
        <f>_xlfn.XLOOKUP(A7902,[3]!Table13456[No заказа],[3]!Table13456[Дата
отправки],"",0,1)</f>
        <v>45560</v>
      </c>
      <c r="C7902" s="3"/>
      <c r="D7902" s="3"/>
      <c r="F7902" s="5">
        <f>_xlfn.XLOOKUP(A7902,[3]!Table13456[No заказа],[3]!Table13456[Количество],"",0,1)</f>
        <v>1</v>
      </c>
      <c r="G7902" s="5">
        <f>_xlfn.XLOOKUP(A7902,[3]!Table13456[No заказа],[3]!Table13456[Цена],"",0,1)</f>
        <v>7803</v>
      </c>
      <c r="H7902" s="2" t="str">
        <f>M01_SETTINGS!$F$2</f>
        <v>KASPI</v>
      </c>
    </row>
    <row r="7903" spans="1:8" x14ac:dyDescent="0.35">
      <c r="A7903" s="2">
        <v>416775641</v>
      </c>
      <c r="B7903" s="3">
        <f>_xlfn.XLOOKUP(A7903,[3]!Table13456[No заказа],[3]!Table13456[Дата
отправки],"",0,1)</f>
        <v>45560</v>
      </c>
      <c r="C7903" s="3"/>
      <c r="D7903" s="3"/>
      <c r="F7903" s="5">
        <f>_xlfn.XLOOKUP(A7903,[3]!Table13456[No заказа],[3]!Table13456[Количество],"",0,1)</f>
        <v>1</v>
      </c>
      <c r="G7903" s="5">
        <f>_xlfn.XLOOKUP(A7903,[3]!Table13456[No заказа],[3]!Table13456[Цена],"",0,1)</f>
        <v>8990</v>
      </c>
      <c r="H7903" s="2" t="str">
        <f>M01_SETTINGS!$F$2</f>
        <v>KASPI</v>
      </c>
    </row>
    <row r="7904" spans="1:8" x14ac:dyDescent="0.35">
      <c r="A7904" s="2">
        <v>416286435</v>
      </c>
      <c r="B7904" s="3">
        <f>_xlfn.XLOOKUP(A7904,[3]!Table13456[No заказа],[3]!Table13456[Дата
отправки],"",0,1)</f>
        <v>45560</v>
      </c>
      <c r="C7904" s="3"/>
      <c r="D7904" s="3"/>
      <c r="F7904" s="5">
        <f>_xlfn.XLOOKUP(A7904,[3]!Table13456[No заказа],[3]!Table13456[Количество],"",0,1)</f>
        <v>1</v>
      </c>
      <c r="G7904" s="5">
        <f>_xlfn.XLOOKUP(A7904,[3]!Table13456[No заказа],[3]!Table13456[Цена],"",0,1)</f>
        <v>7607</v>
      </c>
      <c r="H7904" s="2" t="str">
        <f>M01_SETTINGS!$F$2</f>
        <v>KASPI</v>
      </c>
    </row>
    <row r="7905" spans="1:8" x14ac:dyDescent="0.35">
      <c r="A7905" s="2">
        <v>416215561</v>
      </c>
      <c r="B7905" s="3">
        <f>_xlfn.XLOOKUP(A7905,[3]!Table13456[No заказа],[3]!Table13456[Дата
отправки],"",0,1)</f>
        <v>45560</v>
      </c>
      <c r="C7905" s="3"/>
      <c r="D7905" s="3"/>
      <c r="F7905" s="5">
        <f>_xlfn.XLOOKUP(A7905,[3]!Table13456[No заказа],[3]!Table13456[Количество],"",0,1)</f>
        <v>1</v>
      </c>
      <c r="G7905" s="5">
        <f>_xlfn.XLOOKUP(A7905,[3]!Table13456[No заказа],[3]!Table13456[Цена],"",0,1)</f>
        <v>8990</v>
      </c>
      <c r="H7905" s="2" t="str">
        <f>M01_SETTINGS!$F$2</f>
        <v>KASPI</v>
      </c>
    </row>
    <row r="7906" spans="1:8" x14ac:dyDescent="0.35">
      <c r="A7906" s="2">
        <v>416778976</v>
      </c>
      <c r="B7906" s="3">
        <f>_xlfn.XLOOKUP(A7906,[3]!Table13456[No заказа],[3]!Table13456[Дата
отправки],"",0,1)</f>
        <v>45560</v>
      </c>
      <c r="C7906" s="3"/>
      <c r="D7906" s="3"/>
      <c r="F7906" s="5">
        <f>_xlfn.XLOOKUP(A7906,[3]!Table13456[No заказа],[3]!Table13456[Количество],"",0,1)</f>
        <v>1</v>
      </c>
      <c r="G7906" s="5">
        <f>_xlfn.XLOOKUP(A7906,[3]!Table13456[No заказа],[3]!Table13456[Цена],"",0,1)</f>
        <v>7888</v>
      </c>
      <c r="H7906" s="2" t="str">
        <f>M01_SETTINGS!$F$2</f>
        <v>KASPI</v>
      </c>
    </row>
    <row r="7907" spans="1:8" x14ac:dyDescent="0.35">
      <c r="A7907" s="2">
        <v>416282522</v>
      </c>
      <c r="B7907" s="3">
        <f>_xlfn.XLOOKUP(A7907,[3]!Table13456[No заказа],[3]!Table13456[Дата
отправки],"",0,1)</f>
        <v>45560</v>
      </c>
      <c r="C7907" s="3"/>
      <c r="D7907" s="3"/>
      <c r="F7907" s="5">
        <f>_xlfn.XLOOKUP(A7907,[3]!Table13456[No заказа],[3]!Table13456[Количество],"",0,1)</f>
        <v>1</v>
      </c>
      <c r="G7907" s="5">
        <f>_xlfn.XLOOKUP(A7907,[3]!Table13456[No заказа],[3]!Table13456[Цена],"",0,1)</f>
        <v>8995</v>
      </c>
      <c r="H7907" s="2" t="str">
        <f>M01_SETTINGS!$F$2</f>
        <v>KASPI</v>
      </c>
    </row>
    <row r="7908" spans="1:8" x14ac:dyDescent="0.35">
      <c r="A7908" s="2">
        <v>416489190</v>
      </c>
      <c r="B7908" s="3">
        <f>_xlfn.XLOOKUP(A7908,[3]!Table13456[No заказа],[3]!Table13456[Дата
отправки],"",0,1)</f>
        <v>45560</v>
      </c>
      <c r="C7908" s="3"/>
      <c r="D7908" s="3"/>
      <c r="F7908" s="5">
        <f>_xlfn.XLOOKUP(A7908,[3]!Table13456[No заказа],[3]!Table13456[Количество],"",0,1)</f>
        <v>1</v>
      </c>
      <c r="G7908" s="5">
        <f>_xlfn.XLOOKUP(A7908,[3]!Table13456[No заказа],[3]!Table13456[Цена],"",0,1)</f>
        <v>8995</v>
      </c>
      <c r="H7908" s="2" t="str">
        <f>M01_SETTINGS!$F$2</f>
        <v>KASPI</v>
      </c>
    </row>
    <row r="7909" spans="1:8" x14ac:dyDescent="0.35">
      <c r="A7909" s="2">
        <v>416281042</v>
      </c>
      <c r="B7909" s="3">
        <f>_xlfn.XLOOKUP(A7909,[3]!Table13456[No заказа],[3]!Table13456[Дата
отправки],"",0,1)</f>
        <v>45560</v>
      </c>
      <c r="C7909" s="3"/>
      <c r="D7909" s="3"/>
      <c r="F7909" s="5">
        <f>_xlfn.XLOOKUP(A7909,[3]!Table13456[No заказа],[3]!Table13456[Количество],"",0,1)</f>
        <v>1</v>
      </c>
      <c r="G7909" s="5">
        <f>_xlfn.XLOOKUP(A7909,[3]!Table13456[No заказа],[3]!Table13456[Цена],"",0,1)</f>
        <v>11416</v>
      </c>
      <c r="H7909" s="2" t="str">
        <f>M01_SETTINGS!$F$2</f>
        <v>KASPI</v>
      </c>
    </row>
    <row r="7910" spans="1:8" x14ac:dyDescent="0.35">
      <c r="A7910" s="2">
        <v>416488557</v>
      </c>
      <c r="B7910" s="3">
        <f>_xlfn.XLOOKUP(A7910,[3]!Table13456[No заказа],[3]!Table13456[Дата
отправки],"",0,1)</f>
        <v>45560</v>
      </c>
      <c r="C7910" s="3"/>
      <c r="D7910" s="3"/>
      <c r="F7910" s="5">
        <f>_xlfn.XLOOKUP(A7910,[3]!Table13456[No заказа],[3]!Table13456[Количество],"",0,1)</f>
        <v>1</v>
      </c>
      <c r="G7910" s="5">
        <f>_xlfn.XLOOKUP(A7910,[3]!Table13456[No заказа],[3]!Table13456[Цена],"",0,1)</f>
        <v>8994</v>
      </c>
      <c r="H7910" s="2" t="str">
        <f>M01_SETTINGS!$F$2</f>
        <v>KASPI</v>
      </c>
    </row>
    <row r="7911" spans="1:8" x14ac:dyDescent="0.35">
      <c r="A7911" s="2">
        <v>416382072</v>
      </c>
      <c r="B7911" s="3">
        <f>_xlfn.XLOOKUP(A7911,[3]!Table13456[No заказа],[3]!Table13456[Дата
отправки],"",0,1)</f>
        <v>45560</v>
      </c>
      <c r="C7911" s="3"/>
      <c r="D7911" s="3"/>
      <c r="F7911" s="5">
        <f>_xlfn.XLOOKUP(A7911,[3]!Table13456[No заказа],[3]!Table13456[Количество],"",0,1)</f>
        <v>1</v>
      </c>
      <c r="G7911" s="5">
        <f>_xlfn.XLOOKUP(A7911,[3]!Table13456[No заказа],[3]!Table13456[Цена],"",0,1)</f>
        <v>9877</v>
      </c>
      <c r="H7911" s="2" t="str">
        <f>M01_SETTINGS!$F$2</f>
        <v>KASPI</v>
      </c>
    </row>
    <row r="7912" spans="1:8" x14ac:dyDescent="0.35">
      <c r="A7912" s="2">
        <v>416562836</v>
      </c>
      <c r="B7912" s="3">
        <f>_xlfn.XLOOKUP(A7912,[3]!Table13456[No заказа],[3]!Table13456[Дата
отправки],"",0,1)</f>
        <v>45560</v>
      </c>
      <c r="C7912" s="3"/>
      <c r="D7912" s="3"/>
      <c r="F7912" s="5">
        <f>_xlfn.XLOOKUP(A7912,[3]!Table13456[No заказа],[3]!Table13456[Количество],"",0,1)</f>
        <v>1</v>
      </c>
      <c r="G7912" s="5">
        <f>_xlfn.XLOOKUP(A7912,[3]!Table13456[No заказа],[3]!Table13456[Цена],"",0,1)</f>
        <v>7892</v>
      </c>
      <c r="H7912" s="2" t="str">
        <f>M01_SETTINGS!$F$2</f>
        <v>KASPI</v>
      </c>
    </row>
    <row r="7913" spans="1:8" x14ac:dyDescent="0.35">
      <c r="A7913" s="2">
        <v>416402064</v>
      </c>
      <c r="B7913" s="3">
        <f>_xlfn.XLOOKUP(A7913,[3]!Table13456[No заказа],[3]!Table13456[Дата
отправки],"",0,1)</f>
        <v>45560</v>
      </c>
      <c r="C7913" s="3"/>
      <c r="D7913" s="3"/>
      <c r="F7913" s="5">
        <f>_xlfn.XLOOKUP(A7913,[3]!Table13456[No заказа],[3]!Table13456[Количество],"",0,1)</f>
        <v>1</v>
      </c>
      <c r="G7913" s="5">
        <f>_xlfn.XLOOKUP(A7913,[3]!Table13456[No заказа],[3]!Table13456[Цена],"",0,1)</f>
        <v>8370</v>
      </c>
      <c r="H7913" s="2" t="str">
        <f>M01_SETTINGS!$F$2</f>
        <v>KASPI</v>
      </c>
    </row>
    <row r="7914" spans="1:8" x14ac:dyDescent="0.35">
      <c r="A7914" s="2">
        <v>416239602</v>
      </c>
      <c r="B7914" s="3">
        <f>_xlfn.XLOOKUP(A7914,[3]!Table13456[No заказа],[3]!Table13456[Дата
отправки],"",0,1)</f>
        <v>45560</v>
      </c>
      <c r="C7914" s="3"/>
      <c r="D7914" s="3"/>
      <c r="F7914" s="5">
        <f>_xlfn.XLOOKUP(A7914,[3]!Table13456[No заказа],[3]!Table13456[Количество],"",0,1)</f>
        <v>1</v>
      </c>
      <c r="G7914" s="5">
        <f>_xlfn.XLOOKUP(A7914,[3]!Table13456[No заказа],[3]!Table13456[Цена],"",0,1)</f>
        <v>8683</v>
      </c>
      <c r="H7914" s="2" t="str">
        <f>M01_SETTINGS!$F$2</f>
        <v>KASPI</v>
      </c>
    </row>
    <row r="7915" spans="1:8" x14ac:dyDescent="0.35">
      <c r="A7915" s="2">
        <v>416303818</v>
      </c>
      <c r="B7915" s="3">
        <f>_xlfn.XLOOKUP(A7915,[3]!Table13456[No заказа],[3]!Table13456[Дата
отправки],"",0,1)</f>
        <v>45560</v>
      </c>
      <c r="C7915" s="3"/>
      <c r="D7915" s="3"/>
      <c r="F7915" s="5">
        <f>_xlfn.XLOOKUP(A7915,[3]!Table13456[No заказа],[3]!Table13456[Количество],"",0,1)</f>
        <v>1</v>
      </c>
      <c r="G7915" s="5">
        <f>_xlfn.XLOOKUP(A7915,[3]!Table13456[No заказа],[3]!Table13456[Цена],"",0,1)</f>
        <v>8993</v>
      </c>
      <c r="H7915" s="2" t="str">
        <f>M01_SETTINGS!$F$2</f>
        <v>KASPI</v>
      </c>
    </row>
    <row r="7916" spans="1:8" x14ac:dyDescent="0.35">
      <c r="A7916" s="2">
        <v>416240203</v>
      </c>
      <c r="B7916" s="3">
        <f>_xlfn.XLOOKUP(A7916,[3]!Table13456[No заказа],[3]!Table13456[Дата
отправки],"",0,1)</f>
        <v>45560</v>
      </c>
      <c r="C7916" s="3"/>
      <c r="D7916" s="3"/>
      <c r="F7916" s="5">
        <f>_xlfn.XLOOKUP(A7916,[3]!Table13456[No заказа],[3]!Table13456[Количество],"",0,1)</f>
        <v>1</v>
      </c>
      <c r="G7916" s="5">
        <f>_xlfn.XLOOKUP(A7916,[3]!Table13456[No заказа],[3]!Table13456[Цена],"",0,1)</f>
        <v>7839</v>
      </c>
      <c r="H7916" s="2" t="str">
        <f>M01_SETTINGS!$F$2</f>
        <v>KASPI</v>
      </c>
    </row>
    <row r="7917" spans="1:8" x14ac:dyDescent="0.35">
      <c r="A7917" s="2">
        <v>416587252</v>
      </c>
      <c r="B7917" s="3">
        <f>_xlfn.XLOOKUP(A7917,[3]!Table13456[No заказа],[3]!Table13456[Дата
отправки],"",0,1)</f>
        <v>45560</v>
      </c>
      <c r="C7917" s="3"/>
      <c r="D7917" s="3"/>
      <c r="F7917" s="5">
        <f>_xlfn.XLOOKUP(A7917,[3]!Table13456[No заказа],[3]!Table13456[Количество],"",0,1)</f>
        <v>1</v>
      </c>
      <c r="G7917" s="5">
        <f>_xlfn.XLOOKUP(A7917,[3]!Table13456[No заказа],[3]!Table13456[Цена],"",0,1)</f>
        <v>8559</v>
      </c>
      <c r="H7917" s="2" t="str">
        <f>M01_SETTINGS!$F$2</f>
        <v>KASPI</v>
      </c>
    </row>
    <row r="7918" spans="1:8" x14ac:dyDescent="0.35">
      <c r="A7918" s="2">
        <v>416674338</v>
      </c>
      <c r="B7918" s="3">
        <f>_xlfn.XLOOKUP(A7918,[3]!Table13456[No заказа],[3]!Table13456[Дата
отправки],"",0,1)</f>
        <v>45560</v>
      </c>
      <c r="C7918" s="3"/>
      <c r="D7918" s="3"/>
      <c r="F7918" s="5">
        <f>_xlfn.XLOOKUP(A7918,[3]!Table13456[No заказа],[3]!Table13456[Количество],"",0,1)</f>
        <v>1</v>
      </c>
      <c r="G7918" s="5">
        <f>_xlfn.XLOOKUP(A7918,[3]!Table13456[No заказа],[3]!Table13456[Цена],"",0,1)</f>
        <v>8367</v>
      </c>
      <c r="H7918" s="2" t="str">
        <f>M01_SETTINGS!$F$2</f>
        <v>KASPI</v>
      </c>
    </row>
    <row r="7919" spans="1:8" x14ac:dyDescent="0.35">
      <c r="A7919" s="2">
        <v>416430643</v>
      </c>
      <c r="B7919" s="3">
        <f>_xlfn.XLOOKUP(A7919,[3]!Table13456[No заказа],[3]!Table13456[Дата
отправки],"",0,1)</f>
        <v>45560</v>
      </c>
      <c r="C7919" s="3"/>
      <c r="D7919" s="3"/>
      <c r="F7919" s="5">
        <f>_xlfn.XLOOKUP(A7919,[3]!Table13456[No заказа],[3]!Table13456[Количество],"",0,1)</f>
        <v>1</v>
      </c>
      <c r="G7919" s="5">
        <f>_xlfn.XLOOKUP(A7919,[3]!Table13456[No заказа],[3]!Table13456[Цена],"",0,1)</f>
        <v>8369</v>
      </c>
      <c r="H7919" s="2" t="str">
        <f>M01_SETTINGS!$F$2</f>
        <v>KASPI</v>
      </c>
    </row>
    <row r="7920" spans="1:8" x14ac:dyDescent="0.35">
      <c r="A7920" s="2">
        <v>416347922</v>
      </c>
      <c r="B7920" s="3">
        <f>_xlfn.XLOOKUP(A7920,[3]!Table13456[No заказа],[3]!Table13456[Дата
отправки],"",0,1)</f>
        <v>45560</v>
      </c>
      <c r="C7920" s="3"/>
      <c r="D7920" s="3"/>
      <c r="F7920" s="5">
        <f>_xlfn.XLOOKUP(A7920,[3]!Table13456[No заказа],[3]!Table13456[Количество],"",0,1)</f>
        <v>1</v>
      </c>
      <c r="G7920" s="5">
        <f>_xlfn.XLOOKUP(A7920,[3]!Table13456[No заказа],[3]!Table13456[Цена],"",0,1)</f>
        <v>8370</v>
      </c>
      <c r="H7920" s="2" t="str">
        <f>M01_SETTINGS!$F$2</f>
        <v>KASPI</v>
      </c>
    </row>
    <row r="7921" spans="1:8" x14ac:dyDescent="0.35">
      <c r="A7921" s="2">
        <v>416576671</v>
      </c>
      <c r="B7921" s="3">
        <f>_xlfn.XLOOKUP(A7921,[3]!Table13456[No заказа],[3]!Table13456[Дата
отправки],"",0,1)</f>
        <v>45560</v>
      </c>
      <c r="C7921" s="3"/>
      <c r="D7921" s="3"/>
      <c r="F7921" s="5">
        <f>_xlfn.XLOOKUP(A7921,[3]!Table13456[No заказа],[3]!Table13456[Количество],"",0,1)</f>
        <v>1</v>
      </c>
      <c r="G7921" s="5">
        <f>_xlfn.XLOOKUP(A7921,[3]!Table13456[No заказа],[3]!Table13456[Цена],"",0,1)</f>
        <v>8564</v>
      </c>
      <c r="H7921" s="2" t="str">
        <f>M01_SETTINGS!$F$2</f>
        <v>KASPI</v>
      </c>
    </row>
    <row r="7922" spans="1:8" x14ac:dyDescent="0.35">
      <c r="A7922" s="2">
        <v>416603755</v>
      </c>
      <c r="B7922" s="3">
        <f>_xlfn.XLOOKUP(A7922,[3]!Table13456[No заказа],[3]!Table13456[Дата
отправки],"",0,1)</f>
        <v>45560</v>
      </c>
      <c r="C7922" s="3"/>
      <c r="D7922" s="3"/>
      <c r="F7922" s="5">
        <f>_xlfn.XLOOKUP(A7922,[3]!Table13456[No заказа],[3]!Table13456[Количество],"",0,1)</f>
        <v>1</v>
      </c>
      <c r="G7922" s="5">
        <f>_xlfn.XLOOKUP(A7922,[3]!Table13456[No заказа],[3]!Table13456[Цена],"",0,1)</f>
        <v>12327</v>
      </c>
      <c r="H7922" s="2" t="str">
        <f>M01_SETTINGS!$F$2</f>
        <v>KASPI</v>
      </c>
    </row>
    <row r="7923" spans="1:8" x14ac:dyDescent="0.35">
      <c r="A7923" s="2">
        <v>416523455</v>
      </c>
      <c r="B7923" s="3">
        <f>_xlfn.XLOOKUP(A7923,[3]!Table13456[No заказа],[3]!Table13456[Дата
отправки],"",0,1)</f>
        <v>45560</v>
      </c>
      <c r="C7923" s="3"/>
      <c r="D7923" s="3"/>
      <c r="F7923" s="5">
        <f>_xlfn.XLOOKUP(A7923,[3]!Table13456[No заказа],[3]!Table13456[Количество],"",0,1)</f>
        <v>1</v>
      </c>
      <c r="G7923" s="5">
        <f>_xlfn.XLOOKUP(A7923,[3]!Table13456[No заказа],[3]!Table13456[Цена],"",0,1)</f>
        <v>8662</v>
      </c>
      <c r="H7923" s="2" t="str">
        <f>M01_SETTINGS!$F$2</f>
        <v>KASPI</v>
      </c>
    </row>
    <row r="7924" spans="1:8" x14ac:dyDescent="0.35">
      <c r="A7924" s="2">
        <v>416324316</v>
      </c>
      <c r="B7924" s="3">
        <f>_xlfn.XLOOKUP(A7924,[3]!Table13456[No заказа],[3]!Table13456[Дата
отправки],"",0,1)</f>
        <v>45560</v>
      </c>
      <c r="C7924" s="3"/>
      <c r="D7924" s="3"/>
      <c r="F7924" s="5">
        <f>_xlfn.XLOOKUP(A7924,[3]!Table13456[No заказа],[3]!Table13456[Количество],"",0,1)</f>
        <v>1</v>
      </c>
      <c r="G7924" s="5">
        <f>_xlfn.XLOOKUP(A7924,[3]!Table13456[No заказа],[3]!Table13456[Цена],"",0,1)</f>
        <v>7892</v>
      </c>
      <c r="H7924" s="2" t="str">
        <f>M01_SETTINGS!$F$2</f>
        <v>KASPI</v>
      </c>
    </row>
    <row r="7925" spans="1:8" x14ac:dyDescent="0.35">
      <c r="A7925" s="2">
        <v>416605425</v>
      </c>
      <c r="B7925" s="3">
        <f>_xlfn.XLOOKUP(A7925,[3]!Table13456[No заказа],[3]!Table13456[Дата
отправки],"",0,1)</f>
        <v>45560</v>
      </c>
      <c r="C7925" s="3"/>
      <c r="D7925" s="3"/>
      <c r="F7925" s="5">
        <f>_xlfn.XLOOKUP(A7925,[3]!Table13456[No заказа],[3]!Table13456[Количество],"",0,1)</f>
        <v>1</v>
      </c>
      <c r="G7925" s="5">
        <f>_xlfn.XLOOKUP(A7925,[3]!Table13456[No заказа],[3]!Table13456[Цена],"",0,1)</f>
        <v>8367</v>
      </c>
      <c r="H7925" s="2" t="str">
        <f>M01_SETTINGS!$F$2</f>
        <v>KASPI</v>
      </c>
    </row>
    <row r="7926" spans="1:8" x14ac:dyDescent="0.35">
      <c r="A7926" s="2">
        <v>416427832</v>
      </c>
      <c r="B7926" s="3">
        <f>_xlfn.XLOOKUP(A7926,[3]!Table13456[No заказа],[3]!Table13456[Дата
отправки],"",0,1)</f>
        <v>45560</v>
      </c>
      <c r="C7926" s="3"/>
      <c r="D7926" s="3"/>
      <c r="F7926" s="5">
        <f>_xlfn.XLOOKUP(A7926,[3]!Table13456[No заказа],[3]!Table13456[Количество],"",0,1)</f>
        <v>1</v>
      </c>
      <c r="G7926" s="5">
        <f>_xlfn.XLOOKUP(A7926,[3]!Table13456[No заказа],[3]!Table13456[Цена],"",0,1)</f>
        <v>8369</v>
      </c>
      <c r="H7926" s="2" t="str">
        <f>M01_SETTINGS!$F$2</f>
        <v>KASPI</v>
      </c>
    </row>
    <row r="7927" spans="1:8" x14ac:dyDescent="0.35">
      <c r="A7927" s="2">
        <v>416234917</v>
      </c>
      <c r="B7927" s="3">
        <f>_xlfn.XLOOKUP(A7927,[3]!Table13456[No заказа],[3]!Table13456[Дата
отправки],"",0,1)</f>
        <v>45560</v>
      </c>
      <c r="C7927" s="3"/>
      <c r="D7927" s="3"/>
      <c r="F7927" s="5">
        <f>_xlfn.XLOOKUP(A7927,[3]!Table13456[No заказа],[3]!Table13456[Количество],"",0,1)</f>
        <v>1</v>
      </c>
      <c r="G7927" s="5">
        <f>_xlfn.XLOOKUP(A7927,[3]!Table13456[No заказа],[3]!Table13456[Цена],"",0,1)</f>
        <v>8683</v>
      </c>
      <c r="H7927" s="2" t="str">
        <f>M01_SETTINGS!$F$2</f>
        <v>KASPI</v>
      </c>
    </row>
    <row r="7928" spans="1:8" x14ac:dyDescent="0.35">
      <c r="A7928" s="2">
        <v>416262040</v>
      </c>
      <c r="B7928" s="3">
        <f>_xlfn.XLOOKUP(A7928,[3]!Table13456[No заказа],[3]!Table13456[Дата
отправки],"",0,1)</f>
        <v>45560</v>
      </c>
      <c r="C7928" s="3"/>
      <c r="D7928" s="3"/>
      <c r="F7928" s="5">
        <f>_xlfn.XLOOKUP(A7928,[3]!Table13456[No заказа],[3]!Table13456[Количество],"",0,1)</f>
        <v>1</v>
      </c>
      <c r="G7928" s="5">
        <f>_xlfn.XLOOKUP(A7928,[3]!Table13456[No заказа],[3]!Table13456[Цена],"",0,1)</f>
        <v>8649</v>
      </c>
      <c r="H7928" s="2" t="str">
        <f>M01_SETTINGS!$F$2</f>
        <v>KASPI</v>
      </c>
    </row>
    <row r="7929" spans="1:8" x14ac:dyDescent="0.35">
      <c r="A7929" s="2">
        <v>416450552</v>
      </c>
      <c r="B7929" s="3">
        <f>_xlfn.XLOOKUP(A7929,[3]!Table13456[No заказа],[3]!Table13456[Дата
отправки],"",0,1)</f>
        <v>45560</v>
      </c>
      <c r="C7929" s="3"/>
      <c r="D7929" s="3"/>
      <c r="F7929" s="5">
        <f>_xlfn.XLOOKUP(A7929,[3]!Table13456[No заказа],[3]!Table13456[Количество],"",0,1)</f>
        <v>1</v>
      </c>
      <c r="G7929" s="5">
        <f>_xlfn.XLOOKUP(A7929,[3]!Table13456[No заказа],[3]!Table13456[Цена],"",0,1)</f>
        <v>7886</v>
      </c>
      <c r="H7929" s="2" t="str">
        <f>M01_SETTINGS!$F$2</f>
        <v>KASPI</v>
      </c>
    </row>
    <row r="7930" spans="1:8" x14ac:dyDescent="0.35">
      <c r="A7930" s="2">
        <v>416541633</v>
      </c>
      <c r="B7930" s="3">
        <f>_xlfn.XLOOKUP(A7930,[3]!Table13456[No заказа],[3]!Table13456[Дата
отправки],"",0,1)</f>
        <v>45560</v>
      </c>
      <c r="C7930" s="3"/>
      <c r="D7930" s="3"/>
      <c r="F7930" s="5">
        <f>_xlfn.XLOOKUP(A7930,[3]!Table13456[No заказа],[3]!Table13456[Количество],"",0,1)</f>
        <v>1</v>
      </c>
      <c r="G7930" s="5">
        <f>_xlfn.XLOOKUP(A7930,[3]!Table13456[No заказа],[3]!Table13456[Цена],"",0,1)</f>
        <v>7886</v>
      </c>
      <c r="H7930" s="2" t="str">
        <f>M01_SETTINGS!$F$2</f>
        <v>KASPI</v>
      </c>
    </row>
    <row r="7931" spans="1:8" x14ac:dyDescent="0.35">
      <c r="A7931" s="2">
        <v>416236829</v>
      </c>
      <c r="B7931" s="3">
        <f>_xlfn.XLOOKUP(A7931,[3]!Table13456[No заказа],[3]!Table13456[Дата
отправки],"",0,1)</f>
        <v>45560</v>
      </c>
      <c r="C7931" s="3"/>
      <c r="D7931" s="3"/>
      <c r="F7931" s="5">
        <f>_xlfn.XLOOKUP(A7931,[3]!Table13456[No заказа],[3]!Table13456[Количество],"",0,1)</f>
        <v>1</v>
      </c>
      <c r="G7931" s="5">
        <f>_xlfn.XLOOKUP(A7931,[3]!Table13456[No заказа],[3]!Table13456[Цена],"",0,1)</f>
        <v>8988</v>
      </c>
      <c r="H7931" s="2" t="str">
        <f>M01_SETTINGS!$F$2</f>
        <v>KASPI</v>
      </c>
    </row>
    <row r="7932" spans="1:8" x14ac:dyDescent="0.35">
      <c r="A7932" s="2">
        <v>416590426</v>
      </c>
      <c r="B7932" s="3">
        <f>_xlfn.XLOOKUP(A7932,[3]!Table13456[No заказа],[3]!Table13456[Дата
отправки],"",0,1)</f>
        <v>45560</v>
      </c>
      <c r="C7932" s="3"/>
      <c r="D7932" s="3"/>
      <c r="F7932" s="5">
        <f>_xlfn.XLOOKUP(A7932,[3]!Table13456[No заказа],[3]!Table13456[Количество],"",0,1)</f>
        <v>1</v>
      </c>
      <c r="G7932" s="5">
        <f>_xlfn.XLOOKUP(A7932,[3]!Table13456[No заказа],[3]!Table13456[Цена],"",0,1)</f>
        <v>8988</v>
      </c>
      <c r="H7932" s="2" t="str">
        <f>M01_SETTINGS!$F$2</f>
        <v>KASPI</v>
      </c>
    </row>
    <row r="7933" spans="1:8" x14ac:dyDescent="0.35">
      <c r="A7933" s="2">
        <v>416482304</v>
      </c>
      <c r="B7933" s="3">
        <f>_xlfn.XLOOKUP(A7933,[3]!Table13456[No заказа],[3]!Table13456[Дата
отправки],"",0,1)</f>
        <v>45560</v>
      </c>
      <c r="C7933" s="3"/>
      <c r="D7933" s="3"/>
      <c r="F7933" s="5">
        <f>_xlfn.XLOOKUP(A7933,[3]!Table13456[No заказа],[3]!Table13456[Количество],"",0,1)</f>
        <v>1</v>
      </c>
      <c r="G7933" s="5">
        <f>_xlfn.XLOOKUP(A7933,[3]!Table13456[No заказа],[3]!Table13456[Цена],"",0,1)</f>
        <v>8993</v>
      </c>
      <c r="H7933" s="2" t="str">
        <f>M01_SETTINGS!$F$2</f>
        <v>KASPI</v>
      </c>
    </row>
    <row r="7934" spans="1:8" x14ac:dyDescent="0.35">
      <c r="A7934" s="2">
        <v>416685497</v>
      </c>
      <c r="B7934" s="3">
        <f>_xlfn.XLOOKUP(A7934,[3]!Table13456[No заказа],[3]!Table13456[Дата
отправки],"",0,1)</f>
        <v>45560</v>
      </c>
      <c r="C7934" s="3"/>
      <c r="D7934" s="3"/>
      <c r="F7934" s="5">
        <f>_xlfn.XLOOKUP(A7934,[3]!Table13456[No заказа],[3]!Table13456[Количество],"",0,1)</f>
        <v>1</v>
      </c>
      <c r="G7934" s="5">
        <f>_xlfn.XLOOKUP(A7934,[3]!Table13456[No заказа],[3]!Table13456[Цена],"",0,1)</f>
        <v>8368</v>
      </c>
      <c r="H7934" s="2" t="str">
        <f>M01_SETTINGS!$F$2</f>
        <v>KASPI</v>
      </c>
    </row>
    <row r="7935" spans="1:8" x14ac:dyDescent="0.35">
      <c r="A7935" s="2">
        <v>416025469</v>
      </c>
      <c r="B7935" s="3">
        <f>_xlfn.XLOOKUP(A7935,[3]!Table13456[No заказа],[3]!Table13456[Дата
отправки],"",0,1)</f>
        <v>45559</v>
      </c>
      <c r="C7935" s="3"/>
      <c r="D7935" s="3"/>
      <c r="F7935" s="5">
        <f>_xlfn.XLOOKUP(A7935,[3]!Table13456[No заказа],[3]!Table13456[Количество],"",0,1)</f>
        <v>1</v>
      </c>
      <c r="G7935" s="5">
        <f>_xlfn.XLOOKUP(A7935,[3]!Table13456[No заказа],[3]!Table13456[Цена],"",0,1)</f>
        <v>8512</v>
      </c>
      <c r="H7935" s="2" t="str">
        <f>M01_SETTINGS!$F$2</f>
        <v>KASPI</v>
      </c>
    </row>
    <row r="7936" spans="1:8" x14ac:dyDescent="0.35">
      <c r="A7936" s="2">
        <v>416159732</v>
      </c>
      <c r="B7936" s="3">
        <f>_xlfn.XLOOKUP(A7936,[3]!Table13456[No заказа],[3]!Table13456[Дата
отправки],"",0,1)</f>
        <v>45559</v>
      </c>
      <c r="C7936" s="3"/>
      <c r="D7936" s="3"/>
      <c r="F7936" s="5">
        <f>_xlfn.XLOOKUP(A7936,[3]!Table13456[No заказа],[3]!Table13456[Количество],"",0,1)</f>
        <v>1</v>
      </c>
      <c r="G7936" s="5">
        <f>_xlfn.XLOOKUP(A7936,[3]!Table13456[No заказа],[3]!Table13456[Цена],"",0,1)</f>
        <v>8940</v>
      </c>
      <c r="H7936" s="2" t="str">
        <f>M01_SETTINGS!$F$2</f>
        <v>KASPI</v>
      </c>
    </row>
    <row r="7937" spans="1:8" x14ac:dyDescent="0.35">
      <c r="A7937" s="2">
        <v>415998505</v>
      </c>
      <c r="B7937" s="3">
        <f>_xlfn.XLOOKUP(A7937,[3]!Table13456[No заказа],[3]!Table13456[Дата
отправки],"",0,1)</f>
        <v>45559</v>
      </c>
      <c r="C7937" s="3"/>
      <c r="D7937" s="3"/>
      <c r="F7937" s="5">
        <f>_xlfn.XLOOKUP(A7937,[3]!Table13456[No заказа],[3]!Table13456[Количество],"",0,1)</f>
        <v>1</v>
      </c>
      <c r="G7937" s="5">
        <f>_xlfn.XLOOKUP(A7937,[3]!Table13456[No заказа],[3]!Table13456[Цена],"",0,1)</f>
        <v>8943</v>
      </c>
      <c r="H7937" s="2" t="str">
        <f>M01_SETTINGS!$F$2</f>
        <v>KASPI</v>
      </c>
    </row>
    <row r="7938" spans="1:8" x14ac:dyDescent="0.35">
      <c r="A7938" s="2">
        <v>415864774</v>
      </c>
      <c r="B7938" s="3">
        <f>_xlfn.XLOOKUP(A7938,[3]!Table13456[No заказа],[3]!Table13456[Дата
отправки],"",0,1)</f>
        <v>45559</v>
      </c>
      <c r="C7938" s="3"/>
      <c r="D7938" s="3"/>
      <c r="F7938" s="5">
        <f>_xlfn.XLOOKUP(A7938,[3]!Table13456[No заказа],[3]!Table13456[Количество],"",0,1)</f>
        <v>1</v>
      </c>
      <c r="G7938" s="5">
        <f>_xlfn.XLOOKUP(A7938,[3]!Table13456[No заказа],[3]!Table13456[Цена],"",0,1)</f>
        <v>8944</v>
      </c>
      <c r="H7938" s="2" t="str">
        <f>M01_SETTINGS!$F$2</f>
        <v>KASPI</v>
      </c>
    </row>
    <row r="7939" spans="1:8" x14ac:dyDescent="0.35">
      <c r="A7939" s="2">
        <v>416214049</v>
      </c>
      <c r="B7939" s="3">
        <f>_xlfn.XLOOKUP(A7939,[3]!Table13456[No заказа],[3]!Table13456[Дата
отправки],"",0,1)</f>
        <v>45559</v>
      </c>
      <c r="C7939" s="3"/>
      <c r="D7939" s="3"/>
      <c r="F7939" s="5">
        <f>_xlfn.XLOOKUP(A7939,[3]!Table13456[No заказа],[3]!Table13456[Количество],"",0,1)</f>
        <v>1</v>
      </c>
      <c r="G7939" s="5">
        <f>_xlfn.XLOOKUP(A7939,[3]!Table13456[No заказа],[3]!Table13456[Цена],"",0,1)</f>
        <v>8842</v>
      </c>
      <c r="H7939" s="2" t="str">
        <f>M01_SETTINGS!$F$2</f>
        <v>KASPI</v>
      </c>
    </row>
    <row r="7940" spans="1:8" x14ac:dyDescent="0.35">
      <c r="A7940" s="2">
        <v>416037520</v>
      </c>
      <c r="B7940" s="3">
        <f>_xlfn.XLOOKUP(A7940,[3]!Table13456[No заказа],[3]!Table13456[Дата
отправки],"",0,1)</f>
        <v>45559</v>
      </c>
      <c r="C7940" s="3"/>
      <c r="D7940" s="3"/>
      <c r="F7940" s="5">
        <f>_xlfn.XLOOKUP(A7940,[3]!Table13456[No заказа],[3]!Table13456[Количество],"",0,1)</f>
        <v>1</v>
      </c>
      <c r="G7940" s="5">
        <f>_xlfn.XLOOKUP(A7940,[3]!Table13456[No заказа],[3]!Table13456[Цена],"",0,1)</f>
        <v>8051</v>
      </c>
      <c r="H7940" s="2" t="str">
        <f>M01_SETTINGS!$F$2</f>
        <v>KASPI</v>
      </c>
    </row>
    <row r="7941" spans="1:8" x14ac:dyDescent="0.35">
      <c r="A7941" s="2">
        <v>415891826</v>
      </c>
      <c r="B7941" s="3">
        <f>_xlfn.XLOOKUP(A7941,[3]!Table13456[No заказа],[3]!Table13456[Дата
отправки],"",0,1)</f>
        <v>45559</v>
      </c>
      <c r="C7941" s="3"/>
      <c r="D7941" s="3"/>
      <c r="F7941" s="5">
        <f>_xlfn.XLOOKUP(A7941,[3]!Table13456[No заказа],[3]!Table13456[Количество],"",0,1)</f>
        <v>1</v>
      </c>
      <c r="G7941" s="5">
        <f>_xlfn.XLOOKUP(A7941,[3]!Table13456[No заказа],[3]!Table13456[Цена],"",0,1)</f>
        <v>7888</v>
      </c>
      <c r="H7941" s="2" t="str">
        <f>M01_SETTINGS!$F$2</f>
        <v>KASPI</v>
      </c>
    </row>
    <row r="7942" spans="1:8" x14ac:dyDescent="0.35">
      <c r="A7942" s="2">
        <v>415995227</v>
      </c>
      <c r="B7942" s="3">
        <f>_xlfn.XLOOKUP(A7942,[3]!Table13456[No заказа],[3]!Table13456[Дата
отправки],"",0,1)</f>
        <v>45559</v>
      </c>
      <c r="C7942" s="3"/>
      <c r="D7942" s="3"/>
      <c r="F7942" s="5">
        <f>_xlfn.XLOOKUP(A7942,[3]!Table13456[No заказа],[3]!Table13456[Количество],"",0,1)</f>
        <v>1</v>
      </c>
      <c r="G7942" s="5">
        <f>_xlfn.XLOOKUP(A7942,[3]!Table13456[No заказа],[3]!Table13456[Цена],"",0,1)</f>
        <v>7888</v>
      </c>
      <c r="H7942" s="2" t="str">
        <f>M01_SETTINGS!$F$2</f>
        <v>KASPI</v>
      </c>
    </row>
    <row r="7943" spans="1:8" x14ac:dyDescent="0.35">
      <c r="A7943" s="2">
        <v>416046302</v>
      </c>
      <c r="B7943" s="3">
        <f>_xlfn.XLOOKUP(A7943,[3]!Table13456[No заказа],[3]!Table13456[Дата
отправки],"",0,1)</f>
        <v>45559</v>
      </c>
      <c r="C7943" s="3"/>
      <c r="D7943" s="3"/>
      <c r="F7943" s="5">
        <f>_xlfn.XLOOKUP(A7943,[3]!Table13456[No заказа],[3]!Table13456[Количество],"",0,1)</f>
        <v>1</v>
      </c>
      <c r="G7943" s="5">
        <f>_xlfn.XLOOKUP(A7943,[3]!Table13456[No заказа],[3]!Table13456[Цена],"",0,1)</f>
        <v>7706</v>
      </c>
      <c r="H7943" s="2" t="str">
        <f>M01_SETTINGS!$F$2</f>
        <v>KASPI</v>
      </c>
    </row>
    <row r="7944" spans="1:8" x14ac:dyDescent="0.35">
      <c r="A7944" s="2">
        <v>415886143</v>
      </c>
      <c r="B7944" s="3">
        <f>_xlfn.XLOOKUP(A7944,[3]!Table13456[No заказа],[3]!Table13456[Дата
отправки],"",0,1)</f>
        <v>45559</v>
      </c>
      <c r="C7944" s="3"/>
      <c r="D7944" s="3"/>
      <c r="F7944" s="5">
        <f>_xlfn.XLOOKUP(A7944,[3]!Table13456[No заказа],[3]!Table13456[Количество],"",0,1)</f>
        <v>1</v>
      </c>
      <c r="G7944" s="5">
        <f>_xlfn.XLOOKUP(A7944,[3]!Table13456[No заказа],[3]!Table13456[Цена],"",0,1)</f>
        <v>7828</v>
      </c>
      <c r="H7944" s="2" t="str">
        <f>M01_SETTINGS!$F$2</f>
        <v>KASPI</v>
      </c>
    </row>
    <row r="7945" spans="1:8" x14ac:dyDescent="0.35">
      <c r="A7945" s="2">
        <v>416027789</v>
      </c>
      <c r="B7945" s="3">
        <f>_xlfn.XLOOKUP(A7945,[3]!Table13456[No заказа],[3]!Table13456[Дата
отправки],"",0,1)</f>
        <v>45559</v>
      </c>
      <c r="C7945" s="3"/>
      <c r="D7945" s="3"/>
      <c r="F7945" s="5">
        <f>_xlfn.XLOOKUP(A7945,[3]!Table13456[No заказа],[3]!Table13456[Количество],"",0,1)</f>
        <v>1</v>
      </c>
      <c r="G7945" s="5">
        <f>_xlfn.XLOOKUP(A7945,[3]!Table13456[No заказа],[3]!Table13456[Цена],"",0,1)</f>
        <v>8845</v>
      </c>
      <c r="H7945" s="2" t="str">
        <f>M01_SETTINGS!$F$2</f>
        <v>KASPI</v>
      </c>
    </row>
    <row r="7946" spans="1:8" x14ac:dyDescent="0.35">
      <c r="A7946" s="2">
        <v>415975791</v>
      </c>
      <c r="B7946" s="3">
        <f>_xlfn.XLOOKUP(A7946,[3]!Table13456[No заказа],[3]!Table13456[Дата
отправки],"",0,1)</f>
        <v>45559</v>
      </c>
      <c r="C7946" s="3"/>
      <c r="D7946" s="3"/>
      <c r="F7946" s="5">
        <f>_xlfn.XLOOKUP(A7946,[3]!Table13456[No заказа],[3]!Table13456[Количество],"",0,1)</f>
        <v>1</v>
      </c>
      <c r="G7946" s="5">
        <f>_xlfn.XLOOKUP(A7946,[3]!Table13456[No заказа],[3]!Table13456[Цена],"",0,1)</f>
        <v>8998</v>
      </c>
      <c r="H7946" s="2" t="str">
        <f>M01_SETTINGS!$F$2</f>
        <v>KASPI</v>
      </c>
    </row>
    <row r="7947" spans="1:8" x14ac:dyDescent="0.35">
      <c r="A7947" s="2">
        <v>415940701</v>
      </c>
      <c r="B7947" s="3">
        <f>_xlfn.XLOOKUP(A7947,[3]!Table13456[No заказа],[3]!Table13456[Дата
отправки],"",0,1)</f>
        <v>45559</v>
      </c>
      <c r="C7947" s="3"/>
      <c r="D7947" s="3"/>
      <c r="F7947" s="5">
        <f>_xlfn.XLOOKUP(A7947,[3]!Table13456[No заказа],[3]!Table13456[Количество],"",0,1)</f>
        <v>1</v>
      </c>
      <c r="G7947" s="5">
        <f>_xlfn.XLOOKUP(A7947,[3]!Table13456[No заказа],[3]!Table13456[Цена],"",0,1)</f>
        <v>8758</v>
      </c>
      <c r="H7947" s="2" t="str">
        <f>M01_SETTINGS!$F$2</f>
        <v>KASPI</v>
      </c>
    </row>
    <row r="7948" spans="1:8" x14ac:dyDescent="0.35">
      <c r="A7948" s="2">
        <v>416036560</v>
      </c>
      <c r="B7948" s="3">
        <f>_xlfn.XLOOKUP(A7948,[3]!Table13456[No заказа],[3]!Table13456[Дата
отправки],"",0,1)</f>
        <v>45559</v>
      </c>
      <c r="C7948" s="3"/>
      <c r="D7948" s="3"/>
      <c r="F7948" s="5">
        <f>_xlfn.XLOOKUP(A7948,[3]!Table13456[No заказа],[3]!Table13456[Количество],"",0,1)</f>
        <v>1</v>
      </c>
      <c r="G7948" s="5">
        <f>_xlfn.XLOOKUP(A7948,[3]!Table13456[No заказа],[3]!Table13456[Цена],"",0,1)</f>
        <v>8942</v>
      </c>
      <c r="H7948" s="2" t="str">
        <f>M01_SETTINGS!$F$2</f>
        <v>KASPI</v>
      </c>
    </row>
    <row r="7949" spans="1:8" x14ac:dyDescent="0.35">
      <c r="A7949" s="2">
        <v>415954842</v>
      </c>
      <c r="B7949" s="3">
        <f>_xlfn.XLOOKUP(A7949,[3]!Table13456[No заказа],[3]!Table13456[Дата
отправки],"",0,1)</f>
        <v>45559</v>
      </c>
      <c r="C7949" s="3"/>
      <c r="D7949" s="3"/>
      <c r="F7949" s="5">
        <f>_xlfn.XLOOKUP(A7949,[3]!Table13456[No заказа],[3]!Table13456[Количество],"",0,1)</f>
        <v>1</v>
      </c>
      <c r="G7949" s="5">
        <f>_xlfn.XLOOKUP(A7949,[3]!Table13456[No заказа],[3]!Table13456[Цена],"",0,1)</f>
        <v>8754</v>
      </c>
      <c r="H7949" s="2" t="str">
        <f>M01_SETTINGS!$F$2</f>
        <v>KASPI</v>
      </c>
    </row>
    <row r="7950" spans="1:8" x14ac:dyDescent="0.35">
      <c r="A7950" s="2">
        <v>415946827</v>
      </c>
      <c r="B7950" s="3">
        <f>_xlfn.XLOOKUP(A7950,[3]!Table13456[No заказа],[3]!Table13456[Дата
отправки],"",0,1)</f>
        <v>45559</v>
      </c>
      <c r="C7950" s="3"/>
      <c r="D7950" s="3"/>
      <c r="F7950" s="5">
        <f>_xlfn.XLOOKUP(A7950,[3]!Table13456[No заказа],[3]!Table13456[Количество],"",0,1)</f>
        <v>1</v>
      </c>
      <c r="G7950" s="5">
        <f>_xlfn.XLOOKUP(A7950,[3]!Table13456[No заказа],[3]!Table13456[Цена],"",0,1)</f>
        <v>7782</v>
      </c>
      <c r="H7950" s="2" t="str">
        <f>M01_SETTINGS!$F$2</f>
        <v>KASPI</v>
      </c>
    </row>
    <row r="7951" spans="1:8" x14ac:dyDescent="0.35">
      <c r="A7951" s="2">
        <v>415949230</v>
      </c>
      <c r="B7951" s="3">
        <f>_xlfn.XLOOKUP(A7951,[3]!Table13456[No заказа],[3]!Table13456[Дата
отправки],"",0,1)</f>
        <v>45559</v>
      </c>
      <c r="C7951" s="3"/>
      <c r="D7951" s="3"/>
      <c r="F7951" s="5">
        <f>_xlfn.XLOOKUP(A7951,[3]!Table13456[No заказа],[3]!Table13456[Количество],"",0,1)</f>
        <v>1</v>
      </c>
      <c r="G7951" s="5">
        <f>_xlfn.XLOOKUP(A7951,[3]!Table13456[No заказа],[3]!Table13456[Цена],"",0,1)</f>
        <v>8740</v>
      </c>
      <c r="H7951" s="2" t="str">
        <f>M01_SETTINGS!$F$2</f>
        <v>KASPI</v>
      </c>
    </row>
    <row r="7952" spans="1:8" x14ac:dyDescent="0.35">
      <c r="A7952" s="2">
        <v>416077207</v>
      </c>
      <c r="B7952" s="3">
        <f>_xlfn.XLOOKUP(A7952,[3]!Table13456[No заказа],[3]!Table13456[Дата
отправки],"",0,1)</f>
        <v>45559</v>
      </c>
      <c r="C7952" s="3"/>
      <c r="D7952" s="3"/>
      <c r="F7952" s="5">
        <f>_xlfn.XLOOKUP(A7952,[3]!Table13456[No заказа],[3]!Table13456[Количество],"",0,1)</f>
        <v>1</v>
      </c>
      <c r="G7952" s="5">
        <f>_xlfn.XLOOKUP(A7952,[3]!Table13456[No заказа],[3]!Table13456[Цена],"",0,1)</f>
        <v>12243</v>
      </c>
      <c r="H7952" s="2" t="str">
        <f>M01_SETTINGS!$F$2</f>
        <v>KASPI</v>
      </c>
    </row>
    <row r="7953" spans="1:8" x14ac:dyDescent="0.35">
      <c r="A7953" s="2">
        <v>416002734</v>
      </c>
      <c r="B7953" s="3">
        <f>_xlfn.XLOOKUP(A7953,[3]!Table13456[No заказа],[3]!Table13456[Дата
отправки],"",0,1)</f>
        <v>45559</v>
      </c>
      <c r="C7953" s="3"/>
      <c r="D7953" s="3"/>
      <c r="F7953" s="5">
        <f>_xlfn.XLOOKUP(A7953,[3]!Table13456[No заказа],[3]!Table13456[Количество],"",0,1)</f>
        <v>1</v>
      </c>
      <c r="G7953" s="5">
        <f>_xlfn.XLOOKUP(A7953,[3]!Table13456[No заказа],[3]!Table13456[Цена],"",0,1)</f>
        <v>7890</v>
      </c>
      <c r="H7953" s="2" t="str">
        <f>M01_SETTINGS!$F$2</f>
        <v>KASPI</v>
      </c>
    </row>
    <row r="7954" spans="1:8" x14ac:dyDescent="0.35">
      <c r="A7954" s="2">
        <v>416032533</v>
      </c>
      <c r="B7954" s="3">
        <f>_xlfn.XLOOKUP(A7954,[3]!Table13456[No заказа],[3]!Table13456[Дата
отправки],"",0,1)</f>
        <v>45559</v>
      </c>
      <c r="C7954" s="3"/>
      <c r="D7954" s="3"/>
      <c r="F7954" s="5">
        <f>_xlfn.XLOOKUP(A7954,[3]!Table13456[No заказа],[3]!Table13456[Количество],"",0,1)</f>
        <v>1</v>
      </c>
      <c r="G7954" s="5">
        <f>_xlfn.XLOOKUP(A7954,[3]!Table13456[No заказа],[3]!Table13456[Цена],"",0,1)</f>
        <v>9891</v>
      </c>
      <c r="H7954" s="2" t="str">
        <f>M01_SETTINGS!$F$2</f>
        <v>KASPI</v>
      </c>
    </row>
    <row r="7955" spans="1:8" x14ac:dyDescent="0.35">
      <c r="A7955" s="2">
        <v>416101318</v>
      </c>
      <c r="B7955" s="3">
        <f>_xlfn.XLOOKUP(A7955,[3]!Table13456[No заказа],[3]!Table13456[Дата
отправки],"",0,1)</f>
        <v>45559</v>
      </c>
      <c r="C7955" s="3"/>
      <c r="D7955" s="3"/>
      <c r="F7955" s="5">
        <f>_xlfn.XLOOKUP(A7955,[3]!Table13456[No заказа],[3]!Table13456[Количество],"",0,1)</f>
        <v>1</v>
      </c>
      <c r="G7955" s="5">
        <f>_xlfn.XLOOKUP(A7955,[3]!Table13456[No заказа],[3]!Table13456[Цена],"",0,1)</f>
        <v>8995</v>
      </c>
      <c r="H7955" s="2" t="str">
        <f>M01_SETTINGS!$F$2</f>
        <v>KASPI</v>
      </c>
    </row>
    <row r="7956" spans="1:8" x14ac:dyDescent="0.35">
      <c r="A7956" s="2">
        <v>416159023</v>
      </c>
      <c r="B7956" s="3">
        <f>_xlfn.XLOOKUP(A7956,[3]!Table13456[No заказа],[3]!Table13456[Дата
отправки],"",0,1)</f>
        <v>45559</v>
      </c>
      <c r="C7956" s="3"/>
      <c r="D7956" s="3"/>
      <c r="F7956" s="5">
        <f>_xlfn.XLOOKUP(A7956,[3]!Table13456[No заказа],[3]!Table13456[Количество],"",0,1)</f>
        <v>1</v>
      </c>
      <c r="G7956" s="5">
        <f>_xlfn.XLOOKUP(A7956,[3]!Table13456[No заказа],[3]!Table13456[Цена],"",0,1)</f>
        <v>8995</v>
      </c>
      <c r="H7956" s="2" t="str">
        <f>M01_SETTINGS!$F$2</f>
        <v>KASPI</v>
      </c>
    </row>
    <row r="7957" spans="1:8" x14ac:dyDescent="0.35">
      <c r="A7957" s="2">
        <v>416181679</v>
      </c>
      <c r="B7957" s="3">
        <f>_xlfn.XLOOKUP(A7957,[3]!Table13456[No заказа],[3]!Table13456[Дата
отправки],"",0,1)</f>
        <v>45559</v>
      </c>
      <c r="C7957" s="3"/>
      <c r="D7957" s="3"/>
      <c r="F7957" s="5">
        <f>_xlfn.XLOOKUP(A7957,[3]!Table13456[No заказа],[3]!Table13456[Количество],"",0,1)</f>
        <v>1</v>
      </c>
      <c r="G7957" s="5">
        <f>_xlfn.XLOOKUP(A7957,[3]!Table13456[No заказа],[3]!Table13456[Цена],"",0,1)</f>
        <v>8995</v>
      </c>
      <c r="H7957" s="2" t="str">
        <f>M01_SETTINGS!$F$2</f>
        <v>KASPI</v>
      </c>
    </row>
    <row r="7958" spans="1:8" x14ac:dyDescent="0.35">
      <c r="A7958" s="2">
        <v>415813616</v>
      </c>
      <c r="B7958" s="3">
        <f>_xlfn.XLOOKUP(A7958,[3]!Table13456[No заказа],[3]!Table13456[Дата
отправки],"",0,1)</f>
        <v>45559</v>
      </c>
      <c r="C7958" s="3"/>
      <c r="D7958" s="3"/>
      <c r="F7958" s="5">
        <f>_xlfn.XLOOKUP(A7958,[3]!Table13456[No заказа],[3]!Table13456[Количество],"",0,1)</f>
        <v>1</v>
      </c>
      <c r="G7958" s="5">
        <f>_xlfn.XLOOKUP(A7958,[3]!Table13456[No заказа],[3]!Table13456[Цена],"",0,1)</f>
        <v>12910</v>
      </c>
      <c r="H7958" s="2" t="str">
        <f>M01_SETTINGS!$F$2</f>
        <v>KASPI</v>
      </c>
    </row>
    <row r="7959" spans="1:8" x14ac:dyDescent="0.35">
      <c r="A7959" s="2">
        <v>415951396</v>
      </c>
      <c r="B7959" s="3">
        <f>_xlfn.XLOOKUP(A7959,[3]!Table13456[No заказа],[3]!Table13456[Дата
отправки],"",0,1)</f>
        <v>45559</v>
      </c>
      <c r="C7959" s="3"/>
      <c r="D7959" s="3"/>
      <c r="F7959" s="5">
        <f>_xlfn.XLOOKUP(A7959,[3]!Table13456[No заказа],[3]!Table13456[Количество],"",0,1)</f>
        <v>1</v>
      </c>
      <c r="G7959" s="5">
        <f>_xlfn.XLOOKUP(A7959,[3]!Table13456[No заказа],[3]!Table13456[Цена],"",0,1)</f>
        <v>8999</v>
      </c>
      <c r="H7959" s="2" t="str">
        <f>M01_SETTINGS!$F$2</f>
        <v>KASPI</v>
      </c>
    </row>
    <row r="7960" spans="1:8" x14ac:dyDescent="0.35">
      <c r="A7960" s="2">
        <v>415832268</v>
      </c>
      <c r="B7960" s="3">
        <f>_xlfn.XLOOKUP(A7960,[3]!Table13456[No заказа],[3]!Table13456[Дата
отправки],"",0,1)</f>
        <v>45559</v>
      </c>
      <c r="C7960" s="3"/>
      <c r="D7960" s="3"/>
      <c r="F7960" s="5">
        <f>_xlfn.XLOOKUP(A7960,[3]!Table13456[No заказа],[3]!Table13456[Количество],"",0,1)</f>
        <v>1</v>
      </c>
      <c r="G7960" s="5">
        <f>_xlfn.XLOOKUP(A7960,[3]!Table13456[No заказа],[3]!Table13456[Цена],"",0,1)</f>
        <v>8149</v>
      </c>
      <c r="H7960" s="2" t="str">
        <f>M01_SETTINGS!$F$2</f>
        <v>KASPI</v>
      </c>
    </row>
    <row r="7961" spans="1:8" x14ac:dyDescent="0.35">
      <c r="A7961" s="2">
        <v>415855048</v>
      </c>
      <c r="B7961" s="3">
        <f>_xlfn.XLOOKUP(A7961,[3]!Table13456[No заказа],[3]!Table13456[Дата
отправки],"",0,1)</f>
        <v>45559</v>
      </c>
      <c r="C7961" s="3"/>
      <c r="D7961" s="3"/>
      <c r="F7961" s="5">
        <f>_xlfn.XLOOKUP(A7961,[3]!Table13456[No заказа],[3]!Table13456[Количество],"",0,1)</f>
        <v>1</v>
      </c>
      <c r="G7961" s="5">
        <f>_xlfn.XLOOKUP(A7961,[3]!Table13456[No заказа],[3]!Table13456[Цена],"",0,1)</f>
        <v>7886</v>
      </c>
      <c r="H7961" s="2" t="str">
        <f>M01_SETTINGS!$F$2</f>
        <v>KASPI</v>
      </c>
    </row>
    <row r="7962" spans="1:8" x14ac:dyDescent="0.35">
      <c r="A7962" s="2">
        <v>416081088</v>
      </c>
      <c r="B7962" s="3">
        <f>_xlfn.XLOOKUP(A7962,[3]!Table13456[No заказа],[3]!Table13456[Дата
отправки],"",0,1)</f>
        <v>45559</v>
      </c>
      <c r="C7962" s="3"/>
      <c r="D7962" s="3"/>
      <c r="F7962" s="5">
        <f>_xlfn.XLOOKUP(A7962,[3]!Table13456[No заказа],[3]!Table13456[Количество],"",0,1)</f>
        <v>1</v>
      </c>
      <c r="G7962" s="5">
        <f>_xlfn.XLOOKUP(A7962,[3]!Table13456[No заказа],[3]!Table13456[Цена],"",0,1)</f>
        <v>7886</v>
      </c>
      <c r="H7962" s="2" t="str">
        <f>M01_SETTINGS!$F$2</f>
        <v>KASPI</v>
      </c>
    </row>
    <row r="7963" spans="1:8" x14ac:dyDescent="0.35">
      <c r="A7963" s="2">
        <v>415990642</v>
      </c>
      <c r="B7963" s="3">
        <f>_xlfn.XLOOKUP(A7963,[3]!Table13456[No заказа],[3]!Table13456[Дата
отправки],"",0,1)</f>
        <v>45559</v>
      </c>
      <c r="C7963" s="3"/>
      <c r="D7963" s="3"/>
      <c r="F7963" s="5">
        <f>_xlfn.XLOOKUP(A7963,[3]!Table13456[No заказа],[3]!Table13456[Количество],"",0,1)</f>
        <v>1</v>
      </c>
      <c r="G7963" s="5">
        <f>_xlfn.XLOOKUP(A7963,[3]!Table13456[No заказа],[3]!Table13456[Цена],"",0,1)</f>
        <v>7839</v>
      </c>
      <c r="H7963" s="2" t="str">
        <f>M01_SETTINGS!$F$2</f>
        <v>KASPI</v>
      </c>
    </row>
    <row r="7964" spans="1:8" x14ac:dyDescent="0.35">
      <c r="A7964" s="2">
        <v>415997153</v>
      </c>
      <c r="B7964" s="3">
        <f>_xlfn.XLOOKUP(A7964,[3]!Table13456[No заказа],[3]!Table13456[Дата
отправки],"",0,1)</f>
        <v>45559</v>
      </c>
      <c r="C7964" s="3"/>
      <c r="D7964" s="3"/>
      <c r="F7964" s="5">
        <f>_xlfn.XLOOKUP(A7964,[3]!Table13456[No заказа],[3]!Table13456[Количество],"",0,1)</f>
        <v>1</v>
      </c>
      <c r="G7964" s="5">
        <f>_xlfn.XLOOKUP(A7964,[3]!Table13456[No заказа],[3]!Table13456[Цена],"",0,1)</f>
        <v>8726</v>
      </c>
      <c r="H7964" s="2" t="str">
        <f>M01_SETTINGS!$F$2</f>
        <v>KASPI</v>
      </c>
    </row>
    <row r="7965" spans="1:8" x14ac:dyDescent="0.35">
      <c r="A7965" s="2">
        <v>415960458</v>
      </c>
      <c r="B7965" s="3">
        <f>_xlfn.XLOOKUP(A7965,[3]!Table13456[No заказа],[3]!Table13456[Дата
отправки],"",0,1)</f>
        <v>45559</v>
      </c>
      <c r="C7965" s="3"/>
      <c r="D7965" s="3"/>
      <c r="F7965" s="5">
        <f>_xlfn.XLOOKUP(A7965,[3]!Table13456[No заказа],[3]!Table13456[Количество],"",0,1)</f>
        <v>1</v>
      </c>
      <c r="G7965" s="5">
        <f>_xlfn.XLOOKUP(A7965,[3]!Table13456[No заказа],[3]!Table13456[Цена],"",0,1)</f>
        <v>8734</v>
      </c>
      <c r="H7965" s="2" t="str">
        <f>M01_SETTINGS!$F$2</f>
        <v>KASPI</v>
      </c>
    </row>
    <row r="7966" spans="1:8" x14ac:dyDescent="0.35">
      <c r="A7966" s="2">
        <v>416002815</v>
      </c>
      <c r="B7966" s="3">
        <f>_xlfn.XLOOKUP(A7966,[3]!Table13456[No заказа],[3]!Table13456[Дата
отправки],"",0,1)</f>
        <v>45559</v>
      </c>
      <c r="C7966" s="3"/>
      <c r="D7966" s="3"/>
      <c r="F7966" s="5">
        <f>_xlfn.XLOOKUP(A7966,[3]!Table13456[No заказа],[3]!Table13456[Количество],"",0,1)</f>
        <v>1</v>
      </c>
      <c r="G7966" s="5">
        <f>_xlfn.XLOOKUP(A7966,[3]!Table13456[No заказа],[3]!Table13456[Цена],"",0,1)</f>
        <v>7886</v>
      </c>
      <c r="H7966" s="2" t="str">
        <f>M01_SETTINGS!$F$2</f>
        <v>KASPI</v>
      </c>
    </row>
    <row r="7967" spans="1:8" x14ac:dyDescent="0.35">
      <c r="A7967" s="2">
        <v>415948053</v>
      </c>
      <c r="B7967" s="3">
        <f>_xlfn.XLOOKUP(A7967,[3]!Table13456[No заказа],[3]!Table13456[Дата
отправки],"",0,1)</f>
        <v>45559</v>
      </c>
      <c r="C7967" s="3"/>
      <c r="D7967" s="3"/>
      <c r="F7967" s="5">
        <f>_xlfn.XLOOKUP(A7967,[3]!Table13456[No заказа],[3]!Table13456[Количество],"",0,1)</f>
        <v>1</v>
      </c>
      <c r="G7967" s="5">
        <f>_xlfn.XLOOKUP(A7967,[3]!Table13456[No заказа],[3]!Table13456[Цена],"",0,1)</f>
        <v>8998</v>
      </c>
      <c r="H7967" s="2" t="str">
        <f>M01_SETTINGS!$F$2</f>
        <v>KASPI</v>
      </c>
    </row>
    <row r="7968" spans="1:8" x14ac:dyDescent="0.35">
      <c r="A7968" s="2">
        <v>415877660</v>
      </c>
      <c r="B7968" s="3">
        <f>_xlfn.XLOOKUP(A7968,[3]!Table13456[No заказа],[3]!Table13456[Дата
отправки],"",0,1)</f>
        <v>45559</v>
      </c>
      <c r="C7968" s="3"/>
      <c r="D7968" s="3"/>
      <c r="F7968" s="5">
        <f>_xlfn.XLOOKUP(A7968,[3]!Table13456[No заказа],[3]!Table13456[Количество],"",0,1)</f>
        <v>1</v>
      </c>
      <c r="G7968" s="5">
        <f>_xlfn.XLOOKUP(A7968,[3]!Table13456[No заказа],[3]!Table13456[Цена],"",0,1)</f>
        <v>7892</v>
      </c>
      <c r="H7968" s="2" t="str">
        <f>M01_SETTINGS!$F$2</f>
        <v>KASPI</v>
      </c>
    </row>
    <row r="7969" spans="1:8" x14ac:dyDescent="0.35">
      <c r="A7969" s="2">
        <v>415962048</v>
      </c>
      <c r="B7969" s="3">
        <f>_xlfn.XLOOKUP(A7969,[3]!Table13456[No заказа],[3]!Table13456[Дата
отправки],"",0,1)</f>
        <v>45559</v>
      </c>
      <c r="C7969" s="3"/>
      <c r="D7969" s="3"/>
      <c r="F7969" s="5">
        <f>_xlfn.XLOOKUP(A7969,[3]!Table13456[No заказа],[3]!Table13456[Количество],"",0,1)</f>
        <v>1</v>
      </c>
      <c r="G7969" s="5">
        <f>_xlfn.XLOOKUP(A7969,[3]!Table13456[No заказа],[3]!Table13456[Цена],"",0,1)</f>
        <v>7892</v>
      </c>
      <c r="H7969" s="2" t="str">
        <f>M01_SETTINGS!$F$2</f>
        <v>KASPI</v>
      </c>
    </row>
    <row r="7970" spans="1:8" x14ac:dyDescent="0.35">
      <c r="A7970" s="2">
        <v>416067956</v>
      </c>
      <c r="B7970" s="3">
        <f>_xlfn.XLOOKUP(A7970,[3]!Table13456[No заказа],[3]!Table13456[Дата
отправки],"",0,1)</f>
        <v>45559</v>
      </c>
      <c r="C7970" s="3"/>
      <c r="D7970" s="3"/>
      <c r="F7970" s="5">
        <f>_xlfn.XLOOKUP(A7970,[3]!Table13456[No заказа],[3]!Table13456[Количество],"",0,1)</f>
        <v>1</v>
      </c>
      <c r="G7970" s="5">
        <f>_xlfn.XLOOKUP(A7970,[3]!Table13456[No заказа],[3]!Table13456[Цена],"",0,1)</f>
        <v>7892</v>
      </c>
      <c r="H7970" s="2" t="str">
        <f>M01_SETTINGS!$F$2</f>
        <v>KASPI</v>
      </c>
    </row>
    <row r="7971" spans="1:8" x14ac:dyDescent="0.35">
      <c r="A7971" s="2">
        <v>416091767</v>
      </c>
      <c r="B7971" s="3">
        <f>_xlfn.XLOOKUP(A7971,[3]!Table13456[No заказа],[3]!Table13456[Дата
отправки],"",0,1)</f>
        <v>45559</v>
      </c>
      <c r="C7971" s="3"/>
      <c r="D7971" s="3"/>
      <c r="F7971" s="5">
        <f>_xlfn.XLOOKUP(A7971,[3]!Table13456[No заказа],[3]!Table13456[Количество],"",0,1)</f>
        <v>1</v>
      </c>
      <c r="G7971" s="5">
        <f>_xlfn.XLOOKUP(A7971,[3]!Table13456[No заказа],[3]!Table13456[Цена],"",0,1)</f>
        <v>7892</v>
      </c>
      <c r="H7971" s="2" t="str">
        <f>M01_SETTINGS!$F$2</f>
        <v>KASPI</v>
      </c>
    </row>
    <row r="7972" spans="1:8" x14ac:dyDescent="0.35">
      <c r="A7972" s="2">
        <v>416014973</v>
      </c>
      <c r="B7972" s="3">
        <f>_xlfn.XLOOKUP(A7972,[3]!Table13456[No заказа],[3]!Table13456[Дата
отправки],"",0,1)</f>
        <v>45559</v>
      </c>
      <c r="C7972" s="3"/>
      <c r="D7972" s="3"/>
      <c r="F7972" s="5">
        <f>_xlfn.XLOOKUP(A7972,[3]!Table13456[No заказа],[3]!Table13456[Количество],"",0,1)</f>
        <v>1</v>
      </c>
      <c r="G7972" s="5">
        <f>_xlfn.XLOOKUP(A7972,[3]!Table13456[No заказа],[3]!Table13456[Цена],"",0,1)</f>
        <v>8734</v>
      </c>
      <c r="H7972" s="2" t="str">
        <f>M01_SETTINGS!$F$2</f>
        <v>KASPI</v>
      </c>
    </row>
    <row r="7973" spans="1:8" x14ac:dyDescent="0.35">
      <c r="A7973" s="2">
        <v>416170233</v>
      </c>
      <c r="B7973" s="3">
        <f>_xlfn.XLOOKUP(A7973,[3]!Table13456[No заказа],[3]!Table13456[Дата
отправки],"",0,1)</f>
        <v>45559</v>
      </c>
      <c r="C7973" s="3"/>
      <c r="D7973" s="3"/>
      <c r="F7973" s="5">
        <f>_xlfn.XLOOKUP(A7973,[3]!Table13456[No заказа],[3]!Table13456[Количество],"",0,1)</f>
        <v>1</v>
      </c>
      <c r="G7973" s="5">
        <f>_xlfn.XLOOKUP(A7973,[3]!Table13456[No заказа],[3]!Table13456[Цена],"",0,1)</f>
        <v>12215</v>
      </c>
      <c r="H7973" s="2" t="str">
        <f>M01_SETTINGS!$F$2</f>
        <v>KASPI</v>
      </c>
    </row>
    <row r="7974" spans="1:8" x14ac:dyDescent="0.35">
      <c r="A7974" s="2">
        <v>415787609</v>
      </c>
      <c r="B7974" s="3">
        <f>_xlfn.XLOOKUP(A7974,[3]!Table13456[No заказа],[3]!Table13456[Дата
отправки],"",0,1)</f>
        <v>45559</v>
      </c>
      <c r="C7974" s="3"/>
      <c r="D7974" s="3"/>
      <c r="F7974" s="5">
        <f>_xlfn.XLOOKUP(A7974,[3]!Table13456[No заказа],[3]!Table13456[Количество],"",0,1)</f>
        <v>1</v>
      </c>
      <c r="G7974" s="5">
        <f>_xlfn.XLOOKUP(A7974,[3]!Table13456[No заказа],[3]!Table13456[Цена],"",0,1)</f>
        <v>7886</v>
      </c>
      <c r="H7974" s="2" t="str">
        <f>M01_SETTINGS!$F$2</f>
        <v>KASPI</v>
      </c>
    </row>
    <row r="7975" spans="1:8" x14ac:dyDescent="0.35">
      <c r="A7975" s="2">
        <v>415823456</v>
      </c>
      <c r="B7975" s="3">
        <f>_xlfn.XLOOKUP(A7975,[3]!Table13456[No заказа],[3]!Table13456[Дата
отправки],"",0,1)</f>
        <v>45559</v>
      </c>
      <c r="C7975" s="3"/>
      <c r="D7975" s="3"/>
      <c r="F7975" s="5">
        <f>_xlfn.XLOOKUP(A7975,[3]!Table13456[No заказа],[3]!Table13456[Количество],"",0,1)</f>
        <v>1</v>
      </c>
      <c r="G7975" s="5">
        <f>_xlfn.XLOOKUP(A7975,[3]!Table13456[No заказа],[3]!Table13456[Цена],"",0,1)</f>
        <v>8988</v>
      </c>
      <c r="H7975" s="2" t="str">
        <f>M01_SETTINGS!$F$2</f>
        <v>KASPI</v>
      </c>
    </row>
    <row r="7976" spans="1:8" x14ac:dyDescent="0.35">
      <c r="A7976" s="2">
        <v>416190352</v>
      </c>
      <c r="B7976" s="3">
        <f>_xlfn.XLOOKUP(A7976,[3]!Table13456[No заказа],[3]!Table13456[Дата
отправки],"",0,1)</f>
        <v>45559</v>
      </c>
      <c r="C7976" s="3"/>
      <c r="D7976" s="3"/>
      <c r="F7976" s="5">
        <f>_xlfn.XLOOKUP(A7976,[3]!Table13456[No заказа],[3]!Table13456[Количество],"",0,1)</f>
        <v>1</v>
      </c>
      <c r="G7976" s="5">
        <f>_xlfn.XLOOKUP(A7976,[3]!Table13456[No заказа],[3]!Table13456[Цена],"",0,1)</f>
        <v>8988</v>
      </c>
      <c r="H7976" s="2" t="str">
        <f>M01_SETTINGS!$F$2</f>
        <v>KASPI</v>
      </c>
    </row>
    <row r="7977" spans="1:8" x14ac:dyDescent="0.35">
      <c r="A7977" s="2">
        <v>416007303</v>
      </c>
      <c r="B7977" s="3">
        <f>_xlfn.XLOOKUP(A7977,[3]!Table13456[No заказа],[3]!Table13456[Дата
отправки],"",0,1)</f>
        <v>45559</v>
      </c>
      <c r="C7977" s="3"/>
      <c r="D7977" s="3"/>
      <c r="F7977" s="5">
        <f>_xlfn.XLOOKUP(A7977,[3]!Table13456[No заказа],[3]!Table13456[Количество],"",0,1)</f>
        <v>1</v>
      </c>
      <c r="G7977" s="5">
        <f>_xlfn.XLOOKUP(A7977,[3]!Table13456[No заказа],[3]!Table13456[Цена],"",0,1)</f>
        <v>9892</v>
      </c>
      <c r="H7977" s="2" t="str">
        <f>M01_SETTINGS!$F$2</f>
        <v>KASPI</v>
      </c>
    </row>
    <row r="7978" spans="1:8" x14ac:dyDescent="0.35">
      <c r="A7978" s="2">
        <v>416085445</v>
      </c>
      <c r="B7978" s="3">
        <f>_xlfn.XLOOKUP(A7978,[3]!Table13456[No заказа],[3]!Table13456[Дата
отправки],"",0,1)</f>
        <v>45559</v>
      </c>
      <c r="C7978" s="3"/>
      <c r="D7978" s="3"/>
      <c r="F7978" s="5">
        <f>_xlfn.XLOOKUP(A7978,[3]!Table13456[No заказа],[3]!Table13456[Количество],"",0,1)</f>
        <v>1</v>
      </c>
      <c r="G7978" s="5">
        <f>_xlfn.XLOOKUP(A7978,[3]!Table13456[No заказа],[3]!Table13456[Цена],"",0,1)</f>
        <v>8999</v>
      </c>
      <c r="H7978" s="2" t="str">
        <f>M01_SETTINGS!$F$2</f>
        <v>KASPI</v>
      </c>
    </row>
    <row r="7979" spans="1:8" x14ac:dyDescent="0.35">
      <c r="A7979" s="2">
        <v>415789066</v>
      </c>
      <c r="B7979" s="3">
        <f>_xlfn.XLOOKUP(A7979,[3]!Table13456[No заказа],[3]!Table13456[Дата
отправки],"",0,1)</f>
        <v>45559</v>
      </c>
      <c r="C7979" s="3"/>
      <c r="D7979" s="3"/>
      <c r="F7979" s="5">
        <f>_xlfn.XLOOKUP(A7979,[3]!Table13456[No заказа],[3]!Table13456[Количество],"",0,1)</f>
        <v>1</v>
      </c>
      <c r="G7979" s="5">
        <f>_xlfn.XLOOKUP(A7979,[3]!Table13456[No заказа],[3]!Table13456[Цена],"",0,1)</f>
        <v>7886</v>
      </c>
      <c r="H7979" s="2" t="str">
        <f>M01_SETTINGS!$F$2</f>
        <v>KASPI</v>
      </c>
    </row>
    <row r="7980" spans="1:8" x14ac:dyDescent="0.35">
      <c r="A7980" s="2">
        <v>416007181</v>
      </c>
      <c r="B7980" s="3">
        <f>_xlfn.XLOOKUP(A7980,[3]!Table13456[No заказа],[3]!Table13456[Дата
отправки],"",0,1)</f>
        <v>45559</v>
      </c>
      <c r="C7980" s="3"/>
      <c r="D7980" s="3"/>
      <c r="F7980" s="5">
        <f>_xlfn.XLOOKUP(A7980,[3]!Table13456[No заказа],[3]!Table13456[Количество],"",0,1)</f>
        <v>1</v>
      </c>
      <c r="G7980" s="5">
        <f>_xlfn.XLOOKUP(A7980,[3]!Table13456[No заказа],[3]!Table13456[Цена],"",0,1)</f>
        <v>7886</v>
      </c>
      <c r="H7980" s="2" t="str">
        <f>M01_SETTINGS!$F$2</f>
        <v>KASPI</v>
      </c>
    </row>
    <row r="7981" spans="1:8" x14ac:dyDescent="0.35">
      <c r="A7981" s="2">
        <v>415969138</v>
      </c>
      <c r="B7981" s="3">
        <f>_xlfn.XLOOKUP(A7981,[3]!Table13456[No заказа],[3]!Table13456[Дата
отправки],"",0,1)</f>
        <v>45559</v>
      </c>
      <c r="C7981" s="3"/>
      <c r="D7981" s="3"/>
      <c r="F7981" s="5">
        <f>_xlfn.XLOOKUP(A7981,[3]!Table13456[No заказа],[3]!Table13456[Количество],"",0,1)</f>
        <v>1</v>
      </c>
      <c r="G7981" s="5">
        <f>_xlfn.XLOOKUP(A7981,[3]!Table13456[No заказа],[3]!Table13456[Цена],"",0,1)</f>
        <v>7839</v>
      </c>
      <c r="H7981" s="2" t="str">
        <f>M01_SETTINGS!$F$2</f>
        <v>KASPI</v>
      </c>
    </row>
    <row r="7982" spans="1:8" x14ac:dyDescent="0.35">
      <c r="A7982" s="2">
        <v>416296905</v>
      </c>
      <c r="B7982" s="3">
        <f>_xlfn.XLOOKUP(A7982,[3]!Table13456[No заказа],[3]!Table13456[Дата
отправки],"",0,1)</f>
        <v>45559</v>
      </c>
      <c r="C7982" s="3"/>
      <c r="D7982" s="3"/>
      <c r="F7982" s="5">
        <f>_xlfn.XLOOKUP(A7982,[3]!Table13456[No заказа],[3]!Table13456[Количество],"",0,1)</f>
        <v>1</v>
      </c>
      <c r="G7982" s="5">
        <f>_xlfn.XLOOKUP(A7982,[3]!Table13456[No заказа],[3]!Table13456[Цена],"",0,1)</f>
        <v>8995</v>
      </c>
      <c r="H7982" s="2" t="str">
        <f>M01_SETTINGS!$F$2</f>
        <v>KASPI</v>
      </c>
    </row>
    <row r="7983" spans="1:8" x14ac:dyDescent="0.35">
      <c r="A7983" s="2">
        <v>416218237</v>
      </c>
      <c r="B7983" s="3">
        <f>_xlfn.XLOOKUP(A7983,[3]!Table13456[No заказа],[3]!Table13456[Дата
отправки],"",0,1)</f>
        <v>45559</v>
      </c>
      <c r="C7983" s="3"/>
      <c r="D7983" s="3"/>
      <c r="F7983" s="5">
        <f>_xlfn.XLOOKUP(A7983,[3]!Table13456[No заказа],[3]!Table13456[Количество],"",0,1)</f>
        <v>1</v>
      </c>
      <c r="G7983" s="5">
        <f>_xlfn.XLOOKUP(A7983,[3]!Table13456[No заказа],[3]!Table13456[Цена],"",0,1)</f>
        <v>7999</v>
      </c>
      <c r="H7983" s="2" t="str">
        <f>M01_SETTINGS!$F$2</f>
        <v>KASPI</v>
      </c>
    </row>
    <row r="7984" spans="1:8" x14ac:dyDescent="0.35">
      <c r="A7984" s="2">
        <v>416099844</v>
      </c>
      <c r="B7984" s="3">
        <f>_xlfn.XLOOKUP(A7984,[3]!Table13456[No заказа],[3]!Table13456[Дата
отправки],"",0,1)</f>
        <v>45559</v>
      </c>
      <c r="C7984" s="3"/>
      <c r="D7984" s="3"/>
      <c r="F7984" s="5">
        <f>_xlfn.XLOOKUP(A7984,[3]!Table13456[No заказа],[3]!Table13456[Количество],"",0,1)</f>
        <v>1</v>
      </c>
      <c r="G7984" s="5">
        <f>_xlfn.XLOOKUP(A7984,[3]!Table13456[No заказа],[3]!Table13456[Цена],"",0,1)</f>
        <v>8695</v>
      </c>
      <c r="H7984" s="2" t="str">
        <f>M01_SETTINGS!$F$2</f>
        <v>KASPI</v>
      </c>
    </row>
    <row r="7985" spans="1:8" x14ac:dyDescent="0.35">
      <c r="A7985" s="2">
        <v>415380916</v>
      </c>
      <c r="B7985" s="3">
        <f>_xlfn.XLOOKUP(A7985,[3]!Table13456[No заказа],[3]!Table13456[Дата
отправки],"",0,1)</f>
        <v>45559</v>
      </c>
      <c r="C7985" s="3"/>
      <c r="D7985" s="3"/>
      <c r="F7985" s="5">
        <f>_xlfn.XLOOKUP(A7985,[3]!Table13456[No заказа],[3]!Table13456[Количество],"",0,1)</f>
        <v>1</v>
      </c>
      <c r="G7985" s="5">
        <f>_xlfn.XLOOKUP(A7985,[3]!Table13456[No заказа],[3]!Table13456[Цена],"",0,1)</f>
        <v>8994</v>
      </c>
      <c r="H7985" s="2" t="str">
        <f>M01_SETTINGS!$F$2</f>
        <v>KASPI</v>
      </c>
    </row>
    <row r="7986" spans="1:8" x14ac:dyDescent="0.35">
      <c r="A7986" s="2">
        <v>415946055</v>
      </c>
      <c r="B7986" s="3">
        <f>_xlfn.XLOOKUP(A7986,[3]!Table13456[No заказа],[3]!Table13456[Дата
отправки],"",0,1)</f>
        <v>45559</v>
      </c>
      <c r="C7986" s="3"/>
      <c r="D7986" s="3"/>
      <c r="F7986" s="5">
        <f>_xlfn.XLOOKUP(A7986,[3]!Table13456[No заказа],[3]!Table13456[Количество],"",0,1)</f>
        <v>1</v>
      </c>
      <c r="G7986" s="5">
        <f>_xlfn.XLOOKUP(A7986,[3]!Table13456[No заказа],[3]!Table13456[Цена],"",0,1)</f>
        <v>7893</v>
      </c>
      <c r="H7986" s="2" t="str">
        <f>M01_SETTINGS!$F$2</f>
        <v>KASPI</v>
      </c>
    </row>
    <row r="7987" spans="1:8" x14ac:dyDescent="0.35">
      <c r="A7987" s="2">
        <v>415911229</v>
      </c>
      <c r="B7987" s="3">
        <f>_xlfn.XLOOKUP(A7987,[3]!Table13456[No заказа],[3]!Table13456[Дата
отправки],"",0,1)</f>
        <v>45559</v>
      </c>
      <c r="C7987" s="3"/>
      <c r="D7987" s="3"/>
      <c r="F7987" s="5">
        <f>_xlfn.XLOOKUP(A7987,[3]!Table13456[No заказа],[3]!Table13456[Количество],"",0,1)</f>
        <v>1</v>
      </c>
      <c r="G7987" s="5">
        <f>_xlfn.XLOOKUP(A7987,[3]!Table13456[No заказа],[3]!Table13456[Цена],"",0,1)</f>
        <v>7887</v>
      </c>
      <c r="H7987" s="2" t="str">
        <f>M01_SETTINGS!$F$2</f>
        <v>KASPI</v>
      </c>
    </row>
    <row r="7988" spans="1:8" x14ac:dyDescent="0.35">
      <c r="A7988" s="2">
        <v>415463133</v>
      </c>
      <c r="B7988" s="3">
        <f>_xlfn.XLOOKUP(A7988,[3]!Table13456[No заказа],[3]!Table13456[Дата
отправки],"",0,1)</f>
        <v>45558</v>
      </c>
      <c r="C7988" s="3"/>
      <c r="D7988" s="3"/>
      <c r="F7988" s="5">
        <f>_xlfn.XLOOKUP(A7988,[3]!Table13456[No заказа],[3]!Table13456[Количество],"",0,1)</f>
        <v>1</v>
      </c>
      <c r="G7988" s="5">
        <f>_xlfn.XLOOKUP(A7988,[3]!Table13456[No заказа],[3]!Table13456[Цена],"",0,1)</f>
        <v>11530</v>
      </c>
      <c r="H7988" s="2" t="str">
        <f>M01_SETTINGS!$F$2</f>
        <v>KASPI</v>
      </c>
    </row>
    <row r="7989" spans="1:8" x14ac:dyDescent="0.35">
      <c r="A7989" s="2">
        <v>415525588</v>
      </c>
      <c r="B7989" s="3">
        <f>_xlfn.XLOOKUP(A7989,[3]!Table13456[No заказа],[3]!Table13456[Дата
отправки],"",0,1)</f>
        <v>45558</v>
      </c>
      <c r="C7989" s="3"/>
      <c r="D7989" s="3"/>
      <c r="F7989" s="5">
        <f>_xlfn.XLOOKUP(A7989,[3]!Table13456[No заказа],[3]!Table13456[Количество],"",0,1)</f>
        <v>1</v>
      </c>
      <c r="G7989" s="5">
        <f>_xlfn.XLOOKUP(A7989,[3]!Table13456[No заказа],[3]!Table13456[Цена],"",0,1)</f>
        <v>8949</v>
      </c>
      <c r="H7989" s="2" t="str">
        <f>M01_SETTINGS!$F$2</f>
        <v>KASPI</v>
      </c>
    </row>
    <row r="7990" spans="1:8" x14ac:dyDescent="0.35">
      <c r="A7990" s="2">
        <v>415489799</v>
      </c>
      <c r="B7990" s="3">
        <f>_xlfn.XLOOKUP(A7990,[3]!Table13456[No заказа],[3]!Table13456[Дата
отправки],"",0,1)</f>
        <v>45558</v>
      </c>
      <c r="C7990" s="3"/>
      <c r="D7990" s="3"/>
      <c r="F7990" s="5">
        <f>_xlfn.XLOOKUP(A7990,[3]!Table13456[No заказа],[3]!Table13456[Количество],"",0,1)</f>
        <v>1</v>
      </c>
      <c r="G7990" s="5">
        <f>_xlfn.XLOOKUP(A7990,[3]!Table13456[No заказа],[3]!Table13456[Цена],"",0,1)</f>
        <v>7888</v>
      </c>
      <c r="H7990" s="2" t="str">
        <f>M01_SETTINGS!$F$2</f>
        <v>KASPI</v>
      </c>
    </row>
    <row r="7991" spans="1:8" x14ac:dyDescent="0.35">
      <c r="A7991" s="2">
        <v>415742042</v>
      </c>
      <c r="B7991" s="3">
        <f>_xlfn.XLOOKUP(A7991,[3]!Table13456[No заказа],[3]!Table13456[Дата
отправки],"",0,1)</f>
        <v>45558</v>
      </c>
      <c r="C7991" s="3"/>
      <c r="D7991" s="3"/>
      <c r="F7991" s="5">
        <f>_xlfn.XLOOKUP(A7991,[3]!Table13456[No заказа],[3]!Table13456[Количество],"",0,1)</f>
        <v>1</v>
      </c>
      <c r="G7991" s="5">
        <f>_xlfn.XLOOKUP(A7991,[3]!Table13456[No заказа],[3]!Table13456[Цена],"",0,1)</f>
        <v>7685</v>
      </c>
      <c r="H7991" s="2" t="str">
        <f>M01_SETTINGS!$F$2</f>
        <v>KASPI</v>
      </c>
    </row>
    <row r="7992" spans="1:8" x14ac:dyDescent="0.35">
      <c r="A7992" s="2">
        <v>415532466</v>
      </c>
      <c r="B7992" s="3">
        <f>_xlfn.XLOOKUP(A7992,[3]!Table13456[No заказа],[3]!Table13456[Дата
отправки],"",0,1)</f>
        <v>45558</v>
      </c>
      <c r="C7992" s="3"/>
      <c r="D7992" s="3"/>
      <c r="F7992" s="5">
        <f>_xlfn.XLOOKUP(A7992,[3]!Table13456[No заказа],[3]!Table13456[Количество],"",0,1)</f>
        <v>1</v>
      </c>
      <c r="G7992" s="5">
        <f>_xlfn.XLOOKUP(A7992,[3]!Table13456[No заказа],[3]!Table13456[Цена],"",0,1)</f>
        <v>7733</v>
      </c>
      <c r="H7992" s="2" t="str">
        <f>M01_SETTINGS!$F$2</f>
        <v>KASPI</v>
      </c>
    </row>
    <row r="7993" spans="1:8" x14ac:dyDescent="0.35">
      <c r="A7993" s="2">
        <v>415500331</v>
      </c>
      <c r="B7993" s="3">
        <f>_xlfn.XLOOKUP(A7993,[3]!Table13456[No заказа],[3]!Table13456[Дата
отправки],"",0,1)</f>
        <v>45558</v>
      </c>
      <c r="C7993" s="3"/>
      <c r="D7993" s="3"/>
      <c r="F7993" s="5">
        <f>_xlfn.XLOOKUP(A7993,[3]!Table13456[No заказа],[3]!Table13456[Количество],"",0,1)</f>
        <v>1</v>
      </c>
      <c r="G7993" s="5">
        <f>_xlfn.XLOOKUP(A7993,[3]!Table13456[No заказа],[3]!Table13456[Цена],"",0,1)</f>
        <v>7763</v>
      </c>
      <c r="H7993" s="2" t="str">
        <f>M01_SETTINGS!$F$2</f>
        <v>KASPI</v>
      </c>
    </row>
    <row r="7994" spans="1:8" x14ac:dyDescent="0.35">
      <c r="A7994" s="2">
        <v>415422821</v>
      </c>
      <c r="B7994" s="3">
        <f>_xlfn.XLOOKUP(A7994,[3]!Table13456[No заказа],[3]!Table13456[Дата
отправки],"",0,1)</f>
        <v>45558</v>
      </c>
      <c r="C7994" s="3"/>
      <c r="D7994" s="3"/>
      <c r="F7994" s="5">
        <f>_xlfn.XLOOKUP(A7994,[3]!Table13456[No заказа],[3]!Table13456[Количество],"",0,1)</f>
        <v>1</v>
      </c>
      <c r="G7994" s="5">
        <f>_xlfn.XLOOKUP(A7994,[3]!Table13456[No заказа],[3]!Table13456[Цена],"",0,1)</f>
        <v>7817</v>
      </c>
      <c r="H7994" s="2" t="str">
        <f>M01_SETTINGS!$F$2</f>
        <v>KASPI</v>
      </c>
    </row>
    <row r="7995" spans="1:8" x14ac:dyDescent="0.35">
      <c r="A7995" s="2">
        <v>415647754</v>
      </c>
      <c r="B7995" s="3">
        <f>_xlfn.XLOOKUP(A7995,[3]!Table13456[No заказа],[3]!Table13456[Дата
отправки],"",0,1)</f>
        <v>45558</v>
      </c>
      <c r="C7995" s="3"/>
      <c r="D7995" s="3"/>
      <c r="F7995" s="5">
        <f>_xlfn.XLOOKUP(A7995,[3]!Table13456[No заказа],[3]!Table13456[Количество],"",0,1)</f>
        <v>1</v>
      </c>
      <c r="G7995" s="5">
        <f>_xlfn.XLOOKUP(A7995,[3]!Table13456[No заказа],[3]!Table13456[Цена],"",0,1)</f>
        <v>8803</v>
      </c>
      <c r="H7995" s="2" t="str">
        <f>M01_SETTINGS!$F$2</f>
        <v>KASPI</v>
      </c>
    </row>
    <row r="7996" spans="1:8" x14ac:dyDescent="0.35">
      <c r="A7996" s="2">
        <v>415755359</v>
      </c>
      <c r="B7996" s="3">
        <f>_xlfn.XLOOKUP(A7996,[3]!Table13456[No заказа],[3]!Table13456[Дата
отправки],"",0,1)</f>
        <v>45558</v>
      </c>
      <c r="C7996" s="3"/>
      <c r="D7996" s="3"/>
      <c r="F7996" s="5">
        <f>_xlfn.XLOOKUP(A7996,[3]!Table13456[No заказа],[3]!Table13456[Количество],"",0,1)</f>
        <v>1</v>
      </c>
      <c r="G7996" s="5">
        <f>_xlfn.XLOOKUP(A7996,[3]!Table13456[No заказа],[3]!Table13456[Цена],"",0,1)</f>
        <v>8914</v>
      </c>
      <c r="H7996" s="2" t="str">
        <f>M01_SETTINGS!$F$2</f>
        <v>KASPI</v>
      </c>
    </row>
    <row r="7997" spans="1:8" x14ac:dyDescent="0.35">
      <c r="A7997" s="2">
        <v>415647935</v>
      </c>
      <c r="B7997" s="3">
        <f>_xlfn.XLOOKUP(A7997,[3]!Table13456[No заказа],[3]!Table13456[Дата
отправки],"",0,1)</f>
        <v>45558</v>
      </c>
      <c r="C7997" s="3"/>
      <c r="D7997" s="3"/>
      <c r="F7997" s="5">
        <f>_xlfn.XLOOKUP(A7997,[3]!Table13456[No заказа],[3]!Table13456[Количество],"",0,1)</f>
        <v>1</v>
      </c>
      <c r="G7997" s="5">
        <f>_xlfn.XLOOKUP(A7997,[3]!Table13456[No заказа],[3]!Table13456[Цена],"",0,1)</f>
        <v>7775</v>
      </c>
      <c r="H7997" s="2" t="str">
        <f>M01_SETTINGS!$F$2</f>
        <v>KASPI</v>
      </c>
    </row>
    <row r="7998" spans="1:8" x14ac:dyDescent="0.35">
      <c r="A7998" s="2">
        <v>415404979</v>
      </c>
      <c r="B7998" s="3">
        <f>_xlfn.XLOOKUP(A7998,[3]!Table13456[No заказа],[3]!Table13456[Дата
отправки],"",0,1)</f>
        <v>45558</v>
      </c>
      <c r="C7998" s="3"/>
      <c r="D7998" s="3"/>
      <c r="F7998" s="5">
        <f>_xlfn.XLOOKUP(A7998,[3]!Table13456[No заказа],[3]!Table13456[Количество],"",0,1)</f>
        <v>1</v>
      </c>
      <c r="G7998" s="5">
        <f>_xlfn.XLOOKUP(A7998,[3]!Table13456[No заказа],[3]!Table13456[Цена],"",0,1)</f>
        <v>9000</v>
      </c>
      <c r="H7998" s="2" t="str">
        <f>M01_SETTINGS!$F$2</f>
        <v>KASPI</v>
      </c>
    </row>
    <row r="7999" spans="1:8" x14ac:dyDescent="0.35">
      <c r="A7999" s="2">
        <v>415567090</v>
      </c>
      <c r="B7999" s="3">
        <f>_xlfn.XLOOKUP(A7999,[3]!Table13456[No заказа],[3]!Table13456[Дата
отправки],"",0,1)</f>
        <v>45558</v>
      </c>
      <c r="C7999" s="3"/>
      <c r="D7999" s="3"/>
      <c r="F7999" s="5">
        <f>_xlfn.XLOOKUP(A7999,[3]!Table13456[No заказа],[3]!Table13456[Количество],"",0,1)</f>
        <v>1</v>
      </c>
      <c r="G7999" s="5">
        <f>_xlfn.XLOOKUP(A7999,[3]!Table13456[No заказа],[3]!Table13456[Цена],"",0,1)</f>
        <v>8714</v>
      </c>
      <c r="H7999" s="2" t="str">
        <f>M01_SETTINGS!$F$2</f>
        <v>KASPI</v>
      </c>
    </row>
    <row r="8000" spans="1:8" x14ac:dyDescent="0.35">
      <c r="A8000" s="2">
        <v>415496285</v>
      </c>
      <c r="B8000" s="3">
        <f>_xlfn.XLOOKUP(A8000,[3]!Table13456[No заказа],[3]!Table13456[Дата
отправки],"",0,1)</f>
        <v>45558</v>
      </c>
      <c r="C8000" s="3"/>
      <c r="D8000" s="3"/>
      <c r="F8000" s="5">
        <f>_xlfn.XLOOKUP(A8000,[3]!Table13456[No заказа],[3]!Table13456[Количество],"",0,1)</f>
        <v>1</v>
      </c>
      <c r="G8000" s="5">
        <f>_xlfn.XLOOKUP(A8000,[3]!Table13456[No заказа],[3]!Table13456[Цена],"",0,1)</f>
        <v>8949</v>
      </c>
      <c r="H8000" s="2" t="str">
        <f>M01_SETTINGS!$F$2</f>
        <v>KASPI</v>
      </c>
    </row>
    <row r="8001" spans="1:8" x14ac:dyDescent="0.35">
      <c r="A8001" s="2">
        <v>415516820</v>
      </c>
      <c r="B8001" s="3">
        <f>_xlfn.XLOOKUP(A8001,[3]!Table13456[No заказа],[3]!Table13456[Дата
отправки],"",0,1)</f>
        <v>45558</v>
      </c>
      <c r="C8001" s="3"/>
      <c r="D8001" s="3"/>
      <c r="F8001" s="5">
        <f>_xlfn.XLOOKUP(A8001,[3]!Table13456[No заказа],[3]!Table13456[Количество],"",0,1)</f>
        <v>1</v>
      </c>
      <c r="G8001" s="5">
        <f>_xlfn.XLOOKUP(A8001,[3]!Table13456[No заказа],[3]!Table13456[Цена],"",0,1)</f>
        <v>14000</v>
      </c>
      <c r="H8001" s="2" t="str">
        <f>M01_SETTINGS!$F$2</f>
        <v>KASPI</v>
      </c>
    </row>
    <row r="8002" spans="1:8" x14ac:dyDescent="0.35">
      <c r="A8002" s="2">
        <v>415797258</v>
      </c>
      <c r="B8002" s="3">
        <f>_xlfn.XLOOKUP(A8002,[3]!Table13456[No заказа],[3]!Table13456[Дата
отправки],"",0,1)</f>
        <v>45558</v>
      </c>
      <c r="C8002" s="3"/>
      <c r="D8002" s="3"/>
      <c r="F8002" s="5">
        <f>_xlfn.XLOOKUP(A8002,[3]!Table13456[No заказа],[3]!Table13456[Количество],"",0,1)</f>
        <v>1</v>
      </c>
      <c r="G8002" s="5">
        <f>_xlfn.XLOOKUP(A8002,[3]!Table13456[No заказа],[3]!Table13456[Цена],"",0,1)</f>
        <v>8990</v>
      </c>
      <c r="H8002" s="2" t="str">
        <f>M01_SETTINGS!$F$2</f>
        <v>KASPI</v>
      </c>
    </row>
    <row r="8003" spans="1:8" x14ac:dyDescent="0.35">
      <c r="A8003" s="2">
        <v>415499234</v>
      </c>
      <c r="B8003" s="3">
        <f>_xlfn.XLOOKUP(A8003,[3]!Table13456[No заказа],[3]!Table13456[Дата
отправки],"",0,1)</f>
        <v>45558</v>
      </c>
      <c r="C8003" s="3"/>
      <c r="D8003" s="3"/>
      <c r="F8003" s="5">
        <f>_xlfn.XLOOKUP(A8003,[3]!Table13456[No заказа],[3]!Table13456[Количество],"",0,1)</f>
        <v>1</v>
      </c>
      <c r="G8003" s="5">
        <f>_xlfn.XLOOKUP(A8003,[3]!Table13456[No заказа],[3]!Table13456[Цена],"",0,1)</f>
        <v>9899</v>
      </c>
      <c r="H8003" s="2" t="str">
        <f>M01_SETTINGS!$F$2</f>
        <v>KASPI</v>
      </c>
    </row>
    <row r="8004" spans="1:8" x14ac:dyDescent="0.35">
      <c r="A8004" s="2">
        <v>415633342</v>
      </c>
      <c r="B8004" s="3">
        <f>_xlfn.XLOOKUP(A8004,[3]!Table13456[No заказа],[3]!Table13456[Дата
отправки],"",0,1)</f>
        <v>45558</v>
      </c>
      <c r="C8004" s="3"/>
      <c r="D8004" s="3"/>
      <c r="F8004" s="5">
        <f>_xlfn.XLOOKUP(A8004,[3]!Table13456[No заказа],[3]!Table13456[Количество],"",0,1)</f>
        <v>1</v>
      </c>
      <c r="G8004" s="5">
        <f>_xlfn.XLOOKUP(A8004,[3]!Table13456[No заказа],[3]!Table13456[Цена],"",0,1)</f>
        <v>8996</v>
      </c>
      <c r="H8004" s="2" t="str">
        <f>M01_SETTINGS!$F$2</f>
        <v>KASPI</v>
      </c>
    </row>
    <row r="8005" spans="1:8" x14ac:dyDescent="0.35">
      <c r="A8005" s="2">
        <v>415720136</v>
      </c>
      <c r="B8005" s="3">
        <f>_xlfn.XLOOKUP(A8005,[3]!Table13456[No заказа],[3]!Table13456[Дата
отправки],"",0,1)</f>
        <v>45558</v>
      </c>
      <c r="C8005" s="3"/>
      <c r="D8005" s="3"/>
      <c r="F8005" s="5">
        <f>_xlfn.XLOOKUP(A8005,[3]!Table13456[No заказа],[3]!Table13456[Количество],"",0,1)</f>
        <v>1</v>
      </c>
      <c r="G8005" s="5">
        <f>_xlfn.XLOOKUP(A8005,[3]!Table13456[No заказа],[3]!Table13456[Цена],"",0,1)</f>
        <v>8996</v>
      </c>
      <c r="H8005" s="2" t="str">
        <f>M01_SETTINGS!$F$2</f>
        <v>KASPI</v>
      </c>
    </row>
    <row r="8006" spans="1:8" x14ac:dyDescent="0.35">
      <c r="A8006" s="2">
        <v>415592385</v>
      </c>
      <c r="B8006" s="3">
        <f>_xlfn.XLOOKUP(A8006,[3]!Table13456[No заказа],[3]!Table13456[Дата
отправки],"",0,1)</f>
        <v>45558</v>
      </c>
      <c r="C8006" s="3"/>
      <c r="D8006" s="3"/>
      <c r="F8006" s="5">
        <f>_xlfn.XLOOKUP(A8006,[3]!Table13456[No заказа],[3]!Table13456[Количество],"",0,1)</f>
        <v>1</v>
      </c>
      <c r="G8006" s="5">
        <f>_xlfn.XLOOKUP(A8006,[3]!Table13456[No заказа],[3]!Table13456[Цена],"",0,1)</f>
        <v>9000</v>
      </c>
      <c r="H8006" s="2" t="str">
        <f>M01_SETTINGS!$F$2</f>
        <v>KASPI</v>
      </c>
    </row>
    <row r="8007" spans="1:8" x14ac:dyDescent="0.35">
      <c r="A8007" s="2">
        <v>415387123</v>
      </c>
      <c r="B8007" s="3">
        <f>_xlfn.XLOOKUP(A8007,[3]!Table13456[No заказа],[3]!Table13456[Дата
отправки],"",0,1)</f>
        <v>45558</v>
      </c>
      <c r="C8007" s="3"/>
      <c r="D8007" s="3"/>
      <c r="F8007" s="5">
        <f>_xlfn.XLOOKUP(A8007,[3]!Table13456[No заказа],[3]!Table13456[Количество],"",0,1)</f>
        <v>1</v>
      </c>
      <c r="G8007" s="5">
        <f>_xlfn.XLOOKUP(A8007,[3]!Table13456[No заказа],[3]!Table13456[Цена],"",0,1)</f>
        <v>7888</v>
      </c>
      <c r="H8007" s="2" t="str">
        <f>M01_SETTINGS!$F$2</f>
        <v>KASPI</v>
      </c>
    </row>
    <row r="8008" spans="1:8" x14ac:dyDescent="0.35">
      <c r="A8008" s="2">
        <v>415510049</v>
      </c>
      <c r="B8008" s="3">
        <f>_xlfn.XLOOKUP(A8008,[3]!Table13456[No заказа],[3]!Table13456[Дата
отправки],"",0,1)</f>
        <v>45558</v>
      </c>
      <c r="C8008" s="3"/>
      <c r="D8008" s="3"/>
      <c r="F8008" s="5">
        <f>_xlfn.XLOOKUP(A8008,[3]!Table13456[No заказа],[3]!Table13456[Количество],"",0,1)</f>
        <v>1</v>
      </c>
      <c r="G8008" s="5">
        <f>_xlfn.XLOOKUP(A8008,[3]!Table13456[No заказа],[3]!Table13456[Цена],"",0,1)</f>
        <v>7755</v>
      </c>
      <c r="H8008" s="2" t="str">
        <f>M01_SETTINGS!$F$2</f>
        <v>KASPI</v>
      </c>
    </row>
    <row r="8009" spans="1:8" x14ac:dyDescent="0.35">
      <c r="A8009" s="2">
        <v>415472082</v>
      </c>
      <c r="B8009" s="3">
        <f>_xlfn.XLOOKUP(A8009,[3]!Table13456[No заказа],[3]!Table13456[Дата
отправки],"",0,1)</f>
        <v>45558</v>
      </c>
      <c r="C8009" s="3"/>
      <c r="D8009" s="3"/>
      <c r="F8009" s="5">
        <f>_xlfn.XLOOKUP(A8009,[3]!Table13456[No заказа],[3]!Table13456[Количество],"",0,1)</f>
        <v>1</v>
      </c>
      <c r="G8009" s="5">
        <f>_xlfn.XLOOKUP(A8009,[3]!Table13456[No заказа],[3]!Table13456[Цена],"",0,1)</f>
        <v>11529</v>
      </c>
      <c r="H8009" s="2" t="str">
        <f>M01_SETTINGS!$F$2</f>
        <v>KASPI</v>
      </c>
    </row>
    <row r="8010" spans="1:8" x14ac:dyDescent="0.35">
      <c r="A8010" s="2">
        <v>415472082</v>
      </c>
      <c r="B8010" s="3">
        <f>_xlfn.XLOOKUP(A8010,[3]!Table13456[No заказа],[3]!Table13456[Дата
отправки],"",0,1)</f>
        <v>45558</v>
      </c>
      <c r="C8010" s="3"/>
      <c r="D8010" s="3"/>
      <c r="F8010" s="5">
        <f>_xlfn.XLOOKUP(A8010,[3]!Table13456[No заказа],[3]!Table13456[Количество],"",0,1)</f>
        <v>1</v>
      </c>
      <c r="G8010" s="5">
        <f>_xlfn.XLOOKUP(A8010,[3]!Table13456[No заказа],[3]!Table13456[Цена],"",0,1)</f>
        <v>11529</v>
      </c>
      <c r="H8010" s="2" t="str">
        <f>M01_SETTINGS!$F$2</f>
        <v>KASPI</v>
      </c>
    </row>
    <row r="8011" spans="1:8" x14ac:dyDescent="0.35">
      <c r="A8011" s="2">
        <v>415448454</v>
      </c>
      <c r="B8011" s="3">
        <f>_xlfn.XLOOKUP(A8011,[3]!Table13456[No заказа],[3]!Table13456[Дата
отправки],"",0,1)</f>
        <v>45558</v>
      </c>
      <c r="C8011" s="3"/>
      <c r="D8011" s="3"/>
      <c r="F8011" s="5">
        <f>_xlfn.XLOOKUP(A8011,[3]!Table13456[No заказа],[3]!Table13456[Количество],"",0,1)</f>
        <v>1</v>
      </c>
      <c r="G8011" s="5">
        <f>_xlfn.XLOOKUP(A8011,[3]!Table13456[No заказа],[3]!Table13456[Цена],"",0,1)</f>
        <v>8996</v>
      </c>
      <c r="H8011" s="2" t="str">
        <f>M01_SETTINGS!$F$2</f>
        <v>KASPI</v>
      </c>
    </row>
    <row r="8012" spans="1:8" x14ac:dyDescent="0.35">
      <c r="A8012" s="2">
        <v>415484921</v>
      </c>
      <c r="B8012" s="3">
        <f>_xlfn.XLOOKUP(A8012,[3]!Table13456[No заказа],[3]!Table13456[Дата
отправки],"",0,1)</f>
        <v>45558</v>
      </c>
      <c r="C8012" s="3"/>
      <c r="D8012" s="3"/>
      <c r="F8012" s="5">
        <f>_xlfn.XLOOKUP(A8012,[3]!Table13456[No заказа],[3]!Table13456[Количество],"",0,1)</f>
        <v>1</v>
      </c>
      <c r="G8012" s="5">
        <f>_xlfn.XLOOKUP(A8012,[3]!Table13456[No заказа],[3]!Table13456[Цена],"",0,1)</f>
        <v>9897</v>
      </c>
      <c r="H8012" s="2" t="str">
        <f>M01_SETTINGS!$F$2</f>
        <v>KASPI</v>
      </c>
    </row>
    <row r="8013" spans="1:8" x14ac:dyDescent="0.35">
      <c r="A8013" s="2">
        <v>415395072</v>
      </c>
      <c r="B8013" s="3">
        <f>_xlfn.XLOOKUP(A8013,[3]!Table13456[No заказа],[3]!Table13456[Дата
отправки],"",0,1)</f>
        <v>45558</v>
      </c>
      <c r="C8013" s="3"/>
      <c r="D8013" s="3"/>
      <c r="F8013" s="5">
        <f>_xlfn.XLOOKUP(A8013,[3]!Table13456[No заказа],[3]!Table13456[Количество],"",0,1)</f>
        <v>1</v>
      </c>
      <c r="G8013" s="5">
        <f>_xlfn.XLOOKUP(A8013,[3]!Table13456[No заказа],[3]!Table13456[Цена],"",0,1)</f>
        <v>8530</v>
      </c>
      <c r="H8013" s="2" t="str">
        <f>M01_SETTINGS!$F$2</f>
        <v>KASPI</v>
      </c>
    </row>
    <row r="8014" spans="1:8" x14ac:dyDescent="0.35">
      <c r="A8014" s="2">
        <v>415395553</v>
      </c>
      <c r="B8014" s="3">
        <f>_xlfn.XLOOKUP(A8014,[3]!Table13456[No заказа],[3]!Table13456[Дата
отправки],"",0,1)</f>
        <v>45558</v>
      </c>
      <c r="C8014" s="3"/>
      <c r="D8014" s="3"/>
      <c r="F8014" s="5">
        <f>_xlfn.XLOOKUP(A8014,[3]!Table13456[No заказа],[3]!Table13456[Количество],"",0,1)</f>
        <v>1</v>
      </c>
      <c r="G8014" s="5">
        <f>_xlfn.XLOOKUP(A8014,[3]!Table13456[No заказа],[3]!Table13456[Цена],"",0,1)</f>
        <v>7886</v>
      </c>
      <c r="H8014" s="2" t="str">
        <f>M01_SETTINGS!$F$2</f>
        <v>KASPI</v>
      </c>
    </row>
    <row r="8015" spans="1:8" x14ac:dyDescent="0.35">
      <c r="A8015" s="2">
        <v>415461905</v>
      </c>
      <c r="B8015" s="3">
        <f>_xlfn.XLOOKUP(A8015,[3]!Table13456[No заказа],[3]!Table13456[Дата
отправки],"",0,1)</f>
        <v>45558</v>
      </c>
      <c r="C8015" s="3"/>
      <c r="D8015" s="3"/>
      <c r="F8015" s="5">
        <f>_xlfn.XLOOKUP(A8015,[3]!Table13456[No заказа],[3]!Table13456[Количество],"",0,1)</f>
        <v>1</v>
      </c>
      <c r="G8015" s="5">
        <f>_xlfn.XLOOKUP(A8015,[3]!Table13456[No заказа],[3]!Table13456[Цена],"",0,1)</f>
        <v>7886</v>
      </c>
      <c r="H8015" s="2" t="str">
        <f>M01_SETTINGS!$F$2</f>
        <v>KASPI</v>
      </c>
    </row>
    <row r="8016" spans="1:8" x14ac:dyDescent="0.35">
      <c r="A8016" s="2" t="str">
        <v>415485625-1</v>
      </c>
      <c r="B8016" s="3">
        <f>_xlfn.XLOOKUP(A8016,[3]!Table13456[No заказа],[3]!Table13456[Дата
отправки],"",0,1)</f>
        <v>45558</v>
      </c>
      <c r="C8016" s="3"/>
      <c r="D8016" s="3"/>
      <c r="F8016" s="5">
        <f>_xlfn.XLOOKUP(A8016,[3]!Table13456[No заказа],[3]!Table13456[Количество],"",0,1)</f>
        <v>1</v>
      </c>
      <c r="G8016" s="5">
        <f>_xlfn.XLOOKUP(A8016,[3]!Table13456[No заказа],[3]!Table13456[Цена],"",0,1)</f>
        <v>7889</v>
      </c>
      <c r="H8016" s="2" t="str">
        <f>M01_SETTINGS!$F$2</f>
        <v>KASPI</v>
      </c>
    </row>
    <row r="8017" spans="1:8" x14ac:dyDescent="0.35">
      <c r="A8017" s="2">
        <v>415616447</v>
      </c>
      <c r="B8017" s="3">
        <f>_xlfn.XLOOKUP(A8017,[3]!Table13456[No заказа],[3]!Table13456[Дата
отправки],"",0,1)</f>
        <v>45558</v>
      </c>
      <c r="C8017" s="3"/>
      <c r="D8017" s="3"/>
      <c r="F8017" s="5">
        <f>_xlfn.XLOOKUP(A8017,[3]!Table13456[No заказа],[3]!Table13456[Количество],"",0,1)</f>
        <v>1</v>
      </c>
      <c r="G8017" s="5">
        <f>_xlfn.XLOOKUP(A8017,[3]!Table13456[No заказа],[3]!Table13456[Цена],"",0,1)</f>
        <v>7892</v>
      </c>
      <c r="H8017" s="2" t="str">
        <f>M01_SETTINGS!$F$2</f>
        <v>KASPI</v>
      </c>
    </row>
    <row r="8018" spans="1:8" x14ac:dyDescent="0.35">
      <c r="A8018" s="2">
        <v>415401848</v>
      </c>
      <c r="B8018" s="3">
        <f>_xlfn.XLOOKUP(A8018,[3]!Table13456[No заказа],[3]!Table13456[Дата
отправки],"",0,1)</f>
        <v>45558</v>
      </c>
      <c r="C8018" s="3"/>
      <c r="D8018" s="3"/>
      <c r="F8018" s="5">
        <f>_xlfn.XLOOKUP(A8018,[3]!Table13456[No заказа],[3]!Table13456[Количество],"",0,1)</f>
        <v>1</v>
      </c>
      <c r="G8018" s="5">
        <f>_xlfn.XLOOKUP(A8018,[3]!Table13456[No заказа],[3]!Table13456[Цена],"",0,1)</f>
        <v>8993</v>
      </c>
      <c r="H8018" s="2" t="str">
        <f>M01_SETTINGS!$F$2</f>
        <v>KASPI</v>
      </c>
    </row>
    <row r="8019" spans="1:8" x14ac:dyDescent="0.35">
      <c r="A8019" s="2">
        <v>415638558</v>
      </c>
      <c r="B8019" s="3">
        <f>_xlfn.XLOOKUP(A8019,[3]!Table13456[No заказа],[3]!Table13456[Дата
отправки],"",0,1)</f>
        <v>45558</v>
      </c>
      <c r="C8019" s="3"/>
      <c r="D8019" s="3"/>
      <c r="F8019" s="5">
        <f>_xlfn.XLOOKUP(A8019,[3]!Table13456[No заказа],[3]!Table13456[Количество],"",0,1)</f>
        <v>1</v>
      </c>
      <c r="G8019" s="5">
        <f>_xlfn.XLOOKUP(A8019,[3]!Table13456[No заказа],[3]!Table13456[Цена],"",0,1)</f>
        <v>7839</v>
      </c>
      <c r="H8019" s="2" t="str">
        <f>M01_SETTINGS!$F$2</f>
        <v>KASPI</v>
      </c>
    </row>
    <row r="8020" spans="1:8" x14ac:dyDescent="0.35">
      <c r="A8020" s="2">
        <v>415421868</v>
      </c>
      <c r="B8020" s="3">
        <f>_xlfn.XLOOKUP(A8020,[3]!Table13456[No заказа],[3]!Table13456[Дата
отправки],"",0,1)</f>
        <v>45558</v>
      </c>
      <c r="C8020" s="3"/>
      <c r="D8020" s="3"/>
      <c r="F8020" s="5">
        <f>_xlfn.XLOOKUP(A8020,[3]!Table13456[No заказа],[3]!Table13456[Количество],"",0,1)</f>
        <v>1</v>
      </c>
      <c r="G8020" s="5">
        <f>_xlfn.XLOOKUP(A8020,[3]!Table13456[No заказа],[3]!Table13456[Цена],"",0,1)</f>
        <v>11533</v>
      </c>
      <c r="H8020" s="2" t="str">
        <f>M01_SETTINGS!$F$2</f>
        <v>KASPI</v>
      </c>
    </row>
    <row r="8021" spans="1:8" x14ac:dyDescent="0.35">
      <c r="A8021" s="2">
        <v>415532255</v>
      </c>
      <c r="B8021" s="3">
        <f>_xlfn.XLOOKUP(A8021,[3]!Table13456[No заказа],[3]!Table13456[Дата
отправки],"",0,1)</f>
        <v>45558</v>
      </c>
      <c r="C8021" s="3"/>
      <c r="D8021" s="3"/>
      <c r="F8021" s="5">
        <f>_xlfn.XLOOKUP(A8021,[3]!Table13456[No заказа],[3]!Table13456[Количество],"",0,1)</f>
        <v>1</v>
      </c>
      <c r="G8021" s="5">
        <f>_xlfn.XLOOKUP(A8021,[3]!Table13456[No заказа],[3]!Table13456[Цена],"",0,1)</f>
        <v>8832</v>
      </c>
      <c r="H8021" s="2" t="str">
        <f>M01_SETTINGS!$F$2</f>
        <v>KASPI</v>
      </c>
    </row>
    <row r="8022" spans="1:8" x14ac:dyDescent="0.35">
      <c r="A8022" s="2">
        <v>415553513</v>
      </c>
      <c r="B8022" s="3">
        <f>_xlfn.XLOOKUP(A8022,[3]!Table13456[No заказа],[3]!Table13456[Дата
отправки],"",0,1)</f>
        <v>45558</v>
      </c>
      <c r="C8022" s="3"/>
      <c r="D8022" s="3"/>
      <c r="F8022" s="5">
        <f>_xlfn.XLOOKUP(A8022,[3]!Table13456[No заказа],[3]!Table13456[Количество],"",0,1)</f>
        <v>1</v>
      </c>
      <c r="G8022" s="5">
        <f>_xlfn.XLOOKUP(A8022,[3]!Table13456[No заказа],[3]!Table13456[Цена],"",0,1)</f>
        <v>7892</v>
      </c>
      <c r="H8022" s="2" t="str">
        <f>M01_SETTINGS!$F$2</f>
        <v>KASPI</v>
      </c>
    </row>
    <row r="8023" spans="1:8" x14ac:dyDescent="0.35">
      <c r="A8023" s="2">
        <v>415589726</v>
      </c>
      <c r="B8023" s="3">
        <f>_xlfn.XLOOKUP(A8023,[3]!Table13456[No заказа],[3]!Table13456[Дата
отправки],"",0,1)</f>
        <v>45558</v>
      </c>
      <c r="C8023" s="3"/>
      <c r="D8023" s="3"/>
      <c r="F8023" s="5">
        <f>_xlfn.XLOOKUP(A8023,[3]!Table13456[No заказа],[3]!Table13456[Количество],"",0,1)</f>
        <v>1</v>
      </c>
      <c r="G8023" s="5">
        <f>_xlfn.XLOOKUP(A8023,[3]!Table13456[No заказа],[3]!Table13456[Цена],"",0,1)</f>
        <v>7892</v>
      </c>
      <c r="H8023" s="2" t="str">
        <f>M01_SETTINGS!$F$2</f>
        <v>KASPI</v>
      </c>
    </row>
    <row r="8024" spans="1:8" x14ac:dyDescent="0.35">
      <c r="A8024" s="2">
        <v>415557620</v>
      </c>
      <c r="B8024" s="3">
        <f>_xlfn.XLOOKUP(A8024,[3]!Table13456[No заказа],[3]!Table13456[Дата
отправки],"",0,1)</f>
        <v>45558</v>
      </c>
      <c r="C8024" s="3"/>
      <c r="D8024" s="3"/>
      <c r="F8024" s="5">
        <f>_xlfn.XLOOKUP(A8024,[3]!Table13456[No заказа],[3]!Table13456[Количество],"",0,1)</f>
        <v>1</v>
      </c>
      <c r="G8024" s="5">
        <f>_xlfn.XLOOKUP(A8024,[3]!Table13456[No заказа],[3]!Table13456[Цена],"",0,1)</f>
        <v>8996</v>
      </c>
      <c r="H8024" s="2" t="str">
        <f>M01_SETTINGS!$F$2</f>
        <v>KASPI</v>
      </c>
    </row>
    <row r="8025" spans="1:8" x14ac:dyDescent="0.35">
      <c r="A8025" s="2" t="str">
        <v>415485625-2</v>
      </c>
      <c r="B8025" s="3">
        <f>_xlfn.XLOOKUP(A8025,[3]!Table13456[No заказа],[3]!Table13456[Дата
отправки],"",0,1)</f>
        <v>45558</v>
      </c>
      <c r="C8025" s="3"/>
      <c r="D8025" s="3"/>
      <c r="F8025" s="5">
        <f>_xlfn.XLOOKUP(A8025,[3]!Table13456[No заказа],[3]!Table13456[Количество],"",0,1)</f>
        <v>1</v>
      </c>
      <c r="G8025" s="5">
        <f>_xlfn.XLOOKUP(A8025,[3]!Table13456[No заказа],[3]!Table13456[Цена],"",0,1)</f>
        <v>7889</v>
      </c>
      <c r="H8025" s="2" t="str">
        <f>M01_SETTINGS!$F$2</f>
        <v>KASPI</v>
      </c>
    </row>
    <row r="8026" spans="1:8" x14ac:dyDescent="0.35">
      <c r="A8026" s="2">
        <v>415398080</v>
      </c>
      <c r="B8026" s="3">
        <f>_xlfn.XLOOKUP(A8026,[3]!Table13456[No заказа],[3]!Table13456[Дата
отправки],"",0,1)</f>
        <v>45558</v>
      </c>
      <c r="C8026" s="3"/>
      <c r="D8026" s="3"/>
      <c r="F8026" s="5">
        <f>_xlfn.XLOOKUP(A8026,[3]!Table13456[No заказа],[3]!Table13456[Количество],"",0,1)</f>
        <v>1</v>
      </c>
      <c r="G8026" s="5">
        <f>_xlfn.XLOOKUP(A8026,[3]!Table13456[No заказа],[3]!Table13456[Цена],"",0,1)</f>
        <v>7892</v>
      </c>
      <c r="H8026" s="2" t="str">
        <f>M01_SETTINGS!$F$2</f>
        <v>KASPI</v>
      </c>
    </row>
    <row r="8027" spans="1:8" x14ac:dyDescent="0.35">
      <c r="A8027" s="2">
        <v>415506875</v>
      </c>
      <c r="B8027" s="3">
        <f>_xlfn.XLOOKUP(A8027,[3]!Table13456[No заказа],[3]!Table13456[Дата
отправки],"",0,1)</f>
        <v>45558</v>
      </c>
      <c r="C8027" s="3"/>
      <c r="D8027" s="3"/>
      <c r="F8027" s="5">
        <f>_xlfn.XLOOKUP(A8027,[3]!Table13456[No заказа],[3]!Table13456[Количество],"",0,1)</f>
        <v>1</v>
      </c>
      <c r="G8027" s="5">
        <f>_xlfn.XLOOKUP(A8027,[3]!Table13456[No заказа],[3]!Table13456[Цена],"",0,1)</f>
        <v>7892</v>
      </c>
      <c r="H8027" s="2" t="str">
        <f>M01_SETTINGS!$F$2</f>
        <v>KASPI</v>
      </c>
    </row>
    <row r="8028" spans="1:8" x14ac:dyDescent="0.35">
      <c r="A8028" s="2">
        <v>415438532</v>
      </c>
      <c r="B8028" s="3">
        <f>_xlfn.XLOOKUP(A8028,[3]!Table13456[No заказа],[3]!Table13456[Дата
отправки],"",0,1)</f>
        <v>45558</v>
      </c>
      <c r="C8028" s="3"/>
      <c r="D8028" s="3"/>
      <c r="F8028" s="5">
        <f>_xlfn.XLOOKUP(A8028,[3]!Table13456[No заказа],[3]!Table13456[Количество],"",0,1)</f>
        <v>1</v>
      </c>
      <c r="G8028" s="5">
        <f>_xlfn.XLOOKUP(A8028,[3]!Table13456[No заказа],[3]!Table13456[Цена],"",0,1)</f>
        <v>8830</v>
      </c>
      <c r="H8028" s="2" t="str">
        <f>M01_SETTINGS!$F$2</f>
        <v>KASPI</v>
      </c>
    </row>
    <row r="8029" spans="1:8" x14ac:dyDescent="0.35">
      <c r="A8029" s="2">
        <v>415595313</v>
      </c>
      <c r="B8029" s="3">
        <f>_xlfn.XLOOKUP(A8029,[3]!Table13456[No заказа],[3]!Table13456[Дата
отправки],"",0,1)</f>
        <v>45558</v>
      </c>
      <c r="C8029" s="3"/>
      <c r="D8029" s="3"/>
      <c r="F8029" s="5">
        <f>_xlfn.XLOOKUP(A8029,[3]!Table13456[No заказа],[3]!Table13456[Количество],"",0,1)</f>
        <v>1</v>
      </c>
      <c r="G8029" s="5">
        <f>_xlfn.XLOOKUP(A8029,[3]!Table13456[No заказа],[3]!Table13456[Цена],"",0,1)</f>
        <v>12299</v>
      </c>
      <c r="H8029" s="2" t="str">
        <f>M01_SETTINGS!$F$2</f>
        <v>KASPI</v>
      </c>
    </row>
    <row r="8030" spans="1:8" x14ac:dyDescent="0.35">
      <c r="A8030" s="2">
        <v>415466916</v>
      </c>
      <c r="B8030" s="3">
        <f>_xlfn.XLOOKUP(A8030,[3]!Table13456[No заказа],[3]!Table13456[Дата
отправки],"",0,1)</f>
        <v>45558</v>
      </c>
      <c r="C8030" s="3"/>
      <c r="D8030" s="3"/>
      <c r="F8030" s="5">
        <f>_xlfn.XLOOKUP(A8030,[3]!Table13456[No заказа],[3]!Table13456[Количество],"",0,1)</f>
        <v>1</v>
      </c>
      <c r="G8030" s="5">
        <f>_xlfn.XLOOKUP(A8030,[3]!Table13456[No заказа],[3]!Table13456[Цена],"",0,1)</f>
        <v>7889</v>
      </c>
      <c r="H8030" s="2" t="str">
        <f>M01_SETTINGS!$F$2</f>
        <v>KASPI</v>
      </c>
    </row>
    <row r="8031" spans="1:8" x14ac:dyDescent="0.35">
      <c r="A8031" s="2">
        <v>415500229</v>
      </c>
      <c r="B8031" s="3">
        <f>_xlfn.XLOOKUP(A8031,[3]!Table13456[No заказа],[3]!Table13456[Дата
отправки],"",0,1)</f>
        <v>45558</v>
      </c>
      <c r="C8031" s="3"/>
      <c r="D8031" s="3"/>
      <c r="F8031" s="5">
        <f>_xlfn.XLOOKUP(A8031,[3]!Table13456[No заказа],[3]!Table13456[Количество],"",0,1)</f>
        <v>1</v>
      </c>
      <c r="G8031" s="5">
        <f>_xlfn.XLOOKUP(A8031,[3]!Table13456[No заказа],[3]!Table13456[Цена],"",0,1)</f>
        <v>7889</v>
      </c>
      <c r="H8031" s="2" t="str">
        <f>M01_SETTINGS!$F$2</f>
        <v>KASPI</v>
      </c>
    </row>
    <row r="8032" spans="1:8" x14ac:dyDescent="0.35">
      <c r="A8032" s="2">
        <v>415524873</v>
      </c>
      <c r="B8032" s="3">
        <f>_xlfn.XLOOKUP(A8032,[3]!Table13456[No заказа],[3]!Table13456[Дата
отправки],"",0,1)</f>
        <v>45558</v>
      </c>
      <c r="C8032" s="3"/>
      <c r="D8032" s="3"/>
      <c r="F8032" s="5">
        <f>_xlfn.XLOOKUP(A8032,[3]!Table13456[No заказа],[3]!Table13456[Количество],"",0,1)</f>
        <v>1</v>
      </c>
      <c r="G8032" s="5">
        <f>_xlfn.XLOOKUP(A8032,[3]!Table13456[No заказа],[3]!Table13456[Цена],"",0,1)</f>
        <v>7889</v>
      </c>
      <c r="H8032" s="2" t="str">
        <f>M01_SETTINGS!$F$2</f>
        <v>KASPI</v>
      </c>
    </row>
    <row r="8033" spans="1:8" x14ac:dyDescent="0.35">
      <c r="A8033" s="2">
        <v>415511190</v>
      </c>
      <c r="B8033" s="3">
        <f>_xlfn.XLOOKUP(A8033,[3]!Table13456[No заказа],[3]!Table13456[Дата
отправки],"",0,1)</f>
        <v>45558</v>
      </c>
      <c r="C8033" s="3"/>
      <c r="D8033" s="3"/>
      <c r="F8033" s="5">
        <f>_xlfn.XLOOKUP(A8033,[3]!Table13456[No заказа],[3]!Table13456[Количество],"",0,1)</f>
        <v>1</v>
      </c>
      <c r="G8033" s="5">
        <f>_xlfn.XLOOKUP(A8033,[3]!Table13456[No заказа],[3]!Table13456[Цена],"",0,1)</f>
        <v>8988</v>
      </c>
      <c r="H8033" s="2" t="str">
        <f>M01_SETTINGS!$F$2</f>
        <v>KASPI</v>
      </c>
    </row>
    <row r="8034" spans="1:8" x14ac:dyDescent="0.35">
      <c r="A8034" s="2">
        <v>415491081</v>
      </c>
      <c r="B8034" s="3">
        <f>_xlfn.XLOOKUP(A8034,[3]!Table13456[No заказа],[3]!Table13456[Дата
отправки],"",0,1)</f>
        <v>45558</v>
      </c>
      <c r="C8034" s="3"/>
      <c r="D8034" s="3"/>
      <c r="F8034" s="5">
        <f>_xlfn.XLOOKUP(A8034,[3]!Table13456[No заказа],[3]!Table13456[Количество],"",0,1)</f>
        <v>1</v>
      </c>
      <c r="G8034" s="5">
        <f>_xlfn.XLOOKUP(A8034,[3]!Table13456[No заказа],[3]!Table13456[Цена],"",0,1)</f>
        <v>8988</v>
      </c>
      <c r="H8034" s="2" t="str">
        <f>M01_SETTINGS!$F$2</f>
        <v>KASPI</v>
      </c>
    </row>
    <row r="8035" spans="1:8" x14ac:dyDescent="0.35">
      <c r="A8035" s="2">
        <v>415431791</v>
      </c>
      <c r="B8035" s="3">
        <f>_xlfn.XLOOKUP(A8035,[3]!Table13456[No заказа],[3]!Table13456[Дата
отправки],"",0,1)</f>
        <v>45558</v>
      </c>
      <c r="C8035" s="3"/>
      <c r="D8035" s="3"/>
      <c r="F8035" s="5">
        <f>_xlfn.XLOOKUP(A8035,[3]!Table13456[No заказа],[3]!Table13456[Количество],"",0,1)</f>
        <v>1</v>
      </c>
      <c r="G8035" s="5">
        <f>_xlfn.XLOOKUP(A8035,[3]!Table13456[No заказа],[3]!Table13456[Цена],"",0,1)</f>
        <v>7887</v>
      </c>
      <c r="H8035" s="2" t="str">
        <f>M01_SETTINGS!$F$2</f>
        <v>KASPI</v>
      </c>
    </row>
    <row r="8036" spans="1:8" x14ac:dyDescent="0.35">
      <c r="A8036" s="2">
        <v>415636598</v>
      </c>
      <c r="B8036" s="3">
        <f>_xlfn.XLOOKUP(A8036,[3]!Table13456[No заказа],[3]!Table13456[Дата
отправки],"",0,1)</f>
        <v>45558</v>
      </c>
      <c r="C8036" s="3"/>
      <c r="D8036" s="3"/>
      <c r="F8036" s="5">
        <f>_xlfn.XLOOKUP(A8036,[3]!Table13456[No заказа],[3]!Table13456[Количество],"",0,1)</f>
        <v>1</v>
      </c>
      <c r="G8036" s="5">
        <f>_xlfn.XLOOKUP(A8036,[3]!Table13456[No заказа],[3]!Table13456[Цена],"",0,1)</f>
        <v>7899</v>
      </c>
      <c r="H8036" s="2" t="str">
        <f>M01_SETTINGS!$F$2</f>
        <v>KASPI</v>
      </c>
    </row>
    <row r="8037" spans="1:8" x14ac:dyDescent="0.35">
      <c r="A8037" s="2">
        <v>415866513</v>
      </c>
      <c r="B8037" s="3">
        <f>_xlfn.XLOOKUP(A8037,[3]!Table13456[No заказа],[3]!Table13456[Дата
отправки],"",0,1)</f>
        <v>45558</v>
      </c>
      <c r="C8037" s="3"/>
      <c r="D8037" s="3"/>
      <c r="F8037" s="5">
        <f>_xlfn.XLOOKUP(A8037,[3]!Table13456[No заказа],[3]!Table13456[Количество],"",0,1)</f>
        <v>1</v>
      </c>
      <c r="G8037" s="5">
        <f>_xlfn.XLOOKUP(A8037,[3]!Table13456[No заказа],[3]!Table13456[Цена],"",0,1)</f>
        <v>7893</v>
      </c>
      <c r="H8037" s="2" t="str">
        <f>M01_SETTINGS!$F$2</f>
        <v>KASPI</v>
      </c>
    </row>
    <row r="8038" spans="1:8" x14ac:dyDescent="0.35">
      <c r="A8038" s="2">
        <v>415875101</v>
      </c>
      <c r="B8038" s="3">
        <f>_xlfn.XLOOKUP(A8038,[3]!Table13456[No заказа],[3]!Table13456[Дата
отправки],"",0,1)</f>
        <v>45558</v>
      </c>
      <c r="C8038" s="3"/>
      <c r="D8038" s="3"/>
      <c r="F8038" s="5">
        <f>_xlfn.XLOOKUP(A8038,[3]!Table13456[No заказа],[3]!Table13456[Количество],"",0,1)</f>
        <v>1</v>
      </c>
      <c r="G8038" s="5">
        <f>_xlfn.XLOOKUP(A8038,[3]!Table13456[No заказа],[3]!Table13456[Цена],"",0,1)</f>
        <v>7890</v>
      </c>
      <c r="H8038" s="2" t="str">
        <f>M01_SETTINGS!$F$2</f>
        <v>KASPI</v>
      </c>
    </row>
    <row r="8039" spans="1:8" x14ac:dyDescent="0.35">
      <c r="A8039" s="2">
        <v>415761698</v>
      </c>
      <c r="B8039" s="3">
        <f>_xlfn.XLOOKUP(A8039,[3]!Table13456[No заказа],[3]!Table13456[Дата
отправки],"",0,1)</f>
        <v>45558</v>
      </c>
      <c r="C8039" s="3"/>
      <c r="D8039" s="3"/>
      <c r="F8039" s="5">
        <f>_xlfn.XLOOKUP(A8039,[3]!Table13456[No заказа],[3]!Table13456[Количество],"",0,1)</f>
        <v>1</v>
      </c>
      <c r="G8039" s="5">
        <f>_xlfn.XLOOKUP(A8039,[3]!Table13456[No заказа],[3]!Table13456[Цена],"",0,1)</f>
        <v>9786</v>
      </c>
      <c r="H8039" s="2" t="str">
        <f>M01_SETTINGS!$F$2</f>
        <v>KASPI</v>
      </c>
    </row>
    <row r="8040" spans="1:8" x14ac:dyDescent="0.35">
      <c r="A8040" s="2">
        <v>415266059</v>
      </c>
      <c r="B8040" s="3">
        <f>_xlfn.XLOOKUP(A8040,[3]!Table13456[No заказа],[3]!Table13456[Дата
отправки],"",0,1)</f>
        <v>45557</v>
      </c>
      <c r="C8040" s="3"/>
      <c r="D8040" s="3"/>
      <c r="F8040" s="5">
        <f>_xlfn.XLOOKUP(A8040,[3]!Table13456[No заказа],[3]!Table13456[Количество],"",0,1)</f>
        <v>1</v>
      </c>
      <c r="G8040" s="5">
        <f>_xlfn.XLOOKUP(A8040,[3]!Table13456[No заказа],[3]!Table13456[Цена],"",0,1)</f>
        <v>11556</v>
      </c>
      <c r="H8040" s="2" t="str">
        <f>M01_SETTINGS!$F$2</f>
        <v>KASPI</v>
      </c>
    </row>
    <row r="8041" spans="1:8" x14ac:dyDescent="0.35">
      <c r="A8041" s="2">
        <v>415324494</v>
      </c>
      <c r="B8041" s="3">
        <f>_xlfn.XLOOKUP(A8041,[3]!Table13456[No заказа],[3]!Table13456[Дата
отправки],"",0,1)</f>
        <v>45557</v>
      </c>
      <c r="C8041" s="3"/>
      <c r="D8041" s="3"/>
      <c r="F8041" s="5">
        <f>_xlfn.XLOOKUP(A8041,[3]!Table13456[No заказа],[3]!Table13456[Количество],"",0,1)</f>
        <v>1</v>
      </c>
      <c r="G8041" s="5">
        <f>_xlfn.XLOOKUP(A8041,[3]!Table13456[No заказа],[3]!Table13456[Цена],"",0,1)</f>
        <v>7628</v>
      </c>
      <c r="H8041" s="2" t="str">
        <f>M01_SETTINGS!$F$2</f>
        <v>KASPI</v>
      </c>
    </row>
    <row r="8042" spans="1:8" x14ac:dyDescent="0.35">
      <c r="A8042" s="2">
        <v>415091266</v>
      </c>
      <c r="B8042" s="3">
        <f>_xlfn.XLOOKUP(A8042,[3]!Table13456[No заказа],[3]!Table13456[Дата
отправки],"",0,1)</f>
        <v>45557</v>
      </c>
      <c r="C8042" s="3"/>
      <c r="D8042" s="3"/>
      <c r="F8042" s="5">
        <f>_xlfn.XLOOKUP(A8042,[3]!Table13456[No заказа],[3]!Table13456[Количество],"",0,1)</f>
        <v>1</v>
      </c>
      <c r="G8042" s="5">
        <f>_xlfn.XLOOKUP(A8042,[3]!Table13456[No заказа],[3]!Table13456[Цена],"",0,1)</f>
        <v>9831</v>
      </c>
      <c r="H8042" s="2" t="str">
        <f>M01_SETTINGS!$F$2</f>
        <v>KASPI</v>
      </c>
    </row>
    <row r="8043" spans="1:8" x14ac:dyDescent="0.35">
      <c r="A8043" s="2">
        <v>415186000</v>
      </c>
      <c r="B8043" s="3">
        <f>_xlfn.XLOOKUP(A8043,[3]!Table13456[No заказа],[3]!Table13456[Дата
отправки],"",0,1)</f>
        <v>45557</v>
      </c>
      <c r="C8043" s="3"/>
      <c r="D8043" s="3"/>
      <c r="F8043" s="5">
        <f>_xlfn.XLOOKUP(A8043,[3]!Table13456[No заказа],[3]!Table13456[Количество],"",0,1)</f>
        <v>1</v>
      </c>
      <c r="G8043" s="5">
        <f>_xlfn.XLOOKUP(A8043,[3]!Table13456[No заказа],[3]!Table13456[Цена],"",0,1)</f>
        <v>8998</v>
      </c>
      <c r="H8043" s="2" t="str">
        <f>M01_SETTINGS!$F$2</f>
        <v>KASPI</v>
      </c>
    </row>
    <row r="8044" spans="1:8" x14ac:dyDescent="0.35">
      <c r="A8044" s="2">
        <v>415192446</v>
      </c>
      <c r="B8044" s="3">
        <f>_xlfn.XLOOKUP(A8044,[3]!Table13456[No заказа],[3]!Table13456[Дата
отправки],"",0,1)</f>
        <v>45557</v>
      </c>
      <c r="C8044" s="3"/>
      <c r="D8044" s="3"/>
      <c r="F8044" s="5">
        <f>_xlfn.XLOOKUP(A8044,[3]!Table13456[No заказа],[3]!Table13456[Количество],"",0,1)</f>
        <v>1</v>
      </c>
      <c r="G8044" s="5">
        <f>_xlfn.XLOOKUP(A8044,[3]!Table13456[No заказа],[3]!Table13456[Цена],"",0,1)</f>
        <v>8821</v>
      </c>
      <c r="H8044" s="2" t="str">
        <f>M01_SETTINGS!$F$2</f>
        <v>KASPI</v>
      </c>
    </row>
    <row r="8045" spans="1:8" x14ac:dyDescent="0.35">
      <c r="A8045" s="2">
        <v>415079713</v>
      </c>
      <c r="B8045" s="3">
        <f>_xlfn.XLOOKUP(A8045,[3]!Table13456[No заказа],[3]!Table13456[Дата
отправки],"",0,1)</f>
        <v>45557</v>
      </c>
      <c r="C8045" s="3"/>
      <c r="D8045" s="3"/>
      <c r="F8045" s="5">
        <f>_xlfn.XLOOKUP(A8045,[3]!Table13456[No заказа],[3]!Table13456[Количество],"",0,1)</f>
        <v>1</v>
      </c>
      <c r="G8045" s="5">
        <f>_xlfn.XLOOKUP(A8045,[3]!Table13456[No заказа],[3]!Table13456[Цена],"",0,1)</f>
        <v>8954</v>
      </c>
      <c r="H8045" s="2" t="str">
        <f>M01_SETTINGS!$F$2</f>
        <v>KASPI</v>
      </c>
    </row>
    <row r="8046" spans="1:8" x14ac:dyDescent="0.35">
      <c r="A8046" s="2">
        <v>415165559</v>
      </c>
      <c r="B8046" s="3">
        <f>_xlfn.XLOOKUP(A8046,[3]!Table13456[No заказа],[3]!Table13456[Дата
отправки],"",0,1)</f>
        <v>45557</v>
      </c>
      <c r="C8046" s="3"/>
      <c r="D8046" s="3"/>
      <c r="F8046" s="5">
        <f>_xlfn.XLOOKUP(A8046,[3]!Table13456[No заказа],[3]!Table13456[Количество],"",0,1)</f>
        <v>1</v>
      </c>
      <c r="G8046" s="5">
        <f>_xlfn.XLOOKUP(A8046,[3]!Table13456[No заказа],[3]!Table13456[Цена],"",0,1)</f>
        <v>7888</v>
      </c>
      <c r="H8046" s="2" t="str">
        <f>M01_SETTINGS!$F$2</f>
        <v>KASPI</v>
      </c>
    </row>
    <row r="8047" spans="1:8" x14ac:dyDescent="0.35">
      <c r="A8047" s="2">
        <v>415142305</v>
      </c>
      <c r="B8047" s="3">
        <f>_xlfn.XLOOKUP(A8047,[3]!Table13456[No заказа],[3]!Table13456[Дата
отправки],"",0,1)</f>
        <v>45557</v>
      </c>
      <c r="C8047" s="3"/>
      <c r="D8047" s="3"/>
      <c r="F8047" s="5">
        <f>_xlfn.XLOOKUP(A8047,[3]!Table13456[No заказа],[3]!Table13456[Количество],"",0,1)</f>
        <v>1</v>
      </c>
      <c r="G8047" s="5">
        <f>_xlfn.XLOOKUP(A8047,[3]!Table13456[No заказа],[3]!Table13456[Цена],"",0,1)</f>
        <v>8909</v>
      </c>
      <c r="H8047" s="2" t="str">
        <f>M01_SETTINGS!$F$2</f>
        <v>KASPI</v>
      </c>
    </row>
    <row r="8048" spans="1:8" x14ac:dyDescent="0.35">
      <c r="A8048" s="2">
        <v>414977721</v>
      </c>
      <c r="B8048" s="3">
        <f>_xlfn.XLOOKUP(A8048,[3]!Table13456[No заказа],[3]!Table13456[Дата
отправки],"",0,1)</f>
        <v>45557</v>
      </c>
      <c r="C8048" s="3"/>
      <c r="D8048" s="3"/>
      <c r="F8048" s="5">
        <f>_xlfn.XLOOKUP(A8048,[3]!Table13456[No заказа],[3]!Table13456[Количество],"",0,1)</f>
        <v>1</v>
      </c>
      <c r="G8048" s="5">
        <f>_xlfn.XLOOKUP(A8048,[3]!Table13456[No заказа],[3]!Table13456[Цена],"",0,1)</f>
        <v>8991</v>
      </c>
      <c r="H8048" s="2" t="str">
        <f>M01_SETTINGS!$F$2</f>
        <v>KASPI</v>
      </c>
    </row>
    <row r="8049" spans="1:8" x14ac:dyDescent="0.35">
      <c r="A8049" s="2">
        <v>414977825</v>
      </c>
      <c r="B8049" s="3">
        <f>_xlfn.XLOOKUP(A8049,[3]!Table13456[No заказа],[3]!Table13456[Дата
отправки],"",0,1)</f>
        <v>45557</v>
      </c>
      <c r="C8049" s="3"/>
      <c r="D8049" s="3"/>
      <c r="F8049" s="5">
        <f>_xlfn.XLOOKUP(A8049,[3]!Table13456[No заказа],[3]!Table13456[Количество],"",0,1)</f>
        <v>1</v>
      </c>
      <c r="G8049" s="5">
        <f>_xlfn.XLOOKUP(A8049,[3]!Table13456[No заказа],[3]!Table13456[Цена],"",0,1)</f>
        <v>9000</v>
      </c>
      <c r="H8049" s="2" t="str">
        <f>M01_SETTINGS!$F$2</f>
        <v>KASPI</v>
      </c>
    </row>
    <row r="8050" spans="1:8" x14ac:dyDescent="0.35">
      <c r="A8050" s="2">
        <v>414928654</v>
      </c>
      <c r="B8050" s="3">
        <f>_xlfn.XLOOKUP(A8050,[3]!Table13456[No заказа],[3]!Table13456[Дата
отправки],"",0,1)</f>
        <v>45557</v>
      </c>
      <c r="C8050" s="3"/>
      <c r="D8050" s="3"/>
      <c r="F8050" s="5">
        <f>_xlfn.XLOOKUP(A8050,[3]!Table13456[No заказа],[3]!Table13456[Количество],"",0,1)</f>
        <v>1</v>
      </c>
      <c r="G8050" s="5">
        <f>_xlfn.XLOOKUP(A8050,[3]!Table13456[No заказа],[3]!Table13456[Цена],"",0,1)</f>
        <v>7754</v>
      </c>
      <c r="H8050" s="2" t="str">
        <f>M01_SETTINGS!$F$2</f>
        <v>KASPI</v>
      </c>
    </row>
    <row r="8051" spans="1:8" x14ac:dyDescent="0.35">
      <c r="A8051" s="2">
        <v>415196221</v>
      </c>
      <c r="B8051" s="3">
        <f>_xlfn.XLOOKUP(A8051,[3]!Table13456[No заказа],[3]!Table13456[Дата
отправки],"",0,1)</f>
        <v>45557</v>
      </c>
      <c r="C8051" s="3"/>
      <c r="D8051" s="3"/>
      <c r="F8051" s="5">
        <f>_xlfn.XLOOKUP(A8051,[3]!Table13456[No заказа],[3]!Table13456[Количество],"",0,1)</f>
        <v>1</v>
      </c>
      <c r="G8051" s="5">
        <f>_xlfn.XLOOKUP(A8051,[3]!Table13456[No заказа],[3]!Table13456[Цена],"",0,1)</f>
        <v>7618</v>
      </c>
      <c r="H8051" s="2" t="str">
        <f>M01_SETTINGS!$F$2</f>
        <v>KASPI</v>
      </c>
    </row>
    <row r="8052" spans="1:8" x14ac:dyDescent="0.35">
      <c r="A8052" s="2">
        <v>415280526</v>
      </c>
      <c r="B8052" s="3">
        <f>_xlfn.XLOOKUP(A8052,[3]!Table13456[No заказа],[3]!Table13456[Дата
отправки],"",0,1)</f>
        <v>45557</v>
      </c>
      <c r="C8052" s="3"/>
      <c r="D8052" s="3"/>
      <c r="F8052" s="5">
        <f>_xlfn.XLOOKUP(A8052,[3]!Table13456[No заказа],[3]!Table13456[Количество],"",0,1)</f>
        <v>1</v>
      </c>
      <c r="G8052" s="5">
        <f>_xlfn.XLOOKUP(A8052,[3]!Table13456[No заказа],[3]!Table13456[Цена],"",0,1)</f>
        <v>9803</v>
      </c>
      <c r="H8052" s="2" t="str">
        <f>M01_SETTINGS!$F$2</f>
        <v>KASPI</v>
      </c>
    </row>
    <row r="8053" spans="1:8" x14ac:dyDescent="0.35">
      <c r="A8053" s="2">
        <v>414933699</v>
      </c>
      <c r="B8053" s="3">
        <f>_xlfn.XLOOKUP(A8053,[3]!Table13456[No заказа],[3]!Table13456[Дата
отправки],"",0,1)</f>
        <v>45557</v>
      </c>
      <c r="C8053" s="3"/>
      <c r="D8053" s="3"/>
      <c r="F8053" s="5">
        <f>_xlfn.XLOOKUP(A8053,[3]!Table13456[No заказа],[3]!Table13456[Количество],"",0,1)</f>
        <v>1</v>
      </c>
      <c r="G8053" s="5">
        <f>_xlfn.XLOOKUP(A8053,[3]!Table13456[No заказа],[3]!Table13456[Цена],"",0,1)</f>
        <v>8998</v>
      </c>
      <c r="H8053" s="2" t="str">
        <f>M01_SETTINGS!$F$2</f>
        <v>KASPI</v>
      </c>
    </row>
    <row r="8054" spans="1:8" x14ac:dyDescent="0.35">
      <c r="A8054" s="2">
        <v>415036376</v>
      </c>
      <c r="B8054" s="3">
        <f>_xlfn.XLOOKUP(A8054,[3]!Table13456[No заказа],[3]!Table13456[Дата
отправки],"",0,1)</f>
        <v>45557</v>
      </c>
      <c r="C8054" s="3"/>
      <c r="D8054" s="3"/>
      <c r="F8054" s="5">
        <f>_xlfn.XLOOKUP(A8054,[3]!Table13456[No заказа],[3]!Table13456[Количество],"",0,1)</f>
        <v>1</v>
      </c>
      <c r="G8054" s="5">
        <f>_xlfn.XLOOKUP(A8054,[3]!Table13456[No заказа],[3]!Table13456[Цена],"",0,1)</f>
        <v>7888</v>
      </c>
      <c r="H8054" s="2" t="str">
        <f>M01_SETTINGS!$F$2</f>
        <v>KASPI</v>
      </c>
    </row>
    <row r="8055" spans="1:8" x14ac:dyDescent="0.35">
      <c r="A8055" s="2">
        <v>414942050</v>
      </c>
      <c r="B8055" s="3">
        <f>_xlfn.XLOOKUP(A8055,[3]!Table13456[No заказа],[3]!Table13456[Дата
отправки],"",0,1)</f>
        <v>45557</v>
      </c>
      <c r="C8055" s="3"/>
      <c r="D8055" s="3"/>
      <c r="F8055" s="5">
        <f>_xlfn.XLOOKUP(A8055,[3]!Table13456[No заказа],[3]!Table13456[Количество],"",0,1)</f>
        <v>1</v>
      </c>
      <c r="G8055" s="5">
        <f>_xlfn.XLOOKUP(A8055,[3]!Table13456[No заказа],[3]!Table13456[Цена],"",0,1)</f>
        <v>9845</v>
      </c>
      <c r="H8055" s="2" t="str">
        <f>M01_SETTINGS!$F$2</f>
        <v>KASPI</v>
      </c>
    </row>
    <row r="8056" spans="1:8" x14ac:dyDescent="0.35">
      <c r="A8056" s="2">
        <v>415168172</v>
      </c>
      <c r="B8056" s="3">
        <f>_xlfn.XLOOKUP(A8056,[3]!Table13456[No заказа],[3]!Table13456[Дата
отправки],"",0,1)</f>
        <v>45557</v>
      </c>
      <c r="C8056" s="3"/>
      <c r="D8056" s="3"/>
      <c r="F8056" s="5">
        <f>_xlfn.XLOOKUP(A8056,[3]!Table13456[No заказа],[3]!Table13456[Количество],"",0,1)</f>
        <v>1</v>
      </c>
      <c r="G8056" s="5">
        <f>_xlfn.XLOOKUP(A8056,[3]!Table13456[No заказа],[3]!Table13456[Цена],"",0,1)</f>
        <v>8998</v>
      </c>
      <c r="H8056" s="2" t="str">
        <f>M01_SETTINGS!$F$2</f>
        <v>KASPI</v>
      </c>
    </row>
    <row r="8057" spans="1:8" x14ac:dyDescent="0.35">
      <c r="A8057" s="2">
        <v>415193824</v>
      </c>
      <c r="B8057" s="3">
        <f>_xlfn.XLOOKUP(A8057,[3]!Table13456[No заказа],[3]!Table13456[Дата
отправки],"",0,1)</f>
        <v>45557</v>
      </c>
      <c r="C8057" s="3"/>
      <c r="D8057" s="3"/>
      <c r="F8057" s="5">
        <f>_xlfn.XLOOKUP(A8057,[3]!Table13456[No заказа],[3]!Table13456[Количество],"",0,1)</f>
        <v>1</v>
      </c>
      <c r="G8057" s="5">
        <f>_xlfn.XLOOKUP(A8057,[3]!Table13456[No заказа],[3]!Table13456[Цена],"",0,1)</f>
        <v>7616</v>
      </c>
      <c r="H8057" s="2" t="str">
        <f>M01_SETTINGS!$F$2</f>
        <v>KASPI</v>
      </c>
    </row>
    <row r="8058" spans="1:8" x14ac:dyDescent="0.35">
      <c r="A8058" s="2">
        <v>415359475</v>
      </c>
      <c r="B8058" s="3">
        <f>_xlfn.XLOOKUP(A8058,[3]!Table13456[No заказа],[3]!Table13456[Дата
отправки],"",0,1)</f>
        <v>45557</v>
      </c>
      <c r="C8058" s="3"/>
      <c r="D8058" s="3"/>
      <c r="F8058" s="5">
        <f>_xlfn.XLOOKUP(A8058,[3]!Table13456[No заказа],[3]!Table13456[Количество],"",0,1)</f>
        <v>1</v>
      </c>
      <c r="G8058" s="5">
        <f>_xlfn.XLOOKUP(A8058,[3]!Table13456[No заказа],[3]!Table13456[Цена],"",0,1)</f>
        <v>11542</v>
      </c>
      <c r="H8058" s="2" t="str">
        <f>M01_SETTINGS!$F$2</f>
        <v>KASPI</v>
      </c>
    </row>
    <row r="8059" spans="1:8" x14ac:dyDescent="0.35">
      <c r="A8059" s="2">
        <v>414970605</v>
      </c>
      <c r="B8059" s="3">
        <f>_xlfn.XLOOKUP(A8059,[3]!Table13456[No заказа],[3]!Table13456[Дата
отправки],"",0,1)</f>
        <v>45557</v>
      </c>
      <c r="C8059" s="3"/>
      <c r="D8059" s="3"/>
      <c r="F8059" s="5">
        <f>_xlfn.XLOOKUP(A8059,[3]!Table13456[No заказа],[3]!Table13456[Количество],"",0,1)</f>
        <v>1</v>
      </c>
      <c r="G8059" s="5">
        <f>_xlfn.XLOOKUP(A8059,[3]!Table13456[No заказа],[3]!Table13456[Цена],"",0,1)</f>
        <v>8996</v>
      </c>
      <c r="H8059" s="2" t="str">
        <f>M01_SETTINGS!$F$2</f>
        <v>KASPI</v>
      </c>
    </row>
    <row r="8060" spans="1:8" x14ac:dyDescent="0.35">
      <c r="A8060" s="2">
        <v>415079426</v>
      </c>
      <c r="B8060" s="3">
        <f>_xlfn.XLOOKUP(A8060,[3]!Table13456[No заказа],[3]!Table13456[Дата
отправки],"",0,1)</f>
        <v>45557</v>
      </c>
      <c r="C8060" s="3"/>
      <c r="D8060" s="3"/>
      <c r="F8060" s="5">
        <f>_xlfn.XLOOKUP(A8060,[3]!Table13456[No заказа],[3]!Table13456[Количество],"",0,1)</f>
        <v>1</v>
      </c>
      <c r="G8060" s="5">
        <f>_xlfn.XLOOKUP(A8060,[3]!Table13456[No заказа],[3]!Table13456[Цена],"",0,1)</f>
        <v>8999</v>
      </c>
      <c r="H8060" s="2" t="str">
        <f>M01_SETTINGS!$F$2</f>
        <v>KASPI</v>
      </c>
    </row>
    <row r="8061" spans="1:8" x14ac:dyDescent="0.35">
      <c r="A8061" s="2">
        <v>414936606</v>
      </c>
      <c r="B8061" s="3">
        <f>_xlfn.XLOOKUP(A8061,[3]!Table13456[No заказа],[3]!Table13456[Дата
отправки],"",0,1)</f>
        <v>45557</v>
      </c>
      <c r="C8061" s="3"/>
      <c r="D8061" s="3"/>
      <c r="F8061" s="5">
        <f>_xlfn.XLOOKUP(A8061,[3]!Table13456[No заказа],[3]!Table13456[Количество],"",0,1)</f>
        <v>1</v>
      </c>
      <c r="G8061" s="5">
        <f>_xlfn.XLOOKUP(A8061,[3]!Table13456[No заказа],[3]!Table13456[Цена],"",0,1)</f>
        <v>7886</v>
      </c>
      <c r="H8061" s="2" t="str">
        <f>M01_SETTINGS!$F$2</f>
        <v>KASPI</v>
      </c>
    </row>
    <row r="8062" spans="1:8" x14ac:dyDescent="0.35">
      <c r="A8062" s="2">
        <v>414995212</v>
      </c>
      <c r="B8062" s="3">
        <f>_xlfn.XLOOKUP(A8062,[3]!Table13456[No заказа],[3]!Table13456[Дата
отправки],"",0,1)</f>
        <v>45557</v>
      </c>
      <c r="C8062" s="3"/>
      <c r="D8062" s="3"/>
      <c r="F8062" s="5">
        <f>_xlfn.XLOOKUP(A8062,[3]!Table13456[No заказа],[3]!Table13456[Количество],"",0,1)</f>
        <v>1</v>
      </c>
      <c r="G8062" s="5">
        <f>_xlfn.XLOOKUP(A8062,[3]!Table13456[No заказа],[3]!Table13456[Цена],"",0,1)</f>
        <v>7886</v>
      </c>
      <c r="H8062" s="2" t="str">
        <f>M01_SETTINGS!$F$2</f>
        <v>KASPI</v>
      </c>
    </row>
    <row r="8063" spans="1:8" x14ac:dyDescent="0.35">
      <c r="A8063" s="2">
        <v>415045682</v>
      </c>
      <c r="B8063" s="3">
        <f>_xlfn.XLOOKUP(A8063,[3]!Table13456[No заказа],[3]!Table13456[Дата
отправки],"",0,1)</f>
        <v>45557</v>
      </c>
      <c r="C8063" s="3"/>
      <c r="D8063" s="3"/>
      <c r="F8063" s="5">
        <f>_xlfn.XLOOKUP(A8063,[3]!Table13456[No заказа],[3]!Table13456[Количество],"",0,1)</f>
        <v>1</v>
      </c>
      <c r="G8063" s="5">
        <f>_xlfn.XLOOKUP(A8063,[3]!Table13456[No заказа],[3]!Table13456[Цена],"",0,1)</f>
        <v>7886</v>
      </c>
      <c r="H8063" s="2" t="str">
        <f>M01_SETTINGS!$F$2</f>
        <v>KASPI</v>
      </c>
    </row>
    <row r="8064" spans="1:8" x14ac:dyDescent="0.35">
      <c r="A8064" s="2">
        <v>415105587</v>
      </c>
      <c r="B8064" s="3">
        <f>_xlfn.XLOOKUP(A8064,[3]!Table13456[No заказа],[3]!Table13456[Дата
отправки],"",0,1)</f>
        <v>45557</v>
      </c>
      <c r="C8064" s="3"/>
      <c r="D8064" s="3"/>
      <c r="F8064" s="5">
        <f>_xlfn.XLOOKUP(A8064,[3]!Table13456[No заказа],[3]!Table13456[Количество],"",0,1)</f>
        <v>1</v>
      </c>
      <c r="G8064" s="5">
        <f>_xlfn.XLOOKUP(A8064,[3]!Table13456[No заказа],[3]!Table13456[Цена],"",0,1)</f>
        <v>7892</v>
      </c>
      <c r="H8064" s="2" t="str">
        <f>M01_SETTINGS!$F$2</f>
        <v>KASPI</v>
      </c>
    </row>
    <row r="8065" spans="1:8" x14ac:dyDescent="0.35">
      <c r="A8065" s="2">
        <v>414958885</v>
      </c>
      <c r="B8065" s="3">
        <f>_xlfn.XLOOKUP(A8065,[3]!Table13456[No заказа],[3]!Table13456[Дата
отправки],"",0,1)</f>
        <v>45557</v>
      </c>
      <c r="C8065" s="3"/>
      <c r="D8065" s="3"/>
      <c r="F8065" s="5">
        <f>_xlfn.XLOOKUP(A8065,[3]!Table13456[No заказа],[3]!Table13456[Количество],"",0,1)</f>
        <v>1</v>
      </c>
      <c r="G8065" s="5">
        <f>_xlfn.XLOOKUP(A8065,[3]!Table13456[No заказа],[3]!Table13456[Цена],"",0,1)</f>
        <v>8993</v>
      </c>
      <c r="H8065" s="2" t="str">
        <f>M01_SETTINGS!$F$2</f>
        <v>KASPI</v>
      </c>
    </row>
    <row r="8066" spans="1:8" x14ac:dyDescent="0.35">
      <c r="A8066" s="2">
        <v>415346556</v>
      </c>
      <c r="B8066" s="3">
        <f>_xlfn.XLOOKUP(A8066,[3]!Table13456[No заказа],[3]!Table13456[Дата
отправки],"",0,1)</f>
        <v>45557</v>
      </c>
      <c r="C8066" s="3"/>
      <c r="D8066" s="3"/>
      <c r="F8066" s="5">
        <f>_xlfn.XLOOKUP(A8066,[3]!Table13456[No заказа],[3]!Table13456[Количество],"",0,1)</f>
        <v>1</v>
      </c>
      <c r="G8066" s="5">
        <f>_xlfn.XLOOKUP(A8066,[3]!Table13456[No заказа],[3]!Table13456[Цена],"",0,1)</f>
        <v>8870</v>
      </c>
      <c r="H8066" s="2" t="str">
        <f>M01_SETTINGS!$F$2</f>
        <v>KASPI</v>
      </c>
    </row>
    <row r="8067" spans="1:8" x14ac:dyDescent="0.35">
      <c r="A8067" s="2">
        <v>415337074</v>
      </c>
      <c r="B8067" s="3">
        <f>_xlfn.XLOOKUP(A8067,[3]!Table13456[No заказа],[3]!Table13456[Дата
отправки],"",0,1)</f>
        <v>45557</v>
      </c>
      <c r="C8067" s="3"/>
      <c r="D8067" s="3"/>
      <c r="F8067" s="5">
        <f>_xlfn.XLOOKUP(A8067,[3]!Table13456[No заказа],[3]!Table13456[Количество],"",0,1)</f>
        <v>1</v>
      </c>
      <c r="G8067" s="5">
        <f>_xlfn.XLOOKUP(A8067,[3]!Table13456[No заказа],[3]!Table13456[Цена],"",0,1)</f>
        <v>8863</v>
      </c>
      <c r="H8067" s="2" t="str">
        <f>M01_SETTINGS!$F$2</f>
        <v>KASPI</v>
      </c>
    </row>
    <row r="8068" spans="1:8" x14ac:dyDescent="0.35">
      <c r="A8068" s="2">
        <v>415009133</v>
      </c>
      <c r="B8068" s="3">
        <f>_xlfn.XLOOKUP(A8068,[3]!Table13456[No заказа],[3]!Table13456[Дата
отправки],"",0,1)</f>
        <v>45557</v>
      </c>
      <c r="C8068" s="3"/>
      <c r="D8068" s="3"/>
      <c r="F8068" s="5">
        <f>_xlfn.XLOOKUP(A8068,[3]!Table13456[No заказа],[3]!Table13456[Количество],"",0,1)</f>
        <v>1</v>
      </c>
      <c r="G8068" s="5">
        <f>_xlfn.XLOOKUP(A8068,[3]!Table13456[No заказа],[3]!Table13456[Цена],"",0,1)</f>
        <v>7892</v>
      </c>
      <c r="H8068" s="2" t="str">
        <f>M01_SETTINGS!$F$2</f>
        <v>KASPI</v>
      </c>
    </row>
    <row r="8069" spans="1:8" x14ac:dyDescent="0.35">
      <c r="A8069" s="2">
        <v>415043705</v>
      </c>
      <c r="B8069" s="3">
        <f>_xlfn.XLOOKUP(A8069,[3]!Table13456[No заказа],[3]!Table13456[Дата
отправки],"",0,1)</f>
        <v>45557</v>
      </c>
      <c r="C8069" s="3"/>
      <c r="D8069" s="3"/>
      <c r="F8069" s="5">
        <f>_xlfn.XLOOKUP(A8069,[3]!Table13456[No заказа],[3]!Table13456[Количество],"",0,1)</f>
        <v>1</v>
      </c>
      <c r="G8069" s="5">
        <f>_xlfn.XLOOKUP(A8069,[3]!Table13456[No заказа],[3]!Table13456[Цена],"",0,1)</f>
        <v>7892</v>
      </c>
      <c r="H8069" s="2" t="str">
        <f>M01_SETTINGS!$F$2</f>
        <v>KASPI</v>
      </c>
    </row>
    <row r="8070" spans="1:8" x14ac:dyDescent="0.35">
      <c r="A8070" s="2">
        <v>415116084</v>
      </c>
      <c r="B8070" s="3">
        <f>_xlfn.XLOOKUP(A8070,[3]!Table13456[No заказа],[3]!Table13456[Дата
отправки],"",0,1)</f>
        <v>45557</v>
      </c>
      <c r="C8070" s="3"/>
      <c r="D8070" s="3"/>
      <c r="F8070" s="5">
        <f>_xlfn.XLOOKUP(A8070,[3]!Table13456[No заказа],[3]!Table13456[Количество],"",0,1)</f>
        <v>1</v>
      </c>
      <c r="G8070" s="5">
        <f>_xlfn.XLOOKUP(A8070,[3]!Table13456[No заказа],[3]!Table13456[Цена],"",0,1)</f>
        <v>7892</v>
      </c>
      <c r="H8070" s="2" t="str">
        <f>M01_SETTINGS!$F$2</f>
        <v>KASPI</v>
      </c>
    </row>
    <row r="8071" spans="1:8" x14ac:dyDescent="0.35">
      <c r="A8071" s="2">
        <v>415002226</v>
      </c>
      <c r="B8071" s="3">
        <f>_xlfn.XLOOKUP(A8071,[3]!Table13456[No заказа],[3]!Table13456[Дата
отправки],"",0,1)</f>
        <v>45557</v>
      </c>
      <c r="C8071" s="3"/>
      <c r="D8071" s="3"/>
      <c r="F8071" s="5">
        <f>_xlfn.XLOOKUP(A8071,[3]!Table13456[No заказа],[3]!Table13456[Количество],"",0,1)</f>
        <v>1</v>
      </c>
      <c r="G8071" s="5">
        <f>_xlfn.XLOOKUP(A8071,[3]!Table13456[No заказа],[3]!Table13456[Цена],"",0,1)</f>
        <v>8971.5</v>
      </c>
      <c r="H8071" s="2" t="str">
        <f>M01_SETTINGS!$F$2</f>
        <v>KASPI</v>
      </c>
    </row>
    <row r="8072" spans="1:8" x14ac:dyDescent="0.35">
      <c r="A8072" s="2">
        <v>415271240</v>
      </c>
      <c r="B8072" s="3">
        <f>_xlfn.XLOOKUP(A8072,[3]!Table13456[No заказа],[3]!Table13456[Дата
отправки],"",0,1)</f>
        <v>45557</v>
      </c>
      <c r="C8072" s="3"/>
      <c r="D8072" s="3"/>
      <c r="F8072" s="5">
        <f>_xlfn.XLOOKUP(A8072,[3]!Table13456[No заказа],[3]!Table13456[Количество],"",0,1)</f>
        <v>1</v>
      </c>
      <c r="G8072" s="5">
        <f>_xlfn.XLOOKUP(A8072,[3]!Table13456[No заказа],[3]!Table13456[Цена],"",0,1)</f>
        <v>12991</v>
      </c>
      <c r="H8072" s="2" t="str">
        <f>M01_SETTINGS!$F$2</f>
        <v>KASPI</v>
      </c>
    </row>
    <row r="8073" spans="1:8" x14ac:dyDescent="0.35">
      <c r="A8073" s="2">
        <v>415345097</v>
      </c>
      <c r="B8073" s="3">
        <f>_xlfn.XLOOKUP(A8073,[3]!Table13456[No заказа],[3]!Table13456[Дата
отправки],"",0,1)</f>
        <v>45557</v>
      </c>
      <c r="C8073" s="3"/>
      <c r="D8073" s="3"/>
      <c r="F8073" s="5">
        <f>_xlfn.XLOOKUP(A8073,[3]!Table13456[No заказа],[3]!Table13456[Количество],"",0,1)</f>
        <v>1</v>
      </c>
      <c r="G8073" s="5">
        <f>_xlfn.XLOOKUP(A8073,[3]!Table13456[No заказа],[3]!Table13456[Цена],"",0,1)</f>
        <v>7839</v>
      </c>
      <c r="H8073" s="2" t="str">
        <f>M01_SETTINGS!$F$2</f>
        <v>KASPI</v>
      </c>
    </row>
    <row r="8074" spans="1:8" x14ac:dyDescent="0.35">
      <c r="A8074" s="2">
        <v>415226718</v>
      </c>
      <c r="B8074" s="3">
        <f>_xlfn.XLOOKUP(A8074,[3]!Table13456[No заказа],[3]!Table13456[Дата
отправки],"",0,1)</f>
        <v>45557</v>
      </c>
      <c r="C8074" s="3"/>
      <c r="D8074" s="3"/>
      <c r="F8074" s="5">
        <f>_xlfn.XLOOKUP(A8074,[3]!Table13456[No заказа],[3]!Table13456[Количество],"",0,1)</f>
        <v>1</v>
      </c>
      <c r="G8074" s="5">
        <f>_xlfn.XLOOKUP(A8074,[3]!Table13456[No заказа],[3]!Table13456[Цена],"",0,1)</f>
        <v>8899</v>
      </c>
      <c r="H8074" s="2" t="str">
        <f>M01_SETTINGS!$F$2</f>
        <v>KASPI</v>
      </c>
    </row>
    <row r="8075" spans="1:8" x14ac:dyDescent="0.35">
      <c r="A8075" s="2">
        <v>415012144</v>
      </c>
      <c r="B8075" s="3">
        <f>_xlfn.XLOOKUP(A8075,[3]!Table13456[No заказа],[3]!Table13456[Дата
отправки],"",0,1)</f>
        <v>45557</v>
      </c>
      <c r="C8075" s="3"/>
      <c r="D8075" s="3"/>
      <c r="F8075" s="5">
        <f>_xlfn.XLOOKUP(A8075,[3]!Table13456[No заказа],[3]!Table13456[Количество],"",0,1)</f>
        <v>1</v>
      </c>
      <c r="G8075" s="5">
        <f>_xlfn.XLOOKUP(A8075,[3]!Table13456[No заказа],[3]!Table13456[Цена],"",0,1)</f>
        <v>7892</v>
      </c>
      <c r="H8075" s="2" t="str">
        <f>M01_SETTINGS!$F$2</f>
        <v>KASPI</v>
      </c>
    </row>
    <row r="8076" spans="1:8" x14ac:dyDescent="0.35">
      <c r="A8076" s="2">
        <v>415102135</v>
      </c>
      <c r="B8076" s="3">
        <f>_xlfn.XLOOKUP(A8076,[3]!Table13456[No заказа],[3]!Table13456[Дата
отправки],"",0,1)</f>
        <v>45557</v>
      </c>
      <c r="C8076" s="3"/>
      <c r="D8076" s="3"/>
      <c r="F8076" s="5">
        <f>_xlfn.XLOOKUP(A8076,[3]!Table13456[No заказа],[3]!Table13456[Количество],"",0,1)</f>
        <v>1</v>
      </c>
      <c r="G8076" s="5">
        <f>_xlfn.XLOOKUP(A8076,[3]!Table13456[No заказа],[3]!Table13456[Цена],"",0,1)</f>
        <v>7892</v>
      </c>
      <c r="H8076" s="2" t="str">
        <f>M01_SETTINGS!$F$2</f>
        <v>KASPI</v>
      </c>
    </row>
    <row r="8077" spans="1:8" x14ac:dyDescent="0.35">
      <c r="A8077" s="2">
        <v>415002226</v>
      </c>
      <c r="B8077" s="3">
        <f>_xlfn.XLOOKUP(A8077,[3]!Table13456[No заказа],[3]!Table13456[Дата
отправки],"",0,1)</f>
        <v>45557</v>
      </c>
      <c r="C8077" s="3"/>
      <c r="D8077" s="3"/>
      <c r="F8077" s="5">
        <f>_xlfn.XLOOKUP(A8077,[3]!Table13456[No заказа],[3]!Table13456[Количество],"",0,1)</f>
        <v>1</v>
      </c>
      <c r="G8077" s="5">
        <f>_xlfn.XLOOKUP(A8077,[3]!Table13456[No заказа],[3]!Table13456[Цена],"",0,1)</f>
        <v>8971.5</v>
      </c>
      <c r="H8077" s="2" t="str">
        <f>M01_SETTINGS!$F$2</f>
        <v>KASPI</v>
      </c>
    </row>
    <row r="8078" spans="1:8" x14ac:dyDescent="0.35">
      <c r="A8078" s="2">
        <v>415365837</v>
      </c>
      <c r="B8078" s="3">
        <f>_xlfn.XLOOKUP(A8078,[3]!Table13456[No заказа],[3]!Table13456[Дата
отправки],"",0,1)</f>
        <v>45557</v>
      </c>
      <c r="C8078" s="3"/>
      <c r="D8078" s="3"/>
      <c r="F8078" s="5">
        <f>_xlfn.XLOOKUP(A8078,[3]!Table13456[No заказа],[3]!Table13456[Количество],"",0,1)</f>
        <v>1</v>
      </c>
      <c r="G8078" s="5">
        <f>_xlfn.XLOOKUP(A8078,[3]!Table13456[No заказа],[3]!Table13456[Цена],"",0,1)</f>
        <v>7886</v>
      </c>
      <c r="H8078" s="2" t="str">
        <f>M01_SETTINGS!$F$2</f>
        <v>KASPI</v>
      </c>
    </row>
    <row r="8079" spans="1:8" x14ac:dyDescent="0.35">
      <c r="A8079" s="2">
        <v>415048087</v>
      </c>
      <c r="B8079" s="3">
        <f>_xlfn.XLOOKUP(A8079,[3]!Table13456[No заказа],[3]!Table13456[Дата
отправки],"",0,1)</f>
        <v>45557</v>
      </c>
      <c r="C8079" s="3"/>
      <c r="D8079" s="3"/>
      <c r="F8079" s="5">
        <f>_xlfn.XLOOKUP(A8079,[3]!Table13456[No заказа],[3]!Table13456[Количество],"",0,1)</f>
        <v>1</v>
      </c>
      <c r="G8079" s="5">
        <f>_xlfn.XLOOKUP(A8079,[3]!Table13456[No заказа],[3]!Table13456[Цена],"",0,1)</f>
        <v>11558</v>
      </c>
      <c r="H8079" s="2" t="str">
        <f>M01_SETTINGS!$F$2</f>
        <v>KASPI</v>
      </c>
    </row>
    <row r="8080" spans="1:8" x14ac:dyDescent="0.35">
      <c r="A8080" s="2">
        <v>415122545</v>
      </c>
      <c r="B8080" s="3">
        <f>_xlfn.XLOOKUP(A8080,[3]!Table13456[No заказа],[3]!Table13456[Дата
отправки],"",0,1)</f>
        <v>45557</v>
      </c>
      <c r="C8080" s="3"/>
      <c r="D8080" s="3"/>
      <c r="F8080" s="5">
        <f>_xlfn.XLOOKUP(A8080,[3]!Table13456[No заказа],[3]!Table13456[Количество],"",0,1)</f>
        <v>1</v>
      </c>
      <c r="G8080" s="5">
        <f>_xlfn.XLOOKUP(A8080,[3]!Table13456[No заказа],[3]!Table13456[Цена],"",0,1)</f>
        <v>7889</v>
      </c>
      <c r="H8080" s="2" t="str">
        <f>M01_SETTINGS!$F$2</f>
        <v>KASPI</v>
      </c>
    </row>
    <row r="8081" spans="1:8" x14ac:dyDescent="0.35">
      <c r="A8081" s="2">
        <v>414957102</v>
      </c>
      <c r="B8081" s="3">
        <f>_xlfn.XLOOKUP(A8081,[3]!Table13456[No заказа],[3]!Table13456[Дата
отправки],"",0,1)</f>
        <v>45557</v>
      </c>
      <c r="C8081" s="3"/>
      <c r="D8081" s="3"/>
      <c r="F8081" s="5">
        <f>_xlfn.XLOOKUP(A8081,[3]!Table13456[No заказа],[3]!Table13456[Количество],"",0,1)</f>
        <v>1</v>
      </c>
      <c r="G8081" s="5">
        <f>_xlfn.XLOOKUP(A8081,[3]!Table13456[No заказа],[3]!Table13456[Цена],"",0,1)</f>
        <v>7886</v>
      </c>
      <c r="H8081" s="2" t="str">
        <f>M01_SETTINGS!$F$2</f>
        <v>KASPI</v>
      </c>
    </row>
    <row r="8082" spans="1:8" x14ac:dyDescent="0.35">
      <c r="A8082" s="2">
        <v>415000066</v>
      </c>
      <c r="B8082" s="3">
        <f>_xlfn.XLOOKUP(A8082,[3]!Table13456[No заказа],[3]!Table13456[Дата
отправки],"",0,1)</f>
        <v>45557</v>
      </c>
      <c r="C8082" s="3"/>
      <c r="D8082" s="3"/>
      <c r="F8082" s="5">
        <f>_xlfn.XLOOKUP(A8082,[3]!Table13456[No заказа],[3]!Table13456[Количество],"",0,1)</f>
        <v>1</v>
      </c>
      <c r="G8082" s="5">
        <f>_xlfn.XLOOKUP(A8082,[3]!Table13456[No заказа],[3]!Table13456[Цена],"",0,1)</f>
        <v>7886</v>
      </c>
      <c r="H8082" s="2" t="str">
        <f>M01_SETTINGS!$F$2</f>
        <v>KASPI</v>
      </c>
    </row>
    <row r="8083" spans="1:8" x14ac:dyDescent="0.35">
      <c r="A8083" s="2">
        <v>415367030</v>
      </c>
      <c r="B8083" s="3">
        <f>_xlfn.XLOOKUP(A8083,[3]!Table13456[No заказа],[3]!Table13456[Дата
отправки],"",0,1)</f>
        <v>45557</v>
      </c>
      <c r="C8083" s="3"/>
      <c r="D8083" s="3"/>
      <c r="F8083" s="5">
        <f>_xlfn.XLOOKUP(A8083,[3]!Table13456[No заказа],[3]!Table13456[Количество],"",0,1)</f>
        <v>1</v>
      </c>
      <c r="G8083" s="5">
        <f>_xlfn.XLOOKUP(A8083,[3]!Table13456[No заказа],[3]!Table13456[Цена],"",0,1)</f>
        <v>7839</v>
      </c>
      <c r="H8083" s="2" t="str">
        <f>M01_SETTINGS!$F$2</f>
        <v>KASPI</v>
      </c>
    </row>
    <row r="8084" spans="1:8" x14ac:dyDescent="0.35">
      <c r="A8084" s="2">
        <v>414998499</v>
      </c>
      <c r="B8084" s="3">
        <f>_xlfn.XLOOKUP(A8084,[3]!Table13456[No заказа],[3]!Table13456[Дата
отправки],"",0,1)</f>
        <v>45557</v>
      </c>
      <c r="C8084" s="3"/>
      <c r="D8084" s="3"/>
      <c r="F8084" s="5">
        <f>_xlfn.XLOOKUP(A8084,[3]!Table13456[No заказа],[3]!Table13456[Количество],"",0,1)</f>
        <v>1</v>
      </c>
      <c r="G8084" s="5">
        <f>_xlfn.XLOOKUP(A8084,[3]!Table13456[No заказа],[3]!Table13456[Цена],"",0,1)</f>
        <v>9897</v>
      </c>
      <c r="H8084" s="2" t="str">
        <f>M01_SETTINGS!$F$2</f>
        <v>KASPI</v>
      </c>
    </row>
    <row r="8085" spans="1:8" x14ac:dyDescent="0.35">
      <c r="A8085" s="2">
        <v>415202449</v>
      </c>
      <c r="B8085" s="3">
        <f>_xlfn.XLOOKUP(A8085,[3]!Table13456[No заказа],[3]!Table13456[Дата
отправки],"",0,1)</f>
        <v>45557</v>
      </c>
      <c r="C8085" s="3"/>
      <c r="D8085" s="3"/>
      <c r="F8085" s="5">
        <f>_xlfn.XLOOKUP(A8085,[3]!Table13456[No заказа],[3]!Table13456[Количество],"",0,1)</f>
        <v>1</v>
      </c>
      <c r="G8085" s="5">
        <f>_xlfn.XLOOKUP(A8085,[3]!Table13456[No заказа],[3]!Table13456[Цена],"",0,1)</f>
        <v>9897</v>
      </c>
      <c r="H8085" s="2" t="str">
        <f>M01_SETTINGS!$F$2</f>
        <v>KASPI</v>
      </c>
    </row>
    <row r="8086" spans="1:8" x14ac:dyDescent="0.35">
      <c r="A8086" s="2">
        <v>415189065</v>
      </c>
      <c r="B8086" s="3">
        <f>_xlfn.XLOOKUP(A8086,[3]!Table13456[No заказа],[3]!Table13456[Дата
отправки],"",0,1)</f>
        <v>45557</v>
      </c>
      <c r="C8086" s="3"/>
      <c r="D8086" s="3"/>
      <c r="F8086" s="5">
        <f>_xlfn.XLOOKUP(A8086,[3]!Table13456[No заказа],[3]!Table13456[Количество],"",0,1)</f>
        <v>1</v>
      </c>
      <c r="G8086" s="5">
        <f>_xlfn.XLOOKUP(A8086,[3]!Table13456[No заказа],[3]!Table13456[Цена],"",0,1)</f>
        <v>7886</v>
      </c>
      <c r="H8086" s="2" t="str">
        <f>M01_SETTINGS!$F$2</f>
        <v>KASPI</v>
      </c>
    </row>
    <row r="8087" spans="1:8" x14ac:dyDescent="0.35">
      <c r="A8087" s="2">
        <v>415004520</v>
      </c>
      <c r="B8087" s="3">
        <f>_xlfn.XLOOKUP(A8087,[3]!Table13456[No заказа],[3]!Table13456[Дата
отправки],"",0,1)</f>
        <v>45557</v>
      </c>
      <c r="C8087" s="3"/>
      <c r="D8087" s="3"/>
      <c r="F8087" s="5">
        <f>_xlfn.XLOOKUP(A8087,[3]!Table13456[No заказа],[3]!Table13456[Количество],"",0,1)</f>
        <v>1</v>
      </c>
      <c r="G8087" s="5">
        <f>_xlfn.XLOOKUP(A8087,[3]!Table13456[No заказа],[3]!Table13456[Цена],"",0,1)</f>
        <v>7892</v>
      </c>
      <c r="H8087" s="2" t="str">
        <f>M01_SETTINGS!$F$2</f>
        <v>KASPI</v>
      </c>
    </row>
    <row r="8088" spans="1:8" x14ac:dyDescent="0.35">
      <c r="A8088" s="2">
        <v>414879054</v>
      </c>
      <c r="B8088" s="3">
        <f>_xlfn.XLOOKUP(A8088,[3]!Table13456[No заказа],[3]!Table13456[Дата
отправки],"",0,1)</f>
        <v>45557</v>
      </c>
      <c r="C8088" s="3"/>
      <c r="D8088" s="3"/>
      <c r="F8088" s="5">
        <f>_xlfn.XLOOKUP(A8088,[3]!Table13456[No заказа],[3]!Table13456[Количество],"",0,1)</f>
        <v>1</v>
      </c>
      <c r="G8088" s="5">
        <f>_xlfn.XLOOKUP(A8088,[3]!Table13456[No заказа],[3]!Table13456[Цена],"",0,1)</f>
        <v>8993</v>
      </c>
      <c r="H8088" s="2" t="str">
        <f>M01_SETTINGS!$F$2</f>
        <v>KASPI</v>
      </c>
    </row>
    <row r="8089" spans="1:8" x14ac:dyDescent="0.35">
      <c r="A8089" s="2">
        <v>415229442</v>
      </c>
      <c r="B8089" s="3">
        <f>_xlfn.XLOOKUP(A8089,[3]!Table13456[No заказа],[3]!Table13456[Дата
отправки],"",0,1)</f>
        <v>45557</v>
      </c>
      <c r="C8089" s="3"/>
      <c r="D8089" s="3"/>
      <c r="F8089" s="5">
        <f>_xlfn.XLOOKUP(A8089,[3]!Table13456[No заказа],[3]!Table13456[Количество],"",0,1)</f>
        <v>1</v>
      </c>
      <c r="G8089" s="5">
        <f>_xlfn.XLOOKUP(A8089,[3]!Table13456[No заказа],[3]!Table13456[Цена],"",0,1)</f>
        <v>8951</v>
      </c>
      <c r="H8089" s="2" t="str">
        <f>M01_SETTINGS!$F$2</f>
        <v>KASPI</v>
      </c>
    </row>
    <row r="8090" spans="1:8" x14ac:dyDescent="0.35">
      <c r="A8090" s="2">
        <v>415114299</v>
      </c>
      <c r="B8090" s="3">
        <f>_xlfn.XLOOKUP(A8090,[3]!Table13456[No заказа],[3]!Table13456[Дата
отправки],"",0,1)</f>
        <v>45557</v>
      </c>
      <c r="C8090" s="3"/>
      <c r="D8090" s="3"/>
      <c r="F8090" s="5">
        <f>_xlfn.XLOOKUP(A8090,[3]!Table13456[No заказа],[3]!Table13456[Количество],"",0,1)</f>
        <v>1</v>
      </c>
      <c r="G8090" s="5">
        <f>_xlfn.XLOOKUP(A8090,[3]!Table13456[No заказа],[3]!Table13456[Цена],"",0,1)</f>
        <v>8920</v>
      </c>
      <c r="H8090" s="2" t="str">
        <f>M01_SETTINGS!$F$2</f>
        <v>KASPI</v>
      </c>
    </row>
    <row r="8091" spans="1:8" x14ac:dyDescent="0.35">
      <c r="A8091" s="2">
        <v>415071279</v>
      </c>
      <c r="B8091" s="3">
        <f>_xlfn.XLOOKUP(A8091,[3]!Table13456[No заказа],[3]!Table13456[Дата
отправки],"",0,1)</f>
        <v>45557</v>
      </c>
      <c r="C8091" s="3"/>
      <c r="D8091" s="3"/>
      <c r="F8091" s="5">
        <f>_xlfn.XLOOKUP(A8091,[3]!Table13456[No заказа],[3]!Table13456[Количество],"",0,1)</f>
        <v>1</v>
      </c>
      <c r="G8091" s="5">
        <f>_xlfn.XLOOKUP(A8091,[3]!Table13456[No заказа],[3]!Table13456[Цена],"",0,1)</f>
        <v>9443</v>
      </c>
      <c r="H8091" s="2" t="str">
        <f>M01_SETTINGS!$F$2</f>
        <v>KASPI</v>
      </c>
    </row>
    <row r="8092" spans="1:8" x14ac:dyDescent="0.35">
      <c r="A8092" s="2">
        <v>415078293</v>
      </c>
      <c r="B8092" s="3">
        <f>_xlfn.XLOOKUP(A8092,[3]!Table13456[No заказа],[3]!Table13456[Дата
отправки],"",0,1)</f>
        <v>45557</v>
      </c>
      <c r="C8092" s="3"/>
      <c r="D8092" s="3"/>
      <c r="F8092" s="5">
        <f>_xlfn.XLOOKUP(A8092,[3]!Table13456[No заказа],[3]!Table13456[Количество],"",0,1)</f>
        <v>1</v>
      </c>
      <c r="G8092" s="5">
        <f>_xlfn.XLOOKUP(A8092,[3]!Table13456[No заказа],[3]!Table13456[Цена],"",0,1)</f>
        <v>9443</v>
      </c>
      <c r="H8092" s="2" t="str">
        <f>M01_SETTINGS!$F$2</f>
        <v>KASPI</v>
      </c>
    </row>
    <row r="8093" spans="1:8" x14ac:dyDescent="0.35">
      <c r="A8093" s="2">
        <v>415131678</v>
      </c>
      <c r="B8093" s="3">
        <f>_xlfn.XLOOKUP(A8093,[3]!Table13456[No заказа],[3]!Table13456[Дата
отправки],"",0,1)</f>
        <v>45557</v>
      </c>
      <c r="C8093" s="3"/>
      <c r="D8093" s="3"/>
      <c r="F8093" s="5">
        <f>_xlfn.XLOOKUP(A8093,[3]!Table13456[No заказа],[3]!Table13456[Количество],"",0,1)</f>
        <v>1</v>
      </c>
      <c r="G8093" s="5">
        <f>_xlfn.XLOOKUP(A8093,[3]!Table13456[No заказа],[3]!Table13456[Цена],"",0,1)</f>
        <v>7893</v>
      </c>
      <c r="H8093" s="2" t="str">
        <f>M01_SETTINGS!$F$2</f>
        <v>KASPI</v>
      </c>
    </row>
    <row r="8094" spans="1:8" x14ac:dyDescent="0.35">
      <c r="A8094" s="2">
        <v>414876163</v>
      </c>
      <c r="B8094" s="3">
        <f>_xlfn.XLOOKUP(A8094,[3]!Table13456[No заказа],[3]!Table13456[Дата
отправки],"",0,1)</f>
        <v>45556</v>
      </c>
      <c r="C8094" s="3"/>
      <c r="D8094" s="3"/>
      <c r="F8094" s="5">
        <f>_xlfn.XLOOKUP(A8094,[3]!Table13456[No заказа],[3]!Table13456[Количество],"",0,1)</f>
        <v>1</v>
      </c>
      <c r="G8094" s="5">
        <f>_xlfn.XLOOKUP(A8094,[3]!Table13456[No заказа],[3]!Table13456[Цена],"",0,1)</f>
        <v>11561</v>
      </c>
      <c r="H8094" s="2" t="str">
        <f>M01_SETTINGS!$F$2</f>
        <v>KASPI</v>
      </c>
    </row>
    <row r="8095" spans="1:8" x14ac:dyDescent="0.35">
      <c r="A8095" s="2">
        <v>414610825</v>
      </c>
      <c r="B8095" s="3">
        <f>_xlfn.XLOOKUP(A8095,[3]!Table13456[No заказа],[3]!Table13456[Дата
отправки],"",0,1)</f>
        <v>45556</v>
      </c>
      <c r="C8095" s="3"/>
      <c r="D8095" s="3"/>
      <c r="F8095" s="5">
        <f>_xlfn.XLOOKUP(A8095,[3]!Table13456[No заказа],[3]!Table13456[Количество],"",0,1)</f>
        <v>1</v>
      </c>
      <c r="G8095" s="5">
        <f>_xlfn.XLOOKUP(A8095,[3]!Table13456[No заказа],[3]!Table13456[Цена],"",0,1)</f>
        <v>9000</v>
      </c>
      <c r="H8095" s="2" t="str">
        <f>M01_SETTINGS!$F$2</f>
        <v>KASPI</v>
      </c>
    </row>
    <row r="8096" spans="1:8" x14ac:dyDescent="0.35">
      <c r="A8096" s="2">
        <v>414662366</v>
      </c>
      <c r="B8096" s="3">
        <f>_xlfn.XLOOKUP(A8096,[3]!Table13456[No заказа],[3]!Table13456[Дата
отправки],"",0,1)</f>
        <v>45556</v>
      </c>
      <c r="C8096" s="3"/>
      <c r="D8096" s="3"/>
      <c r="F8096" s="5">
        <f>_xlfn.XLOOKUP(A8096,[3]!Table13456[No заказа],[3]!Table13456[Количество],"",0,1)</f>
        <v>1</v>
      </c>
      <c r="G8096" s="5">
        <f>_xlfn.XLOOKUP(A8096,[3]!Table13456[No заказа],[3]!Table13456[Цена],"",0,1)</f>
        <v>8998</v>
      </c>
      <c r="H8096" s="2" t="str">
        <f>M01_SETTINGS!$F$2</f>
        <v>KASPI</v>
      </c>
    </row>
    <row r="8097" spans="1:8" x14ac:dyDescent="0.35">
      <c r="A8097" s="2">
        <v>414653746</v>
      </c>
      <c r="B8097" s="3">
        <f>_xlfn.XLOOKUP(A8097,[3]!Table13456[No заказа],[3]!Table13456[Дата
отправки],"",0,1)</f>
        <v>45556</v>
      </c>
      <c r="C8097" s="3"/>
      <c r="D8097" s="3"/>
      <c r="F8097" s="5">
        <f>_xlfn.XLOOKUP(A8097,[3]!Table13456[No заказа],[3]!Table13456[Количество],"",0,1)</f>
        <v>1</v>
      </c>
      <c r="G8097" s="5">
        <f>_xlfn.XLOOKUP(A8097,[3]!Table13456[No заказа],[3]!Table13456[Цена],"",0,1)</f>
        <v>8986</v>
      </c>
      <c r="H8097" s="2" t="str">
        <f>M01_SETTINGS!$F$2</f>
        <v>KASPI</v>
      </c>
    </row>
    <row r="8098" spans="1:8" x14ac:dyDescent="0.35">
      <c r="A8098" s="2">
        <v>414473527</v>
      </c>
      <c r="B8098" s="3">
        <f>_xlfn.XLOOKUP(A8098,[3]!Table13456[No заказа],[3]!Table13456[Дата
отправки],"",0,1)</f>
        <v>45556</v>
      </c>
      <c r="C8098" s="3"/>
      <c r="D8098" s="3"/>
      <c r="F8098" s="5">
        <f>_xlfn.XLOOKUP(A8098,[3]!Table13456[No заказа],[3]!Table13456[Количество],"",0,1)</f>
        <v>1</v>
      </c>
      <c r="G8098" s="5">
        <f>_xlfn.XLOOKUP(A8098,[3]!Table13456[No заказа],[3]!Table13456[Цена],"",0,1)</f>
        <v>8993</v>
      </c>
      <c r="H8098" s="2" t="str">
        <f>M01_SETTINGS!$F$2</f>
        <v>KASPI</v>
      </c>
    </row>
    <row r="8099" spans="1:8" x14ac:dyDescent="0.35">
      <c r="A8099" s="2">
        <v>414579674</v>
      </c>
      <c r="B8099" s="3">
        <f>_xlfn.XLOOKUP(A8099,[3]!Table13456[No заказа],[3]!Table13456[Дата
отправки],"",0,1)</f>
        <v>45556</v>
      </c>
      <c r="C8099" s="3"/>
      <c r="D8099" s="3"/>
      <c r="F8099" s="5">
        <f>_xlfn.XLOOKUP(A8099,[3]!Table13456[No заказа],[3]!Table13456[Количество],"",0,1)</f>
        <v>1</v>
      </c>
      <c r="G8099" s="5">
        <f>_xlfn.XLOOKUP(A8099,[3]!Table13456[No заказа],[3]!Table13456[Цена],"",0,1)</f>
        <v>8993</v>
      </c>
      <c r="H8099" s="2" t="str">
        <f>M01_SETTINGS!$F$2</f>
        <v>KASPI</v>
      </c>
    </row>
    <row r="8100" spans="1:8" x14ac:dyDescent="0.35">
      <c r="A8100" s="2">
        <v>414615577</v>
      </c>
      <c r="B8100" s="3">
        <f>_xlfn.XLOOKUP(A8100,[3]!Table13456[No заказа],[3]!Table13456[Дата
отправки],"",0,1)</f>
        <v>45556</v>
      </c>
      <c r="C8100" s="3"/>
      <c r="D8100" s="3"/>
      <c r="F8100" s="5">
        <f>_xlfn.XLOOKUP(A8100,[3]!Table13456[No заказа],[3]!Table13456[Количество],"",0,1)</f>
        <v>1</v>
      </c>
      <c r="G8100" s="5">
        <f>_xlfn.XLOOKUP(A8100,[3]!Table13456[No заказа],[3]!Table13456[Цена],"",0,1)</f>
        <v>7833</v>
      </c>
      <c r="H8100" s="2" t="str">
        <f>M01_SETTINGS!$F$2</f>
        <v>KASPI</v>
      </c>
    </row>
    <row r="8101" spans="1:8" x14ac:dyDescent="0.35">
      <c r="A8101" s="2">
        <v>414773835</v>
      </c>
      <c r="B8101" s="3">
        <f>_xlfn.XLOOKUP(A8101,[3]!Table13456[No заказа],[3]!Table13456[Дата
отправки],"",0,1)</f>
        <v>45556</v>
      </c>
      <c r="C8101" s="3"/>
      <c r="D8101" s="3"/>
      <c r="F8101" s="5">
        <f>_xlfn.XLOOKUP(A8101,[3]!Table13456[No заказа],[3]!Table13456[Количество],"",0,1)</f>
        <v>1</v>
      </c>
      <c r="G8101" s="5">
        <f>_xlfn.XLOOKUP(A8101,[3]!Table13456[No заказа],[3]!Table13456[Цена],"",0,1)</f>
        <v>7833</v>
      </c>
      <c r="H8101" s="2" t="str">
        <f>M01_SETTINGS!$F$2</f>
        <v>KASPI</v>
      </c>
    </row>
    <row r="8102" spans="1:8" x14ac:dyDescent="0.35">
      <c r="A8102" s="2">
        <v>414636146</v>
      </c>
      <c r="B8102" s="3">
        <f>_xlfn.XLOOKUP(A8102,[3]!Table13456[No заказа],[3]!Table13456[Дата
отправки],"",0,1)</f>
        <v>45556</v>
      </c>
      <c r="C8102" s="3"/>
      <c r="D8102" s="3"/>
      <c r="F8102" s="5">
        <f>_xlfn.XLOOKUP(A8102,[3]!Table13456[No заказа],[3]!Table13456[Количество],"",0,1)</f>
        <v>1</v>
      </c>
      <c r="G8102" s="5">
        <f>_xlfn.XLOOKUP(A8102,[3]!Table13456[No заказа],[3]!Table13456[Цена],"",0,1)</f>
        <v>8403</v>
      </c>
      <c r="H8102" s="2" t="str">
        <f>M01_SETTINGS!$F$2</f>
        <v>KASPI</v>
      </c>
    </row>
    <row r="8103" spans="1:8" x14ac:dyDescent="0.35">
      <c r="A8103" s="2">
        <v>414589768</v>
      </c>
      <c r="B8103" s="3">
        <f>_xlfn.XLOOKUP(A8103,[3]!Table13456[No заказа],[3]!Table13456[Дата
отправки],"",0,1)</f>
        <v>45556</v>
      </c>
      <c r="C8103" s="3"/>
      <c r="D8103" s="3"/>
      <c r="F8103" s="5">
        <f>_xlfn.XLOOKUP(A8103,[3]!Table13456[No заказа],[3]!Table13456[Количество],"",0,1)</f>
        <v>1</v>
      </c>
      <c r="G8103" s="5">
        <f>_xlfn.XLOOKUP(A8103,[3]!Table13456[No заказа],[3]!Table13456[Цена],"",0,1)</f>
        <v>9243</v>
      </c>
      <c r="H8103" s="2" t="str">
        <f>M01_SETTINGS!$F$2</f>
        <v>KASPI</v>
      </c>
    </row>
    <row r="8104" spans="1:8" x14ac:dyDescent="0.35">
      <c r="A8104" s="2">
        <v>414780482</v>
      </c>
      <c r="B8104" s="3">
        <f>_xlfn.XLOOKUP(A8104,[3]!Table13456[No заказа],[3]!Table13456[Дата
отправки],"",0,1)</f>
        <v>45556</v>
      </c>
      <c r="C8104" s="3"/>
      <c r="D8104" s="3"/>
      <c r="F8104" s="5">
        <f>_xlfn.XLOOKUP(A8104,[3]!Table13456[No заказа],[3]!Table13456[Количество],"",0,1)</f>
        <v>1</v>
      </c>
      <c r="G8104" s="5">
        <f>_xlfn.XLOOKUP(A8104,[3]!Table13456[No заказа],[3]!Table13456[Цена],"",0,1)</f>
        <v>8993</v>
      </c>
      <c r="H8104" s="2" t="str">
        <f>M01_SETTINGS!$F$2</f>
        <v>KASPI</v>
      </c>
    </row>
    <row r="8105" spans="1:8" x14ac:dyDescent="0.35">
      <c r="A8105" s="2">
        <v>414658443</v>
      </c>
      <c r="B8105" s="3">
        <f>_xlfn.XLOOKUP(A8105,[3]!Table13456[No заказа],[3]!Table13456[Дата
отправки],"",0,1)</f>
        <v>45556</v>
      </c>
      <c r="C8105" s="3"/>
      <c r="D8105" s="3"/>
      <c r="F8105" s="5">
        <f>_xlfn.XLOOKUP(A8105,[3]!Table13456[No заказа],[3]!Table13456[Количество],"",0,1)</f>
        <v>1</v>
      </c>
      <c r="G8105" s="5">
        <f>_xlfn.XLOOKUP(A8105,[3]!Table13456[No заказа],[3]!Table13456[Цена],"",0,1)</f>
        <v>7833</v>
      </c>
      <c r="H8105" s="2" t="str">
        <f>M01_SETTINGS!$F$2</f>
        <v>KASPI</v>
      </c>
    </row>
    <row r="8106" spans="1:8" x14ac:dyDescent="0.35">
      <c r="A8106" s="2">
        <v>414743459</v>
      </c>
      <c r="B8106" s="3">
        <f>_xlfn.XLOOKUP(A8106,[3]!Table13456[No заказа],[3]!Table13456[Дата
отправки],"",0,1)</f>
        <v>45556</v>
      </c>
      <c r="C8106" s="3"/>
      <c r="D8106" s="3"/>
      <c r="F8106" s="5">
        <f>_xlfn.XLOOKUP(A8106,[3]!Table13456[No заказа],[3]!Table13456[Количество],"",0,1)</f>
        <v>1</v>
      </c>
      <c r="G8106" s="5">
        <f>_xlfn.XLOOKUP(A8106,[3]!Table13456[No заказа],[3]!Table13456[Цена],"",0,1)</f>
        <v>8000</v>
      </c>
      <c r="H8106" s="2" t="str">
        <f>M01_SETTINGS!$F$2</f>
        <v>KASPI</v>
      </c>
    </row>
    <row r="8107" spans="1:8" x14ac:dyDescent="0.35">
      <c r="A8107" s="2" t="str">
        <v>414756939-2</v>
      </c>
      <c r="B8107" s="3">
        <f>_xlfn.XLOOKUP(A8107,[3]!Table13456[No заказа],[3]!Table13456[Дата
отправки],"",0,1)</f>
        <v>45556</v>
      </c>
      <c r="C8107" s="3"/>
      <c r="D8107" s="3"/>
      <c r="F8107" s="5">
        <f>_xlfn.XLOOKUP(A8107,[3]!Table13456[No заказа],[3]!Table13456[Количество],"",0,1)</f>
        <v>1</v>
      </c>
      <c r="G8107" s="5">
        <f>_xlfn.XLOOKUP(A8107,[3]!Table13456[No заказа],[3]!Table13456[Цена],"",0,1)</f>
        <v>7861.5</v>
      </c>
      <c r="H8107" s="2" t="str">
        <f>M01_SETTINGS!$F$2</f>
        <v>KASPI</v>
      </c>
    </row>
    <row r="8108" spans="1:8" x14ac:dyDescent="0.35">
      <c r="A8108" s="2">
        <v>414860368</v>
      </c>
      <c r="B8108" s="3">
        <f>_xlfn.XLOOKUP(A8108,[3]!Table13456[No заказа],[3]!Table13456[Дата
отправки],"",0,1)</f>
        <v>45556</v>
      </c>
      <c r="C8108" s="3"/>
      <c r="D8108" s="3"/>
      <c r="F8108" s="5">
        <f>_xlfn.XLOOKUP(A8108,[3]!Table13456[No заказа],[3]!Table13456[Количество],"",0,1)</f>
        <v>1</v>
      </c>
      <c r="G8108" s="5">
        <f>_xlfn.XLOOKUP(A8108,[3]!Table13456[No заказа],[3]!Table13456[Цена],"",0,1)</f>
        <v>7799</v>
      </c>
      <c r="H8108" s="2" t="str">
        <f>M01_SETTINGS!$F$2</f>
        <v>KASPI</v>
      </c>
    </row>
    <row r="8109" spans="1:8" x14ac:dyDescent="0.35">
      <c r="A8109" s="2">
        <v>414469925</v>
      </c>
      <c r="B8109" s="3">
        <f>_xlfn.XLOOKUP(A8109,[3]!Table13456[No заказа],[3]!Table13456[Дата
отправки],"",0,1)</f>
        <v>45556</v>
      </c>
      <c r="C8109" s="3"/>
      <c r="D8109" s="3"/>
      <c r="F8109" s="5">
        <f>_xlfn.XLOOKUP(A8109,[3]!Table13456[No заказа],[3]!Table13456[Количество],"",0,1)</f>
        <v>1</v>
      </c>
      <c r="G8109" s="5">
        <f>_xlfn.XLOOKUP(A8109,[3]!Table13456[No заказа],[3]!Table13456[Цена],"",0,1)</f>
        <v>7893</v>
      </c>
      <c r="H8109" s="2" t="str">
        <f>M01_SETTINGS!$F$2</f>
        <v>KASPI</v>
      </c>
    </row>
    <row r="8110" spans="1:8" x14ac:dyDescent="0.35">
      <c r="A8110" s="2" t="str">
        <v>414756939-1</v>
      </c>
      <c r="B8110" s="3">
        <f>_xlfn.XLOOKUP(A8110,[3]!Table13456[No заказа],[3]!Table13456[Дата
отправки],"",0,1)</f>
        <v>45556</v>
      </c>
      <c r="C8110" s="3"/>
      <c r="D8110" s="3"/>
      <c r="F8110" s="5">
        <f>_xlfn.XLOOKUP(A8110,[3]!Table13456[No заказа],[3]!Table13456[Количество],"",0,1)</f>
        <v>1</v>
      </c>
      <c r="G8110" s="5">
        <f>_xlfn.XLOOKUP(A8110,[3]!Table13456[No заказа],[3]!Table13456[Цена],"",0,1)</f>
        <v>7861.5</v>
      </c>
      <c r="H8110" s="2" t="str">
        <f>M01_SETTINGS!$F$2</f>
        <v>KASPI</v>
      </c>
    </row>
    <row r="8111" spans="1:8" x14ac:dyDescent="0.35">
      <c r="A8111" s="2">
        <v>414909384</v>
      </c>
      <c r="B8111" s="3">
        <f>_xlfn.XLOOKUP(A8111,[3]!Table13456[No заказа],[3]!Table13456[Дата
отправки],"",0,1)</f>
        <v>45556</v>
      </c>
      <c r="C8111" s="3"/>
      <c r="D8111" s="3"/>
      <c r="F8111" s="5">
        <f>_xlfn.XLOOKUP(A8111,[3]!Table13456[No заказа],[3]!Table13456[Количество],"",0,1)</f>
        <v>1</v>
      </c>
      <c r="G8111" s="5">
        <f>_xlfn.XLOOKUP(A8111,[3]!Table13456[No заказа],[3]!Table13456[Цена],"",0,1)</f>
        <v>7886</v>
      </c>
      <c r="H8111" s="2" t="str">
        <f>M01_SETTINGS!$F$2</f>
        <v>KASPI</v>
      </c>
    </row>
    <row r="8112" spans="1:8" x14ac:dyDescent="0.35">
      <c r="A8112" s="2">
        <v>414486202</v>
      </c>
      <c r="B8112" s="3">
        <f>_xlfn.XLOOKUP(A8112,[3]!Table13456[No заказа],[3]!Table13456[Дата
отправки],"",0,1)</f>
        <v>45556</v>
      </c>
      <c r="C8112" s="3"/>
      <c r="D8112" s="3"/>
      <c r="F8112" s="5">
        <f>_xlfn.XLOOKUP(A8112,[3]!Table13456[No заказа],[3]!Table13456[Количество],"",0,1)</f>
        <v>1</v>
      </c>
      <c r="G8112" s="5">
        <f>_xlfn.XLOOKUP(A8112,[3]!Table13456[No заказа],[3]!Table13456[Цена],"",0,1)</f>
        <v>11560</v>
      </c>
      <c r="H8112" s="2" t="str">
        <f>M01_SETTINGS!$F$2</f>
        <v>KASPI</v>
      </c>
    </row>
    <row r="8113" spans="1:8" x14ac:dyDescent="0.35">
      <c r="A8113" s="2">
        <v>414561262</v>
      </c>
      <c r="B8113" s="3">
        <f>_xlfn.XLOOKUP(A8113,[3]!Table13456[No заказа],[3]!Table13456[Дата
отправки],"",0,1)</f>
        <v>45556</v>
      </c>
      <c r="C8113" s="3"/>
      <c r="D8113" s="3"/>
      <c r="F8113" s="5">
        <f>_xlfn.XLOOKUP(A8113,[3]!Table13456[No заказа],[3]!Table13456[Количество],"",0,1)</f>
        <v>1</v>
      </c>
      <c r="G8113" s="5">
        <f>_xlfn.XLOOKUP(A8113,[3]!Table13456[No заказа],[3]!Table13456[Цена],"",0,1)</f>
        <v>11560</v>
      </c>
      <c r="H8113" s="2" t="str">
        <f>M01_SETTINGS!$F$2</f>
        <v>KASPI</v>
      </c>
    </row>
    <row r="8114" spans="1:8" x14ac:dyDescent="0.35">
      <c r="A8114" s="2">
        <v>414689609</v>
      </c>
      <c r="B8114" s="3">
        <f>_xlfn.XLOOKUP(A8114,[3]!Table13456[No заказа],[3]!Table13456[Дата
отправки],"",0,1)</f>
        <v>45556</v>
      </c>
      <c r="C8114" s="3"/>
      <c r="D8114" s="3"/>
      <c r="F8114" s="5">
        <f>_xlfn.XLOOKUP(A8114,[3]!Table13456[No заказа],[3]!Table13456[Количество],"",0,1)</f>
        <v>1</v>
      </c>
      <c r="G8114" s="5">
        <f>_xlfn.XLOOKUP(A8114,[3]!Table13456[No заказа],[3]!Table13456[Цена],"",0,1)</f>
        <v>8996</v>
      </c>
      <c r="H8114" s="2" t="str">
        <f>M01_SETTINGS!$F$2</f>
        <v>KASPI</v>
      </c>
    </row>
    <row r="8115" spans="1:8" x14ac:dyDescent="0.35">
      <c r="A8115" s="2">
        <v>414601997</v>
      </c>
      <c r="B8115" s="3">
        <f>_xlfn.XLOOKUP(A8115,[3]!Table13456[No заказа],[3]!Table13456[Дата
отправки],"",0,1)</f>
        <v>45556</v>
      </c>
      <c r="C8115" s="3"/>
      <c r="D8115" s="3"/>
      <c r="F8115" s="5">
        <f>_xlfn.XLOOKUP(A8115,[3]!Table13456[No заказа],[3]!Table13456[Количество],"",0,1)</f>
        <v>1</v>
      </c>
      <c r="G8115" s="5">
        <f>_xlfn.XLOOKUP(A8115,[3]!Table13456[No заказа],[3]!Table13456[Цена],"",0,1)</f>
        <v>7892</v>
      </c>
      <c r="H8115" s="2" t="str">
        <f>M01_SETTINGS!$F$2</f>
        <v>KASPI</v>
      </c>
    </row>
    <row r="8116" spans="1:8" x14ac:dyDescent="0.35">
      <c r="A8116" s="2">
        <v>414633513</v>
      </c>
      <c r="B8116" s="3">
        <f>_xlfn.XLOOKUP(A8116,[3]!Table13456[No заказа],[3]!Table13456[Дата
отправки],"",0,1)</f>
        <v>45556</v>
      </c>
      <c r="C8116" s="3"/>
      <c r="D8116" s="3"/>
      <c r="F8116" s="5">
        <f>_xlfn.XLOOKUP(A8116,[3]!Table13456[No заказа],[3]!Table13456[Количество],"",0,1)</f>
        <v>1</v>
      </c>
      <c r="G8116" s="5">
        <f>_xlfn.XLOOKUP(A8116,[3]!Table13456[No заказа],[3]!Table13456[Цена],"",0,1)</f>
        <v>8993</v>
      </c>
      <c r="H8116" s="2" t="str">
        <f>M01_SETTINGS!$F$2</f>
        <v>KASPI</v>
      </c>
    </row>
    <row r="8117" spans="1:8" x14ac:dyDescent="0.35">
      <c r="A8117" s="2">
        <v>414658343</v>
      </c>
      <c r="B8117" s="3">
        <f>_xlfn.XLOOKUP(A8117,[3]!Table13456[No заказа],[3]!Table13456[Дата
отправки],"",0,1)</f>
        <v>45556</v>
      </c>
      <c r="C8117" s="3"/>
      <c r="D8117" s="3"/>
      <c r="F8117" s="5">
        <f>_xlfn.XLOOKUP(A8117,[3]!Table13456[No заказа],[3]!Table13456[Количество],"",0,1)</f>
        <v>1</v>
      </c>
      <c r="G8117" s="5">
        <f>_xlfn.XLOOKUP(A8117,[3]!Table13456[No заказа],[3]!Table13456[Цена],"",0,1)</f>
        <v>8993</v>
      </c>
      <c r="H8117" s="2" t="str">
        <f>M01_SETTINGS!$F$2</f>
        <v>KASPI</v>
      </c>
    </row>
    <row r="8118" spans="1:8" x14ac:dyDescent="0.35">
      <c r="A8118" s="2">
        <v>414647687</v>
      </c>
      <c r="B8118" s="3">
        <f>_xlfn.XLOOKUP(A8118,[3]!Table13456[No заказа],[3]!Table13456[Дата
отправки],"",0,1)</f>
        <v>45556</v>
      </c>
      <c r="C8118" s="3"/>
      <c r="D8118" s="3"/>
      <c r="F8118" s="5">
        <f>_xlfn.XLOOKUP(A8118,[3]!Table13456[No заказа],[3]!Table13456[Количество],"",0,1)</f>
        <v>1</v>
      </c>
      <c r="G8118" s="5">
        <f>_xlfn.XLOOKUP(A8118,[3]!Table13456[No заказа],[3]!Table13456[Цена],"",0,1)</f>
        <v>8998</v>
      </c>
      <c r="H8118" s="2" t="str">
        <f>M01_SETTINGS!$F$2</f>
        <v>KASPI</v>
      </c>
    </row>
    <row r="8119" spans="1:8" x14ac:dyDescent="0.35">
      <c r="A8119" s="2">
        <v>414799003</v>
      </c>
      <c r="B8119" s="3">
        <f>_xlfn.XLOOKUP(A8119,[3]!Table13456[No заказа],[3]!Table13456[Дата
отправки],"",0,1)</f>
        <v>45556</v>
      </c>
      <c r="C8119" s="3"/>
      <c r="D8119" s="3"/>
      <c r="F8119" s="5">
        <f>_xlfn.XLOOKUP(A8119,[3]!Table13456[No заказа],[3]!Table13456[Количество],"",0,1)</f>
        <v>1</v>
      </c>
      <c r="G8119" s="5">
        <f>_xlfn.XLOOKUP(A8119,[3]!Table13456[No заказа],[3]!Table13456[Цена],"",0,1)</f>
        <v>12997</v>
      </c>
      <c r="H8119" s="2" t="str">
        <f>M01_SETTINGS!$F$2</f>
        <v>KASPI</v>
      </c>
    </row>
    <row r="8120" spans="1:8" x14ac:dyDescent="0.35">
      <c r="A8120" s="2">
        <v>414586657</v>
      </c>
      <c r="B8120" s="3">
        <f>_xlfn.XLOOKUP(A8120,[3]!Table13456[No заказа],[3]!Table13456[Дата
отправки],"",0,1)</f>
        <v>45556</v>
      </c>
      <c r="C8120" s="3"/>
      <c r="D8120" s="3"/>
      <c r="F8120" s="5">
        <f>_xlfn.XLOOKUP(A8120,[3]!Table13456[No заказа],[3]!Table13456[Количество],"",0,1)</f>
        <v>1</v>
      </c>
      <c r="G8120" s="5">
        <f>_xlfn.XLOOKUP(A8120,[3]!Table13456[No заказа],[3]!Table13456[Цена],"",0,1)</f>
        <v>8999</v>
      </c>
      <c r="H8120" s="2" t="str">
        <f>M01_SETTINGS!$F$2</f>
        <v>KASPI</v>
      </c>
    </row>
    <row r="8121" spans="1:8" x14ac:dyDescent="0.35">
      <c r="A8121" s="2">
        <v>414573684</v>
      </c>
      <c r="B8121" s="3">
        <f>_xlfn.XLOOKUP(A8121,[3]!Table13456[No заказа],[3]!Table13456[Дата
отправки],"",0,1)</f>
        <v>45556</v>
      </c>
      <c r="C8121" s="3"/>
      <c r="D8121" s="3"/>
      <c r="F8121" s="5">
        <f>_xlfn.XLOOKUP(A8121,[3]!Table13456[No заказа],[3]!Table13456[Количество],"",0,1)</f>
        <v>1</v>
      </c>
      <c r="G8121" s="5">
        <f>_xlfn.XLOOKUP(A8121,[3]!Table13456[No заказа],[3]!Table13456[Цена],"",0,1)</f>
        <v>8998</v>
      </c>
      <c r="H8121" s="2" t="str">
        <f>M01_SETTINGS!$F$2</f>
        <v>KASPI</v>
      </c>
    </row>
    <row r="8122" spans="1:8" x14ac:dyDescent="0.35">
      <c r="A8122" s="2">
        <v>414860079</v>
      </c>
      <c r="B8122" s="3">
        <f>_xlfn.XLOOKUP(A8122,[3]!Table13456[No заказа],[3]!Table13456[Дата
отправки],"",0,1)</f>
        <v>45556</v>
      </c>
      <c r="C8122" s="3"/>
      <c r="D8122" s="3"/>
      <c r="F8122" s="5">
        <f>_xlfn.XLOOKUP(A8122,[3]!Table13456[No заказа],[3]!Table13456[Количество],"",0,1)</f>
        <v>1</v>
      </c>
      <c r="G8122" s="5">
        <f>_xlfn.XLOOKUP(A8122,[3]!Table13456[No заказа],[3]!Table13456[Цена],"",0,1)</f>
        <v>8181</v>
      </c>
      <c r="H8122" s="2" t="str">
        <f>M01_SETTINGS!$F$2</f>
        <v>KASPI</v>
      </c>
    </row>
    <row r="8123" spans="1:8" x14ac:dyDescent="0.35">
      <c r="A8123" s="2">
        <v>414644926</v>
      </c>
      <c r="B8123" s="3">
        <f>_xlfn.XLOOKUP(A8123,[3]!Table13456[No заказа],[3]!Table13456[Дата
отправки],"",0,1)</f>
        <v>45556</v>
      </c>
      <c r="C8123" s="3"/>
      <c r="D8123" s="3"/>
      <c r="F8123" s="5">
        <f>_xlfn.XLOOKUP(A8123,[3]!Table13456[No заказа],[3]!Table13456[Количество],"",0,1)</f>
        <v>1</v>
      </c>
      <c r="G8123" s="5">
        <f>_xlfn.XLOOKUP(A8123,[3]!Table13456[No заказа],[3]!Table13456[Цена],"",0,1)</f>
        <v>12978</v>
      </c>
      <c r="H8123" s="2" t="str">
        <f>M01_SETTINGS!$F$2</f>
        <v>KASPI</v>
      </c>
    </row>
    <row r="8124" spans="1:8" x14ac:dyDescent="0.35">
      <c r="A8124" s="2">
        <v>414751833</v>
      </c>
      <c r="B8124" s="3">
        <f>_xlfn.XLOOKUP(A8124,[3]!Table13456[No заказа],[3]!Table13456[Дата
отправки],"",0,1)</f>
        <v>45556</v>
      </c>
      <c r="C8124" s="3"/>
      <c r="D8124" s="3"/>
      <c r="F8124" s="5">
        <f>_xlfn.XLOOKUP(A8124,[3]!Table13456[No заказа],[3]!Table13456[Количество],"",0,1)</f>
        <v>1</v>
      </c>
      <c r="G8124" s="5">
        <f>_xlfn.XLOOKUP(A8124,[3]!Table13456[No заказа],[3]!Table13456[Цена],"",0,1)</f>
        <v>9799</v>
      </c>
      <c r="H8124" s="2" t="str">
        <f>M01_SETTINGS!$F$2</f>
        <v>KASPI</v>
      </c>
    </row>
    <row r="8125" spans="1:8" x14ac:dyDescent="0.35">
      <c r="A8125" s="2">
        <v>414717856</v>
      </c>
      <c r="B8125" s="3">
        <f>_xlfn.XLOOKUP(A8125,[3]!Table13456[No заказа],[3]!Table13456[Дата
отправки],"",0,1)</f>
        <v>45556</v>
      </c>
      <c r="C8125" s="3"/>
      <c r="D8125" s="3"/>
      <c r="F8125" s="5">
        <f>_xlfn.XLOOKUP(A8125,[3]!Table13456[No заказа],[3]!Table13456[Количество],"",0,1)</f>
        <v>1</v>
      </c>
      <c r="G8125" s="5">
        <f>_xlfn.XLOOKUP(A8125,[3]!Table13456[No заказа],[3]!Table13456[Цена],"",0,1)</f>
        <v>7886</v>
      </c>
      <c r="H8125" s="2" t="str">
        <f>M01_SETTINGS!$F$2</f>
        <v>KASPI</v>
      </c>
    </row>
    <row r="8126" spans="1:8" x14ac:dyDescent="0.35">
      <c r="A8126" s="2">
        <v>414768628</v>
      </c>
      <c r="B8126" s="3">
        <f>_xlfn.XLOOKUP(A8126,[3]!Table13456[No заказа],[3]!Table13456[Дата
отправки],"",0,1)</f>
        <v>45556</v>
      </c>
      <c r="C8126" s="3"/>
      <c r="D8126" s="3"/>
      <c r="F8126" s="5">
        <f>_xlfn.XLOOKUP(A8126,[3]!Table13456[No заказа],[3]!Table13456[Количество],"",0,1)</f>
        <v>1</v>
      </c>
      <c r="G8126" s="5">
        <f>_xlfn.XLOOKUP(A8126,[3]!Table13456[No заказа],[3]!Table13456[Цена],"",0,1)</f>
        <v>7892</v>
      </c>
      <c r="H8126" s="2" t="str">
        <f>M01_SETTINGS!$F$2</f>
        <v>KASPI</v>
      </c>
    </row>
    <row r="8127" spans="1:8" x14ac:dyDescent="0.35">
      <c r="A8127" s="2">
        <v>414488248</v>
      </c>
      <c r="B8127" s="3">
        <f>_xlfn.XLOOKUP(A8127,[3]!Table13456[No заказа],[3]!Table13456[Дата
отправки],"",0,1)</f>
        <v>45556</v>
      </c>
      <c r="C8127" s="3"/>
      <c r="D8127" s="3"/>
      <c r="F8127" s="5">
        <f>_xlfn.XLOOKUP(A8127,[3]!Table13456[No заказа],[3]!Table13456[Количество],"",0,1)</f>
        <v>1</v>
      </c>
      <c r="G8127" s="5">
        <f>_xlfn.XLOOKUP(A8127,[3]!Table13456[No заказа],[3]!Table13456[Цена],"",0,1)</f>
        <v>12469</v>
      </c>
      <c r="H8127" s="2" t="str">
        <f>M01_SETTINGS!$F$2</f>
        <v>KASPI</v>
      </c>
    </row>
    <row r="8128" spans="1:8" x14ac:dyDescent="0.35">
      <c r="A8128" s="2">
        <v>414683347</v>
      </c>
      <c r="B8128" s="3">
        <f>_xlfn.XLOOKUP(A8128,[3]!Table13456[No заказа],[3]!Table13456[Дата
отправки],"",0,1)</f>
        <v>45556</v>
      </c>
      <c r="C8128" s="3"/>
      <c r="D8128" s="3"/>
      <c r="F8128" s="5">
        <f>_xlfn.XLOOKUP(A8128,[3]!Table13456[No заказа],[3]!Table13456[Количество],"",0,1)</f>
        <v>1</v>
      </c>
      <c r="G8128" s="5">
        <f>_xlfn.XLOOKUP(A8128,[3]!Table13456[No заказа],[3]!Table13456[Цена],"",0,1)</f>
        <v>7891</v>
      </c>
      <c r="H8128" s="2" t="str">
        <f>M01_SETTINGS!$F$2</f>
        <v>KASPI</v>
      </c>
    </row>
    <row r="8129" spans="1:8" x14ac:dyDescent="0.35">
      <c r="A8129" s="2">
        <v>414594989</v>
      </c>
      <c r="B8129" s="3">
        <f>_xlfn.XLOOKUP(A8129,[3]!Table13456[No заказа],[3]!Table13456[Дата
отправки],"",0,1)</f>
        <v>45556</v>
      </c>
      <c r="C8129" s="3"/>
      <c r="D8129" s="3"/>
      <c r="F8129" s="5">
        <f>_xlfn.XLOOKUP(A8129,[3]!Table13456[No заказа],[3]!Table13456[Количество],"",0,1)</f>
        <v>1</v>
      </c>
      <c r="G8129" s="5">
        <f>_xlfn.XLOOKUP(A8129,[3]!Table13456[No заказа],[3]!Table13456[Цена],"",0,1)</f>
        <v>7889</v>
      </c>
      <c r="H8129" s="2" t="str">
        <f>M01_SETTINGS!$F$2</f>
        <v>KASPI</v>
      </c>
    </row>
    <row r="8130" spans="1:8" x14ac:dyDescent="0.35">
      <c r="A8130" s="2">
        <v>414500958</v>
      </c>
      <c r="B8130" s="3">
        <f>_xlfn.XLOOKUP(A8130,[3]!Table13456[No заказа],[3]!Table13456[Дата
отправки],"",0,1)</f>
        <v>45556</v>
      </c>
      <c r="C8130" s="3"/>
      <c r="D8130" s="3"/>
      <c r="F8130" s="5">
        <f>_xlfn.XLOOKUP(A8130,[3]!Table13456[No заказа],[3]!Table13456[Количество],"",0,1)</f>
        <v>1</v>
      </c>
      <c r="G8130" s="5">
        <f>_xlfn.XLOOKUP(A8130,[3]!Table13456[No заказа],[3]!Table13456[Цена],"",0,1)</f>
        <v>8988</v>
      </c>
      <c r="H8130" s="2" t="str">
        <f>M01_SETTINGS!$F$2</f>
        <v>KASPI</v>
      </c>
    </row>
    <row r="8131" spans="1:8" x14ac:dyDescent="0.35">
      <c r="A8131" s="2">
        <v>414604371</v>
      </c>
      <c r="B8131" s="3">
        <f>_xlfn.XLOOKUP(A8131,[3]!Table13456[No заказа],[3]!Table13456[Дата
отправки],"",0,1)</f>
        <v>45556</v>
      </c>
      <c r="C8131" s="3"/>
      <c r="D8131" s="3"/>
      <c r="F8131" s="5">
        <f>_xlfn.XLOOKUP(A8131,[3]!Table13456[No заказа],[3]!Table13456[Количество],"",0,1)</f>
        <v>1</v>
      </c>
      <c r="G8131" s="5">
        <f>_xlfn.XLOOKUP(A8131,[3]!Table13456[No заказа],[3]!Table13456[Цена],"",0,1)</f>
        <v>12464</v>
      </c>
      <c r="H8131" s="2" t="str">
        <f>M01_SETTINGS!$F$2</f>
        <v>KASPI</v>
      </c>
    </row>
    <row r="8132" spans="1:8" x14ac:dyDescent="0.35">
      <c r="A8132" s="2">
        <v>414615104</v>
      </c>
      <c r="B8132" s="3">
        <f>_xlfn.XLOOKUP(A8132,[3]!Table13456[No заказа],[3]!Table13456[Дата
отправки],"",0,1)</f>
        <v>45556</v>
      </c>
      <c r="C8132" s="3"/>
      <c r="D8132" s="3"/>
      <c r="F8132" s="5">
        <f>_xlfn.XLOOKUP(A8132,[3]!Table13456[No заказа],[3]!Table13456[Количество],"",0,1)</f>
        <v>1</v>
      </c>
      <c r="G8132" s="5">
        <f>_xlfn.XLOOKUP(A8132,[3]!Table13456[No заказа],[3]!Table13456[Цена],"",0,1)</f>
        <v>9897</v>
      </c>
      <c r="H8132" s="2" t="str">
        <f>M01_SETTINGS!$F$2</f>
        <v>KASPI</v>
      </c>
    </row>
    <row r="8133" spans="1:8" x14ac:dyDescent="0.35">
      <c r="A8133" s="2">
        <v>414673352</v>
      </c>
      <c r="B8133" s="3">
        <f>_xlfn.XLOOKUP(A8133,[3]!Table13456[No заказа],[3]!Table13456[Дата
отправки],"",0,1)</f>
        <v>45556</v>
      </c>
      <c r="C8133" s="3"/>
      <c r="D8133" s="3"/>
      <c r="F8133" s="5">
        <f>_xlfn.XLOOKUP(A8133,[3]!Table13456[No заказа],[3]!Table13456[Количество],"",0,1)</f>
        <v>1</v>
      </c>
      <c r="G8133" s="5">
        <f>_xlfn.XLOOKUP(A8133,[3]!Table13456[No заказа],[3]!Table13456[Цена],"",0,1)</f>
        <v>9897</v>
      </c>
      <c r="H8133" s="2" t="str">
        <f>M01_SETTINGS!$F$2</f>
        <v>KASPI</v>
      </c>
    </row>
    <row r="8134" spans="1:8" x14ac:dyDescent="0.35">
      <c r="A8134" s="2">
        <v>414782502</v>
      </c>
      <c r="B8134" s="3">
        <f>_xlfn.XLOOKUP(A8134,[3]!Table13456[No заказа],[3]!Table13456[Дата
отправки],"",0,1)</f>
        <v>45556</v>
      </c>
      <c r="C8134" s="3"/>
      <c r="D8134" s="3"/>
      <c r="F8134" s="5">
        <f>_xlfn.XLOOKUP(A8134,[3]!Table13456[No заказа],[3]!Table13456[Количество],"",0,1)</f>
        <v>1</v>
      </c>
      <c r="G8134" s="5">
        <f>_xlfn.XLOOKUP(A8134,[3]!Table13456[No заказа],[3]!Table13456[Цена],"",0,1)</f>
        <v>8999</v>
      </c>
      <c r="H8134" s="2" t="str">
        <f>M01_SETTINGS!$F$2</f>
        <v>KASPI</v>
      </c>
    </row>
    <row r="8135" spans="1:8" x14ac:dyDescent="0.35">
      <c r="A8135" s="2">
        <v>414444297</v>
      </c>
      <c r="B8135" s="3">
        <f>_xlfn.XLOOKUP(A8135,[3]!Table13456[No заказа],[3]!Table13456[Дата
отправки],"",0,1)</f>
        <v>45556</v>
      </c>
      <c r="C8135" s="3"/>
      <c r="D8135" s="3"/>
      <c r="F8135" s="5">
        <f>_xlfn.XLOOKUP(A8135,[3]!Table13456[No заказа],[3]!Table13456[Количество],"",0,1)</f>
        <v>1</v>
      </c>
      <c r="G8135" s="5">
        <f>_xlfn.XLOOKUP(A8135,[3]!Table13456[No заказа],[3]!Table13456[Цена],"",0,1)</f>
        <v>7891</v>
      </c>
      <c r="H8135" s="2" t="str">
        <f>M01_SETTINGS!$F$2</f>
        <v>KASPI</v>
      </c>
    </row>
    <row r="8136" spans="1:8" x14ac:dyDescent="0.35">
      <c r="A8136" s="2">
        <v>414615790</v>
      </c>
      <c r="B8136" s="3">
        <f>_xlfn.XLOOKUP(A8136,[3]!Table13456[No заказа],[3]!Table13456[Дата
отправки],"",0,1)</f>
        <v>45556</v>
      </c>
      <c r="C8136" s="3"/>
      <c r="D8136" s="3"/>
      <c r="F8136" s="5">
        <f>_xlfn.XLOOKUP(A8136,[3]!Table13456[No заказа],[3]!Table13456[Количество],"",0,1)</f>
        <v>1</v>
      </c>
      <c r="G8136" s="5">
        <f>_xlfn.XLOOKUP(A8136,[3]!Table13456[No заказа],[3]!Table13456[Цена],"",0,1)</f>
        <v>7834</v>
      </c>
      <c r="H8136" s="2" t="str">
        <f>M01_SETTINGS!$F$2</f>
        <v>KASPI</v>
      </c>
    </row>
    <row r="8137" spans="1:8" x14ac:dyDescent="0.35">
      <c r="A8137" s="2">
        <v>414635295</v>
      </c>
      <c r="B8137" s="3">
        <f>_xlfn.XLOOKUP(A8137,[3]!Table13456[No заказа],[3]!Table13456[Дата
отправки],"",0,1)</f>
        <v>45556</v>
      </c>
      <c r="C8137" s="3"/>
      <c r="D8137" s="3"/>
      <c r="F8137" s="5">
        <f>_xlfn.XLOOKUP(A8137,[3]!Table13456[No заказа],[3]!Table13456[Количество],"",0,1)</f>
        <v>1</v>
      </c>
      <c r="G8137" s="5">
        <f>_xlfn.XLOOKUP(A8137,[3]!Table13456[No заказа],[3]!Table13456[Цена],"",0,1)</f>
        <v>8993</v>
      </c>
      <c r="H8137" s="2" t="str">
        <f>M01_SETTINGS!$F$2</f>
        <v>KASPI</v>
      </c>
    </row>
    <row r="8138" spans="1:8" x14ac:dyDescent="0.35">
      <c r="A8138" s="2">
        <v>414618044</v>
      </c>
      <c r="B8138" s="3">
        <f>_xlfn.XLOOKUP(A8138,[3]!Table13456[No заказа],[3]!Table13456[Дата
отправки],"",0,1)</f>
        <v>45556</v>
      </c>
      <c r="C8138" s="3"/>
      <c r="D8138" s="3"/>
      <c r="F8138" s="5">
        <f>_xlfn.XLOOKUP(A8138,[3]!Table13456[No заказа],[3]!Table13456[Количество],"",0,1)</f>
        <v>1</v>
      </c>
      <c r="G8138" s="5">
        <f>_xlfn.XLOOKUP(A8138,[3]!Table13456[No заказа],[3]!Table13456[Цена],"",0,1)</f>
        <v>8413</v>
      </c>
      <c r="H8138" s="2" t="str">
        <f>M01_SETTINGS!$F$2</f>
        <v>KASPI</v>
      </c>
    </row>
    <row r="8139" spans="1:8" x14ac:dyDescent="0.35">
      <c r="A8139" s="2">
        <v>414637922</v>
      </c>
      <c r="B8139" s="3">
        <f>_xlfn.XLOOKUP(A8139,[3]!Table13456[No заказа],[3]!Table13456[Дата
отправки],"",0,1)</f>
        <v>45556</v>
      </c>
      <c r="C8139" s="3"/>
      <c r="D8139" s="3"/>
      <c r="F8139" s="5">
        <f>_xlfn.XLOOKUP(A8139,[3]!Table13456[No заказа],[3]!Table13456[Количество],"",0,1)</f>
        <v>1</v>
      </c>
      <c r="G8139" s="5">
        <f>_xlfn.XLOOKUP(A8139,[3]!Table13456[No заказа],[3]!Table13456[Цена],"",0,1)</f>
        <v>11561</v>
      </c>
      <c r="H8139" s="2" t="str">
        <f>M01_SETTINGS!$F$2</f>
        <v>KASPI</v>
      </c>
    </row>
    <row r="8140" spans="1:8" x14ac:dyDescent="0.35">
      <c r="A8140" s="2">
        <v>414654867</v>
      </c>
      <c r="B8140" s="3">
        <f>_xlfn.XLOOKUP(A8140,[3]!Table13456[No заказа],[3]!Table13456[Дата
отправки],"",0,1)</f>
        <v>45556</v>
      </c>
      <c r="C8140" s="3"/>
      <c r="D8140" s="3"/>
      <c r="F8140" s="5">
        <f>_xlfn.XLOOKUP(A8140,[3]!Table13456[No заказа],[3]!Table13456[Количество],"",0,1)</f>
        <v>1</v>
      </c>
      <c r="G8140" s="5">
        <f>_xlfn.XLOOKUP(A8140,[3]!Table13456[No заказа],[3]!Table13456[Цена],"",0,1)</f>
        <v>8962</v>
      </c>
      <c r="H8140" s="2" t="str">
        <f>M01_SETTINGS!$F$2</f>
        <v>KASPI</v>
      </c>
    </row>
    <row r="8141" spans="1:8" x14ac:dyDescent="0.35">
      <c r="A8141" s="2">
        <v>414630879</v>
      </c>
      <c r="B8141" s="3">
        <f>_xlfn.XLOOKUP(A8141,[3]!Table13456[No заказа],[3]!Table13456[Дата
отправки],"",0,1)</f>
        <v>45556</v>
      </c>
      <c r="C8141" s="3"/>
      <c r="D8141" s="3"/>
      <c r="F8141" s="5">
        <f>_xlfn.XLOOKUP(A8141,[3]!Table13456[No заказа],[3]!Table13456[Количество],"",0,1)</f>
        <v>1</v>
      </c>
      <c r="G8141" s="5">
        <f>_xlfn.XLOOKUP(A8141,[3]!Table13456[No заказа],[3]!Table13456[Цена],"",0,1)</f>
        <v>12983</v>
      </c>
      <c r="H8141" s="2" t="str">
        <f>M01_SETTINGS!$F$2</f>
        <v>KASPI</v>
      </c>
    </row>
    <row r="8142" spans="1:8" x14ac:dyDescent="0.35">
      <c r="A8142" s="2">
        <v>414743732</v>
      </c>
      <c r="B8142" s="3">
        <f>_xlfn.XLOOKUP(A8142,[3]!Table13456[No заказа],[3]!Table13456[Дата
отправки],"",0,1)</f>
        <v>45556</v>
      </c>
      <c r="C8142" s="3"/>
      <c r="D8142" s="3"/>
      <c r="F8142" s="5">
        <f>_xlfn.XLOOKUP(A8142,[3]!Table13456[No заказа],[3]!Table13456[Количество],"",0,1)</f>
        <v>1</v>
      </c>
      <c r="G8142" s="5">
        <f>_xlfn.XLOOKUP(A8142,[3]!Table13456[No заказа],[3]!Table13456[Цена],"",0,1)</f>
        <v>8999</v>
      </c>
      <c r="H8142" s="2" t="str">
        <f>M01_SETTINGS!$F$2</f>
        <v>KASPI</v>
      </c>
    </row>
    <row r="8143" spans="1:8" x14ac:dyDescent="0.35">
      <c r="A8143" s="2">
        <v>414713992</v>
      </c>
      <c r="B8143" s="3">
        <f>_xlfn.XLOOKUP(A8143,[3]!Table13456[No заказа],[3]!Table13456[Дата
отправки],"",0,1)</f>
        <v>45556</v>
      </c>
      <c r="C8143" s="3"/>
      <c r="D8143" s="3"/>
      <c r="F8143" s="5">
        <f>_xlfn.XLOOKUP(A8143,[3]!Table13456[No заказа],[3]!Table13456[Количество],"",0,1)</f>
        <v>1</v>
      </c>
      <c r="G8143" s="5">
        <f>_xlfn.XLOOKUP(A8143,[3]!Table13456[No заказа],[3]!Table13456[Цена],"",0,1)</f>
        <v>8994</v>
      </c>
      <c r="H8143" s="2" t="str">
        <f>M01_SETTINGS!$F$2</f>
        <v>KASPI</v>
      </c>
    </row>
    <row r="8144" spans="1:8" x14ac:dyDescent="0.35">
      <c r="A8144" s="2">
        <v>414417054</v>
      </c>
      <c r="B8144" s="3">
        <f>_xlfn.XLOOKUP(A8144,[3]!Table13456[No заказа],[3]!Table13456[Дата
отправки],"",0,1)</f>
        <v>45555</v>
      </c>
      <c r="C8144" s="3"/>
      <c r="D8144" s="3"/>
      <c r="F8144" s="5">
        <f>_xlfn.XLOOKUP(A8144,[3]!Table13456[No заказа],[3]!Table13456[Количество],"",0,1)</f>
        <v>1</v>
      </c>
      <c r="G8144" s="5">
        <f>_xlfn.XLOOKUP(A8144,[3]!Table13456[No заказа],[3]!Table13456[Цена],"",0,1)</f>
        <v>8988</v>
      </c>
      <c r="H8144" s="2" t="str">
        <f>M01_SETTINGS!$F$2</f>
        <v>KASPI</v>
      </c>
    </row>
    <row r="8145" spans="1:8" x14ac:dyDescent="0.35">
      <c r="A8145" s="2">
        <v>414408609</v>
      </c>
      <c r="B8145" s="3">
        <f>_xlfn.XLOOKUP(A8145,[3]!Table13456[No заказа],[3]!Table13456[Дата
отправки],"",0,1)</f>
        <v>45555</v>
      </c>
      <c r="C8145" s="3"/>
      <c r="D8145" s="3"/>
      <c r="F8145" s="5">
        <f>_xlfn.XLOOKUP(A8145,[3]!Table13456[No заказа],[3]!Table13456[Количество],"",0,1)</f>
        <v>1</v>
      </c>
      <c r="G8145" s="5">
        <f>_xlfn.XLOOKUP(A8145,[3]!Table13456[No заказа],[3]!Table13456[Цена],"",0,1)</f>
        <v>7879</v>
      </c>
      <c r="H8145" s="2" t="str">
        <f>M01_SETTINGS!$F$2</f>
        <v>KASPI</v>
      </c>
    </row>
    <row r="8146" spans="1:8" x14ac:dyDescent="0.35">
      <c r="A8146" s="2">
        <v>414394098</v>
      </c>
      <c r="B8146" s="3">
        <f>_xlfn.XLOOKUP(A8146,[3]!Table13456[No заказа],[3]!Table13456[Дата
отправки],"",0,1)</f>
        <v>45555</v>
      </c>
      <c r="C8146" s="3"/>
      <c r="D8146" s="3"/>
      <c r="F8146" s="5">
        <f>_xlfn.XLOOKUP(A8146,[3]!Table13456[No заказа],[3]!Table13456[Количество],"",0,1)</f>
        <v>1</v>
      </c>
      <c r="G8146" s="5">
        <f>_xlfn.XLOOKUP(A8146,[3]!Table13456[No заказа],[3]!Table13456[Цена],"",0,1)</f>
        <v>7890</v>
      </c>
      <c r="H8146" s="2" t="str">
        <f>M01_SETTINGS!$F$2</f>
        <v>KASPI</v>
      </c>
    </row>
    <row r="8147" spans="1:8" x14ac:dyDescent="0.35">
      <c r="A8147" s="2">
        <v>414159390</v>
      </c>
      <c r="B8147" s="3">
        <f>_xlfn.XLOOKUP(A8147,[3]!Table13456[No заказа],[3]!Table13456[Дата
отправки],"",0,1)</f>
        <v>45555</v>
      </c>
      <c r="C8147" s="3"/>
      <c r="D8147" s="3"/>
      <c r="F8147" s="5">
        <f>_xlfn.XLOOKUP(A8147,[3]!Table13456[No заказа],[3]!Table13456[Количество],"",0,1)</f>
        <v>1</v>
      </c>
      <c r="G8147" s="5">
        <f>_xlfn.XLOOKUP(A8147,[3]!Table13456[No заказа],[3]!Table13456[Цена],"",0,1)</f>
        <v>8998</v>
      </c>
      <c r="H8147" s="2" t="str">
        <f>M01_SETTINGS!$F$2</f>
        <v>KASPI</v>
      </c>
    </row>
    <row r="8148" spans="1:8" x14ac:dyDescent="0.35">
      <c r="A8148" s="2">
        <v>414070390</v>
      </c>
      <c r="B8148" s="3">
        <f>_xlfn.XLOOKUP(A8148,[3]!Table13456[No заказа],[3]!Table13456[Дата
отправки],"",0,1)</f>
        <v>45555</v>
      </c>
      <c r="C8148" s="3"/>
      <c r="D8148" s="3"/>
      <c r="F8148" s="5">
        <f>_xlfn.XLOOKUP(A8148,[3]!Table13456[No заказа],[3]!Table13456[Количество],"",0,1)</f>
        <v>1</v>
      </c>
      <c r="G8148" s="5">
        <f>_xlfn.XLOOKUP(A8148,[3]!Table13456[No заказа],[3]!Table13456[Цена],"",0,1)</f>
        <v>8954</v>
      </c>
      <c r="H8148" s="2" t="str">
        <f>M01_SETTINGS!$F$2</f>
        <v>KASPI</v>
      </c>
    </row>
    <row r="8149" spans="1:8" x14ac:dyDescent="0.35">
      <c r="A8149" s="2">
        <v>414073192</v>
      </c>
      <c r="B8149" s="3">
        <f>_xlfn.XLOOKUP(A8149,[3]!Table13456[No заказа],[3]!Table13456[Дата
отправки],"",0,1)</f>
        <v>45555</v>
      </c>
      <c r="C8149" s="3"/>
      <c r="D8149" s="3"/>
      <c r="F8149" s="5">
        <f>_xlfn.XLOOKUP(A8149,[3]!Table13456[No заказа],[3]!Table13456[Количество],"",0,1)</f>
        <v>1</v>
      </c>
      <c r="G8149" s="5">
        <f>_xlfn.XLOOKUP(A8149,[3]!Table13456[No заказа],[3]!Table13456[Цена],"",0,1)</f>
        <v>8993</v>
      </c>
      <c r="H8149" s="2" t="str">
        <f>M01_SETTINGS!$F$2</f>
        <v>KASPI</v>
      </c>
    </row>
    <row r="8150" spans="1:8" x14ac:dyDescent="0.35">
      <c r="A8150" s="2">
        <v>414137577</v>
      </c>
      <c r="B8150" s="3">
        <f>_xlfn.XLOOKUP(A8150,[3]!Table13456[No заказа],[3]!Table13456[Дата
отправки],"",0,1)</f>
        <v>45555</v>
      </c>
      <c r="C8150" s="3"/>
      <c r="D8150" s="3"/>
      <c r="F8150" s="5">
        <f>_xlfn.XLOOKUP(A8150,[3]!Table13456[No заказа],[3]!Table13456[Количество],"",0,1)</f>
        <v>1</v>
      </c>
      <c r="G8150" s="5">
        <f>_xlfn.XLOOKUP(A8150,[3]!Table13456[No заказа],[3]!Table13456[Цена],"",0,1)</f>
        <v>8993</v>
      </c>
      <c r="H8150" s="2" t="str">
        <f>M01_SETTINGS!$F$2</f>
        <v>KASPI</v>
      </c>
    </row>
    <row r="8151" spans="1:8" x14ac:dyDescent="0.35">
      <c r="A8151" s="2">
        <v>414241188</v>
      </c>
      <c r="B8151" s="3">
        <f>_xlfn.XLOOKUP(A8151,[3]!Table13456[No заказа],[3]!Table13456[Дата
отправки],"",0,1)</f>
        <v>45555</v>
      </c>
      <c r="C8151" s="3"/>
      <c r="D8151" s="3"/>
      <c r="F8151" s="5">
        <f>_xlfn.XLOOKUP(A8151,[3]!Table13456[No заказа],[3]!Table13456[Количество],"",0,1)</f>
        <v>1</v>
      </c>
      <c r="G8151" s="5">
        <f>_xlfn.XLOOKUP(A8151,[3]!Table13456[No заказа],[3]!Table13456[Цена],"",0,1)</f>
        <v>8993</v>
      </c>
      <c r="H8151" s="2" t="str">
        <f>M01_SETTINGS!$F$2</f>
        <v>KASPI</v>
      </c>
    </row>
    <row r="8152" spans="1:8" x14ac:dyDescent="0.35">
      <c r="A8152" s="2">
        <v>414292097</v>
      </c>
      <c r="B8152" s="3">
        <f>_xlfn.XLOOKUP(A8152,[3]!Table13456[No заказа],[3]!Table13456[Дата
отправки],"",0,1)</f>
        <v>45555</v>
      </c>
      <c r="C8152" s="3"/>
      <c r="D8152" s="3"/>
      <c r="F8152" s="5">
        <f>_xlfn.XLOOKUP(A8152,[3]!Table13456[No заказа],[3]!Table13456[Количество],"",0,1)</f>
        <v>1</v>
      </c>
      <c r="G8152" s="5">
        <f>_xlfn.XLOOKUP(A8152,[3]!Table13456[No заказа],[3]!Table13456[Цена],"",0,1)</f>
        <v>8993</v>
      </c>
      <c r="H8152" s="2" t="str">
        <f>M01_SETTINGS!$F$2</f>
        <v>KASPI</v>
      </c>
    </row>
    <row r="8153" spans="1:8" x14ac:dyDescent="0.35">
      <c r="A8153" s="2">
        <v>414084131</v>
      </c>
      <c r="B8153" s="3">
        <f>_xlfn.XLOOKUP(A8153,[3]!Table13456[No заказа],[3]!Table13456[Дата
отправки],"",0,1)</f>
        <v>45555</v>
      </c>
      <c r="C8153" s="3"/>
      <c r="D8153" s="3"/>
      <c r="F8153" s="5">
        <f>_xlfn.XLOOKUP(A8153,[3]!Table13456[No заказа],[3]!Table13456[Количество],"",0,1)</f>
        <v>1</v>
      </c>
      <c r="G8153" s="5">
        <f>_xlfn.XLOOKUP(A8153,[3]!Table13456[No заказа],[3]!Table13456[Цена],"",0,1)</f>
        <v>8293</v>
      </c>
      <c r="H8153" s="2" t="str">
        <f>M01_SETTINGS!$F$2</f>
        <v>KASPI</v>
      </c>
    </row>
    <row r="8154" spans="1:8" x14ac:dyDescent="0.35">
      <c r="A8154" s="2">
        <v>414253030</v>
      </c>
      <c r="B8154" s="3">
        <f>_xlfn.XLOOKUP(A8154,[3]!Table13456[No заказа],[3]!Table13456[Дата
отправки],"",0,1)</f>
        <v>45555</v>
      </c>
      <c r="C8154" s="3"/>
      <c r="D8154" s="3"/>
      <c r="F8154" s="5">
        <f>_xlfn.XLOOKUP(A8154,[3]!Table13456[No заказа],[3]!Table13456[Количество],"",0,1)</f>
        <v>1</v>
      </c>
      <c r="G8154" s="5">
        <f>_xlfn.XLOOKUP(A8154,[3]!Table13456[No заказа],[3]!Table13456[Цена],"",0,1)</f>
        <v>8993</v>
      </c>
      <c r="H8154" s="2" t="str">
        <f>M01_SETTINGS!$F$2</f>
        <v>KASPI</v>
      </c>
    </row>
    <row r="8155" spans="1:8" x14ac:dyDescent="0.35">
      <c r="A8155" s="2">
        <v>414080355</v>
      </c>
      <c r="B8155" s="3">
        <f>_xlfn.XLOOKUP(A8155,[3]!Table13456[No заказа],[3]!Table13456[Дата
отправки],"",0,1)</f>
        <v>45555</v>
      </c>
      <c r="C8155" s="3"/>
      <c r="D8155" s="3"/>
      <c r="F8155" s="5">
        <f>_xlfn.XLOOKUP(A8155,[3]!Table13456[No заказа],[3]!Table13456[Количество],"",0,1)</f>
        <v>1</v>
      </c>
      <c r="G8155" s="5">
        <f>_xlfn.XLOOKUP(A8155,[3]!Table13456[No заказа],[3]!Table13456[Цена],"",0,1)</f>
        <v>9404</v>
      </c>
      <c r="H8155" s="2" t="str">
        <f>M01_SETTINGS!$F$2</f>
        <v>KASPI</v>
      </c>
    </row>
    <row r="8156" spans="1:8" x14ac:dyDescent="0.35">
      <c r="A8156" s="2">
        <v>414060823</v>
      </c>
      <c r="B8156" s="3">
        <f>_xlfn.XLOOKUP(A8156,[3]!Table13456[No заказа],[3]!Table13456[Дата
отправки],"",0,1)</f>
        <v>45555</v>
      </c>
      <c r="C8156" s="3"/>
      <c r="D8156" s="3"/>
      <c r="F8156" s="5">
        <f>_xlfn.XLOOKUP(A8156,[3]!Table13456[No заказа],[3]!Table13456[Количество],"",0,1)</f>
        <v>1</v>
      </c>
      <c r="G8156" s="5">
        <f>_xlfn.XLOOKUP(A8156,[3]!Table13456[No заказа],[3]!Table13456[Цена],"",0,1)</f>
        <v>9407</v>
      </c>
      <c r="H8156" s="2" t="str">
        <f>M01_SETTINGS!$F$2</f>
        <v>KASPI</v>
      </c>
    </row>
    <row r="8157" spans="1:8" x14ac:dyDescent="0.35">
      <c r="A8157" s="2">
        <v>414396269</v>
      </c>
      <c r="B8157" s="3">
        <f>_xlfn.XLOOKUP(A8157,[3]!Table13456[No заказа],[3]!Table13456[Дата
отправки],"",0,1)</f>
        <v>45555</v>
      </c>
      <c r="C8157" s="3"/>
      <c r="D8157" s="3"/>
      <c r="F8157" s="5">
        <f>_xlfn.XLOOKUP(A8157,[3]!Table13456[No заказа],[3]!Table13456[Количество],"",0,1)</f>
        <v>1</v>
      </c>
      <c r="G8157" s="5">
        <f>_xlfn.XLOOKUP(A8157,[3]!Table13456[No заказа],[3]!Table13456[Цена],"",0,1)</f>
        <v>8993</v>
      </c>
      <c r="H8157" s="2" t="str">
        <f>M01_SETTINGS!$F$2</f>
        <v>KASPI</v>
      </c>
    </row>
    <row r="8158" spans="1:8" x14ac:dyDescent="0.35">
      <c r="A8158" s="2">
        <v>414035922</v>
      </c>
      <c r="B8158" s="3">
        <f>_xlfn.XLOOKUP(A8158,[3]!Table13456[No заказа],[3]!Table13456[Дата
отправки],"",0,1)</f>
        <v>45555</v>
      </c>
      <c r="C8158" s="3"/>
      <c r="D8158" s="3"/>
      <c r="F8158" s="5">
        <f>_xlfn.XLOOKUP(A8158,[3]!Table13456[No заказа],[3]!Table13456[Количество],"",0,1)</f>
        <v>1</v>
      </c>
      <c r="G8158" s="5">
        <f>_xlfn.XLOOKUP(A8158,[3]!Table13456[No заказа],[3]!Table13456[Цена],"",0,1)</f>
        <v>9800</v>
      </c>
      <c r="H8158" s="2" t="str">
        <f>M01_SETTINGS!$F$2</f>
        <v>KASPI</v>
      </c>
    </row>
    <row r="8159" spans="1:8" x14ac:dyDescent="0.35">
      <c r="A8159" s="2">
        <v>414323387</v>
      </c>
      <c r="B8159" s="3">
        <f>_xlfn.XLOOKUP(A8159,[3]!Table13456[No заказа],[3]!Table13456[Дата
отправки],"",0,1)</f>
        <v>45555</v>
      </c>
      <c r="C8159" s="3"/>
      <c r="D8159" s="3"/>
      <c r="F8159" s="5">
        <f>_xlfn.XLOOKUP(A8159,[3]!Table13456[No заказа],[3]!Table13456[Количество],"",0,1)</f>
        <v>1</v>
      </c>
      <c r="G8159" s="5">
        <f>_xlfn.XLOOKUP(A8159,[3]!Table13456[No заказа],[3]!Table13456[Цена],"",0,1)</f>
        <v>7927</v>
      </c>
      <c r="H8159" s="2" t="str">
        <f>M01_SETTINGS!$F$2</f>
        <v>KASPI</v>
      </c>
    </row>
    <row r="8160" spans="1:8" x14ac:dyDescent="0.35">
      <c r="A8160" s="2">
        <v>414238203</v>
      </c>
      <c r="B8160" s="3">
        <f>_xlfn.XLOOKUP(A8160,[3]!Table13456[No заказа],[3]!Table13456[Дата
отправки],"",0,1)</f>
        <v>45555</v>
      </c>
      <c r="C8160" s="3"/>
      <c r="D8160" s="3"/>
      <c r="F8160" s="5">
        <f>_xlfn.XLOOKUP(A8160,[3]!Table13456[No заказа],[3]!Table13456[Количество],"",0,1)</f>
        <v>1</v>
      </c>
      <c r="G8160" s="5">
        <f>_xlfn.XLOOKUP(A8160,[3]!Table13456[No заказа],[3]!Table13456[Цена],"",0,1)</f>
        <v>8969</v>
      </c>
      <c r="H8160" s="2" t="str">
        <f>M01_SETTINGS!$F$2</f>
        <v>KASPI</v>
      </c>
    </row>
    <row r="8161" spans="1:8" x14ac:dyDescent="0.35">
      <c r="A8161" s="2">
        <v>414408305</v>
      </c>
      <c r="B8161" s="3">
        <f>_xlfn.XLOOKUP(A8161,[3]!Table13456[No заказа],[3]!Table13456[Дата
отправки],"",0,1)</f>
        <v>45555</v>
      </c>
      <c r="C8161" s="3"/>
      <c r="D8161" s="3"/>
      <c r="F8161" s="5">
        <f>_xlfn.XLOOKUP(A8161,[3]!Table13456[No заказа],[3]!Table13456[Количество],"",0,1)</f>
        <v>1</v>
      </c>
      <c r="G8161" s="5">
        <f>_xlfn.XLOOKUP(A8161,[3]!Table13456[No заказа],[3]!Table13456[Цена],"",0,1)</f>
        <v>9889</v>
      </c>
      <c r="H8161" s="2" t="str">
        <f>M01_SETTINGS!$F$2</f>
        <v>KASPI</v>
      </c>
    </row>
    <row r="8162" spans="1:8" x14ac:dyDescent="0.35">
      <c r="A8162" s="2">
        <v>414339742</v>
      </c>
      <c r="B8162" s="3">
        <f>_xlfn.XLOOKUP(A8162,[3]!Table13456[No заказа],[3]!Table13456[Дата
отправки],"",0,1)</f>
        <v>45555</v>
      </c>
      <c r="C8162" s="3"/>
      <c r="D8162" s="3"/>
      <c r="F8162" s="5">
        <f>_xlfn.XLOOKUP(A8162,[3]!Table13456[No заказа],[3]!Table13456[Количество],"",0,1)</f>
        <v>1</v>
      </c>
      <c r="G8162" s="5">
        <f>_xlfn.XLOOKUP(A8162,[3]!Table13456[No заказа],[3]!Table13456[Цена],"",0,1)</f>
        <v>7915</v>
      </c>
      <c r="H8162" s="2" t="str">
        <f>M01_SETTINGS!$F$2</f>
        <v>KASPI</v>
      </c>
    </row>
    <row r="8163" spans="1:8" x14ac:dyDescent="0.35">
      <c r="A8163" s="2">
        <v>414411657</v>
      </c>
      <c r="B8163" s="3">
        <f>_xlfn.XLOOKUP(A8163,[3]!Table13456[No заказа],[3]!Table13456[Дата
отправки],"",0,1)</f>
        <v>45555</v>
      </c>
      <c r="C8163" s="3"/>
      <c r="D8163" s="3"/>
      <c r="F8163" s="5">
        <f>_xlfn.XLOOKUP(A8163,[3]!Table13456[No заказа],[3]!Table13456[Количество],"",0,1)</f>
        <v>1</v>
      </c>
      <c r="G8163" s="5">
        <f>_xlfn.XLOOKUP(A8163,[3]!Table13456[No заказа],[3]!Table13456[Цена],"",0,1)</f>
        <v>8967</v>
      </c>
      <c r="H8163" s="2" t="str">
        <f>M01_SETTINGS!$F$2</f>
        <v>KASPI</v>
      </c>
    </row>
    <row r="8164" spans="1:8" x14ac:dyDescent="0.35">
      <c r="A8164" s="2">
        <v>414177030</v>
      </c>
      <c r="B8164" s="3">
        <f>_xlfn.XLOOKUP(A8164,[3]!Table13456[No заказа],[3]!Table13456[Дата
отправки],"",0,1)</f>
        <v>45555</v>
      </c>
      <c r="C8164" s="3"/>
      <c r="D8164" s="3"/>
      <c r="F8164" s="5">
        <f>_xlfn.XLOOKUP(A8164,[3]!Table13456[No заказа],[3]!Table13456[Количество],"",0,1)</f>
        <v>1</v>
      </c>
      <c r="G8164" s="5">
        <f>_xlfn.XLOOKUP(A8164,[3]!Table13456[No заказа],[3]!Table13456[Цена],"",0,1)</f>
        <v>11560</v>
      </c>
      <c r="H8164" s="2" t="str">
        <f>M01_SETTINGS!$F$2</f>
        <v>KASPI</v>
      </c>
    </row>
    <row r="8165" spans="1:8" x14ac:dyDescent="0.35">
      <c r="A8165" s="2">
        <v>414070022</v>
      </c>
      <c r="B8165" s="3">
        <f>_xlfn.XLOOKUP(A8165,[3]!Table13456[No заказа],[3]!Table13456[Дата
отправки],"",0,1)</f>
        <v>45555</v>
      </c>
      <c r="C8165" s="3"/>
      <c r="D8165" s="3"/>
      <c r="F8165" s="5">
        <f>_xlfn.XLOOKUP(A8165,[3]!Table13456[No заказа],[3]!Table13456[Количество],"",0,1)</f>
        <v>1</v>
      </c>
      <c r="G8165" s="5">
        <f>_xlfn.XLOOKUP(A8165,[3]!Table13456[No заказа],[3]!Table13456[Цена],"",0,1)</f>
        <v>8996</v>
      </c>
      <c r="H8165" s="2" t="str">
        <f>M01_SETTINGS!$F$2</f>
        <v>KASPI</v>
      </c>
    </row>
    <row r="8166" spans="1:8" x14ac:dyDescent="0.35">
      <c r="A8166" s="2">
        <v>414268110</v>
      </c>
      <c r="B8166" s="3">
        <f>_xlfn.XLOOKUP(A8166,[3]!Table13456[No заказа],[3]!Table13456[Дата
отправки],"",0,1)</f>
        <v>45555</v>
      </c>
      <c r="C8166" s="3"/>
      <c r="D8166" s="3"/>
      <c r="F8166" s="5">
        <f>_xlfn.XLOOKUP(A8166,[3]!Table13456[No заказа],[3]!Table13456[Количество],"",0,1)</f>
        <v>1</v>
      </c>
      <c r="G8166" s="5">
        <f>_xlfn.XLOOKUP(A8166,[3]!Table13456[No заказа],[3]!Table13456[Цена],"",0,1)</f>
        <v>8988</v>
      </c>
      <c r="H8166" s="2" t="str">
        <f>M01_SETTINGS!$F$2</f>
        <v>KASPI</v>
      </c>
    </row>
    <row r="8167" spans="1:8" x14ac:dyDescent="0.35">
      <c r="A8167" s="2">
        <v>413950921</v>
      </c>
      <c r="B8167" s="3">
        <f>_xlfn.XLOOKUP(A8167,[3]!Table13456[No заказа],[3]!Table13456[Дата
отправки],"",0,1)</f>
        <v>45555</v>
      </c>
      <c r="C8167" s="3"/>
      <c r="D8167" s="3"/>
      <c r="F8167" s="5">
        <f>_xlfn.XLOOKUP(A8167,[3]!Table13456[No заказа],[3]!Table13456[Количество],"",0,1)</f>
        <v>1</v>
      </c>
      <c r="G8167" s="5">
        <f>_xlfn.XLOOKUP(A8167,[3]!Table13456[No заказа],[3]!Table13456[Цена],"",0,1)</f>
        <v>9430</v>
      </c>
      <c r="H8167" s="2" t="str">
        <f>M01_SETTINGS!$F$2</f>
        <v>KASPI</v>
      </c>
    </row>
    <row r="8168" spans="1:8" x14ac:dyDescent="0.35">
      <c r="A8168" s="2">
        <v>414350153</v>
      </c>
      <c r="B8168" s="3">
        <f>_xlfn.XLOOKUP(A8168,[3]!Table13456[No заказа],[3]!Table13456[Дата
отправки],"",0,1)</f>
        <v>45555</v>
      </c>
      <c r="C8168" s="3"/>
      <c r="D8168" s="3"/>
      <c r="F8168" s="5">
        <f>_xlfn.XLOOKUP(A8168,[3]!Table13456[No заказа],[3]!Table13456[Количество],"",0,1)</f>
        <v>1</v>
      </c>
      <c r="G8168" s="5">
        <f>_xlfn.XLOOKUP(A8168,[3]!Table13456[No заказа],[3]!Table13456[Цена],"",0,1)</f>
        <v>8967</v>
      </c>
      <c r="H8168" s="2" t="str">
        <f>M01_SETTINGS!$F$2</f>
        <v>KASPI</v>
      </c>
    </row>
    <row r="8169" spans="1:8" x14ac:dyDescent="0.35">
      <c r="A8169" s="2">
        <v>414155709</v>
      </c>
      <c r="B8169" s="3">
        <f>_xlfn.XLOOKUP(A8169,[3]!Table13456[No заказа],[3]!Table13456[Дата
отправки],"",0,1)</f>
        <v>45555</v>
      </c>
      <c r="C8169" s="3"/>
      <c r="D8169" s="3"/>
      <c r="F8169" s="5">
        <f>_xlfn.XLOOKUP(A8169,[3]!Table13456[No заказа],[3]!Table13456[Количество],"",0,1)</f>
        <v>1</v>
      </c>
      <c r="G8169" s="5">
        <f>_xlfn.XLOOKUP(A8169,[3]!Table13456[No заказа],[3]!Table13456[Цена],"",0,1)</f>
        <v>8993</v>
      </c>
      <c r="H8169" s="2" t="str">
        <f>M01_SETTINGS!$F$2</f>
        <v>KASPI</v>
      </c>
    </row>
    <row r="8170" spans="1:8" x14ac:dyDescent="0.35">
      <c r="A8170" s="2">
        <v>414304524</v>
      </c>
      <c r="B8170" s="3">
        <f>_xlfn.XLOOKUP(A8170,[3]!Table13456[No заказа],[3]!Table13456[Дата
отправки],"",0,1)</f>
        <v>45555</v>
      </c>
      <c r="C8170" s="3"/>
      <c r="D8170" s="3"/>
      <c r="F8170" s="5">
        <f>_xlfn.XLOOKUP(A8170,[3]!Table13456[No заказа],[3]!Table13456[Количество],"",0,1)</f>
        <v>1</v>
      </c>
      <c r="G8170" s="5">
        <f>_xlfn.XLOOKUP(A8170,[3]!Table13456[No заказа],[3]!Table13456[Цена],"",0,1)</f>
        <v>8993</v>
      </c>
      <c r="H8170" s="2" t="str">
        <f>M01_SETTINGS!$F$2</f>
        <v>KASPI</v>
      </c>
    </row>
    <row r="8171" spans="1:8" x14ac:dyDescent="0.35">
      <c r="A8171" s="2">
        <v>414206712</v>
      </c>
      <c r="B8171" s="3">
        <f>_xlfn.XLOOKUP(A8171,[3]!Table13456[No заказа],[3]!Table13456[Дата
отправки],"",0,1)</f>
        <v>45555</v>
      </c>
      <c r="C8171" s="3"/>
      <c r="D8171" s="3"/>
      <c r="F8171" s="5">
        <f>_xlfn.XLOOKUP(A8171,[3]!Table13456[No заказа],[3]!Table13456[Количество],"",0,1)</f>
        <v>1</v>
      </c>
      <c r="G8171" s="5">
        <f>_xlfn.XLOOKUP(A8171,[3]!Table13456[No заказа],[3]!Table13456[Цена],"",0,1)</f>
        <v>8998</v>
      </c>
      <c r="H8171" s="2" t="str">
        <f>M01_SETTINGS!$F$2</f>
        <v>KASPI</v>
      </c>
    </row>
    <row r="8172" spans="1:8" x14ac:dyDescent="0.35">
      <c r="A8172" s="2">
        <v>414443167</v>
      </c>
      <c r="B8172" s="3">
        <f>_xlfn.XLOOKUP(A8172,[3]!Table13456[No заказа],[3]!Table13456[Дата
отправки],"",0,1)</f>
        <v>45555</v>
      </c>
      <c r="C8172" s="3"/>
      <c r="D8172" s="3"/>
      <c r="F8172" s="5">
        <f>_xlfn.XLOOKUP(A8172,[3]!Table13456[No заказа],[3]!Table13456[Количество],"",0,1)</f>
        <v>1</v>
      </c>
      <c r="G8172" s="5">
        <f>_xlfn.XLOOKUP(A8172,[3]!Table13456[No заказа],[3]!Table13456[Цена],"",0,1)</f>
        <v>8998</v>
      </c>
      <c r="H8172" s="2" t="str">
        <f>M01_SETTINGS!$F$2</f>
        <v>KASPI</v>
      </c>
    </row>
    <row r="8173" spans="1:8" x14ac:dyDescent="0.35">
      <c r="A8173" s="2">
        <v>414153456</v>
      </c>
      <c r="B8173" s="3">
        <f>_xlfn.XLOOKUP(A8173,[3]!Table13456[No заказа],[3]!Table13456[Дата
отправки],"",0,1)</f>
        <v>45555</v>
      </c>
      <c r="C8173" s="3"/>
      <c r="D8173" s="3"/>
      <c r="F8173" s="5">
        <f>_xlfn.XLOOKUP(A8173,[3]!Table13456[No заказа],[3]!Table13456[Количество],"",0,1)</f>
        <v>1</v>
      </c>
      <c r="G8173" s="5">
        <f>_xlfn.XLOOKUP(A8173,[3]!Table13456[No заказа],[3]!Table13456[Цена],"",0,1)</f>
        <v>8998</v>
      </c>
      <c r="H8173" s="2" t="str">
        <f>M01_SETTINGS!$F$2</f>
        <v>KASPI</v>
      </c>
    </row>
    <row r="8174" spans="1:8" x14ac:dyDescent="0.35">
      <c r="A8174" s="2">
        <v>414390279</v>
      </c>
      <c r="B8174" s="3">
        <f>_xlfn.XLOOKUP(A8174,[3]!Table13456[No заказа],[3]!Table13456[Дата
отправки],"",0,1)</f>
        <v>45555</v>
      </c>
      <c r="C8174" s="3"/>
      <c r="D8174" s="3"/>
      <c r="F8174" s="5">
        <f>_xlfn.XLOOKUP(A8174,[3]!Table13456[No заказа],[3]!Table13456[Количество],"",0,1)</f>
        <v>1</v>
      </c>
      <c r="G8174" s="5">
        <f>_xlfn.XLOOKUP(A8174,[3]!Table13456[No заказа],[3]!Table13456[Цена],"",0,1)</f>
        <v>12997</v>
      </c>
      <c r="H8174" s="2" t="str">
        <f>M01_SETTINGS!$F$2</f>
        <v>KASPI</v>
      </c>
    </row>
    <row r="8175" spans="1:8" x14ac:dyDescent="0.35">
      <c r="A8175" s="2">
        <v>414415838</v>
      </c>
      <c r="B8175" s="3">
        <f>_xlfn.XLOOKUP(A8175,[3]!Table13456[No заказа],[3]!Table13456[Дата
отправки],"",0,1)</f>
        <v>45555</v>
      </c>
      <c r="C8175" s="3"/>
      <c r="D8175" s="3"/>
      <c r="F8175" s="5">
        <f>_xlfn.XLOOKUP(A8175,[3]!Table13456[No заказа],[3]!Table13456[Количество],"",0,1)</f>
        <v>1</v>
      </c>
      <c r="G8175" s="5">
        <f>_xlfn.XLOOKUP(A8175,[3]!Table13456[No заказа],[3]!Table13456[Цена],"",0,1)</f>
        <v>7892</v>
      </c>
      <c r="H8175" s="2" t="str">
        <f>M01_SETTINGS!$F$2</f>
        <v>KASPI</v>
      </c>
    </row>
    <row r="8176" spans="1:8" x14ac:dyDescent="0.35">
      <c r="A8176" s="2">
        <v>414235201</v>
      </c>
      <c r="B8176" s="3">
        <f>_xlfn.XLOOKUP(A8176,[3]!Table13456[No заказа],[3]!Table13456[Дата
отправки],"",0,1)</f>
        <v>45555</v>
      </c>
      <c r="C8176" s="3"/>
      <c r="D8176" s="3"/>
      <c r="F8176" s="5">
        <f>_xlfn.XLOOKUP(A8176,[3]!Table13456[No заказа],[3]!Table13456[Количество],"",0,1)</f>
        <v>1</v>
      </c>
      <c r="G8176" s="5">
        <f>_xlfn.XLOOKUP(A8176,[3]!Table13456[No заказа],[3]!Table13456[Цена],"",0,1)</f>
        <v>8996</v>
      </c>
      <c r="H8176" s="2" t="str">
        <f>M01_SETTINGS!$F$2</f>
        <v>KASPI</v>
      </c>
    </row>
    <row r="8177" spans="1:8" x14ac:dyDescent="0.35">
      <c r="A8177" s="2">
        <v>414307808</v>
      </c>
      <c r="B8177" s="3">
        <f>_xlfn.XLOOKUP(A8177,[3]!Table13456[No заказа],[3]!Table13456[Дата
отправки],"",0,1)</f>
        <v>45555</v>
      </c>
      <c r="C8177" s="3"/>
      <c r="D8177" s="3"/>
      <c r="F8177" s="5">
        <f>_xlfn.XLOOKUP(A8177,[3]!Table13456[No заказа],[3]!Table13456[Количество],"",0,1)</f>
        <v>1</v>
      </c>
      <c r="G8177" s="5">
        <f>_xlfn.XLOOKUP(A8177,[3]!Table13456[No заказа],[3]!Table13456[Цена],"",0,1)</f>
        <v>8996</v>
      </c>
      <c r="H8177" s="2" t="str">
        <f>M01_SETTINGS!$F$2</f>
        <v>KASPI</v>
      </c>
    </row>
    <row r="8178" spans="1:8" x14ac:dyDescent="0.35">
      <c r="A8178" s="2">
        <v>414122925</v>
      </c>
      <c r="B8178" s="3">
        <f>_xlfn.XLOOKUP(A8178,[3]!Table13456[No заказа],[3]!Table13456[Дата
отправки],"",0,1)</f>
        <v>45555</v>
      </c>
      <c r="C8178" s="3"/>
      <c r="D8178" s="3"/>
      <c r="F8178" s="5">
        <f>_xlfn.XLOOKUP(A8178,[3]!Table13456[No заказа],[3]!Table13456[Количество],"",0,1)</f>
        <v>1</v>
      </c>
      <c r="G8178" s="5">
        <f>_xlfn.XLOOKUP(A8178,[3]!Table13456[No заказа],[3]!Table13456[Цена],"",0,1)</f>
        <v>8998</v>
      </c>
      <c r="H8178" s="2" t="str">
        <f>M01_SETTINGS!$F$2</f>
        <v>KASPI</v>
      </c>
    </row>
    <row r="8179" spans="1:8" x14ac:dyDescent="0.35">
      <c r="A8179" s="2">
        <v>414276504</v>
      </c>
      <c r="B8179" s="3">
        <f>_xlfn.XLOOKUP(A8179,[3]!Table13456[No заказа],[3]!Table13456[Дата
отправки],"",0,1)</f>
        <v>45555</v>
      </c>
      <c r="C8179" s="3"/>
      <c r="D8179" s="3"/>
      <c r="F8179" s="5">
        <f>_xlfn.XLOOKUP(A8179,[3]!Table13456[No заказа],[3]!Table13456[Количество],"",0,1)</f>
        <v>1</v>
      </c>
      <c r="G8179" s="5">
        <f>_xlfn.XLOOKUP(A8179,[3]!Table13456[No заказа],[3]!Table13456[Цена],"",0,1)</f>
        <v>16990</v>
      </c>
      <c r="H8179" s="2" t="str">
        <f>M01_SETTINGS!$F$2</f>
        <v>KASPI</v>
      </c>
    </row>
    <row r="8180" spans="1:8" x14ac:dyDescent="0.35">
      <c r="A8180" s="2">
        <v>414210126</v>
      </c>
      <c r="B8180" s="3">
        <f>_xlfn.XLOOKUP(A8180,[3]!Table13456[No заказа],[3]!Table13456[Дата
отправки],"",0,1)</f>
        <v>45555</v>
      </c>
      <c r="C8180" s="3"/>
      <c r="D8180" s="3"/>
      <c r="F8180" s="5">
        <f>_xlfn.XLOOKUP(A8180,[3]!Table13456[No заказа],[3]!Table13456[Количество],"",0,1)</f>
        <v>1</v>
      </c>
      <c r="G8180" s="5">
        <f>_xlfn.XLOOKUP(A8180,[3]!Table13456[No заказа],[3]!Table13456[Цена],"",0,1)</f>
        <v>9897</v>
      </c>
      <c r="H8180" s="2" t="str">
        <f>M01_SETTINGS!$F$2</f>
        <v>KASPI</v>
      </c>
    </row>
    <row r="8181" spans="1:8" x14ac:dyDescent="0.35">
      <c r="A8181" s="2">
        <v>414294749</v>
      </c>
      <c r="B8181" s="3">
        <f>_xlfn.XLOOKUP(A8181,[3]!Table13456[No заказа],[3]!Table13456[Дата
отправки],"",0,1)</f>
        <v>45555</v>
      </c>
      <c r="C8181" s="3"/>
      <c r="D8181" s="3"/>
      <c r="F8181" s="5">
        <f>_xlfn.XLOOKUP(A8181,[3]!Table13456[No заказа],[3]!Table13456[Количество],"",0,1)</f>
        <v>1</v>
      </c>
      <c r="G8181" s="5">
        <f>_xlfn.XLOOKUP(A8181,[3]!Table13456[No заказа],[3]!Table13456[Цена],"",0,1)</f>
        <v>8998</v>
      </c>
      <c r="H8181" s="2" t="str">
        <f>M01_SETTINGS!$F$2</f>
        <v>KASPI</v>
      </c>
    </row>
    <row r="8182" spans="1:8" x14ac:dyDescent="0.35">
      <c r="A8182" s="2">
        <v>414362687</v>
      </c>
      <c r="B8182" s="3">
        <f>_xlfn.XLOOKUP(A8182,[3]!Table13456[No заказа],[3]!Table13456[Дата
отправки],"",0,1)</f>
        <v>45555</v>
      </c>
      <c r="C8182" s="3"/>
      <c r="D8182" s="3"/>
      <c r="F8182" s="5">
        <f>_xlfn.XLOOKUP(A8182,[3]!Table13456[No заказа],[3]!Table13456[Количество],"",0,1)</f>
        <v>1</v>
      </c>
      <c r="G8182" s="5">
        <f>_xlfn.XLOOKUP(A8182,[3]!Table13456[No заказа],[3]!Table13456[Цена],"",0,1)</f>
        <v>8988</v>
      </c>
      <c r="H8182" s="2" t="str">
        <f>M01_SETTINGS!$F$2</f>
        <v>KASPI</v>
      </c>
    </row>
    <row r="8183" spans="1:8" x14ac:dyDescent="0.35">
      <c r="A8183" s="2">
        <v>414318965</v>
      </c>
      <c r="B8183" s="3">
        <f>_xlfn.XLOOKUP(A8183,[3]!Table13456[No заказа],[3]!Table13456[Дата
отправки],"",0,1)</f>
        <v>45555</v>
      </c>
      <c r="C8183" s="3"/>
      <c r="D8183" s="3"/>
      <c r="F8183" s="5">
        <f>_xlfn.XLOOKUP(A8183,[3]!Table13456[No заказа],[3]!Table13456[Количество],"",0,1)</f>
        <v>1</v>
      </c>
      <c r="G8183" s="5">
        <f>_xlfn.XLOOKUP(A8183,[3]!Table13456[No заказа],[3]!Table13456[Цена],"",0,1)</f>
        <v>11560</v>
      </c>
      <c r="H8183" s="2" t="str">
        <f>M01_SETTINGS!$F$2</f>
        <v>KASPI</v>
      </c>
    </row>
    <row r="8184" spans="1:8" x14ac:dyDescent="0.35">
      <c r="A8184" s="2">
        <v>414424197</v>
      </c>
      <c r="B8184" s="3">
        <f>_xlfn.XLOOKUP(A8184,[3]!Table13456[No заказа],[3]!Table13456[Дата
отправки],"",0,1)</f>
        <v>45555</v>
      </c>
      <c r="C8184" s="3"/>
      <c r="D8184" s="3"/>
      <c r="F8184" s="5">
        <f>_xlfn.XLOOKUP(A8184,[3]!Table13456[No заказа],[3]!Table13456[Количество],"",0,1)</f>
        <v>1</v>
      </c>
      <c r="G8184" s="5">
        <f>_xlfn.XLOOKUP(A8184,[3]!Table13456[No заказа],[3]!Table13456[Цена],"",0,1)</f>
        <v>7893</v>
      </c>
      <c r="H8184" s="2" t="str">
        <f>M01_SETTINGS!$F$2</f>
        <v>KASPI</v>
      </c>
    </row>
    <row r="8185" spans="1:8" x14ac:dyDescent="0.35">
      <c r="A8185" s="2">
        <v>414195790</v>
      </c>
      <c r="B8185" s="3">
        <f>_xlfn.XLOOKUP(A8185,[3]!Table13456[No заказа],[3]!Table13456[Дата
отправки],"",0,1)</f>
        <v>45555</v>
      </c>
      <c r="C8185" s="3"/>
      <c r="D8185" s="3"/>
      <c r="F8185" s="5">
        <f>_xlfn.XLOOKUP(A8185,[3]!Table13456[No заказа],[3]!Table13456[Количество],"",0,1)</f>
        <v>1</v>
      </c>
      <c r="G8185" s="5">
        <f>_xlfn.XLOOKUP(A8185,[3]!Table13456[No заказа],[3]!Table13456[Цена],"",0,1)</f>
        <v>11561</v>
      </c>
      <c r="H8185" s="2" t="str">
        <f>M01_SETTINGS!$F$2</f>
        <v>KASPI</v>
      </c>
    </row>
    <row r="8186" spans="1:8" x14ac:dyDescent="0.35">
      <c r="A8186" s="2">
        <v>414252411</v>
      </c>
      <c r="B8186" s="3">
        <f>_xlfn.XLOOKUP(A8186,[3]!Table13456[No заказа],[3]!Table13456[Дата
отправки],"",0,1)</f>
        <v>45555</v>
      </c>
      <c r="C8186" s="3"/>
      <c r="D8186" s="3"/>
      <c r="F8186" s="5">
        <f>_xlfn.XLOOKUP(A8186,[3]!Table13456[No заказа],[3]!Table13456[Количество],"",0,1)</f>
        <v>1</v>
      </c>
      <c r="G8186" s="5">
        <f>_xlfn.XLOOKUP(A8186,[3]!Table13456[No заказа],[3]!Table13456[Цена],"",0,1)</f>
        <v>9536</v>
      </c>
      <c r="H8186" s="2" t="str">
        <f>M01_SETTINGS!$F$2</f>
        <v>KASPI</v>
      </c>
    </row>
    <row r="8187" spans="1:8" x14ac:dyDescent="0.35">
      <c r="A8187" s="2">
        <v>414126749</v>
      </c>
      <c r="B8187" s="3">
        <f>_xlfn.XLOOKUP(A8187,[3]!Table13456[No заказа],[3]!Table13456[Дата
отправки],"",0,1)</f>
        <v>45555</v>
      </c>
      <c r="C8187" s="3"/>
      <c r="D8187" s="3"/>
      <c r="F8187" s="5">
        <f>_xlfn.XLOOKUP(A8187,[3]!Table13456[No заказа],[3]!Table13456[Количество],"",0,1)</f>
        <v>1</v>
      </c>
      <c r="G8187" s="5">
        <f>_xlfn.XLOOKUP(A8187,[3]!Table13456[No заказа],[3]!Table13456[Цена],"",0,1)</f>
        <v>9431</v>
      </c>
      <c r="H8187" s="2" t="str">
        <f>M01_SETTINGS!$F$2</f>
        <v>KASPI</v>
      </c>
    </row>
    <row r="8188" spans="1:8" x14ac:dyDescent="0.35">
      <c r="A8188" s="2">
        <v>414366294</v>
      </c>
      <c r="B8188" s="3">
        <f>_xlfn.XLOOKUP(A8188,[3]!Table13456[No заказа],[3]!Table13456[Дата
отправки],"",0,1)</f>
        <v>45555</v>
      </c>
      <c r="C8188" s="3"/>
      <c r="D8188" s="3"/>
      <c r="F8188" s="5">
        <f>_xlfn.XLOOKUP(A8188,[3]!Table13456[No заказа],[3]!Table13456[Количество],"",0,1)</f>
        <v>1</v>
      </c>
      <c r="G8188" s="5">
        <f>_xlfn.XLOOKUP(A8188,[3]!Table13456[No заказа],[3]!Table13456[Цена],"",0,1)</f>
        <v>8989</v>
      </c>
      <c r="H8188" s="2" t="str">
        <f>M01_SETTINGS!$F$2</f>
        <v>KASPI</v>
      </c>
    </row>
    <row r="8189" spans="1:8" x14ac:dyDescent="0.35">
      <c r="A8189" s="2">
        <v>413603000</v>
      </c>
      <c r="B8189" s="3">
        <f>_xlfn.XLOOKUP(A8189,[3]!Table13456[No заказа],[3]!Table13456[Дата
отправки],"",0,1)</f>
        <v>45554</v>
      </c>
      <c r="C8189" s="3"/>
      <c r="D8189" s="3"/>
      <c r="F8189" s="5">
        <f>_xlfn.XLOOKUP(A8189,[3]!Table13456[No заказа],[3]!Table13456[Количество],"",0,1)</f>
        <v>1</v>
      </c>
      <c r="G8189" s="5">
        <f>_xlfn.XLOOKUP(A8189,[3]!Table13456[No заказа],[3]!Table13456[Цена],"",0,1)</f>
        <v>11898</v>
      </c>
      <c r="H8189" s="2" t="str">
        <f>M01_SETTINGS!$F$2</f>
        <v>KASPI</v>
      </c>
    </row>
    <row r="8190" spans="1:8" x14ac:dyDescent="0.35">
      <c r="A8190" s="2">
        <v>413730322</v>
      </c>
      <c r="B8190" s="3">
        <f>_xlfn.XLOOKUP(A8190,[3]!Table13456[No заказа],[3]!Table13456[Дата
отправки],"",0,1)</f>
        <v>45554</v>
      </c>
      <c r="C8190" s="3"/>
      <c r="D8190" s="3"/>
      <c r="F8190" s="5">
        <f>_xlfn.XLOOKUP(A8190,[3]!Table13456[No заказа],[3]!Table13456[Количество],"",0,1)</f>
        <v>1</v>
      </c>
      <c r="G8190" s="5">
        <f>_xlfn.XLOOKUP(A8190,[3]!Table13456[No заказа],[3]!Table13456[Цена],"",0,1)</f>
        <v>13281</v>
      </c>
      <c r="H8190" s="2" t="str">
        <f>M01_SETTINGS!$F$2</f>
        <v>KASPI</v>
      </c>
    </row>
    <row r="8191" spans="1:8" x14ac:dyDescent="0.35">
      <c r="A8191" s="2">
        <v>413557130</v>
      </c>
      <c r="B8191" s="3">
        <f>_xlfn.XLOOKUP(A8191,[3]!Table13456[No заказа],[3]!Table13456[Дата
отправки],"",0,1)</f>
        <v>45554</v>
      </c>
      <c r="C8191" s="3"/>
      <c r="D8191" s="3"/>
      <c r="F8191" s="5">
        <f>_xlfn.XLOOKUP(A8191,[3]!Table13456[No заказа],[3]!Table13456[Количество],"",0,1)</f>
        <v>1</v>
      </c>
      <c r="G8191" s="5">
        <f>_xlfn.XLOOKUP(A8191,[3]!Table13456[No заказа],[3]!Table13456[Цена],"",0,1)</f>
        <v>8998</v>
      </c>
      <c r="H8191" s="2" t="str">
        <f>M01_SETTINGS!$F$2</f>
        <v>KASPI</v>
      </c>
    </row>
    <row r="8192" spans="1:8" x14ac:dyDescent="0.35">
      <c r="A8192" s="2">
        <v>413682537</v>
      </c>
      <c r="B8192" s="3">
        <f>_xlfn.XLOOKUP(A8192,[3]!Table13456[No заказа],[3]!Table13456[Дата
отправки],"",0,1)</f>
        <v>45554</v>
      </c>
      <c r="C8192" s="3"/>
      <c r="D8192" s="3"/>
      <c r="F8192" s="5">
        <f>_xlfn.XLOOKUP(A8192,[3]!Table13456[No заказа],[3]!Table13456[Количество],"",0,1)</f>
        <v>1</v>
      </c>
      <c r="G8192" s="5">
        <f>_xlfn.XLOOKUP(A8192,[3]!Table13456[No заказа],[3]!Table13456[Цена],"",0,1)</f>
        <v>8998</v>
      </c>
      <c r="H8192" s="2" t="str">
        <f>M01_SETTINGS!$F$2</f>
        <v>KASPI</v>
      </c>
    </row>
    <row r="8193" spans="1:8" x14ac:dyDescent="0.35">
      <c r="A8193" s="2">
        <v>413673546</v>
      </c>
      <c r="B8193" s="3">
        <f>_xlfn.XLOOKUP(A8193,[3]!Table13456[No заказа],[3]!Table13456[Дата
отправки],"",0,1)</f>
        <v>45554</v>
      </c>
      <c r="C8193" s="3"/>
      <c r="D8193" s="3"/>
      <c r="F8193" s="5">
        <f>_xlfn.XLOOKUP(A8193,[3]!Table13456[No заказа],[3]!Table13456[Количество],"",0,1)</f>
        <v>1</v>
      </c>
      <c r="G8193" s="5">
        <f>_xlfn.XLOOKUP(A8193,[3]!Table13456[No заказа],[3]!Table13456[Цена],"",0,1)</f>
        <v>8995</v>
      </c>
      <c r="H8193" s="2" t="str">
        <f>M01_SETTINGS!$F$2</f>
        <v>KASPI</v>
      </c>
    </row>
    <row r="8194" spans="1:8" x14ac:dyDescent="0.35">
      <c r="A8194" s="2">
        <v>413577077</v>
      </c>
      <c r="B8194" s="3">
        <f>_xlfn.XLOOKUP(A8194,[3]!Table13456[No заказа],[3]!Table13456[Дата
отправки],"",0,1)</f>
        <v>45554</v>
      </c>
      <c r="C8194" s="3"/>
      <c r="D8194" s="3"/>
      <c r="F8194" s="5">
        <f>_xlfn.XLOOKUP(A8194,[3]!Table13456[No заказа],[3]!Table13456[Количество],"",0,1)</f>
        <v>1</v>
      </c>
      <c r="G8194" s="5">
        <f>_xlfn.XLOOKUP(A8194,[3]!Table13456[No заказа],[3]!Table13456[Цена],"",0,1)</f>
        <v>9800</v>
      </c>
      <c r="H8194" s="2" t="str">
        <f>M01_SETTINGS!$F$2</f>
        <v>KASPI</v>
      </c>
    </row>
    <row r="8195" spans="1:8" x14ac:dyDescent="0.35">
      <c r="A8195" s="2">
        <v>413519594</v>
      </c>
      <c r="B8195" s="3">
        <f>_xlfn.XLOOKUP(A8195,[3]!Table13456[No заказа],[3]!Table13456[Дата
отправки],"",0,1)</f>
        <v>45554</v>
      </c>
      <c r="C8195" s="3"/>
      <c r="D8195" s="3"/>
      <c r="F8195" s="5">
        <f>_xlfn.XLOOKUP(A8195,[3]!Table13456[No заказа],[3]!Table13456[Количество],"",0,1)</f>
        <v>1</v>
      </c>
      <c r="G8195" s="5">
        <f>_xlfn.XLOOKUP(A8195,[3]!Table13456[No заказа],[3]!Table13456[Цена],"",0,1)</f>
        <v>8717</v>
      </c>
      <c r="H8195" s="2" t="str">
        <f>M01_SETTINGS!$F$2</f>
        <v>KASPI</v>
      </c>
    </row>
    <row r="8196" spans="1:8" x14ac:dyDescent="0.35">
      <c r="A8196" s="2">
        <v>413644186</v>
      </c>
      <c r="B8196" s="3">
        <f>_xlfn.XLOOKUP(A8196,[3]!Table13456[No заказа],[3]!Table13456[Дата
отправки],"",0,1)</f>
        <v>45554</v>
      </c>
      <c r="C8196" s="3"/>
      <c r="D8196" s="3"/>
      <c r="F8196" s="5">
        <f>_xlfn.XLOOKUP(A8196,[3]!Table13456[No заказа],[3]!Table13456[Количество],"",0,1)</f>
        <v>1</v>
      </c>
      <c r="G8196" s="5">
        <f>_xlfn.XLOOKUP(A8196,[3]!Table13456[No заказа],[3]!Table13456[Цена],"",0,1)</f>
        <v>9800</v>
      </c>
      <c r="H8196" s="2" t="str">
        <f>M01_SETTINGS!$F$2</f>
        <v>KASPI</v>
      </c>
    </row>
    <row r="8197" spans="1:8" x14ac:dyDescent="0.35">
      <c r="A8197" s="2">
        <v>413676572</v>
      </c>
      <c r="B8197" s="3">
        <f>_xlfn.XLOOKUP(A8197,[3]!Table13456[No заказа],[3]!Table13456[Дата
отправки],"",0,1)</f>
        <v>45554</v>
      </c>
      <c r="C8197" s="3"/>
      <c r="D8197" s="3"/>
      <c r="F8197" s="5">
        <f>_xlfn.XLOOKUP(A8197,[3]!Table13456[No заказа],[3]!Table13456[Количество],"",0,1)</f>
        <v>1</v>
      </c>
      <c r="G8197" s="5">
        <f>_xlfn.XLOOKUP(A8197,[3]!Table13456[No заказа],[3]!Table13456[Цена],"",0,1)</f>
        <v>8712</v>
      </c>
      <c r="H8197" s="2" t="str">
        <f>M01_SETTINGS!$F$2</f>
        <v>KASPI</v>
      </c>
    </row>
    <row r="8198" spans="1:8" x14ac:dyDescent="0.35">
      <c r="A8198" s="2">
        <v>413986390</v>
      </c>
      <c r="B8198" s="3">
        <f>_xlfn.XLOOKUP(A8198,[3]!Table13456[No заказа],[3]!Table13456[Дата
отправки],"",0,1)</f>
        <v>45554</v>
      </c>
      <c r="C8198" s="3"/>
      <c r="D8198" s="3"/>
      <c r="F8198" s="5">
        <f>_xlfn.XLOOKUP(A8198,[3]!Table13456[No заказа],[3]!Table13456[Количество],"",0,1)</f>
        <v>1</v>
      </c>
      <c r="G8198" s="5">
        <f>_xlfn.XLOOKUP(A8198,[3]!Table13456[No заказа],[3]!Table13456[Цена],"",0,1)</f>
        <v>9868</v>
      </c>
      <c r="H8198" s="2" t="str">
        <f>M01_SETTINGS!$F$2</f>
        <v>KASPI</v>
      </c>
    </row>
    <row r="8199" spans="1:8" x14ac:dyDescent="0.35">
      <c r="A8199" s="2" t="str">
        <v>413636996-2</v>
      </c>
      <c r="B8199" s="3">
        <f>_xlfn.XLOOKUP(A8199,[3]!Table13456[No заказа],[3]!Table13456[Дата
отправки],"",0,1)</f>
        <v>45554</v>
      </c>
      <c r="C8199" s="3"/>
      <c r="D8199" s="3"/>
      <c r="F8199" s="5">
        <f>_xlfn.XLOOKUP(A8199,[3]!Table13456[No заказа],[3]!Table13456[Количество],"",0,1)</f>
        <v>1</v>
      </c>
      <c r="G8199" s="5">
        <f>_xlfn.XLOOKUP(A8199,[3]!Table13456[No заказа],[3]!Table13456[Цена],"",0,1)</f>
        <v>8999</v>
      </c>
      <c r="H8199" s="2" t="str">
        <f>M01_SETTINGS!$F$2</f>
        <v>KASPI</v>
      </c>
    </row>
    <row r="8200" spans="1:8" x14ac:dyDescent="0.35">
      <c r="A8200" s="2">
        <v>413928386</v>
      </c>
      <c r="B8200" s="3">
        <f>_xlfn.XLOOKUP(A8200,[3]!Table13456[No заказа],[3]!Table13456[Дата
отправки],"",0,1)</f>
        <v>45554</v>
      </c>
      <c r="C8200" s="3"/>
      <c r="D8200" s="3"/>
      <c r="F8200" s="5">
        <f>_xlfn.XLOOKUP(A8200,[3]!Table13456[No заказа],[3]!Table13456[Количество],"",0,1)</f>
        <v>1</v>
      </c>
      <c r="G8200" s="5">
        <f>_xlfn.XLOOKUP(A8200,[3]!Table13456[No заказа],[3]!Table13456[Цена],"",0,1)</f>
        <v>8990</v>
      </c>
      <c r="H8200" s="2" t="str">
        <f>M01_SETTINGS!$F$2</f>
        <v>KASPI</v>
      </c>
    </row>
    <row r="8201" spans="1:8" x14ac:dyDescent="0.35">
      <c r="A8201" s="2">
        <v>413518359</v>
      </c>
      <c r="B8201" s="3">
        <f>_xlfn.XLOOKUP(A8201,[3]!Table13456[No заказа],[3]!Table13456[Дата
отправки],"",0,1)</f>
        <v>45554</v>
      </c>
      <c r="C8201" s="3"/>
      <c r="D8201" s="3"/>
      <c r="F8201" s="5">
        <f>_xlfn.XLOOKUP(A8201,[3]!Table13456[No заказа],[3]!Table13456[Количество],"",0,1)</f>
        <v>1</v>
      </c>
      <c r="G8201" s="5">
        <f>_xlfn.XLOOKUP(A8201,[3]!Table13456[No заказа],[3]!Table13456[Цена],"",0,1)</f>
        <v>9943</v>
      </c>
      <c r="H8201" s="2" t="str">
        <f>M01_SETTINGS!$F$2</f>
        <v>KASPI</v>
      </c>
    </row>
    <row r="8202" spans="1:8" x14ac:dyDescent="0.35">
      <c r="A8202" s="2" t="str">
        <v>413636996-1</v>
      </c>
      <c r="B8202" s="3">
        <f>_xlfn.XLOOKUP(A8202,[3]!Table13456[No заказа],[3]!Table13456[Дата
отправки],"",0,1)</f>
        <v>45554</v>
      </c>
      <c r="C8202" s="3"/>
      <c r="D8202" s="3"/>
      <c r="F8202" s="5">
        <f>_xlfn.XLOOKUP(A8202,[3]!Table13456[No заказа],[3]!Table13456[Количество],"",0,1)</f>
        <v>1</v>
      </c>
      <c r="G8202" s="5">
        <f>_xlfn.XLOOKUP(A8202,[3]!Table13456[No заказа],[3]!Table13456[Цена],"",0,1)</f>
        <v>8999</v>
      </c>
      <c r="H8202" s="2" t="str">
        <f>M01_SETTINGS!$F$2</f>
        <v>KASPI</v>
      </c>
    </row>
    <row r="8203" spans="1:8" x14ac:dyDescent="0.35">
      <c r="A8203" s="2">
        <v>413647158</v>
      </c>
      <c r="B8203" s="3">
        <f>_xlfn.XLOOKUP(A8203,[3]!Table13456[No заказа],[3]!Table13456[Дата
отправки],"",0,1)</f>
        <v>45554</v>
      </c>
      <c r="C8203" s="3"/>
      <c r="D8203" s="3"/>
      <c r="F8203" s="5">
        <f>_xlfn.XLOOKUP(A8203,[3]!Table13456[No заказа],[3]!Table13456[Количество],"",0,1)</f>
        <v>1</v>
      </c>
      <c r="G8203" s="5">
        <f>_xlfn.XLOOKUP(A8203,[3]!Table13456[No заказа],[3]!Table13456[Цена],"",0,1)</f>
        <v>8990</v>
      </c>
      <c r="H8203" s="2" t="str">
        <f>M01_SETTINGS!$F$2</f>
        <v>KASPI</v>
      </c>
    </row>
    <row r="8204" spans="1:8" x14ac:dyDescent="0.35">
      <c r="A8204" s="2">
        <v>413751410</v>
      </c>
      <c r="B8204" s="3">
        <f>_xlfn.XLOOKUP(A8204,[3]!Table13456[No заказа],[3]!Table13456[Дата
отправки],"",0,1)</f>
        <v>45554</v>
      </c>
      <c r="C8204" s="3"/>
      <c r="D8204" s="3"/>
      <c r="F8204" s="5">
        <f>_xlfn.XLOOKUP(A8204,[3]!Table13456[No заказа],[3]!Table13456[Количество],"",0,1)</f>
        <v>1</v>
      </c>
      <c r="G8204" s="5">
        <f>_xlfn.XLOOKUP(A8204,[3]!Table13456[No заказа],[3]!Table13456[Цена],"",0,1)</f>
        <v>8990</v>
      </c>
      <c r="H8204" s="2" t="str">
        <f>M01_SETTINGS!$F$2</f>
        <v>KASPI</v>
      </c>
    </row>
    <row r="8205" spans="1:8" x14ac:dyDescent="0.35">
      <c r="A8205" s="2">
        <v>413641992</v>
      </c>
      <c r="B8205" s="3">
        <f>_xlfn.XLOOKUP(A8205,[3]!Table13456[No заказа],[3]!Table13456[Дата
отправки],"",0,1)</f>
        <v>45554</v>
      </c>
      <c r="C8205" s="3"/>
      <c r="D8205" s="3"/>
      <c r="F8205" s="5">
        <f>_xlfn.XLOOKUP(A8205,[3]!Table13456[No заказа],[3]!Table13456[Количество],"",0,1)</f>
        <v>1</v>
      </c>
      <c r="G8205" s="5">
        <f>_xlfn.XLOOKUP(A8205,[3]!Table13456[No заказа],[3]!Table13456[Цена],"",0,1)</f>
        <v>8995</v>
      </c>
      <c r="H8205" s="2" t="str">
        <f>M01_SETTINGS!$F$2</f>
        <v>KASPI</v>
      </c>
    </row>
    <row r="8206" spans="1:8" x14ac:dyDescent="0.35">
      <c r="A8206" s="2">
        <v>413878413</v>
      </c>
      <c r="B8206" s="3">
        <f>_xlfn.XLOOKUP(A8206,[3]!Table13456[No заказа],[3]!Table13456[Дата
отправки],"",0,1)</f>
        <v>45554</v>
      </c>
      <c r="C8206" s="3"/>
      <c r="D8206" s="3"/>
      <c r="F8206" s="5">
        <f>_xlfn.XLOOKUP(A8206,[3]!Table13456[No заказа],[3]!Table13456[Количество],"",0,1)</f>
        <v>1</v>
      </c>
      <c r="G8206" s="5">
        <f>_xlfn.XLOOKUP(A8206,[3]!Table13456[No заказа],[3]!Table13456[Цена],"",0,1)</f>
        <v>8834</v>
      </c>
      <c r="H8206" s="2" t="str">
        <f>M01_SETTINGS!$F$2</f>
        <v>KASPI</v>
      </c>
    </row>
    <row r="8207" spans="1:8" x14ac:dyDescent="0.35">
      <c r="A8207" s="2">
        <v>413847325</v>
      </c>
      <c r="B8207" s="3">
        <f>_xlfn.XLOOKUP(A8207,[3]!Table13456[No заказа],[3]!Table13456[Дата
отправки],"",0,1)</f>
        <v>45554</v>
      </c>
      <c r="C8207" s="3"/>
      <c r="D8207" s="3"/>
      <c r="F8207" s="5">
        <f>_xlfn.XLOOKUP(A8207,[3]!Table13456[No заказа],[3]!Table13456[Количество],"",0,1)</f>
        <v>1</v>
      </c>
      <c r="G8207" s="5">
        <f>_xlfn.XLOOKUP(A8207,[3]!Table13456[No заказа],[3]!Table13456[Цена],"",0,1)</f>
        <v>12997</v>
      </c>
      <c r="H8207" s="2" t="str">
        <f>M01_SETTINGS!$F$2</f>
        <v>KASPI</v>
      </c>
    </row>
    <row r="8208" spans="1:8" x14ac:dyDescent="0.35">
      <c r="A8208" s="2">
        <v>413607588</v>
      </c>
      <c r="B8208" s="3">
        <f>_xlfn.XLOOKUP(A8208,[3]!Table13456[No заказа],[3]!Table13456[Дата
отправки],"",0,1)</f>
        <v>45554</v>
      </c>
      <c r="C8208" s="3"/>
      <c r="D8208" s="3"/>
      <c r="F8208" s="5">
        <f>_xlfn.XLOOKUP(A8208,[3]!Table13456[No заказа],[3]!Table13456[Количество],"",0,1)</f>
        <v>1</v>
      </c>
      <c r="G8208" s="5">
        <f>_xlfn.XLOOKUP(A8208,[3]!Table13456[No заказа],[3]!Table13456[Цена],"",0,1)</f>
        <v>8996</v>
      </c>
      <c r="H8208" s="2" t="str">
        <f>M01_SETTINGS!$F$2</f>
        <v>KASPI</v>
      </c>
    </row>
    <row r="8209" spans="1:8" x14ac:dyDescent="0.35">
      <c r="A8209" s="2">
        <v>413543223</v>
      </c>
      <c r="B8209" s="3">
        <f>_xlfn.XLOOKUP(A8209,[3]!Table13456[No заказа],[3]!Table13456[Дата
отправки],"",0,1)</f>
        <v>45554</v>
      </c>
      <c r="C8209" s="3"/>
      <c r="D8209" s="3"/>
      <c r="F8209" s="5">
        <f>_xlfn.XLOOKUP(A8209,[3]!Table13456[No заказа],[3]!Table13456[Количество],"",0,1)</f>
        <v>1</v>
      </c>
      <c r="G8209" s="5">
        <f>_xlfn.XLOOKUP(A8209,[3]!Table13456[No заказа],[3]!Table13456[Цена],"",0,1)</f>
        <v>8988</v>
      </c>
      <c r="H8209" s="2" t="str">
        <f>M01_SETTINGS!$F$2</f>
        <v>KASPI</v>
      </c>
    </row>
    <row r="8210" spans="1:8" x14ac:dyDescent="0.35">
      <c r="A8210" s="2">
        <v>413609312</v>
      </c>
      <c r="B8210" s="3">
        <f>_xlfn.XLOOKUP(A8210,[3]!Table13456[No заказа],[3]!Table13456[Дата
отправки],"",0,1)</f>
        <v>45554</v>
      </c>
      <c r="C8210" s="3"/>
      <c r="D8210" s="3"/>
      <c r="F8210" s="5">
        <f>_xlfn.XLOOKUP(A8210,[3]!Table13456[No заказа],[3]!Table13456[Количество],"",0,1)</f>
        <v>1</v>
      </c>
      <c r="G8210" s="5">
        <f>_xlfn.XLOOKUP(A8210,[3]!Table13456[No заказа],[3]!Table13456[Цена],"",0,1)</f>
        <v>8988</v>
      </c>
      <c r="H8210" s="2" t="str">
        <f>M01_SETTINGS!$F$2</f>
        <v>KASPI</v>
      </c>
    </row>
    <row r="8211" spans="1:8" x14ac:dyDescent="0.35">
      <c r="A8211" s="2">
        <v>413700848</v>
      </c>
      <c r="B8211" s="3">
        <f>_xlfn.XLOOKUP(A8211,[3]!Table13456[No заказа],[3]!Table13456[Дата
отправки],"",0,1)</f>
        <v>45554</v>
      </c>
      <c r="C8211" s="3"/>
      <c r="D8211" s="3"/>
      <c r="F8211" s="5">
        <f>_xlfn.XLOOKUP(A8211,[3]!Table13456[No заказа],[3]!Table13456[Количество],"",0,1)</f>
        <v>1</v>
      </c>
      <c r="G8211" s="5">
        <f>_xlfn.XLOOKUP(A8211,[3]!Table13456[No заказа],[3]!Table13456[Цена],"",0,1)</f>
        <v>8988</v>
      </c>
      <c r="H8211" s="2" t="str">
        <f>M01_SETTINGS!$F$2</f>
        <v>KASPI</v>
      </c>
    </row>
    <row r="8212" spans="1:8" x14ac:dyDescent="0.35">
      <c r="A8212" s="2">
        <v>413448924</v>
      </c>
      <c r="B8212" s="3">
        <f>_xlfn.XLOOKUP(A8212,[3]!Table13456[No заказа],[3]!Table13456[Дата
отправки],"",0,1)</f>
        <v>45554</v>
      </c>
      <c r="C8212" s="3"/>
      <c r="D8212" s="3"/>
      <c r="F8212" s="5">
        <f>_xlfn.XLOOKUP(A8212,[3]!Table13456[No заказа],[3]!Table13456[Количество],"",0,1)</f>
        <v>1</v>
      </c>
      <c r="G8212" s="5">
        <f>_xlfn.XLOOKUP(A8212,[3]!Table13456[No заказа],[3]!Table13456[Цена],"",0,1)</f>
        <v>8718</v>
      </c>
      <c r="H8212" s="2" t="str">
        <f>M01_SETTINGS!$F$2</f>
        <v>KASPI</v>
      </c>
    </row>
    <row r="8213" spans="1:8" x14ac:dyDescent="0.35">
      <c r="A8213" s="2">
        <v>413613376</v>
      </c>
      <c r="B8213" s="3">
        <f>_xlfn.XLOOKUP(A8213,[3]!Table13456[No заказа],[3]!Table13456[Дата
отправки],"",0,1)</f>
        <v>45554</v>
      </c>
      <c r="C8213" s="3"/>
      <c r="D8213" s="3"/>
      <c r="F8213" s="5">
        <f>_xlfn.XLOOKUP(A8213,[3]!Table13456[No заказа],[3]!Table13456[Количество],"",0,1)</f>
        <v>1</v>
      </c>
      <c r="G8213" s="5">
        <f>_xlfn.XLOOKUP(A8213,[3]!Table13456[No заказа],[3]!Table13456[Цена],"",0,1)</f>
        <v>9435</v>
      </c>
      <c r="H8213" s="2" t="str">
        <f>M01_SETTINGS!$F$2</f>
        <v>KASPI</v>
      </c>
    </row>
    <row r="8214" spans="1:8" x14ac:dyDescent="0.35">
      <c r="A8214" s="2">
        <v>413663468</v>
      </c>
      <c r="B8214" s="3">
        <f>_xlfn.XLOOKUP(A8214,[3]!Table13456[No заказа],[3]!Table13456[Дата
отправки],"",0,1)</f>
        <v>45554</v>
      </c>
      <c r="C8214" s="3"/>
      <c r="D8214" s="3"/>
      <c r="F8214" s="5">
        <f>_xlfn.XLOOKUP(A8214,[3]!Table13456[No заказа],[3]!Table13456[Количество],"",0,1)</f>
        <v>1</v>
      </c>
      <c r="G8214" s="5">
        <f>_xlfn.XLOOKUP(A8214,[3]!Table13456[No заказа],[3]!Table13456[Цена],"",0,1)</f>
        <v>8993</v>
      </c>
      <c r="H8214" s="2" t="str">
        <f>M01_SETTINGS!$F$2</f>
        <v>KASPI</v>
      </c>
    </row>
    <row r="8215" spans="1:8" x14ac:dyDescent="0.35">
      <c r="A8215" s="2">
        <v>413866443</v>
      </c>
      <c r="B8215" s="3">
        <f>_xlfn.XLOOKUP(A8215,[3]!Table13456[No заказа],[3]!Table13456[Дата
отправки],"",0,1)</f>
        <v>45554</v>
      </c>
      <c r="C8215" s="3"/>
      <c r="D8215" s="3"/>
      <c r="F8215" s="5">
        <f>_xlfn.XLOOKUP(A8215,[3]!Table13456[No заказа],[3]!Table13456[Количество],"",0,1)</f>
        <v>1</v>
      </c>
      <c r="G8215" s="5">
        <f>_xlfn.XLOOKUP(A8215,[3]!Table13456[No заказа],[3]!Table13456[Цена],"",0,1)</f>
        <v>8993</v>
      </c>
      <c r="H8215" s="2" t="str">
        <f>M01_SETTINGS!$F$2</f>
        <v>KASPI</v>
      </c>
    </row>
    <row r="8216" spans="1:8" x14ac:dyDescent="0.35">
      <c r="A8216" s="2">
        <v>413637487</v>
      </c>
      <c r="B8216" s="3">
        <f>_xlfn.XLOOKUP(A8216,[3]!Table13456[No заказа],[3]!Table13456[Дата
отправки],"",0,1)</f>
        <v>45554</v>
      </c>
      <c r="C8216" s="3"/>
      <c r="D8216" s="3"/>
      <c r="F8216" s="5">
        <f>_xlfn.XLOOKUP(A8216,[3]!Table13456[No заказа],[3]!Table13456[Количество],"",0,1)</f>
        <v>1</v>
      </c>
      <c r="G8216" s="5">
        <f>_xlfn.XLOOKUP(A8216,[3]!Table13456[No заказа],[3]!Table13456[Цена],"",0,1)</f>
        <v>8998</v>
      </c>
      <c r="H8216" s="2" t="str">
        <f>M01_SETTINGS!$F$2</f>
        <v>KASPI</v>
      </c>
    </row>
    <row r="8217" spans="1:8" x14ac:dyDescent="0.35">
      <c r="A8217" s="2">
        <v>413617540</v>
      </c>
      <c r="B8217" s="3">
        <f>_xlfn.XLOOKUP(A8217,[3]!Table13456[No заказа],[3]!Table13456[Дата
отправки],"",0,1)</f>
        <v>45554</v>
      </c>
      <c r="C8217" s="3"/>
      <c r="D8217" s="3"/>
      <c r="F8217" s="5">
        <f>_xlfn.XLOOKUP(A8217,[3]!Table13456[No заказа],[3]!Table13456[Количество],"",0,1)</f>
        <v>1</v>
      </c>
      <c r="G8217" s="5">
        <f>_xlfn.XLOOKUP(A8217,[3]!Table13456[No заказа],[3]!Table13456[Цена],"",0,1)</f>
        <v>8999</v>
      </c>
      <c r="H8217" s="2" t="str">
        <f>M01_SETTINGS!$F$2</f>
        <v>KASPI</v>
      </c>
    </row>
    <row r="8218" spans="1:8" x14ac:dyDescent="0.35">
      <c r="A8218" s="2">
        <v>413595752</v>
      </c>
      <c r="B8218" s="3">
        <f>_xlfn.XLOOKUP(A8218,[3]!Table13456[No заказа],[3]!Table13456[Дата
отправки],"",0,1)</f>
        <v>45554</v>
      </c>
      <c r="C8218" s="3"/>
      <c r="D8218" s="3"/>
      <c r="F8218" s="5">
        <f>_xlfn.XLOOKUP(A8218,[3]!Table13456[No заказа],[3]!Table13456[Количество],"",0,1)</f>
        <v>1</v>
      </c>
      <c r="G8218" s="5">
        <f>_xlfn.XLOOKUP(A8218,[3]!Table13456[No заказа],[3]!Table13456[Цена],"",0,1)</f>
        <v>8970</v>
      </c>
      <c r="H8218" s="2" t="str">
        <f>M01_SETTINGS!$F$2</f>
        <v>KASPI</v>
      </c>
    </row>
    <row r="8219" spans="1:8" x14ac:dyDescent="0.35">
      <c r="A8219" s="2">
        <v>413770483</v>
      </c>
      <c r="B8219" s="3">
        <f>_xlfn.XLOOKUP(A8219,[3]!Table13456[No заказа],[3]!Table13456[Дата
отправки],"",0,1)</f>
        <v>45554</v>
      </c>
      <c r="C8219" s="3"/>
      <c r="D8219" s="3"/>
      <c r="F8219" s="5">
        <f>_xlfn.XLOOKUP(A8219,[3]!Table13456[No заказа],[3]!Table13456[Количество],"",0,1)</f>
        <v>1</v>
      </c>
      <c r="G8219" s="5">
        <f>_xlfn.XLOOKUP(A8219,[3]!Table13456[No заказа],[3]!Table13456[Цена],"",0,1)</f>
        <v>8970</v>
      </c>
      <c r="H8219" s="2" t="str">
        <f>M01_SETTINGS!$F$2</f>
        <v>KASPI</v>
      </c>
    </row>
    <row r="8220" spans="1:8" x14ac:dyDescent="0.35">
      <c r="A8220" s="2">
        <v>413785729</v>
      </c>
      <c r="B8220" s="3">
        <f>_xlfn.XLOOKUP(A8220,[3]!Table13456[No заказа],[3]!Table13456[Дата
отправки],"",0,1)</f>
        <v>45554</v>
      </c>
      <c r="C8220" s="3"/>
      <c r="D8220" s="3"/>
      <c r="F8220" s="5">
        <f>_xlfn.XLOOKUP(A8220,[3]!Table13456[No заказа],[3]!Table13456[Количество],"",0,1)</f>
        <v>1</v>
      </c>
      <c r="G8220" s="5">
        <f>_xlfn.XLOOKUP(A8220,[3]!Table13456[No заказа],[3]!Table13456[Цена],"",0,1)</f>
        <v>8998</v>
      </c>
      <c r="H8220" s="2" t="str">
        <f>M01_SETTINGS!$F$2</f>
        <v>KASPI</v>
      </c>
    </row>
    <row r="8221" spans="1:8" x14ac:dyDescent="0.35">
      <c r="A8221" s="2">
        <v>413917478</v>
      </c>
      <c r="B8221" s="3">
        <f>_xlfn.XLOOKUP(A8221,[3]!Table13456[No заказа],[3]!Table13456[Дата
отправки],"",0,1)</f>
        <v>45554</v>
      </c>
      <c r="C8221" s="3"/>
      <c r="D8221" s="3"/>
      <c r="F8221" s="5">
        <f>_xlfn.XLOOKUP(A8221,[3]!Table13456[No заказа],[3]!Table13456[Количество],"",0,1)</f>
        <v>1</v>
      </c>
      <c r="G8221" s="5">
        <f>_xlfn.XLOOKUP(A8221,[3]!Table13456[No заказа],[3]!Table13456[Цена],"",0,1)</f>
        <v>8996</v>
      </c>
      <c r="H8221" s="2" t="str">
        <f>M01_SETTINGS!$F$2</f>
        <v>KASPI</v>
      </c>
    </row>
    <row r="8222" spans="1:8" x14ac:dyDescent="0.35">
      <c r="A8222" s="2">
        <v>413813420</v>
      </c>
      <c r="B8222" s="3">
        <f>_xlfn.XLOOKUP(A8222,[3]!Table13456[No заказа],[3]!Table13456[Дата
отправки],"",0,1)</f>
        <v>45554</v>
      </c>
      <c r="C8222" s="3"/>
      <c r="D8222" s="3"/>
      <c r="F8222" s="5">
        <f>_xlfn.XLOOKUP(A8222,[3]!Table13456[No заказа],[3]!Table13456[Количество],"",0,1)</f>
        <v>1</v>
      </c>
      <c r="G8222" s="5">
        <f>_xlfn.XLOOKUP(A8222,[3]!Table13456[No заказа],[3]!Table13456[Цена],"",0,1)</f>
        <v>13062</v>
      </c>
      <c r="H8222" s="2" t="str">
        <f>M01_SETTINGS!$F$2</f>
        <v>KASPI</v>
      </c>
    </row>
    <row r="8223" spans="1:8" x14ac:dyDescent="0.35">
      <c r="A8223" s="2">
        <v>413615711</v>
      </c>
      <c r="B8223" s="3">
        <f>_xlfn.XLOOKUP(A8223,[3]!Table13456[No заказа],[3]!Table13456[Дата
отправки],"",0,1)</f>
        <v>45554</v>
      </c>
      <c r="C8223" s="3"/>
      <c r="D8223" s="3"/>
      <c r="F8223" s="5">
        <f>_xlfn.XLOOKUP(A8223,[3]!Table13456[No заказа],[3]!Table13456[Количество],"",0,1)</f>
        <v>1</v>
      </c>
      <c r="G8223" s="5">
        <f>_xlfn.XLOOKUP(A8223,[3]!Table13456[No заказа],[3]!Table13456[Цена],"",0,1)</f>
        <v>8996</v>
      </c>
      <c r="H8223" s="2" t="str">
        <f>M01_SETTINGS!$F$2</f>
        <v>KASPI</v>
      </c>
    </row>
    <row r="8224" spans="1:8" x14ac:dyDescent="0.35">
      <c r="A8224" s="2">
        <v>413651982</v>
      </c>
      <c r="B8224" s="3">
        <f>_xlfn.XLOOKUP(A8224,[3]!Table13456[No заказа],[3]!Table13456[Дата
отправки],"",0,1)</f>
        <v>45554</v>
      </c>
      <c r="C8224" s="3"/>
      <c r="D8224" s="3"/>
      <c r="F8224" s="5">
        <f>_xlfn.XLOOKUP(A8224,[3]!Table13456[No заказа],[3]!Table13456[Количество],"",0,1)</f>
        <v>1</v>
      </c>
      <c r="G8224" s="5">
        <f>_xlfn.XLOOKUP(A8224,[3]!Table13456[No заказа],[3]!Table13456[Цена],"",0,1)</f>
        <v>8996</v>
      </c>
      <c r="H8224" s="2" t="str">
        <f>M01_SETTINGS!$F$2</f>
        <v>KASPI</v>
      </c>
    </row>
    <row r="8225" spans="1:8" x14ac:dyDescent="0.35">
      <c r="A8225" s="2">
        <v>413599287</v>
      </c>
      <c r="B8225" s="3">
        <f>_xlfn.XLOOKUP(A8225,[3]!Table13456[No заказа],[3]!Table13456[Дата
отправки],"",0,1)</f>
        <v>45554</v>
      </c>
      <c r="C8225" s="3"/>
      <c r="D8225" s="3"/>
      <c r="F8225" s="5">
        <f>_xlfn.XLOOKUP(A8225,[3]!Table13456[No заказа],[3]!Table13456[Количество],"",0,1)</f>
        <v>1</v>
      </c>
      <c r="G8225" s="5">
        <f>_xlfn.XLOOKUP(A8225,[3]!Table13456[No заказа],[3]!Table13456[Цена],"",0,1)</f>
        <v>8988</v>
      </c>
      <c r="H8225" s="2" t="str">
        <f>M01_SETTINGS!$F$2</f>
        <v>KASPI</v>
      </c>
    </row>
    <row r="8226" spans="1:8" x14ac:dyDescent="0.35">
      <c r="A8226" s="2">
        <v>413751409</v>
      </c>
      <c r="B8226" s="3">
        <f>_xlfn.XLOOKUP(A8226,[3]!Table13456[No заказа],[3]!Table13456[Дата
отправки],"",0,1)</f>
        <v>45554</v>
      </c>
      <c r="C8226" s="3"/>
      <c r="D8226" s="3"/>
      <c r="F8226" s="5">
        <f>_xlfn.XLOOKUP(A8226,[3]!Table13456[No заказа],[3]!Table13456[Количество],"",0,1)</f>
        <v>1</v>
      </c>
      <c r="G8226" s="5">
        <f>_xlfn.XLOOKUP(A8226,[3]!Table13456[No заказа],[3]!Table13456[Цена],"",0,1)</f>
        <v>9435</v>
      </c>
      <c r="H8226" s="2" t="str">
        <f>M01_SETTINGS!$F$2</f>
        <v>KASPI</v>
      </c>
    </row>
    <row r="8227" spans="1:8" x14ac:dyDescent="0.35">
      <c r="A8227" s="2">
        <v>413616705</v>
      </c>
      <c r="B8227" s="3">
        <f>_xlfn.XLOOKUP(A8227,[3]!Table13456[No заказа],[3]!Table13456[Дата
отправки],"",0,1)</f>
        <v>45554</v>
      </c>
      <c r="C8227" s="3"/>
      <c r="D8227" s="3"/>
      <c r="F8227" s="5">
        <f>_xlfn.XLOOKUP(A8227,[3]!Table13456[No заказа],[3]!Table13456[Количество],"",0,1)</f>
        <v>1</v>
      </c>
      <c r="G8227" s="5">
        <f>_xlfn.XLOOKUP(A8227,[3]!Table13456[No заказа],[3]!Table13456[Цена],"",0,1)</f>
        <v>8970</v>
      </c>
      <c r="H8227" s="2" t="str">
        <f>M01_SETTINGS!$F$2</f>
        <v>KASPI</v>
      </c>
    </row>
    <row r="8228" spans="1:8" x14ac:dyDescent="0.35">
      <c r="A8228" s="2">
        <v>413623127</v>
      </c>
      <c r="B8228" s="3">
        <f>_xlfn.XLOOKUP(A8228,[3]!Table13456[No заказа],[3]!Table13456[Дата
отправки],"",0,1)</f>
        <v>45554</v>
      </c>
      <c r="C8228" s="3"/>
      <c r="D8228" s="3"/>
      <c r="F8228" s="5">
        <f>_xlfn.XLOOKUP(A8228,[3]!Table13456[No заказа],[3]!Table13456[Количество],"",0,1)</f>
        <v>1</v>
      </c>
      <c r="G8228" s="5">
        <f>_xlfn.XLOOKUP(A8228,[3]!Table13456[No заказа],[3]!Table13456[Цена],"",0,1)</f>
        <v>8998</v>
      </c>
      <c r="H8228" s="2" t="str">
        <f>M01_SETTINGS!$F$2</f>
        <v>KASPI</v>
      </c>
    </row>
    <row r="8229" spans="1:8" x14ac:dyDescent="0.35">
      <c r="A8229" s="2">
        <v>413583727</v>
      </c>
      <c r="B8229" s="3">
        <f>_xlfn.XLOOKUP(A8229,[3]!Table13456[No заказа],[3]!Table13456[Дата
отправки],"",0,1)</f>
        <v>45554</v>
      </c>
      <c r="C8229" s="3"/>
      <c r="D8229" s="3"/>
      <c r="F8229" s="5">
        <f>_xlfn.XLOOKUP(A8229,[3]!Table13456[No заказа],[3]!Table13456[Количество],"",0,1)</f>
        <v>1</v>
      </c>
      <c r="G8229" s="5">
        <f>_xlfn.XLOOKUP(A8229,[3]!Table13456[No заказа],[3]!Table13456[Цена],"",0,1)</f>
        <v>8988</v>
      </c>
      <c r="H8229" s="2" t="str">
        <f>M01_SETTINGS!$F$2</f>
        <v>KASPI</v>
      </c>
    </row>
    <row r="8230" spans="1:8" x14ac:dyDescent="0.35">
      <c r="A8230" s="2">
        <v>413947109</v>
      </c>
      <c r="B8230" s="3">
        <f>_xlfn.XLOOKUP(A8230,[3]!Table13456[No заказа],[3]!Table13456[Дата
отправки],"",0,1)</f>
        <v>45554</v>
      </c>
      <c r="C8230" s="3"/>
      <c r="D8230" s="3"/>
      <c r="F8230" s="5">
        <f>_xlfn.XLOOKUP(A8230,[3]!Table13456[No заказа],[3]!Table13456[Количество],"",0,1)</f>
        <v>1</v>
      </c>
      <c r="G8230" s="5">
        <f>_xlfn.XLOOKUP(A8230,[3]!Table13456[No заказа],[3]!Table13456[Цена],"",0,1)</f>
        <v>8988</v>
      </c>
      <c r="H8230" s="2" t="str">
        <f>M01_SETTINGS!$F$2</f>
        <v>KASPI</v>
      </c>
    </row>
    <row r="8231" spans="1:8" x14ac:dyDescent="0.35">
      <c r="A8231" s="2">
        <v>413611806</v>
      </c>
      <c r="B8231" s="3">
        <f>_xlfn.XLOOKUP(A8231,[3]!Table13456[No заказа],[3]!Table13456[Дата
отправки],"",0,1)</f>
        <v>45554</v>
      </c>
      <c r="C8231" s="3"/>
      <c r="D8231" s="3"/>
      <c r="F8231" s="5">
        <f>_xlfn.XLOOKUP(A8231,[3]!Table13456[No заказа],[3]!Table13456[Количество],"",0,1)</f>
        <v>1</v>
      </c>
      <c r="G8231" s="5">
        <f>_xlfn.XLOOKUP(A8231,[3]!Table13456[No заказа],[3]!Table13456[Цена],"",0,1)</f>
        <v>8988</v>
      </c>
      <c r="H8231" s="2" t="str">
        <f>M01_SETTINGS!$F$2</f>
        <v>KASPI</v>
      </c>
    </row>
    <row r="8232" spans="1:8" x14ac:dyDescent="0.35">
      <c r="A8232" s="2">
        <v>413583438</v>
      </c>
      <c r="B8232" s="3">
        <f>_xlfn.XLOOKUP(A8232,[3]!Table13456[No заказа],[3]!Table13456[Дата
отправки],"",0,1)</f>
        <v>45554</v>
      </c>
      <c r="C8232" s="3"/>
      <c r="D8232" s="3"/>
      <c r="F8232" s="5">
        <f>_xlfn.XLOOKUP(A8232,[3]!Table13456[No заказа],[3]!Table13456[Количество],"",0,1)</f>
        <v>1</v>
      </c>
      <c r="G8232" s="5">
        <f>_xlfn.XLOOKUP(A8232,[3]!Table13456[No заказа],[3]!Table13456[Цена],"",0,1)</f>
        <v>8993</v>
      </c>
      <c r="H8232" s="2" t="str">
        <f>M01_SETTINGS!$F$2</f>
        <v>KASPI</v>
      </c>
    </row>
    <row r="8233" spans="1:8" x14ac:dyDescent="0.35">
      <c r="A8233" s="2">
        <v>413599563</v>
      </c>
      <c r="B8233" s="3">
        <f>_xlfn.XLOOKUP(A8233,[3]!Table13456[No заказа],[3]!Table13456[Дата
отправки],"",0,1)</f>
        <v>45554</v>
      </c>
      <c r="C8233" s="3"/>
      <c r="D8233" s="3"/>
      <c r="F8233" s="5">
        <f>_xlfn.XLOOKUP(A8233,[3]!Table13456[No заказа],[3]!Table13456[Количество],"",0,1)</f>
        <v>1</v>
      </c>
      <c r="G8233" s="5">
        <f>_xlfn.XLOOKUP(A8233,[3]!Table13456[No заказа],[3]!Table13456[Цена],"",0,1)</f>
        <v>9000</v>
      </c>
      <c r="H8233" s="2" t="str">
        <f>M01_SETTINGS!$F$2</f>
        <v>KASPI</v>
      </c>
    </row>
    <row r="8234" spans="1:8" x14ac:dyDescent="0.35">
      <c r="A8234" s="2">
        <v>413638068</v>
      </c>
      <c r="B8234" s="3">
        <f>_xlfn.XLOOKUP(A8234,[3]!Table13456[No заказа],[3]!Table13456[Дата
отправки],"",0,1)</f>
        <v>45554</v>
      </c>
      <c r="C8234" s="3"/>
      <c r="D8234" s="3"/>
      <c r="F8234" s="5">
        <f>_xlfn.XLOOKUP(A8234,[3]!Table13456[No заказа],[3]!Table13456[Количество],"",0,1)</f>
        <v>1</v>
      </c>
      <c r="G8234" s="5">
        <f>_xlfn.XLOOKUP(A8234,[3]!Table13456[No заказа],[3]!Table13456[Цена],"",0,1)</f>
        <v>8971</v>
      </c>
      <c r="H8234" s="2" t="str">
        <f>M01_SETTINGS!$F$2</f>
        <v>KASPI</v>
      </c>
    </row>
    <row r="8235" spans="1:8" x14ac:dyDescent="0.35">
      <c r="A8235" s="2">
        <v>413642110</v>
      </c>
      <c r="B8235" s="3">
        <f>_xlfn.XLOOKUP(A8235,[3]!Table13456[No заказа],[3]!Table13456[Дата
отправки],"",0,1)</f>
        <v>45554</v>
      </c>
      <c r="C8235" s="3"/>
      <c r="D8235" s="3"/>
      <c r="F8235" s="5">
        <f>_xlfn.XLOOKUP(A8235,[3]!Table13456[No заказа],[3]!Table13456[Количество],"",0,1)</f>
        <v>1</v>
      </c>
      <c r="G8235" s="5">
        <f>_xlfn.XLOOKUP(A8235,[3]!Table13456[No заказа],[3]!Table13456[Цена],"",0,1)</f>
        <v>8999</v>
      </c>
      <c r="H8235" s="2" t="str">
        <f>M01_SETTINGS!$F$2</f>
        <v>KASPI</v>
      </c>
    </row>
    <row r="8236" spans="1:8" x14ac:dyDescent="0.35">
      <c r="A8236" s="2">
        <v>413877738</v>
      </c>
      <c r="B8236" s="3">
        <f>_xlfn.XLOOKUP(A8236,[3]!Table13456[No заказа],[3]!Table13456[Дата
отправки],"",0,1)</f>
        <v>45554</v>
      </c>
      <c r="C8236" s="3"/>
      <c r="D8236" s="3"/>
      <c r="F8236" s="5">
        <f>_xlfn.XLOOKUP(A8236,[3]!Table13456[No заказа],[3]!Table13456[Количество],"",0,1)</f>
        <v>1</v>
      </c>
      <c r="G8236" s="5">
        <f>_xlfn.XLOOKUP(A8236,[3]!Table13456[No заказа],[3]!Table13456[Цена],"",0,1)</f>
        <v>12998</v>
      </c>
      <c r="H8236" s="2" t="str">
        <f>M01_SETTINGS!$F$2</f>
        <v>KASPI</v>
      </c>
    </row>
    <row r="8237" spans="1:8" x14ac:dyDescent="0.35">
      <c r="A8237" s="2">
        <v>413947184</v>
      </c>
      <c r="B8237" s="3">
        <f>_xlfn.XLOOKUP(A8237,[3]!Table13456[No заказа],[3]!Table13456[Дата
отправки],"",0,1)</f>
        <v>45554</v>
      </c>
      <c r="C8237" s="3"/>
      <c r="D8237" s="3"/>
      <c r="F8237" s="5">
        <f>_xlfn.XLOOKUP(A8237,[3]!Table13456[No заказа],[3]!Table13456[Количество],"",0,1)</f>
        <v>1</v>
      </c>
      <c r="G8237" s="5">
        <f>_xlfn.XLOOKUP(A8237,[3]!Table13456[No заказа],[3]!Table13456[Цена],"",0,1)</f>
        <v>8989</v>
      </c>
      <c r="H8237" s="2" t="str">
        <f>M01_SETTINGS!$F$2</f>
        <v>KASPI</v>
      </c>
    </row>
    <row r="8238" spans="1:8" x14ac:dyDescent="0.35">
      <c r="A8238" s="2">
        <v>413499277</v>
      </c>
      <c r="B8238" s="3">
        <f>_xlfn.XLOOKUP(A8238,[3]!Table13456[No заказа],[3]!Table13456[Дата
отправки],"",0,1)</f>
        <v>45553</v>
      </c>
      <c r="C8238" s="3"/>
      <c r="D8238" s="3"/>
      <c r="F8238" s="5">
        <f>_xlfn.XLOOKUP(A8238,[3]!Table13456[No заказа],[3]!Table13456[Количество],"",0,1)</f>
        <v>1</v>
      </c>
      <c r="G8238" s="5">
        <f>_xlfn.XLOOKUP(A8238,[3]!Table13456[No заказа],[3]!Table13456[Цена],"",0,1)</f>
        <v>9944</v>
      </c>
      <c r="H8238" s="2" t="str">
        <f>M01_SETTINGS!$F$2</f>
        <v>KASPI</v>
      </c>
    </row>
    <row r="8239" spans="1:8" x14ac:dyDescent="0.35">
      <c r="A8239" s="2">
        <v>413485295</v>
      </c>
      <c r="B8239" s="3">
        <f>_xlfn.XLOOKUP(A8239,[3]!Table13456[No заказа],[3]!Table13456[Дата
отправки],"",0,1)</f>
        <v>45553</v>
      </c>
      <c r="C8239" s="3"/>
      <c r="D8239" s="3"/>
      <c r="F8239" s="5">
        <f>_xlfn.XLOOKUP(A8239,[3]!Table13456[No заказа],[3]!Table13456[Количество],"",0,1)</f>
        <v>1</v>
      </c>
      <c r="G8239" s="5">
        <f>_xlfn.XLOOKUP(A8239,[3]!Table13456[No заказа],[3]!Table13456[Цена],"",0,1)</f>
        <v>9952</v>
      </c>
      <c r="H8239" s="2" t="str">
        <f>M01_SETTINGS!$F$2</f>
        <v>KASPI</v>
      </c>
    </row>
    <row r="8240" spans="1:8" x14ac:dyDescent="0.35">
      <c r="A8240" s="2">
        <v>413478166</v>
      </c>
      <c r="B8240" s="3">
        <f>_xlfn.XLOOKUP(A8240,[3]!Table13456[No заказа],[3]!Table13456[Дата
отправки],"",0,1)</f>
        <v>45553</v>
      </c>
      <c r="C8240" s="3"/>
      <c r="D8240" s="3"/>
      <c r="F8240" s="5">
        <f>_xlfn.XLOOKUP(A8240,[3]!Table13456[No заказа],[3]!Table13456[Количество],"",0,1)</f>
        <v>1</v>
      </c>
      <c r="G8240" s="5">
        <f>_xlfn.XLOOKUP(A8240,[3]!Table13456[No заказа],[3]!Table13456[Цена],"",0,1)</f>
        <v>8717</v>
      </c>
      <c r="H8240" s="2" t="str">
        <f>M01_SETTINGS!$F$2</f>
        <v>KASPI</v>
      </c>
    </row>
    <row r="8241" spans="1:8" x14ac:dyDescent="0.35">
      <c r="A8241" s="2">
        <v>413510257</v>
      </c>
      <c r="B8241" s="3">
        <f>_xlfn.XLOOKUP(A8241,[3]!Table13456[No заказа],[3]!Table13456[Дата
отправки],"",0,1)</f>
        <v>45553</v>
      </c>
      <c r="C8241" s="3"/>
      <c r="D8241" s="3"/>
      <c r="F8241" s="5">
        <f>_xlfn.XLOOKUP(A8241,[3]!Table13456[No заказа],[3]!Table13456[Количество],"",0,1)</f>
        <v>1</v>
      </c>
      <c r="G8241" s="5">
        <f>_xlfn.XLOOKUP(A8241,[3]!Table13456[No заказа],[3]!Table13456[Цена],"",0,1)</f>
        <v>8717</v>
      </c>
      <c r="H8241" s="2" t="str">
        <f>M01_SETTINGS!$F$2</f>
        <v>KASPI</v>
      </c>
    </row>
    <row r="8242" spans="1:8" x14ac:dyDescent="0.35">
      <c r="A8242" s="2">
        <v>413280990</v>
      </c>
      <c r="B8242" s="3">
        <f>_xlfn.XLOOKUP(A8242,[3]!Table13456[No заказа],[3]!Table13456[Дата
отправки],"",0,1)</f>
        <v>45553</v>
      </c>
      <c r="C8242" s="3"/>
      <c r="D8242" s="3"/>
      <c r="F8242" s="5">
        <f>_xlfn.XLOOKUP(A8242,[3]!Table13456[No заказа],[3]!Table13456[Количество],"",0,1)</f>
        <v>1</v>
      </c>
      <c r="G8242" s="5">
        <f>_xlfn.XLOOKUP(A8242,[3]!Table13456[No заказа],[3]!Table13456[Цена],"",0,1)</f>
        <v>11999</v>
      </c>
      <c r="H8242" s="2" t="str">
        <f>M01_SETTINGS!$F$2</f>
        <v>KASPI</v>
      </c>
    </row>
    <row r="8243" spans="1:8" x14ac:dyDescent="0.35">
      <c r="A8243" s="2">
        <v>413089828</v>
      </c>
      <c r="B8243" s="3">
        <f>_xlfn.XLOOKUP(A8243,[3]!Table13456[No заказа],[3]!Table13456[Дата
отправки],"",0,1)</f>
        <v>45553</v>
      </c>
      <c r="C8243" s="3"/>
      <c r="D8243" s="3"/>
      <c r="F8243" s="5">
        <f>_xlfn.XLOOKUP(A8243,[3]!Table13456[No заказа],[3]!Table13456[Количество],"",0,1)</f>
        <v>1</v>
      </c>
      <c r="G8243" s="5">
        <f>_xlfn.XLOOKUP(A8243,[3]!Table13456[No заказа],[3]!Table13456[Цена],"",0,1)</f>
        <v>8722</v>
      </c>
      <c r="H8243" s="2" t="str">
        <f>M01_SETTINGS!$F$2</f>
        <v>KASPI</v>
      </c>
    </row>
    <row r="8244" spans="1:8" x14ac:dyDescent="0.35">
      <c r="A8244" s="2">
        <v>413205420</v>
      </c>
      <c r="B8244" s="3">
        <f>_xlfn.XLOOKUP(A8244,[3]!Table13456[No заказа],[3]!Table13456[Дата
отправки],"",0,1)</f>
        <v>45553</v>
      </c>
      <c r="C8244" s="3"/>
      <c r="D8244" s="3"/>
      <c r="F8244" s="5">
        <f>_xlfn.XLOOKUP(A8244,[3]!Table13456[No заказа],[3]!Table13456[Количество],"",0,1)</f>
        <v>1</v>
      </c>
      <c r="G8244" s="5">
        <f>_xlfn.XLOOKUP(A8244,[3]!Table13456[No заказа],[3]!Table13456[Цена],"",0,1)</f>
        <v>8722</v>
      </c>
      <c r="H8244" s="2" t="str">
        <f>M01_SETTINGS!$F$2</f>
        <v>KASPI</v>
      </c>
    </row>
    <row r="8245" spans="1:8" x14ac:dyDescent="0.35">
      <c r="A8245" s="2">
        <v>413358755</v>
      </c>
      <c r="B8245" s="3">
        <f>_xlfn.XLOOKUP(A8245,[3]!Table13456[No заказа],[3]!Table13456[Дата
отправки],"",0,1)</f>
        <v>45553</v>
      </c>
      <c r="C8245" s="3"/>
      <c r="D8245" s="3"/>
      <c r="F8245" s="5">
        <f>_xlfn.XLOOKUP(A8245,[3]!Table13456[No заказа],[3]!Table13456[Количество],"",0,1)</f>
        <v>1</v>
      </c>
      <c r="G8245" s="5">
        <f>_xlfn.XLOOKUP(A8245,[3]!Table13456[No заказа],[3]!Table13456[Цена],"",0,1)</f>
        <v>8975</v>
      </c>
      <c r="H8245" s="2" t="str">
        <f>M01_SETTINGS!$F$2</f>
        <v>KASPI</v>
      </c>
    </row>
    <row r="8246" spans="1:8" x14ac:dyDescent="0.35">
      <c r="A8246" s="2">
        <v>413182227</v>
      </c>
      <c r="B8246" s="3">
        <f>_xlfn.XLOOKUP(A8246,[3]!Table13456[No заказа],[3]!Table13456[Дата
отправки],"",0,1)</f>
        <v>45553</v>
      </c>
      <c r="C8246" s="3"/>
      <c r="D8246" s="3"/>
      <c r="F8246" s="5">
        <f>_xlfn.XLOOKUP(A8246,[3]!Table13456[No заказа],[3]!Table13456[Количество],"",0,1)</f>
        <v>1</v>
      </c>
      <c r="G8246" s="5">
        <f>_xlfn.XLOOKUP(A8246,[3]!Table13456[No заказа],[3]!Table13456[Цена],"",0,1)</f>
        <v>8990</v>
      </c>
      <c r="H8246" s="2" t="str">
        <f>M01_SETTINGS!$F$2</f>
        <v>KASPI</v>
      </c>
    </row>
    <row r="8247" spans="1:8" x14ac:dyDescent="0.35">
      <c r="A8247" s="2">
        <v>413535401</v>
      </c>
      <c r="B8247" s="3">
        <f>_xlfn.XLOOKUP(A8247,[3]!Table13456[No заказа],[3]!Table13456[Дата
отправки],"",0,1)</f>
        <v>45553</v>
      </c>
      <c r="C8247" s="3"/>
      <c r="D8247" s="3"/>
      <c r="F8247" s="5">
        <f>_xlfn.XLOOKUP(A8247,[3]!Table13456[No заказа],[3]!Table13456[Количество],"",0,1)</f>
        <v>1</v>
      </c>
      <c r="G8247" s="5">
        <f>_xlfn.XLOOKUP(A8247,[3]!Table13456[No заказа],[3]!Table13456[Цена],"",0,1)</f>
        <v>8717</v>
      </c>
      <c r="H8247" s="2" t="str">
        <f>M01_SETTINGS!$F$2</f>
        <v>KASPI</v>
      </c>
    </row>
    <row r="8248" spans="1:8" x14ac:dyDescent="0.35">
      <c r="A8248" s="2">
        <v>413486592</v>
      </c>
      <c r="B8248" s="3">
        <f>_xlfn.XLOOKUP(A8248,[3]!Table13456[No заказа],[3]!Table13456[Дата
отправки],"",0,1)</f>
        <v>45553</v>
      </c>
      <c r="C8248" s="3"/>
      <c r="D8248" s="3"/>
      <c r="F8248" s="5">
        <f>_xlfn.XLOOKUP(A8248,[3]!Table13456[No заказа],[3]!Table13456[Количество],"",0,1)</f>
        <v>1</v>
      </c>
      <c r="G8248" s="5">
        <f>_xlfn.XLOOKUP(A8248,[3]!Table13456[No заказа],[3]!Table13456[Цена],"",0,1)</f>
        <v>8975</v>
      </c>
      <c r="H8248" s="2" t="str">
        <f>M01_SETTINGS!$F$2</f>
        <v>KASPI</v>
      </c>
    </row>
    <row r="8249" spans="1:8" x14ac:dyDescent="0.35">
      <c r="A8249" s="2">
        <v>413214593</v>
      </c>
      <c r="B8249" s="3">
        <f>_xlfn.XLOOKUP(A8249,[3]!Table13456[No заказа],[3]!Table13456[Дата
отправки],"",0,1)</f>
        <v>45553</v>
      </c>
      <c r="C8249" s="3"/>
      <c r="D8249" s="3"/>
      <c r="F8249" s="5">
        <f>_xlfn.XLOOKUP(A8249,[3]!Table13456[No заказа],[3]!Table13456[Количество],"",0,1)</f>
        <v>1</v>
      </c>
      <c r="G8249" s="5">
        <f>_xlfn.XLOOKUP(A8249,[3]!Table13456[No заказа],[3]!Table13456[Цена],"",0,1)</f>
        <v>8995</v>
      </c>
      <c r="H8249" s="2" t="str">
        <f>M01_SETTINGS!$F$2</f>
        <v>KASPI</v>
      </c>
    </row>
    <row r="8250" spans="1:8" x14ac:dyDescent="0.35">
      <c r="A8250" s="2">
        <v>413054832</v>
      </c>
      <c r="B8250" s="3">
        <f>_xlfn.XLOOKUP(A8250,[3]!Table13456[No заказа],[3]!Table13456[Дата
отправки],"",0,1)</f>
        <v>45553</v>
      </c>
      <c r="C8250" s="3"/>
      <c r="D8250" s="3"/>
      <c r="F8250" s="5">
        <f>_xlfn.XLOOKUP(A8250,[3]!Table13456[No заказа],[3]!Table13456[Количество],"",0,1)</f>
        <v>1</v>
      </c>
      <c r="G8250" s="5">
        <f>_xlfn.XLOOKUP(A8250,[3]!Table13456[No заказа],[3]!Table13456[Цена],"",0,1)</f>
        <v>9000</v>
      </c>
      <c r="H8250" s="2" t="str">
        <f>M01_SETTINGS!$F$2</f>
        <v>KASPI</v>
      </c>
    </row>
    <row r="8251" spans="1:8" x14ac:dyDescent="0.35">
      <c r="A8251" s="2">
        <v>413089814</v>
      </c>
      <c r="B8251" s="3">
        <f>_xlfn.XLOOKUP(A8251,[3]!Table13456[No заказа],[3]!Table13456[Дата
отправки],"",0,1)</f>
        <v>45553</v>
      </c>
      <c r="C8251" s="3"/>
      <c r="D8251" s="3"/>
      <c r="F8251" s="5">
        <f>_xlfn.XLOOKUP(A8251,[3]!Table13456[No заказа],[3]!Table13456[Количество],"",0,1)</f>
        <v>1</v>
      </c>
      <c r="G8251" s="5">
        <f>_xlfn.XLOOKUP(A8251,[3]!Table13456[No заказа],[3]!Table13456[Цена],"",0,1)</f>
        <v>9000</v>
      </c>
      <c r="H8251" s="2" t="str">
        <f>M01_SETTINGS!$F$2</f>
        <v>KASPI</v>
      </c>
    </row>
    <row r="8252" spans="1:8" x14ac:dyDescent="0.35">
      <c r="A8252" s="2">
        <v>413148433</v>
      </c>
      <c r="B8252" s="3">
        <f>_xlfn.XLOOKUP(A8252,[3]!Table13456[No заказа],[3]!Table13456[Дата
отправки],"",0,1)</f>
        <v>45553</v>
      </c>
      <c r="C8252" s="3"/>
      <c r="D8252" s="3"/>
      <c r="F8252" s="5">
        <f>_xlfn.XLOOKUP(A8252,[3]!Table13456[No заказа],[3]!Table13456[Количество],"",0,1)</f>
        <v>1</v>
      </c>
      <c r="G8252" s="5">
        <f>_xlfn.XLOOKUP(A8252,[3]!Table13456[No заказа],[3]!Table13456[Цена],"",0,1)</f>
        <v>8722</v>
      </c>
      <c r="H8252" s="2" t="str">
        <f>M01_SETTINGS!$F$2</f>
        <v>KASPI</v>
      </c>
    </row>
    <row r="8253" spans="1:8" x14ac:dyDescent="0.35">
      <c r="A8253" s="2">
        <v>413163014</v>
      </c>
      <c r="B8253" s="3">
        <f>_xlfn.XLOOKUP(A8253,[3]!Table13456[No заказа],[3]!Table13456[Дата
отправки],"",0,1)</f>
        <v>45553</v>
      </c>
      <c r="C8253" s="3"/>
      <c r="D8253" s="3"/>
      <c r="F8253" s="5">
        <f>_xlfn.XLOOKUP(A8253,[3]!Table13456[No заказа],[3]!Table13456[Количество],"",0,1)</f>
        <v>1</v>
      </c>
      <c r="G8253" s="5">
        <f>_xlfn.XLOOKUP(A8253,[3]!Table13456[No заказа],[3]!Table13456[Цена],"",0,1)</f>
        <v>8722</v>
      </c>
      <c r="H8253" s="2" t="str">
        <f>M01_SETTINGS!$F$2</f>
        <v>KASPI</v>
      </c>
    </row>
    <row r="8254" spans="1:8" x14ac:dyDescent="0.35">
      <c r="A8254" s="2">
        <v>413016934</v>
      </c>
      <c r="B8254" s="3">
        <f>_xlfn.XLOOKUP(A8254,[3]!Table13456[No заказа],[3]!Table13456[Дата
отправки],"",0,1)</f>
        <v>45553</v>
      </c>
      <c r="C8254" s="3"/>
      <c r="D8254" s="3"/>
      <c r="F8254" s="5">
        <f>_xlfn.XLOOKUP(A8254,[3]!Table13456[No заказа],[3]!Table13456[Количество],"",0,1)</f>
        <v>1</v>
      </c>
      <c r="G8254" s="5">
        <f>_xlfn.XLOOKUP(A8254,[3]!Table13456[No заказа],[3]!Table13456[Цена],"",0,1)</f>
        <v>9000</v>
      </c>
      <c r="H8254" s="2" t="str">
        <f>M01_SETTINGS!$F$2</f>
        <v>KASPI</v>
      </c>
    </row>
    <row r="8255" spans="1:8" x14ac:dyDescent="0.35">
      <c r="A8255" s="2">
        <v>413475749</v>
      </c>
      <c r="B8255" s="3">
        <f>_xlfn.XLOOKUP(A8255,[3]!Table13456[No заказа],[3]!Table13456[Дата
отправки],"",0,1)</f>
        <v>45553</v>
      </c>
      <c r="C8255" s="3"/>
      <c r="D8255" s="3"/>
      <c r="F8255" s="5">
        <f>_xlfn.XLOOKUP(A8255,[3]!Table13456[No заказа],[3]!Table13456[Количество],"",0,1)</f>
        <v>1</v>
      </c>
      <c r="G8255" s="5">
        <f>_xlfn.XLOOKUP(A8255,[3]!Table13456[No заказа],[3]!Table13456[Цена],"",0,1)</f>
        <v>8717</v>
      </c>
      <c r="H8255" s="2" t="str">
        <f>M01_SETTINGS!$F$2</f>
        <v>KASPI</v>
      </c>
    </row>
    <row r="8256" spans="1:8" x14ac:dyDescent="0.35">
      <c r="A8256" s="2">
        <v>413131572</v>
      </c>
      <c r="B8256" s="3">
        <f>_xlfn.XLOOKUP(A8256,[3]!Table13456[No заказа],[3]!Table13456[Дата
отправки],"",0,1)</f>
        <v>45553</v>
      </c>
      <c r="C8256" s="3"/>
      <c r="D8256" s="3"/>
      <c r="F8256" s="5">
        <f>_xlfn.XLOOKUP(A8256,[3]!Table13456[No заказа],[3]!Table13456[Количество],"",0,1)</f>
        <v>1</v>
      </c>
      <c r="G8256" s="5">
        <f>_xlfn.XLOOKUP(A8256,[3]!Table13456[No заказа],[3]!Table13456[Цена],"",0,1)</f>
        <v>13613</v>
      </c>
      <c r="H8256" s="2" t="str">
        <f>M01_SETTINGS!$F$2</f>
        <v>KASPI</v>
      </c>
    </row>
    <row r="8257" spans="1:8" x14ac:dyDescent="0.35">
      <c r="A8257" s="2">
        <v>413335889</v>
      </c>
      <c r="B8257" s="3">
        <f>_xlfn.XLOOKUP(A8257,[3]!Table13456[No заказа],[3]!Table13456[Дата
отправки],"",0,1)</f>
        <v>45553</v>
      </c>
      <c r="C8257" s="3"/>
      <c r="D8257" s="3"/>
      <c r="F8257" s="5">
        <f>_xlfn.XLOOKUP(A8257,[3]!Table13456[No заказа],[3]!Table13456[Количество],"",0,1)</f>
        <v>1</v>
      </c>
      <c r="G8257" s="5">
        <f>_xlfn.XLOOKUP(A8257,[3]!Table13456[No заказа],[3]!Table13456[Цена],"",0,1)</f>
        <v>8717</v>
      </c>
      <c r="H8257" s="2" t="str">
        <f>M01_SETTINGS!$F$2</f>
        <v>KASPI</v>
      </c>
    </row>
    <row r="8258" spans="1:8" x14ac:dyDescent="0.35">
      <c r="A8258" s="2">
        <v>413063030</v>
      </c>
      <c r="B8258" s="3">
        <f>_xlfn.XLOOKUP(A8258,[3]!Table13456[No заказа],[3]!Table13456[Дата
отправки],"",0,1)</f>
        <v>45553</v>
      </c>
      <c r="C8258" s="3"/>
      <c r="D8258" s="3"/>
      <c r="F8258" s="5">
        <f>_xlfn.XLOOKUP(A8258,[3]!Table13456[No заказа],[3]!Table13456[Количество],"",0,1)</f>
        <v>1</v>
      </c>
      <c r="G8258" s="5">
        <f>_xlfn.XLOOKUP(A8258,[3]!Table13456[No заказа],[3]!Table13456[Цена],"",0,1)</f>
        <v>9997</v>
      </c>
      <c r="H8258" s="2" t="str">
        <f>M01_SETTINGS!$F$2</f>
        <v>KASPI</v>
      </c>
    </row>
    <row r="8259" spans="1:8" x14ac:dyDescent="0.35">
      <c r="A8259" s="2">
        <v>413225727</v>
      </c>
      <c r="B8259" s="3">
        <f>_xlfn.XLOOKUP(A8259,[3]!Table13456[No заказа],[3]!Table13456[Дата
отправки],"",0,1)</f>
        <v>45553</v>
      </c>
      <c r="C8259" s="3"/>
      <c r="D8259" s="3"/>
      <c r="F8259" s="5">
        <f>_xlfn.XLOOKUP(A8259,[3]!Table13456[No заказа],[3]!Table13456[Количество],"",0,1)</f>
        <v>1</v>
      </c>
      <c r="G8259" s="5">
        <f>_xlfn.XLOOKUP(A8259,[3]!Table13456[No заказа],[3]!Table13456[Цена],"",0,1)</f>
        <v>8999</v>
      </c>
      <c r="H8259" s="2" t="str">
        <f>M01_SETTINGS!$F$2</f>
        <v>KASPI</v>
      </c>
    </row>
    <row r="8260" spans="1:8" x14ac:dyDescent="0.35">
      <c r="A8260" s="2">
        <v>413050283</v>
      </c>
      <c r="B8260" s="3">
        <f>_xlfn.XLOOKUP(A8260,[3]!Table13456[No заказа],[3]!Table13456[Дата
отправки],"",0,1)</f>
        <v>45553</v>
      </c>
      <c r="C8260" s="3"/>
      <c r="D8260" s="3"/>
      <c r="F8260" s="5">
        <f>_xlfn.XLOOKUP(A8260,[3]!Table13456[No заказа],[3]!Table13456[Количество],"",0,1)</f>
        <v>1</v>
      </c>
      <c r="G8260" s="5">
        <f>_xlfn.XLOOKUP(A8260,[3]!Table13456[No заказа],[3]!Table13456[Цена],"",0,1)</f>
        <v>8990</v>
      </c>
      <c r="H8260" s="2" t="str">
        <f>M01_SETTINGS!$F$2</f>
        <v>KASPI</v>
      </c>
    </row>
    <row r="8261" spans="1:8" x14ac:dyDescent="0.35">
      <c r="A8261" s="2">
        <v>413394428</v>
      </c>
      <c r="B8261" s="3">
        <f>_xlfn.XLOOKUP(A8261,[3]!Table13456[No заказа],[3]!Table13456[Дата
отправки],"",0,1)</f>
        <v>45553</v>
      </c>
      <c r="C8261" s="3"/>
      <c r="D8261" s="3"/>
      <c r="F8261" s="5">
        <f>_xlfn.XLOOKUP(A8261,[3]!Table13456[No заказа],[3]!Table13456[Количество],"",0,1)</f>
        <v>1</v>
      </c>
      <c r="G8261" s="5">
        <f>_xlfn.XLOOKUP(A8261,[3]!Table13456[No заказа],[3]!Table13456[Цена],"",0,1)</f>
        <v>9977</v>
      </c>
      <c r="H8261" s="2" t="str">
        <f>M01_SETTINGS!$F$2</f>
        <v>KASPI</v>
      </c>
    </row>
    <row r="8262" spans="1:8" x14ac:dyDescent="0.35">
      <c r="A8262" s="2">
        <v>413019225</v>
      </c>
      <c r="B8262" s="3">
        <f>_xlfn.XLOOKUP(A8262,[3]!Table13456[No заказа],[3]!Table13456[Дата
отправки],"",0,1)</f>
        <v>45553</v>
      </c>
      <c r="C8262" s="3"/>
      <c r="D8262" s="3"/>
      <c r="F8262" s="5">
        <f>_xlfn.XLOOKUP(A8262,[3]!Table13456[No заказа],[3]!Table13456[Количество],"",0,1)</f>
        <v>1</v>
      </c>
      <c r="G8262" s="5">
        <f>_xlfn.XLOOKUP(A8262,[3]!Table13456[No заказа],[3]!Table13456[Цена],"",0,1)</f>
        <v>8722</v>
      </c>
      <c r="H8262" s="2" t="str">
        <f>M01_SETTINGS!$F$2</f>
        <v>KASPI</v>
      </c>
    </row>
    <row r="8263" spans="1:8" x14ac:dyDescent="0.35">
      <c r="A8263" s="2">
        <v>413156940</v>
      </c>
      <c r="B8263" s="3">
        <f>_xlfn.XLOOKUP(A8263,[3]!Table13456[No заказа],[3]!Table13456[Дата
отправки],"",0,1)</f>
        <v>45553</v>
      </c>
      <c r="C8263" s="3"/>
      <c r="D8263" s="3"/>
      <c r="F8263" s="5">
        <f>_xlfn.XLOOKUP(A8263,[3]!Table13456[No заказа],[3]!Table13456[Количество],"",0,1)</f>
        <v>1</v>
      </c>
      <c r="G8263" s="5">
        <f>_xlfn.XLOOKUP(A8263,[3]!Table13456[No заказа],[3]!Table13456[Цена],"",0,1)</f>
        <v>8996</v>
      </c>
      <c r="H8263" s="2" t="str">
        <f>M01_SETTINGS!$F$2</f>
        <v>KASPI</v>
      </c>
    </row>
    <row r="8264" spans="1:8" x14ac:dyDescent="0.35">
      <c r="A8264" s="2">
        <v>413185917</v>
      </c>
      <c r="B8264" s="3">
        <f>_xlfn.XLOOKUP(A8264,[3]!Table13456[No заказа],[3]!Table13456[Дата
отправки],"",0,1)</f>
        <v>45553</v>
      </c>
      <c r="C8264" s="3"/>
      <c r="D8264" s="3"/>
      <c r="F8264" s="5">
        <f>_xlfn.XLOOKUP(A8264,[3]!Table13456[No заказа],[3]!Table13456[Количество],"",0,1)</f>
        <v>1</v>
      </c>
      <c r="G8264" s="5">
        <f>_xlfn.XLOOKUP(A8264,[3]!Table13456[No заказа],[3]!Table13456[Цена],"",0,1)</f>
        <v>8996</v>
      </c>
      <c r="H8264" s="2" t="str">
        <f>M01_SETTINGS!$F$2</f>
        <v>KASPI</v>
      </c>
    </row>
    <row r="8265" spans="1:8" x14ac:dyDescent="0.35">
      <c r="A8265" s="2">
        <v>413329744</v>
      </c>
      <c r="B8265" s="3">
        <f>_xlfn.XLOOKUP(A8265,[3]!Table13456[No заказа],[3]!Table13456[Дата
отправки],"",0,1)</f>
        <v>45553</v>
      </c>
      <c r="C8265" s="3"/>
      <c r="D8265" s="3"/>
      <c r="F8265" s="5">
        <f>_xlfn.XLOOKUP(A8265,[3]!Table13456[No заказа],[3]!Table13456[Количество],"",0,1)</f>
        <v>1</v>
      </c>
      <c r="G8265" s="5">
        <f>_xlfn.XLOOKUP(A8265,[3]!Table13456[No заказа],[3]!Table13456[Цена],"",0,1)</f>
        <v>8998</v>
      </c>
      <c r="H8265" s="2" t="str">
        <f>M01_SETTINGS!$F$2</f>
        <v>KASPI</v>
      </c>
    </row>
    <row r="8266" spans="1:8" x14ac:dyDescent="0.35">
      <c r="A8266" s="2">
        <v>413125387</v>
      </c>
      <c r="B8266" s="3">
        <f>_xlfn.XLOOKUP(A8266,[3]!Table13456[No заказа],[3]!Table13456[Дата
отправки],"",0,1)</f>
        <v>45553</v>
      </c>
      <c r="C8266" s="3"/>
      <c r="D8266" s="3"/>
      <c r="F8266" s="5">
        <f>_xlfn.XLOOKUP(A8266,[3]!Table13456[No заказа],[3]!Table13456[Количество],"",0,1)</f>
        <v>1</v>
      </c>
      <c r="G8266" s="5">
        <f>_xlfn.XLOOKUP(A8266,[3]!Table13456[No заказа],[3]!Table13456[Цена],"",0,1)</f>
        <v>8988</v>
      </c>
      <c r="H8266" s="2" t="str">
        <f>M01_SETTINGS!$F$2</f>
        <v>KASPI</v>
      </c>
    </row>
    <row r="8267" spans="1:8" x14ac:dyDescent="0.35">
      <c r="A8267" s="2">
        <v>413222010</v>
      </c>
      <c r="B8267" s="3">
        <f>_xlfn.XLOOKUP(A8267,[3]!Table13456[No заказа],[3]!Table13456[Дата
отправки],"",0,1)</f>
        <v>45553</v>
      </c>
      <c r="C8267" s="3"/>
      <c r="D8267" s="3"/>
      <c r="F8267" s="5">
        <f>_xlfn.XLOOKUP(A8267,[3]!Table13456[No заказа],[3]!Table13456[Количество],"",0,1)</f>
        <v>1</v>
      </c>
      <c r="G8267" s="5">
        <f>_xlfn.XLOOKUP(A8267,[3]!Table13456[No заказа],[3]!Table13456[Цена],"",0,1)</f>
        <v>8988</v>
      </c>
      <c r="H8267" s="2" t="str">
        <f>M01_SETTINGS!$F$2</f>
        <v>KASPI</v>
      </c>
    </row>
    <row r="8268" spans="1:8" x14ac:dyDescent="0.35">
      <c r="A8268" s="2">
        <v>413344784</v>
      </c>
      <c r="B8268" s="3">
        <f>_xlfn.XLOOKUP(A8268,[3]!Table13456[No заказа],[3]!Table13456[Дата
отправки],"",0,1)</f>
        <v>45553</v>
      </c>
      <c r="C8268" s="3"/>
      <c r="D8268" s="3"/>
      <c r="F8268" s="5">
        <f>_xlfn.XLOOKUP(A8268,[3]!Table13456[No заказа],[3]!Table13456[Количество],"",0,1)</f>
        <v>1</v>
      </c>
      <c r="G8268" s="5">
        <f>_xlfn.XLOOKUP(A8268,[3]!Table13456[No заказа],[3]!Table13456[Цена],"",0,1)</f>
        <v>8718</v>
      </c>
      <c r="H8268" s="2" t="str">
        <f>M01_SETTINGS!$F$2</f>
        <v>KASPI</v>
      </c>
    </row>
    <row r="8269" spans="1:8" x14ac:dyDescent="0.35">
      <c r="A8269" s="2">
        <v>413186558</v>
      </c>
      <c r="B8269" s="3">
        <f>_xlfn.XLOOKUP(A8269,[3]!Table13456[No заказа],[3]!Table13456[Дата
отправки],"",0,1)</f>
        <v>45553</v>
      </c>
      <c r="C8269" s="3"/>
      <c r="D8269" s="3"/>
      <c r="F8269" s="5">
        <f>_xlfn.XLOOKUP(A8269,[3]!Table13456[No заказа],[3]!Table13456[Количество],"",0,1)</f>
        <v>1</v>
      </c>
      <c r="G8269" s="5">
        <f>_xlfn.XLOOKUP(A8269,[3]!Table13456[No заказа],[3]!Table13456[Цена],"",0,1)</f>
        <v>8976</v>
      </c>
      <c r="H8269" s="2" t="str">
        <f>M01_SETTINGS!$F$2</f>
        <v>KASPI</v>
      </c>
    </row>
    <row r="8270" spans="1:8" x14ac:dyDescent="0.35">
      <c r="A8270" s="2">
        <v>413569551</v>
      </c>
      <c r="B8270" s="3">
        <f>_xlfn.XLOOKUP(A8270,[3]!Table13456[No заказа],[3]!Table13456[Дата
отправки],"",0,1)</f>
        <v>45553</v>
      </c>
      <c r="C8270" s="3"/>
      <c r="D8270" s="3"/>
      <c r="F8270" s="5">
        <f>_xlfn.XLOOKUP(A8270,[3]!Table13456[No заказа],[3]!Table13456[Количество],"",0,1)</f>
        <v>1</v>
      </c>
      <c r="G8270" s="5">
        <f>_xlfn.XLOOKUP(A8270,[3]!Table13456[No заказа],[3]!Table13456[Цена],"",0,1)</f>
        <v>9000</v>
      </c>
      <c r="H8270" s="2" t="str">
        <f>M01_SETTINGS!$F$2</f>
        <v>KASPI</v>
      </c>
    </row>
    <row r="8271" spans="1:8" x14ac:dyDescent="0.35">
      <c r="A8271" s="2">
        <v>413152965</v>
      </c>
      <c r="B8271" s="3">
        <f>_xlfn.XLOOKUP(A8271,[3]!Table13456[No заказа],[3]!Table13456[Дата
отправки],"",0,1)</f>
        <v>45553</v>
      </c>
      <c r="C8271" s="3"/>
      <c r="D8271" s="3"/>
      <c r="F8271" s="5">
        <f>_xlfn.XLOOKUP(A8271,[3]!Table13456[No заказа],[3]!Table13456[Количество],"",0,1)</f>
        <v>1</v>
      </c>
      <c r="G8271" s="5">
        <f>_xlfn.XLOOKUP(A8271,[3]!Table13456[No заказа],[3]!Table13456[Цена],"",0,1)</f>
        <v>8999</v>
      </c>
      <c r="H8271" s="2" t="str">
        <f>M01_SETTINGS!$F$2</f>
        <v>KASPI</v>
      </c>
    </row>
    <row r="8272" spans="1:8" x14ac:dyDescent="0.35">
      <c r="A8272" s="2">
        <v>413392933</v>
      </c>
      <c r="B8272" s="3">
        <f>_xlfn.XLOOKUP(A8272,[3]!Table13456[No заказа],[3]!Table13456[Дата
отправки],"",0,1)</f>
        <v>45553</v>
      </c>
      <c r="C8272" s="3"/>
      <c r="D8272" s="3"/>
      <c r="F8272" s="5">
        <f>_xlfn.XLOOKUP(A8272,[3]!Table13456[No заказа],[3]!Table13456[Количество],"",0,1)</f>
        <v>1</v>
      </c>
      <c r="G8272" s="5">
        <f>_xlfn.XLOOKUP(A8272,[3]!Table13456[No заказа],[3]!Table13456[Цена],"",0,1)</f>
        <v>8999</v>
      </c>
      <c r="H8272" s="2" t="str">
        <f>M01_SETTINGS!$F$2</f>
        <v>KASPI</v>
      </c>
    </row>
    <row r="8273" spans="1:8" x14ac:dyDescent="0.35">
      <c r="A8273" s="2">
        <v>413144713</v>
      </c>
      <c r="B8273" s="3">
        <f>_xlfn.XLOOKUP(A8273,[3]!Table13456[No заказа],[3]!Table13456[Дата
отправки],"",0,1)</f>
        <v>45553</v>
      </c>
      <c r="C8273" s="3"/>
      <c r="D8273" s="3"/>
      <c r="F8273" s="5">
        <f>_xlfn.XLOOKUP(A8273,[3]!Table13456[No заказа],[3]!Table13456[Количество],"",0,1)</f>
        <v>1</v>
      </c>
      <c r="G8273" s="5">
        <f>_xlfn.XLOOKUP(A8273,[3]!Table13456[No заказа],[3]!Table13456[Цена],"",0,1)</f>
        <v>8976</v>
      </c>
      <c r="H8273" s="2" t="str">
        <f>M01_SETTINGS!$F$2</f>
        <v>KASPI</v>
      </c>
    </row>
    <row r="8274" spans="1:8" x14ac:dyDescent="0.35">
      <c r="A8274" s="2">
        <v>413190746</v>
      </c>
      <c r="B8274" s="3">
        <f>_xlfn.XLOOKUP(A8274,[3]!Table13456[No заказа],[3]!Table13456[Дата
отправки],"",0,1)</f>
        <v>45553</v>
      </c>
      <c r="C8274" s="3"/>
      <c r="D8274" s="3"/>
      <c r="F8274" s="5">
        <f>_xlfn.XLOOKUP(A8274,[3]!Table13456[No заказа],[3]!Table13456[Количество],"",0,1)</f>
        <v>1</v>
      </c>
      <c r="G8274" s="5">
        <f>_xlfn.XLOOKUP(A8274,[3]!Table13456[No заказа],[3]!Table13456[Цена],"",0,1)</f>
        <v>8976</v>
      </c>
      <c r="H8274" s="2" t="str">
        <f>M01_SETTINGS!$F$2</f>
        <v>KASPI</v>
      </c>
    </row>
    <row r="8275" spans="1:8" x14ac:dyDescent="0.35">
      <c r="A8275" s="2">
        <v>413270293</v>
      </c>
      <c r="B8275" s="3">
        <f>_xlfn.XLOOKUP(A8275,[3]!Table13456[No заказа],[3]!Table13456[Дата
отправки],"",0,1)</f>
        <v>45553</v>
      </c>
      <c r="C8275" s="3"/>
      <c r="D8275" s="3"/>
      <c r="F8275" s="5">
        <f>_xlfn.XLOOKUP(A8275,[3]!Table13456[No заказа],[3]!Table13456[Количество],"",0,1)</f>
        <v>1</v>
      </c>
      <c r="G8275" s="5">
        <f>_xlfn.XLOOKUP(A8275,[3]!Table13456[No заказа],[3]!Table13456[Цена],"",0,1)</f>
        <v>8976</v>
      </c>
      <c r="H8275" s="2" t="str">
        <f>M01_SETTINGS!$F$2</f>
        <v>KASPI</v>
      </c>
    </row>
    <row r="8276" spans="1:8" x14ac:dyDescent="0.35">
      <c r="A8276" s="2">
        <v>413053457</v>
      </c>
      <c r="B8276" s="3">
        <f>_xlfn.XLOOKUP(A8276,[3]!Table13456[No заказа],[3]!Table13456[Дата
отправки],"",0,1)</f>
        <v>45553</v>
      </c>
      <c r="C8276" s="3"/>
      <c r="D8276" s="3"/>
      <c r="F8276" s="5">
        <f>_xlfn.XLOOKUP(A8276,[3]!Table13456[No заказа],[3]!Table13456[Количество],"",0,1)</f>
        <v>1</v>
      </c>
      <c r="G8276" s="5">
        <f>_xlfn.XLOOKUP(A8276,[3]!Table13456[No заказа],[3]!Table13456[Цена],"",0,1)</f>
        <v>8978</v>
      </c>
      <c r="H8276" s="2" t="str">
        <f>M01_SETTINGS!$F$2</f>
        <v>KASPI</v>
      </c>
    </row>
    <row r="8277" spans="1:8" x14ac:dyDescent="0.35">
      <c r="A8277" s="2">
        <v>413471454</v>
      </c>
      <c r="B8277" s="3">
        <f>_xlfn.XLOOKUP(A8277,[3]!Table13456[No заказа],[3]!Table13456[Дата
отправки],"",0,1)</f>
        <v>45553</v>
      </c>
      <c r="C8277" s="3"/>
      <c r="D8277" s="3"/>
      <c r="F8277" s="5">
        <f>_xlfn.XLOOKUP(A8277,[3]!Table13456[No заказа],[3]!Table13456[Количество],"",0,1)</f>
        <v>1</v>
      </c>
      <c r="G8277" s="5">
        <f>_xlfn.XLOOKUP(A8277,[3]!Table13456[No заказа],[3]!Table13456[Цена],"",0,1)</f>
        <v>8996</v>
      </c>
      <c r="H8277" s="2" t="str">
        <f>M01_SETTINGS!$F$2</f>
        <v>KASPI</v>
      </c>
    </row>
    <row r="8278" spans="1:8" x14ac:dyDescent="0.35">
      <c r="A8278" s="2">
        <v>413163989</v>
      </c>
      <c r="B8278" s="3">
        <f>_xlfn.XLOOKUP(A8278,[3]!Table13456[No заказа],[3]!Table13456[Дата
отправки],"",0,1)</f>
        <v>45553</v>
      </c>
      <c r="C8278" s="3"/>
      <c r="D8278" s="3"/>
      <c r="F8278" s="5">
        <f>_xlfn.XLOOKUP(A8278,[3]!Table13456[No заказа],[3]!Table13456[Количество],"",0,1)</f>
        <v>1</v>
      </c>
      <c r="G8278" s="5">
        <f>_xlfn.XLOOKUP(A8278,[3]!Table13456[No заказа],[3]!Table13456[Цена],"",0,1)</f>
        <v>8996</v>
      </c>
      <c r="H8278" s="2" t="str">
        <f>M01_SETTINGS!$F$2</f>
        <v>KASPI</v>
      </c>
    </row>
    <row r="8279" spans="1:8" x14ac:dyDescent="0.35">
      <c r="A8279" s="2">
        <v>413171210</v>
      </c>
      <c r="B8279" s="3">
        <f>_xlfn.XLOOKUP(A8279,[3]!Table13456[No заказа],[3]!Table13456[Дата
отправки],"",0,1)</f>
        <v>45553</v>
      </c>
      <c r="C8279" s="3"/>
      <c r="D8279" s="3"/>
      <c r="F8279" s="5">
        <f>_xlfn.XLOOKUP(A8279,[3]!Table13456[No заказа],[3]!Table13456[Количество],"",0,1)</f>
        <v>1</v>
      </c>
      <c r="G8279" s="5">
        <f>_xlfn.XLOOKUP(A8279,[3]!Table13456[No заказа],[3]!Table13456[Цена],"",0,1)</f>
        <v>8999</v>
      </c>
      <c r="H8279" s="2" t="str">
        <f>M01_SETTINGS!$F$2</f>
        <v>KASPI</v>
      </c>
    </row>
    <row r="8280" spans="1:8" x14ac:dyDescent="0.35">
      <c r="A8280" s="2">
        <v>413234045</v>
      </c>
      <c r="B8280" s="3">
        <f>_xlfn.XLOOKUP(A8280,[3]!Table13456[No заказа],[3]!Table13456[Дата
отправки],"",0,1)</f>
        <v>45553</v>
      </c>
      <c r="C8280" s="3"/>
      <c r="D8280" s="3"/>
      <c r="F8280" s="5">
        <f>_xlfn.XLOOKUP(A8280,[3]!Table13456[No заказа],[3]!Table13456[Количество],"",0,1)</f>
        <v>1</v>
      </c>
      <c r="G8280" s="5">
        <f>_xlfn.XLOOKUP(A8280,[3]!Table13456[No заказа],[3]!Table13456[Цена],"",0,1)</f>
        <v>8999</v>
      </c>
      <c r="H8280" s="2" t="str">
        <f>M01_SETTINGS!$F$2</f>
        <v>KASPI</v>
      </c>
    </row>
    <row r="8281" spans="1:8" x14ac:dyDescent="0.35">
      <c r="A8281" s="2">
        <v>413305671</v>
      </c>
      <c r="B8281" s="3">
        <f>_xlfn.XLOOKUP(A8281,[3]!Table13456[No заказа],[3]!Table13456[Дата
отправки],"",0,1)</f>
        <v>45553</v>
      </c>
      <c r="C8281" s="3"/>
      <c r="D8281" s="3"/>
      <c r="F8281" s="5">
        <f>_xlfn.XLOOKUP(A8281,[3]!Table13456[No заказа],[3]!Table13456[Количество],"",0,1)</f>
        <v>1</v>
      </c>
      <c r="G8281" s="5">
        <f>_xlfn.XLOOKUP(A8281,[3]!Table13456[No заказа],[3]!Table13456[Цена],"",0,1)</f>
        <v>8973</v>
      </c>
      <c r="H8281" s="2" t="str">
        <f>M01_SETTINGS!$F$2</f>
        <v>KASPI</v>
      </c>
    </row>
    <row r="8282" spans="1:8" x14ac:dyDescent="0.35">
      <c r="A8282" s="2">
        <v>413052484</v>
      </c>
      <c r="B8282" s="3">
        <f>_xlfn.XLOOKUP(A8282,[3]!Table13456[No заказа],[3]!Table13456[Дата
отправки],"",0,1)</f>
        <v>45553</v>
      </c>
      <c r="C8282" s="3"/>
      <c r="D8282" s="3"/>
      <c r="F8282" s="5">
        <f>_xlfn.XLOOKUP(A8282,[3]!Table13456[No заказа],[3]!Table13456[Количество],"",0,1)</f>
        <v>1</v>
      </c>
      <c r="G8282" s="5">
        <f>_xlfn.XLOOKUP(A8282,[3]!Table13456[No заказа],[3]!Table13456[Цена],"",0,1)</f>
        <v>8993</v>
      </c>
      <c r="H8282" s="2" t="str">
        <f>M01_SETTINGS!$F$2</f>
        <v>KASPI</v>
      </c>
    </row>
    <row r="8283" spans="1:8" x14ac:dyDescent="0.35">
      <c r="A8283" s="2">
        <v>413105797</v>
      </c>
      <c r="B8283" s="3">
        <f>_xlfn.XLOOKUP(A8283,[3]!Table13456[No заказа],[3]!Table13456[Дата
отправки],"",0,1)</f>
        <v>45553</v>
      </c>
      <c r="C8283" s="3"/>
      <c r="D8283" s="3"/>
      <c r="F8283" s="5">
        <f>_xlfn.XLOOKUP(A8283,[3]!Table13456[No заказа],[3]!Table13456[Количество],"",0,1)</f>
        <v>1</v>
      </c>
      <c r="G8283" s="5">
        <f>_xlfn.XLOOKUP(A8283,[3]!Table13456[No заказа],[3]!Table13456[Цена],"",0,1)</f>
        <v>8998</v>
      </c>
      <c r="H8283" s="2" t="str">
        <f>M01_SETTINGS!$F$2</f>
        <v>KASPI</v>
      </c>
    </row>
    <row r="8284" spans="1:8" x14ac:dyDescent="0.35">
      <c r="A8284" s="2">
        <v>413233393</v>
      </c>
      <c r="B8284" s="3">
        <f>_xlfn.XLOOKUP(A8284,[3]!Table13456[No заказа],[3]!Table13456[Дата
отправки],"",0,1)</f>
        <v>45553</v>
      </c>
      <c r="C8284" s="3"/>
      <c r="D8284" s="3"/>
      <c r="F8284" s="5">
        <f>_xlfn.XLOOKUP(A8284,[3]!Table13456[No заказа],[3]!Table13456[Количество],"",0,1)</f>
        <v>1</v>
      </c>
      <c r="G8284" s="5">
        <f>_xlfn.XLOOKUP(A8284,[3]!Table13456[No заказа],[3]!Table13456[Цена],"",0,1)</f>
        <v>8998</v>
      </c>
      <c r="H8284" s="2" t="str">
        <f>M01_SETTINGS!$F$2</f>
        <v>KASPI</v>
      </c>
    </row>
    <row r="8285" spans="1:8" x14ac:dyDescent="0.35">
      <c r="A8285" s="2">
        <v>413448597</v>
      </c>
      <c r="B8285" s="3">
        <f>_xlfn.XLOOKUP(A8285,[3]!Table13456[No заказа],[3]!Table13456[Дата
отправки],"",0,1)</f>
        <v>45553</v>
      </c>
      <c r="C8285" s="3"/>
      <c r="D8285" s="3"/>
      <c r="F8285" s="5">
        <f>_xlfn.XLOOKUP(A8285,[3]!Table13456[No заказа],[3]!Table13456[Количество],"",0,1)</f>
        <v>1</v>
      </c>
      <c r="G8285" s="5">
        <f>_xlfn.XLOOKUP(A8285,[3]!Table13456[No заказа],[3]!Table13456[Цена],"",0,1)</f>
        <v>9438</v>
      </c>
      <c r="H8285" s="2" t="str">
        <f>M01_SETTINGS!$F$2</f>
        <v>KASPI</v>
      </c>
    </row>
    <row r="8286" spans="1:8" x14ac:dyDescent="0.35">
      <c r="A8286" s="2">
        <v>413153520</v>
      </c>
      <c r="B8286" s="3">
        <f>_xlfn.XLOOKUP(A8286,[3]!Table13456[No заказа],[3]!Table13456[Дата
отправки],"",0,1)</f>
        <v>45553</v>
      </c>
      <c r="C8286" s="3"/>
      <c r="D8286" s="3"/>
      <c r="F8286" s="5">
        <f>_xlfn.XLOOKUP(A8286,[3]!Table13456[No заказа],[3]!Table13456[Количество],"",0,1)</f>
        <v>1</v>
      </c>
      <c r="G8286" s="5">
        <f>_xlfn.XLOOKUP(A8286,[3]!Table13456[No заказа],[3]!Table13456[Цена],"",0,1)</f>
        <v>8999</v>
      </c>
      <c r="H8286" s="2" t="str">
        <f>M01_SETTINGS!$F$2</f>
        <v>KASPI</v>
      </c>
    </row>
    <row r="8287" spans="1:8" x14ac:dyDescent="0.35">
      <c r="A8287" s="2">
        <v>413103431</v>
      </c>
      <c r="B8287" s="3">
        <f>_xlfn.XLOOKUP(A8287,[3]!Table13456[No заказа],[3]!Table13456[Дата
отправки],"",0,1)</f>
        <v>45553</v>
      </c>
      <c r="C8287" s="3"/>
      <c r="D8287" s="3"/>
      <c r="F8287" s="5">
        <f>_xlfn.XLOOKUP(A8287,[3]!Table13456[No заказа],[3]!Table13456[Количество],"",0,1)</f>
        <v>1</v>
      </c>
      <c r="G8287" s="5">
        <f>_xlfn.XLOOKUP(A8287,[3]!Table13456[No заказа],[3]!Table13456[Цена],"",0,1)</f>
        <v>8988</v>
      </c>
      <c r="H8287" s="2" t="str">
        <f>M01_SETTINGS!$F$2</f>
        <v>KASPI</v>
      </c>
    </row>
    <row r="8288" spans="1:8" x14ac:dyDescent="0.35">
      <c r="A8288" s="2">
        <v>413205800</v>
      </c>
      <c r="B8288" s="3">
        <f>_xlfn.XLOOKUP(A8288,[3]!Table13456[No заказа],[3]!Table13456[Дата
отправки],"",0,1)</f>
        <v>45553</v>
      </c>
      <c r="C8288" s="3"/>
      <c r="D8288" s="3"/>
      <c r="F8288" s="5">
        <f>_xlfn.XLOOKUP(A8288,[3]!Table13456[No заказа],[3]!Table13456[Количество],"",0,1)</f>
        <v>1</v>
      </c>
      <c r="G8288" s="5">
        <f>_xlfn.XLOOKUP(A8288,[3]!Table13456[No заказа],[3]!Table13456[Цена],"",0,1)</f>
        <v>8988</v>
      </c>
      <c r="H8288" s="2" t="str">
        <f>M01_SETTINGS!$F$2</f>
        <v>KASPI</v>
      </c>
    </row>
    <row r="8289" spans="1:8" x14ac:dyDescent="0.35">
      <c r="A8289" s="2">
        <v>413154690</v>
      </c>
      <c r="B8289" s="3">
        <f>_xlfn.XLOOKUP(A8289,[3]!Table13456[No заказа],[3]!Table13456[Дата
отправки],"",0,1)</f>
        <v>45553</v>
      </c>
      <c r="C8289" s="3"/>
      <c r="D8289" s="3"/>
      <c r="F8289" s="5">
        <f>_xlfn.XLOOKUP(A8289,[3]!Table13456[No заказа],[3]!Table13456[Количество],"",0,1)</f>
        <v>1</v>
      </c>
      <c r="G8289" s="5">
        <f>_xlfn.XLOOKUP(A8289,[3]!Table13456[No заказа],[3]!Table13456[Цена],"",0,1)</f>
        <v>8988</v>
      </c>
      <c r="H8289" s="2" t="str">
        <f>M01_SETTINGS!$F$2</f>
        <v>KASPI</v>
      </c>
    </row>
    <row r="8290" spans="1:8" x14ac:dyDescent="0.35">
      <c r="A8290" s="2">
        <v>413092178</v>
      </c>
      <c r="B8290" s="3">
        <f>_xlfn.XLOOKUP(A8290,[3]!Table13456[No заказа],[3]!Table13456[Дата
отправки],"",0,1)</f>
        <v>45553</v>
      </c>
      <c r="C8290" s="3"/>
      <c r="D8290" s="3"/>
      <c r="F8290" s="5">
        <f>_xlfn.XLOOKUP(A8290,[3]!Table13456[No заказа],[3]!Table13456[Количество],"",0,1)</f>
        <v>1</v>
      </c>
      <c r="G8290" s="5">
        <f>_xlfn.XLOOKUP(A8290,[3]!Table13456[No заказа],[3]!Table13456[Цена],"",0,1)</f>
        <v>8979</v>
      </c>
      <c r="H8290" s="2" t="str">
        <f>M01_SETTINGS!$F$2</f>
        <v>KASPI</v>
      </c>
    </row>
    <row r="8291" spans="1:8" x14ac:dyDescent="0.35">
      <c r="A8291" s="2">
        <v>413294236</v>
      </c>
      <c r="B8291" s="3">
        <f>_xlfn.XLOOKUP(A8291,[3]!Table13456[No заказа],[3]!Table13456[Дата
отправки],"",0,1)</f>
        <v>45553</v>
      </c>
      <c r="C8291" s="3"/>
      <c r="D8291" s="3"/>
      <c r="F8291" s="5">
        <f>_xlfn.XLOOKUP(A8291,[3]!Table13456[No заказа],[3]!Table13456[Количество],"",0,1)</f>
        <v>1</v>
      </c>
      <c r="G8291" s="5">
        <f>_xlfn.XLOOKUP(A8291,[3]!Table13456[No заказа],[3]!Table13456[Цена],"",0,1)</f>
        <v>9444</v>
      </c>
      <c r="H8291" s="2" t="str">
        <f>M01_SETTINGS!$F$2</f>
        <v>KASPI</v>
      </c>
    </row>
    <row r="8292" spans="1:8" x14ac:dyDescent="0.35">
      <c r="A8292" s="2">
        <v>413276417</v>
      </c>
      <c r="B8292" s="3">
        <f>_xlfn.XLOOKUP(A8292,[3]!Table13456[No заказа],[3]!Table13456[Дата
отправки],"",0,1)</f>
        <v>45553</v>
      </c>
      <c r="C8292" s="3"/>
      <c r="D8292" s="3"/>
      <c r="F8292" s="5">
        <f>_xlfn.XLOOKUP(A8292,[3]!Table13456[No заказа],[3]!Table13456[Количество],"",0,1)</f>
        <v>1</v>
      </c>
      <c r="G8292" s="5">
        <f>_xlfn.XLOOKUP(A8292,[3]!Table13456[No заказа],[3]!Table13456[Цена],"",0,1)</f>
        <v>8990</v>
      </c>
      <c r="H8292" s="2" t="str">
        <f>M01_SETTINGS!$F$2</f>
        <v>KASPI</v>
      </c>
    </row>
    <row r="8293" spans="1:8" x14ac:dyDescent="0.35">
      <c r="A8293" s="2">
        <v>413430843</v>
      </c>
      <c r="B8293" s="3">
        <f>_xlfn.XLOOKUP(A8293,[3]!Table13456[No заказа],[3]!Table13456[Дата
отправки],"",0,1)</f>
        <v>45553</v>
      </c>
      <c r="C8293" s="3"/>
      <c r="D8293" s="3"/>
      <c r="F8293" s="5">
        <f>_xlfn.XLOOKUP(A8293,[3]!Table13456[No заказа],[3]!Table13456[Количество],"",0,1)</f>
        <v>1</v>
      </c>
      <c r="G8293" s="5">
        <f>_xlfn.XLOOKUP(A8293,[3]!Table13456[No заказа],[3]!Table13456[Цена],"",0,1)</f>
        <v>8990</v>
      </c>
      <c r="H8293" s="2" t="str">
        <f>M01_SETTINGS!$F$2</f>
        <v>KASPI</v>
      </c>
    </row>
    <row r="8294" spans="1:8" x14ac:dyDescent="0.35">
      <c r="A8294" s="2">
        <v>413118735</v>
      </c>
      <c r="B8294" s="3">
        <f>_xlfn.XLOOKUP(A8294,[3]!Table13456[No заказа],[3]!Table13456[Дата
отправки],"",0,1)</f>
        <v>45553</v>
      </c>
      <c r="C8294" s="3"/>
      <c r="D8294" s="3"/>
      <c r="F8294" s="5">
        <f>_xlfn.XLOOKUP(A8294,[3]!Table13456[No заказа],[3]!Table13456[Количество],"",0,1)</f>
        <v>1</v>
      </c>
      <c r="G8294" s="5">
        <f>_xlfn.XLOOKUP(A8294,[3]!Table13456[No заказа],[3]!Table13456[Цена],"",0,1)</f>
        <v>9300</v>
      </c>
      <c r="H8294" s="2" t="str">
        <f>M01_SETTINGS!$F$2</f>
        <v>KASPI</v>
      </c>
    </row>
    <row r="8295" spans="1:8" x14ac:dyDescent="0.35">
      <c r="A8295" s="2">
        <v>412969324</v>
      </c>
      <c r="B8295" s="3">
        <f>_xlfn.XLOOKUP(A8295,[3]!Table13456[No заказа],[3]!Table13456[Дата
отправки],"",0,1)</f>
        <v>45552</v>
      </c>
      <c r="C8295" s="3"/>
      <c r="D8295" s="3"/>
      <c r="F8295" s="5">
        <f>_xlfn.XLOOKUP(A8295,[3]!Table13456[No заказа],[3]!Table13456[Количество],"",0,1)</f>
        <v>1</v>
      </c>
      <c r="G8295" s="5">
        <f>_xlfn.XLOOKUP(A8295,[3]!Table13456[No заказа],[3]!Table13456[Цена],"",0,1)</f>
        <v>8949</v>
      </c>
      <c r="H8295" s="2" t="str">
        <f>M01_SETTINGS!$F$2</f>
        <v>KASPI</v>
      </c>
    </row>
    <row r="8296" spans="1:8" x14ac:dyDescent="0.35">
      <c r="A8296" s="2">
        <v>412969324</v>
      </c>
      <c r="B8296" s="3">
        <f>_xlfn.XLOOKUP(A8296,[3]!Table13456[No заказа],[3]!Table13456[Дата
отправки],"",0,1)</f>
        <v>45552</v>
      </c>
      <c r="C8296" s="3"/>
      <c r="D8296" s="3"/>
      <c r="F8296" s="5">
        <f>_xlfn.XLOOKUP(A8296,[3]!Table13456[No заказа],[3]!Table13456[Количество],"",0,1)</f>
        <v>1</v>
      </c>
      <c r="G8296" s="5">
        <f>_xlfn.XLOOKUP(A8296,[3]!Table13456[No заказа],[3]!Table13456[Цена],"",0,1)</f>
        <v>8949</v>
      </c>
      <c r="H8296" s="2" t="str">
        <f>M01_SETTINGS!$F$2</f>
        <v>KASPI</v>
      </c>
    </row>
    <row r="8297" spans="1:8" x14ac:dyDescent="0.35">
      <c r="A8297" s="2">
        <v>412931612</v>
      </c>
      <c r="B8297" s="3">
        <f>_xlfn.XLOOKUP(A8297,[3]!Table13456[No заказа],[3]!Table13456[Дата
отправки],"",0,1)</f>
        <v>45552</v>
      </c>
      <c r="C8297" s="3"/>
      <c r="D8297" s="3"/>
      <c r="F8297" s="5">
        <f>_xlfn.XLOOKUP(A8297,[3]!Table13456[No заказа],[3]!Table13456[Количество],"",0,1)</f>
        <v>1</v>
      </c>
      <c r="G8297" s="5">
        <f>_xlfn.XLOOKUP(A8297,[3]!Table13456[No заказа],[3]!Table13456[Цена],"",0,1)</f>
        <v>9447</v>
      </c>
      <c r="H8297" s="2" t="str">
        <f>M01_SETTINGS!$F$2</f>
        <v>KASPI</v>
      </c>
    </row>
    <row r="8298" spans="1:8" x14ac:dyDescent="0.35">
      <c r="A8298" s="2">
        <v>412906337</v>
      </c>
      <c r="B8298" s="3">
        <f>_xlfn.XLOOKUP(A8298,[3]!Table13456[No заказа],[3]!Table13456[Дата
отправки],"",0,1)</f>
        <v>45552</v>
      </c>
      <c r="C8298" s="3"/>
      <c r="D8298" s="3"/>
      <c r="F8298" s="5">
        <f>_xlfn.XLOOKUP(A8298,[3]!Table13456[No заказа],[3]!Table13456[Количество],"",0,1)</f>
        <v>1</v>
      </c>
      <c r="G8298" s="5">
        <f>_xlfn.XLOOKUP(A8298,[3]!Table13456[No заказа],[3]!Table13456[Цена],"",0,1)</f>
        <v>9428</v>
      </c>
      <c r="H8298" s="2" t="str">
        <f>M01_SETTINGS!$F$2</f>
        <v>KASPI</v>
      </c>
    </row>
    <row r="8299" spans="1:8" x14ac:dyDescent="0.35">
      <c r="A8299" s="2">
        <v>412817731</v>
      </c>
      <c r="B8299" s="3">
        <f>_xlfn.XLOOKUP(A8299,[3]!Table13456[No заказа],[3]!Table13456[Дата
отправки],"",0,1)</f>
        <v>45552</v>
      </c>
      <c r="C8299" s="3"/>
      <c r="D8299" s="3"/>
      <c r="F8299" s="5">
        <f>_xlfn.XLOOKUP(A8299,[3]!Table13456[No заказа],[3]!Table13456[Количество],"",0,1)</f>
        <v>1</v>
      </c>
      <c r="G8299" s="5">
        <f>_xlfn.XLOOKUP(A8299,[3]!Table13456[No заказа],[3]!Table13456[Цена],"",0,1)</f>
        <v>9000</v>
      </c>
      <c r="H8299" s="2" t="str">
        <f>M01_SETTINGS!$F$2</f>
        <v>KASPI</v>
      </c>
    </row>
    <row r="8300" spans="1:8" x14ac:dyDescent="0.35">
      <c r="A8300" s="2">
        <v>412568708</v>
      </c>
      <c r="B8300" s="3">
        <f>_xlfn.XLOOKUP(A8300,[3]!Table13456[No заказа],[3]!Table13456[Дата
отправки],"",0,1)</f>
        <v>45552</v>
      </c>
      <c r="C8300" s="3"/>
      <c r="D8300" s="3"/>
      <c r="F8300" s="5">
        <f>_xlfn.XLOOKUP(A8300,[3]!Table13456[No заказа],[3]!Table13456[Количество],"",0,1)</f>
        <v>1</v>
      </c>
      <c r="G8300" s="5">
        <f>_xlfn.XLOOKUP(A8300,[3]!Table13456[No заказа],[3]!Table13456[Цена],"",0,1)</f>
        <v>8999</v>
      </c>
      <c r="H8300" s="2" t="str">
        <f>M01_SETTINGS!$F$2</f>
        <v>KASPI</v>
      </c>
    </row>
    <row r="8301" spans="1:8" x14ac:dyDescent="0.35">
      <c r="A8301" s="2">
        <v>412674381</v>
      </c>
      <c r="B8301" s="3">
        <f>_xlfn.XLOOKUP(A8301,[3]!Table13456[No заказа],[3]!Table13456[Дата
отправки],"",0,1)</f>
        <v>45552</v>
      </c>
      <c r="C8301" s="3"/>
      <c r="D8301" s="3"/>
      <c r="F8301" s="5">
        <f>_xlfn.XLOOKUP(A8301,[3]!Table13456[No заказа],[3]!Table13456[Количество],"",0,1)</f>
        <v>1</v>
      </c>
      <c r="G8301" s="5">
        <f>_xlfn.XLOOKUP(A8301,[3]!Table13456[No заказа],[3]!Table13456[Цена],"",0,1)</f>
        <v>9447</v>
      </c>
      <c r="H8301" s="2" t="str">
        <f>M01_SETTINGS!$F$2</f>
        <v>KASPI</v>
      </c>
    </row>
    <row r="8302" spans="1:8" x14ac:dyDescent="0.35">
      <c r="A8302" s="2">
        <v>412946837</v>
      </c>
      <c r="B8302" s="3">
        <f>_xlfn.XLOOKUP(A8302,[3]!Table13456[No заказа],[3]!Table13456[Дата
отправки],"",0,1)</f>
        <v>45552</v>
      </c>
      <c r="C8302" s="3"/>
      <c r="D8302" s="3"/>
      <c r="F8302" s="5">
        <f>_xlfn.XLOOKUP(A8302,[3]!Table13456[No заказа],[3]!Table13456[Количество],"",0,1)</f>
        <v>1</v>
      </c>
      <c r="G8302" s="5">
        <f>_xlfn.XLOOKUP(A8302,[3]!Table13456[No заказа],[3]!Table13456[Цена],"",0,1)</f>
        <v>9449</v>
      </c>
      <c r="H8302" s="2" t="str">
        <f>M01_SETTINGS!$F$2</f>
        <v>KASPI</v>
      </c>
    </row>
    <row r="8303" spans="1:8" x14ac:dyDescent="0.35">
      <c r="A8303" s="2">
        <v>412996687</v>
      </c>
      <c r="B8303" s="3">
        <f>_xlfn.XLOOKUP(A8303,[3]!Table13456[No заказа],[3]!Table13456[Дата
отправки],"",0,1)</f>
        <v>45552</v>
      </c>
      <c r="C8303" s="3"/>
      <c r="D8303" s="3"/>
      <c r="F8303" s="5">
        <f>_xlfn.XLOOKUP(A8303,[3]!Table13456[No заказа],[3]!Table13456[Количество],"",0,1)</f>
        <v>1</v>
      </c>
      <c r="G8303" s="5">
        <f>_xlfn.XLOOKUP(A8303,[3]!Table13456[No заказа],[3]!Table13456[Цена],"",0,1)</f>
        <v>9447</v>
      </c>
      <c r="H8303" s="2" t="str">
        <f>M01_SETTINGS!$F$2</f>
        <v>KASPI</v>
      </c>
    </row>
    <row r="8304" spans="1:8" x14ac:dyDescent="0.35">
      <c r="A8304" s="2">
        <v>412452127</v>
      </c>
      <c r="B8304" s="3">
        <f>_xlfn.XLOOKUP(A8304,[3]!Table13456[No заказа],[3]!Table13456[Дата
отправки],"",0,1)</f>
        <v>45552</v>
      </c>
      <c r="C8304" s="3"/>
      <c r="D8304" s="3"/>
      <c r="F8304" s="5">
        <f>_xlfn.XLOOKUP(A8304,[3]!Table13456[No заказа],[3]!Table13456[Количество],"",0,1)</f>
        <v>1</v>
      </c>
      <c r="G8304" s="5">
        <f>_xlfn.XLOOKUP(A8304,[3]!Table13456[No заказа],[3]!Table13456[Цена],"",0,1)</f>
        <v>9899</v>
      </c>
      <c r="H8304" s="2" t="str">
        <f>M01_SETTINGS!$F$2</f>
        <v>KASPI</v>
      </c>
    </row>
    <row r="8305" spans="1:8" x14ac:dyDescent="0.35">
      <c r="A8305" s="2">
        <v>412582572</v>
      </c>
      <c r="B8305" s="3">
        <f>_xlfn.XLOOKUP(A8305,[3]!Table13456[No заказа],[3]!Table13456[Дата
отправки],"",0,1)</f>
        <v>45552</v>
      </c>
      <c r="C8305" s="3"/>
      <c r="D8305" s="3"/>
      <c r="F8305" s="5">
        <f>_xlfn.XLOOKUP(A8305,[3]!Table13456[No заказа],[3]!Table13456[Количество],"",0,1)</f>
        <v>1</v>
      </c>
      <c r="G8305" s="5">
        <f>_xlfn.XLOOKUP(A8305,[3]!Table13456[No заказа],[3]!Table13456[Цена],"",0,1)</f>
        <v>9447</v>
      </c>
      <c r="H8305" s="2" t="str">
        <f>M01_SETTINGS!$F$2</f>
        <v>KASPI</v>
      </c>
    </row>
    <row r="8306" spans="1:8" x14ac:dyDescent="0.35">
      <c r="A8306" s="2">
        <v>412729371</v>
      </c>
      <c r="B8306" s="3">
        <f>_xlfn.XLOOKUP(A8306,[3]!Table13456[No заказа],[3]!Table13456[Дата
отправки],"",0,1)</f>
        <v>45552</v>
      </c>
      <c r="C8306" s="3"/>
      <c r="D8306" s="3"/>
      <c r="F8306" s="5">
        <f>_xlfn.XLOOKUP(A8306,[3]!Table13456[No заказа],[3]!Table13456[Количество],"",0,1)</f>
        <v>1</v>
      </c>
      <c r="G8306" s="5">
        <f>_xlfn.XLOOKUP(A8306,[3]!Table13456[No заказа],[3]!Table13456[Цена],"",0,1)</f>
        <v>9447</v>
      </c>
      <c r="H8306" s="2" t="str">
        <f>M01_SETTINGS!$F$2</f>
        <v>KASPI</v>
      </c>
    </row>
    <row r="8307" spans="1:8" x14ac:dyDescent="0.35">
      <c r="A8307" s="2">
        <v>412830104</v>
      </c>
      <c r="B8307" s="3">
        <f>_xlfn.XLOOKUP(A8307,[3]!Table13456[No заказа],[3]!Table13456[Дата
отправки],"",0,1)</f>
        <v>45552</v>
      </c>
      <c r="C8307" s="3"/>
      <c r="D8307" s="3"/>
      <c r="F8307" s="5">
        <f>_xlfn.XLOOKUP(A8307,[3]!Table13456[No заказа],[3]!Table13456[Количество],"",0,1)</f>
        <v>1</v>
      </c>
      <c r="G8307" s="5">
        <f>_xlfn.XLOOKUP(A8307,[3]!Table13456[No заказа],[3]!Table13456[Цена],"",0,1)</f>
        <v>9447</v>
      </c>
      <c r="H8307" s="2" t="str">
        <f>M01_SETTINGS!$F$2</f>
        <v>KASPI</v>
      </c>
    </row>
    <row r="8308" spans="1:8" x14ac:dyDescent="0.35">
      <c r="A8308" s="2">
        <v>413019299</v>
      </c>
      <c r="B8308" s="3">
        <f>_xlfn.XLOOKUP(A8308,[3]!Table13456[No заказа],[3]!Table13456[Дата
отправки],"",0,1)</f>
        <v>45552</v>
      </c>
      <c r="C8308" s="3"/>
      <c r="D8308" s="3"/>
      <c r="F8308" s="5">
        <f>_xlfn.XLOOKUP(A8308,[3]!Table13456[No заказа],[3]!Table13456[Количество],"",0,1)</f>
        <v>1</v>
      </c>
      <c r="G8308" s="5">
        <f>_xlfn.XLOOKUP(A8308,[3]!Table13456[No заказа],[3]!Table13456[Цена],"",0,1)</f>
        <v>9449</v>
      </c>
      <c r="H8308" s="2" t="str">
        <f>M01_SETTINGS!$F$2</f>
        <v>KASPI</v>
      </c>
    </row>
    <row r="8309" spans="1:8" x14ac:dyDescent="0.35">
      <c r="A8309" s="2">
        <v>412893991</v>
      </c>
      <c r="B8309" s="3">
        <f>_xlfn.XLOOKUP(A8309,[3]!Table13456[No заказа],[3]!Table13456[Дата
отправки],"",0,1)</f>
        <v>45552</v>
      </c>
      <c r="C8309" s="3"/>
      <c r="D8309" s="3"/>
      <c r="F8309" s="5">
        <f>_xlfn.XLOOKUP(A8309,[3]!Table13456[No заказа],[3]!Table13456[Количество],"",0,1)</f>
        <v>1</v>
      </c>
      <c r="G8309" s="5">
        <f>_xlfn.XLOOKUP(A8309,[3]!Table13456[No заказа],[3]!Table13456[Цена],"",0,1)</f>
        <v>8990</v>
      </c>
      <c r="H8309" s="2" t="str">
        <f>M01_SETTINGS!$F$2</f>
        <v>KASPI</v>
      </c>
    </row>
    <row r="8310" spans="1:8" x14ac:dyDescent="0.35">
      <c r="A8310" s="2">
        <v>412807133</v>
      </c>
      <c r="B8310" s="3">
        <f>_xlfn.XLOOKUP(A8310,[3]!Table13456[No заказа],[3]!Table13456[Дата
отправки],"",0,1)</f>
        <v>45552</v>
      </c>
      <c r="C8310" s="3"/>
      <c r="D8310" s="3"/>
      <c r="F8310" s="5">
        <f>_xlfn.XLOOKUP(A8310,[3]!Table13456[No заказа],[3]!Table13456[Количество],"",0,1)</f>
        <v>1</v>
      </c>
      <c r="G8310" s="5">
        <f>_xlfn.XLOOKUP(A8310,[3]!Table13456[No заказа],[3]!Table13456[Цена],"",0,1)</f>
        <v>8990</v>
      </c>
      <c r="H8310" s="2" t="str">
        <f>M01_SETTINGS!$F$2</f>
        <v>KASPI</v>
      </c>
    </row>
    <row r="8311" spans="1:8" x14ac:dyDescent="0.35">
      <c r="A8311" s="2">
        <v>412663434</v>
      </c>
      <c r="B8311" s="3">
        <f>_xlfn.XLOOKUP(A8311,[3]!Table13456[No заказа],[3]!Table13456[Дата
отправки],"",0,1)</f>
        <v>45552</v>
      </c>
      <c r="C8311" s="3"/>
      <c r="D8311" s="3"/>
      <c r="F8311" s="5">
        <f>_xlfn.XLOOKUP(A8311,[3]!Table13456[No заказа],[3]!Table13456[Количество],"",0,1)</f>
        <v>1</v>
      </c>
      <c r="G8311" s="5">
        <f>_xlfn.XLOOKUP(A8311,[3]!Table13456[No заказа],[3]!Table13456[Цена],"",0,1)</f>
        <v>12332</v>
      </c>
      <c r="H8311" s="2" t="str">
        <f>M01_SETTINGS!$F$2</f>
        <v>KASPI</v>
      </c>
    </row>
    <row r="8312" spans="1:8" x14ac:dyDescent="0.35">
      <c r="A8312" s="2">
        <v>412630635</v>
      </c>
      <c r="B8312" s="3">
        <f>_xlfn.XLOOKUP(A8312,[3]!Table13456[No заказа],[3]!Table13456[Дата
отправки],"",0,1)</f>
        <v>45552</v>
      </c>
      <c r="C8312" s="3"/>
      <c r="D8312" s="3"/>
      <c r="F8312" s="5">
        <f>_xlfn.XLOOKUP(A8312,[3]!Table13456[No заказа],[3]!Table13456[Количество],"",0,1)</f>
        <v>1</v>
      </c>
      <c r="G8312" s="5">
        <f>_xlfn.XLOOKUP(A8312,[3]!Table13456[No заказа],[3]!Table13456[Цена],"",0,1)</f>
        <v>12351</v>
      </c>
      <c r="H8312" s="2" t="str">
        <f>M01_SETTINGS!$F$2</f>
        <v>KASPI</v>
      </c>
    </row>
    <row r="8313" spans="1:8" x14ac:dyDescent="0.35">
      <c r="A8313" s="2">
        <v>412968973</v>
      </c>
      <c r="B8313" s="3">
        <f>_xlfn.XLOOKUP(A8313,[3]!Table13456[No заказа],[3]!Table13456[Дата
отправки],"",0,1)</f>
        <v>45552</v>
      </c>
      <c r="C8313" s="3"/>
      <c r="D8313" s="3"/>
      <c r="F8313" s="5">
        <f>_xlfn.XLOOKUP(A8313,[3]!Table13456[No заказа],[3]!Table13456[Количество],"",0,1)</f>
        <v>1</v>
      </c>
      <c r="G8313" s="5">
        <f>_xlfn.XLOOKUP(A8313,[3]!Table13456[No заказа],[3]!Table13456[Цена],"",0,1)</f>
        <v>8988</v>
      </c>
      <c r="H8313" s="2" t="str">
        <f>M01_SETTINGS!$F$2</f>
        <v>KASPI</v>
      </c>
    </row>
    <row r="8314" spans="1:8" x14ac:dyDescent="0.35">
      <c r="A8314" s="2">
        <v>412969707</v>
      </c>
      <c r="B8314" s="3">
        <f>_xlfn.XLOOKUP(A8314,[3]!Table13456[No заказа],[3]!Table13456[Дата
отправки],"",0,1)</f>
        <v>45552</v>
      </c>
      <c r="C8314" s="3"/>
      <c r="D8314" s="3"/>
      <c r="F8314" s="5">
        <f>_xlfn.XLOOKUP(A8314,[3]!Table13456[No заказа],[3]!Table13456[Количество],"",0,1)</f>
        <v>1</v>
      </c>
      <c r="G8314" s="5">
        <f>_xlfn.XLOOKUP(A8314,[3]!Table13456[No заказа],[3]!Table13456[Цена],"",0,1)</f>
        <v>8988</v>
      </c>
      <c r="H8314" s="2" t="str">
        <f>M01_SETTINGS!$F$2</f>
        <v>KASPI</v>
      </c>
    </row>
    <row r="8315" spans="1:8" x14ac:dyDescent="0.35">
      <c r="A8315" s="2">
        <v>412918472</v>
      </c>
      <c r="B8315" s="3">
        <f>_xlfn.XLOOKUP(A8315,[3]!Table13456[No заказа],[3]!Table13456[Дата
отправки],"",0,1)</f>
        <v>45552</v>
      </c>
      <c r="C8315" s="3"/>
      <c r="D8315" s="3"/>
      <c r="F8315" s="5">
        <f>_xlfn.XLOOKUP(A8315,[3]!Table13456[No заказа],[3]!Table13456[Количество],"",0,1)</f>
        <v>1</v>
      </c>
      <c r="G8315" s="5">
        <f>_xlfn.XLOOKUP(A8315,[3]!Table13456[No заказа],[3]!Table13456[Цена],"",0,1)</f>
        <v>8999</v>
      </c>
      <c r="H8315" s="2" t="str">
        <f>M01_SETTINGS!$F$2</f>
        <v>KASPI</v>
      </c>
    </row>
    <row r="8316" spans="1:8" x14ac:dyDescent="0.35">
      <c r="A8316" s="2">
        <v>412910887</v>
      </c>
      <c r="B8316" s="3">
        <f>_xlfn.XLOOKUP(A8316,[3]!Table13456[No заказа],[3]!Table13456[Дата
отправки],"",0,1)</f>
        <v>45552</v>
      </c>
      <c r="C8316" s="3"/>
      <c r="D8316" s="3"/>
      <c r="F8316" s="5">
        <f>_xlfn.XLOOKUP(A8316,[3]!Table13456[No заказа],[3]!Table13456[Количество],"",0,1)</f>
        <v>1</v>
      </c>
      <c r="G8316" s="5">
        <f>_xlfn.XLOOKUP(A8316,[3]!Table13456[No заказа],[3]!Table13456[Цена],"",0,1)</f>
        <v>9424</v>
      </c>
      <c r="H8316" s="2" t="str">
        <f>M01_SETTINGS!$F$2</f>
        <v>KASPI</v>
      </c>
    </row>
    <row r="8317" spans="1:8" x14ac:dyDescent="0.35">
      <c r="A8317" s="2">
        <v>412663019</v>
      </c>
      <c r="B8317" s="3">
        <f>_xlfn.XLOOKUP(A8317,[3]!Table13456[No заказа],[3]!Table13456[Дата
отправки],"",0,1)</f>
        <v>45552</v>
      </c>
      <c r="C8317" s="3"/>
      <c r="D8317" s="3"/>
      <c r="F8317" s="5">
        <f>_xlfn.XLOOKUP(A8317,[3]!Table13456[No заказа],[3]!Table13456[Количество],"",0,1)</f>
        <v>1</v>
      </c>
      <c r="G8317" s="5">
        <f>_xlfn.XLOOKUP(A8317,[3]!Table13456[No заказа],[3]!Table13456[Цена],"",0,1)</f>
        <v>9992</v>
      </c>
      <c r="H8317" s="2" t="str">
        <f>M01_SETTINGS!$F$2</f>
        <v>KASPI</v>
      </c>
    </row>
    <row r="8318" spans="1:8" x14ac:dyDescent="0.35">
      <c r="A8318" s="2">
        <v>412593100</v>
      </c>
      <c r="B8318" s="3">
        <f>_xlfn.XLOOKUP(A8318,[3]!Table13456[No заказа],[3]!Table13456[Дата
отправки],"",0,1)</f>
        <v>45552</v>
      </c>
      <c r="C8318" s="3"/>
      <c r="D8318" s="3"/>
      <c r="F8318" s="5">
        <f>_xlfn.XLOOKUP(A8318,[3]!Table13456[No заказа],[3]!Table13456[Количество],"",0,1)</f>
        <v>1</v>
      </c>
      <c r="G8318" s="5">
        <f>_xlfn.XLOOKUP(A8318,[3]!Table13456[No заказа],[3]!Table13456[Цена],"",0,1)</f>
        <v>8988</v>
      </c>
      <c r="H8318" s="2" t="str">
        <f>M01_SETTINGS!$F$2</f>
        <v>KASPI</v>
      </c>
    </row>
    <row r="8319" spans="1:8" x14ac:dyDescent="0.35">
      <c r="A8319" s="2">
        <v>412689179</v>
      </c>
      <c r="B8319" s="3">
        <f>_xlfn.XLOOKUP(A8319,[3]!Table13456[No заказа],[3]!Table13456[Дата
отправки],"",0,1)</f>
        <v>45552</v>
      </c>
      <c r="C8319" s="3"/>
      <c r="D8319" s="3"/>
      <c r="F8319" s="5">
        <f>_xlfn.XLOOKUP(A8319,[3]!Table13456[No заказа],[3]!Table13456[Количество],"",0,1)</f>
        <v>1</v>
      </c>
      <c r="G8319" s="5">
        <f>_xlfn.XLOOKUP(A8319,[3]!Table13456[No заказа],[3]!Table13456[Цена],"",0,1)</f>
        <v>8988</v>
      </c>
      <c r="H8319" s="2" t="str">
        <f>M01_SETTINGS!$F$2</f>
        <v>KASPI</v>
      </c>
    </row>
    <row r="8320" spans="1:8" x14ac:dyDescent="0.35">
      <c r="A8320" s="2">
        <v>412805616</v>
      </c>
      <c r="B8320" s="3">
        <f>_xlfn.XLOOKUP(A8320,[3]!Table13456[No заказа],[3]!Table13456[Дата
отправки],"",0,1)</f>
        <v>45552</v>
      </c>
      <c r="C8320" s="3"/>
      <c r="D8320" s="3"/>
      <c r="F8320" s="5">
        <f>_xlfn.XLOOKUP(A8320,[3]!Table13456[No заказа],[3]!Table13456[Количество],"",0,1)</f>
        <v>1</v>
      </c>
      <c r="G8320" s="5">
        <f>_xlfn.XLOOKUP(A8320,[3]!Table13456[No заказа],[3]!Table13456[Цена],"",0,1)</f>
        <v>8727</v>
      </c>
      <c r="H8320" s="2" t="str">
        <f>M01_SETTINGS!$F$2</f>
        <v>KASPI</v>
      </c>
    </row>
    <row r="8321" spans="1:8" x14ac:dyDescent="0.35">
      <c r="A8321" s="2">
        <v>412897291</v>
      </c>
      <c r="B8321" s="3">
        <f>_xlfn.XLOOKUP(A8321,[3]!Table13456[No заказа],[3]!Table13456[Дата
отправки],"",0,1)</f>
        <v>45552</v>
      </c>
      <c r="C8321" s="3"/>
      <c r="D8321" s="3"/>
      <c r="F8321" s="5">
        <f>_xlfn.XLOOKUP(A8321,[3]!Table13456[No заказа],[3]!Table13456[Количество],"",0,1)</f>
        <v>1</v>
      </c>
      <c r="G8321" s="5">
        <f>_xlfn.XLOOKUP(A8321,[3]!Table13456[No заказа],[3]!Table13456[Цена],"",0,1)</f>
        <v>8727</v>
      </c>
      <c r="H8321" s="2" t="str">
        <f>M01_SETTINGS!$F$2</f>
        <v>KASPI</v>
      </c>
    </row>
    <row r="8322" spans="1:8" x14ac:dyDescent="0.35">
      <c r="A8322" s="2">
        <v>412527014</v>
      </c>
      <c r="B8322" s="3">
        <f>_xlfn.XLOOKUP(A8322,[3]!Table13456[No заказа],[3]!Table13456[Дата
отправки],"",0,1)</f>
        <v>45552</v>
      </c>
      <c r="C8322" s="3"/>
      <c r="D8322" s="3"/>
      <c r="F8322" s="5">
        <f>_xlfn.XLOOKUP(A8322,[3]!Table13456[No заказа],[3]!Table13456[Количество],"",0,1)</f>
        <v>1</v>
      </c>
      <c r="G8322" s="5">
        <f>_xlfn.XLOOKUP(A8322,[3]!Table13456[No заказа],[3]!Table13456[Цена],"",0,1)</f>
        <v>9444</v>
      </c>
      <c r="H8322" s="2" t="str">
        <f>M01_SETTINGS!$F$2</f>
        <v>KASPI</v>
      </c>
    </row>
    <row r="8323" spans="1:8" x14ac:dyDescent="0.35">
      <c r="A8323" s="2">
        <v>412723024</v>
      </c>
      <c r="B8323" s="3">
        <f>_xlfn.XLOOKUP(A8323,[3]!Table13456[No заказа],[3]!Table13456[Дата
отправки],"",0,1)</f>
        <v>45552</v>
      </c>
      <c r="C8323" s="3"/>
      <c r="D8323" s="3"/>
      <c r="F8323" s="5">
        <f>_xlfn.XLOOKUP(A8323,[3]!Table13456[No заказа],[3]!Table13456[Количество],"",0,1)</f>
        <v>1</v>
      </c>
      <c r="G8323" s="5">
        <f>_xlfn.XLOOKUP(A8323,[3]!Table13456[No заказа],[3]!Table13456[Цена],"",0,1)</f>
        <v>8993</v>
      </c>
      <c r="H8323" s="2" t="str">
        <f>M01_SETTINGS!$F$2</f>
        <v>KASPI</v>
      </c>
    </row>
    <row r="8324" spans="1:8" x14ac:dyDescent="0.35">
      <c r="A8324" s="2">
        <v>412671671</v>
      </c>
      <c r="B8324" s="3">
        <f>_xlfn.XLOOKUP(A8324,[3]!Table13456[No заказа],[3]!Table13456[Дата
отправки],"",0,1)</f>
        <v>45552</v>
      </c>
      <c r="C8324" s="3"/>
      <c r="D8324" s="3"/>
      <c r="F8324" s="5">
        <f>_xlfn.XLOOKUP(A8324,[3]!Table13456[No заказа],[3]!Table13456[Количество],"",0,1)</f>
        <v>1</v>
      </c>
      <c r="G8324" s="5">
        <f>_xlfn.XLOOKUP(A8324,[3]!Table13456[No заказа],[3]!Table13456[Цена],"",0,1)</f>
        <v>8998</v>
      </c>
      <c r="H8324" s="2" t="str">
        <f>M01_SETTINGS!$F$2</f>
        <v>KASPI</v>
      </c>
    </row>
    <row r="8325" spans="1:8" x14ac:dyDescent="0.35">
      <c r="A8325" s="2">
        <v>412687100</v>
      </c>
      <c r="B8325" s="3">
        <f>_xlfn.XLOOKUP(A8325,[3]!Table13456[No заказа],[3]!Table13456[Дата
отправки],"",0,1)</f>
        <v>45552</v>
      </c>
      <c r="C8325" s="3"/>
      <c r="D8325" s="3"/>
      <c r="F8325" s="5">
        <f>_xlfn.XLOOKUP(A8325,[3]!Table13456[No заказа],[3]!Table13456[Количество],"",0,1)</f>
        <v>1</v>
      </c>
      <c r="G8325" s="5">
        <f>_xlfn.XLOOKUP(A8325,[3]!Table13456[No заказа],[3]!Table13456[Цена],"",0,1)</f>
        <v>8998</v>
      </c>
      <c r="H8325" s="2" t="str">
        <f>M01_SETTINGS!$F$2</f>
        <v>KASPI</v>
      </c>
    </row>
    <row r="8326" spans="1:8" x14ac:dyDescent="0.35">
      <c r="A8326" s="2">
        <v>413031749</v>
      </c>
      <c r="B8326" s="3">
        <f>_xlfn.XLOOKUP(A8326,[3]!Table13456[No заказа],[3]!Table13456[Дата
отправки],"",0,1)</f>
        <v>45552</v>
      </c>
      <c r="C8326" s="3"/>
      <c r="D8326" s="3"/>
      <c r="F8326" s="5">
        <f>_xlfn.XLOOKUP(A8326,[3]!Table13456[No заказа],[3]!Table13456[Количество],"",0,1)</f>
        <v>1</v>
      </c>
      <c r="G8326" s="5">
        <f>_xlfn.XLOOKUP(A8326,[3]!Table13456[No заказа],[3]!Table13456[Цена],"",0,1)</f>
        <v>8988</v>
      </c>
      <c r="H8326" s="2" t="str">
        <f>M01_SETTINGS!$F$2</f>
        <v>KASPI</v>
      </c>
    </row>
    <row r="8327" spans="1:8" x14ac:dyDescent="0.35">
      <c r="A8327" s="2">
        <v>412644779</v>
      </c>
      <c r="B8327" s="3">
        <f>_xlfn.XLOOKUP(A8327,[3]!Table13456[No заказа],[3]!Table13456[Дата
отправки],"",0,1)</f>
        <v>45552</v>
      </c>
      <c r="C8327" s="3"/>
      <c r="D8327" s="3"/>
      <c r="F8327" s="5">
        <f>_xlfn.XLOOKUP(A8327,[3]!Table13456[No заказа],[3]!Table13456[Количество],"",0,1)</f>
        <v>1</v>
      </c>
      <c r="G8327" s="5">
        <f>_xlfn.XLOOKUP(A8327,[3]!Table13456[No заказа],[3]!Table13456[Цена],"",0,1)</f>
        <v>8999</v>
      </c>
      <c r="H8327" s="2" t="str">
        <f>M01_SETTINGS!$F$2</f>
        <v>KASPI</v>
      </c>
    </row>
    <row r="8328" spans="1:8" x14ac:dyDescent="0.35">
      <c r="A8328" s="2">
        <v>412657367</v>
      </c>
      <c r="B8328" s="3">
        <f>_xlfn.XLOOKUP(A8328,[3]!Table13456[No заказа],[3]!Table13456[Дата
отправки],"",0,1)</f>
        <v>45552</v>
      </c>
      <c r="C8328" s="3"/>
      <c r="D8328" s="3"/>
      <c r="F8328" s="5">
        <f>_xlfn.XLOOKUP(A8328,[3]!Table13456[No заказа],[3]!Table13456[Количество],"",0,1)</f>
        <v>1</v>
      </c>
      <c r="G8328" s="5">
        <f>_xlfn.XLOOKUP(A8328,[3]!Table13456[No заказа],[3]!Table13456[Цена],"",0,1)</f>
        <v>9447</v>
      </c>
      <c r="H8328" s="2" t="str">
        <f>M01_SETTINGS!$F$2</f>
        <v>KASPI</v>
      </c>
    </row>
    <row r="8329" spans="1:8" x14ac:dyDescent="0.35">
      <c r="A8329" s="2">
        <v>412702406</v>
      </c>
      <c r="B8329" s="3">
        <f>_xlfn.XLOOKUP(A8329,[3]!Table13456[No заказа],[3]!Table13456[Дата
отправки],"",0,1)</f>
        <v>45552</v>
      </c>
      <c r="C8329" s="3"/>
      <c r="D8329" s="3"/>
      <c r="F8329" s="5">
        <f>_xlfn.XLOOKUP(A8329,[3]!Table13456[No заказа],[3]!Table13456[Количество],"",0,1)</f>
        <v>1</v>
      </c>
      <c r="G8329" s="5">
        <f>_xlfn.XLOOKUP(A8329,[3]!Table13456[No заказа],[3]!Table13456[Цена],"",0,1)</f>
        <v>8998</v>
      </c>
      <c r="H8329" s="2" t="str">
        <f>M01_SETTINGS!$F$2</f>
        <v>KASPI</v>
      </c>
    </row>
    <row r="8330" spans="1:8" x14ac:dyDescent="0.35">
      <c r="A8330" s="2">
        <v>412671198</v>
      </c>
      <c r="B8330" s="3">
        <f>_xlfn.XLOOKUP(A8330,[3]!Table13456[No заказа],[3]!Table13456[Дата
отправки],"",0,1)</f>
        <v>45552</v>
      </c>
      <c r="C8330" s="3"/>
      <c r="D8330" s="3"/>
      <c r="F8330" s="5">
        <f>_xlfn.XLOOKUP(A8330,[3]!Table13456[No заказа],[3]!Table13456[Количество],"",0,1)</f>
        <v>1</v>
      </c>
      <c r="G8330" s="5">
        <f>_xlfn.XLOOKUP(A8330,[3]!Table13456[No заказа],[3]!Table13456[Цена],"",0,1)</f>
        <v>9447</v>
      </c>
      <c r="H8330" s="2" t="str">
        <f>M01_SETTINGS!$F$2</f>
        <v>KASPI</v>
      </c>
    </row>
    <row r="8331" spans="1:8" x14ac:dyDescent="0.35">
      <c r="A8331" s="2">
        <v>412516584</v>
      </c>
      <c r="B8331" s="3">
        <f>_xlfn.XLOOKUP(A8331,[3]!Table13456[No заказа],[3]!Table13456[Дата
отправки],"",0,1)</f>
        <v>45552</v>
      </c>
      <c r="C8331" s="3"/>
      <c r="D8331" s="3"/>
      <c r="F8331" s="5">
        <f>_xlfn.XLOOKUP(A8331,[3]!Table13456[No заказа],[3]!Table13456[Количество],"",0,1)</f>
        <v>1</v>
      </c>
      <c r="G8331" s="5">
        <f>_xlfn.XLOOKUP(A8331,[3]!Table13456[No заказа],[3]!Table13456[Цена],"",0,1)</f>
        <v>8998</v>
      </c>
      <c r="H8331" s="2" t="str">
        <f>M01_SETTINGS!$F$2</f>
        <v>KASPI</v>
      </c>
    </row>
    <row r="8332" spans="1:8" x14ac:dyDescent="0.35">
      <c r="A8332" s="2">
        <v>412934929</v>
      </c>
      <c r="B8332" s="3">
        <f>_xlfn.XLOOKUP(A8332,[3]!Table13456[No заказа],[3]!Table13456[Дата
отправки],"",0,1)</f>
        <v>45552</v>
      </c>
      <c r="C8332" s="3"/>
      <c r="D8332" s="3"/>
      <c r="F8332" s="5">
        <f>_xlfn.XLOOKUP(A8332,[3]!Table13456[No заказа],[3]!Table13456[Количество],"",0,1)</f>
        <v>1</v>
      </c>
      <c r="G8332" s="5">
        <f>_xlfn.XLOOKUP(A8332,[3]!Table13456[No заказа],[3]!Table13456[Цена],"",0,1)</f>
        <v>8998</v>
      </c>
      <c r="H8332" s="2" t="str">
        <f>M01_SETTINGS!$F$2</f>
        <v>KASPI</v>
      </c>
    </row>
    <row r="8333" spans="1:8" x14ac:dyDescent="0.35">
      <c r="A8333" s="2">
        <v>412947051</v>
      </c>
      <c r="B8333" s="3">
        <f>_xlfn.XLOOKUP(A8333,[3]!Table13456[No заказа],[3]!Table13456[Дата
отправки],"",0,1)</f>
        <v>45552</v>
      </c>
      <c r="C8333" s="3"/>
      <c r="D8333" s="3"/>
      <c r="F8333" s="5">
        <f>_xlfn.XLOOKUP(A8333,[3]!Table13456[No заказа],[3]!Table13456[Количество],"",0,1)</f>
        <v>1</v>
      </c>
      <c r="G8333" s="5">
        <f>_xlfn.XLOOKUP(A8333,[3]!Table13456[No заказа],[3]!Table13456[Цена],"",0,1)</f>
        <v>8727</v>
      </c>
      <c r="H8333" s="2" t="str">
        <f>M01_SETTINGS!$F$2</f>
        <v>KASPI</v>
      </c>
    </row>
    <row r="8334" spans="1:8" x14ac:dyDescent="0.35">
      <c r="A8334" s="2">
        <v>412825863</v>
      </c>
      <c r="B8334" s="3">
        <f>_xlfn.XLOOKUP(A8334,[3]!Table13456[No заказа],[3]!Table13456[Дата
отправки],"",0,1)</f>
        <v>45552</v>
      </c>
      <c r="C8334" s="3"/>
      <c r="D8334" s="3"/>
      <c r="F8334" s="5">
        <f>_xlfn.XLOOKUP(A8334,[3]!Table13456[No заказа],[3]!Table13456[Количество],"",0,1)</f>
        <v>1</v>
      </c>
      <c r="G8334" s="5">
        <f>_xlfn.XLOOKUP(A8334,[3]!Table13456[No заказа],[3]!Table13456[Цена],"",0,1)</f>
        <v>8727</v>
      </c>
      <c r="H8334" s="2" t="str">
        <f>M01_SETTINGS!$F$2</f>
        <v>KASPI</v>
      </c>
    </row>
    <row r="8335" spans="1:8" x14ac:dyDescent="0.35">
      <c r="A8335" s="2">
        <v>412940590</v>
      </c>
      <c r="B8335" s="3">
        <f>_xlfn.XLOOKUP(A8335,[3]!Table13456[No заказа],[3]!Table13456[Дата
отправки],"",0,1)</f>
        <v>45552</v>
      </c>
      <c r="C8335" s="3"/>
      <c r="D8335" s="3"/>
      <c r="F8335" s="5">
        <f>_xlfn.XLOOKUP(A8335,[3]!Table13456[No заказа],[3]!Table13456[Количество],"",0,1)</f>
        <v>1</v>
      </c>
      <c r="G8335" s="5">
        <f>_xlfn.XLOOKUP(A8335,[3]!Table13456[No заказа],[3]!Table13456[Цена],"",0,1)</f>
        <v>8988</v>
      </c>
      <c r="H8335" s="2" t="str">
        <f>M01_SETTINGS!$F$2</f>
        <v>KASPI</v>
      </c>
    </row>
    <row r="8336" spans="1:8" x14ac:dyDescent="0.35">
      <c r="A8336" s="2">
        <v>412881096</v>
      </c>
      <c r="B8336" s="3">
        <f>_xlfn.XLOOKUP(A8336,[3]!Table13456[No заказа],[3]!Table13456[Дата
отправки],"",0,1)</f>
        <v>45552</v>
      </c>
      <c r="C8336" s="3"/>
      <c r="D8336" s="3"/>
      <c r="F8336" s="5">
        <f>_xlfn.XLOOKUP(A8336,[3]!Table13456[No заказа],[3]!Table13456[Количество],"",0,1)</f>
        <v>1</v>
      </c>
      <c r="G8336" s="5">
        <f>_xlfn.XLOOKUP(A8336,[3]!Table13456[No заказа],[3]!Table13456[Цена],"",0,1)</f>
        <v>9098</v>
      </c>
      <c r="H8336" s="2" t="str">
        <f>M01_SETTINGS!$F$2</f>
        <v>KASPI</v>
      </c>
    </row>
    <row r="8337" spans="1:8" x14ac:dyDescent="0.35">
      <c r="A8337" s="2">
        <v>412691430</v>
      </c>
      <c r="B8337" s="3">
        <f>_xlfn.XLOOKUP(A8337,[3]!Table13456[No заказа],[3]!Table13456[Дата
отправки],"",0,1)</f>
        <v>45552</v>
      </c>
      <c r="C8337" s="3"/>
      <c r="D8337" s="3"/>
      <c r="F8337" s="5">
        <f>_xlfn.XLOOKUP(A8337,[3]!Table13456[No заказа],[3]!Table13456[Количество],"",0,1)</f>
        <v>1</v>
      </c>
      <c r="G8337" s="5">
        <f>_xlfn.XLOOKUP(A8337,[3]!Table13456[No заказа],[3]!Table13456[Цена],"",0,1)</f>
        <v>8994</v>
      </c>
      <c r="H8337" s="2" t="str">
        <f>M01_SETTINGS!$F$2</f>
        <v>KASPI</v>
      </c>
    </row>
    <row r="8338" spans="1:8" x14ac:dyDescent="0.35">
      <c r="A8338" s="2">
        <v>412471372</v>
      </c>
      <c r="B8338" s="3">
        <f>_xlfn.XLOOKUP(A8338,[3]!Table13456[No заказа],[3]!Table13456[Дата
отправки],"",0,1)</f>
        <v>45552</v>
      </c>
      <c r="C8338" s="3"/>
      <c r="D8338" s="3"/>
      <c r="F8338" s="5">
        <f>_xlfn.XLOOKUP(A8338,[3]!Table13456[No заказа],[3]!Table13456[Количество],"",0,1)</f>
        <v>1</v>
      </c>
      <c r="G8338" s="5">
        <f>_xlfn.XLOOKUP(A8338,[3]!Table13456[No заказа],[3]!Table13456[Цена],"",0,1)</f>
        <v>8728</v>
      </c>
      <c r="H8338" s="2" t="str">
        <f>M01_SETTINGS!$F$2</f>
        <v>KASPI</v>
      </c>
    </row>
    <row r="8339" spans="1:8" x14ac:dyDescent="0.35">
      <c r="A8339" s="2">
        <v>412771885</v>
      </c>
      <c r="B8339" s="3">
        <f>_xlfn.XLOOKUP(A8339,[3]!Table13456[No заказа],[3]!Table13456[Дата
отправки],"",0,1)</f>
        <v>45552</v>
      </c>
      <c r="C8339" s="3"/>
      <c r="D8339" s="3"/>
      <c r="F8339" s="5">
        <f>_xlfn.XLOOKUP(A8339,[3]!Table13456[No заказа],[3]!Table13456[Количество],"",0,1)</f>
        <v>1</v>
      </c>
      <c r="G8339" s="5">
        <f>_xlfn.XLOOKUP(A8339,[3]!Table13456[No заказа],[3]!Table13456[Цена],"",0,1)</f>
        <v>9448</v>
      </c>
      <c r="H8339" s="2" t="str">
        <f>M01_SETTINGS!$F$2</f>
        <v>KASPI</v>
      </c>
    </row>
    <row r="8340" spans="1:8" x14ac:dyDescent="0.35">
      <c r="A8340" s="2">
        <v>412923585</v>
      </c>
      <c r="B8340" s="3">
        <f>_xlfn.XLOOKUP(A8340,[3]!Table13456[No заказа],[3]!Table13456[Дата
отправки],"",0,1)</f>
        <v>45552</v>
      </c>
      <c r="C8340" s="3"/>
      <c r="D8340" s="3"/>
      <c r="F8340" s="5">
        <f>_xlfn.XLOOKUP(A8340,[3]!Table13456[No заказа],[3]!Table13456[Количество],"",0,1)</f>
        <v>1</v>
      </c>
      <c r="G8340" s="5">
        <f>_xlfn.XLOOKUP(A8340,[3]!Table13456[No заказа],[3]!Table13456[Цена],"",0,1)</f>
        <v>9898</v>
      </c>
      <c r="H8340" s="2" t="str">
        <f>M01_SETTINGS!$F$2</f>
        <v>KASPI</v>
      </c>
    </row>
    <row r="8341" spans="1:8" x14ac:dyDescent="0.35">
      <c r="A8341" s="2">
        <v>412602750</v>
      </c>
      <c r="B8341" s="3">
        <f>_xlfn.XLOOKUP(A8341,[3]!Table13456[No заказа],[3]!Table13456[Дата
отправки],"",0,1)</f>
        <v>45552</v>
      </c>
      <c r="C8341" s="3"/>
      <c r="D8341" s="3"/>
      <c r="F8341" s="5">
        <f>_xlfn.XLOOKUP(A8341,[3]!Table13456[No заказа],[3]!Table13456[Количество],"",0,1)</f>
        <v>1</v>
      </c>
      <c r="G8341" s="5">
        <f>_xlfn.XLOOKUP(A8341,[3]!Table13456[No заказа],[3]!Table13456[Цена],"",0,1)</f>
        <v>9448</v>
      </c>
      <c r="H8341" s="2" t="str">
        <f>M01_SETTINGS!$F$2</f>
        <v>KASPI</v>
      </c>
    </row>
    <row r="8342" spans="1:8" x14ac:dyDescent="0.35">
      <c r="A8342" s="2">
        <v>412991740</v>
      </c>
      <c r="B8342" s="3">
        <f>_xlfn.XLOOKUP(A8342,[3]!Table13456[No заказа],[3]!Table13456[Дата
отправки],"",0,1)</f>
        <v>45552</v>
      </c>
      <c r="C8342" s="3"/>
      <c r="D8342" s="3"/>
      <c r="F8342" s="5">
        <f>_xlfn.XLOOKUP(A8342,[3]!Table13456[No заказа],[3]!Table13456[Количество],"",0,1)</f>
        <v>1</v>
      </c>
      <c r="G8342" s="5">
        <f>_xlfn.XLOOKUP(A8342,[3]!Table13456[No заказа],[3]!Table13456[Цена],"",0,1)</f>
        <v>9300</v>
      </c>
      <c r="H8342" s="2" t="str">
        <f>M01_SETTINGS!$F$2</f>
        <v>KASPI</v>
      </c>
    </row>
    <row r="8343" spans="1:8" x14ac:dyDescent="0.35">
      <c r="A8343" s="2">
        <v>412499558</v>
      </c>
      <c r="B8343" s="3">
        <f>_xlfn.XLOOKUP(A8343,[3]!Table13456[No заказа],[3]!Table13456[Дата
отправки],"",0,1)</f>
        <v>45552</v>
      </c>
      <c r="C8343" s="3"/>
      <c r="D8343" s="3"/>
      <c r="F8343" s="5">
        <f>_xlfn.XLOOKUP(A8343,[3]!Table13456[No заказа],[3]!Table13456[Количество],"",0,1)</f>
        <v>1</v>
      </c>
      <c r="G8343" s="5">
        <f>_xlfn.XLOOKUP(A8343,[3]!Table13456[No заказа],[3]!Table13456[Цена],"",0,1)</f>
        <v>8994</v>
      </c>
      <c r="H8343" s="2" t="str">
        <f>M01_SETTINGS!$F$2</f>
        <v>KASPI</v>
      </c>
    </row>
    <row r="8344" spans="1:8" x14ac:dyDescent="0.35">
      <c r="A8344" s="2">
        <v>411993713</v>
      </c>
      <c r="B8344" s="3">
        <f>_xlfn.XLOOKUP(A8344,[3]!Table13456[No заказа],[3]!Table13456[Дата
отправки],"",0,1)</f>
        <v>45551</v>
      </c>
      <c r="C8344" s="3"/>
      <c r="D8344" s="3"/>
      <c r="F8344" s="5">
        <f>_xlfn.XLOOKUP(A8344,[3]!Table13456[No заказа],[3]!Table13456[Количество],"",0,1)</f>
        <v>1</v>
      </c>
      <c r="G8344" s="5">
        <f>_xlfn.XLOOKUP(A8344,[3]!Table13456[No заказа],[3]!Table13456[Цена],"",0,1)</f>
        <v>8745</v>
      </c>
      <c r="H8344" s="2" t="str">
        <f>M01_SETTINGS!$F$2</f>
        <v>KASPI</v>
      </c>
    </row>
    <row r="8345" spans="1:8" x14ac:dyDescent="0.35">
      <c r="A8345" s="2">
        <v>412066567</v>
      </c>
      <c r="B8345" s="3">
        <f>_xlfn.XLOOKUP(A8345,[3]!Table13456[No заказа],[3]!Table13456[Дата
отправки],"",0,1)</f>
        <v>45551</v>
      </c>
      <c r="C8345" s="3"/>
      <c r="D8345" s="3"/>
      <c r="F8345" s="5">
        <f>_xlfn.XLOOKUP(A8345,[3]!Table13456[No заказа],[3]!Table13456[Количество],"",0,1)</f>
        <v>1</v>
      </c>
      <c r="G8345" s="5">
        <f>_xlfn.XLOOKUP(A8345,[3]!Table13456[No заказа],[3]!Table13456[Цена],"",0,1)</f>
        <v>9447</v>
      </c>
      <c r="H8345" s="2" t="str">
        <f>M01_SETTINGS!$F$2</f>
        <v>KASPI</v>
      </c>
    </row>
    <row r="8346" spans="1:8" x14ac:dyDescent="0.35">
      <c r="A8346" s="2">
        <v>412556180</v>
      </c>
      <c r="B8346" s="3">
        <f>_xlfn.XLOOKUP(A8346,[3]!Table13456[No заказа],[3]!Table13456[Дата
отправки],"",0,1)</f>
        <v>45551</v>
      </c>
      <c r="C8346" s="3"/>
      <c r="D8346" s="3"/>
      <c r="F8346" s="5">
        <f>_xlfn.XLOOKUP(A8346,[3]!Table13456[No заказа],[3]!Table13456[Количество],"",0,1)</f>
        <v>1</v>
      </c>
      <c r="G8346" s="5">
        <f>_xlfn.XLOOKUP(A8346,[3]!Table13456[No заказа],[3]!Table13456[Цена],"",0,1)</f>
        <v>9449</v>
      </c>
      <c r="H8346" s="2" t="str">
        <f>M01_SETTINGS!$F$2</f>
        <v>KASPI</v>
      </c>
    </row>
    <row r="8347" spans="1:8" x14ac:dyDescent="0.35">
      <c r="A8347" s="2">
        <v>412022458</v>
      </c>
      <c r="B8347" s="3">
        <f>_xlfn.XLOOKUP(A8347,[3]!Table13456[No заказа],[3]!Table13456[Дата
отправки],"",0,1)</f>
        <v>45551</v>
      </c>
      <c r="C8347" s="3"/>
      <c r="D8347" s="3"/>
      <c r="F8347" s="5">
        <f>_xlfn.XLOOKUP(A8347,[3]!Table13456[No заказа],[3]!Table13456[Количество],"",0,1)</f>
        <v>1</v>
      </c>
      <c r="G8347" s="5">
        <f>_xlfn.XLOOKUP(A8347,[3]!Table13456[No заказа],[3]!Table13456[Цена],"",0,1)</f>
        <v>9449</v>
      </c>
      <c r="H8347" s="2" t="str">
        <f>M01_SETTINGS!$F$2</f>
        <v>KASPI</v>
      </c>
    </row>
    <row r="8348" spans="1:8" x14ac:dyDescent="0.35">
      <c r="A8348" s="2">
        <v>412063378</v>
      </c>
      <c r="B8348" s="3">
        <f>_xlfn.XLOOKUP(A8348,[3]!Table13456[No заказа],[3]!Table13456[Дата
отправки],"",0,1)</f>
        <v>45551</v>
      </c>
      <c r="C8348" s="3"/>
      <c r="D8348" s="3"/>
      <c r="F8348" s="5">
        <f>_xlfn.XLOOKUP(A8348,[3]!Table13456[No заказа],[3]!Table13456[Количество],"",0,1)</f>
        <v>1</v>
      </c>
      <c r="G8348" s="5">
        <f>_xlfn.XLOOKUP(A8348,[3]!Table13456[No заказа],[3]!Table13456[Цена],"",0,1)</f>
        <v>9449</v>
      </c>
      <c r="H8348" s="2" t="str">
        <f>M01_SETTINGS!$F$2</f>
        <v>KASPI</v>
      </c>
    </row>
    <row r="8349" spans="1:8" x14ac:dyDescent="0.35">
      <c r="A8349" s="2">
        <v>412060474</v>
      </c>
      <c r="B8349" s="3">
        <f>_xlfn.XLOOKUP(A8349,[3]!Table13456[No заказа],[3]!Table13456[Дата
отправки],"",0,1)</f>
        <v>45551</v>
      </c>
      <c r="C8349" s="3"/>
      <c r="D8349" s="3"/>
      <c r="F8349" s="5">
        <f>_xlfn.XLOOKUP(A8349,[3]!Table13456[No заказа],[3]!Table13456[Количество],"",0,1)</f>
        <v>1</v>
      </c>
      <c r="G8349" s="5">
        <f>_xlfn.XLOOKUP(A8349,[3]!Table13456[No заказа],[3]!Table13456[Цена],"",0,1)</f>
        <v>9447</v>
      </c>
      <c r="H8349" s="2" t="str">
        <f>M01_SETTINGS!$F$2</f>
        <v>KASPI</v>
      </c>
    </row>
    <row r="8350" spans="1:8" x14ac:dyDescent="0.35">
      <c r="A8350" s="2">
        <v>412367953</v>
      </c>
      <c r="B8350" s="3">
        <f>_xlfn.XLOOKUP(A8350,[3]!Table13456[No заказа],[3]!Table13456[Дата
отправки],"",0,1)</f>
        <v>45551</v>
      </c>
      <c r="C8350" s="3"/>
      <c r="D8350" s="3"/>
      <c r="F8350" s="5">
        <f>_xlfn.XLOOKUP(A8350,[3]!Table13456[No заказа],[3]!Table13456[Количество],"",0,1)</f>
        <v>1</v>
      </c>
      <c r="G8350" s="5">
        <f>_xlfn.XLOOKUP(A8350,[3]!Table13456[No заказа],[3]!Table13456[Цена],"",0,1)</f>
        <v>9447</v>
      </c>
      <c r="H8350" s="2" t="str">
        <f>M01_SETTINGS!$F$2</f>
        <v>KASPI</v>
      </c>
    </row>
    <row r="8351" spans="1:8" x14ac:dyDescent="0.35">
      <c r="A8351" s="2">
        <v>412528584</v>
      </c>
      <c r="B8351" s="3">
        <f>_xlfn.XLOOKUP(A8351,[3]!Table13456[No заказа],[3]!Table13456[Дата
отправки],"",0,1)</f>
        <v>45551</v>
      </c>
      <c r="C8351" s="3"/>
      <c r="D8351" s="3"/>
      <c r="F8351" s="5">
        <f>_xlfn.XLOOKUP(A8351,[3]!Table13456[No заказа],[3]!Table13456[Количество],"",0,1)</f>
        <v>1</v>
      </c>
      <c r="G8351" s="5">
        <f>_xlfn.XLOOKUP(A8351,[3]!Table13456[No заказа],[3]!Table13456[Цена],"",0,1)</f>
        <v>9637</v>
      </c>
      <c r="H8351" s="2" t="str">
        <f>M01_SETTINGS!$F$2</f>
        <v>KASPI</v>
      </c>
    </row>
    <row r="8352" spans="1:8" x14ac:dyDescent="0.35">
      <c r="A8352" s="2">
        <v>412115191</v>
      </c>
      <c r="B8352" s="3">
        <f>_xlfn.XLOOKUP(A8352,[3]!Table13456[No заказа],[3]!Table13456[Дата
отправки],"",0,1)</f>
        <v>45551</v>
      </c>
      <c r="C8352" s="3"/>
      <c r="D8352" s="3"/>
      <c r="F8352" s="5">
        <f>_xlfn.XLOOKUP(A8352,[3]!Table13456[No заказа],[3]!Table13456[Количество],"",0,1)</f>
        <v>1</v>
      </c>
      <c r="G8352" s="5">
        <f>_xlfn.XLOOKUP(A8352,[3]!Table13456[No заказа],[3]!Table13456[Цена],"",0,1)</f>
        <v>8999</v>
      </c>
      <c r="H8352" s="2" t="str">
        <f>M01_SETTINGS!$F$2</f>
        <v>KASPI</v>
      </c>
    </row>
    <row r="8353" spans="1:8" x14ac:dyDescent="0.35">
      <c r="A8353" s="2">
        <v>412497652</v>
      </c>
      <c r="B8353" s="3">
        <f>_xlfn.XLOOKUP(A8353,[3]!Table13456[No заказа],[3]!Table13456[Дата
отправки],"",0,1)</f>
        <v>45551</v>
      </c>
      <c r="C8353" s="3"/>
      <c r="D8353" s="3"/>
      <c r="F8353" s="5">
        <f>_xlfn.XLOOKUP(A8353,[3]!Table13456[No заказа],[3]!Table13456[Количество],"",0,1)</f>
        <v>1</v>
      </c>
      <c r="G8353" s="5">
        <f>_xlfn.XLOOKUP(A8353,[3]!Table13456[No заказа],[3]!Table13456[Цена],"",0,1)</f>
        <v>8999</v>
      </c>
      <c r="H8353" s="2" t="str">
        <f>M01_SETTINGS!$F$2</f>
        <v>KASPI</v>
      </c>
    </row>
    <row r="8354" spans="1:8" x14ac:dyDescent="0.35">
      <c r="A8354" s="2">
        <v>412299849</v>
      </c>
      <c r="B8354" s="3">
        <f>_xlfn.XLOOKUP(A8354,[3]!Table13456[No заказа],[3]!Table13456[Дата
отправки],"",0,1)</f>
        <v>45551</v>
      </c>
      <c r="C8354" s="3"/>
      <c r="D8354" s="3"/>
      <c r="F8354" s="5">
        <f>_xlfn.XLOOKUP(A8354,[3]!Table13456[No заказа],[3]!Table13456[Количество],"",0,1)</f>
        <v>1</v>
      </c>
      <c r="G8354" s="5">
        <f>_xlfn.XLOOKUP(A8354,[3]!Table13456[No заказа],[3]!Table13456[Цена],"",0,1)</f>
        <v>12544</v>
      </c>
      <c r="H8354" s="2" t="str">
        <f>M01_SETTINGS!$F$2</f>
        <v>KASPI</v>
      </c>
    </row>
    <row r="8355" spans="1:8" x14ac:dyDescent="0.35">
      <c r="A8355" s="2">
        <v>412163420</v>
      </c>
      <c r="B8355" s="3">
        <f>_xlfn.XLOOKUP(A8355,[3]!Table13456[No заказа],[3]!Table13456[Дата
отправки],"",0,1)</f>
        <v>45551</v>
      </c>
      <c r="C8355" s="3"/>
      <c r="D8355" s="3"/>
      <c r="F8355" s="5">
        <f>_xlfn.XLOOKUP(A8355,[3]!Table13456[No заказа],[3]!Table13456[Количество],"",0,1)</f>
        <v>1</v>
      </c>
      <c r="G8355" s="5">
        <f>_xlfn.XLOOKUP(A8355,[3]!Table13456[No заказа],[3]!Table13456[Цена],"",0,1)</f>
        <v>12854</v>
      </c>
      <c r="H8355" s="2" t="str">
        <f>M01_SETTINGS!$F$2</f>
        <v>KASPI</v>
      </c>
    </row>
    <row r="8356" spans="1:8" x14ac:dyDescent="0.35">
      <c r="A8356" s="2">
        <v>412317919</v>
      </c>
      <c r="B8356" s="3">
        <f>_xlfn.XLOOKUP(A8356,[3]!Table13456[No заказа],[3]!Table13456[Дата
отправки],"",0,1)</f>
        <v>45551</v>
      </c>
      <c r="C8356" s="3"/>
      <c r="D8356" s="3"/>
      <c r="F8356" s="5">
        <f>_xlfn.XLOOKUP(A8356,[3]!Table13456[No заказа],[3]!Table13456[Количество],"",0,1)</f>
        <v>1</v>
      </c>
      <c r="G8356" s="5">
        <f>_xlfn.XLOOKUP(A8356,[3]!Table13456[No заказа],[3]!Table13456[Цена],"",0,1)</f>
        <v>14367</v>
      </c>
      <c r="H8356" s="2" t="str">
        <f>M01_SETTINGS!$F$2</f>
        <v>KASPI</v>
      </c>
    </row>
    <row r="8357" spans="1:8" x14ac:dyDescent="0.35">
      <c r="A8357" s="2">
        <v>412163125</v>
      </c>
      <c r="B8357" s="3">
        <f>_xlfn.XLOOKUP(A8357,[3]!Table13456[No заказа],[3]!Table13456[Дата
отправки],"",0,1)</f>
        <v>45551</v>
      </c>
      <c r="C8357" s="3"/>
      <c r="D8357" s="3"/>
      <c r="F8357" s="5">
        <f>_xlfn.XLOOKUP(A8357,[3]!Table13456[No заказа],[3]!Table13456[Количество],"",0,1)</f>
        <v>1</v>
      </c>
      <c r="G8357" s="5">
        <f>_xlfn.XLOOKUP(A8357,[3]!Table13456[No заказа],[3]!Table13456[Цена],"",0,1)</f>
        <v>8998</v>
      </c>
      <c r="H8357" s="2" t="str">
        <f>M01_SETTINGS!$F$2</f>
        <v>KASPI</v>
      </c>
    </row>
    <row r="8358" spans="1:8" x14ac:dyDescent="0.35">
      <c r="A8358" s="2">
        <v>412217040</v>
      </c>
      <c r="B8358" s="3">
        <f>_xlfn.XLOOKUP(A8358,[3]!Table13456[No заказа],[3]!Table13456[Дата
отправки],"",0,1)</f>
        <v>45551</v>
      </c>
      <c r="C8358" s="3"/>
      <c r="D8358" s="3"/>
      <c r="F8358" s="5">
        <f>_xlfn.XLOOKUP(A8358,[3]!Table13456[No заказа],[3]!Table13456[Количество],"",0,1)</f>
        <v>1</v>
      </c>
      <c r="G8358" s="5">
        <f>_xlfn.XLOOKUP(A8358,[3]!Table13456[No заказа],[3]!Table13456[Цена],"",0,1)</f>
        <v>8998</v>
      </c>
      <c r="H8358" s="2" t="str">
        <f>M01_SETTINGS!$F$2</f>
        <v>KASPI</v>
      </c>
    </row>
    <row r="8359" spans="1:8" x14ac:dyDescent="0.35">
      <c r="A8359" s="2">
        <v>412099995</v>
      </c>
      <c r="B8359" s="3">
        <f>_xlfn.XLOOKUP(A8359,[3]!Table13456[No заказа],[3]!Table13456[Дата
отправки],"",0,1)</f>
        <v>45551</v>
      </c>
      <c r="C8359" s="3"/>
      <c r="D8359" s="3"/>
      <c r="F8359" s="5">
        <f>_xlfn.XLOOKUP(A8359,[3]!Table13456[No заказа],[3]!Table13456[Количество],"",0,1)</f>
        <v>1</v>
      </c>
      <c r="G8359" s="5">
        <f>_xlfn.XLOOKUP(A8359,[3]!Table13456[No заказа],[3]!Table13456[Цена],"",0,1)</f>
        <v>10498</v>
      </c>
      <c r="H8359" s="2" t="str">
        <f>M01_SETTINGS!$F$2</f>
        <v>KASPI</v>
      </c>
    </row>
    <row r="8360" spans="1:8" x14ac:dyDescent="0.35">
      <c r="A8360" s="2">
        <v>411911976</v>
      </c>
      <c r="B8360" s="3">
        <f>_xlfn.XLOOKUP(A8360,[3]!Table13456[No заказа],[3]!Table13456[Дата
отправки],"",0,1)</f>
        <v>45551</v>
      </c>
      <c r="C8360" s="3"/>
      <c r="D8360" s="3"/>
      <c r="F8360" s="5">
        <f>_xlfn.XLOOKUP(A8360,[3]!Table13456[No заказа],[3]!Table13456[Количество],"",0,1)</f>
        <v>1</v>
      </c>
      <c r="G8360" s="5">
        <f>_xlfn.XLOOKUP(A8360,[3]!Table13456[No заказа],[3]!Table13456[Цена],"",0,1)</f>
        <v>8988</v>
      </c>
      <c r="H8360" s="2" t="str">
        <f>M01_SETTINGS!$F$2</f>
        <v>KASPI</v>
      </c>
    </row>
    <row r="8361" spans="1:8" x14ac:dyDescent="0.35">
      <c r="A8361" s="2">
        <v>412378879</v>
      </c>
      <c r="B8361" s="3">
        <f>_xlfn.XLOOKUP(A8361,[3]!Table13456[No заказа],[3]!Table13456[Дата
отправки],"",0,1)</f>
        <v>45551</v>
      </c>
      <c r="C8361" s="3"/>
      <c r="D8361" s="3"/>
      <c r="F8361" s="5">
        <f>_xlfn.XLOOKUP(A8361,[3]!Table13456[No заказа],[3]!Table13456[Количество],"",0,1)</f>
        <v>1</v>
      </c>
      <c r="G8361" s="5">
        <f>_xlfn.XLOOKUP(A8361,[3]!Table13456[No заказа],[3]!Table13456[Цена],"",0,1)</f>
        <v>8727</v>
      </c>
      <c r="H8361" s="2" t="str">
        <f>M01_SETTINGS!$F$2</f>
        <v>KASPI</v>
      </c>
    </row>
    <row r="8362" spans="1:8" x14ac:dyDescent="0.35">
      <c r="A8362" s="2">
        <v>412216045</v>
      </c>
      <c r="B8362" s="3">
        <f>_xlfn.XLOOKUP(A8362,[3]!Table13456[No заказа],[3]!Table13456[Дата
отправки],"",0,1)</f>
        <v>45551</v>
      </c>
      <c r="C8362" s="3"/>
      <c r="D8362" s="3"/>
      <c r="F8362" s="5">
        <f>_xlfn.XLOOKUP(A8362,[3]!Table13456[No заказа],[3]!Table13456[Количество],"",0,1)</f>
        <v>1</v>
      </c>
      <c r="G8362" s="5">
        <f>_xlfn.XLOOKUP(A8362,[3]!Table13456[No заказа],[3]!Table13456[Цена],"",0,1)</f>
        <v>8731</v>
      </c>
      <c r="H8362" s="2" t="str">
        <f>M01_SETTINGS!$F$2</f>
        <v>KASPI</v>
      </c>
    </row>
    <row r="8363" spans="1:8" x14ac:dyDescent="0.35">
      <c r="A8363" s="2">
        <v>412286109</v>
      </c>
      <c r="B8363" s="3">
        <f>_xlfn.XLOOKUP(A8363,[3]!Table13456[No заказа],[3]!Table13456[Дата
отправки],"",0,1)</f>
        <v>45551</v>
      </c>
      <c r="C8363" s="3"/>
      <c r="D8363" s="3"/>
      <c r="F8363" s="5">
        <f>_xlfn.XLOOKUP(A8363,[3]!Table13456[No заказа],[3]!Table13456[Количество],"",0,1)</f>
        <v>1</v>
      </c>
      <c r="G8363" s="5">
        <f>_xlfn.XLOOKUP(A8363,[3]!Table13456[No заказа],[3]!Table13456[Цена],"",0,1)</f>
        <v>9444</v>
      </c>
      <c r="H8363" s="2" t="str">
        <f>M01_SETTINGS!$F$2</f>
        <v>KASPI</v>
      </c>
    </row>
    <row r="8364" spans="1:8" x14ac:dyDescent="0.35">
      <c r="A8364" s="2">
        <v>412276832</v>
      </c>
      <c r="B8364" s="3">
        <f>_xlfn.XLOOKUP(A8364,[3]!Table13456[No заказа],[3]!Table13456[Дата
отправки],"",0,1)</f>
        <v>45551</v>
      </c>
      <c r="C8364" s="3"/>
      <c r="D8364" s="3"/>
      <c r="F8364" s="5">
        <f>_xlfn.XLOOKUP(A8364,[3]!Table13456[No заказа],[3]!Table13456[Количество],"",0,1)</f>
        <v>1</v>
      </c>
      <c r="G8364" s="5">
        <f>_xlfn.XLOOKUP(A8364,[3]!Table13456[No заказа],[3]!Table13456[Цена],"",0,1)</f>
        <v>8988</v>
      </c>
      <c r="H8364" s="2" t="str">
        <f>M01_SETTINGS!$F$2</f>
        <v>KASPI</v>
      </c>
    </row>
    <row r="8365" spans="1:8" x14ac:dyDescent="0.35">
      <c r="A8365" s="2">
        <v>412153607</v>
      </c>
      <c r="B8365" s="3">
        <f>_xlfn.XLOOKUP(A8365,[3]!Table13456[No заказа],[3]!Table13456[Дата
отправки],"",0,1)</f>
        <v>45551</v>
      </c>
      <c r="C8365" s="3"/>
      <c r="D8365" s="3"/>
      <c r="F8365" s="5">
        <f>_xlfn.XLOOKUP(A8365,[3]!Table13456[No заказа],[3]!Table13456[Количество],"",0,1)</f>
        <v>1</v>
      </c>
      <c r="G8365" s="5">
        <f>_xlfn.XLOOKUP(A8365,[3]!Table13456[No заказа],[3]!Table13456[Цена],"",0,1)</f>
        <v>9997</v>
      </c>
      <c r="H8365" s="2" t="str">
        <f>M01_SETTINGS!$F$2</f>
        <v>KASPI</v>
      </c>
    </row>
    <row r="8366" spans="1:8" x14ac:dyDescent="0.35">
      <c r="A8366" s="2">
        <v>412472832</v>
      </c>
      <c r="B8366" s="3">
        <f>_xlfn.XLOOKUP(A8366,[3]!Table13456[No заказа],[3]!Table13456[Дата
отправки],"",0,1)</f>
        <v>45551</v>
      </c>
      <c r="C8366" s="3"/>
      <c r="D8366" s="3"/>
      <c r="F8366" s="5">
        <f>_xlfn.XLOOKUP(A8366,[3]!Table13456[No заказа],[3]!Table13456[Количество],"",0,1)</f>
        <v>1</v>
      </c>
      <c r="G8366" s="5">
        <f>_xlfn.XLOOKUP(A8366,[3]!Table13456[No заказа],[3]!Table13456[Цена],"",0,1)</f>
        <v>8988</v>
      </c>
      <c r="H8366" s="2" t="str">
        <f>M01_SETTINGS!$F$2</f>
        <v>KASPI</v>
      </c>
    </row>
    <row r="8367" spans="1:8" x14ac:dyDescent="0.35">
      <c r="A8367" s="2">
        <v>411994416</v>
      </c>
      <c r="B8367" s="3">
        <f>_xlfn.XLOOKUP(A8367,[3]!Table13456[No заказа],[3]!Table13456[Дата
отправки],"",0,1)</f>
        <v>45551</v>
      </c>
      <c r="C8367" s="3"/>
      <c r="D8367" s="3"/>
      <c r="F8367" s="5">
        <f>_xlfn.XLOOKUP(A8367,[3]!Table13456[No заказа],[3]!Table13456[Количество],"",0,1)</f>
        <v>1</v>
      </c>
      <c r="G8367" s="5">
        <f>_xlfn.XLOOKUP(A8367,[3]!Table13456[No заказа],[3]!Table13456[Цена],"",0,1)</f>
        <v>9689</v>
      </c>
      <c r="H8367" s="2" t="str">
        <f>M01_SETTINGS!$F$2</f>
        <v>KASPI</v>
      </c>
    </row>
    <row r="8368" spans="1:8" x14ac:dyDescent="0.35">
      <c r="A8368" s="2">
        <v>412409466</v>
      </c>
      <c r="B8368" s="3">
        <f>_xlfn.XLOOKUP(A8368,[3]!Table13456[No заказа],[3]!Table13456[Дата
отправки],"",0,1)</f>
        <v>45551</v>
      </c>
      <c r="C8368" s="3"/>
      <c r="D8368" s="3"/>
      <c r="F8368" s="5">
        <f>_xlfn.XLOOKUP(A8368,[3]!Table13456[No заказа],[3]!Table13456[Количество],"",0,1)</f>
        <v>1</v>
      </c>
      <c r="G8368" s="5">
        <f>_xlfn.XLOOKUP(A8368,[3]!Table13456[No заказа],[3]!Table13456[Цена],"",0,1)</f>
        <v>8998</v>
      </c>
      <c r="H8368" s="2" t="str">
        <f>M01_SETTINGS!$F$2</f>
        <v>KASPI</v>
      </c>
    </row>
    <row r="8369" spans="1:8" x14ac:dyDescent="0.35">
      <c r="A8369" s="2">
        <v>412140578</v>
      </c>
      <c r="B8369" s="3">
        <f>_xlfn.XLOOKUP(A8369,[3]!Table13456[No заказа],[3]!Table13456[Дата
отправки],"",0,1)</f>
        <v>45551</v>
      </c>
      <c r="C8369" s="3"/>
      <c r="D8369" s="3"/>
      <c r="F8369" s="5">
        <f>_xlfn.XLOOKUP(A8369,[3]!Table13456[No заказа],[3]!Table13456[Количество],"",0,1)</f>
        <v>1</v>
      </c>
      <c r="G8369" s="5">
        <f>_xlfn.XLOOKUP(A8369,[3]!Table13456[No заказа],[3]!Table13456[Цена],"",0,1)</f>
        <v>8731</v>
      </c>
      <c r="H8369" s="2" t="str">
        <f>M01_SETTINGS!$F$2</f>
        <v>KASPI</v>
      </c>
    </row>
    <row r="8370" spans="1:8" x14ac:dyDescent="0.35">
      <c r="A8370" s="2">
        <v>411938748</v>
      </c>
      <c r="B8370" s="3">
        <f>_xlfn.XLOOKUP(A8370,[3]!Table13456[No заказа],[3]!Table13456[Дата
отправки],"",0,1)</f>
        <v>45551</v>
      </c>
      <c r="C8370" s="3"/>
      <c r="D8370" s="3"/>
      <c r="F8370" s="5">
        <f>_xlfn.XLOOKUP(A8370,[3]!Table13456[No заказа],[3]!Table13456[Количество],"",0,1)</f>
        <v>1</v>
      </c>
      <c r="G8370" s="5">
        <f>_xlfn.XLOOKUP(A8370,[3]!Table13456[No заказа],[3]!Table13456[Цена],"",0,1)</f>
        <v>9444</v>
      </c>
      <c r="H8370" s="2" t="str">
        <f>M01_SETTINGS!$F$2</f>
        <v>KASPI</v>
      </c>
    </row>
    <row r="8371" spans="1:8" x14ac:dyDescent="0.35">
      <c r="A8371" s="2">
        <v>412449800</v>
      </c>
      <c r="B8371" s="3">
        <f>_xlfn.XLOOKUP(A8371,[3]!Table13456[No заказа],[3]!Table13456[Дата
отправки],"",0,1)</f>
        <v>45551</v>
      </c>
      <c r="C8371" s="3"/>
      <c r="D8371" s="3"/>
      <c r="F8371" s="5">
        <f>_xlfn.XLOOKUP(A8371,[3]!Table13456[No заказа],[3]!Table13456[Количество],"",0,1)</f>
        <v>1</v>
      </c>
      <c r="G8371" s="5">
        <f>_xlfn.XLOOKUP(A8371,[3]!Table13456[No заказа],[3]!Table13456[Цена],"",0,1)</f>
        <v>13748</v>
      </c>
      <c r="H8371" s="2" t="str">
        <f>M01_SETTINGS!$F$2</f>
        <v>KASPI</v>
      </c>
    </row>
    <row r="8372" spans="1:8" x14ac:dyDescent="0.35">
      <c r="A8372" s="2">
        <v>412442841</v>
      </c>
      <c r="B8372" s="3">
        <f>_xlfn.XLOOKUP(A8372,[3]!Table13456[No заказа],[3]!Table13456[Дата
отправки],"",0,1)</f>
        <v>45551</v>
      </c>
      <c r="C8372" s="3"/>
      <c r="D8372" s="3"/>
      <c r="F8372" s="5">
        <f>_xlfn.XLOOKUP(A8372,[3]!Table13456[No заказа],[3]!Table13456[Количество],"",0,1)</f>
        <v>1</v>
      </c>
      <c r="G8372" s="5">
        <f>_xlfn.XLOOKUP(A8372,[3]!Table13456[No заказа],[3]!Table13456[Цена],"",0,1)</f>
        <v>8999</v>
      </c>
      <c r="H8372" s="2" t="str">
        <f>M01_SETTINGS!$F$2</f>
        <v>KASPI</v>
      </c>
    </row>
    <row r="8373" spans="1:8" x14ac:dyDescent="0.35">
      <c r="A8373" s="2">
        <v>412012470</v>
      </c>
      <c r="B8373" s="3">
        <f>_xlfn.XLOOKUP(A8373,[3]!Table13456[No заказа],[3]!Table13456[Дата
отправки],"",0,1)</f>
        <v>45551</v>
      </c>
      <c r="C8373" s="3"/>
      <c r="D8373" s="3"/>
      <c r="F8373" s="5">
        <f>_xlfn.XLOOKUP(A8373,[3]!Table13456[No заказа],[3]!Table13456[Количество],"",0,1)</f>
        <v>1</v>
      </c>
      <c r="G8373" s="5">
        <f>_xlfn.XLOOKUP(A8373,[3]!Table13456[No заказа],[3]!Table13456[Цена],"",0,1)</f>
        <v>10995</v>
      </c>
      <c r="H8373" s="2" t="str">
        <f>M01_SETTINGS!$F$2</f>
        <v>KASPI</v>
      </c>
    </row>
    <row r="8374" spans="1:8" x14ac:dyDescent="0.35">
      <c r="A8374" s="2">
        <v>412250137</v>
      </c>
      <c r="B8374" s="3">
        <f>_xlfn.XLOOKUP(A8374,[3]!Table13456[No заказа],[3]!Table13456[Дата
отправки],"",0,1)</f>
        <v>45551</v>
      </c>
      <c r="C8374" s="3"/>
      <c r="D8374" s="3"/>
      <c r="F8374" s="5">
        <f>_xlfn.XLOOKUP(A8374,[3]!Table13456[No заказа],[3]!Table13456[Количество],"",0,1)</f>
        <v>1</v>
      </c>
      <c r="G8374" s="5">
        <f>_xlfn.XLOOKUP(A8374,[3]!Table13456[No заказа],[3]!Table13456[Цена],"",0,1)</f>
        <v>9992</v>
      </c>
      <c r="H8374" s="2" t="str">
        <f>M01_SETTINGS!$F$2</f>
        <v>KASPI</v>
      </c>
    </row>
    <row r="8375" spans="1:8" x14ac:dyDescent="0.35">
      <c r="A8375" s="2">
        <v>412039360</v>
      </c>
      <c r="B8375" s="3">
        <f>_xlfn.XLOOKUP(A8375,[3]!Table13456[No заказа],[3]!Table13456[Дата
отправки],"",0,1)</f>
        <v>45551</v>
      </c>
      <c r="C8375" s="3"/>
      <c r="D8375" s="3"/>
      <c r="F8375" s="5">
        <f>_xlfn.XLOOKUP(A8375,[3]!Table13456[No заказа],[3]!Table13456[Количество],"",0,1)</f>
        <v>1</v>
      </c>
      <c r="G8375" s="5">
        <f>_xlfn.XLOOKUP(A8375,[3]!Table13456[No заказа],[3]!Table13456[Цена],"",0,1)</f>
        <v>8988</v>
      </c>
      <c r="H8375" s="2" t="str">
        <f>M01_SETTINGS!$F$2</f>
        <v>KASPI</v>
      </c>
    </row>
    <row r="8376" spans="1:8" x14ac:dyDescent="0.35">
      <c r="A8376" s="2">
        <v>412273283</v>
      </c>
      <c r="B8376" s="3">
        <f>_xlfn.XLOOKUP(A8376,[3]!Table13456[No заказа],[3]!Table13456[Дата
отправки],"",0,1)</f>
        <v>45551</v>
      </c>
      <c r="C8376" s="3"/>
      <c r="D8376" s="3"/>
      <c r="F8376" s="5">
        <f>_xlfn.XLOOKUP(A8376,[3]!Table13456[No заказа],[3]!Table13456[Количество],"",0,1)</f>
        <v>1</v>
      </c>
      <c r="G8376" s="5">
        <f>_xlfn.XLOOKUP(A8376,[3]!Table13456[No заказа],[3]!Table13456[Цена],"",0,1)</f>
        <v>8731</v>
      </c>
      <c r="H8376" s="2" t="str">
        <f>M01_SETTINGS!$F$2</f>
        <v>KASPI</v>
      </c>
    </row>
    <row r="8377" spans="1:8" x14ac:dyDescent="0.35">
      <c r="A8377" s="2">
        <v>412374445</v>
      </c>
      <c r="B8377" s="3">
        <f>_xlfn.XLOOKUP(A8377,[3]!Table13456[No заказа],[3]!Table13456[Дата
отправки],"",0,1)</f>
        <v>45551</v>
      </c>
      <c r="C8377" s="3"/>
      <c r="D8377" s="3"/>
      <c r="F8377" s="5">
        <f>_xlfn.XLOOKUP(A8377,[3]!Table13456[No заказа],[3]!Table13456[Количество],"",0,1)</f>
        <v>1</v>
      </c>
      <c r="G8377" s="5">
        <f>_xlfn.XLOOKUP(A8377,[3]!Table13456[No заказа],[3]!Table13456[Цена],"",0,1)</f>
        <v>8988</v>
      </c>
      <c r="H8377" s="2" t="str">
        <f>M01_SETTINGS!$F$2</f>
        <v>KASPI</v>
      </c>
    </row>
    <row r="8378" spans="1:8" x14ac:dyDescent="0.35">
      <c r="A8378" s="2">
        <v>412201629</v>
      </c>
      <c r="B8378" s="3">
        <f>_xlfn.XLOOKUP(A8378,[3]!Table13456[No заказа],[3]!Table13456[Дата
отправки],"",0,1)</f>
        <v>45551</v>
      </c>
      <c r="C8378" s="3"/>
      <c r="D8378" s="3"/>
      <c r="F8378" s="5">
        <f>_xlfn.XLOOKUP(A8378,[3]!Table13456[No заказа],[3]!Table13456[Количество],"",0,1)</f>
        <v>1</v>
      </c>
      <c r="G8378" s="5">
        <f>_xlfn.XLOOKUP(A8378,[3]!Table13456[No заказа],[3]!Table13456[Цена],"",0,1)</f>
        <v>8993</v>
      </c>
      <c r="H8378" s="2" t="str">
        <f>M01_SETTINGS!$F$2</f>
        <v>KASPI</v>
      </c>
    </row>
    <row r="8379" spans="1:8" x14ac:dyDescent="0.35">
      <c r="A8379" s="2">
        <v>412381707</v>
      </c>
      <c r="B8379" s="3">
        <f>_xlfn.XLOOKUP(A8379,[3]!Table13456[No заказа],[3]!Table13456[Дата
отправки],"",0,1)</f>
        <v>45551</v>
      </c>
      <c r="C8379" s="3"/>
      <c r="D8379" s="3"/>
      <c r="F8379" s="5">
        <f>_xlfn.XLOOKUP(A8379,[3]!Table13456[No заказа],[3]!Table13456[Количество],"",0,1)</f>
        <v>1</v>
      </c>
      <c r="G8379" s="5">
        <f>_xlfn.XLOOKUP(A8379,[3]!Table13456[No заказа],[3]!Table13456[Цена],"",0,1)</f>
        <v>8988</v>
      </c>
      <c r="H8379" s="2" t="str">
        <f>M01_SETTINGS!$F$2</f>
        <v>KASPI</v>
      </c>
    </row>
    <row r="8380" spans="1:8" x14ac:dyDescent="0.35">
      <c r="A8380" s="2">
        <v>412379101</v>
      </c>
      <c r="B8380" s="3">
        <f>_xlfn.XLOOKUP(A8380,[3]!Table13456[No заказа],[3]!Table13456[Дата
отправки],"",0,1)</f>
        <v>45551</v>
      </c>
      <c r="C8380" s="3"/>
      <c r="D8380" s="3"/>
      <c r="F8380" s="5">
        <f>_xlfn.XLOOKUP(A8380,[3]!Table13456[No заказа],[3]!Table13456[Количество],"",0,1)</f>
        <v>1</v>
      </c>
      <c r="G8380" s="5">
        <f>_xlfn.XLOOKUP(A8380,[3]!Table13456[No заказа],[3]!Table13456[Цена],"",0,1)</f>
        <v>8727</v>
      </c>
      <c r="H8380" s="2" t="str">
        <f>M01_SETTINGS!$F$2</f>
        <v>KASPI</v>
      </c>
    </row>
    <row r="8381" spans="1:8" x14ac:dyDescent="0.35">
      <c r="A8381" s="2">
        <v>412414411</v>
      </c>
      <c r="B8381" s="3">
        <f>_xlfn.XLOOKUP(A8381,[3]!Table13456[No заказа],[3]!Table13456[Дата
отправки],"",0,1)</f>
        <v>45551</v>
      </c>
      <c r="C8381" s="3"/>
      <c r="D8381" s="3"/>
      <c r="F8381" s="5">
        <f>_xlfn.XLOOKUP(A8381,[3]!Table13456[No заказа],[3]!Table13456[Количество],"",0,1)</f>
        <v>1</v>
      </c>
      <c r="G8381" s="5">
        <f>_xlfn.XLOOKUP(A8381,[3]!Table13456[No заказа],[3]!Table13456[Цена],"",0,1)</f>
        <v>14291</v>
      </c>
      <c r="H8381" s="2" t="str">
        <f>M01_SETTINGS!$F$2</f>
        <v>KASPI</v>
      </c>
    </row>
    <row r="8382" spans="1:8" x14ac:dyDescent="0.35">
      <c r="A8382" s="2">
        <v>412216777</v>
      </c>
      <c r="B8382" s="3">
        <f>_xlfn.XLOOKUP(A8382,[3]!Table13456[No заказа],[3]!Table13456[Дата
отправки],"",0,1)</f>
        <v>45551</v>
      </c>
      <c r="C8382" s="3"/>
      <c r="D8382" s="3"/>
      <c r="F8382" s="5">
        <f>_xlfn.XLOOKUP(A8382,[3]!Table13456[No заказа],[3]!Table13456[Количество],"",0,1)</f>
        <v>1</v>
      </c>
      <c r="G8382" s="5">
        <f>_xlfn.XLOOKUP(A8382,[3]!Table13456[No заказа],[3]!Table13456[Цена],"",0,1)</f>
        <v>14638</v>
      </c>
      <c r="H8382" s="2" t="str">
        <f>M01_SETTINGS!$F$2</f>
        <v>KASPI</v>
      </c>
    </row>
    <row r="8383" spans="1:8" x14ac:dyDescent="0.35">
      <c r="A8383" s="2">
        <v>412218345</v>
      </c>
      <c r="B8383" s="3">
        <f>_xlfn.XLOOKUP(A8383,[3]!Table13456[No заказа],[3]!Table13456[Дата
отправки],"",0,1)</f>
        <v>45551</v>
      </c>
      <c r="C8383" s="3"/>
      <c r="D8383" s="3"/>
      <c r="F8383" s="5">
        <f>_xlfn.XLOOKUP(A8383,[3]!Table13456[No заказа],[3]!Table13456[Количество],"",0,1)</f>
        <v>1</v>
      </c>
      <c r="G8383" s="5">
        <f>_xlfn.XLOOKUP(A8383,[3]!Table13456[No заказа],[3]!Table13456[Цена],"",0,1)</f>
        <v>9895</v>
      </c>
      <c r="H8383" s="2" t="str">
        <f>M01_SETTINGS!$F$2</f>
        <v>KASPI</v>
      </c>
    </row>
    <row r="8384" spans="1:8" x14ac:dyDescent="0.35">
      <c r="A8384" s="2">
        <v>412103018</v>
      </c>
      <c r="B8384" s="3">
        <f>_xlfn.XLOOKUP(A8384,[3]!Table13456[No заказа],[3]!Table13456[Дата
отправки],"",0,1)</f>
        <v>45551</v>
      </c>
      <c r="C8384" s="3"/>
      <c r="D8384" s="3"/>
      <c r="F8384" s="5">
        <f>_xlfn.XLOOKUP(A8384,[3]!Table13456[No заказа],[3]!Table13456[Количество],"",0,1)</f>
        <v>1</v>
      </c>
      <c r="G8384" s="5">
        <f>_xlfn.XLOOKUP(A8384,[3]!Table13456[No заказа],[3]!Table13456[Цена],"",0,1)</f>
        <v>9448</v>
      </c>
      <c r="H8384" s="2" t="str">
        <f>M01_SETTINGS!$F$2</f>
        <v>KASPI</v>
      </c>
    </row>
    <row r="8385" spans="1:8" x14ac:dyDescent="0.35">
      <c r="A8385" s="2">
        <v>412474852</v>
      </c>
      <c r="B8385" s="3">
        <f>_xlfn.XLOOKUP(A8385,[3]!Table13456[No заказа],[3]!Table13456[Дата
отправки],"",0,1)</f>
        <v>45551</v>
      </c>
      <c r="C8385" s="3"/>
      <c r="D8385" s="3"/>
      <c r="F8385" s="5">
        <f>_xlfn.XLOOKUP(A8385,[3]!Table13456[No заказа],[3]!Table13456[Количество],"",0,1)</f>
        <v>1</v>
      </c>
      <c r="G8385" s="5">
        <f>_xlfn.XLOOKUP(A8385,[3]!Table13456[No заказа],[3]!Table13456[Цена],"",0,1)</f>
        <v>8994</v>
      </c>
      <c r="H8385" s="2" t="str">
        <f>M01_SETTINGS!$F$2</f>
        <v>KASPI</v>
      </c>
    </row>
    <row r="8386" spans="1:8" x14ac:dyDescent="0.35">
      <c r="A8386" s="2">
        <v>412423298</v>
      </c>
      <c r="B8386" s="3">
        <f>_xlfn.XLOOKUP(A8386,[3]!Table13456[No заказа],[3]!Table13456[Дата
отправки],"",0,1)</f>
        <v>45551</v>
      </c>
      <c r="C8386" s="3"/>
      <c r="D8386" s="3"/>
      <c r="F8386" s="5">
        <f>_xlfn.XLOOKUP(A8386,[3]!Table13456[No заказа],[3]!Table13456[Количество],"",0,1)</f>
        <v>1</v>
      </c>
      <c r="G8386" s="5">
        <f>_xlfn.XLOOKUP(A8386,[3]!Table13456[No заказа],[3]!Table13456[Цена],"",0,1)</f>
        <v>9448</v>
      </c>
      <c r="H8386" s="2" t="str">
        <f>M01_SETTINGS!$F$2</f>
        <v>KASPI</v>
      </c>
    </row>
    <row r="8387" spans="1:8" x14ac:dyDescent="0.35">
      <c r="A8387" s="2">
        <v>412060410</v>
      </c>
      <c r="B8387" s="3">
        <f>_xlfn.XLOOKUP(A8387,[3]!Table13456[No заказа],[3]!Table13456[Дата
отправки],"",0,1)</f>
        <v>45551</v>
      </c>
      <c r="C8387" s="3"/>
      <c r="D8387" s="3"/>
      <c r="F8387" s="5">
        <f>_xlfn.XLOOKUP(A8387,[3]!Table13456[No заказа],[3]!Table13456[Количество],"",0,1)</f>
        <v>1</v>
      </c>
      <c r="G8387" s="5">
        <f>_xlfn.XLOOKUP(A8387,[3]!Table13456[No заказа],[3]!Table13456[Цена],"",0,1)</f>
        <v>9448</v>
      </c>
      <c r="H8387" s="2" t="str">
        <f>M01_SETTINGS!$F$2</f>
        <v>KASPI</v>
      </c>
    </row>
    <row r="8388" spans="1:8" x14ac:dyDescent="0.35">
      <c r="A8388" s="2">
        <v>412129746</v>
      </c>
      <c r="B8388" s="3">
        <f>_xlfn.XLOOKUP(A8388,[3]!Table13456[No заказа],[3]!Table13456[Дата
отправки],"",0,1)</f>
        <v>45551</v>
      </c>
      <c r="C8388" s="3"/>
      <c r="D8388" s="3"/>
      <c r="F8388" s="5">
        <f>_xlfn.XLOOKUP(A8388,[3]!Table13456[No заказа],[3]!Table13456[Количество],"",0,1)</f>
        <v>1</v>
      </c>
      <c r="G8388" s="5">
        <f>_xlfn.XLOOKUP(A8388,[3]!Table13456[No заказа],[3]!Table13456[Цена],"",0,1)</f>
        <v>9448</v>
      </c>
      <c r="H8388" s="2" t="str">
        <f>M01_SETTINGS!$F$2</f>
        <v>KASPI</v>
      </c>
    </row>
    <row r="8389" spans="1:8" x14ac:dyDescent="0.35">
      <c r="A8389" s="2">
        <v>412463343</v>
      </c>
      <c r="B8389" s="3">
        <f>_xlfn.XLOOKUP(A8389,[3]!Table13456[No заказа],[3]!Table13456[Дата
отправки],"",0,1)</f>
        <v>45551</v>
      </c>
      <c r="C8389" s="3"/>
      <c r="D8389" s="3"/>
      <c r="F8389" s="5">
        <f>_xlfn.XLOOKUP(A8389,[3]!Table13456[No заказа],[3]!Table13456[Количество],"",0,1)</f>
        <v>1</v>
      </c>
      <c r="G8389" s="5">
        <f>_xlfn.XLOOKUP(A8389,[3]!Table13456[No заказа],[3]!Table13456[Цена],"",0,1)</f>
        <v>8989</v>
      </c>
      <c r="H8389" s="2" t="str">
        <f>M01_SETTINGS!$F$2</f>
        <v>KASPI</v>
      </c>
    </row>
    <row r="8390" spans="1:8" x14ac:dyDescent="0.35">
      <c r="A8390" s="2">
        <v>412410232</v>
      </c>
      <c r="B8390" s="3">
        <f>_xlfn.XLOOKUP(A8390,[3]!Table13456[No заказа],[3]!Table13456[Дата
отправки],"",0,1)</f>
        <v>45551</v>
      </c>
      <c r="C8390" s="3"/>
      <c r="D8390" s="3"/>
      <c r="F8390" s="5">
        <f>_xlfn.XLOOKUP(A8390,[3]!Table13456[No заказа],[3]!Table13456[Количество],"",0,1)</f>
        <v>1</v>
      </c>
      <c r="G8390" s="5">
        <f>_xlfn.XLOOKUP(A8390,[3]!Table13456[No заказа],[3]!Table13456[Цена],"",0,1)</f>
        <v>8990</v>
      </c>
      <c r="H8390" s="2" t="str">
        <f>M01_SETTINGS!$F$2</f>
        <v>KASPI</v>
      </c>
    </row>
    <row r="8391" spans="1:8" x14ac:dyDescent="0.35">
      <c r="A8391" s="2">
        <v>412446774</v>
      </c>
      <c r="B8391" s="3">
        <f>_xlfn.XLOOKUP(A8391,[3]!Table13456[No заказа],[3]!Table13456[Дата
отправки],"",0,1)</f>
        <v>45551</v>
      </c>
      <c r="C8391" s="3"/>
      <c r="D8391" s="3"/>
      <c r="F8391" s="5">
        <f>_xlfn.XLOOKUP(A8391,[3]!Table13456[No заказа],[3]!Table13456[Количество],"",0,1)</f>
        <v>1</v>
      </c>
      <c r="G8391" s="5">
        <f>_xlfn.XLOOKUP(A8391,[3]!Table13456[No заказа],[3]!Table13456[Цена],"",0,1)</f>
        <v>8989</v>
      </c>
      <c r="H8391" s="2" t="str">
        <f>M01_SETTINGS!$F$2</f>
        <v>KASPI</v>
      </c>
    </row>
    <row r="8392" spans="1:8" x14ac:dyDescent="0.35">
      <c r="A8392" s="2">
        <v>412132726</v>
      </c>
      <c r="B8392" s="3">
        <f>_xlfn.XLOOKUP(A8392,[3]!Table13456[No заказа],[3]!Table13456[Дата
отправки],"",0,1)</f>
        <v>45551</v>
      </c>
      <c r="C8392" s="3"/>
      <c r="D8392" s="3"/>
      <c r="F8392" s="5">
        <f>_xlfn.XLOOKUP(A8392,[3]!Table13456[No заказа],[3]!Table13456[Количество],"",0,1)</f>
        <v>1</v>
      </c>
      <c r="G8392" s="5">
        <f>_xlfn.XLOOKUP(A8392,[3]!Table13456[No заказа],[3]!Table13456[Цена],"",0,1)</f>
        <v>9000</v>
      </c>
      <c r="H8392" s="2" t="str">
        <f>M01_SETTINGS!$F$2</f>
        <v>KASPI</v>
      </c>
    </row>
    <row r="8393" spans="1:8" x14ac:dyDescent="0.35">
      <c r="A8393" s="2">
        <v>412087698</v>
      </c>
      <c r="B8393" s="3">
        <f>_xlfn.XLOOKUP(A8393,[3]!Table13456[No заказа],[3]!Table13456[Дата
отправки],"",0,1)</f>
        <v>45551</v>
      </c>
      <c r="C8393" s="3"/>
      <c r="D8393" s="3"/>
      <c r="F8393" s="5">
        <f>_xlfn.XLOOKUP(A8393,[3]!Table13456[No заказа],[3]!Table13456[Количество],"",0,1)</f>
        <v>1</v>
      </c>
      <c r="G8393" s="5">
        <f>_xlfn.XLOOKUP(A8393,[3]!Table13456[No заказа],[3]!Table13456[Цена],"",0,1)</f>
        <v>8989</v>
      </c>
      <c r="H8393" s="2" t="str">
        <f>M01_SETTINGS!$F$2</f>
        <v>KASPI</v>
      </c>
    </row>
    <row r="8394" spans="1:8" x14ac:dyDescent="0.35">
      <c r="A8394" s="2">
        <v>412291415</v>
      </c>
      <c r="B8394" s="3">
        <f>_xlfn.XLOOKUP(A8394,[3]!Table13456[No заказа],[3]!Table13456[Дата
отправки],"",0,1)</f>
        <v>45551</v>
      </c>
      <c r="C8394" s="3"/>
      <c r="D8394" s="3"/>
      <c r="F8394" s="5">
        <f>_xlfn.XLOOKUP(A8394,[3]!Table13456[No заказа],[3]!Table13456[Количество],"",0,1)</f>
        <v>1</v>
      </c>
      <c r="G8394" s="5">
        <f>_xlfn.XLOOKUP(A8394,[3]!Table13456[No заказа],[3]!Table13456[Цена],"",0,1)</f>
        <v>8728</v>
      </c>
      <c r="H8394" s="2" t="str">
        <f>M01_SETTINGS!$F$2</f>
        <v>KASPI</v>
      </c>
    </row>
    <row r="8395" spans="1:8" x14ac:dyDescent="0.35">
      <c r="A8395" s="2">
        <v>411775520</v>
      </c>
      <c r="B8395" s="3">
        <f>_xlfn.XLOOKUP(A8395,[3]!Table13456[No заказа],[3]!Table13456[Дата
отправки],"",0,1)</f>
        <v>45550</v>
      </c>
      <c r="C8395" s="3"/>
      <c r="D8395" s="3"/>
      <c r="F8395" s="5">
        <f>_xlfn.XLOOKUP(A8395,[3]!Table13456[No заказа],[3]!Table13456[Количество],"",0,1)</f>
        <v>1</v>
      </c>
      <c r="G8395" s="5">
        <f>_xlfn.XLOOKUP(A8395,[3]!Table13456[No заказа],[3]!Table13456[Цена],"",0,1)</f>
        <v>12897</v>
      </c>
      <c r="H8395" s="2" t="str">
        <f>M01_SETTINGS!$F$2</f>
        <v>KASPI</v>
      </c>
    </row>
    <row r="8396" spans="1:8" x14ac:dyDescent="0.35">
      <c r="A8396" s="2">
        <v>411839698</v>
      </c>
      <c r="B8396" s="3">
        <f>_xlfn.XLOOKUP(A8396,[3]!Table13456[No заказа],[3]!Table13456[Дата
отправки],"",0,1)</f>
        <v>45550</v>
      </c>
      <c r="C8396" s="3"/>
      <c r="D8396" s="3"/>
      <c r="F8396" s="5">
        <f>_xlfn.XLOOKUP(A8396,[3]!Table13456[No заказа],[3]!Table13456[Количество],"",0,1)</f>
        <v>1</v>
      </c>
      <c r="G8396" s="5">
        <f>_xlfn.XLOOKUP(A8396,[3]!Table13456[No заказа],[3]!Table13456[Цена],"",0,1)</f>
        <v>9993</v>
      </c>
      <c r="H8396" s="2" t="str">
        <f>M01_SETTINGS!$F$2</f>
        <v>KASPI</v>
      </c>
    </row>
    <row r="8397" spans="1:8" x14ac:dyDescent="0.35">
      <c r="A8397" s="2">
        <v>411566823</v>
      </c>
      <c r="B8397" s="3">
        <f>_xlfn.XLOOKUP(A8397,[3]!Table13456[No заказа],[3]!Table13456[Дата
отправки],"",0,1)</f>
        <v>45550</v>
      </c>
      <c r="C8397" s="3"/>
      <c r="D8397" s="3"/>
      <c r="F8397" s="5">
        <f>_xlfn.XLOOKUP(A8397,[3]!Table13456[No заказа],[3]!Table13456[Количество],"",0,1)</f>
        <v>1</v>
      </c>
      <c r="G8397" s="5">
        <f>_xlfn.XLOOKUP(A8397,[3]!Table13456[No заказа],[3]!Table13456[Цена],"",0,1)</f>
        <v>9448</v>
      </c>
      <c r="H8397" s="2" t="str">
        <f>M01_SETTINGS!$F$2</f>
        <v>KASPI</v>
      </c>
    </row>
    <row r="8398" spans="1:8" x14ac:dyDescent="0.35">
      <c r="A8398" s="2">
        <v>411798797</v>
      </c>
      <c r="B8398" s="3">
        <f>_xlfn.XLOOKUP(A8398,[3]!Table13456[No заказа],[3]!Table13456[Дата
отправки],"",0,1)</f>
        <v>45550</v>
      </c>
      <c r="C8398" s="3"/>
      <c r="D8398" s="3"/>
      <c r="F8398" s="5">
        <f>_xlfn.XLOOKUP(A8398,[3]!Table13456[No заказа],[3]!Table13456[Количество],"",0,1)</f>
        <v>1</v>
      </c>
      <c r="G8398" s="5">
        <f>_xlfn.XLOOKUP(A8398,[3]!Table13456[No заказа],[3]!Table13456[Цена],"",0,1)</f>
        <v>9447</v>
      </c>
      <c r="H8398" s="2" t="str">
        <f>M01_SETTINGS!$F$2</f>
        <v>KASPI</v>
      </c>
    </row>
    <row r="8399" spans="1:8" x14ac:dyDescent="0.35">
      <c r="A8399" s="2">
        <v>411944722</v>
      </c>
      <c r="B8399" s="3">
        <f>_xlfn.XLOOKUP(A8399,[3]!Table13456[No заказа],[3]!Table13456[Дата
отправки],"",0,1)</f>
        <v>45550</v>
      </c>
      <c r="C8399" s="3"/>
      <c r="D8399" s="3"/>
      <c r="F8399" s="5">
        <f>_xlfn.XLOOKUP(A8399,[3]!Table13456[No заказа],[3]!Table13456[Количество],"",0,1)</f>
        <v>1</v>
      </c>
      <c r="G8399" s="5">
        <f>_xlfn.XLOOKUP(A8399,[3]!Table13456[No заказа],[3]!Table13456[Цена],"",0,1)</f>
        <v>9307</v>
      </c>
      <c r="H8399" s="2" t="str">
        <f>M01_SETTINGS!$F$2</f>
        <v>KASPI</v>
      </c>
    </row>
    <row r="8400" spans="1:8" x14ac:dyDescent="0.35">
      <c r="A8400" s="2">
        <v>411566573</v>
      </c>
      <c r="B8400" s="3">
        <f>_xlfn.XLOOKUP(A8400,[3]!Table13456[No заказа],[3]!Table13456[Дата
отправки],"",0,1)</f>
        <v>45550</v>
      </c>
      <c r="C8400" s="3"/>
      <c r="D8400" s="3"/>
      <c r="F8400" s="5">
        <f>_xlfn.XLOOKUP(A8400,[3]!Table13456[No заказа],[3]!Table13456[Количество],"",0,1)</f>
        <v>1</v>
      </c>
      <c r="G8400" s="5">
        <f>_xlfn.XLOOKUP(A8400,[3]!Table13456[No заказа],[3]!Table13456[Цена],"",0,1)</f>
        <v>9447</v>
      </c>
      <c r="H8400" s="2" t="str">
        <f>M01_SETTINGS!$F$2</f>
        <v>KASPI</v>
      </c>
    </row>
    <row r="8401" spans="1:8" x14ac:dyDescent="0.35">
      <c r="A8401" s="2">
        <v>411630531</v>
      </c>
      <c r="B8401" s="3">
        <f>_xlfn.XLOOKUP(A8401,[3]!Table13456[No заказа],[3]!Table13456[Дата
отправки],"",0,1)</f>
        <v>45550</v>
      </c>
      <c r="C8401" s="3"/>
      <c r="D8401" s="3"/>
      <c r="F8401" s="5">
        <f>_xlfn.XLOOKUP(A8401,[3]!Table13456[No заказа],[3]!Table13456[Количество],"",0,1)</f>
        <v>1</v>
      </c>
      <c r="G8401" s="5">
        <f>_xlfn.XLOOKUP(A8401,[3]!Table13456[No заказа],[3]!Table13456[Цена],"",0,1)</f>
        <v>9690</v>
      </c>
      <c r="H8401" s="2" t="str">
        <f>M01_SETTINGS!$F$2</f>
        <v>KASPI</v>
      </c>
    </row>
    <row r="8402" spans="1:8" x14ac:dyDescent="0.35">
      <c r="A8402" s="2">
        <v>411984965</v>
      </c>
      <c r="B8402" s="3">
        <f>_xlfn.XLOOKUP(A8402,[3]!Table13456[No заказа],[3]!Table13456[Дата
отправки],"",0,1)</f>
        <v>45550</v>
      </c>
      <c r="C8402" s="3"/>
      <c r="D8402" s="3"/>
      <c r="F8402" s="5">
        <f>_xlfn.XLOOKUP(A8402,[3]!Table13456[No заказа],[3]!Table13456[Количество],"",0,1)</f>
        <v>1</v>
      </c>
      <c r="G8402" s="5">
        <f>_xlfn.XLOOKUP(A8402,[3]!Table13456[No заказа],[3]!Table13456[Цена],"",0,1)</f>
        <v>9447</v>
      </c>
      <c r="H8402" s="2" t="str">
        <f>M01_SETTINGS!$F$2</f>
        <v>KASPI</v>
      </c>
    </row>
    <row r="8403" spans="1:8" x14ac:dyDescent="0.35">
      <c r="A8403" s="2">
        <v>411736911</v>
      </c>
      <c r="B8403" s="3">
        <f>_xlfn.XLOOKUP(A8403,[3]!Table13456[No заказа],[3]!Table13456[Дата
отправки],"",0,1)</f>
        <v>45550</v>
      </c>
      <c r="C8403" s="3"/>
      <c r="D8403" s="3"/>
      <c r="F8403" s="5">
        <f>_xlfn.XLOOKUP(A8403,[3]!Table13456[No заказа],[3]!Table13456[Количество],"",0,1)</f>
        <v>1</v>
      </c>
      <c r="G8403" s="5">
        <f>_xlfn.XLOOKUP(A8403,[3]!Table13456[No заказа],[3]!Table13456[Цена],"",0,1)</f>
        <v>9447</v>
      </c>
      <c r="H8403" s="2" t="str">
        <f>M01_SETTINGS!$F$2</f>
        <v>KASPI</v>
      </c>
    </row>
    <row r="8404" spans="1:8" x14ac:dyDescent="0.35">
      <c r="A8404" s="2">
        <v>411947070</v>
      </c>
      <c r="B8404" s="3">
        <f>_xlfn.XLOOKUP(A8404,[3]!Table13456[No заказа],[3]!Table13456[Дата
отправки],"",0,1)</f>
        <v>45550</v>
      </c>
      <c r="C8404" s="3"/>
      <c r="D8404" s="3"/>
      <c r="F8404" s="5">
        <f>_xlfn.XLOOKUP(A8404,[3]!Table13456[No заказа],[3]!Table13456[Количество],"",0,1)</f>
        <v>1</v>
      </c>
      <c r="G8404" s="5">
        <f>_xlfn.XLOOKUP(A8404,[3]!Table13456[No заказа],[3]!Table13456[Цена],"",0,1)</f>
        <v>8743</v>
      </c>
      <c r="H8404" s="2" t="str">
        <f>M01_SETTINGS!$F$2</f>
        <v>KASPI</v>
      </c>
    </row>
    <row r="8405" spans="1:8" x14ac:dyDescent="0.35">
      <c r="A8405" s="2">
        <v>411940255</v>
      </c>
      <c r="B8405" s="3">
        <f>_xlfn.XLOOKUP(A8405,[3]!Table13456[No заказа],[3]!Table13456[Дата
отправки],"",0,1)</f>
        <v>45550</v>
      </c>
      <c r="C8405" s="3"/>
      <c r="D8405" s="3"/>
      <c r="F8405" s="5">
        <f>_xlfn.XLOOKUP(A8405,[3]!Table13456[No заказа],[3]!Table13456[Количество],"",0,1)</f>
        <v>1</v>
      </c>
      <c r="G8405" s="5">
        <f>_xlfn.XLOOKUP(A8405,[3]!Table13456[No заказа],[3]!Table13456[Цена],"",0,1)</f>
        <v>9444</v>
      </c>
      <c r="H8405" s="2" t="str">
        <f>M01_SETTINGS!$F$2</f>
        <v>KASPI</v>
      </c>
    </row>
    <row r="8406" spans="1:8" x14ac:dyDescent="0.35">
      <c r="A8406" s="2">
        <v>411660769</v>
      </c>
      <c r="B8406" s="3">
        <f>_xlfn.XLOOKUP(A8406,[3]!Table13456[No заказа],[3]!Table13456[Дата
отправки],"",0,1)</f>
        <v>45550</v>
      </c>
      <c r="C8406" s="3"/>
      <c r="D8406" s="3"/>
      <c r="F8406" s="5">
        <f>_xlfn.XLOOKUP(A8406,[3]!Table13456[No заказа],[3]!Table13456[Количество],"",0,1)</f>
        <v>1</v>
      </c>
      <c r="G8406" s="5">
        <f>_xlfn.XLOOKUP(A8406,[3]!Table13456[No заказа],[3]!Table13456[Цена],"",0,1)</f>
        <v>8999</v>
      </c>
      <c r="H8406" s="2" t="str">
        <f>M01_SETTINGS!$F$2</f>
        <v>KASPI</v>
      </c>
    </row>
    <row r="8407" spans="1:8" x14ac:dyDescent="0.35">
      <c r="A8407" s="2">
        <v>411704694</v>
      </c>
      <c r="B8407" s="3">
        <f>_xlfn.XLOOKUP(A8407,[3]!Table13456[No заказа],[3]!Table13456[Дата
отправки],"",0,1)</f>
        <v>45550</v>
      </c>
      <c r="C8407" s="3"/>
      <c r="D8407" s="3"/>
      <c r="F8407" s="5">
        <f>_xlfn.XLOOKUP(A8407,[3]!Table13456[No заказа],[3]!Table13456[Количество],"",0,1)</f>
        <v>1</v>
      </c>
      <c r="G8407" s="5">
        <f>_xlfn.XLOOKUP(A8407,[3]!Table13456[No заказа],[3]!Table13456[Цена],"",0,1)</f>
        <v>8998</v>
      </c>
      <c r="H8407" s="2" t="str">
        <f>M01_SETTINGS!$F$2</f>
        <v>KASPI</v>
      </c>
    </row>
    <row r="8408" spans="1:8" x14ac:dyDescent="0.35">
      <c r="A8408" s="2">
        <v>411635882</v>
      </c>
      <c r="B8408" s="3">
        <f>_xlfn.XLOOKUP(A8408,[3]!Table13456[No заказа],[3]!Table13456[Дата
отправки],"",0,1)</f>
        <v>45550</v>
      </c>
      <c r="C8408" s="3"/>
      <c r="D8408" s="3"/>
      <c r="F8408" s="5">
        <f>_xlfn.XLOOKUP(A8408,[3]!Table13456[No заказа],[3]!Table13456[Количество],"",0,1)</f>
        <v>1</v>
      </c>
      <c r="G8408" s="5">
        <f>_xlfn.XLOOKUP(A8408,[3]!Table13456[No заказа],[3]!Table13456[Цена],"",0,1)</f>
        <v>8998</v>
      </c>
      <c r="H8408" s="2" t="str">
        <f>M01_SETTINGS!$F$2</f>
        <v>KASPI</v>
      </c>
    </row>
    <row r="8409" spans="1:8" x14ac:dyDescent="0.35">
      <c r="A8409" s="2">
        <v>411796219</v>
      </c>
      <c r="B8409" s="3">
        <f>_xlfn.XLOOKUP(A8409,[3]!Table13456[No заказа],[3]!Table13456[Дата
отправки],"",0,1)</f>
        <v>45550</v>
      </c>
      <c r="C8409" s="3"/>
      <c r="D8409" s="3"/>
      <c r="F8409" s="5">
        <f>_xlfn.XLOOKUP(A8409,[3]!Table13456[No заказа],[3]!Table13456[Количество],"",0,1)</f>
        <v>1</v>
      </c>
      <c r="G8409" s="5">
        <f>_xlfn.XLOOKUP(A8409,[3]!Table13456[No заказа],[3]!Table13456[Цена],"",0,1)</f>
        <v>8998</v>
      </c>
      <c r="H8409" s="2" t="str">
        <f>M01_SETTINGS!$F$2</f>
        <v>KASPI</v>
      </c>
    </row>
    <row r="8410" spans="1:8" x14ac:dyDescent="0.35">
      <c r="A8410" s="2">
        <v>411878735</v>
      </c>
      <c r="B8410" s="3">
        <f>_xlfn.XLOOKUP(A8410,[3]!Table13456[No заказа],[3]!Table13456[Дата
отправки],"",0,1)</f>
        <v>45550</v>
      </c>
      <c r="C8410" s="3"/>
      <c r="D8410" s="3"/>
      <c r="F8410" s="5">
        <f>_xlfn.XLOOKUP(A8410,[3]!Table13456[No заказа],[3]!Table13456[Количество],"",0,1)</f>
        <v>1</v>
      </c>
      <c r="G8410" s="5">
        <f>_xlfn.XLOOKUP(A8410,[3]!Table13456[No заказа],[3]!Table13456[Цена],"",0,1)</f>
        <v>8999</v>
      </c>
      <c r="H8410" s="2" t="str">
        <f>M01_SETTINGS!$F$2</f>
        <v>KASPI</v>
      </c>
    </row>
    <row r="8411" spans="1:8" x14ac:dyDescent="0.35">
      <c r="A8411" s="2">
        <v>411636983</v>
      </c>
      <c r="B8411" s="3">
        <f>_xlfn.XLOOKUP(A8411,[3]!Table13456[No заказа],[3]!Table13456[Дата
отправки],"",0,1)</f>
        <v>45550</v>
      </c>
      <c r="C8411" s="3"/>
      <c r="D8411" s="3"/>
      <c r="F8411" s="5">
        <f>_xlfn.XLOOKUP(A8411,[3]!Table13456[No заказа],[3]!Table13456[Количество],"",0,1)</f>
        <v>1</v>
      </c>
      <c r="G8411" s="5">
        <f>_xlfn.XLOOKUP(A8411,[3]!Table13456[No заказа],[3]!Table13456[Цена],"",0,1)</f>
        <v>9689</v>
      </c>
      <c r="H8411" s="2" t="str">
        <f>M01_SETTINGS!$F$2</f>
        <v>KASPI</v>
      </c>
    </row>
    <row r="8412" spans="1:8" x14ac:dyDescent="0.35">
      <c r="A8412" s="2">
        <v>411986252</v>
      </c>
      <c r="B8412" s="3">
        <f>_xlfn.XLOOKUP(A8412,[3]!Table13456[No заказа],[3]!Table13456[Дата
отправки],"",0,1)</f>
        <v>45550</v>
      </c>
      <c r="C8412" s="3"/>
      <c r="D8412" s="3"/>
      <c r="F8412" s="5">
        <f>_xlfn.XLOOKUP(A8412,[3]!Table13456[No заказа],[3]!Table13456[Количество],"",0,1)</f>
        <v>1</v>
      </c>
      <c r="G8412" s="5">
        <f>_xlfn.XLOOKUP(A8412,[3]!Table13456[No заказа],[3]!Table13456[Цена],"",0,1)</f>
        <v>8743</v>
      </c>
      <c r="H8412" s="2" t="str">
        <f>M01_SETTINGS!$F$2</f>
        <v>KASPI</v>
      </c>
    </row>
    <row r="8413" spans="1:8" x14ac:dyDescent="0.35">
      <c r="A8413" s="2">
        <v>412005304</v>
      </c>
      <c r="B8413" s="3">
        <f>_xlfn.XLOOKUP(A8413,[3]!Table13456[No заказа],[3]!Table13456[Дата
отправки],"",0,1)</f>
        <v>45550</v>
      </c>
      <c r="C8413" s="3"/>
      <c r="D8413" s="3"/>
      <c r="F8413" s="5">
        <f>_xlfn.XLOOKUP(A8413,[3]!Table13456[No заказа],[3]!Table13456[Количество],"",0,1)</f>
        <v>1</v>
      </c>
      <c r="G8413" s="5">
        <f>_xlfn.XLOOKUP(A8413,[3]!Table13456[No заказа],[3]!Table13456[Цена],"",0,1)</f>
        <v>8743</v>
      </c>
      <c r="H8413" s="2" t="str">
        <f>M01_SETTINGS!$F$2</f>
        <v>KASPI</v>
      </c>
    </row>
    <row r="8414" spans="1:8" x14ac:dyDescent="0.35">
      <c r="A8414" s="2">
        <v>411894549</v>
      </c>
      <c r="B8414" s="3">
        <f>_xlfn.XLOOKUP(A8414,[3]!Table13456[No заказа],[3]!Table13456[Дата
отправки],"",0,1)</f>
        <v>45550</v>
      </c>
      <c r="C8414" s="3"/>
      <c r="D8414" s="3"/>
      <c r="F8414" s="5">
        <f>_xlfn.XLOOKUP(A8414,[3]!Table13456[No заказа],[3]!Table13456[Количество],"",0,1)</f>
        <v>1</v>
      </c>
      <c r="G8414" s="5">
        <f>_xlfn.XLOOKUP(A8414,[3]!Table13456[No заказа],[3]!Table13456[Цена],"",0,1)</f>
        <v>14763</v>
      </c>
      <c r="H8414" s="2" t="str">
        <f>M01_SETTINGS!$F$2</f>
        <v>KASPI</v>
      </c>
    </row>
    <row r="8415" spans="1:8" x14ac:dyDescent="0.35">
      <c r="A8415" s="2">
        <v>411907004</v>
      </c>
      <c r="B8415" s="3">
        <f>_xlfn.XLOOKUP(A8415,[3]!Table13456[No заказа],[3]!Table13456[Дата
отправки],"",0,1)</f>
        <v>45550</v>
      </c>
      <c r="C8415" s="3"/>
      <c r="D8415" s="3"/>
      <c r="F8415" s="5">
        <f>_xlfn.XLOOKUP(A8415,[3]!Table13456[No заказа],[3]!Table13456[Количество],"",0,1)</f>
        <v>1</v>
      </c>
      <c r="G8415" s="5">
        <f>_xlfn.XLOOKUP(A8415,[3]!Table13456[No заказа],[3]!Table13456[Цена],"",0,1)</f>
        <v>8743</v>
      </c>
      <c r="H8415" s="2" t="str">
        <f>M01_SETTINGS!$F$2</f>
        <v>KASPI</v>
      </c>
    </row>
    <row r="8416" spans="1:8" x14ac:dyDescent="0.35">
      <c r="A8416" s="2">
        <v>411970090</v>
      </c>
      <c r="B8416" s="3">
        <f>_xlfn.XLOOKUP(A8416,[3]!Table13456[No заказа],[3]!Table13456[Дата
отправки],"",0,1)</f>
        <v>45550</v>
      </c>
      <c r="C8416" s="3"/>
      <c r="D8416" s="3"/>
      <c r="F8416" s="5">
        <f>_xlfn.XLOOKUP(A8416,[3]!Table13456[No заказа],[3]!Table13456[Количество],"",0,1)</f>
        <v>1</v>
      </c>
      <c r="G8416" s="5">
        <f>_xlfn.XLOOKUP(A8416,[3]!Table13456[No заказа],[3]!Table13456[Цена],"",0,1)</f>
        <v>9447</v>
      </c>
      <c r="H8416" s="2" t="str">
        <f>M01_SETTINGS!$F$2</f>
        <v>KASPI</v>
      </c>
    </row>
    <row r="8417" spans="1:8" x14ac:dyDescent="0.35">
      <c r="A8417" s="2">
        <v>411565143</v>
      </c>
      <c r="B8417" s="3">
        <f>_xlfn.XLOOKUP(A8417,[3]!Table13456[No заказа],[3]!Table13456[Дата
отправки],"",0,1)</f>
        <v>45550</v>
      </c>
      <c r="C8417" s="3"/>
      <c r="D8417" s="3"/>
      <c r="F8417" s="5">
        <f>_xlfn.XLOOKUP(A8417,[3]!Table13456[No заказа],[3]!Table13456[Количество],"",0,1)</f>
        <v>1</v>
      </c>
      <c r="G8417" s="5">
        <f>_xlfn.XLOOKUP(A8417,[3]!Table13456[No заказа],[3]!Table13456[Цена],"",0,1)</f>
        <v>8998</v>
      </c>
      <c r="H8417" s="2" t="str">
        <f>M01_SETTINGS!$F$2</f>
        <v>KASPI</v>
      </c>
    </row>
    <row r="8418" spans="1:8" x14ac:dyDescent="0.35">
      <c r="A8418" s="2">
        <v>411719931</v>
      </c>
      <c r="B8418" s="3">
        <f>_xlfn.XLOOKUP(A8418,[3]!Table13456[No заказа],[3]!Table13456[Дата
отправки],"",0,1)</f>
        <v>45550</v>
      </c>
      <c r="C8418" s="3"/>
      <c r="D8418" s="3"/>
      <c r="F8418" s="5">
        <f>_xlfn.XLOOKUP(A8418,[3]!Table13456[No заказа],[3]!Table13456[Количество],"",0,1)</f>
        <v>1</v>
      </c>
      <c r="G8418" s="5">
        <f>_xlfn.XLOOKUP(A8418,[3]!Table13456[No заказа],[3]!Table13456[Цена],"",0,1)</f>
        <v>9444</v>
      </c>
      <c r="H8418" s="2" t="str">
        <f>M01_SETTINGS!$F$2</f>
        <v>KASPI</v>
      </c>
    </row>
    <row r="8419" spans="1:8" x14ac:dyDescent="0.35">
      <c r="A8419" s="2">
        <v>411608971</v>
      </c>
      <c r="B8419" s="3">
        <f>_xlfn.XLOOKUP(A8419,[3]!Table13456[No заказа],[3]!Table13456[Дата
отправки],"",0,1)</f>
        <v>45550</v>
      </c>
      <c r="C8419" s="3"/>
      <c r="D8419" s="3"/>
      <c r="F8419" s="5">
        <f>_xlfn.XLOOKUP(A8419,[3]!Table13456[No заказа],[3]!Table13456[Количество],"",0,1)</f>
        <v>1</v>
      </c>
      <c r="G8419" s="5">
        <f>_xlfn.XLOOKUP(A8419,[3]!Table13456[No заказа],[3]!Table13456[Цена],"",0,1)</f>
        <v>8998</v>
      </c>
      <c r="H8419" s="2" t="str">
        <f>M01_SETTINGS!$F$2</f>
        <v>KASPI</v>
      </c>
    </row>
    <row r="8420" spans="1:8" x14ac:dyDescent="0.35">
      <c r="A8420" s="2">
        <v>411948486</v>
      </c>
      <c r="B8420" s="3">
        <f>_xlfn.XLOOKUP(A8420,[3]!Table13456[No заказа],[3]!Table13456[Дата
отправки],"",0,1)</f>
        <v>45550</v>
      </c>
      <c r="C8420" s="3"/>
      <c r="D8420" s="3"/>
      <c r="F8420" s="5">
        <f>_xlfn.XLOOKUP(A8420,[3]!Table13456[No заказа],[3]!Table13456[Количество],"",0,1)</f>
        <v>1</v>
      </c>
      <c r="G8420" s="5">
        <f>_xlfn.XLOOKUP(A8420,[3]!Table13456[No заказа],[3]!Table13456[Цена],"",0,1)</f>
        <v>9444</v>
      </c>
      <c r="H8420" s="2" t="str">
        <f>M01_SETTINGS!$F$2</f>
        <v>KASPI</v>
      </c>
    </row>
    <row r="8421" spans="1:8" x14ac:dyDescent="0.35">
      <c r="A8421" s="2">
        <v>411744821</v>
      </c>
      <c r="B8421" s="3">
        <f>_xlfn.XLOOKUP(A8421,[3]!Table13456[No заказа],[3]!Table13456[Дата
отправки],"",0,1)</f>
        <v>45550</v>
      </c>
      <c r="C8421" s="3"/>
      <c r="D8421" s="3"/>
      <c r="F8421" s="5">
        <f>_xlfn.XLOOKUP(A8421,[3]!Table13456[No заказа],[3]!Table13456[Количество],"",0,1)</f>
        <v>1</v>
      </c>
      <c r="G8421" s="5">
        <f>_xlfn.XLOOKUP(A8421,[3]!Table13456[No заказа],[3]!Table13456[Цена],"",0,1)</f>
        <v>9992</v>
      </c>
      <c r="H8421" s="2" t="str">
        <f>M01_SETTINGS!$F$2</f>
        <v>KASPI</v>
      </c>
    </row>
    <row r="8422" spans="1:8" x14ac:dyDescent="0.35">
      <c r="A8422" s="2">
        <v>411800439</v>
      </c>
      <c r="B8422" s="3">
        <f>_xlfn.XLOOKUP(A8422,[3]!Table13456[No заказа],[3]!Table13456[Дата
отправки],"",0,1)</f>
        <v>45550</v>
      </c>
      <c r="C8422" s="3"/>
      <c r="D8422" s="3"/>
      <c r="F8422" s="5">
        <f>_xlfn.XLOOKUP(A8422,[3]!Table13456[No заказа],[3]!Table13456[Количество],"",0,1)</f>
        <v>1</v>
      </c>
      <c r="G8422" s="5">
        <f>_xlfn.XLOOKUP(A8422,[3]!Table13456[No заказа],[3]!Table13456[Цена],"",0,1)</f>
        <v>8998</v>
      </c>
      <c r="H8422" s="2" t="str">
        <f>M01_SETTINGS!$F$2</f>
        <v>KASPI</v>
      </c>
    </row>
    <row r="8423" spans="1:8" x14ac:dyDescent="0.35">
      <c r="A8423" s="2">
        <v>411651000</v>
      </c>
      <c r="B8423" s="3">
        <f>_xlfn.XLOOKUP(A8423,[3]!Table13456[No заказа],[3]!Table13456[Дата
отправки],"",0,1)</f>
        <v>45550</v>
      </c>
      <c r="C8423" s="3"/>
      <c r="D8423" s="3"/>
      <c r="F8423" s="5">
        <f>_xlfn.XLOOKUP(A8423,[3]!Table13456[No заказа],[3]!Table13456[Количество],"",0,1)</f>
        <v>1</v>
      </c>
      <c r="G8423" s="5">
        <f>_xlfn.XLOOKUP(A8423,[3]!Table13456[No заказа],[3]!Table13456[Цена],"",0,1)</f>
        <v>18442</v>
      </c>
      <c r="H8423" s="2" t="str">
        <f>M01_SETTINGS!$F$2</f>
        <v>KASPI</v>
      </c>
    </row>
    <row r="8424" spans="1:8" x14ac:dyDescent="0.35">
      <c r="A8424" s="2">
        <v>411735662</v>
      </c>
      <c r="B8424" s="3">
        <f>_xlfn.XLOOKUP(A8424,[3]!Table13456[No заказа],[3]!Table13456[Дата
отправки],"",0,1)</f>
        <v>45550</v>
      </c>
      <c r="C8424" s="3"/>
      <c r="D8424" s="3"/>
      <c r="F8424" s="5">
        <f>_xlfn.XLOOKUP(A8424,[3]!Table13456[No заказа],[3]!Table13456[Количество],"",0,1)</f>
        <v>1</v>
      </c>
      <c r="G8424" s="5">
        <f>_xlfn.XLOOKUP(A8424,[3]!Table13456[No заказа],[3]!Table13456[Цена],"",0,1)</f>
        <v>9444</v>
      </c>
      <c r="H8424" s="2" t="str">
        <f>M01_SETTINGS!$F$2</f>
        <v>KASPI</v>
      </c>
    </row>
    <row r="8425" spans="1:8" x14ac:dyDescent="0.35">
      <c r="A8425" s="2">
        <v>411677207</v>
      </c>
      <c r="B8425" s="3">
        <f>_xlfn.XLOOKUP(A8425,[3]!Table13456[No заказа],[3]!Table13456[Дата
отправки],"",0,1)</f>
        <v>45550</v>
      </c>
      <c r="C8425" s="3"/>
      <c r="D8425" s="3"/>
      <c r="F8425" s="5">
        <f>_xlfn.XLOOKUP(A8425,[3]!Table13456[No заказа],[3]!Table13456[Количество],"",0,1)</f>
        <v>1</v>
      </c>
      <c r="G8425" s="5">
        <f>_xlfn.XLOOKUP(A8425,[3]!Table13456[No заказа],[3]!Table13456[Цена],"",0,1)</f>
        <v>8999</v>
      </c>
      <c r="H8425" s="2" t="str">
        <f>M01_SETTINGS!$F$2</f>
        <v>KASPI</v>
      </c>
    </row>
    <row r="8426" spans="1:8" x14ac:dyDescent="0.35">
      <c r="A8426" s="2">
        <v>411940748</v>
      </c>
      <c r="B8426" s="3">
        <f>_xlfn.XLOOKUP(A8426,[3]!Table13456[No заказа],[3]!Table13456[Дата
отправки],"",0,1)</f>
        <v>45550</v>
      </c>
      <c r="C8426" s="3"/>
      <c r="D8426" s="3"/>
      <c r="F8426" s="5">
        <f>_xlfn.XLOOKUP(A8426,[3]!Table13456[No заказа],[3]!Table13456[Количество],"",0,1)</f>
        <v>1</v>
      </c>
      <c r="G8426" s="5">
        <f>_xlfn.XLOOKUP(A8426,[3]!Table13456[No заказа],[3]!Table13456[Цена],"",0,1)</f>
        <v>8744</v>
      </c>
      <c r="H8426" s="2" t="str">
        <f>M01_SETTINGS!$F$2</f>
        <v>KASPI</v>
      </c>
    </row>
    <row r="8427" spans="1:8" x14ac:dyDescent="0.35">
      <c r="A8427" s="2">
        <v>411559272</v>
      </c>
      <c r="B8427" s="3">
        <f>_xlfn.XLOOKUP(A8427,[3]!Table13456[No заказа],[3]!Table13456[Дата
отправки],"",0,1)</f>
        <v>45550</v>
      </c>
      <c r="C8427" s="3"/>
      <c r="D8427" s="3"/>
      <c r="F8427" s="5">
        <f>_xlfn.XLOOKUP(A8427,[3]!Table13456[No заказа],[3]!Table13456[Количество],"",0,1)</f>
        <v>1</v>
      </c>
      <c r="G8427" s="5">
        <f>_xlfn.XLOOKUP(A8427,[3]!Table13456[No заказа],[3]!Table13456[Цена],"",0,1)</f>
        <v>8998</v>
      </c>
      <c r="H8427" s="2" t="str">
        <f>M01_SETTINGS!$F$2</f>
        <v>KASPI</v>
      </c>
    </row>
    <row r="8428" spans="1:8" x14ac:dyDescent="0.35">
      <c r="A8428" s="2">
        <v>411651000</v>
      </c>
      <c r="B8428" s="3">
        <f>_xlfn.XLOOKUP(A8428,[3]!Table13456[No заказа],[3]!Table13456[Дата
отправки],"",0,1)</f>
        <v>45550</v>
      </c>
      <c r="C8428" s="3"/>
      <c r="D8428" s="3"/>
      <c r="F8428" s="5">
        <f>_xlfn.XLOOKUP(A8428,[3]!Table13456[No заказа],[3]!Table13456[Количество],"",0,1)</f>
        <v>1</v>
      </c>
      <c r="G8428" s="5">
        <f>_xlfn.XLOOKUP(A8428,[3]!Table13456[No заказа],[3]!Table13456[Цена],"",0,1)</f>
        <v>18442</v>
      </c>
      <c r="H8428" s="2" t="str">
        <f>M01_SETTINGS!$F$2</f>
        <v>KASPI</v>
      </c>
    </row>
    <row r="8429" spans="1:8" x14ac:dyDescent="0.35">
      <c r="A8429" s="2">
        <v>411983613</v>
      </c>
      <c r="B8429" s="3">
        <f>_xlfn.XLOOKUP(A8429,[3]!Table13456[No заказа],[3]!Table13456[Дата
отправки],"",0,1)</f>
        <v>45550</v>
      </c>
      <c r="C8429" s="3"/>
      <c r="D8429" s="3"/>
      <c r="F8429" s="5">
        <f>_xlfn.XLOOKUP(A8429,[3]!Table13456[No заказа],[3]!Table13456[Количество],"",0,1)</f>
        <v>1</v>
      </c>
      <c r="G8429" s="5">
        <f>_xlfn.XLOOKUP(A8429,[3]!Table13456[No заказа],[3]!Table13456[Цена],"",0,1)</f>
        <v>8988</v>
      </c>
      <c r="H8429" s="2" t="str">
        <f>M01_SETTINGS!$F$2</f>
        <v>KASPI</v>
      </c>
    </row>
    <row r="8430" spans="1:8" x14ac:dyDescent="0.35">
      <c r="A8430" s="2">
        <v>411917849</v>
      </c>
      <c r="B8430" s="3">
        <f>_xlfn.XLOOKUP(A8430,[3]!Table13456[No заказа],[3]!Table13456[Дата
отправки],"",0,1)</f>
        <v>45550</v>
      </c>
      <c r="C8430" s="3"/>
      <c r="D8430" s="3"/>
      <c r="F8430" s="5">
        <f>_xlfn.XLOOKUP(A8430,[3]!Table13456[No заказа],[3]!Table13456[Количество],"",0,1)</f>
        <v>1</v>
      </c>
      <c r="G8430" s="5">
        <f>_xlfn.XLOOKUP(A8430,[3]!Table13456[No заказа],[3]!Table13456[Цена],"",0,1)</f>
        <v>8993</v>
      </c>
      <c r="H8430" s="2" t="str">
        <f>M01_SETTINGS!$F$2</f>
        <v>KASPI</v>
      </c>
    </row>
    <row r="8431" spans="1:8" x14ac:dyDescent="0.35">
      <c r="A8431" s="2">
        <v>411839963</v>
      </c>
      <c r="B8431" s="3">
        <f>_xlfn.XLOOKUP(A8431,[3]!Table13456[No заказа],[3]!Table13456[Дата
отправки],"",0,1)</f>
        <v>45550</v>
      </c>
      <c r="C8431" s="3"/>
      <c r="D8431" s="3"/>
      <c r="F8431" s="5">
        <f>_xlfn.XLOOKUP(A8431,[3]!Table13456[No заказа],[3]!Table13456[Количество],"",0,1)</f>
        <v>1</v>
      </c>
      <c r="G8431" s="5">
        <f>_xlfn.XLOOKUP(A8431,[3]!Table13456[No заказа],[3]!Table13456[Цена],"",0,1)</f>
        <v>8989</v>
      </c>
      <c r="H8431" s="2" t="str">
        <f>M01_SETTINGS!$F$2</f>
        <v>KASPI</v>
      </c>
    </row>
    <row r="8432" spans="1:8" x14ac:dyDescent="0.35">
      <c r="A8432" s="2">
        <v>411570216</v>
      </c>
      <c r="B8432" s="3">
        <f>_xlfn.XLOOKUP(A8432,[3]!Table13456[No заказа],[3]!Table13456[Дата
отправки],"",0,1)</f>
        <v>45550</v>
      </c>
      <c r="C8432" s="3"/>
      <c r="D8432" s="3"/>
      <c r="F8432" s="5">
        <f>_xlfn.XLOOKUP(A8432,[3]!Table13456[No заказа],[3]!Table13456[Количество],"",0,1)</f>
        <v>1</v>
      </c>
      <c r="G8432" s="5">
        <f>_xlfn.XLOOKUP(A8432,[3]!Table13456[No заказа],[3]!Table13456[Цена],"",0,1)</f>
        <v>8998</v>
      </c>
      <c r="H8432" s="2" t="str">
        <f>M01_SETTINGS!$F$2</f>
        <v>KASPI</v>
      </c>
    </row>
    <row r="8433" spans="1:8" x14ac:dyDescent="0.35">
      <c r="A8433" s="2">
        <v>411647839</v>
      </c>
      <c r="B8433" s="3">
        <f>_xlfn.XLOOKUP(A8433,[3]!Table13456[No заказа],[3]!Table13456[Дата
отправки],"",0,1)</f>
        <v>45550</v>
      </c>
      <c r="C8433" s="3"/>
      <c r="D8433" s="3"/>
      <c r="F8433" s="5">
        <f>_xlfn.XLOOKUP(A8433,[3]!Table13456[No заказа],[3]!Table13456[Количество],"",0,1)</f>
        <v>1</v>
      </c>
      <c r="G8433" s="5">
        <f>_xlfn.XLOOKUP(A8433,[3]!Table13456[No заказа],[3]!Table13456[Цена],"",0,1)</f>
        <v>8998</v>
      </c>
      <c r="H8433" s="2" t="str">
        <f>M01_SETTINGS!$F$2</f>
        <v>KASPI</v>
      </c>
    </row>
    <row r="8434" spans="1:8" x14ac:dyDescent="0.35">
      <c r="A8434" s="2">
        <v>411723887</v>
      </c>
      <c r="B8434" s="3">
        <f>_xlfn.XLOOKUP(A8434,[3]!Table13456[No заказа],[3]!Table13456[Дата
отправки],"",0,1)</f>
        <v>45550</v>
      </c>
      <c r="C8434" s="3"/>
      <c r="D8434" s="3"/>
      <c r="F8434" s="5">
        <f>_xlfn.XLOOKUP(A8434,[3]!Table13456[No заказа],[3]!Table13456[Количество],"",0,1)</f>
        <v>1</v>
      </c>
      <c r="G8434" s="5">
        <f>_xlfn.XLOOKUP(A8434,[3]!Table13456[No заказа],[3]!Table13456[Цена],"",0,1)</f>
        <v>8999</v>
      </c>
      <c r="H8434" s="2" t="str">
        <f>M01_SETTINGS!$F$2</f>
        <v>KASPI</v>
      </c>
    </row>
    <row r="8435" spans="1:8" x14ac:dyDescent="0.35">
      <c r="A8435" s="2">
        <v>411978261</v>
      </c>
      <c r="B8435" s="3">
        <f>_xlfn.XLOOKUP(A8435,[3]!Table13456[No заказа],[3]!Table13456[Дата
отправки],"",0,1)</f>
        <v>45550</v>
      </c>
      <c r="C8435" s="3"/>
      <c r="D8435" s="3"/>
      <c r="F8435" s="5">
        <f>_xlfn.XLOOKUP(A8435,[3]!Table13456[No заказа],[3]!Table13456[Количество],"",0,1)</f>
        <v>1</v>
      </c>
      <c r="G8435" s="5">
        <f>_xlfn.XLOOKUP(A8435,[3]!Table13456[No заказа],[3]!Table13456[Цена],"",0,1)</f>
        <v>8743</v>
      </c>
      <c r="H8435" s="2" t="str">
        <f>M01_SETTINGS!$F$2</f>
        <v>KASPI</v>
      </c>
    </row>
    <row r="8436" spans="1:8" x14ac:dyDescent="0.35">
      <c r="A8436" s="2">
        <v>411993935</v>
      </c>
      <c r="B8436" s="3">
        <f>_xlfn.XLOOKUP(A8436,[3]!Table13456[No заказа],[3]!Table13456[Дата
отправки],"",0,1)</f>
        <v>45550</v>
      </c>
      <c r="C8436" s="3"/>
      <c r="D8436" s="3"/>
      <c r="F8436" s="5">
        <f>_xlfn.XLOOKUP(A8436,[3]!Table13456[No заказа],[3]!Table13456[Количество],"",0,1)</f>
        <v>1</v>
      </c>
      <c r="G8436" s="5">
        <f>_xlfn.XLOOKUP(A8436,[3]!Table13456[No заказа],[3]!Table13456[Цена],"",0,1)</f>
        <v>9136</v>
      </c>
      <c r="H8436" s="2" t="str">
        <f>M01_SETTINGS!$F$2</f>
        <v>KASPI</v>
      </c>
    </row>
    <row r="8437" spans="1:8" x14ac:dyDescent="0.35">
      <c r="A8437" s="2">
        <v>411965724</v>
      </c>
      <c r="B8437" s="3">
        <f>_xlfn.XLOOKUP(A8437,[3]!Table13456[No заказа],[3]!Table13456[Дата
отправки],"",0,1)</f>
        <v>45550</v>
      </c>
      <c r="C8437" s="3"/>
      <c r="D8437" s="3"/>
      <c r="F8437" s="5">
        <f>_xlfn.XLOOKUP(A8437,[3]!Table13456[No заказа],[3]!Table13456[Количество],"",0,1)</f>
        <v>1</v>
      </c>
      <c r="G8437" s="5">
        <f>_xlfn.XLOOKUP(A8437,[3]!Table13456[No заказа],[3]!Table13456[Цена],"",0,1)</f>
        <v>8994</v>
      </c>
      <c r="H8437" s="2" t="str">
        <f>M01_SETTINGS!$F$2</f>
        <v>KASPI</v>
      </c>
    </row>
    <row r="8438" spans="1:8" x14ac:dyDescent="0.35">
      <c r="A8438" s="2">
        <v>411571242</v>
      </c>
      <c r="B8438" s="3">
        <f>_xlfn.XLOOKUP(A8438,[3]!Table13456[No заказа],[3]!Table13456[Дата
отправки],"",0,1)</f>
        <v>45550</v>
      </c>
      <c r="C8438" s="3"/>
      <c r="D8438" s="3"/>
      <c r="F8438" s="5">
        <f>_xlfn.XLOOKUP(A8438,[3]!Table13456[No заказа],[3]!Table13456[Количество],"",0,1)</f>
        <v>1</v>
      </c>
      <c r="G8438" s="5">
        <f>_xlfn.XLOOKUP(A8438,[3]!Table13456[No заказа],[3]!Table13456[Цена],"",0,1)</f>
        <v>9448</v>
      </c>
      <c r="H8438" s="2" t="str">
        <f>M01_SETTINGS!$F$2</f>
        <v>KASPI</v>
      </c>
    </row>
    <row r="8439" spans="1:8" x14ac:dyDescent="0.35">
      <c r="A8439" s="2">
        <v>411644354</v>
      </c>
      <c r="B8439" s="3">
        <f>_xlfn.XLOOKUP(A8439,[3]!Table13456[No заказа],[3]!Table13456[Дата
отправки],"",0,1)</f>
        <v>45550</v>
      </c>
      <c r="C8439" s="3"/>
      <c r="D8439" s="3"/>
      <c r="F8439" s="5">
        <f>_xlfn.XLOOKUP(A8439,[3]!Table13456[No заказа],[3]!Table13456[Количество],"",0,1)</f>
        <v>1</v>
      </c>
      <c r="G8439" s="5">
        <f>_xlfn.XLOOKUP(A8439,[3]!Table13456[No заказа],[3]!Table13456[Цена],"",0,1)</f>
        <v>9448</v>
      </c>
      <c r="H8439" s="2" t="str">
        <f>M01_SETTINGS!$F$2</f>
        <v>KASPI</v>
      </c>
    </row>
    <row r="8440" spans="1:8" x14ac:dyDescent="0.35">
      <c r="A8440" s="2">
        <v>411865143</v>
      </c>
      <c r="B8440" s="3">
        <f>_xlfn.XLOOKUP(A8440,[3]!Table13456[No заказа],[3]!Table13456[Дата
отправки],"",0,1)</f>
        <v>45550</v>
      </c>
      <c r="C8440" s="3"/>
      <c r="D8440" s="3"/>
      <c r="F8440" s="5">
        <f>_xlfn.XLOOKUP(A8440,[3]!Table13456[No заказа],[3]!Table13456[Количество],"",0,1)</f>
        <v>1</v>
      </c>
      <c r="G8440" s="5">
        <f>_xlfn.XLOOKUP(A8440,[3]!Table13456[No заказа],[3]!Table13456[Цена],"",0,1)</f>
        <v>9448</v>
      </c>
      <c r="H8440" s="2" t="str">
        <f>M01_SETTINGS!$F$2</f>
        <v>KASPI</v>
      </c>
    </row>
    <row r="8441" spans="1:8" x14ac:dyDescent="0.35">
      <c r="A8441" s="2">
        <v>411836759</v>
      </c>
      <c r="B8441" s="3">
        <f>_xlfn.XLOOKUP(A8441,[3]!Table13456[No заказа],[3]!Table13456[Дата
отправки],"",0,1)</f>
        <v>45550</v>
      </c>
      <c r="C8441" s="3"/>
      <c r="D8441" s="3"/>
      <c r="F8441" s="5">
        <f>_xlfn.XLOOKUP(A8441,[3]!Table13456[No заказа],[3]!Table13456[Количество],"",0,1)</f>
        <v>1</v>
      </c>
      <c r="G8441" s="5">
        <f>_xlfn.XLOOKUP(A8441,[3]!Table13456[No заказа],[3]!Table13456[Цена],"",0,1)</f>
        <v>8989</v>
      </c>
      <c r="H8441" s="2" t="str">
        <f>M01_SETTINGS!$F$2</f>
        <v>KASPI</v>
      </c>
    </row>
    <row r="8442" spans="1:8" x14ac:dyDescent="0.35">
      <c r="A8442" s="2">
        <v>411985500</v>
      </c>
      <c r="B8442" s="3">
        <f>_xlfn.XLOOKUP(A8442,[3]!Table13456[No заказа],[3]!Table13456[Дата
отправки],"",0,1)</f>
        <v>45550</v>
      </c>
      <c r="C8442" s="3"/>
      <c r="D8442" s="3"/>
      <c r="F8442" s="5">
        <f>_xlfn.XLOOKUP(A8442,[3]!Table13456[No заказа],[3]!Table13456[Количество],"",0,1)</f>
        <v>1</v>
      </c>
      <c r="G8442" s="5">
        <f>_xlfn.XLOOKUP(A8442,[3]!Table13456[No заказа],[3]!Table13456[Цена],"",0,1)</f>
        <v>14538</v>
      </c>
      <c r="H8442" s="2" t="str">
        <f>M01_SETTINGS!$F$2</f>
        <v>KASPI</v>
      </c>
    </row>
    <row r="8443" spans="1:8" x14ac:dyDescent="0.35">
      <c r="A8443" s="2">
        <v>411688395</v>
      </c>
      <c r="B8443" s="3">
        <f>_xlfn.XLOOKUP(A8443,[3]!Table13456[No заказа],[3]!Table13456[Дата
отправки],"",0,1)</f>
        <v>45550</v>
      </c>
      <c r="C8443" s="3"/>
      <c r="D8443" s="3"/>
      <c r="F8443" s="5">
        <f>_xlfn.XLOOKUP(A8443,[3]!Table13456[No заказа],[3]!Table13456[Количество],"",0,1)</f>
        <v>1</v>
      </c>
      <c r="G8443" s="5">
        <f>_xlfn.XLOOKUP(A8443,[3]!Table13456[No заказа],[3]!Table13456[Цена],"",0,1)</f>
        <v>9895</v>
      </c>
      <c r="H8443" s="2" t="str">
        <f>M01_SETTINGS!$F$2</f>
        <v>KASPI</v>
      </c>
    </row>
    <row r="8444" spans="1:8" x14ac:dyDescent="0.35">
      <c r="A8444" s="2">
        <v>411362653</v>
      </c>
      <c r="B8444" s="3">
        <f>_xlfn.XLOOKUP(A8444,[3]!Table13456[No заказа],[3]!Table13456[Дата
отправки],"",0,1)</f>
        <v>45549</v>
      </c>
      <c r="C8444" s="3"/>
      <c r="D8444" s="3"/>
      <c r="F8444" s="5">
        <f>_xlfn.XLOOKUP(A8444,[3]!Table13456[No заказа],[3]!Table13456[Количество],"",0,1)</f>
        <v>1</v>
      </c>
      <c r="G8444" s="5">
        <f>_xlfn.XLOOKUP(A8444,[3]!Table13456[No заказа],[3]!Table13456[Цена],"",0,1)</f>
        <v>9447</v>
      </c>
      <c r="H8444" s="2" t="str">
        <f>M01_SETTINGS!$F$2</f>
        <v>KASPI</v>
      </c>
    </row>
    <row r="8445" spans="1:8" x14ac:dyDescent="0.35">
      <c r="A8445" s="2">
        <v>411354135</v>
      </c>
      <c r="B8445" s="3">
        <f>_xlfn.XLOOKUP(A8445,[3]!Table13456[No заказа],[3]!Table13456[Дата
отправки],"",0,1)</f>
        <v>45549</v>
      </c>
      <c r="C8445" s="3"/>
      <c r="D8445" s="3"/>
      <c r="F8445" s="5">
        <f>_xlfn.XLOOKUP(A8445,[3]!Table13456[No заказа],[3]!Table13456[Количество],"",0,1)</f>
        <v>1</v>
      </c>
      <c r="G8445" s="5">
        <f>_xlfn.XLOOKUP(A8445,[3]!Table13456[No заказа],[3]!Table13456[Цена],"",0,1)</f>
        <v>9690</v>
      </c>
      <c r="H8445" s="2" t="str">
        <f>M01_SETTINGS!$F$2</f>
        <v>KASPI</v>
      </c>
    </row>
    <row r="8446" spans="1:8" x14ac:dyDescent="0.35">
      <c r="A8446" s="2">
        <v>411272023</v>
      </c>
      <c r="B8446" s="3">
        <f>_xlfn.XLOOKUP(A8446,[3]!Table13456[No заказа],[3]!Table13456[Дата
отправки],"",0,1)</f>
        <v>45549</v>
      </c>
      <c r="C8446" s="3"/>
      <c r="D8446" s="3"/>
      <c r="F8446" s="5">
        <f>_xlfn.XLOOKUP(A8446,[3]!Table13456[No заказа],[3]!Table13456[Количество],"",0,1)</f>
        <v>1</v>
      </c>
      <c r="G8446" s="5">
        <f>_xlfn.XLOOKUP(A8446,[3]!Table13456[No заказа],[3]!Table13456[Цена],"",0,1)</f>
        <v>14740</v>
      </c>
      <c r="H8446" s="2" t="str">
        <f>M01_SETTINGS!$F$2</f>
        <v>KASPI</v>
      </c>
    </row>
    <row r="8447" spans="1:8" x14ac:dyDescent="0.35">
      <c r="A8447" s="2">
        <v>411251997</v>
      </c>
      <c r="B8447" s="3">
        <f>_xlfn.XLOOKUP(A8447,[3]!Table13456[No заказа],[3]!Table13456[Дата
отправки],"",0,1)</f>
        <v>45549</v>
      </c>
      <c r="C8447" s="3"/>
      <c r="D8447" s="3"/>
      <c r="F8447" s="5">
        <f>_xlfn.XLOOKUP(A8447,[3]!Table13456[No заказа],[3]!Table13456[Количество],"",0,1)</f>
        <v>1</v>
      </c>
      <c r="G8447" s="5">
        <f>_xlfn.XLOOKUP(A8447,[3]!Table13456[No заказа],[3]!Table13456[Цена],"",0,1)</f>
        <v>9447</v>
      </c>
      <c r="H8447" s="2" t="str">
        <f>M01_SETTINGS!$F$2</f>
        <v>KASPI</v>
      </c>
    </row>
    <row r="8448" spans="1:8" x14ac:dyDescent="0.35">
      <c r="A8448" s="2">
        <v>411279707</v>
      </c>
      <c r="B8448" s="3">
        <f>_xlfn.XLOOKUP(A8448,[3]!Table13456[No заказа],[3]!Table13456[Дата
отправки],"",0,1)</f>
        <v>45549</v>
      </c>
      <c r="C8448" s="3"/>
      <c r="D8448" s="3"/>
      <c r="F8448" s="5">
        <f>_xlfn.XLOOKUP(A8448,[3]!Table13456[No заказа],[3]!Table13456[Количество],"",0,1)</f>
        <v>1</v>
      </c>
      <c r="G8448" s="5">
        <f>_xlfn.XLOOKUP(A8448,[3]!Table13456[No заказа],[3]!Table13456[Цена],"",0,1)</f>
        <v>9447</v>
      </c>
      <c r="H8448" s="2" t="str">
        <f>M01_SETTINGS!$F$2</f>
        <v>KASPI</v>
      </c>
    </row>
    <row r="8449" spans="1:8" x14ac:dyDescent="0.35">
      <c r="A8449" s="2">
        <v>411503289</v>
      </c>
      <c r="B8449" s="3">
        <f>_xlfn.XLOOKUP(A8449,[3]!Table13456[No заказа],[3]!Table13456[Дата
отправки],"",0,1)</f>
        <v>45549</v>
      </c>
      <c r="C8449" s="3"/>
      <c r="D8449" s="3"/>
      <c r="F8449" s="5">
        <f>_xlfn.XLOOKUP(A8449,[3]!Table13456[No заказа],[3]!Table13456[Количество],"",0,1)</f>
        <v>1</v>
      </c>
      <c r="G8449" s="5">
        <f>_xlfn.XLOOKUP(A8449,[3]!Table13456[No заказа],[3]!Table13456[Цена],"",0,1)</f>
        <v>9449</v>
      </c>
      <c r="H8449" s="2" t="str">
        <f>M01_SETTINGS!$F$2</f>
        <v>KASPI</v>
      </c>
    </row>
    <row r="8450" spans="1:8" x14ac:dyDescent="0.35">
      <c r="A8450" s="2">
        <v>411213903</v>
      </c>
      <c r="B8450" s="3">
        <f>_xlfn.XLOOKUP(A8450,[3]!Table13456[No заказа],[3]!Table13456[Дата
отправки],"",0,1)</f>
        <v>45549</v>
      </c>
      <c r="C8450" s="3"/>
      <c r="D8450" s="3"/>
      <c r="F8450" s="5">
        <f>_xlfn.XLOOKUP(A8450,[3]!Table13456[No заказа],[3]!Table13456[Количество],"",0,1)</f>
        <v>1</v>
      </c>
      <c r="G8450" s="5">
        <f>_xlfn.XLOOKUP(A8450,[3]!Table13456[No заказа],[3]!Table13456[Цена],"",0,1)</f>
        <v>8999</v>
      </c>
      <c r="H8450" s="2" t="str">
        <f>M01_SETTINGS!$F$2</f>
        <v>KASPI</v>
      </c>
    </row>
    <row r="8451" spans="1:8" x14ac:dyDescent="0.35">
      <c r="A8451" s="2">
        <v>411320503</v>
      </c>
      <c r="B8451" s="3">
        <f>_xlfn.XLOOKUP(A8451,[3]!Table13456[No заказа],[3]!Table13456[Дата
отправки],"",0,1)</f>
        <v>45549</v>
      </c>
      <c r="C8451" s="3"/>
      <c r="D8451" s="3"/>
      <c r="F8451" s="5">
        <f>_xlfn.XLOOKUP(A8451,[3]!Table13456[No заказа],[3]!Table13456[Количество],"",0,1)</f>
        <v>1</v>
      </c>
      <c r="G8451" s="5">
        <f>_xlfn.XLOOKUP(A8451,[3]!Table13456[No заказа],[3]!Table13456[Цена],"",0,1)</f>
        <v>9447</v>
      </c>
      <c r="H8451" s="2" t="str">
        <f>M01_SETTINGS!$F$2</f>
        <v>KASPI</v>
      </c>
    </row>
    <row r="8452" spans="1:8" x14ac:dyDescent="0.35">
      <c r="A8452" s="2">
        <v>411547495</v>
      </c>
      <c r="B8452" s="3">
        <f>_xlfn.XLOOKUP(A8452,[3]!Table13456[No заказа],[3]!Table13456[Дата
отправки],"",0,1)</f>
        <v>45549</v>
      </c>
      <c r="C8452" s="3"/>
      <c r="D8452" s="3"/>
      <c r="F8452" s="5">
        <f>_xlfn.XLOOKUP(A8452,[3]!Table13456[No заказа],[3]!Table13456[Количество],"",0,1)</f>
        <v>1</v>
      </c>
      <c r="G8452" s="5">
        <f>_xlfn.XLOOKUP(A8452,[3]!Table13456[No заказа],[3]!Table13456[Цена],"",0,1)</f>
        <v>9000</v>
      </c>
      <c r="H8452" s="2" t="str">
        <f>M01_SETTINGS!$F$2</f>
        <v>KASPI</v>
      </c>
    </row>
    <row r="8453" spans="1:8" x14ac:dyDescent="0.35">
      <c r="A8453" s="2">
        <v>411356015</v>
      </c>
      <c r="B8453" s="3">
        <f>_xlfn.XLOOKUP(A8453,[3]!Table13456[No заказа],[3]!Table13456[Дата
отправки],"",0,1)</f>
        <v>45549</v>
      </c>
      <c r="C8453" s="3"/>
      <c r="D8453" s="3"/>
      <c r="F8453" s="5">
        <f>_xlfn.XLOOKUP(A8453,[3]!Table13456[No заказа],[3]!Table13456[Количество],"",0,1)</f>
        <v>1</v>
      </c>
      <c r="G8453" s="5">
        <f>_xlfn.XLOOKUP(A8453,[3]!Table13456[No заказа],[3]!Table13456[Цена],"",0,1)</f>
        <v>8881</v>
      </c>
      <c r="H8453" s="2" t="str">
        <f>M01_SETTINGS!$F$2</f>
        <v>KASPI</v>
      </c>
    </row>
    <row r="8454" spans="1:8" x14ac:dyDescent="0.35">
      <c r="A8454" s="2">
        <v>411444116</v>
      </c>
      <c r="B8454" s="3">
        <f>_xlfn.XLOOKUP(A8454,[3]!Table13456[No заказа],[3]!Table13456[Дата
отправки],"",0,1)</f>
        <v>45549</v>
      </c>
      <c r="C8454" s="3"/>
      <c r="D8454" s="3"/>
      <c r="F8454" s="5">
        <f>_xlfn.XLOOKUP(A8454,[3]!Table13456[No заказа],[3]!Table13456[Количество],"",0,1)</f>
        <v>1</v>
      </c>
      <c r="G8454" s="5">
        <f>_xlfn.XLOOKUP(A8454,[3]!Table13456[No заказа],[3]!Table13456[Цена],"",0,1)</f>
        <v>8998</v>
      </c>
      <c r="H8454" s="2" t="str">
        <f>M01_SETTINGS!$F$2</f>
        <v>KASPI</v>
      </c>
    </row>
    <row r="8455" spans="1:8" x14ac:dyDescent="0.35">
      <c r="A8455" s="2">
        <v>411166406</v>
      </c>
      <c r="B8455" s="3">
        <f>_xlfn.XLOOKUP(A8455,[3]!Table13456[No заказа],[3]!Table13456[Дата
отправки],"",0,1)</f>
        <v>45549</v>
      </c>
      <c r="C8455" s="3"/>
      <c r="D8455" s="3"/>
      <c r="F8455" s="5">
        <f>_xlfn.XLOOKUP(A8455,[3]!Table13456[No заказа],[3]!Table13456[Количество],"",0,1)</f>
        <v>1</v>
      </c>
      <c r="G8455" s="5">
        <f>_xlfn.XLOOKUP(A8455,[3]!Table13456[No заказа],[3]!Table13456[Цена],"",0,1)</f>
        <v>9448</v>
      </c>
      <c r="H8455" s="2" t="str">
        <f>M01_SETTINGS!$F$2</f>
        <v>KASPI</v>
      </c>
    </row>
    <row r="8456" spans="1:8" x14ac:dyDescent="0.35">
      <c r="A8456" s="2">
        <v>411201187</v>
      </c>
      <c r="B8456" s="3">
        <f>_xlfn.XLOOKUP(A8456,[3]!Table13456[No заказа],[3]!Table13456[Дата
отправки],"",0,1)</f>
        <v>45549</v>
      </c>
      <c r="C8456" s="3"/>
      <c r="D8456" s="3"/>
      <c r="F8456" s="5">
        <f>_xlfn.XLOOKUP(A8456,[3]!Table13456[No заказа],[3]!Table13456[Количество],"",0,1)</f>
        <v>1</v>
      </c>
      <c r="G8456" s="5">
        <f>_xlfn.XLOOKUP(A8456,[3]!Table13456[No заказа],[3]!Table13456[Цена],"",0,1)</f>
        <v>9448</v>
      </c>
      <c r="H8456" s="2" t="str">
        <f>M01_SETTINGS!$F$2</f>
        <v>KASPI</v>
      </c>
    </row>
    <row r="8457" spans="1:8" x14ac:dyDescent="0.35">
      <c r="A8457" s="2">
        <v>411208783</v>
      </c>
      <c r="B8457" s="3">
        <f>_xlfn.XLOOKUP(A8457,[3]!Table13456[No заказа],[3]!Table13456[Дата
отправки],"",0,1)</f>
        <v>45549</v>
      </c>
      <c r="C8457" s="3"/>
      <c r="D8457" s="3"/>
      <c r="F8457" s="5">
        <f>_xlfn.XLOOKUP(A8457,[3]!Table13456[No заказа],[3]!Table13456[Количество],"",0,1)</f>
        <v>1</v>
      </c>
      <c r="G8457" s="5">
        <f>_xlfn.XLOOKUP(A8457,[3]!Table13456[No заказа],[3]!Table13456[Цена],"",0,1)</f>
        <v>9448</v>
      </c>
      <c r="H8457" s="2" t="str">
        <f>M01_SETTINGS!$F$2</f>
        <v>KASPI</v>
      </c>
    </row>
    <row r="8458" spans="1:8" x14ac:dyDescent="0.35">
      <c r="A8458" s="2">
        <v>411422657</v>
      </c>
      <c r="B8458" s="3">
        <f>_xlfn.XLOOKUP(A8458,[3]!Table13456[No заказа],[3]!Table13456[Дата
отправки],"",0,1)</f>
        <v>45549</v>
      </c>
      <c r="C8458" s="3"/>
      <c r="D8458" s="3"/>
      <c r="F8458" s="5">
        <f>_xlfn.XLOOKUP(A8458,[3]!Table13456[No заказа],[3]!Table13456[Количество],"",0,1)</f>
        <v>1</v>
      </c>
      <c r="G8458" s="5">
        <f>_xlfn.XLOOKUP(A8458,[3]!Table13456[No заказа],[3]!Table13456[Цена],"",0,1)</f>
        <v>15500</v>
      </c>
      <c r="H8458" s="2" t="str">
        <f>M01_SETTINGS!$F$2</f>
        <v>KASPI</v>
      </c>
    </row>
    <row r="8459" spans="1:8" x14ac:dyDescent="0.35">
      <c r="A8459" s="2">
        <v>411258114</v>
      </c>
      <c r="B8459" s="3">
        <f>_xlfn.XLOOKUP(A8459,[3]!Table13456[No заказа],[3]!Table13456[Дата
отправки],"",0,1)</f>
        <v>45549</v>
      </c>
      <c r="C8459" s="3"/>
      <c r="D8459" s="3"/>
      <c r="F8459" s="5">
        <f>_xlfn.XLOOKUP(A8459,[3]!Table13456[No заказа],[3]!Table13456[Количество],"",0,1)</f>
        <v>1</v>
      </c>
      <c r="G8459" s="5">
        <f>_xlfn.XLOOKUP(A8459,[3]!Table13456[No заказа],[3]!Table13456[Цена],"",0,1)</f>
        <v>8999</v>
      </c>
      <c r="H8459" s="2" t="str">
        <f>M01_SETTINGS!$F$2</f>
        <v>KASPI</v>
      </c>
    </row>
    <row r="8460" spans="1:8" x14ac:dyDescent="0.35">
      <c r="A8460" s="2">
        <v>411464703</v>
      </c>
      <c r="B8460" s="3">
        <f>_xlfn.XLOOKUP(A8460,[3]!Table13456[No заказа],[3]!Table13456[Дата
отправки],"",0,1)</f>
        <v>45549</v>
      </c>
      <c r="C8460" s="3"/>
      <c r="D8460" s="3"/>
      <c r="F8460" s="5">
        <f>_xlfn.XLOOKUP(A8460,[3]!Table13456[No заказа],[3]!Table13456[Количество],"",0,1)</f>
        <v>1</v>
      </c>
      <c r="G8460" s="5">
        <f>_xlfn.XLOOKUP(A8460,[3]!Table13456[No заказа],[3]!Table13456[Цена],"",0,1)</f>
        <v>8998</v>
      </c>
      <c r="H8460" s="2" t="str">
        <f>M01_SETTINGS!$F$2</f>
        <v>KASPI</v>
      </c>
    </row>
    <row r="8461" spans="1:8" x14ac:dyDescent="0.35">
      <c r="A8461" s="2">
        <v>411490603</v>
      </c>
      <c r="B8461" s="3">
        <f>_xlfn.XLOOKUP(A8461,[3]!Table13456[No заказа],[3]!Table13456[Дата
отправки],"",0,1)</f>
        <v>45549</v>
      </c>
      <c r="C8461" s="3"/>
      <c r="D8461" s="3"/>
      <c r="F8461" s="5">
        <f>_xlfn.XLOOKUP(A8461,[3]!Table13456[No заказа],[3]!Table13456[Количество],"",0,1)</f>
        <v>1</v>
      </c>
      <c r="G8461" s="5">
        <f>_xlfn.XLOOKUP(A8461,[3]!Table13456[No заказа],[3]!Table13456[Цена],"",0,1)</f>
        <v>9447</v>
      </c>
      <c r="H8461" s="2" t="str">
        <f>M01_SETTINGS!$F$2</f>
        <v>KASPI</v>
      </c>
    </row>
    <row r="8462" spans="1:8" x14ac:dyDescent="0.35">
      <c r="A8462" s="2">
        <v>411214589</v>
      </c>
      <c r="B8462" s="3">
        <f>_xlfn.XLOOKUP(A8462,[3]!Table13456[No заказа],[3]!Table13456[Дата
отправки],"",0,1)</f>
        <v>45549</v>
      </c>
      <c r="C8462" s="3"/>
      <c r="D8462" s="3"/>
      <c r="F8462" s="5">
        <f>_xlfn.XLOOKUP(A8462,[3]!Table13456[No заказа],[3]!Table13456[Количество],"",0,1)</f>
        <v>1</v>
      </c>
      <c r="G8462" s="5">
        <f>_xlfn.XLOOKUP(A8462,[3]!Table13456[No заказа],[3]!Table13456[Цена],"",0,1)</f>
        <v>9448</v>
      </c>
      <c r="H8462" s="2" t="str">
        <f>M01_SETTINGS!$F$2</f>
        <v>KASPI</v>
      </c>
    </row>
    <row r="8463" spans="1:8" x14ac:dyDescent="0.35">
      <c r="A8463" s="2">
        <v>411348165</v>
      </c>
      <c r="B8463" s="3">
        <f>_xlfn.XLOOKUP(A8463,[3]!Table13456[No заказа],[3]!Table13456[Дата
отправки],"",0,1)</f>
        <v>45549</v>
      </c>
      <c r="C8463" s="3"/>
      <c r="D8463" s="3"/>
      <c r="F8463" s="5">
        <f>_xlfn.XLOOKUP(A8463,[3]!Table13456[No заказа],[3]!Table13456[Количество],"",0,1)</f>
        <v>1</v>
      </c>
      <c r="G8463" s="5">
        <f>_xlfn.XLOOKUP(A8463,[3]!Table13456[No заказа],[3]!Table13456[Цена],"",0,1)</f>
        <v>14085</v>
      </c>
      <c r="H8463" s="2" t="str">
        <f>M01_SETTINGS!$F$2</f>
        <v>KASPI</v>
      </c>
    </row>
    <row r="8464" spans="1:8" x14ac:dyDescent="0.35">
      <c r="A8464" s="2">
        <v>411293931</v>
      </c>
      <c r="B8464" s="3">
        <f>_xlfn.XLOOKUP(A8464,[3]!Table13456[No заказа],[3]!Table13456[Дата
отправки],"",0,1)</f>
        <v>45549</v>
      </c>
      <c r="C8464" s="3"/>
      <c r="D8464" s="3"/>
      <c r="F8464" s="5">
        <f>_xlfn.XLOOKUP(A8464,[3]!Table13456[No заказа],[3]!Table13456[Количество],"",0,1)</f>
        <v>1</v>
      </c>
      <c r="G8464" s="5">
        <f>_xlfn.XLOOKUP(A8464,[3]!Table13456[No заказа],[3]!Table13456[Цена],"",0,1)</f>
        <v>8998</v>
      </c>
      <c r="H8464" s="2" t="str">
        <f>M01_SETTINGS!$F$2</f>
        <v>KASPI</v>
      </c>
    </row>
    <row r="8465" spans="1:8" x14ac:dyDescent="0.35">
      <c r="A8465" s="2">
        <v>411510866</v>
      </c>
      <c r="B8465" s="3">
        <f>_xlfn.XLOOKUP(A8465,[3]!Table13456[No заказа],[3]!Table13456[Дата
отправки],"",0,1)</f>
        <v>45549</v>
      </c>
      <c r="C8465" s="3"/>
      <c r="D8465" s="3"/>
      <c r="F8465" s="5">
        <f>_xlfn.XLOOKUP(A8465,[3]!Table13456[No заказа],[3]!Table13456[Количество],"",0,1)</f>
        <v>1</v>
      </c>
      <c r="G8465" s="5">
        <f>_xlfn.XLOOKUP(A8465,[3]!Table13456[No заказа],[3]!Table13456[Цена],"",0,1)</f>
        <v>8999</v>
      </c>
      <c r="H8465" s="2" t="str">
        <f>M01_SETTINGS!$F$2</f>
        <v>KASPI</v>
      </c>
    </row>
    <row r="8466" spans="1:8" x14ac:dyDescent="0.35">
      <c r="A8466" s="2">
        <v>411247366</v>
      </c>
      <c r="B8466" s="3">
        <f>_xlfn.XLOOKUP(A8466,[3]!Table13456[No заказа],[3]!Table13456[Дата
отправки],"",0,1)</f>
        <v>45549</v>
      </c>
      <c r="C8466" s="3"/>
      <c r="D8466" s="3"/>
      <c r="F8466" s="5">
        <f>_xlfn.XLOOKUP(A8466,[3]!Table13456[No заказа],[3]!Table13456[Количество],"",0,1)</f>
        <v>1</v>
      </c>
      <c r="G8466" s="5">
        <f>_xlfn.XLOOKUP(A8466,[3]!Table13456[No заказа],[3]!Table13456[Цена],"",0,1)</f>
        <v>8998</v>
      </c>
      <c r="H8466" s="2" t="str">
        <f>M01_SETTINGS!$F$2</f>
        <v>KASPI</v>
      </c>
    </row>
    <row r="8467" spans="1:8" x14ac:dyDescent="0.35">
      <c r="A8467" s="2">
        <v>411461847</v>
      </c>
      <c r="B8467" s="3">
        <f>_xlfn.XLOOKUP(A8467,[3]!Table13456[No заказа],[3]!Table13456[Дата
отправки],"",0,1)</f>
        <v>45549</v>
      </c>
      <c r="C8467" s="3"/>
      <c r="D8467" s="3"/>
      <c r="F8467" s="5">
        <f>_xlfn.XLOOKUP(A8467,[3]!Table13456[No заказа],[3]!Table13456[Количество],"",0,1)</f>
        <v>1</v>
      </c>
      <c r="G8467" s="5">
        <f>_xlfn.XLOOKUP(A8467,[3]!Table13456[No заказа],[3]!Table13456[Цена],"",0,1)</f>
        <v>9310</v>
      </c>
      <c r="H8467" s="2" t="str">
        <f>M01_SETTINGS!$F$2</f>
        <v>KASPI</v>
      </c>
    </row>
    <row r="8468" spans="1:8" x14ac:dyDescent="0.35">
      <c r="A8468" s="2">
        <v>411504469</v>
      </c>
      <c r="B8468" s="3">
        <f>_xlfn.XLOOKUP(A8468,[3]!Table13456[No заказа],[3]!Table13456[Дата
отправки],"",0,1)</f>
        <v>45549</v>
      </c>
      <c r="C8468" s="3"/>
      <c r="D8468" s="3"/>
      <c r="F8468" s="5">
        <f>_xlfn.XLOOKUP(A8468,[3]!Table13456[No заказа],[3]!Table13456[Количество],"",0,1)</f>
        <v>1</v>
      </c>
      <c r="G8468" s="5">
        <f>_xlfn.XLOOKUP(A8468,[3]!Table13456[No заказа],[3]!Table13456[Цена],"",0,1)</f>
        <v>9448</v>
      </c>
      <c r="H8468" s="2" t="str">
        <f>M01_SETTINGS!$F$2</f>
        <v>KASPI</v>
      </c>
    </row>
    <row r="8469" spans="1:8" x14ac:dyDescent="0.35">
      <c r="A8469" s="2">
        <v>411271547</v>
      </c>
      <c r="B8469" s="3">
        <f>_xlfn.XLOOKUP(A8469,[3]!Table13456[No заказа],[3]!Table13456[Дата
отправки],"",0,1)</f>
        <v>45549</v>
      </c>
      <c r="C8469" s="3"/>
      <c r="D8469" s="3"/>
      <c r="F8469" s="5">
        <f>_xlfn.XLOOKUP(A8469,[3]!Table13456[No заказа],[3]!Table13456[Количество],"",0,1)</f>
        <v>1</v>
      </c>
      <c r="G8469" s="5">
        <f>_xlfn.XLOOKUP(A8469,[3]!Table13456[No заказа],[3]!Table13456[Цена],"",0,1)</f>
        <v>9448</v>
      </c>
      <c r="H8469" s="2" t="str">
        <f>M01_SETTINGS!$F$2</f>
        <v>KASPI</v>
      </c>
    </row>
    <row r="8470" spans="1:8" x14ac:dyDescent="0.35">
      <c r="A8470" s="2">
        <v>411448181</v>
      </c>
      <c r="B8470" s="3">
        <f>_xlfn.XLOOKUP(A8470,[3]!Table13456[No заказа],[3]!Table13456[Дата
отправки],"",0,1)</f>
        <v>45549</v>
      </c>
      <c r="C8470" s="3"/>
      <c r="D8470" s="3"/>
      <c r="F8470" s="5">
        <f>_xlfn.XLOOKUP(A8470,[3]!Table13456[No заказа],[3]!Table13456[Количество],"",0,1)</f>
        <v>1</v>
      </c>
      <c r="G8470" s="5">
        <f>_xlfn.XLOOKUP(A8470,[3]!Table13456[No заказа],[3]!Table13456[Цена],"",0,1)</f>
        <v>8999</v>
      </c>
      <c r="H8470" s="2" t="str">
        <f>M01_SETTINGS!$F$2</f>
        <v>KASPI</v>
      </c>
    </row>
    <row r="8471" spans="1:8" x14ac:dyDescent="0.35">
      <c r="A8471" s="2">
        <v>411549716</v>
      </c>
      <c r="B8471" s="3">
        <f>_xlfn.XLOOKUP(A8471,[3]!Table13456[No заказа],[3]!Table13456[Дата
отправки],"",0,1)</f>
        <v>45549</v>
      </c>
      <c r="C8471" s="3"/>
      <c r="D8471" s="3"/>
      <c r="F8471" s="5">
        <f>_xlfn.XLOOKUP(A8471,[3]!Table13456[No заказа],[3]!Table13456[Количество],"",0,1)</f>
        <v>1</v>
      </c>
      <c r="G8471" s="5">
        <f>_xlfn.XLOOKUP(A8471,[3]!Table13456[No заказа],[3]!Table13456[Цена],"",0,1)</f>
        <v>9898</v>
      </c>
      <c r="H8471" s="2" t="str">
        <f>M01_SETTINGS!$F$2</f>
        <v>KASPI</v>
      </c>
    </row>
    <row r="8472" spans="1:8" x14ac:dyDescent="0.35">
      <c r="A8472" s="2">
        <v>411481709</v>
      </c>
      <c r="B8472" s="3">
        <f>_xlfn.XLOOKUP(A8472,[3]!Table13456[No заказа],[3]!Table13456[Дата
отправки],"",0,1)</f>
        <v>45549</v>
      </c>
      <c r="C8472" s="3"/>
      <c r="D8472" s="3"/>
      <c r="F8472" s="5">
        <f>_xlfn.XLOOKUP(A8472,[3]!Table13456[No заказа],[3]!Table13456[Количество],"",0,1)</f>
        <v>1</v>
      </c>
      <c r="G8472" s="5">
        <f>_xlfn.XLOOKUP(A8472,[3]!Table13456[No заказа],[3]!Table13456[Цена],"",0,1)</f>
        <v>9800</v>
      </c>
      <c r="H8472" s="2" t="str">
        <f>M01_SETTINGS!$F$2</f>
        <v>KASPI</v>
      </c>
    </row>
    <row r="8473" spans="1:8" x14ac:dyDescent="0.35">
      <c r="A8473" s="2">
        <v>410805500</v>
      </c>
      <c r="B8473" s="3">
        <f>_xlfn.XLOOKUP(A8473,[3]!Table13456[No заказа],[3]!Table13456[Дата
отправки],"",0,1)</f>
        <v>45548</v>
      </c>
      <c r="C8473" s="3"/>
      <c r="D8473" s="3"/>
      <c r="F8473" s="5">
        <f>_xlfn.XLOOKUP(A8473,[3]!Table13456[No заказа],[3]!Table13456[Количество],"",0,1)</f>
        <v>1</v>
      </c>
      <c r="G8473" s="5">
        <f>_xlfn.XLOOKUP(A8473,[3]!Table13456[No заказа],[3]!Table13456[Цена],"",0,1)</f>
        <v>9200</v>
      </c>
      <c r="H8473" s="2" t="str">
        <f>M01_SETTINGS!$F$2</f>
        <v>KASPI</v>
      </c>
    </row>
    <row r="8474" spans="1:8" x14ac:dyDescent="0.35">
      <c r="A8474" s="2">
        <v>410835931</v>
      </c>
      <c r="B8474" s="3">
        <f>_xlfn.XLOOKUP(A8474,[3]!Table13456[No заказа],[3]!Table13456[Дата
отправки],"",0,1)</f>
        <v>45548</v>
      </c>
      <c r="C8474" s="3"/>
      <c r="D8474" s="3"/>
      <c r="F8474" s="5">
        <f>_xlfn.XLOOKUP(A8474,[3]!Table13456[No заказа],[3]!Table13456[Количество],"",0,1)</f>
        <v>1</v>
      </c>
      <c r="G8474" s="5">
        <f>_xlfn.XLOOKUP(A8474,[3]!Table13456[No заказа],[3]!Table13456[Цена],"",0,1)</f>
        <v>9000</v>
      </c>
      <c r="H8474" s="2" t="str">
        <f>M01_SETTINGS!$F$2</f>
        <v>KASPI</v>
      </c>
    </row>
    <row r="8475" spans="1:8" x14ac:dyDescent="0.35">
      <c r="A8475" s="2">
        <v>410734614</v>
      </c>
      <c r="B8475" s="3">
        <f>_xlfn.XLOOKUP(A8475,[3]!Table13456[No заказа],[3]!Table13456[Дата
отправки],"",0,1)</f>
        <v>45548</v>
      </c>
      <c r="C8475" s="3"/>
      <c r="D8475" s="3"/>
      <c r="F8475" s="5">
        <f>_xlfn.XLOOKUP(A8475,[3]!Table13456[No заказа],[3]!Table13456[Количество],"",0,1)</f>
        <v>1</v>
      </c>
      <c r="G8475" s="5">
        <f>_xlfn.XLOOKUP(A8475,[3]!Table13456[No заказа],[3]!Table13456[Цена],"",0,1)</f>
        <v>8000</v>
      </c>
      <c r="H8475" s="2" t="str">
        <f>M01_SETTINGS!$F$2</f>
        <v>KASPI</v>
      </c>
    </row>
    <row r="8476" spans="1:8" x14ac:dyDescent="0.35">
      <c r="A8476" s="2">
        <v>410882601</v>
      </c>
      <c r="B8476" s="3">
        <f>_xlfn.XLOOKUP(A8476,[3]!Table13456[No заказа],[3]!Table13456[Дата
отправки],"",0,1)</f>
        <v>45548</v>
      </c>
      <c r="C8476" s="3"/>
      <c r="D8476" s="3"/>
      <c r="F8476" s="5">
        <f>_xlfn.XLOOKUP(A8476,[3]!Table13456[No заказа],[3]!Table13456[Количество],"",0,1)</f>
        <v>1</v>
      </c>
      <c r="G8476" s="5">
        <f>_xlfn.XLOOKUP(A8476,[3]!Table13456[No заказа],[3]!Table13456[Цена],"",0,1)</f>
        <v>9140</v>
      </c>
      <c r="H8476" s="2" t="str">
        <f>M01_SETTINGS!$F$2</f>
        <v>KASPI</v>
      </c>
    </row>
    <row r="8477" spans="1:8" x14ac:dyDescent="0.35">
      <c r="A8477" s="2">
        <v>410784452</v>
      </c>
      <c r="B8477" s="3">
        <f>_xlfn.XLOOKUP(A8477,[3]!Table13456[No заказа],[3]!Table13456[Дата
отправки],"",0,1)</f>
        <v>45548</v>
      </c>
      <c r="C8477" s="3"/>
      <c r="D8477" s="3"/>
      <c r="F8477" s="5">
        <f>_xlfn.XLOOKUP(A8477,[3]!Table13456[No заказа],[3]!Table13456[Количество],"",0,1)</f>
        <v>1</v>
      </c>
      <c r="G8477" s="5">
        <f>_xlfn.XLOOKUP(A8477,[3]!Table13456[No заказа],[3]!Table13456[Цена],"",0,1)</f>
        <v>9207</v>
      </c>
      <c r="H8477" s="2" t="str">
        <f>M01_SETTINGS!$F$2</f>
        <v>KASPI</v>
      </c>
    </row>
    <row r="8478" spans="1:8" x14ac:dyDescent="0.35">
      <c r="A8478" s="2">
        <v>410892668</v>
      </c>
      <c r="B8478" s="3">
        <f>_xlfn.XLOOKUP(A8478,[3]!Table13456[No заказа],[3]!Table13456[Дата
отправки],"",0,1)</f>
        <v>45548</v>
      </c>
      <c r="C8478" s="3"/>
      <c r="D8478" s="3"/>
      <c r="F8478" s="5">
        <f>_xlfn.XLOOKUP(A8478,[3]!Table13456[No заказа],[3]!Table13456[Количество],"",0,1)</f>
        <v>1</v>
      </c>
      <c r="G8478" s="5">
        <f>_xlfn.XLOOKUP(A8478,[3]!Table13456[No заказа],[3]!Table13456[Цена],"",0,1)</f>
        <v>9447</v>
      </c>
      <c r="H8478" s="2" t="str">
        <f>M01_SETTINGS!$F$2</f>
        <v>KASPI</v>
      </c>
    </row>
    <row r="8479" spans="1:8" x14ac:dyDescent="0.35">
      <c r="A8479" s="2">
        <v>410642920</v>
      </c>
      <c r="B8479" s="3">
        <f>_xlfn.XLOOKUP(A8479,[3]!Table13456[No заказа],[3]!Table13456[Дата
отправки],"",0,1)</f>
        <v>45548</v>
      </c>
      <c r="C8479" s="3"/>
      <c r="D8479" s="3"/>
      <c r="F8479" s="5">
        <f>_xlfn.XLOOKUP(A8479,[3]!Table13456[No заказа],[3]!Table13456[Количество],"",0,1)</f>
        <v>1</v>
      </c>
      <c r="G8479" s="5">
        <f>_xlfn.XLOOKUP(A8479,[3]!Table13456[No заказа],[3]!Table13456[Цена],"",0,1)</f>
        <v>9448</v>
      </c>
      <c r="H8479" s="2" t="str">
        <f>M01_SETTINGS!$F$2</f>
        <v>KASPI</v>
      </c>
    </row>
    <row r="8480" spans="1:8" x14ac:dyDescent="0.35">
      <c r="A8480" s="2">
        <v>411020258</v>
      </c>
      <c r="B8480" s="3">
        <f>_xlfn.XLOOKUP(A8480,[3]!Table13456[No заказа],[3]!Table13456[Дата
отправки],"",0,1)</f>
        <v>45548</v>
      </c>
      <c r="C8480" s="3"/>
      <c r="D8480" s="3"/>
      <c r="F8480" s="5">
        <f>_xlfn.XLOOKUP(A8480,[3]!Table13456[No заказа],[3]!Table13456[Количество],"",0,1)</f>
        <v>1</v>
      </c>
      <c r="G8480" s="5">
        <f>_xlfn.XLOOKUP(A8480,[3]!Table13456[No заказа],[3]!Table13456[Цена],"",0,1)</f>
        <v>9448</v>
      </c>
      <c r="H8480" s="2" t="str">
        <f>M01_SETTINGS!$F$2</f>
        <v>KASPI</v>
      </c>
    </row>
    <row r="8481" spans="1:8" x14ac:dyDescent="0.35">
      <c r="A8481" s="2">
        <v>411113979</v>
      </c>
      <c r="B8481" s="3">
        <f>_xlfn.XLOOKUP(A8481,[3]!Table13456[No заказа],[3]!Table13456[Дата
отправки],"",0,1)</f>
        <v>45548</v>
      </c>
      <c r="C8481" s="3"/>
      <c r="D8481" s="3"/>
      <c r="F8481" s="5">
        <f>_xlfn.XLOOKUP(A8481,[3]!Table13456[No заказа],[3]!Table13456[Количество],"",0,1)</f>
        <v>1</v>
      </c>
      <c r="G8481" s="5">
        <f>_xlfn.XLOOKUP(A8481,[3]!Table13456[No заказа],[3]!Table13456[Цена],"",0,1)</f>
        <v>9690</v>
      </c>
      <c r="H8481" s="2" t="str">
        <f>M01_SETTINGS!$F$2</f>
        <v>KASPI</v>
      </c>
    </row>
    <row r="8482" spans="1:8" x14ac:dyDescent="0.35">
      <c r="A8482" s="2">
        <v>411079448</v>
      </c>
      <c r="B8482" s="3">
        <f>_xlfn.XLOOKUP(A8482,[3]!Table13456[No заказа],[3]!Table13456[Дата
отправки],"",0,1)</f>
        <v>45548</v>
      </c>
      <c r="C8482" s="3"/>
      <c r="D8482" s="3"/>
      <c r="F8482" s="5">
        <f>_xlfn.XLOOKUP(A8482,[3]!Table13456[No заказа],[3]!Table13456[Количество],"",0,1)</f>
        <v>1</v>
      </c>
      <c r="G8482" s="5">
        <f>_xlfn.XLOOKUP(A8482,[3]!Table13456[No заказа],[3]!Table13456[Цена],"",0,1)</f>
        <v>9448</v>
      </c>
      <c r="H8482" s="2" t="str">
        <f>M01_SETTINGS!$F$2</f>
        <v>KASPI</v>
      </c>
    </row>
    <row r="8483" spans="1:8" x14ac:dyDescent="0.35">
      <c r="A8483" s="2">
        <v>410681829</v>
      </c>
      <c r="B8483" s="3">
        <f>_xlfn.XLOOKUP(A8483,[3]!Table13456[No заказа],[3]!Table13456[Дата
отправки],"",0,1)</f>
        <v>45548</v>
      </c>
      <c r="C8483" s="3"/>
      <c r="D8483" s="3"/>
      <c r="F8483" s="5">
        <f>_xlfn.XLOOKUP(A8483,[3]!Table13456[No заказа],[3]!Table13456[Количество],"",0,1)</f>
        <v>1</v>
      </c>
      <c r="G8483" s="5">
        <f>_xlfn.XLOOKUP(A8483,[3]!Table13456[No заказа],[3]!Table13456[Цена],"",0,1)</f>
        <v>15039</v>
      </c>
      <c r="H8483" s="2" t="str">
        <f>M01_SETTINGS!$F$2</f>
        <v>KASPI</v>
      </c>
    </row>
    <row r="8484" spans="1:8" x14ac:dyDescent="0.35">
      <c r="A8484" s="2">
        <v>410742397</v>
      </c>
      <c r="B8484" s="3">
        <f>_xlfn.XLOOKUP(A8484,[3]!Table13456[No заказа],[3]!Table13456[Дата
отправки],"",0,1)</f>
        <v>45548</v>
      </c>
      <c r="C8484" s="3"/>
      <c r="D8484" s="3"/>
      <c r="F8484" s="5">
        <f>_xlfn.XLOOKUP(A8484,[3]!Table13456[No заказа],[3]!Table13456[Количество],"",0,1)</f>
        <v>1</v>
      </c>
      <c r="G8484" s="5">
        <f>_xlfn.XLOOKUP(A8484,[3]!Table13456[No заказа],[3]!Table13456[Цена],"",0,1)</f>
        <v>9217</v>
      </c>
      <c r="H8484" s="2" t="str">
        <f>M01_SETTINGS!$F$2</f>
        <v>KASPI</v>
      </c>
    </row>
    <row r="8485" spans="1:8" x14ac:dyDescent="0.35">
      <c r="A8485" s="2">
        <v>410821754</v>
      </c>
      <c r="B8485" s="3">
        <f>_xlfn.XLOOKUP(A8485,[3]!Table13456[No заказа],[3]!Table13456[Дата
отправки],"",0,1)</f>
        <v>45548</v>
      </c>
      <c r="C8485" s="3"/>
      <c r="D8485" s="3"/>
      <c r="F8485" s="5">
        <f>_xlfn.XLOOKUP(A8485,[3]!Table13456[No заказа],[3]!Table13456[Количество],"",0,1)</f>
        <v>1</v>
      </c>
      <c r="G8485" s="5">
        <f>_xlfn.XLOOKUP(A8485,[3]!Table13456[No заказа],[3]!Table13456[Цена],"",0,1)</f>
        <v>9993</v>
      </c>
      <c r="H8485" s="2" t="str">
        <f>M01_SETTINGS!$F$2</f>
        <v>KASPI</v>
      </c>
    </row>
    <row r="8486" spans="1:8" x14ac:dyDescent="0.35">
      <c r="A8486" s="2">
        <v>410828945</v>
      </c>
      <c r="B8486" s="3">
        <f>_xlfn.XLOOKUP(A8486,[3]!Table13456[No заказа],[3]!Table13456[Дата
отправки],"",0,1)</f>
        <v>45548</v>
      </c>
      <c r="C8486" s="3"/>
      <c r="D8486" s="3"/>
      <c r="F8486" s="5">
        <f>_xlfn.XLOOKUP(A8486,[3]!Table13456[No заказа],[3]!Table13456[Количество],"",0,1)</f>
        <v>1</v>
      </c>
      <c r="G8486" s="5">
        <f>_xlfn.XLOOKUP(A8486,[3]!Table13456[No заказа],[3]!Table13456[Цена],"",0,1)</f>
        <v>9800</v>
      </c>
      <c r="H8486" s="2" t="str">
        <f>M01_SETTINGS!$F$2</f>
        <v>KASPI</v>
      </c>
    </row>
    <row r="8487" spans="1:8" x14ac:dyDescent="0.35">
      <c r="A8487" s="2">
        <v>410796842</v>
      </c>
      <c r="B8487" s="3">
        <f>_xlfn.XLOOKUP(A8487,[3]!Table13456[No заказа],[3]!Table13456[Дата
отправки],"",0,1)</f>
        <v>45548</v>
      </c>
      <c r="C8487" s="3"/>
      <c r="D8487" s="3"/>
      <c r="F8487" s="5">
        <f>_xlfn.XLOOKUP(A8487,[3]!Table13456[No заказа],[3]!Table13456[Количество],"",0,1)</f>
        <v>1</v>
      </c>
      <c r="G8487" s="5">
        <f>_xlfn.XLOOKUP(A8487,[3]!Table13456[No заказа],[3]!Table13456[Цена],"",0,1)</f>
        <v>9447</v>
      </c>
      <c r="H8487" s="2" t="str">
        <f>M01_SETTINGS!$F$2</f>
        <v>KASPI</v>
      </c>
    </row>
    <row r="8488" spans="1:8" x14ac:dyDescent="0.35">
      <c r="A8488" s="2">
        <v>410842130</v>
      </c>
      <c r="B8488" s="3">
        <f>_xlfn.XLOOKUP(A8488,[3]!Table13456[No заказа],[3]!Table13456[Дата
отправки],"",0,1)</f>
        <v>45548</v>
      </c>
      <c r="C8488" s="3"/>
      <c r="D8488" s="3"/>
      <c r="F8488" s="5">
        <f>_xlfn.XLOOKUP(A8488,[3]!Table13456[No заказа],[3]!Table13456[Количество],"",0,1)</f>
        <v>1</v>
      </c>
      <c r="G8488" s="5">
        <f>_xlfn.XLOOKUP(A8488,[3]!Table13456[No заказа],[3]!Table13456[Цена],"",0,1)</f>
        <v>9690</v>
      </c>
      <c r="H8488" s="2" t="str">
        <f>M01_SETTINGS!$F$2</f>
        <v>KASPI</v>
      </c>
    </row>
    <row r="8489" spans="1:8" x14ac:dyDescent="0.35">
      <c r="A8489" s="2">
        <v>411146773</v>
      </c>
      <c r="B8489" s="3">
        <f>_xlfn.XLOOKUP(A8489,[3]!Table13456[No заказа],[3]!Table13456[Дата
отправки],"",0,1)</f>
        <v>45548</v>
      </c>
      <c r="C8489" s="3"/>
      <c r="D8489" s="3"/>
      <c r="F8489" s="5">
        <f>_xlfn.XLOOKUP(A8489,[3]!Table13456[No заказа],[3]!Table13456[Количество],"",0,1)</f>
        <v>1</v>
      </c>
      <c r="G8489" s="5">
        <f>_xlfn.XLOOKUP(A8489,[3]!Table13456[No заказа],[3]!Table13456[Цена],"",0,1)</f>
        <v>8999</v>
      </c>
      <c r="H8489" s="2" t="str">
        <f>M01_SETTINGS!$F$2</f>
        <v>KASPI</v>
      </c>
    </row>
    <row r="8490" spans="1:8" x14ac:dyDescent="0.35">
      <c r="A8490" s="2">
        <v>411040312</v>
      </c>
      <c r="B8490" s="3">
        <f>_xlfn.XLOOKUP(A8490,[3]!Table13456[No заказа],[3]!Table13456[Дата
отправки],"",0,1)</f>
        <v>45548</v>
      </c>
      <c r="C8490" s="3"/>
      <c r="D8490" s="3"/>
      <c r="F8490" s="5">
        <f>_xlfn.XLOOKUP(A8490,[3]!Table13456[No заказа],[3]!Table13456[Количество],"",0,1)</f>
        <v>1</v>
      </c>
      <c r="G8490" s="5">
        <f>_xlfn.XLOOKUP(A8490,[3]!Table13456[No заказа],[3]!Table13456[Цена],"",0,1)</f>
        <v>9000</v>
      </c>
      <c r="H8490" s="2" t="str">
        <f>M01_SETTINGS!$F$2</f>
        <v>KASPI</v>
      </c>
    </row>
    <row r="8491" spans="1:8" x14ac:dyDescent="0.35">
      <c r="A8491" s="2">
        <v>410861374</v>
      </c>
      <c r="B8491" s="3">
        <f>_xlfn.XLOOKUP(A8491,[3]!Table13456[No заказа],[3]!Table13456[Дата
отправки],"",0,1)</f>
        <v>45548</v>
      </c>
      <c r="C8491" s="3"/>
      <c r="D8491" s="3"/>
      <c r="F8491" s="5">
        <f>_xlfn.XLOOKUP(A8491,[3]!Table13456[No заказа],[3]!Table13456[Количество],"",0,1)</f>
        <v>1</v>
      </c>
      <c r="G8491" s="5">
        <f>_xlfn.XLOOKUP(A8491,[3]!Table13456[No заказа],[3]!Table13456[Цена],"",0,1)</f>
        <v>11938</v>
      </c>
      <c r="H8491" s="2" t="str">
        <f>M01_SETTINGS!$F$2</f>
        <v>KASPI</v>
      </c>
    </row>
    <row r="8492" spans="1:8" x14ac:dyDescent="0.35">
      <c r="A8492" s="2">
        <v>410765458</v>
      </c>
      <c r="B8492" s="3">
        <f>_xlfn.XLOOKUP(A8492,[3]!Table13456[No заказа],[3]!Table13456[Дата
отправки],"",0,1)</f>
        <v>45548</v>
      </c>
      <c r="C8492" s="3"/>
      <c r="D8492" s="3"/>
      <c r="F8492" s="5">
        <f>_xlfn.XLOOKUP(A8492,[3]!Table13456[No заказа],[3]!Table13456[Количество],"",0,1)</f>
        <v>1</v>
      </c>
      <c r="G8492" s="5">
        <f>_xlfn.XLOOKUP(A8492,[3]!Table13456[No заказа],[3]!Table13456[Цена],"",0,1)</f>
        <v>9993</v>
      </c>
      <c r="H8492" s="2" t="str">
        <f>M01_SETTINGS!$F$2</f>
        <v>KASPI</v>
      </c>
    </row>
    <row r="8493" spans="1:8" x14ac:dyDescent="0.35">
      <c r="A8493" s="2">
        <v>410782071</v>
      </c>
      <c r="B8493" s="3">
        <f>_xlfn.XLOOKUP(A8493,[3]!Table13456[No заказа],[3]!Table13456[Дата
отправки],"",0,1)</f>
        <v>45548</v>
      </c>
      <c r="C8493" s="3"/>
      <c r="D8493" s="3"/>
      <c r="F8493" s="5">
        <f>_xlfn.XLOOKUP(A8493,[3]!Table13456[No заказа],[3]!Table13456[Количество],"",0,1)</f>
        <v>1</v>
      </c>
      <c r="G8493" s="5">
        <f>_xlfn.XLOOKUP(A8493,[3]!Table13456[No заказа],[3]!Table13456[Цена],"",0,1)</f>
        <v>9000</v>
      </c>
      <c r="H8493" s="2" t="str">
        <f>M01_SETTINGS!$F$2</f>
        <v>KASPI</v>
      </c>
    </row>
    <row r="8494" spans="1:8" x14ac:dyDescent="0.35">
      <c r="A8494" s="2">
        <v>410828185</v>
      </c>
      <c r="B8494" s="3">
        <f>_xlfn.XLOOKUP(A8494,[3]!Table13456[No заказа],[3]!Table13456[Дата
отправки],"",0,1)</f>
        <v>45548</v>
      </c>
      <c r="C8494" s="3"/>
      <c r="D8494" s="3"/>
      <c r="F8494" s="5">
        <f>_xlfn.XLOOKUP(A8494,[3]!Table13456[No заказа],[3]!Table13456[Количество],"",0,1)</f>
        <v>1</v>
      </c>
      <c r="G8494" s="5">
        <f>_xlfn.XLOOKUP(A8494,[3]!Table13456[No заказа],[3]!Table13456[Цена],"",0,1)</f>
        <v>9000</v>
      </c>
      <c r="H8494" s="2" t="str">
        <f>M01_SETTINGS!$F$2</f>
        <v>KASPI</v>
      </c>
    </row>
    <row r="8495" spans="1:8" x14ac:dyDescent="0.35">
      <c r="A8495" s="2">
        <v>411111371</v>
      </c>
      <c r="B8495" s="3">
        <f>_xlfn.XLOOKUP(A8495,[3]!Table13456[No заказа],[3]!Table13456[Дата
отправки],"",0,1)</f>
        <v>45548</v>
      </c>
      <c r="C8495" s="3"/>
      <c r="D8495" s="3"/>
      <c r="F8495" s="5">
        <f>_xlfn.XLOOKUP(A8495,[3]!Table13456[No заказа],[3]!Table13456[Количество],"",0,1)</f>
        <v>1</v>
      </c>
      <c r="G8495" s="5">
        <f>_xlfn.XLOOKUP(A8495,[3]!Table13456[No заказа],[3]!Table13456[Цена],"",0,1)</f>
        <v>9800</v>
      </c>
      <c r="H8495" s="2" t="str">
        <f>M01_SETTINGS!$F$2</f>
        <v>KASPI</v>
      </c>
    </row>
    <row r="8496" spans="1:8" x14ac:dyDescent="0.35">
      <c r="A8496" s="2">
        <v>410662601</v>
      </c>
      <c r="B8496" s="3">
        <f>_xlfn.XLOOKUP(A8496,[3]!Table13456[No заказа],[3]!Table13456[Дата
отправки],"",0,1)</f>
        <v>45548</v>
      </c>
      <c r="C8496" s="3"/>
      <c r="D8496" s="3"/>
      <c r="F8496" s="5">
        <f>_xlfn.XLOOKUP(A8496,[3]!Table13456[No заказа],[3]!Table13456[Количество],"",0,1)</f>
        <v>1</v>
      </c>
      <c r="G8496" s="5">
        <f>_xlfn.XLOOKUP(A8496,[3]!Table13456[No заказа],[3]!Table13456[Цена],"",0,1)</f>
        <v>9799</v>
      </c>
      <c r="H8496" s="2" t="str">
        <f>M01_SETTINGS!$F$2</f>
        <v>KASPI</v>
      </c>
    </row>
    <row r="8497" spans="1:8" x14ac:dyDescent="0.35">
      <c r="A8497" s="2">
        <v>410994983</v>
      </c>
      <c r="B8497" s="3">
        <f>_xlfn.XLOOKUP(A8497,[3]!Table13456[No заказа],[3]!Table13456[Дата
отправки],"",0,1)</f>
        <v>45548</v>
      </c>
      <c r="C8497" s="3"/>
      <c r="D8497" s="3"/>
      <c r="F8497" s="5">
        <f>_xlfn.XLOOKUP(A8497,[3]!Table13456[No заказа],[3]!Table13456[Количество],"",0,1)</f>
        <v>1</v>
      </c>
      <c r="G8497" s="5">
        <f>_xlfn.XLOOKUP(A8497,[3]!Table13456[No заказа],[3]!Table13456[Цена],"",0,1)</f>
        <v>9448</v>
      </c>
      <c r="H8497" s="2" t="str">
        <f>M01_SETTINGS!$F$2</f>
        <v>KASPI</v>
      </c>
    </row>
    <row r="8498" spans="1:8" x14ac:dyDescent="0.35">
      <c r="A8498" s="2">
        <v>410725534</v>
      </c>
      <c r="B8498" s="3">
        <f>_xlfn.XLOOKUP(A8498,[3]!Table13456[No заказа],[3]!Table13456[Дата
отправки],"",0,1)</f>
        <v>45548</v>
      </c>
      <c r="C8498" s="3"/>
      <c r="D8498" s="3"/>
      <c r="F8498" s="5">
        <f>_xlfn.XLOOKUP(A8498,[3]!Table13456[No заказа],[3]!Table13456[Количество],"",0,1)</f>
        <v>1</v>
      </c>
      <c r="G8498" s="5">
        <f>_xlfn.XLOOKUP(A8498,[3]!Table13456[No заказа],[3]!Table13456[Цена],"",0,1)</f>
        <v>7998</v>
      </c>
      <c r="H8498" s="2" t="str">
        <f>M01_SETTINGS!$F$2</f>
        <v>KASPI</v>
      </c>
    </row>
    <row r="8499" spans="1:8" x14ac:dyDescent="0.35">
      <c r="A8499" s="2">
        <v>410752916</v>
      </c>
      <c r="B8499" s="3">
        <f>_xlfn.XLOOKUP(A8499,[3]!Table13456[No заказа],[3]!Table13456[Дата
отправки],"",0,1)</f>
        <v>45548</v>
      </c>
      <c r="C8499" s="3"/>
      <c r="D8499" s="3"/>
      <c r="F8499" s="5">
        <f>_xlfn.XLOOKUP(A8499,[3]!Table13456[No заказа],[3]!Table13456[Количество],"",0,1)</f>
        <v>1</v>
      </c>
      <c r="G8499" s="5">
        <f>_xlfn.XLOOKUP(A8499,[3]!Table13456[No заказа],[3]!Table13456[Цена],"",0,1)</f>
        <v>8999</v>
      </c>
      <c r="H8499" s="2" t="str">
        <f>M01_SETTINGS!$F$2</f>
        <v>KASPI</v>
      </c>
    </row>
    <row r="8500" spans="1:8" x14ac:dyDescent="0.35">
      <c r="A8500" s="2">
        <v>410916701</v>
      </c>
      <c r="B8500" s="3">
        <f>_xlfn.XLOOKUP(A8500,[3]!Table13456[No заказа],[3]!Table13456[Дата
отправки],"",0,1)</f>
        <v>45548</v>
      </c>
      <c r="C8500" s="3"/>
      <c r="D8500" s="3"/>
      <c r="F8500" s="5">
        <f>_xlfn.XLOOKUP(A8500,[3]!Table13456[No заказа],[3]!Table13456[Количество],"",0,1)</f>
        <v>1</v>
      </c>
      <c r="G8500" s="5">
        <f>_xlfn.XLOOKUP(A8500,[3]!Table13456[No заказа],[3]!Table13456[Цена],"",0,1)</f>
        <v>9448</v>
      </c>
      <c r="H8500" s="2" t="str">
        <f>M01_SETTINGS!$F$2</f>
        <v>KASPI</v>
      </c>
    </row>
    <row r="8501" spans="1:8" x14ac:dyDescent="0.35">
      <c r="A8501" s="2">
        <v>411017324</v>
      </c>
      <c r="B8501" s="3">
        <f>_xlfn.XLOOKUP(A8501,[3]!Table13456[No заказа],[3]!Table13456[Дата
отправки],"",0,1)</f>
        <v>45548</v>
      </c>
      <c r="C8501" s="3"/>
      <c r="D8501" s="3"/>
      <c r="F8501" s="5">
        <f>_xlfn.XLOOKUP(A8501,[3]!Table13456[No заказа],[3]!Table13456[Количество],"",0,1)</f>
        <v>1</v>
      </c>
      <c r="G8501" s="5">
        <f>_xlfn.XLOOKUP(A8501,[3]!Table13456[No заказа],[3]!Table13456[Цена],"",0,1)</f>
        <v>9448</v>
      </c>
      <c r="H8501" s="2" t="str">
        <f>M01_SETTINGS!$F$2</f>
        <v>KASPI</v>
      </c>
    </row>
    <row r="8502" spans="1:8" x14ac:dyDescent="0.35">
      <c r="A8502" s="2">
        <v>410753889</v>
      </c>
      <c r="B8502" s="3">
        <f>_xlfn.XLOOKUP(A8502,[3]!Table13456[No заказа],[3]!Table13456[Дата
отправки],"",0,1)</f>
        <v>45548</v>
      </c>
      <c r="C8502" s="3"/>
      <c r="D8502" s="3"/>
      <c r="F8502" s="5">
        <f>_xlfn.XLOOKUP(A8502,[3]!Table13456[No заказа],[3]!Table13456[Количество],"",0,1)</f>
        <v>1</v>
      </c>
      <c r="G8502" s="5">
        <f>_xlfn.XLOOKUP(A8502,[3]!Table13456[No заказа],[3]!Table13456[Цена],"",0,1)</f>
        <v>7998</v>
      </c>
      <c r="H8502" s="2" t="str">
        <f>M01_SETTINGS!$F$2</f>
        <v>KASPI</v>
      </c>
    </row>
    <row r="8503" spans="1:8" x14ac:dyDescent="0.35">
      <c r="A8503" s="2">
        <v>410730335</v>
      </c>
      <c r="B8503" s="3">
        <f>_xlfn.XLOOKUP(A8503,[3]!Table13456[No заказа],[3]!Table13456[Дата
отправки],"",0,1)</f>
        <v>45548</v>
      </c>
      <c r="C8503" s="3"/>
      <c r="D8503" s="3"/>
      <c r="F8503" s="5">
        <f>_xlfn.XLOOKUP(A8503,[3]!Table13456[No заказа],[3]!Table13456[Количество],"",0,1)</f>
        <v>1</v>
      </c>
      <c r="G8503" s="5">
        <f>_xlfn.XLOOKUP(A8503,[3]!Table13456[No заказа],[3]!Table13456[Цена],"",0,1)</f>
        <v>14438</v>
      </c>
      <c r="H8503" s="2" t="str">
        <f>M01_SETTINGS!$F$2</f>
        <v>KASPI</v>
      </c>
    </row>
    <row r="8504" spans="1:8" x14ac:dyDescent="0.35">
      <c r="A8504" s="2">
        <v>410946681</v>
      </c>
      <c r="B8504" s="3">
        <f>_xlfn.XLOOKUP(A8504,[3]!Table13456[No заказа],[3]!Table13456[Дата
отправки],"",0,1)</f>
        <v>45548</v>
      </c>
      <c r="C8504" s="3"/>
      <c r="D8504" s="3"/>
      <c r="F8504" s="5">
        <f>_xlfn.XLOOKUP(A8504,[3]!Table13456[No заказа],[3]!Table13456[Количество],"",0,1)</f>
        <v>1</v>
      </c>
      <c r="G8504" s="5">
        <f>_xlfn.XLOOKUP(A8504,[3]!Table13456[No заказа],[3]!Table13456[Цена],"",0,1)</f>
        <v>7799</v>
      </c>
      <c r="H8504" s="2" t="str">
        <f>M01_SETTINGS!$F$2</f>
        <v>KASPI</v>
      </c>
    </row>
    <row r="8505" spans="1:8" x14ac:dyDescent="0.35">
      <c r="A8505" s="2">
        <v>410869076</v>
      </c>
      <c r="B8505" s="3">
        <f>_xlfn.XLOOKUP(A8505,[3]!Table13456[No заказа],[3]!Table13456[Дата
отправки],"",0,1)</f>
        <v>45548</v>
      </c>
      <c r="C8505" s="3"/>
      <c r="D8505" s="3"/>
      <c r="F8505" s="5">
        <f>_xlfn.XLOOKUP(A8505,[3]!Table13456[No заказа],[3]!Table13456[Количество],"",0,1)</f>
        <v>1</v>
      </c>
      <c r="G8505" s="5">
        <f>_xlfn.XLOOKUP(A8505,[3]!Table13456[No заказа],[3]!Table13456[Цена],"",0,1)</f>
        <v>8999</v>
      </c>
      <c r="H8505" s="2" t="str">
        <f>M01_SETTINGS!$F$2</f>
        <v>KASPI</v>
      </c>
    </row>
    <row r="8506" spans="1:8" x14ac:dyDescent="0.35">
      <c r="A8506" s="2">
        <v>411033931</v>
      </c>
      <c r="B8506" s="3">
        <f>_xlfn.XLOOKUP(A8506,[3]!Table13456[No заказа],[3]!Table13456[Дата
отправки],"",0,1)</f>
        <v>45548</v>
      </c>
      <c r="C8506" s="3"/>
      <c r="D8506" s="3"/>
      <c r="F8506" s="5">
        <f>_xlfn.XLOOKUP(A8506,[3]!Table13456[No заказа],[3]!Table13456[Количество],"",0,1)</f>
        <v>1</v>
      </c>
      <c r="G8506" s="5">
        <f>_xlfn.XLOOKUP(A8506,[3]!Table13456[No заказа],[3]!Table13456[Цена],"",0,1)</f>
        <v>7799</v>
      </c>
      <c r="H8506" s="2" t="str">
        <f>M01_SETTINGS!$F$2</f>
        <v>KASPI</v>
      </c>
    </row>
    <row r="8507" spans="1:8" x14ac:dyDescent="0.35">
      <c r="A8507" s="2">
        <v>410787700</v>
      </c>
      <c r="B8507" s="3">
        <f>_xlfn.XLOOKUP(A8507,[3]!Table13456[No заказа],[3]!Table13456[Дата
отправки],"",0,1)</f>
        <v>45548</v>
      </c>
      <c r="C8507" s="3"/>
      <c r="D8507" s="3"/>
      <c r="F8507" s="5">
        <f>_xlfn.XLOOKUP(A8507,[3]!Table13456[No заказа],[3]!Table13456[Количество],"",0,1)</f>
        <v>1</v>
      </c>
      <c r="G8507" s="5">
        <f>_xlfn.XLOOKUP(A8507,[3]!Table13456[No заказа],[3]!Table13456[Цена],"",0,1)</f>
        <v>9448</v>
      </c>
      <c r="H8507" s="2" t="str">
        <f>M01_SETTINGS!$F$2</f>
        <v>KASPI</v>
      </c>
    </row>
    <row r="8508" spans="1:8" x14ac:dyDescent="0.35">
      <c r="A8508" s="2">
        <v>410535784</v>
      </c>
      <c r="B8508" s="3">
        <f>_xlfn.XLOOKUP(A8508,[3]!Table13456[No заказа],[3]!Table13456[Дата
отправки],"",0,1)</f>
        <v>45547</v>
      </c>
      <c r="C8508" s="3"/>
      <c r="D8508" s="3"/>
      <c r="F8508" s="5">
        <f>_xlfn.XLOOKUP(A8508,[3]!Table13456[No заказа],[3]!Table13456[Количество],"",0,1)</f>
        <v>1</v>
      </c>
      <c r="G8508" s="5">
        <f>_xlfn.XLOOKUP(A8508,[3]!Table13456[No заказа],[3]!Table13456[Цена],"",0,1)</f>
        <v>13185</v>
      </c>
      <c r="H8508" s="2" t="str">
        <f>M01_SETTINGS!$F$2</f>
        <v>KASPI</v>
      </c>
    </row>
    <row r="8509" spans="1:8" x14ac:dyDescent="0.35">
      <c r="A8509" s="2">
        <v>410512178</v>
      </c>
      <c r="B8509" s="3">
        <f>_xlfn.XLOOKUP(A8509,[3]!Table13456[No заказа],[3]!Table13456[Дата
отправки],"",0,1)</f>
        <v>45547</v>
      </c>
      <c r="C8509" s="3"/>
      <c r="D8509" s="3"/>
      <c r="F8509" s="5">
        <f>_xlfn.XLOOKUP(A8509,[3]!Table13456[No заказа],[3]!Table13456[Количество],"",0,1)</f>
        <v>1</v>
      </c>
      <c r="G8509" s="5">
        <f>_xlfn.XLOOKUP(A8509,[3]!Table13456[No заказа],[3]!Table13456[Цена],"",0,1)</f>
        <v>9289</v>
      </c>
      <c r="H8509" s="2" t="str">
        <f>M01_SETTINGS!$F$2</f>
        <v>KASPI</v>
      </c>
    </row>
    <row r="8510" spans="1:8" x14ac:dyDescent="0.35">
      <c r="A8510" s="2">
        <v>410483320</v>
      </c>
      <c r="B8510" s="3">
        <f>_xlfn.XLOOKUP(A8510,[3]!Table13456[No заказа],[3]!Table13456[Дата
отправки],"",0,1)</f>
        <v>45547</v>
      </c>
      <c r="C8510" s="3"/>
      <c r="D8510" s="3"/>
      <c r="F8510" s="5">
        <f>_xlfn.XLOOKUP(A8510,[3]!Table13456[No заказа],[3]!Table13456[Количество],"",0,1)</f>
        <v>1</v>
      </c>
      <c r="G8510" s="5">
        <f>_xlfn.XLOOKUP(A8510,[3]!Table13456[No заказа],[3]!Table13456[Цена],"",0,1)</f>
        <v>9298</v>
      </c>
      <c r="H8510" s="2" t="str">
        <f>M01_SETTINGS!$F$2</f>
        <v>KASPI</v>
      </c>
    </row>
    <row r="8511" spans="1:8" x14ac:dyDescent="0.35">
      <c r="A8511" s="2">
        <v>410165790</v>
      </c>
      <c r="B8511" s="3">
        <f>_xlfn.XLOOKUP(A8511,[3]!Table13456[No заказа],[3]!Table13456[Дата
отправки],"",0,1)</f>
        <v>45547</v>
      </c>
      <c r="C8511" s="3"/>
      <c r="D8511" s="3"/>
      <c r="F8511" s="5">
        <f>_xlfn.XLOOKUP(A8511,[3]!Table13456[No заказа],[3]!Table13456[Количество],"",0,1)</f>
        <v>1</v>
      </c>
      <c r="G8511" s="5">
        <f>_xlfn.XLOOKUP(A8511,[3]!Table13456[No заказа],[3]!Table13456[Цена],"",0,1)</f>
        <v>9799</v>
      </c>
      <c r="H8511" s="2" t="str">
        <f>M01_SETTINGS!$F$2</f>
        <v>KASPI</v>
      </c>
    </row>
    <row r="8512" spans="1:8" x14ac:dyDescent="0.35">
      <c r="A8512" s="2">
        <v>410200714</v>
      </c>
      <c r="B8512" s="3">
        <f>_xlfn.XLOOKUP(A8512,[3]!Table13456[No заказа],[3]!Table13456[Дата
отправки],"",0,1)</f>
        <v>45547</v>
      </c>
      <c r="C8512" s="3"/>
      <c r="D8512" s="3"/>
      <c r="F8512" s="5">
        <f>_xlfn.XLOOKUP(A8512,[3]!Table13456[No заказа],[3]!Table13456[Количество],"",0,1)</f>
        <v>1</v>
      </c>
      <c r="G8512" s="5">
        <f>_xlfn.XLOOKUP(A8512,[3]!Table13456[No заказа],[3]!Table13456[Цена],"",0,1)</f>
        <v>9619</v>
      </c>
      <c r="H8512" s="2" t="str">
        <f>M01_SETTINGS!$F$2</f>
        <v>KASPI</v>
      </c>
    </row>
    <row r="8513" spans="1:8" x14ac:dyDescent="0.35">
      <c r="A8513" s="2">
        <v>410315985</v>
      </c>
      <c r="B8513" s="3">
        <f>_xlfn.XLOOKUP(A8513,[3]!Table13456[No заказа],[3]!Table13456[Дата
отправки],"",0,1)</f>
        <v>45547</v>
      </c>
      <c r="C8513" s="3"/>
      <c r="D8513" s="3"/>
      <c r="F8513" s="5">
        <f>_xlfn.XLOOKUP(A8513,[3]!Table13456[No заказа],[3]!Table13456[Количество],"",0,1)</f>
        <v>1</v>
      </c>
      <c r="G8513" s="5">
        <f>_xlfn.XLOOKUP(A8513,[3]!Table13456[No заказа],[3]!Table13456[Цена],"",0,1)</f>
        <v>8000</v>
      </c>
      <c r="H8513" s="2" t="str">
        <f>M01_SETTINGS!$F$2</f>
        <v>KASPI</v>
      </c>
    </row>
    <row r="8514" spans="1:8" x14ac:dyDescent="0.35">
      <c r="A8514" s="2">
        <v>410520636</v>
      </c>
      <c r="B8514" s="3">
        <f>_xlfn.XLOOKUP(A8514,[3]!Table13456[No заказа],[3]!Table13456[Дата
отправки],"",0,1)</f>
        <v>45547</v>
      </c>
      <c r="C8514" s="3"/>
      <c r="D8514" s="3"/>
      <c r="F8514" s="5">
        <f>_xlfn.XLOOKUP(A8514,[3]!Table13456[No заказа],[3]!Table13456[Количество],"",0,1)</f>
        <v>1</v>
      </c>
      <c r="G8514" s="5">
        <f>_xlfn.XLOOKUP(A8514,[3]!Table13456[No заказа],[3]!Table13456[Цена],"",0,1)</f>
        <v>8638</v>
      </c>
      <c r="H8514" s="2" t="str">
        <f>M01_SETTINGS!$F$2</f>
        <v>KASPI</v>
      </c>
    </row>
    <row r="8515" spans="1:8" x14ac:dyDescent="0.35">
      <c r="A8515" s="2">
        <v>410563592</v>
      </c>
      <c r="B8515" s="3">
        <f>_xlfn.XLOOKUP(A8515,[3]!Table13456[No заказа],[3]!Table13456[Дата
отправки],"",0,1)</f>
        <v>45547</v>
      </c>
      <c r="C8515" s="3"/>
      <c r="D8515" s="3"/>
      <c r="F8515" s="5">
        <f>_xlfn.XLOOKUP(A8515,[3]!Table13456[No заказа],[3]!Table13456[Количество],"",0,1)</f>
        <v>1</v>
      </c>
      <c r="G8515" s="5">
        <f>_xlfn.XLOOKUP(A8515,[3]!Table13456[No заказа],[3]!Table13456[Цена],"",0,1)</f>
        <v>8638</v>
      </c>
      <c r="H8515" s="2" t="str">
        <f>M01_SETTINGS!$F$2</f>
        <v>KASPI</v>
      </c>
    </row>
    <row r="8516" spans="1:8" x14ac:dyDescent="0.35">
      <c r="A8516" s="2">
        <v>410127588</v>
      </c>
      <c r="B8516" s="3">
        <f>_xlfn.XLOOKUP(A8516,[3]!Table13456[No заказа],[3]!Table13456[Дата
отправки],"",0,1)</f>
        <v>45547</v>
      </c>
      <c r="C8516" s="3"/>
      <c r="D8516" s="3"/>
      <c r="F8516" s="5">
        <f>_xlfn.XLOOKUP(A8516,[3]!Table13456[No заказа],[3]!Table13456[Количество],"",0,1)</f>
        <v>1</v>
      </c>
      <c r="G8516" s="5">
        <f>_xlfn.XLOOKUP(A8516,[3]!Table13456[No заказа],[3]!Table13456[Цена],"",0,1)</f>
        <v>8850</v>
      </c>
      <c r="H8516" s="2" t="str">
        <f>M01_SETTINGS!$F$2</f>
        <v>KASPI</v>
      </c>
    </row>
    <row r="8517" spans="1:8" x14ac:dyDescent="0.35">
      <c r="A8517" s="2">
        <v>410693574</v>
      </c>
      <c r="B8517" s="3">
        <f>_xlfn.XLOOKUP(A8517,[3]!Table13456[No заказа],[3]!Table13456[Дата
отправки],"",0,1)</f>
        <v>45547</v>
      </c>
      <c r="C8517" s="3"/>
      <c r="D8517" s="3"/>
      <c r="F8517" s="5">
        <f>_xlfn.XLOOKUP(A8517,[3]!Table13456[No заказа],[3]!Table13456[Количество],"",0,1)</f>
        <v>1</v>
      </c>
      <c r="G8517" s="5">
        <f>_xlfn.XLOOKUP(A8517,[3]!Table13456[No заказа],[3]!Table13456[Цена],"",0,1)</f>
        <v>8638</v>
      </c>
      <c r="H8517" s="2" t="str">
        <f>M01_SETTINGS!$F$2</f>
        <v>KASPI</v>
      </c>
    </row>
    <row r="8518" spans="1:8" x14ac:dyDescent="0.35">
      <c r="A8518" s="2">
        <v>410232568</v>
      </c>
      <c r="B8518" s="3">
        <f>_xlfn.XLOOKUP(A8518,[3]!Table13456[No заказа],[3]!Table13456[Дата
отправки],"",0,1)</f>
        <v>45547</v>
      </c>
      <c r="C8518" s="3"/>
      <c r="D8518" s="3"/>
      <c r="F8518" s="5">
        <f>_xlfn.XLOOKUP(A8518,[3]!Table13456[No заказа],[3]!Table13456[Количество],"",0,1)</f>
        <v>1</v>
      </c>
      <c r="G8518" s="5">
        <f>_xlfn.XLOOKUP(A8518,[3]!Table13456[No заказа],[3]!Table13456[Цена],"",0,1)</f>
        <v>9619</v>
      </c>
      <c r="H8518" s="2" t="str">
        <f>M01_SETTINGS!$F$2</f>
        <v>KASPI</v>
      </c>
    </row>
    <row r="8519" spans="1:8" x14ac:dyDescent="0.35">
      <c r="A8519" s="2">
        <v>410547588</v>
      </c>
      <c r="B8519" s="3">
        <f>_xlfn.XLOOKUP(A8519,[3]!Table13456[No заказа],[3]!Table13456[Дата
отправки],"",0,1)</f>
        <v>45547</v>
      </c>
      <c r="C8519" s="3"/>
      <c r="D8519" s="3"/>
      <c r="F8519" s="5">
        <f>_xlfn.XLOOKUP(A8519,[3]!Table13456[No заказа],[3]!Table13456[Количество],"",0,1)</f>
        <v>1</v>
      </c>
      <c r="G8519" s="5">
        <f>_xlfn.XLOOKUP(A8519,[3]!Table13456[No заказа],[3]!Table13456[Цена],"",0,1)</f>
        <v>9448</v>
      </c>
      <c r="H8519" s="2" t="str">
        <f>M01_SETTINGS!$F$2</f>
        <v>KASPI</v>
      </c>
    </row>
    <row r="8520" spans="1:8" x14ac:dyDescent="0.35">
      <c r="A8520" s="2">
        <v>410259926</v>
      </c>
      <c r="B8520" s="3">
        <f>_xlfn.XLOOKUP(A8520,[3]!Table13456[No заказа],[3]!Table13456[Дата
отправки],"",0,1)</f>
        <v>45547</v>
      </c>
      <c r="C8520" s="3"/>
      <c r="D8520" s="3"/>
      <c r="F8520" s="5">
        <f>_xlfn.XLOOKUP(A8520,[3]!Table13456[No заказа],[3]!Table13456[Количество],"",0,1)</f>
        <v>1</v>
      </c>
      <c r="G8520" s="5">
        <f>_xlfn.XLOOKUP(A8520,[3]!Table13456[No заказа],[3]!Table13456[Цена],"",0,1)</f>
        <v>8638</v>
      </c>
      <c r="H8520" s="2" t="str">
        <f>M01_SETTINGS!$F$2</f>
        <v>KASPI</v>
      </c>
    </row>
    <row r="8521" spans="1:8" x14ac:dyDescent="0.35">
      <c r="A8521" s="2">
        <v>410443325</v>
      </c>
      <c r="B8521" s="3">
        <f>_xlfn.XLOOKUP(A8521,[3]!Table13456[No заказа],[3]!Table13456[Дата
отправки],"",0,1)</f>
        <v>45547</v>
      </c>
      <c r="C8521" s="3"/>
      <c r="D8521" s="3"/>
      <c r="F8521" s="5">
        <f>_xlfn.XLOOKUP(A8521,[3]!Table13456[No заказа],[3]!Table13456[Количество],"",0,1)</f>
        <v>1</v>
      </c>
      <c r="G8521" s="5">
        <f>_xlfn.XLOOKUP(A8521,[3]!Table13456[No заказа],[3]!Table13456[Цена],"",0,1)</f>
        <v>9312</v>
      </c>
      <c r="H8521" s="2" t="str">
        <f>M01_SETTINGS!$F$2</f>
        <v>KASPI</v>
      </c>
    </row>
    <row r="8522" spans="1:8" x14ac:dyDescent="0.35">
      <c r="A8522" s="2">
        <v>410526393</v>
      </c>
      <c r="B8522" s="3">
        <f>_xlfn.XLOOKUP(A8522,[3]!Table13456[No заказа],[3]!Table13456[Дата
отправки],"",0,1)</f>
        <v>45547</v>
      </c>
      <c r="C8522" s="3"/>
      <c r="D8522" s="3"/>
      <c r="F8522" s="5">
        <f>_xlfn.XLOOKUP(A8522,[3]!Table13456[No заказа],[3]!Table13456[Количество],"",0,1)</f>
        <v>1</v>
      </c>
      <c r="G8522" s="5">
        <f>_xlfn.XLOOKUP(A8522,[3]!Table13456[No заказа],[3]!Table13456[Цена],"",0,1)</f>
        <v>9000</v>
      </c>
      <c r="H8522" s="2" t="str">
        <f>M01_SETTINGS!$F$2</f>
        <v>KASPI</v>
      </c>
    </row>
    <row r="8523" spans="1:8" x14ac:dyDescent="0.35">
      <c r="A8523" s="2">
        <v>410375447</v>
      </c>
      <c r="B8523" s="3">
        <f>_xlfn.XLOOKUP(A8523,[3]!Table13456[No заказа],[3]!Table13456[Дата
отправки],"",0,1)</f>
        <v>45547</v>
      </c>
      <c r="C8523" s="3"/>
      <c r="D8523" s="3"/>
      <c r="F8523" s="5">
        <f>_xlfn.XLOOKUP(A8523,[3]!Table13456[No заказа],[3]!Table13456[Количество],"",0,1)</f>
        <v>1</v>
      </c>
      <c r="G8523" s="5">
        <f>_xlfn.XLOOKUP(A8523,[3]!Table13456[No заказа],[3]!Table13456[Цена],"",0,1)</f>
        <v>9799</v>
      </c>
      <c r="H8523" s="2" t="str">
        <f>M01_SETTINGS!$F$2</f>
        <v>KASPI</v>
      </c>
    </row>
    <row r="8524" spans="1:8" x14ac:dyDescent="0.35">
      <c r="A8524" s="2">
        <v>410243875</v>
      </c>
      <c r="B8524" s="3">
        <f>_xlfn.XLOOKUP(A8524,[3]!Table13456[No заказа],[3]!Table13456[Дата
отправки],"",0,1)</f>
        <v>45547</v>
      </c>
      <c r="C8524" s="3"/>
      <c r="D8524" s="3"/>
      <c r="F8524" s="5">
        <f>_xlfn.XLOOKUP(A8524,[3]!Table13456[No заказа],[3]!Table13456[Количество],"",0,1)</f>
        <v>1</v>
      </c>
      <c r="G8524" s="5">
        <f>_xlfn.XLOOKUP(A8524,[3]!Table13456[No заказа],[3]!Table13456[Цена],"",0,1)</f>
        <v>8850</v>
      </c>
      <c r="H8524" s="2" t="str">
        <f>M01_SETTINGS!$F$2</f>
        <v>KASPI</v>
      </c>
    </row>
    <row r="8525" spans="1:8" x14ac:dyDescent="0.35">
      <c r="A8525" s="2">
        <v>410266874</v>
      </c>
      <c r="B8525" s="3">
        <f>_xlfn.XLOOKUP(A8525,[3]!Table13456[No заказа],[3]!Table13456[Дата
отправки],"",0,1)</f>
        <v>45547</v>
      </c>
      <c r="C8525" s="3"/>
      <c r="D8525" s="3"/>
      <c r="F8525" s="5">
        <f>_xlfn.XLOOKUP(A8525,[3]!Table13456[No заказа],[3]!Table13456[Количество],"",0,1)</f>
        <v>1</v>
      </c>
      <c r="G8525" s="5">
        <f>_xlfn.XLOOKUP(A8525,[3]!Table13456[No заказа],[3]!Table13456[Цена],"",0,1)</f>
        <v>9619</v>
      </c>
      <c r="H8525" s="2" t="str">
        <f>M01_SETTINGS!$F$2</f>
        <v>KASPI</v>
      </c>
    </row>
    <row r="8526" spans="1:8" x14ac:dyDescent="0.35">
      <c r="A8526" s="2">
        <v>410149475</v>
      </c>
      <c r="B8526" s="3">
        <f>_xlfn.XLOOKUP(A8526,[3]!Table13456[No заказа],[3]!Table13456[Дата
отправки],"",0,1)</f>
        <v>45547</v>
      </c>
      <c r="C8526" s="3"/>
      <c r="D8526" s="3"/>
      <c r="F8526" s="5">
        <f>_xlfn.XLOOKUP(A8526,[3]!Table13456[No заказа],[3]!Table13456[Количество],"",0,1)</f>
        <v>1</v>
      </c>
      <c r="G8526" s="5">
        <f>_xlfn.XLOOKUP(A8526,[3]!Table13456[No заказа],[3]!Table13456[Цена],"",0,1)</f>
        <v>8638</v>
      </c>
      <c r="H8526" s="2" t="str">
        <f>M01_SETTINGS!$F$2</f>
        <v>KASPI</v>
      </c>
    </row>
    <row r="8527" spans="1:8" x14ac:dyDescent="0.35">
      <c r="A8527" s="2">
        <v>410202495</v>
      </c>
      <c r="B8527" s="3">
        <f>_xlfn.XLOOKUP(A8527,[3]!Table13456[No заказа],[3]!Table13456[Дата
отправки],"",0,1)</f>
        <v>45547</v>
      </c>
      <c r="C8527" s="3"/>
      <c r="D8527" s="3"/>
      <c r="F8527" s="5">
        <f>_xlfn.XLOOKUP(A8527,[3]!Table13456[No заказа],[3]!Table13456[Количество],"",0,1)</f>
        <v>1</v>
      </c>
      <c r="G8527" s="5">
        <f>_xlfn.XLOOKUP(A8527,[3]!Table13456[No заказа],[3]!Table13456[Цена],"",0,1)</f>
        <v>8638</v>
      </c>
      <c r="H8527" s="2" t="str">
        <f>M01_SETTINGS!$F$2</f>
        <v>KASPI</v>
      </c>
    </row>
    <row r="8528" spans="1:8" x14ac:dyDescent="0.35">
      <c r="A8528" s="2">
        <v>410216579</v>
      </c>
      <c r="B8528" s="3">
        <f>_xlfn.XLOOKUP(A8528,[3]!Table13456[No заказа],[3]!Table13456[Дата
отправки],"",0,1)</f>
        <v>45547</v>
      </c>
      <c r="C8528" s="3"/>
      <c r="D8528" s="3"/>
      <c r="F8528" s="5">
        <f>_xlfn.XLOOKUP(A8528,[3]!Table13456[No заказа],[3]!Table13456[Количество],"",0,1)</f>
        <v>1</v>
      </c>
      <c r="G8528" s="5">
        <f>_xlfn.XLOOKUP(A8528,[3]!Table13456[No заказа],[3]!Table13456[Цена],"",0,1)</f>
        <v>8638</v>
      </c>
      <c r="H8528" s="2" t="str">
        <f>M01_SETTINGS!$F$2</f>
        <v>KASPI</v>
      </c>
    </row>
    <row r="8529" spans="1:8" x14ac:dyDescent="0.35">
      <c r="A8529" s="2">
        <v>410571287</v>
      </c>
      <c r="B8529" s="3">
        <f>_xlfn.XLOOKUP(A8529,[3]!Table13456[No заказа],[3]!Table13456[Дата
отправки],"",0,1)</f>
        <v>45547</v>
      </c>
      <c r="C8529" s="3"/>
      <c r="D8529" s="3"/>
      <c r="F8529" s="5">
        <f>_xlfn.XLOOKUP(A8529,[3]!Table13456[No заказа],[3]!Table13456[Количество],"",0,1)</f>
        <v>1</v>
      </c>
      <c r="G8529" s="5">
        <f>_xlfn.XLOOKUP(A8529,[3]!Table13456[No заказа],[3]!Table13456[Цена],"",0,1)</f>
        <v>8638</v>
      </c>
      <c r="H8529" s="2" t="str">
        <f>M01_SETTINGS!$F$2</f>
        <v>KASPI</v>
      </c>
    </row>
    <row r="8530" spans="1:8" x14ac:dyDescent="0.35">
      <c r="A8530" s="2">
        <v>410214699</v>
      </c>
      <c r="B8530" s="3">
        <f>_xlfn.XLOOKUP(A8530,[3]!Table13456[No заказа],[3]!Table13456[Дата
отправки],"",0,1)</f>
        <v>45547</v>
      </c>
      <c r="C8530" s="3"/>
      <c r="D8530" s="3"/>
      <c r="F8530" s="5">
        <f>_xlfn.XLOOKUP(A8530,[3]!Table13456[No заказа],[3]!Table13456[Количество],"",0,1)</f>
        <v>1</v>
      </c>
      <c r="G8530" s="5">
        <f>_xlfn.XLOOKUP(A8530,[3]!Table13456[No заказа],[3]!Table13456[Цена],"",0,1)</f>
        <v>7938</v>
      </c>
      <c r="H8530" s="2" t="str">
        <f>M01_SETTINGS!$F$2</f>
        <v>KASPI</v>
      </c>
    </row>
    <row r="8531" spans="1:8" x14ac:dyDescent="0.35">
      <c r="A8531" s="2">
        <v>410255280</v>
      </c>
      <c r="B8531" s="3">
        <f>_xlfn.XLOOKUP(A8531,[3]!Table13456[No заказа],[3]!Table13456[Дата
отправки],"",0,1)</f>
        <v>45547</v>
      </c>
      <c r="C8531" s="3"/>
      <c r="D8531" s="3"/>
      <c r="F8531" s="5">
        <f>_xlfn.XLOOKUP(A8531,[3]!Table13456[No заказа],[3]!Table13456[Количество],"",0,1)</f>
        <v>1</v>
      </c>
      <c r="G8531" s="5">
        <f>_xlfn.XLOOKUP(A8531,[3]!Table13456[No заказа],[3]!Table13456[Цена],"",0,1)</f>
        <v>8850</v>
      </c>
      <c r="H8531" s="2" t="str">
        <f>M01_SETTINGS!$F$2</f>
        <v>KASPI</v>
      </c>
    </row>
    <row r="8532" spans="1:8" x14ac:dyDescent="0.35">
      <c r="A8532" s="2">
        <v>410258914</v>
      </c>
      <c r="B8532" s="3">
        <f>_xlfn.XLOOKUP(A8532,[3]!Table13456[No заказа],[3]!Table13456[Дата
отправки],"",0,1)</f>
        <v>45547</v>
      </c>
      <c r="C8532" s="3"/>
      <c r="D8532" s="3"/>
      <c r="F8532" s="5">
        <f>_xlfn.XLOOKUP(A8532,[3]!Table13456[No заказа],[3]!Table13456[Количество],"",0,1)</f>
        <v>1</v>
      </c>
      <c r="G8532" s="5">
        <f>_xlfn.XLOOKUP(A8532,[3]!Table13456[No заказа],[3]!Table13456[Цена],"",0,1)</f>
        <v>13359</v>
      </c>
      <c r="H8532" s="2" t="str">
        <f>M01_SETTINGS!$F$2</f>
        <v>KASPI</v>
      </c>
    </row>
    <row r="8533" spans="1:8" x14ac:dyDescent="0.35">
      <c r="A8533" s="2">
        <v>410220386</v>
      </c>
      <c r="B8533" s="3">
        <f>_xlfn.XLOOKUP(A8533,[3]!Table13456[No заказа],[3]!Table13456[Дата
отправки],"",0,1)</f>
        <v>45547</v>
      </c>
      <c r="C8533" s="3"/>
      <c r="D8533" s="3"/>
      <c r="F8533" s="5">
        <f>_xlfn.XLOOKUP(A8533,[3]!Table13456[No заказа],[3]!Table13456[Количество],"",0,1)</f>
        <v>1</v>
      </c>
      <c r="G8533" s="5">
        <f>_xlfn.XLOOKUP(A8533,[3]!Table13456[No заказа],[3]!Table13456[Цена],"",0,1)</f>
        <v>9000</v>
      </c>
      <c r="H8533" s="2" t="str">
        <f>M01_SETTINGS!$F$2</f>
        <v>KASPI</v>
      </c>
    </row>
    <row r="8534" spans="1:8" x14ac:dyDescent="0.35">
      <c r="A8534" s="2">
        <v>410304388</v>
      </c>
      <c r="B8534" s="3">
        <f>_xlfn.XLOOKUP(A8534,[3]!Table13456[No заказа],[3]!Table13456[Дата
отправки],"",0,1)</f>
        <v>45547</v>
      </c>
      <c r="C8534" s="3"/>
      <c r="D8534" s="3"/>
      <c r="F8534" s="5">
        <f>_xlfn.XLOOKUP(A8534,[3]!Table13456[No заказа],[3]!Table13456[Количество],"",0,1)</f>
        <v>1</v>
      </c>
      <c r="G8534" s="5">
        <f>_xlfn.XLOOKUP(A8534,[3]!Table13456[No заказа],[3]!Table13456[Цена],"",0,1)</f>
        <v>8850</v>
      </c>
      <c r="H8534" s="2" t="str">
        <f>M01_SETTINGS!$F$2</f>
        <v>KASPI</v>
      </c>
    </row>
    <row r="8535" spans="1:8" x14ac:dyDescent="0.35">
      <c r="A8535" s="2">
        <v>410545520</v>
      </c>
      <c r="B8535" s="3">
        <f>_xlfn.XLOOKUP(A8535,[3]!Table13456[No заказа],[3]!Table13456[Дата
отправки],"",0,1)</f>
        <v>45547</v>
      </c>
      <c r="C8535" s="3"/>
      <c r="D8535" s="3"/>
      <c r="F8535" s="5">
        <f>_xlfn.XLOOKUP(A8535,[3]!Table13456[No заказа],[3]!Table13456[Количество],"",0,1)</f>
        <v>1</v>
      </c>
      <c r="G8535" s="5">
        <f>_xlfn.XLOOKUP(A8535,[3]!Table13456[No заказа],[3]!Table13456[Цена],"",0,1)</f>
        <v>8850</v>
      </c>
      <c r="H8535" s="2" t="str">
        <f>M01_SETTINGS!$F$2</f>
        <v>KASPI</v>
      </c>
    </row>
    <row r="8536" spans="1:8" x14ac:dyDescent="0.35">
      <c r="A8536" s="2">
        <v>410425991</v>
      </c>
      <c r="B8536" s="3">
        <f>_xlfn.XLOOKUP(A8536,[3]!Table13456[No заказа],[3]!Table13456[Дата
отправки],"",0,1)</f>
        <v>45547</v>
      </c>
      <c r="C8536" s="3"/>
      <c r="D8536" s="3"/>
      <c r="F8536" s="5">
        <f>_xlfn.XLOOKUP(A8536,[3]!Table13456[No заказа],[3]!Table13456[Количество],"",0,1)</f>
        <v>1</v>
      </c>
      <c r="G8536" s="5">
        <f>_xlfn.XLOOKUP(A8536,[3]!Table13456[No заказа],[3]!Table13456[Цена],"",0,1)</f>
        <v>8000</v>
      </c>
      <c r="H8536" s="2" t="str">
        <f>M01_SETTINGS!$F$2</f>
        <v>KASPI</v>
      </c>
    </row>
    <row r="8537" spans="1:8" x14ac:dyDescent="0.35">
      <c r="A8537" s="2">
        <v>410365437</v>
      </c>
      <c r="B8537" s="3">
        <f>_xlfn.XLOOKUP(A8537,[3]!Table13456[No заказа],[3]!Table13456[Дата
отправки],"",0,1)</f>
        <v>45547</v>
      </c>
      <c r="C8537" s="3"/>
      <c r="D8537" s="3"/>
      <c r="F8537" s="5">
        <f>_xlfn.XLOOKUP(A8537,[3]!Table13456[No заказа],[3]!Table13456[Количество],"",0,1)</f>
        <v>1</v>
      </c>
      <c r="G8537" s="5">
        <f>_xlfn.XLOOKUP(A8537,[3]!Table13456[No заказа],[3]!Table13456[Цена],"",0,1)</f>
        <v>8638</v>
      </c>
      <c r="H8537" s="2" t="str">
        <f>M01_SETTINGS!$F$2</f>
        <v>KASPI</v>
      </c>
    </row>
    <row r="8538" spans="1:8" x14ac:dyDescent="0.35">
      <c r="A8538" s="2">
        <v>410232680</v>
      </c>
      <c r="B8538" s="3">
        <f>_xlfn.XLOOKUP(A8538,[3]!Table13456[No заказа],[3]!Table13456[Дата
отправки],"",0,1)</f>
        <v>45547</v>
      </c>
      <c r="C8538" s="3"/>
      <c r="D8538" s="3"/>
      <c r="F8538" s="5">
        <f>_xlfn.XLOOKUP(A8538,[3]!Table13456[No заказа],[3]!Table13456[Количество],"",0,1)</f>
        <v>1</v>
      </c>
      <c r="G8538" s="5">
        <f>_xlfn.XLOOKUP(A8538,[3]!Table13456[No заказа],[3]!Table13456[Цена],"",0,1)</f>
        <v>15298</v>
      </c>
      <c r="H8538" s="2" t="str">
        <f>M01_SETTINGS!$F$2</f>
        <v>KASPI</v>
      </c>
    </row>
    <row r="8539" spans="1:8" x14ac:dyDescent="0.35">
      <c r="A8539" s="2">
        <v>410233951</v>
      </c>
      <c r="B8539" s="3">
        <f>_xlfn.XLOOKUP(A8539,[3]!Table13456[No заказа],[3]!Table13456[Дата
отправки],"",0,1)</f>
        <v>45547</v>
      </c>
      <c r="C8539" s="3"/>
      <c r="D8539" s="3"/>
      <c r="F8539" s="5">
        <f>_xlfn.XLOOKUP(A8539,[3]!Table13456[No заказа],[3]!Table13456[Количество],"",0,1)</f>
        <v>1</v>
      </c>
      <c r="G8539" s="5">
        <f>_xlfn.XLOOKUP(A8539,[3]!Table13456[No заказа],[3]!Table13456[Цена],"",0,1)</f>
        <v>9455</v>
      </c>
      <c r="H8539" s="2" t="str">
        <f>M01_SETTINGS!$F$2</f>
        <v>KASPI</v>
      </c>
    </row>
    <row r="8540" spans="1:8" x14ac:dyDescent="0.35">
      <c r="A8540" s="2">
        <v>410364982</v>
      </c>
      <c r="B8540" s="3">
        <f>_xlfn.XLOOKUP(A8540,[3]!Table13456[No заказа],[3]!Table13456[Дата
отправки],"",0,1)</f>
        <v>45547</v>
      </c>
      <c r="C8540" s="3"/>
      <c r="D8540" s="3"/>
      <c r="F8540" s="5">
        <f>_xlfn.XLOOKUP(A8540,[3]!Table13456[No заказа],[3]!Table13456[Количество],"",0,1)</f>
        <v>1</v>
      </c>
      <c r="G8540" s="5">
        <f>_xlfn.XLOOKUP(A8540,[3]!Table13456[No заказа],[3]!Table13456[Цена],"",0,1)</f>
        <v>12329</v>
      </c>
      <c r="H8540" s="2" t="str">
        <f>M01_SETTINGS!$F$2</f>
        <v>KASPI</v>
      </c>
    </row>
    <row r="8541" spans="1:8" x14ac:dyDescent="0.35">
      <c r="A8541" s="2">
        <v>410388289</v>
      </c>
      <c r="B8541" s="3">
        <f>_xlfn.XLOOKUP(A8541,[3]!Table13456[No заказа],[3]!Table13456[Дата
отправки],"",0,1)</f>
        <v>45547</v>
      </c>
      <c r="C8541" s="3"/>
      <c r="D8541" s="3"/>
      <c r="F8541" s="5">
        <f>_xlfn.XLOOKUP(A8541,[3]!Table13456[No заказа],[3]!Table13456[Количество],"",0,1)</f>
        <v>1</v>
      </c>
      <c r="G8541" s="5">
        <f>_xlfn.XLOOKUP(A8541,[3]!Table13456[No заказа],[3]!Table13456[Цена],"",0,1)</f>
        <v>8999</v>
      </c>
      <c r="H8541" s="2" t="str">
        <f>M01_SETTINGS!$F$2</f>
        <v>KASPI</v>
      </c>
    </row>
    <row r="8542" spans="1:8" x14ac:dyDescent="0.35">
      <c r="A8542" s="2">
        <v>410388289</v>
      </c>
      <c r="B8542" s="3">
        <f>_xlfn.XLOOKUP(A8542,[3]!Table13456[No заказа],[3]!Table13456[Дата
отправки],"",0,1)</f>
        <v>45547</v>
      </c>
      <c r="C8542" s="3"/>
      <c r="D8542" s="3"/>
      <c r="F8542" s="5">
        <f>_xlfn.XLOOKUP(A8542,[3]!Table13456[No заказа],[3]!Table13456[Количество],"",0,1)</f>
        <v>1</v>
      </c>
      <c r="G8542" s="5">
        <f>_xlfn.XLOOKUP(A8542,[3]!Table13456[No заказа],[3]!Table13456[Цена],"",0,1)</f>
        <v>8999</v>
      </c>
      <c r="H8542" s="2" t="str">
        <f>M01_SETTINGS!$F$2</f>
        <v>KASPI</v>
      </c>
    </row>
    <row r="8543" spans="1:8" x14ac:dyDescent="0.35">
      <c r="A8543" s="2">
        <v>410333685</v>
      </c>
      <c r="B8543" s="3">
        <f>_xlfn.XLOOKUP(A8543,[3]!Table13456[No заказа],[3]!Table13456[Дата
отправки],"",0,1)</f>
        <v>45547</v>
      </c>
      <c r="C8543" s="3"/>
      <c r="D8543" s="3"/>
      <c r="F8543" s="5">
        <f>_xlfn.XLOOKUP(A8543,[3]!Table13456[No заказа],[3]!Table13456[Количество],"",0,1)</f>
        <v>1</v>
      </c>
      <c r="G8543" s="5">
        <f>_xlfn.XLOOKUP(A8543,[3]!Table13456[No заказа],[3]!Table13456[Цена],"",0,1)</f>
        <v>8999</v>
      </c>
      <c r="H8543" s="2" t="str">
        <f>M01_SETTINGS!$F$2</f>
        <v>KASPI</v>
      </c>
    </row>
    <row r="8544" spans="1:8" x14ac:dyDescent="0.35">
      <c r="A8544" s="2">
        <v>410428225</v>
      </c>
      <c r="B8544" s="3">
        <f>_xlfn.XLOOKUP(A8544,[3]!Table13456[No заказа],[3]!Table13456[Дата
отправки],"",0,1)</f>
        <v>45547</v>
      </c>
      <c r="C8544" s="3"/>
      <c r="D8544" s="3"/>
      <c r="F8544" s="5">
        <f>_xlfn.XLOOKUP(A8544,[3]!Table13456[No заказа],[3]!Table13456[Количество],"",0,1)</f>
        <v>1</v>
      </c>
      <c r="G8544" s="5">
        <f>_xlfn.XLOOKUP(A8544,[3]!Table13456[No заказа],[3]!Table13456[Цена],"",0,1)</f>
        <v>7998</v>
      </c>
      <c r="H8544" s="2" t="str">
        <f>M01_SETTINGS!$F$2</f>
        <v>KASPI</v>
      </c>
    </row>
    <row r="8545" spans="1:8" x14ac:dyDescent="0.35">
      <c r="A8545" s="2">
        <v>410497284</v>
      </c>
      <c r="B8545" s="3">
        <f>_xlfn.XLOOKUP(A8545,[3]!Table13456[No заказа],[3]!Table13456[Дата
отправки],"",0,1)</f>
        <v>45547</v>
      </c>
      <c r="C8545" s="3"/>
      <c r="D8545" s="3"/>
      <c r="F8545" s="5">
        <f>_xlfn.XLOOKUP(A8545,[3]!Table13456[No заказа],[3]!Table13456[Количество],"",0,1)</f>
        <v>1</v>
      </c>
      <c r="G8545" s="5">
        <f>_xlfn.XLOOKUP(A8545,[3]!Table13456[No заказа],[3]!Table13456[Цена],"",0,1)</f>
        <v>8999</v>
      </c>
      <c r="H8545" s="2" t="str">
        <f>M01_SETTINGS!$F$2</f>
        <v>KASPI</v>
      </c>
    </row>
    <row r="8546" spans="1:8" x14ac:dyDescent="0.35">
      <c r="A8546" s="2">
        <v>410222534</v>
      </c>
      <c r="B8546" s="3">
        <f>_xlfn.XLOOKUP(A8546,[3]!Table13456[No заказа],[3]!Table13456[Дата
отправки],"",0,1)</f>
        <v>45547</v>
      </c>
      <c r="C8546" s="3"/>
      <c r="D8546" s="3"/>
      <c r="F8546" s="5">
        <f>_xlfn.XLOOKUP(A8546,[3]!Table13456[No заказа],[3]!Table13456[Количество],"",0,1)</f>
        <v>1</v>
      </c>
      <c r="G8546" s="5">
        <f>_xlfn.XLOOKUP(A8546,[3]!Table13456[No заказа],[3]!Table13456[Цена],"",0,1)</f>
        <v>8999</v>
      </c>
      <c r="H8546" s="2" t="str">
        <f>M01_SETTINGS!$F$2</f>
        <v>KASPI</v>
      </c>
    </row>
    <row r="8547" spans="1:8" x14ac:dyDescent="0.35">
      <c r="A8547" s="2">
        <v>410272506</v>
      </c>
      <c r="B8547" s="3">
        <f>_xlfn.XLOOKUP(A8547,[3]!Table13456[No заказа],[3]!Table13456[Дата
отправки],"",0,1)</f>
        <v>45547</v>
      </c>
      <c r="C8547" s="3"/>
      <c r="D8547" s="3"/>
      <c r="F8547" s="5">
        <f>_xlfn.XLOOKUP(A8547,[3]!Table13456[No заказа],[3]!Table13456[Количество],"",0,1)</f>
        <v>1</v>
      </c>
      <c r="G8547" s="5">
        <f>_xlfn.XLOOKUP(A8547,[3]!Table13456[No заказа],[3]!Table13456[Цена],"",0,1)</f>
        <v>8999</v>
      </c>
      <c r="H8547" s="2" t="str">
        <f>M01_SETTINGS!$F$2</f>
        <v>KASPI</v>
      </c>
    </row>
    <row r="8548" spans="1:8" x14ac:dyDescent="0.35">
      <c r="A8548" s="2">
        <v>410538806</v>
      </c>
      <c r="B8548" s="3">
        <f>_xlfn.XLOOKUP(A8548,[3]!Table13456[No заказа],[3]!Table13456[Дата
отправки],"",0,1)</f>
        <v>45547</v>
      </c>
      <c r="C8548" s="3"/>
      <c r="D8548" s="3"/>
      <c r="F8548" s="5">
        <f>_xlfn.XLOOKUP(A8548,[3]!Table13456[No заказа],[3]!Table13456[Количество],"",0,1)</f>
        <v>1</v>
      </c>
      <c r="G8548" s="5">
        <f>_xlfn.XLOOKUP(A8548,[3]!Table13456[No заказа],[3]!Table13456[Цена],"",0,1)</f>
        <v>7998</v>
      </c>
      <c r="H8548" s="2" t="str">
        <f>M01_SETTINGS!$F$2</f>
        <v>KASPI</v>
      </c>
    </row>
    <row r="8549" spans="1:8" x14ac:dyDescent="0.35">
      <c r="A8549" s="2">
        <v>410359436</v>
      </c>
      <c r="B8549" s="3">
        <f>_xlfn.XLOOKUP(A8549,[3]!Table13456[No заказа],[3]!Table13456[Дата
отправки],"",0,1)</f>
        <v>45547</v>
      </c>
      <c r="C8549" s="3"/>
      <c r="D8549" s="3"/>
      <c r="F8549" s="5">
        <f>_xlfn.XLOOKUP(A8549,[3]!Table13456[No заказа],[3]!Table13456[Количество],"",0,1)</f>
        <v>1</v>
      </c>
      <c r="G8549" s="5">
        <f>_xlfn.XLOOKUP(A8549,[3]!Table13456[No заказа],[3]!Table13456[Цена],"",0,1)</f>
        <v>9411</v>
      </c>
      <c r="H8549" s="2" t="str">
        <f>M01_SETTINGS!$F$2</f>
        <v>KASPI</v>
      </c>
    </row>
    <row r="8550" spans="1:8" x14ac:dyDescent="0.35">
      <c r="A8550" s="2">
        <v>410315172</v>
      </c>
      <c r="B8550" s="3">
        <f>_xlfn.XLOOKUP(A8550,[3]!Table13456[No заказа],[3]!Table13456[Дата
отправки],"",0,1)</f>
        <v>45547</v>
      </c>
      <c r="C8550" s="3"/>
      <c r="D8550" s="3"/>
      <c r="F8550" s="5">
        <f>_xlfn.XLOOKUP(A8550,[3]!Table13456[No заказа],[3]!Table13456[Количество],"",0,1)</f>
        <v>1</v>
      </c>
      <c r="G8550" s="5">
        <f>_xlfn.XLOOKUP(A8550,[3]!Table13456[No заказа],[3]!Table13456[Цена],"",0,1)</f>
        <v>24092</v>
      </c>
      <c r="H8550" s="2" t="str">
        <f>M01_SETTINGS!$F$2</f>
        <v>KASPI</v>
      </c>
    </row>
    <row r="8551" spans="1:8" x14ac:dyDescent="0.35">
      <c r="A8551" s="2">
        <v>410462539</v>
      </c>
    </row>
    <row r="8552" spans="1:8" x14ac:dyDescent="0.35">
      <c r="A8552" s="2">
        <v>410482246</v>
      </c>
    </row>
    <row r="8553" spans="1:8" x14ac:dyDescent="0.35">
      <c r="A8553" s="2">
        <v>410222968</v>
      </c>
    </row>
    <row r="8554" spans="1:8" x14ac:dyDescent="0.35">
      <c r="A8554" s="2">
        <v>410315172</v>
      </c>
    </row>
    <row r="8555" spans="1:8" x14ac:dyDescent="0.35">
      <c r="A8555" s="2">
        <v>410238507</v>
      </c>
    </row>
    <row r="8556" spans="1:8" x14ac:dyDescent="0.35">
      <c r="A8556" s="2">
        <v>410305183</v>
      </c>
    </row>
    <row r="8557" spans="1:8" x14ac:dyDescent="0.35">
      <c r="A8557" s="2">
        <v>410331489</v>
      </c>
    </row>
    <row r="8558" spans="1:8" x14ac:dyDescent="0.35">
      <c r="A8558" s="2">
        <v>410641684</v>
      </c>
    </row>
    <row r="8559" spans="1:8" x14ac:dyDescent="0.35">
      <c r="A8559" s="2">
        <v>409858864</v>
      </c>
    </row>
    <row r="8560" spans="1:8" x14ac:dyDescent="0.35">
      <c r="A8560" s="2">
        <v>409893094</v>
      </c>
    </row>
    <row r="8561" spans="1:1" x14ac:dyDescent="0.35">
      <c r="A8561" s="2">
        <v>409952392</v>
      </c>
    </row>
    <row r="8562" spans="1:1" x14ac:dyDescent="0.35">
      <c r="A8562" s="2">
        <v>409795248</v>
      </c>
    </row>
    <row r="8563" spans="1:1" x14ac:dyDescent="0.35">
      <c r="A8563" s="2">
        <v>409886668</v>
      </c>
    </row>
    <row r="8564" spans="1:1" x14ac:dyDescent="0.35">
      <c r="A8564" s="2">
        <v>409599630</v>
      </c>
    </row>
    <row r="8565" spans="1:1" x14ac:dyDescent="0.35">
      <c r="A8565" s="2">
        <v>409775462</v>
      </c>
    </row>
    <row r="8566" spans="1:1" x14ac:dyDescent="0.35">
      <c r="A8566" s="2">
        <v>409720233</v>
      </c>
    </row>
    <row r="8567" spans="1:1" x14ac:dyDescent="0.35">
      <c r="A8567" s="2">
        <v>409728676</v>
      </c>
    </row>
    <row r="8568" spans="1:1" x14ac:dyDescent="0.35">
      <c r="A8568" s="2">
        <v>409728676</v>
      </c>
    </row>
    <row r="8569" spans="1:1" x14ac:dyDescent="0.35">
      <c r="A8569" s="2">
        <v>409927072</v>
      </c>
    </row>
    <row r="8570" spans="1:1" x14ac:dyDescent="0.35">
      <c r="A8570" s="2">
        <v>410002982</v>
      </c>
    </row>
    <row r="8571" spans="1:1" x14ac:dyDescent="0.35">
      <c r="A8571" s="2">
        <v>410076847</v>
      </c>
    </row>
    <row r="8572" spans="1:1" x14ac:dyDescent="0.35">
      <c r="A8572" s="2">
        <v>410093711</v>
      </c>
    </row>
    <row r="8573" spans="1:1" x14ac:dyDescent="0.35">
      <c r="A8573" s="2">
        <v>410131790</v>
      </c>
    </row>
    <row r="8574" spans="1:1" x14ac:dyDescent="0.35">
      <c r="A8574" s="2">
        <v>410019946</v>
      </c>
    </row>
    <row r="8575" spans="1:1" x14ac:dyDescent="0.35">
      <c r="A8575" s="2">
        <v>410084767</v>
      </c>
    </row>
    <row r="8576" spans="1:1" x14ac:dyDescent="0.35">
      <c r="A8576" s="2">
        <v>410090041</v>
      </c>
    </row>
    <row r="8577" spans="1:1" x14ac:dyDescent="0.35">
      <c r="A8577" s="2">
        <v>410090041</v>
      </c>
    </row>
    <row r="8578" spans="1:1" x14ac:dyDescent="0.35">
      <c r="A8578" s="2">
        <v>409988150</v>
      </c>
    </row>
    <row r="8579" spans="1:1" x14ac:dyDescent="0.35">
      <c r="A8579" s="2">
        <v>409679136</v>
      </c>
    </row>
    <row r="8580" spans="1:1" x14ac:dyDescent="0.35">
      <c r="A8580" s="2">
        <v>409624357</v>
      </c>
    </row>
    <row r="8581" spans="1:1" x14ac:dyDescent="0.35">
      <c r="A8581" s="2">
        <v>410121878</v>
      </c>
    </row>
    <row r="8582" spans="1:1" x14ac:dyDescent="0.35">
      <c r="A8582" s="2">
        <v>409908258</v>
      </c>
    </row>
    <row r="8583" spans="1:1" x14ac:dyDescent="0.35">
      <c r="A8583" s="2">
        <v>409879363</v>
      </c>
    </row>
    <row r="8584" spans="1:1" x14ac:dyDescent="0.35">
      <c r="A8584" s="2">
        <v>409624748</v>
      </c>
    </row>
    <row r="8585" spans="1:1" x14ac:dyDescent="0.35">
      <c r="A8585" s="2">
        <v>409595963</v>
      </c>
    </row>
    <row r="8586" spans="1:1" x14ac:dyDescent="0.35">
      <c r="A8586" s="2">
        <v>409899026</v>
      </c>
    </row>
    <row r="8587" spans="1:1" x14ac:dyDescent="0.35">
      <c r="A8587" s="2">
        <v>409842145</v>
      </c>
    </row>
    <row r="8588" spans="1:1" x14ac:dyDescent="0.35">
      <c r="A8588" s="2">
        <v>409784822</v>
      </c>
    </row>
    <row r="8589" spans="1:1" x14ac:dyDescent="0.35">
      <c r="A8589" s="2">
        <v>409843327</v>
      </c>
    </row>
    <row r="8590" spans="1:1" x14ac:dyDescent="0.35">
      <c r="A8590" s="2">
        <v>410071518</v>
      </c>
    </row>
    <row r="8591" spans="1:1" x14ac:dyDescent="0.35">
      <c r="A8591" s="2">
        <v>410064014</v>
      </c>
    </row>
    <row r="8592" spans="1:1" x14ac:dyDescent="0.35">
      <c r="A8592" s="2">
        <v>409671048</v>
      </c>
    </row>
    <row r="8593" spans="1:1" x14ac:dyDescent="0.35">
      <c r="A8593" s="2">
        <v>409793907</v>
      </c>
    </row>
    <row r="8594" spans="1:1" x14ac:dyDescent="0.35">
      <c r="A8594" s="2">
        <v>409889911</v>
      </c>
    </row>
    <row r="8595" spans="1:1" x14ac:dyDescent="0.35">
      <c r="A8595" s="2">
        <v>409753509</v>
      </c>
    </row>
    <row r="8596" spans="1:1" x14ac:dyDescent="0.35">
      <c r="A8596" s="2">
        <v>409675063</v>
      </c>
    </row>
    <row r="8597" spans="1:1" x14ac:dyDescent="0.35">
      <c r="A8597" s="2">
        <v>410091869</v>
      </c>
    </row>
    <row r="8598" spans="1:1" x14ac:dyDescent="0.35">
      <c r="A8598" s="2">
        <v>409722437</v>
      </c>
    </row>
    <row r="8599" spans="1:1" x14ac:dyDescent="0.35">
      <c r="A8599" s="2">
        <v>409773723</v>
      </c>
    </row>
    <row r="8600" spans="1:1" x14ac:dyDescent="0.35">
      <c r="A8600" s="2">
        <v>409114395</v>
      </c>
    </row>
    <row r="8601" spans="1:1" x14ac:dyDescent="0.35">
      <c r="A8601" s="2">
        <v>409230853</v>
      </c>
    </row>
    <row r="8602" spans="1:1" x14ac:dyDescent="0.35">
      <c r="A8602" s="2">
        <v>409167291</v>
      </c>
    </row>
    <row r="8603" spans="1:1" x14ac:dyDescent="0.35">
      <c r="A8603" s="2">
        <v>409545917</v>
      </c>
    </row>
    <row r="8604" spans="1:1" x14ac:dyDescent="0.35">
      <c r="A8604" s="2">
        <v>409174286</v>
      </c>
    </row>
    <row r="8605" spans="1:1" x14ac:dyDescent="0.35">
      <c r="A8605" s="2">
        <v>409410285</v>
      </c>
    </row>
    <row r="8606" spans="1:1" x14ac:dyDescent="0.35">
      <c r="A8606" s="2">
        <v>409509979</v>
      </c>
    </row>
    <row r="8607" spans="1:1" x14ac:dyDescent="0.35">
      <c r="A8607" s="2">
        <v>409290948</v>
      </c>
    </row>
    <row r="8608" spans="1:1" x14ac:dyDescent="0.35">
      <c r="A8608" s="2">
        <v>409366853</v>
      </c>
    </row>
    <row r="8609" spans="1:1" x14ac:dyDescent="0.35">
      <c r="A8609" s="2">
        <v>409181646</v>
      </c>
    </row>
    <row r="8610" spans="1:1" x14ac:dyDescent="0.35">
      <c r="A8610" s="2">
        <v>409202982</v>
      </c>
    </row>
    <row r="8611" spans="1:1" x14ac:dyDescent="0.35">
      <c r="A8611" s="2">
        <v>409576228</v>
      </c>
    </row>
    <row r="8612" spans="1:1" x14ac:dyDescent="0.35">
      <c r="A8612" s="2">
        <v>409309241</v>
      </c>
    </row>
    <row r="8613" spans="1:1" x14ac:dyDescent="0.35">
      <c r="A8613" s="2">
        <v>409309249</v>
      </c>
    </row>
    <row r="8614" spans="1:1" x14ac:dyDescent="0.35">
      <c r="A8614" s="2">
        <v>409207599</v>
      </c>
    </row>
    <row r="8615" spans="1:1" x14ac:dyDescent="0.35">
      <c r="A8615" s="2">
        <v>408923539</v>
      </c>
    </row>
    <row r="8616" spans="1:1" x14ac:dyDescent="0.35">
      <c r="A8616" s="2">
        <v>408796004</v>
      </c>
    </row>
    <row r="8617" spans="1:1" x14ac:dyDescent="0.35">
      <c r="A8617" s="2">
        <v>408954283</v>
      </c>
    </row>
    <row r="8618" spans="1:1" x14ac:dyDescent="0.35">
      <c r="A8618" s="2">
        <v>408921888</v>
      </c>
    </row>
    <row r="8619" spans="1:1" x14ac:dyDescent="0.35">
      <c r="A8619" s="2">
        <v>408936292</v>
      </c>
    </row>
    <row r="8620" spans="1:1" x14ac:dyDescent="0.35">
      <c r="A8620" s="2">
        <v>408983806</v>
      </c>
    </row>
    <row r="8621" spans="1:1" x14ac:dyDescent="0.35">
      <c r="A8621" s="2">
        <v>409089254</v>
      </c>
    </row>
    <row r="8622" spans="1:1" x14ac:dyDescent="0.35">
      <c r="A8622" s="2">
        <v>408852738</v>
      </c>
    </row>
    <row r="8623" spans="1:1" x14ac:dyDescent="0.35">
      <c r="A8623" s="2">
        <v>409471185</v>
      </c>
    </row>
    <row r="8624" spans="1:1" x14ac:dyDescent="0.35">
      <c r="A8624" s="2">
        <v>409463963</v>
      </c>
    </row>
    <row r="8625" spans="1:1" x14ac:dyDescent="0.35">
      <c r="A8625" s="2">
        <v>409162764</v>
      </c>
    </row>
    <row r="8626" spans="1:1" x14ac:dyDescent="0.35">
      <c r="A8626" s="2">
        <v>409268153</v>
      </c>
    </row>
    <row r="8627" spans="1:1" x14ac:dyDescent="0.35">
      <c r="A8627" s="2">
        <v>409172553</v>
      </c>
    </row>
    <row r="8628" spans="1:1" x14ac:dyDescent="0.35">
      <c r="A8628" s="2">
        <v>409418327</v>
      </c>
    </row>
    <row r="8629" spans="1:1" x14ac:dyDescent="0.35">
      <c r="A8629" s="2">
        <v>409034284</v>
      </c>
    </row>
    <row r="8630" spans="1:1" x14ac:dyDescent="0.35">
      <c r="A8630" s="2">
        <v>409090208</v>
      </c>
    </row>
    <row r="8631" spans="1:1" x14ac:dyDescent="0.35">
      <c r="A8631" s="2">
        <v>408861725</v>
      </c>
    </row>
    <row r="8632" spans="1:1" x14ac:dyDescent="0.35">
      <c r="A8632" s="2">
        <v>408868449</v>
      </c>
    </row>
    <row r="8633" spans="1:1" x14ac:dyDescent="0.35">
      <c r="A8633" s="2">
        <v>409078861</v>
      </c>
    </row>
    <row r="8634" spans="1:1" x14ac:dyDescent="0.35">
      <c r="A8634" s="2">
        <v>409542628</v>
      </c>
    </row>
    <row r="8635" spans="1:1" x14ac:dyDescent="0.35">
      <c r="A8635" s="2">
        <v>409424325</v>
      </c>
    </row>
    <row r="8636" spans="1:1" x14ac:dyDescent="0.35">
      <c r="A8636" s="2">
        <v>409412775</v>
      </c>
    </row>
    <row r="8637" spans="1:1" x14ac:dyDescent="0.35">
      <c r="A8637" s="2">
        <v>409561333</v>
      </c>
    </row>
    <row r="8638" spans="1:1" x14ac:dyDescent="0.35">
      <c r="A8638" s="2">
        <v>409361170</v>
      </c>
    </row>
    <row r="8639" spans="1:1" x14ac:dyDescent="0.35">
      <c r="A8639" s="2">
        <v>409337045</v>
      </c>
    </row>
    <row r="8640" spans="1:1" x14ac:dyDescent="0.35">
      <c r="A8640" s="2">
        <v>409236309</v>
      </c>
    </row>
    <row r="8641" spans="1:1" x14ac:dyDescent="0.35">
      <c r="A8641" s="2">
        <v>408871664</v>
      </c>
    </row>
    <row r="8642" spans="1:1" x14ac:dyDescent="0.35">
      <c r="A8642" s="2">
        <v>408801735</v>
      </c>
    </row>
    <row r="8643" spans="1:1" x14ac:dyDescent="0.35">
      <c r="A8643" s="2">
        <v>408836132</v>
      </c>
    </row>
    <row r="8644" spans="1:1" x14ac:dyDescent="0.35">
      <c r="A8644" s="2">
        <v>408868608</v>
      </c>
    </row>
    <row r="8645" spans="1:1" x14ac:dyDescent="0.35">
      <c r="A8645" s="2">
        <v>409088344</v>
      </c>
    </row>
    <row r="8646" spans="1:1" x14ac:dyDescent="0.35">
      <c r="A8646" s="2">
        <v>408796960</v>
      </c>
    </row>
    <row r="8647" spans="1:1" x14ac:dyDescent="0.35">
      <c r="A8647" s="2">
        <v>408824863</v>
      </c>
    </row>
    <row r="8648" spans="1:1" x14ac:dyDescent="0.35">
      <c r="A8648" s="2">
        <v>409099931</v>
      </c>
    </row>
    <row r="8649" spans="1:1" x14ac:dyDescent="0.35">
      <c r="A8649" s="2">
        <v>409486910</v>
      </c>
    </row>
    <row r="8650" spans="1:1" x14ac:dyDescent="0.35">
      <c r="A8650" s="2">
        <v>409129459</v>
      </c>
    </row>
    <row r="8651" spans="1:1" x14ac:dyDescent="0.35">
      <c r="A8651" s="2">
        <v>409176285</v>
      </c>
    </row>
    <row r="8652" spans="1:1" x14ac:dyDescent="0.35">
      <c r="A8652" s="2">
        <v>409186088</v>
      </c>
    </row>
    <row r="8653" spans="1:1" x14ac:dyDescent="0.35">
      <c r="A8653" s="2">
        <v>409011097</v>
      </c>
    </row>
    <row r="8654" spans="1:1" x14ac:dyDescent="0.35">
      <c r="A8654" s="2">
        <v>408937881</v>
      </c>
    </row>
    <row r="8655" spans="1:1" x14ac:dyDescent="0.35">
      <c r="A8655" s="2">
        <v>408769058</v>
      </c>
    </row>
    <row r="8656" spans="1:1" x14ac:dyDescent="0.35">
      <c r="A8656" s="2">
        <v>409269912</v>
      </c>
    </row>
    <row r="8657" spans="1:1" x14ac:dyDescent="0.35">
      <c r="A8657" s="2">
        <v>409278732</v>
      </c>
    </row>
    <row r="8658" spans="1:1" x14ac:dyDescent="0.35">
      <c r="A8658" s="2">
        <v>409303815</v>
      </c>
    </row>
    <row r="8659" spans="1:1" x14ac:dyDescent="0.35">
      <c r="A8659" s="2">
        <v>409521324</v>
      </c>
    </row>
    <row r="8660" spans="1:1" x14ac:dyDescent="0.35">
      <c r="A8660" s="2">
        <v>409319572</v>
      </c>
    </row>
    <row r="8661" spans="1:1" x14ac:dyDescent="0.35">
      <c r="A8661" s="2">
        <v>409319572</v>
      </c>
    </row>
    <row r="8662" spans="1:1" x14ac:dyDescent="0.35">
      <c r="A8662" s="2">
        <v>409319572</v>
      </c>
    </row>
    <row r="8663" spans="1:1" x14ac:dyDescent="0.35">
      <c r="A8663" s="2">
        <v>409319572</v>
      </c>
    </row>
    <row r="8664" spans="1:1" x14ac:dyDescent="0.35">
      <c r="A8664" s="2">
        <v>409319572</v>
      </c>
    </row>
    <row r="8665" spans="1:1" x14ac:dyDescent="0.35">
      <c r="A8665" s="2">
        <v>409263161</v>
      </c>
    </row>
    <row r="8666" spans="1:1" x14ac:dyDescent="0.35">
      <c r="A8666" s="2">
        <v>409119118</v>
      </c>
    </row>
    <row r="8667" spans="1:1" x14ac:dyDescent="0.35">
      <c r="A8667" s="2">
        <v>409213763</v>
      </c>
    </row>
    <row r="8668" spans="1:1" x14ac:dyDescent="0.35">
      <c r="A8668" s="2">
        <v>408751946</v>
      </c>
    </row>
    <row r="8669" spans="1:1" x14ac:dyDescent="0.35">
      <c r="A8669" s="2">
        <v>408789028</v>
      </c>
    </row>
    <row r="8670" spans="1:1" x14ac:dyDescent="0.35">
      <c r="A8670" s="2">
        <v>408894812</v>
      </c>
    </row>
    <row r="8671" spans="1:1" x14ac:dyDescent="0.35">
      <c r="A8671" s="2">
        <v>409006722</v>
      </c>
    </row>
    <row r="8672" spans="1:1" x14ac:dyDescent="0.35">
      <c r="A8672" s="2">
        <v>408945200</v>
      </c>
    </row>
    <row r="8673" spans="1:1" x14ac:dyDescent="0.35">
      <c r="A8673" s="2">
        <v>409469414</v>
      </c>
    </row>
    <row r="8674" spans="1:1" x14ac:dyDescent="0.35">
      <c r="A8674" s="2">
        <v>409499658</v>
      </c>
    </row>
    <row r="8675" spans="1:1" x14ac:dyDescent="0.35">
      <c r="A8675" s="2">
        <v>409492245</v>
      </c>
    </row>
    <row r="8676" spans="1:1" x14ac:dyDescent="0.35">
      <c r="A8676" s="2">
        <v>409194166</v>
      </c>
    </row>
    <row r="8677" spans="1:1" x14ac:dyDescent="0.35">
      <c r="A8677" s="2">
        <v>408694271</v>
      </c>
    </row>
    <row r="8678" spans="1:1" x14ac:dyDescent="0.35">
      <c r="A8678" s="2">
        <v>408633931</v>
      </c>
    </row>
    <row r="8679" spans="1:1" x14ac:dyDescent="0.35">
      <c r="A8679" s="2">
        <v>408592651</v>
      </c>
    </row>
    <row r="8680" spans="1:1" x14ac:dyDescent="0.35">
      <c r="A8680" s="2">
        <v>408346658</v>
      </c>
    </row>
    <row r="8681" spans="1:1" x14ac:dyDescent="0.35">
      <c r="A8681" s="2">
        <v>408259300</v>
      </c>
    </row>
    <row r="8682" spans="1:1" x14ac:dyDescent="0.35">
      <c r="A8682" s="2">
        <v>408363355</v>
      </c>
    </row>
    <row r="8683" spans="1:1" x14ac:dyDescent="0.35">
      <c r="A8683" s="2">
        <v>408591669</v>
      </c>
    </row>
    <row r="8684" spans="1:1" x14ac:dyDescent="0.35">
      <c r="A8684" s="2">
        <v>408212645</v>
      </c>
    </row>
    <row r="8685" spans="1:1" x14ac:dyDescent="0.35">
      <c r="A8685" s="2">
        <v>408337725</v>
      </c>
    </row>
    <row r="8686" spans="1:1" x14ac:dyDescent="0.35">
      <c r="A8686" s="2">
        <v>408396434</v>
      </c>
    </row>
    <row r="8687" spans="1:1" x14ac:dyDescent="0.35">
      <c r="A8687" s="2">
        <v>408376468</v>
      </c>
    </row>
    <row r="8688" spans="1:1" x14ac:dyDescent="0.35">
      <c r="A8688" s="2">
        <v>408476527</v>
      </c>
    </row>
    <row r="8689" spans="1:1" x14ac:dyDescent="0.35">
      <c r="A8689" s="2">
        <v>408333056</v>
      </c>
    </row>
    <row r="8690" spans="1:1" x14ac:dyDescent="0.35">
      <c r="A8690" s="2">
        <v>408586351</v>
      </c>
    </row>
    <row r="8691" spans="1:1" x14ac:dyDescent="0.35">
      <c r="A8691" s="2">
        <v>408630657</v>
      </c>
    </row>
    <row r="8692" spans="1:1" x14ac:dyDescent="0.35">
      <c r="A8692" s="2">
        <v>408585404</v>
      </c>
    </row>
    <row r="8693" spans="1:1" x14ac:dyDescent="0.35">
      <c r="A8693" s="2">
        <v>408737302</v>
      </c>
    </row>
    <row r="8694" spans="1:1" x14ac:dyDescent="0.35">
      <c r="A8694" s="2">
        <v>408514177</v>
      </c>
    </row>
    <row r="8695" spans="1:1" x14ac:dyDescent="0.35">
      <c r="A8695" s="2">
        <v>408335740</v>
      </c>
    </row>
    <row r="8696" spans="1:1" x14ac:dyDescent="0.35">
      <c r="A8696" s="2">
        <v>408399070</v>
      </c>
    </row>
    <row r="8697" spans="1:1" x14ac:dyDescent="0.35">
      <c r="A8697" s="2">
        <v>408691785</v>
      </c>
    </row>
    <row r="8698" spans="1:1" x14ac:dyDescent="0.35">
      <c r="A8698" s="2">
        <v>408646434</v>
      </c>
    </row>
    <row r="8699" spans="1:1" x14ac:dyDescent="0.35">
      <c r="A8699" s="2" t="str">
        <v>408616696-1</v>
      </c>
    </row>
    <row r="8700" spans="1:1" x14ac:dyDescent="0.35">
      <c r="A8700" s="2" t="str">
        <v>408616696-2</v>
      </c>
    </row>
    <row r="8701" spans="1:1" x14ac:dyDescent="0.35">
      <c r="A8701" s="2">
        <v>408408627</v>
      </c>
    </row>
    <row r="8702" spans="1:1" x14ac:dyDescent="0.35">
      <c r="A8702" s="2">
        <v>408412967</v>
      </c>
    </row>
    <row r="8703" spans="1:1" x14ac:dyDescent="0.35">
      <c r="A8703" s="2">
        <v>408471673</v>
      </c>
    </row>
    <row r="8704" spans="1:1" x14ac:dyDescent="0.35">
      <c r="A8704" s="2">
        <v>408534486</v>
      </c>
    </row>
    <row r="8705" spans="1:1" x14ac:dyDescent="0.35">
      <c r="A8705" s="2">
        <v>408181183</v>
      </c>
    </row>
    <row r="8706" spans="1:1" x14ac:dyDescent="0.35">
      <c r="A8706" s="2">
        <v>408339315</v>
      </c>
    </row>
    <row r="8707" spans="1:1" x14ac:dyDescent="0.35">
      <c r="A8707" s="2">
        <v>408428619</v>
      </c>
    </row>
    <row r="8708" spans="1:1" x14ac:dyDescent="0.35">
      <c r="A8708" s="2">
        <v>408619984</v>
      </c>
    </row>
    <row r="8709" spans="1:1" x14ac:dyDescent="0.35">
      <c r="A8709" s="2">
        <v>408328392</v>
      </c>
    </row>
    <row r="8710" spans="1:1" x14ac:dyDescent="0.35">
      <c r="A8710" s="2">
        <v>408672126</v>
      </c>
    </row>
    <row r="8711" spans="1:1" x14ac:dyDescent="0.35">
      <c r="A8711" s="2">
        <v>408729798</v>
      </c>
    </row>
    <row r="8712" spans="1:1" x14ac:dyDescent="0.35">
      <c r="A8712" s="2">
        <v>408617105</v>
      </c>
    </row>
    <row r="8713" spans="1:1" x14ac:dyDescent="0.35">
      <c r="A8713" s="2">
        <v>408514710</v>
      </c>
    </row>
    <row r="8714" spans="1:1" x14ac:dyDescent="0.35">
      <c r="A8714" s="2">
        <v>408416387</v>
      </c>
    </row>
    <row r="8715" spans="1:1" x14ac:dyDescent="0.35">
      <c r="A8715" s="2">
        <v>408433237</v>
      </c>
    </row>
    <row r="8716" spans="1:1" x14ac:dyDescent="0.35">
      <c r="A8716" s="2">
        <v>408448188</v>
      </c>
    </row>
    <row r="8717" spans="1:1" x14ac:dyDescent="0.35">
      <c r="A8717" s="2">
        <v>408613350</v>
      </c>
    </row>
    <row r="8718" spans="1:1" x14ac:dyDescent="0.35">
      <c r="A8718" s="2">
        <v>408236870</v>
      </c>
    </row>
    <row r="8719" spans="1:1" x14ac:dyDescent="0.35">
      <c r="A8719" s="2">
        <v>408251036</v>
      </c>
    </row>
    <row r="8720" spans="1:1" x14ac:dyDescent="0.35">
      <c r="A8720" s="2">
        <v>408219313</v>
      </c>
    </row>
    <row r="8721" spans="1:1" x14ac:dyDescent="0.35">
      <c r="A8721" s="2">
        <v>407836141</v>
      </c>
    </row>
    <row r="8722" spans="1:1" x14ac:dyDescent="0.35">
      <c r="A8722" s="2">
        <v>407972069</v>
      </c>
    </row>
    <row r="8723" spans="1:1" x14ac:dyDescent="0.35">
      <c r="A8723" s="2">
        <v>407946763</v>
      </c>
    </row>
    <row r="8724" spans="1:1" x14ac:dyDescent="0.35">
      <c r="A8724" s="2">
        <v>407998885</v>
      </c>
    </row>
    <row r="8725" spans="1:1" x14ac:dyDescent="0.35">
      <c r="A8725" s="2">
        <v>408011202</v>
      </c>
    </row>
    <row r="8726" spans="1:1" x14ac:dyDescent="0.35">
      <c r="A8726" s="2">
        <v>408029449</v>
      </c>
    </row>
    <row r="8727" spans="1:1" x14ac:dyDescent="0.35">
      <c r="A8727" s="2">
        <v>408055074</v>
      </c>
    </row>
    <row r="8728" spans="1:1" x14ac:dyDescent="0.35">
      <c r="A8728" s="2">
        <v>407901498</v>
      </c>
    </row>
    <row r="8729" spans="1:1" x14ac:dyDescent="0.35">
      <c r="A8729" s="2">
        <v>407949324</v>
      </c>
    </row>
    <row r="8730" spans="1:1" x14ac:dyDescent="0.35">
      <c r="A8730" s="2">
        <v>407779647</v>
      </c>
    </row>
    <row r="8731" spans="1:1" x14ac:dyDescent="0.35">
      <c r="A8731" s="2" t="str">
        <v>408082613-2</v>
      </c>
    </row>
    <row r="8732" spans="1:1" x14ac:dyDescent="0.35">
      <c r="A8732" s="2">
        <v>407963928</v>
      </c>
    </row>
    <row r="8733" spans="1:1" x14ac:dyDescent="0.35">
      <c r="A8733" s="2">
        <v>407990251</v>
      </c>
    </row>
    <row r="8734" spans="1:1" x14ac:dyDescent="0.35">
      <c r="A8734" s="2">
        <v>407885506</v>
      </c>
    </row>
    <row r="8735" spans="1:1" x14ac:dyDescent="0.35">
      <c r="A8735" s="2">
        <v>408255351</v>
      </c>
    </row>
    <row r="8736" spans="1:1" x14ac:dyDescent="0.35">
      <c r="A8736" s="2">
        <v>408100307</v>
      </c>
    </row>
    <row r="8737" spans="1:1" x14ac:dyDescent="0.35">
      <c r="A8737" s="2">
        <v>408195293</v>
      </c>
    </row>
    <row r="8738" spans="1:1" x14ac:dyDescent="0.35">
      <c r="A8738" s="2">
        <v>408012687</v>
      </c>
    </row>
    <row r="8739" spans="1:1" x14ac:dyDescent="0.35">
      <c r="A8739" s="2">
        <v>407859005</v>
      </c>
    </row>
    <row r="8740" spans="1:1" x14ac:dyDescent="0.35">
      <c r="A8740" s="2" t="str">
        <v>408082613-1</v>
      </c>
    </row>
    <row r="8741" spans="1:1" x14ac:dyDescent="0.35">
      <c r="A8741" s="2">
        <v>407930285</v>
      </c>
    </row>
    <row r="8742" spans="1:1" x14ac:dyDescent="0.35">
      <c r="A8742" s="2">
        <v>407852529</v>
      </c>
    </row>
    <row r="8743" spans="1:1" x14ac:dyDescent="0.35">
      <c r="A8743" s="2">
        <v>408119926</v>
      </c>
    </row>
    <row r="8744" spans="1:1" x14ac:dyDescent="0.35">
      <c r="A8744" s="2">
        <v>408121376</v>
      </c>
    </row>
    <row r="8745" spans="1:1" x14ac:dyDescent="0.35">
      <c r="A8745" s="2">
        <v>408107841</v>
      </c>
    </row>
    <row r="8746" spans="1:1" x14ac:dyDescent="0.35">
      <c r="A8746" s="2">
        <v>407812568</v>
      </c>
    </row>
    <row r="8747" spans="1:1" x14ac:dyDescent="0.35">
      <c r="A8747" s="2">
        <v>408034256</v>
      </c>
    </row>
    <row r="8748" spans="1:1" x14ac:dyDescent="0.35">
      <c r="A8748" s="2">
        <v>407908749</v>
      </c>
    </row>
    <row r="8749" spans="1:1" x14ac:dyDescent="0.35">
      <c r="A8749" s="2">
        <v>408004849</v>
      </c>
    </row>
    <row r="8750" spans="1:1" x14ac:dyDescent="0.35">
      <c r="A8750" s="2">
        <v>408218084</v>
      </c>
    </row>
    <row r="8751" spans="1:1" x14ac:dyDescent="0.35">
      <c r="A8751" s="2">
        <v>407785789</v>
      </c>
    </row>
    <row r="8752" spans="1:1" x14ac:dyDescent="0.35">
      <c r="A8752" s="2">
        <v>407789003</v>
      </c>
    </row>
    <row r="8753" spans="1:1" x14ac:dyDescent="0.35">
      <c r="A8753" s="2">
        <v>407547864</v>
      </c>
    </row>
    <row r="8754" spans="1:1" x14ac:dyDescent="0.35">
      <c r="A8754" s="2">
        <v>407469360</v>
      </c>
    </row>
    <row r="8755" spans="1:1" x14ac:dyDescent="0.35">
      <c r="A8755" s="2">
        <v>407787004</v>
      </c>
    </row>
    <row r="8756" spans="1:1" x14ac:dyDescent="0.35">
      <c r="A8756" s="2">
        <v>407486784</v>
      </c>
    </row>
    <row r="8757" spans="1:1" x14ac:dyDescent="0.35">
      <c r="A8757" s="2">
        <v>407393487</v>
      </c>
    </row>
    <row r="8758" spans="1:1" x14ac:dyDescent="0.35">
      <c r="A8758" s="2">
        <v>407234691</v>
      </c>
    </row>
    <row r="8759" spans="1:1" x14ac:dyDescent="0.35">
      <c r="A8759" s="2">
        <v>407697375</v>
      </c>
    </row>
    <row r="8760" spans="1:1" x14ac:dyDescent="0.35">
      <c r="A8760" s="2">
        <v>407497541</v>
      </c>
    </row>
    <row r="8761" spans="1:1" x14ac:dyDescent="0.35">
      <c r="A8761" s="2">
        <v>407435699</v>
      </c>
    </row>
    <row r="8762" spans="1:1" x14ac:dyDescent="0.35">
      <c r="A8762" s="2">
        <v>407603001</v>
      </c>
    </row>
    <row r="8763" spans="1:1" x14ac:dyDescent="0.35">
      <c r="A8763" s="2">
        <v>407597025</v>
      </c>
    </row>
    <row r="8764" spans="1:1" x14ac:dyDescent="0.35">
      <c r="A8764" s="2">
        <v>407367957</v>
      </c>
    </row>
    <row r="8765" spans="1:1" x14ac:dyDescent="0.35">
      <c r="A8765" s="2">
        <v>407550220</v>
      </c>
    </row>
    <row r="8766" spans="1:1" x14ac:dyDescent="0.35">
      <c r="A8766" s="2">
        <v>407369260</v>
      </c>
    </row>
    <row r="8767" spans="1:1" x14ac:dyDescent="0.35">
      <c r="A8767" s="2">
        <v>407294250</v>
      </c>
    </row>
    <row r="8768" spans="1:1" x14ac:dyDescent="0.35">
      <c r="A8768" s="2">
        <v>407403497</v>
      </c>
    </row>
    <row r="8769" spans="1:1" x14ac:dyDescent="0.35">
      <c r="A8769" s="2">
        <v>407396130</v>
      </c>
    </row>
    <row r="8770" spans="1:1" x14ac:dyDescent="0.35">
      <c r="A8770" s="2">
        <v>407802845</v>
      </c>
    </row>
    <row r="8771" spans="1:1" x14ac:dyDescent="0.35">
      <c r="A8771" s="2">
        <v>407240964</v>
      </c>
    </row>
    <row r="8772" spans="1:1" x14ac:dyDescent="0.35">
      <c r="A8772" s="2">
        <v>407410377</v>
      </c>
    </row>
    <row r="8773" spans="1:1" x14ac:dyDescent="0.35">
      <c r="A8773" s="2">
        <v>407462317</v>
      </c>
    </row>
    <row r="8774" spans="1:1" x14ac:dyDescent="0.35">
      <c r="A8774" s="2">
        <v>407489805</v>
      </c>
    </row>
    <row r="8775" spans="1:1" x14ac:dyDescent="0.35">
      <c r="A8775" s="2">
        <v>407315494</v>
      </c>
    </row>
    <row r="8776" spans="1:1" x14ac:dyDescent="0.35">
      <c r="A8776" s="2">
        <v>407521986</v>
      </c>
    </row>
    <row r="8777" spans="1:1" x14ac:dyDescent="0.35">
      <c r="A8777" s="2">
        <v>407803894</v>
      </c>
    </row>
    <row r="8778" spans="1:1" x14ac:dyDescent="0.35">
      <c r="A8778" s="2">
        <v>407475042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86D4-490E-184A-B3B8-90BFED8DCE05}">
  <sheetPr codeName="Sheet19"/>
  <dimension ref="A1:N8778"/>
  <sheetViews>
    <sheetView workbookViewId="0">
      <selection activeCell="C14" sqref="C14"/>
    </sheetView>
  </sheetViews>
  <sheetFormatPr baseColWidth="10" defaultRowHeight="31" x14ac:dyDescent="0.35"/>
  <cols>
    <col min="1" max="1" width="10.58203125" style="2"/>
    <col min="5" max="5" width="18.33203125" style="2" bestFit="1" customWidth="1"/>
    <col min="6" max="6" width="10.58203125" style="2"/>
    <col min="8" max="8" width="10.58203125" style="5"/>
    <col min="9" max="9" width="12.83203125" style="5" customWidth="1"/>
    <col min="10" max="10" width="10.58203125" style="2"/>
    <col min="11" max="11" width="11.33203125" style="2" customWidth="1"/>
  </cols>
  <sheetData>
    <row r="1" spans="1:14" x14ac:dyDescent="0.35">
      <c r="A1" s="2" t="s">
        <v>23</v>
      </c>
      <c r="B1" s="2" t="s">
        <v>24</v>
      </c>
      <c r="C1" s="2" t="s">
        <v>131</v>
      </c>
      <c r="D1" s="8" t="s">
        <v>82</v>
      </c>
      <c r="E1" s="6" t="s">
        <v>52</v>
      </c>
      <c r="F1" s="6" t="s">
        <v>78</v>
      </c>
      <c r="G1" s="2" t="s">
        <v>8</v>
      </c>
      <c r="H1" s="5" t="s">
        <v>18</v>
      </c>
      <c r="I1" s="5" t="s">
        <v>25</v>
      </c>
      <c r="J1" s="2" t="s">
        <v>5</v>
      </c>
      <c r="K1" s="2" t="s">
        <v>26</v>
      </c>
    </row>
    <row r="2" spans="1:14" x14ac:dyDescent="0.35">
      <c r="A2" s="3">
        <f>_xlfn.XLOOKUP(Table16[[#This Row],[OrderID]],[3]!Table13456[No заказа],[3]!Table13456[Дата
отправки],"",0,1)</f>
        <v>45875</v>
      </c>
      <c r="B2" s="2">
        <v>606143490</v>
      </c>
      <c r="C2" s="2"/>
      <c r="D2" s="2"/>
      <c r="E2" s="3"/>
      <c r="F2" s="3"/>
      <c r="H2" s="5">
        <f>_xlfn.XLOOKUP(Table16[[#This Row],[OrderID]],[3]!Table13456[No заказа],[3]!Table13456[Количество],"",0,1)</f>
        <v>1</v>
      </c>
      <c r="I2" s="5">
        <f>_xlfn.XLOOKUP(Table16[[#This Row],[OrderID]],[3]!Table13456[No заказа],[3]!Table13456[Цена],"",0,1)</f>
        <v>16990</v>
      </c>
      <c r="J2" s="2" t="str">
        <f>M01_SETTINGS!$F$2</f>
        <v>KASPI</v>
      </c>
    </row>
    <row r="3" spans="1:14" x14ac:dyDescent="0.35">
      <c r="A3" s="3">
        <f>_xlfn.XLOOKUP(Table16[[#This Row],[OrderID]],[3]!Table13456[No заказа],[3]!Table13456[Дата
отправки],"",0,1)</f>
        <v>45875</v>
      </c>
      <c r="B3" s="2">
        <v>606094684</v>
      </c>
      <c r="C3" s="2"/>
      <c r="D3" s="2"/>
      <c r="E3" s="3"/>
      <c r="F3" s="3"/>
      <c r="H3" s="5">
        <f>_xlfn.XLOOKUP(Table16[[#This Row],[OrderID]],[3]!Table13456[No заказа],[3]!Table13456[Количество],"",0,1)</f>
        <v>1</v>
      </c>
      <c r="I3" s="5">
        <f>_xlfn.XLOOKUP(Table16[[#This Row],[OrderID]],[3]!Table13456[No заказа],[3]!Table13456[Цена],"",0,1)</f>
        <v>16990</v>
      </c>
      <c r="J3" s="2" t="str">
        <f>M01_SETTINGS!$F$2</f>
        <v>KASPI</v>
      </c>
      <c r="M3" s="6" t="s">
        <v>52</v>
      </c>
      <c r="N3" s="6" t="s">
        <v>78</v>
      </c>
    </row>
    <row r="4" spans="1:14" x14ac:dyDescent="0.35">
      <c r="A4" s="3">
        <f>_xlfn.XLOOKUP(Table16[[#This Row],[OrderID]],[3]!Table13456[No заказа],[3]!Table13456[Дата
отправки],"",0,1)</f>
        <v>45875</v>
      </c>
      <c r="B4" s="2">
        <v>606358314</v>
      </c>
      <c r="C4" s="2"/>
      <c r="D4" s="2"/>
      <c r="E4" s="3"/>
      <c r="F4" s="3"/>
      <c r="H4" s="5">
        <f>_xlfn.XLOOKUP(Table16[[#This Row],[OrderID]],[3]!Table13456[No заказа],[3]!Table13456[Количество],"",0,1)</f>
        <v>1</v>
      </c>
      <c r="I4" s="5">
        <f>_xlfn.XLOOKUP(Table16[[#This Row],[OrderID]],[3]!Table13456[No заказа],[3]!Table13456[Цена],"",0,1)</f>
        <v>16990</v>
      </c>
      <c r="J4" s="2" t="str">
        <f>M01_SETTINGS!$F$2</f>
        <v>KASPI</v>
      </c>
      <c r="M4" s="5" t="s">
        <v>53</v>
      </c>
      <c r="N4" s="5" t="s">
        <v>70</v>
      </c>
    </row>
    <row r="5" spans="1:14" x14ac:dyDescent="0.35">
      <c r="A5" s="3">
        <f>_xlfn.XLOOKUP(Table16[[#This Row],[OrderID]],[3]!Table13456[No заказа],[3]!Table13456[Дата
отправки],"",0,1)</f>
        <v>45875</v>
      </c>
      <c r="B5" s="2">
        <v>606127806</v>
      </c>
      <c r="C5" s="2"/>
      <c r="D5" s="2"/>
      <c r="E5" s="3"/>
      <c r="F5" s="3"/>
      <c r="H5" s="5">
        <f>_xlfn.XLOOKUP(Table16[[#This Row],[OrderID]],[3]!Table13456[No заказа],[3]!Table13456[Количество],"",0,1)</f>
        <v>1</v>
      </c>
      <c r="I5" s="5">
        <f>_xlfn.XLOOKUP(Table16[[#This Row],[OrderID]],[3]!Table13456[No заказа],[3]!Table13456[Цена],"",0,1)</f>
        <v>16990</v>
      </c>
      <c r="J5" s="2" t="str">
        <f>M01_SETTINGS!$F$2</f>
        <v>KASPI</v>
      </c>
    </row>
    <row r="6" spans="1:14" x14ac:dyDescent="0.35">
      <c r="A6" s="3">
        <f>_xlfn.XLOOKUP(Table16[[#This Row],[OrderID]],[3]!Table13456[No заказа],[3]!Table13456[Дата
отправки],"",0,1)</f>
        <v>45875</v>
      </c>
      <c r="B6" s="2">
        <v>606122213</v>
      </c>
      <c r="C6" s="2"/>
      <c r="D6" s="2"/>
      <c r="E6" s="3"/>
      <c r="F6" s="3"/>
      <c r="H6" s="5">
        <f>_xlfn.XLOOKUP(Table16[[#This Row],[OrderID]],[3]!Table13456[No заказа],[3]!Table13456[Количество],"",0,1)</f>
        <v>1</v>
      </c>
      <c r="I6" s="5">
        <f>_xlfn.XLOOKUP(Table16[[#This Row],[OrderID]],[3]!Table13456[No заказа],[3]!Table13456[Цена],"",0,1)</f>
        <v>16990</v>
      </c>
      <c r="J6" s="2" t="str">
        <f>M01_SETTINGS!$F$2</f>
        <v>KASPI</v>
      </c>
    </row>
    <row r="7" spans="1:14" x14ac:dyDescent="0.35">
      <c r="A7" s="3">
        <f>_xlfn.XLOOKUP(Table16[[#This Row],[OrderID]],[3]!Table13456[No заказа],[3]!Table13456[Дата
отправки],"",0,1)</f>
        <v>45875</v>
      </c>
      <c r="B7" s="2">
        <v>606214984</v>
      </c>
      <c r="C7" s="2"/>
      <c r="D7" s="2"/>
      <c r="E7" s="3"/>
      <c r="F7" s="3"/>
      <c r="H7" s="5">
        <f>_xlfn.XLOOKUP(Table16[[#This Row],[OrderID]],[3]!Table13456[No заказа],[3]!Table13456[Количество],"",0,1)</f>
        <v>1</v>
      </c>
      <c r="I7" s="5">
        <f>_xlfn.XLOOKUP(Table16[[#This Row],[OrderID]],[3]!Table13456[No заказа],[3]!Table13456[Цена],"",0,1)</f>
        <v>1000</v>
      </c>
      <c r="J7" s="2" t="str">
        <f>M01_SETTINGS!$F$2</f>
        <v>KASPI</v>
      </c>
    </row>
    <row r="8" spans="1:14" x14ac:dyDescent="0.35">
      <c r="A8" s="3">
        <f>_xlfn.XLOOKUP(Table16[[#This Row],[OrderID]],[3]!Table13456[No заказа],[3]!Table13456[Дата
отправки],"",0,1)</f>
        <v>45875</v>
      </c>
      <c r="B8" s="2">
        <v>606380117</v>
      </c>
      <c r="C8" s="2"/>
      <c r="D8" s="2"/>
      <c r="E8" s="3"/>
      <c r="F8" s="3"/>
      <c r="H8" s="5">
        <f>_xlfn.XLOOKUP(Table16[[#This Row],[OrderID]],[3]!Table13456[No заказа],[3]!Table13456[Количество],"",0,1)</f>
        <v>1</v>
      </c>
      <c r="I8" s="5">
        <f>_xlfn.XLOOKUP(Table16[[#This Row],[OrderID]],[3]!Table13456[No заказа],[3]!Table13456[Цена],"",0,1)</f>
        <v>999</v>
      </c>
      <c r="J8" s="2" t="str">
        <f>M01_SETTINGS!$F$2</f>
        <v>KASPI</v>
      </c>
    </row>
    <row r="9" spans="1:14" x14ac:dyDescent="0.35">
      <c r="A9" s="3">
        <f>_xlfn.XLOOKUP(Table16[[#This Row],[OrderID]],[3]!Table13456[No заказа],[3]!Table13456[Дата
отправки],"",0,1)</f>
        <v>45875</v>
      </c>
      <c r="B9" s="2">
        <v>606316339</v>
      </c>
      <c r="C9" s="2"/>
      <c r="D9" s="2"/>
      <c r="E9" s="3"/>
      <c r="F9" s="3"/>
      <c r="H9" s="5">
        <f>_xlfn.XLOOKUP(Table16[[#This Row],[OrderID]],[3]!Table13456[No заказа],[3]!Table13456[Количество],"",0,1)</f>
        <v>1</v>
      </c>
      <c r="I9" s="5">
        <f>_xlfn.XLOOKUP(Table16[[#This Row],[OrderID]],[3]!Table13456[No заказа],[3]!Table13456[Цена],"",0,1)</f>
        <v>990</v>
      </c>
      <c r="J9" s="2" t="str">
        <f>M01_SETTINGS!$F$2</f>
        <v>KASPI</v>
      </c>
    </row>
    <row r="10" spans="1:14" x14ac:dyDescent="0.35">
      <c r="A10" s="3">
        <f>_xlfn.XLOOKUP(Table16[[#This Row],[OrderID]],[3]!Table13456[No заказа],[3]!Table13456[Дата
отправки],"",0,1)</f>
        <v>45875</v>
      </c>
      <c r="B10" s="2">
        <v>606656982</v>
      </c>
      <c r="C10" s="2"/>
      <c r="D10" s="2"/>
      <c r="E10" s="3"/>
      <c r="F10" s="3"/>
      <c r="H10" s="5">
        <f>_xlfn.XLOOKUP(Table16[[#This Row],[OrderID]],[3]!Table13456[No заказа],[3]!Table13456[Количество],"",0,1)</f>
        <v>1</v>
      </c>
      <c r="I10" s="5">
        <f>_xlfn.XLOOKUP(Table16[[#This Row],[OrderID]],[3]!Table13456[No заказа],[3]!Table13456[Цена],"",0,1)</f>
        <v>999</v>
      </c>
      <c r="J10" s="2" t="str">
        <f>M01_SETTINGS!$F$2</f>
        <v>KASPI</v>
      </c>
    </row>
    <row r="11" spans="1:14" x14ac:dyDescent="0.35">
      <c r="A11" s="3">
        <f>_xlfn.XLOOKUP(Table16[[#This Row],[OrderID]],[3]!Table13456[No заказа],[3]!Table13456[Дата
отправки],"",0,1)</f>
        <v>45875</v>
      </c>
      <c r="B11" s="2">
        <v>606027460</v>
      </c>
      <c r="C11" s="2"/>
      <c r="D11" s="2"/>
      <c r="E11" s="3"/>
      <c r="F11" s="3"/>
      <c r="H11" s="5">
        <f>_xlfn.XLOOKUP(Table16[[#This Row],[OrderID]],[3]!Table13456[No заказа],[3]!Table13456[Количество],"",0,1)</f>
        <v>1</v>
      </c>
      <c r="I11" s="5">
        <f>_xlfn.XLOOKUP(Table16[[#This Row],[OrderID]],[3]!Table13456[No заказа],[3]!Table13456[Цена],"",0,1)</f>
        <v>999</v>
      </c>
      <c r="J11" s="2" t="str">
        <f>M01_SETTINGS!$F$2</f>
        <v>KASPI</v>
      </c>
    </row>
    <row r="12" spans="1:14" x14ac:dyDescent="0.35">
      <c r="A12" s="3">
        <f>_xlfn.XLOOKUP(Table16[[#This Row],[OrderID]],[3]!Table13456[No заказа],[3]!Table13456[Дата
отправки],"",0,1)</f>
        <v>45875</v>
      </c>
      <c r="B12" s="2">
        <v>606148788</v>
      </c>
      <c r="C12" s="2"/>
      <c r="D12" s="2"/>
      <c r="E12" s="3"/>
      <c r="F12" s="3"/>
      <c r="H12" s="5">
        <f>_xlfn.XLOOKUP(Table16[[#This Row],[OrderID]],[3]!Table13456[No заказа],[3]!Table13456[Количество],"",0,1)</f>
        <v>1</v>
      </c>
      <c r="I12" s="5">
        <f>_xlfn.XLOOKUP(Table16[[#This Row],[OrderID]],[3]!Table13456[No заказа],[3]!Table13456[Цена],"",0,1)</f>
        <v>1000</v>
      </c>
      <c r="J12" s="2" t="str">
        <f>M01_SETTINGS!$F$2</f>
        <v>KASPI</v>
      </c>
    </row>
    <row r="13" spans="1:14" x14ac:dyDescent="0.35">
      <c r="A13" s="3">
        <f>_xlfn.XLOOKUP(Table16[[#This Row],[OrderID]],[3]!Table13456[No заказа],[3]!Table13456[Дата
отправки],"",0,1)</f>
        <v>45875</v>
      </c>
      <c r="B13" s="2">
        <v>606659933</v>
      </c>
      <c r="C13" s="2"/>
      <c r="D13" s="2"/>
      <c r="E13" s="3"/>
      <c r="F13" s="3"/>
      <c r="H13" s="5">
        <f>_xlfn.XLOOKUP(Table16[[#This Row],[OrderID]],[3]!Table13456[No заказа],[3]!Table13456[Количество],"",0,1)</f>
        <v>1</v>
      </c>
      <c r="I13" s="5">
        <f>_xlfn.XLOOKUP(Table16[[#This Row],[OrderID]],[3]!Table13456[No заказа],[3]!Table13456[Цена],"",0,1)</f>
        <v>1499</v>
      </c>
      <c r="J13" s="2" t="str">
        <f>M01_SETTINGS!$F$2</f>
        <v>KASPI</v>
      </c>
    </row>
    <row r="14" spans="1:14" x14ac:dyDescent="0.35">
      <c r="A14" s="3">
        <f>_xlfn.XLOOKUP(Table16[[#This Row],[OrderID]],[3]!Table13456[No заказа],[3]!Table13456[Дата
отправки],"",0,1)</f>
        <v>45875</v>
      </c>
      <c r="B14" s="2">
        <v>606645802</v>
      </c>
      <c r="C14" s="2"/>
      <c r="D14" s="2"/>
      <c r="E14" s="3"/>
      <c r="F14" s="3"/>
      <c r="H14" s="5">
        <f>_xlfn.XLOOKUP(Table16[[#This Row],[OrderID]],[3]!Table13456[No заказа],[3]!Table13456[Количество],"",0,1)</f>
        <v>1</v>
      </c>
      <c r="I14" s="5">
        <f>_xlfn.XLOOKUP(Table16[[#This Row],[OrderID]],[3]!Table13456[No заказа],[3]!Table13456[Цена],"",0,1)</f>
        <v>1499</v>
      </c>
      <c r="J14" s="2" t="str">
        <f>M01_SETTINGS!$F$2</f>
        <v>KASPI</v>
      </c>
    </row>
    <row r="15" spans="1:14" x14ac:dyDescent="0.35">
      <c r="A15" s="3">
        <f>_xlfn.XLOOKUP(Table16[[#This Row],[OrderID]],[3]!Table13456[No заказа],[3]!Table13456[Дата
отправки],"",0,1)</f>
        <v>45875</v>
      </c>
      <c r="B15" s="2">
        <v>606572166</v>
      </c>
      <c r="C15" s="2"/>
      <c r="D15" s="2"/>
      <c r="E15" s="3"/>
      <c r="F15" s="3"/>
      <c r="H15" s="5">
        <f>_xlfn.XLOOKUP(Table16[[#This Row],[OrderID]],[3]!Table13456[No заказа],[3]!Table13456[Количество],"",0,1)</f>
        <v>1</v>
      </c>
      <c r="I15" s="5">
        <f>_xlfn.XLOOKUP(Table16[[#This Row],[OrderID]],[3]!Table13456[No заказа],[3]!Table13456[Цена],"",0,1)</f>
        <v>3499</v>
      </c>
      <c r="J15" s="2" t="str">
        <f>M01_SETTINGS!$F$2</f>
        <v>KASPI</v>
      </c>
    </row>
    <row r="16" spans="1:14" x14ac:dyDescent="0.35">
      <c r="A16" s="3">
        <f>_xlfn.XLOOKUP(Table16[[#This Row],[OrderID]],[3]!Table13456[No заказа],[3]!Table13456[Дата
отправки],"",0,1)</f>
        <v>45875</v>
      </c>
      <c r="B16" s="2">
        <v>606355640</v>
      </c>
      <c r="C16" s="2"/>
      <c r="D16" s="2"/>
      <c r="E16" s="3"/>
      <c r="F16" s="3"/>
      <c r="H16" s="5">
        <f>_xlfn.XLOOKUP(Table16[[#This Row],[OrderID]],[3]!Table13456[No заказа],[3]!Table13456[Количество],"",0,1)</f>
        <v>1</v>
      </c>
      <c r="I16" s="5">
        <f>_xlfn.XLOOKUP(Table16[[#This Row],[OrderID]],[3]!Table13456[No заказа],[3]!Table13456[Цена],"",0,1)</f>
        <v>4121</v>
      </c>
      <c r="J16" s="2" t="str">
        <f>M01_SETTINGS!$F$2</f>
        <v>KASPI</v>
      </c>
    </row>
    <row r="17" spans="1:10" x14ac:dyDescent="0.35">
      <c r="A17" s="3">
        <f>_xlfn.XLOOKUP(Table16[[#This Row],[OrderID]],[3]!Table13456[No заказа],[3]!Table13456[Дата
отправки],"",0,1)</f>
        <v>45875</v>
      </c>
      <c r="B17" s="2">
        <v>606011251</v>
      </c>
      <c r="C17" s="2"/>
      <c r="D17" s="2"/>
      <c r="E17" s="3"/>
      <c r="F17" s="3"/>
      <c r="H17" s="5">
        <f>_xlfn.XLOOKUP(Table16[[#This Row],[OrderID]],[3]!Table13456[No заказа],[3]!Table13456[Количество],"",0,1)</f>
        <v>1</v>
      </c>
      <c r="I17" s="5">
        <f>_xlfn.XLOOKUP(Table16[[#This Row],[OrderID]],[3]!Table13456[No заказа],[3]!Table13456[Цена],"",0,1)</f>
        <v>1398</v>
      </c>
      <c r="J17" s="2" t="str">
        <f>M01_SETTINGS!$F$2</f>
        <v>KASPI</v>
      </c>
    </row>
    <row r="18" spans="1:10" x14ac:dyDescent="0.35">
      <c r="A18" s="3">
        <f>_xlfn.XLOOKUP(Table16[[#This Row],[OrderID]],[3]!Table13456[No заказа],[3]!Table13456[Дата
отправки],"",0,1)</f>
        <v>45875</v>
      </c>
      <c r="B18" s="2">
        <v>606250228</v>
      </c>
      <c r="C18" s="2"/>
      <c r="D18" s="2"/>
      <c r="E18" s="3"/>
      <c r="F18" s="3"/>
      <c r="H18" s="5">
        <f>_xlfn.XLOOKUP(Table16[[#This Row],[OrderID]],[3]!Table13456[No заказа],[3]!Table13456[Количество],"",0,1)</f>
        <v>1</v>
      </c>
      <c r="I18" s="5">
        <f>_xlfn.XLOOKUP(Table16[[#This Row],[OrderID]],[3]!Table13456[No заказа],[3]!Table13456[Цена],"",0,1)</f>
        <v>1398</v>
      </c>
      <c r="J18" s="2" t="str">
        <f>M01_SETTINGS!$F$2</f>
        <v>KASPI</v>
      </c>
    </row>
    <row r="19" spans="1:10" x14ac:dyDescent="0.35">
      <c r="A19" s="3">
        <f>_xlfn.XLOOKUP(Table16[[#This Row],[OrderID]],[3]!Table13456[No заказа],[3]!Table13456[Дата
отправки],"",0,1)</f>
        <v>45875</v>
      </c>
      <c r="B19" s="2">
        <v>606033919</v>
      </c>
      <c r="C19" s="2"/>
      <c r="D19" s="2"/>
      <c r="E19" s="3"/>
      <c r="F19" s="3"/>
      <c r="H19" s="5">
        <f>_xlfn.XLOOKUP(Table16[[#This Row],[OrderID]],[3]!Table13456[No заказа],[3]!Table13456[Количество],"",0,1)</f>
        <v>1</v>
      </c>
      <c r="I19" s="5">
        <f>_xlfn.XLOOKUP(Table16[[#This Row],[OrderID]],[3]!Table13456[No заказа],[3]!Table13456[Цена],"",0,1)</f>
        <v>1398</v>
      </c>
      <c r="J19" s="2" t="str">
        <f>M01_SETTINGS!$F$2</f>
        <v>KASPI</v>
      </c>
    </row>
    <row r="20" spans="1:10" x14ac:dyDescent="0.35">
      <c r="A20" s="3">
        <f>_xlfn.XLOOKUP(Table16[[#This Row],[OrderID]],[3]!Table13456[No заказа],[3]!Table13456[Дата
отправки],"",0,1)</f>
        <v>45875</v>
      </c>
      <c r="B20" s="2">
        <v>606665081</v>
      </c>
      <c r="C20" s="2"/>
      <c r="D20" s="2"/>
      <c r="E20" s="3"/>
      <c r="F20" s="3"/>
      <c r="H20" s="5">
        <f>_xlfn.XLOOKUP(Table16[[#This Row],[OrderID]],[3]!Table13456[No заказа],[3]!Table13456[Количество],"",0,1)</f>
        <v>1</v>
      </c>
      <c r="I20" s="5">
        <f>_xlfn.XLOOKUP(Table16[[#This Row],[OrderID]],[3]!Table13456[No заказа],[3]!Table13456[Цена],"",0,1)</f>
        <v>1398</v>
      </c>
      <c r="J20" s="2" t="str">
        <f>M01_SETTINGS!$F$2</f>
        <v>KASPI</v>
      </c>
    </row>
    <row r="21" spans="1:10" x14ac:dyDescent="0.35">
      <c r="A21" s="3">
        <f>_xlfn.XLOOKUP(Table16[[#This Row],[OrderID]],[3]!Table13456[No заказа],[3]!Table13456[Дата
отправки],"",0,1)</f>
        <v>45875</v>
      </c>
      <c r="B21" s="2" t="s">
        <v>247</v>
      </c>
      <c r="C21" s="2"/>
      <c r="D21" s="2"/>
      <c r="E21" s="3"/>
      <c r="F21" s="3"/>
      <c r="H21" s="5">
        <f>_xlfn.XLOOKUP(Table16[[#This Row],[OrderID]],[3]!Table13456[No заказа],[3]!Table13456[Количество],"",0,1)</f>
        <v>1</v>
      </c>
      <c r="I21" s="5">
        <f>_xlfn.XLOOKUP(Table16[[#This Row],[OrderID]],[3]!Table13456[No заказа],[3]!Table13456[Цена],"",0,1)</f>
        <v>1398</v>
      </c>
      <c r="J21" s="2" t="str">
        <f>M01_SETTINGS!$F$2</f>
        <v>KASPI</v>
      </c>
    </row>
    <row r="22" spans="1:10" x14ac:dyDescent="0.35">
      <c r="A22" s="3">
        <f>_xlfn.XLOOKUP(Table16[[#This Row],[OrderID]],[3]!Table13456[No заказа],[3]!Table13456[Дата
отправки],"",0,1)</f>
        <v>45875</v>
      </c>
      <c r="B22" s="2">
        <v>606322188</v>
      </c>
      <c r="C22" s="2"/>
      <c r="D22" s="2"/>
      <c r="E22" s="3"/>
      <c r="F22" s="3"/>
      <c r="H22" s="5">
        <f>_xlfn.XLOOKUP(Table16[[#This Row],[OrderID]],[3]!Table13456[No заказа],[3]!Table13456[Количество],"",0,1)</f>
        <v>1</v>
      </c>
      <c r="I22" s="5">
        <f>_xlfn.XLOOKUP(Table16[[#This Row],[OrderID]],[3]!Table13456[No заказа],[3]!Table13456[Цена],"",0,1)</f>
        <v>1398</v>
      </c>
      <c r="J22" s="2" t="str">
        <f>M01_SETTINGS!$F$2</f>
        <v>KASPI</v>
      </c>
    </row>
    <row r="23" spans="1:10" x14ac:dyDescent="0.35">
      <c r="A23" s="3">
        <f>_xlfn.XLOOKUP(Table16[[#This Row],[OrderID]],[3]!Table13456[No заказа],[3]!Table13456[Дата
отправки],"",0,1)</f>
        <v>45875</v>
      </c>
      <c r="B23" s="2">
        <v>605936302</v>
      </c>
      <c r="C23" s="2"/>
      <c r="D23" s="2"/>
      <c r="E23" s="3"/>
      <c r="F23" s="3"/>
      <c r="H23" s="5">
        <f>_xlfn.XLOOKUP(Table16[[#This Row],[OrderID]],[3]!Table13456[No заказа],[3]!Table13456[Количество],"",0,1)</f>
        <v>1</v>
      </c>
      <c r="I23" s="5">
        <f>_xlfn.XLOOKUP(Table16[[#This Row],[OrderID]],[3]!Table13456[No заказа],[3]!Table13456[Цена],"",0,1)</f>
        <v>1398</v>
      </c>
      <c r="J23" s="2" t="str">
        <f>M01_SETTINGS!$F$2</f>
        <v>KASPI</v>
      </c>
    </row>
    <row r="24" spans="1:10" x14ac:dyDescent="0.35">
      <c r="A24" s="3">
        <f>_xlfn.XLOOKUP(Table16[[#This Row],[OrderID]],[3]!Table13456[No заказа],[3]!Table13456[Дата
отправки],"",0,1)</f>
        <v>45875</v>
      </c>
      <c r="B24" s="2">
        <v>605318127</v>
      </c>
      <c r="C24" s="2"/>
      <c r="D24" s="2"/>
      <c r="E24" s="3"/>
      <c r="F24" s="3"/>
      <c r="H24" s="5">
        <f>_xlfn.XLOOKUP(Table16[[#This Row],[OrderID]],[3]!Table13456[No заказа],[3]!Table13456[Количество],"",0,1)</f>
        <v>1</v>
      </c>
      <c r="I24" s="5">
        <f>_xlfn.XLOOKUP(Table16[[#This Row],[OrderID]],[3]!Table13456[No заказа],[3]!Table13456[Цена],"",0,1)</f>
        <v>1398</v>
      </c>
      <c r="J24" s="2" t="str">
        <f>M01_SETTINGS!$F$2</f>
        <v>KASPI</v>
      </c>
    </row>
    <row r="25" spans="1:10" x14ac:dyDescent="0.35">
      <c r="A25" s="3">
        <f>_xlfn.XLOOKUP(Table16[[#This Row],[OrderID]],[3]!Table13456[No заказа],[3]!Table13456[Дата
отправки],"",0,1)</f>
        <v>45875</v>
      </c>
      <c r="B25" s="2" t="s">
        <v>248</v>
      </c>
      <c r="C25" s="2"/>
      <c r="D25" s="2"/>
      <c r="E25" s="3"/>
      <c r="F25" s="3"/>
      <c r="H25" s="5">
        <f>_xlfn.XLOOKUP(Table16[[#This Row],[OrderID]],[3]!Table13456[No заказа],[3]!Table13456[Количество],"",0,1)</f>
        <v>1</v>
      </c>
      <c r="I25" s="5">
        <f>_xlfn.XLOOKUP(Table16[[#This Row],[OrderID]],[3]!Table13456[No заказа],[3]!Table13456[Цена],"",0,1)</f>
        <v>1398</v>
      </c>
      <c r="J25" s="2" t="str">
        <f>M01_SETTINGS!$F$2</f>
        <v>KASPI</v>
      </c>
    </row>
    <row r="26" spans="1:10" x14ac:dyDescent="0.35">
      <c r="A26" s="3">
        <f>_xlfn.XLOOKUP(Table16[[#This Row],[OrderID]],[3]!Table13456[No заказа],[3]!Table13456[Дата
отправки],"",0,1)</f>
        <v>45875</v>
      </c>
      <c r="B26" s="2">
        <v>605895567</v>
      </c>
      <c r="C26" s="2"/>
      <c r="D26" s="2"/>
      <c r="E26" s="3"/>
      <c r="F26" s="3"/>
      <c r="H26" s="5">
        <f>_xlfn.XLOOKUP(Table16[[#This Row],[OrderID]],[3]!Table13456[No заказа],[3]!Table13456[Количество],"",0,1)</f>
        <v>1</v>
      </c>
      <c r="I26" s="5">
        <f>_xlfn.XLOOKUP(Table16[[#This Row],[OrderID]],[3]!Table13456[No заказа],[3]!Table13456[Цена],"",0,1)</f>
        <v>1398</v>
      </c>
      <c r="J26" s="2" t="str">
        <f>M01_SETTINGS!$F$2</f>
        <v>KASPI</v>
      </c>
    </row>
    <row r="27" spans="1:10" x14ac:dyDescent="0.35">
      <c r="A27" s="3">
        <f>_xlfn.XLOOKUP(Table16[[#This Row],[OrderID]],[3]!Table13456[No заказа],[3]!Table13456[Дата
отправки],"",0,1)</f>
        <v>45875</v>
      </c>
      <c r="B27" s="2">
        <v>606263754</v>
      </c>
      <c r="C27" s="2"/>
      <c r="D27" s="2"/>
      <c r="E27" s="3"/>
      <c r="F27" s="3"/>
      <c r="H27" s="5">
        <f>_xlfn.XLOOKUP(Table16[[#This Row],[OrderID]],[3]!Table13456[No заказа],[3]!Table13456[Количество],"",0,1)</f>
        <v>1</v>
      </c>
      <c r="I27" s="5">
        <f>_xlfn.XLOOKUP(Table16[[#This Row],[OrderID]],[3]!Table13456[No заказа],[3]!Table13456[Цена],"",0,1)</f>
        <v>1489</v>
      </c>
      <c r="J27" s="2" t="str">
        <f>M01_SETTINGS!$F$2</f>
        <v>KASPI</v>
      </c>
    </row>
    <row r="28" spans="1:10" x14ac:dyDescent="0.35">
      <c r="A28" s="3">
        <f>_xlfn.XLOOKUP(Table16[[#This Row],[OrderID]],[3]!Table13456[No заказа],[3]!Table13456[Дата
отправки],"",0,1)</f>
        <v>45875</v>
      </c>
      <c r="B28" s="2">
        <v>606047568</v>
      </c>
      <c r="C28" s="2"/>
      <c r="D28" s="2"/>
      <c r="E28" s="3"/>
      <c r="F28" s="3"/>
      <c r="H28" s="5">
        <f>_xlfn.XLOOKUP(Table16[[#This Row],[OrderID]],[3]!Table13456[No заказа],[3]!Table13456[Количество],"",0,1)</f>
        <v>1</v>
      </c>
      <c r="I28" s="5">
        <f>_xlfn.XLOOKUP(Table16[[#This Row],[OrderID]],[3]!Table13456[No заказа],[3]!Table13456[Цена],"",0,1)</f>
        <v>1489</v>
      </c>
      <c r="J28" s="2" t="str">
        <f>M01_SETTINGS!$F$2</f>
        <v>KASPI</v>
      </c>
    </row>
    <row r="29" spans="1:10" x14ac:dyDescent="0.35">
      <c r="A29" s="3">
        <f>_xlfn.XLOOKUP(Table16[[#This Row],[OrderID]],[3]!Table13456[No заказа],[3]!Table13456[Дата
отправки],"",0,1)</f>
        <v>45875</v>
      </c>
      <c r="B29" s="2">
        <v>606301662</v>
      </c>
      <c r="C29" s="2"/>
      <c r="D29" s="2"/>
      <c r="E29" s="3"/>
      <c r="F29" s="3"/>
      <c r="H29" s="5">
        <f>_xlfn.XLOOKUP(Table16[[#This Row],[OrderID]],[3]!Table13456[No заказа],[3]!Table13456[Количество],"",0,1)</f>
        <v>1</v>
      </c>
      <c r="I29" s="5">
        <f>_xlfn.XLOOKUP(Table16[[#This Row],[OrderID]],[3]!Table13456[No заказа],[3]!Table13456[Цена],"",0,1)</f>
        <v>1000</v>
      </c>
      <c r="J29" s="2" t="str">
        <f>M01_SETTINGS!$F$2</f>
        <v>KASPI</v>
      </c>
    </row>
    <row r="30" spans="1:10" x14ac:dyDescent="0.35">
      <c r="A30" s="3">
        <f>_xlfn.XLOOKUP(Table16[[#This Row],[OrderID]],[3]!Table13456[No заказа],[3]!Table13456[Дата
отправки],"",0,1)</f>
        <v>45875</v>
      </c>
      <c r="B30" s="2">
        <v>606103206</v>
      </c>
      <c r="C30" s="2"/>
      <c r="D30" s="2"/>
      <c r="E30" s="3"/>
      <c r="F30" s="3"/>
      <c r="H30" s="5">
        <f>_xlfn.XLOOKUP(Table16[[#This Row],[OrderID]],[3]!Table13456[No заказа],[3]!Table13456[Количество],"",0,1)</f>
        <v>1</v>
      </c>
      <c r="I30" s="5">
        <f>_xlfn.XLOOKUP(Table16[[#This Row],[OrderID]],[3]!Table13456[No заказа],[3]!Table13456[Цена],"",0,1)</f>
        <v>1000</v>
      </c>
      <c r="J30" s="2" t="str">
        <f>M01_SETTINGS!$F$2</f>
        <v>KASPI</v>
      </c>
    </row>
    <row r="31" spans="1:10" x14ac:dyDescent="0.35">
      <c r="A31" s="3">
        <f>_xlfn.XLOOKUP(Table16[[#This Row],[OrderID]],[3]!Table13456[No заказа],[3]!Table13456[Дата
отправки],"",0,1)</f>
        <v>45875</v>
      </c>
      <c r="B31" s="2">
        <v>606060813</v>
      </c>
      <c r="C31" s="2"/>
      <c r="D31" s="2"/>
      <c r="E31" s="3"/>
      <c r="F31" s="3"/>
      <c r="H31" s="5">
        <f>_xlfn.XLOOKUP(Table16[[#This Row],[OrderID]],[3]!Table13456[No заказа],[3]!Table13456[Количество],"",0,1)</f>
        <v>1</v>
      </c>
      <c r="I31" s="5">
        <f>_xlfn.XLOOKUP(Table16[[#This Row],[OrderID]],[3]!Table13456[No заказа],[3]!Table13456[Цена],"",0,1)</f>
        <v>1398</v>
      </c>
      <c r="J31" s="2" t="str">
        <f>M01_SETTINGS!$F$2</f>
        <v>KASPI</v>
      </c>
    </row>
    <row r="32" spans="1:10" x14ac:dyDescent="0.35">
      <c r="A32" s="3">
        <f>_xlfn.XLOOKUP(Table16[[#This Row],[OrderID]],[3]!Table13456[No заказа],[3]!Table13456[Дата
отправки],"",0,1)</f>
        <v>45875</v>
      </c>
      <c r="B32" s="2">
        <v>606465385</v>
      </c>
      <c r="C32" s="2"/>
      <c r="D32" s="2"/>
      <c r="E32" s="3"/>
      <c r="F32" s="3"/>
      <c r="H32" s="5">
        <f>_xlfn.XLOOKUP(Table16[[#This Row],[OrderID]],[3]!Table13456[No заказа],[3]!Table13456[Количество],"",0,1)</f>
        <v>1</v>
      </c>
      <c r="I32" s="5">
        <f>_xlfn.XLOOKUP(Table16[[#This Row],[OrderID]],[3]!Table13456[No заказа],[3]!Table13456[Цена],"",0,1)</f>
        <v>1398</v>
      </c>
      <c r="J32" s="2" t="str">
        <f>M01_SETTINGS!$F$2</f>
        <v>KASPI</v>
      </c>
    </row>
    <row r="33" spans="1:10" x14ac:dyDescent="0.35">
      <c r="A33" s="3">
        <f>_xlfn.XLOOKUP(Table16[[#This Row],[OrderID]],[3]!Table13456[No заказа],[3]!Table13456[Дата
отправки],"",0,1)</f>
        <v>45875</v>
      </c>
      <c r="B33" s="2">
        <v>606147652</v>
      </c>
      <c r="C33" s="2"/>
      <c r="D33" s="2"/>
      <c r="E33" s="3"/>
      <c r="F33" s="3"/>
      <c r="H33" s="5">
        <f>_xlfn.XLOOKUP(Table16[[#This Row],[OrderID]],[3]!Table13456[No заказа],[3]!Table13456[Количество],"",0,1)</f>
        <v>1</v>
      </c>
      <c r="I33" s="5">
        <f>_xlfn.XLOOKUP(Table16[[#This Row],[OrderID]],[3]!Table13456[No заказа],[3]!Table13456[Цена],"",0,1)</f>
        <v>3494</v>
      </c>
      <c r="J33" s="2" t="str">
        <f>M01_SETTINGS!$F$2</f>
        <v>KASPI</v>
      </c>
    </row>
    <row r="34" spans="1:10" x14ac:dyDescent="0.35">
      <c r="A34" s="3">
        <f>_xlfn.XLOOKUP(Table16[[#This Row],[OrderID]],[3]!Table13456[No заказа],[3]!Table13456[Дата
отправки],"",0,1)</f>
        <v>45875</v>
      </c>
      <c r="B34" s="2">
        <v>606661608</v>
      </c>
      <c r="C34" s="2"/>
      <c r="D34" s="2"/>
      <c r="E34" s="3"/>
      <c r="F34" s="3"/>
      <c r="H34" s="5">
        <f>_xlfn.XLOOKUP(Table16[[#This Row],[OrderID]],[3]!Table13456[No заказа],[3]!Table13456[Количество],"",0,1)</f>
        <v>1</v>
      </c>
      <c r="I34" s="5">
        <f>_xlfn.XLOOKUP(Table16[[#This Row],[OrderID]],[3]!Table13456[No заказа],[3]!Table13456[Цена],"",0,1)</f>
        <v>3500</v>
      </c>
      <c r="J34" s="2" t="str">
        <f>M01_SETTINGS!$F$2</f>
        <v>KASPI</v>
      </c>
    </row>
    <row r="35" spans="1:10" x14ac:dyDescent="0.35">
      <c r="A35" s="3">
        <f>_xlfn.XLOOKUP(Table16[[#This Row],[OrderID]],[3]!Table13456[No заказа],[3]!Table13456[Дата
отправки],"",0,1)</f>
        <v>45875</v>
      </c>
      <c r="B35" s="2">
        <v>606703338</v>
      </c>
      <c r="C35" s="2"/>
      <c r="D35" s="2"/>
      <c r="E35" s="3"/>
      <c r="F35" s="3"/>
      <c r="H35" s="5">
        <f>_xlfn.XLOOKUP(Table16[[#This Row],[OrderID]],[3]!Table13456[No заказа],[3]!Table13456[Количество],"",0,1)</f>
        <v>1</v>
      </c>
      <c r="I35" s="5">
        <f>_xlfn.XLOOKUP(Table16[[#This Row],[OrderID]],[3]!Table13456[No заказа],[3]!Table13456[Цена],"",0,1)</f>
        <v>3494</v>
      </c>
      <c r="J35" s="2" t="str">
        <f>M01_SETTINGS!$F$2</f>
        <v>KASPI</v>
      </c>
    </row>
    <row r="36" spans="1:10" x14ac:dyDescent="0.35">
      <c r="A36" s="3">
        <f>_xlfn.XLOOKUP(Table16[[#This Row],[OrderID]],[3]!Table13456[No заказа],[3]!Table13456[Дата
отправки],"",0,1)</f>
        <v>45875</v>
      </c>
      <c r="B36" s="2">
        <v>606258840</v>
      </c>
      <c r="C36" s="2"/>
      <c r="D36" s="2"/>
      <c r="E36" s="3"/>
      <c r="F36" s="3"/>
      <c r="H36" s="5">
        <f>_xlfn.XLOOKUP(Table16[[#This Row],[OrderID]],[3]!Table13456[No заказа],[3]!Table13456[Количество],"",0,1)</f>
        <v>1</v>
      </c>
      <c r="I36" s="5">
        <f>_xlfn.XLOOKUP(Table16[[#This Row],[OrderID]],[3]!Table13456[No заказа],[3]!Table13456[Цена],"",0,1)</f>
        <v>3494</v>
      </c>
      <c r="J36" s="2" t="str">
        <f>M01_SETTINGS!$F$2</f>
        <v>KASPI</v>
      </c>
    </row>
    <row r="37" spans="1:10" x14ac:dyDescent="0.35">
      <c r="A37" s="3">
        <f>_xlfn.XLOOKUP(Table16[[#This Row],[OrderID]],[3]!Table13456[No заказа],[3]!Table13456[Дата
отправки],"",0,1)</f>
        <v>45874</v>
      </c>
      <c r="B37" s="2">
        <v>605690761</v>
      </c>
      <c r="C37" s="2"/>
      <c r="D37" s="2"/>
      <c r="E37" s="3"/>
      <c r="F37" s="3"/>
      <c r="H37" s="5">
        <f>_xlfn.XLOOKUP(Table16[[#This Row],[OrderID]],[3]!Table13456[No заказа],[3]!Table13456[Количество],"",0,1)</f>
        <v>1</v>
      </c>
      <c r="I37" s="5">
        <f>_xlfn.XLOOKUP(Table16[[#This Row],[OrderID]],[3]!Table13456[No заказа],[3]!Table13456[Цена],"",0,1)</f>
        <v>16990</v>
      </c>
      <c r="J37" s="2" t="str">
        <f>M01_SETTINGS!$F$2</f>
        <v>KASPI</v>
      </c>
    </row>
    <row r="38" spans="1:10" x14ac:dyDescent="0.35">
      <c r="A38" s="3">
        <f>_xlfn.XLOOKUP(Table16[[#This Row],[OrderID]],[3]!Table13456[No заказа],[3]!Table13456[Дата
отправки],"",0,1)</f>
        <v>45874</v>
      </c>
      <c r="B38" s="2">
        <v>605601810</v>
      </c>
      <c r="C38" s="2"/>
      <c r="D38" s="2"/>
      <c r="E38" s="3"/>
      <c r="F38" s="3"/>
      <c r="H38" s="5">
        <f>_xlfn.XLOOKUP(Table16[[#This Row],[OrderID]],[3]!Table13456[No заказа],[3]!Table13456[Количество],"",0,1)</f>
        <v>1</v>
      </c>
      <c r="I38" s="5">
        <f>_xlfn.XLOOKUP(Table16[[#This Row],[OrderID]],[3]!Table13456[No заказа],[3]!Table13456[Цена],"",0,1)</f>
        <v>16990</v>
      </c>
      <c r="J38" s="2" t="str">
        <f>M01_SETTINGS!$F$2</f>
        <v>KASPI</v>
      </c>
    </row>
    <row r="39" spans="1:10" x14ac:dyDescent="0.35">
      <c r="A39" s="3">
        <f>_xlfn.XLOOKUP(Table16[[#This Row],[OrderID]],[3]!Table13456[No заказа],[3]!Table13456[Дата
отправки],"",0,1)</f>
        <v>45874</v>
      </c>
      <c r="B39" s="2">
        <v>605368863</v>
      </c>
      <c r="C39" s="2"/>
      <c r="D39" s="2"/>
      <c r="E39" s="3"/>
      <c r="F39" s="3"/>
      <c r="H39" s="5">
        <f>_xlfn.XLOOKUP(Table16[[#This Row],[OrderID]],[3]!Table13456[No заказа],[3]!Table13456[Количество],"",0,1)</f>
        <v>1</v>
      </c>
      <c r="I39" s="5">
        <f>_xlfn.XLOOKUP(Table16[[#This Row],[OrderID]],[3]!Table13456[No заказа],[3]!Table13456[Цена],"",0,1)</f>
        <v>16990</v>
      </c>
      <c r="J39" s="2" t="str">
        <f>M01_SETTINGS!$F$2</f>
        <v>KASPI</v>
      </c>
    </row>
    <row r="40" spans="1:10" x14ac:dyDescent="0.35">
      <c r="A40" s="3">
        <f>_xlfn.XLOOKUP(Table16[[#This Row],[OrderID]],[3]!Table13456[No заказа],[3]!Table13456[Дата
отправки],"",0,1)</f>
        <v>45874</v>
      </c>
      <c r="B40" s="2">
        <v>605354750</v>
      </c>
      <c r="C40" s="2"/>
      <c r="D40" s="2"/>
      <c r="E40" s="3"/>
      <c r="F40" s="3"/>
      <c r="H40" s="5">
        <f>_xlfn.XLOOKUP(Table16[[#This Row],[OrderID]],[3]!Table13456[No заказа],[3]!Table13456[Количество],"",0,1)</f>
        <v>1</v>
      </c>
      <c r="I40" s="5">
        <f>_xlfn.XLOOKUP(Table16[[#This Row],[OrderID]],[3]!Table13456[No заказа],[3]!Table13456[Цена],"",0,1)</f>
        <v>11990</v>
      </c>
      <c r="J40" s="2" t="str">
        <f>M01_SETTINGS!$F$2</f>
        <v>KASPI</v>
      </c>
    </row>
    <row r="41" spans="1:10" x14ac:dyDescent="0.35">
      <c r="A41" s="3">
        <f>_xlfn.XLOOKUP(Table16[[#This Row],[OrderID]],[3]!Table13456[No заказа],[3]!Table13456[Дата
отправки],"",0,1)</f>
        <v>45874</v>
      </c>
      <c r="B41" s="2">
        <v>605327648</v>
      </c>
      <c r="C41" s="2"/>
      <c r="D41" s="2"/>
      <c r="E41" s="3"/>
      <c r="F41" s="3"/>
      <c r="H41" s="5">
        <f>_xlfn.XLOOKUP(Table16[[#This Row],[OrderID]],[3]!Table13456[No заказа],[3]!Table13456[Количество],"",0,1)</f>
        <v>1</v>
      </c>
      <c r="I41" s="5">
        <f>_xlfn.XLOOKUP(Table16[[#This Row],[OrderID]],[3]!Table13456[No заказа],[3]!Table13456[Цена],"",0,1)</f>
        <v>16990</v>
      </c>
      <c r="J41" s="2" t="str">
        <f>M01_SETTINGS!$F$2</f>
        <v>KASPI</v>
      </c>
    </row>
    <row r="42" spans="1:10" x14ac:dyDescent="0.35">
      <c r="A42" s="3">
        <f>_xlfn.XLOOKUP(Table16[[#This Row],[OrderID]],[3]!Table13456[No заказа],[3]!Table13456[Дата
отправки],"",0,1)</f>
        <v>45874</v>
      </c>
      <c r="B42" s="2">
        <v>605349456</v>
      </c>
      <c r="C42" s="2"/>
      <c r="D42" s="2"/>
      <c r="E42" s="3"/>
      <c r="F42" s="3"/>
      <c r="H42" s="5">
        <f>_xlfn.XLOOKUP(Table16[[#This Row],[OrderID]],[3]!Table13456[No заказа],[3]!Table13456[Количество],"",0,1)</f>
        <v>1</v>
      </c>
      <c r="I42" s="5">
        <f>_xlfn.XLOOKUP(Table16[[#This Row],[OrderID]],[3]!Table13456[No заказа],[3]!Table13456[Цена],"",0,1)</f>
        <v>16990</v>
      </c>
      <c r="J42" s="2" t="str">
        <f>M01_SETTINGS!$F$2</f>
        <v>KASPI</v>
      </c>
    </row>
    <row r="43" spans="1:10" x14ac:dyDescent="0.35">
      <c r="A43" s="3">
        <f>_xlfn.XLOOKUP(Table16[[#This Row],[OrderID]],[3]!Table13456[No заказа],[3]!Table13456[Дата
отправки],"",0,1)</f>
        <v>45874</v>
      </c>
      <c r="B43" s="2">
        <v>605069353</v>
      </c>
      <c r="C43" s="2"/>
      <c r="D43" s="2"/>
      <c r="E43" s="3"/>
      <c r="F43" s="3"/>
      <c r="H43" s="5">
        <f>_xlfn.XLOOKUP(Table16[[#This Row],[OrderID]],[3]!Table13456[No заказа],[3]!Table13456[Количество],"",0,1)</f>
        <v>1</v>
      </c>
      <c r="I43" s="5">
        <f>_xlfn.XLOOKUP(Table16[[#This Row],[OrderID]],[3]!Table13456[No заказа],[3]!Table13456[Цена],"",0,1)</f>
        <v>3499</v>
      </c>
      <c r="J43" s="2" t="str">
        <f>M01_SETTINGS!$F$2</f>
        <v>KASPI</v>
      </c>
    </row>
    <row r="44" spans="1:10" x14ac:dyDescent="0.35">
      <c r="A44" s="3">
        <f>_xlfn.XLOOKUP(Table16[[#This Row],[OrderID]],[3]!Table13456[No заказа],[3]!Table13456[Дата
отправки],"",0,1)</f>
        <v>45874</v>
      </c>
      <c r="B44" s="2">
        <v>604405400</v>
      </c>
      <c r="C44" s="2"/>
      <c r="D44" s="2"/>
      <c r="E44" s="3"/>
      <c r="F44" s="3"/>
      <c r="H44" s="5">
        <f>_xlfn.XLOOKUP(Table16[[#This Row],[OrderID]],[3]!Table13456[No заказа],[3]!Table13456[Количество],"",0,1)</f>
        <v>1</v>
      </c>
      <c r="I44" s="5">
        <f>_xlfn.XLOOKUP(Table16[[#This Row],[OrderID]],[3]!Table13456[No заказа],[3]!Table13456[Цена],"",0,1)</f>
        <v>3499</v>
      </c>
      <c r="J44" s="2" t="str">
        <f>M01_SETTINGS!$F$2</f>
        <v>KASPI</v>
      </c>
    </row>
    <row r="45" spans="1:10" x14ac:dyDescent="0.35">
      <c r="A45" s="3">
        <f>_xlfn.XLOOKUP(Table16[[#This Row],[OrderID]],[3]!Table13456[No заказа],[3]!Table13456[Дата
отправки],"",0,1)</f>
        <v>45874</v>
      </c>
      <c r="B45" s="2">
        <v>605114975</v>
      </c>
      <c r="C45" s="2"/>
      <c r="D45" s="2"/>
      <c r="E45" s="3"/>
      <c r="F45" s="3"/>
      <c r="H45" s="5">
        <f>_xlfn.XLOOKUP(Table16[[#This Row],[OrderID]],[3]!Table13456[No заказа],[3]!Table13456[Количество],"",0,1)</f>
        <v>2</v>
      </c>
      <c r="I45" s="5">
        <f>_xlfn.XLOOKUP(Table16[[#This Row],[OrderID]],[3]!Table13456[No заказа],[3]!Table13456[Цена],"",0,1)</f>
        <v>6998</v>
      </c>
      <c r="J45" s="2" t="str">
        <f>M01_SETTINGS!$F$2</f>
        <v>KASPI</v>
      </c>
    </row>
    <row r="46" spans="1:10" x14ac:dyDescent="0.35">
      <c r="A46" s="3">
        <f>_xlfn.XLOOKUP(Table16[[#This Row],[OrderID]],[3]!Table13456[No заказа],[3]!Table13456[Дата
отправки],"",0,1)</f>
        <v>45874</v>
      </c>
      <c r="B46" s="2">
        <v>605447042</v>
      </c>
      <c r="C46" s="2"/>
      <c r="D46" s="2"/>
      <c r="E46" s="3"/>
      <c r="F46" s="3"/>
      <c r="H46" s="5">
        <f>_xlfn.XLOOKUP(Table16[[#This Row],[OrderID]],[3]!Table13456[No заказа],[3]!Table13456[Количество],"",0,1)</f>
        <v>1</v>
      </c>
      <c r="I46" s="5">
        <f>_xlfn.XLOOKUP(Table16[[#This Row],[OrderID]],[3]!Table13456[No заказа],[3]!Table13456[Цена],"",0,1)</f>
        <v>4121</v>
      </c>
      <c r="J46" s="2" t="str">
        <f>M01_SETTINGS!$F$2</f>
        <v>KASPI</v>
      </c>
    </row>
    <row r="47" spans="1:10" x14ac:dyDescent="0.35">
      <c r="A47" s="3">
        <f>_xlfn.XLOOKUP(Table16[[#This Row],[OrderID]],[3]!Table13456[No заказа],[3]!Table13456[Дата
отправки],"",0,1)</f>
        <v>45874</v>
      </c>
      <c r="B47" s="2">
        <v>604690735</v>
      </c>
      <c r="C47" s="2"/>
      <c r="D47" s="2"/>
      <c r="E47" s="3"/>
      <c r="F47" s="3"/>
      <c r="H47" s="5">
        <f>_xlfn.XLOOKUP(Table16[[#This Row],[OrderID]],[3]!Table13456[No заказа],[3]!Table13456[Количество],"",0,1)</f>
        <v>1</v>
      </c>
      <c r="I47" s="5">
        <f>_xlfn.XLOOKUP(Table16[[#This Row],[OrderID]],[3]!Table13456[No заказа],[3]!Table13456[Цена],"",0,1)</f>
        <v>4121</v>
      </c>
      <c r="J47" s="2" t="str">
        <f>M01_SETTINGS!$F$2</f>
        <v>KASPI</v>
      </c>
    </row>
    <row r="48" spans="1:10" x14ac:dyDescent="0.35">
      <c r="A48" s="3">
        <f>_xlfn.XLOOKUP(Table16[[#This Row],[OrderID]],[3]!Table13456[No заказа],[3]!Table13456[Дата
отправки],"",0,1)</f>
        <v>45874</v>
      </c>
      <c r="B48" s="2">
        <v>605520750</v>
      </c>
      <c r="C48" s="2"/>
      <c r="D48" s="2"/>
      <c r="E48" s="3"/>
      <c r="F48" s="3"/>
      <c r="H48" s="5">
        <f>_xlfn.XLOOKUP(Table16[[#This Row],[OrderID]],[3]!Table13456[No заказа],[3]!Table13456[Количество],"",0,1)</f>
        <v>1</v>
      </c>
      <c r="I48" s="5">
        <f>_xlfn.XLOOKUP(Table16[[#This Row],[OrderID]],[3]!Table13456[No заказа],[3]!Table13456[Цена],"",0,1)</f>
        <v>1398</v>
      </c>
      <c r="J48" s="2" t="str">
        <f>M01_SETTINGS!$F$2</f>
        <v>KASPI</v>
      </c>
    </row>
    <row r="49" spans="1:10" x14ac:dyDescent="0.35">
      <c r="A49" s="3">
        <f>_xlfn.XLOOKUP(Table16[[#This Row],[OrderID]],[3]!Table13456[No заказа],[3]!Table13456[Дата
отправки],"",0,1)</f>
        <v>45874</v>
      </c>
      <c r="B49" s="2">
        <v>605514411</v>
      </c>
      <c r="C49" s="2"/>
      <c r="D49" s="2"/>
      <c r="E49" s="3"/>
      <c r="F49" s="3"/>
      <c r="H49" s="5">
        <f>_xlfn.XLOOKUP(Table16[[#This Row],[OrderID]],[3]!Table13456[No заказа],[3]!Table13456[Количество],"",0,1)</f>
        <v>1</v>
      </c>
      <c r="I49" s="5">
        <f>_xlfn.XLOOKUP(Table16[[#This Row],[OrderID]],[3]!Table13456[No заказа],[3]!Table13456[Цена],"",0,1)</f>
        <v>1398</v>
      </c>
      <c r="J49" s="2" t="str">
        <f>M01_SETTINGS!$F$2</f>
        <v>KASPI</v>
      </c>
    </row>
    <row r="50" spans="1:10" x14ac:dyDescent="0.35">
      <c r="A50" s="3">
        <f>_xlfn.XLOOKUP(Table16[[#This Row],[OrderID]],[3]!Table13456[No заказа],[3]!Table13456[Дата
отправки],"",0,1)</f>
        <v>45874</v>
      </c>
      <c r="B50" s="2">
        <v>605262159</v>
      </c>
      <c r="C50" s="2"/>
      <c r="D50" s="2"/>
      <c r="E50" s="3"/>
      <c r="F50" s="3"/>
      <c r="H50" s="5">
        <f>_xlfn.XLOOKUP(Table16[[#This Row],[OrderID]],[3]!Table13456[No заказа],[3]!Table13456[Количество],"",0,1)</f>
        <v>1</v>
      </c>
      <c r="I50" s="5">
        <f>_xlfn.XLOOKUP(Table16[[#This Row],[OrderID]],[3]!Table13456[No заказа],[3]!Table13456[Цена],"",0,1)</f>
        <v>1398</v>
      </c>
      <c r="J50" s="2" t="str">
        <f>M01_SETTINGS!$F$2</f>
        <v>KASPI</v>
      </c>
    </row>
    <row r="51" spans="1:10" x14ac:dyDescent="0.35">
      <c r="A51" s="3">
        <f>_xlfn.XLOOKUP(Table16[[#This Row],[OrderID]],[3]!Table13456[No заказа],[3]!Table13456[Дата
отправки],"",0,1)</f>
        <v>45874</v>
      </c>
      <c r="B51" s="2">
        <v>605458941</v>
      </c>
      <c r="C51" s="2"/>
      <c r="D51" s="2"/>
      <c r="E51" s="3"/>
      <c r="F51" s="3"/>
      <c r="H51" s="5">
        <f>_xlfn.XLOOKUP(Table16[[#This Row],[OrderID]],[3]!Table13456[No заказа],[3]!Table13456[Количество],"",0,1)</f>
        <v>1</v>
      </c>
      <c r="I51" s="5">
        <f>_xlfn.XLOOKUP(Table16[[#This Row],[OrderID]],[3]!Table13456[No заказа],[3]!Table13456[Цена],"",0,1)</f>
        <v>1398</v>
      </c>
      <c r="J51" s="2" t="str">
        <f>M01_SETTINGS!$F$2</f>
        <v>KASPI</v>
      </c>
    </row>
    <row r="52" spans="1:10" x14ac:dyDescent="0.35">
      <c r="A52" s="3">
        <f>_xlfn.XLOOKUP(Table16[[#This Row],[OrderID]],[3]!Table13456[No заказа],[3]!Table13456[Дата
отправки],"",0,1)</f>
        <v>45875</v>
      </c>
      <c r="B52" s="2" t="s">
        <v>248</v>
      </c>
      <c r="C52" s="2"/>
      <c r="D52" s="2"/>
      <c r="E52" s="3"/>
      <c r="F52" s="3"/>
      <c r="H52" s="5">
        <f>_xlfn.XLOOKUP(Table16[[#This Row],[OrderID]],[3]!Table13456[No заказа],[3]!Table13456[Количество],"",0,1)</f>
        <v>1</v>
      </c>
      <c r="I52" s="5">
        <f>_xlfn.XLOOKUP(Table16[[#This Row],[OrderID]],[3]!Table13456[No заказа],[3]!Table13456[Цена],"",0,1)</f>
        <v>1398</v>
      </c>
      <c r="J52" s="2" t="str">
        <f>M01_SETTINGS!$F$2</f>
        <v>KASPI</v>
      </c>
    </row>
    <row r="53" spans="1:10" x14ac:dyDescent="0.35">
      <c r="A53" s="3">
        <f>_xlfn.XLOOKUP(Table16[[#This Row],[OrderID]],[3]!Table13456[No заказа],[3]!Table13456[Дата
отправки],"",0,1)</f>
        <v>45875</v>
      </c>
      <c r="B53" s="2">
        <v>605318127</v>
      </c>
      <c r="C53" s="2"/>
      <c r="D53" s="2"/>
      <c r="E53" s="3"/>
      <c r="F53" s="3"/>
      <c r="H53" s="5">
        <f>_xlfn.XLOOKUP(Table16[[#This Row],[OrderID]],[3]!Table13456[No заказа],[3]!Table13456[Количество],"",0,1)</f>
        <v>1</v>
      </c>
      <c r="I53" s="5">
        <f>_xlfn.XLOOKUP(Table16[[#This Row],[OrderID]],[3]!Table13456[No заказа],[3]!Table13456[Цена],"",0,1)</f>
        <v>1398</v>
      </c>
      <c r="J53" s="2" t="str">
        <f>M01_SETTINGS!$F$2</f>
        <v>KASPI</v>
      </c>
    </row>
    <row r="54" spans="1:10" x14ac:dyDescent="0.35">
      <c r="A54" s="3">
        <f>_xlfn.XLOOKUP(Table16[[#This Row],[OrderID]],[3]!Table13456[No заказа],[3]!Table13456[Дата
отправки],"",0,1)</f>
        <v>45875</v>
      </c>
      <c r="B54" s="2" t="s">
        <v>247</v>
      </c>
      <c r="C54" s="2"/>
      <c r="D54" s="2"/>
      <c r="E54" s="3"/>
      <c r="F54" s="3"/>
      <c r="H54" s="5">
        <f>_xlfn.XLOOKUP(Table16[[#This Row],[OrderID]],[3]!Table13456[No заказа],[3]!Table13456[Количество],"",0,1)</f>
        <v>1</v>
      </c>
      <c r="I54" s="5">
        <f>_xlfn.XLOOKUP(Table16[[#This Row],[OrderID]],[3]!Table13456[No заказа],[3]!Table13456[Цена],"",0,1)</f>
        <v>1398</v>
      </c>
      <c r="J54" s="2" t="str">
        <f>M01_SETTINGS!$F$2</f>
        <v>KASPI</v>
      </c>
    </row>
    <row r="55" spans="1:10" x14ac:dyDescent="0.35">
      <c r="A55" s="3">
        <f>_xlfn.XLOOKUP(Table16[[#This Row],[OrderID]],[3]!Table13456[No заказа],[3]!Table13456[Дата
отправки],"",0,1)</f>
        <v>45874</v>
      </c>
      <c r="B55" s="2">
        <v>605547901</v>
      </c>
      <c r="C55" s="2"/>
      <c r="D55" s="2"/>
      <c r="E55" s="3"/>
      <c r="F55" s="3"/>
      <c r="H55" s="5">
        <f>_xlfn.XLOOKUP(Table16[[#This Row],[OrderID]],[3]!Table13456[No заказа],[3]!Table13456[Количество],"",0,1)</f>
        <v>1</v>
      </c>
      <c r="I55" s="5">
        <f>_xlfn.XLOOKUP(Table16[[#This Row],[OrderID]],[3]!Table13456[No заказа],[3]!Table13456[Цена],"",0,1)</f>
        <v>1398</v>
      </c>
      <c r="J55" s="2" t="str">
        <f>M01_SETTINGS!$F$2</f>
        <v>KASPI</v>
      </c>
    </row>
    <row r="56" spans="1:10" x14ac:dyDescent="0.35">
      <c r="A56" s="3">
        <f>_xlfn.XLOOKUP(Table16[[#This Row],[OrderID]],[3]!Table13456[No заказа],[3]!Table13456[Дата
отправки],"",0,1)</f>
        <v>45874</v>
      </c>
      <c r="B56" s="2">
        <v>605520750</v>
      </c>
      <c r="C56" s="2"/>
      <c r="D56" s="2"/>
      <c r="E56" s="3"/>
      <c r="F56" s="3"/>
      <c r="H56" s="5">
        <f>_xlfn.XLOOKUP(Table16[[#This Row],[OrderID]],[3]!Table13456[No заказа],[3]!Table13456[Количество],"",0,1)</f>
        <v>1</v>
      </c>
      <c r="I56" s="5">
        <f>_xlfn.XLOOKUP(Table16[[#This Row],[OrderID]],[3]!Table13456[No заказа],[3]!Table13456[Цена],"",0,1)</f>
        <v>1398</v>
      </c>
      <c r="J56" s="2" t="str">
        <f>M01_SETTINGS!$F$2</f>
        <v>KASPI</v>
      </c>
    </row>
    <row r="57" spans="1:10" x14ac:dyDescent="0.35">
      <c r="A57" s="3">
        <f>_xlfn.XLOOKUP(Table16[[#This Row],[OrderID]],[3]!Table13456[No заказа],[3]!Table13456[Дата
отправки],"",0,1)</f>
        <v>45874</v>
      </c>
      <c r="B57" s="2">
        <v>605455732</v>
      </c>
      <c r="C57" s="2"/>
      <c r="D57" s="2"/>
      <c r="E57" s="3"/>
      <c r="F57" s="3"/>
      <c r="H57" s="5">
        <f>_xlfn.XLOOKUP(Table16[[#This Row],[OrderID]],[3]!Table13456[No заказа],[3]!Table13456[Количество],"",0,1)</f>
        <v>1</v>
      </c>
      <c r="I57" s="5">
        <f>_xlfn.XLOOKUP(Table16[[#This Row],[OrderID]],[3]!Table13456[No заказа],[3]!Table13456[Цена],"",0,1)</f>
        <v>1489</v>
      </c>
      <c r="J57" s="2" t="str">
        <f>M01_SETTINGS!$F$2</f>
        <v>KASPI</v>
      </c>
    </row>
    <row r="58" spans="1:10" x14ac:dyDescent="0.35">
      <c r="A58" s="3">
        <f>_xlfn.XLOOKUP(Table16[[#This Row],[OrderID]],[3]!Table13456[No заказа],[3]!Table13456[Дата
отправки],"",0,1)</f>
        <v>45874</v>
      </c>
      <c r="B58" s="2">
        <v>605192517</v>
      </c>
      <c r="C58" s="2"/>
      <c r="D58" s="2"/>
      <c r="E58" s="3"/>
      <c r="F58" s="3"/>
      <c r="H58" s="5">
        <f>_xlfn.XLOOKUP(Table16[[#This Row],[OrderID]],[3]!Table13456[No заказа],[3]!Table13456[Количество],"",0,1)</f>
        <v>1</v>
      </c>
      <c r="I58" s="5">
        <f>_xlfn.XLOOKUP(Table16[[#This Row],[OrderID]],[3]!Table13456[No заказа],[3]!Table13456[Цена],"",0,1)</f>
        <v>1489</v>
      </c>
      <c r="J58" s="2" t="str">
        <f>M01_SETTINGS!$F$2</f>
        <v>KASPI</v>
      </c>
    </row>
    <row r="59" spans="1:10" x14ac:dyDescent="0.35">
      <c r="A59" s="3">
        <f>_xlfn.XLOOKUP(Table16[[#This Row],[OrderID]],[3]!Table13456[No заказа],[3]!Table13456[Дата
отправки],"",0,1)</f>
        <v>45874</v>
      </c>
      <c r="B59" s="2">
        <v>605544437</v>
      </c>
      <c r="C59" s="2"/>
      <c r="D59" s="2"/>
      <c r="E59" s="3"/>
      <c r="F59" s="3"/>
      <c r="H59" s="5">
        <f>_xlfn.XLOOKUP(Table16[[#This Row],[OrderID]],[3]!Table13456[No заказа],[3]!Table13456[Количество],"",0,1)</f>
        <v>1</v>
      </c>
      <c r="I59" s="5">
        <f>_xlfn.XLOOKUP(Table16[[#This Row],[OrderID]],[3]!Table13456[No заказа],[3]!Table13456[Цена],"",0,1)</f>
        <v>1000</v>
      </c>
      <c r="J59" s="2" t="str">
        <f>M01_SETTINGS!$F$2</f>
        <v>KASPI</v>
      </c>
    </row>
    <row r="60" spans="1:10" x14ac:dyDescent="0.35">
      <c r="A60" s="3">
        <f>_xlfn.XLOOKUP(Table16[[#This Row],[OrderID]],[3]!Table13456[No заказа],[3]!Table13456[Дата
отправки],"",0,1)</f>
        <v>45874</v>
      </c>
      <c r="B60" s="2">
        <v>605478799</v>
      </c>
      <c r="C60" s="2"/>
      <c r="D60" s="2"/>
      <c r="E60" s="3"/>
      <c r="F60" s="3"/>
      <c r="H60" s="5">
        <f>_xlfn.XLOOKUP(Table16[[#This Row],[OrderID]],[3]!Table13456[No заказа],[3]!Table13456[Количество],"",0,1)</f>
        <v>1</v>
      </c>
      <c r="I60" s="5">
        <f>_xlfn.XLOOKUP(Table16[[#This Row],[OrderID]],[3]!Table13456[No заказа],[3]!Table13456[Цена],"",0,1)</f>
        <v>1000</v>
      </c>
      <c r="J60" s="2" t="str">
        <f>M01_SETTINGS!$F$2</f>
        <v>KASPI</v>
      </c>
    </row>
    <row r="61" spans="1:10" x14ac:dyDescent="0.35">
      <c r="A61" s="3">
        <f>_xlfn.XLOOKUP(Table16[[#This Row],[OrderID]],[3]!Table13456[No заказа],[3]!Table13456[Дата
отправки],"",0,1)</f>
        <v>45874</v>
      </c>
      <c r="B61" s="2">
        <v>604722704</v>
      </c>
      <c r="C61" s="2"/>
      <c r="D61" s="2"/>
      <c r="E61" s="3"/>
      <c r="F61" s="3"/>
      <c r="H61" s="5">
        <f>_xlfn.XLOOKUP(Table16[[#This Row],[OrderID]],[3]!Table13456[No заказа],[3]!Table13456[Количество],"",0,1)</f>
        <v>1</v>
      </c>
      <c r="I61" s="5">
        <f>_xlfn.XLOOKUP(Table16[[#This Row],[OrderID]],[3]!Table13456[No заказа],[3]!Table13456[Цена],"",0,1)</f>
        <v>4204</v>
      </c>
      <c r="J61" s="2" t="str">
        <f>M01_SETTINGS!$F$2</f>
        <v>KASPI</v>
      </c>
    </row>
    <row r="62" spans="1:10" x14ac:dyDescent="0.35">
      <c r="A62" s="3">
        <f>_xlfn.XLOOKUP(Table16[[#This Row],[OrderID]],[3]!Table13456[No заказа],[3]!Table13456[Дата
отправки],"",0,1)</f>
        <v>45874</v>
      </c>
      <c r="B62" s="2">
        <v>605715431</v>
      </c>
      <c r="C62" s="2"/>
      <c r="D62" s="2"/>
      <c r="E62" s="3"/>
      <c r="F62" s="3"/>
      <c r="H62" s="5">
        <f>_xlfn.XLOOKUP(Table16[[#This Row],[OrderID]],[3]!Table13456[No заказа],[3]!Table13456[Количество],"",0,1)</f>
        <v>1</v>
      </c>
      <c r="I62" s="5">
        <f>_xlfn.XLOOKUP(Table16[[#This Row],[OrderID]],[3]!Table13456[No заказа],[3]!Table13456[Цена],"",0,1)</f>
        <v>1398</v>
      </c>
      <c r="J62" s="2" t="str">
        <f>M01_SETTINGS!$F$2</f>
        <v>KASPI</v>
      </c>
    </row>
    <row r="63" spans="1:10" x14ac:dyDescent="0.35">
      <c r="A63" s="3">
        <f>_xlfn.XLOOKUP(Table16[[#This Row],[OrderID]],[3]!Table13456[No заказа],[3]!Table13456[Дата
отправки],"",0,1)</f>
        <v>45874</v>
      </c>
      <c r="B63" s="2">
        <v>605676069</v>
      </c>
      <c r="C63" s="2"/>
      <c r="D63" s="2"/>
      <c r="E63" s="3"/>
      <c r="F63" s="3"/>
      <c r="H63" s="5">
        <f>_xlfn.XLOOKUP(Table16[[#This Row],[OrderID]],[3]!Table13456[No заказа],[3]!Table13456[Количество],"",0,1)</f>
        <v>1</v>
      </c>
      <c r="I63" s="5">
        <f>_xlfn.XLOOKUP(Table16[[#This Row],[OrderID]],[3]!Table13456[No заказа],[3]!Table13456[Цена],"",0,1)</f>
        <v>1398</v>
      </c>
      <c r="J63" s="2" t="str">
        <f>M01_SETTINGS!$F$2</f>
        <v>KASPI</v>
      </c>
    </row>
    <row r="64" spans="1:10" x14ac:dyDescent="0.35">
      <c r="A64" s="3">
        <f>_xlfn.XLOOKUP(Table16[[#This Row],[OrderID]],[3]!Table13456[No заказа],[3]!Table13456[Дата
отправки],"",0,1)</f>
        <v>45874</v>
      </c>
      <c r="B64" s="2">
        <v>604627235</v>
      </c>
      <c r="C64" s="2"/>
      <c r="D64" s="2"/>
      <c r="E64" s="3"/>
      <c r="F64" s="3"/>
      <c r="H64" s="5">
        <f>_xlfn.XLOOKUP(Table16[[#This Row],[OrderID]],[3]!Table13456[No заказа],[3]!Table13456[Количество],"",0,1)</f>
        <v>1</v>
      </c>
      <c r="I64" s="5">
        <f>_xlfn.XLOOKUP(Table16[[#This Row],[OrderID]],[3]!Table13456[No заказа],[3]!Table13456[Цена],"",0,1)</f>
        <v>3494</v>
      </c>
      <c r="J64" s="2" t="str">
        <f>M01_SETTINGS!$F$2</f>
        <v>KASPI</v>
      </c>
    </row>
    <row r="65" spans="1:10" x14ac:dyDescent="0.35">
      <c r="A65" s="3">
        <f>_xlfn.XLOOKUP(Table16[[#This Row],[OrderID]],[3]!Table13456[No заказа],[3]!Table13456[Дата
отправки],"",0,1)</f>
        <v>45874</v>
      </c>
      <c r="B65" s="2">
        <v>605799668</v>
      </c>
      <c r="C65" s="2"/>
      <c r="D65" s="2"/>
      <c r="E65" s="3"/>
      <c r="F65" s="3"/>
      <c r="H65" s="5">
        <f>_xlfn.XLOOKUP(Table16[[#This Row],[OrderID]],[3]!Table13456[No заказа],[3]!Table13456[Количество],"",0,1)</f>
        <v>1</v>
      </c>
      <c r="I65" s="5">
        <f>_xlfn.XLOOKUP(Table16[[#This Row],[OrderID]],[3]!Table13456[No заказа],[3]!Table13456[Цена],"",0,1)</f>
        <v>3494</v>
      </c>
      <c r="J65" s="2" t="str">
        <f>M01_SETTINGS!$F$2</f>
        <v>KASPI</v>
      </c>
    </row>
    <row r="66" spans="1:10" x14ac:dyDescent="0.35">
      <c r="A66" s="3">
        <f>_xlfn.XLOOKUP(Table16[[#This Row],[OrderID]],[3]!Table13456[No заказа],[3]!Table13456[Дата
отправки],"",0,1)</f>
        <v>45874</v>
      </c>
      <c r="B66" s="2">
        <v>605239235</v>
      </c>
      <c r="C66" s="2"/>
      <c r="D66" s="2"/>
      <c r="E66" s="3"/>
      <c r="F66" s="3"/>
      <c r="H66" s="5">
        <f>_xlfn.XLOOKUP(Table16[[#This Row],[OrderID]],[3]!Table13456[No заказа],[3]!Table13456[Количество],"",0,1)</f>
        <v>1</v>
      </c>
      <c r="I66" s="5">
        <f>_xlfn.XLOOKUP(Table16[[#This Row],[OrderID]],[3]!Table13456[No заказа],[3]!Table13456[Цена],"",0,1)</f>
        <v>3500</v>
      </c>
      <c r="J66" s="2" t="str">
        <f>M01_SETTINGS!$F$2</f>
        <v>KASPI</v>
      </c>
    </row>
    <row r="67" spans="1:10" x14ac:dyDescent="0.35">
      <c r="A67" s="3">
        <f>_xlfn.XLOOKUP(Table16[[#This Row],[OrderID]],[3]!Table13456[No заказа],[3]!Table13456[Дата
отправки],"",0,1)</f>
        <v>45874</v>
      </c>
      <c r="B67" s="2">
        <v>605152022</v>
      </c>
      <c r="C67" s="2"/>
      <c r="D67" s="2"/>
      <c r="E67" s="3"/>
      <c r="F67" s="3"/>
      <c r="H67" s="5">
        <f>_xlfn.XLOOKUP(Table16[[#This Row],[OrderID]],[3]!Table13456[No заказа],[3]!Table13456[Количество],"",0,1)</f>
        <v>1</v>
      </c>
      <c r="I67" s="5">
        <f>_xlfn.XLOOKUP(Table16[[#This Row],[OrderID]],[3]!Table13456[No заказа],[3]!Table13456[Цена],"",0,1)</f>
        <v>3500</v>
      </c>
      <c r="J67" s="2" t="str">
        <f>M01_SETTINGS!$F$2</f>
        <v>KASPI</v>
      </c>
    </row>
    <row r="68" spans="1:10" x14ac:dyDescent="0.35">
      <c r="A68" s="3">
        <f>_xlfn.XLOOKUP(Table16[[#This Row],[OrderID]],[3]!Table13456[No заказа],[3]!Table13456[Дата
отправки],"",0,1)</f>
        <v>45874</v>
      </c>
      <c r="B68" s="2">
        <v>604513796</v>
      </c>
      <c r="C68" s="2"/>
      <c r="D68" s="2"/>
      <c r="E68" s="3"/>
      <c r="F68" s="3"/>
      <c r="H68" s="5">
        <f>_xlfn.XLOOKUP(Table16[[#This Row],[OrderID]],[3]!Table13456[No заказа],[3]!Table13456[Количество],"",0,1)</f>
        <v>1</v>
      </c>
      <c r="I68" s="5">
        <f>_xlfn.XLOOKUP(Table16[[#This Row],[OrderID]],[3]!Table13456[No заказа],[3]!Table13456[Цена],"",0,1)</f>
        <v>3500</v>
      </c>
      <c r="J68" s="2" t="str">
        <f>M01_SETTINGS!$F$2</f>
        <v>KASPI</v>
      </c>
    </row>
    <row r="69" spans="1:10" x14ac:dyDescent="0.35">
      <c r="A69" s="3">
        <f>_xlfn.XLOOKUP(Table16[[#This Row],[OrderID]],[3]!Table13456[No заказа],[3]!Table13456[Дата
отправки],"",0,1)</f>
        <v>45874</v>
      </c>
      <c r="B69" s="2">
        <v>604503423</v>
      </c>
      <c r="C69" s="2"/>
      <c r="D69" s="2"/>
      <c r="E69" s="3"/>
      <c r="F69" s="3"/>
      <c r="H69" s="5">
        <f>_xlfn.XLOOKUP(Table16[[#This Row],[OrderID]],[3]!Table13456[No заказа],[3]!Table13456[Количество],"",0,1)</f>
        <v>1</v>
      </c>
      <c r="I69" s="5">
        <f>_xlfn.XLOOKUP(Table16[[#This Row],[OrderID]],[3]!Table13456[No заказа],[3]!Table13456[Цена],"",0,1)</f>
        <v>3500</v>
      </c>
      <c r="J69" s="2" t="str">
        <f>M01_SETTINGS!$F$2</f>
        <v>KASPI</v>
      </c>
    </row>
    <row r="70" spans="1:10" x14ac:dyDescent="0.35">
      <c r="A70" s="3">
        <f>_xlfn.XLOOKUP(Table16[[#This Row],[OrderID]],[3]!Table13456[No заказа],[3]!Table13456[Дата
отправки],"",0,1)</f>
        <v>45874</v>
      </c>
      <c r="B70" s="2">
        <v>605712902</v>
      </c>
      <c r="C70" s="2"/>
      <c r="D70" s="2"/>
      <c r="E70" s="3"/>
      <c r="F70" s="3"/>
      <c r="H70" s="5">
        <f>_xlfn.XLOOKUP(Table16[[#This Row],[OrderID]],[3]!Table13456[No заказа],[3]!Table13456[Количество],"",0,1)</f>
        <v>1</v>
      </c>
      <c r="I70" s="5">
        <f>_xlfn.XLOOKUP(Table16[[#This Row],[OrderID]],[3]!Table13456[No заказа],[3]!Table13456[Цена],"",0,1)</f>
        <v>3500</v>
      </c>
      <c r="J70" s="2" t="str">
        <f>M01_SETTINGS!$F$2</f>
        <v>KASPI</v>
      </c>
    </row>
    <row r="71" spans="1:10" x14ac:dyDescent="0.35">
      <c r="A71" s="3">
        <f>_xlfn.XLOOKUP(Table16[[#This Row],[OrderID]],[3]!Table13456[No заказа],[3]!Table13456[Дата
отправки],"",0,1)</f>
        <v>45871</v>
      </c>
      <c r="B71" s="2">
        <v>603741807</v>
      </c>
      <c r="C71" s="2"/>
      <c r="D71" s="2"/>
      <c r="E71" s="3"/>
      <c r="F71" s="3"/>
      <c r="H71" s="5">
        <f>_xlfn.XLOOKUP(Table16[[#This Row],[OrderID]],[3]!Table13456[No заказа],[3]!Table13456[Количество],"",0,1)</f>
        <v>1</v>
      </c>
      <c r="I71" s="5">
        <f>_xlfn.XLOOKUP(Table16[[#This Row],[OrderID]],[3]!Table13456[No заказа],[3]!Table13456[Цена],"",0,1)</f>
        <v>16990</v>
      </c>
      <c r="J71" s="2" t="str">
        <f>M01_SETTINGS!$F$2</f>
        <v>KASPI</v>
      </c>
    </row>
    <row r="72" spans="1:10" x14ac:dyDescent="0.35">
      <c r="A72" s="3">
        <f>_xlfn.XLOOKUP(Table16[[#This Row],[OrderID]],[3]!Table13456[No заказа],[3]!Table13456[Дата
отправки],"",0,1)</f>
        <v>45871</v>
      </c>
      <c r="B72" s="2">
        <v>603726830</v>
      </c>
      <c r="C72" s="2"/>
      <c r="D72" s="2"/>
      <c r="E72" s="3"/>
      <c r="F72" s="3"/>
      <c r="H72" s="5">
        <f>_xlfn.XLOOKUP(Table16[[#This Row],[OrderID]],[3]!Table13456[No заказа],[3]!Table13456[Количество],"",0,1)</f>
        <v>1</v>
      </c>
      <c r="I72" s="5">
        <f>_xlfn.XLOOKUP(Table16[[#This Row],[OrderID]],[3]!Table13456[No заказа],[3]!Table13456[Цена],"",0,1)</f>
        <v>16990</v>
      </c>
      <c r="J72" s="2" t="str">
        <f>M01_SETTINGS!$F$2</f>
        <v>KASPI</v>
      </c>
    </row>
    <row r="73" spans="1:10" x14ac:dyDescent="0.35">
      <c r="A73" s="3">
        <f>_xlfn.XLOOKUP(Table16[[#This Row],[OrderID]],[3]!Table13456[No заказа],[3]!Table13456[Дата
отправки],"",0,1)</f>
        <v>45871</v>
      </c>
      <c r="B73" s="2">
        <v>603349661</v>
      </c>
      <c r="C73" s="2"/>
      <c r="D73" s="2"/>
      <c r="E73" s="3"/>
      <c r="F73" s="3"/>
      <c r="H73" s="5">
        <f>_xlfn.XLOOKUP(Table16[[#This Row],[OrderID]],[3]!Table13456[No заказа],[3]!Table13456[Количество],"",0,1)</f>
        <v>1</v>
      </c>
      <c r="I73" s="5">
        <f>_xlfn.XLOOKUP(Table16[[#This Row],[OrderID]],[3]!Table13456[No заказа],[3]!Table13456[Цена],"",0,1)</f>
        <v>16990</v>
      </c>
      <c r="J73" s="2" t="str">
        <f>M01_SETTINGS!$F$2</f>
        <v>KASPI</v>
      </c>
    </row>
    <row r="74" spans="1:10" x14ac:dyDescent="0.35">
      <c r="A74" s="3">
        <f>_xlfn.XLOOKUP(Table16[[#This Row],[OrderID]],[3]!Table13456[No заказа],[3]!Table13456[Дата
отправки],"",0,1)</f>
        <v>45871</v>
      </c>
      <c r="B74" s="2">
        <v>603269109</v>
      </c>
      <c r="C74" s="2"/>
      <c r="D74" s="2"/>
      <c r="E74" s="3"/>
      <c r="F74" s="3"/>
      <c r="H74" s="5">
        <f>_xlfn.XLOOKUP(Table16[[#This Row],[OrderID]],[3]!Table13456[No заказа],[3]!Table13456[Количество],"",0,1)</f>
        <v>1</v>
      </c>
      <c r="I74" s="5">
        <f>_xlfn.XLOOKUP(Table16[[#This Row],[OrderID]],[3]!Table13456[No заказа],[3]!Table13456[Цена],"",0,1)</f>
        <v>10990</v>
      </c>
      <c r="J74" s="2" t="str">
        <f>M01_SETTINGS!$F$2</f>
        <v>KASPI</v>
      </c>
    </row>
    <row r="75" spans="1:10" x14ac:dyDescent="0.35">
      <c r="A75" s="3">
        <f>_xlfn.XLOOKUP(Table16[[#This Row],[OrderID]],[3]!Table13456[No заказа],[3]!Table13456[Дата
отправки],"",0,1)</f>
        <v>45871</v>
      </c>
      <c r="B75" s="2">
        <v>603754545</v>
      </c>
      <c r="C75" s="2"/>
      <c r="D75" s="2"/>
      <c r="E75" s="3"/>
      <c r="F75" s="3"/>
      <c r="H75" s="5">
        <f>_xlfn.XLOOKUP(Table16[[#This Row],[OrderID]],[3]!Table13456[No заказа],[3]!Table13456[Количество],"",0,1)</f>
        <v>1</v>
      </c>
      <c r="I75" s="5">
        <f>_xlfn.XLOOKUP(Table16[[#This Row],[OrderID]],[3]!Table13456[No заказа],[3]!Table13456[Цена],"",0,1)</f>
        <v>11990</v>
      </c>
      <c r="J75" s="2" t="str">
        <f>M01_SETTINGS!$F$2</f>
        <v>KASPI</v>
      </c>
    </row>
    <row r="76" spans="1:10" x14ac:dyDescent="0.35">
      <c r="A76" s="3">
        <f>_xlfn.XLOOKUP(Table16[[#This Row],[OrderID]],[3]!Table13456[No заказа],[3]!Table13456[Дата
отправки],"",0,1)</f>
        <v>45871</v>
      </c>
      <c r="B76" s="2">
        <v>603150969</v>
      </c>
      <c r="C76" s="2"/>
      <c r="D76" s="2"/>
      <c r="E76" s="3"/>
      <c r="F76" s="3"/>
      <c r="H76" s="5">
        <f>_xlfn.XLOOKUP(Table16[[#This Row],[OrderID]],[3]!Table13456[No заказа],[3]!Table13456[Количество],"",0,1)</f>
        <v>1</v>
      </c>
      <c r="I76" s="5">
        <f>_xlfn.XLOOKUP(Table16[[#This Row],[OrderID]],[3]!Table13456[No заказа],[3]!Table13456[Цена],"",0,1)</f>
        <v>16990</v>
      </c>
      <c r="J76" s="2" t="str">
        <f>M01_SETTINGS!$F$2</f>
        <v>KASPI</v>
      </c>
    </row>
    <row r="77" spans="1:10" x14ac:dyDescent="0.35">
      <c r="A77" s="3">
        <f>_xlfn.XLOOKUP(Table16[[#This Row],[OrderID]],[3]!Table13456[No заказа],[3]!Table13456[Дата
отправки],"",0,1)</f>
        <v>45871</v>
      </c>
      <c r="B77" s="2">
        <v>603759228</v>
      </c>
      <c r="C77" s="2"/>
      <c r="D77" s="2"/>
      <c r="E77" s="3"/>
      <c r="F77" s="3"/>
      <c r="H77" s="5">
        <f>_xlfn.XLOOKUP(Table16[[#This Row],[OrderID]],[3]!Table13456[No заказа],[3]!Table13456[Количество],"",0,1)</f>
        <v>1</v>
      </c>
      <c r="I77" s="5">
        <f>_xlfn.XLOOKUP(Table16[[#This Row],[OrderID]],[3]!Table13456[No заказа],[3]!Table13456[Цена],"",0,1)</f>
        <v>16990</v>
      </c>
      <c r="J77" s="2" t="str">
        <f>M01_SETTINGS!$F$2</f>
        <v>KASPI</v>
      </c>
    </row>
    <row r="78" spans="1:10" x14ac:dyDescent="0.35">
      <c r="A78" s="3">
        <f>_xlfn.XLOOKUP(Table16[[#This Row],[OrderID]],[3]!Table13456[No заказа],[3]!Table13456[Дата
отправки],"",0,1)</f>
        <v>45871</v>
      </c>
      <c r="B78" s="2">
        <v>603486350</v>
      </c>
      <c r="C78" s="2"/>
      <c r="D78" s="2"/>
      <c r="E78" s="3"/>
      <c r="F78" s="3"/>
      <c r="H78" s="5">
        <f>_xlfn.XLOOKUP(Table16[[#This Row],[OrderID]],[3]!Table13456[No заказа],[3]!Table13456[Количество],"",0,1)</f>
        <v>1</v>
      </c>
      <c r="I78" s="5">
        <f>_xlfn.XLOOKUP(Table16[[#This Row],[OrderID]],[3]!Table13456[No заказа],[3]!Table13456[Цена],"",0,1)</f>
        <v>16990</v>
      </c>
      <c r="J78" s="2" t="str">
        <f>M01_SETTINGS!$F$2</f>
        <v>KASPI</v>
      </c>
    </row>
    <row r="79" spans="1:10" x14ac:dyDescent="0.35">
      <c r="A79" s="3">
        <f>_xlfn.XLOOKUP(Table16[[#This Row],[OrderID]],[3]!Table13456[No заказа],[3]!Table13456[Дата
отправки],"",0,1)</f>
        <v>45871</v>
      </c>
      <c r="B79" s="2">
        <v>603057132</v>
      </c>
      <c r="C79" s="2"/>
      <c r="D79" s="2"/>
      <c r="E79" s="3"/>
      <c r="F79" s="3"/>
      <c r="H79" s="5">
        <f>_xlfn.XLOOKUP(Table16[[#This Row],[OrderID]],[3]!Table13456[No заказа],[3]!Table13456[Количество],"",0,1)</f>
        <v>1</v>
      </c>
      <c r="I79" s="5">
        <f>_xlfn.XLOOKUP(Table16[[#This Row],[OrderID]],[3]!Table13456[No заказа],[3]!Table13456[Цена],"",0,1)</f>
        <v>1000</v>
      </c>
      <c r="J79" s="2" t="str">
        <f>M01_SETTINGS!$F$2</f>
        <v>KASPI</v>
      </c>
    </row>
    <row r="80" spans="1:10" x14ac:dyDescent="0.35">
      <c r="A80" s="3">
        <f>_xlfn.XLOOKUP(Table16[[#This Row],[OrderID]],[3]!Table13456[No заказа],[3]!Table13456[Дата
отправки],"",0,1)</f>
        <v>45871</v>
      </c>
      <c r="B80" s="2">
        <v>603363747</v>
      </c>
      <c r="C80" s="2"/>
      <c r="D80" s="2"/>
      <c r="E80" s="3"/>
      <c r="F80" s="3"/>
      <c r="H80" s="5">
        <f>_xlfn.XLOOKUP(Table16[[#This Row],[OrderID]],[3]!Table13456[No заказа],[3]!Table13456[Количество],"",0,1)</f>
        <v>2</v>
      </c>
      <c r="I80" s="5">
        <f>_xlfn.XLOOKUP(Table16[[#This Row],[OrderID]],[3]!Table13456[No заказа],[3]!Table13456[Цена],"",0,1)</f>
        <v>2856</v>
      </c>
      <c r="J80" s="2" t="str">
        <f>M01_SETTINGS!$F$2</f>
        <v>KASPI</v>
      </c>
    </row>
    <row r="81" spans="1:10" x14ac:dyDescent="0.35">
      <c r="A81" s="3">
        <f>_xlfn.XLOOKUP(Table16[[#This Row],[OrderID]],[3]!Table13456[No заказа],[3]!Table13456[Дата
отправки],"",0,1)</f>
        <v>45871</v>
      </c>
      <c r="B81" s="2">
        <v>603083283</v>
      </c>
      <c r="C81" s="2"/>
      <c r="D81" s="2"/>
      <c r="E81" s="3"/>
      <c r="F81" s="3"/>
      <c r="H81" s="5">
        <f>_xlfn.XLOOKUP(Table16[[#This Row],[OrderID]],[3]!Table13456[No заказа],[3]!Table13456[Количество],"",0,1)</f>
        <v>1</v>
      </c>
      <c r="I81" s="5">
        <f>_xlfn.XLOOKUP(Table16[[#This Row],[OrderID]],[3]!Table13456[No заказа],[3]!Table13456[Цена],"",0,1)</f>
        <v>1484</v>
      </c>
      <c r="J81" s="2" t="str">
        <f>M01_SETTINGS!$F$2</f>
        <v>KASPI</v>
      </c>
    </row>
    <row r="82" spans="1:10" x14ac:dyDescent="0.35">
      <c r="A82" s="3">
        <f>_xlfn.XLOOKUP(Table16[[#This Row],[OrderID]],[3]!Table13456[No заказа],[3]!Table13456[Дата
отправки],"",0,1)</f>
        <v>45871</v>
      </c>
      <c r="B82" s="2">
        <v>603506987</v>
      </c>
      <c r="C82" s="2"/>
      <c r="D82" s="2"/>
      <c r="E82" s="3"/>
      <c r="F82" s="3"/>
      <c r="H82" s="5">
        <f>_xlfn.XLOOKUP(Table16[[#This Row],[OrderID]],[3]!Table13456[No заказа],[3]!Table13456[Количество],"",0,1)</f>
        <v>1</v>
      </c>
      <c r="I82" s="5">
        <f>_xlfn.XLOOKUP(Table16[[#This Row],[OrderID]],[3]!Table13456[No заказа],[3]!Table13456[Цена],"",0,1)</f>
        <v>999</v>
      </c>
      <c r="J82" s="2" t="str">
        <f>M01_SETTINGS!$F$2</f>
        <v>KASPI</v>
      </c>
    </row>
    <row r="83" spans="1:10" x14ac:dyDescent="0.35">
      <c r="A83" s="3">
        <f>_xlfn.XLOOKUP(Table16[[#This Row],[OrderID]],[3]!Table13456[No заказа],[3]!Table13456[Дата
отправки],"",0,1)</f>
        <v>45871</v>
      </c>
      <c r="B83" s="2">
        <v>603175565</v>
      </c>
      <c r="C83" s="2"/>
      <c r="D83" s="2"/>
      <c r="E83" s="3"/>
      <c r="F83" s="3"/>
      <c r="H83" s="5">
        <f>_xlfn.XLOOKUP(Table16[[#This Row],[OrderID]],[3]!Table13456[No заказа],[3]!Table13456[Количество],"",0,1)</f>
        <v>1</v>
      </c>
      <c r="I83" s="5">
        <f>_xlfn.XLOOKUP(Table16[[#This Row],[OrderID]],[3]!Table13456[No заказа],[3]!Table13456[Цена],"",0,1)</f>
        <v>1000</v>
      </c>
      <c r="J83" s="2" t="str">
        <f>M01_SETTINGS!$F$2</f>
        <v>KASPI</v>
      </c>
    </row>
    <row r="84" spans="1:10" x14ac:dyDescent="0.35">
      <c r="A84" s="3">
        <f>_xlfn.XLOOKUP(Table16[[#This Row],[OrderID]],[3]!Table13456[No заказа],[3]!Table13456[Дата
отправки],"",0,1)</f>
        <v>45871</v>
      </c>
      <c r="B84" s="2">
        <v>603561713</v>
      </c>
      <c r="C84" s="2"/>
      <c r="D84" s="2"/>
      <c r="E84" s="3"/>
      <c r="F84" s="3"/>
      <c r="H84" s="5">
        <f>_xlfn.XLOOKUP(Table16[[#This Row],[OrderID]],[3]!Table13456[No заказа],[3]!Table13456[Количество],"",0,1)</f>
        <v>1</v>
      </c>
      <c r="I84" s="5">
        <f>_xlfn.XLOOKUP(Table16[[#This Row],[OrderID]],[3]!Table13456[No заказа],[3]!Table13456[Цена],"",0,1)</f>
        <v>1000</v>
      </c>
      <c r="J84" s="2" t="str">
        <f>M01_SETTINGS!$F$2</f>
        <v>KASPI</v>
      </c>
    </row>
    <row r="85" spans="1:10" x14ac:dyDescent="0.35">
      <c r="A85" s="3">
        <f>_xlfn.XLOOKUP(Table16[[#This Row],[OrderID]],[3]!Table13456[No заказа],[3]!Table13456[Дата
отправки],"",0,1)</f>
        <v>45871</v>
      </c>
      <c r="B85" s="2">
        <v>602924720</v>
      </c>
      <c r="C85" s="2"/>
      <c r="D85" s="2"/>
      <c r="E85" s="3"/>
      <c r="F85" s="3"/>
      <c r="H85" s="5">
        <f>_xlfn.XLOOKUP(Table16[[#This Row],[OrderID]],[3]!Table13456[No заказа],[3]!Table13456[Количество],"",0,1)</f>
        <v>1</v>
      </c>
      <c r="I85" s="5">
        <f>_xlfn.XLOOKUP(Table16[[#This Row],[OrderID]],[3]!Table13456[No заказа],[3]!Table13456[Цена],"",0,1)</f>
        <v>1000</v>
      </c>
      <c r="J85" s="2" t="str">
        <f>M01_SETTINGS!$F$2</f>
        <v>KASPI</v>
      </c>
    </row>
    <row r="86" spans="1:10" x14ac:dyDescent="0.35">
      <c r="A86" s="3">
        <f>_xlfn.XLOOKUP(Table16[[#This Row],[OrderID]],[3]!Table13456[No заказа],[3]!Table13456[Дата
отправки],"",0,1)</f>
        <v>45871</v>
      </c>
      <c r="B86" s="2">
        <v>603265325</v>
      </c>
      <c r="C86" s="2"/>
      <c r="D86" s="2"/>
      <c r="E86" s="3"/>
      <c r="F86" s="3"/>
      <c r="H86" s="5">
        <f>_xlfn.XLOOKUP(Table16[[#This Row],[OrderID]],[3]!Table13456[No заказа],[3]!Table13456[Количество],"",0,1)</f>
        <v>1</v>
      </c>
      <c r="I86" s="5">
        <f>_xlfn.XLOOKUP(Table16[[#This Row],[OrderID]],[3]!Table13456[No заказа],[3]!Table13456[Цена],"",0,1)</f>
        <v>4121</v>
      </c>
      <c r="J86" s="2" t="str">
        <f>M01_SETTINGS!$F$2</f>
        <v>KASPI</v>
      </c>
    </row>
    <row r="87" spans="1:10" x14ac:dyDescent="0.35">
      <c r="A87" s="3">
        <f>_xlfn.XLOOKUP(Table16[[#This Row],[OrderID]],[3]!Table13456[No заказа],[3]!Table13456[Дата
отправки],"",0,1)</f>
        <v>45871</v>
      </c>
      <c r="B87" s="2">
        <v>603238550</v>
      </c>
      <c r="C87" s="2"/>
      <c r="D87" s="2"/>
      <c r="E87" s="3"/>
      <c r="F87" s="3"/>
      <c r="H87" s="5">
        <f>_xlfn.XLOOKUP(Table16[[#This Row],[OrderID]],[3]!Table13456[No заказа],[3]!Table13456[Количество],"",0,1)</f>
        <v>1</v>
      </c>
      <c r="I87" s="5">
        <f>_xlfn.XLOOKUP(Table16[[#This Row],[OrderID]],[3]!Table13456[No заказа],[3]!Table13456[Цена],"",0,1)</f>
        <v>1299</v>
      </c>
      <c r="J87" s="2" t="str">
        <f>M01_SETTINGS!$F$2</f>
        <v>KASPI</v>
      </c>
    </row>
    <row r="88" spans="1:10" x14ac:dyDescent="0.35">
      <c r="A88" s="3">
        <f>_xlfn.XLOOKUP(Table16[[#This Row],[OrderID]],[3]!Table13456[No заказа],[3]!Table13456[Дата
отправки],"",0,1)</f>
        <v>45871</v>
      </c>
      <c r="B88" s="2">
        <v>603282175</v>
      </c>
      <c r="C88" s="2"/>
      <c r="D88" s="2"/>
      <c r="E88" s="3"/>
      <c r="F88" s="3"/>
      <c r="H88" s="5">
        <f>_xlfn.XLOOKUP(Table16[[#This Row],[OrderID]],[3]!Table13456[No заказа],[3]!Table13456[Количество],"",0,1)</f>
        <v>1</v>
      </c>
      <c r="I88" s="5">
        <f>_xlfn.XLOOKUP(Table16[[#This Row],[OrderID]],[3]!Table13456[No заказа],[3]!Table13456[Цена],"",0,1)</f>
        <v>1299</v>
      </c>
      <c r="J88" s="2" t="str">
        <f>M01_SETTINGS!$F$2</f>
        <v>KASPI</v>
      </c>
    </row>
    <row r="89" spans="1:10" x14ac:dyDescent="0.35">
      <c r="A89" s="3">
        <f>_xlfn.XLOOKUP(Table16[[#This Row],[OrderID]],[3]!Table13456[No заказа],[3]!Table13456[Дата
отправки],"",0,1)</f>
        <v>45871</v>
      </c>
      <c r="B89" s="2">
        <v>603462608</v>
      </c>
      <c r="C89" s="2"/>
      <c r="D89" s="2"/>
      <c r="E89" s="3"/>
      <c r="F89" s="3"/>
      <c r="H89" s="5">
        <f>_xlfn.XLOOKUP(Table16[[#This Row],[OrderID]],[3]!Table13456[No заказа],[3]!Table13456[Количество],"",0,1)</f>
        <v>1</v>
      </c>
      <c r="I89" s="5">
        <f>_xlfn.XLOOKUP(Table16[[#This Row],[OrderID]],[3]!Table13456[No заказа],[3]!Table13456[Цена],"",0,1)</f>
        <v>1000</v>
      </c>
      <c r="J89" s="2" t="str">
        <f>M01_SETTINGS!$F$2</f>
        <v>KASPI</v>
      </c>
    </row>
    <row r="90" spans="1:10" x14ac:dyDescent="0.35">
      <c r="A90" s="3">
        <f>_xlfn.XLOOKUP(Table16[[#This Row],[OrderID]],[3]!Table13456[No заказа],[3]!Table13456[Дата
отправки],"",0,1)</f>
        <v>45871</v>
      </c>
      <c r="B90" s="2">
        <v>602997128</v>
      </c>
      <c r="C90" s="2"/>
      <c r="D90" s="2"/>
      <c r="E90" s="3"/>
      <c r="F90" s="3"/>
      <c r="H90" s="5">
        <f>_xlfn.XLOOKUP(Table16[[#This Row],[OrderID]],[3]!Table13456[No заказа],[3]!Table13456[Количество],"",0,1)</f>
        <v>1</v>
      </c>
      <c r="I90" s="5">
        <f>_xlfn.XLOOKUP(Table16[[#This Row],[OrderID]],[3]!Table13456[No заказа],[3]!Table13456[Цена],"",0,1)</f>
        <v>3760</v>
      </c>
      <c r="J90" s="2" t="str">
        <f>M01_SETTINGS!$F$2</f>
        <v>KASPI</v>
      </c>
    </row>
    <row r="91" spans="1:10" x14ac:dyDescent="0.35">
      <c r="A91" s="3">
        <f>_xlfn.XLOOKUP(Table16[[#This Row],[OrderID]],[3]!Table13456[No заказа],[3]!Table13456[Дата
отправки],"",0,1)</f>
        <v>45871</v>
      </c>
      <c r="B91" s="2">
        <v>603501809</v>
      </c>
      <c r="C91" s="2"/>
      <c r="D91" s="2"/>
      <c r="E91" s="3"/>
      <c r="F91" s="3"/>
      <c r="H91" s="5">
        <f>_xlfn.XLOOKUP(Table16[[#This Row],[OrderID]],[3]!Table13456[No заказа],[3]!Table13456[Количество],"",0,1)</f>
        <v>1</v>
      </c>
      <c r="I91" s="5">
        <f>_xlfn.XLOOKUP(Table16[[#This Row],[OrderID]],[3]!Table13456[No заказа],[3]!Table13456[Цена],"",0,1)</f>
        <v>4295</v>
      </c>
      <c r="J91" s="2" t="str">
        <f>M01_SETTINGS!$F$2</f>
        <v>KASPI</v>
      </c>
    </row>
    <row r="92" spans="1:10" x14ac:dyDescent="0.35">
      <c r="A92" s="3">
        <f>_xlfn.XLOOKUP(Table16[[#This Row],[OrderID]],[3]!Table13456[No заказа],[3]!Table13456[Дата
отправки],"",0,1)</f>
        <v>45870</v>
      </c>
      <c r="B92" s="2">
        <v>602654118</v>
      </c>
      <c r="C92" s="2"/>
      <c r="D92" s="2"/>
      <c r="E92" s="3"/>
      <c r="F92" s="3"/>
      <c r="H92" s="5">
        <f>_xlfn.XLOOKUP(Table16[[#This Row],[OrderID]],[3]!Table13456[No заказа],[3]!Table13456[Количество],"",0,1)</f>
        <v>1</v>
      </c>
      <c r="I92" s="5">
        <f>_xlfn.XLOOKUP(Table16[[#This Row],[OrderID]],[3]!Table13456[No заказа],[3]!Table13456[Цена],"",0,1)</f>
        <v>16990</v>
      </c>
      <c r="J92" s="2" t="str">
        <f>M01_SETTINGS!$F$2</f>
        <v>KASPI</v>
      </c>
    </row>
    <row r="93" spans="1:10" x14ac:dyDescent="0.35">
      <c r="A93" s="3">
        <f>_xlfn.XLOOKUP(Table16[[#This Row],[OrderID]],[3]!Table13456[No заказа],[3]!Table13456[Дата
отправки],"",0,1)</f>
        <v>45870</v>
      </c>
      <c r="B93" s="2">
        <v>602614506</v>
      </c>
      <c r="C93" s="2"/>
      <c r="D93" s="2"/>
      <c r="E93" s="3"/>
      <c r="F93" s="3"/>
      <c r="H93" s="5">
        <f>_xlfn.XLOOKUP(Table16[[#This Row],[OrderID]],[3]!Table13456[No заказа],[3]!Table13456[Количество],"",0,1)</f>
        <v>1</v>
      </c>
      <c r="I93" s="5">
        <f>_xlfn.XLOOKUP(Table16[[#This Row],[OrderID]],[3]!Table13456[No заказа],[3]!Table13456[Цена],"",0,1)</f>
        <v>16990</v>
      </c>
      <c r="J93" s="2" t="str">
        <f>M01_SETTINGS!$F$2</f>
        <v>KASPI</v>
      </c>
    </row>
    <row r="94" spans="1:10" x14ac:dyDescent="0.35">
      <c r="A94" s="3">
        <f>_xlfn.XLOOKUP(Table16[[#This Row],[OrderID]],[3]!Table13456[No заказа],[3]!Table13456[Дата
отправки],"",0,1)</f>
        <v>45870</v>
      </c>
      <c r="B94" s="2">
        <v>602381758</v>
      </c>
      <c r="C94" s="2"/>
      <c r="D94" s="2"/>
      <c r="E94" s="3"/>
      <c r="F94" s="3"/>
      <c r="H94" s="5">
        <f>_xlfn.XLOOKUP(Table16[[#This Row],[OrderID]],[3]!Table13456[No заказа],[3]!Table13456[Количество],"",0,1)</f>
        <v>1</v>
      </c>
      <c r="I94" s="5">
        <f>_xlfn.XLOOKUP(Table16[[#This Row],[OrderID]],[3]!Table13456[No заказа],[3]!Table13456[Цена],"",0,1)</f>
        <v>11990</v>
      </c>
      <c r="J94" s="2" t="str">
        <f>M01_SETTINGS!$F$2</f>
        <v>KASPI</v>
      </c>
    </row>
    <row r="95" spans="1:10" x14ac:dyDescent="0.35">
      <c r="A95" s="3">
        <f>_xlfn.XLOOKUP(Table16[[#This Row],[OrderID]],[3]!Table13456[No заказа],[3]!Table13456[Дата
отправки],"",0,1)</f>
        <v>45870</v>
      </c>
      <c r="B95" s="2">
        <v>602524085</v>
      </c>
      <c r="C95" s="2"/>
      <c r="D95" s="2"/>
      <c r="E95" s="3"/>
      <c r="F95" s="3"/>
      <c r="H95" s="5">
        <f>_xlfn.XLOOKUP(Table16[[#This Row],[OrderID]],[3]!Table13456[No заказа],[3]!Table13456[Количество],"",0,1)</f>
        <v>1</v>
      </c>
      <c r="I95" s="5">
        <f>_xlfn.XLOOKUP(Table16[[#This Row],[OrderID]],[3]!Table13456[No заказа],[3]!Table13456[Цена],"",0,1)</f>
        <v>16990</v>
      </c>
      <c r="J95" s="2" t="str">
        <f>M01_SETTINGS!$F$2</f>
        <v>KASPI</v>
      </c>
    </row>
    <row r="96" spans="1:10" x14ac:dyDescent="0.35">
      <c r="A96" s="3">
        <f>_xlfn.XLOOKUP(Table16[[#This Row],[OrderID]],[3]!Table13456[No заказа],[3]!Table13456[Дата
отправки],"",0,1)</f>
        <v>45870</v>
      </c>
      <c r="B96" s="2">
        <v>602496530</v>
      </c>
      <c r="C96" s="2"/>
      <c r="D96" s="2"/>
      <c r="E96" s="3"/>
      <c r="F96" s="3"/>
      <c r="H96" s="5">
        <f>_xlfn.XLOOKUP(Table16[[#This Row],[OrderID]],[3]!Table13456[No заказа],[3]!Table13456[Количество],"",0,1)</f>
        <v>1</v>
      </c>
      <c r="I96" s="5">
        <f>_xlfn.XLOOKUP(Table16[[#This Row],[OrderID]],[3]!Table13456[No заказа],[3]!Table13456[Цена],"",0,1)</f>
        <v>16990</v>
      </c>
      <c r="J96" s="2" t="str">
        <f>M01_SETTINGS!$F$2</f>
        <v>KASPI</v>
      </c>
    </row>
    <row r="97" spans="1:10" x14ac:dyDescent="0.35">
      <c r="A97" s="3">
        <f>_xlfn.XLOOKUP(Table16[[#This Row],[OrderID]],[3]!Table13456[No заказа],[3]!Table13456[Дата
отправки],"",0,1)</f>
        <v>45870</v>
      </c>
      <c r="B97" s="2">
        <v>602613261</v>
      </c>
      <c r="C97" s="2"/>
      <c r="D97" s="2"/>
      <c r="E97" s="3"/>
      <c r="F97" s="3"/>
      <c r="H97" s="5">
        <f>_xlfn.XLOOKUP(Table16[[#This Row],[OrderID]],[3]!Table13456[No заказа],[3]!Table13456[Количество],"",0,1)</f>
        <v>1</v>
      </c>
      <c r="I97" s="5">
        <f>_xlfn.XLOOKUP(Table16[[#This Row],[OrderID]],[3]!Table13456[No заказа],[3]!Table13456[Цена],"",0,1)</f>
        <v>1000</v>
      </c>
      <c r="J97" s="2" t="str">
        <f>M01_SETTINGS!$F$2</f>
        <v>KASPI</v>
      </c>
    </row>
    <row r="98" spans="1:10" x14ac:dyDescent="0.35">
      <c r="A98" s="3">
        <f>_xlfn.XLOOKUP(Table16[[#This Row],[OrderID]],[3]!Table13456[No заказа],[3]!Table13456[Дата
отправки],"",0,1)</f>
        <v>45870</v>
      </c>
      <c r="B98" s="2">
        <v>602606277</v>
      </c>
      <c r="C98" s="2"/>
      <c r="D98" s="2"/>
      <c r="E98" s="3"/>
      <c r="F98" s="3"/>
      <c r="H98" s="5">
        <f>_xlfn.XLOOKUP(Table16[[#This Row],[OrderID]],[3]!Table13456[No заказа],[3]!Table13456[Количество],"",0,1)</f>
        <v>1</v>
      </c>
      <c r="I98" s="5">
        <f>_xlfn.XLOOKUP(Table16[[#This Row],[OrderID]],[3]!Table13456[No заказа],[3]!Table13456[Цена],"",0,1)</f>
        <v>1000</v>
      </c>
      <c r="J98" s="2" t="str">
        <f>M01_SETTINGS!$F$2</f>
        <v>KASPI</v>
      </c>
    </row>
    <row r="99" spans="1:10" x14ac:dyDescent="0.35">
      <c r="A99" s="3">
        <f>_xlfn.XLOOKUP(Table16[[#This Row],[OrderID]],[3]!Table13456[No заказа],[3]!Table13456[Дата
отправки],"",0,1)</f>
        <v>45870</v>
      </c>
      <c r="B99" s="2">
        <v>602778235</v>
      </c>
      <c r="C99" s="2"/>
      <c r="D99" s="2"/>
      <c r="E99" s="3"/>
      <c r="F99" s="3"/>
      <c r="H99" s="5">
        <f>_xlfn.XLOOKUP(Table16[[#This Row],[OrderID]],[3]!Table13456[No заказа],[3]!Table13456[Количество],"",0,1)</f>
        <v>1</v>
      </c>
      <c r="I99" s="5">
        <f>_xlfn.XLOOKUP(Table16[[#This Row],[OrderID]],[3]!Table13456[No заказа],[3]!Table13456[Цена],"",0,1)</f>
        <v>1526</v>
      </c>
      <c r="J99" s="2" t="str">
        <f>M01_SETTINGS!$F$2</f>
        <v>KASPI</v>
      </c>
    </row>
    <row r="100" spans="1:10" x14ac:dyDescent="0.35">
      <c r="A100" s="3">
        <f>_xlfn.XLOOKUP(Table16[[#This Row],[OrderID]],[3]!Table13456[No заказа],[3]!Table13456[Дата
отправки],"",0,1)</f>
        <v>45870</v>
      </c>
      <c r="B100" s="2">
        <v>602723746</v>
      </c>
      <c r="C100" s="2"/>
      <c r="D100" s="2"/>
      <c r="E100" s="3"/>
      <c r="F100" s="3"/>
      <c r="H100" s="5">
        <f>_xlfn.XLOOKUP(Table16[[#This Row],[OrderID]],[3]!Table13456[No заказа],[3]!Table13456[Количество],"",0,1)</f>
        <v>1</v>
      </c>
      <c r="I100" s="5">
        <f>_xlfn.XLOOKUP(Table16[[#This Row],[OrderID]],[3]!Table13456[No заказа],[3]!Table13456[Цена],"",0,1)</f>
        <v>1500</v>
      </c>
      <c r="J100" s="2" t="str">
        <f>M01_SETTINGS!$F$2</f>
        <v>KASPI</v>
      </c>
    </row>
    <row r="101" spans="1:10" x14ac:dyDescent="0.35">
      <c r="A101" s="3">
        <f>_xlfn.XLOOKUP(Table16[[#This Row],[OrderID]],[3]!Table13456[No заказа],[3]!Table13456[Дата
отправки],"",0,1)</f>
        <v>45870</v>
      </c>
      <c r="B101" s="2">
        <v>602854004</v>
      </c>
      <c r="C101" s="2"/>
      <c r="D101" s="2"/>
      <c r="E101" s="3"/>
      <c r="F101" s="3"/>
      <c r="H101" s="5">
        <f>_xlfn.XLOOKUP(Table16[[#This Row],[OrderID]],[3]!Table13456[No заказа],[3]!Table13456[Количество],"",0,1)</f>
        <v>1</v>
      </c>
      <c r="I101" s="5">
        <f>_xlfn.XLOOKUP(Table16[[#This Row],[OrderID]],[3]!Table13456[No заказа],[3]!Table13456[Цена],"",0,1)</f>
        <v>1000</v>
      </c>
      <c r="J101" s="2" t="str">
        <f>M01_SETTINGS!$F$2</f>
        <v>KASPI</v>
      </c>
    </row>
    <row r="102" spans="1:10" x14ac:dyDescent="0.35">
      <c r="A102" s="3">
        <f>_xlfn.XLOOKUP(Table16[[#This Row],[OrderID]],[3]!Table13456[No заказа],[3]!Table13456[Дата
отправки],"",0,1)</f>
        <v>45870</v>
      </c>
      <c r="B102" s="2">
        <v>602676993</v>
      </c>
      <c r="C102" s="2"/>
      <c r="D102" s="2"/>
      <c r="E102" s="3"/>
      <c r="F102" s="3"/>
      <c r="H102" s="5">
        <f>_xlfn.XLOOKUP(Table16[[#This Row],[OrderID]],[3]!Table13456[No заказа],[3]!Table13456[Количество],"",0,1)</f>
        <v>1</v>
      </c>
      <c r="I102" s="5">
        <f>_xlfn.XLOOKUP(Table16[[#This Row],[OrderID]],[3]!Table13456[No заказа],[3]!Table13456[Цена],"",0,1)</f>
        <v>5844</v>
      </c>
      <c r="J102" s="2" t="str">
        <f>M01_SETTINGS!$F$2</f>
        <v>KASPI</v>
      </c>
    </row>
    <row r="103" spans="1:10" x14ac:dyDescent="0.35">
      <c r="A103" s="3">
        <f>_xlfn.XLOOKUP(Table16[[#This Row],[OrderID]],[3]!Table13456[No заказа],[3]!Table13456[Дата
отправки],"",0,1)</f>
        <v>45870</v>
      </c>
      <c r="B103" s="2">
        <v>602864930</v>
      </c>
      <c r="C103" s="2"/>
      <c r="D103" s="2"/>
      <c r="E103" s="3"/>
      <c r="F103" s="3"/>
      <c r="H103" s="5">
        <f>_xlfn.XLOOKUP(Table16[[#This Row],[OrderID]],[3]!Table13456[No заказа],[3]!Table13456[Количество],"",0,1)</f>
        <v>1</v>
      </c>
      <c r="I103" s="5">
        <f>_xlfn.XLOOKUP(Table16[[#This Row],[OrderID]],[3]!Table13456[No заказа],[3]!Table13456[Цена],"",0,1)</f>
        <v>1299</v>
      </c>
      <c r="J103" s="2" t="str">
        <f>M01_SETTINGS!$F$2</f>
        <v>KASPI</v>
      </c>
    </row>
    <row r="104" spans="1:10" x14ac:dyDescent="0.35">
      <c r="A104" s="3">
        <f>_xlfn.XLOOKUP(Table16[[#This Row],[OrderID]],[3]!Table13456[No заказа],[3]!Table13456[Дата
отправки],"",0,1)</f>
        <v>45870</v>
      </c>
      <c r="B104" s="2">
        <v>602385470</v>
      </c>
      <c r="C104" s="2"/>
      <c r="D104" s="2"/>
      <c r="E104" s="3"/>
      <c r="F104" s="3"/>
      <c r="H104" s="5">
        <f>_xlfn.XLOOKUP(Table16[[#This Row],[OrderID]],[3]!Table13456[No заказа],[3]!Table13456[Количество],"",0,1)</f>
        <v>1</v>
      </c>
      <c r="I104" s="5">
        <f>_xlfn.XLOOKUP(Table16[[#This Row],[OrderID]],[3]!Table13456[No заказа],[3]!Table13456[Цена],"",0,1)</f>
        <v>1000</v>
      </c>
      <c r="J104" s="2" t="str">
        <f>M01_SETTINGS!$F$2</f>
        <v>KASPI</v>
      </c>
    </row>
    <row r="105" spans="1:10" x14ac:dyDescent="0.35">
      <c r="A105" s="3">
        <f>_xlfn.XLOOKUP(Table16[[#This Row],[OrderID]],[3]!Table13456[No заказа],[3]!Table13456[Дата
отправки],"",0,1)</f>
        <v>45870</v>
      </c>
      <c r="B105" s="2">
        <v>602873435</v>
      </c>
      <c r="C105" s="2"/>
      <c r="D105" s="2"/>
      <c r="E105" s="3"/>
      <c r="F105" s="3"/>
      <c r="H105" s="5">
        <f>_xlfn.XLOOKUP(Table16[[#This Row],[OrderID]],[3]!Table13456[No заказа],[3]!Table13456[Количество],"",0,1)</f>
        <v>1</v>
      </c>
      <c r="I105" s="5">
        <f>_xlfn.XLOOKUP(Table16[[#This Row],[OrderID]],[3]!Table13456[No заказа],[3]!Table13456[Цена],"",0,1)</f>
        <v>1000</v>
      </c>
      <c r="J105" s="2" t="str">
        <f>M01_SETTINGS!$F$2</f>
        <v>KASPI</v>
      </c>
    </row>
    <row r="106" spans="1:10" x14ac:dyDescent="0.35">
      <c r="A106" s="3">
        <f>_xlfn.XLOOKUP(Table16[[#This Row],[OrderID]],[3]!Table13456[No заказа],[3]!Table13456[Дата
отправки],"",0,1)</f>
        <v>45870</v>
      </c>
      <c r="B106" s="2">
        <v>602389531</v>
      </c>
      <c r="C106" s="2"/>
      <c r="D106" s="2"/>
      <c r="E106" s="3"/>
      <c r="F106" s="3"/>
      <c r="H106" s="5">
        <f>_xlfn.XLOOKUP(Table16[[#This Row],[OrderID]],[3]!Table13456[No заказа],[3]!Table13456[Количество],"",0,1)</f>
        <v>1</v>
      </c>
      <c r="I106" s="5">
        <f>_xlfn.XLOOKUP(Table16[[#This Row],[OrderID]],[3]!Table13456[No заказа],[3]!Table13456[Цена],"",0,1)</f>
        <v>3699</v>
      </c>
      <c r="J106" s="2" t="str">
        <f>M01_SETTINGS!$F$2</f>
        <v>KASPI</v>
      </c>
    </row>
    <row r="107" spans="1:10" x14ac:dyDescent="0.35">
      <c r="A107" s="3">
        <f>_xlfn.XLOOKUP(Table16[[#This Row],[OrderID]],[3]!Table13456[No заказа],[3]!Table13456[Дата
отправки],"",0,1)</f>
        <v>45869</v>
      </c>
      <c r="B107" s="2">
        <v>601964220</v>
      </c>
      <c r="C107" s="2"/>
      <c r="D107" s="2"/>
      <c r="E107" s="3"/>
      <c r="F107" s="3"/>
      <c r="H107" s="5">
        <f>_xlfn.XLOOKUP(Table16[[#This Row],[OrderID]],[3]!Table13456[No заказа],[3]!Table13456[Количество],"",0,1)</f>
        <v>1</v>
      </c>
      <c r="I107" s="5">
        <f>_xlfn.XLOOKUP(Table16[[#This Row],[OrderID]],[3]!Table13456[No заказа],[3]!Table13456[Цена],"",0,1)</f>
        <v>11990</v>
      </c>
      <c r="J107" s="2" t="str">
        <f>M01_SETTINGS!$F$2</f>
        <v>KASPI</v>
      </c>
    </row>
    <row r="108" spans="1:10" x14ac:dyDescent="0.35">
      <c r="A108" s="3">
        <f>_xlfn.XLOOKUP(Table16[[#This Row],[OrderID]],[3]!Table13456[No заказа],[3]!Table13456[Дата
отправки],"",0,1)</f>
        <v>45869</v>
      </c>
      <c r="B108" s="2">
        <v>602121111</v>
      </c>
      <c r="C108" s="2"/>
      <c r="D108" s="2"/>
      <c r="E108" s="3"/>
      <c r="F108" s="3"/>
      <c r="H108" s="5">
        <f>_xlfn.XLOOKUP(Table16[[#This Row],[OrderID]],[3]!Table13456[No заказа],[3]!Table13456[Количество],"",0,1)</f>
        <v>1</v>
      </c>
      <c r="I108" s="5">
        <f>_xlfn.XLOOKUP(Table16[[#This Row],[OrderID]],[3]!Table13456[No заказа],[3]!Table13456[Цена],"",0,1)</f>
        <v>11990</v>
      </c>
      <c r="J108" s="2" t="str">
        <f>M01_SETTINGS!$F$2</f>
        <v>KASPI</v>
      </c>
    </row>
    <row r="109" spans="1:10" x14ac:dyDescent="0.35">
      <c r="A109" s="3">
        <f>_xlfn.XLOOKUP(Table16[[#This Row],[OrderID]],[3]!Table13456[No заказа],[3]!Table13456[Дата
отправки],"",0,1)</f>
        <v>45869</v>
      </c>
      <c r="B109" s="2">
        <v>601984776</v>
      </c>
      <c r="C109" s="2"/>
      <c r="D109" s="2"/>
      <c r="E109" s="3"/>
      <c r="F109" s="3"/>
      <c r="H109" s="5">
        <f>_xlfn.XLOOKUP(Table16[[#This Row],[OrderID]],[3]!Table13456[No заказа],[3]!Table13456[Количество],"",0,1)</f>
        <v>1</v>
      </c>
      <c r="I109" s="5">
        <f>_xlfn.XLOOKUP(Table16[[#This Row],[OrderID]],[3]!Table13456[No заказа],[3]!Table13456[Цена],"",0,1)</f>
        <v>16990</v>
      </c>
      <c r="J109" s="2" t="str">
        <f>M01_SETTINGS!$F$2</f>
        <v>KASPI</v>
      </c>
    </row>
    <row r="110" spans="1:10" x14ac:dyDescent="0.35">
      <c r="A110" s="3">
        <f>_xlfn.XLOOKUP(Table16[[#This Row],[OrderID]],[3]!Table13456[No заказа],[3]!Table13456[Дата
отправки],"",0,1)</f>
        <v>45869</v>
      </c>
      <c r="B110" s="2">
        <v>602087609</v>
      </c>
      <c r="C110" s="2"/>
      <c r="D110" s="2"/>
      <c r="E110" s="3"/>
      <c r="F110" s="3"/>
      <c r="H110" s="5">
        <f>_xlfn.XLOOKUP(Table16[[#This Row],[OrderID]],[3]!Table13456[No заказа],[3]!Table13456[Количество],"",0,1)</f>
        <v>1</v>
      </c>
      <c r="I110" s="5">
        <f>_xlfn.XLOOKUP(Table16[[#This Row],[OrderID]],[3]!Table13456[No заказа],[3]!Table13456[Цена],"",0,1)</f>
        <v>1000</v>
      </c>
      <c r="J110" s="2" t="str">
        <f>M01_SETTINGS!$F$2</f>
        <v>KASPI</v>
      </c>
    </row>
    <row r="111" spans="1:10" x14ac:dyDescent="0.35">
      <c r="A111" s="3">
        <f>_xlfn.XLOOKUP(Table16[[#This Row],[OrderID]],[3]!Table13456[No заказа],[3]!Table13456[Дата
отправки],"",0,1)</f>
        <v>45869</v>
      </c>
      <c r="B111" s="2">
        <v>601608237</v>
      </c>
      <c r="C111" s="2"/>
      <c r="D111" s="2"/>
      <c r="E111" s="3"/>
      <c r="F111" s="3"/>
      <c r="H111" s="5">
        <f>_xlfn.XLOOKUP(Table16[[#This Row],[OrderID]],[3]!Table13456[No заказа],[3]!Table13456[Количество],"",0,1)</f>
        <v>1</v>
      </c>
      <c r="I111" s="5">
        <f>_xlfn.XLOOKUP(Table16[[#This Row],[OrderID]],[3]!Table13456[No заказа],[3]!Table13456[Цена],"",0,1)</f>
        <v>1000</v>
      </c>
      <c r="J111" s="2" t="str">
        <f>M01_SETTINGS!$F$2</f>
        <v>KASPI</v>
      </c>
    </row>
    <row r="112" spans="1:10" x14ac:dyDescent="0.35">
      <c r="A112" s="3">
        <f>_xlfn.XLOOKUP(Table16[[#This Row],[OrderID]],[3]!Table13456[No заказа],[3]!Table13456[Дата
отправки],"",0,1)</f>
        <v>45869</v>
      </c>
      <c r="B112" s="2">
        <v>602267047</v>
      </c>
      <c r="C112" s="2"/>
      <c r="D112" s="2"/>
      <c r="E112" s="3"/>
      <c r="F112" s="3"/>
      <c r="H112" s="5">
        <f>_xlfn.XLOOKUP(Table16[[#This Row],[OrderID]],[3]!Table13456[No заказа],[3]!Table13456[Количество],"",0,1)</f>
        <v>3</v>
      </c>
      <c r="I112" s="5">
        <f>_xlfn.XLOOKUP(Table16[[#This Row],[OrderID]],[3]!Table13456[No заказа],[3]!Table13456[Цена],"",0,1)</f>
        <v>4500</v>
      </c>
      <c r="J112" s="2" t="str">
        <f>M01_SETTINGS!$F$2</f>
        <v>KASPI</v>
      </c>
    </row>
    <row r="113" spans="1:10" x14ac:dyDescent="0.35">
      <c r="A113" s="3">
        <f>_xlfn.XLOOKUP(Table16[[#This Row],[OrderID]],[3]!Table13456[No заказа],[3]!Table13456[Дата
отправки],"",0,1)</f>
        <v>45869</v>
      </c>
      <c r="B113" s="2">
        <v>602225078</v>
      </c>
      <c r="C113" s="2"/>
      <c r="D113" s="2"/>
      <c r="E113" s="3"/>
      <c r="F113" s="3"/>
      <c r="H113" s="5">
        <f>_xlfn.XLOOKUP(Table16[[#This Row],[OrderID]],[3]!Table13456[No заказа],[3]!Table13456[Количество],"",0,1)</f>
        <v>3</v>
      </c>
      <c r="I113" s="5">
        <f>_xlfn.XLOOKUP(Table16[[#This Row],[OrderID]],[3]!Table13456[No заказа],[3]!Table13456[Цена],"",0,1)</f>
        <v>4500</v>
      </c>
      <c r="J113" s="2" t="str">
        <f>M01_SETTINGS!$F$2</f>
        <v>KASPI</v>
      </c>
    </row>
    <row r="114" spans="1:10" x14ac:dyDescent="0.35">
      <c r="A114" s="3">
        <f>_xlfn.XLOOKUP(Table16[[#This Row],[OrderID]],[3]!Table13456[No заказа],[3]!Table13456[Дата
отправки],"",0,1)</f>
        <v>45869</v>
      </c>
      <c r="B114" s="2">
        <v>602293359</v>
      </c>
      <c r="C114" s="2"/>
      <c r="D114" s="2"/>
      <c r="E114" s="3"/>
      <c r="F114" s="3"/>
      <c r="H114" s="5">
        <f>_xlfn.XLOOKUP(Table16[[#This Row],[OrderID]],[3]!Table13456[No заказа],[3]!Table13456[Количество],"",0,1)</f>
        <v>1</v>
      </c>
      <c r="I114" s="5">
        <f>_xlfn.XLOOKUP(Table16[[#This Row],[OrderID]],[3]!Table13456[No заказа],[3]!Table13456[Цена],"",0,1)</f>
        <v>4121</v>
      </c>
      <c r="J114" s="2" t="str">
        <f>M01_SETTINGS!$F$2</f>
        <v>KASPI</v>
      </c>
    </row>
    <row r="115" spans="1:10" x14ac:dyDescent="0.35">
      <c r="A115" s="3">
        <f>_xlfn.XLOOKUP(Table16[[#This Row],[OrderID]],[3]!Table13456[No заказа],[3]!Table13456[Дата
отправки],"",0,1)</f>
        <v>45869</v>
      </c>
      <c r="B115" s="2">
        <v>601922449</v>
      </c>
      <c r="C115" s="2"/>
      <c r="D115" s="2"/>
      <c r="E115" s="3"/>
      <c r="F115" s="3"/>
      <c r="H115" s="5">
        <f>_xlfn.XLOOKUP(Table16[[#This Row],[OrderID]],[3]!Table13456[No заказа],[3]!Table13456[Количество],"",0,1)</f>
        <v>1</v>
      </c>
      <c r="I115" s="5">
        <f>_xlfn.XLOOKUP(Table16[[#This Row],[OrderID]],[3]!Table13456[No заказа],[3]!Table13456[Цена],"",0,1)</f>
        <v>10900</v>
      </c>
      <c r="J115" s="2" t="str">
        <f>M01_SETTINGS!$F$2</f>
        <v>KASPI</v>
      </c>
    </row>
    <row r="116" spans="1:10" x14ac:dyDescent="0.35">
      <c r="A116" s="3">
        <f>_xlfn.XLOOKUP(Table16[[#This Row],[OrderID]],[3]!Table13456[No заказа],[3]!Table13456[Дата
отправки],"",0,1)</f>
        <v>45869</v>
      </c>
      <c r="B116" s="2">
        <v>601565141</v>
      </c>
      <c r="C116" s="2"/>
      <c r="D116" s="2"/>
      <c r="E116" s="3"/>
      <c r="F116" s="3"/>
      <c r="H116" s="5">
        <f>_xlfn.XLOOKUP(Table16[[#This Row],[OrderID]],[3]!Table13456[No заказа],[3]!Table13456[Количество],"",0,1)</f>
        <v>1</v>
      </c>
      <c r="I116" s="5">
        <f>_xlfn.XLOOKUP(Table16[[#This Row],[OrderID]],[3]!Table13456[No заказа],[3]!Table13456[Цена],"",0,1)</f>
        <v>1389</v>
      </c>
      <c r="J116" s="2" t="str">
        <f>M01_SETTINGS!$F$2</f>
        <v>KASPI</v>
      </c>
    </row>
    <row r="117" spans="1:10" x14ac:dyDescent="0.35">
      <c r="A117" s="3">
        <f>_xlfn.XLOOKUP(Table16[[#This Row],[OrderID]],[3]!Table13456[No заказа],[3]!Table13456[Дата
отправки],"",0,1)</f>
        <v>45869</v>
      </c>
      <c r="B117" s="2">
        <v>602101130</v>
      </c>
      <c r="C117" s="2"/>
      <c r="D117" s="2"/>
      <c r="E117" s="3"/>
      <c r="F117" s="3"/>
      <c r="H117" s="5">
        <f>_xlfn.XLOOKUP(Table16[[#This Row],[OrderID]],[3]!Table13456[No заказа],[3]!Table13456[Количество],"",0,1)</f>
        <v>1</v>
      </c>
      <c r="I117" s="5">
        <f>_xlfn.XLOOKUP(Table16[[#This Row],[OrderID]],[3]!Table13456[No заказа],[3]!Table13456[Цена],"",0,1)</f>
        <v>1499</v>
      </c>
      <c r="J117" s="2" t="str">
        <f>M01_SETTINGS!$F$2</f>
        <v>KASPI</v>
      </c>
    </row>
    <row r="118" spans="1:10" x14ac:dyDescent="0.35">
      <c r="A118" s="3">
        <f>_xlfn.XLOOKUP(Table16[[#This Row],[OrderID]],[3]!Table13456[No заказа],[3]!Table13456[Дата
отправки],"",0,1)</f>
        <v>45869</v>
      </c>
      <c r="B118" s="2">
        <v>601327980</v>
      </c>
      <c r="C118" s="2"/>
      <c r="D118" s="2"/>
      <c r="E118" s="3"/>
      <c r="F118" s="3"/>
      <c r="H118" s="5">
        <f>_xlfn.XLOOKUP(Table16[[#This Row],[OrderID]],[3]!Table13456[No заказа],[3]!Table13456[Количество],"",0,1)</f>
        <v>1</v>
      </c>
      <c r="I118" s="5">
        <f>_xlfn.XLOOKUP(Table16[[#This Row],[OrderID]],[3]!Table13456[No заказа],[3]!Table13456[Цена],"",0,1)</f>
        <v>1390</v>
      </c>
      <c r="J118" s="2" t="str">
        <f>M01_SETTINGS!$F$2</f>
        <v>KASPI</v>
      </c>
    </row>
    <row r="119" spans="1:10" x14ac:dyDescent="0.35">
      <c r="A119" s="3">
        <f>_xlfn.XLOOKUP(Table16[[#This Row],[OrderID]],[3]!Table13456[No заказа],[3]!Table13456[Дата
отправки],"",0,1)</f>
        <v>45869</v>
      </c>
      <c r="B119" s="2">
        <v>601908984</v>
      </c>
      <c r="C119" s="2"/>
      <c r="D119" s="2"/>
      <c r="E119" s="3"/>
      <c r="F119" s="3"/>
      <c r="H119" s="5">
        <f>_xlfn.XLOOKUP(Table16[[#This Row],[OrderID]],[3]!Table13456[No заказа],[3]!Table13456[Количество],"",0,1)</f>
        <v>1</v>
      </c>
      <c r="I119" s="5">
        <f>_xlfn.XLOOKUP(Table16[[#This Row],[OrderID]],[3]!Table13456[No заказа],[3]!Table13456[Цена],"",0,1)</f>
        <v>1499</v>
      </c>
      <c r="J119" s="2" t="str">
        <f>M01_SETTINGS!$F$2</f>
        <v>KASPI</v>
      </c>
    </row>
    <row r="120" spans="1:10" x14ac:dyDescent="0.35">
      <c r="A120" s="3">
        <f>_xlfn.XLOOKUP(Table16[[#This Row],[OrderID]],[3]!Table13456[No заказа],[3]!Table13456[Дата
отправки],"",0,1)</f>
        <v>45869</v>
      </c>
      <c r="B120" s="2">
        <v>601338878</v>
      </c>
      <c r="C120" s="2"/>
      <c r="D120" s="2"/>
      <c r="E120" s="3"/>
      <c r="F120" s="3"/>
      <c r="H120" s="5">
        <f>_xlfn.XLOOKUP(Table16[[#This Row],[OrderID]],[3]!Table13456[No заказа],[3]!Table13456[Количество],"",0,1)</f>
        <v>1</v>
      </c>
      <c r="I120" s="5">
        <f>_xlfn.XLOOKUP(Table16[[#This Row],[OrderID]],[3]!Table13456[No заказа],[3]!Table13456[Цена],"",0,1)</f>
        <v>1399</v>
      </c>
      <c r="J120" s="2" t="str">
        <f>M01_SETTINGS!$F$2</f>
        <v>KASPI</v>
      </c>
    </row>
    <row r="121" spans="1:10" x14ac:dyDescent="0.35">
      <c r="A121" s="3">
        <f>_xlfn.XLOOKUP(Table16[[#This Row],[OrderID]],[3]!Table13456[No заказа],[3]!Table13456[Дата
отправки],"",0,1)</f>
        <v>45869</v>
      </c>
      <c r="B121" s="2">
        <v>601297168</v>
      </c>
      <c r="C121" s="2"/>
      <c r="D121" s="2"/>
      <c r="E121" s="3"/>
      <c r="F121" s="3"/>
      <c r="H121" s="5">
        <f>_xlfn.XLOOKUP(Table16[[#This Row],[OrderID]],[3]!Table13456[No заказа],[3]!Table13456[Количество],"",0,1)</f>
        <v>1</v>
      </c>
      <c r="I121" s="5">
        <f>_xlfn.XLOOKUP(Table16[[#This Row],[OrderID]],[3]!Table13456[No заказа],[3]!Table13456[Цена],"",0,1)</f>
        <v>1399</v>
      </c>
      <c r="J121" s="2" t="str">
        <f>M01_SETTINGS!$F$2</f>
        <v>KASPI</v>
      </c>
    </row>
    <row r="122" spans="1:10" x14ac:dyDescent="0.35">
      <c r="A122" s="3">
        <f>_xlfn.XLOOKUP(Table16[[#This Row],[OrderID]],[3]!Table13456[No заказа],[3]!Table13456[Дата
отправки],"",0,1)</f>
        <v>45869</v>
      </c>
      <c r="B122" s="2">
        <v>601874135</v>
      </c>
      <c r="C122" s="2"/>
      <c r="D122" s="2"/>
      <c r="E122" s="3"/>
      <c r="F122" s="3"/>
      <c r="H122" s="5">
        <f>_xlfn.XLOOKUP(Table16[[#This Row],[OrderID]],[3]!Table13456[No заказа],[3]!Table13456[Количество],"",0,1)</f>
        <v>1</v>
      </c>
      <c r="I122" s="5">
        <f>_xlfn.XLOOKUP(Table16[[#This Row],[OrderID]],[3]!Table13456[No заказа],[3]!Table13456[Цена],"",0,1)</f>
        <v>1499</v>
      </c>
      <c r="J122" s="2" t="str">
        <f>M01_SETTINGS!$F$2</f>
        <v>KASPI</v>
      </c>
    </row>
    <row r="123" spans="1:10" x14ac:dyDescent="0.35">
      <c r="A123" s="3">
        <f>_xlfn.XLOOKUP(Table16[[#This Row],[OrderID]],[3]!Table13456[No заказа],[3]!Table13456[Дата
отправки],"",0,1)</f>
        <v>45869</v>
      </c>
      <c r="B123" s="2">
        <v>601691329</v>
      </c>
      <c r="C123" s="2"/>
      <c r="D123" s="2"/>
      <c r="E123" s="3"/>
      <c r="F123" s="3"/>
      <c r="H123" s="5">
        <f>_xlfn.XLOOKUP(Table16[[#This Row],[OrderID]],[3]!Table13456[No заказа],[3]!Table13456[Количество],"",0,1)</f>
        <v>1</v>
      </c>
      <c r="I123" s="5">
        <f>_xlfn.XLOOKUP(Table16[[#This Row],[OrderID]],[3]!Table13456[No заказа],[3]!Table13456[Цена],"",0,1)</f>
        <v>1299</v>
      </c>
      <c r="J123" s="2" t="str">
        <f>M01_SETTINGS!$F$2</f>
        <v>KASPI</v>
      </c>
    </row>
    <row r="124" spans="1:10" x14ac:dyDescent="0.35">
      <c r="A124" s="3">
        <f>_xlfn.XLOOKUP(Table16[[#This Row],[OrderID]],[3]!Table13456[No заказа],[3]!Table13456[Дата
отправки],"",0,1)</f>
        <v>45869</v>
      </c>
      <c r="B124" s="2">
        <v>601544624</v>
      </c>
      <c r="C124" s="2"/>
      <c r="D124" s="2"/>
      <c r="E124" s="3"/>
      <c r="F124" s="3"/>
      <c r="H124" s="5">
        <f>_xlfn.XLOOKUP(Table16[[#This Row],[OrderID]],[3]!Table13456[No заказа],[3]!Table13456[Количество],"",0,1)</f>
        <v>1</v>
      </c>
      <c r="I124" s="5">
        <f>_xlfn.XLOOKUP(Table16[[#This Row],[OrderID]],[3]!Table13456[No заказа],[3]!Table13456[Цена],"",0,1)</f>
        <v>1399</v>
      </c>
      <c r="J124" s="2" t="str">
        <f>M01_SETTINGS!$F$2</f>
        <v>KASPI</v>
      </c>
    </row>
    <row r="125" spans="1:10" x14ac:dyDescent="0.35">
      <c r="A125" s="3">
        <f>_xlfn.XLOOKUP(Table16[[#This Row],[OrderID]],[3]!Table13456[No заказа],[3]!Table13456[Дата
отправки],"",0,1)</f>
        <v>45869</v>
      </c>
      <c r="B125" s="2">
        <v>601373130</v>
      </c>
      <c r="C125" s="2"/>
      <c r="D125" s="2"/>
      <c r="E125" s="3"/>
      <c r="F125" s="3"/>
      <c r="H125" s="5">
        <f>_xlfn.XLOOKUP(Table16[[#This Row],[OrderID]],[3]!Table13456[No заказа],[3]!Table13456[Количество],"",0,1)</f>
        <v>5</v>
      </c>
      <c r="I125" s="5">
        <f>_xlfn.XLOOKUP(Table16[[#This Row],[OrderID]],[3]!Table13456[No заказа],[3]!Table13456[Цена],"",0,1)</f>
        <v>7495</v>
      </c>
      <c r="J125" s="2" t="str">
        <f>M01_SETTINGS!$F$2</f>
        <v>KASPI</v>
      </c>
    </row>
    <row r="126" spans="1:10" x14ac:dyDescent="0.35">
      <c r="A126" s="3">
        <f>_xlfn.XLOOKUP(Table16[[#This Row],[OrderID]],[3]!Table13456[No заказа],[3]!Table13456[Дата
отправки],"",0,1)</f>
        <v>45869</v>
      </c>
      <c r="B126" s="2">
        <v>601250400</v>
      </c>
      <c r="C126" s="2"/>
      <c r="D126" s="2"/>
      <c r="E126" s="3"/>
      <c r="F126" s="3"/>
      <c r="H126" s="5">
        <f>_xlfn.XLOOKUP(Table16[[#This Row],[OrderID]],[3]!Table13456[No заказа],[3]!Table13456[Количество],"",0,1)</f>
        <v>1</v>
      </c>
      <c r="I126" s="5">
        <f>_xlfn.XLOOKUP(Table16[[#This Row],[OrderID]],[3]!Table13456[No заказа],[3]!Table13456[Цена],"",0,1)</f>
        <v>1390</v>
      </c>
      <c r="J126" s="2" t="str">
        <f>M01_SETTINGS!$F$2</f>
        <v>KASPI</v>
      </c>
    </row>
    <row r="127" spans="1:10" x14ac:dyDescent="0.35">
      <c r="A127" s="3">
        <f>_xlfn.XLOOKUP(Table16[[#This Row],[OrderID]],[3]!Table13456[No заказа],[3]!Table13456[Дата
отправки],"",0,1)</f>
        <v>45869</v>
      </c>
      <c r="B127" s="2">
        <v>601860500</v>
      </c>
      <c r="C127" s="2"/>
      <c r="D127" s="2"/>
      <c r="E127" s="3"/>
      <c r="F127" s="3"/>
      <c r="H127" s="5">
        <f>_xlfn.XLOOKUP(Table16[[#This Row],[OrderID]],[3]!Table13456[No заказа],[3]!Table13456[Количество],"",0,1)</f>
        <v>1</v>
      </c>
      <c r="I127" s="5">
        <f>_xlfn.XLOOKUP(Table16[[#This Row],[OrderID]],[3]!Table13456[No заказа],[3]!Table13456[Цена],"",0,1)</f>
        <v>4803</v>
      </c>
      <c r="J127" s="2" t="str">
        <f>M01_SETTINGS!$F$2</f>
        <v>KASPI</v>
      </c>
    </row>
    <row r="128" spans="1:10" x14ac:dyDescent="0.35">
      <c r="A128" s="3">
        <f>_xlfn.XLOOKUP(Table16[[#This Row],[OrderID]],[3]!Table13456[No заказа],[3]!Table13456[Дата
отправки],"",0,1)</f>
        <v>45869</v>
      </c>
      <c r="B128" s="2">
        <v>602187072</v>
      </c>
      <c r="C128" s="2"/>
      <c r="D128" s="2"/>
      <c r="E128" s="3"/>
      <c r="F128" s="3"/>
      <c r="H128" s="5">
        <f>_xlfn.XLOOKUP(Table16[[#This Row],[OrderID]],[3]!Table13456[No заказа],[3]!Table13456[Количество],"",0,1)</f>
        <v>1</v>
      </c>
      <c r="I128" s="5">
        <f>_xlfn.XLOOKUP(Table16[[#This Row],[OrderID]],[3]!Table13456[No заказа],[3]!Table13456[Цена],"",0,1)</f>
        <v>1499</v>
      </c>
      <c r="J128" s="2" t="str">
        <f>M01_SETTINGS!$F$2</f>
        <v>KASPI</v>
      </c>
    </row>
    <row r="129" spans="1:10" x14ac:dyDescent="0.35">
      <c r="A129" s="3">
        <f>_xlfn.XLOOKUP(Table16[[#This Row],[OrderID]],[3]!Table13456[No заказа],[3]!Table13456[Дата
отправки],"",0,1)</f>
        <v>45869</v>
      </c>
      <c r="B129" s="2">
        <v>602314270</v>
      </c>
      <c r="C129" s="2"/>
      <c r="D129" s="2"/>
      <c r="E129" s="3"/>
      <c r="F129" s="3"/>
      <c r="H129" s="5">
        <f>_xlfn.XLOOKUP(Table16[[#This Row],[OrderID]],[3]!Table13456[No заказа],[3]!Table13456[Количество],"",0,1)</f>
        <v>1</v>
      </c>
      <c r="I129" s="5">
        <f>_xlfn.XLOOKUP(Table16[[#This Row],[OrderID]],[3]!Table13456[No заказа],[3]!Table13456[Цена],"",0,1)</f>
        <v>1000</v>
      </c>
      <c r="J129" s="2" t="str">
        <f>M01_SETTINGS!$F$2</f>
        <v>KASPI</v>
      </c>
    </row>
    <row r="130" spans="1:10" x14ac:dyDescent="0.35">
      <c r="A130" s="3">
        <f>_xlfn.XLOOKUP(Table16[[#This Row],[OrderID]],[3]!Table13456[No заказа],[3]!Table13456[Дата
отправки],"",0,1)</f>
        <v>45869</v>
      </c>
      <c r="B130" s="2">
        <v>601932241</v>
      </c>
      <c r="C130" s="2"/>
      <c r="D130" s="2"/>
      <c r="E130" s="3"/>
      <c r="F130" s="3"/>
      <c r="H130" s="5">
        <f>_xlfn.XLOOKUP(Table16[[#This Row],[OrderID]],[3]!Table13456[No заказа],[3]!Table13456[Количество],"",0,1)</f>
        <v>1</v>
      </c>
      <c r="I130" s="5">
        <f>_xlfn.XLOOKUP(Table16[[#This Row],[OrderID]],[3]!Table13456[No заказа],[3]!Table13456[Цена],"",0,1)</f>
        <v>1490</v>
      </c>
      <c r="J130" s="2" t="str">
        <f>M01_SETTINGS!$F$2</f>
        <v>KASPI</v>
      </c>
    </row>
    <row r="131" spans="1:10" x14ac:dyDescent="0.35">
      <c r="A131" s="3">
        <f>_xlfn.XLOOKUP(Table16[[#This Row],[OrderID]],[3]!Table13456[No заказа],[3]!Table13456[Дата
отправки],"",0,1)</f>
        <v>45869</v>
      </c>
      <c r="B131" s="2">
        <v>602183778</v>
      </c>
      <c r="C131" s="2"/>
      <c r="D131" s="2"/>
      <c r="E131" s="3"/>
      <c r="F131" s="3"/>
      <c r="H131" s="5">
        <f>_xlfn.XLOOKUP(Table16[[#This Row],[OrderID]],[3]!Table13456[No заказа],[3]!Table13456[Количество],"",0,1)</f>
        <v>1</v>
      </c>
      <c r="I131" s="5">
        <f>_xlfn.XLOOKUP(Table16[[#This Row],[OrderID]],[3]!Table13456[No заказа],[3]!Table13456[Цена],"",0,1)</f>
        <v>3949</v>
      </c>
      <c r="J131" s="2" t="str">
        <f>M01_SETTINGS!$F$2</f>
        <v>KASPI</v>
      </c>
    </row>
    <row r="132" spans="1:10" x14ac:dyDescent="0.35">
      <c r="A132" s="3">
        <f>_xlfn.XLOOKUP(Table16[[#This Row],[OrderID]],[3]!Table13456[No заказа],[3]!Table13456[Дата
отправки],"",0,1)</f>
        <v>45869</v>
      </c>
      <c r="B132" s="2">
        <v>601763837</v>
      </c>
      <c r="C132" s="2"/>
      <c r="D132" s="2"/>
      <c r="E132" s="3"/>
      <c r="F132" s="3"/>
      <c r="H132" s="5">
        <f>_xlfn.XLOOKUP(Table16[[#This Row],[OrderID]],[3]!Table13456[No заказа],[3]!Table13456[Количество],"",0,1)</f>
        <v>1</v>
      </c>
      <c r="I132" s="5">
        <f>_xlfn.XLOOKUP(Table16[[#This Row],[OrderID]],[3]!Table13456[No заказа],[3]!Table13456[Цена],"",0,1)</f>
        <v>3699</v>
      </c>
      <c r="J132" s="2" t="str">
        <f>M01_SETTINGS!$F$2</f>
        <v>KASPI</v>
      </c>
    </row>
    <row r="133" spans="1:10" x14ac:dyDescent="0.35">
      <c r="A133" s="3">
        <f>_xlfn.XLOOKUP(Table16[[#This Row],[OrderID]],[3]!Table13456[No заказа],[3]!Table13456[Дата
отправки],"",0,1)</f>
        <v>45869</v>
      </c>
      <c r="B133" s="2">
        <v>602068856</v>
      </c>
      <c r="C133" s="2"/>
      <c r="D133" s="2"/>
      <c r="E133" s="3"/>
      <c r="F133" s="3"/>
      <c r="H133" s="5">
        <f>_xlfn.XLOOKUP(Table16[[#This Row],[OrderID]],[3]!Table13456[No заказа],[3]!Table13456[Количество],"",0,1)</f>
        <v>1</v>
      </c>
      <c r="I133" s="5">
        <f>_xlfn.XLOOKUP(Table16[[#This Row],[OrderID]],[3]!Table13456[No заказа],[3]!Table13456[Цена],"",0,1)</f>
        <v>4737</v>
      </c>
      <c r="J133" s="2" t="str">
        <f>M01_SETTINGS!$F$2</f>
        <v>KASPI</v>
      </c>
    </row>
    <row r="134" spans="1:10" x14ac:dyDescent="0.35">
      <c r="A134" s="3">
        <f>_xlfn.XLOOKUP(Table16[[#This Row],[OrderID]],[3]!Table13456[No заказа],[3]!Table13456[Дата
отправки],"",0,1)</f>
        <v>45869</v>
      </c>
      <c r="B134" s="2">
        <v>602017303</v>
      </c>
      <c r="C134" s="2"/>
      <c r="D134" s="2"/>
      <c r="E134" s="3"/>
      <c r="F134" s="3"/>
      <c r="H134" s="5">
        <f>_xlfn.XLOOKUP(Table16[[#This Row],[OrderID]],[3]!Table13456[No заказа],[3]!Table13456[Количество],"",0,1)</f>
        <v>1</v>
      </c>
      <c r="I134" s="5">
        <f>_xlfn.XLOOKUP(Table16[[#This Row],[OrderID]],[3]!Table13456[No заказа],[3]!Table13456[Цена],"",0,1)</f>
        <v>4753</v>
      </c>
      <c r="J134" s="2" t="str">
        <f>M01_SETTINGS!$F$2</f>
        <v>KASPI</v>
      </c>
    </row>
    <row r="135" spans="1:10" x14ac:dyDescent="0.35">
      <c r="A135" s="3">
        <f>_xlfn.XLOOKUP(Table16[[#This Row],[OrderID]],[3]!Table13456[No заказа],[3]!Table13456[Дата
отправки],"",0,1)</f>
        <v>45868</v>
      </c>
      <c r="B135" s="2">
        <v>601692733</v>
      </c>
      <c r="C135" s="2"/>
      <c r="D135" s="2"/>
      <c r="E135" s="3"/>
      <c r="F135" s="3"/>
      <c r="H135" s="5">
        <f>_xlfn.XLOOKUP(Table16[[#This Row],[OrderID]],[3]!Table13456[No заказа],[3]!Table13456[Количество],"",0,1)</f>
        <v>1</v>
      </c>
      <c r="I135" s="5">
        <f>_xlfn.XLOOKUP(Table16[[#This Row],[OrderID]],[3]!Table13456[No заказа],[3]!Table13456[Цена],"",0,1)</f>
        <v>16990</v>
      </c>
      <c r="J135" s="2" t="str">
        <f>M01_SETTINGS!$F$2</f>
        <v>KASPI</v>
      </c>
    </row>
    <row r="136" spans="1:10" x14ac:dyDescent="0.35">
      <c r="A136" s="3">
        <f>_xlfn.XLOOKUP(Table16[[#This Row],[OrderID]],[3]!Table13456[No заказа],[3]!Table13456[Дата
отправки],"",0,1)</f>
        <v>45868</v>
      </c>
      <c r="B136" s="2">
        <v>601194336</v>
      </c>
      <c r="C136" s="2"/>
      <c r="D136" s="2"/>
      <c r="E136" s="3"/>
      <c r="F136" s="3"/>
      <c r="H136" s="5">
        <f>_xlfn.XLOOKUP(Table16[[#This Row],[OrderID]],[3]!Table13456[No заказа],[3]!Table13456[Количество],"",0,1)</f>
        <v>1</v>
      </c>
      <c r="I136" s="5">
        <f>_xlfn.XLOOKUP(Table16[[#This Row],[OrderID]],[3]!Table13456[No заказа],[3]!Table13456[Цена],"",0,1)</f>
        <v>16990</v>
      </c>
      <c r="J136" s="2" t="str">
        <f>M01_SETTINGS!$F$2</f>
        <v>KASPI</v>
      </c>
    </row>
    <row r="137" spans="1:10" x14ac:dyDescent="0.35">
      <c r="A137" s="3">
        <f>_xlfn.XLOOKUP(Table16[[#This Row],[OrderID]],[3]!Table13456[No заказа],[3]!Table13456[Дата
отправки],"",0,1)</f>
        <v>45868</v>
      </c>
      <c r="B137" s="2">
        <v>601658058</v>
      </c>
      <c r="C137" s="2"/>
      <c r="D137" s="2"/>
      <c r="E137" s="3"/>
      <c r="F137" s="3"/>
      <c r="H137" s="5">
        <f>_xlfn.XLOOKUP(Table16[[#This Row],[OrderID]],[3]!Table13456[No заказа],[3]!Table13456[Количество],"",0,1)</f>
        <v>1</v>
      </c>
      <c r="I137" s="5">
        <f>_xlfn.XLOOKUP(Table16[[#This Row],[OrderID]],[3]!Table13456[No заказа],[3]!Table13456[Цена],"",0,1)</f>
        <v>10990</v>
      </c>
      <c r="J137" s="2" t="str">
        <f>M01_SETTINGS!$F$2</f>
        <v>KASPI</v>
      </c>
    </row>
    <row r="138" spans="1:10" x14ac:dyDescent="0.35">
      <c r="A138" s="3">
        <f>_xlfn.XLOOKUP(Table16[[#This Row],[OrderID]],[3]!Table13456[No заказа],[3]!Table13456[Дата
отправки],"",0,1)</f>
        <v>45868</v>
      </c>
      <c r="B138" s="2">
        <v>601714507</v>
      </c>
      <c r="C138" s="2"/>
      <c r="D138" s="2"/>
      <c r="E138" s="3"/>
      <c r="F138" s="3"/>
      <c r="H138" s="5">
        <f>_xlfn.XLOOKUP(Table16[[#This Row],[OrderID]],[3]!Table13456[No заказа],[3]!Table13456[Количество],"",0,1)</f>
        <v>1</v>
      </c>
      <c r="I138" s="5">
        <f>_xlfn.XLOOKUP(Table16[[#This Row],[OrderID]],[3]!Table13456[No заказа],[3]!Table13456[Цена],"",0,1)</f>
        <v>11990</v>
      </c>
      <c r="J138" s="2" t="str">
        <f>M01_SETTINGS!$F$2</f>
        <v>KASPI</v>
      </c>
    </row>
    <row r="139" spans="1:10" x14ac:dyDescent="0.35">
      <c r="A139" s="3">
        <f>_xlfn.XLOOKUP(Table16[[#This Row],[OrderID]],[3]!Table13456[No заказа],[3]!Table13456[Дата
отправки],"",0,1)</f>
        <v>45868</v>
      </c>
      <c r="B139" s="2">
        <v>601531396</v>
      </c>
      <c r="C139" s="2"/>
      <c r="D139" s="2"/>
      <c r="E139" s="3"/>
      <c r="F139" s="3"/>
      <c r="H139" s="5">
        <f>_xlfn.XLOOKUP(Table16[[#This Row],[OrderID]],[3]!Table13456[No заказа],[3]!Table13456[Количество],"",0,1)</f>
        <v>1</v>
      </c>
      <c r="I139" s="5">
        <f>_xlfn.XLOOKUP(Table16[[#This Row],[OrderID]],[3]!Table13456[No заказа],[3]!Table13456[Цена],"",0,1)</f>
        <v>16990</v>
      </c>
      <c r="J139" s="2" t="str">
        <f>M01_SETTINGS!$F$2</f>
        <v>KASPI</v>
      </c>
    </row>
    <row r="140" spans="1:10" x14ac:dyDescent="0.35">
      <c r="A140" s="3">
        <f>_xlfn.XLOOKUP(Table16[[#This Row],[OrderID]],[3]!Table13456[No заказа],[3]!Table13456[Дата
отправки],"",0,1)</f>
        <v>45868</v>
      </c>
      <c r="B140" s="2">
        <v>601670830</v>
      </c>
      <c r="C140" s="2"/>
      <c r="D140" s="2"/>
      <c r="E140" s="3"/>
      <c r="F140" s="3"/>
      <c r="H140" s="5">
        <f>_xlfn.XLOOKUP(Table16[[#This Row],[OrderID]],[3]!Table13456[No заказа],[3]!Table13456[Количество],"",0,1)</f>
        <v>1</v>
      </c>
      <c r="I140" s="5">
        <f>_xlfn.XLOOKUP(Table16[[#This Row],[OrderID]],[3]!Table13456[No заказа],[3]!Table13456[Цена],"",0,1)</f>
        <v>16990</v>
      </c>
      <c r="J140" s="2" t="str">
        <f>M01_SETTINGS!$F$2</f>
        <v>KASPI</v>
      </c>
    </row>
    <row r="141" spans="1:10" x14ac:dyDescent="0.35">
      <c r="A141" s="3">
        <f>_xlfn.XLOOKUP(Table16[[#This Row],[OrderID]],[3]!Table13456[No заказа],[3]!Table13456[Дата
отправки],"",0,1)</f>
        <v>45868</v>
      </c>
      <c r="B141" s="2">
        <v>601097389</v>
      </c>
      <c r="C141" s="2"/>
      <c r="D141" s="2"/>
      <c r="E141" s="3"/>
      <c r="F141" s="3"/>
      <c r="H141" s="5">
        <f>_xlfn.XLOOKUP(Table16[[#This Row],[OrderID]],[3]!Table13456[No заказа],[3]!Table13456[Количество],"",0,1)</f>
        <v>1</v>
      </c>
      <c r="I141" s="5">
        <f>_xlfn.XLOOKUP(Table16[[#This Row],[OrderID]],[3]!Table13456[No заказа],[3]!Table13456[Цена],"",0,1)</f>
        <v>16990</v>
      </c>
      <c r="J141" s="2" t="str">
        <f>M01_SETTINGS!$F$2</f>
        <v>KASPI</v>
      </c>
    </row>
    <row r="142" spans="1:10" x14ac:dyDescent="0.35">
      <c r="A142" s="3">
        <f>_xlfn.XLOOKUP(Table16[[#This Row],[OrderID]],[3]!Table13456[No заказа],[3]!Table13456[Дата
отправки],"",0,1)</f>
        <v>45868</v>
      </c>
      <c r="B142" s="2">
        <v>601637465</v>
      </c>
      <c r="C142" s="2"/>
      <c r="D142" s="2"/>
      <c r="E142" s="3"/>
      <c r="F142" s="3"/>
      <c r="H142" s="5">
        <f>_xlfn.XLOOKUP(Table16[[#This Row],[OrderID]],[3]!Table13456[No заказа],[3]!Table13456[Количество],"",0,1)</f>
        <v>1</v>
      </c>
      <c r="I142" s="5">
        <f>_xlfn.XLOOKUP(Table16[[#This Row],[OrderID]],[3]!Table13456[No заказа],[3]!Table13456[Цена],"",0,1)</f>
        <v>16990</v>
      </c>
      <c r="J142" s="2" t="str">
        <f>M01_SETTINGS!$F$2</f>
        <v>KASPI</v>
      </c>
    </row>
    <row r="143" spans="1:10" x14ac:dyDescent="0.35">
      <c r="A143" s="3">
        <f>_xlfn.XLOOKUP(Table16[[#This Row],[OrderID]],[3]!Table13456[No заказа],[3]!Table13456[Дата
отправки],"",0,1)</f>
        <v>45868</v>
      </c>
      <c r="B143" s="2">
        <v>601105963</v>
      </c>
      <c r="C143" s="2"/>
      <c r="D143" s="2"/>
      <c r="E143" s="3"/>
      <c r="F143" s="3"/>
      <c r="H143" s="5">
        <f>_xlfn.XLOOKUP(Table16[[#This Row],[OrderID]],[3]!Table13456[No заказа],[3]!Table13456[Количество],"",0,1)</f>
        <v>1</v>
      </c>
      <c r="I143" s="5">
        <f>_xlfn.XLOOKUP(Table16[[#This Row],[OrderID]],[3]!Table13456[No заказа],[3]!Table13456[Цена],"",0,1)</f>
        <v>1000</v>
      </c>
      <c r="J143" s="2" t="str">
        <f>M01_SETTINGS!$F$2</f>
        <v>KASPI</v>
      </c>
    </row>
    <row r="144" spans="1:10" x14ac:dyDescent="0.35">
      <c r="A144" s="3">
        <f>_xlfn.XLOOKUP(Table16[[#This Row],[OrderID]],[3]!Table13456[No заказа],[3]!Table13456[Дата
отправки],"",0,1)</f>
        <v>45868</v>
      </c>
      <c r="B144" s="2">
        <v>601562613</v>
      </c>
      <c r="C144" s="2"/>
      <c r="D144" s="2"/>
      <c r="E144" s="3"/>
      <c r="F144" s="3"/>
      <c r="H144" s="5">
        <f>_xlfn.XLOOKUP(Table16[[#This Row],[OrderID]],[3]!Table13456[No заказа],[3]!Table13456[Количество],"",0,1)</f>
        <v>1</v>
      </c>
      <c r="I144" s="5">
        <f>_xlfn.XLOOKUP(Table16[[#This Row],[OrderID]],[3]!Table13456[No заказа],[3]!Table13456[Цена],"",0,1)</f>
        <v>1000</v>
      </c>
      <c r="J144" s="2" t="str">
        <f>M01_SETTINGS!$F$2</f>
        <v>KASPI</v>
      </c>
    </row>
    <row r="145" spans="1:10" x14ac:dyDescent="0.35">
      <c r="A145" s="3">
        <f>_xlfn.XLOOKUP(Table16[[#This Row],[OrderID]],[3]!Table13456[No заказа],[3]!Table13456[Дата
отправки],"",0,1)</f>
        <v>45868</v>
      </c>
      <c r="B145" s="2">
        <v>601095611</v>
      </c>
      <c r="C145" s="2"/>
      <c r="D145" s="2"/>
      <c r="E145" s="3"/>
      <c r="F145" s="3"/>
      <c r="H145" s="5">
        <f>_xlfn.XLOOKUP(Table16[[#This Row],[OrderID]],[3]!Table13456[No заказа],[3]!Table13456[Количество],"",0,1)</f>
        <v>1</v>
      </c>
      <c r="I145" s="5">
        <f>_xlfn.XLOOKUP(Table16[[#This Row],[OrderID]],[3]!Table13456[No заказа],[3]!Table13456[Цена],"",0,1)</f>
        <v>1998</v>
      </c>
      <c r="J145" s="2" t="str">
        <f>M01_SETTINGS!$F$2</f>
        <v>KASPI</v>
      </c>
    </row>
    <row r="146" spans="1:10" x14ac:dyDescent="0.35">
      <c r="A146" s="3">
        <f>_xlfn.XLOOKUP(Table16[[#This Row],[OrderID]],[3]!Table13456[No заказа],[3]!Table13456[Дата
отправки],"",0,1)</f>
        <v>45868</v>
      </c>
      <c r="B146" s="2">
        <v>601311193</v>
      </c>
      <c r="C146" s="2"/>
      <c r="D146" s="2"/>
      <c r="E146" s="3"/>
      <c r="F146" s="3"/>
      <c r="H146" s="5">
        <f>_xlfn.XLOOKUP(Table16[[#This Row],[OrderID]],[3]!Table13456[No заказа],[3]!Table13456[Количество],"",0,1)</f>
        <v>1</v>
      </c>
      <c r="I146" s="5">
        <f>_xlfn.XLOOKUP(Table16[[#This Row],[OrderID]],[3]!Table13456[No заказа],[3]!Table13456[Цена],"",0,1)</f>
        <v>1399</v>
      </c>
      <c r="J146" s="2" t="str">
        <f>M01_SETTINGS!$F$2</f>
        <v>KASPI</v>
      </c>
    </row>
    <row r="147" spans="1:10" x14ac:dyDescent="0.35">
      <c r="A147" s="3">
        <f>_xlfn.XLOOKUP(Table16[[#This Row],[OrderID]],[3]!Table13456[No заказа],[3]!Table13456[Дата
отправки],"",0,1)</f>
        <v>45868</v>
      </c>
      <c r="B147" s="2">
        <v>601467427</v>
      </c>
      <c r="C147" s="2"/>
      <c r="D147" s="2"/>
      <c r="E147" s="3"/>
      <c r="F147" s="3"/>
      <c r="H147" s="5">
        <f>_xlfn.XLOOKUP(Table16[[#This Row],[OrderID]],[3]!Table13456[No заказа],[3]!Table13456[Количество],"",0,1)</f>
        <v>1</v>
      </c>
      <c r="I147" s="5">
        <f>_xlfn.XLOOKUP(Table16[[#This Row],[OrderID]],[3]!Table13456[No заказа],[3]!Table13456[Цена],"",0,1)</f>
        <v>3699</v>
      </c>
      <c r="J147" s="2" t="str">
        <f>M01_SETTINGS!$F$2</f>
        <v>KASPI</v>
      </c>
    </row>
    <row r="148" spans="1:10" x14ac:dyDescent="0.35">
      <c r="A148" s="3">
        <f>_xlfn.XLOOKUP(Table16[[#This Row],[OrderID]],[3]!Table13456[No заказа],[3]!Table13456[Дата
отправки],"",0,1)</f>
        <v>45868</v>
      </c>
      <c r="B148" s="2">
        <v>601521045</v>
      </c>
      <c r="C148" s="2"/>
      <c r="D148" s="2"/>
      <c r="E148" s="3"/>
      <c r="F148" s="3"/>
      <c r="H148" s="5">
        <f>_xlfn.XLOOKUP(Table16[[#This Row],[OrderID]],[3]!Table13456[No заказа],[3]!Table13456[Количество],"",0,1)</f>
        <v>1</v>
      </c>
      <c r="I148" s="5">
        <f>_xlfn.XLOOKUP(Table16[[#This Row],[OrderID]],[3]!Table13456[No заказа],[3]!Table13456[Цена],"",0,1)</f>
        <v>3699</v>
      </c>
      <c r="J148" s="2" t="str">
        <f>M01_SETTINGS!$F$2</f>
        <v>KASPI</v>
      </c>
    </row>
    <row r="149" spans="1:10" x14ac:dyDescent="0.35">
      <c r="A149" s="3">
        <f>_xlfn.XLOOKUP(Table16[[#This Row],[OrderID]],[3]!Table13456[No заказа],[3]!Table13456[Дата
отправки],"",0,1)</f>
        <v>45868</v>
      </c>
      <c r="B149" s="2">
        <v>601559425</v>
      </c>
      <c r="C149" s="2"/>
      <c r="D149" s="2"/>
      <c r="E149" s="3"/>
      <c r="F149" s="3"/>
      <c r="H149" s="5">
        <f>_xlfn.XLOOKUP(Table16[[#This Row],[OrderID]],[3]!Table13456[No заказа],[3]!Table13456[Количество],"",0,1)</f>
        <v>1</v>
      </c>
      <c r="I149" s="5">
        <f>_xlfn.XLOOKUP(Table16[[#This Row],[OrderID]],[3]!Table13456[No заказа],[3]!Table13456[Цена],"",0,1)</f>
        <v>3699</v>
      </c>
      <c r="J149" s="2" t="str">
        <f>M01_SETTINGS!$F$2</f>
        <v>KASPI</v>
      </c>
    </row>
    <row r="150" spans="1:10" x14ac:dyDescent="0.35">
      <c r="A150" s="3">
        <f>_xlfn.XLOOKUP(Table16[[#This Row],[OrderID]],[3]!Table13456[No заказа],[3]!Table13456[Дата
отправки],"",0,1)</f>
        <v>45868</v>
      </c>
      <c r="B150" s="2">
        <v>601309125</v>
      </c>
      <c r="C150" s="2"/>
      <c r="D150" s="2"/>
      <c r="E150" s="3"/>
      <c r="F150" s="3"/>
      <c r="H150" s="5">
        <f>_xlfn.XLOOKUP(Table16[[#This Row],[OrderID]],[3]!Table13456[No заказа],[3]!Table13456[Количество],"",0,1)</f>
        <v>1</v>
      </c>
      <c r="I150" s="5">
        <f>_xlfn.XLOOKUP(Table16[[#This Row],[OrderID]],[3]!Table13456[No заказа],[3]!Table13456[Цена],"",0,1)</f>
        <v>3699</v>
      </c>
      <c r="J150" s="2" t="str">
        <f>M01_SETTINGS!$F$2</f>
        <v>KASPI</v>
      </c>
    </row>
    <row r="151" spans="1:10" x14ac:dyDescent="0.35">
      <c r="A151" s="3">
        <f>_xlfn.XLOOKUP(Table16[[#This Row],[OrderID]],[3]!Table13456[No заказа],[3]!Table13456[Дата
отправки],"",0,1)</f>
        <v>45865</v>
      </c>
      <c r="B151" s="2">
        <v>599484960</v>
      </c>
      <c r="C151" s="2"/>
      <c r="D151" s="2"/>
      <c r="E151" s="3"/>
      <c r="F151" s="3"/>
      <c r="H151" s="5">
        <f>_xlfn.XLOOKUP(Table16[[#This Row],[OrderID]],[3]!Table13456[No заказа],[3]!Table13456[Количество],"",0,1)</f>
        <v>1</v>
      </c>
      <c r="I151" s="5">
        <f>_xlfn.XLOOKUP(Table16[[#This Row],[OrderID]],[3]!Table13456[No заказа],[3]!Table13456[Цена],"",0,1)</f>
        <v>11990</v>
      </c>
      <c r="J151" s="2" t="str">
        <f>M01_SETTINGS!$F$2</f>
        <v>KASPI</v>
      </c>
    </row>
    <row r="152" spans="1:10" x14ac:dyDescent="0.35">
      <c r="A152" s="3">
        <f>_xlfn.XLOOKUP(Table16[[#This Row],[OrderID]],[3]!Table13456[No заказа],[3]!Table13456[Дата
отправки],"",0,1)</f>
        <v>45865</v>
      </c>
      <c r="B152" s="2">
        <v>599313257</v>
      </c>
      <c r="C152" s="2"/>
      <c r="D152" s="2"/>
      <c r="E152" s="3"/>
      <c r="F152" s="3"/>
      <c r="H152" s="5">
        <f>_xlfn.XLOOKUP(Table16[[#This Row],[OrderID]],[3]!Table13456[No заказа],[3]!Table13456[Количество],"",0,1)</f>
        <v>1</v>
      </c>
      <c r="I152" s="5">
        <f>_xlfn.XLOOKUP(Table16[[#This Row],[OrderID]],[3]!Table13456[No заказа],[3]!Table13456[Цена],"",0,1)</f>
        <v>16990</v>
      </c>
      <c r="J152" s="2" t="str">
        <f>M01_SETTINGS!$F$2</f>
        <v>KASPI</v>
      </c>
    </row>
    <row r="153" spans="1:10" x14ac:dyDescent="0.35">
      <c r="A153" s="3">
        <f>_xlfn.XLOOKUP(Table16[[#This Row],[OrderID]],[3]!Table13456[No заказа],[3]!Table13456[Дата
отправки],"",0,1)</f>
        <v>45864</v>
      </c>
      <c r="B153" s="2">
        <v>599061013</v>
      </c>
      <c r="C153" s="2"/>
      <c r="D153" s="2"/>
      <c r="E153" s="3"/>
      <c r="F153" s="3"/>
      <c r="H153" s="5">
        <f>_xlfn.XLOOKUP(Table16[[#This Row],[OrderID]],[3]!Table13456[No заказа],[3]!Table13456[Количество],"",0,1)</f>
        <v>1</v>
      </c>
      <c r="I153" s="5">
        <f>_xlfn.XLOOKUP(Table16[[#This Row],[OrderID]],[3]!Table13456[No заказа],[3]!Table13456[Цена],"",0,1)</f>
        <v>16990</v>
      </c>
      <c r="J153" s="2" t="str">
        <f>M01_SETTINGS!$F$2</f>
        <v>KASPI</v>
      </c>
    </row>
    <row r="154" spans="1:10" x14ac:dyDescent="0.35">
      <c r="A154" s="3">
        <f>_xlfn.XLOOKUP(Table16[[#This Row],[OrderID]],[3]!Table13456[No заказа],[3]!Table13456[Дата
отправки],"",0,1)</f>
        <v>45864</v>
      </c>
      <c r="B154" s="2">
        <v>598711598</v>
      </c>
      <c r="C154" s="2"/>
      <c r="D154" s="2"/>
      <c r="E154" s="3"/>
      <c r="F154" s="3"/>
      <c r="H154" s="5">
        <f>_xlfn.XLOOKUP(Table16[[#This Row],[OrderID]],[3]!Table13456[No заказа],[3]!Table13456[Количество],"",0,1)</f>
        <v>1</v>
      </c>
      <c r="I154" s="5">
        <f>_xlfn.XLOOKUP(Table16[[#This Row],[OrderID]],[3]!Table13456[No заказа],[3]!Table13456[Цена],"",0,1)</f>
        <v>16990</v>
      </c>
      <c r="J154" s="2" t="str">
        <f>M01_SETTINGS!$F$2</f>
        <v>KASPI</v>
      </c>
    </row>
    <row r="155" spans="1:10" x14ac:dyDescent="0.35">
      <c r="A155" s="3">
        <f>_xlfn.XLOOKUP(Table16[[#This Row],[OrderID]],[3]!Table13456[No заказа],[3]!Table13456[Дата
отправки],"",0,1)</f>
        <v>45864</v>
      </c>
      <c r="B155" s="2">
        <v>599109579</v>
      </c>
      <c r="C155" s="2"/>
      <c r="D155" s="2"/>
      <c r="E155" s="3"/>
      <c r="F155" s="3"/>
      <c r="H155" s="5">
        <f>_xlfn.XLOOKUP(Table16[[#This Row],[OrderID]],[3]!Table13456[No заказа],[3]!Table13456[Количество],"",0,1)</f>
        <v>1</v>
      </c>
      <c r="I155" s="5">
        <f>_xlfn.XLOOKUP(Table16[[#This Row],[OrderID]],[3]!Table13456[No заказа],[3]!Table13456[Цена],"",0,1)</f>
        <v>11990</v>
      </c>
      <c r="J155" s="2" t="str">
        <f>M01_SETTINGS!$F$2</f>
        <v>KASPI</v>
      </c>
    </row>
    <row r="156" spans="1:10" x14ac:dyDescent="0.35">
      <c r="A156" s="3">
        <f>_xlfn.XLOOKUP(Table16[[#This Row],[OrderID]],[3]!Table13456[No заказа],[3]!Table13456[Дата
отправки],"",0,1)</f>
        <v>45864</v>
      </c>
      <c r="B156" s="2">
        <v>599155082</v>
      </c>
      <c r="C156" s="2"/>
      <c r="D156" s="2"/>
      <c r="E156" s="3"/>
      <c r="F156" s="3"/>
      <c r="H156" s="5">
        <f>_xlfn.XLOOKUP(Table16[[#This Row],[OrderID]],[3]!Table13456[No заказа],[3]!Table13456[Количество],"",0,1)</f>
        <v>1</v>
      </c>
      <c r="I156" s="5">
        <f>_xlfn.XLOOKUP(Table16[[#This Row],[OrderID]],[3]!Table13456[No заказа],[3]!Table13456[Цена],"",0,1)</f>
        <v>16990</v>
      </c>
      <c r="J156" s="2" t="str">
        <f>M01_SETTINGS!$F$2</f>
        <v>KASPI</v>
      </c>
    </row>
    <row r="157" spans="1:10" x14ac:dyDescent="0.35">
      <c r="A157" s="3">
        <f>_xlfn.XLOOKUP(Table16[[#This Row],[OrderID]],[3]!Table13456[No заказа],[3]!Table13456[Дата
отправки],"",0,1)</f>
        <v>45863</v>
      </c>
      <c r="B157" s="2">
        <v>597949312</v>
      </c>
      <c r="C157" s="2"/>
      <c r="D157" s="2"/>
      <c r="E157" s="3"/>
      <c r="F157" s="3"/>
      <c r="H157" s="5">
        <f>_xlfn.XLOOKUP(Table16[[#This Row],[OrderID]],[3]!Table13456[No заказа],[3]!Table13456[Количество],"",0,1)</f>
        <v>1</v>
      </c>
      <c r="I157" s="5">
        <f>_xlfn.XLOOKUP(Table16[[#This Row],[OrderID]],[3]!Table13456[No заказа],[3]!Table13456[Цена],"",0,1)</f>
        <v>11990</v>
      </c>
      <c r="J157" s="2" t="str">
        <f>M01_SETTINGS!$F$2</f>
        <v>KASPI</v>
      </c>
    </row>
    <row r="158" spans="1:10" x14ac:dyDescent="0.35">
      <c r="A158" s="3">
        <f>_xlfn.XLOOKUP(Table16[[#This Row],[OrderID]],[3]!Table13456[No заказа],[3]!Table13456[Дата
отправки],"",0,1)</f>
        <v>45863</v>
      </c>
      <c r="B158" s="2">
        <v>598532852</v>
      </c>
      <c r="C158" s="2"/>
      <c r="D158" s="2"/>
      <c r="E158" s="3"/>
      <c r="F158" s="3"/>
      <c r="H158" s="5">
        <f>_xlfn.XLOOKUP(Table16[[#This Row],[OrderID]],[3]!Table13456[No заказа],[3]!Table13456[Количество],"",0,1)</f>
        <v>1</v>
      </c>
      <c r="I158" s="5">
        <f>_xlfn.XLOOKUP(Table16[[#This Row],[OrderID]],[3]!Table13456[No заказа],[3]!Table13456[Цена],"",0,1)</f>
        <v>16990</v>
      </c>
      <c r="J158" s="2" t="str">
        <f>M01_SETTINGS!$F$2</f>
        <v>KASPI</v>
      </c>
    </row>
    <row r="159" spans="1:10" x14ac:dyDescent="0.35">
      <c r="A159" s="3">
        <f>_xlfn.XLOOKUP(Table16[[#This Row],[OrderID]],[3]!Table13456[No заказа],[3]!Table13456[Дата
отправки],"",0,1)</f>
        <v>45863</v>
      </c>
      <c r="B159" s="2">
        <v>598490299</v>
      </c>
      <c r="C159" s="2"/>
      <c r="D159" s="2"/>
      <c r="E159" s="3"/>
      <c r="F159" s="3"/>
      <c r="H159" s="5">
        <f>_xlfn.XLOOKUP(Table16[[#This Row],[OrderID]],[3]!Table13456[No заказа],[3]!Table13456[Количество],"",0,1)</f>
        <v>1</v>
      </c>
      <c r="I159" s="5">
        <f>_xlfn.XLOOKUP(Table16[[#This Row],[OrderID]],[3]!Table13456[No заказа],[3]!Table13456[Цена],"",0,1)</f>
        <v>16990</v>
      </c>
      <c r="J159" s="2" t="str">
        <f>M01_SETTINGS!$F$2</f>
        <v>KASPI</v>
      </c>
    </row>
    <row r="160" spans="1:10" x14ac:dyDescent="0.35">
      <c r="A160" s="3">
        <f>_xlfn.XLOOKUP(Table16[[#This Row],[OrderID]],[3]!Table13456[No заказа],[3]!Table13456[Дата
отправки],"",0,1)</f>
        <v>45861</v>
      </c>
      <c r="B160" s="2">
        <v>596804504</v>
      </c>
      <c r="C160" s="2"/>
      <c r="D160" s="2"/>
      <c r="E160" s="3"/>
      <c r="F160" s="3"/>
      <c r="H160" s="5">
        <f>_xlfn.XLOOKUP(Table16[[#This Row],[OrderID]],[3]!Table13456[No заказа],[3]!Table13456[Количество],"",0,1)</f>
        <v>1</v>
      </c>
      <c r="I160" s="5">
        <f>_xlfn.XLOOKUP(Table16[[#This Row],[OrderID]],[3]!Table13456[No заказа],[3]!Table13456[Цена],"",0,1)</f>
        <v>16990</v>
      </c>
      <c r="J160" s="2" t="str">
        <f>M01_SETTINGS!$F$2</f>
        <v>KASPI</v>
      </c>
    </row>
    <row r="161" spans="1:10" x14ac:dyDescent="0.35">
      <c r="A161" s="3">
        <f>_xlfn.XLOOKUP(Table16[[#This Row],[OrderID]],[3]!Table13456[No заказа],[3]!Table13456[Дата
отправки],"",0,1)</f>
        <v>45861</v>
      </c>
      <c r="B161" s="2">
        <v>598212635</v>
      </c>
      <c r="C161" s="2"/>
      <c r="D161" s="2"/>
      <c r="E161" s="3"/>
      <c r="F161" s="3"/>
      <c r="H161" s="5">
        <f>_xlfn.XLOOKUP(Table16[[#This Row],[OrderID]],[3]!Table13456[No заказа],[3]!Table13456[Количество],"",0,1)</f>
        <v>1</v>
      </c>
      <c r="I161" s="5">
        <f>_xlfn.XLOOKUP(Table16[[#This Row],[OrderID]],[3]!Table13456[No заказа],[3]!Table13456[Цена],"",0,1)</f>
        <v>11990</v>
      </c>
      <c r="J161" s="2" t="str">
        <f>M01_SETTINGS!$F$2</f>
        <v>KASPI</v>
      </c>
    </row>
    <row r="162" spans="1:10" x14ac:dyDescent="0.35">
      <c r="A162" s="3">
        <f>_xlfn.XLOOKUP(Table16[[#This Row],[OrderID]],[3]!Table13456[No заказа],[3]!Table13456[Дата
отправки],"",0,1)</f>
        <v>45861</v>
      </c>
      <c r="B162" s="2">
        <v>598389680</v>
      </c>
      <c r="C162" s="2"/>
      <c r="D162" s="2"/>
      <c r="E162" s="3"/>
      <c r="F162" s="3"/>
      <c r="H162" s="5">
        <f>_xlfn.XLOOKUP(Table16[[#This Row],[OrderID]],[3]!Table13456[No заказа],[3]!Table13456[Количество],"",0,1)</f>
        <v>1</v>
      </c>
      <c r="I162" s="5">
        <f>_xlfn.XLOOKUP(Table16[[#This Row],[OrderID]],[3]!Table13456[No заказа],[3]!Table13456[Цена],"",0,1)</f>
        <v>16990</v>
      </c>
      <c r="J162" s="2" t="str">
        <f>M01_SETTINGS!$F$2</f>
        <v>KASPI</v>
      </c>
    </row>
    <row r="163" spans="1:10" x14ac:dyDescent="0.35">
      <c r="A163" s="3">
        <f>_xlfn.XLOOKUP(Table16[[#This Row],[OrderID]],[3]!Table13456[No заказа],[3]!Table13456[Дата
отправки],"",0,1)</f>
        <v>45861</v>
      </c>
      <c r="B163" s="2">
        <v>598128692</v>
      </c>
      <c r="C163" s="2"/>
      <c r="D163" s="2"/>
      <c r="E163" s="3"/>
      <c r="F163" s="3"/>
      <c r="H163" s="5">
        <f>_xlfn.XLOOKUP(Table16[[#This Row],[OrderID]],[3]!Table13456[No заказа],[3]!Table13456[Количество],"",0,1)</f>
        <v>1</v>
      </c>
      <c r="I163" s="5">
        <f>_xlfn.XLOOKUP(Table16[[#This Row],[OrderID]],[3]!Table13456[No заказа],[3]!Table13456[Цена],"",0,1)</f>
        <v>16990</v>
      </c>
      <c r="J163" s="2" t="str">
        <f>M01_SETTINGS!$F$2</f>
        <v>KASPI</v>
      </c>
    </row>
    <row r="164" spans="1:10" x14ac:dyDescent="0.35">
      <c r="A164" s="3">
        <f>_xlfn.XLOOKUP(Table16[[#This Row],[OrderID]],[3]!Table13456[No заказа],[3]!Table13456[Дата
отправки],"",0,1)</f>
        <v>45861</v>
      </c>
      <c r="B164" s="2">
        <v>598094244</v>
      </c>
      <c r="C164" s="2"/>
      <c r="D164" s="2"/>
      <c r="E164" s="3"/>
      <c r="F164" s="3"/>
      <c r="H164" s="5">
        <f>_xlfn.XLOOKUP(Table16[[#This Row],[OrderID]],[3]!Table13456[No заказа],[3]!Table13456[Количество],"",0,1)</f>
        <v>1</v>
      </c>
      <c r="I164" s="5">
        <f>_xlfn.XLOOKUP(Table16[[#This Row],[OrderID]],[3]!Table13456[No заказа],[3]!Table13456[Цена],"",0,1)</f>
        <v>11990</v>
      </c>
      <c r="J164" s="2" t="str">
        <f>M01_SETTINGS!$F$2</f>
        <v>KASPI</v>
      </c>
    </row>
    <row r="165" spans="1:10" x14ac:dyDescent="0.35">
      <c r="A165" s="3">
        <f>_xlfn.XLOOKUP(Table16[[#This Row],[OrderID]],[3]!Table13456[No заказа],[3]!Table13456[Дата
отправки],"",0,1)</f>
        <v>45861</v>
      </c>
      <c r="B165" s="2">
        <v>597755288</v>
      </c>
      <c r="C165" s="2"/>
      <c r="D165" s="2"/>
      <c r="E165" s="3"/>
      <c r="F165" s="3"/>
      <c r="H165" s="5">
        <f>_xlfn.XLOOKUP(Table16[[#This Row],[OrderID]],[3]!Table13456[No заказа],[3]!Table13456[Количество],"",0,1)</f>
        <v>1</v>
      </c>
      <c r="I165" s="5">
        <f>_xlfn.XLOOKUP(Table16[[#This Row],[OrderID]],[3]!Table13456[No заказа],[3]!Table13456[Цена],"",0,1)</f>
        <v>16990</v>
      </c>
      <c r="J165" s="2" t="str">
        <f>M01_SETTINGS!$F$2</f>
        <v>KASPI</v>
      </c>
    </row>
    <row r="166" spans="1:10" x14ac:dyDescent="0.35">
      <c r="A166" s="3">
        <f>_xlfn.XLOOKUP(Table16[[#This Row],[OrderID]],[3]!Table13456[No заказа],[3]!Table13456[Дата
отправки],"",0,1)</f>
        <v>45861</v>
      </c>
      <c r="B166" s="2">
        <v>597789579</v>
      </c>
      <c r="C166" s="2"/>
      <c r="D166" s="2"/>
      <c r="E166" s="3"/>
      <c r="F166" s="3"/>
      <c r="H166" s="5">
        <f>_xlfn.XLOOKUP(Table16[[#This Row],[OrderID]],[3]!Table13456[No заказа],[3]!Table13456[Количество],"",0,1)</f>
        <v>1</v>
      </c>
      <c r="I166" s="5">
        <f>_xlfn.XLOOKUP(Table16[[#This Row],[OrderID]],[3]!Table13456[No заказа],[3]!Table13456[Цена],"",0,1)</f>
        <v>16990</v>
      </c>
      <c r="J166" s="2" t="str">
        <f>M01_SETTINGS!$F$2</f>
        <v>KASPI</v>
      </c>
    </row>
    <row r="167" spans="1:10" x14ac:dyDescent="0.35">
      <c r="A167" s="3">
        <f>_xlfn.XLOOKUP(Table16[[#This Row],[OrderID]],[3]!Table13456[No заказа],[3]!Table13456[Дата
отправки],"",0,1)</f>
        <v>45861</v>
      </c>
      <c r="B167" s="2">
        <v>597768542</v>
      </c>
      <c r="C167" s="2"/>
      <c r="D167" s="2"/>
      <c r="E167" s="3"/>
      <c r="F167" s="3"/>
      <c r="H167" s="5">
        <f>_xlfn.XLOOKUP(Table16[[#This Row],[OrderID]],[3]!Table13456[No заказа],[3]!Table13456[Количество],"",0,1)</f>
        <v>1</v>
      </c>
      <c r="I167" s="5">
        <f>_xlfn.XLOOKUP(Table16[[#This Row],[OrderID]],[3]!Table13456[No заказа],[3]!Table13456[Цена],"",0,1)</f>
        <v>16990</v>
      </c>
      <c r="J167" s="2" t="str">
        <f>M01_SETTINGS!$F$2</f>
        <v>KASPI</v>
      </c>
    </row>
    <row r="168" spans="1:10" x14ac:dyDescent="0.35">
      <c r="A168" s="3">
        <f>_xlfn.XLOOKUP(Table16[[#This Row],[OrderID]],[3]!Table13456[No заказа],[3]!Table13456[Дата
отправки],"",0,1)</f>
        <v>45861</v>
      </c>
      <c r="B168" s="2">
        <v>597614554</v>
      </c>
      <c r="C168" s="2"/>
      <c r="D168" s="2"/>
      <c r="E168" s="3"/>
      <c r="F168" s="3"/>
      <c r="H168" s="5">
        <f>_xlfn.XLOOKUP(Table16[[#This Row],[OrderID]],[3]!Table13456[No заказа],[3]!Table13456[Количество],"",0,1)</f>
        <v>1</v>
      </c>
      <c r="I168" s="5">
        <f>_xlfn.XLOOKUP(Table16[[#This Row],[OrderID]],[3]!Table13456[No заказа],[3]!Table13456[Цена],"",0,1)</f>
        <v>11990</v>
      </c>
      <c r="J168" s="2" t="str">
        <f>M01_SETTINGS!$F$2</f>
        <v>KASPI</v>
      </c>
    </row>
    <row r="169" spans="1:10" x14ac:dyDescent="0.35">
      <c r="A169" s="3">
        <f>_xlfn.XLOOKUP(Table16[[#This Row],[OrderID]],[3]!Table13456[No заказа],[3]!Table13456[Дата
отправки],"",0,1)</f>
        <v>45861</v>
      </c>
      <c r="B169" s="2">
        <v>597870222</v>
      </c>
      <c r="C169" s="2"/>
      <c r="D169" s="2"/>
      <c r="E169" s="3"/>
      <c r="F169" s="3"/>
      <c r="H169" s="5">
        <f>_xlfn.XLOOKUP(Table16[[#This Row],[OrderID]],[3]!Table13456[No заказа],[3]!Table13456[Количество],"",0,1)</f>
        <v>1</v>
      </c>
      <c r="I169" s="5">
        <f>_xlfn.XLOOKUP(Table16[[#This Row],[OrderID]],[3]!Table13456[No заказа],[3]!Table13456[Цена],"",0,1)</f>
        <v>10990</v>
      </c>
      <c r="J169" s="2" t="str">
        <f>M01_SETTINGS!$F$2</f>
        <v>KASPI</v>
      </c>
    </row>
    <row r="170" spans="1:10" x14ac:dyDescent="0.35">
      <c r="A170" s="3">
        <f>_xlfn.XLOOKUP(Table16[[#This Row],[OrderID]],[3]!Table13456[No заказа],[3]!Table13456[Дата
отправки],"",0,1)</f>
        <v>45861</v>
      </c>
      <c r="B170" s="2">
        <v>596615059</v>
      </c>
      <c r="C170" s="2"/>
      <c r="D170" s="2"/>
      <c r="E170" s="3"/>
      <c r="F170" s="3"/>
      <c r="H170" s="5">
        <f>_xlfn.XLOOKUP(Table16[[#This Row],[OrderID]],[3]!Table13456[No заказа],[3]!Table13456[Количество],"",0,1)</f>
        <v>1</v>
      </c>
      <c r="I170" s="5">
        <f>_xlfn.XLOOKUP(Table16[[#This Row],[OrderID]],[3]!Table13456[No заказа],[3]!Table13456[Цена],"",0,1)</f>
        <v>16990</v>
      </c>
      <c r="J170" s="2" t="str">
        <f>M01_SETTINGS!$F$2</f>
        <v>KASPI</v>
      </c>
    </row>
    <row r="171" spans="1:10" x14ac:dyDescent="0.35">
      <c r="A171" s="3">
        <f>_xlfn.XLOOKUP(Table16[[#This Row],[OrderID]],[3]!Table13456[No заказа],[3]!Table13456[Дата
отправки],"",0,1)</f>
        <v>45861</v>
      </c>
      <c r="B171" s="2">
        <v>597193010</v>
      </c>
      <c r="C171" s="2"/>
      <c r="D171" s="2"/>
      <c r="E171" s="3"/>
      <c r="F171" s="3"/>
      <c r="H171" s="5">
        <f>_xlfn.XLOOKUP(Table16[[#This Row],[OrderID]],[3]!Table13456[No заказа],[3]!Table13456[Количество],"",0,1)</f>
        <v>1</v>
      </c>
      <c r="I171" s="5">
        <f>_xlfn.XLOOKUP(Table16[[#This Row],[OrderID]],[3]!Table13456[No заказа],[3]!Table13456[Цена],"",0,1)</f>
        <v>16990</v>
      </c>
      <c r="J171" s="2" t="str">
        <f>M01_SETTINGS!$F$2</f>
        <v>KASPI</v>
      </c>
    </row>
    <row r="172" spans="1:10" x14ac:dyDescent="0.35">
      <c r="A172" s="3">
        <f>_xlfn.XLOOKUP(Table16[[#This Row],[OrderID]],[3]!Table13456[No заказа],[3]!Table13456[Дата
отправки],"",0,1)</f>
        <v>45861</v>
      </c>
      <c r="B172" s="2">
        <v>597153376</v>
      </c>
      <c r="C172" s="2"/>
      <c r="D172" s="2"/>
      <c r="E172" s="3"/>
      <c r="F172" s="3"/>
      <c r="H172" s="5">
        <f>_xlfn.XLOOKUP(Table16[[#This Row],[OrderID]],[3]!Table13456[No заказа],[3]!Table13456[Количество],"",0,1)</f>
        <v>1</v>
      </c>
      <c r="I172" s="5">
        <f>_xlfn.XLOOKUP(Table16[[#This Row],[OrderID]],[3]!Table13456[No заказа],[3]!Table13456[Цена],"",0,1)</f>
        <v>16990</v>
      </c>
      <c r="J172" s="2" t="str">
        <f>M01_SETTINGS!$F$2</f>
        <v>KASPI</v>
      </c>
    </row>
    <row r="173" spans="1:10" x14ac:dyDescent="0.35">
      <c r="A173" s="3">
        <f>_xlfn.XLOOKUP(Table16[[#This Row],[OrderID]],[3]!Table13456[No заказа],[3]!Table13456[Дата
отправки],"",0,1)</f>
        <v>45861</v>
      </c>
      <c r="B173" s="2">
        <v>596699595</v>
      </c>
      <c r="C173" s="2"/>
      <c r="D173" s="2"/>
      <c r="E173" s="3"/>
      <c r="F173" s="3"/>
      <c r="H173" s="5">
        <f>_xlfn.XLOOKUP(Table16[[#This Row],[OrderID]],[3]!Table13456[No заказа],[3]!Table13456[Количество],"",0,1)</f>
        <v>1</v>
      </c>
      <c r="I173" s="5">
        <f>_xlfn.XLOOKUP(Table16[[#This Row],[OrderID]],[3]!Table13456[No заказа],[3]!Table13456[Цена],"",0,1)</f>
        <v>11990</v>
      </c>
      <c r="J173" s="2" t="str">
        <f>M01_SETTINGS!$F$2</f>
        <v>KASPI</v>
      </c>
    </row>
    <row r="174" spans="1:10" x14ac:dyDescent="0.35">
      <c r="A174" s="3">
        <f>_xlfn.XLOOKUP(Table16[[#This Row],[OrderID]],[3]!Table13456[No заказа],[3]!Table13456[Дата
отправки],"",0,1)</f>
        <v>45861</v>
      </c>
      <c r="B174" s="2">
        <v>596342776</v>
      </c>
      <c r="C174" s="2"/>
      <c r="D174" s="2"/>
      <c r="E174" s="3"/>
      <c r="F174" s="3"/>
      <c r="H174" s="5">
        <f>_xlfn.XLOOKUP(Table16[[#This Row],[OrderID]],[3]!Table13456[No заказа],[3]!Table13456[Количество],"",0,1)</f>
        <v>1</v>
      </c>
      <c r="I174" s="5">
        <f>_xlfn.XLOOKUP(Table16[[#This Row],[OrderID]],[3]!Table13456[No заказа],[3]!Table13456[Цена],"",0,1)</f>
        <v>11990</v>
      </c>
      <c r="J174" s="2" t="str">
        <f>M01_SETTINGS!$F$2</f>
        <v>KASPI</v>
      </c>
    </row>
    <row r="175" spans="1:10" x14ac:dyDescent="0.35">
      <c r="A175" s="3">
        <f>_xlfn.XLOOKUP(Table16[[#This Row],[OrderID]],[3]!Table13456[No заказа],[3]!Table13456[Дата
отправки],"",0,1)</f>
        <v>45861</v>
      </c>
      <c r="B175" s="2">
        <v>596068393</v>
      </c>
      <c r="C175" s="2"/>
      <c r="D175" s="2"/>
      <c r="E175" s="3"/>
      <c r="F175" s="3"/>
      <c r="H175" s="5">
        <f>_xlfn.XLOOKUP(Table16[[#This Row],[OrderID]],[3]!Table13456[No заказа],[3]!Table13456[Количество],"",0,1)</f>
        <v>1</v>
      </c>
      <c r="I175" s="5">
        <f>_xlfn.XLOOKUP(Table16[[#This Row],[OrderID]],[3]!Table13456[No заказа],[3]!Table13456[Цена],"",0,1)</f>
        <v>16990</v>
      </c>
      <c r="J175" s="2" t="str">
        <f>M01_SETTINGS!$F$2</f>
        <v>KASPI</v>
      </c>
    </row>
    <row r="176" spans="1:10" x14ac:dyDescent="0.35">
      <c r="A176" s="3">
        <f>_xlfn.XLOOKUP(Table16[[#This Row],[OrderID]],[3]!Table13456[No заказа],[3]!Table13456[Дата
отправки],"",0,1)</f>
        <v>45861</v>
      </c>
      <c r="B176" s="2">
        <v>596460405</v>
      </c>
      <c r="C176" s="2"/>
      <c r="D176" s="2"/>
      <c r="E176" s="3"/>
      <c r="F176" s="3"/>
      <c r="H176" s="5">
        <f>_xlfn.XLOOKUP(Table16[[#This Row],[OrderID]],[3]!Table13456[No заказа],[3]!Table13456[Количество],"",0,1)</f>
        <v>1</v>
      </c>
      <c r="I176" s="5">
        <f>_xlfn.XLOOKUP(Table16[[#This Row],[OrderID]],[3]!Table13456[No заказа],[3]!Table13456[Цена],"",0,1)</f>
        <v>16990</v>
      </c>
      <c r="J176" s="2" t="str">
        <f>M01_SETTINGS!$F$2</f>
        <v>KASPI</v>
      </c>
    </row>
    <row r="177" spans="1:10" x14ac:dyDescent="0.35">
      <c r="A177" s="3">
        <f>_xlfn.XLOOKUP(Table16[[#This Row],[OrderID]],[3]!Table13456[No заказа],[3]!Table13456[Дата
отправки],"",0,1)</f>
        <v>45861</v>
      </c>
      <c r="B177" s="2">
        <v>595778191</v>
      </c>
      <c r="C177" s="2"/>
      <c r="D177" s="2"/>
      <c r="E177" s="3"/>
      <c r="F177" s="3"/>
      <c r="H177" s="5">
        <f>_xlfn.XLOOKUP(Table16[[#This Row],[OrderID]],[3]!Table13456[No заказа],[3]!Table13456[Количество],"",0,1)</f>
        <v>1</v>
      </c>
      <c r="I177" s="5">
        <f>_xlfn.XLOOKUP(Table16[[#This Row],[OrderID]],[3]!Table13456[No заказа],[3]!Table13456[Цена],"",0,1)</f>
        <v>11990</v>
      </c>
      <c r="J177" s="2" t="str">
        <f>M01_SETTINGS!$F$2</f>
        <v>KASPI</v>
      </c>
    </row>
    <row r="178" spans="1:10" x14ac:dyDescent="0.35">
      <c r="A178" s="3">
        <f>_xlfn.XLOOKUP(Table16[[#This Row],[OrderID]],[3]!Table13456[No заказа],[3]!Table13456[Дата
отправки],"",0,1)</f>
        <v>45861</v>
      </c>
      <c r="B178" s="2">
        <v>595466186</v>
      </c>
      <c r="C178" s="2"/>
      <c r="D178" s="2"/>
      <c r="E178" s="3"/>
      <c r="F178" s="3"/>
      <c r="H178" s="5">
        <f>_xlfn.XLOOKUP(Table16[[#This Row],[OrderID]],[3]!Table13456[No заказа],[3]!Table13456[Количество],"",0,1)</f>
        <v>1</v>
      </c>
      <c r="I178" s="5">
        <f>_xlfn.XLOOKUP(Table16[[#This Row],[OrderID]],[3]!Table13456[No заказа],[3]!Table13456[Цена],"",0,1)</f>
        <v>16990</v>
      </c>
      <c r="J178" s="2" t="str">
        <f>M01_SETTINGS!$F$2</f>
        <v>KASPI</v>
      </c>
    </row>
    <row r="179" spans="1:10" x14ac:dyDescent="0.35">
      <c r="A179" s="3">
        <f>_xlfn.XLOOKUP(Table16[[#This Row],[OrderID]],[3]!Table13456[No заказа],[3]!Table13456[Дата
отправки],"",0,1)</f>
        <v>45861</v>
      </c>
      <c r="B179" s="2">
        <v>595307200</v>
      </c>
      <c r="C179" s="2"/>
      <c r="D179" s="2"/>
      <c r="E179" s="3"/>
      <c r="F179" s="3"/>
      <c r="H179" s="5">
        <f>_xlfn.XLOOKUP(Table16[[#This Row],[OrderID]],[3]!Table13456[No заказа],[3]!Table13456[Количество],"",0,1)</f>
        <v>1</v>
      </c>
      <c r="I179" s="5">
        <f>_xlfn.XLOOKUP(Table16[[#This Row],[OrderID]],[3]!Table13456[No заказа],[3]!Table13456[Цена],"",0,1)</f>
        <v>11990</v>
      </c>
      <c r="J179" s="2" t="str">
        <f>M01_SETTINGS!$F$2</f>
        <v>KASPI</v>
      </c>
    </row>
    <row r="180" spans="1:10" x14ac:dyDescent="0.35">
      <c r="A180" s="3">
        <f>_xlfn.XLOOKUP(Table16[[#This Row],[OrderID]],[3]!Table13456[No заказа],[3]!Table13456[Дата
отправки],"",0,1)</f>
        <v>45861</v>
      </c>
      <c r="B180" s="2">
        <v>595563515</v>
      </c>
      <c r="C180" s="2"/>
      <c r="D180" s="2"/>
      <c r="E180" s="3"/>
      <c r="F180" s="3"/>
      <c r="H180" s="5">
        <f>_xlfn.XLOOKUP(Table16[[#This Row],[OrderID]],[3]!Table13456[No заказа],[3]!Table13456[Количество],"",0,1)</f>
        <v>1</v>
      </c>
      <c r="I180" s="5">
        <f>_xlfn.XLOOKUP(Table16[[#This Row],[OrderID]],[3]!Table13456[No заказа],[3]!Table13456[Цена],"",0,1)</f>
        <v>16990</v>
      </c>
      <c r="J180" s="2" t="str">
        <f>M01_SETTINGS!$F$2</f>
        <v>KASPI</v>
      </c>
    </row>
    <row r="181" spans="1:10" x14ac:dyDescent="0.35">
      <c r="A181" s="3">
        <f>_xlfn.XLOOKUP(Table16[[#This Row],[OrderID]],[3]!Table13456[No заказа],[3]!Table13456[Дата
отправки],"",0,1)</f>
        <v>45861</v>
      </c>
      <c r="B181" s="2">
        <v>595699255</v>
      </c>
      <c r="C181" s="2"/>
      <c r="D181" s="2"/>
      <c r="E181" s="3"/>
      <c r="F181" s="3"/>
      <c r="H181" s="5">
        <f>_xlfn.XLOOKUP(Table16[[#This Row],[OrderID]],[3]!Table13456[No заказа],[3]!Table13456[Количество],"",0,1)</f>
        <v>1</v>
      </c>
      <c r="I181" s="5">
        <f>_xlfn.XLOOKUP(Table16[[#This Row],[OrderID]],[3]!Table13456[No заказа],[3]!Table13456[Цена],"",0,1)</f>
        <v>16990</v>
      </c>
      <c r="J181" s="2" t="str">
        <f>M01_SETTINGS!$F$2</f>
        <v>KASPI</v>
      </c>
    </row>
    <row r="182" spans="1:10" x14ac:dyDescent="0.35">
      <c r="A182" s="3">
        <f>_xlfn.XLOOKUP(Table16[[#This Row],[OrderID]],[3]!Table13456[No заказа],[3]!Table13456[Дата
отправки],"",0,1)</f>
        <v>45861</v>
      </c>
      <c r="B182" s="2">
        <v>594934714</v>
      </c>
      <c r="C182" s="2"/>
      <c r="D182" s="2"/>
      <c r="E182" s="3"/>
      <c r="F182" s="3"/>
      <c r="H182" s="5">
        <f>_xlfn.XLOOKUP(Table16[[#This Row],[OrderID]],[3]!Table13456[No заказа],[3]!Table13456[Количество],"",0,1)</f>
        <v>1</v>
      </c>
      <c r="I182" s="5">
        <f>_xlfn.XLOOKUP(Table16[[#This Row],[OrderID]],[3]!Table13456[No заказа],[3]!Table13456[Цена],"",0,1)</f>
        <v>16990</v>
      </c>
      <c r="J182" s="2" t="str">
        <f>M01_SETTINGS!$F$2</f>
        <v>KASPI</v>
      </c>
    </row>
    <row r="183" spans="1:10" x14ac:dyDescent="0.35">
      <c r="A183" s="3">
        <f>_xlfn.XLOOKUP(Table16[[#This Row],[OrderID]],[3]!Table13456[No заказа],[3]!Table13456[Дата
отправки],"",0,1)</f>
        <v>45861</v>
      </c>
      <c r="B183" s="2">
        <v>595079918</v>
      </c>
      <c r="C183" s="2"/>
      <c r="D183" s="2"/>
      <c r="E183" s="3"/>
      <c r="F183" s="3"/>
      <c r="H183" s="5">
        <f>_xlfn.XLOOKUP(Table16[[#This Row],[OrderID]],[3]!Table13456[No заказа],[3]!Table13456[Количество],"",0,1)</f>
        <v>1</v>
      </c>
      <c r="I183" s="5">
        <f>_xlfn.XLOOKUP(Table16[[#This Row],[OrderID]],[3]!Table13456[No заказа],[3]!Table13456[Цена],"",0,1)</f>
        <v>16990</v>
      </c>
      <c r="J183" s="2" t="str">
        <f>M01_SETTINGS!$F$2</f>
        <v>KASPI</v>
      </c>
    </row>
    <row r="184" spans="1:10" x14ac:dyDescent="0.35">
      <c r="A184" s="3">
        <f>_xlfn.XLOOKUP(Table16[[#This Row],[OrderID]],[3]!Table13456[No заказа],[3]!Table13456[Дата
отправки],"",0,1)</f>
        <v>45861</v>
      </c>
      <c r="B184" s="2">
        <v>594572340</v>
      </c>
      <c r="C184" s="2"/>
      <c r="D184" s="2"/>
      <c r="E184" s="3"/>
      <c r="F184" s="3"/>
      <c r="H184" s="5">
        <f>_xlfn.XLOOKUP(Table16[[#This Row],[OrderID]],[3]!Table13456[No заказа],[3]!Table13456[Количество],"",0,1)</f>
        <v>1</v>
      </c>
      <c r="I184" s="5">
        <f>_xlfn.XLOOKUP(Table16[[#This Row],[OrderID]],[3]!Table13456[No заказа],[3]!Table13456[Цена],"",0,1)</f>
        <v>11990</v>
      </c>
      <c r="J184" s="2" t="str">
        <f>M01_SETTINGS!$F$2</f>
        <v>KASPI</v>
      </c>
    </row>
    <row r="185" spans="1:10" x14ac:dyDescent="0.35">
      <c r="A185" s="3">
        <f>_xlfn.XLOOKUP(Table16[[#This Row],[OrderID]],[3]!Table13456[No заказа],[3]!Table13456[Дата
отправки],"",0,1)</f>
        <v>45861</v>
      </c>
      <c r="B185" s="2">
        <v>594294676</v>
      </c>
      <c r="C185" s="2"/>
      <c r="D185" s="2"/>
      <c r="E185" s="3"/>
      <c r="F185" s="3"/>
      <c r="H185" s="5">
        <f>_xlfn.XLOOKUP(Table16[[#This Row],[OrderID]],[3]!Table13456[No заказа],[3]!Table13456[Количество],"",0,1)</f>
        <v>1</v>
      </c>
      <c r="I185" s="5">
        <f>_xlfn.XLOOKUP(Table16[[#This Row],[OrderID]],[3]!Table13456[No заказа],[3]!Table13456[Цена],"",0,1)</f>
        <v>16990</v>
      </c>
      <c r="J185" s="2" t="str">
        <f>M01_SETTINGS!$F$2</f>
        <v>KASPI</v>
      </c>
    </row>
    <row r="186" spans="1:10" x14ac:dyDescent="0.35">
      <c r="A186" s="3">
        <f>_xlfn.XLOOKUP(Table16[[#This Row],[OrderID]],[3]!Table13456[No заказа],[3]!Table13456[Дата
отправки],"",0,1)</f>
        <v>45861</v>
      </c>
      <c r="B186" s="2">
        <v>594366682</v>
      </c>
      <c r="C186" s="2"/>
      <c r="D186" s="2"/>
      <c r="E186" s="3"/>
      <c r="F186" s="3"/>
      <c r="H186" s="5">
        <f>_xlfn.XLOOKUP(Table16[[#This Row],[OrderID]],[3]!Table13456[No заказа],[3]!Table13456[Количество],"",0,1)</f>
        <v>1</v>
      </c>
      <c r="I186" s="5">
        <f>_xlfn.XLOOKUP(Table16[[#This Row],[OrderID]],[3]!Table13456[No заказа],[3]!Table13456[Цена],"",0,1)</f>
        <v>16990</v>
      </c>
      <c r="J186" s="2" t="str">
        <f>M01_SETTINGS!$F$2</f>
        <v>KASPI</v>
      </c>
    </row>
    <row r="187" spans="1:10" x14ac:dyDescent="0.35">
      <c r="A187" s="3">
        <f>_xlfn.XLOOKUP(Table16[[#This Row],[OrderID]],[3]!Table13456[No заказа],[3]!Table13456[Дата
отправки],"",0,1)</f>
        <v>45860</v>
      </c>
      <c r="B187" s="2">
        <v>595730933</v>
      </c>
      <c r="C187" s="2"/>
      <c r="D187" s="2"/>
      <c r="E187" s="3"/>
      <c r="F187" s="3"/>
      <c r="H187" s="5">
        <f>_xlfn.XLOOKUP(Table16[[#This Row],[OrderID]],[3]!Table13456[No заказа],[3]!Table13456[Количество],"",0,1)</f>
        <v>1</v>
      </c>
      <c r="I187" s="5">
        <f>_xlfn.XLOOKUP(Table16[[#This Row],[OrderID]],[3]!Table13456[No заказа],[3]!Table13456[Цена],"",0,1)</f>
        <v>16990</v>
      </c>
      <c r="J187" s="2" t="str">
        <f>M01_SETTINGS!$F$2</f>
        <v>KASPI</v>
      </c>
    </row>
    <row r="188" spans="1:10" x14ac:dyDescent="0.35">
      <c r="A188" s="3">
        <f>_xlfn.XLOOKUP(Table16[[#This Row],[OrderID]],[3]!Table13456[No заказа],[3]!Table13456[Дата
отправки],"",0,1)</f>
        <v>45861</v>
      </c>
      <c r="B188" s="2">
        <v>595778191</v>
      </c>
      <c r="C188" s="2"/>
      <c r="D188" s="2"/>
      <c r="E188" s="3"/>
      <c r="F188" s="3"/>
      <c r="H188" s="5">
        <f>_xlfn.XLOOKUP(Table16[[#This Row],[OrderID]],[3]!Table13456[No заказа],[3]!Table13456[Количество],"",0,1)</f>
        <v>1</v>
      </c>
      <c r="I188" s="5">
        <f>_xlfn.XLOOKUP(Table16[[#This Row],[OrderID]],[3]!Table13456[No заказа],[3]!Table13456[Цена],"",0,1)</f>
        <v>11990</v>
      </c>
      <c r="J188" s="2" t="str">
        <f>M01_SETTINGS!$F$2</f>
        <v>KASPI</v>
      </c>
    </row>
    <row r="189" spans="1:10" x14ac:dyDescent="0.35">
      <c r="A189" s="3">
        <f>_xlfn.XLOOKUP(Table16[[#This Row],[OrderID]],[3]!Table13456[No заказа],[3]!Table13456[Дата
отправки],"",0,1)</f>
        <v>45860</v>
      </c>
      <c r="B189" s="2">
        <v>595876929</v>
      </c>
      <c r="C189" s="2"/>
      <c r="D189" s="2"/>
      <c r="E189" s="3"/>
      <c r="F189" s="3"/>
      <c r="H189" s="5">
        <f>_xlfn.XLOOKUP(Table16[[#This Row],[OrderID]],[3]!Table13456[No заказа],[3]!Table13456[Количество],"",0,1)</f>
        <v>1</v>
      </c>
      <c r="I189" s="5">
        <f>_xlfn.XLOOKUP(Table16[[#This Row],[OrderID]],[3]!Table13456[No заказа],[3]!Table13456[Цена],"",0,1)</f>
        <v>16990</v>
      </c>
      <c r="J189" s="2" t="str">
        <f>M01_SETTINGS!$F$2</f>
        <v>KASPI</v>
      </c>
    </row>
    <row r="190" spans="1:10" x14ac:dyDescent="0.35">
      <c r="A190" s="3">
        <f>_xlfn.XLOOKUP(Table16[[#This Row],[OrderID]],[3]!Table13456[No заказа],[3]!Table13456[Дата
отправки],"",0,1)</f>
        <v>45861</v>
      </c>
      <c r="B190" s="2">
        <v>596068393</v>
      </c>
      <c r="C190" s="2"/>
      <c r="D190" s="2"/>
      <c r="E190" s="3"/>
      <c r="F190" s="3"/>
      <c r="H190" s="5">
        <f>_xlfn.XLOOKUP(Table16[[#This Row],[OrderID]],[3]!Table13456[No заказа],[3]!Table13456[Количество],"",0,1)</f>
        <v>1</v>
      </c>
      <c r="I190" s="5">
        <f>_xlfn.XLOOKUP(Table16[[#This Row],[OrderID]],[3]!Table13456[No заказа],[3]!Table13456[Цена],"",0,1)</f>
        <v>16990</v>
      </c>
      <c r="J190" s="2" t="str">
        <f>M01_SETTINGS!$F$2</f>
        <v>KASPI</v>
      </c>
    </row>
    <row r="191" spans="1:10" x14ac:dyDescent="0.35">
      <c r="A191" s="3">
        <f>_xlfn.XLOOKUP(Table16[[#This Row],[OrderID]],[3]!Table13456[No заказа],[3]!Table13456[Дата
отправки],"",0,1)</f>
        <v>45861</v>
      </c>
      <c r="B191" s="2">
        <v>595699255</v>
      </c>
      <c r="C191" s="2"/>
      <c r="D191" s="2"/>
      <c r="E191" s="3"/>
      <c r="F191" s="3"/>
      <c r="H191" s="5">
        <f>_xlfn.XLOOKUP(Table16[[#This Row],[OrderID]],[3]!Table13456[No заказа],[3]!Table13456[Количество],"",0,1)</f>
        <v>1</v>
      </c>
      <c r="I191" s="5">
        <f>_xlfn.XLOOKUP(Table16[[#This Row],[OrderID]],[3]!Table13456[No заказа],[3]!Table13456[Цена],"",0,1)</f>
        <v>16990</v>
      </c>
      <c r="J191" s="2" t="str">
        <f>M01_SETTINGS!$F$2</f>
        <v>KASPI</v>
      </c>
    </row>
    <row r="192" spans="1:10" x14ac:dyDescent="0.35">
      <c r="A192" s="3">
        <f>_xlfn.XLOOKUP(Table16[[#This Row],[OrderID]],[3]!Table13456[No заказа],[3]!Table13456[Дата
отправки],"",0,1)</f>
        <v>45861</v>
      </c>
      <c r="B192" s="2">
        <v>595079918</v>
      </c>
      <c r="C192" s="2"/>
      <c r="D192" s="2"/>
      <c r="E192" s="3"/>
      <c r="F192" s="3"/>
      <c r="H192" s="5">
        <f>_xlfn.XLOOKUP(Table16[[#This Row],[OrderID]],[3]!Table13456[No заказа],[3]!Table13456[Количество],"",0,1)</f>
        <v>1</v>
      </c>
      <c r="I192" s="5">
        <f>_xlfn.XLOOKUP(Table16[[#This Row],[OrderID]],[3]!Table13456[No заказа],[3]!Table13456[Цена],"",0,1)</f>
        <v>16990</v>
      </c>
      <c r="J192" s="2" t="str">
        <f>M01_SETTINGS!$F$2</f>
        <v>KASPI</v>
      </c>
    </row>
    <row r="193" spans="1:10" x14ac:dyDescent="0.35">
      <c r="A193" s="3">
        <f>_xlfn.XLOOKUP(Table16[[#This Row],[OrderID]],[3]!Table13456[No заказа],[3]!Table13456[Дата
отправки],"",0,1)</f>
        <v>45860</v>
      </c>
      <c r="B193" s="2">
        <v>595730933</v>
      </c>
      <c r="C193" s="2"/>
      <c r="D193" s="2"/>
      <c r="E193" s="3"/>
      <c r="F193" s="3"/>
      <c r="H193" s="5">
        <f>_xlfn.XLOOKUP(Table16[[#This Row],[OrderID]],[3]!Table13456[No заказа],[3]!Table13456[Количество],"",0,1)</f>
        <v>1</v>
      </c>
      <c r="I193" s="5">
        <f>_xlfn.XLOOKUP(Table16[[#This Row],[OrderID]],[3]!Table13456[No заказа],[3]!Table13456[Цена],"",0,1)</f>
        <v>16990</v>
      </c>
      <c r="J193" s="2" t="str">
        <f>M01_SETTINGS!$F$2</f>
        <v>KASPI</v>
      </c>
    </row>
    <row r="194" spans="1:10" x14ac:dyDescent="0.35">
      <c r="A194" s="3">
        <f>_xlfn.XLOOKUP(Table16[[#This Row],[OrderID]],[3]!Table13456[No заказа],[3]!Table13456[Дата
отправки],"",0,1)</f>
        <v>45859</v>
      </c>
      <c r="B194" s="2">
        <v>595348627</v>
      </c>
      <c r="C194" s="2"/>
      <c r="D194" s="2"/>
      <c r="E194" s="3"/>
      <c r="F194" s="3"/>
      <c r="H194" s="5">
        <f>_xlfn.XLOOKUP(Table16[[#This Row],[OrderID]],[3]!Table13456[No заказа],[3]!Table13456[Количество],"",0,1)</f>
        <v>1</v>
      </c>
      <c r="I194" s="5">
        <f>_xlfn.XLOOKUP(Table16[[#This Row],[OrderID]],[3]!Table13456[No заказа],[3]!Table13456[Цена],"",0,1)</f>
        <v>11990</v>
      </c>
      <c r="J194" s="2" t="str">
        <f>M01_SETTINGS!$F$2</f>
        <v>KASPI</v>
      </c>
    </row>
    <row r="195" spans="1:10" x14ac:dyDescent="0.35">
      <c r="A195" s="3">
        <f>_xlfn.XLOOKUP(Table16[[#This Row],[OrderID]],[3]!Table13456[No заказа],[3]!Table13456[Дата
отправки],"",0,1)</f>
        <v>45861</v>
      </c>
      <c r="B195" s="2">
        <v>595307200</v>
      </c>
      <c r="C195" s="2"/>
      <c r="D195" s="2"/>
      <c r="E195" s="3"/>
      <c r="F195" s="3"/>
      <c r="H195" s="5">
        <f>_xlfn.XLOOKUP(Table16[[#This Row],[OrderID]],[3]!Table13456[No заказа],[3]!Table13456[Количество],"",0,1)</f>
        <v>1</v>
      </c>
      <c r="I195" s="5">
        <f>_xlfn.XLOOKUP(Table16[[#This Row],[OrderID]],[3]!Table13456[No заказа],[3]!Table13456[Цена],"",0,1)</f>
        <v>11990</v>
      </c>
      <c r="J195" s="2" t="str">
        <f>M01_SETTINGS!$F$2</f>
        <v>KASPI</v>
      </c>
    </row>
    <row r="196" spans="1:10" x14ac:dyDescent="0.35">
      <c r="A196" s="3">
        <f>_xlfn.XLOOKUP(Table16[[#This Row],[OrderID]],[3]!Table13456[No заказа],[3]!Table13456[Дата
отправки],"",0,1)</f>
        <v>45861</v>
      </c>
      <c r="B196" s="2">
        <v>595466186</v>
      </c>
      <c r="C196" s="2"/>
      <c r="D196" s="2"/>
      <c r="E196" s="3"/>
      <c r="F196" s="3"/>
      <c r="H196" s="5">
        <f>_xlfn.XLOOKUP(Table16[[#This Row],[OrderID]],[3]!Table13456[No заказа],[3]!Table13456[Количество],"",0,1)</f>
        <v>1</v>
      </c>
      <c r="I196" s="5">
        <f>_xlfn.XLOOKUP(Table16[[#This Row],[OrderID]],[3]!Table13456[No заказа],[3]!Table13456[Цена],"",0,1)</f>
        <v>16990</v>
      </c>
      <c r="J196" s="2" t="str">
        <f>M01_SETTINGS!$F$2</f>
        <v>KASPI</v>
      </c>
    </row>
    <row r="197" spans="1:10" x14ac:dyDescent="0.35">
      <c r="A197" s="3">
        <f>_xlfn.XLOOKUP(Table16[[#This Row],[OrderID]],[3]!Table13456[No заказа],[3]!Table13456[Дата
отправки],"",0,1)</f>
        <v>45861</v>
      </c>
      <c r="B197" s="2">
        <v>594934714</v>
      </c>
      <c r="C197" s="2"/>
      <c r="D197" s="2"/>
      <c r="E197" s="3"/>
      <c r="F197" s="3"/>
      <c r="H197" s="5">
        <f>_xlfn.XLOOKUP(Table16[[#This Row],[OrderID]],[3]!Table13456[No заказа],[3]!Table13456[Количество],"",0,1)</f>
        <v>1</v>
      </c>
      <c r="I197" s="5">
        <f>_xlfn.XLOOKUP(Table16[[#This Row],[OrderID]],[3]!Table13456[No заказа],[3]!Table13456[Цена],"",0,1)</f>
        <v>16990</v>
      </c>
      <c r="J197" s="2" t="str">
        <f>M01_SETTINGS!$F$2</f>
        <v>KASPI</v>
      </c>
    </row>
    <row r="198" spans="1:10" x14ac:dyDescent="0.35">
      <c r="A198" s="3">
        <f>_xlfn.XLOOKUP(Table16[[#This Row],[OrderID]],[3]!Table13456[No заказа],[3]!Table13456[Дата
отправки],"",0,1)</f>
        <v>45861</v>
      </c>
      <c r="B198" s="2">
        <v>595563515</v>
      </c>
      <c r="C198" s="2"/>
      <c r="D198" s="2"/>
      <c r="E198" s="3"/>
      <c r="F198" s="3"/>
      <c r="H198" s="5">
        <f>_xlfn.XLOOKUP(Table16[[#This Row],[OrderID]],[3]!Table13456[No заказа],[3]!Table13456[Количество],"",0,1)</f>
        <v>1</v>
      </c>
      <c r="I198" s="5">
        <f>_xlfn.XLOOKUP(Table16[[#This Row],[OrderID]],[3]!Table13456[No заказа],[3]!Table13456[Цена],"",0,1)</f>
        <v>16990</v>
      </c>
      <c r="J198" s="2" t="str">
        <f>M01_SETTINGS!$F$2</f>
        <v>KASPI</v>
      </c>
    </row>
    <row r="199" spans="1:10" x14ac:dyDescent="0.35">
      <c r="A199" s="3">
        <f>_xlfn.XLOOKUP(Table16[[#This Row],[OrderID]],[3]!Table13456[No заказа],[3]!Table13456[Дата
отправки],"",0,1)</f>
        <v>45858</v>
      </c>
      <c r="B199" s="2">
        <v>594478179</v>
      </c>
      <c r="C199" s="2"/>
      <c r="D199" s="2"/>
      <c r="E199" s="3"/>
      <c r="F199" s="3"/>
      <c r="H199" s="5">
        <f>_xlfn.XLOOKUP(Table16[[#This Row],[OrderID]],[3]!Table13456[No заказа],[3]!Table13456[Количество],"",0,1)</f>
        <v>1</v>
      </c>
      <c r="I199" s="5">
        <f>_xlfn.XLOOKUP(Table16[[#This Row],[OrderID]],[3]!Table13456[No заказа],[3]!Table13456[Цена],"",0,1)</f>
        <v>16990</v>
      </c>
      <c r="J199" s="2" t="str">
        <f>M01_SETTINGS!$F$2</f>
        <v>KASPI</v>
      </c>
    </row>
    <row r="200" spans="1:10" x14ac:dyDescent="0.35">
      <c r="A200" s="3">
        <f>_xlfn.XLOOKUP(Table16[[#This Row],[OrderID]],[3]!Table13456[No заказа],[3]!Table13456[Дата
отправки],"",0,1)</f>
        <v>45861</v>
      </c>
      <c r="B200" s="2">
        <v>594294676</v>
      </c>
      <c r="C200" s="2"/>
      <c r="D200" s="2"/>
      <c r="E200" s="3"/>
      <c r="F200" s="3"/>
      <c r="H200" s="5">
        <f>_xlfn.XLOOKUP(Table16[[#This Row],[OrderID]],[3]!Table13456[No заказа],[3]!Table13456[Количество],"",0,1)</f>
        <v>1</v>
      </c>
      <c r="I200" s="5">
        <f>_xlfn.XLOOKUP(Table16[[#This Row],[OrderID]],[3]!Table13456[No заказа],[3]!Table13456[Цена],"",0,1)</f>
        <v>16990</v>
      </c>
      <c r="J200" s="2" t="str">
        <f>M01_SETTINGS!$F$2</f>
        <v>KASPI</v>
      </c>
    </row>
    <row r="201" spans="1:10" x14ac:dyDescent="0.35">
      <c r="A201" s="3">
        <f>_xlfn.XLOOKUP(Table16[[#This Row],[OrderID]],[3]!Table13456[No заказа],[3]!Table13456[Дата
отправки],"",0,1)</f>
        <v>45858</v>
      </c>
      <c r="B201" s="2">
        <v>594870724</v>
      </c>
      <c r="C201" s="2"/>
      <c r="D201" s="2"/>
      <c r="E201" s="3"/>
      <c r="F201" s="3"/>
      <c r="H201" s="5">
        <f>_xlfn.XLOOKUP(Table16[[#This Row],[OrderID]],[3]!Table13456[No заказа],[3]!Table13456[Количество],"",0,1)</f>
        <v>1</v>
      </c>
      <c r="I201" s="5">
        <f>_xlfn.XLOOKUP(Table16[[#This Row],[OrderID]],[3]!Table13456[No заказа],[3]!Table13456[Цена],"",0,1)</f>
        <v>11990</v>
      </c>
      <c r="J201" s="2" t="str">
        <f>M01_SETTINGS!$F$2</f>
        <v>KASPI</v>
      </c>
    </row>
    <row r="202" spans="1:10" x14ac:dyDescent="0.35">
      <c r="A202" s="3">
        <f>_xlfn.XLOOKUP(Table16[[#This Row],[OrderID]],[3]!Table13456[No заказа],[3]!Table13456[Дата
отправки],"",0,1)</f>
        <v>45861</v>
      </c>
      <c r="B202" s="2">
        <v>594572340</v>
      </c>
      <c r="C202" s="2"/>
      <c r="D202" s="2"/>
      <c r="E202" s="3"/>
      <c r="F202" s="3"/>
      <c r="H202" s="5">
        <f>_xlfn.XLOOKUP(Table16[[#This Row],[OrderID]],[3]!Table13456[No заказа],[3]!Table13456[Количество],"",0,1)</f>
        <v>1</v>
      </c>
      <c r="I202" s="5">
        <f>_xlfn.XLOOKUP(Table16[[#This Row],[OrderID]],[3]!Table13456[No заказа],[3]!Table13456[Цена],"",0,1)</f>
        <v>11990</v>
      </c>
      <c r="J202" s="2" t="str">
        <f>M01_SETTINGS!$F$2</f>
        <v>KASPI</v>
      </c>
    </row>
    <row r="203" spans="1:10" x14ac:dyDescent="0.35">
      <c r="A203" s="3">
        <f>_xlfn.XLOOKUP(Table16[[#This Row],[OrderID]],[3]!Table13456[No заказа],[3]!Table13456[Дата
отправки],"",0,1)</f>
        <v>45858</v>
      </c>
      <c r="B203" s="2">
        <v>594276827</v>
      </c>
      <c r="C203" s="2"/>
      <c r="D203" s="2"/>
      <c r="E203" s="3"/>
      <c r="F203" s="3"/>
      <c r="H203" s="5">
        <f>_xlfn.XLOOKUP(Table16[[#This Row],[OrderID]],[3]!Table13456[No заказа],[3]!Table13456[Количество],"",0,1)</f>
        <v>1</v>
      </c>
      <c r="I203" s="5">
        <f>_xlfn.XLOOKUP(Table16[[#This Row],[OrderID]],[3]!Table13456[No заказа],[3]!Table13456[Цена],"",0,1)</f>
        <v>16990</v>
      </c>
      <c r="J203" s="2" t="str">
        <f>M01_SETTINGS!$F$2</f>
        <v>KASPI</v>
      </c>
    </row>
    <row r="204" spans="1:10" x14ac:dyDescent="0.35">
      <c r="A204" s="3">
        <f>_xlfn.XLOOKUP(Table16[[#This Row],[OrderID]],[3]!Table13456[No заказа],[3]!Table13456[Дата
отправки],"",0,1)</f>
        <v>45858</v>
      </c>
      <c r="B204" s="2">
        <v>594588066</v>
      </c>
      <c r="C204" s="2"/>
      <c r="D204" s="2"/>
      <c r="E204" s="3"/>
      <c r="F204" s="3"/>
      <c r="H204" s="5">
        <f>_xlfn.XLOOKUP(Table16[[#This Row],[OrderID]],[3]!Table13456[No заказа],[3]!Table13456[Количество],"",0,1)</f>
        <v>1</v>
      </c>
      <c r="I204" s="5">
        <f>_xlfn.XLOOKUP(Table16[[#This Row],[OrderID]],[3]!Table13456[No заказа],[3]!Table13456[Цена],"",0,1)</f>
        <v>16990</v>
      </c>
      <c r="J204" s="2" t="str">
        <f>M01_SETTINGS!$F$2</f>
        <v>KASPI</v>
      </c>
    </row>
    <row r="205" spans="1:10" x14ac:dyDescent="0.35">
      <c r="A205" s="3">
        <f>_xlfn.XLOOKUP(Table16[[#This Row],[OrderID]],[3]!Table13456[No заказа],[3]!Table13456[Дата
отправки],"",0,1)</f>
        <v>45861</v>
      </c>
      <c r="B205" s="2">
        <v>594366682</v>
      </c>
      <c r="C205" s="2"/>
      <c r="D205" s="2"/>
      <c r="E205" s="3"/>
      <c r="F205" s="3"/>
      <c r="H205" s="5">
        <f>_xlfn.XLOOKUP(Table16[[#This Row],[OrderID]],[3]!Table13456[No заказа],[3]!Table13456[Количество],"",0,1)</f>
        <v>1</v>
      </c>
      <c r="I205" s="5">
        <f>_xlfn.XLOOKUP(Table16[[#This Row],[OrderID]],[3]!Table13456[No заказа],[3]!Table13456[Цена],"",0,1)</f>
        <v>16990</v>
      </c>
      <c r="J205" s="2" t="str">
        <f>M01_SETTINGS!$F$2</f>
        <v>KASPI</v>
      </c>
    </row>
    <row r="206" spans="1:10" x14ac:dyDescent="0.35">
      <c r="A206" s="3">
        <f>_xlfn.XLOOKUP(Table16[[#This Row],[OrderID]],[3]!Table13456[No заказа],[3]!Table13456[Дата
отправки],"",0,1)</f>
        <v>45857</v>
      </c>
      <c r="B206" s="2">
        <v>594237138</v>
      </c>
      <c r="C206" s="2"/>
      <c r="D206" s="2"/>
      <c r="E206" s="3"/>
      <c r="F206" s="3"/>
      <c r="H206" s="5">
        <f>_xlfn.XLOOKUP(Table16[[#This Row],[OrderID]],[3]!Table13456[No заказа],[3]!Table13456[Количество],"",0,1)</f>
        <v>1</v>
      </c>
      <c r="I206" s="5">
        <f>_xlfn.XLOOKUP(Table16[[#This Row],[OrderID]],[3]!Table13456[No заказа],[3]!Table13456[Цена],"",0,1)</f>
        <v>11990</v>
      </c>
      <c r="J206" s="2" t="str">
        <f>M01_SETTINGS!$F$2</f>
        <v>KASPI</v>
      </c>
    </row>
    <row r="207" spans="1:10" x14ac:dyDescent="0.35">
      <c r="A207" s="3">
        <f>_xlfn.XLOOKUP(Table16[[#This Row],[OrderID]],[3]!Table13456[No заказа],[3]!Table13456[Дата
отправки],"",0,1)</f>
        <v>45857</v>
      </c>
      <c r="B207" s="2">
        <v>594224199</v>
      </c>
      <c r="C207" s="2"/>
      <c r="D207" s="2"/>
      <c r="E207" s="3"/>
      <c r="F207" s="3"/>
      <c r="H207" s="5">
        <f>_xlfn.XLOOKUP(Table16[[#This Row],[OrderID]],[3]!Table13456[No заказа],[3]!Table13456[Количество],"",0,1)</f>
        <v>1</v>
      </c>
      <c r="I207" s="5">
        <f>_xlfn.XLOOKUP(Table16[[#This Row],[OrderID]],[3]!Table13456[No заказа],[3]!Table13456[Цена],"",0,1)</f>
        <v>16990</v>
      </c>
      <c r="J207" s="2" t="str">
        <f>M01_SETTINGS!$F$2</f>
        <v>KASPI</v>
      </c>
    </row>
    <row r="208" spans="1:10" x14ac:dyDescent="0.35">
      <c r="A208" s="3">
        <f>_xlfn.XLOOKUP(Table16[[#This Row],[OrderID]],[3]!Table13456[No заказа],[3]!Table13456[Дата
отправки],"",0,1)</f>
        <v>45857</v>
      </c>
      <c r="B208" s="2">
        <v>594140129</v>
      </c>
      <c r="C208" s="2"/>
      <c r="D208" s="2"/>
      <c r="E208" s="3"/>
      <c r="F208" s="3"/>
      <c r="H208" s="5">
        <f>_xlfn.XLOOKUP(Table16[[#This Row],[OrderID]],[3]!Table13456[No заказа],[3]!Table13456[Количество],"",0,1)</f>
        <v>1</v>
      </c>
      <c r="I208" s="5">
        <f>_xlfn.XLOOKUP(Table16[[#This Row],[OrderID]],[3]!Table13456[No заказа],[3]!Table13456[Цена],"",0,1)</f>
        <v>11990</v>
      </c>
      <c r="J208" s="2" t="str">
        <f>M01_SETTINGS!$F$2</f>
        <v>KASPI</v>
      </c>
    </row>
    <row r="209" spans="1:10" x14ac:dyDescent="0.35">
      <c r="A209" s="3">
        <f>_xlfn.XLOOKUP(Table16[[#This Row],[OrderID]],[3]!Table13456[No заказа],[3]!Table13456[Дата
отправки],"",0,1)</f>
        <v>45857</v>
      </c>
      <c r="B209" s="2">
        <v>594070848</v>
      </c>
      <c r="C209" s="2"/>
      <c r="D209" s="2"/>
      <c r="E209" s="3"/>
      <c r="F209" s="3"/>
      <c r="H209" s="5">
        <f>_xlfn.XLOOKUP(Table16[[#This Row],[OrderID]],[3]!Table13456[No заказа],[3]!Table13456[Количество],"",0,1)</f>
        <v>1</v>
      </c>
      <c r="I209" s="5">
        <f>_xlfn.XLOOKUP(Table16[[#This Row],[OrderID]],[3]!Table13456[No заказа],[3]!Table13456[Цена],"",0,1)</f>
        <v>16990</v>
      </c>
      <c r="J209" s="2" t="str">
        <f>M01_SETTINGS!$F$2</f>
        <v>KASPI</v>
      </c>
    </row>
    <row r="210" spans="1:10" x14ac:dyDescent="0.35">
      <c r="A210" s="3">
        <f>_xlfn.XLOOKUP(Table16[[#This Row],[OrderID]],[3]!Table13456[No заказа],[3]!Table13456[Дата
отправки],"",0,1)</f>
        <v>45857</v>
      </c>
      <c r="B210" s="2">
        <v>594021462</v>
      </c>
      <c r="C210" s="2"/>
      <c r="D210" s="2"/>
      <c r="E210" s="3"/>
      <c r="F210" s="3"/>
      <c r="H210" s="5">
        <f>_xlfn.XLOOKUP(Table16[[#This Row],[OrderID]],[3]!Table13456[No заказа],[3]!Table13456[Количество],"",0,1)</f>
        <v>1</v>
      </c>
      <c r="I210" s="5">
        <f>_xlfn.XLOOKUP(Table16[[#This Row],[OrderID]],[3]!Table13456[No заказа],[3]!Table13456[Цена],"",0,1)</f>
        <v>16990</v>
      </c>
      <c r="J210" s="2" t="str">
        <f>M01_SETTINGS!$F$2</f>
        <v>KASPI</v>
      </c>
    </row>
    <row r="211" spans="1:10" x14ac:dyDescent="0.35">
      <c r="A211" s="3">
        <f>_xlfn.XLOOKUP(Table16[[#This Row],[OrderID]],[3]!Table13456[No заказа],[3]!Table13456[Дата
отправки],"",0,1)</f>
        <v>45857</v>
      </c>
      <c r="B211" s="2">
        <v>593967588</v>
      </c>
      <c r="C211" s="2"/>
      <c r="D211" s="2"/>
      <c r="E211" s="3"/>
      <c r="F211" s="3"/>
      <c r="H211" s="5">
        <f>_xlfn.XLOOKUP(Table16[[#This Row],[OrderID]],[3]!Table13456[No заказа],[3]!Table13456[Количество],"",0,1)</f>
        <v>1</v>
      </c>
      <c r="I211" s="5">
        <f>_xlfn.XLOOKUP(Table16[[#This Row],[OrderID]],[3]!Table13456[No заказа],[3]!Table13456[Цена],"",0,1)</f>
        <v>16990</v>
      </c>
      <c r="J211" s="2" t="str">
        <f>M01_SETTINGS!$F$2</f>
        <v>KASPI</v>
      </c>
    </row>
    <row r="212" spans="1:10" x14ac:dyDescent="0.35">
      <c r="A212" s="3">
        <f>_xlfn.XLOOKUP(Table16[[#This Row],[OrderID]],[3]!Table13456[No заказа],[3]!Table13456[Дата
отправки],"",0,1)</f>
        <v>45857</v>
      </c>
      <c r="B212" s="2">
        <v>593952383</v>
      </c>
      <c r="C212" s="2"/>
      <c r="D212" s="2"/>
      <c r="E212" s="3"/>
      <c r="F212" s="3"/>
      <c r="H212" s="5">
        <f>_xlfn.XLOOKUP(Table16[[#This Row],[OrderID]],[3]!Table13456[No заказа],[3]!Table13456[Количество],"",0,1)</f>
        <v>1</v>
      </c>
      <c r="I212" s="5">
        <f>_xlfn.XLOOKUP(Table16[[#This Row],[OrderID]],[3]!Table13456[No заказа],[3]!Table13456[Цена],"",0,1)</f>
        <v>11990</v>
      </c>
      <c r="J212" s="2" t="str">
        <f>M01_SETTINGS!$F$2</f>
        <v>KASPI</v>
      </c>
    </row>
    <row r="213" spans="1:10" x14ac:dyDescent="0.35">
      <c r="A213" s="3">
        <f>_xlfn.XLOOKUP(Table16[[#This Row],[OrderID]],[3]!Table13456[No заказа],[3]!Table13456[Дата
отправки],"",0,1)</f>
        <v>45857</v>
      </c>
      <c r="B213" s="2">
        <v>593920307</v>
      </c>
      <c r="C213" s="2"/>
      <c r="D213" s="2"/>
      <c r="E213" s="3"/>
      <c r="F213" s="3"/>
      <c r="H213" s="5">
        <f>_xlfn.XLOOKUP(Table16[[#This Row],[OrderID]],[3]!Table13456[No заказа],[3]!Table13456[Количество],"",0,1)</f>
        <v>1</v>
      </c>
      <c r="I213" s="5">
        <f>_xlfn.XLOOKUP(Table16[[#This Row],[OrderID]],[3]!Table13456[No заказа],[3]!Table13456[Цена],"",0,1)</f>
        <v>16990</v>
      </c>
      <c r="J213" s="2" t="str">
        <f>M01_SETTINGS!$F$2</f>
        <v>KASPI</v>
      </c>
    </row>
    <row r="214" spans="1:10" x14ac:dyDescent="0.35">
      <c r="A214" s="3">
        <f>_xlfn.XLOOKUP(Table16[[#This Row],[OrderID]],[3]!Table13456[No заказа],[3]!Table13456[Дата
отправки],"",0,1)</f>
        <v>45857</v>
      </c>
      <c r="B214" s="2">
        <v>593863782</v>
      </c>
      <c r="C214" s="2"/>
      <c r="D214" s="2"/>
      <c r="E214" s="3"/>
      <c r="F214" s="3"/>
      <c r="H214" s="5">
        <f>_xlfn.XLOOKUP(Table16[[#This Row],[OrderID]],[3]!Table13456[No заказа],[3]!Table13456[Количество],"",0,1)</f>
        <v>1</v>
      </c>
      <c r="I214" s="5">
        <f>_xlfn.XLOOKUP(Table16[[#This Row],[OrderID]],[3]!Table13456[No заказа],[3]!Table13456[Цена],"",0,1)</f>
        <v>16990</v>
      </c>
      <c r="J214" s="2" t="str">
        <f>M01_SETTINGS!$F$2</f>
        <v>KASPI</v>
      </c>
    </row>
    <row r="215" spans="1:10" x14ac:dyDescent="0.35">
      <c r="A215" s="3">
        <f>_xlfn.XLOOKUP(Table16[[#This Row],[OrderID]],[3]!Table13456[No заказа],[3]!Table13456[Дата
отправки],"",0,1)</f>
        <v>45856</v>
      </c>
      <c r="B215" s="2">
        <v>593144220</v>
      </c>
      <c r="C215" s="2"/>
      <c r="D215" s="2"/>
      <c r="E215" s="3"/>
      <c r="F215" s="3"/>
      <c r="H215" s="5">
        <f>_xlfn.XLOOKUP(Table16[[#This Row],[OrderID]],[3]!Table13456[No заказа],[3]!Table13456[Количество],"",0,1)</f>
        <v>1</v>
      </c>
      <c r="I215" s="5">
        <f>_xlfn.XLOOKUP(Table16[[#This Row],[OrderID]],[3]!Table13456[No заказа],[3]!Table13456[Цена],"",0,1)</f>
        <v>16990</v>
      </c>
      <c r="J215" s="2" t="str">
        <f>M01_SETTINGS!$F$2</f>
        <v>KASPI</v>
      </c>
    </row>
    <row r="216" spans="1:10" x14ac:dyDescent="0.35">
      <c r="A216" s="3">
        <f>_xlfn.XLOOKUP(Table16[[#This Row],[OrderID]],[3]!Table13456[No заказа],[3]!Table13456[Дата
отправки],"",0,1)</f>
        <v>45856</v>
      </c>
      <c r="B216" s="2">
        <v>593527216</v>
      </c>
      <c r="C216" s="2"/>
      <c r="D216" s="2"/>
      <c r="E216" s="3"/>
      <c r="F216" s="3"/>
      <c r="H216" s="5">
        <f>_xlfn.XLOOKUP(Table16[[#This Row],[OrderID]],[3]!Table13456[No заказа],[3]!Table13456[Количество],"",0,1)</f>
        <v>1</v>
      </c>
      <c r="I216" s="5">
        <f>_xlfn.XLOOKUP(Table16[[#This Row],[OrderID]],[3]!Table13456[No заказа],[3]!Table13456[Цена],"",0,1)</f>
        <v>16990</v>
      </c>
      <c r="J216" s="2" t="str">
        <f>M01_SETTINGS!$F$2</f>
        <v>KASPI</v>
      </c>
    </row>
    <row r="217" spans="1:10" x14ac:dyDescent="0.35">
      <c r="A217" s="3">
        <f>_xlfn.XLOOKUP(Table16[[#This Row],[OrderID]],[3]!Table13456[No заказа],[3]!Table13456[Дата
отправки],"",0,1)</f>
        <v>45856</v>
      </c>
      <c r="B217" s="2">
        <v>593611461</v>
      </c>
      <c r="C217" s="2"/>
      <c r="D217" s="2"/>
      <c r="E217" s="3"/>
      <c r="F217" s="3"/>
      <c r="H217" s="5">
        <f>_xlfn.XLOOKUP(Table16[[#This Row],[OrderID]],[3]!Table13456[No заказа],[3]!Table13456[Количество],"",0,1)</f>
        <v>1</v>
      </c>
      <c r="I217" s="5">
        <f>_xlfn.XLOOKUP(Table16[[#This Row],[OrderID]],[3]!Table13456[No заказа],[3]!Table13456[Цена],"",0,1)</f>
        <v>16990</v>
      </c>
      <c r="J217" s="2" t="str">
        <f>M01_SETTINGS!$F$2</f>
        <v>KASPI</v>
      </c>
    </row>
    <row r="218" spans="1:10" x14ac:dyDescent="0.35">
      <c r="A218" s="3">
        <f>_xlfn.XLOOKUP(Table16[[#This Row],[OrderID]],[3]!Table13456[No заказа],[3]!Table13456[Дата
отправки],"",0,1)</f>
        <v>45856</v>
      </c>
      <c r="B218" s="2">
        <v>593448210</v>
      </c>
      <c r="C218" s="2"/>
      <c r="D218" s="2"/>
      <c r="E218" s="3"/>
      <c r="F218" s="3"/>
      <c r="H218" s="5">
        <f>_xlfn.XLOOKUP(Table16[[#This Row],[OrderID]],[3]!Table13456[No заказа],[3]!Table13456[Количество],"",0,1)</f>
        <v>1</v>
      </c>
      <c r="I218" s="5">
        <f>_xlfn.XLOOKUP(Table16[[#This Row],[OrderID]],[3]!Table13456[No заказа],[3]!Table13456[Цена],"",0,1)</f>
        <v>11990</v>
      </c>
      <c r="J218" s="2" t="str">
        <f>M01_SETTINGS!$F$2</f>
        <v>KASPI</v>
      </c>
    </row>
    <row r="219" spans="1:10" x14ac:dyDescent="0.35">
      <c r="A219" s="3">
        <f>_xlfn.XLOOKUP(Table16[[#This Row],[OrderID]],[3]!Table13456[No заказа],[3]!Table13456[Дата
отправки],"",0,1)</f>
        <v>45856</v>
      </c>
      <c r="B219" s="2">
        <v>593028529</v>
      </c>
      <c r="C219" s="2"/>
      <c r="D219" s="2"/>
      <c r="E219" s="3"/>
      <c r="F219" s="3"/>
      <c r="H219" s="5">
        <f>_xlfn.XLOOKUP(Table16[[#This Row],[OrderID]],[3]!Table13456[No заказа],[3]!Table13456[Количество],"",0,1)</f>
        <v>1</v>
      </c>
      <c r="I219" s="5">
        <f>_xlfn.XLOOKUP(Table16[[#This Row],[OrderID]],[3]!Table13456[No заказа],[3]!Table13456[Цена],"",0,1)</f>
        <v>16990</v>
      </c>
      <c r="J219" s="2" t="str">
        <f>M01_SETTINGS!$F$2</f>
        <v>KASPI</v>
      </c>
    </row>
    <row r="220" spans="1:10" x14ac:dyDescent="0.35">
      <c r="A220" s="3">
        <f>_xlfn.XLOOKUP(Table16[[#This Row],[OrderID]],[3]!Table13456[No заказа],[3]!Table13456[Дата
отправки],"",0,1)</f>
        <v>45856</v>
      </c>
      <c r="B220" s="2">
        <v>593082443</v>
      </c>
      <c r="C220" s="2"/>
      <c r="D220" s="2"/>
      <c r="E220" s="3"/>
      <c r="F220" s="3"/>
      <c r="H220" s="5">
        <f>_xlfn.XLOOKUP(Table16[[#This Row],[OrderID]],[3]!Table13456[No заказа],[3]!Table13456[Количество],"",0,1)</f>
        <v>1</v>
      </c>
      <c r="I220" s="5">
        <f>_xlfn.XLOOKUP(Table16[[#This Row],[OrderID]],[3]!Table13456[No заказа],[3]!Table13456[Цена],"",0,1)</f>
        <v>16990</v>
      </c>
      <c r="J220" s="2" t="str">
        <f>M01_SETTINGS!$F$2</f>
        <v>KASPI</v>
      </c>
    </row>
    <row r="221" spans="1:10" x14ac:dyDescent="0.35">
      <c r="A221" s="3">
        <f>_xlfn.XLOOKUP(Table16[[#This Row],[OrderID]],[3]!Table13456[No заказа],[3]!Table13456[Дата
отправки],"",0,1)</f>
        <v>45856</v>
      </c>
      <c r="B221" s="2">
        <v>593304038</v>
      </c>
      <c r="C221" s="2"/>
      <c r="D221" s="2"/>
      <c r="E221" s="3"/>
      <c r="F221" s="3"/>
      <c r="H221" s="5">
        <f>_xlfn.XLOOKUP(Table16[[#This Row],[OrderID]],[3]!Table13456[No заказа],[3]!Table13456[Количество],"",0,1)</f>
        <v>1</v>
      </c>
      <c r="I221" s="5">
        <f>_xlfn.XLOOKUP(Table16[[#This Row],[OrderID]],[3]!Table13456[No заказа],[3]!Table13456[Цена],"",0,1)</f>
        <v>16990</v>
      </c>
      <c r="J221" s="2" t="str">
        <f>M01_SETTINGS!$F$2</f>
        <v>KASPI</v>
      </c>
    </row>
    <row r="222" spans="1:10" x14ac:dyDescent="0.35">
      <c r="A222" s="3">
        <f>_xlfn.XLOOKUP(Table16[[#This Row],[OrderID]],[3]!Table13456[No заказа],[3]!Table13456[Дата
отправки],"",0,1)</f>
        <v>45856</v>
      </c>
      <c r="B222" s="2">
        <v>593291060</v>
      </c>
      <c r="C222" s="2"/>
      <c r="D222" s="2"/>
      <c r="E222" s="3"/>
      <c r="F222" s="3"/>
      <c r="H222" s="5">
        <f>_xlfn.XLOOKUP(Table16[[#This Row],[OrderID]],[3]!Table13456[No заказа],[3]!Table13456[Количество],"",0,1)</f>
        <v>1</v>
      </c>
      <c r="I222" s="5">
        <f>_xlfn.XLOOKUP(Table16[[#This Row],[OrderID]],[3]!Table13456[No заказа],[3]!Table13456[Цена],"",0,1)</f>
        <v>16990</v>
      </c>
      <c r="J222" s="2" t="str">
        <f>M01_SETTINGS!$F$2</f>
        <v>KASPI</v>
      </c>
    </row>
    <row r="223" spans="1:10" x14ac:dyDescent="0.35">
      <c r="A223" s="3">
        <f>_xlfn.XLOOKUP(Table16[[#This Row],[OrderID]],[3]!Table13456[No заказа],[3]!Table13456[Дата
отправки],"",0,1)</f>
        <v>45856</v>
      </c>
      <c r="B223" s="2">
        <v>593525619</v>
      </c>
      <c r="C223" s="2"/>
      <c r="D223" s="2"/>
      <c r="E223" s="3"/>
      <c r="F223" s="3"/>
      <c r="H223" s="5">
        <f>_xlfn.XLOOKUP(Table16[[#This Row],[OrderID]],[3]!Table13456[No заказа],[3]!Table13456[Количество],"",0,1)</f>
        <v>1</v>
      </c>
      <c r="I223" s="5">
        <f>_xlfn.XLOOKUP(Table16[[#This Row],[OrderID]],[3]!Table13456[No заказа],[3]!Table13456[Цена],"",0,1)</f>
        <v>16990</v>
      </c>
      <c r="J223" s="2" t="str">
        <f>M01_SETTINGS!$F$2</f>
        <v>KASPI</v>
      </c>
    </row>
    <row r="224" spans="1:10" x14ac:dyDescent="0.35">
      <c r="A224" s="3">
        <f>_xlfn.XLOOKUP(Table16[[#This Row],[OrderID]],[3]!Table13456[No заказа],[3]!Table13456[Дата
отправки],"",0,1)</f>
        <v>45855</v>
      </c>
      <c r="B224" s="2">
        <v>592827117</v>
      </c>
      <c r="C224" s="2"/>
      <c r="D224" s="2"/>
      <c r="E224" s="3"/>
      <c r="F224" s="3"/>
      <c r="H224" s="5">
        <f>_xlfn.XLOOKUP(Table16[[#This Row],[OrderID]],[3]!Table13456[No заказа],[3]!Table13456[Количество],"",0,1)</f>
        <v>1</v>
      </c>
      <c r="I224" s="5">
        <f>_xlfn.XLOOKUP(Table16[[#This Row],[OrderID]],[3]!Table13456[No заказа],[3]!Table13456[Цена],"",0,1)</f>
        <v>16990</v>
      </c>
      <c r="J224" s="2" t="str">
        <f>M01_SETTINGS!$F$2</f>
        <v>KASPI</v>
      </c>
    </row>
    <row r="225" spans="1:10" x14ac:dyDescent="0.35">
      <c r="A225" s="3">
        <f>_xlfn.XLOOKUP(Table16[[#This Row],[OrderID]],[3]!Table13456[No заказа],[3]!Table13456[Дата
отправки],"",0,1)</f>
        <v>45855</v>
      </c>
      <c r="B225" s="2">
        <v>592480911</v>
      </c>
      <c r="C225" s="2"/>
      <c r="D225" s="2"/>
      <c r="E225" s="3"/>
      <c r="F225" s="3"/>
      <c r="H225" s="5">
        <f>_xlfn.XLOOKUP(Table16[[#This Row],[OrderID]],[3]!Table13456[No заказа],[3]!Table13456[Количество],"",0,1)</f>
        <v>1</v>
      </c>
      <c r="I225" s="5">
        <f>_xlfn.XLOOKUP(Table16[[#This Row],[OrderID]],[3]!Table13456[No заказа],[3]!Table13456[Цена],"",0,1)</f>
        <v>11990</v>
      </c>
      <c r="J225" s="2" t="str">
        <f>M01_SETTINGS!$F$2</f>
        <v>KASPI</v>
      </c>
    </row>
    <row r="226" spans="1:10" x14ac:dyDescent="0.35">
      <c r="A226" s="3">
        <f>_xlfn.XLOOKUP(Table16[[#This Row],[OrderID]],[3]!Table13456[No заказа],[3]!Table13456[Дата
отправки],"",0,1)</f>
        <v>45855</v>
      </c>
      <c r="B226" s="2">
        <v>592069718</v>
      </c>
      <c r="C226" s="2"/>
      <c r="D226" s="2"/>
      <c r="E226" s="3"/>
      <c r="F226" s="3"/>
      <c r="H226" s="5">
        <f>_xlfn.XLOOKUP(Table16[[#This Row],[OrderID]],[3]!Table13456[No заказа],[3]!Table13456[Количество],"",0,1)</f>
        <v>1</v>
      </c>
      <c r="I226" s="5">
        <f>_xlfn.XLOOKUP(Table16[[#This Row],[OrderID]],[3]!Table13456[No заказа],[3]!Table13456[Цена],"",0,1)</f>
        <v>11990</v>
      </c>
      <c r="J226" s="2" t="str">
        <f>M01_SETTINGS!$F$2</f>
        <v>KASPI</v>
      </c>
    </row>
    <row r="227" spans="1:10" x14ac:dyDescent="0.35">
      <c r="A227" s="3">
        <f>_xlfn.XLOOKUP(Table16[[#This Row],[OrderID]],[3]!Table13456[No заказа],[3]!Table13456[Дата
отправки],"",0,1)</f>
        <v>45855</v>
      </c>
      <c r="B227" s="2">
        <v>592052413</v>
      </c>
      <c r="C227" s="2"/>
      <c r="D227" s="2"/>
      <c r="E227" s="3"/>
      <c r="F227" s="3"/>
      <c r="H227" s="5">
        <f>_xlfn.XLOOKUP(Table16[[#This Row],[OrderID]],[3]!Table13456[No заказа],[3]!Table13456[Количество],"",0,1)</f>
        <v>1</v>
      </c>
      <c r="I227" s="5">
        <f>_xlfn.XLOOKUP(Table16[[#This Row],[OrderID]],[3]!Table13456[No заказа],[3]!Table13456[Цена],"",0,1)</f>
        <v>11990</v>
      </c>
      <c r="J227" s="2" t="str">
        <f>M01_SETTINGS!$F$2</f>
        <v>KASPI</v>
      </c>
    </row>
    <row r="228" spans="1:10" x14ac:dyDescent="0.35">
      <c r="A228" s="3">
        <f>_xlfn.XLOOKUP(Table16[[#This Row],[OrderID]],[3]!Table13456[No заказа],[3]!Table13456[Дата
отправки],"",0,1)</f>
        <v>45855</v>
      </c>
      <c r="B228" s="2">
        <v>592476863</v>
      </c>
      <c r="C228" s="2"/>
      <c r="D228" s="2"/>
      <c r="E228" s="3"/>
      <c r="F228" s="3"/>
      <c r="H228" s="5">
        <f>_xlfn.XLOOKUP(Table16[[#This Row],[OrderID]],[3]!Table13456[No заказа],[3]!Table13456[Количество],"",0,1)</f>
        <v>1</v>
      </c>
      <c r="I228" s="5">
        <f>_xlfn.XLOOKUP(Table16[[#This Row],[OrderID]],[3]!Table13456[No заказа],[3]!Table13456[Цена],"",0,1)</f>
        <v>17990</v>
      </c>
      <c r="J228" s="2" t="str">
        <f>M01_SETTINGS!$F$2</f>
        <v>KASPI</v>
      </c>
    </row>
    <row r="229" spans="1:10" x14ac:dyDescent="0.35">
      <c r="A229" s="3">
        <f>_xlfn.XLOOKUP(Table16[[#This Row],[OrderID]],[3]!Table13456[No заказа],[3]!Table13456[Дата
отправки],"",0,1)</f>
        <v>45855</v>
      </c>
      <c r="B229" s="2">
        <v>592219626</v>
      </c>
      <c r="C229" s="2"/>
      <c r="D229" s="2"/>
      <c r="E229" s="3"/>
      <c r="F229" s="3"/>
      <c r="H229" s="5">
        <f>_xlfn.XLOOKUP(Table16[[#This Row],[OrderID]],[3]!Table13456[No заказа],[3]!Table13456[Количество],"",0,1)</f>
        <v>1</v>
      </c>
      <c r="I229" s="5">
        <f>_xlfn.XLOOKUP(Table16[[#This Row],[OrderID]],[3]!Table13456[No заказа],[3]!Table13456[Цена],"",0,1)</f>
        <v>17990</v>
      </c>
      <c r="J229" s="2" t="str">
        <f>M01_SETTINGS!$F$2</f>
        <v>KASPI</v>
      </c>
    </row>
    <row r="230" spans="1:10" x14ac:dyDescent="0.35">
      <c r="A230" s="3">
        <f>_xlfn.XLOOKUP(Table16[[#This Row],[OrderID]],[3]!Table13456[No заказа],[3]!Table13456[Дата
отправки],"",0,1)</f>
        <v>45854</v>
      </c>
      <c r="B230" s="2">
        <v>591813090</v>
      </c>
      <c r="C230" s="2"/>
      <c r="D230" s="2"/>
      <c r="E230" s="3"/>
      <c r="F230" s="3"/>
      <c r="H230" s="5">
        <f>_xlfn.XLOOKUP(Table16[[#This Row],[OrderID]],[3]!Table13456[No заказа],[3]!Table13456[Количество],"",0,1)</f>
        <v>1</v>
      </c>
      <c r="I230" s="5">
        <f>_xlfn.XLOOKUP(Table16[[#This Row],[OrderID]],[3]!Table13456[No заказа],[3]!Table13456[Цена],"",0,1)</f>
        <v>17990</v>
      </c>
      <c r="J230" s="2" t="str">
        <f>M01_SETTINGS!$F$2</f>
        <v>KASPI</v>
      </c>
    </row>
    <row r="231" spans="1:10" x14ac:dyDescent="0.35">
      <c r="A231" s="3">
        <f>_xlfn.XLOOKUP(Table16[[#This Row],[OrderID]],[3]!Table13456[No заказа],[3]!Table13456[Дата
отправки],"",0,1)</f>
        <v>45854</v>
      </c>
      <c r="B231" s="2">
        <v>592011692</v>
      </c>
      <c r="C231" s="2"/>
      <c r="D231" s="2"/>
      <c r="E231" s="3"/>
      <c r="F231" s="3"/>
      <c r="H231" s="5">
        <f>_xlfn.XLOOKUP(Table16[[#This Row],[OrderID]],[3]!Table13456[No заказа],[3]!Table13456[Количество],"",0,1)</f>
        <v>1</v>
      </c>
      <c r="I231" s="5">
        <f>_xlfn.XLOOKUP(Table16[[#This Row],[OrderID]],[3]!Table13456[No заказа],[3]!Table13456[Цена],"",0,1)</f>
        <v>17990</v>
      </c>
      <c r="J231" s="2" t="str">
        <f>M01_SETTINGS!$F$2</f>
        <v>KASPI</v>
      </c>
    </row>
    <row r="232" spans="1:10" x14ac:dyDescent="0.35">
      <c r="A232" s="3">
        <f>_xlfn.XLOOKUP(Table16[[#This Row],[OrderID]],[3]!Table13456[No заказа],[3]!Table13456[Дата
отправки],"",0,1)</f>
        <v>45854</v>
      </c>
      <c r="B232" s="2">
        <v>591608237</v>
      </c>
      <c r="C232" s="2"/>
      <c r="D232" s="2"/>
      <c r="E232" s="3"/>
      <c r="F232" s="3"/>
      <c r="H232" s="5">
        <f>_xlfn.XLOOKUP(Table16[[#This Row],[OrderID]],[3]!Table13456[No заказа],[3]!Table13456[Количество],"",0,1)</f>
        <v>1</v>
      </c>
      <c r="I232" s="5">
        <f>_xlfn.XLOOKUP(Table16[[#This Row],[OrderID]],[3]!Table13456[No заказа],[3]!Table13456[Цена],"",0,1)</f>
        <v>11990</v>
      </c>
      <c r="J232" s="2" t="str">
        <f>M01_SETTINGS!$F$2</f>
        <v>KASPI</v>
      </c>
    </row>
    <row r="233" spans="1:10" x14ac:dyDescent="0.35">
      <c r="A233" s="3">
        <f>_xlfn.XLOOKUP(Table16[[#This Row],[OrderID]],[3]!Table13456[No заказа],[3]!Table13456[Дата
отправки],"",0,1)</f>
        <v>45854</v>
      </c>
      <c r="B233" s="2">
        <v>591600531</v>
      </c>
      <c r="C233" s="2"/>
      <c r="D233" s="2"/>
      <c r="E233" s="3"/>
      <c r="F233" s="3"/>
      <c r="H233" s="5">
        <f>_xlfn.XLOOKUP(Table16[[#This Row],[OrderID]],[3]!Table13456[No заказа],[3]!Table13456[Количество],"",0,1)</f>
        <v>1</v>
      </c>
      <c r="I233" s="5">
        <f>_xlfn.XLOOKUP(Table16[[#This Row],[OrderID]],[3]!Table13456[No заказа],[3]!Table13456[Цена],"",0,1)</f>
        <v>11990</v>
      </c>
      <c r="J233" s="2" t="str">
        <f>M01_SETTINGS!$F$2</f>
        <v>KASPI</v>
      </c>
    </row>
    <row r="234" spans="1:10" x14ac:dyDescent="0.35">
      <c r="A234" s="3">
        <f>_xlfn.XLOOKUP(Table16[[#This Row],[OrderID]],[3]!Table13456[No заказа],[3]!Table13456[Дата
отправки],"",0,1)</f>
        <v>45853</v>
      </c>
      <c r="B234" s="2">
        <v>590930491</v>
      </c>
      <c r="C234" s="2"/>
      <c r="D234" s="2"/>
      <c r="E234" s="3"/>
      <c r="F234" s="3"/>
      <c r="H234" s="5">
        <f>_xlfn.XLOOKUP(Table16[[#This Row],[OrderID]],[3]!Table13456[No заказа],[3]!Table13456[Количество],"",0,1)</f>
        <v>1</v>
      </c>
      <c r="I234" s="5">
        <f>_xlfn.XLOOKUP(Table16[[#This Row],[OrderID]],[3]!Table13456[No заказа],[3]!Table13456[Цена],"",0,1)</f>
        <v>11990</v>
      </c>
      <c r="J234" s="2" t="str">
        <f>M01_SETTINGS!$F$2</f>
        <v>KASPI</v>
      </c>
    </row>
    <row r="235" spans="1:10" x14ac:dyDescent="0.35">
      <c r="A235" s="3">
        <f>_xlfn.XLOOKUP(Table16[[#This Row],[OrderID]],[3]!Table13456[No заказа],[3]!Table13456[Дата
отправки],"",0,1)</f>
        <v>45853</v>
      </c>
      <c r="B235" s="2">
        <v>590850704</v>
      </c>
      <c r="C235" s="2"/>
      <c r="D235" s="2"/>
      <c r="E235" s="3"/>
      <c r="F235" s="3"/>
      <c r="H235" s="5">
        <f>_xlfn.XLOOKUP(Table16[[#This Row],[OrderID]],[3]!Table13456[No заказа],[3]!Table13456[Количество],"",0,1)</f>
        <v>1</v>
      </c>
      <c r="I235" s="5">
        <f>_xlfn.XLOOKUP(Table16[[#This Row],[OrderID]],[3]!Table13456[No заказа],[3]!Table13456[Цена],"",0,1)</f>
        <v>11990</v>
      </c>
      <c r="J235" s="2" t="str">
        <f>M01_SETTINGS!$F$2</f>
        <v>KASPI</v>
      </c>
    </row>
    <row r="236" spans="1:10" x14ac:dyDescent="0.35">
      <c r="A236" s="3">
        <f>_xlfn.XLOOKUP(Table16[[#This Row],[OrderID]],[3]!Table13456[No заказа],[3]!Table13456[Дата
отправки],"",0,1)</f>
        <v>45853</v>
      </c>
      <c r="B236" s="2">
        <v>590969847</v>
      </c>
      <c r="C236" s="2"/>
      <c r="D236" s="2"/>
      <c r="E236" s="3"/>
      <c r="F236" s="3"/>
      <c r="H236" s="5">
        <f>_xlfn.XLOOKUP(Table16[[#This Row],[OrderID]],[3]!Table13456[No заказа],[3]!Table13456[Количество],"",0,1)</f>
        <v>1</v>
      </c>
      <c r="I236" s="5">
        <f>_xlfn.XLOOKUP(Table16[[#This Row],[OrderID]],[3]!Table13456[No заказа],[3]!Table13456[Цена],"",0,1)</f>
        <v>17990</v>
      </c>
      <c r="J236" s="2" t="str">
        <f>M01_SETTINGS!$F$2</f>
        <v>KASPI</v>
      </c>
    </row>
    <row r="237" spans="1:10" x14ac:dyDescent="0.35">
      <c r="A237" s="3">
        <f>_xlfn.XLOOKUP(Table16[[#This Row],[OrderID]],[3]!Table13456[No заказа],[3]!Table13456[Дата
отправки],"",0,1)</f>
        <v>45853</v>
      </c>
      <c r="B237" s="2">
        <v>591021741</v>
      </c>
      <c r="C237" s="2"/>
      <c r="D237" s="2"/>
      <c r="E237" s="3"/>
      <c r="F237" s="3"/>
      <c r="H237" s="5">
        <f>_xlfn.XLOOKUP(Table16[[#This Row],[OrderID]],[3]!Table13456[No заказа],[3]!Table13456[Количество],"",0,1)</f>
        <v>1</v>
      </c>
      <c r="I237" s="5">
        <f>_xlfn.XLOOKUP(Table16[[#This Row],[OrderID]],[3]!Table13456[No заказа],[3]!Table13456[Цена],"",0,1)</f>
        <v>17990</v>
      </c>
      <c r="J237" s="2" t="str">
        <f>M01_SETTINGS!$F$2</f>
        <v>KASPI</v>
      </c>
    </row>
    <row r="238" spans="1:10" x14ac:dyDescent="0.35">
      <c r="A238" s="3">
        <f>_xlfn.XLOOKUP(Table16[[#This Row],[OrderID]],[3]!Table13456[No заказа],[3]!Table13456[Дата
отправки],"",0,1)</f>
        <v>45853</v>
      </c>
      <c r="B238" s="2">
        <v>590947077</v>
      </c>
      <c r="C238" s="2"/>
      <c r="D238" s="2"/>
      <c r="E238" s="3"/>
      <c r="F238" s="3"/>
      <c r="H238" s="5">
        <f>_xlfn.XLOOKUP(Table16[[#This Row],[OrderID]],[3]!Table13456[No заказа],[3]!Table13456[Количество],"",0,1)</f>
        <v>1</v>
      </c>
      <c r="I238" s="5">
        <f>_xlfn.XLOOKUP(Table16[[#This Row],[OrderID]],[3]!Table13456[No заказа],[3]!Table13456[Цена],"",0,1)</f>
        <v>17990</v>
      </c>
      <c r="J238" s="2" t="str">
        <f>M01_SETTINGS!$F$2</f>
        <v>KASPI</v>
      </c>
    </row>
    <row r="239" spans="1:10" x14ac:dyDescent="0.35">
      <c r="A239" s="3">
        <f>_xlfn.XLOOKUP(Table16[[#This Row],[OrderID]],[3]!Table13456[No заказа],[3]!Table13456[Дата
отправки],"",0,1)</f>
        <v>45853</v>
      </c>
      <c r="B239" s="2">
        <v>590922143</v>
      </c>
      <c r="C239" s="2"/>
      <c r="D239" s="2"/>
      <c r="E239" s="3"/>
      <c r="F239" s="3"/>
      <c r="H239" s="5">
        <f>_xlfn.XLOOKUP(Table16[[#This Row],[OrderID]],[3]!Table13456[No заказа],[3]!Table13456[Количество],"",0,1)</f>
        <v>1</v>
      </c>
      <c r="I239" s="5">
        <f>_xlfn.XLOOKUP(Table16[[#This Row],[OrderID]],[3]!Table13456[No заказа],[3]!Table13456[Цена],"",0,1)</f>
        <v>17990</v>
      </c>
      <c r="J239" s="2" t="str">
        <f>M01_SETTINGS!$F$2</f>
        <v>KASPI</v>
      </c>
    </row>
    <row r="240" spans="1:10" x14ac:dyDescent="0.35">
      <c r="A240" s="3">
        <f>_xlfn.XLOOKUP(Table16[[#This Row],[OrderID]],[3]!Table13456[No заказа],[3]!Table13456[Дата
отправки],"",0,1)</f>
        <v>45853</v>
      </c>
      <c r="B240" s="2">
        <v>591183493</v>
      </c>
      <c r="C240" s="2"/>
      <c r="D240" s="2"/>
      <c r="E240" s="3"/>
      <c r="F240" s="3"/>
      <c r="H240" s="5">
        <f>_xlfn.XLOOKUP(Table16[[#This Row],[OrderID]],[3]!Table13456[No заказа],[3]!Table13456[Количество],"",0,1)</f>
        <v>1</v>
      </c>
      <c r="I240" s="5">
        <f>_xlfn.XLOOKUP(Table16[[#This Row],[OrderID]],[3]!Table13456[No заказа],[3]!Table13456[Цена],"",0,1)</f>
        <v>164986</v>
      </c>
      <c r="J240" s="2" t="str">
        <f>M01_SETTINGS!$F$2</f>
        <v>KASPI</v>
      </c>
    </row>
    <row r="241" spans="1:10" x14ac:dyDescent="0.35">
      <c r="A241" s="3">
        <f>_xlfn.XLOOKUP(Table16[[#This Row],[OrderID]],[3]!Table13456[No заказа],[3]!Table13456[Дата
отправки],"",0,1)</f>
        <v>45852</v>
      </c>
      <c r="B241" s="2">
        <v>590105354</v>
      </c>
      <c r="C241" s="2"/>
      <c r="D241" s="2"/>
      <c r="E241" s="3"/>
      <c r="F241" s="3"/>
      <c r="H241" s="5">
        <f>_xlfn.XLOOKUP(Table16[[#This Row],[OrderID]],[3]!Table13456[No заказа],[3]!Table13456[Количество],"",0,1)</f>
        <v>1</v>
      </c>
      <c r="I241" s="5">
        <f>_xlfn.XLOOKUP(Table16[[#This Row],[OrderID]],[3]!Table13456[No заказа],[3]!Table13456[Цена],"",0,1)</f>
        <v>11990</v>
      </c>
      <c r="J241" s="2" t="str">
        <f>M01_SETTINGS!$F$2</f>
        <v>KASPI</v>
      </c>
    </row>
    <row r="242" spans="1:10" x14ac:dyDescent="0.35">
      <c r="A242" s="3">
        <f>_xlfn.XLOOKUP(Table16[[#This Row],[OrderID]],[3]!Table13456[No заказа],[3]!Table13456[Дата
отправки],"",0,1)</f>
        <v>45852</v>
      </c>
      <c r="B242" s="2">
        <v>590645934</v>
      </c>
      <c r="C242" s="2"/>
      <c r="D242" s="2"/>
      <c r="E242" s="3"/>
      <c r="F242" s="3"/>
      <c r="H242" s="5">
        <f>_xlfn.XLOOKUP(Table16[[#This Row],[OrderID]],[3]!Table13456[No заказа],[3]!Table13456[Количество],"",0,1)</f>
        <v>1</v>
      </c>
      <c r="I242" s="5">
        <f>_xlfn.XLOOKUP(Table16[[#This Row],[OrderID]],[3]!Table13456[No заказа],[3]!Table13456[Цена],"",0,1)</f>
        <v>19990</v>
      </c>
      <c r="J242" s="2" t="str">
        <f>M01_SETTINGS!$F$2</f>
        <v>KASPI</v>
      </c>
    </row>
    <row r="243" spans="1:10" x14ac:dyDescent="0.35">
      <c r="A243" s="3">
        <f>_xlfn.XLOOKUP(Table16[[#This Row],[OrderID]],[3]!Table13456[No заказа],[3]!Table13456[Дата
отправки],"",0,1)</f>
        <v>45851</v>
      </c>
      <c r="B243" s="2">
        <v>589553261</v>
      </c>
      <c r="C243" s="2"/>
      <c r="D243" s="2"/>
      <c r="E243" s="3"/>
      <c r="F243" s="3"/>
      <c r="H243" s="5">
        <f>_xlfn.XLOOKUP(Table16[[#This Row],[OrderID]],[3]!Table13456[No заказа],[3]!Table13456[Количество],"",0,1)</f>
        <v>1</v>
      </c>
      <c r="I243" s="5">
        <f>_xlfn.XLOOKUP(Table16[[#This Row],[OrderID]],[3]!Table13456[No заказа],[3]!Table13456[Цена],"",0,1)</f>
        <v>19990</v>
      </c>
      <c r="J243" s="2" t="str">
        <f>M01_SETTINGS!$F$2</f>
        <v>KASPI</v>
      </c>
    </row>
    <row r="244" spans="1:10" x14ac:dyDescent="0.35">
      <c r="A244" s="3">
        <f>_xlfn.XLOOKUP(Table16[[#This Row],[OrderID]],[3]!Table13456[No заказа],[3]!Table13456[Дата
отправки],"",0,1)</f>
        <v>45851</v>
      </c>
      <c r="B244" s="2">
        <v>589463711</v>
      </c>
      <c r="C244" s="2"/>
      <c r="D244" s="2"/>
      <c r="E244" s="3"/>
      <c r="F244" s="3"/>
      <c r="H244" s="5">
        <f>_xlfn.XLOOKUP(Table16[[#This Row],[OrderID]],[3]!Table13456[No заказа],[3]!Table13456[Количество],"",0,1)</f>
        <v>1</v>
      </c>
      <c r="I244" s="5">
        <f>_xlfn.XLOOKUP(Table16[[#This Row],[OrderID]],[3]!Table13456[No заказа],[3]!Table13456[Цена],"",0,1)</f>
        <v>11990</v>
      </c>
      <c r="J244" s="2" t="str">
        <f>M01_SETTINGS!$F$2</f>
        <v>KASPI</v>
      </c>
    </row>
    <row r="245" spans="1:10" x14ac:dyDescent="0.35">
      <c r="A245" s="3">
        <f>_xlfn.XLOOKUP(Table16[[#This Row],[OrderID]],[3]!Table13456[No заказа],[3]!Table13456[Дата
отправки],"",0,1)</f>
        <v>45851</v>
      </c>
      <c r="B245" s="2">
        <v>589596595</v>
      </c>
      <c r="C245" s="2"/>
      <c r="D245" s="2"/>
      <c r="E245" s="3"/>
      <c r="F245" s="3"/>
      <c r="H245" s="5">
        <f>_xlfn.XLOOKUP(Table16[[#This Row],[OrderID]],[3]!Table13456[No заказа],[3]!Table13456[Количество],"",0,1)</f>
        <v>1</v>
      </c>
      <c r="I245" s="5">
        <f>_xlfn.XLOOKUP(Table16[[#This Row],[OrderID]],[3]!Table13456[No заказа],[3]!Table13456[Цена],"",0,1)</f>
        <v>11990</v>
      </c>
      <c r="J245" s="2" t="str">
        <f>M01_SETTINGS!$F$2</f>
        <v>KASPI</v>
      </c>
    </row>
    <row r="246" spans="1:10" x14ac:dyDescent="0.35">
      <c r="A246" s="3">
        <f>_xlfn.XLOOKUP(Table16[[#This Row],[OrderID]],[3]!Table13456[No заказа],[3]!Table13456[Дата
отправки],"",0,1)</f>
        <v>45851</v>
      </c>
      <c r="B246" s="2">
        <v>589495271</v>
      </c>
      <c r="C246" s="2"/>
      <c r="D246" s="2"/>
      <c r="E246" s="3"/>
      <c r="F246" s="3"/>
      <c r="H246" s="5">
        <f>_xlfn.XLOOKUP(Table16[[#This Row],[OrderID]],[3]!Table13456[No заказа],[3]!Table13456[Количество],"",0,1)</f>
        <v>1</v>
      </c>
      <c r="I246" s="5">
        <f>_xlfn.XLOOKUP(Table16[[#This Row],[OrderID]],[3]!Table13456[No заказа],[3]!Table13456[Цена],"",0,1)</f>
        <v>11990</v>
      </c>
      <c r="J246" s="2" t="str">
        <f>M01_SETTINGS!$F$2</f>
        <v>KASPI</v>
      </c>
    </row>
    <row r="247" spans="1:10" x14ac:dyDescent="0.35">
      <c r="A247" s="3">
        <f>_xlfn.XLOOKUP(Table16[[#This Row],[OrderID]],[3]!Table13456[No заказа],[3]!Table13456[Дата
отправки],"",0,1)</f>
        <v>45851</v>
      </c>
      <c r="B247" s="2">
        <v>589478562</v>
      </c>
      <c r="C247" s="2"/>
      <c r="D247" s="2"/>
      <c r="E247" s="3"/>
      <c r="F247" s="3"/>
      <c r="H247" s="5">
        <f>_xlfn.XLOOKUP(Table16[[#This Row],[OrderID]],[3]!Table13456[No заказа],[3]!Table13456[Количество],"",0,1)</f>
        <v>2</v>
      </c>
      <c r="I247" s="5">
        <f>_xlfn.XLOOKUP(Table16[[#This Row],[OrderID]],[3]!Table13456[No заказа],[3]!Table13456[Цена],"",0,1)</f>
        <v>23980</v>
      </c>
      <c r="J247" s="2" t="str">
        <f>M01_SETTINGS!$F$2</f>
        <v>KASPI</v>
      </c>
    </row>
    <row r="248" spans="1:10" x14ac:dyDescent="0.35">
      <c r="A248" s="3">
        <f>_xlfn.XLOOKUP(Table16[[#This Row],[OrderID]],[3]!Table13456[No заказа],[3]!Table13456[Дата
отправки],"",0,1)</f>
        <v>45851</v>
      </c>
      <c r="B248" s="2">
        <v>589692788</v>
      </c>
      <c r="C248" s="2"/>
      <c r="D248" s="2"/>
      <c r="E248" s="3"/>
      <c r="F248" s="3"/>
      <c r="H248" s="5">
        <f>_xlfn.XLOOKUP(Table16[[#This Row],[OrderID]],[3]!Table13456[No заказа],[3]!Table13456[Количество],"",0,1)</f>
        <v>1</v>
      </c>
      <c r="I248" s="5">
        <f>_xlfn.XLOOKUP(Table16[[#This Row],[OrderID]],[3]!Table13456[No заказа],[3]!Table13456[Цена],"",0,1)</f>
        <v>19990</v>
      </c>
      <c r="J248" s="2" t="str">
        <f>M01_SETTINGS!$F$2</f>
        <v>KASPI</v>
      </c>
    </row>
    <row r="249" spans="1:10" x14ac:dyDescent="0.35">
      <c r="A249" s="3">
        <f>_xlfn.XLOOKUP(Table16[[#This Row],[OrderID]],[3]!Table13456[No заказа],[3]!Table13456[Дата
отправки],"",0,1)</f>
        <v>45850</v>
      </c>
      <c r="B249" s="2">
        <v>589148809</v>
      </c>
      <c r="C249" s="2"/>
      <c r="D249" s="2"/>
      <c r="E249" s="3"/>
      <c r="F249" s="3"/>
      <c r="H249" s="5">
        <f>_xlfn.XLOOKUP(Table16[[#This Row],[OrderID]],[3]!Table13456[No заказа],[3]!Table13456[Количество],"",0,1)</f>
        <v>1</v>
      </c>
      <c r="I249" s="5">
        <f>_xlfn.XLOOKUP(Table16[[#This Row],[OrderID]],[3]!Table13456[No заказа],[3]!Table13456[Цена],"",0,1)</f>
        <v>10990</v>
      </c>
      <c r="J249" s="2" t="str">
        <f>M01_SETTINGS!$F$2</f>
        <v>KASPI</v>
      </c>
    </row>
    <row r="250" spans="1:10" x14ac:dyDescent="0.35">
      <c r="A250" s="3">
        <f>_xlfn.XLOOKUP(Table16[[#This Row],[OrderID]],[3]!Table13456[No заказа],[3]!Table13456[Дата
отправки],"",0,1)</f>
        <v>45849</v>
      </c>
      <c r="B250" s="2">
        <v>587984103</v>
      </c>
      <c r="C250" s="2"/>
      <c r="D250" s="2"/>
      <c r="E250" s="3"/>
      <c r="F250" s="3"/>
      <c r="H250" s="5">
        <f>_xlfn.XLOOKUP(Table16[[#This Row],[OrderID]],[3]!Table13456[No заказа],[3]!Table13456[Количество],"",0,1)</f>
        <v>1</v>
      </c>
      <c r="I250" s="5">
        <f>_xlfn.XLOOKUP(Table16[[#This Row],[OrderID]],[3]!Table13456[No заказа],[3]!Table13456[Цена],"",0,1)</f>
        <v>11990</v>
      </c>
      <c r="J250" s="2" t="str">
        <f>M01_SETTINGS!$F$2</f>
        <v>KASPI</v>
      </c>
    </row>
    <row r="251" spans="1:10" x14ac:dyDescent="0.35">
      <c r="A251" s="3">
        <f>_xlfn.XLOOKUP(Table16[[#This Row],[OrderID]],[3]!Table13456[No заказа],[3]!Table13456[Дата
отправки],"",0,1)</f>
        <v>45849</v>
      </c>
      <c r="B251" s="2">
        <v>587962434</v>
      </c>
      <c r="C251" s="2"/>
      <c r="D251" s="2"/>
      <c r="E251" s="3"/>
      <c r="F251" s="3"/>
      <c r="H251" s="5">
        <f>_xlfn.XLOOKUP(Table16[[#This Row],[OrderID]],[3]!Table13456[No заказа],[3]!Table13456[Количество],"",0,1)</f>
        <v>1</v>
      </c>
      <c r="I251" s="5">
        <f>_xlfn.XLOOKUP(Table16[[#This Row],[OrderID]],[3]!Table13456[No заказа],[3]!Table13456[Цена],"",0,1)</f>
        <v>11990</v>
      </c>
      <c r="J251" s="2" t="str">
        <f>M01_SETTINGS!$F$2</f>
        <v>KASPI</v>
      </c>
    </row>
    <row r="252" spans="1:10" x14ac:dyDescent="0.35">
      <c r="A252" s="3">
        <f>_xlfn.XLOOKUP(Table16[[#This Row],[OrderID]],[3]!Table13456[No заказа],[3]!Table13456[Дата
отправки],"",0,1)</f>
        <v>45849</v>
      </c>
      <c r="B252" s="2">
        <v>588442815</v>
      </c>
      <c r="C252" s="2"/>
      <c r="D252" s="2"/>
      <c r="E252" s="3"/>
      <c r="F252" s="3"/>
      <c r="H252" s="5">
        <f>_xlfn.XLOOKUP(Table16[[#This Row],[OrderID]],[3]!Table13456[No заказа],[3]!Table13456[Количество],"",0,1)</f>
        <v>1</v>
      </c>
      <c r="I252" s="5">
        <f>_xlfn.XLOOKUP(Table16[[#This Row],[OrderID]],[3]!Table13456[No заказа],[3]!Table13456[Цена],"",0,1)</f>
        <v>19990</v>
      </c>
      <c r="J252" s="2" t="str">
        <f>M01_SETTINGS!$F$2</f>
        <v>KASPI</v>
      </c>
    </row>
    <row r="253" spans="1:10" x14ac:dyDescent="0.35">
      <c r="A253" s="3">
        <f>_xlfn.XLOOKUP(Table16[[#This Row],[OrderID]],[3]!Table13456[No заказа],[3]!Table13456[Дата
отправки],"",0,1)</f>
        <v>45849</v>
      </c>
      <c r="B253" s="2">
        <v>588025178</v>
      </c>
      <c r="C253" s="2"/>
      <c r="D253" s="2"/>
      <c r="E253" s="3"/>
      <c r="F253" s="3"/>
      <c r="H253" s="5">
        <f>_xlfn.XLOOKUP(Table16[[#This Row],[OrderID]],[3]!Table13456[No заказа],[3]!Table13456[Количество],"",0,1)</f>
        <v>1</v>
      </c>
      <c r="I253" s="5">
        <f>_xlfn.XLOOKUP(Table16[[#This Row],[OrderID]],[3]!Table13456[No заказа],[3]!Table13456[Цена],"",0,1)</f>
        <v>19990</v>
      </c>
      <c r="J253" s="2" t="str">
        <f>M01_SETTINGS!$F$2</f>
        <v>KASPI</v>
      </c>
    </row>
    <row r="254" spans="1:10" x14ac:dyDescent="0.35">
      <c r="A254" s="3">
        <f>_xlfn.XLOOKUP(Table16[[#This Row],[OrderID]],[3]!Table13456[No заказа],[3]!Table13456[Дата
отправки],"",0,1)</f>
        <v>45848</v>
      </c>
      <c r="B254" s="2">
        <v>587432746</v>
      </c>
      <c r="C254" s="2"/>
      <c r="D254" s="2"/>
      <c r="E254" s="3"/>
      <c r="F254" s="3"/>
      <c r="H254" s="5">
        <f>_xlfn.XLOOKUP(Table16[[#This Row],[OrderID]],[3]!Table13456[No заказа],[3]!Table13456[Количество],"",0,1)</f>
        <v>1</v>
      </c>
      <c r="I254" s="5">
        <f>_xlfn.XLOOKUP(Table16[[#This Row],[OrderID]],[3]!Table13456[No заказа],[3]!Table13456[Цена],"",0,1)</f>
        <v>11990</v>
      </c>
      <c r="J254" s="2" t="str">
        <f>M01_SETTINGS!$F$2</f>
        <v>KASPI</v>
      </c>
    </row>
    <row r="255" spans="1:10" x14ac:dyDescent="0.35">
      <c r="A255" s="3">
        <f>_xlfn.XLOOKUP(Table16[[#This Row],[OrderID]],[3]!Table13456[No заказа],[3]!Table13456[Дата
отправки],"",0,1)</f>
        <v>45848</v>
      </c>
      <c r="B255" s="2">
        <v>587509483</v>
      </c>
      <c r="C255" s="2"/>
      <c r="D255" s="2"/>
      <c r="E255" s="3"/>
      <c r="F255" s="3"/>
      <c r="H255" s="5">
        <f>_xlfn.XLOOKUP(Table16[[#This Row],[OrderID]],[3]!Table13456[No заказа],[3]!Table13456[Количество],"",0,1)</f>
        <v>1</v>
      </c>
      <c r="I255" s="5">
        <f>_xlfn.XLOOKUP(Table16[[#This Row],[OrderID]],[3]!Table13456[No заказа],[3]!Table13456[Цена],"",0,1)</f>
        <v>11990</v>
      </c>
      <c r="J255" s="2" t="str">
        <f>M01_SETTINGS!$F$2</f>
        <v>KASPI</v>
      </c>
    </row>
    <row r="256" spans="1:10" x14ac:dyDescent="0.35">
      <c r="A256" s="3">
        <f>_xlfn.XLOOKUP(Table16[[#This Row],[OrderID]],[3]!Table13456[No заказа],[3]!Table13456[Дата
отправки],"",0,1)</f>
        <v>45848</v>
      </c>
      <c r="B256" s="2">
        <v>587455941</v>
      </c>
      <c r="C256" s="2"/>
      <c r="D256" s="2"/>
      <c r="E256" s="3"/>
      <c r="F256" s="3"/>
      <c r="H256" s="5">
        <f>_xlfn.XLOOKUP(Table16[[#This Row],[OrderID]],[3]!Table13456[No заказа],[3]!Table13456[Количество],"",0,1)</f>
        <v>1</v>
      </c>
      <c r="I256" s="5">
        <f>_xlfn.XLOOKUP(Table16[[#This Row],[OrderID]],[3]!Table13456[No заказа],[3]!Table13456[Цена],"",0,1)</f>
        <v>11990</v>
      </c>
      <c r="J256" s="2" t="str">
        <f>M01_SETTINGS!$F$2</f>
        <v>KASPI</v>
      </c>
    </row>
    <row r="257" spans="1:10" x14ac:dyDescent="0.35">
      <c r="A257" s="3">
        <f>_xlfn.XLOOKUP(Table16[[#This Row],[OrderID]],[3]!Table13456[No заказа],[3]!Table13456[Дата
отправки],"",0,1)</f>
        <v>45848</v>
      </c>
      <c r="B257" s="2">
        <v>587545742</v>
      </c>
      <c r="C257" s="2"/>
      <c r="D257" s="2"/>
      <c r="E257" s="3"/>
      <c r="F257" s="3"/>
      <c r="H257" s="5">
        <f>_xlfn.XLOOKUP(Table16[[#This Row],[OrderID]],[3]!Table13456[No заказа],[3]!Table13456[Количество],"",0,1)</f>
        <v>1</v>
      </c>
      <c r="I257" s="5">
        <f>_xlfn.XLOOKUP(Table16[[#This Row],[OrderID]],[3]!Table13456[No заказа],[3]!Table13456[Цена],"",0,1)</f>
        <v>19990</v>
      </c>
      <c r="J257" s="2" t="str">
        <f>M01_SETTINGS!$F$2</f>
        <v>KASPI</v>
      </c>
    </row>
    <row r="258" spans="1:10" x14ac:dyDescent="0.35">
      <c r="A258" s="3">
        <f>_xlfn.XLOOKUP(Table16[[#This Row],[OrderID]],[3]!Table13456[No заказа],[3]!Table13456[Дата
отправки],"",0,1)</f>
        <v>45848</v>
      </c>
      <c r="B258" s="2">
        <v>587791941</v>
      </c>
      <c r="C258" s="2"/>
      <c r="D258" s="2"/>
      <c r="E258" s="3"/>
      <c r="F258" s="3"/>
      <c r="H258" s="5">
        <f>_xlfn.XLOOKUP(Table16[[#This Row],[OrderID]],[3]!Table13456[No заказа],[3]!Table13456[Количество],"",0,1)</f>
        <v>1</v>
      </c>
      <c r="I258" s="5">
        <f>_xlfn.XLOOKUP(Table16[[#This Row],[OrderID]],[3]!Table13456[No заказа],[3]!Table13456[Цена],"",0,1)</f>
        <v>8699</v>
      </c>
      <c r="J258" s="2" t="str">
        <f>M01_SETTINGS!$F$2</f>
        <v>KASPI</v>
      </c>
    </row>
    <row r="259" spans="1:10" x14ac:dyDescent="0.35">
      <c r="A259" s="3">
        <f>_xlfn.XLOOKUP(Table16[[#This Row],[OrderID]],[3]!Table13456[No заказа],[3]!Table13456[Дата
отправки],"",0,1)</f>
        <v>45848</v>
      </c>
      <c r="B259" s="2">
        <v>587372034</v>
      </c>
      <c r="C259" s="2"/>
      <c r="D259" s="2"/>
      <c r="E259" s="3"/>
      <c r="F259" s="3"/>
      <c r="H259" s="5">
        <f>_xlfn.XLOOKUP(Table16[[#This Row],[OrderID]],[3]!Table13456[No заказа],[3]!Table13456[Количество],"",0,1)</f>
        <v>1</v>
      </c>
      <c r="I259" s="5">
        <f>_xlfn.XLOOKUP(Table16[[#This Row],[OrderID]],[3]!Table13456[No заказа],[3]!Table13456[Цена],"",0,1)</f>
        <v>8998</v>
      </c>
      <c r="J259" s="2" t="str">
        <f>M01_SETTINGS!$F$2</f>
        <v>KASPI</v>
      </c>
    </row>
    <row r="260" spans="1:10" x14ac:dyDescent="0.35">
      <c r="A260" s="3">
        <f>_xlfn.XLOOKUP(Table16[[#This Row],[OrderID]],[3]!Table13456[No заказа],[3]!Table13456[Дата
отправки],"",0,1)</f>
        <v>45848</v>
      </c>
      <c r="B260" s="2">
        <v>587316734</v>
      </c>
      <c r="C260" s="2"/>
      <c r="D260" s="2"/>
      <c r="E260" s="3"/>
      <c r="F260" s="3"/>
      <c r="H260" s="5">
        <f>_xlfn.XLOOKUP(Table16[[#This Row],[OrderID]],[3]!Table13456[No заказа],[3]!Table13456[Количество],"",0,1)</f>
        <v>1</v>
      </c>
      <c r="I260" s="5">
        <f>_xlfn.XLOOKUP(Table16[[#This Row],[OrderID]],[3]!Table13456[No заказа],[3]!Table13456[Цена],"",0,1)</f>
        <v>8699</v>
      </c>
      <c r="J260" s="2" t="str">
        <f>M01_SETTINGS!$F$2</f>
        <v>KASPI</v>
      </c>
    </row>
    <row r="261" spans="1:10" x14ac:dyDescent="0.35">
      <c r="A261" s="3">
        <f>_xlfn.XLOOKUP(Table16[[#This Row],[OrderID]],[3]!Table13456[No заказа],[3]!Table13456[Дата
отправки],"",0,1)</f>
        <v>45848</v>
      </c>
      <c r="B261" s="2">
        <v>587766678</v>
      </c>
      <c r="C261" s="2"/>
      <c r="D261" s="2"/>
      <c r="E261" s="3"/>
      <c r="F261" s="3"/>
      <c r="H261" s="5">
        <f>_xlfn.XLOOKUP(Table16[[#This Row],[OrderID]],[3]!Table13456[No заказа],[3]!Table13456[Количество],"",0,1)</f>
        <v>1</v>
      </c>
      <c r="I261" s="5">
        <f>_xlfn.XLOOKUP(Table16[[#This Row],[OrderID]],[3]!Table13456[No заказа],[3]!Table13456[Цена],"",0,1)</f>
        <v>8697</v>
      </c>
      <c r="J261" s="2" t="str">
        <f>M01_SETTINGS!$F$2</f>
        <v>KASPI</v>
      </c>
    </row>
    <row r="262" spans="1:10" x14ac:dyDescent="0.35">
      <c r="A262" s="3">
        <f>_xlfn.XLOOKUP(Table16[[#This Row],[OrderID]],[3]!Table13456[No заказа],[3]!Table13456[Дата
отправки],"",0,1)</f>
        <v>45848</v>
      </c>
      <c r="B262" s="2">
        <v>587751757</v>
      </c>
      <c r="C262" s="2"/>
      <c r="D262" s="2"/>
      <c r="E262" s="3"/>
      <c r="F262" s="3"/>
      <c r="H262" s="5">
        <f>_xlfn.XLOOKUP(Table16[[#This Row],[OrderID]],[3]!Table13456[No заказа],[3]!Table13456[Количество],"",0,1)</f>
        <v>1</v>
      </c>
      <c r="I262" s="5">
        <f>_xlfn.XLOOKUP(Table16[[#This Row],[OrderID]],[3]!Table13456[No заказа],[3]!Table13456[Цена],"",0,1)</f>
        <v>8697</v>
      </c>
      <c r="J262" s="2" t="str">
        <f>M01_SETTINGS!$F$2</f>
        <v>KASPI</v>
      </c>
    </row>
    <row r="263" spans="1:10" x14ac:dyDescent="0.35">
      <c r="A263" s="3">
        <f>_xlfn.XLOOKUP(Table16[[#This Row],[OrderID]],[3]!Table13456[No заказа],[3]!Table13456[Дата
отправки],"",0,1)</f>
        <v>45848</v>
      </c>
      <c r="B263" s="2">
        <v>587629516</v>
      </c>
      <c r="C263" s="2"/>
      <c r="D263" s="2"/>
      <c r="E263" s="3"/>
      <c r="F263" s="3"/>
      <c r="H263" s="5">
        <f>_xlfn.XLOOKUP(Table16[[#This Row],[OrderID]],[3]!Table13456[No заказа],[3]!Table13456[Количество],"",0,1)</f>
        <v>1</v>
      </c>
      <c r="I263" s="5">
        <f>_xlfn.XLOOKUP(Table16[[#This Row],[OrderID]],[3]!Table13456[No заказа],[3]!Table13456[Цена],"",0,1)</f>
        <v>8697</v>
      </c>
      <c r="J263" s="2" t="str">
        <f>M01_SETTINGS!$F$2</f>
        <v>KASPI</v>
      </c>
    </row>
    <row r="264" spans="1:10" x14ac:dyDescent="0.35">
      <c r="A264" s="3">
        <f>_xlfn.XLOOKUP(Table16[[#This Row],[OrderID]],[3]!Table13456[No заказа],[3]!Table13456[Дата
отправки],"",0,1)</f>
        <v>45847</v>
      </c>
      <c r="B264" s="2">
        <v>587184796</v>
      </c>
      <c r="C264" s="2"/>
      <c r="D264" s="2"/>
      <c r="E264" s="3"/>
      <c r="F264" s="3"/>
      <c r="H264" s="5">
        <f>_xlfn.XLOOKUP(Table16[[#This Row],[OrderID]],[3]!Table13456[No заказа],[3]!Table13456[Количество],"",0,1)</f>
        <v>1</v>
      </c>
      <c r="I264" s="5">
        <f>_xlfn.XLOOKUP(Table16[[#This Row],[OrderID]],[3]!Table13456[No заказа],[3]!Table13456[Цена],"",0,1)</f>
        <v>19990</v>
      </c>
      <c r="J264" s="2" t="str">
        <f>M01_SETTINGS!$F$2</f>
        <v>KASPI</v>
      </c>
    </row>
    <row r="265" spans="1:10" x14ac:dyDescent="0.35">
      <c r="A265" s="3">
        <f>_xlfn.XLOOKUP(Table16[[#This Row],[OrderID]],[3]!Table13456[No заказа],[3]!Table13456[Дата
отправки],"",0,1)</f>
        <v>45847</v>
      </c>
      <c r="B265" s="2">
        <v>587182871</v>
      </c>
      <c r="C265" s="2"/>
      <c r="D265" s="2"/>
      <c r="E265" s="3"/>
      <c r="F265" s="3"/>
      <c r="H265" s="5">
        <f>_xlfn.XLOOKUP(Table16[[#This Row],[OrderID]],[3]!Table13456[No заказа],[3]!Table13456[Количество],"",0,1)</f>
        <v>1</v>
      </c>
      <c r="I265" s="5">
        <f>_xlfn.XLOOKUP(Table16[[#This Row],[OrderID]],[3]!Table13456[No заказа],[3]!Table13456[Цена],"",0,1)</f>
        <v>10990</v>
      </c>
      <c r="J265" s="2" t="str">
        <f>M01_SETTINGS!$F$2</f>
        <v>KASPI</v>
      </c>
    </row>
    <row r="266" spans="1:10" x14ac:dyDescent="0.35">
      <c r="A266" s="3">
        <f>_xlfn.XLOOKUP(Table16[[#This Row],[OrderID]],[3]!Table13456[No заказа],[3]!Table13456[Дата
отправки],"",0,1)</f>
        <v>45847</v>
      </c>
      <c r="B266" s="2">
        <v>586728051</v>
      </c>
      <c r="C266" s="2"/>
      <c r="D266" s="2"/>
      <c r="E266" s="3"/>
      <c r="F266" s="3"/>
      <c r="H266" s="5">
        <f>_xlfn.XLOOKUP(Table16[[#This Row],[OrderID]],[3]!Table13456[No заказа],[3]!Table13456[Количество],"",0,1)</f>
        <v>1</v>
      </c>
      <c r="I266" s="5">
        <f>_xlfn.XLOOKUP(Table16[[#This Row],[OrderID]],[3]!Table13456[No заказа],[3]!Table13456[Цена],"",0,1)</f>
        <v>11990</v>
      </c>
      <c r="J266" s="2" t="str">
        <f>M01_SETTINGS!$F$2</f>
        <v>KASPI</v>
      </c>
    </row>
    <row r="267" spans="1:10" x14ac:dyDescent="0.35">
      <c r="A267" s="3">
        <f>_xlfn.XLOOKUP(Table16[[#This Row],[OrderID]],[3]!Table13456[No заказа],[3]!Table13456[Дата
отправки],"",0,1)</f>
        <v>45847</v>
      </c>
      <c r="B267" s="2">
        <v>587160926</v>
      </c>
      <c r="C267" s="2"/>
      <c r="D267" s="2"/>
      <c r="E267" s="3"/>
      <c r="F267" s="3"/>
      <c r="H267" s="5">
        <f>_xlfn.XLOOKUP(Table16[[#This Row],[OrderID]],[3]!Table13456[No заказа],[3]!Table13456[Количество],"",0,1)</f>
        <v>1</v>
      </c>
      <c r="I267" s="5">
        <f>_xlfn.XLOOKUP(Table16[[#This Row],[OrderID]],[3]!Table13456[No заказа],[3]!Table13456[Цена],"",0,1)</f>
        <v>11990</v>
      </c>
      <c r="J267" s="2" t="str">
        <f>M01_SETTINGS!$F$2</f>
        <v>KASPI</v>
      </c>
    </row>
    <row r="268" spans="1:10" x14ac:dyDescent="0.35">
      <c r="A268" s="3">
        <f>_xlfn.XLOOKUP(Table16[[#This Row],[OrderID]],[3]!Table13456[No заказа],[3]!Table13456[Дата
отправки],"",0,1)</f>
        <v>45847</v>
      </c>
      <c r="B268" s="2">
        <v>586714207</v>
      </c>
      <c r="C268" s="2"/>
      <c r="D268" s="2"/>
      <c r="E268" s="3"/>
      <c r="F268" s="3"/>
      <c r="H268" s="5">
        <f>_xlfn.XLOOKUP(Table16[[#This Row],[OrderID]],[3]!Table13456[No заказа],[3]!Table13456[Количество],"",0,1)</f>
        <v>1</v>
      </c>
      <c r="I268" s="5">
        <f>_xlfn.XLOOKUP(Table16[[#This Row],[OrderID]],[3]!Table13456[No заказа],[3]!Table13456[Цена],"",0,1)</f>
        <v>11990</v>
      </c>
      <c r="J268" s="2" t="str">
        <f>M01_SETTINGS!$F$2</f>
        <v>KASPI</v>
      </c>
    </row>
    <row r="269" spans="1:10" x14ac:dyDescent="0.35">
      <c r="A269" s="3">
        <f>_xlfn.XLOOKUP(Table16[[#This Row],[OrderID]],[3]!Table13456[No заказа],[3]!Table13456[Дата
отправки],"",0,1)</f>
        <v>45847</v>
      </c>
      <c r="B269" s="2">
        <v>586529246</v>
      </c>
      <c r="C269" s="2"/>
      <c r="D269" s="2"/>
      <c r="E269" s="3"/>
      <c r="F269" s="3"/>
      <c r="H269" s="5">
        <f>_xlfn.XLOOKUP(Table16[[#This Row],[OrderID]],[3]!Table13456[No заказа],[3]!Table13456[Количество],"",0,1)</f>
        <v>1</v>
      </c>
      <c r="I269" s="5">
        <f>_xlfn.XLOOKUP(Table16[[#This Row],[OrderID]],[3]!Table13456[No заказа],[3]!Table13456[Цена],"",0,1)</f>
        <v>11990</v>
      </c>
      <c r="J269" s="2" t="str">
        <f>M01_SETTINGS!$F$2</f>
        <v>KASPI</v>
      </c>
    </row>
    <row r="270" spans="1:10" x14ac:dyDescent="0.35">
      <c r="A270" s="3">
        <f>_xlfn.XLOOKUP(Table16[[#This Row],[OrderID]],[3]!Table13456[No заказа],[3]!Table13456[Дата
отправки],"",0,1)</f>
        <v>45847</v>
      </c>
      <c r="B270" s="2">
        <v>586754344</v>
      </c>
      <c r="C270" s="2"/>
      <c r="D270" s="2"/>
      <c r="E270" s="3"/>
      <c r="F270" s="3"/>
      <c r="H270" s="5">
        <f>_xlfn.XLOOKUP(Table16[[#This Row],[OrderID]],[3]!Table13456[No заказа],[3]!Table13456[Количество],"",0,1)</f>
        <v>1</v>
      </c>
      <c r="I270" s="5">
        <f>_xlfn.XLOOKUP(Table16[[#This Row],[OrderID]],[3]!Table13456[No заказа],[3]!Table13456[Цена],"",0,1)</f>
        <v>11990</v>
      </c>
      <c r="J270" s="2" t="str">
        <f>M01_SETTINGS!$F$2</f>
        <v>KASPI</v>
      </c>
    </row>
    <row r="271" spans="1:10" x14ac:dyDescent="0.35">
      <c r="A271" s="3">
        <f>_xlfn.XLOOKUP(Table16[[#This Row],[OrderID]],[3]!Table13456[No заказа],[3]!Table13456[Дата
отправки],"",0,1)</f>
        <v>45847</v>
      </c>
      <c r="B271" s="2">
        <v>587068713</v>
      </c>
      <c r="C271" s="2"/>
      <c r="D271" s="2"/>
      <c r="E271" s="3"/>
      <c r="F271" s="3"/>
      <c r="H271" s="5">
        <f>_xlfn.XLOOKUP(Table16[[#This Row],[OrderID]],[3]!Table13456[No заказа],[3]!Table13456[Количество],"",0,1)</f>
        <v>1</v>
      </c>
      <c r="I271" s="5">
        <f>_xlfn.XLOOKUP(Table16[[#This Row],[OrderID]],[3]!Table13456[No заказа],[3]!Table13456[Цена],"",0,1)</f>
        <v>11990</v>
      </c>
      <c r="J271" s="2" t="str">
        <f>M01_SETTINGS!$F$2</f>
        <v>KASPI</v>
      </c>
    </row>
    <row r="272" spans="1:10" x14ac:dyDescent="0.35">
      <c r="A272" s="3">
        <f>_xlfn.XLOOKUP(Table16[[#This Row],[OrderID]],[3]!Table13456[No заказа],[3]!Table13456[Дата
отправки],"",0,1)</f>
        <v>45847</v>
      </c>
      <c r="B272" s="2">
        <v>586963393</v>
      </c>
      <c r="C272" s="2"/>
      <c r="D272" s="2"/>
      <c r="E272" s="3"/>
      <c r="F272" s="3"/>
      <c r="H272" s="5">
        <f>_xlfn.XLOOKUP(Table16[[#This Row],[OrderID]],[3]!Table13456[No заказа],[3]!Table13456[Количество],"",0,1)</f>
        <v>1</v>
      </c>
      <c r="I272" s="5">
        <f>_xlfn.XLOOKUP(Table16[[#This Row],[OrderID]],[3]!Table13456[No заказа],[3]!Table13456[Цена],"",0,1)</f>
        <v>19990</v>
      </c>
      <c r="J272" s="2" t="str">
        <f>M01_SETTINGS!$F$2</f>
        <v>KASPI</v>
      </c>
    </row>
    <row r="273" spans="1:10" x14ac:dyDescent="0.35">
      <c r="A273" s="3">
        <f>_xlfn.XLOOKUP(Table16[[#This Row],[OrderID]],[3]!Table13456[No заказа],[3]!Table13456[Дата
отправки],"",0,1)</f>
        <v>45847</v>
      </c>
      <c r="B273" s="2">
        <v>586914150</v>
      </c>
      <c r="C273" s="2"/>
      <c r="D273" s="2"/>
      <c r="E273" s="3"/>
      <c r="F273" s="3"/>
      <c r="H273" s="5">
        <f>_xlfn.XLOOKUP(Table16[[#This Row],[OrderID]],[3]!Table13456[No заказа],[3]!Table13456[Количество],"",0,1)</f>
        <v>1</v>
      </c>
      <c r="I273" s="5">
        <f>_xlfn.XLOOKUP(Table16[[#This Row],[OrderID]],[3]!Table13456[No заказа],[3]!Table13456[Цена],"",0,1)</f>
        <v>19990</v>
      </c>
      <c r="J273" s="2" t="str">
        <f>M01_SETTINGS!$F$2</f>
        <v>KASPI</v>
      </c>
    </row>
    <row r="274" spans="1:10" x14ac:dyDescent="0.35">
      <c r="A274" s="3">
        <f>_xlfn.XLOOKUP(Table16[[#This Row],[OrderID]],[3]!Table13456[No заказа],[3]!Table13456[Дата
отправки],"",0,1)</f>
        <v>45847</v>
      </c>
      <c r="B274" s="2">
        <v>587033240</v>
      </c>
      <c r="C274" s="2"/>
      <c r="D274" s="2"/>
      <c r="E274" s="3"/>
      <c r="F274" s="3"/>
      <c r="H274" s="5">
        <f>_xlfn.XLOOKUP(Table16[[#This Row],[OrderID]],[3]!Table13456[No заказа],[3]!Table13456[Количество],"",0,1)</f>
        <v>1</v>
      </c>
      <c r="I274" s="5">
        <f>_xlfn.XLOOKUP(Table16[[#This Row],[OrderID]],[3]!Table13456[No заказа],[3]!Table13456[Цена],"",0,1)</f>
        <v>8900</v>
      </c>
      <c r="J274" s="2" t="str">
        <f>M01_SETTINGS!$F$2</f>
        <v>KASPI</v>
      </c>
    </row>
    <row r="275" spans="1:10" x14ac:dyDescent="0.35">
      <c r="A275" s="3">
        <f>_xlfn.XLOOKUP(Table16[[#This Row],[OrderID]],[3]!Table13456[No заказа],[3]!Table13456[Дата
отправки],"",0,1)</f>
        <v>45847</v>
      </c>
      <c r="B275" s="2">
        <v>586699616</v>
      </c>
      <c r="C275" s="2"/>
      <c r="D275" s="2"/>
      <c r="E275" s="3"/>
      <c r="F275" s="3"/>
      <c r="H275" s="5">
        <f>_xlfn.XLOOKUP(Table16[[#This Row],[OrderID]],[3]!Table13456[No заказа],[3]!Table13456[Количество],"",0,1)</f>
        <v>1</v>
      </c>
      <c r="I275" s="5">
        <f>_xlfn.XLOOKUP(Table16[[#This Row],[OrderID]],[3]!Table13456[No заказа],[3]!Table13456[Цена],"",0,1)</f>
        <v>8697</v>
      </c>
      <c r="J275" s="2" t="str">
        <f>M01_SETTINGS!$F$2</f>
        <v>KASPI</v>
      </c>
    </row>
    <row r="276" spans="1:10" x14ac:dyDescent="0.35">
      <c r="A276" s="3">
        <f>_xlfn.XLOOKUP(Table16[[#This Row],[OrderID]],[3]!Table13456[No заказа],[3]!Table13456[Дата
отправки],"",0,1)</f>
        <v>45846</v>
      </c>
      <c r="B276" s="2">
        <v>586484469</v>
      </c>
      <c r="C276" s="2"/>
      <c r="D276" s="2"/>
      <c r="E276" s="3"/>
      <c r="F276" s="3"/>
      <c r="H276" s="5">
        <f>_xlfn.XLOOKUP(Table16[[#This Row],[OrderID]],[3]!Table13456[No заказа],[3]!Table13456[Количество],"",0,1)</f>
        <v>1</v>
      </c>
      <c r="I276" s="5">
        <f>_xlfn.XLOOKUP(Table16[[#This Row],[OrderID]],[3]!Table13456[No заказа],[3]!Table13456[Цена],"",0,1)</f>
        <v>19990</v>
      </c>
      <c r="J276" s="2" t="str">
        <f>M01_SETTINGS!$F$2</f>
        <v>KASPI</v>
      </c>
    </row>
    <row r="277" spans="1:10" x14ac:dyDescent="0.35">
      <c r="A277" s="3">
        <f>_xlfn.XLOOKUP(Table16[[#This Row],[OrderID]],[3]!Table13456[No заказа],[3]!Table13456[Дата
отправки],"",0,1)</f>
        <v>45846</v>
      </c>
      <c r="B277" s="2">
        <v>586082444</v>
      </c>
      <c r="C277" s="2"/>
      <c r="D277" s="2"/>
      <c r="E277" s="3"/>
      <c r="F277" s="3"/>
      <c r="H277" s="5">
        <f>_xlfn.XLOOKUP(Table16[[#This Row],[OrderID]],[3]!Table13456[No заказа],[3]!Table13456[Количество],"",0,1)</f>
        <v>1</v>
      </c>
      <c r="I277" s="5">
        <f>_xlfn.XLOOKUP(Table16[[#This Row],[OrderID]],[3]!Table13456[No заказа],[3]!Table13456[Цена],"",0,1)</f>
        <v>19990</v>
      </c>
      <c r="J277" s="2" t="str">
        <f>M01_SETTINGS!$F$2</f>
        <v>KASPI</v>
      </c>
    </row>
    <row r="278" spans="1:10" x14ac:dyDescent="0.35">
      <c r="A278" s="3">
        <f>_xlfn.XLOOKUP(Table16[[#This Row],[OrderID]],[3]!Table13456[No заказа],[3]!Table13456[Дата
отправки],"",0,1)</f>
        <v>45846</v>
      </c>
      <c r="B278" s="2">
        <v>586016030</v>
      </c>
      <c r="C278" s="2"/>
      <c r="D278" s="2"/>
      <c r="E278" s="3"/>
      <c r="F278" s="3"/>
      <c r="H278" s="5">
        <f>_xlfn.XLOOKUP(Table16[[#This Row],[OrderID]],[3]!Table13456[No заказа],[3]!Table13456[Количество],"",0,1)</f>
        <v>1</v>
      </c>
      <c r="I278" s="5">
        <f>_xlfn.XLOOKUP(Table16[[#This Row],[OrderID]],[3]!Table13456[No заказа],[3]!Table13456[Цена],"",0,1)</f>
        <v>10990</v>
      </c>
      <c r="J278" s="2" t="str">
        <f>M01_SETTINGS!$F$2</f>
        <v>KASPI</v>
      </c>
    </row>
    <row r="279" spans="1:10" x14ac:dyDescent="0.35">
      <c r="A279" s="3">
        <f>_xlfn.XLOOKUP(Table16[[#This Row],[OrderID]],[3]!Table13456[No заказа],[3]!Table13456[Дата
отправки],"",0,1)</f>
        <v>45846</v>
      </c>
      <c r="B279" s="2">
        <v>586267849</v>
      </c>
      <c r="C279" s="2"/>
      <c r="D279" s="2"/>
      <c r="E279" s="3"/>
      <c r="F279" s="3"/>
      <c r="H279" s="5">
        <f>_xlfn.XLOOKUP(Table16[[#This Row],[OrderID]],[3]!Table13456[No заказа],[3]!Table13456[Количество],"",0,1)</f>
        <v>1</v>
      </c>
      <c r="I279" s="5">
        <f>_xlfn.XLOOKUP(Table16[[#This Row],[OrderID]],[3]!Table13456[No заказа],[3]!Table13456[Цена],"",0,1)</f>
        <v>11990</v>
      </c>
      <c r="J279" s="2" t="str">
        <f>M01_SETTINGS!$F$2</f>
        <v>KASPI</v>
      </c>
    </row>
    <row r="280" spans="1:10" x14ac:dyDescent="0.35">
      <c r="A280" s="3">
        <f>_xlfn.XLOOKUP(Table16[[#This Row],[OrderID]],[3]!Table13456[No заказа],[3]!Table13456[Дата
отправки],"",0,1)</f>
        <v>45846</v>
      </c>
      <c r="B280" s="2">
        <v>585814222</v>
      </c>
      <c r="C280" s="2"/>
      <c r="D280" s="2"/>
      <c r="E280" s="3"/>
      <c r="F280" s="3"/>
      <c r="H280" s="5">
        <f>_xlfn.XLOOKUP(Table16[[#This Row],[OrderID]],[3]!Table13456[No заказа],[3]!Table13456[Количество],"",0,1)</f>
        <v>1</v>
      </c>
      <c r="I280" s="5">
        <f>_xlfn.XLOOKUP(Table16[[#This Row],[OrderID]],[3]!Table13456[No заказа],[3]!Table13456[Цена],"",0,1)</f>
        <v>19990</v>
      </c>
      <c r="J280" s="2" t="str">
        <f>M01_SETTINGS!$F$2</f>
        <v>KASPI</v>
      </c>
    </row>
    <row r="281" spans="1:10" x14ac:dyDescent="0.35">
      <c r="A281" s="3">
        <f>_xlfn.XLOOKUP(Table16[[#This Row],[OrderID]],[3]!Table13456[No заказа],[3]!Table13456[Дата
отправки],"",0,1)</f>
        <v>45846</v>
      </c>
      <c r="B281" s="2">
        <v>586351591</v>
      </c>
      <c r="C281" s="2"/>
      <c r="D281" s="2"/>
      <c r="E281" s="3"/>
      <c r="F281" s="3"/>
      <c r="H281" s="5">
        <f>_xlfn.XLOOKUP(Table16[[#This Row],[OrderID]],[3]!Table13456[No заказа],[3]!Table13456[Количество],"",0,1)</f>
        <v>1</v>
      </c>
      <c r="I281" s="5">
        <f>_xlfn.XLOOKUP(Table16[[#This Row],[OrderID]],[3]!Table13456[No заказа],[3]!Table13456[Цена],"",0,1)</f>
        <v>8479</v>
      </c>
      <c r="J281" s="2" t="str">
        <f>M01_SETTINGS!$F$2</f>
        <v>KASPI</v>
      </c>
    </row>
    <row r="282" spans="1:10" x14ac:dyDescent="0.35">
      <c r="A282" s="3">
        <f>_xlfn.XLOOKUP(Table16[[#This Row],[OrderID]],[3]!Table13456[No заказа],[3]!Table13456[Дата
отправки],"",0,1)</f>
        <v>45846</v>
      </c>
      <c r="B282" s="2">
        <v>585724867</v>
      </c>
      <c r="C282" s="2"/>
      <c r="D282" s="2"/>
      <c r="E282" s="3"/>
      <c r="F282" s="3"/>
      <c r="H282" s="5">
        <f>_xlfn.XLOOKUP(Table16[[#This Row],[OrderID]],[3]!Table13456[No заказа],[3]!Table13456[Количество],"",0,1)</f>
        <v>1</v>
      </c>
      <c r="I282" s="5">
        <f>_xlfn.XLOOKUP(Table16[[#This Row],[OrderID]],[3]!Table13456[No заказа],[3]!Table13456[Цена],"",0,1)</f>
        <v>8697</v>
      </c>
      <c r="J282" s="2" t="str">
        <f>M01_SETTINGS!$F$2</f>
        <v>KASPI</v>
      </c>
    </row>
    <row r="283" spans="1:10" x14ac:dyDescent="0.35">
      <c r="A283" s="3">
        <f>_xlfn.XLOOKUP(Table16[[#This Row],[OrderID]],[3]!Table13456[No заказа],[3]!Table13456[Дата
отправки],"",0,1)</f>
        <v>45845</v>
      </c>
      <c r="B283" s="2">
        <v>585446875</v>
      </c>
      <c r="C283" s="2"/>
      <c r="D283" s="2"/>
      <c r="E283" s="3"/>
      <c r="F283" s="3"/>
      <c r="H283" s="5">
        <f>_xlfn.XLOOKUP(Table16[[#This Row],[OrderID]],[3]!Table13456[No заказа],[3]!Table13456[Количество],"",0,1)</f>
        <v>1</v>
      </c>
      <c r="I283" s="5">
        <f>_xlfn.XLOOKUP(Table16[[#This Row],[OrderID]],[3]!Table13456[No заказа],[3]!Table13456[Цена],"",0,1)</f>
        <v>10990</v>
      </c>
      <c r="J283" s="2" t="str">
        <f>M01_SETTINGS!$F$2</f>
        <v>KASPI</v>
      </c>
    </row>
    <row r="284" spans="1:10" x14ac:dyDescent="0.35">
      <c r="A284" s="3">
        <f>_xlfn.XLOOKUP(Table16[[#This Row],[OrderID]],[3]!Table13456[No заказа],[3]!Table13456[Дата
отправки],"",0,1)</f>
        <v>45845</v>
      </c>
      <c r="B284" s="2">
        <v>585257682</v>
      </c>
      <c r="C284" s="2"/>
      <c r="D284" s="2"/>
      <c r="E284" s="3"/>
      <c r="F284" s="3"/>
      <c r="H284" s="5">
        <f>_xlfn.XLOOKUP(Table16[[#This Row],[OrderID]],[3]!Table13456[No заказа],[3]!Table13456[Количество],"",0,1)</f>
        <v>1</v>
      </c>
      <c r="I284" s="5">
        <f>_xlfn.XLOOKUP(Table16[[#This Row],[OrderID]],[3]!Table13456[No заказа],[3]!Table13456[Цена],"",0,1)</f>
        <v>11990</v>
      </c>
      <c r="J284" s="2" t="str">
        <f>M01_SETTINGS!$F$2</f>
        <v>KASPI</v>
      </c>
    </row>
    <row r="285" spans="1:10" x14ac:dyDescent="0.35">
      <c r="A285" s="3">
        <f>_xlfn.XLOOKUP(Table16[[#This Row],[OrderID]],[3]!Table13456[No заказа],[3]!Table13456[Дата
отправки],"",0,1)</f>
        <v>45845</v>
      </c>
      <c r="B285" s="2">
        <v>585111958</v>
      </c>
      <c r="C285" s="2"/>
      <c r="D285" s="2"/>
      <c r="E285" s="3"/>
      <c r="F285" s="3"/>
      <c r="H285" s="5">
        <f>_xlfn.XLOOKUP(Table16[[#This Row],[OrderID]],[3]!Table13456[No заказа],[3]!Table13456[Количество],"",0,1)</f>
        <v>1</v>
      </c>
      <c r="I285" s="5">
        <f>_xlfn.XLOOKUP(Table16[[#This Row],[OrderID]],[3]!Table13456[No заказа],[3]!Table13456[Цена],"",0,1)</f>
        <v>11990</v>
      </c>
      <c r="J285" s="2" t="str">
        <f>M01_SETTINGS!$F$2</f>
        <v>KASPI</v>
      </c>
    </row>
    <row r="286" spans="1:10" x14ac:dyDescent="0.35">
      <c r="A286" s="3">
        <f>_xlfn.XLOOKUP(Table16[[#This Row],[OrderID]],[3]!Table13456[No заказа],[3]!Table13456[Дата
отправки],"",0,1)</f>
        <v>45845</v>
      </c>
      <c r="B286" s="2">
        <v>585484727</v>
      </c>
      <c r="C286" s="2"/>
      <c r="D286" s="2"/>
      <c r="E286" s="3"/>
      <c r="F286" s="3"/>
      <c r="H286" s="5">
        <f>_xlfn.XLOOKUP(Table16[[#This Row],[OrderID]],[3]!Table13456[No заказа],[3]!Table13456[Количество],"",0,1)</f>
        <v>1</v>
      </c>
      <c r="I286" s="5">
        <f>_xlfn.XLOOKUP(Table16[[#This Row],[OrderID]],[3]!Table13456[No заказа],[3]!Table13456[Цена],"",0,1)</f>
        <v>19990</v>
      </c>
      <c r="J286" s="2" t="str">
        <f>M01_SETTINGS!$F$2</f>
        <v>KASPI</v>
      </c>
    </row>
    <row r="287" spans="1:10" x14ac:dyDescent="0.35">
      <c r="A287" s="3">
        <f>_xlfn.XLOOKUP(Table16[[#This Row],[OrderID]],[3]!Table13456[No заказа],[3]!Table13456[Дата
отправки],"",0,1)</f>
        <v>45845</v>
      </c>
      <c r="B287" s="2">
        <v>585488248</v>
      </c>
      <c r="C287" s="2"/>
      <c r="D287" s="2"/>
      <c r="E287" s="3"/>
      <c r="F287" s="3"/>
      <c r="H287" s="5">
        <f>_xlfn.XLOOKUP(Table16[[#This Row],[OrderID]],[3]!Table13456[No заказа],[3]!Table13456[Количество],"",0,1)</f>
        <v>1</v>
      </c>
      <c r="I287" s="5">
        <f>_xlfn.XLOOKUP(Table16[[#This Row],[OrderID]],[3]!Table13456[No заказа],[3]!Table13456[Цена],"",0,1)</f>
        <v>19990</v>
      </c>
      <c r="J287" s="2" t="str">
        <f>M01_SETTINGS!$F$2</f>
        <v>KASPI</v>
      </c>
    </row>
    <row r="288" spans="1:10" x14ac:dyDescent="0.35">
      <c r="A288" s="3">
        <f>_xlfn.XLOOKUP(Table16[[#This Row],[OrderID]],[3]!Table13456[No заказа],[3]!Table13456[Дата
отправки],"",0,1)</f>
        <v>45845</v>
      </c>
      <c r="B288" s="2">
        <v>585639389</v>
      </c>
      <c r="C288" s="2"/>
      <c r="D288" s="2"/>
      <c r="E288" s="3"/>
      <c r="F288" s="3"/>
      <c r="H288" s="5">
        <f>_xlfn.XLOOKUP(Table16[[#This Row],[OrderID]],[3]!Table13456[No заказа],[3]!Table13456[Количество],"",0,1)</f>
        <v>1</v>
      </c>
      <c r="I288" s="5">
        <f>_xlfn.XLOOKUP(Table16[[#This Row],[OrderID]],[3]!Table13456[No заказа],[3]!Table13456[Цена],"",0,1)</f>
        <v>19990</v>
      </c>
      <c r="J288" s="2" t="str">
        <f>M01_SETTINGS!$F$2</f>
        <v>KASPI</v>
      </c>
    </row>
    <row r="289" spans="1:10" x14ac:dyDescent="0.35">
      <c r="A289" s="3">
        <f>_xlfn.XLOOKUP(Table16[[#This Row],[OrderID]],[3]!Table13456[No заказа],[3]!Table13456[Дата
отправки],"",0,1)</f>
        <v>45845</v>
      </c>
      <c r="B289" s="2">
        <v>585479465</v>
      </c>
      <c r="C289" s="2"/>
      <c r="D289" s="2"/>
      <c r="E289" s="3"/>
      <c r="F289" s="3"/>
      <c r="H289" s="5">
        <f>_xlfn.XLOOKUP(Table16[[#This Row],[OrderID]],[3]!Table13456[No заказа],[3]!Table13456[Количество],"",0,1)</f>
        <v>1</v>
      </c>
      <c r="I289" s="5">
        <f>_xlfn.XLOOKUP(Table16[[#This Row],[OrderID]],[3]!Table13456[No заказа],[3]!Table13456[Цена],"",0,1)</f>
        <v>19990</v>
      </c>
      <c r="J289" s="2" t="str">
        <f>M01_SETTINGS!$F$2</f>
        <v>KASPI</v>
      </c>
    </row>
    <row r="290" spans="1:10" x14ac:dyDescent="0.35">
      <c r="A290" s="3">
        <f>_xlfn.XLOOKUP(Table16[[#This Row],[OrderID]],[3]!Table13456[No заказа],[3]!Table13456[Дата
отправки],"",0,1)</f>
        <v>45845</v>
      </c>
      <c r="B290" s="2">
        <v>585435719</v>
      </c>
      <c r="C290" s="2"/>
      <c r="D290" s="2"/>
      <c r="E290" s="3"/>
      <c r="F290" s="3"/>
      <c r="H290" s="5">
        <f>_xlfn.XLOOKUP(Table16[[#This Row],[OrderID]],[3]!Table13456[No заказа],[3]!Table13456[Количество],"",0,1)</f>
        <v>1</v>
      </c>
      <c r="I290" s="5">
        <f>_xlfn.XLOOKUP(Table16[[#This Row],[OrderID]],[3]!Table13456[No заказа],[3]!Table13456[Цена],"",0,1)</f>
        <v>8998</v>
      </c>
      <c r="J290" s="2" t="str">
        <f>M01_SETTINGS!$F$2</f>
        <v>KASPI</v>
      </c>
    </row>
    <row r="291" spans="1:10" x14ac:dyDescent="0.35">
      <c r="A291" s="3">
        <f>_xlfn.XLOOKUP(Table16[[#This Row],[OrderID]],[3]!Table13456[No заказа],[3]!Table13456[Дата
отправки],"",0,1)</f>
        <v>45846</v>
      </c>
      <c r="B291" s="2">
        <v>585724867</v>
      </c>
      <c r="C291" s="2"/>
      <c r="D291" s="2"/>
      <c r="E291" s="3"/>
      <c r="F291" s="3"/>
      <c r="H291" s="5">
        <f>_xlfn.XLOOKUP(Table16[[#This Row],[OrderID]],[3]!Table13456[No заказа],[3]!Table13456[Количество],"",0,1)</f>
        <v>1</v>
      </c>
      <c r="I291" s="5">
        <f>_xlfn.XLOOKUP(Table16[[#This Row],[OrderID]],[3]!Table13456[No заказа],[3]!Table13456[Цена],"",0,1)</f>
        <v>8697</v>
      </c>
      <c r="J291" s="2" t="str">
        <f>M01_SETTINGS!$F$2</f>
        <v>KASPI</v>
      </c>
    </row>
    <row r="292" spans="1:10" x14ac:dyDescent="0.35">
      <c r="A292" s="3">
        <f>_xlfn.XLOOKUP(Table16[[#This Row],[OrderID]],[3]!Table13456[No заказа],[3]!Table13456[Дата
отправки],"",0,1)</f>
        <v>45845</v>
      </c>
      <c r="B292" s="2">
        <v>585679601</v>
      </c>
      <c r="C292" s="2"/>
      <c r="D292" s="2"/>
      <c r="E292" s="3"/>
      <c r="F292" s="3"/>
      <c r="H292" s="5">
        <f>_xlfn.XLOOKUP(Table16[[#This Row],[OrderID]],[3]!Table13456[No заказа],[3]!Table13456[Количество],"",0,1)</f>
        <v>1</v>
      </c>
      <c r="I292" s="5">
        <f>_xlfn.XLOOKUP(Table16[[#This Row],[OrderID]],[3]!Table13456[No заказа],[3]!Table13456[Цена],"",0,1)</f>
        <v>8697</v>
      </c>
      <c r="J292" s="2" t="str">
        <f>M01_SETTINGS!$F$2</f>
        <v>KASPI</v>
      </c>
    </row>
    <row r="293" spans="1:10" x14ac:dyDescent="0.35">
      <c r="A293" s="3">
        <f>_xlfn.XLOOKUP(Table16[[#This Row],[OrderID]],[3]!Table13456[No заказа],[3]!Table13456[Дата
отправки],"",0,1)</f>
        <v>45845</v>
      </c>
      <c r="B293" s="2">
        <v>585618753</v>
      </c>
      <c r="C293" s="2"/>
      <c r="D293" s="2"/>
      <c r="E293" s="3"/>
      <c r="F293" s="3"/>
      <c r="H293" s="5">
        <f>_xlfn.XLOOKUP(Table16[[#This Row],[OrderID]],[3]!Table13456[No заказа],[3]!Table13456[Количество],"",0,1)</f>
        <v>1</v>
      </c>
      <c r="I293" s="5">
        <f>_xlfn.XLOOKUP(Table16[[#This Row],[OrderID]],[3]!Table13456[No заказа],[3]!Table13456[Цена],"",0,1)</f>
        <v>8697</v>
      </c>
      <c r="J293" s="2" t="str">
        <f>M01_SETTINGS!$F$2</f>
        <v>KASPI</v>
      </c>
    </row>
    <row r="294" spans="1:10" x14ac:dyDescent="0.35">
      <c r="A294" s="3">
        <f>_xlfn.XLOOKUP(Table16[[#This Row],[OrderID]],[3]!Table13456[No заказа],[3]!Table13456[Дата
отправки],"",0,1)</f>
        <v>45844</v>
      </c>
      <c r="B294" s="2">
        <v>584713909</v>
      </c>
      <c r="C294" s="2"/>
      <c r="D294" s="2"/>
      <c r="E294" s="3"/>
      <c r="F294" s="3"/>
      <c r="H294" s="5">
        <f>_xlfn.XLOOKUP(Table16[[#This Row],[OrderID]],[3]!Table13456[No заказа],[3]!Table13456[Количество],"",0,1)</f>
        <v>1</v>
      </c>
      <c r="I294" s="5">
        <f>_xlfn.XLOOKUP(Table16[[#This Row],[OrderID]],[3]!Table13456[No заказа],[3]!Table13456[Цена],"",0,1)</f>
        <v>19990</v>
      </c>
      <c r="J294" s="2" t="str">
        <f>M01_SETTINGS!$F$2</f>
        <v>KASPI</v>
      </c>
    </row>
    <row r="295" spans="1:10" x14ac:dyDescent="0.35">
      <c r="A295" s="3">
        <f>_xlfn.XLOOKUP(Table16[[#This Row],[OrderID]],[3]!Table13456[No заказа],[3]!Table13456[Дата
отправки],"",0,1)</f>
        <v>45844</v>
      </c>
      <c r="B295" s="2">
        <v>584820480</v>
      </c>
      <c r="C295" s="2"/>
      <c r="D295" s="2"/>
      <c r="E295" s="3"/>
      <c r="F295" s="3"/>
      <c r="H295" s="5">
        <f>_xlfn.XLOOKUP(Table16[[#This Row],[OrderID]],[3]!Table13456[No заказа],[3]!Table13456[Количество],"",0,1)</f>
        <v>1</v>
      </c>
      <c r="I295" s="5">
        <f>_xlfn.XLOOKUP(Table16[[#This Row],[OrderID]],[3]!Table13456[No заказа],[3]!Table13456[Цена],"",0,1)</f>
        <v>11990</v>
      </c>
      <c r="J295" s="2" t="str">
        <f>M01_SETTINGS!$F$2</f>
        <v>KASPI</v>
      </c>
    </row>
    <row r="296" spans="1:10" x14ac:dyDescent="0.35">
      <c r="A296" s="3">
        <f>_xlfn.XLOOKUP(Table16[[#This Row],[OrderID]],[3]!Table13456[No заказа],[3]!Table13456[Дата
отправки],"",0,1)</f>
        <v>45844</v>
      </c>
      <c r="B296" s="2">
        <v>584688843</v>
      </c>
      <c r="C296" s="2"/>
      <c r="D296" s="2"/>
      <c r="E296" s="3"/>
      <c r="F296" s="3"/>
      <c r="H296" s="5">
        <f>_xlfn.XLOOKUP(Table16[[#This Row],[OrderID]],[3]!Table13456[No заказа],[3]!Table13456[Количество],"",0,1)</f>
        <v>1</v>
      </c>
      <c r="I296" s="5">
        <f>_xlfn.XLOOKUP(Table16[[#This Row],[OrderID]],[3]!Table13456[No заказа],[3]!Table13456[Цена],"",0,1)</f>
        <v>11990</v>
      </c>
      <c r="J296" s="2" t="str">
        <f>M01_SETTINGS!$F$2</f>
        <v>KASPI</v>
      </c>
    </row>
    <row r="297" spans="1:10" x14ac:dyDescent="0.35">
      <c r="A297" s="3">
        <f>_xlfn.XLOOKUP(Table16[[#This Row],[OrderID]],[3]!Table13456[No заказа],[3]!Table13456[Дата
отправки],"",0,1)</f>
        <v>45844</v>
      </c>
      <c r="B297" s="2">
        <v>584840455</v>
      </c>
      <c r="C297" s="2"/>
      <c r="D297" s="2"/>
      <c r="E297" s="3"/>
      <c r="F297" s="3"/>
      <c r="H297" s="5">
        <f>_xlfn.XLOOKUP(Table16[[#This Row],[OrderID]],[3]!Table13456[No заказа],[3]!Table13456[Количество],"",0,1)</f>
        <v>1</v>
      </c>
      <c r="I297" s="5">
        <f>_xlfn.XLOOKUP(Table16[[#This Row],[OrderID]],[3]!Table13456[No заказа],[3]!Table13456[Цена],"",0,1)</f>
        <v>11990</v>
      </c>
      <c r="J297" s="2" t="str">
        <f>M01_SETTINGS!$F$2</f>
        <v>KASPI</v>
      </c>
    </row>
    <row r="298" spans="1:10" x14ac:dyDescent="0.35">
      <c r="A298" s="3">
        <f>_xlfn.XLOOKUP(Table16[[#This Row],[OrderID]],[3]!Table13456[No заказа],[3]!Table13456[Дата
отправки],"",0,1)</f>
        <v>45844</v>
      </c>
      <c r="B298" s="2">
        <v>584614591</v>
      </c>
      <c r="C298" s="2"/>
      <c r="D298" s="2"/>
      <c r="E298" s="3"/>
      <c r="F298" s="3"/>
      <c r="H298" s="5">
        <f>_xlfn.XLOOKUP(Table16[[#This Row],[OrderID]],[3]!Table13456[No заказа],[3]!Table13456[Количество],"",0,1)</f>
        <v>1</v>
      </c>
      <c r="I298" s="5">
        <f>_xlfn.XLOOKUP(Table16[[#This Row],[OrderID]],[3]!Table13456[No заказа],[3]!Table13456[Цена],"",0,1)</f>
        <v>19990</v>
      </c>
      <c r="J298" s="2" t="str">
        <f>M01_SETTINGS!$F$2</f>
        <v>KASPI</v>
      </c>
    </row>
    <row r="299" spans="1:10" x14ac:dyDescent="0.35">
      <c r="A299" s="3">
        <f>_xlfn.XLOOKUP(Table16[[#This Row],[OrderID]],[3]!Table13456[No заказа],[3]!Table13456[Дата
отправки],"",0,1)</f>
        <v>45844</v>
      </c>
      <c r="B299" s="2">
        <v>584976984</v>
      </c>
      <c r="C299" s="2"/>
      <c r="D299" s="2"/>
      <c r="E299" s="3"/>
      <c r="F299" s="3"/>
      <c r="H299" s="5">
        <f>_xlfn.XLOOKUP(Table16[[#This Row],[OrderID]],[3]!Table13456[No заказа],[3]!Table13456[Количество],"",0,1)</f>
        <v>1</v>
      </c>
      <c r="I299" s="5">
        <f>_xlfn.XLOOKUP(Table16[[#This Row],[OrderID]],[3]!Table13456[No заказа],[3]!Table13456[Цена],"",0,1)</f>
        <v>19990</v>
      </c>
      <c r="J299" s="2" t="str">
        <f>M01_SETTINGS!$F$2</f>
        <v>KASPI</v>
      </c>
    </row>
    <row r="300" spans="1:10" x14ac:dyDescent="0.35">
      <c r="A300" s="3">
        <f>_xlfn.XLOOKUP(Table16[[#This Row],[OrderID]],[3]!Table13456[No заказа],[3]!Table13456[Дата
отправки],"",0,1)</f>
        <v>45844</v>
      </c>
      <c r="B300" s="2">
        <v>584662283</v>
      </c>
      <c r="C300" s="2"/>
      <c r="D300" s="2"/>
      <c r="E300" s="3"/>
      <c r="F300" s="3"/>
      <c r="H300" s="5">
        <f>_xlfn.XLOOKUP(Table16[[#This Row],[OrderID]],[3]!Table13456[No заказа],[3]!Table13456[Количество],"",0,1)</f>
        <v>1</v>
      </c>
      <c r="I300" s="5">
        <f>_xlfn.XLOOKUP(Table16[[#This Row],[OrderID]],[3]!Table13456[No заказа],[3]!Table13456[Цена],"",0,1)</f>
        <v>19990</v>
      </c>
      <c r="J300" s="2" t="str">
        <f>M01_SETTINGS!$F$2</f>
        <v>KASPI</v>
      </c>
    </row>
    <row r="301" spans="1:10" x14ac:dyDescent="0.35">
      <c r="A301" s="3">
        <f>_xlfn.XLOOKUP(Table16[[#This Row],[OrderID]],[3]!Table13456[No заказа],[3]!Table13456[Дата
отправки],"",0,1)</f>
        <v>45844</v>
      </c>
      <c r="B301" s="2">
        <v>584710987</v>
      </c>
      <c r="C301" s="2"/>
      <c r="D301" s="2"/>
      <c r="E301" s="3"/>
      <c r="F301" s="3"/>
      <c r="H301" s="5">
        <f>_xlfn.XLOOKUP(Table16[[#This Row],[OrderID]],[3]!Table13456[No заказа],[3]!Table13456[Количество],"",0,1)</f>
        <v>1</v>
      </c>
      <c r="I301" s="5">
        <f>_xlfn.XLOOKUP(Table16[[#This Row],[OrderID]],[3]!Table13456[No заказа],[3]!Table13456[Цена],"",0,1)</f>
        <v>19990</v>
      </c>
      <c r="J301" s="2" t="str">
        <f>M01_SETTINGS!$F$2</f>
        <v>KASPI</v>
      </c>
    </row>
    <row r="302" spans="1:10" x14ac:dyDescent="0.35">
      <c r="A302" s="3">
        <f>_xlfn.XLOOKUP(Table16[[#This Row],[OrderID]],[3]!Table13456[No заказа],[3]!Table13456[Дата
отправки],"",0,1)</f>
        <v>45844</v>
      </c>
      <c r="B302" s="2">
        <v>584841684</v>
      </c>
      <c r="C302" s="2"/>
      <c r="D302" s="2"/>
      <c r="E302" s="3"/>
      <c r="F302" s="3"/>
      <c r="H302" s="5">
        <f>_xlfn.XLOOKUP(Table16[[#This Row],[OrderID]],[3]!Table13456[No заказа],[3]!Table13456[Количество],"",0,1)</f>
        <v>1</v>
      </c>
      <c r="I302" s="5">
        <f>_xlfn.XLOOKUP(Table16[[#This Row],[OrderID]],[3]!Table13456[No заказа],[3]!Table13456[Цена],"",0,1)</f>
        <v>19990</v>
      </c>
      <c r="J302" s="2" t="str">
        <f>M01_SETTINGS!$F$2</f>
        <v>KASPI</v>
      </c>
    </row>
    <row r="303" spans="1:10" x14ac:dyDescent="0.35">
      <c r="A303" s="3">
        <f>_xlfn.XLOOKUP(Table16[[#This Row],[OrderID]],[3]!Table13456[No заказа],[3]!Table13456[Дата
отправки],"",0,1)</f>
        <v>45843</v>
      </c>
      <c r="B303" s="2">
        <v>584377636</v>
      </c>
      <c r="C303" s="2"/>
      <c r="D303" s="2"/>
      <c r="E303" s="3"/>
      <c r="F303" s="3"/>
      <c r="H303" s="5">
        <f>_xlfn.XLOOKUP(Table16[[#This Row],[OrderID]],[3]!Table13456[No заказа],[3]!Table13456[Количество],"",0,1)</f>
        <v>1</v>
      </c>
      <c r="I303" s="5">
        <f>_xlfn.XLOOKUP(Table16[[#This Row],[OrderID]],[3]!Table13456[No заказа],[3]!Table13456[Цена],"",0,1)</f>
        <v>19990</v>
      </c>
      <c r="J303" s="2" t="str">
        <f>M01_SETTINGS!$F$2</f>
        <v>KASPI</v>
      </c>
    </row>
    <row r="304" spans="1:10" x14ac:dyDescent="0.35">
      <c r="A304" s="3">
        <f>_xlfn.XLOOKUP(Table16[[#This Row],[OrderID]],[3]!Table13456[No заказа],[3]!Table13456[Дата
отправки],"",0,1)</f>
        <v>45843</v>
      </c>
      <c r="B304" s="2">
        <v>583874347</v>
      </c>
      <c r="C304" s="2"/>
      <c r="D304" s="2"/>
      <c r="E304" s="3"/>
      <c r="F304" s="3"/>
      <c r="H304" s="5">
        <f>_xlfn.XLOOKUP(Table16[[#This Row],[OrderID]],[3]!Table13456[No заказа],[3]!Table13456[Количество],"",0,1)</f>
        <v>1</v>
      </c>
      <c r="I304" s="5">
        <f>_xlfn.XLOOKUP(Table16[[#This Row],[OrderID]],[3]!Table13456[No заказа],[3]!Table13456[Цена],"",0,1)</f>
        <v>14990</v>
      </c>
      <c r="J304" s="2" t="str">
        <f>M01_SETTINGS!$F$2</f>
        <v>KASPI</v>
      </c>
    </row>
    <row r="305" spans="1:10" x14ac:dyDescent="0.35">
      <c r="A305" s="3">
        <f>_xlfn.XLOOKUP(Table16[[#This Row],[OrderID]],[3]!Table13456[No заказа],[3]!Table13456[Дата
отправки],"",0,1)</f>
        <v>45843</v>
      </c>
      <c r="B305" s="2">
        <v>584020104</v>
      </c>
      <c r="C305" s="2"/>
      <c r="D305" s="2"/>
      <c r="E305" s="3"/>
      <c r="F305" s="3"/>
      <c r="H305" s="5">
        <f>_xlfn.XLOOKUP(Table16[[#This Row],[OrderID]],[3]!Table13456[No заказа],[3]!Table13456[Количество],"",0,1)</f>
        <v>1</v>
      </c>
      <c r="I305" s="5">
        <f>_xlfn.XLOOKUP(Table16[[#This Row],[OrderID]],[3]!Table13456[No заказа],[3]!Table13456[Цена],"",0,1)</f>
        <v>14990</v>
      </c>
      <c r="J305" s="2" t="str">
        <f>M01_SETTINGS!$F$2</f>
        <v>KASPI</v>
      </c>
    </row>
    <row r="306" spans="1:10" x14ac:dyDescent="0.35">
      <c r="A306" s="3">
        <f>_xlfn.XLOOKUP(Table16[[#This Row],[OrderID]],[3]!Table13456[No заказа],[3]!Table13456[Дата
отправки],"",0,1)</f>
        <v>45843</v>
      </c>
      <c r="B306" s="2">
        <v>584254338</v>
      </c>
      <c r="C306" s="2"/>
      <c r="D306" s="2"/>
      <c r="E306" s="3"/>
      <c r="F306" s="3"/>
      <c r="H306" s="5">
        <f>_xlfn.XLOOKUP(Table16[[#This Row],[OrderID]],[3]!Table13456[No заказа],[3]!Table13456[Количество],"",0,1)</f>
        <v>1</v>
      </c>
      <c r="I306" s="5">
        <f>_xlfn.XLOOKUP(Table16[[#This Row],[OrderID]],[3]!Table13456[No заказа],[3]!Table13456[Цена],"",0,1)</f>
        <v>19990</v>
      </c>
      <c r="J306" s="2" t="str">
        <f>M01_SETTINGS!$F$2</f>
        <v>KASPI</v>
      </c>
    </row>
    <row r="307" spans="1:10" x14ac:dyDescent="0.35">
      <c r="A307" s="3">
        <f>_xlfn.XLOOKUP(Table16[[#This Row],[OrderID]],[3]!Table13456[No заказа],[3]!Table13456[Дата
отправки],"",0,1)</f>
        <v>45843</v>
      </c>
      <c r="B307" s="2">
        <v>583831228</v>
      </c>
      <c r="C307" s="2"/>
      <c r="D307" s="2"/>
      <c r="E307" s="3"/>
      <c r="F307" s="3"/>
      <c r="H307" s="5">
        <f>_xlfn.XLOOKUP(Table16[[#This Row],[OrderID]],[3]!Table13456[No заказа],[3]!Table13456[Количество],"",0,1)</f>
        <v>1</v>
      </c>
      <c r="I307" s="5">
        <f>_xlfn.XLOOKUP(Table16[[#This Row],[OrderID]],[3]!Table13456[No заказа],[3]!Table13456[Цена],"",0,1)</f>
        <v>8480</v>
      </c>
      <c r="J307" s="2" t="str">
        <f>M01_SETTINGS!$F$2</f>
        <v>KASPI</v>
      </c>
    </row>
    <row r="308" spans="1:10" x14ac:dyDescent="0.35">
      <c r="A308" s="3">
        <f>_xlfn.XLOOKUP(Table16[[#This Row],[OrderID]],[3]!Table13456[No заказа],[3]!Table13456[Дата
отправки],"",0,1)</f>
        <v>45842</v>
      </c>
      <c r="B308" s="2">
        <v>583365902</v>
      </c>
      <c r="C308" s="2"/>
      <c r="D308" s="2"/>
      <c r="E308" s="3"/>
      <c r="F308" s="3"/>
      <c r="H308" s="5">
        <f>_xlfn.XLOOKUP(Table16[[#This Row],[OrderID]],[3]!Table13456[No заказа],[3]!Table13456[Количество],"",0,1)</f>
        <v>1</v>
      </c>
      <c r="I308" s="5">
        <f>_xlfn.XLOOKUP(Table16[[#This Row],[OrderID]],[3]!Table13456[No заказа],[3]!Table13456[Цена],"",0,1)</f>
        <v>5000</v>
      </c>
      <c r="J308" s="2" t="str">
        <f>M01_SETTINGS!$F$2</f>
        <v>KASPI</v>
      </c>
    </row>
    <row r="309" spans="1:10" x14ac:dyDescent="0.35">
      <c r="A309" s="3">
        <f>_xlfn.XLOOKUP(Table16[[#This Row],[OrderID]],[3]!Table13456[No заказа],[3]!Table13456[Дата
отправки],"",0,1)</f>
        <v>45842</v>
      </c>
      <c r="B309" s="2">
        <v>583795658</v>
      </c>
      <c r="C309" s="2"/>
      <c r="D309" s="2"/>
      <c r="E309" s="3"/>
      <c r="F309" s="3"/>
      <c r="H309" s="5">
        <f>_xlfn.XLOOKUP(Table16[[#This Row],[OrderID]],[3]!Table13456[No заказа],[3]!Table13456[Количество],"",0,1)</f>
        <v>1</v>
      </c>
      <c r="I309" s="5">
        <f>_xlfn.XLOOKUP(Table16[[#This Row],[OrderID]],[3]!Table13456[No заказа],[3]!Table13456[Цена],"",0,1)</f>
        <v>14990</v>
      </c>
      <c r="J309" s="2" t="str">
        <f>M01_SETTINGS!$F$2</f>
        <v>KASPI</v>
      </c>
    </row>
    <row r="310" spans="1:10" x14ac:dyDescent="0.35">
      <c r="A310" s="3">
        <f>_xlfn.XLOOKUP(Table16[[#This Row],[OrderID]],[3]!Table13456[No заказа],[3]!Table13456[Дата
отправки],"",0,1)</f>
        <v>45842</v>
      </c>
      <c r="B310" s="2">
        <v>583343076</v>
      </c>
      <c r="C310" s="2"/>
      <c r="D310" s="2"/>
      <c r="E310" s="3"/>
      <c r="F310" s="3"/>
      <c r="H310" s="5">
        <f>_xlfn.XLOOKUP(Table16[[#This Row],[OrderID]],[3]!Table13456[No заказа],[3]!Table13456[Количество],"",0,1)</f>
        <v>1</v>
      </c>
      <c r="I310" s="5">
        <f>_xlfn.XLOOKUP(Table16[[#This Row],[OrderID]],[3]!Table13456[No заказа],[3]!Table13456[Цена],"",0,1)</f>
        <v>14990</v>
      </c>
      <c r="J310" s="2" t="str">
        <f>M01_SETTINGS!$F$2</f>
        <v>KASPI</v>
      </c>
    </row>
    <row r="311" spans="1:10" x14ac:dyDescent="0.35">
      <c r="A311" s="3">
        <f>_xlfn.XLOOKUP(Table16[[#This Row],[OrderID]],[3]!Table13456[No заказа],[3]!Table13456[Дата
отправки],"",0,1)</f>
        <v>45842</v>
      </c>
      <c r="B311" s="2">
        <v>583467751</v>
      </c>
      <c r="C311" s="2"/>
      <c r="D311" s="2"/>
      <c r="E311" s="3"/>
      <c r="F311" s="3"/>
      <c r="H311" s="5">
        <f>_xlfn.XLOOKUP(Table16[[#This Row],[OrderID]],[3]!Table13456[No заказа],[3]!Table13456[Количество],"",0,1)</f>
        <v>1</v>
      </c>
      <c r="I311" s="5">
        <f>_xlfn.XLOOKUP(Table16[[#This Row],[OrderID]],[3]!Table13456[No заказа],[3]!Table13456[Цена],"",0,1)</f>
        <v>14990</v>
      </c>
      <c r="J311" s="2" t="str">
        <f>M01_SETTINGS!$F$2</f>
        <v>KASPI</v>
      </c>
    </row>
    <row r="312" spans="1:10" x14ac:dyDescent="0.35">
      <c r="A312" s="3">
        <f>_xlfn.XLOOKUP(Table16[[#This Row],[OrderID]],[3]!Table13456[No заказа],[3]!Table13456[Дата
отправки],"",0,1)</f>
        <v>45842</v>
      </c>
      <c r="B312" s="2">
        <v>583404373</v>
      </c>
      <c r="C312" s="2"/>
      <c r="D312" s="2"/>
      <c r="E312" s="3"/>
      <c r="F312" s="3"/>
      <c r="H312" s="5">
        <f>_xlfn.XLOOKUP(Table16[[#This Row],[OrderID]],[3]!Table13456[No заказа],[3]!Table13456[Количество],"",0,1)</f>
        <v>1</v>
      </c>
      <c r="I312" s="5">
        <f>_xlfn.XLOOKUP(Table16[[#This Row],[OrderID]],[3]!Table13456[No заказа],[3]!Table13456[Цена],"",0,1)</f>
        <v>14990</v>
      </c>
      <c r="J312" s="2" t="str">
        <f>M01_SETTINGS!$F$2</f>
        <v>KASPI</v>
      </c>
    </row>
    <row r="313" spans="1:10" x14ac:dyDescent="0.35">
      <c r="A313" s="3">
        <f>_xlfn.XLOOKUP(Table16[[#This Row],[OrderID]],[3]!Table13456[No заказа],[3]!Table13456[Дата
отправки],"",0,1)</f>
        <v>45842</v>
      </c>
      <c r="B313" s="2">
        <v>583183603</v>
      </c>
      <c r="C313" s="2"/>
      <c r="D313" s="2"/>
      <c r="E313" s="3"/>
      <c r="F313" s="3"/>
      <c r="H313" s="5">
        <f>_xlfn.XLOOKUP(Table16[[#This Row],[OrderID]],[3]!Table13456[No заказа],[3]!Table13456[Количество],"",0,1)</f>
        <v>1</v>
      </c>
      <c r="I313" s="5">
        <f>_xlfn.XLOOKUP(Table16[[#This Row],[OrderID]],[3]!Table13456[No заказа],[3]!Table13456[Цена],"",0,1)</f>
        <v>14990</v>
      </c>
      <c r="J313" s="2" t="str">
        <f>M01_SETTINGS!$F$2</f>
        <v>KASPI</v>
      </c>
    </row>
    <row r="314" spans="1:10" x14ac:dyDescent="0.35">
      <c r="A314" s="3">
        <f>_xlfn.XLOOKUP(Table16[[#This Row],[OrderID]],[3]!Table13456[No заказа],[3]!Table13456[Дата
отправки],"",0,1)</f>
        <v>45842</v>
      </c>
      <c r="B314" s="2">
        <v>583283225</v>
      </c>
      <c r="C314" s="2"/>
      <c r="D314" s="2"/>
      <c r="E314" s="3"/>
      <c r="F314" s="3"/>
      <c r="H314" s="5">
        <f>_xlfn.XLOOKUP(Table16[[#This Row],[OrderID]],[3]!Table13456[No заказа],[3]!Table13456[Количество],"",0,1)</f>
        <v>1</v>
      </c>
      <c r="I314" s="5">
        <f>_xlfn.XLOOKUP(Table16[[#This Row],[OrderID]],[3]!Table13456[No заказа],[3]!Table13456[Цена],"",0,1)</f>
        <v>14990</v>
      </c>
      <c r="J314" s="2" t="str">
        <f>M01_SETTINGS!$F$2</f>
        <v>KASPI</v>
      </c>
    </row>
    <row r="315" spans="1:10" x14ac:dyDescent="0.35">
      <c r="A315" s="3">
        <f>_xlfn.XLOOKUP(Table16[[#This Row],[OrderID]],[3]!Table13456[No заказа],[3]!Table13456[Дата
отправки],"",0,1)</f>
        <v>45842</v>
      </c>
      <c r="B315" s="2">
        <v>583523998</v>
      </c>
      <c r="C315" s="2"/>
      <c r="D315" s="2"/>
      <c r="E315" s="3"/>
      <c r="F315" s="3"/>
      <c r="H315" s="5">
        <f>_xlfn.XLOOKUP(Table16[[#This Row],[OrderID]],[3]!Table13456[No заказа],[3]!Table13456[Количество],"",0,1)</f>
        <v>1</v>
      </c>
      <c r="I315" s="5">
        <f>_xlfn.XLOOKUP(Table16[[#This Row],[OrderID]],[3]!Table13456[No заказа],[3]!Table13456[Цена],"",0,1)</f>
        <v>8479</v>
      </c>
      <c r="J315" s="2" t="str">
        <f>M01_SETTINGS!$F$2</f>
        <v>KASPI</v>
      </c>
    </row>
    <row r="316" spans="1:10" x14ac:dyDescent="0.35">
      <c r="A316" s="3">
        <f>_xlfn.XLOOKUP(Table16[[#This Row],[OrderID]],[3]!Table13456[No заказа],[3]!Table13456[Дата
отправки],"",0,1)</f>
        <v>45842</v>
      </c>
      <c r="B316" s="2">
        <v>583116535</v>
      </c>
      <c r="C316" s="2"/>
      <c r="D316" s="2"/>
      <c r="E316" s="3"/>
      <c r="F316" s="3"/>
      <c r="H316" s="5">
        <f>_xlfn.XLOOKUP(Table16[[#This Row],[OrderID]],[3]!Table13456[No заказа],[3]!Table13456[Количество],"",0,1)</f>
        <v>1</v>
      </c>
      <c r="I316" s="5">
        <f>_xlfn.XLOOKUP(Table16[[#This Row],[OrderID]],[3]!Table13456[No заказа],[3]!Table13456[Цена],"",0,1)</f>
        <v>79796</v>
      </c>
      <c r="J316" s="2" t="str">
        <f>M01_SETTINGS!$F$2</f>
        <v>KASPI</v>
      </c>
    </row>
    <row r="317" spans="1:10" x14ac:dyDescent="0.35">
      <c r="A317" s="3">
        <f>_xlfn.XLOOKUP(Table16[[#This Row],[OrderID]],[3]!Table13456[No заказа],[3]!Table13456[Дата
отправки],"",0,1)</f>
        <v>45841</v>
      </c>
      <c r="B317" s="2">
        <v>583000099</v>
      </c>
      <c r="C317" s="2"/>
      <c r="D317" s="2"/>
      <c r="E317" s="3"/>
      <c r="F317" s="3"/>
      <c r="H317" s="5">
        <f>_xlfn.XLOOKUP(Table16[[#This Row],[OrderID]],[3]!Table13456[No заказа],[3]!Table13456[Количество],"",0,1)</f>
        <v>1</v>
      </c>
      <c r="I317" s="5">
        <f>_xlfn.XLOOKUP(Table16[[#This Row],[OrderID]],[3]!Table13456[No заказа],[3]!Table13456[Цена],"",0,1)</f>
        <v>14990</v>
      </c>
      <c r="J317" s="2" t="str">
        <f>M01_SETTINGS!$F$2</f>
        <v>KASPI</v>
      </c>
    </row>
    <row r="318" spans="1:10" x14ac:dyDescent="0.35">
      <c r="A318" s="3">
        <f>_xlfn.XLOOKUP(Table16[[#This Row],[OrderID]],[3]!Table13456[No заказа],[3]!Table13456[Дата
отправки],"",0,1)</f>
        <v>45841</v>
      </c>
      <c r="B318" s="2">
        <v>582610137</v>
      </c>
      <c r="C318" s="2"/>
      <c r="D318" s="2"/>
      <c r="E318" s="3"/>
      <c r="F318" s="3"/>
      <c r="H318" s="5">
        <f>_xlfn.XLOOKUP(Table16[[#This Row],[OrderID]],[3]!Table13456[No заказа],[3]!Table13456[Количество],"",0,1)</f>
        <v>1</v>
      </c>
      <c r="I318" s="5">
        <f>_xlfn.XLOOKUP(Table16[[#This Row],[OrderID]],[3]!Table13456[No заказа],[3]!Table13456[Цена],"",0,1)</f>
        <v>14990</v>
      </c>
      <c r="J318" s="2" t="str">
        <f>M01_SETTINGS!$F$2</f>
        <v>KASPI</v>
      </c>
    </row>
    <row r="319" spans="1:10" x14ac:dyDescent="0.35">
      <c r="A319" s="3">
        <f>_xlfn.XLOOKUP(Table16[[#This Row],[OrderID]],[3]!Table13456[No заказа],[3]!Table13456[Дата
отправки],"",0,1)</f>
        <v>45841</v>
      </c>
      <c r="B319" s="2">
        <v>582588921</v>
      </c>
      <c r="C319" s="2"/>
      <c r="D319" s="2"/>
      <c r="E319" s="3"/>
      <c r="F319" s="3"/>
      <c r="H319" s="5">
        <f>_xlfn.XLOOKUP(Table16[[#This Row],[OrderID]],[3]!Table13456[No заказа],[3]!Table13456[Количество],"",0,1)</f>
        <v>1</v>
      </c>
      <c r="I319" s="5">
        <f>_xlfn.XLOOKUP(Table16[[#This Row],[OrderID]],[3]!Table13456[No заказа],[3]!Table13456[Цена],"",0,1)</f>
        <v>14990</v>
      </c>
      <c r="J319" s="2" t="str">
        <f>M01_SETTINGS!$F$2</f>
        <v>KASPI</v>
      </c>
    </row>
    <row r="320" spans="1:10" x14ac:dyDescent="0.35">
      <c r="A320" s="3">
        <f>_xlfn.XLOOKUP(Table16[[#This Row],[OrderID]],[3]!Table13456[No заказа],[3]!Table13456[Дата
отправки],"",0,1)</f>
        <v>45841</v>
      </c>
      <c r="B320" s="2">
        <v>582949133</v>
      </c>
      <c r="C320" s="2"/>
      <c r="D320" s="2"/>
      <c r="E320" s="3"/>
      <c r="F320" s="3"/>
      <c r="H320" s="5">
        <f>_xlfn.XLOOKUP(Table16[[#This Row],[OrderID]],[3]!Table13456[No заказа],[3]!Table13456[Количество],"",0,1)</f>
        <v>1</v>
      </c>
      <c r="I320" s="5">
        <f>_xlfn.XLOOKUP(Table16[[#This Row],[OrderID]],[3]!Table13456[No заказа],[3]!Table13456[Цена],"",0,1)</f>
        <v>14990</v>
      </c>
      <c r="J320" s="2" t="str">
        <f>M01_SETTINGS!$F$2</f>
        <v>KASPI</v>
      </c>
    </row>
    <row r="321" spans="1:10" x14ac:dyDescent="0.35">
      <c r="A321" s="3">
        <f>_xlfn.XLOOKUP(Table16[[#This Row],[OrderID]],[3]!Table13456[No заказа],[3]!Table13456[Дата
отправки],"",0,1)</f>
        <v>45841</v>
      </c>
      <c r="B321" s="2">
        <v>582711651</v>
      </c>
      <c r="C321" s="2"/>
      <c r="D321" s="2"/>
      <c r="E321" s="3"/>
      <c r="F321" s="3"/>
      <c r="H321" s="5">
        <f>_xlfn.XLOOKUP(Table16[[#This Row],[OrderID]],[3]!Table13456[No заказа],[3]!Table13456[Количество],"",0,1)</f>
        <v>1</v>
      </c>
      <c r="I321" s="5">
        <f>_xlfn.XLOOKUP(Table16[[#This Row],[OrderID]],[3]!Table13456[No заказа],[3]!Table13456[Цена],"",0,1)</f>
        <v>8699</v>
      </c>
      <c r="J321" s="2" t="str">
        <f>M01_SETTINGS!$F$2</f>
        <v>KASPI</v>
      </c>
    </row>
    <row r="322" spans="1:10" x14ac:dyDescent="0.35">
      <c r="A322" s="3">
        <f>_xlfn.XLOOKUP(Table16[[#This Row],[OrderID]],[3]!Table13456[No заказа],[3]!Table13456[Дата
отправки],"",0,1)</f>
        <v>45840</v>
      </c>
      <c r="B322" s="2">
        <v>582046942</v>
      </c>
      <c r="C322" s="2"/>
      <c r="D322" s="2"/>
      <c r="E322" s="3"/>
      <c r="F322" s="3"/>
      <c r="H322" s="5">
        <f>_xlfn.XLOOKUP(Table16[[#This Row],[OrderID]],[3]!Table13456[No заказа],[3]!Table13456[Количество],"",0,1)</f>
        <v>1</v>
      </c>
      <c r="I322" s="5">
        <f>_xlfn.XLOOKUP(Table16[[#This Row],[OrderID]],[3]!Table13456[No заказа],[3]!Table13456[Цена],"",0,1)</f>
        <v>14990</v>
      </c>
      <c r="J322" s="2" t="str">
        <f>M01_SETTINGS!$F$2</f>
        <v>KASPI</v>
      </c>
    </row>
    <row r="323" spans="1:10" x14ac:dyDescent="0.35">
      <c r="A323" s="3">
        <f>_xlfn.XLOOKUP(Table16[[#This Row],[OrderID]],[3]!Table13456[No заказа],[3]!Table13456[Дата
отправки],"",0,1)</f>
        <v>45840</v>
      </c>
      <c r="B323" s="2">
        <v>582122853</v>
      </c>
      <c r="C323" s="2"/>
      <c r="D323" s="2"/>
      <c r="E323" s="3"/>
      <c r="F323" s="3"/>
      <c r="H323" s="5">
        <f>_xlfn.XLOOKUP(Table16[[#This Row],[OrderID]],[3]!Table13456[No заказа],[3]!Table13456[Количество],"",0,1)</f>
        <v>1</v>
      </c>
      <c r="I323" s="5">
        <f>_xlfn.XLOOKUP(Table16[[#This Row],[OrderID]],[3]!Table13456[No заказа],[3]!Table13456[Цена],"",0,1)</f>
        <v>14990</v>
      </c>
      <c r="J323" s="2" t="str">
        <f>M01_SETTINGS!$F$2</f>
        <v>KASPI</v>
      </c>
    </row>
    <row r="324" spans="1:10" x14ac:dyDescent="0.35">
      <c r="A324" s="3">
        <f>_xlfn.XLOOKUP(Table16[[#This Row],[OrderID]],[3]!Table13456[No заказа],[3]!Table13456[Дата
отправки],"",0,1)</f>
        <v>45840</v>
      </c>
      <c r="B324" s="2">
        <v>582019022</v>
      </c>
      <c r="C324" s="2"/>
      <c r="D324" s="2"/>
      <c r="E324" s="3"/>
      <c r="F324" s="3"/>
      <c r="H324" s="5">
        <f>_xlfn.XLOOKUP(Table16[[#This Row],[OrderID]],[3]!Table13456[No заказа],[3]!Table13456[Количество],"",0,1)</f>
        <v>1</v>
      </c>
      <c r="I324" s="5">
        <f>_xlfn.XLOOKUP(Table16[[#This Row],[OrderID]],[3]!Table13456[No заказа],[3]!Table13456[Цена],"",0,1)</f>
        <v>14990</v>
      </c>
      <c r="J324" s="2" t="str">
        <f>M01_SETTINGS!$F$2</f>
        <v>KASPI</v>
      </c>
    </row>
    <row r="325" spans="1:10" x14ac:dyDescent="0.35">
      <c r="A325" s="3">
        <f>_xlfn.XLOOKUP(Table16[[#This Row],[OrderID]],[3]!Table13456[No заказа],[3]!Table13456[Дата
отправки],"",0,1)</f>
        <v>45840</v>
      </c>
      <c r="B325" s="2">
        <v>581805718</v>
      </c>
      <c r="C325" s="2"/>
      <c r="D325" s="2"/>
      <c r="E325" s="3"/>
      <c r="F325" s="3"/>
      <c r="H325" s="5">
        <f>_xlfn.XLOOKUP(Table16[[#This Row],[OrderID]],[3]!Table13456[No заказа],[3]!Table13456[Количество],"",0,1)</f>
        <v>1</v>
      </c>
      <c r="I325" s="5">
        <f>_xlfn.XLOOKUP(Table16[[#This Row],[OrderID]],[3]!Table13456[No заказа],[3]!Table13456[Цена],"",0,1)</f>
        <v>14990</v>
      </c>
      <c r="J325" s="2" t="str">
        <f>M01_SETTINGS!$F$2</f>
        <v>KASPI</v>
      </c>
    </row>
    <row r="326" spans="1:10" x14ac:dyDescent="0.35">
      <c r="A326" s="3">
        <f>_xlfn.XLOOKUP(Table16[[#This Row],[OrderID]],[3]!Table13456[No заказа],[3]!Table13456[Дата
отправки],"",0,1)</f>
        <v>45840</v>
      </c>
      <c r="B326" s="2">
        <v>581653247</v>
      </c>
      <c r="C326" s="2"/>
      <c r="D326" s="2"/>
      <c r="E326" s="3"/>
      <c r="F326" s="3"/>
      <c r="H326" s="5">
        <f>_xlfn.XLOOKUP(Table16[[#This Row],[OrderID]],[3]!Table13456[No заказа],[3]!Table13456[Количество],"",0,1)</f>
        <v>1</v>
      </c>
      <c r="I326" s="5">
        <f>_xlfn.XLOOKUP(Table16[[#This Row],[OrderID]],[3]!Table13456[No заказа],[3]!Table13456[Цена],"",0,1)</f>
        <v>14990</v>
      </c>
      <c r="J326" s="2" t="str">
        <f>M01_SETTINGS!$F$2</f>
        <v>KASPI</v>
      </c>
    </row>
    <row r="327" spans="1:10" x14ac:dyDescent="0.35">
      <c r="A327" s="3">
        <f>_xlfn.XLOOKUP(Table16[[#This Row],[OrderID]],[3]!Table13456[No заказа],[3]!Table13456[Дата
отправки],"",0,1)</f>
        <v>45840</v>
      </c>
      <c r="B327" s="2">
        <v>582223889</v>
      </c>
      <c r="C327" s="2"/>
      <c r="D327" s="2"/>
      <c r="E327" s="3"/>
      <c r="F327" s="3"/>
      <c r="H327" s="5">
        <f>_xlfn.XLOOKUP(Table16[[#This Row],[OrderID]],[3]!Table13456[No заказа],[3]!Table13456[Количество],"",0,1)</f>
        <v>1</v>
      </c>
      <c r="I327" s="5">
        <f>_xlfn.XLOOKUP(Table16[[#This Row],[OrderID]],[3]!Table13456[No заказа],[3]!Table13456[Цена],"",0,1)</f>
        <v>14990</v>
      </c>
      <c r="J327" s="2" t="str">
        <f>M01_SETTINGS!$F$2</f>
        <v>KASPI</v>
      </c>
    </row>
    <row r="328" spans="1:10" x14ac:dyDescent="0.35">
      <c r="A328" s="3">
        <f>_xlfn.XLOOKUP(Table16[[#This Row],[OrderID]],[3]!Table13456[No заказа],[3]!Table13456[Дата
отправки],"",0,1)</f>
        <v>45840</v>
      </c>
      <c r="B328" s="2">
        <v>582074598</v>
      </c>
      <c r="C328" s="2"/>
      <c r="D328" s="2"/>
      <c r="E328" s="3"/>
      <c r="F328" s="3"/>
      <c r="H328" s="5">
        <f>_xlfn.XLOOKUP(Table16[[#This Row],[OrderID]],[3]!Table13456[No заказа],[3]!Table13456[Количество],"",0,1)</f>
        <v>1</v>
      </c>
      <c r="I328" s="5">
        <f>_xlfn.XLOOKUP(Table16[[#This Row],[OrderID]],[3]!Table13456[No заказа],[3]!Table13456[Цена],"",0,1)</f>
        <v>14990</v>
      </c>
      <c r="J328" s="2" t="str">
        <f>M01_SETTINGS!$F$2</f>
        <v>KASPI</v>
      </c>
    </row>
    <row r="329" spans="1:10" x14ac:dyDescent="0.35">
      <c r="A329" s="3">
        <f>_xlfn.XLOOKUP(Table16[[#This Row],[OrderID]],[3]!Table13456[No заказа],[3]!Table13456[Дата
отправки],"",0,1)</f>
        <v>45840</v>
      </c>
      <c r="B329" s="2">
        <v>581955087</v>
      </c>
      <c r="C329" s="2"/>
      <c r="D329" s="2"/>
      <c r="E329" s="3"/>
      <c r="F329" s="3"/>
      <c r="H329" s="5">
        <f>_xlfn.XLOOKUP(Table16[[#This Row],[OrderID]],[3]!Table13456[No заказа],[3]!Table13456[Количество],"",0,1)</f>
        <v>1</v>
      </c>
      <c r="I329" s="5">
        <f>_xlfn.XLOOKUP(Table16[[#This Row],[OrderID]],[3]!Table13456[No заказа],[3]!Table13456[Цена],"",0,1)</f>
        <v>14990</v>
      </c>
      <c r="J329" s="2" t="str">
        <f>M01_SETTINGS!$F$2</f>
        <v>KASPI</v>
      </c>
    </row>
    <row r="330" spans="1:10" x14ac:dyDescent="0.35">
      <c r="A330" s="3">
        <f>_xlfn.XLOOKUP(Table16[[#This Row],[OrderID]],[3]!Table13456[No заказа],[3]!Table13456[Дата
отправки],"",0,1)</f>
        <v>45840</v>
      </c>
      <c r="B330" s="2">
        <v>581583485</v>
      </c>
      <c r="C330" s="2"/>
      <c r="D330" s="2"/>
      <c r="E330" s="3"/>
      <c r="F330" s="3"/>
      <c r="H330" s="5">
        <f>_xlfn.XLOOKUP(Table16[[#This Row],[OrderID]],[3]!Table13456[No заказа],[3]!Table13456[Количество],"",0,1)</f>
        <v>1</v>
      </c>
      <c r="I330" s="5">
        <f>_xlfn.XLOOKUP(Table16[[#This Row],[OrderID]],[3]!Table13456[No заказа],[3]!Table13456[Цена],"",0,1)</f>
        <v>14990</v>
      </c>
      <c r="J330" s="2" t="str">
        <f>M01_SETTINGS!$F$2</f>
        <v>KASPI</v>
      </c>
    </row>
    <row r="331" spans="1:10" x14ac:dyDescent="0.35">
      <c r="A331" s="3">
        <f>_xlfn.XLOOKUP(Table16[[#This Row],[OrderID]],[3]!Table13456[No заказа],[3]!Table13456[Дата
отправки],"",0,1)</f>
        <v>45840</v>
      </c>
      <c r="B331" s="2">
        <v>581605245</v>
      </c>
      <c r="C331" s="2"/>
      <c r="D331" s="2"/>
      <c r="E331" s="3"/>
      <c r="F331" s="3"/>
      <c r="H331" s="5">
        <f>_xlfn.XLOOKUP(Table16[[#This Row],[OrderID]],[3]!Table13456[No заказа],[3]!Table13456[Количество],"",0,1)</f>
        <v>1</v>
      </c>
      <c r="I331" s="5">
        <f>_xlfn.XLOOKUP(Table16[[#This Row],[OrderID]],[3]!Table13456[No заказа],[3]!Table13456[Цена],"",0,1)</f>
        <v>14990</v>
      </c>
      <c r="J331" s="2" t="str">
        <f>M01_SETTINGS!$F$2</f>
        <v>KASPI</v>
      </c>
    </row>
    <row r="332" spans="1:10" x14ac:dyDescent="0.35">
      <c r="A332" s="3">
        <f>_xlfn.XLOOKUP(Table16[[#This Row],[OrderID]],[3]!Table13456[No заказа],[3]!Table13456[Дата
отправки],"",0,1)</f>
        <v>45840</v>
      </c>
      <c r="B332" s="2">
        <v>581573507</v>
      </c>
      <c r="C332" s="2"/>
      <c r="D332" s="2"/>
      <c r="E332" s="3"/>
      <c r="F332" s="3"/>
      <c r="H332" s="5">
        <f>_xlfn.XLOOKUP(Table16[[#This Row],[OrderID]],[3]!Table13456[No заказа],[3]!Table13456[Количество],"",0,1)</f>
        <v>1</v>
      </c>
      <c r="I332" s="5">
        <f>_xlfn.XLOOKUP(Table16[[#This Row],[OrderID]],[3]!Table13456[No заказа],[3]!Table13456[Цена],"",0,1)</f>
        <v>80245</v>
      </c>
      <c r="J332" s="2" t="str">
        <f>M01_SETTINGS!$F$2</f>
        <v>KASPI</v>
      </c>
    </row>
    <row r="333" spans="1:10" x14ac:dyDescent="0.35">
      <c r="A333" s="3">
        <f>_xlfn.XLOOKUP(Table16[[#This Row],[OrderID]],[3]!Table13456[No заказа],[3]!Table13456[Дата
отправки],"",0,1)</f>
        <v>45839</v>
      </c>
      <c r="B333" s="2">
        <v>581165046</v>
      </c>
      <c r="C333" s="2"/>
      <c r="D333" s="2"/>
      <c r="E333" s="3"/>
      <c r="F333" s="3"/>
      <c r="H333" s="5">
        <f>_xlfn.XLOOKUP(Table16[[#This Row],[OrderID]],[3]!Table13456[No заказа],[3]!Table13456[Количество],"",0,1)</f>
        <v>1</v>
      </c>
      <c r="I333" s="5">
        <f>_xlfn.XLOOKUP(Table16[[#This Row],[OrderID]],[3]!Table13456[No заказа],[3]!Table13456[Цена],"",0,1)</f>
        <v>14990</v>
      </c>
      <c r="J333" s="2" t="str">
        <f>M01_SETTINGS!$F$2</f>
        <v>KASPI</v>
      </c>
    </row>
    <row r="334" spans="1:10" x14ac:dyDescent="0.35">
      <c r="A334" s="3">
        <f>_xlfn.XLOOKUP(Table16[[#This Row],[OrderID]],[3]!Table13456[No заказа],[3]!Table13456[Дата
отправки],"",0,1)</f>
        <v>45839</v>
      </c>
      <c r="B334" s="2">
        <v>581497401</v>
      </c>
      <c r="C334" s="2"/>
      <c r="D334" s="2"/>
      <c r="E334" s="3"/>
      <c r="F334" s="3"/>
      <c r="H334" s="5">
        <f>_xlfn.XLOOKUP(Table16[[#This Row],[OrderID]],[3]!Table13456[No заказа],[3]!Table13456[Количество],"",0,1)</f>
        <v>1</v>
      </c>
      <c r="I334" s="5">
        <f>_xlfn.XLOOKUP(Table16[[#This Row],[OrderID]],[3]!Table13456[No заказа],[3]!Table13456[Цена],"",0,1)</f>
        <v>14990</v>
      </c>
      <c r="J334" s="2" t="str">
        <f>M01_SETTINGS!$F$2</f>
        <v>KASPI</v>
      </c>
    </row>
    <row r="335" spans="1:10" x14ac:dyDescent="0.35">
      <c r="A335" s="3">
        <f>_xlfn.XLOOKUP(Table16[[#This Row],[OrderID]],[3]!Table13456[No заказа],[3]!Table13456[Дата
отправки],"",0,1)</f>
        <v>45839</v>
      </c>
      <c r="B335" s="2">
        <v>581463140</v>
      </c>
      <c r="C335" s="2"/>
      <c r="D335" s="2"/>
      <c r="E335" s="3"/>
      <c r="F335" s="3"/>
      <c r="H335" s="5">
        <f>_xlfn.XLOOKUP(Table16[[#This Row],[OrderID]],[3]!Table13456[No заказа],[3]!Table13456[Количество],"",0,1)</f>
        <v>1</v>
      </c>
      <c r="I335" s="5">
        <f>_xlfn.XLOOKUP(Table16[[#This Row],[OrderID]],[3]!Table13456[No заказа],[3]!Table13456[Цена],"",0,1)</f>
        <v>14990</v>
      </c>
      <c r="J335" s="2" t="str">
        <f>M01_SETTINGS!$F$2</f>
        <v>KASPI</v>
      </c>
    </row>
    <row r="336" spans="1:10" x14ac:dyDescent="0.35">
      <c r="A336" s="3">
        <f>_xlfn.XLOOKUP(Table16[[#This Row],[OrderID]],[3]!Table13456[No заказа],[3]!Table13456[Дата
отправки],"",0,1)</f>
        <v>45839</v>
      </c>
      <c r="B336" s="2">
        <v>581529926</v>
      </c>
      <c r="C336" s="2"/>
      <c r="D336" s="2"/>
      <c r="E336" s="3"/>
      <c r="F336" s="3"/>
      <c r="H336" s="5">
        <f>_xlfn.XLOOKUP(Table16[[#This Row],[OrderID]],[3]!Table13456[No заказа],[3]!Table13456[Количество],"",0,1)</f>
        <v>1</v>
      </c>
      <c r="I336" s="5">
        <f>_xlfn.XLOOKUP(Table16[[#This Row],[OrderID]],[3]!Table13456[No заказа],[3]!Table13456[Цена],"",0,1)</f>
        <v>14990</v>
      </c>
      <c r="J336" s="2" t="str">
        <f>M01_SETTINGS!$F$2</f>
        <v>KASPI</v>
      </c>
    </row>
    <row r="337" spans="1:10" x14ac:dyDescent="0.35">
      <c r="A337" s="3">
        <f>_xlfn.XLOOKUP(Table16[[#This Row],[OrderID]],[3]!Table13456[No заказа],[3]!Table13456[Дата
отправки],"",0,1)</f>
        <v>45839</v>
      </c>
      <c r="B337" s="2">
        <v>580660720</v>
      </c>
      <c r="C337" s="2"/>
      <c r="D337" s="2"/>
      <c r="E337" s="3"/>
      <c r="F337" s="3"/>
      <c r="H337" s="5">
        <f>_xlfn.XLOOKUP(Table16[[#This Row],[OrderID]],[3]!Table13456[No заказа],[3]!Table13456[Количество],"",0,1)</f>
        <v>1</v>
      </c>
      <c r="I337" s="5">
        <f>_xlfn.XLOOKUP(Table16[[#This Row],[OrderID]],[3]!Table13456[No заказа],[3]!Table13456[Цена],"",0,1)</f>
        <v>14990</v>
      </c>
      <c r="J337" s="2" t="str">
        <f>M01_SETTINGS!$F$2</f>
        <v>KASPI</v>
      </c>
    </row>
    <row r="338" spans="1:10" x14ac:dyDescent="0.35">
      <c r="A338" s="3">
        <f>_xlfn.XLOOKUP(Table16[[#This Row],[OrderID]],[3]!Table13456[No заказа],[3]!Table13456[Дата
отправки],"",0,1)</f>
        <v>45839</v>
      </c>
      <c r="B338" s="2">
        <v>581382214</v>
      </c>
      <c r="C338" s="2"/>
      <c r="D338" s="2"/>
      <c r="E338" s="3"/>
      <c r="F338" s="3"/>
      <c r="H338" s="5">
        <f>_xlfn.XLOOKUP(Table16[[#This Row],[OrderID]],[3]!Table13456[No заказа],[3]!Table13456[Количество],"",0,1)</f>
        <v>1</v>
      </c>
      <c r="I338" s="5">
        <f>_xlfn.XLOOKUP(Table16[[#This Row],[OrderID]],[3]!Table13456[No заказа],[3]!Table13456[Цена],"",0,1)</f>
        <v>14990</v>
      </c>
      <c r="J338" s="2" t="str">
        <f>M01_SETTINGS!$F$2</f>
        <v>KASPI</v>
      </c>
    </row>
    <row r="339" spans="1:10" x14ac:dyDescent="0.35">
      <c r="A339" s="3">
        <f>_xlfn.XLOOKUP(Table16[[#This Row],[OrderID]],[3]!Table13456[No заказа],[3]!Table13456[Дата
отправки],"",0,1)</f>
        <v>45839</v>
      </c>
      <c r="B339" s="2">
        <v>581414864</v>
      </c>
      <c r="C339" s="2"/>
      <c r="D339" s="2"/>
      <c r="E339" s="3"/>
      <c r="F339" s="3"/>
      <c r="H339" s="5">
        <f>_xlfn.XLOOKUP(Table16[[#This Row],[OrderID]],[3]!Table13456[No заказа],[3]!Table13456[Количество],"",0,1)</f>
        <v>1</v>
      </c>
      <c r="I339" s="5">
        <f>_xlfn.XLOOKUP(Table16[[#This Row],[OrderID]],[3]!Table13456[No заказа],[3]!Table13456[Цена],"",0,1)</f>
        <v>14990</v>
      </c>
      <c r="J339" s="2" t="str">
        <f>M01_SETTINGS!$F$2</f>
        <v>KASPI</v>
      </c>
    </row>
    <row r="340" spans="1:10" x14ac:dyDescent="0.35">
      <c r="A340" s="3">
        <f>_xlfn.XLOOKUP(Table16[[#This Row],[OrderID]],[3]!Table13456[No заказа],[3]!Table13456[Дата
отправки],"",0,1)</f>
        <v>45839</v>
      </c>
      <c r="B340" s="2">
        <v>581354864</v>
      </c>
      <c r="C340" s="2"/>
      <c r="D340" s="2"/>
      <c r="E340" s="3"/>
      <c r="F340" s="3"/>
      <c r="H340" s="5">
        <f>_xlfn.XLOOKUP(Table16[[#This Row],[OrderID]],[3]!Table13456[No заказа],[3]!Table13456[Количество],"",0,1)</f>
        <v>1</v>
      </c>
      <c r="I340" s="5">
        <f>_xlfn.XLOOKUP(Table16[[#This Row],[OrderID]],[3]!Table13456[No заказа],[3]!Table13456[Цена],"",0,1)</f>
        <v>164994</v>
      </c>
      <c r="J340" s="2" t="str">
        <f>M01_SETTINGS!$F$2</f>
        <v>KASPI</v>
      </c>
    </row>
    <row r="341" spans="1:10" x14ac:dyDescent="0.35">
      <c r="A341" s="3">
        <f>_xlfn.XLOOKUP(Table16[[#This Row],[OrderID]],[3]!Table13456[No заказа],[3]!Table13456[Дата
отправки],"",0,1)</f>
        <v>45839</v>
      </c>
      <c r="B341" s="2">
        <v>581454349</v>
      </c>
      <c r="C341" s="2"/>
      <c r="D341" s="2"/>
      <c r="E341" s="3"/>
      <c r="F341" s="3"/>
      <c r="H341" s="5">
        <f>_xlfn.XLOOKUP(Table16[[#This Row],[OrderID]],[3]!Table13456[No заказа],[3]!Table13456[Количество],"",0,1)</f>
        <v>1</v>
      </c>
      <c r="I341" s="5">
        <f>_xlfn.XLOOKUP(Table16[[#This Row],[OrderID]],[3]!Table13456[No заказа],[3]!Table13456[Цена],"",0,1)</f>
        <v>80268</v>
      </c>
      <c r="J341" s="2" t="str">
        <f>M01_SETTINGS!$F$2</f>
        <v>KASPI</v>
      </c>
    </row>
    <row r="342" spans="1:10" x14ac:dyDescent="0.35">
      <c r="A342" s="3">
        <f>_xlfn.XLOOKUP(Table16[[#This Row],[OrderID]],[3]!Table13456[No заказа],[3]!Table13456[Дата
отправки],"",0,1)</f>
        <v>45839</v>
      </c>
      <c r="B342" s="2">
        <v>581030908</v>
      </c>
      <c r="C342" s="2"/>
      <c r="D342" s="2"/>
      <c r="E342" s="3"/>
      <c r="F342" s="3"/>
      <c r="H342" s="5">
        <f>_xlfn.XLOOKUP(Table16[[#This Row],[OrderID]],[3]!Table13456[No заказа],[3]!Table13456[Количество],"",0,1)</f>
        <v>1</v>
      </c>
      <c r="I342" s="5">
        <f>_xlfn.XLOOKUP(Table16[[#This Row],[OrderID]],[3]!Table13456[No заказа],[3]!Table13456[Цена],"",0,1)</f>
        <v>80421</v>
      </c>
      <c r="J342" s="2" t="str">
        <f>M01_SETTINGS!$F$2</f>
        <v>KASPI</v>
      </c>
    </row>
    <row r="343" spans="1:10" x14ac:dyDescent="0.35">
      <c r="A343" s="3">
        <f>_xlfn.XLOOKUP(Table16[[#This Row],[OrderID]],[3]!Table13456[No заказа],[3]!Table13456[Дата
отправки],"",0,1)</f>
        <v>45838</v>
      </c>
      <c r="B343" s="2">
        <v>580992368</v>
      </c>
      <c r="C343" s="2"/>
      <c r="D343" s="2"/>
      <c r="E343" s="3"/>
      <c r="F343" s="3"/>
      <c r="H343" s="5">
        <f>_xlfn.XLOOKUP(Table16[[#This Row],[OrderID]],[3]!Table13456[No заказа],[3]!Table13456[Количество],"",0,1)</f>
        <v>1</v>
      </c>
      <c r="I343" s="5">
        <f>_xlfn.XLOOKUP(Table16[[#This Row],[OrderID]],[3]!Table13456[No заказа],[3]!Table13456[Цена],"",0,1)</f>
        <v>14990</v>
      </c>
      <c r="J343" s="2" t="str">
        <f>M01_SETTINGS!$F$2</f>
        <v>KASPI</v>
      </c>
    </row>
    <row r="344" spans="1:10" x14ac:dyDescent="0.35">
      <c r="A344" s="3">
        <f>_xlfn.XLOOKUP(Table16[[#This Row],[OrderID]],[3]!Table13456[No заказа],[3]!Table13456[Дата
отправки],"",0,1)</f>
        <v>45838</v>
      </c>
      <c r="B344" s="2">
        <v>580871952</v>
      </c>
      <c r="C344" s="2"/>
      <c r="D344" s="2"/>
      <c r="E344" s="3"/>
      <c r="F344" s="3"/>
      <c r="H344" s="5">
        <f>_xlfn.XLOOKUP(Table16[[#This Row],[OrderID]],[3]!Table13456[No заказа],[3]!Table13456[Количество],"",0,1)</f>
        <v>1</v>
      </c>
      <c r="I344" s="5">
        <f>_xlfn.XLOOKUP(Table16[[#This Row],[OrderID]],[3]!Table13456[No заказа],[3]!Table13456[Цена],"",0,1)</f>
        <v>14990</v>
      </c>
      <c r="J344" s="2" t="str">
        <f>M01_SETTINGS!$F$2</f>
        <v>KASPI</v>
      </c>
    </row>
    <row r="345" spans="1:10" x14ac:dyDescent="0.35">
      <c r="A345" s="3">
        <f>_xlfn.XLOOKUP(Table16[[#This Row],[OrderID]],[3]!Table13456[No заказа],[3]!Table13456[Дата
отправки],"",0,1)</f>
        <v>45838</v>
      </c>
      <c r="B345" s="2">
        <v>580821791</v>
      </c>
      <c r="C345" s="2"/>
      <c r="D345" s="2"/>
      <c r="E345" s="3"/>
      <c r="F345" s="3"/>
      <c r="H345" s="5">
        <f>_xlfn.XLOOKUP(Table16[[#This Row],[OrderID]],[3]!Table13456[No заказа],[3]!Table13456[Количество],"",0,1)</f>
        <v>1</v>
      </c>
      <c r="I345" s="5">
        <f>_xlfn.XLOOKUP(Table16[[#This Row],[OrderID]],[3]!Table13456[No заказа],[3]!Table13456[Цена],"",0,1)</f>
        <v>14990</v>
      </c>
      <c r="J345" s="2" t="str">
        <f>M01_SETTINGS!$F$2</f>
        <v>KASPI</v>
      </c>
    </row>
    <row r="346" spans="1:10" x14ac:dyDescent="0.35">
      <c r="A346" s="3">
        <f>_xlfn.XLOOKUP(Table16[[#This Row],[OrderID]],[3]!Table13456[No заказа],[3]!Table13456[Дата
отправки],"",0,1)</f>
        <v>45838</v>
      </c>
      <c r="B346" s="2">
        <v>580618691</v>
      </c>
      <c r="C346" s="2"/>
      <c r="D346" s="2"/>
      <c r="E346" s="3"/>
      <c r="F346" s="3"/>
      <c r="H346" s="5">
        <f>_xlfn.XLOOKUP(Table16[[#This Row],[OrderID]],[3]!Table13456[No заказа],[3]!Table13456[Количество],"",0,1)</f>
        <v>1</v>
      </c>
      <c r="I346" s="5">
        <f>_xlfn.XLOOKUP(Table16[[#This Row],[OrderID]],[3]!Table13456[No заказа],[3]!Table13456[Цена],"",0,1)</f>
        <v>14990</v>
      </c>
      <c r="J346" s="2" t="str">
        <f>M01_SETTINGS!$F$2</f>
        <v>KASPI</v>
      </c>
    </row>
    <row r="347" spans="1:10" x14ac:dyDescent="0.35">
      <c r="A347" s="3">
        <f>_xlfn.XLOOKUP(Table16[[#This Row],[OrderID]],[3]!Table13456[No заказа],[3]!Table13456[Дата
отправки],"",0,1)</f>
        <v>45838</v>
      </c>
      <c r="B347" s="2">
        <v>580451522</v>
      </c>
      <c r="C347" s="2"/>
      <c r="D347" s="2"/>
      <c r="E347" s="3"/>
      <c r="F347" s="3"/>
      <c r="H347" s="5">
        <f>_xlfn.XLOOKUP(Table16[[#This Row],[OrderID]],[3]!Table13456[No заказа],[3]!Table13456[Количество],"",0,1)</f>
        <v>1</v>
      </c>
      <c r="I347" s="5">
        <f>_xlfn.XLOOKUP(Table16[[#This Row],[OrderID]],[3]!Table13456[No заказа],[3]!Table13456[Цена],"",0,1)</f>
        <v>14990</v>
      </c>
      <c r="J347" s="2" t="str">
        <f>M01_SETTINGS!$F$2</f>
        <v>KASPI</v>
      </c>
    </row>
    <row r="348" spans="1:10" x14ac:dyDescent="0.35">
      <c r="A348" s="3">
        <f>_xlfn.XLOOKUP(Table16[[#This Row],[OrderID]],[3]!Table13456[No заказа],[3]!Table13456[Дата
отправки],"",0,1)</f>
        <v>45838</v>
      </c>
      <c r="B348" s="2">
        <v>580930910</v>
      </c>
      <c r="C348" s="2"/>
      <c r="D348" s="2"/>
      <c r="E348" s="3"/>
      <c r="F348" s="3"/>
      <c r="H348" s="5">
        <f>_xlfn.XLOOKUP(Table16[[#This Row],[OrderID]],[3]!Table13456[No заказа],[3]!Table13456[Количество],"",0,1)</f>
        <v>1</v>
      </c>
      <c r="I348" s="5">
        <f>_xlfn.XLOOKUP(Table16[[#This Row],[OrderID]],[3]!Table13456[No заказа],[3]!Table13456[Цена],"",0,1)</f>
        <v>8578</v>
      </c>
      <c r="J348" s="2" t="str">
        <f>M01_SETTINGS!$F$2</f>
        <v>KASPI</v>
      </c>
    </row>
    <row r="349" spans="1:10" x14ac:dyDescent="0.35">
      <c r="A349" s="3">
        <f>_xlfn.XLOOKUP(Table16[[#This Row],[OrderID]],[3]!Table13456[No заказа],[3]!Table13456[Дата
отправки],"",0,1)</f>
        <v>45838</v>
      </c>
      <c r="B349" s="2">
        <v>580857145</v>
      </c>
      <c r="C349" s="2"/>
      <c r="D349" s="2"/>
      <c r="E349" s="3"/>
      <c r="F349" s="3"/>
      <c r="H349" s="5">
        <f>_xlfn.XLOOKUP(Table16[[#This Row],[OrderID]],[3]!Table13456[No заказа],[3]!Table13456[Количество],"",0,1)</f>
        <v>1</v>
      </c>
      <c r="I349" s="5">
        <f>_xlfn.XLOOKUP(Table16[[#This Row],[OrderID]],[3]!Table13456[No заказа],[3]!Table13456[Цена],"",0,1)</f>
        <v>8479</v>
      </c>
      <c r="J349" s="2" t="str">
        <f>M01_SETTINGS!$F$2</f>
        <v>KASPI</v>
      </c>
    </row>
    <row r="350" spans="1:10" x14ac:dyDescent="0.35">
      <c r="A350" s="3">
        <f>_xlfn.XLOOKUP(Table16[[#This Row],[OrderID]],[3]!Table13456[No заказа],[3]!Table13456[Дата
отправки],"",0,1)</f>
        <v>45838</v>
      </c>
      <c r="B350" s="2">
        <v>580882700</v>
      </c>
      <c r="C350" s="2"/>
      <c r="D350" s="2"/>
      <c r="E350" s="3"/>
      <c r="F350" s="3"/>
      <c r="H350" s="5">
        <f>_xlfn.XLOOKUP(Table16[[#This Row],[OrderID]],[3]!Table13456[No заказа],[3]!Table13456[Количество],"",0,1)</f>
        <v>1</v>
      </c>
      <c r="I350" s="5">
        <f>_xlfn.XLOOKUP(Table16[[#This Row],[OrderID]],[3]!Table13456[No заказа],[3]!Table13456[Цена],"",0,1)</f>
        <v>80453</v>
      </c>
      <c r="J350" s="2" t="str">
        <f>M01_SETTINGS!$F$2</f>
        <v>KASPI</v>
      </c>
    </row>
    <row r="351" spans="1:10" x14ac:dyDescent="0.35">
      <c r="A351" s="3">
        <f>_xlfn.XLOOKUP(Table16[[#This Row],[OrderID]],[3]!Table13456[No заказа],[3]!Table13456[Дата
отправки],"",0,1)</f>
        <v>45838</v>
      </c>
      <c r="B351" s="2">
        <v>580739161</v>
      </c>
      <c r="C351" s="2"/>
      <c r="D351" s="2"/>
      <c r="E351" s="3"/>
      <c r="F351" s="3"/>
      <c r="H351" s="5">
        <f>_xlfn.XLOOKUP(Table16[[#This Row],[OrderID]],[3]!Table13456[No заказа],[3]!Table13456[Количество],"",0,1)</f>
        <v>1</v>
      </c>
      <c r="I351" s="5">
        <f>_xlfn.XLOOKUP(Table16[[#This Row],[OrderID]],[3]!Table13456[No заказа],[3]!Table13456[Цена],"",0,1)</f>
        <v>9000</v>
      </c>
      <c r="J351" s="2" t="str">
        <f>M01_SETTINGS!$F$2</f>
        <v>KASPI</v>
      </c>
    </row>
    <row r="352" spans="1:10" x14ac:dyDescent="0.35">
      <c r="A352" s="3">
        <f>_xlfn.XLOOKUP(Table16[[#This Row],[OrderID]],[3]!Table13456[No заказа],[3]!Table13456[Дата
отправки],"",0,1)</f>
        <v>45837</v>
      </c>
      <c r="B352" s="2">
        <v>580020779</v>
      </c>
      <c r="C352" s="2"/>
      <c r="D352" s="2"/>
      <c r="E352" s="3"/>
      <c r="F352" s="3"/>
      <c r="H352" s="5">
        <f>_xlfn.XLOOKUP(Table16[[#This Row],[OrderID]],[3]!Table13456[No заказа],[3]!Table13456[Количество],"",0,1)</f>
        <v>1</v>
      </c>
      <c r="I352" s="5">
        <f>_xlfn.XLOOKUP(Table16[[#This Row],[OrderID]],[3]!Table13456[No заказа],[3]!Table13456[Цена],"",0,1)</f>
        <v>14990</v>
      </c>
      <c r="J352" s="2" t="str">
        <f>M01_SETTINGS!$F$2</f>
        <v>KASPI</v>
      </c>
    </row>
    <row r="353" spans="1:10" x14ac:dyDescent="0.35">
      <c r="A353" s="3">
        <f>_xlfn.XLOOKUP(Table16[[#This Row],[OrderID]],[3]!Table13456[No заказа],[3]!Table13456[Дата
отправки],"",0,1)</f>
        <v>45837</v>
      </c>
      <c r="B353" s="2">
        <v>580224775</v>
      </c>
      <c r="C353" s="2"/>
      <c r="D353" s="2"/>
      <c r="E353" s="3"/>
      <c r="F353" s="3"/>
      <c r="H353" s="5">
        <f>_xlfn.XLOOKUP(Table16[[#This Row],[OrderID]],[3]!Table13456[No заказа],[3]!Table13456[Количество],"",0,1)</f>
        <v>1</v>
      </c>
      <c r="I353" s="5">
        <f>_xlfn.XLOOKUP(Table16[[#This Row],[OrderID]],[3]!Table13456[No заказа],[3]!Table13456[Цена],"",0,1)</f>
        <v>14990</v>
      </c>
      <c r="J353" s="2" t="str">
        <f>M01_SETTINGS!$F$2</f>
        <v>KASPI</v>
      </c>
    </row>
    <row r="354" spans="1:10" x14ac:dyDescent="0.35">
      <c r="A354" s="3">
        <f>_xlfn.XLOOKUP(Table16[[#This Row],[OrderID]],[3]!Table13456[No заказа],[3]!Table13456[Дата
отправки],"",0,1)</f>
        <v>45837</v>
      </c>
      <c r="B354" s="2">
        <v>580029041</v>
      </c>
      <c r="C354" s="2"/>
      <c r="D354" s="2"/>
      <c r="E354" s="3"/>
      <c r="F354" s="3"/>
      <c r="H354" s="5">
        <f>_xlfn.XLOOKUP(Table16[[#This Row],[OrderID]],[3]!Table13456[No заказа],[3]!Table13456[Количество],"",0,1)</f>
        <v>1</v>
      </c>
      <c r="I354" s="5">
        <f>_xlfn.XLOOKUP(Table16[[#This Row],[OrderID]],[3]!Table13456[No заказа],[3]!Table13456[Цена],"",0,1)</f>
        <v>14990</v>
      </c>
      <c r="J354" s="2" t="str">
        <f>M01_SETTINGS!$F$2</f>
        <v>KASPI</v>
      </c>
    </row>
    <row r="355" spans="1:10" x14ac:dyDescent="0.35">
      <c r="A355" s="3">
        <f>_xlfn.XLOOKUP(Table16[[#This Row],[OrderID]],[3]!Table13456[No заказа],[3]!Table13456[Дата
отправки],"",0,1)</f>
        <v>45837</v>
      </c>
      <c r="B355" s="2">
        <v>580069405</v>
      </c>
      <c r="C355" s="2"/>
      <c r="D355" s="2"/>
      <c r="E355" s="3"/>
      <c r="F355" s="3"/>
      <c r="H355" s="5">
        <f>_xlfn.XLOOKUP(Table16[[#This Row],[OrderID]],[3]!Table13456[No заказа],[3]!Table13456[Количество],"",0,1)</f>
        <v>1</v>
      </c>
      <c r="I355" s="5">
        <f>_xlfn.XLOOKUP(Table16[[#This Row],[OrderID]],[3]!Table13456[No заказа],[3]!Table13456[Цена],"",0,1)</f>
        <v>14990</v>
      </c>
      <c r="J355" s="2" t="str">
        <f>M01_SETTINGS!$F$2</f>
        <v>KASPI</v>
      </c>
    </row>
    <row r="356" spans="1:10" x14ac:dyDescent="0.35">
      <c r="A356" s="3">
        <f>_xlfn.XLOOKUP(Table16[[#This Row],[OrderID]],[3]!Table13456[No заказа],[3]!Table13456[Дата
отправки],"",0,1)</f>
        <v>45837</v>
      </c>
      <c r="B356" s="2">
        <v>580158357</v>
      </c>
      <c r="C356" s="2"/>
      <c r="D356" s="2"/>
      <c r="E356" s="3"/>
      <c r="F356" s="3"/>
      <c r="H356" s="5">
        <f>_xlfn.XLOOKUP(Table16[[#This Row],[OrderID]],[3]!Table13456[No заказа],[3]!Table13456[Количество],"",0,1)</f>
        <v>1</v>
      </c>
      <c r="I356" s="5">
        <f>_xlfn.XLOOKUP(Table16[[#This Row],[OrderID]],[3]!Table13456[No заказа],[3]!Table13456[Цена],"",0,1)</f>
        <v>14990</v>
      </c>
      <c r="J356" s="2" t="str">
        <f>M01_SETTINGS!$F$2</f>
        <v>KASPI</v>
      </c>
    </row>
    <row r="357" spans="1:10" x14ac:dyDescent="0.35">
      <c r="A357" s="3">
        <f>_xlfn.XLOOKUP(Table16[[#This Row],[OrderID]],[3]!Table13456[No заказа],[3]!Table13456[Дата
отправки],"",0,1)</f>
        <v>45837</v>
      </c>
      <c r="B357" s="2">
        <v>580010895</v>
      </c>
      <c r="C357" s="2"/>
      <c r="D357" s="2"/>
      <c r="E357" s="3"/>
      <c r="F357" s="3"/>
      <c r="H357" s="5">
        <f>_xlfn.XLOOKUP(Table16[[#This Row],[OrderID]],[3]!Table13456[No заказа],[3]!Table13456[Количество],"",0,1)</f>
        <v>1</v>
      </c>
      <c r="I357" s="5">
        <f>_xlfn.XLOOKUP(Table16[[#This Row],[OrderID]],[3]!Table13456[No заказа],[3]!Table13456[Цена],"",0,1)</f>
        <v>14990</v>
      </c>
      <c r="J357" s="2" t="str">
        <f>M01_SETTINGS!$F$2</f>
        <v>KASPI</v>
      </c>
    </row>
    <row r="358" spans="1:10" x14ac:dyDescent="0.35">
      <c r="A358" s="3">
        <f>_xlfn.XLOOKUP(Table16[[#This Row],[OrderID]],[3]!Table13456[No заказа],[3]!Table13456[Дата
отправки],"",0,1)</f>
        <v>45837</v>
      </c>
      <c r="B358" s="2">
        <v>580123061</v>
      </c>
      <c r="C358" s="2"/>
      <c r="D358" s="2"/>
      <c r="E358" s="3"/>
      <c r="F358" s="3"/>
      <c r="H358" s="5">
        <f>_xlfn.XLOOKUP(Table16[[#This Row],[OrderID]],[3]!Table13456[No заказа],[3]!Table13456[Количество],"",0,1)</f>
        <v>1</v>
      </c>
      <c r="I358" s="5">
        <f>_xlfn.XLOOKUP(Table16[[#This Row],[OrderID]],[3]!Table13456[No заказа],[3]!Table13456[Цена],"",0,1)</f>
        <v>299990</v>
      </c>
      <c r="J358" s="2" t="str">
        <f>M01_SETTINGS!$F$2</f>
        <v>KASPI</v>
      </c>
    </row>
    <row r="359" spans="1:10" x14ac:dyDescent="0.35">
      <c r="A359" s="3">
        <f>_xlfn.XLOOKUP(Table16[[#This Row],[OrderID]],[3]!Table13456[No заказа],[3]!Table13456[Дата
отправки],"",0,1)</f>
        <v>45836</v>
      </c>
      <c r="B359" s="2">
        <v>579764164</v>
      </c>
      <c r="C359" s="2"/>
      <c r="D359" s="2"/>
      <c r="E359" s="3"/>
      <c r="F359" s="3"/>
      <c r="H359" s="5">
        <f>_xlfn.XLOOKUP(Table16[[#This Row],[OrderID]],[3]!Table13456[No заказа],[3]!Table13456[Количество],"",0,1)</f>
        <v>1</v>
      </c>
      <c r="I359" s="5">
        <f>_xlfn.XLOOKUP(Table16[[#This Row],[OrderID]],[3]!Table13456[No заказа],[3]!Table13456[Цена],"",0,1)</f>
        <v>14990</v>
      </c>
      <c r="J359" s="2" t="str">
        <f>M01_SETTINGS!$F$2</f>
        <v>KASPI</v>
      </c>
    </row>
    <row r="360" spans="1:10" x14ac:dyDescent="0.35">
      <c r="A360" s="3">
        <f>_xlfn.XLOOKUP(Table16[[#This Row],[OrderID]],[3]!Table13456[No заказа],[3]!Table13456[Дата
отправки],"",0,1)</f>
        <v>45836</v>
      </c>
      <c r="B360" s="2">
        <v>579604492</v>
      </c>
      <c r="C360" s="2"/>
      <c r="D360" s="2"/>
      <c r="E360" s="3"/>
      <c r="F360" s="3"/>
      <c r="H360" s="5">
        <f>_xlfn.XLOOKUP(Table16[[#This Row],[OrderID]],[3]!Table13456[No заказа],[3]!Table13456[Количество],"",0,1)</f>
        <v>1</v>
      </c>
      <c r="I360" s="5">
        <f>_xlfn.XLOOKUP(Table16[[#This Row],[OrderID]],[3]!Table13456[No заказа],[3]!Table13456[Цена],"",0,1)</f>
        <v>14990</v>
      </c>
      <c r="J360" s="2" t="str">
        <f>M01_SETTINGS!$F$2</f>
        <v>KASPI</v>
      </c>
    </row>
    <row r="361" spans="1:10" x14ac:dyDescent="0.35">
      <c r="A361" s="3">
        <f>_xlfn.XLOOKUP(Table16[[#This Row],[OrderID]],[3]!Table13456[No заказа],[3]!Table13456[Дата
отправки],"",0,1)</f>
        <v>45836</v>
      </c>
      <c r="B361" s="2">
        <v>579290672</v>
      </c>
      <c r="C361" s="2"/>
      <c r="D361" s="2"/>
      <c r="E361" s="3"/>
      <c r="F361" s="3"/>
      <c r="H361" s="5">
        <f>_xlfn.XLOOKUP(Table16[[#This Row],[OrderID]],[3]!Table13456[No заказа],[3]!Table13456[Количество],"",0,1)</f>
        <v>1</v>
      </c>
      <c r="I361" s="5">
        <f>_xlfn.XLOOKUP(Table16[[#This Row],[OrderID]],[3]!Table13456[No заказа],[3]!Table13456[Цена],"",0,1)</f>
        <v>14990</v>
      </c>
      <c r="J361" s="2" t="str">
        <f>M01_SETTINGS!$F$2</f>
        <v>KASPI</v>
      </c>
    </row>
    <row r="362" spans="1:10" x14ac:dyDescent="0.35">
      <c r="A362" s="3">
        <f>_xlfn.XLOOKUP(Table16[[#This Row],[OrderID]],[3]!Table13456[No заказа],[3]!Table13456[Дата
отправки],"",0,1)</f>
        <v>45836</v>
      </c>
      <c r="B362" s="2">
        <v>579300056</v>
      </c>
      <c r="C362" s="2"/>
      <c r="D362" s="2"/>
      <c r="E362" s="3"/>
      <c r="F362" s="3"/>
      <c r="H362" s="5">
        <f>_xlfn.XLOOKUP(Table16[[#This Row],[OrderID]],[3]!Table13456[No заказа],[3]!Table13456[Количество],"",0,1)</f>
        <v>1</v>
      </c>
      <c r="I362" s="5">
        <f>_xlfn.XLOOKUP(Table16[[#This Row],[OrderID]],[3]!Table13456[No заказа],[3]!Table13456[Цена],"",0,1)</f>
        <v>14990</v>
      </c>
      <c r="J362" s="2" t="str">
        <f>M01_SETTINGS!$F$2</f>
        <v>KASPI</v>
      </c>
    </row>
    <row r="363" spans="1:10" x14ac:dyDescent="0.35">
      <c r="A363" s="3">
        <f>_xlfn.XLOOKUP(Table16[[#This Row],[OrderID]],[3]!Table13456[No заказа],[3]!Table13456[Дата
отправки],"",0,1)</f>
        <v>45836</v>
      </c>
      <c r="B363" s="2">
        <v>579359124</v>
      </c>
      <c r="C363" s="2"/>
      <c r="D363" s="2"/>
      <c r="E363" s="3"/>
      <c r="F363" s="3"/>
      <c r="H363" s="5">
        <f>_xlfn.XLOOKUP(Table16[[#This Row],[OrderID]],[3]!Table13456[No заказа],[3]!Table13456[Количество],"",0,1)</f>
        <v>1</v>
      </c>
      <c r="I363" s="5">
        <f>_xlfn.XLOOKUP(Table16[[#This Row],[OrderID]],[3]!Table13456[No заказа],[3]!Table13456[Цена],"",0,1)</f>
        <v>8781</v>
      </c>
      <c r="J363" s="2" t="str">
        <f>M01_SETTINGS!$F$2</f>
        <v>KASPI</v>
      </c>
    </row>
    <row r="364" spans="1:10" x14ac:dyDescent="0.35">
      <c r="A364" s="3">
        <f>_xlfn.XLOOKUP(Table16[[#This Row],[OrderID]],[3]!Table13456[No заказа],[3]!Table13456[Дата
отправки],"",0,1)</f>
        <v>45836</v>
      </c>
      <c r="B364" s="2">
        <v>579630913</v>
      </c>
      <c r="C364" s="2"/>
      <c r="D364" s="2"/>
      <c r="E364" s="3"/>
      <c r="F364" s="3"/>
      <c r="H364" s="5">
        <f>_xlfn.XLOOKUP(Table16[[#This Row],[OrderID]],[3]!Table13456[No заказа],[3]!Table13456[Количество],"",0,1)</f>
        <v>1</v>
      </c>
      <c r="I364" s="5">
        <f>_xlfn.XLOOKUP(Table16[[#This Row],[OrderID]],[3]!Table13456[No заказа],[3]!Table13456[Цена],"",0,1)</f>
        <v>8729</v>
      </c>
      <c r="J364" s="2" t="str">
        <f>M01_SETTINGS!$F$2</f>
        <v>KASPI</v>
      </c>
    </row>
    <row r="365" spans="1:10" x14ac:dyDescent="0.35">
      <c r="A365" s="3">
        <f>_xlfn.XLOOKUP(Table16[[#This Row],[OrderID]],[3]!Table13456[No заказа],[3]!Table13456[Дата
отправки],"",0,1)</f>
        <v>45836</v>
      </c>
      <c r="B365" s="2">
        <v>579407479</v>
      </c>
      <c r="C365" s="2"/>
      <c r="D365" s="2"/>
      <c r="E365" s="3"/>
      <c r="F365" s="3"/>
      <c r="H365" s="5">
        <f>_xlfn.XLOOKUP(Table16[[#This Row],[OrderID]],[3]!Table13456[No заказа],[3]!Table13456[Количество],"",0,1)</f>
        <v>1</v>
      </c>
      <c r="I365" s="5">
        <f>_xlfn.XLOOKUP(Table16[[#This Row],[OrderID]],[3]!Table13456[No заказа],[3]!Table13456[Цена],"",0,1)</f>
        <v>81107</v>
      </c>
      <c r="J365" s="2" t="str">
        <f>M01_SETTINGS!$F$2</f>
        <v>KASPI</v>
      </c>
    </row>
    <row r="366" spans="1:10" x14ac:dyDescent="0.35">
      <c r="A366" s="3">
        <f>_xlfn.XLOOKUP(Table16[[#This Row],[OrderID]],[3]!Table13456[No заказа],[3]!Table13456[Дата
отправки],"",0,1)</f>
        <v>45835</v>
      </c>
      <c r="B366" s="2">
        <v>579015105</v>
      </c>
      <c r="C366" s="2"/>
      <c r="D366" s="2"/>
      <c r="E366" s="3"/>
      <c r="F366" s="3"/>
      <c r="H366" s="5">
        <f>_xlfn.XLOOKUP(Table16[[#This Row],[OrderID]],[3]!Table13456[No заказа],[3]!Table13456[Количество],"",0,1)</f>
        <v>1</v>
      </c>
      <c r="I366" s="5">
        <f>_xlfn.XLOOKUP(Table16[[#This Row],[OrderID]],[3]!Table13456[No заказа],[3]!Table13456[Цена],"",0,1)</f>
        <v>14990</v>
      </c>
      <c r="J366" s="2" t="str">
        <f>M01_SETTINGS!$F$2</f>
        <v>KASPI</v>
      </c>
    </row>
    <row r="367" spans="1:10" x14ac:dyDescent="0.35">
      <c r="A367" s="3">
        <f>_xlfn.XLOOKUP(Table16[[#This Row],[OrderID]],[3]!Table13456[No заказа],[3]!Table13456[Дата
отправки],"",0,1)</f>
        <v>45835</v>
      </c>
      <c r="B367" s="2">
        <v>579184909</v>
      </c>
      <c r="C367" s="2"/>
      <c r="D367" s="2"/>
      <c r="E367" s="3"/>
      <c r="F367" s="3"/>
      <c r="H367" s="5">
        <f>_xlfn.XLOOKUP(Table16[[#This Row],[OrderID]],[3]!Table13456[No заказа],[3]!Table13456[Количество],"",0,1)</f>
        <v>1</v>
      </c>
      <c r="I367" s="5">
        <f>_xlfn.XLOOKUP(Table16[[#This Row],[OrderID]],[3]!Table13456[No заказа],[3]!Table13456[Цена],"",0,1)</f>
        <v>14990</v>
      </c>
      <c r="J367" s="2" t="str">
        <f>M01_SETTINGS!$F$2</f>
        <v>KASPI</v>
      </c>
    </row>
    <row r="368" spans="1:10" x14ac:dyDescent="0.35">
      <c r="A368" s="3">
        <f>_xlfn.XLOOKUP(Table16[[#This Row],[OrderID]],[3]!Table13456[No заказа],[3]!Table13456[Дата
отправки],"",0,1)</f>
        <v>45835</v>
      </c>
      <c r="B368" s="2">
        <v>579103187</v>
      </c>
      <c r="C368" s="2"/>
      <c r="D368" s="2"/>
      <c r="E368" s="3"/>
      <c r="F368" s="3"/>
      <c r="H368" s="5">
        <f>_xlfn.XLOOKUP(Table16[[#This Row],[OrderID]],[3]!Table13456[No заказа],[3]!Table13456[Количество],"",0,1)</f>
        <v>1</v>
      </c>
      <c r="I368" s="5">
        <f>_xlfn.XLOOKUP(Table16[[#This Row],[OrderID]],[3]!Table13456[No заказа],[3]!Table13456[Цена],"",0,1)</f>
        <v>14990</v>
      </c>
      <c r="J368" s="2" t="str">
        <f>M01_SETTINGS!$F$2</f>
        <v>KASPI</v>
      </c>
    </row>
    <row r="369" spans="1:10" x14ac:dyDescent="0.35">
      <c r="A369" s="3">
        <f>_xlfn.XLOOKUP(Table16[[#This Row],[OrderID]],[3]!Table13456[No заказа],[3]!Table13456[Дата
отправки],"",0,1)</f>
        <v>45835</v>
      </c>
      <c r="B369" s="2">
        <v>578650356</v>
      </c>
      <c r="C369" s="2"/>
      <c r="D369" s="2"/>
      <c r="E369" s="3"/>
      <c r="F369" s="3"/>
      <c r="H369" s="5">
        <f>_xlfn.XLOOKUP(Table16[[#This Row],[OrderID]],[3]!Table13456[No заказа],[3]!Table13456[Количество],"",0,1)</f>
        <v>1</v>
      </c>
      <c r="I369" s="5">
        <f>_xlfn.XLOOKUP(Table16[[#This Row],[OrderID]],[3]!Table13456[No заказа],[3]!Table13456[Цена],"",0,1)</f>
        <v>14990</v>
      </c>
      <c r="J369" s="2" t="str">
        <f>M01_SETTINGS!$F$2</f>
        <v>KASPI</v>
      </c>
    </row>
    <row r="370" spans="1:10" x14ac:dyDescent="0.35">
      <c r="A370" s="3">
        <f>_xlfn.XLOOKUP(Table16[[#This Row],[OrderID]],[3]!Table13456[No заказа],[3]!Table13456[Дата
отправки],"",0,1)</f>
        <v>45835</v>
      </c>
      <c r="B370" s="2">
        <v>579152881</v>
      </c>
      <c r="C370" s="2"/>
      <c r="D370" s="2"/>
      <c r="E370" s="3"/>
      <c r="F370" s="3"/>
      <c r="H370" s="5">
        <f>_xlfn.XLOOKUP(Table16[[#This Row],[OrderID]],[3]!Table13456[No заказа],[3]!Table13456[Количество],"",0,1)</f>
        <v>1</v>
      </c>
      <c r="I370" s="5">
        <f>_xlfn.XLOOKUP(Table16[[#This Row],[OrderID]],[3]!Table13456[No заказа],[3]!Table13456[Цена],"",0,1)</f>
        <v>8877</v>
      </c>
      <c r="J370" s="2" t="str">
        <f>M01_SETTINGS!$F$2</f>
        <v>KASPI</v>
      </c>
    </row>
    <row r="371" spans="1:10" x14ac:dyDescent="0.35">
      <c r="A371" s="3">
        <f>_xlfn.XLOOKUP(Table16[[#This Row],[OrderID]],[3]!Table13456[No заказа],[3]!Table13456[Дата
отправки],"",0,1)</f>
        <v>45835</v>
      </c>
      <c r="B371" s="2">
        <v>578613047</v>
      </c>
      <c r="C371" s="2"/>
      <c r="D371" s="2"/>
      <c r="E371" s="3"/>
      <c r="F371" s="3"/>
      <c r="H371" s="5">
        <f>_xlfn.XLOOKUP(Table16[[#This Row],[OrderID]],[3]!Table13456[No заказа],[3]!Table13456[Количество],"",0,1)</f>
        <v>1</v>
      </c>
      <c r="I371" s="5">
        <f>_xlfn.XLOOKUP(Table16[[#This Row],[OrderID]],[3]!Table13456[No заказа],[3]!Table13456[Цена],"",0,1)</f>
        <v>8877</v>
      </c>
      <c r="J371" s="2" t="str">
        <f>M01_SETTINGS!$F$2</f>
        <v>KASPI</v>
      </c>
    </row>
    <row r="372" spans="1:10" x14ac:dyDescent="0.35">
      <c r="A372" s="3">
        <f>_xlfn.XLOOKUP(Table16[[#This Row],[OrderID]],[3]!Table13456[No заказа],[3]!Table13456[Дата
отправки],"",0,1)</f>
        <v>45835</v>
      </c>
      <c r="B372" s="2">
        <v>578663899</v>
      </c>
      <c r="C372" s="2"/>
      <c r="D372" s="2"/>
      <c r="E372" s="3"/>
      <c r="F372" s="3"/>
      <c r="H372" s="5">
        <f>_xlfn.XLOOKUP(Table16[[#This Row],[OrderID]],[3]!Table13456[No заказа],[3]!Table13456[Количество],"",0,1)</f>
        <v>1</v>
      </c>
      <c r="I372" s="5">
        <f>_xlfn.XLOOKUP(Table16[[#This Row],[OrderID]],[3]!Table13456[No заказа],[3]!Table13456[Цена],"",0,1)</f>
        <v>123984</v>
      </c>
      <c r="J372" s="2" t="str">
        <f>M01_SETTINGS!$F$2</f>
        <v>KASPI</v>
      </c>
    </row>
    <row r="373" spans="1:10" x14ac:dyDescent="0.35">
      <c r="A373" s="3">
        <f>_xlfn.XLOOKUP(Table16[[#This Row],[OrderID]],[3]!Table13456[No заказа],[3]!Table13456[Дата
отправки],"",0,1)</f>
        <v>45835</v>
      </c>
      <c r="B373" s="2">
        <v>578659135</v>
      </c>
      <c r="C373" s="2"/>
      <c r="D373" s="2"/>
      <c r="E373" s="3"/>
      <c r="F373" s="3"/>
      <c r="H373" s="5">
        <f>_xlfn.XLOOKUP(Table16[[#This Row],[OrderID]],[3]!Table13456[No заказа],[3]!Table13456[Количество],"",0,1)</f>
        <v>1</v>
      </c>
      <c r="I373" s="5">
        <f>_xlfn.XLOOKUP(Table16[[#This Row],[OrderID]],[3]!Table13456[No заказа],[3]!Table13456[Цена],"",0,1)</f>
        <v>81072</v>
      </c>
      <c r="J373" s="2" t="str">
        <f>M01_SETTINGS!$F$2</f>
        <v>KASPI</v>
      </c>
    </row>
    <row r="374" spans="1:10" x14ac:dyDescent="0.35">
      <c r="A374" s="3">
        <f>_xlfn.XLOOKUP(Table16[[#This Row],[OrderID]],[3]!Table13456[No заказа],[3]!Table13456[Дата
отправки],"",0,1)</f>
        <v>45834</v>
      </c>
      <c r="B374" s="2">
        <v>578018569</v>
      </c>
      <c r="C374" s="2"/>
      <c r="D374" s="2"/>
      <c r="E374" s="3"/>
      <c r="F374" s="3"/>
      <c r="H374" s="5">
        <f>_xlfn.XLOOKUP(Table16[[#This Row],[OrderID]],[3]!Table13456[No заказа],[3]!Table13456[Количество],"",0,1)</f>
        <v>1</v>
      </c>
      <c r="I374" s="5">
        <f>_xlfn.XLOOKUP(Table16[[#This Row],[OrderID]],[3]!Table13456[No заказа],[3]!Table13456[Цена],"",0,1)</f>
        <v>14990</v>
      </c>
      <c r="J374" s="2" t="str">
        <f>M01_SETTINGS!$F$2</f>
        <v>KASPI</v>
      </c>
    </row>
    <row r="375" spans="1:10" x14ac:dyDescent="0.35">
      <c r="A375" s="3">
        <f>_xlfn.XLOOKUP(Table16[[#This Row],[OrderID]],[3]!Table13456[No заказа],[3]!Table13456[Дата
отправки],"",0,1)</f>
        <v>45834</v>
      </c>
      <c r="B375" s="2">
        <v>578430900</v>
      </c>
      <c r="C375" s="2"/>
      <c r="D375" s="2"/>
      <c r="E375" s="3"/>
      <c r="F375" s="3"/>
      <c r="H375" s="5">
        <f>_xlfn.XLOOKUP(Table16[[#This Row],[OrderID]],[3]!Table13456[No заказа],[3]!Table13456[Количество],"",0,1)</f>
        <v>1</v>
      </c>
      <c r="I375" s="5">
        <f>_xlfn.XLOOKUP(Table16[[#This Row],[OrderID]],[3]!Table13456[No заказа],[3]!Table13456[Цена],"",0,1)</f>
        <v>14990</v>
      </c>
      <c r="J375" s="2" t="str">
        <f>M01_SETTINGS!$F$2</f>
        <v>KASPI</v>
      </c>
    </row>
    <row r="376" spans="1:10" x14ac:dyDescent="0.35">
      <c r="A376" s="3">
        <f>_xlfn.XLOOKUP(Table16[[#This Row],[OrderID]],[3]!Table13456[No заказа],[3]!Table13456[Дата
отправки],"",0,1)</f>
        <v>45834</v>
      </c>
      <c r="B376" s="2">
        <v>578386742</v>
      </c>
      <c r="C376" s="2"/>
      <c r="D376" s="2"/>
      <c r="E376" s="3"/>
      <c r="F376" s="3"/>
      <c r="H376" s="5">
        <f>_xlfn.XLOOKUP(Table16[[#This Row],[OrderID]],[3]!Table13456[No заказа],[3]!Table13456[Количество],"",0,1)</f>
        <v>1</v>
      </c>
      <c r="I376" s="5">
        <f>_xlfn.XLOOKUP(Table16[[#This Row],[OrderID]],[3]!Table13456[No заказа],[3]!Table13456[Цена],"",0,1)</f>
        <v>14990</v>
      </c>
      <c r="J376" s="2" t="str">
        <f>M01_SETTINGS!$F$2</f>
        <v>KASPI</v>
      </c>
    </row>
    <row r="377" spans="1:10" x14ac:dyDescent="0.35">
      <c r="A377" s="3">
        <f>_xlfn.XLOOKUP(Table16[[#This Row],[OrderID]],[3]!Table13456[No заказа],[3]!Table13456[Дата
отправки],"",0,1)</f>
        <v>45834</v>
      </c>
      <c r="B377" s="2">
        <v>578233636</v>
      </c>
      <c r="C377" s="2"/>
      <c r="D377" s="2"/>
      <c r="E377" s="3"/>
      <c r="F377" s="3"/>
      <c r="H377" s="5">
        <f>_xlfn.XLOOKUP(Table16[[#This Row],[OrderID]],[3]!Table13456[No заказа],[3]!Table13456[Количество],"",0,1)</f>
        <v>1</v>
      </c>
      <c r="I377" s="5">
        <f>_xlfn.XLOOKUP(Table16[[#This Row],[OrderID]],[3]!Table13456[No заказа],[3]!Table13456[Цена],"",0,1)</f>
        <v>14990</v>
      </c>
      <c r="J377" s="2" t="str">
        <f>M01_SETTINGS!$F$2</f>
        <v>KASPI</v>
      </c>
    </row>
    <row r="378" spans="1:10" x14ac:dyDescent="0.35">
      <c r="A378" s="3">
        <f>_xlfn.XLOOKUP(Table16[[#This Row],[OrderID]],[3]!Table13456[No заказа],[3]!Table13456[Дата
отправки],"",0,1)</f>
        <v>45834</v>
      </c>
      <c r="B378" s="2">
        <v>578565498</v>
      </c>
      <c r="C378" s="2"/>
      <c r="D378" s="2"/>
      <c r="E378" s="3"/>
      <c r="F378" s="3"/>
      <c r="H378" s="5">
        <f>_xlfn.XLOOKUP(Table16[[#This Row],[OrderID]],[3]!Table13456[No заказа],[3]!Table13456[Количество],"",0,1)</f>
        <v>1</v>
      </c>
      <c r="I378" s="5">
        <f>_xlfn.XLOOKUP(Table16[[#This Row],[OrderID]],[3]!Table13456[No заказа],[3]!Table13456[Цена],"",0,1)</f>
        <v>14990</v>
      </c>
      <c r="J378" s="2" t="str">
        <f>M01_SETTINGS!$F$2</f>
        <v>KASPI</v>
      </c>
    </row>
    <row r="379" spans="1:10" x14ac:dyDescent="0.35">
      <c r="A379" s="3">
        <f>_xlfn.XLOOKUP(Table16[[#This Row],[OrderID]],[3]!Table13456[No заказа],[3]!Table13456[Дата
отправки],"",0,1)</f>
        <v>45834</v>
      </c>
      <c r="B379" s="2">
        <v>578185688</v>
      </c>
      <c r="C379" s="2"/>
      <c r="D379" s="2"/>
      <c r="E379" s="3"/>
      <c r="F379" s="3"/>
      <c r="H379" s="5">
        <f>_xlfn.XLOOKUP(Table16[[#This Row],[OrderID]],[3]!Table13456[No заказа],[3]!Table13456[Количество],"",0,1)</f>
        <v>1</v>
      </c>
      <c r="I379" s="5">
        <f>_xlfn.XLOOKUP(Table16[[#This Row],[OrderID]],[3]!Table13456[No заказа],[3]!Table13456[Цена],"",0,1)</f>
        <v>14990</v>
      </c>
      <c r="J379" s="2" t="str">
        <f>M01_SETTINGS!$F$2</f>
        <v>KASPI</v>
      </c>
    </row>
    <row r="380" spans="1:10" x14ac:dyDescent="0.35">
      <c r="A380" s="3">
        <f>_xlfn.XLOOKUP(Table16[[#This Row],[OrderID]],[3]!Table13456[No заказа],[3]!Table13456[Дата
отправки],"",0,1)</f>
        <v>45834</v>
      </c>
      <c r="B380" s="2">
        <v>578120753</v>
      </c>
      <c r="C380" s="2"/>
      <c r="D380" s="2"/>
      <c r="E380" s="3"/>
      <c r="F380" s="3"/>
      <c r="H380" s="5">
        <f>_xlfn.XLOOKUP(Table16[[#This Row],[OrderID]],[3]!Table13456[No заказа],[3]!Table13456[Количество],"",0,1)</f>
        <v>1</v>
      </c>
      <c r="I380" s="5">
        <f>_xlfn.XLOOKUP(Table16[[#This Row],[OrderID]],[3]!Table13456[No заказа],[3]!Table13456[Цена],"",0,1)</f>
        <v>14990</v>
      </c>
      <c r="J380" s="2" t="str">
        <f>M01_SETTINGS!$F$2</f>
        <v>KASPI</v>
      </c>
    </row>
    <row r="381" spans="1:10" x14ac:dyDescent="0.35">
      <c r="A381" s="3">
        <f>_xlfn.XLOOKUP(Table16[[#This Row],[OrderID]],[3]!Table13456[No заказа],[3]!Table13456[Дата
отправки],"",0,1)</f>
        <v>45834</v>
      </c>
      <c r="B381" s="2">
        <v>578303890</v>
      </c>
      <c r="C381" s="2"/>
      <c r="D381" s="2"/>
      <c r="E381" s="3"/>
      <c r="F381" s="3"/>
      <c r="H381" s="5">
        <f>_xlfn.XLOOKUP(Table16[[#This Row],[OrderID]],[3]!Table13456[No заказа],[3]!Table13456[Количество],"",0,1)</f>
        <v>1</v>
      </c>
      <c r="I381" s="5">
        <f>_xlfn.XLOOKUP(Table16[[#This Row],[OrderID]],[3]!Table13456[No заказа],[3]!Table13456[Цена],"",0,1)</f>
        <v>8877</v>
      </c>
      <c r="J381" s="2" t="str">
        <f>M01_SETTINGS!$F$2</f>
        <v>KASPI</v>
      </c>
    </row>
    <row r="382" spans="1:10" x14ac:dyDescent="0.35">
      <c r="A382" s="3">
        <f>_xlfn.XLOOKUP(Table16[[#This Row],[OrderID]],[3]!Table13456[No заказа],[3]!Table13456[Дата
отправки],"",0,1)</f>
        <v>45834</v>
      </c>
      <c r="B382" s="2">
        <v>578045876</v>
      </c>
      <c r="C382" s="2"/>
      <c r="D382" s="2"/>
      <c r="E382" s="3"/>
      <c r="F382" s="3"/>
      <c r="H382" s="5">
        <f>_xlfn.XLOOKUP(Table16[[#This Row],[OrderID]],[3]!Table13456[No заказа],[3]!Table13456[Количество],"",0,1)</f>
        <v>1</v>
      </c>
      <c r="I382" s="5">
        <f>_xlfn.XLOOKUP(Table16[[#This Row],[OrderID]],[3]!Table13456[No заказа],[3]!Table13456[Цена],"",0,1)</f>
        <v>8877</v>
      </c>
      <c r="J382" s="2" t="str">
        <f>M01_SETTINGS!$F$2</f>
        <v>KASPI</v>
      </c>
    </row>
    <row r="383" spans="1:10" x14ac:dyDescent="0.35">
      <c r="A383" s="3">
        <f>_xlfn.XLOOKUP(Table16[[#This Row],[OrderID]],[3]!Table13456[No заказа],[3]!Table13456[Дата
отправки],"",0,1)</f>
        <v>45834</v>
      </c>
      <c r="B383" s="2">
        <v>578007893</v>
      </c>
      <c r="C383" s="2"/>
      <c r="D383" s="2"/>
      <c r="E383" s="3"/>
      <c r="F383" s="3"/>
      <c r="H383" s="5">
        <f>_xlfn.XLOOKUP(Table16[[#This Row],[OrderID]],[3]!Table13456[No заказа],[3]!Table13456[Количество],"",0,1)</f>
        <v>1</v>
      </c>
      <c r="I383" s="5">
        <f>_xlfn.XLOOKUP(Table16[[#This Row],[OrderID]],[3]!Table13456[No заказа],[3]!Table13456[Цена],"",0,1)</f>
        <v>8877</v>
      </c>
      <c r="J383" s="2" t="str">
        <f>M01_SETTINGS!$F$2</f>
        <v>KASPI</v>
      </c>
    </row>
    <row r="384" spans="1:10" x14ac:dyDescent="0.35">
      <c r="A384" s="3">
        <f>_xlfn.XLOOKUP(Table16[[#This Row],[OrderID]],[3]!Table13456[No заказа],[3]!Table13456[Дата
отправки],"",0,1)</f>
        <v>45834</v>
      </c>
      <c r="B384" s="2">
        <v>577993331</v>
      </c>
      <c r="C384" s="2"/>
      <c r="D384" s="2"/>
      <c r="E384" s="3"/>
      <c r="F384" s="3"/>
      <c r="H384" s="5">
        <f>_xlfn.XLOOKUP(Table16[[#This Row],[OrderID]],[3]!Table13456[No заказа],[3]!Table13456[Количество],"",0,1)</f>
        <v>1</v>
      </c>
      <c r="I384" s="5">
        <f>_xlfn.XLOOKUP(Table16[[#This Row],[OrderID]],[3]!Table13456[No заказа],[3]!Table13456[Цена],"",0,1)</f>
        <v>8877</v>
      </c>
      <c r="J384" s="2" t="str">
        <f>M01_SETTINGS!$F$2</f>
        <v>KASPI</v>
      </c>
    </row>
    <row r="385" spans="1:10" x14ac:dyDescent="0.35">
      <c r="A385" s="3">
        <f>_xlfn.XLOOKUP(Table16[[#This Row],[OrderID]],[3]!Table13456[No заказа],[3]!Table13456[Дата
отправки],"",0,1)</f>
        <v>45834</v>
      </c>
      <c r="B385" s="2">
        <v>578108142</v>
      </c>
      <c r="C385" s="2"/>
      <c r="D385" s="2"/>
      <c r="E385" s="3"/>
      <c r="F385" s="3"/>
      <c r="H385" s="5">
        <f>_xlfn.XLOOKUP(Table16[[#This Row],[OrderID]],[3]!Table13456[No заказа],[3]!Table13456[Количество],"",0,1)</f>
        <v>1</v>
      </c>
      <c r="I385" s="5">
        <f>_xlfn.XLOOKUP(Table16[[#This Row],[OrderID]],[3]!Table13456[No заказа],[3]!Table13456[Цена],"",0,1)</f>
        <v>8900</v>
      </c>
      <c r="J385" s="2" t="str">
        <f>M01_SETTINGS!$F$2</f>
        <v>KASPI</v>
      </c>
    </row>
    <row r="386" spans="1:10" x14ac:dyDescent="0.35">
      <c r="A386" s="3">
        <f>_xlfn.XLOOKUP(Table16[[#This Row],[OrderID]],[3]!Table13456[No заказа],[3]!Table13456[Дата
отправки],"",0,1)</f>
        <v>45833</v>
      </c>
      <c r="B386" s="2">
        <v>577333667</v>
      </c>
      <c r="C386" s="2"/>
      <c r="D386" s="2"/>
      <c r="E386" s="3"/>
      <c r="F386" s="3"/>
      <c r="H386" s="5">
        <f>_xlfn.XLOOKUP(Table16[[#This Row],[OrderID]],[3]!Table13456[No заказа],[3]!Table13456[Количество],"",0,1)</f>
        <v>1</v>
      </c>
      <c r="I386" s="5">
        <f>_xlfn.XLOOKUP(Table16[[#This Row],[OrderID]],[3]!Table13456[No заказа],[3]!Table13456[Цена],"",0,1)</f>
        <v>14990</v>
      </c>
      <c r="J386" s="2" t="str">
        <f>M01_SETTINGS!$F$2</f>
        <v>KASPI</v>
      </c>
    </row>
    <row r="387" spans="1:10" x14ac:dyDescent="0.35">
      <c r="A387" s="3">
        <f>_xlfn.XLOOKUP(Table16[[#This Row],[OrderID]],[3]!Table13456[No заказа],[3]!Table13456[Дата
отправки],"",0,1)</f>
        <v>45833</v>
      </c>
      <c r="B387" s="2">
        <v>577524628</v>
      </c>
      <c r="C387" s="2"/>
      <c r="D387" s="2"/>
      <c r="E387" s="3"/>
      <c r="F387" s="3"/>
      <c r="H387" s="5">
        <f>_xlfn.XLOOKUP(Table16[[#This Row],[OrderID]],[3]!Table13456[No заказа],[3]!Table13456[Количество],"",0,1)</f>
        <v>1</v>
      </c>
      <c r="I387" s="5">
        <f>_xlfn.XLOOKUP(Table16[[#This Row],[OrderID]],[3]!Table13456[No заказа],[3]!Table13456[Цена],"",0,1)</f>
        <v>11990</v>
      </c>
      <c r="J387" s="2" t="str">
        <f>M01_SETTINGS!$F$2</f>
        <v>KASPI</v>
      </c>
    </row>
    <row r="388" spans="1:10" x14ac:dyDescent="0.35">
      <c r="A388" s="3">
        <f>_xlfn.XLOOKUP(Table16[[#This Row],[OrderID]],[3]!Table13456[No заказа],[3]!Table13456[Дата
отправки],"",0,1)</f>
        <v>45833</v>
      </c>
      <c r="B388" s="2">
        <v>577310905</v>
      </c>
      <c r="C388" s="2"/>
      <c r="D388" s="2"/>
      <c r="E388" s="3"/>
      <c r="F388" s="3"/>
      <c r="H388" s="5">
        <f>_xlfn.XLOOKUP(Table16[[#This Row],[OrderID]],[3]!Table13456[No заказа],[3]!Table13456[Количество],"",0,1)</f>
        <v>1</v>
      </c>
      <c r="I388" s="5">
        <f>_xlfn.XLOOKUP(Table16[[#This Row],[OrderID]],[3]!Table13456[No заказа],[3]!Table13456[Цена],"",0,1)</f>
        <v>14990</v>
      </c>
      <c r="J388" s="2" t="str">
        <f>M01_SETTINGS!$F$2</f>
        <v>KASPI</v>
      </c>
    </row>
    <row r="389" spans="1:10" x14ac:dyDescent="0.35">
      <c r="A389" s="3">
        <f>_xlfn.XLOOKUP(Table16[[#This Row],[OrderID]],[3]!Table13456[No заказа],[3]!Table13456[Дата
отправки],"",0,1)</f>
        <v>45833</v>
      </c>
      <c r="B389" s="2">
        <v>577306534</v>
      </c>
      <c r="C389" s="2"/>
      <c r="D389" s="2"/>
      <c r="E389" s="3"/>
      <c r="F389" s="3"/>
      <c r="H389" s="5">
        <f>_xlfn.XLOOKUP(Table16[[#This Row],[OrderID]],[3]!Table13456[No заказа],[3]!Table13456[Количество],"",0,1)</f>
        <v>1</v>
      </c>
      <c r="I389" s="5">
        <f>_xlfn.XLOOKUP(Table16[[#This Row],[OrderID]],[3]!Table13456[No заказа],[3]!Table13456[Цена],"",0,1)</f>
        <v>14990</v>
      </c>
      <c r="J389" s="2" t="str">
        <f>M01_SETTINGS!$F$2</f>
        <v>KASPI</v>
      </c>
    </row>
    <row r="390" spans="1:10" x14ac:dyDescent="0.35">
      <c r="A390" s="3">
        <f>_xlfn.XLOOKUP(Table16[[#This Row],[OrderID]],[3]!Table13456[No заказа],[3]!Table13456[Дата
отправки],"",0,1)</f>
        <v>45833</v>
      </c>
      <c r="B390" s="2">
        <v>577452313</v>
      </c>
      <c r="C390" s="2"/>
      <c r="D390" s="2"/>
      <c r="E390" s="3"/>
      <c r="F390" s="3"/>
      <c r="H390" s="5">
        <f>_xlfn.XLOOKUP(Table16[[#This Row],[OrderID]],[3]!Table13456[No заказа],[3]!Table13456[Количество],"",0,1)</f>
        <v>1</v>
      </c>
      <c r="I390" s="5">
        <f>_xlfn.XLOOKUP(Table16[[#This Row],[OrderID]],[3]!Table13456[No заказа],[3]!Table13456[Цена],"",0,1)</f>
        <v>8877</v>
      </c>
      <c r="J390" s="2" t="str">
        <f>M01_SETTINGS!$F$2</f>
        <v>KASPI</v>
      </c>
    </row>
    <row r="391" spans="1:10" x14ac:dyDescent="0.35">
      <c r="A391" s="3">
        <f>_xlfn.XLOOKUP(Table16[[#This Row],[OrderID]],[3]!Table13456[No заказа],[3]!Table13456[Дата
отправки],"",0,1)</f>
        <v>45833</v>
      </c>
      <c r="B391" s="2">
        <v>577327730</v>
      </c>
      <c r="C391" s="2"/>
      <c r="D391" s="2"/>
      <c r="E391" s="3"/>
      <c r="F391" s="3"/>
      <c r="H391" s="5">
        <f>_xlfn.XLOOKUP(Table16[[#This Row],[OrderID]],[3]!Table13456[No заказа],[3]!Table13456[Количество],"",0,1)</f>
        <v>1</v>
      </c>
      <c r="I391" s="5">
        <f>_xlfn.XLOOKUP(Table16[[#This Row],[OrderID]],[3]!Table13456[No заказа],[3]!Table13456[Цена],"",0,1)</f>
        <v>8791</v>
      </c>
      <c r="J391" s="2" t="str">
        <f>M01_SETTINGS!$F$2</f>
        <v>KASPI</v>
      </c>
    </row>
    <row r="392" spans="1:10" x14ac:dyDescent="0.35">
      <c r="A392" s="3">
        <f>_xlfn.XLOOKUP(Table16[[#This Row],[OrderID]],[3]!Table13456[No заказа],[3]!Table13456[Дата
отправки],"",0,1)</f>
        <v>45832</v>
      </c>
      <c r="B392" s="2">
        <v>576802643</v>
      </c>
      <c r="C392" s="2"/>
      <c r="D392" s="2"/>
      <c r="E392" s="3"/>
      <c r="F392" s="3"/>
      <c r="H392" s="5">
        <f>_xlfn.XLOOKUP(Table16[[#This Row],[OrderID]],[3]!Table13456[No заказа],[3]!Table13456[Количество],"",0,1)</f>
        <v>1</v>
      </c>
      <c r="I392" s="5">
        <f>_xlfn.XLOOKUP(Table16[[#This Row],[OrderID]],[3]!Table13456[No заказа],[3]!Table13456[Цена],"",0,1)</f>
        <v>9000</v>
      </c>
      <c r="J392" s="2" t="str">
        <f>M01_SETTINGS!$F$2</f>
        <v>KASPI</v>
      </c>
    </row>
    <row r="393" spans="1:10" x14ac:dyDescent="0.35">
      <c r="A393" s="3">
        <f>_xlfn.XLOOKUP(Table16[[#This Row],[OrderID]],[3]!Table13456[No заказа],[3]!Table13456[Дата
отправки],"",0,1)</f>
        <v>45832</v>
      </c>
      <c r="B393" s="2">
        <v>576686026</v>
      </c>
      <c r="C393" s="2"/>
      <c r="D393" s="2"/>
      <c r="E393" s="3"/>
      <c r="F393" s="3"/>
      <c r="H393" s="5">
        <f>_xlfn.XLOOKUP(Table16[[#This Row],[OrderID]],[3]!Table13456[No заказа],[3]!Table13456[Количество],"",0,1)</f>
        <v>1</v>
      </c>
      <c r="I393" s="5">
        <f>_xlfn.XLOOKUP(Table16[[#This Row],[OrderID]],[3]!Table13456[No заказа],[3]!Table13456[Цена],"",0,1)</f>
        <v>3029</v>
      </c>
      <c r="J393" s="2" t="str">
        <f>M01_SETTINGS!$F$2</f>
        <v>KASPI</v>
      </c>
    </row>
    <row r="394" spans="1:10" x14ac:dyDescent="0.35">
      <c r="A394" s="3">
        <f>_xlfn.XLOOKUP(Table16[[#This Row],[OrderID]],[3]!Table13456[No заказа],[3]!Table13456[Дата
отправки],"",0,1)</f>
        <v>45832</v>
      </c>
      <c r="B394" s="2">
        <v>577096390</v>
      </c>
      <c r="C394" s="2"/>
      <c r="D394" s="2"/>
      <c r="E394" s="3"/>
      <c r="F394" s="3"/>
      <c r="H394" s="5">
        <f>_xlfn.XLOOKUP(Table16[[#This Row],[OrderID]],[3]!Table13456[No заказа],[3]!Table13456[Количество],"",0,1)</f>
        <v>1</v>
      </c>
      <c r="I394" s="5">
        <f>_xlfn.XLOOKUP(Table16[[#This Row],[OrderID]],[3]!Table13456[No заказа],[3]!Table13456[Цена],"",0,1)</f>
        <v>4182</v>
      </c>
      <c r="J394" s="2" t="str">
        <f>M01_SETTINGS!$F$2</f>
        <v>KASPI</v>
      </c>
    </row>
    <row r="395" spans="1:10" x14ac:dyDescent="0.35">
      <c r="A395" s="3">
        <f>_xlfn.XLOOKUP(Table16[[#This Row],[OrderID]],[3]!Table13456[No заказа],[3]!Table13456[Дата
отправки],"",0,1)</f>
        <v>45832</v>
      </c>
      <c r="B395" s="2">
        <v>576798059</v>
      </c>
      <c r="C395" s="2"/>
      <c r="D395" s="2"/>
      <c r="E395" s="3"/>
      <c r="F395" s="3"/>
      <c r="H395" s="5">
        <f>_xlfn.XLOOKUP(Table16[[#This Row],[OrderID]],[3]!Table13456[No заказа],[3]!Table13456[Количество],"",0,1)</f>
        <v>1</v>
      </c>
      <c r="I395" s="5">
        <f>_xlfn.XLOOKUP(Table16[[#This Row],[OrderID]],[3]!Table13456[No заказа],[3]!Table13456[Цена],"",0,1)</f>
        <v>9000</v>
      </c>
      <c r="J395" s="2" t="str">
        <f>M01_SETTINGS!$F$2</f>
        <v>KASPI</v>
      </c>
    </row>
    <row r="396" spans="1:10" x14ac:dyDescent="0.35">
      <c r="A396" s="3">
        <f>_xlfn.XLOOKUP(Table16[[#This Row],[OrderID]],[3]!Table13456[No заказа],[3]!Table13456[Дата
отправки],"",0,1)</f>
        <v>45832</v>
      </c>
      <c r="B396" s="2">
        <v>577182792</v>
      </c>
      <c r="C396" s="2"/>
      <c r="D396" s="2"/>
      <c r="E396" s="3"/>
      <c r="F396" s="3"/>
      <c r="H396" s="5">
        <f>_xlfn.XLOOKUP(Table16[[#This Row],[OrderID]],[3]!Table13456[No заказа],[3]!Table13456[Количество],"",0,1)</f>
        <v>1</v>
      </c>
      <c r="I396" s="5">
        <f>_xlfn.XLOOKUP(Table16[[#This Row],[OrderID]],[3]!Table13456[No заказа],[3]!Table13456[Цена],"",0,1)</f>
        <v>8877</v>
      </c>
      <c r="J396" s="2" t="str">
        <f>M01_SETTINGS!$F$2</f>
        <v>KASPI</v>
      </c>
    </row>
    <row r="397" spans="1:10" x14ac:dyDescent="0.35">
      <c r="A397" s="3">
        <f>_xlfn.XLOOKUP(Table16[[#This Row],[OrderID]],[3]!Table13456[No заказа],[3]!Table13456[Дата
отправки],"",0,1)</f>
        <v>45832</v>
      </c>
      <c r="B397" s="2">
        <v>576812101</v>
      </c>
      <c r="C397" s="2"/>
      <c r="D397" s="2"/>
      <c r="E397" s="3"/>
      <c r="F397" s="3"/>
      <c r="H397" s="5">
        <f>_xlfn.XLOOKUP(Table16[[#This Row],[OrderID]],[3]!Table13456[No заказа],[3]!Table13456[Количество],"",0,1)</f>
        <v>1</v>
      </c>
      <c r="I397" s="5">
        <f>_xlfn.XLOOKUP(Table16[[#This Row],[OrderID]],[3]!Table13456[No заказа],[3]!Table13456[Цена],"",0,1)</f>
        <v>4498</v>
      </c>
      <c r="J397" s="2" t="str">
        <f>M01_SETTINGS!$F$2</f>
        <v>KASPI</v>
      </c>
    </row>
    <row r="398" spans="1:10" x14ac:dyDescent="0.35">
      <c r="A398" s="3">
        <f>_xlfn.XLOOKUP(Table16[[#This Row],[OrderID]],[3]!Table13456[No заказа],[3]!Table13456[Дата
отправки],"",0,1)</f>
        <v>45832</v>
      </c>
      <c r="B398" s="2">
        <v>576747491</v>
      </c>
      <c r="C398" s="2"/>
      <c r="D398" s="2"/>
      <c r="E398" s="3"/>
      <c r="F398" s="3"/>
      <c r="H398" s="5">
        <f>_xlfn.XLOOKUP(Table16[[#This Row],[OrderID]],[3]!Table13456[No заказа],[3]!Table13456[Количество],"",0,1)</f>
        <v>1</v>
      </c>
      <c r="I398" s="5">
        <f>_xlfn.XLOOKUP(Table16[[#This Row],[OrderID]],[3]!Table13456[No заказа],[3]!Table13456[Цена],"",0,1)</f>
        <v>9000</v>
      </c>
      <c r="J398" s="2" t="str">
        <f>M01_SETTINGS!$F$2</f>
        <v>KASPI</v>
      </c>
    </row>
    <row r="399" spans="1:10" x14ac:dyDescent="0.35">
      <c r="A399" s="3">
        <f>_xlfn.XLOOKUP(Table16[[#This Row],[OrderID]],[3]!Table13456[No заказа],[3]!Table13456[Дата
отправки],"",0,1)</f>
        <v>45832</v>
      </c>
      <c r="B399" s="2">
        <v>576695652</v>
      </c>
      <c r="C399" s="2"/>
      <c r="D399" s="2"/>
      <c r="E399" s="3"/>
      <c r="F399" s="3"/>
      <c r="H399" s="5">
        <f>_xlfn.XLOOKUP(Table16[[#This Row],[OrderID]],[3]!Table13456[No заказа],[3]!Table13456[Количество],"",0,1)</f>
        <v>1</v>
      </c>
      <c r="I399" s="5">
        <f>_xlfn.XLOOKUP(Table16[[#This Row],[OrderID]],[3]!Table13456[No заказа],[3]!Table13456[Цена],"",0,1)</f>
        <v>14990</v>
      </c>
      <c r="J399" s="2" t="str">
        <f>M01_SETTINGS!$F$2</f>
        <v>KASPI</v>
      </c>
    </row>
    <row r="400" spans="1:10" x14ac:dyDescent="0.35">
      <c r="A400" s="3">
        <f>_xlfn.XLOOKUP(Table16[[#This Row],[OrderID]],[3]!Table13456[No заказа],[3]!Table13456[Дата
отправки],"",0,1)</f>
        <v>45832</v>
      </c>
      <c r="B400" s="2">
        <v>576867456</v>
      </c>
      <c r="C400" s="2"/>
      <c r="D400" s="2"/>
      <c r="E400" s="3"/>
      <c r="F400" s="3"/>
      <c r="H400" s="5">
        <f>_xlfn.XLOOKUP(Table16[[#This Row],[OrderID]],[3]!Table13456[No заказа],[3]!Table13456[Количество],"",0,1)</f>
        <v>1</v>
      </c>
      <c r="I400" s="5">
        <f>_xlfn.XLOOKUP(Table16[[#This Row],[OrderID]],[3]!Table13456[No заказа],[3]!Table13456[Цена],"",0,1)</f>
        <v>14990</v>
      </c>
      <c r="J400" s="2" t="str">
        <f>M01_SETTINGS!$F$2</f>
        <v>KASPI</v>
      </c>
    </row>
    <row r="401" spans="1:10" x14ac:dyDescent="0.35">
      <c r="A401" s="3">
        <f>_xlfn.XLOOKUP(Table16[[#This Row],[OrderID]],[3]!Table13456[No заказа],[3]!Table13456[Дата
отправки],"",0,1)</f>
        <v>45832</v>
      </c>
      <c r="B401" s="2">
        <v>577117660</v>
      </c>
      <c r="C401" s="2"/>
      <c r="D401" s="2"/>
      <c r="E401" s="3"/>
      <c r="F401" s="3"/>
      <c r="H401" s="5">
        <f>_xlfn.XLOOKUP(Table16[[#This Row],[OrderID]],[3]!Table13456[No заказа],[3]!Table13456[Количество],"",0,1)</f>
        <v>1</v>
      </c>
      <c r="I401" s="5">
        <f>_xlfn.XLOOKUP(Table16[[#This Row],[OrderID]],[3]!Table13456[No заказа],[3]!Table13456[Цена],"",0,1)</f>
        <v>14990</v>
      </c>
      <c r="J401" s="2" t="str">
        <f>M01_SETTINGS!$F$2</f>
        <v>KASPI</v>
      </c>
    </row>
    <row r="402" spans="1:10" x14ac:dyDescent="0.35">
      <c r="A402" s="3">
        <f>_xlfn.XLOOKUP(Table16[[#This Row],[OrderID]],[3]!Table13456[No заказа],[3]!Table13456[Дата
отправки],"",0,1)</f>
        <v>45832</v>
      </c>
      <c r="B402" s="2">
        <v>576798909</v>
      </c>
      <c r="C402" s="2"/>
      <c r="D402" s="2"/>
      <c r="E402" s="3"/>
      <c r="F402" s="3"/>
      <c r="H402" s="5">
        <f>_xlfn.XLOOKUP(Table16[[#This Row],[OrderID]],[3]!Table13456[No заказа],[3]!Table13456[Количество],"",0,1)</f>
        <v>1</v>
      </c>
      <c r="I402" s="5">
        <f>_xlfn.XLOOKUP(Table16[[#This Row],[OrderID]],[3]!Table13456[No заказа],[3]!Table13456[Цена],"",0,1)</f>
        <v>14990</v>
      </c>
      <c r="J402" s="2" t="str">
        <f>M01_SETTINGS!$F$2</f>
        <v>KASPI</v>
      </c>
    </row>
    <row r="403" spans="1:10" x14ac:dyDescent="0.35">
      <c r="A403" s="3">
        <f>_xlfn.XLOOKUP(Table16[[#This Row],[OrderID]],[3]!Table13456[No заказа],[3]!Table13456[Дата
отправки],"",0,1)</f>
        <v>45831</v>
      </c>
      <c r="B403" s="2">
        <v>576429347</v>
      </c>
      <c r="C403" s="2"/>
      <c r="D403" s="2"/>
      <c r="E403" s="3"/>
      <c r="F403" s="3"/>
      <c r="H403" s="5">
        <f>_xlfn.XLOOKUP(Table16[[#This Row],[OrderID]],[3]!Table13456[No заказа],[3]!Table13456[Количество],"",0,1)</f>
        <v>1</v>
      </c>
      <c r="I403" s="5">
        <f>_xlfn.XLOOKUP(Table16[[#This Row],[OrderID]],[3]!Table13456[No заказа],[3]!Table13456[Цена],"",0,1)</f>
        <v>3066</v>
      </c>
      <c r="J403" s="2" t="str">
        <f>M01_SETTINGS!$F$2</f>
        <v>KASPI</v>
      </c>
    </row>
    <row r="404" spans="1:10" x14ac:dyDescent="0.35">
      <c r="A404" s="3">
        <f>_xlfn.XLOOKUP(Table16[[#This Row],[OrderID]],[3]!Table13456[No заказа],[3]!Table13456[Дата
отправки],"",0,1)</f>
        <v>45831</v>
      </c>
      <c r="B404" s="2">
        <v>576131689</v>
      </c>
      <c r="C404" s="2"/>
      <c r="D404" s="2"/>
      <c r="E404" s="3"/>
      <c r="F404" s="3"/>
      <c r="H404" s="5">
        <f>_xlfn.XLOOKUP(Table16[[#This Row],[OrderID]],[3]!Table13456[No заказа],[3]!Table13456[Количество],"",0,1)</f>
        <v>1</v>
      </c>
      <c r="I404" s="5">
        <f>_xlfn.XLOOKUP(Table16[[#This Row],[OrderID]],[3]!Table13456[No заказа],[3]!Table13456[Цена],"",0,1)</f>
        <v>6296</v>
      </c>
      <c r="J404" s="2" t="str">
        <f>M01_SETTINGS!$F$2</f>
        <v>KASPI</v>
      </c>
    </row>
    <row r="405" spans="1:10" x14ac:dyDescent="0.35">
      <c r="A405" s="3">
        <f>_xlfn.XLOOKUP(Table16[[#This Row],[OrderID]],[3]!Table13456[No заказа],[3]!Table13456[Дата
отправки],"",0,1)</f>
        <v>45831</v>
      </c>
      <c r="B405" s="2">
        <v>576507060</v>
      </c>
      <c r="C405" s="2"/>
      <c r="D405" s="2"/>
      <c r="E405" s="3"/>
      <c r="F405" s="3"/>
      <c r="H405" s="5">
        <f>_xlfn.XLOOKUP(Table16[[#This Row],[OrderID]],[3]!Table13456[No заказа],[3]!Table13456[Количество],"",0,1)</f>
        <v>1</v>
      </c>
      <c r="I405" s="5">
        <f>_xlfn.XLOOKUP(Table16[[#This Row],[OrderID]],[3]!Table13456[No заказа],[3]!Table13456[Цена],"",0,1)</f>
        <v>12990</v>
      </c>
      <c r="J405" s="2" t="str">
        <f>M01_SETTINGS!$F$2</f>
        <v>KASPI</v>
      </c>
    </row>
    <row r="406" spans="1:10" x14ac:dyDescent="0.35">
      <c r="A406" s="3">
        <f>_xlfn.XLOOKUP(Table16[[#This Row],[OrderID]],[3]!Table13456[No заказа],[3]!Table13456[Дата
отправки],"",0,1)</f>
        <v>45831</v>
      </c>
      <c r="B406" s="2">
        <v>576496978</v>
      </c>
      <c r="C406" s="2"/>
      <c r="D406" s="2"/>
      <c r="E406" s="3"/>
      <c r="F406" s="3"/>
      <c r="H406" s="5">
        <f>_xlfn.XLOOKUP(Table16[[#This Row],[OrderID]],[3]!Table13456[No заказа],[3]!Table13456[Количество],"",0,1)</f>
        <v>1</v>
      </c>
      <c r="I406" s="5">
        <f>_xlfn.XLOOKUP(Table16[[#This Row],[OrderID]],[3]!Table13456[No заказа],[3]!Table13456[Цена],"",0,1)</f>
        <v>12990</v>
      </c>
      <c r="J406" s="2" t="str">
        <f>M01_SETTINGS!$F$2</f>
        <v>KASPI</v>
      </c>
    </row>
    <row r="407" spans="1:10" x14ac:dyDescent="0.35">
      <c r="A407" s="3">
        <f>_xlfn.XLOOKUP(Table16[[#This Row],[OrderID]],[3]!Table13456[No заказа],[3]!Table13456[Дата
отправки],"",0,1)</f>
        <v>45831</v>
      </c>
      <c r="B407" s="2">
        <v>576015577</v>
      </c>
      <c r="C407" s="2"/>
      <c r="D407" s="2"/>
      <c r="E407" s="3"/>
      <c r="F407" s="3"/>
      <c r="H407" s="5">
        <f>_xlfn.XLOOKUP(Table16[[#This Row],[OrderID]],[3]!Table13456[No заказа],[3]!Table13456[Количество],"",0,1)</f>
        <v>1</v>
      </c>
      <c r="I407" s="5">
        <f>_xlfn.XLOOKUP(Table16[[#This Row],[OrderID]],[3]!Table13456[No заказа],[3]!Table13456[Цена],"",0,1)</f>
        <v>12990</v>
      </c>
      <c r="J407" s="2" t="str">
        <f>M01_SETTINGS!$F$2</f>
        <v>KASPI</v>
      </c>
    </row>
    <row r="408" spans="1:10" x14ac:dyDescent="0.35">
      <c r="A408" s="3">
        <f>_xlfn.XLOOKUP(Table16[[#This Row],[OrderID]],[3]!Table13456[No заказа],[3]!Table13456[Дата
отправки],"",0,1)</f>
        <v>45831</v>
      </c>
      <c r="B408" s="2">
        <v>576563240</v>
      </c>
      <c r="C408" s="2"/>
      <c r="D408" s="2"/>
      <c r="E408" s="3"/>
      <c r="F408" s="3"/>
      <c r="H408" s="5">
        <f>_xlfn.XLOOKUP(Table16[[#This Row],[OrderID]],[3]!Table13456[No заказа],[3]!Table13456[Количество],"",0,1)</f>
        <v>1</v>
      </c>
      <c r="I408" s="5">
        <f>_xlfn.XLOOKUP(Table16[[#This Row],[OrderID]],[3]!Table13456[No заказа],[3]!Table13456[Цена],"",0,1)</f>
        <v>12990</v>
      </c>
      <c r="J408" s="2" t="str">
        <f>M01_SETTINGS!$F$2</f>
        <v>KASPI</v>
      </c>
    </row>
    <row r="409" spans="1:10" x14ac:dyDescent="0.35">
      <c r="A409" s="3">
        <f>_xlfn.XLOOKUP(Table16[[#This Row],[OrderID]],[3]!Table13456[No заказа],[3]!Table13456[Дата
отправки],"",0,1)</f>
        <v>45831</v>
      </c>
      <c r="B409" s="2">
        <v>576153736</v>
      </c>
      <c r="C409" s="2"/>
      <c r="D409" s="2"/>
      <c r="E409" s="3"/>
      <c r="F409" s="3"/>
      <c r="H409" s="5">
        <f>_xlfn.XLOOKUP(Table16[[#This Row],[OrderID]],[3]!Table13456[No заказа],[3]!Table13456[Количество],"",0,1)</f>
        <v>1</v>
      </c>
      <c r="I409" s="5">
        <f>_xlfn.XLOOKUP(Table16[[#This Row],[OrderID]],[3]!Table13456[No заказа],[3]!Table13456[Цена],"",0,1)</f>
        <v>12990</v>
      </c>
      <c r="J409" s="2" t="str">
        <f>M01_SETTINGS!$F$2</f>
        <v>KASPI</v>
      </c>
    </row>
    <row r="410" spans="1:10" x14ac:dyDescent="0.35">
      <c r="A410" s="3">
        <f>_xlfn.XLOOKUP(Table16[[#This Row],[OrderID]],[3]!Table13456[No заказа],[3]!Table13456[Дата
отправки],"",0,1)</f>
        <v>45831</v>
      </c>
      <c r="B410" s="2">
        <v>576139764</v>
      </c>
      <c r="C410" s="2"/>
      <c r="D410" s="2"/>
      <c r="E410" s="3"/>
      <c r="F410" s="3"/>
      <c r="H410" s="5">
        <f>_xlfn.XLOOKUP(Table16[[#This Row],[OrderID]],[3]!Table13456[No заказа],[3]!Table13456[Количество],"",0,1)</f>
        <v>1</v>
      </c>
      <c r="I410" s="5">
        <f>_xlfn.XLOOKUP(Table16[[#This Row],[OrderID]],[3]!Table13456[No заказа],[3]!Table13456[Цена],"",0,1)</f>
        <v>12990</v>
      </c>
      <c r="J410" s="2" t="str">
        <f>M01_SETTINGS!$F$2</f>
        <v>KASPI</v>
      </c>
    </row>
    <row r="411" spans="1:10" x14ac:dyDescent="0.35">
      <c r="A411" s="3">
        <f>_xlfn.XLOOKUP(Table16[[#This Row],[OrderID]],[3]!Table13456[No заказа],[3]!Table13456[Дата
отправки],"",0,1)</f>
        <v>45831</v>
      </c>
      <c r="B411" s="2">
        <v>576086366</v>
      </c>
      <c r="C411" s="2"/>
      <c r="D411" s="2"/>
      <c r="E411" s="3"/>
      <c r="F411" s="3"/>
      <c r="H411" s="5">
        <f>_xlfn.XLOOKUP(Table16[[#This Row],[OrderID]],[3]!Table13456[No заказа],[3]!Table13456[Количество],"",0,1)</f>
        <v>1</v>
      </c>
      <c r="I411" s="5">
        <f>_xlfn.XLOOKUP(Table16[[#This Row],[OrderID]],[3]!Table13456[No заказа],[3]!Table13456[Цена],"",0,1)</f>
        <v>12990</v>
      </c>
      <c r="J411" s="2" t="str">
        <f>M01_SETTINGS!$F$2</f>
        <v>KASPI</v>
      </c>
    </row>
    <row r="412" spans="1:10" x14ac:dyDescent="0.35">
      <c r="A412" s="3">
        <f>_xlfn.XLOOKUP(Table16[[#This Row],[OrderID]],[3]!Table13456[No заказа],[3]!Table13456[Дата
отправки],"",0,1)</f>
        <v>45831</v>
      </c>
      <c r="B412" s="2">
        <v>575924574</v>
      </c>
      <c r="C412" s="2"/>
      <c r="D412" s="2"/>
      <c r="E412" s="3"/>
      <c r="F412" s="3"/>
      <c r="H412" s="5">
        <f>_xlfn.XLOOKUP(Table16[[#This Row],[OrderID]],[3]!Table13456[No заказа],[3]!Table13456[Количество],"",0,1)</f>
        <v>1</v>
      </c>
      <c r="I412" s="5">
        <f>_xlfn.XLOOKUP(Table16[[#This Row],[OrderID]],[3]!Table13456[No заказа],[3]!Table13456[Цена],"",0,1)</f>
        <v>12990</v>
      </c>
      <c r="J412" s="2" t="str">
        <f>M01_SETTINGS!$F$2</f>
        <v>KASPI</v>
      </c>
    </row>
    <row r="413" spans="1:10" x14ac:dyDescent="0.35">
      <c r="A413" s="3">
        <f>_xlfn.XLOOKUP(Table16[[#This Row],[OrderID]],[3]!Table13456[No заказа],[3]!Table13456[Дата
отправки],"",0,1)</f>
        <v>45831</v>
      </c>
      <c r="B413" s="2">
        <v>575882469</v>
      </c>
      <c r="C413" s="2"/>
      <c r="D413" s="2"/>
      <c r="E413" s="3"/>
      <c r="F413" s="3"/>
      <c r="H413" s="5">
        <f>_xlfn.XLOOKUP(Table16[[#This Row],[OrderID]],[3]!Table13456[No заказа],[3]!Table13456[Количество],"",0,1)</f>
        <v>1</v>
      </c>
      <c r="I413" s="5">
        <f>_xlfn.XLOOKUP(Table16[[#This Row],[OrderID]],[3]!Table13456[No заказа],[3]!Table13456[Цена],"",0,1)</f>
        <v>12990</v>
      </c>
      <c r="J413" s="2" t="str">
        <f>M01_SETTINGS!$F$2</f>
        <v>KASPI</v>
      </c>
    </row>
    <row r="414" spans="1:10" x14ac:dyDescent="0.35">
      <c r="A414" s="3">
        <f>_xlfn.XLOOKUP(Table16[[#This Row],[OrderID]],[3]!Table13456[No заказа],[3]!Table13456[Дата
отправки],"",0,1)</f>
        <v>45831</v>
      </c>
      <c r="B414" s="2">
        <v>575739114</v>
      </c>
      <c r="C414" s="2"/>
      <c r="D414" s="2"/>
      <c r="E414" s="3"/>
      <c r="F414" s="3"/>
      <c r="H414" s="5">
        <f>_xlfn.XLOOKUP(Table16[[#This Row],[OrderID]],[3]!Table13456[No заказа],[3]!Table13456[Количество],"",0,1)</f>
        <v>1</v>
      </c>
      <c r="I414" s="5">
        <f>_xlfn.XLOOKUP(Table16[[#This Row],[OrderID]],[3]!Table13456[No заказа],[3]!Table13456[Цена],"",0,1)</f>
        <v>12990</v>
      </c>
      <c r="J414" s="2" t="str">
        <f>M01_SETTINGS!$F$2</f>
        <v>KASPI</v>
      </c>
    </row>
    <row r="415" spans="1:10" x14ac:dyDescent="0.35">
      <c r="A415" s="3">
        <f>_xlfn.XLOOKUP(Table16[[#This Row],[OrderID]],[3]!Table13456[No заказа],[3]!Table13456[Дата
отправки],"",0,1)</f>
        <v>45831</v>
      </c>
      <c r="B415" s="2">
        <v>576003814</v>
      </c>
      <c r="C415" s="2"/>
      <c r="D415" s="2"/>
      <c r="E415" s="3"/>
      <c r="F415" s="3"/>
      <c r="H415" s="5">
        <f>_xlfn.XLOOKUP(Table16[[#This Row],[OrderID]],[3]!Table13456[No заказа],[3]!Table13456[Количество],"",0,1)</f>
        <v>1</v>
      </c>
      <c r="I415" s="5">
        <f>_xlfn.XLOOKUP(Table16[[#This Row],[OrderID]],[3]!Table13456[No заказа],[3]!Table13456[Цена],"",0,1)</f>
        <v>11990</v>
      </c>
      <c r="J415" s="2" t="str">
        <f>M01_SETTINGS!$F$2</f>
        <v>KASPI</v>
      </c>
    </row>
    <row r="416" spans="1:10" x14ac:dyDescent="0.35">
      <c r="A416" s="3">
        <f>_xlfn.XLOOKUP(Table16[[#This Row],[OrderID]],[3]!Table13456[No заказа],[3]!Table13456[Дата
отправки],"",0,1)</f>
        <v>45831</v>
      </c>
      <c r="B416" s="2">
        <v>575635762</v>
      </c>
      <c r="C416" s="2"/>
      <c r="D416" s="2"/>
      <c r="E416" s="3"/>
      <c r="F416" s="3"/>
      <c r="H416" s="5">
        <f>_xlfn.XLOOKUP(Table16[[#This Row],[OrderID]],[3]!Table13456[No заказа],[3]!Table13456[Количество],"",0,1)</f>
        <v>1</v>
      </c>
      <c r="I416" s="5">
        <f>_xlfn.XLOOKUP(Table16[[#This Row],[OrderID]],[3]!Table13456[No заказа],[3]!Table13456[Цена],"",0,1)</f>
        <v>11990</v>
      </c>
      <c r="J416" s="2" t="str">
        <f>M01_SETTINGS!$F$2</f>
        <v>KASPI</v>
      </c>
    </row>
    <row r="417" spans="1:10" x14ac:dyDescent="0.35">
      <c r="A417" s="3">
        <f>_xlfn.XLOOKUP(Table16[[#This Row],[OrderID]],[3]!Table13456[No заказа],[3]!Table13456[Дата
отправки],"",0,1)</f>
        <v>45831</v>
      </c>
      <c r="B417" s="2">
        <v>575964418</v>
      </c>
      <c r="C417" s="2"/>
      <c r="D417" s="2"/>
      <c r="E417" s="3"/>
      <c r="F417" s="3"/>
      <c r="H417" s="5">
        <f>_xlfn.XLOOKUP(Table16[[#This Row],[OrderID]],[3]!Table13456[No заказа],[3]!Table13456[Количество],"",0,1)</f>
        <v>1</v>
      </c>
      <c r="I417" s="5">
        <f>_xlfn.XLOOKUP(Table16[[#This Row],[OrderID]],[3]!Table13456[No заказа],[3]!Table13456[Цена],"",0,1)</f>
        <v>8877</v>
      </c>
      <c r="J417" s="2" t="str">
        <f>M01_SETTINGS!$F$2</f>
        <v>KASPI</v>
      </c>
    </row>
    <row r="418" spans="1:10" x14ac:dyDescent="0.35">
      <c r="A418" s="3">
        <f>_xlfn.XLOOKUP(Table16[[#This Row],[OrderID]],[3]!Table13456[No заказа],[3]!Table13456[Дата
отправки],"",0,1)</f>
        <v>45831</v>
      </c>
      <c r="B418" s="2">
        <v>575855928</v>
      </c>
      <c r="C418" s="2"/>
      <c r="D418" s="2"/>
      <c r="E418" s="3"/>
      <c r="F418" s="3"/>
      <c r="H418" s="5">
        <f>_xlfn.XLOOKUP(Table16[[#This Row],[OrderID]],[3]!Table13456[No заказа],[3]!Table13456[Количество],"",0,1)</f>
        <v>1</v>
      </c>
      <c r="I418" s="5">
        <f>_xlfn.XLOOKUP(Table16[[#This Row],[OrderID]],[3]!Table13456[No заказа],[3]!Table13456[Цена],"",0,1)</f>
        <v>8877</v>
      </c>
      <c r="J418" s="2" t="str">
        <f>M01_SETTINGS!$F$2</f>
        <v>KASPI</v>
      </c>
    </row>
    <row r="419" spans="1:10" x14ac:dyDescent="0.35">
      <c r="A419" s="3">
        <f>_xlfn.XLOOKUP(Table16[[#This Row],[OrderID]],[3]!Table13456[No заказа],[3]!Table13456[Дата
отправки],"",0,1)</f>
        <v>45831</v>
      </c>
      <c r="B419" s="2">
        <v>576095279</v>
      </c>
      <c r="C419" s="2"/>
      <c r="D419" s="2"/>
      <c r="E419" s="3"/>
      <c r="F419" s="3"/>
      <c r="H419" s="5">
        <f>_xlfn.XLOOKUP(Table16[[#This Row],[OrderID]],[3]!Table13456[No заказа],[3]!Table13456[Количество],"",0,1)</f>
        <v>1</v>
      </c>
      <c r="I419" s="5">
        <f>_xlfn.XLOOKUP(Table16[[#This Row],[OrderID]],[3]!Table13456[No заказа],[3]!Table13456[Цена],"",0,1)</f>
        <v>8479</v>
      </c>
      <c r="J419" s="2" t="str">
        <f>M01_SETTINGS!$F$2</f>
        <v>KASPI</v>
      </c>
    </row>
    <row r="420" spans="1:10" x14ac:dyDescent="0.35">
      <c r="A420" s="3">
        <f>_xlfn.XLOOKUP(Table16[[#This Row],[OrderID]],[3]!Table13456[No заказа],[3]!Table13456[Дата
отправки],"",0,1)</f>
        <v>45831</v>
      </c>
      <c r="B420" s="2">
        <v>575885008</v>
      </c>
      <c r="C420" s="2"/>
      <c r="D420" s="2"/>
      <c r="E420" s="3"/>
      <c r="F420" s="3"/>
      <c r="H420" s="5">
        <f>_xlfn.XLOOKUP(Table16[[#This Row],[OrderID]],[3]!Table13456[No заказа],[3]!Table13456[Количество],"",0,1)</f>
        <v>1</v>
      </c>
      <c r="I420" s="5">
        <f>_xlfn.XLOOKUP(Table16[[#This Row],[OrderID]],[3]!Table13456[No заказа],[3]!Table13456[Цена],"",0,1)</f>
        <v>9590</v>
      </c>
      <c r="J420" s="2" t="str">
        <f>M01_SETTINGS!$F$2</f>
        <v>KASPI</v>
      </c>
    </row>
    <row r="421" spans="1:10" x14ac:dyDescent="0.35">
      <c r="A421" s="3">
        <f>_xlfn.XLOOKUP(Table16[[#This Row],[OrderID]],[3]!Table13456[No заказа],[3]!Table13456[Дата
отправки],"",0,1)</f>
        <v>45831</v>
      </c>
      <c r="B421" s="2">
        <v>576305695</v>
      </c>
      <c r="C421" s="2"/>
      <c r="D421" s="2"/>
      <c r="E421" s="3"/>
      <c r="F421" s="3"/>
      <c r="H421" s="5">
        <f>_xlfn.XLOOKUP(Table16[[#This Row],[OrderID]],[3]!Table13456[No заказа],[3]!Table13456[Количество],"",0,1)</f>
        <v>1</v>
      </c>
      <c r="I421" s="5">
        <f>_xlfn.XLOOKUP(Table16[[#This Row],[OrderID]],[3]!Table13456[No заказа],[3]!Table13456[Цена],"",0,1)</f>
        <v>7960</v>
      </c>
      <c r="J421" s="2" t="str">
        <f>M01_SETTINGS!$F$2</f>
        <v>KASPI</v>
      </c>
    </row>
    <row r="422" spans="1:10" x14ac:dyDescent="0.35">
      <c r="A422" s="3">
        <f>_xlfn.XLOOKUP(Table16[[#This Row],[OrderID]],[3]!Table13456[No заказа],[3]!Table13456[Дата
отправки],"",0,1)</f>
        <v>45830</v>
      </c>
      <c r="B422" s="2">
        <v>575317527</v>
      </c>
      <c r="C422" s="2"/>
      <c r="D422" s="2"/>
      <c r="E422" s="3"/>
      <c r="F422" s="3"/>
      <c r="H422" s="5">
        <f>_xlfn.XLOOKUP(Table16[[#This Row],[OrderID]],[3]!Table13456[No заказа],[3]!Table13456[Количество],"",0,1)</f>
        <v>1</v>
      </c>
      <c r="I422" s="5">
        <f>_xlfn.XLOOKUP(Table16[[#This Row],[OrderID]],[3]!Table13456[No заказа],[3]!Table13456[Цена],"",0,1)</f>
        <v>3300</v>
      </c>
      <c r="J422" s="2" t="str">
        <f>M01_SETTINGS!$F$2</f>
        <v>KASPI</v>
      </c>
    </row>
    <row r="423" spans="1:10" x14ac:dyDescent="0.35">
      <c r="A423" s="3">
        <f>_xlfn.XLOOKUP(Table16[[#This Row],[OrderID]],[3]!Table13456[No заказа],[3]!Table13456[Дата
отправки],"",0,1)</f>
        <v>45830</v>
      </c>
      <c r="B423" s="2">
        <v>574851916</v>
      </c>
      <c r="C423" s="2"/>
      <c r="D423" s="2"/>
      <c r="E423" s="3"/>
      <c r="F423" s="3"/>
      <c r="H423" s="5">
        <f>_xlfn.XLOOKUP(Table16[[#This Row],[OrderID]],[3]!Table13456[No заказа],[3]!Table13456[Количество],"",0,1)</f>
        <v>1</v>
      </c>
      <c r="I423" s="5">
        <f>_xlfn.XLOOKUP(Table16[[#This Row],[OrderID]],[3]!Table13456[No заказа],[3]!Table13456[Цена],"",0,1)</f>
        <v>3484</v>
      </c>
      <c r="J423" s="2" t="str">
        <f>M01_SETTINGS!$F$2</f>
        <v>KASPI</v>
      </c>
    </row>
    <row r="424" spans="1:10" x14ac:dyDescent="0.35">
      <c r="A424" s="3">
        <f>_xlfn.XLOOKUP(Table16[[#This Row],[OrderID]],[3]!Table13456[No заказа],[3]!Table13456[Дата
отправки],"",0,1)</f>
        <v>45830</v>
      </c>
      <c r="B424" s="2">
        <v>575364017</v>
      </c>
      <c r="C424" s="2"/>
      <c r="D424" s="2"/>
      <c r="E424" s="3"/>
      <c r="F424" s="3"/>
      <c r="H424" s="5">
        <f>_xlfn.XLOOKUP(Table16[[#This Row],[OrderID]],[3]!Table13456[No заказа],[3]!Table13456[Количество],"",0,1)</f>
        <v>1</v>
      </c>
      <c r="I424" s="5">
        <f>_xlfn.XLOOKUP(Table16[[#This Row],[OrderID]],[3]!Table13456[No заказа],[3]!Table13456[Цена],"",0,1)</f>
        <v>8877</v>
      </c>
      <c r="J424" s="2" t="str">
        <f>M01_SETTINGS!$F$2</f>
        <v>KASPI</v>
      </c>
    </row>
    <row r="425" spans="1:10" x14ac:dyDescent="0.35">
      <c r="A425" s="3">
        <f>_xlfn.XLOOKUP(Table16[[#This Row],[OrderID]],[3]!Table13456[No заказа],[3]!Table13456[Дата
отправки],"",0,1)</f>
        <v>45830</v>
      </c>
      <c r="B425" s="2">
        <v>575576374</v>
      </c>
      <c r="C425" s="2"/>
      <c r="D425" s="2"/>
      <c r="E425" s="3"/>
      <c r="F425" s="3"/>
      <c r="H425" s="5">
        <f>_xlfn.XLOOKUP(Table16[[#This Row],[OrderID]],[3]!Table13456[No заказа],[3]!Table13456[Количество],"",0,1)</f>
        <v>1</v>
      </c>
      <c r="I425" s="5">
        <f>_xlfn.XLOOKUP(Table16[[#This Row],[OrderID]],[3]!Table13456[No заказа],[3]!Table13456[Цена],"",0,1)</f>
        <v>12990</v>
      </c>
      <c r="J425" s="2" t="str">
        <f>M01_SETTINGS!$F$2</f>
        <v>KASPI</v>
      </c>
    </row>
    <row r="426" spans="1:10" x14ac:dyDescent="0.35">
      <c r="A426" s="3">
        <f>_xlfn.XLOOKUP(Table16[[#This Row],[OrderID]],[3]!Table13456[No заказа],[3]!Table13456[Дата
отправки],"",0,1)</f>
        <v>45830</v>
      </c>
      <c r="B426" s="2">
        <v>575270536</v>
      </c>
      <c r="C426" s="2"/>
      <c r="D426" s="2"/>
      <c r="E426" s="3"/>
      <c r="F426" s="3"/>
      <c r="H426" s="5">
        <f>_xlfn.XLOOKUP(Table16[[#This Row],[OrderID]],[3]!Table13456[No заказа],[3]!Table13456[Количество],"",0,1)</f>
        <v>1</v>
      </c>
      <c r="I426" s="5">
        <f>_xlfn.XLOOKUP(Table16[[#This Row],[OrderID]],[3]!Table13456[No заказа],[3]!Table13456[Цена],"",0,1)</f>
        <v>12990</v>
      </c>
      <c r="J426" s="2" t="str">
        <f>M01_SETTINGS!$F$2</f>
        <v>KASPI</v>
      </c>
    </row>
    <row r="427" spans="1:10" x14ac:dyDescent="0.35">
      <c r="A427" s="3">
        <f>_xlfn.XLOOKUP(Table16[[#This Row],[OrderID]],[3]!Table13456[No заказа],[3]!Table13456[Дата
отправки],"",0,1)</f>
        <v>45830</v>
      </c>
      <c r="B427" s="2">
        <v>574671729</v>
      </c>
      <c r="C427" s="2"/>
      <c r="D427" s="2"/>
      <c r="E427" s="3"/>
      <c r="F427" s="3"/>
      <c r="H427" s="5">
        <f>_xlfn.XLOOKUP(Table16[[#This Row],[OrderID]],[3]!Table13456[No заказа],[3]!Table13456[Количество],"",0,1)</f>
        <v>1</v>
      </c>
      <c r="I427" s="5">
        <f>_xlfn.XLOOKUP(Table16[[#This Row],[OrderID]],[3]!Table13456[No заказа],[3]!Table13456[Цена],"",0,1)</f>
        <v>12990</v>
      </c>
      <c r="J427" s="2" t="str">
        <f>M01_SETTINGS!$F$2</f>
        <v>KASPI</v>
      </c>
    </row>
    <row r="428" spans="1:10" x14ac:dyDescent="0.35">
      <c r="A428" s="3">
        <f>_xlfn.XLOOKUP(Table16[[#This Row],[OrderID]],[3]!Table13456[No заказа],[3]!Table13456[Дата
отправки],"",0,1)</f>
        <v>45830</v>
      </c>
      <c r="B428" s="2">
        <v>575414520</v>
      </c>
      <c r="C428" s="2"/>
      <c r="D428" s="2"/>
      <c r="E428" s="3"/>
      <c r="F428" s="3"/>
      <c r="H428" s="5">
        <f>_xlfn.XLOOKUP(Table16[[#This Row],[OrderID]],[3]!Table13456[No заказа],[3]!Table13456[Количество],"",0,1)</f>
        <v>1</v>
      </c>
      <c r="I428" s="5">
        <f>_xlfn.XLOOKUP(Table16[[#This Row],[OrderID]],[3]!Table13456[No заказа],[3]!Table13456[Цена],"",0,1)</f>
        <v>12990</v>
      </c>
      <c r="J428" s="2" t="str">
        <f>M01_SETTINGS!$F$2</f>
        <v>KASPI</v>
      </c>
    </row>
    <row r="429" spans="1:10" x14ac:dyDescent="0.35">
      <c r="A429" s="3">
        <f>_xlfn.XLOOKUP(Table16[[#This Row],[OrderID]],[3]!Table13456[No заказа],[3]!Table13456[Дата
отправки],"",0,1)</f>
        <v>45830</v>
      </c>
      <c r="B429" s="2">
        <v>575274986</v>
      </c>
      <c r="C429" s="2"/>
      <c r="D429" s="2"/>
      <c r="E429" s="3"/>
      <c r="F429" s="3"/>
      <c r="H429" s="5">
        <f>_xlfn.XLOOKUP(Table16[[#This Row],[OrderID]],[3]!Table13456[No заказа],[3]!Table13456[Количество],"",0,1)</f>
        <v>1</v>
      </c>
      <c r="I429" s="5">
        <f>_xlfn.XLOOKUP(Table16[[#This Row],[OrderID]],[3]!Table13456[No заказа],[3]!Table13456[Цена],"",0,1)</f>
        <v>12990</v>
      </c>
      <c r="J429" s="2" t="str">
        <f>M01_SETTINGS!$F$2</f>
        <v>KASPI</v>
      </c>
    </row>
    <row r="430" spans="1:10" x14ac:dyDescent="0.35">
      <c r="A430" s="3">
        <f>_xlfn.XLOOKUP(Table16[[#This Row],[OrderID]],[3]!Table13456[No заказа],[3]!Table13456[Дата
отправки],"",0,1)</f>
        <v>45830</v>
      </c>
      <c r="B430" s="2">
        <v>575239795</v>
      </c>
      <c r="C430" s="2"/>
      <c r="D430" s="2"/>
      <c r="E430" s="3"/>
      <c r="F430" s="3"/>
      <c r="H430" s="5">
        <f>_xlfn.XLOOKUP(Table16[[#This Row],[OrderID]],[3]!Table13456[No заказа],[3]!Table13456[Количество],"",0,1)</f>
        <v>1</v>
      </c>
      <c r="I430" s="5">
        <f>_xlfn.XLOOKUP(Table16[[#This Row],[OrderID]],[3]!Table13456[No заказа],[3]!Table13456[Цена],"",0,1)</f>
        <v>12990</v>
      </c>
      <c r="J430" s="2" t="str">
        <f>M01_SETTINGS!$F$2</f>
        <v>KASPI</v>
      </c>
    </row>
    <row r="431" spans="1:10" x14ac:dyDescent="0.35">
      <c r="A431" s="3">
        <f>_xlfn.XLOOKUP(Table16[[#This Row],[OrderID]],[3]!Table13456[No заказа],[3]!Table13456[Дата
отправки],"",0,1)</f>
        <v>45830</v>
      </c>
      <c r="B431" s="2">
        <v>574957069</v>
      </c>
      <c r="C431" s="2"/>
      <c r="D431" s="2"/>
      <c r="E431" s="3"/>
      <c r="F431" s="3"/>
      <c r="H431" s="5">
        <f>_xlfn.XLOOKUP(Table16[[#This Row],[OrderID]],[3]!Table13456[No заказа],[3]!Table13456[Количество],"",0,1)</f>
        <v>1</v>
      </c>
      <c r="I431" s="5">
        <f>_xlfn.XLOOKUP(Table16[[#This Row],[OrderID]],[3]!Table13456[No заказа],[3]!Table13456[Цена],"",0,1)</f>
        <v>12990</v>
      </c>
      <c r="J431" s="2" t="str">
        <f>M01_SETTINGS!$F$2</f>
        <v>KASPI</v>
      </c>
    </row>
    <row r="432" spans="1:10" x14ac:dyDescent="0.35">
      <c r="A432" s="3">
        <f>_xlfn.XLOOKUP(Table16[[#This Row],[OrderID]],[3]!Table13456[No заказа],[3]!Table13456[Дата
отправки],"",0,1)</f>
        <v>45830</v>
      </c>
      <c r="B432" s="2">
        <v>575450386</v>
      </c>
      <c r="C432" s="2"/>
      <c r="D432" s="2"/>
      <c r="E432" s="3"/>
      <c r="F432" s="3"/>
      <c r="H432" s="5">
        <f>_xlfn.XLOOKUP(Table16[[#This Row],[OrderID]],[3]!Table13456[No заказа],[3]!Table13456[Количество],"",0,1)</f>
        <v>1</v>
      </c>
      <c r="I432" s="5">
        <f>_xlfn.XLOOKUP(Table16[[#This Row],[OrderID]],[3]!Table13456[No заказа],[3]!Table13456[Цена],"",0,1)</f>
        <v>8999</v>
      </c>
      <c r="J432" s="2" t="str">
        <f>M01_SETTINGS!$F$2</f>
        <v>KASPI</v>
      </c>
    </row>
    <row r="433" spans="1:10" x14ac:dyDescent="0.35">
      <c r="A433" s="3">
        <f>_xlfn.XLOOKUP(Table16[[#This Row],[OrderID]],[3]!Table13456[No заказа],[3]!Table13456[Дата
отправки],"",0,1)</f>
        <v>45830</v>
      </c>
      <c r="B433" s="2">
        <v>575512360</v>
      </c>
      <c r="C433" s="2"/>
      <c r="D433" s="2"/>
      <c r="E433" s="3"/>
      <c r="F433" s="3"/>
      <c r="H433" s="5">
        <f>_xlfn.XLOOKUP(Table16[[#This Row],[OrderID]],[3]!Table13456[No заказа],[3]!Table13456[Количество],"",0,1)</f>
        <v>1</v>
      </c>
      <c r="I433" s="5">
        <f>_xlfn.XLOOKUP(Table16[[#This Row],[OrderID]],[3]!Table13456[No заказа],[3]!Table13456[Цена],"",0,1)</f>
        <v>8479</v>
      </c>
      <c r="J433" s="2" t="str">
        <f>M01_SETTINGS!$F$2</f>
        <v>KASPI</v>
      </c>
    </row>
    <row r="434" spans="1:10" x14ac:dyDescent="0.35">
      <c r="A434" s="3">
        <f>_xlfn.XLOOKUP(Table16[[#This Row],[OrderID]],[3]!Table13456[No заказа],[3]!Table13456[Дата
отправки],"",0,1)</f>
        <v>45830</v>
      </c>
      <c r="B434" s="2">
        <v>574714194</v>
      </c>
      <c r="C434" s="2"/>
      <c r="D434" s="2"/>
      <c r="E434" s="3"/>
      <c r="F434" s="3"/>
      <c r="H434" s="5">
        <f>_xlfn.XLOOKUP(Table16[[#This Row],[OrderID]],[3]!Table13456[No заказа],[3]!Table13456[Количество],"",0,1)</f>
        <v>1</v>
      </c>
      <c r="I434" s="5">
        <f>_xlfn.XLOOKUP(Table16[[#This Row],[OrderID]],[3]!Table13456[No заказа],[3]!Table13456[Цена],"",0,1)</f>
        <v>8479</v>
      </c>
      <c r="J434" s="2" t="str">
        <f>M01_SETTINGS!$F$2</f>
        <v>KASPI</v>
      </c>
    </row>
    <row r="435" spans="1:10" x14ac:dyDescent="0.35">
      <c r="A435" s="3">
        <f>_xlfn.XLOOKUP(Table16[[#This Row],[OrderID]],[3]!Table13456[No заказа],[3]!Table13456[Дата
отправки],"",0,1)</f>
        <v>45830</v>
      </c>
      <c r="B435" s="2">
        <v>574646946</v>
      </c>
      <c r="C435" s="2"/>
      <c r="D435" s="2"/>
      <c r="E435" s="3"/>
      <c r="F435" s="3"/>
      <c r="H435" s="5">
        <f>_xlfn.XLOOKUP(Table16[[#This Row],[OrderID]],[3]!Table13456[No заказа],[3]!Table13456[Количество],"",0,1)</f>
        <v>1</v>
      </c>
      <c r="I435" s="5">
        <f>_xlfn.XLOOKUP(Table16[[#This Row],[OrderID]],[3]!Table13456[No заказа],[3]!Table13456[Цена],"",0,1)</f>
        <v>8479</v>
      </c>
      <c r="J435" s="2" t="str">
        <f>M01_SETTINGS!$F$2</f>
        <v>KASPI</v>
      </c>
    </row>
    <row r="436" spans="1:10" x14ac:dyDescent="0.35">
      <c r="A436" s="3">
        <f>_xlfn.XLOOKUP(Table16[[#This Row],[OrderID]],[3]!Table13456[No заказа],[3]!Table13456[Дата
отправки],"",0,1)</f>
        <v>45830</v>
      </c>
      <c r="B436" s="2">
        <v>574645285</v>
      </c>
      <c r="C436" s="2"/>
      <c r="D436" s="2"/>
      <c r="E436" s="3"/>
      <c r="F436" s="3"/>
      <c r="H436" s="5">
        <f>_xlfn.XLOOKUP(Table16[[#This Row],[OrderID]],[3]!Table13456[No заказа],[3]!Table13456[Количество],"",0,1)</f>
        <v>1</v>
      </c>
      <c r="I436" s="5">
        <f>_xlfn.XLOOKUP(Table16[[#This Row],[OrderID]],[3]!Table13456[No заказа],[3]!Table13456[Цена],"",0,1)</f>
        <v>8479</v>
      </c>
      <c r="J436" s="2" t="str">
        <f>M01_SETTINGS!$F$2</f>
        <v>KASPI</v>
      </c>
    </row>
    <row r="437" spans="1:10" x14ac:dyDescent="0.35">
      <c r="A437" s="3">
        <f>_xlfn.XLOOKUP(Table16[[#This Row],[OrderID]],[3]!Table13456[No заказа],[3]!Table13456[Дата
отправки],"",0,1)</f>
        <v>45829</v>
      </c>
      <c r="B437" s="2">
        <v>573748984</v>
      </c>
      <c r="C437" s="2"/>
      <c r="D437" s="2"/>
      <c r="E437" s="3"/>
      <c r="F437" s="3"/>
      <c r="H437" s="5">
        <f>_xlfn.XLOOKUP(Table16[[#This Row],[OrderID]],[3]!Table13456[No заказа],[3]!Table13456[Количество],"",0,1)</f>
        <v>1</v>
      </c>
      <c r="I437" s="5">
        <f>_xlfn.XLOOKUP(Table16[[#This Row],[OrderID]],[3]!Table13456[No заказа],[3]!Table13456[Цена],"",0,1)</f>
        <v>12990</v>
      </c>
      <c r="J437" s="2" t="str">
        <f>M01_SETTINGS!$F$2</f>
        <v>KASPI</v>
      </c>
    </row>
    <row r="438" spans="1:10" x14ac:dyDescent="0.35">
      <c r="A438" s="3">
        <f>_xlfn.XLOOKUP(Table16[[#This Row],[OrderID]],[3]!Table13456[No заказа],[3]!Table13456[Дата
отправки],"",0,1)</f>
        <v>45829</v>
      </c>
      <c r="B438" s="2">
        <v>573780727</v>
      </c>
      <c r="C438" s="2"/>
      <c r="D438" s="2"/>
      <c r="E438" s="3"/>
      <c r="F438" s="3"/>
      <c r="H438" s="5">
        <f>_xlfn.XLOOKUP(Table16[[#This Row],[OrderID]],[3]!Table13456[No заказа],[3]!Table13456[Количество],"",0,1)</f>
        <v>1</v>
      </c>
      <c r="I438" s="5">
        <f>_xlfn.XLOOKUP(Table16[[#This Row],[OrderID]],[3]!Table13456[No заказа],[3]!Table13456[Цена],"",0,1)</f>
        <v>11990</v>
      </c>
      <c r="J438" s="2" t="str">
        <f>M01_SETTINGS!$F$2</f>
        <v>KASPI</v>
      </c>
    </row>
    <row r="439" spans="1:10" x14ac:dyDescent="0.35">
      <c r="A439" s="3">
        <f>_xlfn.XLOOKUP(Table16[[#This Row],[OrderID]],[3]!Table13456[No заказа],[3]!Table13456[Дата
отправки],"",0,1)</f>
        <v>45829</v>
      </c>
      <c r="B439" s="2">
        <v>574292775</v>
      </c>
      <c r="C439" s="2"/>
      <c r="D439" s="2"/>
      <c r="E439" s="3"/>
      <c r="F439" s="3"/>
      <c r="H439" s="5">
        <f>_xlfn.XLOOKUP(Table16[[#This Row],[OrderID]],[3]!Table13456[No заказа],[3]!Table13456[Количество],"",0,1)</f>
        <v>1</v>
      </c>
      <c r="I439" s="5">
        <f>_xlfn.XLOOKUP(Table16[[#This Row],[OrderID]],[3]!Table13456[No заказа],[3]!Table13456[Цена],"",0,1)</f>
        <v>11990</v>
      </c>
      <c r="J439" s="2" t="str">
        <f>M01_SETTINGS!$F$2</f>
        <v>KASPI</v>
      </c>
    </row>
    <row r="440" spans="1:10" x14ac:dyDescent="0.35">
      <c r="A440" s="3">
        <f>_xlfn.XLOOKUP(Table16[[#This Row],[OrderID]],[3]!Table13456[No заказа],[3]!Table13456[Дата
отправки],"",0,1)</f>
        <v>45829</v>
      </c>
      <c r="B440" s="2">
        <v>574418916</v>
      </c>
      <c r="C440" s="2"/>
      <c r="D440" s="2"/>
      <c r="E440" s="3"/>
      <c r="F440" s="3"/>
      <c r="H440" s="5">
        <f>_xlfn.XLOOKUP(Table16[[#This Row],[OrderID]],[3]!Table13456[No заказа],[3]!Table13456[Количество],"",0,1)</f>
        <v>1</v>
      </c>
      <c r="I440" s="5">
        <f>_xlfn.XLOOKUP(Table16[[#This Row],[OrderID]],[3]!Table13456[No заказа],[3]!Table13456[Цена],"",0,1)</f>
        <v>13990</v>
      </c>
      <c r="J440" s="2" t="str">
        <f>M01_SETTINGS!$F$2</f>
        <v>KASPI</v>
      </c>
    </row>
    <row r="441" spans="1:10" x14ac:dyDescent="0.35">
      <c r="A441" s="3">
        <f>_xlfn.XLOOKUP(Table16[[#This Row],[OrderID]],[3]!Table13456[No заказа],[3]!Table13456[Дата
отправки],"",0,1)</f>
        <v>45829</v>
      </c>
      <c r="B441" s="2">
        <v>573748920</v>
      </c>
      <c r="C441" s="2"/>
      <c r="D441" s="2"/>
      <c r="E441" s="3"/>
      <c r="F441" s="3"/>
      <c r="H441" s="5">
        <f>_xlfn.XLOOKUP(Table16[[#This Row],[OrderID]],[3]!Table13456[No заказа],[3]!Table13456[Количество],"",0,1)</f>
        <v>1</v>
      </c>
      <c r="I441" s="5">
        <f>_xlfn.XLOOKUP(Table16[[#This Row],[OrderID]],[3]!Table13456[No заказа],[3]!Table13456[Цена],"",0,1)</f>
        <v>12990</v>
      </c>
      <c r="J441" s="2" t="str">
        <f>M01_SETTINGS!$F$2</f>
        <v>KASPI</v>
      </c>
    </row>
    <row r="442" spans="1:10" x14ac:dyDescent="0.35">
      <c r="A442" s="3">
        <f>_xlfn.XLOOKUP(Table16[[#This Row],[OrderID]],[3]!Table13456[No заказа],[3]!Table13456[Дата
отправки],"",0,1)</f>
        <v>45829</v>
      </c>
      <c r="B442" s="2">
        <v>573990168</v>
      </c>
      <c r="C442" s="2"/>
      <c r="D442" s="2"/>
      <c r="E442" s="3"/>
      <c r="F442" s="3"/>
      <c r="H442" s="5">
        <f>_xlfn.XLOOKUP(Table16[[#This Row],[OrderID]],[3]!Table13456[No заказа],[3]!Table13456[Количество],"",0,1)</f>
        <v>1</v>
      </c>
      <c r="I442" s="5">
        <f>_xlfn.XLOOKUP(Table16[[#This Row],[OrderID]],[3]!Table13456[No заказа],[3]!Table13456[Цена],"",0,1)</f>
        <v>12990</v>
      </c>
      <c r="J442" s="2" t="str">
        <f>M01_SETTINGS!$F$2</f>
        <v>KASPI</v>
      </c>
    </row>
    <row r="443" spans="1:10" x14ac:dyDescent="0.35">
      <c r="A443" s="3">
        <f>_xlfn.XLOOKUP(Table16[[#This Row],[OrderID]],[3]!Table13456[No заказа],[3]!Table13456[Дата
отправки],"",0,1)</f>
        <v>45829</v>
      </c>
      <c r="B443" s="2">
        <v>573762109</v>
      </c>
      <c r="C443" s="2"/>
      <c r="D443" s="2"/>
      <c r="E443" s="3"/>
      <c r="F443" s="3"/>
      <c r="H443" s="5">
        <f>_xlfn.XLOOKUP(Table16[[#This Row],[OrderID]],[3]!Table13456[No заказа],[3]!Table13456[Количество],"",0,1)</f>
        <v>1</v>
      </c>
      <c r="I443" s="5">
        <f>_xlfn.XLOOKUP(Table16[[#This Row],[OrderID]],[3]!Table13456[No заказа],[3]!Table13456[Цена],"",0,1)</f>
        <v>12990</v>
      </c>
      <c r="J443" s="2" t="str">
        <f>M01_SETTINGS!$F$2</f>
        <v>KASPI</v>
      </c>
    </row>
    <row r="444" spans="1:10" x14ac:dyDescent="0.35">
      <c r="A444" s="3">
        <f>_xlfn.XLOOKUP(Table16[[#This Row],[OrderID]],[3]!Table13456[No заказа],[3]!Table13456[Дата
отправки],"",0,1)</f>
        <v>45829</v>
      </c>
      <c r="B444" s="2">
        <v>573886839</v>
      </c>
      <c r="C444" s="2"/>
      <c r="D444" s="2"/>
      <c r="E444" s="3"/>
      <c r="F444" s="3"/>
      <c r="H444" s="5">
        <f>_xlfn.XLOOKUP(Table16[[#This Row],[OrderID]],[3]!Table13456[No заказа],[3]!Table13456[Количество],"",0,1)</f>
        <v>1</v>
      </c>
      <c r="I444" s="5">
        <f>_xlfn.XLOOKUP(Table16[[#This Row],[OrderID]],[3]!Table13456[No заказа],[3]!Table13456[Цена],"",0,1)</f>
        <v>11990</v>
      </c>
      <c r="J444" s="2" t="str">
        <f>M01_SETTINGS!$F$2</f>
        <v>KASPI</v>
      </c>
    </row>
    <row r="445" spans="1:10" x14ac:dyDescent="0.35">
      <c r="A445" s="3">
        <f>_xlfn.XLOOKUP(Table16[[#This Row],[OrderID]],[3]!Table13456[No заказа],[3]!Table13456[Дата
отправки],"",0,1)</f>
        <v>45829</v>
      </c>
      <c r="B445" s="2">
        <v>573869354</v>
      </c>
      <c r="C445" s="2"/>
      <c r="D445" s="2"/>
      <c r="E445" s="3"/>
      <c r="F445" s="3"/>
      <c r="H445" s="5">
        <f>_xlfn.XLOOKUP(Table16[[#This Row],[OrderID]],[3]!Table13456[No заказа],[3]!Table13456[Количество],"",0,1)</f>
        <v>1</v>
      </c>
      <c r="I445" s="5">
        <f>_xlfn.XLOOKUP(Table16[[#This Row],[OrderID]],[3]!Table13456[No заказа],[3]!Table13456[Цена],"",0,1)</f>
        <v>8877</v>
      </c>
      <c r="J445" s="2" t="str">
        <f>M01_SETTINGS!$F$2</f>
        <v>KASPI</v>
      </c>
    </row>
    <row r="446" spans="1:10" x14ac:dyDescent="0.35">
      <c r="A446" s="3">
        <f>_xlfn.XLOOKUP(Table16[[#This Row],[OrderID]],[3]!Table13456[No заказа],[3]!Table13456[Дата
отправки],"",0,1)</f>
        <v>45829</v>
      </c>
      <c r="B446" s="2">
        <v>573589225</v>
      </c>
      <c r="C446" s="2"/>
      <c r="D446" s="2"/>
      <c r="E446" s="3"/>
      <c r="F446" s="3"/>
      <c r="H446" s="5">
        <f>_xlfn.XLOOKUP(Table16[[#This Row],[OrderID]],[3]!Table13456[No заказа],[3]!Table13456[Количество],"",0,1)</f>
        <v>1</v>
      </c>
      <c r="I446" s="5">
        <f>_xlfn.XLOOKUP(Table16[[#This Row],[OrderID]],[3]!Table13456[No заказа],[3]!Table13456[Цена],"",0,1)</f>
        <v>8877</v>
      </c>
      <c r="J446" s="2" t="str">
        <f>M01_SETTINGS!$F$2</f>
        <v>KASPI</v>
      </c>
    </row>
    <row r="447" spans="1:10" x14ac:dyDescent="0.35">
      <c r="A447" s="3">
        <f>_xlfn.XLOOKUP(Table16[[#This Row],[OrderID]],[3]!Table13456[No заказа],[3]!Table13456[Дата
отправки],"",0,1)</f>
        <v>45829</v>
      </c>
      <c r="B447" s="2">
        <v>573593554</v>
      </c>
      <c r="C447" s="2"/>
      <c r="D447" s="2"/>
      <c r="E447" s="3"/>
      <c r="F447" s="3"/>
      <c r="H447" s="5">
        <f>_xlfn.XLOOKUP(Table16[[#This Row],[OrderID]],[3]!Table13456[No заказа],[3]!Table13456[Количество],"",0,1)</f>
        <v>1</v>
      </c>
      <c r="I447" s="5">
        <f>_xlfn.XLOOKUP(Table16[[#This Row],[OrderID]],[3]!Table13456[No заказа],[3]!Table13456[Цена],"",0,1)</f>
        <v>8479</v>
      </c>
      <c r="J447" s="2" t="str">
        <f>M01_SETTINGS!$F$2</f>
        <v>KASPI</v>
      </c>
    </row>
    <row r="448" spans="1:10" x14ac:dyDescent="0.35">
      <c r="A448" s="3">
        <f>_xlfn.XLOOKUP(Table16[[#This Row],[OrderID]],[3]!Table13456[No заказа],[3]!Table13456[Дата
отправки],"",0,1)</f>
        <v>45829</v>
      </c>
      <c r="B448" s="2">
        <v>573672966</v>
      </c>
      <c r="C448" s="2"/>
      <c r="D448" s="2"/>
      <c r="E448" s="3"/>
      <c r="F448" s="3"/>
      <c r="H448" s="5">
        <f>_xlfn.XLOOKUP(Table16[[#This Row],[OrderID]],[3]!Table13456[No заказа],[3]!Table13456[Количество],"",0,1)</f>
        <v>1</v>
      </c>
      <c r="I448" s="5">
        <f>_xlfn.XLOOKUP(Table16[[#This Row],[OrderID]],[3]!Table13456[No заказа],[3]!Table13456[Цена],"",0,1)</f>
        <v>8900</v>
      </c>
      <c r="J448" s="2" t="str">
        <f>M01_SETTINGS!$F$2</f>
        <v>KASPI</v>
      </c>
    </row>
    <row r="449" spans="1:10" x14ac:dyDescent="0.35">
      <c r="A449" s="3">
        <f>_xlfn.XLOOKUP(Table16[[#This Row],[OrderID]],[3]!Table13456[No заказа],[3]!Table13456[Дата
отправки],"",0,1)</f>
        <v>45828</v>
      </c>
      <c r="B449" s="2">
        <v>573109277</v>
      </c>
      <c r="C449" s="2"/>
      <c r="D449" s="2"/>
      <c r="E449" s="3"/>
      <c r="F449" s="3"/>
      <c r="H449" s="5">
        <f>_xlfn.XLOOKUP(Table16[[#This Row],[OrderID]],[3]!Table13456[No заказа],[3]!Table13456[Количество],"",0,1)</f>
        <v>1</v>
      </c>
      <c r="I449" s="5">
        <f>_xlfn.XLOOKUP(Table16[[#This Row],[OrderID]],[3]!Table13456[No заказа],[3]!Table13456[Цена],"",0,1)</f>
        <v>3870</v>
      </c>
      <c r="J449" s="2" t="str">
        <f>M01_SETTINGS!$F$2</f>
        <v>KASPI</v>
      </c>
    </row>
    <row r="450" spans="1:10" x14ac:dyDescent="0.35">
      <c r="A450" s="3">
        <f>_xlfn.XLOOKUP(Table16[[#This Row],[OrderID]],[3]!Table13456[No заказа],[3]!Table13456[Дата
отправки],"",0,1)</f>
        <v>45828</v>
      </c>
      <c r="B450" s="2">
        <v>572646170</v>
      </c>
      <c r="C450" s="2"/>
      <c r="D450" s="2"/>
      <c r="E450" s="3"/>
      <c r="F450" s="3"/>
      <c r="H450" s="5">
        <f>_xlfn.XLOOKUP(Table16[[#This Row],[OrderID]],[3]!Table13456[No заказа],[3]!Table13456[Количество],"",0,1)</f>
        <v>1</v>
      </c>
      <c r="I450" s="5">
        <f>_xlfn.XLOOKUP(Table16[[#This Row],[OrderID]],[3]!Table13456[No заказа],[3]!Table13456[Цена],"",0,1)</f>
        <v>10988</v>
      </c>
      <c r="J450" s="2" t="str">
        <f>M01_SETTINGS!$F$2</f>
        <v>KASPI</v>
      </c>
    </row>
    <row r="451" spans="1:10" x14ac:dyDescent="0.35">
      <c r="A451" s="3">
        <f>_xlfn.XLOOKUP(Table16[[#This Row],[OrderID]],[3]!Table13456[No заказа],[3]!Table13456[Дата
отправки],"",0,1)</f>
        <v>45828</v>
      </c>
      <c r="B451" s="2">
        <v>572670898</v>
      </c>
      <c r="C451" s="2"/>
      <c r="D451" s="2"/>
      <c r="E451" s="3"/>
      <c r="F451" s="3"/>
      <c r="H451" s="5">
        <f>_xlfn.XLOOKUP(Table16[[#This Row],[OrderID]],[3]!Table13456[No заказа],[3]!Table13456[Количество],"",0,1)</f>
        <v>1</v>
      </c>
      <c r="I451" s="5">
        <f>_xlfn.XLOOKUP(Table16[[#This Row],[OrderID]],[3]!Table13456[No заказа],[3]!Table13456[Цена],"",0,1)</f>
        <v>13990</v>
      </c>
      <c r="J451" s="2" t="str">
        <f>M01_SETTINGS!$F$2</f>
        <v>KASPI</v>
      </c>
    </row>
    <row r="452" spans="1:10" x14ac:dyDescent="0.35">
      <c r="A452" s="3">
        <f>_xlfn.XLOOKUP(Table16[[#This Row],[OrderID]],[3]!Table13456[No заказа],[3]!Table13456[Дата
отправки],"",0,1)</f>
        <v>45828</v>
      </c>
      <c r="B452" s="2">
        <v>572977571</v>
      </c>
      <c r="C452" s="2"/>
      <c r="D452" s="2"/>
      <c r="E452" s="3"/>
      <c r="F452" s="3"/>
      <c r="H452" s="5">
        <f>_xlfn.XLOOKUP(Table16[[#This Row],[OrderID]],[3]!Table13456[No заказа],[3]!Table13456[Количество],"",0,1)</f>
        <v>1</v>
      </c>
      <c r="I452" s="5">
        <f>_xlfn.XLOOKUP(Table16[[#This Row],[OrderID]],[3]!Table13456[No заказа],[3]!Table13456[Цена],"",0,1)</f>
        <v>13990</v>
      </c>
      <c r="J452" s="2" t="str">
        <f>M01_SETTINGS!$F$2</f>
        <v>KASPI</v>
      </c>
    </row>
    <row r="453" spans="1:10" x14ac:dyDescent="0.35">
      <c r="A453" s="3">
        <f>_xlfn.XLOOKUP(Table16[[#This Row],[OrderID]],[3]!Table13456[No заказа],[3]!Table13456[Дата
отправки],"",0,1)</f>
        <v>45828</v>
      </c>
      <c r="B453" s="2">
        <v>572608860</v>
      </c>
      <c r="C453" s="2"/>
      <c r="D453" s="2"/>
      <c r="E453" s="3"/>
      <c r="F453" s="3"/>
      <c r="H453" s="5">
        <f>_xlfn.XLOOKUP(Table16[[#This Row],[OrderID]],[3]!Table13456[No заказа],[3]!Table13456[Количество],"",0,1)</f>
        <v>1</v>
      </c>
      <c r="I453" s="5">
        <f>_xlfn.XLOOKUP(Table16[[#This Row],[OrderID]],[3]!Table13456[No заказа],[3]!Table13456[Цена],"",0,1)</f>
        <v>13990</v>
      </c>
      <c r="J453" s="2" t="str">
        <f>M01_SETTINGS!$F$2</f>
        <v>KASPI</v>
      </c>
    </row>
    <row r="454" spans="1:10" x14ac:dyDescent="0.35">
      <c r="A454" s="3">
        <f>_xlfn.XLOOKUP(Table16[[#This Row],[OrderID]],[3]!Table13456[No заказа],[3]!Table13456[Дата
отправки],"",0,1)</f>
        <v>45828</v>
      </c>
      <c r="B454" s="2">
        <v>572916915</v>
      </c>
      <c r="C454" s="2"/>
      <c r="D454" s="2"/>
      <c r="E454" s="3"/>
      <c r="F454" s="3"/>
      <c r="H454" s="5">
        <f>_xlfn.XLOOKUP(Table16[[#This Row],[OrderID]],[3]!Table13456[No заказа],[3]!Table13456[Количество],"",0,1)</f>
        <v>1</v>
      </c>
      <c r="I454" s="5">
        <f>_xlfn.XLOOKUP(Table16[[#This Row],[OrderID]],[3]!Table13456[No заказа],[3]!Table13456[Цена],"",0,1)</f>
        <v>11990</v>
      </c>
      <c r="J454" s="2" t="str">
        <f>M01_SETTINGS!$F$2</f>
        <v>KASPI</v>
      </c>
    </row>
    <row r="455" spans="1:10" x14ac:dyDescent="0.35">
      <c r="A455" s="3">
        <f>_xlfn.XLOOKUP(Table16[[#This Row],[OrderID]],[3]!Table13456[No заказа],[3]!Table13456[Дата
отправки],"",0,1)</f>
        <v>45828</v>
      </c>
      <c r="B455" s="2">
        <v>572977320</v>
      </c>
      <c r="C455" s="2"/>
      <c r="D455" s="2"/>
      <c r="E455" s="3"/>
      <c r="F455" s="3"/>
      <c r="H455" s="5">
        <f>_xlfn.XLOOKUP(Table16[[#This Row],[OrderID]],[3]!Table13456[No заказа],[3]!Table13456[Количество],"",0,1)</f>
        <v>1</v>
      </c>
      <c r="I455" s="5">
        <f>_xlfn.XLOOKUP(Table16[[#This Row],[OrderID]],[3]!Table13456[No заказа],[3]!Table13456[Цена],"",0,1)</f>
        <v>13990</v>
      </c>
      <c r="J455" s="2" t="str">
        <f>M01_SETTINGS!$F$2</f>
        <v>KASPI</v>
      </c>
    </row>
    <row r="456" spans="1:10" x14ac:dyDescent="0.35">
      <c r="A456" s="3">
        <f>_xlfn.XLOOKUP(Table16[[#This Row],[OrderID]],[3]!Table13456[No заказа],[3]!Table13456[Дата
отправки],"",0,1)</f>
        <v>45828</v>
      </c>
      <c r="B456" s="2">
        <v>573295876</v>
      </c>
      <c r="C456" s="2"/>
      <c r="D456" s="2"/>
      <c r="E456" s="3"/>
      <c r="F456" s="3"/>
      <c r="H456" s="5">
        <f>_xlfn.XLOOKUP(Table16[[#This Row],[OrderID]],[3]!Table13456[No заказа],[3]!Table13456[Количество],"",0,1)</f>
        <v>1</v>
      </c>
      <c r="I456" s="5">
        <f>_xlfn.XLOOKUP(Table16[[#This Row],[OrderID]],[3]!Table13456[No заказа],[3]!Table13456[Цена],"",0,1)</f>
        <v>11990</v>
      </c>
      <c r="J456" s="2" t="str">
        <f>M01_SETTINGS!$F$2</f>
        <v>KASPI</v>
      </c>
    </row>
    <row r="457" spans="1:10" x14ac:dyDescent="0.35">
      <c r="A457" s="3">
        <f>_xlfn.XLOOKUP(Table16[[#This Row],[OrderID]],[3]!Table13456[No заказа],[3]!Table13456[Дата
отправки],"",0,1)</f>
        <v>45828</v>
      </c>
      <c r="B457" s="2">
        <v>573065985</v>
      </c>
      <c r="C457" s="2"/>
      <c r="D457" s="2"/>
      <c r="E457" s="3"/>
      <c r="F457" s="3"/>
      <c r="H457" s="5">
        <f>_xlfn.XLOOKUP(Table16[[#This Row],[OrderID]],[3]!Table13456[No заказа],[3]!Table13456[Количество],"",0,1)</f>
        <v>1</v>
      </c>
      <c r="I457" s="5">
        <f>_xlfn.XLOOKUP(Table16[[#This Row],[OrderID]],[3]!Table13456[No заказа],[3]!Table13456[Цена],"",0,1)</f>
        <v>12990</v>
      </c>
      <c r="J457" s="2" t="str">
        <f>M01_SETTINGS!$F$2</f>
        <v>KASPI</v>
      </c>
    </row>
    <row r="458" spans="1:10" x14ac:dyDescent="0.35">
      <c r="A458" s="3">
        <f>_xlfn.XLOOKUP(Table16[[#This Row],[OrderID]],[3]!Table13456[No заказа],[3]!Table13456[Дата
отправки],"",0,1)</f>
        <v>45828</v>
      </c>
      <c r="B458" s="2">
        <v>572930310</v>
      </c>
      <c r="C458" s="2"/>
      <c r="D458" s="2"/>
      <c r="E458" s="3"/>
      <c r="F458" s="3"/>
      <c r="H458" s="5">
        <f>_xlfn.XLOOKUP(Table16[[#This Row],[OrderID]],[3]!Table13456[No заказа],[3]!Table13456[Количество],"",0,1)</f>
        <v>1</v>
      </c>
      <c r="I458" s="5">
        <f>_xlfn.XLOOKUP(Table16[[#This Row],[OrderID]],[3]!Table13456[No заказа],[3]!Table13456[Цена],"",0,1)</f>
        <v>13990</v>
      </c>
      <c r="J458" s="2" t="str">
        <f>M01_SETTINGS!$F$2</f>
        <v>KASPI</v>
      </c>
    </row>
    <row r="459" spans="1:10" x14ac:dyDescent="0.35">
      <c r="A459" s="3">
        <f>_xlfn.XLOOKUP(Table16[[#This Row],[OrderID]],[3]!Table13456[No заказа],[3]!Table13456[Дата
отправки],"",0,1)</f>
        <v>45828</v>
      </c>
      <c r="B459" s="2">
        <v>573381115</v>
      </c>
      <c r="C459" s="2"/>
      <c r="D459" s="2"/>
      <c r="E459" s="3"/>
      <c r="F459" s="3"/>
      <c r="H459" s="5">
        <f>_xlfn.XLOOKUP(Table16[[#This Row],[OrderID]],[3]!Table13456[No заказа],[3]!Table13456[Количество],"",0,1)</f>
        <v>1</v>
      </c>
      <c r="I459" s="5">
        <f>_xlfn.XLOOKUP(Table16[[#This Row],[OrderID]],[3]!Table13456[No заказа],[3]!Table13456[Цена],"",0,1)</f>
        <v>12990</v>
      </c>
      <c r="J459" s="2" t="str">
        <f>M01_SETTINGS!$F$2</f>
        <v>KASPI</v>
      </c>
    </row>
    <row r="460" spans="1:10" x14ac:dyDescent="0.35">
      <c r="A460" s="3">
        <f>_xlfn.XLOOKUP(Table16[[#This Row],[OrderID]],[3]!Table13456[No заказа],[3]!Table13456[Дата
отправки],"",0,1)</f>
        <v>45828</v>
      </c>
      <c r="B460" s="2">
        <v>572552642</v>
      </c>
      <c r="C460" s="2"/>
      <c r="D460" s="2"/>
      <c r="E460" s="3"/>
      <c r="F460" s="3"/>
      <c r="H460" s="5">
        <f>_xlfn.XLOOKUP(Table16[[#This Row],[OrderID]],[3]!Table13456[No заказа],[3]!Table13456[Количество],"",0,1)</f>
        <v>1</v>
      </c>
      <c r="I460" s="5">
        <f>_xlfn.XLOOKUP(Table16[[#This Row],[OrderID]],[3]!Table13456[No заказа],[3]!Table13456[Цена],"",0,1)</f>
        <v>13990</v>
      </c>
      <c r="J460" s="2" t="str">
        <f>M01_SETTINGS!$F$2</f>
        <v>KASPI</v>
      </c>
    </row>
    <row r="461" spans="1:10" x14ac:dyDescent="0.35">
      <c r="A461" s="3">
        <f>_xlfn.XLOOKUP(Table16[[#This Row],[OrderID]],[3]!Table13456[No заказа],[3]!Table13456[Дата
отправки],"",0,1)</f>
        <v>45827</v>
      </c>
      <c r="B461" s="2">
        <v>572402335</v>
      </c>
      <c r="C461" s="2"/>
      <c r="D461" s="2"/>
      <c r="E461" s="3"/>
      <c r="F461" s="3"/>
      <c r="H461" s="5">
        <f>_xlfn.XLOOKUP(Table16[[#This Row],[OrderID]],[3]!Table13456[No заказа],[3]!Table13456[Количество],"",0,1)</f>
        <v>1</v>
      </c>
      <c r="I461" s="5">
        <f>_xlfn.XLOOKUP(Table16[[#This Row],[OrderID]],[3]!Table13456[No заказа],[3]!Table13456[Цена],"",0,1)</f>
        <v>3990</v>
      </c>
      <c r="J461" s="2" t="str">
        <f>M01_SETTINGS!$F$2</f>
        <v>KASPI</v>
      </c>
    </row>
    <row r="462" spans="1:10" x14ac:dyDescent="0.35">
      <c r="A462" s="3">
        <f>_xlfn.XLOOKUP(Table16[[#This Row],[OrderID]],[3]!Table13456[No заказа],[3]!Table13456[Дата
отправки],"",0,1)</f>
        <v>45827</v>
      </c>
      <c r="B462" s="2">
        <v>572449202</v>
      </c>
      <c r="C462" s="2"/>
      <c r="D462" s="2"/>
      <c r="E462" s="3"/>
      <c r="F462" s="3"/>
      <c r="H462" s="5">
        <f>_xlfn.XLOOKUP(Table16[[#This Row],[OrderID]],[3]!Table13456[No заказа],[3]!Table13456[Количество],"",0,1)</f>
        <v>1</v>
      </c>
      <c r="I462" s="5">
        <f>_xlfn.XLOOKUP(Table16[[#This Row],[OrderID]],[3]!Table13456[No заказа],[3]!Table13456[Цена],"",0,1)</f>
        <v>13990</v>
      </c>
      <c r="J462" s="2" t="str">
        <f>M01_SETTINGS!$F$2</f>
        <v>KASPI</v>
      </c>
    </row>
    <row r="463" spans="1:10" x14ac:dyDescent="0.35">
      <c r="A463" s="3">
        <f>_xlfn.XLOOKUP(Table16[[#This Row],[OrderID]],[3]!Table13456[No заказа],[3]!Table13456[Дата
отправки],"",0,1)</f>
        <v>45827</v>
      </c>
      <c r="B463" s="2">
        <v>572427253</v>
      </c>
      <c r="C463" s="2"/>
      <c r="D463" s="2"/>
      <c r="E463" s="3"/>
      <c r="F463" s="3"/>
      <c r="H463" s="5">
        <f>_xlfn.XLOOKUP(Table16[[#This Row],[OrderID]],[3]!Table13456[No заказа],[3]!Table13456[Количество],"",0,1)</f>
        <v>1</v>
      </c>
      <c r="I463" s="5">
        <f>_xlfn.XLOOKUP(Table16[[#This Row],[OrderID]],[3]!Table13456[No заказа],[3]!Table13456[Цена],"",0,1)</f>
        <v>13990</v>
      </c>
      <c r="J463" s="2" t="str">
        <f>M01_SETTINGS!$F$2</f>
        <v>KASPI</v>
      </c>
    </row>
    <row r="464" spans="1:10" x14ac:dyDescent="0.35">
      <c r="A464" s="3">
        <f>_xlfn.XLOOKUP(Table16[[#This Row],[OrderID]],[3]!Table13456[No заказа],[3]!Table13456[Дата
отправки],"",0,1)</f>
        <v>45827</v>
      </c>
      <c r="B464" s="2">
        <v>572334923</v>
      </c>
      <c r="C464" s="2"/>
      <c r="D464" s="2"/>
      <c r="E464" s="3"/>
      <c r="F464" s="3"/>
      <c r="H464" s="5">
        <f>_xlfn.XLOOKUP(Table16[[#This Row],[OrderID]],[3]!Table13456[No заказа],[3]!Table13456[Количество],"",0,1)</f>
        <v>1</v>
      </c>
      <c r="I464" s="5">
        <f>_xlfn.XLOOKUP(Table16[[#This Row],[OrderID]],[3]!Table13456[No заказа],[3]!Table13456[Цена],"",0,1)</f>
        <v>13990</v>
      </c>
      <c r="J464" s="2" t="str">
        <f>M01_SETTINGS!$F$2</f>
        <v>KASPI</v>
      </c>
    </row>
    <row r="465" spans="1:10" x14ac:dyDescent="0.35">
      <c r="A465" s="3">
        <f>_xlfn.XLOOKUP(Table16[[#This Row],[OrderID]],[3]!Table13456[No заказа],[3]!Table13456[Дата
отправки],"",0,1)</f>
        <v>45827</v>
      </c>
      <c r="B465" s="2">
        <v>572233085</v>
      </c>
      <c r="C465" s="2"/>
      <c r="D465" s="2"/>
      <c r="E465" s="3"/>
      <c r="F465" s="3"/>
      <c r="H465" s="5">
        <f>_xlfn.XLOOKUP(Table16[[#This Row],[OrderID]],[3]!Table13456[No заказа],[3]!Table13456[Количество],"",0,1)</f>
        <v>1</v>
      </c>
      <c r="I465" s="5">
        <f>_xlfn.XLOOKUP(Table16[[#This Row],[OrderID]],[3]!Table13456[No заказа],[3]!Table13456[Цена],"",0,1)</f>
        <v>13990</v>
      </c>
      <c r="J465" s="2" t="str">
        <f>M01_SETTINGS!$F$2</f>
        <v>KASPI</v>
      </c>
    </row>
    <row r="466" spans="1:10" x14ac:dyDescent="0.35">
      <c r="A466" s="3">
        <f>_xlfn.XLOOKUP(Table16[[#This Row],[OrderID]],[3]!Table13456[No заказа],[3]!Table13456[Дата
отправки],"",0,1)</f>
        <v>45827</v>
      </c>
      <c r="B466" s="2">
        <v>572032160</v>
      </c>
      <c r="C466" s="2"/>
      <c r="D466" s="2"/>
      <c r="E466" s="3"/>
      <c r="F466" s="3"/>
      <c r="H466" s="5">
        <f>_xlfn.XLOOKUP(Table16[[#This Row],[OrderID]],[3]!Table13456[No заказа],[3]!Table13456[Количество],"",0,1)</f>
        <v>1</v>
      </c>
      <c r="I466" s="5">
        <f>_xlfn.XLOOKUP(Table16[[#This Row],[OrderID]],[3]!Table13456[No заказа],[3]!Table13456[Цена],"",0,1)</f>
        <v>13990</v>
      </c>
      <c r="J466" s="2" t="str">
        <f>M01_SETTINGS!$F$2</f>
        <v>KASPI</v>
      </c>
    </row>
    <row r="467" spans="1:10" x14ac:dyDescent="0.35">
      <c r="A467" s="3">
        <f>_xlfn.XLOOKUP(Table16[[#This Row],[OrderID]],[3]!Table13456[No заказа],[3]!Table13456[Дата
отправки],"",0,1)</f>
        <v>45827</v>
      </c>
      <c r="B467" s="2">
        <v>572262519</v>
      </c>
      <c r="C467" s="2"/>
      <c r="D467" s="2"/>
      <c r="E467" s="3"/>
      <c r="F467" s="3"/>
      <c r="H467" s="5">
        <f>_xlfn.XLOOKUP(Table16[[#This Row],[OrderID]],[3]!Table13456[No заказа],[3]!Table13456[Количество],"",0,1)</f>
        <v>1</v>
      </c>
      <c r="I467" s="5">
        <f>_xlfn.XLOOKUP(Table16[[#This Row],[OrderID]],[3]!Table13456[No заказа],[3]!Table13456[Цена],"",0,1)</f>
        <v>13990</v>
      </c>
      <c r="J467" s="2" t="str">
        <f>M01_SETTINGS!$F$2</f>
        <v>KASPI</v>
      </c>
    </row>
    <row r="468" spans="1:10" x14ac:dyDescent="0.35">
      <c r="A468" s="3">
        <f>_xlfn.XLOOKUP(Table16[[#This Row],[OrderID]],[3]!Table13456[No заказа],[3]!Table13456[Дата
отправки],"",0,1)</f>
        <v>45827</v>
      </c>
      <c r="B468" s="2">
        <v>571944367</v>
      </c>
      <c r="C468" s="2"/>
      <c r="D468" s="2"/>
      <c r="E468" s="3"/>
      <c r="F468" s="3"/>
      <c r="H468" s="5">
        <f>_xlfn.XLOOKUP(Table16[[#This Row],[OrderID]],[3]!Table13456[No заказа],[3]!Table13456[Количество],"",0,1)</f>
        <v>1</v>
      </c>
      <c r="I468" s="5">
        <f>_xlfn.XLOOKUP(Table16[[#This Row],[OrderID]],[3]!Table13456[No заказа],[3]!Table13456[Цена],"",0,1)</f>
        <v>13990</v>
      </c>
      <c r="J468" s="2" t="str">
        <f>M01_SETTINGS!$F$2</f>
        <v>KASPI</v>
      </c>
    </row>
    <row r="469" spans="1:10" x14ac:dyDescent="0.35">
      <c r="A469" s="3">
        <f>_xlfn.XLOOKUP(Table16[[#This Row],[OrderID]],[3]!Table13456[No заказа],[3]!Table13456[Дата
отправки],"",0,1)</f>
        <v>45827</v>
      </c>
      <c r="B469" s="2">
        <v>572312241</v>
      </c>
      <c r="C469" s="2"/>
      <c r="D469" s="2"/>
      <c r="E469" s="3"/>
      <c r="F469" s="3"/>
      <c r="H469" s="5">
        <f>_xlfn.XLOOKUP(Table16[[#This Row],[OrderID]],[3]!Table13456[No заказа],[3]!Table13456[Количество],"",0,1)</f>
        <v>1</v>
      </c>
      <c r="I469" s="5">
        <f>_xlfn.XLOOKUP(Table16[[#This Row],[OrderID]],[3]!Table13456[No заказа],[3]!Table13456[Цена],"",0,1)</f>
        <v>13990</v>
      </c>
      <c r="J469" s="2" t="str">
        <f>M01_SETTINGS!$F$2</f>
        <v>KASPI</v>
      </c>
    </row>
    <row r="470" spans="1:10" x14ac:dyDescent="0.35">
      <c r="A470" s="3">
        <f>_xlfn.XLOOKUP(Table16[[#This Row],[OrderID]],[3]!Table13456[No заказа],[3]!Table13456[Дата
отправки],"",0,1)</f>
        <v>45827</v>
      </c>
      <c r="B470" s="2">
        <v>572164746</v>
      </c>
      <c r="C470" s="2"/>
      <c r="D470" s="2"/>
      <c r="E470" s="3"/>
      <c r="F470" s="3"/>
      <c r="H470" s="5">
        <f>_xlfn.XLOOKUP(Table16[[#This Row],[OrderID]],[3]!Table13456[No заказа],[3]!Table13456[Количество],"",0,1)</f>
        <v>1</v>
      </c>
      <c r="I470" s="5">
        <f>_xlfn.XLOOKUP(Table16[[#This Row],[OrderID]],[3]!Table13456[No заказа],[3]!Table13456[Цена],"",0,1)</f>
        <v>8879</v>
      </c>
      <c r="J470" s="2" t="str">
        <f>M01_SETTINGS!$F$2</f>
        <v>KASPI</v>
      </c>
    </row>
    <row r="471" spans="1:10" x14ac:dyDescent="0.35">
      <c r="A471" s="3">
        <f>_xlfn.XLOOKUP(Table16[[#This Row],[OrderID]],[3]!Table13456[No заказа],[3]!Table13456[Дата
отправки],"",0,1)</f>
        <v>45827</v>
      </c>
      <c r="B471" s="2">
        <v>572382707</v>
      </c>
      <c r="C471" s="2"/>
      <c r="D471" s="2"/>
      <c r="E471" s="3"/>
      <c r="F471" s="3"/>
      <c r="H471" s="5">
        <f>_xlfn.XLOOKUP(Table16[[#This Row],[OrderID]],[3]!Table13456[No заказа],[3]!Table13456[Количество],"",0,1)</f>
        <v>1</v>
      </c>
      <c r="I471" s="5">
        <f>_xlfn.XLOOKUP(Table16[[#This Row],[OrderID]],[3]!Table13456[No заказа],[3]!Table13456[Цена],"",0,1)</f>
        <v>8879</v>
      </c>
      <c r="J471" s="2" t="str">
        <f>M01_SETTINGS!$F$2</f>
        <v>KASPI</v>
      </c>
    </row>
    <row r="472" spans="1:10" x14ac:dyDescent="0.35">
      <c r="A472" s="3">
        <f>_xlfn.XLOOKUP(Table16[[#This Row],[OrderID]],[3]!Table13456[No заказа],[3]!Table13456[Дата
отправки],"",0,1)</f>
        <v>45826</v>
      </c>
      <c r="B472" s="2">
        <v>571806715</v>
      </c>
      <c r="C472" s="2"/>
      <c r="D472" s="2"/>
      <c r="E472" s="3"/>
      <c r="F472" s="3"/>
      <c r="H472" s="5">
        <f>_xlfn.XLOOKUP(Table16[[#This Row],[OrderID]],[3]!Table13456[No заказа],[3]!Table13456[Количество],"",0,1)</f>
        <v>1</v>
      </c>
      <c r="I472" s="5">
        <f>_xlfn.XLOOKUP(Table16[[#This Row],[OrderID]],[3]!Table13456[No заказа],[3]!Table13456[Цена],"",0,1)</f>
        <v>8900</v>
      </c>
      <c r="J472" s="2" t="str">
        <f>M01_SETTINGS!$F$2</f>
        <v>KASPI</v>
      </c>
    </row>
    <row r="473" spans="1:10" x14ac:dyDescent="0.35">
      <c r="A473" s="3">
        <f>_xlfn.XLOOKUP(Table16[[#This Row],[OrderID]],[3]!Table13456[No заказа],[3]!Table13456[Дата
отправки],"",0,1)</f>
        <v>45826</v>
      </c>
      <c r="B473" s="2">
        <v>571251318</v>
      </c>
      <c r="C473" s="2"/>
      <c r="D473" s="2"/>
      <c r="E473" s="3"/>
      <c r="F473" s="3"/>
      <c r="H473" s="5">
        <f>_xlfn.XLOOKUP(Table16[[#This Row],[OrderID]],[3]!Table13456[No заказа],[3]!Table13456[Количество],"",0,1)</f>
        <v>1</v>
      </c>
      <c r="I473" s="5">
        <f>_xlfn.XLOOKUP(Table16[[#This Row],[OrderID]],[3]!Table13456[No заказа],[3]!Table13456[Цена],"",0,1)</f>
        <v>1499</v>
      </c>
      <c r="J473" s="2" t="str">
        <f>M01_SETTINGS!$F$2</f>
        <v>KASPI</v>
      </c>
    </row>
    <row r="474" spans="1:10" x14ac:dyDescent="0.35">
      <c r="A474" s="3">
        <f>_xlfn.XLOOKUP(Table16[[#This Row],[OrderID]],[3]!Table13456[No заказа],[3]!Table13456[Дата
отправки],"",0,1)</f>
        <v>45826</v>
      </c>
      <c r="B474" s="2">
        <v>571349145</v>
      </c>
      <c r="C474" s="2"/>
      <c r="D474" s="2"/>
      <c r="E474" s="3"/>
      <c r="F474" s="3"/>
      <c r="H474" s="5">
        <f>_xlfn.XLOOKUP(Table16[[#This Row],[OrderID]],[3]!Table13456[No заказа],[3]!Table13456[Количество],"",0,1)</f>
        <v>1</v>
      </c>
      <c r="I474" s="5">
        <f>_xlfn.XLOOKUP(Table16[[#This Row],[OrderID]],[3]!Table13456[No заказа],[3]!Table13456[Цена],"",0,1)</f>
        <v>1499</v>
      </c>
      <c r="J474" s="2" t="str">
        <f>M01_SETTINGS!$F$2</f>
        <v>KASPI</v>
      </c>
    </row>
    <row r="475" spans="1:10" x14ac:dyDescent="0.35">
      <c r="A475" s="3">
        <f>_xlfn.XLOOKUP(Table16[[#This Row],[OrderID]],[3]!Table13456[No заказа],[3]!Table13456[Дата
отправки],"",0,1)</f>
        <v>45826</v>
      </c>
      <c r="B475" s="2">
        <v>571402153</v>
      </c>
      <c r="C475" s="2"/>
      <c r="D475" s="2"/>
      <c r="E475" s="3"/>
      <c r="F475" s="3"/>
      <c r="H475" s="5">
        <f>_xlfn.XLOOKUP(Table16[[#This Row],[OrderID]],[3]!Table13456[No заказа],[3]!Table13456[Количество],"",0,1)</f>
        <v>1</v>
      </c>
      <c r="I475" s="5">
        <f>_xlfn.XLOOKUP(Table16[[#This Row],[OrderID]],[3]!Table13456[No заказа],[3]!Table13456[Цена],"",0,1)</f>
        <v>1494</v>
      </c>
      <c r="J475" s="2" t="str">
        <f>M01_SETTINGS!$F$2</f>
        <v>KASPI</v>
      </c>
    </row>
    <row r="476" spans="1:10" x14ac:dyDescent="0.35">
      <c r="A476" s="3">
        <f>_xlfn.XLOOKUP(Table16[[#This Row],[OrderID]],[3]!Table13456[No заказа],[3]!Table13456[Дата
отправки],"",0,1)</f>
        <v>45826</v>
      </c>
      <c r="B476" s="2">
        <v>571377419</v>
      </c>
      <c r="C476" s="2"/>
      <c r="D476" s="2"/>
      <c r="E476" s="3"/>
      <c r="F476" s="3"/>
      <c r="H476" s="5">
        <f>_xlfn.XLOOKUP(Table16[[#This Row],[OrderID]],[3]!Table13456[No заказа],[3]!Table13456[Количество],"",0,1)</f>
        <v>1</v>
      </c>
      <c r="I476" s="5">
        <f>_xlfn.XLOOKUP(Table16[[#This Row],[OrderID]],[3]!Table13456[No заказа],[3]!Table13456[Цена],"",0,1)</f>
        <v>4998</v>
      </c>
      <c r="J476" s="2" t="str">
        <f>M01_SETTINGS!$F$2</f>
        <v>KASPI</v>
      </c>
    </row>
    <row r="477" spans="1:10" x14ac:dyDescent="0.35">
      <c r="A477" s="3">
        <f>_xlfn.XLOOKUP(Table16[[#This Row],[OrderID]],[3]!Table13456[No заказа],[3]!Table13456[Дата
отправки],"",0,1)</f>
        <v>45826</v>
      </c>
      <c r="B477" s="2">
        <v>571364951</v>
      </c>
      <c r="C477" s="2"/>
      <c r="D477" s="2"/>
      <c r="E477" s="3"/>
      <c r="F477" s="3"/>
      <c r="H477" s="5">
        <f>_xlfn.XLOOKUP(Table16[[#This Row],[OrderID]],[3]!Table13456[No заказа],[3]!Table13456[Количество],"",0,1)</f>
        <v>1</v>
      </c>
      <c r="I477" s="5">
        <f>_xlfn.XLOOKUP(Table16[[#This Row],[OrderID]],[3]!Table13456[No заказа],[3]!Table13456[Цена],"",0,1)</f>
        <v>1500</v>
      </c>
      <c r="J477" s="2" t="str">
        <f>M01_SETTINGS!$F$2</f>
        <v>KASPI</v>
      </c>
    </row>
    <row r="478" spans="1:10" x14ac:dyDescent="0.35">
      <c r="A478" s="3">
        <f>_xlfn.XLOOKUP(Table16[[#This Row],[OrderID]],[3]!Table13456[No заказа],[3]!Table13456[Дата
отправки],"",0,1)</f>
        <v>45826</v>
      </c>
      <c r="B478" s="2">
        <v>571635565</v>
      </c>
      <c r="C478" s="2"/>
      <c r="D478" s="2"/>
      <c r="E478" s="3"/>
      <c r="F478" s="3"/>
      <c r="H478" s="5">
        <f>_xlfn.XLOOKUP(Table16[[#This Row],[OrderID]],[3]!Table13456[No заказа],[3]!Table13456[Количество],"",0,1)</f>
        <v>1</v>
      </c>
      <c r="I478" s="5">
        <f>_xlfn.XLOOKUP(Table16[[#This Row],[OrderID]],[3]!Table13456[No заказа],[3]!Table13456[Цена],"",0,1)</f>
        <v>13990</v>
      </c>
      <c r="J478" s="2" t="str">
        <f>M01_SETTINGS!$F$2</f>
        <v>KASPI</v>
      </c>
    </row>
    <row r="479" spans="1:10" x14ac:dyDescent="0.35">
      <c r="A479" s="3">
        <f>_xlfn.XLOOKUP(Table16[[#This Row],[OrderID]],[3]!Table13456[No заказа],[3]!Table13456[Дата
отправки],"",0,1)</f>
        <v>45826</v>
      </c>
      <c r="B479" s="2">
        <v>571380255</v>
      </c>
      <c r="C479" s="2"/>
      <c r="D479" s="2"/>
      <c r="E479" s="3"/>
      <c r="F479" s="3"/>
      <c r="H479" s="5">
        <f>_xlfn.XLOOKUP(Table16[[#This Row],[OrderID]],[3]!Table13456[No заказа],[3]!Table13456[Количество],"",0,1)</f>
        <v>1</v>
      </c>
      <c r="I479" s="5">
        <f>_xlfn.XLOOKUP(Table16[[#This Row],[OrderID]],[3]!Table13456[No заказа],[3]!Table13456[Цена],"",0,1)</f>
        <v>13990</v>
      </c>
      <c r="J479" s="2" t="str">
        <f>M01_SETTINGS!$F$2</f>
        <v>KASPI</v>
      </c>
    </row>
    <row r="480" spans="1:10" x14ac:dyDescent="0.35">
      <c r="A480" s="3">
        <f>_xlfn.XLOOKUP(Table16[[#This Row],[OrderID]],[3]!Table13456[No заказа],[3]!Table13456[Дата
отправки],"",0,1)</f>
        <v>45826</v>
      </c>
      <c r="B480" s="2">
        <v>571207734</v>
      </c>
      <c r="C480" s="2"/>
      <c r="D480" s="2"/>
      <c r="E480" s="3"/>
      <c r="F480" s="3"/>
      <c r="H480" s="5">
        <f>_xlfn.XLOOKUP(Table16[[#This Row],[OrderID]],[3]!Table13456[No заказа],[3]!Table13456[Количество],"",0,1)</f>
        <v>1</v>
      </c>
      <c r="I480" s="5">
        <f>_xlfn.XLOOKUP(Table16[[#This Row],[OrderID]],[3]!Table13456[No заказа],[3]!Table13456[Цена],"",0,1)</f>
        <v>13990</v>
      </c>
      <c r="J480" s="2" t="str">
        <f>M01_SETTINGS!$F$2</f>
        <v>KASPI</v>
      </c>
    </row>
    <row r="481" spans="1:10" x14ac:dyDescent="0.35">
      <c r="A481" s="3">
        <f>_xlfn.XLOOKUP(Table16[[#This Row],[OrderID]],[3]!Table13456[No заказа],[3]!Table13456[Дата
отправки],"",0,1)</f>
        <v>45826</v>
      </c>
      <c r="B481" s="2">
        <v>571699842</v>
      </c>
      <c r="C481" s="2"/>
      <c r="D481" s="2"/>
      <c r="E481" s="3"/>
      <c r="F481" s="3"/>
      <c r="H481" s="5">
        <f>_xlfn.XLOOKUP(Table16[[#This Row],[OrderID]],[3]!Table13456[No заказа],[3]!Table13456[Количество],"",0,1)</f>
        <v>1</v>
      </c>
      <c r="I481" s="5">
        <f>_xlfn.XLOOKUP(Table16[[#This Row],[OrderID]],[3]!Table13456[No заказа],[3]!Table13456[Цена],"",0,1)</f>
        <v>13990</v>
      </c>
      <c r="J481" s="2" t="str">
        <f>M01_SETTINGS!$F$2</f>
        <v>KASPI</v>
      </c>
    </row>
    <row r="482" spans="1:10" x14ac:dyDescent="0.35">
      <c r="A482" s="3">
        <f>_xlfn.XLOOKUP(Table16[[#This Row],[OrderID]],[3]!Table13456[No заказа],[3]!Table13456[Дата
отправки],"",0,1)</f>
        <v>45826</v>
      </c>
      <c r="B482" s="2">
        <v>571210525</v>
      </c>
      <c r="C482" s="2"/>
      <c r="D482" s="2"/>
      <c r="E482" s="3"/>
      <c r="F482" s="3"/>
      <c r="H482" s="5">
        <f>_xlfn.XLOOKUP(Table16[[#This Row],[OrderID]],[3]!Table13456[No заказа],[3]!Table13456[Количество],"",0,1)</f>
        <v>1</v>
      </c>
      <c r="I482" s="5">
        <f>_xlfn.XLOOKUP(Table16[[#This Row],[OrderID]],[3]!Table13456[No заказа],[3]!Table13456[Цена],"",0,1)</f>
        <v>11990</v>
      </c>
      <c r="J482" s="2" t="str">
        <f>M01_SETTINGS!$F$2</f>
        <v>KASPI</v>
      </c>
    </row>
    <row r="483" spans="1:10" x14ac:dyDescent="0.35">
      <c r="A483" s="3">
        <f>_xlfn.XLOOKUP(Table16[[#This Row],[OrderID]],[3]!Table13456[No заказа],[3]!Table13456[Дата
отправки],"",0,1)</f>
        <v>45826</v>
      </c>
      <c r="B483" s="2">
        <v>571436645</v>
      </c>
      <c r="C483" s="2"/>
      <c r="D483" s="2"/>
      <c r="E483" s="3"/>
      <c r="F483" s="3"/>
      <c r="H483" s="5">
        <f>_xlfn.XLOOKUP(Table16[[#This Row],[OrderID]],[3]!Table13456[No заказа],[3]!Table13456[Количество],"",0,1)</f>
        <v>1</v>
      </c>
      <c r="I483" s="5">
        <f>_xlfn.XLOOKUP(Table16[[#This Row],[OrderID]],[3]!Table13456[No заказа],[3]!Table13456[Цена],"",0,1)</f>
        <v>11990</v>
      </c>
      <c r="J483" s="2" t="str">
        <f>M01_SETTINGS!$F$2</f>
        <v>KASPI</v>
      </c>
    </row>
    <row r="484" spans="1:10" x14ac:dyDescent="0.35">
      <c r="A484" s="3">
        <f>_xlfn.XLOOKUP(Table16[[#This Row],[OrderID]],[3]!Table13456[No заказа],[3]!Table13456[Дата
отправки],"",0,1)</f>
        <v>45826</v>
      </c>
      <c r="B484" s="2">
        <v>571812070</v>
      </c>
      <c r="C484" s="2"/>
      <c r="D484" s="2"/>
      <c r="E484" s="3"/>
      <c r="F484" s="3"/>
      <c r="H484" s="5">
        <f>_xlfn.XLOOKUP(Table16[[#This Row],[OrderID]],[3]!Table13456[No заказа],[3]!Table13456[Количество],"",0,1)</f>
        <v>1</v>
      </c>
      <c r="I484" s="5">
        <f>_xlfn.XLOOKUP(Table16[[#This Row],[OrderID]],[3]!Table13456[No заказа],[3]!Table13456[Цена],"",0,1)</f>
        <v>13990</v>
      </c>
      <c r="J484" s="2" t="str">
        <f>M01_SETTINGS!$F$2</f>
        <v>KASPI</v>
      </c>
    </row>
    <row r="485" spans="1:10" x14ac:dyDescent="0.35">
      <c r="A485" s="3">
        <f>_xlfn.XLOOKUP(Table16[[#This Row],[OrderID]],[3]!Table13456[No заказа],[3]!Table13456[Дата
отправки],"",0,1)</f>
        <v>45826</v>
      </c>
      <c r="B485" s="2">
        <v>571725220</v>
      </c>
      <c r="C485" s="2"/>
      <c r="D485" s="2"/>
      <c r="E485" s="3"/>
      <c r="F485" s="3"/>
      <c r="H485" s="5">
        <f>_xlfn.XLOOKUP(Table16[[#This Row],[OrderID]],[3]!Table13456[No заказа],[3]!Table13456[Количество],"",0,1)</f>
        <v>1</v>
      </c>
      <c r="I485" s="5">
        <f>_xlfn.XLOOKUP(Table16[[#This Row],[OrderID]],[3]!Table13456[No заказа],[3]!Table13456[Цена],"",0,1)</f>
        <v>13990</v>
      </c>
      <c r="J485" s="2" t="str">
        <f>M01_SETTINGS!$F$2</f>
        <v>KASPI</v>
      </c>
    </row>
    <row r="486" spans="1:10" x14ac:dyDescent="0.35">
      <c r="A486" s="3">
        <f>_xlfn.XLOOKUP(Table16[[#This Row],[OrderID]],[3]!Table13456[No заказа],[3]!Table13456[Дата
отправки],"",0,1)</f>
        <v>45826</v>
      </c>
      <c r="B486" s="2">
        <v>571458789</v>
      </c>
      <c r="C486" s="2"/>
      <c r="D486" s="2"/>
      <c r="E486" s="3"/>
      <c r="F486" s="3"/>
      <c r="H486" s="5">
        <f>_xlfn.XLOOKUP(Table16[[#This Row],[OrderID]],[3]!Table13456[No заказа],[3]!Table13456[Количество],"",0,1)</f>
        <v>1</v>
      </c>
      <c r="I486" s="5">
        <f>_xlfn.XLOOKUP(Table16[[#This Row],[OrderID]],[3]!Table13456[No заказа],[3]!Table13456[Цена],"",0,1)</f>
        <v>8480</v>
      </c>
      <c r="J486" s="2" t="str">
        <f>M01_SETTINGS!$F$2</f>
        <v>KASPI</v>
      </c>
    </row>
    <row r="487" spans="1:10" x14ac:dyDescent="0.35">
      <c r="A487" s="3">
        <f>_xlfn.XLOOKUP(Table16[[#This Row],[OrderID]],[3]!Table13456[No заказа],[3]!Table13456[Дата
отправки],"",0,1)</f>
        <v>45826</v>
      </c>
      <c r="B487" s="2">
        <v>571451053</v>
      </c>
      <c r="C487" s="2"/>
      <c r="D487" s="2"/>
      <c r="E487" s="3"/>
      <c r="F487" s="3"/>
      <c r="H487" s="5">
        <f>_xlfn.XLOOKUP(Table16[[#This Row],[OrderID]],[3]!Table13456[No заказа],[3]!Table13456[Количество],"",0,1)</f>
        <v>1</v>
      </c>
      <c r="I487" s="5">
        <f>_xlfn.XLOOKUP(Table16[[#This Row],[OrderID]],[3]!Table13456[No заказа],[3]!Table13456[Цена],"",0,1)</f>
        <v>8877</v>
      </c>
      <c r="J487" s="2" t="str">
        <f>M01_SETTINGS!$F$2</f>
        <v>KASPI</v>
      </c>
    </row>
    <row r="488" spans="1:10" x14ac:dyDescent="0.35">
      <c r="A488" s="3">
        <f>_xlfn.XLOOKUP(Table16[[#This Row],[OrderID]],[3]!Table13456[No заказа],[3]!Table13456[Дата
отправки],"",0,1)</f>
        <v>45826</v>
      </c>
      <c r="B488" s="2">
        <v>571358962</v>
      </c>
      <c r="C488" s="2"/>
      <c r="D488" s="2"/>
      <c r="E488" s="3"/>
      <c r="F488" s="3"/>
      <c r="H488" s="5">
        <f>_xlfn.XLOOKUP(Table16[[#This Row],[OrderID]],[3]!Table13456[No заказа],[3]!Table13456[Количество],"",0,1)</f>
        <v>1</v>
      </c>
      <c r="I488" s="5">
        <f>_xlfn.XLOOKUP(Table16[[#This Row],[OrderID]],[3]!Table13456[No заказа],[3]!Table13456[Цена],"",0,1)</f>
        <v>8877</v>
      </c>
      <c r="J488" s="2" t="str">
        <f>M01_SETTINGS!$F$2</f>
        <v>KASPI</v>
      </c>
    </row>
    <row r="489" spans="1:10" x14ac:dyDescent="0.35">
      <c r="A489" s="3">
        <f>_xlfn.XLOOKUP(Table16[[#This Row],[OrderID]],[3]!Table13456[No заказа],[3]!Table13456[Дата
отправки],"",0,1)</f>
        <v>45826</v>
      </c>
      <c r="B489" s="2">
        <v>571612385</v>
      </c>
      <c r="C489" s="2"/>
      <c r="D489" s="2"/>
      <c r="E489" s="3"/>
      <c r="F489" s="3"/>
      <c r="H489" s="5">
        <f>_xlfn.XLOOKUP(Table16[[#This Row],[OrderID]],[3]!Table13456[No заказа],[3]!Table13456[Количество],"",0,1)</f>
        <v>1</v>
      </c>
      <c r="I489" s="5">
        <f>_xlfn.XLOOKUP(Table16[[#This Row],[OrderID]],[3]!Table13456[No заказа],[3]!Table13456[Цена],"",0,1)</f>
        <v>32979</v>
      </c>
      <c r="J489" s="2" t="str">
        <f>M01_SETTINGS!$F$2</f>
        <v>KASPI</v>
      </c>
    </row>
    <row r="490" spans="1:10" x14ac:dyDescent="0.35">
      <c r="A490" s="3">
        <f>_xlfn.XLOOKUP(Table16[[#This Row],[OrderID]],[3]!Table13456[No заказа],[3]!Table13456[Дата
отправки],"",0,1)</f>
        <v>45825</v>
      </c>
      <c r="B490" s="2">
        <v>570653145</v>
      </c>
      <c r="C490" s="2"/>
      <c r="D490" s="2"/>
      <c r="E490" s="3"/>
      <c r="F490" s="3"/>
      <c r="H490" s="5">
        <f>_xlfn.XLOOKUP(Table16[[#This Row],[OrderID]],[3]!Table13456[No заказа],[3]!Table13456[Количество],"",0,1)</f>
        <v>1</v>
      </c>
      <c r="I490" s="5">
        <f>_xlfn.XLOOKUP(Table16[[#This Row],[OrderID]],[3]!Table13456[No заказа],[3]!Table13456[Цена],"",0,1)</f>
        <v>10989</v>
      </c>
      <c r="J490" s="2" t="str">
        <f>M01_SETTINGS!$F$2</f>
        <v>KASPI</v>
      </c>
    </row>
    <row r="491" spans="1:10" x14ac:dyDescent="0.35">
      <c r="A491" s="3">
        <f>_xlfn.XLOOKUP(Table16[[#This Row],[OrderID]],[3]!Table13456[No заказа],[3]!Table13456[Дата
отправки],"",0,1)</f>
        <v>45825</v>
      </c>
      <c r="B491" s="2">
        <v>571158975</v>
      </c>
      <c r="C491" s="2"/>
      <c r="D491" s="2"/>
      <c r="E491" s="3"/>
      <c r="F491" s="3"/>
      <c r="H491" s="5">
        <f>_xlfn.XLOOKUP(Table16[[#This Row],[OrderID]],[3]!Table13456[No заказа],[3]!Table13456[Количество],"",0,1)</f>
        <v>1</v>
      </c>
      <c r="I491" s="5">
        <f>_xlfn.XLOOKUP(Table16[[#This Row],[OrderID]],[3]!Table13456[No заказа],[3]!Table13456[Цена],"",0,1)</f>
        <v>4456</v>
      </c>
      <c r="J491" s="2" t="str">
        <f>M01_SETTINGS!$F$2</f>
        <v>KASPI</v>
      </c>
    </row>
    <row r="492" spans="1:10" x14ac:dyDescent="0.35">
      <c r="A492" s="3">
        <f>_xlfn.XLOOKUP(Table16[[#This Row],[OrderID]],[3]!Table13456[No заказа],[3]!Table13456[Дата
отправки],"",0,1)</f>
        <v>45825</v>
      </c>
      <c r="B492" s="2">
        <v>570519310</v>
      </c>
      <c r="C492" s="2"/>
      <c r="D492" s="2"/>
      <c r="E492" s="3"/>
      <c r="F492" s="3"/>
      <c r="H492" s="5">
        <f>_xlfn.XLOOKUP(Table16[[#This Row],[OrderID]],[3]!Table13456[No заказа],[3]!Table13456[Количество],"",0,1)</f>
        <v>1</v>
      </c>
      <c r="I492" s="5">
        <f>_xlfn.XLOOKUP(Table16[[#This Row],[OrderID]],[3]!Table13456[No заказа],[3]!Table13456[Цена],"",0,1)</f>
        <v>3000</v>
      </c>
      <c r="J492" s="2" t="str">
        <f>M01_SETTINGS!$F$2</f>
        <v>KASPI</v>
      </c>
    </row>
    <row r="493" spans="1:10" x14ac:dyDescent="0.35">
      <c r="A493" s="3">
        <f>_xlfn.XLOOKUP(Table16[[#This Row],[OrderID]],[3]!Table13456[No заказа],[3]!Table13456[Дата
отправки],"",0,1)</f>
        <v>45825</v>
      </c>
      <c r="B493" s="2">
        <v>570637018</v>
      </c>
      <c r="C493" s="2"/>
      <c r="D493" s="2"/>
      <c r="E493" s="3"/>
      <c r="F493" s="3"/>
      <c r="H493" s="5">
        <f>_xlfn.XLOOKUP(Table16[[#This Row],[OrderID]],[3]!Table13456[No заказа],[3]!Table13456[Количество],"",0,1)</f>
        <v>1</v>
      </c>
      <c r="I493" s="5">
        <f>_xlfn.XLOOKUP(Table16[[#This Row],[OrderID]],[3]!Table13456[No заказа],[3]!Table13456[Цена],"",0,1)</f>
        <v>1500</v>
      </c>
      <c r="J493" s="2" t="str">
        <f>M01_SETTINGS!$F$2</f>
        <v>KASPI</v>
      </c>
    </row>
    <row r="494" spans="1:10" x14ac:dyDescent="0.35">
      <c r="A494" s="3">
        <f>_xlfn.XLOOKUP(Table16[[#This Row],[OrderID]],[3]!Table13456[No заказа],[3]!Table13456[Дата
отправки],"",0,1)</f>
        <v>45825</v>
      </c>
      <c r="B494" s="2">
        <v>571025419</v>
      </c>
      <c r="C494" s="2"/>
      <c r="D494" s="2"/>
      <c r="E494" s="3"/>
      <c r="F494" s="3"/>
      <c r="H494" s="5">
        <f>_xlfn.XLOOKUP(Table16[[#This Row],[OrderID]],[3]!Table13456[No заказа],[3]!Table13456[Количество],"",0,1)</f>
        <v>1</v>
      </c>
      <c r="I494" s="5">
        <f>_xlfn.XLOOKUP(Table16[[#This Row],[OrderID]],[3]!Table13456[No заказа],[3]!Table13456[Цена],"",0,1)</f>
        <v>1499</v>
      </c>
      <c r="J494" s="2" t="str">
        <f>M01_SETTINGS!$F$2</f>
        <v>KASPI</v>
      </c>
    </row>
    <row r="495" spans="1:10" x14ac:dyDescent="0.35">
      <c r="A495" s="3">
        <f>_xlfn.XLOOKUP(Table16[[#This Row],[OrderID]],[3]!Table13456[No заказа],[3]!Table13456[Дата
отправки],"",0,1)</f>
        <v>45825</v>
      </c>
      <c r="B495" s="2">
        <v>570623143</v>
      </c>
      <c r="C495" s="2"/>
      <c r="D495" s="2"/>
      <c r="E495" s="3"/>
      <c r="F495" s="3"/>
      <c r="H495" s="5">
        <f>_xlfn.XLOOKUP(Table16[[#This Row],[OrderID]],[3]!Table13456[No заказа],[3]!Table13456[Количество],"",0,1)</f>
        <v>1</v>
      </c>
      <c r="I495" s="5">
        <f>_xlfn.XLOOKUP(Table16[[#This Row],[OrderID]],[3]!Table13456[No заказа],[3]!Table13456[Цена],"",0,1)</f>
        <v>1500</v>
      </c>
      <c r="J495" s="2" t="str">
        <f>M01_SETTINGS!$F$2</f>
        <v>KASPI</v>
      </c>
    </row>
    <row r="496" spans="1:10" x14ac:dyDescent="0.35">
      <c r="A496" s="3">
        <f>_xlfn.XLOOKUP(Table16[[#This Row],[OrderID]],[3]!Table13456[No заказа],[3]!Table13456[Дата
отправки],"",0,1)</f>
        <v>45825</v>
      </c>
      <c r="B496" s="2">
        <v>570956135</v>
      </c>
      <c r="C496" s="2"/>
      <c r="D496" s="2"/>
      <c r="E496" s="3"/>
      <c r="F496" s="3"/>
      <c r="H496" s="5">
        <f>_xlfn.XLOOKUP(Table16[[#This Row],[OrderID]],[3]!Table13456[No заказа],[3]!Table13456[Количество],"",0,1)</f>
        <v>1</v>
      </c>
      <c r="I496" s="5">
        <f>_xlfn.XLOOKUP(Table16[[#This Row],[OrderID]],[3]!Table13456[No заказа],[3]!Table13456[Цена],"",0,1)</f>
        <v>1998</v>
      </c>
      <c r="J496" s="2" t="str">
        <f>M01_SETTINGS!$F$2</f>
        <v>KASPI</v>
      </c>
    </row>
    <row r="497" spans="1:10" x14ac:dyDescent="0.35">
      <c r="A497" s="3">
        <f>_xlfn.XLOOKUP(Table16[[#This Row],[OrderID]],[3]!Table13456[No заказа],[3]!Table13456[Дата
отправки],"",0,1)</f>
        <v>45825</v>
      </c>
      <c r="B497" s="2">
        <v>571047412</v>
      </c>
      <c r="C497" s="2"/>
      <c r="D497" s="2"/>
      <c r="E497" s="3"/>
      <c r="F497" s="3"/>
      <c r="H497" s="5">
        <f>_xlfn.XLOOKUP(Table16[[#This Row],[OrderID]],[3]!Table13456[No заказа],[3]!Table13456[Количество],"",0,1)</f>
        <v>1</v>
      </c>
      <c r="I497" s="5">
        <f>_xlfn.XLOOKUP(Table16[[#This Row],[OrderID]],[3]!Table13456[No заказа],[3]!Table13456[Цена],"",0,1)</f>
        <v>1500</v>
      </c>
      <c r="J497" s="2" t="str">
        <f>M01_SETTINGS!$F$2</f>
        <v>KASPI</v>
      </c>
    </row>
    <row r="498" spans="1:10" x14ac:dyDescent="0.35">
      <c r="A498" s="3">
        <f>_xlfn.XLOOKUP(Table16[[#This Row],[OrderID]],[3]!Table13456[No заказа],[3]!Table13456[Дата
отправки],"",0,1)</f>
        <v>45825</v>
      </c>
      <c r="B498" s="2">
        <v>571021950</v>
      </c>
      <c r="C498" s="2"/>
      <c r="D498" s="2"/>
      <c r="E498" s="3"/>
      <c r="F498" s="3"/>
      <c r="H498" s="5">
        <f>_xlfn.XLOOKUP(Table16[[#This Row],[OrderID]],[3]!Table13456[No заказа],[3]!Table13456[Количество],"",0,1)</f>
        <v>1</v>
      </c>
      <c r="I498" s="5">
        <f>_xlfn.XLOOKUP(Table16[[#This Row],[OrderID]],[3]!Table13456[No заказа],[3]!Table13456[Цена],"",0,1)</f>
        <v>1500</v>
      </c>
      <c r="J498" s="2" t="str">
        <f>M01_SETTINGS!$F$2</f>
        <v>KASPI</v>
      </c>
    </row>
    <row r="499" spans="1:10" x14ac:dyDescent="0.35">
      <c r="A499" s="3">
        <f>_xlfn.XLOOKUP(Table16[[#This Row],[OrderID]],[3]!Table13456[No заказа],[3]!Table13456[Дата
отправки],"",0,1)</f>
        <v>45825</v>
      </c>
      <c r="B499" s="2">
        <v>570519310</v>
      </c>
      <c r="C499" s="2"/>
      <c r="D499" s="2"/>
      <c r="E499" s="3"/>
      <c r="F499" s="3"/>
      <c r="H499" s="5">
        <f>_xlfn.XLOOKUP(Table16[[#This Row],[OrderID]],[3]!Table13456[No заказа],[3]!Table13456[Количество],"",0,1)</f>
        <v>1</v>
      </c>
      <c r="I499" s="5">
        <f>_xlfn.XLOOKUP(Table16[[#This Row],[OrderID]],[3]!Table13456[No заказа],[3]!Table13456[Цена],"",0,1)</f>
        <v>3000</v>
      </c>
      <c r="J499" s="2" t="str">
        <f>M01_SETTINGS!$F$2</f>
        <v>KASPI</v>
      </c>
    </row>
    <row r="500" spans="1:10" x14ac:dyDescent="0.35">
      <c r="A500" s="3">
        <f>_xlfn.XLOOKUP(Table16[[#This Row],[OrderID]],[3]!Table13456[No заказа],[3]!Table13456[Дата
отправки],"",0,1)</f>
        <v>45825</v>
      </c>
      <c r="B500" s="2">
        <v>570501396</v>
      </c>
      <c r="C500" s="2"/>
      <c r="D500" s="2"/>
      <c r="E500" s="3"/>
      <c r="F500" s="3"/>
      <c r="H500" s="5">
        <f>_xlfn.XLOOKUP(Table16[[#This Row],[OrderID]],[3]!Table13456[No заказа],[3]!Table13456[Количество],"",0,1)</f>
        <v>1</v>
      </c>
      <c r="I500" s="5">
        <f>_xlfn.XLOOKUP(Table16[[#This Row],[OrderID]],[3]!Table13456[No заказа],[3]!Table13456[Цена],"",0,1)</f>
        <v>1666</v>
      </c>
      <c r="J500" s="2" t="str">
        <f>M01_SETTINGS!$F$2</f>
        <v>KASPI</v>
      </c>
    </row>
    <row r="501" spans="1:10" x14ac:dyDescent="0.35">
      <c r="A501" s="3">
        <f>_xlfn.XLOOKUP(Table16[[#This Row],[OrderID]],[3]!Table13456[No заказа],[3]!Table13456[Дата
отправки],"",0,1)</f>
        <v>45825</v>
      </c>
      <c r="B501" s="2">
        <v>571026475</v>
      </c>
      <c r="C501" s="2"/>
      <c r="D501" s="2"/>
      <c r="E501" s="3"/>
      <c r="F501" s="3"/>
      <c r="H501" s="5">
        <f>_xlfn.XLOOKUP(Table16[[#This Row],[OrderID]],[3]!Table13456[No заказа],[3]!Table13456[Количество],"",0,1)</f>
        <v>1</v>
      </c>
      <c r="I501" s="5">
        <f>_xlfn.XLOOKUP(Table16[[#This Row],[OrderID]],[3]!Table13456[No заказа],[3]!Table13456[Цена],"",0,1)</f>
        <v>10990</v>
      </c>
      <c r="J501" s="2" t="str">
        <f>M01_SETTINGS!$F$2</f>
        <v>KASPI</v>
      </c>
    </row>
    <row r="502" spans="1:10" x14ac:dyDescent="0.35">
      <c r="A502" s="3">
        <f>_xlfn.XLOOKUP(Table16[[#This Row],[OrderID]],[3]!Table13456[No заказа],[3]!Table13456[Дата
отправки],"",0,1)</f>
        <v>45825</v>
      </c>
      <c r="B502" s="2">
        <v>570832973</v>
      </c>
      <c r="C502" s="2"/>
      <c r="D502" s="2"/>
      <c r="E502" s="3"/>
      <c r="F502" s="3"/>
      <c r="H502" s="5">
        <f>_xlfn.XLOOKUP(Table16[[#This Row],[OrderID]],[3]!Table13456[No заказа],[3]!Table13456[Количество],"",0,1)</f>
        <v>1</v>
      </c>
      <c r="I502" s="5">
        <f>_xlfn.XLOOKUP(Table16[[#This Row],[OrderID]],[3]!Table13456[No заказа],[3]!Table13456[Цена],"",0,1)</f>
        <v>12990</v>
      </c>
      <c r="J502" s="2" t="str">
        <f>M01_SETTINGS!$F$2</f>
        <v>KASPI</v>
      </c>
    </row>
    <row r="503" spans="1:10" x14ac:dyDescent="0.35">
      <c r="A503" s="3">
        <f>_xlfn.XLOOKUP(Table16[[#This Row],[OrderID]],[3]!Table13456[No заказа],[3]!Table13456[Дата
отправки],"",0,1)</f>
        <v>45825</v>
      </c>
      <c r="B503" s="2">
        <v>570661332</v>
      </c>
      <c r="C503" s="2"/>
      <c r="D503" s="2"/>
      <c r="E503" s="3"/>
      <c r="F503" s="3"/>
      <c r="H503" s="5">
        <f>_xlfn.XLOOKUP(Table16[[#This Row],[OrderID]],[3]!Table13456[No заказа],[3]!Table13456[Количество],"",0,1)</f>
        <v>1</v>
      </c>
      <c r="I503" s="5">
        <f>_xlfn.XLOOKUP(Table16[[#This Row],[OrderID]],[3]!Table13456[No заказа],[3]!Table13456[Цена],"",0,1)</f>
        <v>12990</v>
      </c>
      <c r="J503" s="2" t="str">
        <f>M01_SETTINGS!$F$2</f>
        <v>KASPI</v>
      </c>
    </row>
    <row r="504" spans="1:10" x14ac:dyDescent="0.35">
      <c r="A504" s="3">
        <f>_xlfn.XLOOKUP(Table16[[#This Row],[OrderID]],[3]!Table13456[No заказа],[3]!Table13456[Дата
отправки],"",0,1)</f>
        <v>45825</v>
      </c>
      <c r="B504" s="2">
        <v>570640793</v>
      </c>
      <c r="C504" s="2"/>
      <c r="D504" s="2"/>
      <c r="E504" s="3"/>
      <c r="F504" s="3"/>
      <c r="H504" s="5">
        <f>_xlfn.XLOOKUP(Table16[[#This Row],[OrderID]],[3]!Table13456[No заказа],[3]!Table13456[Количество],"",0,1)</f>
        <v>1</v>
      </c>
      <c r="I504" s="5">
        <f>_xlfn.XLOOKUP(Table16[[#This Row],[OrderID]],[3]!Table13456[No заказа],[3]!Table13456[Цена],"",0,1)</f>
        <v>12990</v>
      </c>
      <c r="J504" s="2" t="str">
        <f>M01_SETTINGS!$F$2</f>
        <v>KASPI</v>
      </c>
    </row>
    <row r="505" spans="1:10" x14ac:dyDescent="0.35">
      <c r="A505" s="3">
        <f>_xlfn.XLOOKUP(Table16[[#This Row],[OrderID]],[3]!Table13456[No заказа],[3]!Table13456[Дата
отправки],"",0,1)</f>
        <v>45825</v>
      </c>
      <c r="B505" s="2">
        <v>570543716</v>
      </c>
      <c r="C505" s="2"/>
      <c r="D505" s="2"/>
      <c r="E505" s="3"/>
      <c r="F505" s="3"/>
      <c r="H505" s="5">
        <f>_xlfn.XLOOKUP(Table16[[#This Row],[OrderID]],[3]!Table13456[No заказа],[3]!Table13456[Количество],"",0,1)</f>
        <v>1</v>
      </c>
      <c r="I505" s="5">
        <f>_xlfn.XLOOKUP(Table16[[#This Row],[OrderID]],[3]!Table13456[No заказа],[3]!Table13456[Цена],"",0,1)</f>
        <v>12990</v>
      </c>
      <c r="J505" s="2" t="str">
        <f>M01_SETTINGS!$F$2</f>
        <v>KASPI</v>
      </c>
    </row>
    <row r="506" spans="1:10" x14ac:dyDescent="0.35">
      <c r="A506" s="3">
        <f>_xlfn.XLOOKUP(Table16[[#This Row],[OrderID]],[3]!Table13456[No заказа],[3]!Table13456[Дата
отправки],"",0,1)</f>
        <v>45825</v>
      </c>
      <c r="B506" s="2">
        <v>570684620</v>
      </c>
      <c r="C506" s="2"/>
      <c r="D506" s="2"/>
      <c r="E506" s="3"/>
      <c r="F506" s="3"/>
      <c r="H506" s="5">
        <f>_xlfn.XLOOKUP(Table16[[#This Row],[OrderID]],[3]!Table13456[No заказа],[3]!Table13456[Количество],"",0,1)</f>
        <v>1</v>
      </c>
      <c r="I506" s="5">
        <f>_xlfn.XLOOKUP(Table16[[#This Row],[OrderID]],[3]!Table13456[No заказа],[3]!Table13456[Цена],"",0,1)</f>
        <v>12990</v>
      </c>
      <c r="J506" s="2" t="str">
        <f>M01_SETTINGS!$F$2</f>
        <v>KASPI</v>
      </c>
    </row>
    <row r="507" spans="1:10" x14ac:dyDescent="0.35">
      <c r="A507" s="3">
        <f>_xlfn.XLOOKUP(Table16[[#This Row],[OrderID]],[3]!Table13456[No заказа],[3]!Table13456[Дата
отправки],"",0,1)</f>
        <v>45825</v>
      </c>
      <c r="B507" s="2">
        <v>570921317</v>
      </c>
      <c r="C507" s="2"/>
      <c r="D507" s="2"/>
      <c r="E507" s="3"/>
      <c r="F507" s="3"/>
      <c r="H507" s="5">
        <f>_xlfn.XLOOKUP(Table16[[#This Row],[OrderID]],[3]!Table13456[No заказа],[3]!Table13456[Количество],"",0,1)</f>
        <v>1</v>
      </c>
      <c r="I507" s="5">
        <f>_xlfn.XLOOKUP(Table16[[#This Row],[OrderID]],[3]!Table13456[No заказа],[3]!Table13456[Цена],"",0,1)</f>
        <v>11990</v>
      </c>
      <c r="J507" s="2" t="str">
        <f>M01_SETTINGS!$F$2</f>
        <v>KASPI</v>
      </c>
    </row>
    <row r="508" spans="1:10" x14ac:dyDescent="0.35">
      <c r="A508" s="3">
        <f>_xlfn.XLOOKUP(Table16[[#This Row],[OrderID]],[3]!Table13456[No заказа],[3]!Table13456[Дата
отправки],"",0,1)</f>
        <v>45825</v>
      </c>
      <c r="B508" s="2">
        <v>571161215</v>
      </c>
      <c r="C508" s="2"/>
      <c r="D508" s="2"/>
      <c r="E508" s="3"/>
      <c r="F508" s="3"/>
      <c r="H508" s="5">
        <f>_xlfn.XLOOKUP(Table16[[#This Row],[OrderID]],[3]!Table13456[No заказа],[3]!Table13456[Количество],"",0,1)</f>
        <v>1</v>
      </c>
      <c r="I508" s="5">
        <f>_xlfn.XLOOKUP(Table16[[#This Row],[OrderID]],[3]!Table13456[No заказа],[3]!Table13456[Цена],"",0,1)</f>
        <v>13990</v>
      </c>
      <c r="J508" s="2" t="str">
        <f>M01_SETTINGS!$F$2</f>
        <v>KASPI</v>
      </c>
    </row>
    <row r="509" spans="1:10" x14ac:dyDescent="0.35">
      <c r="A509" s="3">
        <f>_xlfn.XLOOKUP(Table16[[#This Row],[OrderID]],[3]!Table13456[No заказа],[3]!Table13456[Дата
отправки],"",0,1)</f>
        <v>45825</v>
      </c>
      <c r="B509" s="2">
        <v>570796314</v>
      </c>
      <c r="C509" s="2"/>
      <c r="D509" s="2"/>
      <c r="E509" s="3"/>
      <c r="F509" s="3"/>
      <c r="H509" s="5">
        <f>_xlfn.XLOOKUP(Table16[[#This Row],[OrderID]],[3]!Table13456[No заказа],[3]!Table13456[Количество],"",0,1)</f>
        <v>1</v>
      </c>
      <c r="I509" s="5">
        <f>_xlfn.XLOOKUP(Table16[[#This Row],[OrderID]],[3]!Table13456[No заказа],[3]!Table13456[Цена],"",0,1)</f>
        <v>11990</v>
      </c>
      <c r="J509" s="2" t="str">
        <f>M01_SETTINGS!$F$2</f>
        <v>KASPI</v>
      </c>
    </row>
    <row r="510" spans="1:10" x14ac:dyDescent="0.35">
      <c r="A510" s="3">
        <f>_xlfn.XLOOKUP(Table16[[#This Row],[OrderID]],[3]!Table13456[No заказа],[3]!Table13456[Дата
отправки],"",0,1)</f>
        <v>45825</v>
      </c>
      <c r="B510" s="2">
        <v>570729083</v>
      </c>
      <c r="C510" s="2"/>
      <c r="D510" s="2"/>
      <c r="E510" s="3"/>
      <c r="F510" s="3"/>
      <c r="H510" s="5">
        <f>_xlfn.XLOOKUP(Table16[[#This Row],[OrderID]],[3]!Table13456[No заказа],[3]!Table13456[Количество],"",0,1)</f>
        <v>1</v>
      </c>
      <c r="I510" s="5">
        <f>_xlfn.XLOOKUP(Table16[[#This Row],[OrderID]],[3]!Table13456[No заказа],[3]!Table13456[Цена],"",0,1)</f>
        <v>11990</v>
      </c>
      <c r="J510" s="2" t="str">
        <f>M01_SETTINGS!$F$2</f>
        <v>KASPI</v>
      </c>
    </row>
    <row r="511" spans="1:10" x14ac:dyDescent="0.35">
      <c r="A511" s="3">
        <f>_xlfn.XLOOKUP(Table16[[#This Row],[OrderID]],[3]!Table13456[No заказа],[3]!Table13456[Дата
отправки],"",0,1)</f>
        <v>45825</v>
      </c>
      <c r="B511" s="2">
        <v>570808660</v>
      </c>
      <c r="C511" s="2"/>
      <c r="D511" s="2"/>
      <c r="E511" s="3"/>
      <c r="F511" s="3"/>
      <c r="H511" s="5">
        <f>_xlfn.XLOOKUP(Table16[[#This Row],[OrderID]],[3]!Table13456[No заказа],[3]!Table13456[Количество],"",0,1)</f>
        <v>1</v>
      </c>
      <c r="I511" s="5">
        <f>_xlfn.XLOOKUP(Table16[[#This Row],[OrderID]],[3]!Table13456[No заказа],[3]!Table13456[Цена],"",0,1)</f>
        <v>12990</v>
      </c>
      <c r="J511" s="2" t="str">
        <f>M01_SETTINGS!$F$2</f>
        <v>KASPI</v>
      </c>
    </row>
    <row r="512" spans="1:10" x14ac:dyDescent="0.35">
      <c r="A512" s="3">
        <f>_xlfn.XLOOKUP(Table16[[#This Row],[OrderID]],[3]!Table13456[No заказа],[3]!Table13456[Дата
отправки],"",0,1)</f>
        <v>45825</v>
      </c>
      <c r="B512" s="2">
        <v>571106591</v>
      </c>
      <c r="C512" s="2"/>
      <c r="D512" s="2"/>
      <c r="E512" s="3"/>
      <c r="F512" s="3"/>
      <c r="H512" s="5">
        <f>_xlfn.XLOOKUP(Table16[[#This Row],[OrderID]],[3]!Table13456[No заказа],[3]!Table13456[Количество],"",0,1)</f>
        <v>1</v>
      </c>
      <c r="I512" s="5">
        <f>_xlfn.XLOOKUP(Table16[[#This Row],[OrderID]],[3]!Table13456[No заказа],[3]!Table13456[Цена],"",0,1)</f>
        <v>13990</v>
      </c>
      <c r="J512" s="2" t="str">
        <f>M01_SETTINGS!$F$2</f>
        <v>KASPI</v>
      </c>
    </row>
    <row r="513" spans="1:10" x14ac:dyDescent="0.35">
      <c r="A513" s="3">
        <f>_xlfn.XLOOKUP(Table16[[#This Row],[OrderID]],[3]!Table13456[No заказа],[3]!Table13456[Дата
отправки],"",0,1)</f>
        <v>45825</v>
      </c>
      <c r="B513" s="2">
        <v>570885132</v>
      </c>
      <c r="C513" s="2"/>
      <c r="D513" s="2"/>
      <c r="E513" s="3"/>
      <c r="F513" s="3"/>
      <c r="H513" s="5">
        <f>_xlfn.XLOOKUP(Table16[[#This Row],[OrderID]],[3]!Table13456[No заказа],[3]!Table13456[Количество],"",0,1)</f>
        <v>1</v>
      </c>
      <c r="I513" s="5">
        <f>_xlfn.XLOOKUP(Table16[[#This Row],[OrderID]],[3]!Table13456[No заказа],[3]!Table13456[Цена],"",0,1)</f>
        <v>12990</v>
      </c>
      <c r="J513" s="2" t="str">
        <f>M01_SETTINGS!$F$2</f>
        <v>KASPI</v>
      </c>
    </row>
    <row r="514" spans="1:10" x14ac:dyDescent="0.35">
      <c r="A514" s="3">
        <f>_xlfn.XLOOKUP(Table16[[#This Row],[OrderID]],[3]!Table13456[No заказа],[3]!Table13456[Дата
отправки],"",0,1)</f>
        <v>45825</v>
      </c>
      <c r="B514" s="2">
        <v>570861546</v>
      </c>
      <c r="C514" s="2"/>
      <c r="D514" s="2"/>
      <c r="E514" s="3"/>
      <c r="F514" s="3"/>
      <c r="H514" s="5">
        <f>_xlfn.XLOOKUP(Table16[[#This Row],[OrderID]],[3]!Table13456[No заказа],[3]!Table13456[Количество],"",0,1)</f>
        <v>1</v>
      </c>
      <c r="I514" s="5">
        <f>_xlfn.XLOOKUP(Table16[[#This Row],[OrderID]],[3]!Table13456[No заказа],[3]!Table13456[Цена],"",0,1)</f>
        <v>8480</v>
      </c>
      <c r="J514" s="2" t="str">
        <f>M01_SETTINGS!$F$2</f>
        <v>KASPI</v>
      </c>
    </row>
    <row r="515" spans="1:10" x14ac:dyDescent="0.35">
      <c r="A515" s="3">
        <f>_xlfn.XLOOKUP(Table16[[#This Row],[OrderID]],[3]!Table13456[No заказа],[3]!Table13456[Дата
отправки],"",0,1)</f>
        <v>45825</v>
      </c>
      <c r="B515" s="2">
        <v>570856049</v>
      </c>
      <c r="C515" s="2"/>
      <c r="D515" s="2"/>
      <c r="E515" s="3"/>
      <c r="F515" s="3"/>
      <c r="H515" s="5">
        <f>_xlfn.XLOOKUP(Table16[[#This Row],[OrderID]],[3]!Table13456[No заказа],[3]!Table13456[Количество],"",0,1)</f>
        <v>1</v>
      </c>
      <c r="I515" s="5">
        <f>_xlfn.XLOOKUP(Table16[[#This Row],[OrderID]],[3]!Table13456[No заказа],[3]!Table13456[Цена],"",0,1)</f>
        <v>9000</v>
      </c>
      <c r="J515" s="2" t="str">
        <f>M01_SETTINGS!$F$2</f>
        <v>KASPI</v>
      </c>
    </row>
    <row r="516" spans="1:10" x14ac:dyDescent="0.35">
      <c r="A516" s="3">
        <f>_xlfn.XLOOKUP(Table16[[#This Row],[OrderID]],[3]!Table13456[No заказа],[3]!Table13456[Дата
отправки],"",0,1)</f>
        <v>45825</v>
      </c>
      <c r="B516" s="2">
        <v>570882144</v>
      </c>
      <c r="C516" s="2"/>
      <c r="D516" s="2"/>
      <c r="E516" s="3"/>
      <c r="F516" s="3"/>
      <c r="H516" s="5">
        <f>_xlfn.XLOOKUP(Table16[[#This Row],[OrderID]],[3]!Table13456[No заказа],[3]!Table13456[Количество],"",0,1)</f>
        <v>1</v>
      </c>
      <c r="I516" s="5">
        <f>_xlfn.XLOOKUP(Table16[[#This Row],[OrderID]],[3]!Table13456[No заказа],[3]!Table13456[Цена],"",0,1)</f>
        <v>8877</v>
      </c>
      <c r="J516" s="2" t="str">
        <f>M01_SETTINGS!$F$2</f>
        <v>KASPI</v>
      </c>
    </row>
    <row r="517" spans="1:10" x14ac:dyDescent="0.35">
      <c r="A517" s="3">
        <f>_xlfn.XLOOKUP(Table16[[#This Row],[OrderID]],[3]!Table13456[No заказа],[3]!Table13456[Дата
отправки],"",0,1)</f>
        <v>45825</v>
      </c>
      <c r="B517" s="2">
        <v>570827112</v>
      </c>
      <c r="C517" s="2"/>
      <c r="D517" s="2"/>
      <c r="E517" s="3"/>
      <c r="F517" s="3"/>
      <c r="H517" s="5">
        <f>_xlfn.XLOOKUP(Table16[[#This Row],[OrderID]],[3]!Table13456[No заказа],[3]!Table13456[Количество],"",0,1)</f>
        <v>1</v>
      </c>
      <c r="I517" s="5">
        <f>_xlfn.XLOOKUP(Table16[[#This Row],[OrderID]],[3]!Table13456[No заказа],[3]!Table13456[Цена],"",0,1)</f>
        <v>8791</v>
      </c>
      <c r="J517" s="2" t="str">
        <f>M01_SETTINGS!$F$2</f>
        <v>KASPI</v>
      </c>
    </row>
    <row r="518" spans="1:10" x14ac:dyDescent="0.35">
      <c r="A518" s="3">
        <f>_xlfn.XLOOKUP(Table16[[#This Row],[OrderID]],[3]!Table13456[No заказа],[3]!Table13456[Дата
отправки],"",0,1)</f>
        <v>45824</v>
      </c>
      <c r="B518" s="2">
        <v>569973279</v>
      </c>
      <c r="C518" s="2"/>
      <c r="D518" s="2"/>
      <c r="E518" s="3"/>
      <c r="F518" s="3"/>
      <c r="H518" s="5">
        <f>_xlfn.XLOOKUP(Table16[[#This Row],[OrderID]],[3]!Table13456[No заказа],[3]!Table13456[Количество],"",0,1)</f>
        <v>1</v>
      </c>
      <c r="I518" s="5">
        <f>_xlfn.XLOOKUP(Table16[[#This Row],[OrderID]],[3]!Table13456[No заказа],[3]!Table13456[Цена],"",0,1)</f>
        <v>4053</v>
      </c>
      <c r="J518" s="2" t="str">
        <f>M01_SETTINGS!$F$2</f>
        <v>KASPI</v>
      </c>
    </row>
    <row r="519" spans="1:10" x14ac:dyDescent="0.35">
      <c r="A519" s="3">
        <f>_xlfn.XLOOKUP(Table16[[#This Row],[OrderID]],[3]!Table13456[No заказа],[3]!Table13456[Дата
отправки],"",0,1)</f>
        <v>45824</v>
      </c>
      <c r="B519" s="2">
        <v>569125842</v>
      </c>
      <c r="C519" s="2"/>
      <c r="D519" s="2"/>
      <c r="E519" s="3"/>
      <c r="F519" s="3"/>
      <c r="H519" s="5">
        <f>_xlfn.XLOOKUP(Table16[[#This Row],[OrderID]],[3]!Table13456[No заказа],[3]!Table13456[Количество],"",0,1)</f>
        <v>1</v>
      </c>
      <c r="I519" s="5">
        <f>_xlfn.XLOOKUP(Table16[[#This Row],[OrderID]],[3]!Table13456[No заказа],[3]!Table13456[Цена],"",0,1)</f>
        <v>3538</v>
      </c>
      <c r="J519" s="2" t="str">
        <f>M01_SETTINGS!$F$2</f>
        <v>KASPI</v>
      </c>
    </row>
    <row r="520" spans="1:10" x14ac:dyDescent="0.35">
      <c r="A520" s="3">
        <f>_xlfn.XLOOKUP(Table16[[#This Row],[OrderID]],[3]!Table13456[No заказа],[3]!Table13456[Дата
отправки],"",0,1)</f>
        <v>45824</v>
      </c>
      <c r="B520" s="2">
        <v>570148880</v>
      </c>
      <c r="C520" s="2"/>
      <c r="D520" s="2"/>
      <c r="E520" s="3"/>
      <c r="F520" s="3"/>
      <c r="H520" s="5">
        <f>_xlfn.XLOOKUP(Table16[[#This Row],[OrderID]],[3]!Table13456[No заказа],[3]!Table13456[Количество],"",0,1)</f>
        <v>1</v>
      </c>
      <c r="I520" s="5">
        <f>_xlfn.XLOOKUP(Table16[[#This Row],[OrderID]],[3]!Table13456[No заказа],[3]!Table13456[Цена],"",0,1)</f>
        <v>1500</v>
      </c>
      <c r="J520" s="2" t="str">
        <f>M01_SETTINGS!$F$2</f>
        <v>KASPI</v>
      </c>
    </row>
    <row r="521" spans="1:10" x14ac:dyDescent="0.35">
      <c r="A521" s="3">
        <f>_xlfn.XLOOKUP(Table16[[#This Row],[OrderID]],[3]!Table13456[No заказа],[3]!Table13456[Дата
отправки],"",0,1)</f>
        <v>45824</v>
      </c>
      <c r="B521" s="2">
        <v>569971123</v>
      </c>
      <c r="C521" s="2"/>
      <c r="D521" s="2"/>
      <c r="E521" s="3"/>
      <c r="F521" s="3"/>
      <c r="H521" s="5">
        <f>_xlfn.XLOOKUP(Table16[[#This Row],[OrderID]],[3]!Table13456[No заказа],[3]!Table13456[Количество],"",0,1)</f>
        <v>1</v>
      </c>
      <c r="I521" s="5">
        <f>_xlfn.XLOOKUP(Table16[[#This Row],[OrderID]],[3]!Table13456[No заказа],[3]!Table13456[Цена],"",0,1)</f>
        <v>1499</v>
      </c>
      <c r="J521" s="2" t="str">
        <f>M01_SETTINGS!$F$2</f>
        <v>KASPI</v>
      </c>
    </row>
    <row r="522" spans="1:10" x14ac:dyDescent="0.35">
      <c r="A522" s="3">
        <f>_xlfn.XLOOKUP(Table16[[#This Row],[OrderID]],[3]!Table13456[No заказа],[3]!Table13456[Дата
отправки],"",0,1)</f>
        <v>45824</v>
      </c>
      <c r="B522" s="2">
        <v>569940802</v>
      </c>
      <c r="C522" s="2"/>
      <c r="D522" s="2"/>
      <c r="E522" s="3"/>
      <c r="F522" s="3"/>
      <c r="H522" s="5">
        <f>_xlfn.XLOOKUP(Table16[[#This Row],[OrderID]],[3]!Table13456[No заказа],[3]!Table13456[Количество],"",0,1)</f>
        <v>1</v>
      </c>
      <c r="I522" s="5">
        <f>_xlfn.XLOOKUP(Table16[[#This Row],[OrderID]],[3]!Table13456[No заказа],[3]!Table13456[Цена],"",0,1)</f>
        <v>1499</v>
      </c>
      <c r="J522" s="2" t="str">
        <f>M01_SETTINGS!$F$2</f>
        <v>KASPI</v>
      </c>
    </row>
    <row r="523" spans="1:10" x14ac:dyDescent="0.35">
      <c r="A523" s="3">
        <f>_xlfn.XLOOKUP(Table16[[#This Row],[OrderID]],[3]!Table13456[No заказа],[3]!Table13456[Дата
отправки],"",0,1)</f>
        <v>45824</v>
      </c>
      <c r="B523" s="2">
        <v>569872217</v>
      </c>
      <c r="C523" s="2"/>
      <c r="D523" s="2"/>
      <c r="E523" s="3"/>
      <c r="F523" s="3"/>
      <c r="H523" s="5">
        <f>_xlfn.XLOOKUP(Table16[[#This Row],[OrderID]],[3]!Table13456[No заказа],[3]!Table13456[Количество],"",0,1)</f>
        <v>1</v>
      </c>
      <c r="I523" s="5">
        <f>_xlfn.XLOOKUP(Table16[[#This Row],[OrderID]],[3]!Table13456[No заказа],[3]!Table13456[Цена],"",0,1)</f>
        <v>3000</v>
      </c>
      <c r="J523" s="2" t="str">
        <f>M01_SETTINGS!$F$2</f>
        <v>KASPI</v>
      </c>
    </row>
    <row r="524" spans="1:10" x14ac:dyDescent="0.35">
      <c r="A524" s="3">
        <f>_xlfn.XLOOKUP(Table16[[#This Row],[OrderID]],[3]!Table13456[No заказа],[3]!Table13456[Дата
отправки],"",0,1)</f>
        <v>45824</v>
      </c>
      <c r="B524" s="2">
        <v>570064405</v>
      </c>
      <c r="C524" s="2"/>
      <c r="D524" s="2"/>
      <c r="E524" s="3"/>
      <c r="F524" s="3"/>
      <c r="H524" s="5">
        <f>_xlfn.XLOOKUP(Table16[[#This Row],[OrderID]],[3]!Table13456[No заказа],[3]!Table13456[Количество],"",0,1)</f>
        <v>1</v>
      </c>
      <c r="I524" s="5">
        <f>_xlfn.XLOOKUP(Table16[[#This Row],[OrderID]],[3]!Table13456[No заказа],[3]!Table13456[Цена],"",0,1)</f>
        <v>1500</v>
      </c>
      <c r="J524" s="2" t="str">
        <f>M01_SETTINGS!$F$2</f>
        <v>KASPI</v>
      </c>
    </row>
    <row r="525" spans="1:10" x14ac:dyDescent="0.35">
      <c r="A525" s="3">
        <f>_xlfn.XLOOKUP(Table16[[#This Row],[OrderID]],[3]!Table13456[No заказа],[3]!Table13456[Дата
отправки],"",0,1)</f>
        <v>45824</v>
      </c>
      <c r="B525" s="2">
        <v>569125842</v>
      </c>
      <c r="C525" s="2"/>
      <c r="D525" s="2"/>
      <c r="E525" s="3"/>
      <c r="F525" s="3"/>
      <c r="H525" s="5">
        <f>_xlfn.XLOOKUP(Table16[[#This Row],[OrderID]],[3]!Table13456[No заказа],[3]!Table13456[Количество],"",0,1)</f>
        <v>1</v>
      </c>
      <c r="I525" s="5">
        <f>_xlfn.XLOOKUP(Table16[[#This Row],[OrderID]],[3]!Table13456[No заказа],[3]!Table13456[Цена],"",0,1)</f>
        <v>3538</v>
      </c>
      <c r="J525" s="2" t="str">
        <f>M01_SETTINGS!$F$2</f>
        <v>KASPI</v>
      </c>
    </row>
    <row r="526" spans="1:10" x14ac:dyDescent="0.35">
      <c r="A526" s="3">
        <f>_xlfn.XLOOKUP(Table16[[#This Row],[OrderID]],[3]!Table13456[No заказа],[3]!Table13456[Дата
отправки],"",0,1)</f>
        <v>45824</v>
      </c>
      <c r="B526" s="2">
        <v>570275910</v>
      </c>
      <c r="C526" s="2"/>
      <c r="D526" s="2"/>
      <c r="E526" s="3"/>
      <c r="F526" s="3"/>
      <c r="H526" s="5">
        <f>_xlfn.XLOOKUP(Table16[[#This Row],[OrderID]],[3]!Table13456[No заказа],[3]!Table13456[Количество],"",0,1)</f>
        <v>1</v>
      </c>
      <c r="I526" s="5">
        <f>_xlfn.XLOOKUP(Table16[[#This Row],[OrderID]],[3]!Table13456[No заказа],[3]!Table13456[Цена],"",0,1)</f>
        <v>1492</v>
      </c>
      <c r="J526" s="2" t="str">
        <f>M01_SETTINGS!$F$2</f>
        <v>KASPI</v>
      </c>
    </row>
    <row r="527" spans="1:10" x14ac:dyDescent="0.35">
      <c r="A527" s="3">
        <f>_xlfn.XLOOKUP(Table16[[#This Row],[OrderID]],[3]!Table13456[No заказа],[3]!Table13456[Дата
отправки],"",0,1)</f>
        <v>45824</v>
      </c>
      <c r="B527" s="2">
        <v>570277612</v>
      </c>
      <c r="C527" s="2"/>
      <c r="D527" s="2"/>
      <c r="E527" s="3"/>
      <c r="F527" s="3"/>
      <c r="H527" s="5">
        <f>_xlfn.XLOOKUP(Table16[[#This Row],[OrderID]],[3]!Table13456[No заказа],[3]!Table13456[Количество],"",0,1)</f>
        <v>1</v>
      </c>
      <c r="I527" s="5">
        <f>_xlfn.XLOOKUP(Table16[[#This Row],[OrderID]],[3]!Table13456[No заказа],[3]!Table13456[Цена],"",0,1)</f>
        <v>1500</v>
      </c>
      <c r="J527" s="2" t="str">
        <f>M01_SETTINGS!$F$2</f>
        <v>KASPI</v>
      </c>
    </row>
    <row r="528" spans="1:10" x14ac:dyDescent="0.35">
      <c r="A528" s="3">
        <f>_xlfn.XLOOKUP(Table16[[#This Row],[OrderID]],[3]!Table13456[No заказа],[3]!Table13456[Дата
отправки],"",0,1)</f>
        <v>45824</v>
      </c>
      <c r="B528" s="2">
        <v>569872217</v>
      </c>
      <c r="C528" s="2"/>
      <c r="D528" s="2"/>
      <c r="E528" s="3"/>
      <c r="F528" s="3"/>
      <c r="H528" s="5">
        <f>_xlfn.XLOOKUP(Table16[[#This Row],[OrderID]],[3]!Table13456[No заказа],[3]!Table13456[Количество],"",0,1)</f>
        <v>1</v>
      </c>
      <c r="I528" s="5">
        <f>_xlfn.XLOOKUP(Table16[[#This Row],[OrderID]],[3]!Table13456[No заказа],[3]!Table13456[Цена],"",0,1)</f>
        <v>3000</v>
      </c>
      <c r="J528" s="2" t="str">
        <f>M01_SETTINGS!$F$2</f>
        <v>KASPI</v>
      </c>
    </row>
    <row r="529" spans="1:10" x14ac:dyDescent="0.35">
      <c r="A529" s="3">
        <f>_xlfn.XLOOKUP(Table16[[#This Row],[OrderID]],[3]!Table13456[No заказа],[3]!Table13456[Дата
отправки],"",0,1)</f>
        <v>45824</v>
      </c>
      <c r="B529" s="2">
        <v>570001590</v>
      </c>
      <c r="C529" s="2"/>
      <c r="D529" s="2"/>
      <c r="E529" s="3"/>
      <c r="F529" s="3"/>
      <c r="H529" s="5">
        <f>_xlfn.XLOOKUP(Table16[[#This Row],[OrderID]],[3]!Table13456[No заказа],[3]!Table13456[Количество],"",0,1)</f>
        <v>1</v>
      </c>
      <c r="I529" s="5">
        <f>_xlfn.XLOOKUP(Table16[[#This Row],[OrderID]],[3]!Table13456[No заказа],[3]!Table13456[Цена],"",0,1)</f>
        <v>11990</v>
      </c>
      <c r="J529" s="2" t="str">
        <f>M01_SETTINGS!$F$2</f>
        <v>KASPI</v>
      </c>
    </row>
    <row r="530" spans="1:10" x14ac:dyDescent="0.35">
      <c r="A530" s="3">
        <f>_xlfn.XLOOKUP(Table16[[#This Row],[OrderID]],[3]!Table13456[No заказа],[3]!Table13456[Дата
отправки],"",0,1)</f>
        <v>45824</v>
      </c>
      <c r="B530" s="2">
        <v>569868649</v>
      </c>
      <c r="C530" s="2"/>
      <c r="D530" s="2"/>
      <c r="E530" s="3"/>
      <c r="F530" s="3"/>
      <c r="H530" s="5">
        <f>_xlfn.XLOOKUP(Table16[[#This Row],[OrderID]],[3]!Table13456[No заказа],[3]!Table13456[Количество],"",0,1)</f>
        <v>1</v>
      </c>
      <c r="I530" s="5">
        <f>_xlfn.XLOOKUP(Table16[[#This Row],[OrderID]],[3]!Table13456[No заказа],[3]!Table13456[Цена],"",0,1)</f>
        <v>11990</v>
      </c>
      <c r="J530" s="2" t="str">
        <f>M01_SETTINGS!$F$2</f>
        <v>KASPI</v>
      </c>
    </row>
    <row r="531" spans="1:10" x14ac:dyDescent="0.35">
      <c r="A531" s="3">
        <f>_xlfn.XLOOKUP(Table16[[#This Row],[OrderID]],[3]!Table13456[No заказа],[3]!Table13456[Дата
отправки],"",0,1)</f>
        <v>45824</v>
      </c>
      <c r="B531" s="2">
        <v>569983395</v>
      </c>
      <c r="C531" s="2"/>
      <c r="D531" s="2"/>
      <c r="E531" s="3"/>
      <c r="F531" s="3"/>
      <c r="H531" s="5">
        <f>_xlfn.XLOOKUP(Table16[[#This Row],[OrderID]],[3]!Table13456[No заказа],[3]!Table13456[Количество],"",0,1)</f>
        <v>1</v>
      </c>
      <c r="I531" s="5">
        <f>_xlfn.XLOOKUP(Table16[[#This Row],[OrderID]],[3]!Table13456[No заказа],[3]!Table13456[Цена],"",0,1)</f>
        <v>11990</v>
      </c>
      <c r="J531" s="2" t="str">
        <f>M01_SETTINGS!$F$2</f>
        <v>KASPI</v>
      </c>
    </row>
    <row r="532" spans="1:10" x14ac:dyDescent="0.35">
      <c r="A532" s="3">
        <f>_xlfn.XLOOKUP(Table16[[#This Row],[OrderID]],[3]!Table13456[No заказа],[3]!Table13456[Дата
отправки],"",0,1)</f>
        <v>45824</v>
      </c>
      <c r="B532" s="2">
        <v>570044574</v>
      </c>
      <c r="C532" s="2"/>
      <c r="D532" s="2"/>
      <c r="E532" s="3"/>
      <c r="F532" s="3"/>
      <c r="H532" s="5">
        <f>_xlfn.XLOOKUP(Table16[[#This Row],[OrderID]],[3]!Table13456[No заказа],[3]!Table13456[Количество],"",0,1)</f>
        <v>1</v>
      </c>
      <c r="I532" s="5">
        <f>_xlfn.XLOOKUP(Table16[[#This Row],[OrderID]],[3]!Table13456[No заказа],[3]!Table13456[Цена],"",0,1)</f>
        <v>11990</v>
      </c>
      <c r="J532" s="2" t="str">
        <f>M01_SETTINGS!$F$2</f>
        <v>KASPI</v>
      </c>
    </row>
    <row r="533" spans="1:10" x14ac:dyDescent="0.35">
      <c r="A533" s="3">
        <f>_xlfn.XLOOKUP(Table16[[#This Row],[OrderID]],[3]!Table13456[No заказа],[3]!Table13456[Дата
отправки],"",0,1)</f>
        <v>45824</v>
      </c>
      <c r="B533" s="2">
        <v>570130918</v>
      </c>
      <c r="C533" s="2"/>
      <c r="D533" s="2"/>
      <c r="E533" s="3"/>
      <c r="F533" s="3"/>
      <c r="H533" s="5">
        <f>_xlfn.XLOOKUP(Table16[[#This Row],[OrderID]],[3]!Table13456[No заказа],[3]!Table13456[Количество],"",0,1)</f>
        <v>1</v>
      </c>
      <c r="I533" s="5">
        <f>_xlfn.XLOOKUP(Table16[[#This Row],[OrderID]],[3]!Table13456[No заказа],[3]!Table13456[Цена],"",0,1)</f>
        <v>11990</v>
      </c>
      <c r="J533" s="2" t="str">
        <f>M01_SETTINGS!$F$2</f>
        <v>KASPI</v>
      </c>
    </row>
    <row r="534" spans="1:10" x14ac:dyDescent="0.35">
      <c r="A534" s="3">
        <f>_xlfn.XLOOKUP(Table16[[#This Row],[OrderID]],[3]!Table13456[No заказа],[3]!Table13456[Дата
отправки],"",0,1)</f>
        <v>45824</v>
      </c>
      <c r="B534" s="2">
        <v>569908485</v>
      </c>
      <c r="C534" s="2"/>
      <c r="D534" s="2"/>
      <c r="E534" s="3"/>
      <c r="F534" s="3"/>
      <c r="H534" s="5">
        <f>_xlfn.XLOOKUP(Table16[[#This Row],[OrderID]],[3]!Table13456[No заказа],[3]!Table13456[Количество],"",0,1)</f>
        <v>1</v>
      </c>
      <c r="I534" s="5">
        <f>_xlfn.XLOOKUP(Table16[[#This Row],[OrderID]],[3]!Table13456[No заказа],[3]!Table13456[Цена],"",0,1)</f>
        <v>12490</v>
      </c>
      <c r="J534" s="2" t="str">
        <f>M01_SETTINGS!$F$2</f>
        <v>KASPI</v>
      </c>
    </row>
    <row r="535" spans="1:10" x14ac:dyDescent="0.35">
      <c r="A535" s="3">
        <f>_xlfn.XLOOKUP(Table16[[#This Row],[OrderID]],[3]!Table13456[No заказа],[3]!Table13456[Дата
отправки],"",0,1)</f>
        <v>45824</v>
      </c>
      <c r="B535" s="2">
        <v>569833453</v>
      </c>
      <c r="C535" s="2"/>
      <c r="D535" s="2"/>
      <c r="E535" s="3"/>
      <c r="F535" s="3"/>
      <c r="H535" s="5">
        <f>_xlfn.XLOOKUP(Table16[[#This Row],[OrderID]],[3]!Table13456[No заказа],[3]!Table13456[Количество],"",0,1)</f>
        <v>1</v>
      </c>
      <c r="I535" s="5">
        <f>_xlfn.XLOOKUP(Table16[[#This Row],[OrderID]],[3]!Table13456[No заказа],[3]!Table13456[Цена],"",0,1)</f>
        <v>11990</v>
      </c>
      <c r="J535" s="2" t="str">
        <f>M01_SETTINGS!$F$2</f>
        <v>KASPI</v>
      </c>
    </row>
    <row r="536" spans="1:10" x14ac:dyDescent="0.35">
      <c r="A536" s="3">
        <f>_xlfn.XLOOKUP(Table16[[#This Row],[OrderID]],[3]!Table13456[No заказа],[3]!Table13456[Дата
отправки],"",0,1)</f>
        <v>45824</v>
      </c>
      <c r="B536" s="2">
        <v>570257843</v>
      </c>
      <c r="C536" s="2"/>
      <c r="D536" s="2"/>
      <c r="E536" s="3"/>
      <c r="F536" s="3"/>
      <c r="H536" s="5">
        <f>_xlfn.XLOOKUP(Table16[[#This Row],[OrderID]],[3]!Table13456[No заказа],[3]!Table13456[Количество],"",0,1)</f>
        <v>1</v>
      </c>
      <c r="I536" s="5">
        <f>_xlfn.XLOOKUP(Table16[[#This Row],[OrderID]],[3]!Table13456[No заказа],[3]!Table13456[Цена],"",0,1)</f>
        <v>12490</v>
      </c>
      <c r="J536" s="2" t="str">
        <f>M01_SETTINGS!$F$2</f>
        <v>KASPI</v>
      </c>
    </row>
    <row r="537" spans="1:10" x14ac:dyDescent="0.35">
      <c r="A537" s="3">
        <f>_xlfn.XLOOKUP(Table16[[#This Row],[OrderID]],[3]!Table13456[No заказа],[3]!Table13456[Дата
отправки],"",0,1)</f>
        <v>45824</v>
      </c>
      <c r="B537" s="2">
        <v>570241994</v>
      </c>
      <c r="C537" s="2"/>
      <c r="D537" s="2"/>
      <c r="E537" s="3"/>
      <c r="F537" s="3"/>
      <c r="H537" s="5">
        <f>_xlfn.XLOOKUP(Table16[[#This Row],[OrderID]],[3]!Table13456[No заказа],[3]!Table13456[Количество],"",0,1)</f>
        <v>1</v>
      </c>
      <c r="I537" s="5">
        <f>_xlfn.XLOOKUP(Table16[[#This Row],[OrderID]],[3]!Table13456[No заказа],[3]!Table13456[Цена],"",0,1)</f>
        <v>12490</v>
      </c>
      <c r="J537" s="2" t="str">
        <f>M01_SETTINGS!$F$2</f>
        <v>KASPI</v>
      </c>
    </row>
    <row r="538" spans="1:10" x14ac:dyDescent="0.35">
      <c r="A538" s="3">
        <f>_xlfn.XLOOKUP(Table16[[#This Row],[OrderID]],[3]!Table13456[No заказа],[3]!Table13456[Дата
отправки],"",0,1)</f>
        <v>45824</v>
      </c>
      <c r="B538" s="2">
        <v>569874441</v>
      </c>
      <c r="C538" s="2"/>
      <c r="D538" s="2"/>
      <c r="E538" s="3"/>
      <c r="F538" s="3"/>
      <c r="H538" s="5">
        <f>_xlfn.XLOOKUP(Table16[[#This Row],[OrderID]],[3]!Table13456[No заказа],[3]!Table13456[Количество],"",0,1)</f>
        <v>1</v>
      </c>
      <c r="I538" s="5">
        <f>_xlfn.XLOOKUP(Table16[[#This Row],[OrderID]],[3]!Table13456[No заказа],[3]!Table13456[Цена],"",0,1)</f>
        <v>12490</v>
      </c>
      <c r="J538" s="2" t="str">
        <f>M01_SETTINGS!$F$2</f>
        <v>KASPI</v>
      </c>
    </row>
    <row r="539" spans="1:10" x14ac:dyDescent="0.35">
      <c r="A539" s="3">
        <f>_xlfn.XLOOKUP(Table16[[#This Row],[OrderID]],[3]!Table13456[No заказа],[3]!Table13456[Дата
отправки],"",0,1)</f>
        <v>45824</v>
      </c>
      <c r="B539" s="2">
        <v>569959349</v>
      </c>
      <c r="C539" s="2"/>
      <c r="D539" s="2"/>
      <c r="E539" s="3"/>
      <c r="F539" s="3"/>
      <c r="H539" s="5">
        <f>_xlfn.XLOOKUP(Table16[[#This Row],[OrderID]],[3]!Table13456[No заказа],[3]!Table13456[Количество],"",0,1)</f>
        <v>1</v>
      </c>
      <c r="I539" s="5">
        <f>_xlfn.XLOOKUP(Table16[[#This Row],[OrderID]],[3]!Table13456[No заказа],[3]!Table13456[Цена],"",0,1)</f>
        <v>8480</v>
      </c>
      <c r="J539" s="2" t="str">
        <f>M01_SETTINGS!$F$2</f>
        <v>KASPI</v>
      </c>
    </row>
    <row r="540" spans="1:10" x14ac:dyDescent="0.35">
      <c r="A540" s="3">
        <f>_xlfn.XLOOKUP(Table16[[#This Row],[OrderID]],[3]!Table13456[No заказа],[3]!Table13456[Дата
отправки],"",0,1)</f>
        <v>45824</v>
      </c>
      <c r="B540" s="2">
        <v>569986717</v>
      </c>
      <c r="C540" s="2"/>
      <c r="D540" s="2"/>
      <c r="E540" s="3"/>
      <c r="F540" s="3"/>
      <c r="H540" s="5">
        <f>_xlfn.XLOOKUP(Table16[[#This Row],[OrderID]],[3]!Table13456[No заказа],[3]!Table13456[Количество],"",0,1)</f>
        <v>1</v>
      </c>
      <c r="I540" s="5">
        <f>_xlfn.XLOOKUP(Table16[[#This Row],[OrderID]],[3]!Table13456[No заказа],[3]!Table13456[Цена],"",0,1)</f>
        <v>8877</v>
      </c>
      <c r="J540" s="2" t="str">
        <f>M01_SETTINGS!$F$2</f>
        <v>KASPI</v>
      </c>
    </row>
    <row r="541" spans="1:10" x14ac:dyDescent="0.35">
      <c r="A541" s="3">
        <f>_xlfn.XLOOKUP(Table16[[#This Row],[OrderID]],[3]!Table13456[No заказа],[3]!Table13456[Дата
отправки],"",0,1)</f>
        <v>45824</v>
      </c>
      <c r="B541" s="2">
        <v>569966447</v>
      </c>
      <c r="C541" s="2"/>
      <c r="D541" s="2"/>
      <c r="E541" s="3"/>
      <c r="F541" s="3"/>
      <c r="H541" s="5">
        <f>_xlfn.XLOOKUP(Table16[[#This Row],[OrderID]],[3]!Table13456[No заказа],[3]!Table13456[Количество],"",0,1)</f>
        <v>1</v>
      </c>
      <c r="I541" s="5">
        <f>_xlfn.XLOOKUP(Table16[[#This Row],[OrderID]],[3]!Table13456[No заказа],[3]!Table13456[Цена],"",0,1)</f>
        <v>8877</v>
      </c>
      <c r="J541" s="2" t="str">
        <f>M01_SETTINGS!$F$2</f>
        <v>KASPI</v>
      </c>
    </row>
    <row r="542" spans="1:10" x14ac:dyDescent="0.35">
      <c r="A542" s="3">
        <f>_xlfn.XLOOKUP(Table16[[#This Row],[OrderID]],[3]!Table13456[No заказа],[3]!Table13456[Дата
отправки],"",0,1)</f>
        <v>45824</v>
      </c>
      <c r="B542" s="2">
        <v>569886907</v>
      </c>
      <c r="C542" s="2"/>
      <c r="D542" s="2"/>
      <c r="E542" s="3"/>
      <c r="F542" s="3"/>
      <c r="H542" s="5">
        <f>_xlfn.XLOOKUP(Table16[[#This Row],[OrderID]],[3]!Table13456[No заказа],[3]!Table13456[Количество],"",0,1)</f>
        <v>1</v>
      </c>
      <c r="I542" s="5">
        <f>_xlfn.XLOOKUP(Table16[[#This Row],[OrderID]],[3]!Table13456[No заказа],[3]!Table13456[Цена],"",0,1)</f>
        <v>10895</v>
      </c>
      <c r="J542" s="2" t="str">
        <f>M01_SETTINGS!$F$2</f>
        <v>KASPI</v>
      </c>
    </row>
    <row r="543" spans="1:10" x14ac:dyDescent="0.35">
      <c r="A543" s="3">
        <f>_xlfn.XLOOKUP(Table16[[#This Row],[OrderID]],[3]!Table13456[No заказа],[3]!Table13456[Дата
отправки],"",0,1)</f>
        <v>45823</v>
      </c>
      <c r="B543" s="2">
        <v>569595334</v>
      </c>
      <c r="C543" s="2"/>
      <c r="D543" s="2"/>
      <c r="E543" s="3"/>
      <c r="F543" s="3"/>
      <c r="H543" s="5">
        <f>_xlfn.XLOOKUP(Table16[[#This Row],[OrderID]],[3]!Table13456[No заказа],[3]!Table13456[Количество],"",0,1)</f>
        <v>1</v>
      </c>
      <c r="I543" s="5">
        <f>_xlfn.XLOOKUP(Table16[[#This Row],[OrderID]],[3]!Table13456[No заказа],[3]!Table13456[Цена],"",0,1)</f>
        <v>4998</v>
      </c>
      <c r="J543" s="2" t="str">
        <f>M01_SETTINGS!$F$2</f>
        <v>KASPI</v>
      </c>
    </row>
    <row r="544" spans="1:10" x14ac:dyDescent="0.35">
      <c r="A544" s="3">
        <f>_xlfn.XLOOKUP(Table16[[#This Row],[OrderID]],[3]!Table13456[No заказа],[3]!Table13456[Дата
отправки],"",0,1)</f>
        <v>45823</v>
      </c>
      <c r="B544" s="2">
        <v>569325786</v>
      </c>
      <c r="C544" s="2"/>
      <c r="D544" s="2"/>
      <c r="E544" s="3"/>
      <c r="F544" s="3"/>
      <c r="H544" s="5">
        <f>_xlfn.XLOOKUP(Table16[[#This Row],[OrderID]],[3]!Table13456[No заказа],[3]!Table13456[Количество],"",0,1)</f>
        <v>1</v>
      </c>
      <c r="I544" s="5">
        <f>_xlfn.XLOOKUP(Table16[[#This Row],[OrderID]],[3]!Table13456[No заказа],[3]!Table13456[Цена],"",0,1)</f>
        <v>6988</v>
      </c>
      <c r="J544" s="2" t="str">
        <f>M01_SETTINGS!$F$2</f>
        <v>KASPI</v>
      </c>
    </row>
    <row r="545" spans="1:10" x14ac:dyDescent="0.35">
      <c r="A545" s="3">
        <f>_xlfn.XLOOKUP(Table16[[#This Row],[OrderID]],[3]!Table13456[No заказа],[3]!Table13456[Дата
отправки],"",0,1)</f>
        <v>45823</v>
      </c>
      <c r="B545" s="2">
        <v>569299165</v>
      </c>
      <c r="C545" s="2"/>
      <c r="D545" s="2"/>
      <c r="E545" s="3"/>
      <c r="F545" s="3"/>
      <c r="H545" s="5">
        <f>_xlfn.XLOOKUP(Table16[[#This Row],[OrderID]],[3]!Table13456[No заказа],[3]!Table13456[Количество],"",0,1)</f>
        <v>1</v>
      </c>
      <c r="I545" s="5">
        <f>_xlfn.XLOOKUP(Table16[[#This Row],[OrderID]],[3]!Table13456[No заказа],[3]!Table13456[Цена],"",0,1)</f>
        <v>1499</v>
      </c>
      <c r="J545" s="2" t="str">
        <f>M01_SETTINGS!$F$2</f>
        <v>KASPI</v>
      </c>
    </row>
    <row r="546" spans="1:10" x14ac:dyDescent="0.35">
      <c r="A546" s="3">
        <f>_xlfn.XLOOKUP(Table16[[#This Row],[OrderID]],[3]!Table13456[No заказа],[3]!Table13456[Дата
отправки],"",0,1)</f>
        <v>45823</v>
      </c>
      <c r="B546" s="2">
        <v>569335712</v>
      </c>
      <c r="C546" s="2"/>
      <c r="D546" s="2"/>
      <c r="E546" s="3"/>
      <c r="F546" s="3"/>
      <c r="H546" s="5">
        <f>_xlfn.XLOOKUP(Table16[[#This Row],[OrderID]],[3]!Table13456[No заказа],[3]!Table13456[Количество],"",0,1)</f>
        <v>1</v>
      </c>
      <c r="I546" s="5">
        <f>_xlfn.XLOOKUP(Table16[[#This Row],[OrderID]],[3]!Table13456[No заказа],[3]!Table13456[Цена],"",0,1)</f>
        <v>1499</v>
      </c>
      <c r="J546" s="2" t="str">
        <f>M01_SETTINGS!$F$2</f>
        <v>KASPI</v>
      </c>
    </row>
    <row r="547" spans="1:10" x14ac:dyDescent="0.35">
      <c r="A547" s="3">
        <f>_xlfn.XLOOKUP(Table16[[#This Row],[OrderID]],[3]!Table13456[No заказа],[3]!Table13456[Дата
отправки],"",0,1)</f>
        <v>45823</v>
      </c>
      <c r="B547" s="2">
        <v>569558950</v>
      </c>
      <c r="C547" s="2"/>
      <c r="D547" s="2"/>
      <c r="E547" s="3"/>
      <c r="F547" s="3"/>
      <c r="H547" s="5">
        <f>_xlfn.XLOOKUP(Table16[[#This Row],[OrderID]],[3]!Table13456[No заказа],[3]!Table13456[Количество],"",0,1)</f>
        <v>1</v>
      </c>
      <c r="I547" s="5">
        <f>_xlfn.XLOOKUP(Table16[[#This Row],[OrderID]],[3]!Table13456[No заказа],[3]!Table13456[Цена],"",0,1)</f>
        <v>11990</v>
      </c>
      <c r="J547" s="2" t="str">
        <f>M01_SETTINGS!$F$2</f>
        <v>KASPI</v>
      </c>
    </row>
    <row r="548" spans="1:10" x14ac:dyDescent="0.35">
      <c r="A548" s="3">
        <f>_xlfn.XLOOKUP(Table16[[#This Row],[OrderID]],[3]!Table13456[No заказа],[3]!Table13456[Дата
отправки],"",0,1)</f>
        <v>45823</v>
      </c>
      <c r="B548" s="2">
        <v>569242966</v>
      </c>
      <c r="C548" s="2"/>
      <c r="D548" s="2"/>
      <c r="E548" s="3"/>
      <c r="F548" s="3"/>
      <c r="H548" s="5">
        <f>_xlfn.XLOOKUP(Table16[[#This Row],[OrderID]],[3]!Table13456[No заказа],[3]!Table13456[Количество],"",0,1)</f>
        <v>1</v>
      </c>
      <c r="I548" s="5">
        <f>_xlfn.XLOOKUP(Table16[[#This Row],[OrderID]],[3]!Table13456[No заказа],[3]!Table13456[Цена],"",0,1)</f>
        <v>11990</v>
      </c>
      <c r="J548" s="2" t="str">
        <f>M01_SETTINGS!$F$2</f>
        <v>KASPI</v>
      </c>
    </row>
    <row r="549" spans="1:10" x14ac:dyDescent="0.35">
      <c r="A549" s="3">
        <f>_xlfn.XLOOKUP(Table16[[#This Row],[OrderID]],[3]!Table13456[No заказа],[3]!Table13456[Дата
отправки],"",0,1)</f>
        <v>45823</v>
      </c>
      <c r="B549" s="2">
        <v>569261439</v>
      </c>
      <c r="C549" s="2"/>
      <c r="D549" s="2"/>
      <c r="E549" s="3"/>
      <c r="F549" s="3"/>
      <c r="H549" s="5">
        <f>_xlfn.XLOOKUP(Table16[[#This Row],[OrderID]],[3]!Table13456[No заказа],[3]!Table13456[Количество],"",0,1)</f>
        <v>1</v>
      </c>
      <c r="I549" s="5">
        <f>_xlfn.XLOOKUP(Table16[[#This Row],[OrderID]],[3]!Table13456[No заказа],[3]!Table13456[Цена],"",0,1)</f>
        <v>12490</v>
      </c>
      <c r="J549" s="2" t="str">
        <f>M01_SETTINGS!$F$2</f>
        <v>KASPI</v>
      </c>
    </row>
    <row r="550" spans="1:10" x14ac:dyDescent="0.35">
      <c r="A550" s="3">
        <f>_xlfn.XLOOKUP(Table16[[#This Row],[OrderID]],[3]!Table13456[No заказа],[3]!Table13456[Дата
отправки],"",0,1)</f>
        <v>45823</v>
      </c>
      <c r="B550" s="2">
        <v>569538741</v>
      </c>
      <c r="C550" s="2"/>
      <c r="D550" s="2"/>
      <c r="E550" s="3"/>
      <c r="F550" s="3"/>
      <c r="H550" s="5">
        <f>_xlfn.XLOOKUP(Table16[[#This Row],[OrderID]],[3]!Table13456[No заказа],[3]!Table13456[Количество],"",0,1)</f>
        <v>1</v>
      </c>
      <c r="I550" s="5">
        <f>_xlfn.XLOOKUP(Table16[[#This Row],[OrderID]],[3]!Table13456[No заказа],[3]!Table13456[Цена],"",0,1)</f>
        <v>11990</v>
      </c>
      <c r="J550" s="2" t="str">
        <f>M01_SETTINGS!$F$2</f>
        <v>KASPI</v>
      </c>
    </row>
    <row r="551" spans="1:10" x14ac:dyDescent="0.35">
      <c r="A551" s="3">
        <f>_xlfn.XLOOKUP(Table16[[#This Row],[OrderID]],[3]!Table13456[No заказа],[3]!Table13456[Дата
отправки],"",0,1)</f>
        <v>45823</v>
      </c>
      <c r="B551" s="2">
        <v>569369746</v>
      </c>
      <c r="C551" s="2"/>
      <c r="D551" s="2"/>
      <c r="E551" s="3"/>
      <c r="F551" s="3"/>
      <c r="H551" s="5">
        <f>_xlfn.XLOOKUP(Table16[[#This Row],[OrderID]],[3]!Table13456[No заказа],[3]!Table13456[Количество],"",0,1)</f>
        <v>1</v>
      </c>
      <c r="I551" s="5">
        <f>_xlfn.XLOOKUP(Table16[[#This Row],[OrderID]],[3]!Table13456[No заказа],[3]!Table13456[Цена],"",0,1)</f>
        <v>11990</v>
      </c>
      <c r="J551" s="2" t="str">
        <f>M01_SETTINGS!$F$2</f>
        <v>KASPI</v>
      </c>
    </row>
    <row r="552" spans="1:10" x14ac:dyDescent="0.35">
      <c r="A552" s="3">
        <f>_xlfn.XLOOKUP(Table16[[#This Row],[OrderID]],[3]!Table13456[No заказа],[3]!Table13456[Дата
отправки],"",0,1)</f>
        <v>45823</v>
      </c>
      <c r="B552" s="2">
        <v>569193887</v>
      </c>
      <c r="C552" s="2"/>
      <c r="D552" s="2"/>
      <c r="E552" s="3"/>
      <c r="F552" s="3"/>
      <c r="H552" s="5">
        <f>_xlfn.XLOOKUP(Table16[[#This Row],[OrderID]],[3]!Table13456[No заказа],[3]!Table13456[Количество],"",0,1)</f>
        <v>1</v>
      </c>
      <c r="I552" s="5">
        <f>_xlfn.XLOOKUP(Table16[[#This Row],[OrderID]],[3]!Table13456[No заказа],[3]!Table13456[Цена],"",0,1)</f>
        <v>11990</v>
      </c>
      <c r="J552" s="2" t="str">
        <f>M01_SETTINGS!$F$2</f>
        <v>KASPI</v>
      </c>
    </row>
    <row r="553" spans="1:10" x14ac:dyDescent="0.35">
      <c r="A553" s="3">
        <f>_xlfn.XLOOKUP(Table16[[#This Row],[OrderID]],[3]!Table13456[No заказа],[3]!Table13456[Дата
отправки],"",0,1)</f>
        <v>45823</v>
      </c>
      <c r="B553" s="2">
        <v>569635370</v>
      </c>
      <c r="C553" s="2"/>
      <c r="D553" s="2"/>
      <c r="E553" s="3"/>
      <c r="F553" s="3"/>
      <c r="H553" s="5">
        <f>_xlfn.XLOOKUP(Table16[[#This Row],[OrderID]],[3]!Table13456[No заказа],[3]!Table13456[Количество],"",0,1)</f>
        <v>1</v>
      </c>
      <c r="I553" s="5">
        <f>_xlfn.XLOOKUP(Table16[[#This Row],[OrderID]],[3]!Table13456[No заказа],[3]!Table13456[Цена],"",0,1)</f>
        <v>11990</v>
      </c>
      <c r="J553" s="2" t="str">
        <f>M01_SETTINGS!$F$2</f>
        <v>KASPI</v>
      </c>
    </row>
    <row r="554" spans="1:10" x14ac:dyDescent="0.35">
      <c r="A554" s="3">
        <f>_xlfn.XLOOKUP(Table16[[#This Row],[OrderID]],[3]!Table13456[No заказа],[3]!Table13456[Дата
отправки],"",0,1)</f>
        <v>45823</v>
      </c>
      <c r="B554" s="2">
        <v>569300437</v>
      </c>
      <c r="C554" s="2"/>
      <c r="D554" s="2"/>
      <c r="E554" s="3"/>
      <c r="F554" s="3"/>
      <c r="H554" s="5">
        <f>_xlfn.XLOOKUP(Table16[[#This Row],[OrderID]],[3]!Table13456[No заказа],[3]!Table13456[Количество],"",0,1)</f>
        <v>1</v>
      </c>
      <c r="I554" s="5">
        <f>_xlfn.XLOOKUP(Table16[[#This Row],[OrderID]],[3]!Table13456[No заказа],[3]!Table13456[Цена],"",0,1)</f>
        <v>11990</v>
      </c>
      <c r="J554" s="2" t="str">
        <f>M01_SETTINGS!$F$2</f>
        <v>KASPI</v>
      </c>
    </row>
    <row r="555" spans="1:10" x14ac:dyDescent="0.35">
      <c r="A555" s="3">
        <f>_xlfn.XLOOKUP(Table16[[#This Row],[OrderID]],[3]!Table13456[No заказа],[3]!Table13456[Дата
отправки],"",0,1)</f>
        <v>45823</v>
      </c>
      <c r="B555" s="2">
        <v>569254067</v>
      </c>
      <c r="C555" s="2"/>
      <c r="D555" s="2"/>
      <c r="E555" s="3"/>
      <c r="F555" s="3"/>
      <c r="H555" s="5">
        <f>_xlfn.XLOOKUP(Table16[[#This Row],[OrderID]],[3]!Table13456[No заказа],[3]!Table13456[Количество],"",0,1)</f>
        <v>1</v>
      </c>
      <c r="I555" s="5">
        <f>_xlfn.XLOOKUP(Table16[[#This Row],[OrderID]],[3]!Table13456[No заказа],[3]!Table13456[Цена],"",0,1)</f>
        <v>8479</v>
      </c>
      <c r="J555" s="2" t="str">
        <f>M01_SETTINGS!$F$2</f>
        <v>KASPI</v>
      </c>
    </row>
    <row r="556" spans="1:10" x14ac:dyDescent="0.35">
      <c r="A556" s="3">
        <f>_xlfn.XLOOKUP(Table16[[#This Row],[OrderID]],[3]!Table13456[No заказа],[3]!Table13456[Дата
отправки],"",0,1)</f>
        <v>45823</v>
      </c>
      <c r="B556" s="2">
        <v>569421182</v>
      </c>
      <c r="C556" s="2"/>
      <c r="D556" s="2"/>
      <c r="E556" s="3"/>
      <c r="F556" s="3"/>
      <c r="H556" s="5">
        <f>_xlfn.XLOOKUP(Table16[[#This Row],[OrderID]],[3]!Table13456[No заказа],[3]!Table13456[Количество],"",0,1)</f>
        <v>1</v>
      </c>
      <c r="I556" s="5">
        <f>_xlfn.XLOOKUP(Table16[[#This Row],[OrderID]],[3]!Table13456[No заказа],[3]!Table13456[Цена],"",0,1)</f>
        <v>21899</v>
      </c>
      <c r="J556" s="2" t="str">
        <f>M01_SETTINGS!$F$2</f>
        <v>KASPI</v>
      </c>
    </row>
    <row r="557" spans="1:10" x14ac:dyDescent="0.35">
      <c r="A557" s="3">
        <f>_xlfn.XLOOKUP(Table16[[#This Row],[OrderID]],[3]!Table13456[No заказа],[3]!Table13456[Дата
отправки],"",0,1)</f>
        <v>45823</v>
      </c>
      <c r="B557" s="2">
        <v>569421182</v>
      </c>
      <c r="C557" s="2"/>
      <c r="D557" s="2"/>
      <c r="E557" s="3"/>
      <c r="F557" s="3"/>
      <c r="H557" s="5">
        <f>_xlfn.XLOOKUP(Table16[[#This Row],[OrderID]],[3]!Table13456[No заказа],[3]!Table13456[Количество],"",0,1)</f>
        <v>1</v>
      </c>
      <c r="I557" s="5">
        <f>_xlfn.XLOOKUP(Table16[[#This Row],[OrderID]],[3]!Table13456[No заказа],[3]!Table13456[Цена],"",0,1)</f>
        <v>21899</v>
      </c>
      <c r="J557" s="2" t="str">
        <f>M01_SETTINGS!$F$2</f>
        <v>KASPI</v>
      </c>
    </row>
    <row r="558" spans="1:10" x14ac:dyDescent="0.35">
      <c r="A558" s="3">
        <f>_xlfn.XLOOKUP(Table16[[#This Row],[OrderID]],[3]!Table13456[No заказа],[3]!Table13456[Дата
отправки],"",0,1)</f>
        <v>45822</v>
      </c>
      <c r="B558" s="2">
        <v>568705654</v>
      </c>
      <c r="C558" s="2"/>
      <c r="D558" s="2"/>
      <c r="E558" s="3"/>
      <c r="F558" s="3"/>
      <c r="H558" s="5">
        <f>_xlfn.XLOOKUP(Table16[[#This Row],[OrderID]],[3]!Table13456[No заказа],[3]!Table13456[Количество],"",0,1)</f>
        <v>1</v>
      </c>
      <c r="I558" s="5">
        <f>_xlfn.XLOOKUP(Table16[[#This Row],[OrderID]],[3]!Table13456[No заказа],[3]!Table13456[Цена],"",0,1)</f>
        <v>1499</v>
      </c>
      <c r="J558" s="2" t="str">
        <f>M01_SETTINGS!$F$2</f>
        <v>KASPI</v>
      </c>
    </row>
    <row r="559" spans="1:10" x14ac:dyDescent="0.35">
      <c r="A559" s="3">
        <f>_xlfn.XLOOKUP(Table16[[#This Row],[OrderID]],[3]!Table13456[No заказа],[3]!Table13456[Дата
отправки],"",0,1)</f>
        <v>45822</v>
      </c>
      <c r="B559" s="2">
        <v>568815483</v>
      </c>
      <c r="C559" s="2"/>
      <c r="D559" s="2"/>
      <c r="E559" s="3"/>
      <c r="F559" s="3"/>
      <c r="H559" s="5">
        <f>_xlfn.XLOOKUP(Table16[[#This Row],[OrderID]],[3]!Table13456[No заказа],[3]!Table13456[Количество],"",0,1)</f>
        <v>1</v>
      </c>
      <c r="I559" s="5">
        <f>_xlfn.XLOOKUP(Table16[[#This Row],[OrderID]],[3]!Table13456[No заказа],[3]!Table13456[Цена],"",0,1)</f>
        <v>1499</v>
      </c>
      <c r="J559" s="2" t="str">
        <f>M01_SETTINGS!$F$2</f>
        <v>KASPI</v>
      </c>
    </row>
    <row r="560" spans="1:10" x14ac:dyDescent="0.35">
      <c r="A560" s="3">
        <f>_xlfn.XLOOKUP(Table16[[#This Row],[OrderID]],[3]!Table13456[No заказа],[3]!Table13456[Дата
отправки],"",0,1)</f>
        <v>45822</v>
      </c>
      <c r="B560" s="2">
        <v>568986648</v>
      </c>
      <c r="C560" s="2"/>
      <c r="D560" s="2"/>
      <c r="E560" s="3"/>
      <c r="F560" s="3"/>
      <c r="H560" s="5">
        <f>_xlfn.XLOOKUP(Table16[[#This Row],[OrderID]],[3]!Table13456[No заказа],[3]!Table13456[Количество],"",0,1)</f>
        <v>1</v>
      </c>
      <c r="I560" s="5">
        <f>_xlfn.XLOOKUP(Table16[[#This Row],[OrderID]],[3]!Table13456[No заказа],[3]!Table13456[Цена],"",0,1)</f>
        <v>1499</v>
      </c>
      <c r="J560" s="2" t="str">
        <f>M01_SETTINGS!$F$2</f>
        <v>KASPI</v>
      </c>
    </row>
    <row r="561" spans="1:10" x14ac:dyDescent="0.35">
      <c r="A561" s="3">
        <f>_xlfn.XLOOKUP(Table16[[#This Row],[OrderID]],[3]!Table13456[No заказа],[3]!Table13456[Дата
отправки],"",0,1)</f>
        <v>45822</v>
      </c>
      <c r="B561" s="2">
        <v>568626592</v>
      </c>
      <c r="C561" s="2"/>
      <c r="D561" s="2"/>
      <c r="E561" s="3"/>
      <c r="F561" s="3"/>
      <c r="H561" s="5">
        <f>_xlfn.XLOOKUP(Table16[[#This Row],[OrderID]],[3]!Table13456[No заказа],[3]!Table13456[Количество],"",0,1)</f>
        <v>1</v>
      </c>
      <c r="I561" s="5">
        <f>_xlfn.XLOOKUP(Table16[[#This Row],[OrderID]],[3]!Table13456[No заказа],[3]!Table13456[Цена],"",0,1)</f>
        <v>1499</v>
      </c>
      <c r="J561" s="2" t="str">
        <f>M01_SETTINGS!$F$2</f>
        <v>KASPI</v>
      </c>
    </row>
    <row r="562" spans="1:10" x14ac:dyDescent="0.35">
      <c r="A562" s="3">
        <f>_xlfn.XLOOKUP(Table16[[#This Row],[OrderID]],[3]!Table13456[No заказа],[3]!Table13456[Дата
отправки],"",0,1)</f>
        <v>45822</v>
      </c>
      <c r="B562" s="2">
        <v>568645012</v>
      </c>
      <c r="C562" s="2"/>
      <c r="D562" s="2"/>
      <c r="E562" s="3"/>
      <c r="F562" s="3"/>
      <c r="H562" s="5">
        <f>_xlfn.XLOOKUP(Table16[[#This Row],[OrderID]],[3]!Table13456[No заказа],[3]!Table13456[Количество],"",0,1)</f>
        <v>1</v>
      </c>
      <c r="I562" s="5">
        <f>_xlfn.XLOOKUP(Table16[[#This Row],[OrderID]],[3]!Table13456[No заказа],[3]!Table13456[Цена],"",0,1)</f>
        <v>11990</v>
      </c>
      <c r="J562" s="2" t="str">
        <f>M01_SETTINGS!$F$2</f>
        <v>KASPI</v>
      </c>
    </row>
    <row r="563" spans="1:10" x14ac:dyDescent="0.35">
      <c r="A563" s="3">
        <f>_xlfn.XLOOKUP(Table16[[#This Row],[OrderID]],[3]!Table13456[No заказа],[3]!Table13456[Дата
отправки],"",0,1)</f>
        <v>45822</v>
      </c>
      <c r="B563" s="2">
        <v>568916266</v>
      </c>
      <c r="C563" s="2"/>
      <c r="D563" s="2"/>
      <c r="E563" s="3"/>
      <c r="F563" s="3"/>
      <c r="H563" s="5">
        <f>_xlfn.XLOOKUP(Table16[[#This Row],[OrderID]],[3]!Table13456[No заказа],[3]!Table13456[Количество],"",0,1)</f>
        <v>1</v>
      </c>
      <c r="I563" s="5">
        <f>_xlfn.XLOOKUP(Table16[[#This Row],[OrderID]],[3]!Table13456[No заказа],[3]!Table13456[Цена],"",0,1)</f>
        <v>11990</v>
      </c>
      <c r="J563" s="2" t="str">
        <f>M01_SETTINGS!$F$2</f>
        <v>KASPI</v>
      </c>
    </row>
    <row r="564" spans="1:10" x14ac:dyDescent="0.35">
      <c r="A564" s="3">
        <f>_xlfn.XLOOKUP(Table16[[#This Row],[OrderID]],[3]!Table13456[No заказа],[3]!Table13456[Дата
отправки],"",0,1)</f>
        <v>45822</v>
      </c>
      <c r="B564" s="2">
        <v>569000694</v>
      </c>
      <c r="C564" s="2"/>
      <c r="D564" s="2"/>
      <c r="E564" s="3"/>
      <c r="F564" s="3"/>
      <c r="H564" s="5">
        <f>_xlfn.XLOOKUP(Table16[[#This Row],[OrderID]],[3]!Table13456[No заказа],[3]!Table13456[Количество],"",0,1)</f>
        <v>1</v>
      </c>
      <c r="I564" s="5">
        <f>_xlfn.XLOOKUP(Table16[[#This Row],[OrderID]],[3]!Table13456[No заказа],[3]!Table13456[Цена],"",0,1)</f>
        <v>11990</v>
      </c>
      <c r="J564" s="2" t="str">
        <f>M01_SETTINGS!$F$2</f>
        <v>KASPI</v>
      </c>
    </row>
    <row r="565" spans="1:10" x14ac:dyDescent="0.35">
      <c r="A565" s="3">
        <f>_xlfn.XLOOKUP(Table16[[#This Row],[OrderID]],[3]!Table13456[No заказа],[3]!Table13456[Дата
отправки],"",0,1)</f>
        <v>45822</v>
      </c>
      <c r="B565" s="2">
        <v>569101354</v>
      </c>
      <c r="C565" s="2"/>
      <c r="D565" s="2"/>
      <c r="E565" s="3"/>
      <c r="F565" s="3"/>
      <c r="H565" s="5">
        <f>_xlfn.XLOOKUP(Table16[[#This Row],[OrderID]],[3]!Table13456[No заказа],[3]!Table13456[Количество],"",0,1)</f>
        <v>1</v>
      </c>
      <c r="I565" s="5">
        <f>_xlfn.XLOOKUP(Table16[[#This Row],[OrderID]],[3]!Table13456[No заказа],[3]!Table13456[Цена],"",0,1)</f>
        <v>11990</v>
      </c>
      <c r="J565" s="2" t="str">
        <f>M01_SETTINGS!$F$2</f>
        <v>KASPI</v>
      </c>
    </row>
    <row r="566" spans="1:10" x14ac:dyDescent="0.35">
      <c r="A566" s="3">
        <f>_xlfn.XLOOKUP(Table16[[#This Row],[OrderID]],[3]!Table13456[No заказа],[3]!Table13456[Дата
отправки],"",0,1)</f>
        <v>45822</v>
      </c>
      <c r="B566" s="2">
        <v>568889040</v>
      </c>
      <c r="C566" s="2"/>
      <c r="D566" s="2"/>
      <c r="E566" s="3"/>
      <c r="F566" s="3"/>
      <c r="H566" s="5">
        <f>_xlfn.XLOOKUP(Table16[[#This Row],[OrderID]],[3]!Table13456[No заказа],[3]!Table13456[Количество],"",0,1)</f>
        <v>1</v>
      </c>
      <c r="I566" s="5">
        <f>_xlfn.XLOOKUP(Table16[[#This Row],[OrderID]],[3]!Table13456[No заказа],[3]!Table13456[Цена],"",0,1)</f>
        <v>11990</v>
      </c>
      <c r="J566" s="2" t="str">
        <f>M01_SETTINGS!$F$2</f>
        <v>KASPI</v>
      </c>
    </row>
    <row r="567" spans="1:10" x14ac:dyDescent="0.35">
      <c r="A567" s="3">
        <f>_xlfn.XLOOKUP(Table16[[#This Row],[OrderID]],[3]!Table13456[No заказа],[3]!Table13456[Дата
отправки],"",0,1)</f>
        <v>45822</v>
      </c>
      <c r="B567" s="2">
        <v>568724755</v>
      </c>
      <c r="C567" s="2"/>
      <c r="D567" s="2"/>
      <c r="E567" s="3"/>
      <c r="F567" s="3"/>
      <c r="H567" s="5">
        <f>_xlfn.XLOOKUP(Table16[[#This Row],[OrderID]],[3]!Table13456[No заказа],[3]!Table13456[Количество],"",0,1)</f>
        <v>1</v>
      </c>
      <c r="I567" s="5">
        <f>_xlfn.XLOOKUP(Table16[[#This Row],[OrderID]],[3]!Table13456[No заказа],[3]!Table13456[Цена],"",0,1)</f>
        <v>12990</v>
      </c>
      <c r="J567" s="2" t="str">
        <f>M01_SETTINGS!$F$2</f>
        <v>KASPI</v>
      </c>
    </row>
    <row r="568" spans="1:10" x14ac:dyDescent="0.35">
      <c r="A568" s="3">
        <f>_xlfn.XLOOKUP(Table16[[#This Row],[OrderID]],[3]!Table13456[No заказа],[3]!Table13456[Дата
отправки],"",0,1)</f>
        <v>45822</v>
      </c>
      <c r="B568" s="2">
        <v>569074943</v>
      </c>
      <c r="C568" s="2"/>
      <c r="D568" s="2"/>
      <c r="E568" s="3"/>
      <c r="F568" s="3"/>
      <c r="H568" s="5">
        <f>_xlfn.XLOOKUP(Table16[[#This Row],[OrderID]],[3]!Table13456[No заказа],[3]!Table13456[Количество],"",0,1)</f>
        <v>1</v>
      </c>
      <c r="I568" s="5">
        <f>_xlfn.XLOOKUP(Table16[[#This Row],[OrderID]],[3]!Table13456[No заказа],[3]!Table13456[Цена],"",0,1)</f>
        <v>8480</v>
      </c>
      <c r="J568" s="2" t="str">
        <f>M01_SETTINGS!$F$2</f>
        <v>KASPI</v>
      </c>
    </row>
    <row r="569" spans="1:10" x14ac:dyDescent="0.35">
      <c r="A569" s="3">
        <f>_xlfn.XLOOKUP(Table16[[#This Row],[OrderID]],[3]!Table13456[No заказа],[3]!Table13456[Дата
отправки],"",0,1)</f>
        <v>45822</v>
      </c>
      <c r="B569" s="2">
        <v>568674190</v>
      </c>
      <c r="C569" s="2"/>
      <c r="D569" s="2"/>
      <c r="E569" s="3"/>
      <c r="F569" s="3"/>
      <c r="H569" s="5">
        <f>_xlfn.XLOOKUP(Table16[[#This Row],[OrderID]],[3]!Table13456[No заказа],[3]!Table13456[Количество],"",0,1)</f>
        <v>1</v>
      </c>
      <c r="I569" s="5">
        <f>_xlfn.XLOOKUP(Table16[[#This Row],[OrderID]],[3]!Table13456[No заказа],[3]!Table13456[Цена],"",0,1)</f>
        <v>8479</v>
      </c>
      <c r="J569" s="2" t="str">
        <f>M01_SETTINGS!$F$2</f>
        <v>KASPI</v>
      </c>
    </row>
    <row r="570" spans="1:10" x14ac:dyDescent="0.35">
      <c r="A570" s="3">
        <f>_xlfn.XLOOKUP(Table16[[#This Row],[OrderID]],[3]!Table13456[No заказа],[3]!Table13456[Дата
отправки],"",0,1)</f>
        <v>45822</v>
      </c>
      <c r="B570" s="2">
        <v>569059190</v>
      </c>
      <c r="C570" s="2"/>
      <c r="D570" s="2"/>
      <c r="E570" s="3"/>
      <c r="F570" s="3"/>
      <c r="H570" s="5">
        <f>_xlfn.XLOOKUP(Table16[[#This Row],[OrderID]],[3]!Table13456[No заказа],[3]!Table13456[Количество],"",0,1)</f>
        <v>1</v>
      </c>
      <c r="I570" s="5">
        <f>_xlfn.XLOOKUP(Table16[[#This Row],[OrderID]],[3]!Table13456[No заказа],[3]!Table13456[Цена],"",0,1)</f>
        <v>8791</v>
      </c>
      <c r="J570" s="2" t="str">
        <f>M01_SETTINGS!$F$2</f>
        <v>KASPI</v>
      </c>
    </row>
    <row r="571" spans="1:10" x14ac:dyDescent="0.35">
      <c r="A571" s="3">
        <f>_xlfn.XLOOKUP(Table16[[#This Row],[OrderID]],[3]!Table13456[No заказа],[3]!Table13456[Дата
отправки],"",0,1)</f>
        <v>45822</v>
      </c>
      <c r="B571" s="2">
        <v>568732916</v>
      </c>
      <c r="C571" s="2"/>
      <c r="D571" s="2"/>
      <c r="E571" s="3"/>
      <c r="F571" s="3"/>
      <c r="H571" s="5">
        <f>_xlfn.XLOOKUP(Table16[[#This Row],[OrderID]],[3]!Table13456[No заказа],[3]!Table13456[Количество],"",0,1)</f>
        <v>1</v>
      </c>
      <c r="I571" s="5">
        <f>_xlfn.XLOOKUP(Table16[[#This Row],[OrderID]],[3]!Table13456[No заказа],[3]!Table13456[Цена],"",0,1)</f>
        <v>21000</v>
      </c>
      <c r="J571" s="2" t="str">
        <f>M01_SETTINGS!$F$2</f>
        <v>KASPI</v>
      </c>
    </row>
    <row r="572" spans="1:10" x14ac:dyDescent="0.35">
      <c r="A572" s="3">
        <f>_xlfn.XLOOKUP(Table16[[#This Row],[OrderID]],[3]!Table13456[No заказа],[3]!Table13456[Дата
отправки],"",0,1)</f>
        <v>45822</v>
      </c>
      <c r="B572" s="2">
        <v>568698361</v>
      </c>
      <c r="C572" s="2"/>
      <c r="D572" s="2"/>
      <c r="E572" s="3"/>
      <c r="F572" s="3"/>
      <c r="H572" s="5">
        <f>_xlfn.XLOOKUP(Table16[[#This Row],[OrderID]],[3]!Table13456[No заказа],[3]!Table13456[Количество],"",0,1)</f>
        <v>1</v>
      </c>
      <c r="I572" s="5">
        <f>_xlfn.XLOOKUP(Table16[[#This Row],[OrderID]],[3]!Table13456[No заказа],[3]!Table13456[Цена],"",0,1)</f>
        <v>21000</v>
      </c>
      <c r="J572" s="2" t="str">
        <f>M01_SETTINGS!$F$2</f>
        <v>KASPI</v>
      </c>
    </row>
    <row r="573" spans="1:10" x14ac:dyDescent="0.35">
      <c r="A573" s="3">
        <f>_xlfn.XLOOKUP(Table16[[#This Row],[OrderID]],[3]!Table13456[No заказа],[3]!Table13456[Дата
отправки],"",0,1)</f>
        <v>45822</v>
      </c>
      <c r="B573" s="2">
        <v>568669037</v>
      </c>
      <c r="C573" s="2"/>
      <c r="D573" s="2"/>
      <c r="E573" s="3"/>
      <c r="F573" s="3"/>
      <c r="H573" s="5">
        <f>_xlfn.XLOOKUP(Table16[[#This Row],[OrderID]],[3]!Table13456[No заказа],[3]!Table13456[Количество],"",0,1)</f>
        <v>1</v>
      </c>
      <c r="I573" s="5">
        <f>_xlfn.XLOOKUP(Table16[[#This Row],[OrderID]],[3]!Table13456[No заказа],[3]!Table13456[Цена],"",0,1)</f>
        <v>21000</v>
      </c>
      <c r="J573" s="2" t="str">
        <f>M01_SETTINGS!$F$2</f>
        <v>KASPI</v>
      </c>
    </row>
    <row r="574" spans="1:10" x14ac:dyDescent="0.35">
      <c r="A574" s="3">
        <f>_xlfn.XLOOKUP(Table16[[#This Row],[OrderID]],[3]!Table13456[No заказа],[3]!Table13456[Дата
отправки],"",0,1)</f>
        <v>45822</v>
      </c>
      <c r="B574" s="2">
        <v>568695789</v>
      </c>
      <c r="C574" s="2"/>
      <c r="D574" s="2"/>
      <c r="E574" s="3"/>
      <c r="F574" s="3"/>
      <c r="H574" s="5">
        <f>_xlfn.XLOOKUP(Table16[[#This Row],[OrderID]],[3]!Table13456[No заказа],[3]!Table13456[Количество],"",0,1)</f>
        <v>1</v>
      </c>
      <c r="I574" s="5">
        <f>_xlfn.XLOOKUP(Table16[[#This Row],[OrderID]],[3]!Table13456[No заказа],[3]!Table13456[Цена],"",0,1)</f>
        <v>20878</v>
      </c>
      <c r="J574" s="2" t="str">
        <f>M01_SETTINGS!$F$2</f>
        <v>KASPI</v>
      </c>
    </row>
    <row r="575" spans="1:10" x14ac:dyDescent="0.35">
      <c r="A575" s="3">
        <f>_xlfn.XLOOKUP(Table16[[#This Row],[OrderID]],[3]!Table13456[No заказа],[3]!Table13456[Дата
отправки],"",0,1)</f>
        <v>45821</v>
      </c>
      <c r="B575" s="2">
        <v>568292970</v>
      </c>
      <c r="C575" s="2"/>
      <c r="D575" s="2"/>
      <c r="E575" s="3"/>
      <c r="F575" s="3"/>
      <c r="H575" s="5">
        <f>_xlfn.XLOOKUP(Table16[[#This Row],[OrderID]],[3]!Table13456[No заказа],[3]!Table13456[Количество],"",0,1)</f>
        <v>1</v>
      </c>
      <c r="I575" s="5">
        <f>_xlfn.XLOOKUP(Table16[[#This Row],[OrderID]],[3]!Table13456[No заказа],[3]!Table13456[Цена],"",0,1)</f>
        <v>1499</v>
      </c>
      <c r="J575" s="2" t="str">
        <f>M01_SETTINGS!$F$2</f>
        <v>KASPI</v>
      </c>
    </row>
    <row r="576" spans="1:10" x14ac:dyDescent="0.35">
      <c r="A576" s="3">
        <f>_xlfn.XLOOKUP(Table16[[#This Row],[OrderID]],[3]!Table13456[No заказа],[3]!Table13456[Дата
отправки],"",0,1)</f>
        <v>45821</v>
      </c>
      <c r="B576" s="2" t="s">
        <v>249</v>
      </c>
      <c r="C576" s="2"/>
      <c r="D576" s="2"/>
      <c r="E576" s="3"/>
      <c r="F576" s="3"/>
      <c r="H576" s="5">
        <f>_xlfn.XLOOKUP(Table16[[#This Row],[OrderID]],[3]!Table13456[No заказа],[3]!Table13456[Количество],"",0,1)</f>
        <v>1</v>
      </c>
      <c r="I576" s="5">
        <f>_xlfn.XLOOKUP(Table16[[#This Row],[OrderID]],[3]!Table13456[No заказа],[3]!Table13456[Цена],"",0,1)</f>
        <v>1499</v>
      </c>
      <c r="J576" s="2" t="str">
        <f>M01_SETTINGS!$F$2</f>
        <v>KASPI</v>
      </c>
    </row>
    <row r="577" spans="1:10" x14ac:dyDescent="0.35">
      <c r="A577" s="3">
        <f>_xlfn.XLOOKUP(Table16[[#This Row],[OrderID]],[3]!Table13456[No заказа],[3]!Table13456[Дата
отправки],"",0,1)</f>
        <v>45821</v>
      </c>
      <c r="B577" s="2" t="s">
        <v>250</v>
      </c>
      <c r="C577" s="2"/>
      <c r="D577" s="2"/>
      <c r="E577" s="3"/>
      <c r="F577" s="3"/>
      <c r="H577" s="5">
        <f>_xlfn.XLOOKUP(Table16[[#This Row],[OrderID]],[3]!Table13456[No заказа],[3]!Table13456[Количество],"",0,1)</f>
        <v>1</v>
      </c>
      <c r="I577" s="5">
        <f>_xlfn.XLOOKUP(Table16[[#This Row],[OrderID]],[3]!Table13456[No заказа],[3]!Table13456[Цена],"",0,1)</f>
        <v>1499</v>
      </c>
      <c r="J577" s="2" t="str">
        <f>M01_SETTINGS!$F$2</f>
        <v>KASPI</v>
      </c>
    </row>
    <row r="578" spans="1:10" x14ac:dyDescent="0.35">
      <c r="A578" s="3">
        <f>_xlfn.XLOOKUP(Table16[[#This Row],[OrderID]],[3]!Table13456[No заказа],[3]!Table13456[Дата
отправки],"",0,1)</f>
        <v>45821</v>
      </c>
      <c r="B578" s="2">
        <v>568573221</v>
      </c>
      <c r="C578" s="2"/>
      <c r="D578" s="2"/>
      <c r="E578" s="3"/>
      <c r="F578" s="3"/>
      <c r="H578" s="5">
        <f>_xlfn.XLOOKUP(Table16[[#This Row],[OrderID]],[3]!Table13456[No заказа],[3]!Table13456[Количество],"",0,1)</f>
        <v>1</v>
      </c>
      <c r="I578" s="5">
        <f>_xlfn.XLOOKUP(Table16[[#This Row],[OrderID]],[3]!Table13456[No заказа],[3]!Table13456[Цена],"",0,1)</f>
        <v>12490</v>
      </c>
      <c r="J578" s="2" t="str">
        <f>M01_SETTINGS!$F$2</f>
        <v>KASPI</v>
      </c>
    </row>
    <row r="579" spans="1:10" x14ac:dyDescent="0.35">
      <c r="A579" s="3">
        <f>_xlfn.XLOOKUP(Table16[[#This Row],[OrderID]],[3]!Table13456[No заказа],[3]!Table13456[Дата
отправки],"",0,1)</f>
        <v>45821</v>
      </c>
      <c r="B579" s="2">
        <v>568294962</v>
      </c>
      <c r="C579" s="2"/>
      <c r="D579" s="2"/>
      <c r="E579" s="3"/>
      <c r="F579" s="3"/>
      <c r="H579" s="5">
        <f>_xlfn.XLOOKUP(Table16[[#This Row],[OrderID]],[3]!Table13456[No заказа],[3]!Table13456[Количество],"",0,1)</f>
        <v>1</v>
      </c>
      <c r="I579" s="5">
        <f>_xlfn.XLOOKUP(Table16[[#This Row],[OrderID]],[3]!Table13456[No заказа],[3]!Table13456[Цена],"",0,1)</f>
        <v>12490</v>
      </c>
      <c r="J579" s="2" t="str">
        <f>M01_SETTINGS!$F$2</f>
        <v>KASPI</v>
      </c>
    </row>
    <row r="580" spans="1:10" x14ac:dyDescent="0.35">
      <c r="A580" s="3">
        <f>_xlfn.XLOOKUP(Table16[[#This Row],[OrderID]],[3]!Table13456[No заказа],[3]!Table13456[Дата
отправки],"",0,1)</f>
        <v>45821</v>
      </c>
      <c r="B580" s="2">
        <v>568031198</v>
      </c>
      <c r="C580" s="2"/>
      <c r="D580" s="2"/>
      <c r="E580" s="3"/>
      <c r="F580" s="3"/>
      <c r="H580" s="5">
        <f>_xlfn.XLOOKUP(Table16[[#This Row],[OrderID]],[3]!Table13456[No заказа],[3]!Table13456[Количество],"",0,1)</f>
        <v>1</v>
      </c>
      <c r="I580" s="5">
        <f>_xlfn.XLOOKUP(Table16[[#This Row],[OrderID]],[3]!Table13456[No заказа],[3]!Table13456[Цена],"",0,1)</f>
        <v>12490</v>
      </c>
      <c r="J580" s="2" t="str">
        <f>M01_SETTINGS!$F$2</f>
        <v>KASPI</v>
      </c>
    </row>
    <row r="581" spans="1:10" x14ac:dyDescent="0.35">
      <c r="A581" s="3">
        <f>_xlfn.XLOOKUP(Table16[[#This Row],[OrderID]],[3]!Table13456[No заказа],[3]!Table13456[Дата
отправки],"",0,1)</f>
        <v>45821</v>
      </c>
      <c r="B581" s="2">
        <v>568425005</v>
      </c>
      <c r="C581" s="2"/>
      <c r="D581" s="2"/>
      <c r="E581" s="3"/>
      <c r="F581" s="3"/>
      <c r="H581" s="5">
        <f>_xlfn.XLOOKUP(Table16[[#This Row],[OrderID]],[3]!Table13456[No заказа],[3]!Table13456[Количество],"",0,1)</f>
        <v>1</v>
      </c>
      <c r="I581" s="5">
        <f>_xlfn.XLOOKUP(Table16[[#This Row],[OrderID]],[3]!Table13456[No заказа],[3]!Table13456[Цена],"",0,1)</f>
        <v>11990</v>
      </c>
      <c r="J581" s="2" t="str">
        <f>M01_SETTINGS!$F$2</f>
        <v>KASPI</v>
      </c>
    </row>
    <row r="582" spans="1:10" x14ac:dyDescent="0.35">
      <c r="A582" s="3">
        <f>_xlfn.XLOOKUP(Table16[[#This Row],[OrderID]],[3]!Table13456[No заказа],[3]!Table13456[Дата
отправки],"",0,1)</f>
        <v>45821</v>
      </c>
      <c r="B582" s="2">
        <v>568083743</v>
      </c>
      <c r="C582" s="2"/>
      <c r="D582" s="2"/>
      <c r="E582" s="3"/>
      <c r="F582" s="3"/>
      <c r="H582" s="5">
        <f>_xlfn.XLOOKUP(Table16[[#This Row],[OrderID]],[3]!Table13456[No заказа],[3]!Table13456[Количество],"",0,1)</f>
        <v>1</v>
      </c>
      <c r="I582" s="5">
        <f>_xlfn.XLOOKUP(Table16[[#This Row],[OrderID]],[3]!Table13456[No заказа],[3]!Table13456[Цена],"",0,1)</f>
        <v>11990</v>
      </c>
      <c r="J582" s="2" t="str">
        <f>M01_SETTINGS!$F$2</f>
        <v>KASPI</v>
      </c>
    </row>
    <row r="583" spans="1:10" x14ac:dyDescent="0.35">
      <c r="A583" s="3">
        <f>_xlfn.XLOOKUP(Table16[[#This Row],[OrderID]],[3]!Table13456[No заказа],[3]!Table13456[Дата
отправки],"",0,1)</f>
        <v>45821</v>
      </c>
      <c r="B583" s="2">
        <v>568109591</v>
      </c>
      <c r="C583" s="2"/>
      <c r="D583" s="2"/>
      <c r="E583" s="3"/>
      <c r="F583" s="3"/>
      <c r="H583" s="5">
        <f>_xlfn.XLOOKUP(Table16[[#This Row],[OrderID]],[3]!Table13456[No заказа],[3]!Table13456[Количество],"",0,1)</f>
        <v>1</v>
      </c>
      <c r="I583" s="5">
        <f>_xlfn.XLOOKUP(Table16[[#This Row],[OrderID]],[3]!Table13456[No заказа],[3]!Table13456[Цена],"",0,1)</f>
        <v>11990</v>
      </c>
      <c r="J583" s="2" t="str">
        <f>M01_SETTINGS!$F$2</f>
        <v>KASPI</v>
      </c>
    </row>
    <row r="584" spans="1:10" x14ac:dyDescent="0.35">
      <c r="A584" s="3">
        <f>_xlfn.XLOOKUP(Table16[[#This Row],[OrderID]],[3]!Table13456[No заказа],[3]!Table13456[Дата
отправки],"",0,1)</f>
        <v>45821</v>
      </c>
      <c r="B584" s="2">
        <v>568218376</v>
      </c>
      <c r="C584" s="2"/>
      <c r="D584" s="2"/>
      <c r="E584" s="3"/>
      <c r="F584" s="3"/>
      <c r="H584" s="5">
        <f>_xlfn.XLOOKUP(Table16[[#This Row],[OrderID]],[3]!Table13456[No заказа],[3]!Table13456[Количество],"",0,1)</f>
        <v>1</v>
      </c>
      <c r="I584" s="5">
        <f>_xlfn.XLOOKUP(Table16[[#This Row],[OrderID]],[3]!Table13456[No заказа],[3]!Table13456[Цена],"",0,1)</f>
        <v>13490</v>
      </c>
      <c r="J584" s="2" t="str">
        <f>M01_SETTINGS!$F$2</f>
        <v>KASPI</v>
      </c>
    </row>
    <row r="585" spans="1:10" x14ac:dyDescent="0.35">
      <c r="A585" s="3">
        <f>_xlfn.XLOOKUP(Table16[[#This Row],[OrderID]],[3]!Table13456[No заказа],[3]!Table13456[Дата
отправки],"",0,1)</f>
        <v>45821</v>
      </c>
      <c r="B585" s="2">
        <v>568525811</v>
      </c>
      <c r="C585" s="2"/>
      <c r="D585" s="2"/>
      <c r="E585" s="3"/>
      <c r="F585" s="3"/>
      <c r="H585" s="5">
        <f>_xlfn.XLOOKUP(Table16[[#This Row],[OrderID]],[3]!Table13456[No заказа],[3]!Table13456[Количество],"",0,1)</f>
        <v>1</v>
      </c>
      <c r="I585" s="5">
        <f>_xlfn.XLOOKUP(Table16[[#This Row],[OrderID]],[3]!Table13456[No заказа],[3]!Table13456[Цена],"",0,1)</f>
        <v>12490</v>
      </c>
      <c r="J585" s="2" t="str">
        <f>M01_SETTINGS!$F$2</f>
        <v>KASPI</v>
      </c>
    </row>
    <row r="586" spans="1:10" x14ac:dyDescent="0.35">
      <c r="A586" s="3">
        <f>_xlfn.XLOOKUP(Table16[[#This Row],[OrderID]],[3]!Table13456[No заказа],[3]!Table13456[Дата
отправки],"",0,1)</f>
        <v>45821</v>
      </c>
      <c r="B586" s="2">
        <v>568445752</v>
      </c>
      <c r="C586" s="2"/>
      <c r="D586" s="2"/>
      <c r="E586" s="3"/>
      <c r="F586" s="3"/>
      <c r="H586" s="5">
        <f>_xlfn.XLOOKUP(Table16[[#This Row],[OrderID]],[3]!Table13456[No заказа],[3]!Table13456[Количество],"",0,1)</f>
        <v>1</v>
      </c>
      <c r="I586" s="5">
        <f>_xlfn.XLOOKUP(Table16[[#This Row],[OrderID]],[3]!Table13456[No заказа],[3]!Table13456[Цена],"",0,1)</f>
        <v>13490</v>
      </c>
      <c r="J586" s="2" t="str">
        <f>M01_SETTINGS!$F$2</f>
        <v>KASPI</v>
      </c>
    </row>
    <row r="587" spans="1:10" x14ac:dyDescent="0.35">
      <c r="A587" s="3">
        <f>_xlfn.XLOOKUP(Table16[[#This Row],[OrderID]],[3]!Table13456[No заказа],[3]!Table13456[Дата
отправки],"",0,1)</f>
        <v>45821</v>
      </c>
      <c r="B587" s="2">
        <v>568086941</v>
      </c>
      <c r="C587" s="2"/>
      <c r="D587" s="2"/>
      <c r="E587" s="3"/>
      <c r="F587" s="3"/>
      <c r="H587" s="5">
        <f>_xlfn.XLOOKUP(Table16[[#This Row],[OrderID]],[3]!Table13456[No заказа],[3]!Table13456[Количество],"",0,1)</f>
        <v>1</v>
      </c>
      <c r="I587" s="5">
        <f>_xlfn.XLOOKUP(Table16[[#This Row],[OrderID]],[3]!Table13456[No заказа],[3]!Table13456[Цена],"",0,1)</f>
        <v>13490</v>
      </c>
      <c r="J587" s="2" t="str">
        <f>M01_SETTINGS!$F$2</f>
        <v>KASPI</v>
      </c>
    </row>
    <row r="588" spans="1:10" x14ac:dyDescent="0.35">
      <c r="A588" s="3">
        <f>_xlfn.XLOOKUP(Table16[[#This Row],[OrderID]],[3]!Table13456[No заказа],[3]!Table13456[Дата
отправки],"",0,1)</f>
        <v>45821</v>
      </c>
      <c r="B588" s="2">
        <v>567984215</v>
      </c>
      <c r="C588" s="2"/>
      <c r="D588" s="2"/>
      <c r="E588" s="3"/>
      <c r="F588" s="3"/>
      <c r="H588" s="5">
        <f>_xlfn.XLOOKUP(Table16[[#This Row],[OrderID]],[3]!Table13456[No заказа],[3]!Table13456[Количество],"",0,1)</f>
        <v>1</v>
      </c>
      <c r="I588" s="5">
        <f>_xlfn.XLOOKUP(Table16[[#This Row],[OrderID]],[3]!Table13456[No заказа],[3]!Table13456[Цена],"",0,1)</f>
        <v>13490</v>
      </c>
      <c r="J588" s="2" t="str">
        <f>M01_SETTINGS!$F$2</f>
        <v>KASPI</v>
      </c>
    </row>
    <row r="589" spans="1:10" x14ac:dyDescent="0.35">
      <c r="A589" s="3">
        <f>_xlfn.XLOOKUP(Table16[[#This Row],[OrderID]],[3]!Table13456[No заказа],[3]!Table13456[Дата
отправки],"",0,1)</f>
        <v>45821</v>
      </c>
      <c r="B589" s="2">
        <v>568406068</v>
      </c>
      <c r="C589" s="2"/>
      <c r="D589" s="2"/>
      <c r="E589" s="3"/>
      <c r="F589" s="3"/>
      <c r="H589" s="5">
        <f>_xlfn.XLOOKUP(Table16[[#This Row],[OrderID]],[3]!Table13456[No заказа],[3]!Table13456[Количество],"",0,1)</f>
        <v>1</v>
      </c>
      <c r="I589" s="5">
        <f>_xlfn.XLOOKUP(Table16[[#This Row],[OrderID]],[3]!Table13456[No заказа],[3]!Table13456[Цена],"",0,1)</f>
        <v>12490</v>
      </c>
      <c r="J589" s="2" t="str">
        <f>M01_SETTINGS!$F$2</f>
        <v>KASPI</v>
      </c>
    </row>
    <row r="590" spans="1:10" x14ac:dyDescent="0.35">
      <c r="A590" s="3">
        <f>_xlfn.XLOOKUP(Table16[[#This Row],[OrderID]],[3]!Table13456[No заказа],[3]!Table13456[Дата
отправки],"",0,1)</f>
        <v>45821</v>
      </c>
      <c r="B590" s="2" t="s">
        <v>251</v>
      </c>
      <c r="C590" s="2"/>
      <c r="D590" s="2"/>
      <c r="E590" s="3"/>
      <c r="F590" s="3"/>
      <c r="H590" s="5">
        <f>_xlfn.XLOOKUP(Table16[[#This Row],[OrderID]],[3]!Table13456[No заказа],[3]!Table13456[Количество],"",0,1)</f>
        <v>1</v>
      </c>
      <c r="I590" s="5">
        <f>_xlfn.XLOOKUP(Table16[[#This Row],[OrderID]],[3]!Table13456[No заказа],[3]!Table13456[Цена],"",0,1)</f>
        <v>20000</v>
      </c>
      <c r="J590" s="2" t="str">
        <f>M01_SETTINGS!$F$2</f>
        <v>KASPI</v>
      </c>
    </row>
    <row r="591" spans="1:10" x14ac:dyDescent="0.35">
      <c r="A591" s="3">
        <f>_xlfn.XLOOKUP(Table16[[#This Row],[OrderID]],[3]!Table13456[No заказа],[3]!Table13456[Дата
отправки],"",0,1)</f>
        <v>45821</v>
      </c>
      <c r="B591" s="2" t="s">
        <v>252</v>
      </c>
      <c r="C591" s="2"/>
      <c r="D591" s="2"/>
      <c r="E591" s="3"/>
      <c r="F591" s="3"/>
      <c r="H591" s="5">
        <f>_xlfn.XLOOKUP(Table16[[#This Row],[OrderID]],[3]!Table13456[No заказа],[3]!Table13456[Количество],"",0,1)</f>
        <v>1</v>
      </c>
      <c r="I591" s="5">
        <f>_xlfn.XLOOKUP(Table16[[#This Row],[OrderID]],[3]!Table13456[No заказа],[3]!Table13456[Цена],"",0,1)</f>
        <v>20000</v>
      </c>
      <c r="J591" s="2" t="str">
        <f>M01_SETTINGS!$F$2</f>
        <v>KASPI</v>
      </c>
    </row>
    <row r="592" spans="1:10" x14ac:dyDescent="0.35">
      <c r="A592" s="3">
        <f>_xlfn.XLOOKUP(Table16[[#This Row],[OrderID]],[3]!Table13456[No заказа],[3]!Table13456[Дата
отправки],"",0,1)</f>
        <v>45821</v>
      </c>
      <c r="B592" s="2">
        <v>568375285</v>
      </c>
      <c r="C592" s="2"/>
      <c r="D592" s="2"/>
      <c r="E592" s="3"/>
      <c r="F592" s="3"/>
      <c r="H592" s="5">
        <f>_xlfn.XLOOKUP(Table16[[#This Row],[OrderID]],[3]!Table13456[No заказа],[3]!Table13456[Количество],"",0,1)</f>
        <v>1</v>
      </c>
      <c r="I592" s="5">
        <f>_xlfn.XLOOKUP(Table16[[#This Row],[OrderID]],[3]!Table13456[No заказа],[3]!Table13456[Цена],"",0,1)</f>
        <v>20000</v>
      </c>
      <c r="J592" s="2" t="str">
        <f>M01_SETTINGS!$F$2</f>
        <v>KASPI</v>
      </c>
    </row>
    <row r="593" spans="1:10" x14ac:dyDescent="0.35">
      <c r="A593" s="3">
        <f>_xlfn.XLOOKUP(Table16[[#This Row],[OrderID]],[3]!Table13456[No заказа],[3]!Table13456[Дата
отправки],"",0,1)</f>
        <v>45821</v>
      </c>
      <c r="B593" s="2">
        <v>568362044</v>
      </c>
      <c r="C593" s="2"/>
      <c r="D593" s="2"/>
      <c r="E593" s="3"/>
      <c r="F593" s="3"/>
      <c r="H593" s="5">
        <f>_xlfn.XLOOKUP(Table16[[#This Row],[OrderID]],[3]!Table13456[No заказа],[3]!Table13456[Количество],"",0,1)</f>
        <v>1</v>
      </c>
      <c r="I593" s="5">
        <f>_xlfn.XLOOKUP(Table16[[#This Row],[OrderID]],[3]!Table13456[No заказа],[3]!Table13456[Цена],"",0,1)</f>
        <v>20000</v>
      </c>
      <c r="J593" s="2" t="str">
        <f>M01_SETTINGS!$F$2</f>
        <v>KASPI</v>
      </c>
    </row>
    <row r="594" spans="1:10" x14ac:dyDescent="0.35">
      <c r="A594" s="3">
        <f>_xlfn.XLOOKUP(Table16[[#This Row],[OrderID]],[3]!Table13456[No заказа],[3]!Table13456[Дата
отправки],"",0,1)</f>
        <v>45821</v>
      </c>
      <c r="B594" s="2">
        <v>568311205</v>
      </c>
      <c r="C594" s="2"/>
      <c r="D594" s="2"/>
      <c r="E594" s="3"/>
      <c r="F594" s="3"/>
      <c r="H594" s="5">
        <f>_xlfn.XLOOKUP(Table16[[#This Row],[OrderID]],[3]!Table13456[No заказа],[3]!Table13456[Количество],"",0,1)</f>
        <v>1</v>
      </c>
      <c r="I594" s="5">
        <f>_xlfn.XLOOKUP(Table16[[#This Row],[OrderID]],[3]!Table13456[No заказа],[3]!Table13456[Цена],"",0,1)</f>
        <v>20000</v>
      </c>
      <c r="J594" s="2" t="str">
        <f>M01_SETTINGS!$F$2</f>
        <v>KASPI</v>
      </c>
    </row>
    <row r="595" spans="1:10" x14ac:dyDescent="0.35">
      <c r="A595" s="3">
        <f>_xlfn.XLOOKUP(Table16[[#This Row],[OrderID]],[3]!Table13456[No заказа],[3]!Table13456[Дата
отправки],"",0,1)</f>
        <v>45821</v>
      </c>
      <c r="B595" s="2">
        <v>568271228</v>
      </c>
      <c r="C595" s="2"/>
      <c r="D595" s="2"/>
      <c r="E595" s="3"/>
      <c r="F595" s="3"/>
      <c r="H595" s="5">
        <f>_xlfn.XLOOKUP(Table16[[#This Row],[OrderID]],[3]!Table13456[No заказа],[3]!Table13456[Количество],"",0,1)</f>
        <v>1</v>
      </c>
      <c r="I595" s="5">
        <f>_xlfn.XLOOKUP(Table16[[#This Row],[OrderID]],[3]!Table13456[No заказа],[3]!Table13456[Цена],"",0,1)</f>
        <v>20152</v>
      </c>
      <c r="J595" s="2" t="str">
        <f>M01_SETTINGS!$F$2</f>
        <v>KASPI</v>
      </c>
    </row>
    <row r="596" spans="1:10" x14ac:dyDescent="0.35">
      <c r="A596" s="3">
        <f>_xlfn.XLOOKUP(Table16[[#This Row],[OrderID]],[3]!Table13456[No заказа],[3]!Table13456[Дата
отправки],"",0,1)</f>
        <v>45821</v>
      </c>
      <c r="B596" s="2">
        <v>568062741</v>
      </c>
      <c r="C596" s="2"/>
      <c r="D596" s="2"/>
      <c r="E596" s="3"/>
      <c r="F596" s="3"/>
      <c r="H596" s="5">
        <f>_xlfn.XLOOKUP(Table16[[#This Row],[OrderID]],[3]!Table13456[No заказа],[3]!Table13456[Количество],"",0,1)</f>
        <v>1</v>
      </c>
      <c r="I596" s="5">
        <f>_xlfn.XLOOKUP(Table16[[#This Row],[OrderID]],[3]!Table13456[No заказа],[3]!Table13456[Цена],"",0,1)</f>
        <v>20753</v>
      </c>
      <c r="J596" s="2" t="str">
        <f>M01_SETTINGS!$F$2</f>
        <v>KASPI</v>
      </c>
    </row>
    <row r="597" spans="1:10" x14ac:dyDescent="0.35">
      <c r="A597" s="3">
        <f>_xlfn.XLOOKUP(Table16[[#This Row],[OrderID]],[3]!Table13456[No заказа],[3]!Table13456[Дата
отправки],"",0,1)</f>
        <v>45821</v>
      </c>
      <c r="B597" s="2">
        <v>568049255</v>
      </c>
      <c r="C597" s="2"/>
      <c r="D597" s="2"/>
      <c r="E597" s="3"/>
      <c r="F597" s="3"/>
      <c r="H597" s="5">
        <f>_xlfn.XLOOKUP(Table16[[#This Row],[OrderID]],[3]!Table13456[No заказа],[3]!Table13456[Количество],"",0,1)</f>
        <v>1</v>
      </c>
      <c r="I597" s="5">
        <f>_xlfn.XLOOKUP(Table16[[#This Row],[OrderID]],[3]!Table13456[No заказа],[3]!Table13456[Цена],"",0,1)</f>
        <v>20957</v>
      </c>
      <c r="J597" s="2" t="str">
        <f>M01_SETTINGS!$F$2</f>
        <v>KASPI</v>
      </c>
    </row>
    <row r="598" spans="1:10" x14ac:dyDescent="0.35">
      <c r="A598" s="3">
        <f>_xlfn.XLOOKUP(Table16[[#This Row],[OrderID]],[3]!Table13456[No заказа],[3]!Table13456[Дата
отправки],"",0,1)</f>
        <v>45821</v>
      </c>
      <c r="B598" s="2">
        <v>568028741</v>
      </c>
      <c r="C598" s="2"/>
      <c r="D598" s="2"/>
      <c r="E598" s="3"/>
      <c r="F598" s="3"/>
      <c r="H598" s="5">
        <f>_xlfn.XLOOKUP(Table16[[#This Row],[OrderID]],[3]!Table13456[No заказа],[3]!Table13456[Количество],"",0,1)</f>
        <v>1</v>
      </c>
      <c r="I598" s="5">
        <f>_xlfn.XLOOKUP(Table16[[#This Row],[OrderID]],[3]!Table13456[No заказа],[3]!Table13456[Цена],"",0,1)</f>
        <v>20973</v>
      </c>
      <c r="J598" s="2" t="str">
        <f>M01_SETTINGS!$F$2</f>
        <v>KASPI</v>
      </c>
    </row>
    <row r="599" spans="1:10" x14ac:dyDescent="0.35">
      <c r="A599" s="3">
        <f>_xlfn.XLOOKUP(Table16[[#This Row],[OrderID]],[3]!Table13456[No заказа],[3]!Table13456[Дата
отправки],"",0,1)</f>
        <v>45821</v>
      </c>
      <c r="B599" s="2">
        <v>568019130</v>
      </c>
      <c r="C599" s="2"/>
      <c r="D599" s="2"/>
      <c r="E599" s="3"/>
      <c r="F599" s="3"/>
      <c r="H599" s="5">
        <f>_xlfn.XLOOKUP(Table16[[#This Row],[OrderID]],[3]!Table13456[No заказа],[3]!Table13456[Количество],"",0,1)</f>
        <v>1</v>
      </c>
      <c r="I599" s="5">
        <f>_xlfn.XLOOKUP(Table16[[#This Row],[OrderID]],[3]!Table13456[No заказа],[3]!Table13456[Цена],"",0,1)</f>
        <v>20974</v>
      </c>
      <c r="J599" s="2" t="str">
        <f>M01_SETTINGS!$F$2</f>
        <v>KASPI</v>
      </c>
    </row>
    <row r="600" spans="1:10" x14ac:dyDescent="0.35">
      <c r="A600" s="3">
        <f>_xlfn.XLOOKUP(Table16[[#This Row],[OrderID]],[3]!Table13456[No заказа],[3]!Table13456[Дата
отправки],"",0,1)</f>
        <v>45821</v>
      </c>
      <c r="B600" s="2">
        <v>568237755</v>
      </c>
      <c r="C600" s="2"/>
      <c r="D600" s="2"/>
      <c r="E600" s="3"/>
      <c r="F600" s="3"/>
      <c r="H600" s="5">
        <f>_xlfn.XLOOKUP(Table16[[#This Row],[OrderID]],[3]!Table13456[No заказа],[3]!Table13456[Количество],"",0,1)</f>
        <v>1</v>
      </c>
      <c r="I600" s="5">
        <f>_xlfn.XLOOKUP(Table16[[#This Row],[OrderID]],[3]!Table13456[No заказа],[3]!Table13456[Цена],"",0,1)</f>
        <v>20133</v>
      </c>
      <c r="J600" s="2" t="str">
        <f>M01_SETTINGS!$F$2</f>
        <v>KASPI</v>
      </c>
    </row>
    <row r="601" spans="1:10" x14ac:dyDescent="0.35">
      <c r="A601" s="3">
        <f>_xlfn.XLOOKUP(Table16[[#This Row],[OrderID]],[3]!Table13456[No заказа],[3]!Table13456[Дата
отправки],"",0,1)</f>
        <v>45821</v>
      </c>
      <c r="B601" s="2">
        <v>568187899</v>
      </c>
      <c r="C601" s="2"/>
      <c r="D601" s="2"/>
      <c r="E601" s="3"/>
      <c r="F601" s="3"/>
      <c r="H601" s="5">
        <f>_xlfn.XLOOKUP(Table16[[#This Row],[OrderID]],[3]!Table13456[No заказа],[3]!Table13456[Количество],"",0,1)</f>
        <v>1</v>
      </c>
      <c r="I601" s="5">
        <f>_xlfn.XLOOKUP(Table16[[#This Row],[OrderID]],[3]!Table13456[No заказа],[3]!Table13456[Цена],"",0,1)</f>
        <v>20312</v>
      </c>
      <c r="J601" s="2" t="str">
        <f>M01_SETTINGS!$F$2</f>
        <v>KASPI</v>
      </c>
    </row>
    <row r="602" spans="1:10" x14ac:dyDescent="0.35">
      <c r="A602" s="3">
        <f>_xlfn.XLOOKUP(Table16[[#This Row],[OrderID]],[3]!Table13456[No заказа],[3]!Table13456[Дата
отправки],"",0,1)</f>
        <v>45821</v>
      </c>
      <c r="B602" s="2">
        <v>568018988</v>
      </c>
      <c r="C602" s="2"/>
      <c r="D602" s="2"/>
      <c r="E602" s="3"/>
      <c r="F602" s="3"/>
      <c r="H602" s="5">
        <f>_xlfn.XLOOKUP(Table16[[#This Row],[OrderID]],[3]!Table13456[No заказа],[3]!Table13456[Количество],"",0,1)</f>
        <v>1</v>
      </c>
      <c r="I602" s="5">
        <f>_xlfn.XLOOKUP(Table16[[#This Row],[OrderID]],[3]!Table13456[No заказа],[3]!Table13456[Цена],"",0,1)</f>
        <v>20852</v>
      </c>
      <c r="J602" s="2" t="str">
        <f>M01_SETTINGS!$F$2</f>
        <v>KASPI</v>
      </c>
    </row>
    <row r="603" spans="1:10" x14ac:dyDescent="0.35">
      <c r="A603" s="3">
        <f>_xlfn.XLOOKUP(Table16[[#This Row],[OrderID]],[3]!Table13456[No заказа],[3]!Table13456[Дата
отправки],"",0,1)</f>
        <v>45820</v>
      </c>
      <c r="B603" s="2">
        <v>567655030</v>
      </c>
      <c r="C603" s="2"/>
      <c r="D603" s="2"/>
      <c r="E603" s="3"/>
      <c r="F603" s="3"/>
      <c r="H603" s="5">
        <f>_xlfn.XLOOKUP(Table16[[#This Row],[OrderID]],[3]!Table13456[No заказа],[3]!Table13456[Количество],"",0,1)</f>
        <v>1</v>
      </c>
      <c r="I603" s="5">
        <f>_xlfn.XLOOKUP(Table16[[#This Row],[OrderID]],[3]!Table13456[No заказа],[3]!Table13456[Цена],"",0,1)</f>
        <v>1209</v>
      </c>
      <c r="J603" s="2" t="str">
        <f>M01_SETTINGS!$F$2</f>
        <v>KASPI</v>
      </c>
    </row>
    <row r="604" spans="1:10" x14ac:dyDescent="0.35">
      <c r="A604" s="3">
        <f>_xlfn.XLOOKUP(Table16[[#This Row],[OrderID]],[3]!Table13456[No заказа],[3]!Table13456[Дата
отправки],"",0,1)</f>
        <v>45820</v>
      </c>
      <c r="B604" s="2">
        <v>567341741</v>
      </c>
      <c r="C604" s="2"/>
      <c r="D604" s="2"/>
      <c r="E604" s="3"/>
      <c r="F604" s="3"/>
      <c r="H604" s="5">
        <f>_xlfn.XLOOKUP(Table16[[#This Row],[OrderID]],[3]!Table13456[No заказа],[3]!Table13456[Количество],"",0,1)</f>
        <v>1</v>
      </c>
      <c r="I604" s="5">
        <f>_xlfn.XLOOKUP(Table16[[#This Row],[OrderID]],[3]!Table13456[No заказа],[3]!Table13456[Цена],"",0,1)</f>
        <v>1397</v>
      </c>
      <c r="J604" s="2" t="str">
        <f>M01_SETTINGS!$F$2</f>
        <v>KASPI</v>
      </c>
    </row>
    <row r="605" spans="1:10" x14ac:dyDescent="0.35">
      <c r="A605" s="3">
        <f>_xlfn.XLOOKUP(Table16[[#This Row],[OrderID]],[3]!Table13456[No заказа],[3]!Table13456[Дата
отправки],"",0,1)</f>
        <v>45820</v>
      </c>
      <c r="B605" s="2">
        <v>567792878</v>
      </c>
      <c r="C605" s="2"/>
      <c r="D605" s="2"/>
      <c r="E605" s="3"/>
      <c r="F605" s="3"/>
      <c r="H605" s="5">
        <f>_xlfn.XLOOKUP(Table16[[#This Row],[OrderID]],[3]!Table13456[No заказа],[3]!Table13456[Количество],"",0,1)</f>
        <v>2</v>
      </c>
      <c r="I605" s="5">
        <f>_xlfn.XLOOKUP(Table16[[#This Row],[OrderID]],[3]!Table13456[No заказа],[3]!Table13456[Цена],"",0,1)</f>
        <v>3000</v>
      </c>
      <c r="J605" s="2" t="str">
        <f>M01_SETTINGS!$F$2</f>
        <v>KASPI</v>
      </c>
    </row>
    <row r="606" spans="1:10" x14ac:dyDescent="0.35">
      <c r="A606" s="3">
        <f>_xlfn.XLOOKUP(Table16[[#This Row],[OrderID]],[3]!Table13456[No заказа],[3]!Table13456[Дата
отправки],"",0,1)</f>
        <v>45820</v>
      </c>
      <c r="B606" s="2">
        <v>567960583</v>
      </c>
      <c r="C606" s="2"/>
      <c r="D606" s="2"/>
      <c r="E606" s="3"/>
      <c r="F606" s="3"/>
      <c r="H606" s="5">
        <f>_xlfn.XLOOKUP(Table16[[#This Row],[OrderID]],[3]!Table13456[No заказа],[3]!Table13456[Количество],"",0,1)</f>
        <v>1</v>
      </c>
      <c r="I606" s="5">
        <f>_xlfn.XLOOKUP(Table16[[#This Row],[OrderID]],[3]!Table13456[No заказа],[3]!Table13456[Цена],"",0,1)</f>
        <v>1399</v>
      </c>
      <c r="J606" s="2" t="str">
        <f>M01_SETTINGS!$F$2</f>
        <v>KASPI</v>
      </c>
    </row>
    <row r="607" spans="1:10" x14ac:dyDescent="0.35">
      <c r="A607" s="3">
        <f>_xlfn.XLOOKUP(Table16[[#This Row],[OrderID]],[3]!Table13456[No заказа],[3]!Table13456[Дата
отправки],"",0,1)</f>
        <v>45820</v>
      </c>
      <c r="B607" s="2">
        <v>567952054</v>
      </c>
      <c r="C607" s="2"/>
      <c r="D607" s="2"/>
      <c r="E607" s="3"/>
      <c r="F607" s="3"/>
      <c r="H607" s="5">
        <f>_xlfn.XLOOKUP(Table16[[#This Row],[OrderID]],[3]!Table13456[No заказа],[3]!Table13456[Количество],"",0,1)</f>
        <v>1</v>
      </c>
      <c r="I607" s="5">
        <f>_xlfn.XLOOKUP(Table16[[#This Row],[OrderID]],[3]!Table13456[No заказа],[3]!Table13456[Цена],"",0,1)</f>
        <v>8480</v>
      </c>
      <c r="J607" s="2" t="str">
        <f>M01_SETTINGS!$F$2</f>
        <v>KASPI</v>
      </c>
    </row>
    <row r="608" spans="1:10" x14ac:dyDescent="0.35">
      <c r="A608" s="3">
        <f>_xlfn.XLOOKUP(Table16[[#This Row],[OrderID]],[3]!Table13456[No заказа],[3]!Table13456[Дата
отправки],"",0,1)</f>
        <v>45820</v>
      </c>
      <c r="B608" s="2">
        <v>567707874</v>
      </c>
      <c r="C608" s="2"/>
      <c r="D608" s="2"/>
      <c r="E608" s="3"/>
      <c r="F608" s="3"/>
      <c r="H608" s="5">
        <f>_xlfn.XLOOKUP(Table16[[#This Row],[OrderID]],[3]!Table13456[No заказа],[3]!Table13456[Количество],"",0,1)</f>
        <v>1</v>
      </c>
      <c r="I608" s="5">
        <f>_xlfn.XLOOKUP(Table16[[#This Row],[OrderID]],[3]!Table13456[No заказа],[3]!Table13456[Цена],"",0,1)</f>
        <v>1499</v>
      </c>
      <c r="J608" s="2" t="str">
        <f>M01_SETTINGS!$F$2</f>
        <v>KASPI</v>
      </c>
    </row>
    <row r="609" spans="1:10" x14ac:dyDescent="0.35">
      <c r="A609" s="3">
        <f>_xlfn.XLOOKUP(Table16[[#This Row],[OrderID]],[3]!Table13456[No заказа],[3]!Table13456[Дата
отправки],"",0,1)</f>
        <v>45820</v>
      </c>
      <c r="B609" s="2">
        <v>567892053</v>
      </c>
      <c r="C609" s="2"/>
      <c r="D609" s="2"/>
      <c r="E609" s="3"/>
      <c r="F609" s="3"/>
      <c r="H609" s="5">
        <f>_xlfn.XLOOKUP(Table16[[#This Row],[OrderID]],[3]!Table13456[No заказа],[3]!Table13456[Количество],"",0,1)</f>
        <v>1</v>
      </c>
      <c r="I609" s="5">
        <f>_xlfn.XLOOKUP(Table16[[#This Row],[OrderID]],[3]!Table13456[No заказа],[3]!Table13456[Цена],"",0,1)</f>
        <v>1499</v>
      </c>
      <c r="J609" s="2" t="str">
        <f>M01_SETTINGS!$F$2</f>
        <v>KASPI</v>
      </c>
    </row>
    <row r="610" spans="1:10" x14ac:dyDescent="0.35">
      <c r="A610" s="3">
        <f>_xlfn.XLOOKUP(Table16[[#This Row],[OrderID]],[3]!Table13456[No заказа],[3]!Table13456[Дата
отправки],"",0,1)</f>
        <v>45820</v>
      </c>
      <c r="B610" s="2">
        <v>567811214</v>
      </c>
      <c r="C610" s="2"/>
      <c r="D610" s="2"/>
      <c r="E610" s="3"/>
      <c r="F610" s="3"/>
      <c r="H610" s="5">
        <f>_xlfn.XLOOKUP(Table16[[#This Row],[OrderID]],[3]!Table13456[No заказа],[3]!Table13456[Количество],"",0,1)</f>
        <v>1</v>
      </c>
      <c r="I610" s="5">
        <f>_xlfn.XLOOKUP(Table16[[#This Row],[OrderID]],[3]!Table13456[No заказа],[3]!Table13456[Цена],"",0,1)</f>
        <v>1772</v>
      </c>
      <c r="J610" s="2" t="str">
        <f>M01_SETTINGS!$F$2</f>
        <v>KASPI</v>
      </c>
    </row>
    <row r="611" spans="1:10" x14ac:dyDescent="0.35">
      <c r="A611" s="3">
        <f>_xlfn.XLOOKUP(Table16[[#This Row],[OrderID]],[3]!Table13456[No заказа],[3]!Table13456[Дата
отправки],"",0,1)</f>
        <v>45820</v>
      </c>
      <c r="B611" s="2">
        <v>567366618</v>
      </c>
      <c r="C611" s="2"/>
      <c r="D611" s="2"/>
      <c r="E611" s="3"/>
      <c r="F611" s="3"/>
      <c r="H611" s="5">
        <f>_xlfn.XLOOKUP(Table16[[#This Row],[OrderID]],[3]!Table13456[No заказа],[3]!Table13456[Количество],"",0,1)</f>
        <v>1</v>
      </c>
      <c r="I611" s="5">
        <f>_xlfn.XLOOKUP(Table16[[#This Row],[OrderID]],[3]!Table13456[No заказа],[3]!Table13456[Цена],"",0,1)</f>
        <v>1998</v>
      </c>
      <c r="J611" s="2" t="str">
        <f>M01_SETTINGS!$F$2</f>
        <v>KASPI</v>
      </c>
    </row>
    <row r="612" spans="1:10" x14ac:dyDescent="0.35">
      <c r="A612" s="3">
        <f>_xlfn.XLOOKUP(Table16[[#This Row],[OrderID]],[3]!Table13456[No заказа],[3]!Table13456[Дата
отправки],"",0,1)</f>
        <v>45820</v>
      </c>
      <c r="B612" s="2">
        <v>567574885</v>
      </c>
      <c r="C612" s="2"/>
      <c r="D612" s="2"/>
      <c r="E612" s="3"/>
      <c r="F612" s="3"/>
      <c r="H612" s="5">
        <f>_xlfn.XLOOKUP(Table16[[#This Row],[OrderID]],[3]!Table13456[No заказа],[3]!Table13456[Количество],"",0,1)</f>
        <v>1</v>
      </c>
      <c r="I612" s="5">
        <f>_xlfn.XLOOKUP(Table16[[#This Row],[OrderID]],[3]!Table13456[No заказа],[3]!Table13456[Цена],"",0,1)</f>
        <v>1498</v>
      </c>
      <c r="J612" s="2" t="str">
        <f>M01_SETTINGS!$F$2</f>
        <v>KASPI</v>
      </c>
    </row>
    <row r="613" spans="1:10" x14ac:dyDescent="0.35">
      <c r="A613" s="3">
        <f>_xlfn.XLOOKUP(Table16[[#This Row],[OrderID]],[3]!Table13456[No заказа],[3]!Table13456[Дата
отправки],"",0,1)</f>
        <v>45820</v>
      </c>
      <c r="B613" s="2">
        <v>567325453</v>
      </c>
      <c r="C613" s="2"/>
      <c r="D613" s="2"/>
      <c r="E613" s="3"/>
      <c r="F613" s="3"/>
      <c r="H613" s="5">
        <f>_xlfn.XLOOKUP(Table16[[#This Row],[OrderID]],[3]!Table13456[No заказа],[3]!Table13456[Количество],"",0,1)</f>
        <v>1</v>
      </c>
      <c r="I613" s="5">
        <f>_xlfn.XLOOKUP(Table16[[#This Row],[OrderID]],[3]!Table13456[No заказа],[3]!Table13456[Цена],"",0,1)</f>
        <v>11990</v>
      </c>
      <c r="J613" s="2" t="str">
        <f>M01_SETTINGS!$F$2</f>
        <v>KASPI</v>
      </c>
    </row>
    <row r="614" spans="1:10" x14ac:dyDescent="0.35">
      <c r="A614" s="3">
        <f>_xlfn.XLOOKUP(Table16[[#This Row],[OrderID]],[3]!Table13456[No заказа],[3]!Table13456[Дата
отправки],"",0,1)</f>
        <v>45820</v>
      </c>
      <c r="B614" s="2">
        <v>567905893</v>
      </c>
      <c r="C614" s="2"/>
      <c r="D614" s="2"/>
      <c r="E614" s="3"/>
      <c r="F614" s="3"/>
      <c r="H614" s="5">
        <f>_xlfn.XLOOKUP(Table16[[#This Row],[OrderID]],[3]!Table13456[No заказа],[3]!Table13456[Количество],"",0,1)</f>
        <v>1</v>
      </c>
      <c r="I614" s="5">
        <f>_xlfn.XLOOKUP(Table16[[#This Row],[OrderID]],[3]!Table13456[No заказа],[3]!Table13456[Цена],"",0,1)</f>
        <v>11990</v>
      </c>
      <c r="J614" s="2" t="str">
        <f>M01_SETTINGS!$F$2</f>
        <v>KASPI</v>
      </c>
    </row>
    <row r="615" spans="1:10" x14ac:dyDescent="0.35">
      <c r="A615" s="3">
        <f>_xlfn.XLOOKUP(Table16[[#This Row],[OrderID]],[3]!Table13456[No заказа],[3]!Table13456[Дата
отправки],"",0,1)</f>
        <v>45820</v>
      </c>
      <c r="B615" s="2">
        <v>567832058</v>
      </c>
      <c r="C615" s="2"/>
      <c r="D615" s="2"/>
      <c r="E615" s="3"/>
      <c r="F615" s="3"/>
      <c r="H615" s="5">
        <f>_xlfn.XLOOKUP(Table16[[#This Row],[OrderID]],[3]!Table13456[No заказа],[3]!Table13456[Количество],"",0,1)</f>
        <v>1</v>
      </c>
      <c r="I615" s="5">
        <f>_xlfn.XLOOKUP(Table16[[#This Row],[OrderID]],[3]!Table13456[No заказа],[3]!Table13456[Цена],"",0,1)</f>
        <v>11990</v>
      </c>
      <c r="J615" s="2" t="str">
        <f>M01_SETTINGS!$F$2</f>
        <v>KASPI</v>
      </c>
    </row>
    <row r="616" spans="1:10" x14ac:dyDescent="0.35">
      <c r="A616" s="3">
        <f>_xlfn.XLOOKUP(Table16[[#This Row],[OrderID]],[3]!Table13456[No заказа],[3]!Table13456[Дата
отправки],"",0,1)</f>
        <v>45820</v>
      </c>
      <c r="B616" s="2">
        <v>567453046</v>
      </c>
      <c r="C616" s="2"/>
      <c r="D616" s="2"/>
      <c r="E616" s="3"/>
      <c r="F616" s="3"/>
      <c r="H616" s="5">
        <f>_xlfn.XLOOKUP(Table16[[#This Row],[OrderID]],[3]!Table13456[No заказа],[3]!Table13456[Количество],"",0,1)</f>
        <v>1</v>
      </c>
      <c r="I616" s="5">
        <f>_xlfn.XLOOKUP(Table16[[#This Row],[OrderID]],[3]!Table13456[No заказа],[3]!Table13456[Цена],"",0,1)</f>
        <v>13990</v>
      </c>
      <c r="J616" s="2" t="str">
        <f>M01_SETTINGS!$F$2</f>
        <v>KASPI</v>
      </c>
    </row>
    <row r="617" spans="1:10" x14ac:dyDescent="0.35">
      <c r="A617" s="3">
        <f>_xlfn.XLOOKUP(Table16[[#This Row],[OrderID]],[3]!Table13456[No заказа],[3]!Table13456[Дата
отправки],"",0,1)</f>
        <v>45820</v>
      </c>
      <c r="B617" s="2">
        <v>567784221</v>
      </c>
      <c r="C617" s="2"/>
      <c r="D617" s="2"/>
      <c r="E617" s="3"/>
      <c r="F617" s="3"/>
      <c r="H617" s="5">
        <f>_xlfn.XLOOKUP(Table16[[#This Row],[OrderID]],[3]!Table13456[No заказа],[3]!Table13456[Количество],"",0,1)</f>
        <v>1</v>
      </c>
      <c r="I617" s="5">
        <f>_xlfn.XLOOKUP(Table16[[#This Row],[OrderID]],[3]!Table13456[No заказа],[3]!Table13456[Цена],"",0,1)</f>
        <v>8480</v>
      </c>
      <c r="J617" s="2" t="str">
        <f>M01_SETTINGS!$F$2</f>
        <v>KASPI</v>
      </c>
    </row>
    <row r="618" spans="1:10" x14ac:dyDescent="0.35">
      <c r="A618" s="3">
        <f>_xlfn.XLOOKUP(Table16[[#This Row],[OrderID]],[3]!Table13456[No заказа],[3]!Table13456[Дата
отправки],"",0,1)</f>
        <v>45820</v>
      </c>
      <c r="B618" s="2">
        <v>567794933</v>
      </c>
      <c r="C618" s="2"/>
      <c r="D618" s="2"/>
      <c r="E618" s="3"/>
      <c r="F618" s="3"/>
      <c r="H618" s="5">
        <f>_xlfn.XLOOKUP(Table16[[#This Row],[OrderID]],[3]!Table13456[No заказа],[3]!Table13456[Количество],"",0,1)</f>
        <v>1</v>
      </c>
      <c r="I618" s="5">
        <f>_xlfn.XLOOKUP(Table16[[#This Row],[OrderID]],[3]!Table13456[No заказа],[3]!Table13456[Цена],"",0,1)</f>
        <v>8480</v>
      </c>
      <c r="J618" s="2" t="str">
        <f>M01_SETTINGS!$F$2</f>
        <v>KASPI</v>
      </c>
    </row>
    <row r="619" spans="1:10" x14ac:dyDescent="0.35">
      <c r="A619" s="3">
        <f>_xlfn.XLOOKUP(Table16[[#This Row],[OrderID]],[3]!Table13456[No заказа],[3]!Table13456[Дата
отправки],"",0,1)</f>
        <v>45820</v>
      </c>
      <c r="B619" s="2">
        <v>567404957</v>
      </c>
      <c r="C619" s="2"/>
      <c r="D619" s="2"/>
      <c r="E619" s="3"/>
      <c r="F619" s="3"/>
      <c r="H619" s="5">
        <f>_xlfn.XLOOKUP(Table16[[#This Row],[OrderID]],[3]!Table13456[No заказа],[3]!Table13456[Количество],"",0,1)</f>
        <v>1</v>
      </c>
      <c r="I619" s="5">
        <f>_xlfn.XLOOKUP(Table16[[#This Row],[OrderID]],[3]!Table13456[No заказа],[3]!Table13456[Цена],"",0,1)</f>
        <v>8479</v>
      </c>
      <c r="J619" s="2" t="str">
        <f>M01_SETTINGS!$F$2</f>
        <v>KASPI</v>
      </c>
    </row>
    <row r="620" spans="1:10" x14ac:dyDescent="0.35">
      <c r="A620" s="3">
        <f>_xlfn.XLOOKUP(Table16[[#This Row],[OrderID]],[3]!Table13456[No заказа],[3]!Table13456[Дата
отправки],"",0,1)</f>
        <v>45819</v>
      </c>
      <c r="B620" s="2">
        <v>567279678</v>
      </c>
      <c r="C620" s="2"/>
      <c r="D620" s="2"/>
      <c r="E620" s="3"/>
      <c r="F620" s="3"/>
      <c r="H620" s="5">
        <f>_xlfn.XLOOKUP(Table16[[#This Row],[OrderID]],[3]!Table13456[No заказа],[3]!Table13456[Количество],"",0,1)</f>
        <v>1</v>
      </c>
      <c r="I620" s="5">
        <f>_xlfn.XLOOKUP(Table16[[#This Row],[OrderID]],[3]!Table13456[No заказа],[3]!Table13456[Цена],"",0,1)</f>
        <v>3000</v>
      </c>
      <c r="J620" s="2" t="str">
        <f>M01_SETTINGS!$F$2</f>
        <v>KASPI</v>
      </c>
    </row>
    <row r="621" spans="1:10" x14ac:dyDescent="0.35">
      <c r="A621" s="3">
        <f>_xlfn.XLOOKUP(Table16[[#This Row],[OrderID]],[3]!Table13456[No заказа],[3]!Table13456[Дата
отправки],"",0,1)</f>
        <v>45819</v>
      </c>
      <c r="B621" s="2">
        <v>566938156</v>
      </c>
      <c r="C621" s="2"/>
      <c r="D621" s="2"/>
      <c r="E621" s="3"/>
      <c r="F621" s="3"/>
      <c r="H621" s="5">
        <f>_xlfn.XLOOKUP(Table16[[#This Row],[OrderID]],[3]!Table13456[No заказа],[3]!Table13456[Количество],"",0,1)</f>
        <v>1</v>
      </c>
      <c r="I621" s="5">
        <f>_xlfn.XLOOKUP(Table16[[#This Row],[OrderID]],[3]!Table13456[No заказа],[3]!Table13456[Цена],"",0,1)</f>
        <v>3000</v>
      </c>
      <c r="J621" s="2" t="str">
        <f>M01_SETTINGS!$F$2</f>
        <v>KASPI</v>
      </c>
    </row>
    <row r="622" spans="1:10" x14ac:dyDescent="0.35">
      <c r="A622" s="3">
        <f>_xlfn.XLOOKUP(Table16[[#This Row],[OrderID]],[3]!Table13456[No заказа],[3]!Table13456[Дата
отправки],"",0,1)</f>
        <v>45819</v>
      </c>
      <c r="B622" s="2">
        <v>566634633</v>
      </c>
      <c r="C622" s="2"/>
      <c r="D622" s="2"/>
      <c r="E622" s="3"/>
      <c r="F622" s="3"/>
      <c r="H622" s="5">
        <f>_xlfn.XLOOKUP(Table16[[#This Row],[OrderID]],[3]!Table13456[No заказа],[3]!Table13456[Количество],"",0,1)</f>
        <v>1</v>
      </c>
      <c r="I622" s="5">
        <f>_xlfn.XLOOKUP(Table16[[#This Row],[OrderID]],[3]!Table13456[No заказа],[3]!Table13456[Цена],"",0,1)</f>
        <v>3000</v>
      </c>
      <c r="J622" s="2" t="str">
        <f>M01_SETTINGS!$F$2</f>
        <v>KASPI</v>
      </c>
    </row>
    <row r="623" spans="1:10" x14ac:dyDescent="0.35">
      <c r="A623" s="3">
        <f>_xlfn.XLOOKUP(Table16[[#This Row],[OrderID]],[3]!Table13456[No заказа],[3]!Table13456[Дата
отправки],"",0,1)</f>
        <v>45819</v>
      </c>
      <c r="B623" s="2">
        <v>566968846</v>
      </c>
      <c r="C623" s="2"/>
      <c r="D623" s="2"/>
      <c r="E623" s="3"/>
      <c r="F623" s="3"/>
      <c r="H623" s="5">
        <f>_xlfn.XLOOKUP(Table16[[#This Row],[OrderID]],[3]!Table13456[No заказа],[3]!Table13456[Количество],"",0,1)</f>
        <v>1</v>
      </c>
      <c r="I623" s="5">
        <f>_xlfn.XLOOKUP(Table16[[#This Row],[OrderID]],[3]!Table13456[No заказа],[3]!Table13456[Цена],"",0,1)</f>
        <v>1209</v>
      </c>
      <c r="J623" s="2" t="str">
        <f>M01_SETTINGS!$F$2</f>
        <v>KASPI</v>
      </c>
    </row>
    <row r="624" spans="1:10" x14ac:dyDescent="0.35">
      <c r="A624" s="3">
        <f>_xlfn.XLOOKUP(Table16[[#This Row],[OrderID]],[3]!Table13456[No заказа],[3]!Table13456[Дата
отправки],"",0,1)</f>
        <v>45819</v>
      </c>
      <c r="B624" s="2">
        <v>566772654</v>
      </c>
      <c r="C624" s="2"/>
      <c r="D624" s="2"/>
      <c r="E624" s="3"/>
      <c r="F624" s="3"/>
      <c r="H624" s="5">
        <f>_xlfn.XLOOKUP(Table16[[#This Row],[OrderID]],[3]!Table13456[No заказа],[3]!Table13456[Количество],"",0,1)</f>
        <v>1</v>
      </c>
      <c r="I624" s="5">
        <f>_xlfn.XLOOKUP(Table16[[#This Row],[OrderID]],[3]!Table13456[No заказа],[3]!Table13456[Цена],"",0,1)</f>
        <v>3697</v>
      </c>
      <c r="J624" s="2" t="str">
        <f>M01_SETTINGS!$F$2</f>
        <v>KASPI</v>
      </c>
    </row>
    <row r="625" spans="1:10" x14ac:dyDescent="0.35">
      <c r="A625" s="3">
        <f>_xlfn.XLOOKUP(Table16[[#This Row],[OrderID]],[3]!Table13456[No заказа],[3]!Table13456[Дата
отправки],"",0,1)</f>
        <v>45819</v>
      </c>
      <c r="B625" s="2">
        <v>566623184</v>
      </c>
      <c r="C625" s="2"/>
      <c r="D625" s="2"/>
      <c r="E625" s="3"/>
      <c r="F625" s="3"/>
      <c r="H625" s="5">
        <f>_xlfn.XLOOKUP(Table16[[#This Row],[OrderID]],[3]!Table13456[No заказа],[3]!Table13456[Количество],"",0,1)</f>
        <v>1</v>
      </c>
      <c r="I625" s="5">
        <f>_xlfn.XLOOKUP(Table16[[#This Row],[OrderID]],[3]!Table13456[No заказа],[3]!Table13456[Цена],"",0,1)</f>
        <v>3697</v>
      </c>
      <c r="J625" s="2" t="str">
        <f>M01_SETTINGS!$F$2</f>
        <v>KASPI</v>
      </c>
    </row>
    <row r="626" spans="1:10" x14ac:dyDescent="0.35">
      <c r="A626" s="3">
        <f>_xlfn.XLOOKUP(Table16[[#This Row],[OrderID]],[3]!Table13456[No заказа],[3]!Table13456[Дата
отправки],"",0,1)</f>
        <v>45819</v>
      </c>
      <c r="B626" s="2">
        <v>566947388</v>
      </c>
      <c r="C626" s="2"/>
      <c r="D626" s="2"/>
      <c r="E626" s="3"/>
      <c r="F626" s="3"/>
      <c r="H626" s="5">
        <f>_xlfn.XLOOKUP(Table16[[#This Row],[OrderID]],[3]!Table13456[No заказа],[3]!Table13456[Количество],"",0,1)</f>
        <v>1</v>
      </c>
      <c r="I626" s="5">
        <f>_xlfn.XLOOKUP(Table16[[#This Row],[OrderID]],[3]!Table13456[No заказа],[3]!Table13456[Цена],"",0,1)</f>
        <v>1499</v>
      </c>
      <c r="J626" s="2" t="str">
        <f>M01_SETTINGS!$F$2</f>
        <v>KASPI</v>
      </c>
    </row>
    <row r="627" spans="1:10" x14ac:dyDescent="0.35">
      <c r="A627" s="3">
        <f>_xlfn.XLOOKUP(Table16[[#This Row],[OrderID]],[3]!Table13456[No заказа],[3]!Table13456[Дата
отправки],"",0,1)</f>
        <v>45819</v>
      </c>
      <c r="B627" s="2">
        <v>566884071</v>
      </c>
      <c r="C627" s="2"/>
      <c r="D627" s="2"/>
      <c r="E627" s="3"/>
      <c r="F627" s="3"/>
      <c r="H627" s="5">
        <f>_xlfn.XLOOKUP(Table16[[#This Row],[OrderID]],[3]!Table13456[No заказа],[3]!Table13456[Количество],"",0,1)</f>
        <v>1</v>
      </c>
      <c r="I627" s="5">
        <f>_xlfn.XLOOKUP(Table16[[#This Row],[OrderID]],[3]!Table13456[No заказа],[3]!Table13456[Цена],"",0,1)</f>
        <v>1499</v>
      </c>
      <c r="J627" s="2" t="str">
        <f>M01_SETTINGS!$F$2</f>
        <v>KASPI</v>
      </c>
    </row>
    <row r="628" spans="1:10" x14ac:dyDescent="0.35">
      <c r="A628" s="3">
        <f>_xlfn.XLOOKUP(Table16[[#This Row],[OrderID]],[3]!Table13456[No заказа],[3]!Table13456[Дата
отправки],"",0,1)</f>
        <v>45819</v>
      </c>
      <c r="B628" s="2">
        <v>566753010</v>
      </c>
      <c r="C628" s="2"/>
      <c r="D628" s="2"/>
      <c r="E628" s="3"/>
      <c r="F628" s="3"/>
      <c r="H628" s="5">
        <f>_xlfn.XLOOKUP(Table16[[#This Row],[OrderID]],[3]!Table13456[No заказа],[3]!Table13456[Количество],"",0,1)</f>
        <v>1</v>
      </c>
      <c r="I628" s="5">
        <f>_xlfn.XLOOKUP(Table16[[#This Row],[OrderID]],[3]!Table13456[No заказа],[3]!Table13456[Цена],"",0,1)</f>
        <v>1499</v>
      </c>
      <c r="J628" s="2" t="str">
        <f>M01_SETTINGS!$F$2</f>
        <v>KASPI</v>
      </c>
    </row>
    <row r="629" spans="1:10" x14ac:dyDescent="0.35">
      <c r="A629" s="3">
        <f>_xlfn.XLOOKUP(Table16[[#This Row],[OrderID]],[3]!Table13456[No заказа],[3]!Table13456[Дата
отправки],"",0,1)</f>
        <v>45819</v>
      </c>
      <c r="B629" s="2">
        <v>567062471</v>
      </c>
      <c r="C629" s="2"/>
      <c r="D629" s="2"/>
      <c r="E629" s="3"/>
      <c r="F629" s="3"/>
      <c r="H629" s="5">
        <f>_xlfn.XLOOKUP(Table16[[#This Row],[OrderID]],[3]!Table13456[No заказа],[3]!Table13456[Количество],"",0,1)</f>
        <v>1</v>
      </c>
      <c r="I629" s="5">
        <f>_xlfn.XLOOKUP(Table16[[#This Row],[OrderID]],[3]!Table13456[No заказа],[3]!Table13456[Цена],"",0,1)</f>
        <v>1772</v>
      </c>
      <c r="J629" s="2" t="str">
        <f>M01_SETTINGS!$F$2</f>
        <v>KASPI</v>
      </c>
    </row>
    <row r="630" spans="1:10" x14ac:dyDescent="0.35">
      <c r="A630" s="3">
        <f>_xlfn.XLOOKUP(Table16[[#This Row],[OrderID]],[3]!Table13456[No заказа],[3]!Table13456[Дата
отправки],"",0,1)</f>
        <v>45819</v>
      </c>
      <c r="B630" s="2">
        <v>566557268</v>
      </c>
      <c r="C630" s="2"/>
      <c r="D630" s="2"/>
      <c r="E630" s="3"/>
      <c r="F630" s="3"/>
      <c r="H630" s="5">
        <f>_xlfn.XLOOKUP(Table16[[#This Row],[OrderID]],[3]!Table13456[No заказа],[3]!Table13456[Количество],"",0,1)</f>
        <v>1</v>
      </c>
      <c r="I630" s="5">
        <f>_xlfn.XLOOKUP(Table16[[#This Row],[OrderID]],[3]!Table13456[No заказа],[3]!Table13456[Цена],"",0,1)</f>
        <v>1498</v>
      </c>
      <c r="J630" s="2" t="str">
        <f>M01_SETTINGS!$F$2</f>
        <v>KASPI</v>
      </c>
    </row>
    <row r="631" spans="1:10" x14ac:dyDescent="0.35">
      <c r="A631" s="3">
        <f>_xlfn.XLOOKUP(Table16[[#This Row],[OrderID]],[3]!Table13456[No заказа],[3]!Table13456[Дата
отправки],"",0,1)</f>
        <v>45819</v>
      </c>
      <c r="B631" s="2">
        <v>567295629</v>
      </c>
      <c r="C631" s="2"/>
      <c r="D631" s="2"/>
      <c r="E631" s="3"/>
      <c r="F631" s="3"/>
      <c r="H631" s="5">
        <f>_xlfn.XLOOKUP(Table16[[#This Row],[OrderID]],[3]!Table13456[No заказа],[3]!Table13456[Количество],"",0,1)</f>
        <v>1</v>
      </c>
      <c r="I631" s="5">
        <f>_xlfn.XLOOKUP(Table16[[#This Row],[OrderID]],[3]!Table13456[No заказа],[3]!Table13456[Цена],"",0,1)</f>
        <v>1500</v>
      </c>
      <c r="J631" s="2" t="str">
        <f>M01_SETTINGS!$F$2</f>
        <v>KASPI</v>
      </c>
    </row>
    <row r="632" spans="1:10" x14ac:dyDescent="0.35">
      <c r="A632" s="3">
        <f>_xlfn.XLOOKUP(Table16[[#This Row],[OrderID]],[3]!Table13456[No заказа],[3]!Table13456[Дата
отправки],"",0,1)</f>
        <v>45819</v>
      </c>
      <c r="B632" s="2">
        <v>567185755</v>
      </c>
      <c r="C632" s="2"/>
      <c r="D632" s="2"/>
      <c r="E632" s="3"/>
      <c r="F632" s="3"/>
      <c r="H632" s="5">
        <f>_xlfn.XLOOKUP(Table16[[#This Row],[OrderID]],[3]!Table13456[No заказа],[3]!Table13456[Количество],"",0,1)</f>
        <v>5</v>
      </c>
      <c r="I632" s="5">
        <f>_xlfn.XLOOKUP(Table16[[#This Row],[OrderID]],[3]!Table13456[No заказа],[3]!Table13456[Цена],"",0,1)</f>
        <v>1799</v>
      </c>
      <c r="J632" s="2" t="str">
        <f>M01_SETTINGS!$F$2</f>
        <v>KASPI</v>
      </c>
    </row>
    <row r="633" spans="1:10" x14ac:dyDescent="0.35">
      <c r="A633" s="3">
        <f>_xlfn.XLOOKUP(Table16[[#This Row],[OrderID]],[3]!Table13456[No заказа],[3]!Table13456[Дата
отправки],"",0,1)</f>
        <v>45819</v>
      </c>
      <c r="B633" s="2">
        <v>566918877</v>
      </c>
      <c r="C633" s="2"/>
      <c r="D633" s="2"/>
      <c r="E633" s="3"/>
      <c r="F633" s="3"/>
      <c r="H633" s="5">
        <f>_xlfn.XLOOKUP(Table16[[#This Row],[OrderID]],[3]!Table13456[No заказа],[3]!Table13456[Количество],"",0,1)</f>
        <v>1</v>
      </c>
      <c r="I633" s="5">
        <f>_xlfn.XLOOKUP(Table16[[#This Row],[OrderID]],[3]!Table13456[No заказа],[3]!Table13456[Цена],"",0,1)</f>
        <v>13990</v>
      </c>
      <c r="J633" s="2" t="str">
        <f>M01_SETTINGS!$F$2</f>
        <v>KASPI</v>
      </c>
    </row>
    <row r="634" spans="1:10" x14ac:dyDescent="0.35">
      <c r="A634" s="3">
        <f>_xlfn.XLOOKUP(Table16[[#This Row],[OrderID]],[3]!Table13456[No заказа],[3]!Table13456[Дата
отправки],"",0,1)</f>
        <v>45819</v>
      </c>
      <c r="B634" s="2">
        <v>566839028</v>
      </c>
      <c r="C634" s="2"/>
      <c r="D634" s="2"/>
      <c r="E634" s="3"/>
      <c r="F634" s="3"/>
      <c r="H634" s="5">
        <f>_xlfn.XLOOKUP(Table16[[#This Row],[OrderID]],[3]!Table13456[No заказа],[3]!Table13456[Количество],"",0,1)</f>
        <v>1</v>
      </c>
      <c r="I634" s="5">
        <f>_xlfn.XLOOKUP(Table16[[#This Row],[OrderID]],[3]!Table13456[No заказа],[3]!Table13456[Цена],"",0,1)</f>
        <v>12990</v>
      </c>
      <c r="J634" s="2" t="str">
        <f>M01_SETTINGS!$F$2</f>
        <v>KASPI</v>
      </c>
    </row>
    <row r="635" spans="1:10" x14ac:dyDescent="0.35">
      <c r="A635" s="3">
        <f>_xlfn.XLOOKUP(Table16[[#This Row],[OrderID]],[3]!Table13456[No заказа],[3]!Table13456[Дата
отправки],"",0,1)</f>
        <v>45819</v>
      </c>
      <c r="B635" s="2">
        <v>567098683</v>
      </c>
      <c r="C635" s="2"/>
      <c r="D635" s="2"/>
      <c r="E635" s="3"/>
      <c r="F635" s="3"/>
      <c r="H635" s="5">
        <f>_xlfn.XLOOKUP(Table16[[#This Row],[OrderID]],[3]!Table13456[No заказа],[3]!Table13456[Количество],"",0,1)</f>
        <v>1</v>
      </c>
      <c r="I635" s="5">
        <f>_xlfn.XLOOKUP(Table16[[#This Row],[OrderID]],[3]!Table13456[No заказа],[3]!Table13456[Цена],"",0,1)</f>
        <v>11990</v>
      </c>
      <c r="J635" s="2" t="str">
        <f>M01_SETTINGS!$F$2</f>
        <v>KASPI</v>
      </c>
    </row>
    <row r="636" spans="1:10" x14ac:dyDescent="0.35">
      <c r="A636" s="3">
        <f>_xlfn.XLOOKUP(Table16[[#This Row],[OrderID]],[3]!Table13456[No заказа],[3]!Table13456[Дата
отправки],"",0,1)</f>
        <v>45819</v>
      </c>
      <c r="B636" s="2">
        <v>566865462</v>
      </c>
      <c r="C636" s="2"/>
      <c r="D636" s="2"/>
      <c r="E636" s="3"/>
      <c r="F636" s="3"/>
      <c r="H636" s="5">
        <f>_xlfn.XLOOKUP(Table16[[#This Row],[OrderID]],[3]!Table13456[No заказа],[3]!Table13456[Количество],"",0,1)</f>
        <v>1</v>
      </c>
      <c r="I636" s="5">
        <f>_xlfn.XLOOKUP(Table16[[#This Row],[OrderID]],[3]!Table13456[No заказа],[3]!Table13456[Цена],"",0,1)</f>
        <v>11990</v>
      </c>
      <c r="J636" s="2" t="str">
        <f>M01_SETTINGS!$F$2</f>
        <v>KASPI</v>
      </c>
    </row>
    <row r="637" spans="1:10" x14ac:dyDescent="0.35">
      <c r="A637" s="3">
        <f>_xlfn.XLOOKUP(Table16[[#This Row],[OrderID]],[3]!Table13456[No заказа],[3]!Table13456[Дата
отправки],"",0,1)</f>
        <v>45819</v>
      </c>
      <c r="B637" s="2">
        <v>566767193</v>
      </c>
      <c r="C637" s="2"/>
      <c r="D637" s="2"/>
      <c r="E637" s="3"/>
      <c r="F637" s="3"/>
      <c r="H637" s="5">
        <f>_xlfn.XLOOKUP(Table16[[#This Row],[OrderID]],[3]!Table13456[No заказа],[3]!Table13456[Количество],"",0,1)</f>
        <v>1</v>
      </c>
      <c r="I637" s="5">
        <f>_xlfn.XLOOKUP(Table16[[#This Row],[OrderID]],[3]!Table13456[No заказа],[3]!Table13456[Цена],"",0,1)</f>
        <v>11990</v>
      </c>
      <c r="J637" s="2" t="str">
        <f>M01_SETTINGS!$F$2</f>
        <v>KASPI</v>
      </c>
    </row>
    <row r="638" spans="1:10" x14ac:dyDescent="0.35">
      <c r="A638" s="3">
        <f>_xlfn.XLOOKUP(Table16[[#This Row],[OrderID]],[3]!Table13456[No заказа],[3]!Table13456[Дата
отправки],"",0,1)</f>
        <v>45819</v>
      </c>
      <c r="B638" s="2">
        <v>567103862</v>
      </c>
      <c r="C638" s="2"/>
      <c r="D638" s="2"/>
      <c r="E638" s="3"/>
      <c r="F638" s="3"/>
      <c r="H638" s="5">
        <f>_xlfn.XLOOKUP(Table16[[#This Row],[OrderID]],[3]!Table13456[No заказа],[3]!Table13456[Количество],"",0,1)</f>
        <v>1</v>
      </c>
      <c r="I638" s="5">
        <f>_xlfn.XLOOKUP(Table16[[#This Row],[OrderID]],[3]!Table13456[No заказа],[3]!Table13456[Цена],"",0,1)</f>
        <v>14990</v>
      </c>
      <c r="J638" s="2" t="str">
        <f>M01_SETTINGS!$F$2</f>
        <v>KASPI</v>
      </c>
    </row>
    <row r="639" spans="1:10" x14ac:dyDescent="0.35">
      <c r="A639" s="3">
        <f>_xlfn.XLOOKUP(Table16[[#This Row],[OrderID]],[3]!Table13456[No заказа],[3]!Table13456[Дата
отправки],"",0,1)</f>
        <v>45819</v>
      </c>
      <c r="B639" s="2">
        <v>566642525</v>
      </c>
      <c r="C639" s="2"/>
      <c r="D639" s="2"/>
      <c r="E639" s="3"/>
      <c r="F639" s="3"/>
      <c r="H639" s="5">
        <f>_xlfn.XLOOKUP(Table16[[#This Row],[OrderID]],[3]!Table13456[No заказа],[3]!Table13456[Количество],"",0,1)</f>
        <v>1</v>
      </c>
      <c r="I639" s="5">
        <f>_xlfn.XLOOKUP(Table16[[#This Row],[OrderID]],[3]!Table13456[No заказа],[3]!Table13456[Цена],"",0,1)</f>
        <v>8480</v>
      </c>
      <c r="J639" s="2" t="str">
        <f>M01_SETTINGS!$F$2</f>
        <v>KASPI</v>
      </c>
    </row>
    <row r="640" spans="1:10" x14ac:dyDescent="0.35">
      <c r="A640" s="3">
        <f>_xlfn.XLOOKUP(Table16[[#This Row],[OrderID]],[3]!Table13456[No заказа],[3]!Table13456[Дата
отправки],"",0,1)</f>
        <v>45819</v>
      </c>
      <c r="B640" s="2">
        <v>567227551</v>
      </c>
      <c r="C640" s="2"/>
      <c r="D640" s="2"/>
      <c r="E640" s="3"/>
      <c r="F640" s="3"/>
      <c r="H640" s="5">
        <f>_xlfn.XLOOKUP(Table16[[#This Row],[OrderID]],[3]!Table13456[No заказа],[3]!Table13456[Количество],"",0,1)</f>
        <v>1</v>
      </c>
      <c r="I640" s="5">
        <f>_xlfn.XLOOKUP(Table16[[#This Row],[OrderID]],[3]!Table13456[No заказа],[3]!Table13456[Цена],"",0,1)</f>
        <v>8479</v>
      </c>
      <c r="J640" s="2" t="str">
        <f>M01_SETTINGS!$F$2</f>
        <v>KASPI</v>
      </c>
    </row>
    <row r="641" spans="1:10" x14ac:dyDescent="0.35">
      <c r="A641" s="3">
        <f>_xlfn.XLOOKUP(Table16[[#This Row],[OrderID]],[3]!Table13456[No заказа],[3]!Table13456[Дата
отправки],"",0,1)</f>
        <v>45818</v>
      </c>
      <c r="B641" s="2">
        <v>566232542</v>
      </c>
      <c r="C641" s="2"/>
      <c r="D641" s="2"/>
      <c r="E641" s="3"/>
      <c r="F641" s="3"/>
      <c r="H641" s="5">
        <f>_xlfn.XLOOKUP(Table16[[#This Row],[OrderID]],[3]!Table13456[No заказа],[3]!Table13456[Количество],"",0,1)</f>
        <v>1</v>
      </c>
      <c r="I641" s="5">
        <f>_xlfn.XLOOKUP(Table16[[#This Row],[OrderID]],[3]!Table13456[No заказа],[3]!Table13456[Цена],"",0,1)</f>
        <v>8480</v>
      </c>
      <c r="J641" s="2" t="str">
        <f>M01_SETTINGS!$F$2</f>
        <v>KASPI</v>
      </c>
    </row>
    <row r="642" spans="1:10" x14ac:dyDescent="0.35">
      <c r="A642" s="3">
        <f>_xlfn.XLOOKUP(Table16[[#This Row],[OrderID]],[3]!Table13456[No заказа],[3]!Table13456[Дата
отправки],"",0,1)</f>
        <v>45818</v>
      </c>
      <c r="B642" s="2">
        <v>566430955</v>
      </c>
      <c r="C642" s="2"/>
      <c r="D642" s="2"/>
      <c r="E642" s="3"/>
      <c r="F642" s="3"/>
      <c r="H642" s="5">
        <f>_xlfn.XLOOKUP(Table16[[#This Row],[OrderID]],[3]!Table13456[No заказа],[3]!Table13456[Количество],"",0,1)</f>
        <v>1</v>
      </c>
      <c r="I642" s="5">
        <f>_xlfn.XLOOKUP(Table16[[#This Row],[OrderID]],[3]!Table13456[No заказа],[3]!Table13456[Цена],"",0,1)</f>
        <v>13990</v>
      </c>
      <c r="J642" s="2" t="str">
        <f>M01_SETTINGS!$F$2</f>
        <v>KASPI</v>
      </c>
    </row>
    <row r="643" spans="1:10" x14ac:dyDescent="0.35">
      <c r="A643" s="3">
        <f>_xlfn.XLOOKUP(Table16[[#This Row],[OrderID]],[3]!Table13456[No заказа],[3]!Table13456[Дата
отправки],"",0,1)</f>
        <v>45818</v>
      </c>
      <c r="B643" s="2">
        <v>565964883</v>
      </c>
      <c r="C643" s="2"/>
      <c r="D643" s="2"/>
      <c r="E643" s="3"/>
      <c r="F643" s="3"/>
      <c r="H643" s="5">
        <f>_xlfn.XLOOKUP(Table16[[#This Row],[OrderID]],[3]!Table13456[No заказа],[3]!Table13456[Количество],"",0,1)</f>
        <v>1</v>
      </c>
      <c r="I643" s="5">
        <f>_xlfn.XLOOKUP(Table16[[#This Row],[OrderID]],[3]!Table13456[No заказа],[3]!Table13456[Цена],"",0,1)</f>
        <v>12990</v>
      </c>
      <c r="J643" s="2" t="str">
        <f>M01_SETTINGS!$F$2</f>
        <v>KASPI</v>
      </c>
    </row>
    <row r="644" spans="1:10" x14ac:dyDescent="0.35">
      <c r="A644" s="3">
        <f>_xlfn.XLOOKUP(Table16[[#This Row],[OrderID]],[3]!Table13456[No заказа],[3]!Table13456[Дата
отправки],"",0,1)</f>
        <v>45818</v>
      </c>
      <c r="B644" s="2">
        <v>566233428</v>
      </c>
      <c r="C644" s="2"/>
      <c r="D644" s="2"/>
      <c r="E644" s="3"/>
      <c r="F644" s="3"/>
      <c r="H644" s="5">
        <f>_xlfn.XLOOKUP(Table16[[#This Row],[OrderID]],[3]!Table13456[No заказа],[3]!Table13456[Количество],"",0,1)</f>
        <v>1</v>
      </c>
      <c r="I644" s="5">
        <f>_xlfn.XLOOKUP(Table16[[#This Row],[OrderID]],[3]!Table13456[No заказа],[3]!Table13456[Цена],"",0,1)</f>
        <v>11990</v>
      </c>
      <c r="J644" s="2" t="str">
        <f>M01_SETTINGS!$F$2</f>
        <v>KASPI</v>
      </c>
    </row>
    <row r="645" spans="1:10" x14ac:dyDescent="0.35">
      <c r="A645" s="3">
        <f>_xlfn.XLOOKUP(Table16[[#This Row],[OrderID]],[3]!Table13456[No заказа],[3]!Table13456[Дата
отправки],"",0,1)</f>
        <v>45818</v>
      </c>
      <c r="B645" s="2">
        <v>566095085</v>
      </c>
      <c r="C645" s="2"/>
      <c r="D645" s="2"/>
      <c r="E645" s="3"/>
      <c r="F645" s="3"/>
      <c r="H645" s="5">
        <f>_xlfn.XLOOKUP(Table16[[#This Row],[OrderID]],[3]!Table13456[No заказа],[3]!Table13456[Количество],"",0,1)</f>
        <v>1</v>
      </c>
      <c r="I645" s="5">
        <f>_xlfn.XLOOKUP(Table16[[#This Row],[OrderID]],[3]!Table13456[No заказа],[3]!Table13456[Цена],"",0,1)</f>
        <v>14990</v>
      </c>
      <c r="J645" s="2" t="str">
        <f>M01_SETTINGS!$F$2</f>
        <v>KASPI</v>
      </c>
    </row>
    <row r="646" spans="1:10" x14ac:dyDescent="0.35">
      <c r="A646" s="3">
        <f>_xlfn.XLOOKUP(Table16[[#This Row],[OrderID]],[3]!Table13456[No заказа],[3]!Table13456[Дата
отправки],"",0,1)</f>
        <v>45818</v>
      </c>
      <c r="B646" s="2">
        <v>566427436</v>
      </c>
      <c r="C646" s="2"/>
      <c r="D646" s="2"/>
      <c r="E646" s="3"/>
      <c r="F646" s="3"/>
      <c r="H646" s="5">
        <f>_xlfn.XLOOKUP(Table16[[#This Row],[OrderID]],[3]!Table13456[No заказа],[3]!Table13456[Количество],"",0,1)</f>
        <v>1</v>
      </c>
      <c r="I646" s="5">
        <f>_xlfn.XLOOKUP(Table16[[#This Row],[OrderID]],[3]!Table13456[No заказа],[3]!Table13456[Цена],"",0,1)</f>
        <v>14990</v>
      </c>
      <c r="J646" s="2" t="str">
        <f>M01_SETTINGS!$F$2</f>
        <v>KASPI</v>
      </c>
    </row>
    <row r="647" spans="1:10" x14ac:dyDescent="0.35">
      <c r="A647" s="3">
        <f>_xlfn.XLOOKUP(Table16[[#This Row],[OrderID]],[3]!Table13456[No заказа],[3]!Table13456[Дата
отправки],"",0,1)</f>
        <v>45818</v>
      </c>
      <c r="B647" s="2">
        <v>566145128</v>
      </c>
      <c r="C647" s="2"/>
      <c r="D647" s="2"/>
      <c r="E647" s="3"/>
      <c r="F647" s="3"/>
      <c r="H647" s="5">
        <f>_xlfn.XLOOKUP(Table16[[#This Row],[OrderID]],[3]!Table13456[No заказа],[3]!Table13456[Количество],"",0,1)</f>
        <v>1</v>
      </c>
      <c r="I647" s="5">
        <f>_xlfn.XLOOKUP(Table16[[#This Row],[OrderID]],[3]!Table13456[No заказа],[3]!Table13456[Цена],"",0,1)</f>
        <v>14990</v>
      </c>
      <c r="J647" s="2" t="str">
        <f>M01_SETTINGS!$F$2</f>
        <v>KASPI</v>
      </c>
    </row>
    <row r="648" spans="1:10" x14ac:dyDescent="0.35">
      <c r="A648" s="3">
        <f>_xlfn.XLOOKUP(Table16[[#This Row],[OrderID]],[3]!Table13456[No заказа],[3]!Table13456[Дата
отправки],"",0,1)</f>
        <v>45818</v>
      </c>
      <c r="B648" s="2">
        <v>566412801</v>
      </c>
      <c r="C648" s="2"/>
      <c r="D648" s="2"/>
      <c r="E648" s="3"/>
      <c r="F648" s="3"/>
      <c r="H648" s="5">
        <f>_xlfn.XLOOKUP(Table16[[#This Row],[OrderID]],[3]!Table13456[No заказа],[3]!Table13456[Количество],"",0,1)</f>
        <v>1</v>
      </c>
      <c r="I648" s="5">
        <f>_xlfn.XLOOKUP(Table16[[#This Row],[OrderID]],[3]!Table13456[No заказа],[3]!Table13456[Цена],"",0,1)</f>
        <v>14990</v>
      </c>
      <c r="J648" s="2" t="str">
        <f>M01_SETTINGS!$F$2</f>
        <v>KASPI</v>
      </c>
    </row>
    <row r="649" spans="1:10" x14ac:dyDescent="0.35">
      <c r="A649" s="3">
        <f>_xlfn.XLOOKUP(Table16[[#This Row],[OrderID]],[3]!Table13456[No заказа],[3]!Table13456[Дата
отправки],"",0,1)</f>
        <v>45818</v>
      </c>
      <c r="B649" s="2">
        <v>566428669</v>
      </c>
      <c r="C649" s="2"/>
      <c r="D649" s="2"/>
      <c r="E649" s="3"/>
      <c r="F649" s="3"/>
      <c r="H649" s="5">
        <f>_xlfn.XLOOKUP(Table16[[#This Row],[OrderID]],[3]!Table13456[No заказа],[3]!Table13456[Количество],"",0,1)</f>
        <v>1</v>
      </c>
      <c r="I649" s="5">
        <f>_xlfn.XLOOKUP(Table16[[#This Row],[OrderID]],[3]!Table13456[No заказа],[3]!Table13456[Цена],"",0,1)</f>
        <v>14990</v>
      </c>
      <c r="J649" s="2" t="str">
        <f>M01_SETTINGS!$F$2</f>
        <v>KASPI</v>
      </c>
    </row>
    <row r="650" spans="1:10" x14ac:dyDescent="0.35">
      <c r="A650" s="3">
        <f>_xlfn.XLOOKUP(Table16[[#This Row],[OrderID]],[3]!Table13456[No заказа],[3]!Table13456[Дата
отправки],"",0,1)</f>
        <v>45818</v>
      </c>
      <c r="B650" s="2">
        <v>566078803</v>
      </c>
      <c r="C650" s="2"/>
      <c r="D650" s="2"/>
      <c r="E650" s="3"/>
      <c r="F650" s="3"/>
      <c r="H650" s="5">
        <f>_xlfn.XLOOKUP(Table16[[#This Row],[OrderID]],[3]!Table13456[No заказа],[3]!Table13456[Количество],"",0,1)</f>
        <v>1</v>
      </c>
      <c r="I650" s="5">
        <f>_xlfn.XLOOKUP(Table16[[#This Row],[OrderID]],[3]!Table13456[No заказа],[3]!Table13456[Цена],"",0,1)</f>
        <v>14990</v>
      </c>
      <c r="J650" s="2" t="str">
        <f>M01_SETTINGS!$F$2</f>
        <v>KASPI</v>
      </c>
    </row>
    <row r="651" spans="1:10" x14ac:dyDescent="0.35">
      <c r="A651" s="3">
        <f>_xlfn.XLOOKUP(Table16[[#This Row],[OrderID]],[3]!Table13456[No заказа],[3]!Table13456[Дата
отправки],"",0,1)</f>
        <v>45818</v>
      </c>
      <c r="B651" s="2">
        <v>566048529</v>
      </c>
      <c r="C651" s="2"/>
      <c r="D651" s="2"/>
      <c r="E651" s="3"/>
      <c r="F651" s="3"/>
      <c r="H651" s="5">
        <f>_xlfn.XLOOKUP(Table16[[#This Row],[OrderID]],[3]!Table13456[No заказа],[3]!Table13456[Количество],"",0,1)</f>
        <v>1</v>
      </c>
      <c r="I651" s="5">
        <f>_xlfn.XLOOKUP(Table16[[#This Row],[OrderID]],[3]!Table13456[No заказа],[3]!Table13456[Цена],"",0,1)</f>
        <v>14990</v>
      </c>
      <c r="J651" s="2" t="str">
        <f>M01_SETTINGS!$F$2</f>
        <v>KASPI</v>
      </c>
    </row>
    <row r="652" spans="1:10" x14ac:dyDescent="0.35">
      <c r="A652" s="3">
        <f>_xlfn.XLOOKUP(Table16[[#This Row],[OrderID]],[3]!Table13456[No заказа],[3]!Table13456[Дата
отправки],"",0,1)</f>
        <v>45818</v>
      </c>
      <c r="B652" s="2">
        <v>565923725</v>
      </c>
      <c r="C652" s="2"/>
      <c r="D652" s="2"/>
      <c r="E652" s="3"/>
      <c r="F652" s="3"/>
      <c r="H652" s="5">
        <f>_xlfn.XLOOKUP(Table16[[#This Row],[OrderID]],[3]!Table13456[No заказа],[3]!Table13456[Количество],"",0,1)</f>
        <v>1</v>
      </c>
      <c r="I652" s="5">
        <f>_xlfn.XLOOKUP(Table16[[#This Row],[OrderID]],[3]!Table13456[No заказа],[3]!Table13456[Цена],"",0,1)</f>
        <v>14990</v>
      </c>
      <c r="J652" s="2" t="str">
        <f>M01_SETTINGS!$F$2</f>
        <v>KASPI</v>
      </c>
    </row>
    <row r="653" spans="1:10" x14ac:dyDescent="0.35">
      <c r="A653" s="3">
        <f>_xlfn.XLOOKUP(Table16[[#This Row],[OrderID]],[3]!Table13456[No заказа],[3]!Table13456[Дата
отправки],"",0,1)</f>
        <v>45818</v>
      </c>
      <c r="B653" s="2">
        <v>566123448</v>
      </c>
      <c r="C653" s="2"/>
      <c r="D653" s="2"/>
      <c r="E653" s="3"/>
      <c r="F653" s="3"/>
      <c r="H653" s="5">
        <f>_xlfn.XLOOKUP(Table16[[#This Row],[OrderID]],[3]!Table13456[No заказа],[3]!Table13456[Количество],"",0,1)</f>
        <v>1</v>
      </c>
      <c r="I653" s="5">
        <f>_xlfn.XLOOKUP(Table16[[#This Row],[OrderID]],[3]!Table13456[No заказа],[3]!Table13456[Цена],"",0,1)</f>
        <v>8479</v>
      </c>
      <c r="J653" s="2" t="str">
        <f>M01_SETTINGS!$F$2</f>
        <v>KASPI</v>
      </c>
    </row>
    <row r="654" spans="1:10" x14ac:dyDescent="0.35">
      <c r="A654" s="3">
        <f>_xlfn.XLOOKUP(Table16[[#This Row],[OrderID]],[3]!Table13456[No заказа],[3]!Table13456[Дата
отправки],"",0,1)</f>
        <v>45818</v>
      </c>
      <c r="B654" s="2">
        <v>566134022</v>
      </c>
      <c r="C654" s="2"/>
      <c r="D654" s="2"/>
      <c r="E654" s="3"/>
      <c r="F654" s="3"/>
      <c r="H654" s="5">
        <f>_xlfn.XLOOKUP(Table16[[#This Row],[OrderID]],[3]!Table13456[No заказа],[3]!Table13456[Количество],"",0,1)</f>
        <v>1</v>
      </c>
      <c r="I654" s="5">
        <f>_xlfn.XLOOKUP(Table16[[#This Row],[OrderID]],[3]!Table13456[No заказа],[3]!Table13456[Цена],"",0,1)</f>
        <v>10895</v>
      </c>
      <c r="J654" s="2" t="str">
        <f>M01_SETTINGS!$F$2</f>
        <v>KASPI</v>
      </c>
    </row>
    <row r="655" spans="1:10" x14ac:dyDescent="0.35">
      <c r="A655" s="3">
        <f>_xlfn.XLOOKUP(Table16[[#This Row],[OrderID]],[3]!Table13456[No заказа],[3]!Table13456[Дата
отправки],"",0,1)</f>
        <v>45817</v>
      </c>
      <c r="B655" s="2">
        <v>565299185</v>
      </c>
      <c r="C655" s="2"/>
      <c r="D655" s="2"/>
      <c r="E655" s="3"/>
      <c r="F655" s="3"/>
      <c r="H655" s="5">
        <f>_xlfn.XLOOKUP(Table16[[#This Row],[OrderID]],[3]!Table13456[No заказа],[3]!Table13456[Количество],"",0,1)</f>
        <v>1</v>
      </c>
      <c r="I655" s="5">
        <f>_xlfn.XLOOKUP(Table16[[#This Row],[OrderID]],[3]!Table13456[No заказа],[3]!Table13456[Цена],"",0,1)</f>
        <v>15490</v>
      </c>
      <c r="J655" s="2" t="str">
        <f>M01_SETTINGS!$F$2</f>
        <v>KASPI</v>
      </c>
    </row>
    <row r="656" spans="1:10" x14ac:dyDescent="0.35">
      <c r="A656" s="3">
        <f>_xlfn.XLOOKUP(Table16[[#This Row],[OrderID]],[3]!Table13456[No заказа],[3]!Table13456[Дата
отправки],"",0,1)</f>
        <v>45817</v>
      </c>
      <c r="B656" s="2">
        <v>565824105</v>
      </c>
      <c r="C656" s="2"/>
      <c r="D656" s="2"/>
      <c r="E656" s="3"/>
      <c r="F656" s="3"/>
      <c r="H656" s="5">
        <f>_xlfn.XLOOKUP(Table16[[#This Row],[OrderID]],[3]!Table13456[No заказа],[3]!Table13456[Количество],"",0,1)</f>
        <v>1</v>
      </c>
      <c r="I656" s="5">
        <f>_xlfn.XLOOKUP(Table16[[#This Row],[OrderID]],[3]!Table13456[No заказа],[3]!Table13456[Цена],"",0,1)</f>
        <v>15490</v>
      </c>
      <c r="J656" s="2" t="str">
        <f>M01_SETTINGS!$F$2</f>
        <v>KASPI</v>
      </c>
    </row>
    <row r="657" spans="1:10" x14ac:dyDescent="0.35">
      <c r="A657" s="3">
        <f>_xlfn.XLOOKUP(Table16[[#This Row],[OrderID]],[3]!Table13456[No заказа],[3]!Table13456[Дата
отправки],"",0,1)</f>
        <v>45817</v>
      </c>
      <c r="B657" s="2">
        <v>565240120</v>
      </c>
      <c r="C657" s="2"/>
      <c r="D657" s="2"/>
      <c r="E657" s="3"/>
      <c r="F657" s="3"/>
      <c r="H657" s="5">
        <f>_xlfn.XLOOKUP(Table16[[#This Row],[OrderID]],[3]!Table13456[No заказа],[3]!Table13456[Количество],"",0,1)</f>
        <v>1</v>
      </c>
      <c r="I657" s="5">
        <f>_xlfn.XLOOKUP(Table16[[#This Row],[OrderID]],[3]!Table13456[No заказа],[3]!Table13456[Цена],"",0,1)</f>
        <v>13990</v>
      </c>
      <c r="J657" s="2" t="str">
        <f>M01_SETTINGS!$F$2</f>
        <v>KASPI</v>
      </c>
    </row>
    <row r="658" spans="1:10" x14ac:dyDescent="0.35">
      <c r="A658" s="3">
        <f>_xlfn.XLOOKUP(Table16[[#This Row],[OrderID]],[3]!Table13456[No заказа],[3]!Table13456[Дата
отправки],"",0,1)</f>
        <v>45817</v>
      </c>
      <c r="B658" s="2">
        <v>565845530</v>
      </c>
      <c r="C658" s="2"/>
      <c r="D658" s="2"/>
      <c r="E658" s="3"/>
      <c r="F658" s="3"/>
      <c r="H658" s="5">
        <f>_xlfn.XLOOKUP(Table16[[#This Row],[OrderID]],[3]!Table13456[No заказа],[3]!Table13456[Количество],"",0,1)</f>
        <v>1</v>
      </c>
      <c r="I658" s="5">
        <f>_xlfn.XLOOKUP(Table16[[#This Row],[OrderID]],[3]!Table13456[No заказа],[3]!Table13456[Цена],"",0,1)</f>
        <v>24990</v>
      </c>
      <c r="J658" s="2" t="str">
        <f>M01_SETTINGS!$F$2</f>
        <v>KASPI</v>
      </c>
    </row>
    <row r="659" spans="1:10" x14ac:dyDescent="0.35">
      <c r="A659" s="3">
        <f>_xlfn.XLOOKUP(Table16[[#This Row],[OrderID]],[3]!Table13456[No заказа],[3]!Table13456[Дата
отправки],"",0,1)</f>
        <v>45817</v>
      </c>
      <c r="B659" s="2">
        <v>565268863</v>
      </c>
      <c r="C659" s="2"/>
      <c r="D659" s="2"/>
      <c r="E659" s="3"/>
      <c r="F659" s="3"/>
      <c r="H659" s="5">
        <f>_xlfn.XLOOKUP(Table16[[#This Row],[OrderID]],[3]!Table13456[No заказа],[3]!Table13456[Количество],"",0,1)</f>
        <v>1</v>
      </c>
      <c r="I659" s="5">
        <f>_xlfn.XLOOKUP(Table16[[#This Row],[OrderID]],[3]!Table13456[No заказа],[3]!Table13456[Цена],"",0,1)</f>
        <v>15490</v>
      </c>
      <c r="J659" s="2" t="str">
        <f>M01_SETTINGS!$F$2</f>
        <v>KASPI</v>
      </c>
    </row>
    <row r="660" spans="1:10" x14ac:dyDescent="0.35">
      <c r="A660" s="3">
        <f>_xlfn.XLOOKUP(Table16[[#This Row],[OrderID]],[3]!Table13456[No заказа],[3]!Table13456[Дата
отправки],"",0,1)</f>
        <v>45817</v>
      </c>
      <c r="B660" s="2">
        <v>565420399</v>
      </c>
      <c r="C660" s="2"/>
      <c r="D660" s="2"/>
      <c r="E660" s="3"/>
      <c r="F660" s="3"/>
      <c r="H660" s="5">
        <f>_xlfn.XLOOKUP(Table16[[#This Row],[OrderID]],[3]!Table13456[No заказа],[3]!Table13456[Количество],"",0,1)</f>
        <v>1</v>
      </c>
      <c r="I660" s="5">
        <f>_xlfn.XLOOKUP(Table16[[#This Row],[OrderID]],[3]!Table13456[No заказа],[3]!Table13456[Цена],"",0,1)</f>
        <v>8479</v>
      </c>
      <c r="J660" s="2" t="str">
        <f>M01_SETTINGS!$F$2</f>
        <v>KASPI</v>
      </c>
    </row>
    <row r="661" spans="1:10" x14ac:dyDescent="0.35">
      <c r="A661" s="3">
        <f>_xlfn.XLOOKUP(Table16[[#This Row],[OrderID]],[3]!Table13456[No заказа],[3]!Table13456[Дата
отправки],"",0,1)</f>
        <v>45816</v>
      </c>
      <c r="B661" s="2">
        <v>565102242</v>
      </c>
      <c r="C661" s="2"/>
      <c r="D661" s="2"/>
      <c r="E661" s="3"/>
      <c r="F661" s="3"/>
      <c r="H661" s="5">
        <f>_xlfn.XLOOKUP(Table16[[#This Row],[OrderID]],[3]!Table13456[No заказа],[3]!Table13456[Количество],"",0,1)</f>
        <v>1</v>
      </c>
      <c r="I661" s="5">
        <f>_xlfn.XLOOKUP(Table16[[#This Row],[OrderID]],[3]!Table13456[No заказа],[3]!Table13456[Цена],"",0,1)</f>
        <v>8480</v>
      </c>
      <c r="J661" s="2" t="str">
        <f>M01_SETTINGS!$F$2</f>
        <v>KASPI</v>
      </c>
    </row>
    <row r="662" spans="1:10" x14ac:dyDescent="0.35">
      <c r="A662" s="3">
        <f>_xlfn.XLOOKUP(Table16[[#This Row],[OrderID]],[3]!Table13456[No заказа],[3]!Table13456[Дата
отправки],"",0,1)</f>
        <v>45816</v>
      </c>
      <c r="B662" s="2">
        <v>565062670</v>
      </c>
      <c r="C662" s="2"/>
      <c r="D662" s="2"/>
      <c r="E662" s="3"/>
      <c r="F662" s="3"/>
      <c r="H662" s="5">
        <f>_xlfn.XLOOKUP(Table16[[#This Row],[OrderID]],[3]!Table13456[No заказа],[3]!Table13456[Количество],"",0,1)</f>
        <v>1</v>
      </c>
      <c r="I662" s="5">
        <f>_xlfn.XLOOKUP(Table16[[#This Row],[OrderID]],[3]!Table13456[No заказа],[3]!Table13456[Цена],"",0,1)</f>
        <v>8480</v>
      </c>
      <c r="J662" s="2" t="str">
        <f>M01_SETTINGS!$F$2</f>
        <v>KASPI</v>
      </c>
    </row>
    <row r="663" spans="1:10" x14ac:dyDescent="0.35">
      <c r="A663" s="3">
        <f>_xlfn.XLOOKUP(Table16[[#This Row],[OrderID]],[3]!Table13456[No заказа],[3]!Table13456[Дата
отправки],"",0,1)</f>
        <v>45816</v>
      </c>
      <c r="B663" s="2">
        <v>565151103</v>
      </c>
      <c r="C663" s="2"/>
      <c r="D663" s="2"/>
      <c r="E663" s="3"/>
      <c r="F663" s="3"/>
      <c r="H663" s="5">
        <f>_xlfn.XLOOKUP(Table16[[#This Row],[OrderID]],[3]!Table13456[No заказа],[3]!Table13456[Количество],"",0,1)</f>
        <v>1</v>
      </c>
      <c r="I663" s="5">
        <f>_xlfn.XLOOKUP(Table16[[#This Row],[OrderID]],[3]!Table13456[No заказа],[3]!Table13456[Цена],"",0,1)</f>
        <v>8479</v>
      </c>
      <c r="J663" s="2" t="str">
        <f>M01_SETTINGS!$F$2</f>
        <v>KASPI</v>
      </c>
    </row>
    <row r="664" spans="1:10" x14ac:dyDescent="0.35">
      <c r="A664" s="3">
        <f>_xlfn.XLOOKUP(Table16[[#This Row],[OrderID]],[3]!Table13456[No заказа],[3]!Table13456[Дата
отправки],"",0,1)</f>
        <v>45816</v>
      </c>
      <c r="B664" s="2">
        <v>564644007</v>
      </c>
      <c r="C664" s="2"/>
      <c r="D664" s="2"/>
      <c r="E664" s="3"/>
      <c r="F664" s="3"/>
      <c r="H664" s="5">
        <f>_xlfn.XLOOKUP(Table16[[#This Row],[OrderID]],[3]!Table13456[No заказа],[3]!Table13456[Количество],"",0,1)</f>
        <v>1</v>
      </c>
      <c r="I664" s="5">
        <f>_xlfn.XLOOKUP(Table16[[#This Row],[OrderID]],[3]!Table13456[No заказа],[3]!Table13456[Цена],"",0,1)</f>
        <v>316780</v>
      </c>
      <c r="J664" s="2" t="str">
        <f>M01_SETTINGS!$F$2</f>
        <v>KASPI</v>
      </c>
    </row>
    <row r="665" spans="1:10" x14ac:dyDescent="0.35">
      <c r="A665" s="3">
        <f>_xlfn.XLOOKUP(Table16[[#This Row],[OrderID]],[3]!Table13456[No заказа],[3]!Table13456[Дата
отправки],"",0,1)</f>
        <v>45815</v>
      </c>
      <c r="B665" s="2">
        <v>564220824</v>
      </c>
      <c r="C665" s="2"/>
      <c r="D665" s="2"/>
      <c r="E665" s="3"/>
      <c r="F665" s="3"/>
      <c r="H665" s="5">
        <f>_xlfn.XLOOKUP(Table16[[#This Row],[OrderID]],[3]!Table13456[No заказа],[3]!Table13456[Количество],"",0,1)</f>
        <v>1</v>
      </c>
      <c r="I665" s="5">
        <f>_xlfn.XLOOKUP(Table16[[#This Row],[OrderID]],[3]!Table13456[No заказа],[3]!Table13456[Цена],"",0,1)</f>
        <v>13990</v>
      </c>
      <c r="J665" s="2" t="str">
        <f>M01_SETTINGS!$F$2</f>
        <v>KASPI</v>
      </c>
    </row>
    <row r="666" spans="1:10" x14ac:dyDescent="0.35">
      <c r="A666" s="3">
        <f>_xlfn.XLOOKUP(Table16[[#This Row],[OrderID]],[3]!Table13456[No заказа],[3]!Table13456[Дата
отправки],"",0,1)</f>
        <v>45815</v>
      </c>
      <c r="B666" s="2">
        <v>564183999</v>
      </c>
      <c r="C666" s="2"/>
      <c r="D666" s="2"/>
      <c r="E666" s="3"/>
      <c r="F666" s="3"/>
      <c r="H666" s="5">
        <f>_xlfn.XLOOKUP(Table16[[#This Row],[OrderID]],[3]!Table13456[No заказа],[3]!Table13456[Количество],"",0,1)</f>
        <v>1</v>
      </c>
      <c r="I666" s="5">
        <f>_xlfn.XLOOKUP(Table16[[#This Row],[OrderID]],[3]!Table13456[No заказа],[3]!Table13456[Цена],"",0,1)</f>
        <v>13990</v>
      </c>
      <c r="J666" s="2" t="str">
        <f>M01_SETTINGS!$F$2</f>
        <v>KASPI</v>
      </c>
    </row>
    <row r="667" spans="1:10" x14ac:dyDescent="0.35">
      <c r="A667" s="3">
        <f>_xlfn.XLOOKUP(Table16[[#This Row],[OrderID]],[3]!Table13456[No заказа],[3]!Table13456[Дата
отправки],"",0,1)</f>
        <v>45815</v>
      </c>
      <c r="B667" s="2">
        <v>564159530</v>
      </c>
      <c r="C667" s="2"/>
      <c r="D667" s="2"/>
      <c r="E667" s="3"/>
      <c r="F667" s="3"/>
      <c r="H667" s="5">
        <f>_xlfn.XLOOKUP(Table16[[#This Row],[OrderID]],[3]!Table13456[No заказа],[3]!Table13456[Количество],"",0,1)</f>
        <v>1</v>
      </c>
      <c r="I667" s="5">
        <f>_xlfn.XLOOKUP(Table16[[#This Row],[OrderID]],[3]!Table13456[No заказа],[3]!Table13456[Цена],"",0,1)</f>
        <v>13990</v>
      </c>
      <c r="J667" s="2" t="str">
        <f>M01_SETTINGS!$F$2</f>
        <v>KASPI</v>
      </c>
    </row>
    <row r="668" spans="1:10" x14ac:dyDescent="0.35">
      <c r="A668" s="3">
        <f>_xlfn.XLOOKUP(Table16[[#This Row],[OrderID]],[3]!Table13456[No заказа],[3]!Table13456[Дата
отправки],"",0,1)</f>
        <v>45815</v>
      </c>
      <c r="B668" s="2">
        <v>564250750</v>
      </c>
      <c r="C668" s="2"/>
      <c r="D668" s="2"/>
      <c r="E668" s="3"/>
      <c r="F668" s="3"/>
      <c r="H668" s="5">
        <f>_xlfn.XLOOKUP(Table16[[#This Row],[OrderID]],[3]!Table13456[No заказа],[3]!Table13456[Количество],"",0,1)</f>
        <v>1</v>
      </c>
      <c r="I668" s="5">
        <f>_xlfn.XLOOKUP(Table16[[#This Row],[OrderID]],[3]!Table13456[No заказа],[3]!Table13456[Цена],"",0,1)</f>
        <v>15990</v>
      </c>
      <c r="J668" s="2" t="str">
        <f>M01_SETTINGS!$F$2</f>
        <v>KASPI</v>
      </c>
    </row>
    <row r="669" spans="1:10" x14ac:dyDescent="0.35">
      <c r="A669" s="3">
        <f>_xlfn.XLOOKUP(Table16[[#This Row],[OrderID]],[3]!Table13456[No заказа],[3]!Table13456[Дата
отправки],"",0,1)</f>
        <v>45815</v>
      </c>
      <c r="B669" s="2">
        <v>564605551</v>
      </c>
      <c r="C669" s="2"/>
      <c r="D669" s="2"/>
      <c r="E669" s="3"/>
      <c r="F669" s="3"/>
      <c r="H669" s="5">
        <f>_xlfn.XLOOKUP(Table16[[#This Row],[OrderID]],[3]!Table13456[No заказа],[3]!Table13456[Количество],"",0,1)</f>
        <v>1</v>
      </c>
      <c r="I669" s="5">
        <f>_xlfn.XLOOKUP(Table16[[#This Row],[OrderID]],[3]!Table13456[No заказа],[3]!Table13456[Цена],"",0,1)</f>
        <v>8479</v>
      </c>
      <c r="J669" s="2" t="str">
        <f>M01_SETTINGS!$F$2</f>
        <v>KASPI</v>
      </c>
    </row>
    <row r="670" spans="1:10" x14ac:dyDescent="0.35">
      <c r="A670" s="3">
        <f>_xlfn.XLOOKUP(Table16[[#This Row],[OrderID]],[3]!Table13456[No заказа],[3]!Table13456[Дата
отправки],"",0,1)</f>
        <v>45814</v>
      </c>
      <c r="B670" s="2">
        <v>562349093</v>
      </c>
      <c r="C670" s="2"/>
      <c r="D670" s="2"/>
      <c r="E670" s="3"/>
      <c r="F670" s="3"/>
      <c r="H670" s="5">
        <f>_xlfn.XLOOKUP(Table16[[#This Row],[OrderID]],[3]!Table13456[No заказа],[3]!Table13456[Количество],"",0,1)</f>
        <v>1</v>
      </c>
      <c r="I670" s="5">
        <f>_xlfn.XLOOKUP(Table16[[#This Row],[OrderID]],[3]!Table13456[No заказа],[3]!Table13456[Цена],"",0,1)</f>
        <v>8480</v>
      </c>
      <c r="J670" s="2" t="str">
        <f>M01_SETTINGS!$F$2</f>
        <v>KASPI</v>
      </c>
    </row>
    <row r="671" spans="1:10" x14ac:dyDescent="0.35">
      <c r="A671" s="3">
        <f>_xlfn.XLOOKUP(Table16[[#This Row],[OrderID]],[3]!Table13456[No заказа],[3]!Table13456[Дата
отправки],"",0,1)</f>
        <v>45814</v>
      </c>
      <c r="B671" s="2">
        <v>563161639</v>
      </c>
      <c r="C671" s="2"/>
      <c r="D671" s="2"/>
      <c r="E671" s="3"/>
      <c r="F671" s="3"/>
      <c r="H671" s="5">
        <f>_xlfn.XLOOKUP(Table16[[#This Row],[OrderID]],[3]!Table13456[No заказа],[3]!Table13456[Количество],"",0,1)</f>
        <v>1</v>
      </c>
      <c r="I671" s="5">
        <f>_xlfn.XLOOKUP(Table16[[#This Row],[OrderID]],[3]!Table13456[No заказа],[3]!Table13456[Цена],"",0,1)</f>
        <v>8599</v>
      </c>
      <c r="J671" s="2" t="str">
        <f>M01_SETTINGS!$F$2</f>
        <v>KASPI</v>
      </c>
    </row>
    <row r="672" spans="1:10" x14ac:dyDescent="0.35">
      <c r="A672" s="3">
        <f>_xlfn.XLOOKUP(Table16[[#This Row],[OrderID]],[3]!Table13456[No заказа],[3]!Table13456[Дата
отправки],"",0,1)</f>
        <v>45814</v>
      </c>
      <c r="B672" s="2">
        <v>563491379</v>
      </c>
      <c r="C672" s="2"/>
      <c r="D672" s="2"/>
      <c r="E672" s="3"/>
      <c r="F672" s="3"/>
      <c r="H672" s="5">
        <f>_xlfn.XLOOKUP(Table16[[#This Row],[OrderID]],[3]!Table13456[No заказа],[3]!Table13456[Количество],"",0,1)</f>
        <v>1</v>
      </c>
      <c r="I672" s="5">
        <f>_xlfn.XLOOKUP(Table16[[#This Row],[OrderID]],[3]!Table13456[No заказа],[3]!Table13456[Цена],"",0,1)</f>
        <v>9000</v>
      </c>
      <c r="J672" s="2" t="str">
        <f>M01_SETTINGS!$F$2</f>
        <v>KASPI</v>
      </c>
    </row>
    <row r="673" spans="1:10" x14ac:dyDescent="0.35">
      <c r="A673" s="3">
        <f>_xlfn.XLOOKUP(Table16[[#This Row],[OrderID]],[3]!Table13456[No заказа],[3]!Table13456[Дата
отправки],"",0,1)</f>
        <v>45814</v>
      </c>
      <c r="B673" s="2">
        <v>563060348</v>
      </c>
      <c r="C673" s="2"/>
      <c r="D673" s="2"/>
      <c r="E673" s="3"/>
      <c r="F673" s="3"/>
      <c r="H673" s="5">
        <f>_xlfn.XLOOKUP(Table16[[#This Row],[OrderID]],[3]!Table13456[No заказа],[3]!Table13456[Количество],"",0,1)</f>
        <v>1</v>
      </c>
      <c r="I673" s="5">
        <f>_xlfn.XLOOKUP(Table16[[#This Row],[OrderID]],[3]!Table13456[No заказа],[3]!Table13456[Цена],"",0,1)</f>
        <v>16990</v>
      </c>
      <c r="J673" s="2" t="str">
        <f>M01_SETTINGS!$F$2</f>
        <v>KASPI</v>
      </c>
    </row>
    <row r="674" spans="1:10" x14ac:dyDescent="0.35">
      <c r="A674" s="3">
        <f>_xlfn.XLOOKUP(Table16[[#This Row],[OrderID]],[3]!Table13456[No заказа],[3]!Table13456[Дата
отправки],"",0,1)</f>
        <v>45814</v>
      </c>
      <c r="B674" s="2">
        <v>562687328</v>
      </c>
      <c r="C674" s="2"/>
      <c r="D674" s="2"/>
      <c r="E674" s="3"/>
      <c r="F674" s="3"/>
      <c r="H674" s="5">
        <f>_xlfn.XLOOKUP(Table16[[#This Row],[OrderID]],[3]!Table13456[No заказа],[3]!Table13456[Количество],"",0,1)</f>
        <v>1</v>
      </c>
      <c r="I674" s="5">
        <f>_xlfn.XLOOKUP(Table16[[#This Row],[OrderID]],[3]!Table13456[No заказа],[3]!Table13456[Цена],"",0,1)</f>
        <v>16990</v>
      </c>
      <c r="J674" s="2" t="str">
        <f>M01_SETTINGS!$F$2</f>
        <v>KASPI</v>
      </c>
    </row>
    <row r="675" spans="1:10" x14ac:dyDescent="0.35">
      <c r="A675" s="3">
        <f>_xlfn.XLOOKUP(Table16[[#This Row],[OrderID]],[3]!Table13456[No заказа],[3]!Table13456[Дата
отправки],"",0,1)</f>
        <v>45814</v>
      </c>
      <c r="B675" s="2">
        <v>562796932</v>
      </c>
      <c r="C675" s="2"/>
      <c r="D675" s="2"/>
      <c r="E675" s="3"/>
      <c r="F675" s="3"/>
      <c r="H675" s="5">
        <f>_xlfn.XLOOKUP(Table16[[#This Row],[OrderID]],[3]!Table13456[No заказа],[3]!Table13456[Количество],"",0,1)</f>
        <v>1</v>
      </c>
      <c r="I675" s="5">
        <f>_xlfn.XLOOKUP(Table16[[#This Row],[OrderID]],[3]!Table13456[No заказа],[3]!Table13456[Цена],"",0,1)</f>
        <v>16990</v>
      </c>
      <c r="J675" s="2" t="str">
        <f>M01_SETTINGS!$F$2</f>
        <v>KASPI</v>
      </c>
    </row>
    <row r="676" spans="1:10" x14ac:dyDescent="0.35">
      <c r="A676" s="3">
        <f>_xlfn.XLOOKUP(Table16[[#This Row],[OrderID]],[3]!Table13456[No заказа],[3]!Table13456[Дата
отправки],"",0,1)</f>
        <v>45814</v>
      </c>
      <c r="B676" s="2">
        <v>561589663</v>
      </c>
      <c r="C676" s="2"/>
      <c r="D676" s="2"/>
      <c r="E676" s="3"/>
      <c r="F676" s="3"/>
      <c r="H676" s="5">
        <f>_xlfn.XLOOKUP(Table16[[#This Row],[OrderID]],[3]!Table13456[No заказа],[3]!Table13456[Количество],"",0,1)</f>
        <v>1</v>
      </c>
      <c r="I676" s="5">
        <f>_xlfn.XLOOKUP(Table16[[#This Row],[OrderID]],[3]!Table13456[No заказа],[3]!Table13456[Цена],"",0,1)</f>
        <v>16990</v>
      </c>
      <c r="J676" s="2" t="str">
        <f>M01_SETTINGS!$F$2</f>
        <v>KASPI</v>
      </c>
    </row>
    <row r="677" spans="1:10" x14ac:dyDescent="0.35">
      <c r="A677" s="3">
        <f>_xlfn.XLOOKUP(Table16[[#This Row],[OrderID]],[3]!Table13456[No заказа],[3]!Table13456[Дата
отправки],"",0,1)</f>
        <v>45814</v>
      </c>
      <c r="B677" s="2">
        <v>563936123</v>
      </c>
      <c r="C677" s="2"/>
      <c r="D677" s="2"/>
      <c r="E677" s="3"/>
      <c r="F677" s="3"/>
      <c r="H677" s="5">
        <f>_xlfn.XLOOKUP(Table16[[#This Row],[OrderID]],[3]!Table13456[No заказа],[3]!Table13456[Количество],"",0,1)</f>
        <v>1</v>
      </c>
      <c r="I677" s="5">
        <f>_xlfn.XLOOKUP(Table16[[#This Row],[OrderID]],[3]!Table13456[No заказа],[3]!Table13456[Цена],"",0,1)</f>
        <v>13990</v>
      </c>
      <c r="J677" s="2" t="str">
        <f>M01_SETTINGS!$F$2</f>
        <v>KASPI</v>
      </c>
    </row>
    <row r="678" spans="1:10" x14ac:dyDescent="0.35">
      <c r="A678" s="3">
        <f>_xlfn.XLOOKUP(Table16[[#This Row],[OrderID]],[3]!Table13456[No заказа],[3]!Table13456[Дата
отправки],"",0,1)</f>
        <v>45814</v>
      </c>
      <c r="B678" s="2">
        <v>563004069</v>
      </c>
      <c r="C678" s="2"/>
      <c r="D678" s="2"/>
      <c r="E678" s="3"/>
      <c r="F678" s="3"/>
      <c r="H678" s="5">
        <f>_xlfn.XLOOKUP(Table16[[#This Row],[OrderID]],[3]!Table13456[No заказа],[3]!Table13456[Количество],"",0,1)</f>
        <v>1</v>
      </c>
      <c r="I678" s="5">
        <f>_xlfn.XLOOKUP(Table16[[#This Row],[OrderID]],[3]!Table13456[No заказа],[3]!Table13456[Цена],"",0,1)</f>
        <v>13990</v>
      </c>
      <c r="J678" s="2" t="str">
        <f>M01_SETTINGS!$F$2</f>
        <v>KASPI</v>
      </c>
    </row>
    <row r="679" spans="1:10" x14ac:dyDescent="0.35">
      <c r="A679" s="3">
        <f>_xlfn.XLOOKUP(Table16[[#This Row],[OrderID]],[3]!Table13456[No заказа],[3]!Table13456[Дата
отправки],"",0,1)</f>
        <v>45814</v>
      </c>
      <c r="B679" s="2">
        <v>562579692</v>
      </c>
      <c r="C679" s="2"/>
      <c r="D679" s="2"/>
      <c r="E679" s="3"/>
      <c r="F679" s="3"/>
      <c r="H679" s="5">
        <f>_xlfn.XLOOKUP(Table16[[#This Row],[OrderID]],[3]!Table13456[No заказа],[3]!Table13456[Количество],"",0,1)</f>
        <v>1</v>
      </c>
      <c r="I679" s="5">
        <f>_xlfn.XLOOKUP(Table16[[#This Row],[OrderID]],[3]!Table13456[No заказа],[3]!Table13456[Цена],"",0,1)</f>
        <v>13990</v>
      </c>
      <c r="J679" s="2" t="str">
        <f>M01_SETTINGS!$F$2</f>
        <v>KASPI</v>
      </c>
    </row>
    <row r="680" spans="1:10" x14ac:dyDescent="0.35">
      <c r="A680" s="3">
        <f>_xlfn.XLOOKUP(Table16[[#This Row],[OrderID]],[3]!Table13456[No заказа],[3]!Table13456[Дата
отправки],"",0,1)</f>
        <v>45814</v>
      </c>
      <c r="B680" s="2">
        <v>562209197</v>
      </c>
      <c r="C680" s="2"/>
      <c r="D680" s="2"/>
      <c r="E680" s="3"/>
      <c r="F680" s="3"/>
      <c r="H680" s="5">
        <f>_xlfn.XLOOKUP(Table16[[#This Row],[OrderID]],[3]!Table13456[No заказа],[3]!Table13456[Количество],"",0,1)</f>
        <v>1</v>
      </c>
      <c r="I680" s="5">
        <f>_xlfn.XLOOKUP(Table16[[#This Row],[OrderID]],[3]!Table13456[No заказа],[3]!Table13456[Цена],"",0,1)</f>
        <v>13990</v>
      </c>
      <c r="J680" s="2" t="str">
        <f>M01_SETTINGS!$F$2</f>
        <v>KASPI</v>
      </c>
    </row>
    <row r="681" spans="1:10" x14ac:dyDescent="0.35">
      <c r="A681" s="3">
        <f>_xlfn.XLOOKUP(Table16[[#This Row],[OrderID]],[3]!Table13456[No заказа],[3]!Table13456[Дата
отправки],"",0,1)</f>
        <v>45814</v>
      </c>
      <c r="B681" s="2">
        <v>563352803</v>
      </c>
      <c r="C681" s="2"/>
      <c r="D681" s="2"/>
      <c r="E681" s="3"/>
      <c r="F681" s="3"/>
      <c r="H681" s="5">
        <f>_xlfn.XLOOKUP(Table16[[#This Row],[OrderID]],[3]!Table13456[No заказа],[3]!Table13456[Количество],"",0,1)</f>
        <v>1</v>
      </c>
      <c r="I681" s="5">
        <f>_xlfn.XLOOKUP(Table16[[#This Row],[OrderID]],[3]!Table13456[No заказа],[3]!Table13456[Цена],"",0,1)</f>
        <v>15990</v>
      </c>
      <c r="J681" s="2" t="str">
        <f>M01_SETTINGS!$F$2</f>
        <v>KASPI</v>
      </c>
    </row>
    <row r="682" spans="1:10" x14ac:dyDescent="0.35">
      <c r="A682" s="3">
        <f>_xlfn.XLOOKUP(Table16[[#This Row],[OrderID]],[3]!Table13456[No заказа],[3]!Table13456[Дата
отправки],"",0,1)</f>
        <v>45814</v>
      </c>
      <c r="B682" s="2">
        <v>563081078</v>
      </c>
      <c r="C682" s="2"/>
      <c r="D682" s="2"/>
      <c r="E682" s="3"/>
      <c r="F682" s="3"/>
      <c r="H682" s="5">
        <f>_xlfn.XLOOKUP(Table16[[#This Row],[OrderID]],[3]!Table13456[No заказа],[3]!Table13456[Количество],"",0,1)</f>
        <v>1</v>
      </c>
      <c r="I682" s="5">
        <f>_xlfn.XLOOKUP(Table16[[#This Row],[OrderID]],[3]!Table13456[No заказа],[3]!Table13456[Цена],"",0,1)</f>
        <v>15990</v>
      </c>
      <c r="J682" s="2" t="str">
        <f>M01_SETTINGS!$F$2</f>
        <v>KASPI</v>
      </c>
    </row>
    <row r="683" spans="1:10" x14ac:dyDescent="0.35">
      <c r="A683" s="3">
        <f>_xlfn.XLOOKUP(Table16[[#This Row],[OrderID]],[3]!Table13456[No заказа],[3]!Table13456[Дата
отправки],"",0,1)</f>
        <v>45814</v>
      </c>
      <c r="B683" s="2">
        <v>561675596</v>
      </c>
      <c r="C683" s="2"/>
      <c r="D683" s="2"/>
      <c r="E683" s="3"/>
      <c r="F683" s="3"/>
      <c r="H683" s="5">
        <f>_xlfn.XLOOKUP(Table16[[#This Row],[OrderID]],[3]!Table13456[No заказа],[3]!Table13456[Количество],"",0,1)</f>
        <v>1</v>
      </c>
      <c r="I683" s="5">
        <f>_xlfn.XLOOKUP(Table16[[#This Row],[OrderID]],[3]!Table13456[No заказа],[3]!Table13456[Цена],"",0,1)</f>
        <v>8480</v>
      </c>
      <c r="J683" s="2" t="str">
        <f>M01_SETTINGS!$F$2</f>
        <v>KASPI</v>
      </c>
    </row>
    <row r="684" spans="1:10" x14ac:dyDescent="0.35">
      <c r="A684" s="3">
        <f>_xlfn.XLOOKUP(Table16[[#This Row],[OrderID]],[3]!Table13456[No заказа],[3]!Table13456[Дата
отправки],"",0,1)</f>
        <v>45814</v>
      </c>
      <c r="B684" s="2">
        <v>563471630</v>
      </c>
      <c r="C684" s="2"/>
      <c r="D684" s="2"/>
      <c r="E684" s="3"/>
      <c r="F684" s="3"/>
      <c r="H684" s="5">
        <f>_xlfn.XLOOKUP(Table16[[#This Row],[OrderID]],[3]!Table13456[No заказа],[3]!Table13456[Количество],"",0,1)</f>
        <v>1</v>
      </c>
      <c r="I684" s="5">
        <f>_xlfn.XLOOKUP(Table16[[#This Row],[OrderID]],[3]!Table13456[No заказа],[3]!Table13456[Цена],"",0,1)</f>
        <v>8480</v>
      </c>
      <c r="J684" s="2" t="str">
        <f>M01_SETTINGS!$F$2</f>
        <v>KASPI</v>
      </c>
    </row>
    <row r="685" spans="1:10" x14ac:dyDescent="0.35">
      <c r="A685" s="3">
        <f>_xlfn.XLOOKUP(Table16[[#This Row],[OrderID]],[3]!Table13456[No заказа],[3]!Table13456[Дата
отправки],"",0,1)</f>
        <v>45814</v>
      </c>
      <c r="B685" s="2">
        <v>563617956</v>
      </c>
      <c r="C685" s="2"/>
      <c r="D685" s="2"/>
      <c r="E685" s="3"/>
      <c r="F685" s="3"/>
      <c r="H685" s="5">
        <f>_xlfn.XLOOKUP(Table16[[#This Row],[OrderID]],[3]!Table13456[No заказа],[3]!Table13456[Количество],"",0,1)</f>
        <v>1</v>
      </c>
      <c r="I685" s="5">
        <f>_xlfn.XLOOKUP(Table16[[#This Row],[OrderID]],[3]!Table13456[No заказа],[3]!Table13456[Цена],"",0,1)</f>
        <v>17990</v>
      </c>
      <c r="J685" s="2" t="str">
        <f>M01_SETTINGS!$F$2</f>
        <v>KASPI</v>
      </c>
    </row>
    <row r="686" spans="1:10" x14ac:dyDescent="0.35">
      <c r="A686" s="3">
        <f>_xlfn.XLOOKUP(Table16[[#This Row],[OrderID]],[3]!Table13456[No заказа],[3]!Table13456[Дата
отправки],"",0,1)</f>
        <v>45814</v>
      </c>
      <c r="B686" s="2">
        <v>563963623</v>
      </c>
      <c r="C686" s="2"/>
      <c r="D686" s="2"/>
      <c r="E686" s="3"/>
      <c r="F686" s="3"/>
      <c r="H686" s="5">
        <f>_xlfn.XLOOKUP(Table16[[#This Row],[OrderID]],[3]!Table13456[No заказа],[3]!Table13456[Количество],"",0,1)</f>
        <v>1</v>
      </c>
      <c r="I686" s="5">
        <f>_xlfn.XLOOKUP(Table16[[#This Row],[OrderID]],[3]!Table13456[No заказа],[3]!Table13456[Цена],"",0,1)</f>
        <v>80000</v>
      </c>
      <c r="J686" s="2" t="str">
        <f>M01_SETTINGS!$F$2</f>
        <v>KASPI</v>
      </c>
    </row>
    <row r="687" spans="1:10" x14ac:dyDescent="0.35">
      <c r="A687" s="3">
        <f>_xlfn.XLOOKUP(Table16[[#This Row],[OrderID]],[3]!Table13456[No заказа],[3]!Table13456[Дата
отправки],"",0,1)</f>
        <v>45814</v>
      </c>
      <c r="B687" s="2">
        <v>563430304</v>
      </c>
      <c r="C687" s="2"/>
      <c r="D687" s="2"/>
      <c r="E687" s="3"/>
      <c r="F687" s="3"/>
      <c r="H687" s="5">
        <f>_xlfn.XLOOKUP(Table16[[#This Row],[OrderID]],[3]!Table13456[No заказа],[3]!Table13456[Количество],"",0,1)</f>
        <v>1</v>
      </c>
      <c r="I687" s="5">
        <f>_xlfn.XLOOKUP(Table16[[#This Row],[OrderID]],[3]!Table13456[No заказа],[3]!Table13456[Цена],"",0,1)</f>
        <v>80000</v>
      </c>
      <c r="J687" s="2" t="str">
        <f>M01_SETTINGS!$F$2</f>
        <v>KASPI</v>
      </c>
    </row>
    <row r="688" spans="1:10" x14ac:dyDescent="0.35">
      <c r="A688" s="3">
        <f>_xlfn.XLOOKUP(Table16[[#This Row],[OrderID]],[3]!Table13456[No заказа],[3]!Table13456[Дата
отправки],"",0,1)</f>
        <v>45814</v>
      </c>
      <c r="B688" s="2">
        <v>563379967</v>
      </c>
      <c r="C688" s="2"/>
      <c r="D688" s="2"/>
      <c r="E688" s="3"/>
      <c r="F688" s="3"/>
      <c r="H688" s="5">
        <f>_xlfn.XLOOKUP(Table16[[#This Row],[OrderID]],[3]!Table13456[No заказа],[3]!Table13456[Количество],"",0,1)</f>
        <v>1</v>
      </c>
      <c r="I688" s="5">
        <f>_xlfn.XLOOKUP(Table16[[#This Row],[OrderID]],[3]!Table13456[No заказа],[3]!Table13456[Цена],"",0,1)</f>
        <v>80008</v>
      </c>
      <c r="J688" s="2" t="str">
        <f>M01_SETTINGS!$F$2</f>
        <v>KASPI</v>
      </c>
    </row>
    <row r="689" spans="1:10" x14ac:dyDescent="0.35">
      <c r="A689" s="3">
        <f>_xlfn.XLOOKUP(Table16[[#This Row],[OrderID]],[3]!Table13456[No заказа],[3]!Table13456[Дата
отправки],"",0,1)</f>
        <v>45814</v>
      </c>
      <c r="B689" s="2">
        <v>563285041</v>
      </c>
      <c r="C689" s="2"/>
      <c r="D689" s="2"/>
      <c r="E689" s="3"/>
      <c r="F689" s="3"/>
      <c r="H689" s="5">
        <f>_xlfn.XLOOKUP(Table16[[#This Row],[OrderID]],[3]!Table13456[No заказа],[3]!Table13456[Количество],"",0,1)</f>
        <v>1</v>
      </c>
      <c r="I689" s="5">
        <f>_xlfn.XLOOKUP(Table16[[#This Row],[OrderID]],[3]!Table13456[No заказа],[3]!Table13456[Цена],"",0,1)</f>
        <v>80663</v>
      </c>
      <c r="J689" s="2" t="str">
        <f>M01_SETTINGS!$F$2</f>
        <v>KASPI</v>
      </c>
    </row>
    <row r="690" spans="1:10" x14ac:dyDescent="0.35">
      <c r="A690" s="3">
        <f>_xlfn.XLOOKUP(Table16[[#This Row],[OrderID]],[3]!Table13456[No заказа],[3]!Table13456[Дата
отправки],"",0,1)</f>
        <v>45814</v>
      </c>
      <c r="B690" s="2">
        <v>562428145</v>
      </c>
      <c r="C690" s="2"/>
      <c r="D690" s="2"/>
      <c r="E690" s="3"/>
      <c r="F690" s="3"/>
      <c r="H690" s="5">
        <f>_xlfn.XLOOKUP(Table16[[#This Row],[OrderID]],[3]!Table13456[No заказа],[3]!Table13456[Количество],"",0,1)</f>
        <v>1</v>
      </c>
      <c r="I690" s="5">
        <f>_xlfn.XLOOKUP(Table16[[#This Row],[OrderID]],[3]!Table13456[No заказа],[3]!Table13456[Цена],"",0,1)</f>
        <v>98996</v>
      </c>
      <c r="J690" s="2" t="str">
        <f>M01_SETTINGS!$F$2</f>
        <v>KASPI</v>
      </c>
    </row>
    <row r="691" spans="1:10" x14ac:dyDescent="0.35">
      <c r="A691" s="3">
        <f>_xlfn.XLOOKUP(Table16[[#This Row],[OrderID]],[3]!Table13456[No заказа],[3]!Table13456[Дата
отправки],"",0,1)</f>
        <v>45814</v>
      </c>
      <c r="B691" s="2">
        <v>561967506</v>
      </c>
      <c r="C691" s="2"/>
      <c r="D691" s="2"/>
      <c r="E691" s="3"/>
      <c r="F691" s="3"/>
      <c r="H691" s="5">
        <f>_xlfn.XLOOKUP(Table16[[#This Row],[OrderID]],[3]!Table13456[No заказа],[3]!Table13456[Количество],"",0,1)</f>
        <v>1</v>
      </c>
      <c r="I691" s="5">
        <f>_xlfn.XLOOKUP(Table16[[#This Row],[OrderID]],[3]!Table13456[No заказа],[3]!Table13456[Цена],"",0,1)</f>
        <v>324990</v>
      </c>
      <c r="J691" s="2" t="str">
        <f>M01_SETTINGS!$F$2</f>
        <v>KASPI</v>
      </c>
    </row>
    <row r="692" spans="1:10" x14ac:dyDescent="0.35">
      <c r="A692" s="3">
        <f>_xlfn.XLOOKUP(Table16[[#This Row],[OrderID]],[3]!Table13456[No заказа],[3]!Table13456[Дата
отправки],"",0,1)</f>
        <v>45814</v>
      </c>
      <c r="B692" s="2">
        <v>562857803</v>
      </c>
      <c r="C692" s="2"/>
      <c r="D692" s="2"/>
      <c r="E692" s="3"/>
      <c r="F692" s="3"/>
      <c r="H692" s="5">
        <f>_xlfn.XLOOKUP(Table16[[#This Row],[OrderID]],[3]!Table13456[No заказа],[3]!Table13456[Количество],"",0,1)</f>
        <v>1</v>
      </c>
      <c r="I692" s="5">
        <f>_xlfn.XLOOKUP(Table16[[#This Row],[OrderID]],[3]!Table13456[No заказа],[3]!Table13456[Цена],"",0,1)</f>
        <v>21000</v>
      </c>
      <c r="J692" s="2" t="str">
        <f>M01_SETTINGS!$F$2</f>
        <v>KASPI</v>
      </c>
    </row>
    <row r="693" spans="1:10" x14ac:dyDescent="0.35">
      <c r="A693" s="3">
        <f>_xlfn.XLOOKUP(Table16[[#This Row],[OrderID]],[3]!Table13456[No заказа],[3]!Table13456[Дата
отправки],"",0,1)</f>
        <v>45814</v>
      </c>
      <c r="B693" s="2">
        <v>562853709</v>
      </c>
      <c r="C693" s="2"/>
      <c r="D693" s="2"/>
      <c r="E693" s="3"/>
      <c r="F693" s="3"/>
      <c r="H693" s="5">
        <f>_xlfn.XLOOKUP(Table16[[#This Row],[OrderID]],[3]!Table13456[No заказа],[3]!Table13456[Количество],"",0,1)</f>
        <v>1</v>
      </c>
      <c r="I693" s="5">
        <f>_xlfn.XLOOKUP(Table16[[#This Row],[OrderID]],[3]!Table13456[No заказа],[3]!Table13456[Цена],"",0,1)</f>
        <v>21000</v>
      </c>
      <c r="J693" s="2" t="str">
        <f>M01_SETTINGS!$F$2</f>
        <v>KASPI</v>
      </c>
    </row>
    <row r="694" spans="1:10" x14ac:dyDescent="0.35">
      <c r="A694" s="3">
        <f>_xlfn.XLOOKUP(Table16[[#This Row],[OrderID]],[3]!Table13456[No заказа],[3]!Table13456[Дата
отправки],"",0,1)</f>
        <v>45814</v>
      </c>
      <c r="B694" s="2">
        <v>562610324</v>
      </c>
      <c r="C694" s="2"/>
      <c r="D694" s="2"/>
      <c r="E694" s="3"/>
      <c r="F694" s="3"/>
      <c r="H694" s="5">
        <f>_xlfn.XLOOKUP(Table16[[#This Row],[OrderID]],[3]!Table13456[No заказа],[3]!Table13456[Количество],"",0,1)</f>
        <v>1</v>
      </c>
      <c r="I694" s="5">
        <f>_xlfn.XLOOKUP(Table16[[#This Row],[OrderID]],[3]!Table13456[No заказа],[3]!Table13456[Цена],"",0,1)</f>
        <v>21579</v>
      </c>
      <c r="J694" s="2" t="str">
        <f>M01_SETTINGS!$F$2</f>
        <v>KASPI</v>
      </c>
    </row>
    <row r="695" spans="1:10" x14ac:dyDescent="0.35">
      <c r="A695" s="3">
        <f>_xlfn.XLOOKUP(Table16[[#This Row],[OrderID]],[3]!Table13456[No заказа],[3]!Table13456[Дата
отправки],"",0,1)</f>
        <v>45814</v>
      </c>
      <c r="B695" s="2">
        <v>562607529</v>
      </c>
      <c r="C695" s="2"/>
      <c r="D695" s="2"/>
      <c r="E695" s="3"/>
      <c r="F695" s="3"/>
      <c r="H695" s="5">
        <f>_xlfn.XLOOKUP(Table16[[#This Row],[OrderID]],[3]!Table13456[No заказа],[3]!Table13456[Количество],"",0,1)</f>
        <v>1</v>
      </c>
      <c r="I695" s="5">
        <f>_xlfn.XLOOKUP(Table16[[#This Row],[OrderID]],[3]!Table13456[No заказа],[3]!Table13456[Цена],"",0,1)</f>
        <v>21601</v>
      </c>
      <c r="J695" s="2" t="str">
        <f>M01_SETTINGS!$F$2</f>
        <v>KASPI</v>
      </c>
    </row>
    <row r="696" spans="1:10" x14ac:dyDescent="0.35">
      <c r="A696" s="3">
        <f>_xlfn.XLOOKUP(Table16[[#This Row],[OrderID]],[3]!Table13456[No заказа],[3]!Table13456[Дата
отправки],"",0,1)</f>
        <v>45810</v>
      </c>
      <c r="B696" s="2">
        <v>561318928</v>
      </c>
      <c r="C696" s="2"/>
      <c r="D696" s="2"/>
      <c r="E696" s="3"/>
      <c r="F696" s="3"/>
      <c r="H696" s="5">
        <f>_xlfn.XLOOKUP(Table16[[#This Row],[OrderID]],[3]!Table13456[No заказа],[3]!Table13456[Количество],"",0,1)</f>
        <v>1</v>
      </c>
      <c r="I696" s="5">
        <f>_xlfn.XLOOKUP(Table16[[#This Row],[OrderID]],[3]!Table13456[No заказа],[3]!Table13456[Цена],"",0,1)</f>
        <v>9000</v>
      </c>
      <c r="J696" s="2" t="str">
        <f>M01_SETTINGS!$F$2</f>
        <v>KASPI</v>
      </c>
    </row>
    <row r="697" spans="1:10" x14ac:dyDescent="0.35">
      <c r="A697" s="3">
        <f>_xlfn.XLOOKUP(Table16[[#This Row],[OrderID]],[3]!Table13456[No заказа],[3]!Table13456[Дата
отправки],"",0,1)</f>
        <v>45810</v>
      </c>
      <c r="B697" s="2">
        <v>561423489</v>
      </c>
      <c r="C697" s="2"/>
      <c r="D697" s="2"/>
      <c r="E697" s="3"/>
      <c r="F697" s="3"/>
      <c r="H697" s="5">
        <f>_xlfn.XLOOKUP(Table16[[#This Row],[OrderID]],[3]!Table13456[No заказа],[3]!Table13456[Количество],"",0,1)</f>
        <v>1</v>
      </c>
      <c r="I697" s="5">
        <f>_xlfn.XLOOKUP(Table16[[#This Row],[OrderID]],[3]!Table13456[No заказа],[3]!Table13456[Цена],"",0,1)</f>
        <v>11990</v>
      </c>
      <c r="J697" s="2" t="str">
        <f>M01_SETTINGS!$F$2</f>
        <v>KASPI</v>
      </c>
    </row>
    <row r="698" spans="1:10" x14ac:dyDescent="0.35">
      <c r="A698" s="3">
        <f>_xlfn.XLOOKUP(Table16[[#This Row],[OrderID]],[3]!Table13456[No заказа],[3]!Table13456[Дата
отправки],"",0,1)</f>
        <v>45810</v>
      </c>
      <c r="B698" s="2">
        <v>561218452</v>
      </c>
      <c r="C698" s="2"/>
      <c r="D698" s="2"/>
      <c r="E698" s="3"/>
      <c r="F698" s="3"/>
      <c r="H698" s="5">
        <f>_xlfn.XLOOKUP(Table16[[#This Row],[OrderID]],[3]!Table13456[No заказа],[3]!Table13456[Количество],"",0,1)</f>
        <v>1</v>
      </c>
      <c r="I698" s="5">
        <f>_xlfn.XLOOKUP(Table16[[#This Row],[OrderID]],[3]!Table13456[No заказа],[3]!Table13456[Цена],"",0,1)</f>
        <v>11990</v>
      </c>
      <c r="J698" s="2" t="str">
        <f>M01_SETTINGS!$F$2</f>
        <v>KASPI</v>
      </c>
    </row>
    <row r="699" spans="1:10" x14ac:dyDescent="0.35">
      <c r="A699" s="3">
        <f>_xlfn.XLOOKUP(Table16[[#This Row],[OrderID]],[3]!Table13456[No заказа],[3]!Table13456[Дата
отправки],"",0,1)</f>
        <v>45810</v>
      </c>
      <c r="B699" s="2">
        <v>560990763</v>
      </c>
      <c r="C699" s="2"/>
      <c r="D699" s="2"/>
      <c r="E699" s="3"/>
      <c r="F699" s="3"/>
      <c r="H699" s="5">
        <f>_xlfn.XLOOKUP(Table16[[#This Row],[OrderID]],[3]!Table13456[No заказа],[3]!Table13456[Количество],"",0,1)</f>
        <v>1</v>
      </c>
      <c r="I699" s="5">
        <f>_xlfn.XLOOKUP(Table16[[#This Row],[OrderID]],[3]!Table13456[No заказа],[3]!Table13456[Цена],"",0,1)</f>
        <v>8479</v>
      </c>
      <c r="J699" s="2" t="str">
        <f>M01_SETTINGS!$F$2</f>
        <v>KASPI</v>
      </c>
    </row>
    <row r="700" spans="1:10" x14ac:dyDescent="0.35">
      <c r="A700" s="3">
        <f>_xlfn.XLOOKUP(Table16[[#This Row],[OrderID]],[3]!Table13456[No заказа],[3]!Table13456[Дата
отправки],"",0,1)</f>
        <v>45810</v>
      </c>
      <c r="B700" s="2">
        <v>561045820</v>
      </c>
      <c r="C700" s="2"/>
      <c r="D700" s="2"/>
      <c r="E700" s="3"/>
      <c r="F700" s="3"/>
      <c r="H700" s="5">
        <f>_xlfn.XLOOKUP(Table16[[#This Row],[OrderID]],[3]!Table13456[No заказа],[3]!Table13456[Количество],"",0,1)</f>
        <v>1</v>
      </c>
      <c r="I700" s="5">
        <f>_xlfn.XLOOKUP(Table16[[#This Row],[OrderID]],[3]!Table13456[No заказа],[3]!Table13456[Цена],"",0,1)</f>
        <v>85722</v>
      </c>
      <c r="J700" s="2" t="str">
        <f>M01_SETTINGS!$F$2</f>
        <v>KASPI</v>
      </c>
    </row>
    <row r="701" spans="1:10" x14ac:dyDescent="0.35">
      <c r="A701" s="3">
        <f>_xlfn.XLOOKUP(Table16[[#This Row],[OrderID]],[3]!Table13456[No заказа],[3]!Table13456[Дата
отправки],"",0,1)</f>
        <v>45809</v>
      </c>
      <c r="B701" s="2">
        <v>560561636</v>
      </c>
      <c r="C701" s="2"/>
      <c r="D701" s="2"/>
      <c r="E701" s="3"/>
      <c r="F701" s="3"/>
      <c r="H701" s="5">
        <f>_xlfn.XLOOKUP(Table16[[#This Row],[OrderID]],[3]!Table13456[No заказа],[3]!Table13456[Количество],"",0,1)</f>
        <v>1</v>
      </c>
      <c r="I701" s="5">
        <f>_xlfn.XLOOKUP(Table16[[#This Row],[OrderID]],[3]!Table13456[No заказа],[3]!Table13456[Цена],"",0,1)</f>
        <v>17990</v>
      </c>
      <c r="J701" s="2" t="str">
        <f>M01_SETTINGS!$F$2</f>
        <v>KASPI</v>
      </c>
    </row>
    <row r="702" spans="1:10" x14ac:dyDescent="0.35">
      <c r="A702" s="3">
        <f>_xlfn.XLOOKUP(Table16[[#This Row],[OrderID]],[3]!Table13456[No заказа],[3]!Table13456[Дата
отправки],"",0,1)</f>
        <v>45809</v>
      </c>
      <c r="B702" s="2">
        <v>560485863</v>
      </c>
      <c r="C702" s="2"/>
      <c r="D702" s="2"/>
      <c r="E702" s="3"/>
      <c r="F702" s="3"/>
      <c r="H702" s="5">
        <f>_xlfn.XLOOKUP(Table16[[#This Row],[OrderID]],[3]!Table13456[No заказа],[3]!Table13456[Количество],"",0,1)</f>
        <v>1</v>
      </c>
      <c r="I702" s="5">
        <f>_xlfn.XLOOKUP(Table16[[#This Row],[OrderID]],[3]!Table13456[No заказа],[3]!Table13456[Цена],"",0,1)</f>
        <v>11990</v>
      </c>
      <c r="J702" s="2" t="str">
        <f>M01_SETTINGS!$F$2</f>
        <v>KASPI</v>
      </c>
    </row>
    <row r="703" spans="1:10" x14ac:dyDescent="0.35">
      <c r="A703" s="3">
        <f>_xlfn.XLOOKUP(Table16[[#This Row],[OrderID]],[3]!Table13456[No заказа],[3]!Table13456[Дата
отправки],"",0,1)</f>
        <v>45809</v>
      </c>
      <c r="B703" s="2">
        <v>560363088</v>
      </c>
      <c r="C703" s="2"/>
      <c r="D703" s="2"/>
      <c r="E703" s="3"/>
      <c r="F703" s="3"/>
      <c r="H703" s="5">
        <f>_xlfn.XLOOKUP(Table16[[#This Row],[OrderID]],[3]!Table13456[No заказа],[3]!Table13456[Количество],"",0,1)</f>
        <v>1</v>
      </c>
      <c r="I703" s="5">
        <f>_xlfn.XLOOKUP(Table16[[#This Row],[OrderID]],[3]!Table13456[No заказа],[3]!Table13456[Цена],"",0,1)</f>
        <v>11990</v>
      </c>
      <c r="J703" s="2" t="str">
        <f>M01_SETTINGS!$F$2</f>
        <v>KASPI</v>
      </c>
    </row>
    <row r="704" spans="1:10" x14ac:dyDescent="0.35">
      <c r="A704" s="3">
        <f>_xlfn.XLOOKUP(Table16[[#This Row],[OrderID]],[3]!Table13456[No заказа],[3]!Table13456[Дата
отправки],"",0,1)</f>
        <v>45809</v>
      </c>
      <c r="B704" s="2">
        <v>560437540</v>
      </c>
      <c r="C704" s="2"/>
      <c r="D704" s="2"/>
      <c r="E704" s="3"/>
      <c r="F704" s="3"/>
      <c r="H704" s="5">
        <f>_xlfn.XLOOKUP(Table16[[#This Row],[OrderID]],[3]!Table13456[No заказа],[3]!Table13456[Количество],"",0,1)</f>
        <v>1</v>
      </c>
      <c r="I704" s="5">
        <f>_xlfn.XLOOKUP(Table16[[#This Row],[OrderID]],[3]!Table13456[No заказа],[3]!Table13456[Цена],"",0,1)</f>
        <v>17990</v>
      </c>
      <c r="J704" s="2" t="str">
        <f>M01_SETTINGS!$F$2</f>
        <v>KASPI</v>
      </c>
    </row>
    <row r="705" spans="1:10" x14ac:dyDescent="0.35">
      <c r="A705" s="3">
        <f>_xlfn.XLOOKUP(Table16[[#This Row],[OrderID]],[3]!Table13456[No заказа],[3]!Table13456[Дата
отправки],"",0,1)</f>
        <v>45809</v>
      </c>
      <c r="B705" s="2">
        <v>560340609</v>
      </c>
      <c r="C705" s="2"/>
      <c r="D705" s="2"/>
      <c r="E705" s="3"/>
      <c r="F705" s="3"/>
      <c r="H705" s="5">
        <f>_xlfn.XLOOKUP(Table16[[#This Row],[OrderID]],[3]!Table13456[No заказа],[3]!Table13456[Количество],"",0,1)</f>
        <v>1</v>
      </c>
      <c r="I705" s="5">
        <f>_xlfn.XLOOKUP(Table16[[#This Row],[OrderID]],[3]!Table13456[No заказа],[3]!Table13456[Цена],"",0,1)</f>
        <v>97896</v>
      </c>
      <c r="J705" s="2" t="str">
        <f>M01_SETTINGS!$F$2</f>
        <v>KASPI</v>
      </c>
    </row>
    <row r="706" spans="1:10" x14ac:dyDescent="0.35">
      <c r="A706" s="3">
        <f>_xlfn.XLOOKUP(Table16[[#This Row],[OrderID]],[3]!Table13456[No заказа],[3]!Table13456[Дата
отправки],"",0,1)</f>
        <v>45809</v>
      </c>
      <c r="B706" s="2">
        <v>560679373</v>
      </c>
      <c r="C706" s="2"/>
      <c r="D706" s="2"/>
      <c r="E706" s="3"/>
      <c r="F706" s="3"/>
      <c r="H706" s="5">
        <f>_xlfn.XLOOKUP(Table16[[#This Row],[OrderID]],[3]!Table13456[No заказа],[3]!Table13456[Количество],"",0,1)</f>
        <v>1</v>
      </c>
      <c r="I706" s="5">
        <f>_xlfn.XLOOKUP(Table16[[#This Row],[OrderID]],[3]!Table13456[No заказа],[3]!Table13456[Цена],"",0,1)</f>
        <v>87655</v>
      </c>
      <c r="J706" s="2" t="str">
        <f>M01_SETTINGS!$F$2</f>
        <v>KASPI</v>
      </c>
    </row>
    <row r="707" spans="1:10" x14ac:dyDescent="0.35">
      <c r="A707" s="3">
        <f>_xlfn.XLOOKUP(Table16[[#This Row],[OrderID]],[3]!Table13456[No заказа],[3]!Table13456[Дата
отправки],"",0,1)</f>
        <v>45809</v>
      </c>
      <c r="B707" s="2">
        <v>560600916</v>
      </c>
      <c r="C707" s="2"/>
      <c r="D707" s="2"/>
      <c r="E707" s="3"/>
      <c r="F707" s="3"/>
      <c r="H707" s="5">
        <f>_xlfn.XLOOKUP(Table16[[#This Row],[OrderID]],[3]!Table13456[No заказа],[3]!Table13456[Количество],"",0,1)</f>
        <v>1</v>
      </c>
      <c r="I707" s="5">
        <f>_xlfn.XLOOKUP(Table16[[#This Row],[OrderID]],[3]!Table13456[No заказа],[3]!Table13456[Цена],"",0,1)</f>
        <v>88073</v>
      </c>
      <c r="J707" s="2" t="str">
        <f>M01_SETTINGS!$F$2</f>
        <v>KASPI</v>
      </c>
    </row>
    <row r="708" spans="1:10" x14ac:dyDescent="0.35">
      <c r="A708" s="3">
        <f>_xlfn.XLOOKUP(Table16[[#This Row],[OrderID]],[3]!Table13456[No заказа],[3]!Table13456[Дата
отправки],"",0,1)</f>
        <v>45809</v>
      </c>
      <c r="B708" s="2">
        <v>560691756</v>
      </c>
      <c r="C708" s="2"/>
      <c r="D708" s="2"/>
      <c r="E708" s="3"/>
      <c r="F708" s="3"/>
      <c r="H708" s="5">
        <f>_xlfn.XLOOKUP(Table16[[#This Row],[OrderID]],[3]!Table13456[No заказа],[3]!Table13456[Количество],"",0,1)</f>
        <v>1</v>
      </c>
      <c r="I708" s="5">
        <f>_xlfn.XLOOKUP(Table16[[#This Row],[OrderID]],[3]!Table13456[No заказа],[3]!Table13456[Цена],"",0,1)</f>
        <v>81456</v>
      </c>
      <c r="J708" s="2" t="str">
        <f>M01_SETTINGS!$F$2</f>
        <v>KASPI</v>
      </c>
    </row>
    <row r="709" spans="1:10" x14ac:dyDescent="0.35">
      <c r="A709" s="3">
        <f>_xlfn.XLOOKUP(Table16[[#This Row],[OrderID]],[3]!Table13456[No заказа],[3]!Table13456[Дата
отправки],"",0,1)</f>
        <v>45808</v>
      </c>
      <c r="B709" s="2">
        <v>560157552</v>
      </c>
      <c r="C709" s="2"/>
      <c r="D709" s="2"/>
      <c r="E709" s="3"/>
      <c r="F709" s="3"/>
      <c r="H709" s="5">
        <f>_xlfn.XLOOKUP(Table16[[#This Row],[OrderID]],[3]!Table13456[No заказа],[3]!Table13456[Количество],"",0,1)</f>
        <v>1</v>
      </c>
      <c r="I709" s="5">
        <f>_xlfn.XLOOKUP(Table16[[#This Row],[OrderID]],[3]!Table13456[No заказа],[3]!Table13456[Цена],"",0,1)</f>
        <v>17990</v>
      </c>
      <c r="J709" s="2" t="str">
        <f>M01_SETTINGS!$F$2</f>
        <v>KASPI</v>
      </c>
    </row>
    <row r="710" spans="1:10" x14ac:dyDescent="0.35">
      <c r="A710" s="3">
        <f>_xlfn.XLOOKUP(Table16[[#This Row],[OrderID]],[3]!Table13456[No заказа],[3]!Table13456[Дата
отправки],"",0,1)</f>
        <v>45808</v>
      </c>
      <c r="B710" s="2">
        <v>559836680</v>
      </c>
      <c r="C710" s="2"/>
      <c r="D710" s="2"/>
      <c r="E710" s="3"/>
      <c r="F710" s="3"/>
      <c r="H710" s="5">
        <f>_xlfn.XLOOKUP(Table16[[#This Row],[OrderID]],[3]!Table13456[No заказа],[3]!Table13456[Количество],"",0,1)</f>
        <v>1</v>
      </c>
      <c r="I710" s="5">
        <f>_xlfn.XLOOKUP(Table16[[#This Row],[OrderID]],[3]!Table13456[No заказа],[3]!Table13456[Цена],"",0,1)</f>
        <v>11990</v>
      </c>
      <c r="J710" s="2" t="str">
        <f>M01_SETTINGS!$F$2</f>
        <v>KASPI</v>
      </c>
    </row>
    <row r="711" spans="1:10" x14ac:dyDescent="0.35">
      <c r="A711" s="3">
        <f>_xlfn.XLOOKUP(Table16[[#This Row],[OrderID]],[3]!Table13456[No заказа],[3]!Table13456[Дата
отправки],"",0,1)</f>
        <v>45808</v>
      </c>
      <c r="B711" s="2">
        <v>559825964</v>
      </c>
      <c r="C711" s="2"/>
      <c r="D711" s="2"/>
      <c r="E711" s="3"/>
      <c r="F711" s="3"/>
      <c r="H711" s="5">
        <f>_xlfn.XLOOKUP(Table16[[#This Row],[OrderID]],[3]!Table13456[No заказа],[3]!Table13456[Количество],"",0,1)</f>
        <v>1</v>
      </c>
      <c r="I711" s="5">
        <f>_xlfn.XLOOKUP(Table16[[#This Row],[OrderID]],[3]!Table13456[No заказа],[3]!Table13456[Цена],"",0,1)</f>
        <v>11990</v>
      </c>
      <c r="J711" s="2" t="str">
        <f>M01_SETTINGS!$F$2</f>
        <v>KASPI</v>
      </c>
    </row>
    <row r="712" spans="1:10" x14ac:dyDescent="0.35">
      <c r="A712" s="3">
        <f>_xlfn.XLOOKUP(Table16[[#This Row],[OrderID]],[3]!Table13456[No заказа],[3]!Table13456[Дата
отправки],"",0,1)</f>
        <v>45808</v>
      </c>
      <c r="B712" s="2">
        <v>560187314</v>
      </c>
      <c r="C712" s="2"/>
      <c r="D712" s="2"/>
      <c r="E712" s="3"/>
      <c r="F712" s="3"/>
      <c r="H712" s="5">
        <f>_xlfn.XLOOKUP(Table16[[#This Row],[OrderID]],[3]!Table13456[No заказа],[3]!Table13456[Количество],"",0,1)</f>
        <v>1</v>
      </c>
      <c r="I712" s="5">
        <f>_xlfn.XLOOKUP(Table16[[#This Row],[OrderID]],[3]!Table13456[No заказа],[3]!Table13456[Цена],"",0,1)</f>
        <v>11990</v>
      </c>
      <c r="J712" s="2" t="str">
        <f>M01_SETTINGS!$F$2</f>
        <v>KASPI</v>
      </c>
    </row>
    <row r="713" spans="1:10" x14ac:dyDescent="0.35">
      <c r="A713" s="3">
        <f>_xlfn.XLOOKUP(Table16[[#This Row],[OrderID]],[3]!Table13456[No заказа],[3]!Table13456[Дата
отправки],"",0,1)</f>
        <v>45808</v>
      </c>
      <c r="B713" s="2">
        <v>559881637</v>
      </c>
      <c r="C713" s="2"/>
      <c r="D713" s="2"/>
      <c r="E713" s="3"/>
      <c r="F713" s="3"/>
      <c r="H713" s="5">
        <f>_xlfn.XLOOKUP(Table16[[#This Row],[OrderID]],[3]!Table13456[No заказа],[3]!Table13456[Количество],"",0,1)</f>
        <v>1</v>
      </c>
      <c r="I713" s="5">
        <f>_xlfn.XLOOKUP(Table16[[#This Row],[OrderID]],[3]!Table13456[No заказа],[3]!Table13456[Цена],"",0,1)</f>
        <v>17990</v>
      </c>
      <c r="J713" s="2" t="str">
        <f>M01_SETTINGS!$F$2</f>
        <v>KASPI</v>
      </c>
    </row>
    <row r="714" spans="1:10" x14ac:dyDescent="0.35">
      <c r="A714" s="3">
        <f>_xlfn.XLOOKUP(Table16[[#This Row],[OrderID]],[3]!Table13456[No заказа],[3]!Table13456[Дата
отправки],"",0,1)</f>
        <v>45807</v>
      </c>
      <c r="B714" s="2">
        <v>559395095</v>
      </c>
      <c r="C714" s="2"/>
      <c r="D714" s="2"/>
      <c r="E714" s="3"/>
      <c r="F714" s="3"/>
      <c r="H714" s="5">
        <f>_xlfn.XLOOKUP(Table16[[#This Row],[OrderID]],[3]!Table13456[No заказа],[3]!Table13456[Количество],"",0,1)</f>
        <v>1</v>
      </c>
      <c r="I714" s="5">
        <f>_xlfn.XLOOKUP(Table16[[#This Row],[OrderID]],[3]!Table13456[No заказа],[3]!Table13456[Цена],"",0,1)</f>
        <v>11990</v>
      </c>
      <c r="J714" s="2" t="str">
        <f>M01_SETTINGS!$F$2</f>
        <v>KASPI</v>
      </c>
    </row>
    <row r="715" spans="1:10" x14ac:dyDescent="0.35">
      <c r="A715" s="3">
        <f>_xlfn.XLOOKUP(Table16[[#This Row],[OrderID]],[3]!Table13456[No заказа],[3]!Table13456[Дата
отправки],"",0,1)</f>
        <v>45807</v>
      </c>
      <c r="B715" s="2">
        <v>559395099</v>
      </c>
      <c r="C715" s="2"/>
      <c r="D715" s="2"/>
      <c r="E715" s="3"/>
      <c r="F715" s="3"/>
      <c r="H715" s="5">
        <f>_xlfn.XLOOKUP(Table16[[#This Row],[OrderID]],[3]!Table13456[No заказа],[3]!Table13456[Количество],"",0,1)</f>
        <v>1</v>
      </c>
      <c r="I715" s="5">
        <f>_xlfn.XLOOKUP(Table16[[#This Row],[OrderID]],[3]!Table13456[No заказа],[3]!Table13456[Цена],"",0,1)</f>
        <v>17990</v>
      </c>
      <c r="J715" s="2" t="str">
        <f>M01_SETTINGS!$F$2</f>
        <v>KASPI</v>
      </c>
    </row>
    <row r="716" spans="1:10" x14ac:dyDescent="0.35">
      <c r="A716" s="3">
        <f>_xlfn.XLOOKUP(Table16[[#This Row],[OrderID]],[3]!Table13456[No заказа],[3]!Table13456[Дата
отправки],"",0,1)</f>
        <v>45807</v>
      </c>
      <c r="B716" s="2">
        <v>559395100</v>
      </c>
      <c r="C716" s="2"/>
      <c r="D716" s="2"/>
      <c r="E716" s="3"/>
      <c r="F716" s="3"/>
      <c r="H716" s="5">
        <f>_xlfn.XLOOKUP(Table16[[#This Row],[OrderID]],[3]!Table13456[No заказа],[3]!Table13456[Количество],"",0,1)</f>
        <v>1</v>
      </c>
      <c r="I716" s="5">
        <f>_xlfn.XLOOKUP(Table16[[#This Row],[OrderID]],[3]!Table13456[No заказа],[3]!Table13456[Цена],"",0,1)</f>
        <v>81456</v>
      </c>
      <c r="J716" s="2" t="str">
        <f>M01_SETTINGS!$F$2</f>
        <v>KASPI</v>
      </c>
    </row>
    <row r="717" spans="1:10" x14ac:dyDescent="0.35">
      <c r="A717" s="3">
        <f>_xlfn.XLOOKUP(Table16[[#This Row],[OrderID]],[3]!Table13456[No заказа],[3]!Table13456[Дата
отправки],"",0,1)</f>
        <v>45807</v>
      </c>
      <c r="B717" s="2" t="s">
        <v>253</v>
      </c>
      <c r="C717" s="2"/>
      <c r="D717" s="2"/>
      <c r="E717" s="3"/>
      <c r="F717" s="3"/>
      <c r="H717" s="5">
        <f>_xlfn.XLOOKUP(Table16[[#This Row],[OrderID]],[3]!Table13456[No заказа],[3]!Table13456[Количество],"",0,1)</f>
        <v>1</v>
      </c>
      <c r="I717" s="5">
        <f>_xlfn.XLOOKUP(Table16[[#This Row],[OrderID]],[3]!Table13456[No заказа],[3]!Table13456[Цена],"",0,1)</f>
        <v>14990</v>
      </c>
      <c r="J717" s="2" t="str">
        <f>M01_SETTINGS!$F$2</f>
        <v>KASPI</v>
      </c>
    </row>
    <row r="718" spans="1:10" x14ac:dyDescent="0.35">
      <c r="A718" s="3">
        <f>_xlfn.XLOOKUP(Table16[[#This Row],[OrderID]],[3]!Table13456[No заказа],[3]!Table13456[Дата
отправки],"",0,1)</f>
        <v>45807</v>
      </c>
      <c r="B718" s="2" t="s">
        <v>253</v>
      </c>
      <c r="C718" s="2"/>
      <c r="D718" s="2"/>
      <c r="E718" s="3"/>
      <c r="F718" s="3"/>
      <c r="H718" s="5">
        <f>_xlfn.XLOOKUP(Table16[[#This Row],[OrderID]],[3]!Table13456[No заказа],[3]!Table13456[Количество],"",0,1)</f>
        <v>1</v>
      </c>
      <c r="I718" s="5">
        <f>_xlfn.XLOOKUP(Table16[[#This Row],[OrderID]],[3]!Table13456[No заказа],[3]!Table13456[Цена],"",0,1)</f>
        <v>14990</v>
      </c>
      <c r="J718" s="2" t="str">
        <f>M01_SETTINGS!$F$2</f>
        <v>KASPI</v>
      </c>
    </row>
    <row r="719" spans="1:10" x14ac:dyDescent="0.35">
      <c r="A719" s="3">
        <f>_xlfn.XLOOKUP(Table16[[#This Row],[OrderID]],[3]!Table13456[No заказа],[3]!Table13456[Дата
отправки],"",0,1)</f>
        <v>45807</v>
      </c>
      <c r="B719" s="2" t="s">
        <v>253</v>
      </c>
      <c r="C719" s="2"/>
      <c r="D719" s="2"/>
      <c r="E719" s="3"/>
      <c r="F719" s="3"/>
      <c r="H719" s="5">
        <f>_xlfn.XLOOKUP(Table16[[#This Row],[OrderID]],[3]!Table13456[No заказа],[3]!Table13456[Количество],"",0,1)</f>
        <v>1</v>
      </c>
      <c r="I719" s="5">
        <f>_xlfn.XLOOKUP(Table16[[#This Row],[OrderID]],[3]!Table13456[No заказа],[3]!Table13456[Цена],"",0,1)</f>
        <v>14990</v>
      </c>
      <c r="J719" s="2" t="str">
        <f>M01_SETTINGS!$F$2</f>
        <v>KASPI</v>
      </c>
    </row>
    <row r="720" spans="1:10" x14ac:dyDescent="0.35">
      <c r="A720" s="3">
        <f>_xlfn.XLOOKUP(Table16[[#This Row],[OrderID]],[3]!Table13456[No заказа],[3]!Table13456[Дата
отправки],"",0,1)</f>
        <v>45807</v>
      </c>
      <c r="B720" s="2" t="s">
        <v>253</v>
      </c>
      <c r="C720" s="2"/>
      <c r="D720" s="2"/>
      <c r="E720" s="3"/>
      <c r="F720" s="3"/>
      <c r="H720" s="5">
        <f>_xlfn.XLOOKUP(Table16[[#This Row],[OrderID]],[3]!Table13456[No заказа],[3]!Table13456[Количество],"",0,1)</f>
        <v>1</v>
      </c>
      <c r="I720" s="5">
        <f>_xlfn.XLOOKUP(Table16[[#This Row],[OrderID]],[3]!Table13456[No заказа],[3]!Table13456[Цена],"",0,1)</f>
        <v>14990</v>
      </c>
      <c r="J720" s="2" t="str">
        <f>M01_SETTINGS!$F$2</f>
        <v>KASPI</v>
      </c>
    </row>
    <row r="721" spans="1:10" x14ac:dyDescent="0.35">
      <c r="A721" s="3">
        <f>_xlfn.XLOOKUP(Table16[[#This Row],[OrderID]],[3]!Table13456[No заказа],[3]!Table13456[Дата
отправки],"",0,1)</f>
        <v>45807</v>
      </c>
      <c r="B721" s="2" t="s">
        <v>253</v>
      </c>
      <c r="C721" s="2"/>
      <c r="D721" s="2"/>
      <c r="E721" s="3"/>
      <c r="F721" s="3"/>
      <c r="H721" s="5">
        <f>_xlfn.XLOOKUP(Table16[[#This Row],[OrderID]],[3]!Table13456[No заказа],[3]!Table13456[Количество],"",0,1)</f>
        <v>1</v>
      </c>
      <c r="I721" s="5">
        <f>_xlfn.XLOOKUP(Table16[[#This Row],[OrderID]],[3]!Table13456[No заказа],[3]!Table13456[Цена],"",0,1)</f>
        <v>14990</v>
      </c>
      <c r="J721" s="2" t="str">
        <f>M01_SETTINGS!$F$2</f>
        <v>KASPI</v>
      </c>
    </row>
    <row r="722" spans="1:10" x14ac:dyDescent="0.35">
      <c r="A722" s="3">
        <f>_xlfn.XLOOKUP(Table16[[#This Row],[OrderID]],[3]!Table13456[No заказа],[3]!Table13456[Дата
отправки],"",0,1)</f>
        <v>45807</v>
      </c>
      <c r="B722" s="2" t="s">
        <v>253</v>
      </c>
      <c r="C722" s="2"/>
      <c r="D722" s="2"/>
      <c r="E722" s="3"/>
      <c r="F722" s="3"/>
      <c r="H722" s="5">
        <f>_xlfn.XLOOKUP(Table16[[#This Row],[OrderID]],[3]!Table13456[No заказа],[3]!Table13456[Количество],"",0,1)</f>
        <v>1</v>
      </c>
      <c r="I722" s="5">
        <f>_xlfn.XLOOKUP(Table16[[#This Row],[OrderID]],[3]!Table13456[No заказа],[3]!Table13456[Цена],"",0,1)</f>
        <v>14990</v>
      </c>
      <c r="J722" s="2" t="str">
        <f>M01_SETTINGS!$F$2</f>
        <v>KASPI</v>
      </c>
    </row>
    <row r="723" spans="1:10" x14ac:dyDescent="0.35">
      <c r="A723" s="3">
        <f>_xlfn.XLOOKUP(Table16[[#This Row],[OrderID]],[3]!Table13456[No заказа],[3]!Table13456[Дата
отправки],"",0,1)</f>
        <v>45807</v>
      </c>
      <c r="B723" s="2" t="s">
        <v>253</v>
      </c>
      <c r="C723" s="2"/>
      <c r="D723" s="2"/>
      <c r="E723" s="3"/>
      <c r="F723" s="3"/>
      <c r="H723" s="5">
        <f>_xlfn.XLOOKUP(Table16[[#This Row],[OrderID]],[3]!Table13456[No заказа],[3]!Table13456[Количество],"",0,1)</f>
        <v>1</v>
      </c>
      <c r="I723" s="5">
        <f>_xlfn.XLOOKUP(Table16[[#This Row],[OrderID]],[3]!Table13456[No заказа],[3]!Table13456[Цена],"",0,1)</f>
        <v>14990</v>
      </c>
      <c r="J723" s="2" t="str">
        <f>M01_SETTINGS!$F$2</f>
        <v>KASPI</v>
      </c>
    </row>
    <row r="724" spans="1:10" x14ac:dyDescent="0.35">
      <c r="A724" s="3">
        <f>_xlfn.XLOOKUP(Table16[[#This Row],[OrderID]],[3]!Table13456[No заказа],[3]!Table13456[Дата
отправки],"",0,1)</f>
        <v>45807</v>
      </c>
      <c r="B724" s="2" t="s">
        <v>253</v>
      </c>
      <c r="C724" s="2"/>
      <c r="D724" s="2"/>
      <c r="E724" s="3"/>
      <c r="F724" s="3"/>
      <c r="H724" s="5">
        <f>_xlfn.XLOOKUP(Table16[[#This Row],[OrderID]],[3]!Table13456[No заказа],[3]!Table13456[Количество],"",0,1)</f>
        <v>1</v>
      </c>
      <c r="I724" s="5">
        <f>_xlfn.XLOOKUP(Table16[[#This Row],[OrderID]],[3]!Table13456[No заказа],[3]!Table13456[Цена],"",0,1)</f>
        <v>14990</v>
      </c>
      <c r="J724" s="2" t="str">
        <f>M01_SETTINGS!$F$2</f>
        <v>KASPI</v>
      </c>
    </row>
    <row r="725" spans="1:10" x14ac:dyDescent="0.35">
      <c r="A725" s="3">
        <f>_xlfn.XLOOKUP(Table16[[#This Row],[OrderID]],[3]!Table13456[No заказа],[3]!Table13456[Дата
отправки],"",0,1)</f>
        <v>45806</v>
      </c>
      <c r="B725" s="2">
        <v>559137982</v>
      </c>
      <c r="C725" s="2"/>
      <c r="D725" s="2"/>
      <c r="E725" s="3"/>
      <c r="F725" s="3"/>
      <c r="H725" s="5">
        <f>_xlfn.XLOOKUP(Table16[[#This Row],[OrderID]],[3]!Table13456[No заказа],[3]!Table13456[Количество],"",0,1)</f>
        <v>1</v>
      </c>
      <c r="I725" s="5">
        <f>_xlfn.XLOOKUP(Table16[[#This Row],[OrderID]],[3]!Table13456[No заказа],[3]!Table13456[Цена],"",0,1)</f>
        <v>5000</v>
      </c>
      <c r="J725" s="2" t="str">
        <f>M01_SETTINGS!$F$2</f>
        <v>KASPI</v>
      </c>
    </row>
    <row r="726" spans="1:10" x14ac:dyDescent="0.35">
      <c r="A726" s="3">
        <f>_xlfn.XLOOKUP(Table16[[#This Row],[OrderID]],[3]!Table13456[No заказа],[3]!Table13456[Дата
отправки],"",0,1)</f>
        <v>45806</v>
      </c>
      <c r="B726" s="2">
        <v>559138021</v>
      </c>
      <c r="C726" s="2"/>
      <c r="D726" s="2"/>
      <c r="E726" s="3"/>
      <c r="F726" s="3"/>
      <c r="H726" s="5">
        <f>_xlfn.XLOOKUP(Table16[[#This Row],[OrderID]],[3]!Table13456[No заказа],[3]!Table13456[Количество],"",0,1)</f>
        <v>1</v>
      </c>
      <c r="I726" s="5">
        <f>_xlfn.XLOOKUP(Table16[[#This Row],[OrderID]],[3]!Table13456[No заказа],[3]!Table13456[Цена],"",0,1)</f>
        <v>18990</v>
      </c>
      <c r="J726" s="2" t="str">
        <f>M01_SETTINGS!$F$2</f>
        <v>KASPI</v>
      </c>
    </row>
    <row r="727" spans="1:10" x14ac:dyDescent="0.35">
      <c r="A727" s="3">
        <f>_xlfn.XLOOKUP(Table16[[#This Row],[OrderID]],[3]!Table13456[No заказа],[3]!Table13456[Дата
отправки],"",0,1)</f>
        <v>45806</v>
      </c>
      <c r="B727" s="2">
        <v>559115560</v>
      </c>
      <c r="C727" s="2"/>
      <c r="D727" s="2"/>
      <c r="E727" s="3"/>
      <c r="F727" s="3"/>
      <c r="H727" s="5">
        <f>_xlfn.XLOOKUP(Table16[[#This Row],[OrderID]],[3]!Table13456[No заказа],[3]!Table13456[Количество],"",0,1)</f>
        <v>1</v>
      </c>
      <c r="I727" s="5">
        <f>_xlfn.XLOOKUP(Table16[[#This Row],[OrderID]],[3]!Table13456[No заказа],[3]!Table13456[Цена],"",0,1)</f>
        <v>9000</v>
      </c>
      <c r="J727" s="2" t="str">
        <f>M01_SETTINGS!$F$2</f>
        <v>KASPI</v>
      </c>
    </row>
    <row r="728" spans="1:10" x14ac:dyDescent="0.35">
      <c r="A728" s="3">
        <f>_xlfn.XLOOKUP(Table16[[#This Row],[OrderID]],[3]!Table13456[No заказа],[3]!Table13456[Дата
отправки],"",0,1)</f>
        <v>45805</v>
      </c>
      <c r="B728" s="2">
        <v>558363623</v>
      </c>
      <c r="C728" s="2"/>
      <c r="D728" s="2"/>
      <c r="E728" s="3"/>
      <c r="F728" s="3"/>
      <c r="H728" s="5">
        <f>_xlfn.XLOOKUP(Table16[[#This Row],[OrderID]],[3]!Table13456[No заказа],[3]!Table13456[Количество],"",0,1)</f>
        <v>1</v>
      </c>
      <c r="I728" s="5">
        <f>_xlfn.XLOOKUP(Table16[[#This Row],[OrderID]],[3]!Table13456[No заказа],[3]!Table13456[Цена],"",0,1)</f>
        <v>5000</v>
      </c>
      <c r="J728" s="2" t="str">
        <f>M01_SETTINGS!$F$2</f>
        <v>KASPI</v>
      </c>
    </row>
    <row r="729" spans="1:10" x14ac:dyDescent="0.35">
      <c r="A729" s="3">
        <f>_xlfn.XLOOKUP(Table16[[#This Row],[OrderID]],[3]!Table13456[No заказа],[3]!Table13456[Дата
отправки],"",0,1)</f>
        <v>45805</v>
      </c>
      <c r="B729" s="2">
        <v>558034179</v>
      </c>
      <c r="C729" s="2"/>
      <c r="D729" s="2"/>
      <c r="E729" s="3"/>
      <c r="F729" s="3"/>
      <c r="H729" s="5">
        <f>_xlfn.XLOOKUP(Table16[[#This Row],[OrderID]],[3]!Table13456[No заказа],[3]!Table13456[Количество],"",0,1)</f>
        <v>1</v>
      </c>
      <c r="I729" s="5">
        <f>_xlfn.XLOOKUP(Table16[[#This Row],[OrderID]],[3]!Table13456[No заказа],[3]!Table13456[Цена],"",0,1)</f>
        <v>18990</v>
      </c>
      <c r="J729" s="2" t="str">
        <f>M01_SETTINGS!$F$2</f>
        <v>KASPI</v>
      </c>
    </row>
    <row r="730" spans="1:10" x14ac:dyDescent="0.35">
      <c r="A730" s="3">
        <f>_xlfn.XLOOKUP(Table16[[#This Row],[OrderID]],[3]!Table13456[No заказа],[3]!Table13456[Дата
отправки],"",0,1)</f>
        <v>45805</v>
      </c>
      <c r="B730" s="2">
        <v>558363248</v>
      </c>
      <c r="C730" s="2"/>
      <c r="D730" s="2"/>
      <c r="E730" s="3"/>
      <c r="F730" s="3"/>
      <c r="H730" s="5">
        <f>_xlfn.XLOOKUP(Table16[[#This Row],[OrderID]],[3]!Table13456[No заказа],[3]!Table13456[Количество],"",0,1)</f>
        <v>1</v>
      </c>
      <c r="I730" s="5">
        <f>_xlfn.XLOOKUP(Table16[[#This Row],[OrderID]],[3]!Table13456[No заказа],[3]!Table13456[Цена],"",0,1)</f>
        <v>11990</v>
      </c>
      <c r="J730" s="2" t="str">
        <f>M01_SETTINGS!$F$2</f>
        <v>KASPI</v>
      </c>
    </row>
    <row r="731" spans="1:10" x14ac:dyDescent="0.35">
      <c r="A731" s="3">
        <f>_xlfn.XLOOKUP(Table16[[#This Row],[OrderID]],[3]!Table13456[No заказа],[3]!Table13456[Дата
отправки],"",0,1)</f>
        <v>45805</v>
      </c>
      <c r="B731" s="2">
        <v>558215224</v>
      </c>
      <c r="C731" s="2"/>
      <c r="D731" s="2"/>
      <c r="E731" s="3"/>
      <c r="F731" s="3"/>
      <c r="H731" s="5">
        <f>_xlfn.XLOOKUP(Table16[[#This Row],[OrderID]],[3]!Table13456[No заказа],[3]!Table13456[Количество],"",0,1)</f>
        <v>1</v>
      </c>
      <c r="I731" s="5">
        <f>_xlfn.XLOOKUP(Table16[[#This Row],[OrderID]],[3]!Table13456[No заказа],[3]!Table13456[Цена],"",0,1)</f>
        <v>8480</v>
      </c>
      <c r="J731" s="2" t="str">
        <f>M01_SETTINGS!$F$2</f>
        <v>KASPI</v>
      </c>
    </row>
    <row r="732" spans="1:10" x14ac:dyDescent="0.35">
      <c r="A732" s="3">
        <f>_xlfn.XLOOKUP(Table16[[#This Row],[OrderID]],[3]!Table13456[No заказа],[3]!Table13456[Дата
отправки],"",0,1)</f>
        <v>45805</v>
      </c>
      <c r="B732" s="2">
        <v>557930848</v>
      </c>
      <c r="C732" s="2"/>
      <c r="D732" s="2"/>
      <c r="E732" s="3"/>
      <c r="F732" s="3"/>
      <c r="H732" s="5">
        <f>_xlfn.XLOOKUP(Table16[[#This Row],[OrderID]],[3]!Table13456[No заказа],[3]!Table13456[Количество],"",0,1)</f>
        <v>1</v>
      </c>
      <c r="I732" s="5">
        <f>_xlfn.XLOOKUP(Table16[[#This Row],[OrderID]],[3]!Table13456[No заказа],[3]!Table13456[Цена],"",0,1)</f>
        <v>8479</v>
      </c>
      <c r="J732" s="2" t="str">
        <f>M01_SETTINGS!$F$2</f>
        <v>KASPI</v>
      </c>
    </row>
    <row r="733" spans="1:10" x14ac:dyDescent="0.35">
      <c r="A733" s="3">
        <f>_xlfn.XLOOKUP(Table16[[#This Row],[OrderID]],[3]!Table13456[No заказа],[3]!Table13456[Дата
отправки],"",0,1)</f>
        <v>45805</v>
      </c>
      <c r="B733" s="2">
        <v>557981894</v>
      </c>
      <c r="C733" s="2"/>
      <c r="D733" s="2"/>
      <c r="E733" s="3"/>
      <c r="F733" s="3"/>
      <c r="H733" s="5">
        <f>_xlfn.XLOOKUP(Table16[[#This Row],[OrderID]],[3]!Table13456[No заказа],[3]!Table13456[Количество],"",0,1)</f>
        <v>1</v>
      </c>
      <c r="I733" s="5">
        <f>_xlfn.XLOOKUP(Table16[[#This Row],[OrderID]],[3]!Table13456[No заказа],[3]!Table13456[Цена],"",0,1)</f>
        <v>8479</v>
      </c>
      <c r="J733" s="2" t="str">
        <f>M01_SETTINGS!$F$2</f>
        <v>KASPI</v>
      </c>
    </row>
    <row r="734" spans="1:10" x14ac:dyDescent="0.35">
      <c r="A734" s="3">
        <f>_xlfn.XLOOKUP(Table16[[#This Row],[OrderID]],[3]!Table13456[No заказа],[3]!Table13456[Дата
отправки],"",0,1)</f>
        <v>45805</v>
      </c>
      <c r="B734" s="2">
        <v>558411440</v>
      </c>
      <c r="C734" s="2"/>
      <c r="D734" s="2"/>
      <c r="E734" s="3"/>
      <c r="F734" s="3"/>
      <c r="H734" s="5">
        <f>_xlfn.XLOOKUP(Table16[[#This Row],[OrderID]],[3]!Table13456[No заказа],[3]!Table13456[Количество],"",0,1)</f>
        <v>1</v>
      </c>
      <c r="I734" s="5">
        <f>_xlfn.XLOOKUP(Table16[[#This Row],[OrderID]],[3]!Table13456[No заказа],[3]!Table13456[Цена],"",0,1)</f>
        <v>8489</v>
      </c>
      <c r="J734" s="2" t="str">
        <f>M01_SETTINGS!$F$2</f>
        <v>KASPI</v>
      </c>
    </row>
    <row r="735" spans="1:10" x14ac:dyDescent="0.35">
      <c r="A735" s="3">
        <f>_xlfn.XLOOKUP(Table16[[#This Row],[OrderID]],[3]!Table13456[No заказа],[3]!Table13456[Дата
отправки],"",0,1)</f>
        <v>45805</v>
      </c>
      <c r="B735" s="2">
        <v>558057102</v>
      </c>
      <c r="C735" s="2"/>
      <c r="D735" s="2"/>
      <c r="E735" s="3"/>
      <c r="F735" s="3"/>
      <c r="H735" s="5">
        <f>_xlfn.XLOOKUP(Table16[[#This Row],[OrderID]],[3]!Table13456[No заказа],[3]!Table13456[Количество],"",0,1)</f>
        <v>1</v>
      </c>
      <c r="I735" s="5">
        <f>_xlfn.XLOOKUP(Table16[[#This Row],[OrderID]],[3]!Table13456[No заказа],[3]!Table13456[Цена],"",0,1)</f>
        <v>10890</v>
      </c>
      <c r="J735" s="2" t="str">
        <f>M01_SETTINGS!$F$2</f>
        <v>KASPI</v>
      </c>
    </row>
    <row r="736" spans="1:10" x14ac:dyDescent="0.35">
      <c r="A736" s="3">
        <f>_xlfn.XLOOKUP(Table16[[#This Row],[OrderID]],[3]!Table13456[No заказа],[3]!Table13456[Дата
отправки],"",0,1)</f>
        <v>45804</v>
      </c>
      <c r="B736" s="2">
        <v>557537560</v>
      </c>
      <c r="C736" s="2"/>
      <c r="D736" s="2"/>
      <c r="E736" s="3"/>
      <c r="F736" s="3"/>
      <c r="H736" s="5">
        <f>_xlfn.XLOOKUP(Table16[[#This Row],[OrderID]],[3]!Table13456[No заказа],[3]!Table13456[Количество],"",0,1)</f>
        <v>1</v>
      </c>
      <c r="I736" s="5">
        <f>_xlfn.XLOOKUP(Table16[[#This Row],[OrderID]],[3]!Table13456[No заказа],[3]!Table13456[Цена],"",0,1)</f>
        <v>8606</v>
      </c>
      <c r="J736" s="2" t="str">
        <f>M01_SETTINGS!$F$2</f>
        <v>KASPI</v>
      </c>
    </row>
    <row r="737" spans="1:10" x14ac:dyDescent="0.35">
      <c r="A737" s="3">
        <f>_xlfn.XLOOKUP(Table16[[#This Row],[OrderID]],[3]!Table13456[No заказа],[3]!Table13456[Дата
отправки],"",0,1)</f>
        <v>45804</v>
      </c>
      <c r="B737" s="2">
        <v>557832260</v>
      </c>
      <c r="C737" s="2"/>
      <c r="D737" s="2"/>
      <c r="E737" s="3"/>
      <c r="F737" s="3"/>
      <c r="H737" s="5">
        <f>_xlfn.XLOOKUP(Table16[[#This Row],[OrderID]],[3]!Table13456[No заказа],[3]!Table13456[Количество],"",0,1)</f>
        <v>1</v>
      </c>
      <c r="I737" s="5">
        <f>_xlfn.XLOOKUP(Table16[[#This Row],[OrderID]],[3]!Table13456[No заказа],[3]!Table13456[Цена],"",0,1)</f>
        <v>8480</v>
      </c>
      <c r="J737" s="2" t="str">
        <f>M01_SETTINGS!$F$2</f>
        <v>KASPI</v>
      </c>
    </row>
    <row r="738" spans="1:10" x14ac:dyDescent="0.35">
      <c r="A738" s="3">
        <f>_xlfn.XLOOKUP(Table16[[#This Row],[OrderID]],[3]!Table13456[No заказа],[3]!Table13456[Дата
отправки],"",0,1)</f>
        <v>45804</v>
      </c>
      <c r="B738" s="2">
        <v>557519184</v>
      </c>
      <c r="C738" s="2"/>
      <c r="D738" s="2"/>
      <c r="E738" s="3"/>
      <c r="F738" s="3"/>
      <c r="H738" s="5">
        <f>_xlfn.XLOOKUP(Table16[[#This Row],[OrderID]],[3]!Table13456[No заказа],[3]!Table13456[Количество],"",0,1)</f>
        <v>1</v>
      </c>
      <c r="I738" s="5">
        <f>_xlfn.XLOOKUP(Table16[[#This Row],[OrderID]],[3]!Table13456[No заказа],[3]!Table13456[Цена],"",0,1)</f>
        <v>11990</v>
      </c>
      <c r="J738" s="2" t="str">
        <f>M01_SETTINGS!$F$2</f>
        <v>KASPI</v>
      </c>
    </row>
    <row r="739" spans="1:10" x14ac:dyDescent="0.35">
      <c r="A739" s="3">
        <f>_xlfn.XLOOKUP(Table16[[#This Row],[OrderID]],[3]!Table13456[No заказа],[3]!Table13456[Дата
отправки],"",0,1)</f>
        <v>45804</v>
      </c>
      <c r="B739" s="2">
        <v>557567982</v>
      </c>
      <c r="C739" s="2"/>
      <c r="D739" s="2"/>
      <c r="E739" s="3"/>
      <c r="F739" s="3"/>
      <c r="H739" s="5">
        <f>_xlfn.XLOOKUP(Table16[[#This Row],[OrderID]],[3]!Table13456[No заказа],[3]!Table13456[Количество],"",0,1)</f>
        <v>1</v>
      </c>
      <c r="I739" s="5">
        <f>_xlfn.XLOOKUP(Table16[[#This Row],[OrderID]],[3]!Table13456[No заказа],[3]!Table13456[Цена],"",0,1)</f>
        <v>11990</v>
      </c>
      <c r="J739" s="2" t="str">
        <f>M01_SETTINGS!$F$2</f>
        <v>KASPI</v>
      </c>
    </row>
    <row r="740" spans="1:10" x14ac:dyDescent="0.35">
      <c r="A740" s="3">
        <f>_xlfn.XLOOKUP(Table16[[#This Row],[OrderID]],[3]!Table13456[No заказа],[3]!Table13456[Дата
отправки],"",0,1)</f>
        <v>45804</v>
      </c>
      <c r="B740" s="2">
        <v>557446492</v>
      </c>
      <c r="C740" s="2"/>
      <c r="D740" s="2"/>
      <c r="E740" s="3"/>
      <c r="F740" s="3"/>
      <c r="H740" s="5">
        <f>_xlfn.XLOOKUP(Table16[[#This Row],[OrderID]],[3]!Table13456[No заказа],[3]!Table13456[Количество],"",0,1)</f>
        <v>1</v>
      </c>
      <c r="I740" s="5">
        <f>_xlfn.XLOOKUP(Table16[[#This Row],[OrderID]],[3]!Table13456[No заказа],[3]!Table13456[Цена],"",0,1)</f>
        <v>8494</v>
      </c>
      <c r="J740" s="2" t="str">
        <f>M01_SETTINGS!$F$2</f>
        <v>KASPI</v>
      </c>
    </row>
    <row r="741" spans="1:10" x14ac:dyDescent="0.35">
      <c r="A741" s="3">
        <f>_xlfn.XLOOKUP(Table16[[#This Row],[OrderID]],[3]!Table13456[No заказа],[3]!Table13456[Дата
отправки],"",0,1)</f>
        <v>45804</v>
      </c>
      <c r="B741" s="2">
        <v>557889614</v>
      </c>
      <c r="C741" s="2"/>
      <c r="D741" s="2"/>
      <c r="E741" s="3"/>
      <c r="F741" s="3"/>
      <c r="H741" s="5">
        <f>_xlfn.XLOOKUP(Table16[[#This Row],[OrderID]],[3]!Table13456[No заказа],[3]!Table13456[Количество],"",0,1)</f>
        <v>1</v>
      </c>
      <c r="I741" s="5">
        <f>_xlfn.XLOOKUP(Table16[[#This Row],[OrderID]],[3]!Table13456[No заказа],[3]!Table13456[Цена],"",0,1)</f>
        <v>94990</v>
      </c>
      <c r="J741" s="2" t="str">
        <f>M01_SETTINGS!$F$2</f>
        <v>KASPI</v>
      </c>
    </row>
    <row r="742" spans="1:10" x14ac:dyDescent="0.35">
      <c r="A742" s="3">
        <f>_xlfn.XLOOKUP(Table16[[#This Row],[OrderID]],[3]!Table13456[No заказа],[3]!Table13456[Дата
отправки],"",0,1)</f>
        <v>45803</v>
      </c>
      <c r="B742" s="2">
        <v>557081500</v>
      </c>
      <c r="C742" s="2"/>
      <c r="D742" s="2"/>
      <c r="E742" s="3"/>
      <c r="F742" s="3"/>
      <c r="H742" s="5">
        <f>_xlfn.XLOOKUP(Table16[[#This Row],[OrderID]],[3]!Table13456[No заказа],[3]!Table13456[Количество],"",0,1)</f>
        <v>1</v>
      </c>
      <c r="I742" s="5">
        <f>_xlfn.XLOOKUP(Table16[[#This Row],[OrderID]],[3]!Table13456[No заказа],[3]!Table13456[Цена],"",0,1)</f>
        <v>9000</v>
      </c>
      <c r="J742" s="2" t="str">
        <f>M01_SETTINGS!$F$2</f>
        <v>KASPI</v>
      </c>
    </row>
    <row r="743" spans="1:10" x14ac:dyDescent="0.35">
      <c r="A743" s="3">
        <f>_xlfn.XLOOKUP(Table16[[#This Row],[OrderID]],[3]!Table13456[No заказа],[3]!Table13456[Дата
отправки],"",0,1)</f>
        <v>45803</v>
      </c>
      <c r="B743" s="2">
        <v>556823194</v>
      </c>
      <c r="C743" s="2"/>
      <c r="D743" s="2"/>
      <c r="E743" s="3"/>
      <c r="F743" s="3"/>
      <c r="H743" s="5">
        <f>_xlfn.XLOOKUP(Table16[[#This Row],[OrderID]],[3]!Table13456[No заказа],[3]!Table13456[Количество],"",0,1)</f>
        <v>1</v>
      </c>
      <c r="I743" s="5">
        <f>_xlfn.XLOOKUP(Table16[[#This Row],[OrderID]],[3]!Table13456[No заказа],[3]!Table13456[Цена],"",0,1)</f>
        <v>5000</v>
      </c>
      <c r="J743" s="2" t="str">
        <f>M01_SETTINGS!$F$2</f>
        <v>KASPI</v>
      </c>
    </row>
    <row r="744" spans="1:10" x14ac:dyDescent="0.35">
      <c r="A744" s="3">
        <f>_xlfn.XLOOKUP(Table16[[#This Row],[OrderID]],[3]!Table13456[No заказа],[3]!Table13456[Дата
отправки],"",0,1)</f>
        <v>45803</v>
      </c>
      <c r="B744" s="2">
        <v>557131683</v>
      </c>
      <c r="C744" s="2"/>
      <c r="D744" s="2"/>
      <c r="E744" s="3"/>
      <c r="F744" s="3"/>
      <c r="H744" s="5">
        <f>_xlfn.XLOOKUP(Table16[[#This Row],[OrderID]],[3]!Table13456[No заказа],[3]!Table13456[Количество],"",0,1)</f>
        <v>1</v>
      </c>
      <c r="I744" s="5">
        <f>_xlfn.XLOOKUP(Table16[[#This Row],[OrderID]],[3]!Table13456[No заказа],[3]!Table13456[Цена],"",0,1)</f>
        <v>18990</v>
      </c>
      <c r="J744" s="2" t="str">
        <f>M01_SETTINGS!$F$2</f>
        <v>KASPI</v>
      </c>
    </row>
    <row r="745" spans="1:10" x14ac:dyDescent="0.35">
      <c r="A745" s="3">
        <f>_xlfn.XLOOKUP(Table16[[#This Row],[OrderID]],[3]!Table13456[No заказа],[3]!Table13456[Дата
отправки],"",0,1)</f>
        <v>45803</v>
      </c>
      <c r="B745" s="2">
        <v>556901171</v>
      </c>
      <c r="C745" s="2"/>
      <c r="D745" s="2"/>
      <c r="E745" s="3"/>
      <c r="F745" s="3"/>
      <c r="H745" s="5">
        <f>_xlfn.XLOOKUP(Table16[[#This Row],[OrderID]],[3]!Table13456[No заказа],[3]!Table13456[Количество],"",0,1)</f>
        <v>1</v>
      </c>
      <c r="I745" s="5">
        <f>_xlfn.XLOOKUP(Table16[[#This Row],[OrderID]],[3]!Table13456[No заказа],[3]!Table13456[Цена],"",0,1)</f>
        <v>20990</v>
      </c>
      <c r="J745" s="2" t="str">
        <f>M01_SETTINGS!$F$2</f>
        <v>KASPI</v>
      </c>
    </row>
    <row r="746" spans="1:10" x14ac:dyDescent="0.35">
      <c r="A746" s="3">
        <f>_xlfn.XLOOKUP(Table16[[#This Row],[OrderID]],[3]!Table13456[No заказа],[3]!Table13456[Дата
отправки],"",0,1)</f>
        <v>45803</v>
      </c>
      <c r="B746" s="2">
        <v>556924549</v>
      </c>
      <c r="C746" s="2"/>
      <c r="D746" s="2"/>
      <c r="E746" s="3"/>
      <c r="F746" s="3"/>
      <c r="H746" s="5">
        <f>_xlfn.XLOOKUP(Table16[[#This Row],[OrderID]],[3]!Table13456[No заказа],[3]!Table13456[Количество],"",0,1)</f>
        <v>1</v>
      </c>
      <c r="I746" s="5">
        <f>_xlfn.XLOOKUP(Table16[[#This Row],[OrderID]],[3]!Table13456[No заказа],[3]!Table13456[Цена],"",0,1)</f>
        <v>11990</v>
      </c>
      <c r="J746" s="2" t="str">
        <f>M01_SETTINGS!$F$2</f>
        <v>KASPI</v>
      </c>
    </row>
    <row r="747" spans="1:10" x14ac:dyDescent="0.35">
      <c r="A747" s="3">
        <f>_xlfn.XLOOKUP(Table16[[#This Row],[OrderID]],[3]!Table13456[No заказа],[3]!Table13456[Дата
отправки],"",0,1)</f>
        <v>45803</v>
      </c>
      <c r="B747" s="2">
        <v>556960340</v>
      </c>
      <c r="C747" s="2"/>
      <c r="D747" s="2"/>
      <c r="E747" s="3"/>
      <c r="F747" s="3"/>
      <c r="H747" s="5">
        <f>_xlfn.XLOOKUP(Table16[[#This Row],[OrderID]],[3]!Table13456[No заказа],[3]!Table13456[Количество],"",0,1)</f>
        <v>1</v>
      </c>
      <c r="I747" s="5">
        <f>_xlfn.XLOOKUP(Table16[[#This Row],[OrderID]],[3]!Table13456[No заказа],[3]!Table13456[Цена],"",0,1)</f>
        <v>11990</v>
      </c>
      <c r="J747" s="2" t="str">
        <f>M01_SETTINGS!$F$2</f>
        <v>KASPI</v>
      </c>
    </row>
    <row r="748" spans="1:10" x14ac:dyDescent="0.35">
      <c r="A748" s="3">
        <f>_xlfn.XLOOKUP(Table16[[#This Row],[OrderID]],[3]!Table13456[No заказа],[3]!Table13456[Дата
отправки],"",0,1)</f>
        <v>45803</v>
      </c>
      <c r="B748" s="2">
        <v>557359197</v>
      </c>
      <c r="C748" s="2"/>
      <c r="D748" s="2"/>
      <c r="E748" s="3"/>
      <c r="F748" s="3"/>
      <c r="H748" s="5">
        <f>_xlfn.XLOOKUP(Table16[[#This Row],[OrderID]],[3]!Table13456[No заказа],[3]!Table13456[Количество],"",0,1)</f>
        <v>1</v>
      </c>
      <c r="I748" s="5">
        <f>_xlfn.XLOOKUP(Table16[[#This Row],[OrderID]],[3]!Table13456[No заказа],[3]!Table13456[Цена],"",0,1)</f>
        <v>24990</v>
      </c>
      <c r="J748" s="2" t="str">
        <f>M01_SETTINGS!$F$2</f>
        <v>KASPI</v>
      </c>
    </row>
    <row r="749" spans="1:10" x14ac:dyDescent="0.35">
      <c r="A749" s="3">
        <f>_xlfn.XLOOKUP(Table16[[#This Row],[OrderID]],[3]!Table13456[No заказа],[3]!Table13456[Дата
отправки],"",0,1)</f>
        <v>45803</v>
      </c>
      <c r="B749" s="2">
        <v>557265964</v>
      </c>
      <c r="C749" s="2"/>
      <c r="D749" s="2"/>
      <c r="E749" s="3"/>
      <c r="F749" s="3"/>
      <c r="H749" s="5">
        <f>_xlfn.XLOOKUP(Table16[[#This Row],[OrderID]],[3]!Table13456[No заказа],[3]!Table13456[Количество],"",0,1)</f>
        <v>1</v>
      </c>
      <c r="I749" s="5">
        <f>_xlfn.XLOOKUP(Table16[[#This Row],[OrderID]],[3]!Table13456[No заказа],[3]!Table13456[Цена],"",0,1)</f>
        <v>8479</v>
      </c>
      <c r="J749" s="2" t="str">
        <f>M01_SETTINGS!$F$2</f>
        <v>KASPI</v>
      </c>
    </row>
    <row r="750" spans="1:10" x14ac:dyDescent="0.35">
      <c r="A750" s="3">
        <f>_xlfn.XLOOKUP(Table16[[#This Row],[OrderID]],[3]!Table13456[No заказа],[3]!Table13456[Дата
отправки],"",0,1)</f>
        <v>45803</v>
      </c>
      <c r="B750" s="2">
        <v>556840734</v>
      </c>
      <c r="C750" s="2"/>
      <c r="D750" s="2"/>
      <c r="E750" s="3"/>
      <c r="F750" s="3"/>
      <c r="H750" s="5">
        <f>_xlfn.XLOOKUP(Table16[[#This Row],[OrderID]],[3]!Table13456[No заказа],[3]!Table13456[Количество],"",0,1)</f>
        <v>1</v>
      </c>
      <c r="I750" s="5">
        <f>_xlfn.XLOOKUP(Table16[[#This Row],[OrderID]],[3]!Table13456[No заказа],[3]!Table13456[Цена],"",0,1)</f>
        <v>8998</v>
      </c>
      <c r="J750" s="2" t="str">
        <f>M01_SETTINGS!$F$2</f>
        <v>KASPI</v>
      </c>
    </row>
    <row r="751" spans="1:10" x14ac:dyDescent="0.35">
      <c r="A751" s="3">
        <f>_xlfn.XLOOKUP(Table16[[#This Row],[OrderID]],[3]!Table13456[No заказа],[3]!Table13456[Дата
отправки],"",0,1)</f>
        <v>45802</v>
      </c>
      <c r="B751" s="2">
        <v>556729485</v>
      </c>
      <c r="C751" s="2"/>
      <c r="D751" s="2"/>
      <c r="E751" s="3"/>
      <c r="F751" s="3"/>
      <c r="H751" s="5">
        <f>_xlfn.XLOOKUP(Table16[[#This Row],[OrderID]],[3]!Table13456[No заказа],[3]!Table13456[Количество],"",0,1)</f>
        <v>1</v>
      </c>
      <c r="I751" s="5">
        <f>_xlfn.XLOOKUP(Table16[[#This Row],[OrderID]],[3]!Table13456[No заказа],[3]!Table13456[Цена],"",0,1)</f>
        <v>18990</v>
      </c>
      <c r="J751" s="2" t="str">
        <f>M01_SETTINGS!$F$2</f>
        <v>KASPI</v>
      </c>
    </row>
    <row r="752" spans="1:10" x14ac:dyDescent="0.35">
      <c r="A752" s="3">
        <f>_xlfn.XLOOKUP(Table16[[#This Row],[OrderID]],[3]!Table13456[No заказа],[3]!Table13456[Дата
отправки],"",0,1)</f>
        <v>45802</v>
      </c>
      <c r="B752" s="2">
        <v>556471602</v>
      </c>
      <c r="C752" s="2"/>
      <c r="D752" s="2"/>
      <c r="E752" s="3"/>
      <c r="F752" s="3"/>
      <c r="H752" s="5">
        <f>_xlfn.XLOOKUP(Table16[[#This Row],[OrderID]],[3]!Table13456[No заказа],[3]!Table13456[Количество],"",0,1)</f>
        <v>1</v>
      </c>
      <c r="I752" s="5">
        <f>_xlfn.XLOOKUP(Table16[[#This Row],[OrderID]],[3]!Table13456[No заказа],[3]!Table13456[Цена],"",0,1)</f>
        <v>11990</v>
      </c>
      <c r="J752" s="2" t="str">
        <f>M01_SETTINGS!$F$2</f>
        <v>KASPI</v>
      </c>
    </row>
    <row r="753" spans="1:10" x14ac:dyDescent="0.35">
      <c r="A753" s="3">
        <f>_xlfn.XLOOKUP(Table16[[#This Row],[OrderID]],[3]!Table13456[No заказа],[3]!Table13456[Дата
отправки],"",0,1)</f>
        <v>45802</v>
      </c>
      <c r="B753" s="2">
        <v>556452425</v>
      </c>
      <c r="C753" s="2"/>
      <c r="D753" s="2"/>
      <c r="E753" s="3"/>
      <c r="F753" s="3"/>
      <c r="H753" s="5">
        <f>_xlfn.XLOOKUP(Table16[[#This Row],[OrderID]],[3]!Table13456[No заказа],[3]!Table13456[Количество],"",0,1)</f>
        <v>1</v>
      </c>
      <c r="I753" s="5">
        <f>_xlfn.XLOOKUP(Table16[[#This Row],[OrderID]],[3]!Table13456[No заказа],[3]!Table13456[Цена],"",0,1)</f>
        <v>8900</v>
      </c>
      <c r="J753" s="2" t="str">
        <f>M01_SETTINGS!$F$2</f>
        <v>KASPI</v>
      </c>
    </row>
    <row r="754" spans="1:10" x14ac:dyDescent="0.35">
      <c r="A754" s="3">
        <f>_xlfn.XLOOKUP(Table16[[#This Row],[OrderID]],[3]!Table13456[No заказа],[3]!Table13456[Дата
отправки],"",0,1)</f>
        <v>45802</v>
      </c>
      <c r="B754" s="2">
        <v>556402680</v>
      </c>
      <c r="C754" s="2"/>
      <c r="D754" s="2"/>
      <c r="E754" s="3"/>
      <c r="F754" s="3"/>
      <c r="H754" s="5">
        <f>_xlfn.XLOOKUP(Table16[[#This Row],[OrderID]],[3]!Table13456[No заказа],[3]!Table13456[Количество],"",0,1)</f>
        <v>1</v>
      </c>
      <c r="I754" s="5">
        <f>_xlfn.XLOOKUP(Table16[[#This Row],[OrderID]],[3]!Table13456[No заказа],[3]!Table13456[Цена],"",0,1)</f>
        <v>8894</v>
      </c>
      <c r="J754" s="2" t="str">
        <f>M01_SETTINGS!$F$2</f>
        <v>KASPI</v>
      </c>
    </row>
    <row r="755" spans="1:10" x14ac:dyDescent="0.35">
      <c r="A755" s="3">
        <f>_xlfn.XLOOKUP(Table16[[#This Row],[OrderID]],[3]!Table13456[No заказа],[3]!Table13456[Дата
отправки],"",0,1)</f>
        <v>45802</v>
      </c>
      <c r="B755" s="2">
        <v>556428912</v>
      </c>
      <c r="C755" s="2"/>
      <c r="D755" s="2"/>
      <c r="E755" s="3"/>
      <c r="F755" s="3"/>
      <c r="H755" s="5">
        <f>_xlfn.XLOOKUP(Table16[[#This Row],[OrderID]],[3]!Table13456[No заказа],[3]!Table13456[Количество],"",0,1)</f>
        <v>1</v>
      </c>
      <c r="I755" s="5">
        <f>_xlfn.XLOOKUP(Table16[[#This Row],[OrderID]],[3]!Table13456[No заказа],[3]!Table13456[Цена],"",0,1)</f>
        <v>8479</v>
      </c>
      <c r="J755" s="2" t="str">
        <f>M01_SETTINGS!$F$2</f>
        <v>KASPI</v>
      </c>
    </row>
    <row r="756" spans="1:10" x14ac:dyDescent="0.35">
      <c r="A756" s="3">
        <f>_xlfn.XLOOKUP(Table16[[#This Row],[OrderID]],[3]!Table13456[No заказа],[3]!Table13456[Дата
отправки],"",0,1)</f>
        <v>45802</v>
      </c>
      <c r="B756" s="2">
        <v>556248973</v>
      </c>
      <c r="C756" s="2"/>
      <c r="D756" s="2"/>
      <c r="E756" s="3"/>
      <c r="F756" s="3"/>
      <c r="H756" s="5">
        <f>_xlfn.XLOOKUP(Table16[[#This Row],[OrderID]],[3]!Table13456[No заказа],[3]!Table13456[Количество],"",0,1)</f>
        <v>1</v>
      </c>
      <c r="I756" s="5">
        <f>_xlfn.XLOOKUP(Table16[[#This Row],[OrderID]],[3]!Table13456[No заказа],[3]!Table13456[Цена],"",0,1)</f>
        <v>8479</v>
      </c>
      <c r="J756" s="2" t="str">
        <f>M01_SETTINGS!$F$2</f>
        <v>KASPI</v>
      </c>
    </row>
    <row r="757" spans="1:10" x14ac:dyDescent="0.35">
      <c r="A757" s="3">
        <f>_xlfn.XLOOKUP(Table16[[#This Row],[OrderID]],[3]!Table13456[No заказа],[3]!Table13456[Дата
отправки],"",0,1)</f>
        <v>45802</v>
      </c>
      <c r="B757" s="2">
        <v>556699470</v>
      </c>
      <c r="C757" s="2"/>
      <c r="D757" s="2"/>
      <c r="E757" s="3"/>
      <c r="F757" s="3"/>
      <c r="H757" s="5">
        <f>_xlfn.XLOOKUP(Table16[[#This Row],[OrderID]],[3]!Table13456[No заказа],[3]!Table13456[Количество],"",0,1)</f>
        <v>1</v>
      </c>
      <c r="I757" s="5">
        <f>_xlfn.XLOOKUP(Table16[[#This Row],[OrderID]],[3]!Table13456[No заказа],[3]!Table13456[Цена],"",0,1)</f>
        <v>8998</v>
      </c>
      <c r="J757" s="2" t="str">
        <f>M01_SETTINGS!$F$2</f>
        <v>KASPI</v>
      </c>
    </row>
    <row r="758" spans="1:10" x14ac:dyDescent="0.35">
      <c r="A758" s="3">
        <f>_xlfn.XLOOKUP(Table16[[#This Row],[OrderID]],[3]!Table13456[No заказа],[3]!Table13456[Дата
отправки],"",0,1)</f>
        <v>45802</v>
      </c>
      <c r="B758" s="2">
        <v>556506508</v>
      </c>
      <c r="C758" s="2"/>
      <c r="D758" s="2"/>
      <c r="E758" s="3"/>
      <c r="F758" s="3"/>
      <c r="H758" s="5">
        <f>_xlfn.XLOOKUP(Table16[[#This Row],[OrderID]],[3]!Table13456[No заказа],[3]!Table13456[Количество],"",0,1)</f>
        <v>1</v>
      </c>
      <c r="I758" s="5">
        <f>_xlfn.XLOOKUP(Table16[[#This Row],[OrderID]],[3]!Table13456[No заказа],[3]!Table13456[Цена],"",0,1)</f>
        <v>8998</v>
      </c>
      <c r="J758" s="2" t="str">
        <f>M01_SETTINGS!$F$2</f>
        <v>KASPI</v>
      </c>
    </row>
    <row r="759" spans="1:10" x14ac:dyDescent="0.35">
      <c r="A759" s="3">
        <f>_xlfn.XLOOKUP(Table16[[#This Row],[OrderID]],[3]!Table13456[No заказа],[3]!Table13456[Дата
отправки],"",0,1)</f>
        <v>45802</v>
      </c>
      <c r="B759" s="2">
        <v>556420808</v>
      </c>
      <c r="C759" s="2"/>
      <c r="D759" s="2"/>
      <c r="E759" s="3"/>
      <c r="F759" s="3"/>
      <c r="H759" s="5">
        <f>_xlfn.XLOOKUP(Table16[[#This Row],[OrderID]],[3]!Table13456[No заказа],[3]!Table13456[Количество],"",0,1)</f>
        <v>1</v>
      </c>
      <c r="I759" s="5">
        <f>_xlfn.XLOOKUP(Table16[[#This Row],[OrderID]],[3]!Table13456[No заказа],[3]!Table13456[Цена],"",0,1)</f>
        <v>94990</v>
      </c>
      <c r="J759" s="2" t="str">
        <f>M01_SETTINGS!$F$2</f>
        <v>KASPI</v>
      </c>
    </row>
    <row r="760" spans="1:10" x14ac:dyDescent="0.35">
      <c r="A760" s="3">
        <f>_xlfn.XLOOKUP(Table16[[#This Row],[OrderID]],[3]!Table13456[No заказа],[3]!Table13456[Дата
отправки],"",0,1)</f>
        <v>45801</v>
      </c>
      <c r="B760" s="2">
        <v>555870888</v>
      </c>
      <c r="C760" s="2"/>
      <c r="D760" s="2"/>
      <c r="E760" s="3"/>
      <c r="F760" s="3"/>
      <c r="H760" s="5">
        <f>_xlfn.XLOOKUP(Table16[[#This Row],[OrderID]],[3]!Table13456[No заказа],[3]!Table13456[Количество],"",0,1)</f>
        <v>1</v>
      </c>
      <c r="I760" s="5">
        <f>_xlfn.XLOOKUP(Table16[[#This Row],[OrderID]],[3]!Table13456[No заказа],[3]!Table13456[Цена],"",0,1)</f>
        <v>11990</v>
      </c>
      <c r="J760" s="2" t="str">
        <f>M01_SETTINGS!$F$2</f>
        <v>KASPI</v>
      </c>
    </row>
    <row r="761" spans="1:10" x14ac:dyDescent="0.35">
      <c r="A761" s="3">
        <f>_xlfn.XLOOKUP(Table16[[#This Row],[OrderID]],[3]!Table13456[No заказа],[3]!Table13456[Дата
отправки],"",0,1)</f>
        <v>45801</v>
      </c>
      <c r="B761" s="2">
        <v>555853337</v>
      </c>
      <c r="C761" s="2"/>
      <c r="D761" s="2"/>
      <c r="E761" s="3"/>
      <c r="F761" s="3"/>
      <c r="H761" s="5">
        <f>_xlfn.XLOOKUP(Table16[[#This Row],[OrderID]],[3]!Table13456[No заказа],[3]!Table13456[Количество],"",0,1)</f>
        <v>1</v>
      </c>
      <c r="I761" s="5">
        <f>_xlfn.XLOOKUP(Table16[[#This Row],[OrderID]],[3]!Table13456[No заказа],[3]!Table13456[Цена],"",0,1)</f>
        <v>11990</v>
      </c>
      <c r="J761" s="2" t="str">
        <f>M01_SETTINGS!$F$2</f>
        <v>KASPI</v>
      </c>
    </row>
    <row r="762" spans="1:10" x14ac:dyDescent="0.35">
      <c r="A762" s="3">
        <f>_xlfn.XLOOKUP(Table16[[#This Row],[OrderID]],[3]!Table13456[No заказа],[3]!Table13456[Дата
отправки],"",0,1)</f>
        <v>45801</v>
      </c>
      <c r="B762" s="2">
        <v>556115757</v>
      </c>
      <c r="C762" s="2"/>
      <c r="D762" s="2"/>
      <c r="E762" s="3"/>
      <c r="F762" s="3"/>
      <c r="H762" s="5">
        <f>_xlfn.XLOOKUP(Table16[[#This Row],[OrderID]],[3]!Table13456[No заказа],[3]!Table13456[Количество],"",0,1)</f>
        <v>1</v>
      </c>
      <c r="I762" s="5">
        <f>_xlfn.XLOOKUP(Table16[[#This Row],[OrderID]],[3]!Table13456[No заказа],[3]!Table13456[Цена],"",0,1)</f>
        <v>11990</v>
      </c>
      <c r="J762" s="2" t="str">
        <f>M01_SETTINGS!$F$2</f>
        <v>KASPI</v>
      </c>
    </row>
    <row r="763" spans="1:10" x14ac:dyDescent="0.35">
      <c r="A763" s="3">
        <f>_xlfn.XLOOKUP(Table16[[#This Row],[OrderID]],[3]!Table13456[No заказа],[3]!Table13456[Дата
отправки],"",0,1)</f>
        <v>45801</v>
      </c>
      <c r="B763" s="2">
        <v>555986672</v>
      </c>
      <c r="C763" s="2"/>
      <c r="D763" s="2"/>
      <c r="E763" s="3"/>
      <c r="F763" s="3"/>
      <c r="H763" s="5">
        <f>_xlfn.XLOOKUP(Table16[[#This Row],[OrderID]],[3]!Table13456[No заказа],[3]!Table13456[Количество],"",0,1)</f>
        <v>1</v>
      </c>
      <c r="I763" s="5">
        <f>_xlfn.XLOOKUP(Table16[[#This Row],[OrderID]],[3]!Table13456[No заказа],[3]!Table13456[Цена],"",0,1)</f>
        <v>11990</v>
      </c>
      <c r="J763" s="2" t="str">
        <f>M01_SETTINGS!$F$2</f>
        <v>KASPI</v>
      </c>
    </row>
    <row r="764" spans="1:10" x14ac:dyDescent="0.35">
      <c r="A764" s="3">
        <f>_xlfn.XLOOKUP(Table16[[#This Row],[OrderID]],[3]!Table13456[No заказа],[3]!Table13456[Дата
отправки],"",0,1)</f>
        <v>45801</v>
      </c>
      <c r="B764" s="2">
        <v>1</v>
      </c>
      <c r="C764" s="2"/>
      <c r="D764" s="2"/>
      <c r="E764" s="3"/>
      <c r="F764" s="3"/>
      <c r="H764" s="5">
        <f>_xlfn.XLOOKUP(Table16[[#This Row],[OrderID]],[3]!Table13456[No заказа],[3]!Table13456[Количество],"",0,1)</f>
        <v>1</v>
      </c>
      <c r="I764" s="5">
        <f>_xlfn.XLOOKUP(Table16[[#This Row],[OrderID]],[3]!Table13456[No заказа],[3]!Table13456[Цена],"",0,1)</f>
        <v>372117.64705882355</v>
      </c>
      <c r="J764" s="2" t="str">
        <f>M01_SETTINGS!$F$2</f>
        <v>KASPI</v>
      </c>
    </row>
    <row r="765" spans="1:10" x14ac:dyDescent="0.35">
      <c r="A765" s="3">
        <f>_xlfn.XLOOKUP(Table16[[#This Row],[OrderID]],[3]!Table13456[No заказа],[3]!Table13456[Дата
отправки],"",0,1)</f>
        <v>45801</v>
      </c>
      <c r="B765" s="2">
        <v>556117231</v>
      </c>
      <c r="C765" s="2"/>
      <c r="D765" s="2"/>
      <c r="E765" s="3"/>
      <c r="F765" s="3"/>
      <c r="H765" s="5">
        <f>_xlfn.XLOOKUP(Table16[[#This Row],[OrderID]],[3]!Table13456[No заказа],[3]!Table13456[Количество],"",0,1)</f>
        <v>1</v>
      </c>
      <c r="I765" s="5">
        <f>_xlfn.XLOOKUP(Table16[[#This Row],[OrderID]],[3]!Table13456[No заказа],[3]!Table13456[Цена],"",0,1)</f>
        <v>118410</v>
      </c>
      <c r="J765" s="2" t="str">
        <f>M01_SETTINGS!$F$2</f>
        <v>KASPI</v>
      </c>
    </row>
    <row r="766" spans="1:10" x14ac:dyDescent="0.35">
      <c r="A766" s="3">
        <f>_xlfn.XLOOKUP(Table16[[#This Row],[OrderID]],[3]!Table13456[No заказа],[3]!Table13456[Дата
отправки],"",0,1)</f>
        <v>45800</v>
      </c>
      <c r="B766" s="2">
        <v>555387752</v>
      </c>
      <c r="C766" s="2"/>
      <c r="D766" s="2"/>
      <c r="E766" s="3"/>
      <c r="F766" s="3"/>
      <c r="H766" s="5">
        <f>_xlfn.XLOOKUP(Table16[[#This Row],[OrderID]],[3]!Table13456[No заказа],[3]!Table13456[Количество],"",0,1)</f>
        <v>1</v>
      </c>
      <c r="I766" s="5">
        <f>_xlfn.XLOOKUP(Table16[[#This Row],[OrderID]],[3]!Table13456[No заказа],[3]!Table13456[Цена],"",0,1)</f>
        <v>20990</v>
      </c>
      <c r="J766" s="2" t="str">
        <f>M01_SETTINGS!$F$2</f>
        <v>KASPI</v>
      </c>
    </row>
    <row r="767" spans="1:10" x14ac:dyDescent="0.35">
      <c r="A767" s="3">
        <f>_xlfn.XLOOKUP(Table16[[#This Row],[OrderID]],[3]!Table13456[No заказа],[3]!Table13456[Дата
отправки],"",0,1)</f>
        <v>45800</v>
      </c>
      <c r="B767" s="2">
        <v>555216167</v>
      </c>
      <c r="C767" s="2"/>
      <c r="D767" s="2"/>
      <c r="E767" s="3"/>
      <c r="F767" s="3"/>
      <c r="H767" s="5">
        <f>_xlfn.XLOOKUP(Table16[[#This Row],[OrderID]],[3]!Table13456[No заказа],[3]!Table13456[Количество],"",0,1)</f>
        <v>1</v>
      </c>
      <c r="I767" s="5">
        <f>_xlfn.XLOOKUP(Table16[[#This Row],[OrderID]],[3]!Table13456[No заказа],[3]!Table13456[Цена],"",0,1)</f>
        <v>20990</v>
      </c>
      <c r="J767" s="2" t="str">
        <f>M01_SETTINGS!$F$2</f>
        <v>KASPI</v>
      </c>
    </row>
    <row r="768" spans="1:10" x14ac:dyDescent="0.35">
      <c r="A768" s="3">
        <f>_xlfn.XLOOKUP(Table16[[#This Row],[OrderID]],[3]!Table13456[No заказа],[3]!Table13456[Дата
отправки],"",0,1)</f>
        <v>45800</v>
      </c>
      <c r="B768" s="2">
        <v>555424851</v>
      </c>
      <c r="C768" s="2"/>
      <c r="D768" s="2"/>
      <c r="E768" s="3"/>
      <c r="F768" s="3"/>
      <c r="H768" s="5">
        <f>_xlfn.XLOOKUP(Table16[[#This Row],[OrderID]],[3]!Table13456[No заказа],[3]!Table13456[Количество],"",0,1)</f>
        <v>1</v>
      </c>
      <c r="I768" s="5">
        <f>_xlfn.XLOOKUP(Table16[[#This Row],[OrderID]],[3]!Table13456[No заказа],[3]!Table13456[Цена],"",0,1)</f>
        <v>17990</v>
      </c>
      <c r="J768" s="2" t="str">
        <f>M01_SETTINGS!$F$2</f>
        <v>KASPI</v>
      </c>
    </row>
    <row r="769" spans="1:10" x14ac:dyDescent="0.35">
      <c r="A769" s="3">
        <f>_xlfn.XLOOKUP(Table16[[#This Row],[OrderID]],[3]!Table13456[No заказа],[3]!Table13456[Дата
отправки],"",0,1)</f>
        <v>45800</v>
      </c>
      <c r="B769" s="2">
        <v>555215304</v>
      </c>
      <c r="C769" s="2"/>
      <c r="D769" s="2"/>
      <c r="E769" s="3"/>
      <c r="F769" s="3"/>
      <c r="H769" s="5">
        <f>_xlfn.XLOOKUP(Table16[[#This Row],[OrderID]],[3]!Table13456[No заказа],[3]!Table13456[Количество],"",0,1)</f>
        <v>1</v>
      </c>
      <c r="I769" s="5">
        <f>_xlfn.XLOOKUP(Table16[[#This Row],[OrderID]],[3]!Table13456[No заказа],[3]!Table13456[Цена],"",0,1)</f>
        <v>20990</v>
      </c>
      <c r="J769" s="2" t="str">
        <f>M01_SETTINGS!$F$2</f>
        <v>KASPI</v>
      </c>
    </row>
    <row r="770" spans="1:10" x14ac:dyDescent="0.35">
      <c r="A770" s="3">
        <f>_xlfn.XLOOKUP(Table16[[#This Row],[OrderID]],[3]!Table13456[No заказа],[3]!Table13456[Дата
отправки],"",0,1)</f>
        <v>45800</v>
      </c>
      <c r="B770" s="2">
        <v>555585076</v>
      </c>
      <c r="C770" s="2"/>
      <c r="D770" s="2"/>
      <c r="E770" s="3"/>
      <c r="F770" s="3"/>
      <c r="H770" s="5">
        <f>_xlfn.XLOOKUP(Table16[[#This Row],[OrderID]],[3]!Table13456[No заказа],[3]!Table13456[Количество],"",0,1)</f>
        <v>1</v>
      </c>
      <c r="I770" s="5">
        <f>_xlfn.XLOOKUP(Table16[[#This Row],[OrderID]],[3]!Table13456[No заказа],[3]!Table13456[Цена],"",0,1)</f>
        <v>11990</v>
      </c>
      <c r="J770" s="2" t="str">
        <f>M01_SETTINGS!$F$2</f>
        <v>KASPI</v>
      </c>
    </row>
    <row r="771" spans="1:10" x14ac:dyDescent="0.35">
      <c r="A771" s="3">
        <f>_xlfn.XLOOKUP(Table16[[#This Row],[OrderID]],[3]!Table13456[No заказа],[3]!Table13456[Дата
отправки],"",0,1)</f>
        <v>45800</v>
      </c>
      <c r="B771" s="2">
        <v>555535520</v>
      </c>
      <c r="C771" s="2"/>
      <c r="D771" s="2"/>
      <c r="E771" s="3"/>
      <c r="F771" s="3"/>
      <c r="H771" s="5">
        <f>_xlfn.XLOOKUP(Table16[[#This Row],[OrderID]],[3]!Table13456[No заказа],[3]!Table13456[Количество],"",0,1)</f>
        <v>1</v>
      </c>
      <c r="I771" s="5">
        <f>_xlfn.XLOOKUP(Table16[[#This Row],[OrderID]],[3]!Table13456[No заказа],[3]!Table13456[Цена],"",0,1)</f>
        <v>20990</v>
      </c>
      <c r="J771" s="2" t="str">
        <f>M01_SETTINGS!$F$2</f>
        <v>KASPI</v>
      </c>
    </row>
    <row r="772" spans="1:10" x14ac:dyDescent="0.35">
      <c r="A772" s="3">
        <f>_xlfn.XLOOKUP(Table16[[#This Row],[OrderID]],[3]!Table13456[No заказа],[3]!Table13456[Дата
отправки],"",0,1)</f>
        <v>45800</v>
      </c>
      <c r="B772" s="2">
        <v>555272336</v>
      </c>
      <c r="C772" s="2"/>
      <c r="D772" s="2"/>
      <c r="E772" s="3"/>
      <c r="F772" s="3"/>
      <c r="H772" s="5">
        <f>_xlfn.XLOOKUP(Table16[[#This Row],[OrderID]],[3]!Table13456[No заказа],[3]!Table13456[Количество],"",0,1)</f>
        <v>1</v>
      </c>
      <c r="I772" s="5">
        <f>_xlfn.XLOOKUP(Table16[[#This Row],[OrderID]],[3]!Table13456[No заказа],[3]!Table13456[Цена],"",0,1)</f>
        <v>15990</v>
      </c>
      <c r="J772" s="2" t="str">
        <f>M01_SETTINGS!$F$2</f>
        <v>KASPI</v>
      </c>
    </row>
    <row r="773" spans="1:10" x14ac:dyDescent="0.35">
      <c r="A773" s="3">
        <f>_xlfn.XLOOKUP(Table16[[#This Row],[OrderID]],[3]!Table13456[No заказа],[3]!Table13456[Дата
отправки],"",0,1)</f>
        <v>45800</v>
      </c>
      <c r="B773" s="2">
        <v>555280022</v>
      </c>
      <c r="C773" s="2"/>
      <c r="D773" s="2"/>
      <c r="E773" s="3"/>
      <c r="F773" s="3"/>
      <c r="H773" s="5">
        <f>_xlfn.XLOOKUP(Table16[[#This Row],[OrderID]],[3]!Table13456[No заказа],[3]!Table13456[Количество],"",0,1)</f>
        <v>1</v>
      </c>
      <c r="I773" s="5">
        <f>_xlfn.XLOOKUP(Table16[[#This Row],[OrderID]],[3]!Table13456[No заказа],[3]!Table13456[Цена],"",0,1)</f>
        <v>8500</v>
      </c>
      <c r="J773" s="2" t="str">
        <f>M01_SETTINGS!$F$2</f>
        <v>KASPI</v>
      </c>
    </row>
    <row r="774" spans="1:10" x14ac:dyDescent="0.35">
      <c r="A774" s="3">
        <f>_xlfn.XLOOKUP(Table16[[#This Row],[OrderID]],[3]!Table13456[No заказа],[3]!Table13456[Дата
отправки],"",0,1)</f>
        <v>45800</v>
      </c>
      <c r="B774" s="2">
        <v>555537176</v>
      </c>
      <c r="C774" s="2"/>
      <c r="D774" s="2"/>
      <c r="E774" s="3"/>
      <c r="F774" s="3"/>
      <c r="H774" s="5">
        <f>_xlfn.XLOOKUP(Table16[[#This Row],[OrderID]],[3]!Table13456[No заказа],[3]!Table13456[Количество],"",0,1)</f>
        <v>1</v>
      </c>
      <c r="I774" s="5">
        <f>_xlfn.XLOOKUP(Table16[[#This Row],[OrderID]],[3]!Table13456[No заказа],[3]!Table13456[Цена],"",0,1)</f>
        <v>8479</v>
      </c>
      <c r="J774" s="2" t="str">
        <f>M01_SETTINGS!$F$2</f>
        <v>KASPI</v>
      </c>
    </row>
    <row r="775" spans="1:10" x14ac:dyDescent="0.35">
      <c r="A775" s="3">
        <f>_xlfn.XLOOKUP(Table16[[#This Row],[OrderID]],[3]!Table13456[No заказа],[3]!Table13456[Дата
отправки],"",0,1)</f>
        <v>45800</v>
      </c>
      <c r="B775" s="2">
        <v>555539975</v>
      </c>
      <c r="C775" s="2"/>
      <c r="D775" s="2"/>
      <c r="E775" s="3"/>
      <c r="F775" s="3"/>
      <c r="H775" s="5">
        <f>_xlfn.XLOOKUP(Table16[[#This Row],[OrderID]],[3]!Table13456[No заказа],[3]!Table13456[Количество],"",0,1)</f>
        <v>1</v>
      </c>
      <c r="I775" s="5">
        <f>_xlfn.XLOOKUP(Table16[[#This Row],[OrderID]],[3]!Table13456[No заказа],[3]!Table13456[Цена],"",0,1)</f>
        <v>80000</v>
      </c>
      <c r="J775" s="2" t="str">
        <f>M01_SETTINGS!$F$2</f>
        <v>KASPI</v>
      </c>
    </row>
    <row r="776" spans="1:10" x14ac:dyDescent="0.35">
      <c r="A776" s="3">
        <f>_xlfn.XLOOKUP(Table16[[#This Row],[OrderID]],[3]!Table13456[No заказа],[3]!Table13456[Дата
отправки],"",0,1)</f>
        <v>45799</v>
      </c>
      <c r="B776" s="2">
        <v>554589615</v>
      </c>
      <c r="C776" s="2"/>
      <c r="D776" s="2"/>
      <c r="E776" s="3"/>
      <c r="F776" s="3"/>
      <c r="H776" s="5">
        <f>_xlfn.XLOOKUP(Table16[[#This Row],[OrderID]],[3]!Table13456[No заказа],[3]!Table13456[Количество],"",0,1)</f>
        <v>1</v>
      </c>
      <c r="I776" s="5">
        <f>_xlfn.XLOOKUP(Table16[[#This Row],[OrderID]],[3]!Table13456[No заказа],[3]!Table13456[Цена],"",0,1)</f>
        <v>11990</v>
      </c>
      <c r="J776" s="2" t="str">
        <f>M01_SETTINGS!$F$2</f>
        <v>KASPI</v>
      </c>
    </row>
    <row r="777" spans="1:10" x14ac:dyDescent="0.35">
      <c r="A777" s="3">
        <f>_xlfn.XLOOKUP(Table16[[#This Row],[OrderID]],[3]!Table13456[No заказа],[3]!Table13456[Дата
отправки],"",0,1)</f>
        <v>45799</v>
      </c>
      <c r="B777" s="2">
        <v>554588162</v>
      </c>
      <c r="C777" s="2"/>
      <c r="D777" s="2"/>
      <c r="E777" s="3"/>
      <c r="F777" s="3"/>
      <c r="H777" s="5">
        <f>_xlfn.XLOOKUP(Table16[[#This Row],[OrderID]],[3]!Table13456[No заказа],[3]!Table13456[Количество],"",0,1)</f>
        <v>1</v>
      </c>
      <c r="I777" s="5">
        <f>_xlfn.XLOOKUP(Table16[[#This Row],[OrderID]],[3]!Table13456[No заказа],[3]!Table13456[Цена],"",0,1)</f>
        <v>20990</v>
      </c>
      <c r="J777" s="2" t="str">
        <f>M01_SETTINGS!$F$2</f>
        <v>KASPI</v>
      </c>
    </row>
    <row r="778" spans="1:10" x14ac:dyDescent="0.35">
      <c r="A778" s="3">
        <f>_xlfn.XLOOKUP(Table16[[#This Row],[OrderID]],[3]!Table13456[No заказа],[3]!Table13456[Дата
отправки],"",0,1)</f>
        <v>45799</v>
      </c>
      <c r="B778" s="2">
        <v>554745896</v>
      </c>
      <c r="C778" s="2"/>
      <c r="D778" s="2"/>
      <c r="E778" s="3"/>
      <c r="F778" s="3"/>
      <c r="H778" s="5">
        <f>_xlfn.XLOOKUP(Table16[[#This Row],[OrderID]],[3]!Table13456[No заказа],[3]!Table13456[Количество],"",0,1)</f>
        <v>1</v>
      </c>
      <c r="I778" s="5">
        <f>_xlfn.XLOOKUP(Table16[[#This Row],[OrderID]],[3]!Table13456[No заказа],[3]!Table13456[Цена],"",0,1)</f>
        <v>20990</v>
      </c>
      <c r="J778" s="2" t="str">
        <f>M01_SETTINGS!$F$2</f>
        <v>KASPI</v>
      </c>
    </row>
    <row r="779" spans="1:10" x14ac:dyDescent="0.35">
      <c r="A779" s="3">
        <f>_xlfn.XLOOKUP(Table16[[#This Row],[OrderID]],[3]!Table13456[No заказа],[3]!Table13456[Дата
отправки],"",0,1)</f>
        <v>45799</v>
      </c>
      <c r="B779" s="2">
        <v>554694028</v>
      </c>
      <c r="C779" s="2"/>
      <c r="D779" s="2"/>
      <c r="E779" s="3"/>
      <c r="F779" s="3"/>
      <c r="H779" s="5">
        <f>_xlfn.XLOOKUP(Table16[[#This Row],[OrderID]],[3]!Table13456[No заказа],[3]!Table13456[Количество],"",0,1)</f>
        <v>1</v>
      </c>
      <c r="I779" s="5">
        <f>_xlfn.XLOOKUP(Table16[[#This Row],[OrderID]],[3]!Table13456[No заказа],[3]!Table13456[Цена],"",0,1)</f>
        <v>20990</v>
      </c>
      <c r="J779" s="2" t="str">
        <f>M01_SETTINGS!$F$2</f>
        <v>KASPI</v>
      </c>
    </row>
    <row r="780" spans="1:10" x14ac:dyDescent="0.35">
      <c r="A780" s="3">
        <f>_xlfn.XLOOKUP(Table16[[#This Row],[OrderID]],[3]!Table13456[No заказа],[3]!Table13456[Дата
отправки],"",0,1)</f>
        <v>45799</v>
      </c>
      <c r="B780" s="2">
        <v>554819957</v>
      </c>
      <c r="C780" s="2"/>
      <c r="D780" s="2"/>
      <c r="E780" s="3"/>
      <c r="F780" s="3"/>
      <c r="H780" s="5">
        <f>_xlfn.XLOOKUP(Table16[[#This Row],[OrderID]],[3]!Table13456[No заказа],[3]!Table13456[Количество],"",0,1)</f>
        <v>1</v>
      </c>
      <c r="I780" s="5">
        <f>_xlfn.XLOOKUP(Table16[[#This Row],[OrderID]],[3]!Table13456[No заказа],[3]!Table13456[Цена],"",0,1)</f>
        <v>15990</v>
      </c>
      <c r="J780" s="2" t="str">
        <f>M01_SETTINGS!$F$2</f>
        <v>KASPI</v>
      </c>
    </row>
    <row r="781" spans="1:10" x14ac:dyDescent="0.35">
      <c r="A781" s="3">
        <f>_xlfn.XLOOKUP(Table16[[#This Row],[OrderID]],[3]!Table13456[No заказа],[3]!Table13456[Дата
отправки],"",0,1)</f>
        <v>45799</v>
      </c>
      <c r="B781" s="2">
        <v>555049109</v>
      </c>
      <c r="C781" s="2"/>
      <c r="D781" s="2"/>
      <c r="E781" s="3"/>
      <c r="F781" s="3"/>
      <c r="H781" s="5">
        <f>_xlfn.XLOOKUP(Table16[[#This Row],[OrderID]],[3]!Table13456[No заказа],[3]!Table13456[Количество],"",0,1)</f>
        <v>1</v>
      </c>
      <c r="I781" s="5">
        <f>_xlfn.XLOOKUP(Table16[[#This Row],[OrderID]],[3]!Table13456[No заказа],[3]!Table13456[Цена],"",0,1)</f>
        <v>8480</v>
      </c>
      <c r="J781" s="2" t="str">
        <f>M01_SETTINGS!$F$2</f>
        <v>KASPI</v>
      </c>
    </row>
    <row r="782" spans="1:10" x14ac:dyDescent="0.35">
      <c r="A782" s="3">
        <f>_xlfn.XLOOKUP(Table16[[#This Row],[OrderID]],[3]!Table13456[No заказа],[3]!Table13456[Дата
отправки],"",0,1)</f>
        <v>45799</v>
      </c>
      <c r="B782" s="2">
        <v>554580212</v>
      </c>
      <c r="C782" s="2"/>
      <c r="D782" s="2"/>
      <c r="E782" s="3"/>
      <c r="F782" s="3"/>
      <c r="H782" s="5">
        <f>_xlfn.XLOOKUP(Table16[[#This Row],[OrderID]],[3]!Table13456[No заказа],[3]!Table13456[Количество],"",0,1)</f>
        <v>1</v>
      </c>
      <c r="I782" s="5">
        <f>_xlfn.XLOOKUP(Table16[[#This Row],[OrderID]],[3]!Table13456[No заказа],[3]!Table13456[Цена],"",0,1)</f>
        <v>8767</v>
      </c>
      <c r="J782" s="2" t="str">
        <f>M01_SETTINGS!$F$2</f>
        <v>KASPI</v>
      </c>
    </row>
    <row r="783" spans="1:10" x14ac:dyDescent="0.35">
      <c r="A783" s="3">
        <f>_xlfn.XLOOKUP(Table16[[#This Row],[OrderID]],[3]!Table13456[No заказа],[3]!Table13456[Дата
отправки],"",0,1)</f>
        <v>45799</v>
      </c>
      <c r="B783" s="2">
        <v>554980354</v>
      </c>
      <c r="C783" s="2"/>
      <c r="D783" s="2"/>
      <c r="E783" s="3"/>
      <c r="F783" s="3"/>
      <c r="H783" s="5">
        <f>_xlfn.XLOOKUP(Table16[[#This Row],[OrderID]],[3]!Table13456[No заказа],[3]!Table13456[Количество],"",0,1)</f>
        <v>1</v>
      </c>
      <c r="I783" s="5">
        <f>_xlfn.XLOOKUP(Table16[[#This Row],[OrderID]],[3]!Table13456[No заказа],[3]!Table13456[Цена],"",0,1)</f>
        <v>8998</v>
      </c>
      <c r="J783" s="2" t="str">
        <f>M01_SETTINGS!$F$2</f>
        <v>KASPI</v>
      </c>
    </row>
    <row r="784" spans="1:10" x14ac:dyDescent="0.35">
      <c r="A784" s="3">
        <f>_xlfn.XLOOKUP(Table16[[#This Row],[OrderID]],[3]!Table13456[No заказа],[3]!Table13456[Дата
отправки],"",0,1)</f>
        <v>45799</v>
      </c>
      <c r="B784" s="2">
        <v>554865292</v>
      </c>
      <c r="C784" s="2"/>
      <c r="D784" s="2"/>
      <c r="E784" s="3"/>
      <c r="F784" s="3"/>
      <c r="H784" s="5">
        <f>_xlfn.XLOOKUP(Table16[[#This Row],[OrderID]],[3]!Table13456[No заказа],[3]!Table13456[Количество],"",0,1)</f>
        <v>1</v>
      </c>
      <c r="I784" s="5">
        <f>_xlfn.XLOOKUP(Table16[[#This Row],[OrderID]],[3]!Table13456[No заказа],[3]!Table13456[Цена],"",0,1)</f>
        <v>8479</v>
      </c>
      <c r="J784" s="2" t="str">
        <f>M01_SETTINGS!$F$2</f>
        <v>KASPI</v>
      </c>
    </row>
    <row r="785" spans="1:10" x14ac:dyDescent="0.35">
      <c r="A785" s="3">
        <f>_xlfn.XLOOKUP(Table16[[#This Row],[OrderID]],[3]!Table13456[No заказа],[3]!Table13456[Дата
отправки],"",0,1)</f>
        <v>45799</v>
      </c>
      <c r="B785" s="2">
        <v>554635930</v>
      </c>
      <c r="C785" s="2"/>
      <c r="D785" s="2"/>
      <c r="E785" s="3"/>
      <c r="F785" s="3"/>
      <c r="H785" s="5">
        <f>_xlfn.XLOOKUP(Table16[[#This Row],[OrderID]],[3]!Table13456[No заказа],[3]!Table13456[Количество],"",0,1)</f>
        <v>1</v>
      </c>
      <c r="I785" s="5">
        <f>_xlfn.XLOOKUP(Table16[[#This Row],[OrderID]],[3]!Table13456[No заказа],[3]!Table13456[Цена],"",0,1)</f>
        <v>8479</v>
      </c>
      <c r="J785" s="2" t="str">
        <f>M01_SETTINGS!$F$2</f>
        <v>KASPI</v>
      </c>
    </row>
    <row r="786" spans="1:10" x14ac:dyDescent="0.35">
      <c r="A786" s="3">
        <f>_xlfn.XLOOKUP(Table16[[#This Row],[OrderID]],[3]!Table13456[No заказа],[3]!Table13456[Дата
отправки],"",0,1)</f>
        <v>45799</v>
      </c>
      <c r="B786" s="2">
        <v>554598113</v>
      </c>
      <c r="C786" s="2"/>
      <c r="D786" s="2"/>
      <c r="E786" s="3"/>
      <c r="F786" s="3"/>
      <c r="H786" s="5">
        <f>_xlfn.XLOOKUP(Table16[[#This Row],[OrderID]],[3]!Table13456[No заказа],[3]!Table13456[Количество],"",0,1)</f>
        <v>1</v>
      </c>
      <c r="I786" s="5">
        <f>_xlfn.XLOOKUP(Table16[[#This Row],[OrderID]],[3]!Table13456[No заказа],[3]!Table13456[Цена],"",0,1)</f>
        <v>80916</v>
      </c>
      <c r="J786" s="2" t="str">
        <f>M01_SETTINGS!$F$2</f>
        <v>KASPI</v>
      </c>
    </row>
    <row r="787" spans="1:10" x14ac:dyDescent="0.35">
      <c r="A787" s="3">
        <f>_xlfn.XLOOKUP(Table16[[#This Row],[OrderID]],[3]!Table13456[No заказа],[3]!Table13456[Дата
отправки],"",0,1)</f>
        <v>45799</v>
      </c>
      <c r="B787" s="2">
        <v>554541566</v>
      </c>
      <c r="C787" s="2"/>
      <c r="D787" s="2"/>
      <c r="E787" s="3"/>
      <c r="F787" s="3"/>
      <c r="H787" s="5">
        <f>_xlfn.XLOOKUP(Table16[[#This Row],[OrderID]],[3]!Table13456[No заказа],[3]!Table13456[Количество],"",0,1)</f>
        <v>1</v>
      </c>
      <c r="I787" s="5">
        <f>_xlfn.XLOOKUP(Table16[[#This Row],[OrderID]],[3]!Table13456[No заказа],[3]!Table13456[Цена],"",0,1)</f>
        <v>81035</v>
      </c>
      <c r="J787" s="2" t="str">
        <f>M01_SETTINGS!$F$2</f>
        <v>KASPI</v>
      </c>
    </row>
    <row r="788" spans="1:10" x14ac:dyDescent="0.35">
      <c r="A788" s="3">
        <f>_xlfn.XLOOKUP(Table16[[#This Row],[OrderID]],[3]!Table13456[No заказа],[3]!Table13456[Дата
отправки],"",0,1)</f>
        <v>45799</v>
      </c>
      <c r="B788" s="2">
        <v>554979675</v>
      </c>
      <c r="C788" s="2"/>
      <c r="D788" s="2"/>
      <c r="E788" s="3"/>
      <c r="F788" s="3"/>
      <c r="H788" s="5">
        <f>_xlfn.XLOOKUP(Table16[[#This Row],[OrderID]],[3]!Table13456[No заказа],[3]!Table13456[Количество],"",0,1)</f>
        <v>1</v>
      </c>
      <c r="I788" s="5">
        <f>_xlfn.XLOOKUP(Table16[[#This Row],[OrderID]],[3]!Table13456[No заказа],[3]!Table13456[Цена],"",0,1)</f>
        <v>84639</v>
      </c>
      <c r="J788" s="2" t="str">
        <f>M01_SETTINGS!$F$2</f>
        <v>KASPI</v>
      </c>
    </row>
    <row r="789" spans="1:10" x14ac:dyDescent="0.35">
      <c r="A789" s="3">
        <f>_xlfn.XLOOKUP(Table16[[#This Row],[OrderID]],[3]!Table13456[No заказа],[3]!Table13456[Дата
отправки],"",0,1)</f>
        <v>45799</v>
      </c>
      <c r="B789" s="2">
        <v>555089788</v>
      </c>
      <c r="C789" s="2"/>
      <c r="D789" s="2"/>
      <c r="E789" s="3"/>
      <c r="F789" s="3"/>
      <c r="H789" s="5">
        <f>_xlfn.XLOOKUP(Table16[[#This Row],[OrderID]],[3]!Table13456[No заказа],[3]!Table13456[Количество],"",0,1)</f>
        <v>1</v>
      </c>
      <c r="I789" s="5">
        <f>_xlfn.XLOOKUP(Table16[[#This Row],[OrderID]],[3]!Table13456[No заказа],[3]!Table13456[Цена],"",0,1)</f>
        <v>90000</v>
      </c>
      <c r="J789" s="2" t="str">
        <f>M01_SETTINGS!$F$2</f>
        <v>KASPI</v>
      </c>
    </row>
    <row r="790" spans="1:10" x14ac:dyDescent="0.35">
      <c r="A790" s="3">
        <f>_xlfn.XLOOKUP(Table16[[#This Row],[OrderID]],[3]!Table13456[No заказа],[3]!Table13456[Дата
отправки],"",0,1)</f>
        <v>45798</v>
      </c>
      <c r="B790" s="2">
        <v>554043451</v>
      </c>
      <c r="C790" s="2"/>
      <c r="D790" s="2"/>
      <c r="E790" s="3"/>
      <c r="F790" s="3"/>
      <c r="H790" s="5">
        <f>_xlfn.XLOOKUP(Table16[[#This Row],[OrderID]],[3]!Table13456[No заказа],[3]!Table13456[Количество],"",0,1)</f>
        <v>1</v>
      </c>
      <c r="I790" s="5">
        <f>_xlfn.XLOOKUP(Table16[[#This Row],[OrderID]],[3]!Table13456[No заказа],[3]!Table13456[Цена],"",0,1)</f>
        <v>8574</v>
      </c>
      <c r="J790" s="2" t="str">
        <f>M01_SETTINGS!$F$2</f>
        <v>KASPI</v>
      </c>
    </row>
    <row r="791" spans="1:10" x14ac:dyDescent="0.35">
      <c r="A791" s="3">
        <f>_xlfn.XLOOKUP(Table16[[#This Row],[OrderID]],[3]!Table13456[No заказа],[3]!Table13456[Дата
отправки],"",0,1)</f>
        <v>45798</v>
      </c>
      <c r="B791" s="2">
        <v>554085204</v>
      </c>
      <c r="C791" s="2"/>
      <c r="D791" s="2"/>
      <c r="E791" s="3"/>
      <c r="F791" s="3"/>
      <c r="H791" s="5">
        <f>_xlfn.XLOOKUP(Table16[[#This Row],[OrderID]],[3]!Table13456[No заказа],[3]!Table13456[Количество],"",0,1)</f>
        <v>1</v>
      </c>
      <c r="I791" s="5">
        <f>_xlfn.XLOOKUP(Table16[[#This Row],[OrderID]],[3]!Table13456[No заказа],[3]!Table13456[Цена],"",0,1)</f>
        <v>11990</v>
      </c>
      <c r="J791" s="2" t="str">
        <f>M01_SETTINGS!$F$2</f>
        <v>KASPI</v>
      </c>
    </row>
    <row r="792" spans="1:10" x14ac:dyDescent="0.35">
      <c r="A792" s="3">
        <f>_xlfn.XLOOKUP(Table16[[#This Row],[OrderID]],[3]!Table13456[No заказа],[3]!Table13456[Дата
отправки],"",0,1)</f>
        <v>45798</v>
      </c>
      <c r="B792" s="2">
        <v>554204866</v>
      </c>
      <c r="C792" s="2"/>
      <c r="D792" s="2"/>
      <c r="E792" s="3"/>
      <c r="F792" s="3"/>
      <c r="H792" s="5">
        <f>_xlfn.XLOOKUP(Table16[[#This Row],[OrderID]],[3]!Table13456[No заказа],[3]!Table13456[Количество],"",0,1)</f>
        <v>1</v>
      </c>
      <c r="I792" s="5">
        <f>_xlfn.XLOOKUP(Table16[[#This Row],[OrderID]],[3]!Table13456[No заказа],[3]!Table13456[Цена],"",0,1)</f>
        <v>20990</v>
      </c>
      <c r="J792" s="2" t="str">
        <f>M01_SETTINGS!$F$2</f>
        <v>KASPI</v>
      </c>
    </row>
    <row r="793" spans="1:10" x14ac:dyDescent="0.35">
      <c r="A793" s="3">
        <f>_xlfn.XLOOKUP(Table16[[#This Row],[OrderID]],[3]!Table13456[No заказа],[3]!Table13456[Дата
отправки],"",0,1)</f>
        <v>45798</v>
      </c>
      <c r="B793" s="2">
        <v>554408301</v>
      </c>
      <c r="C793" s="2"/>
      <c r="D793" s="2"/>
      <c r="E793" s="3"/>
      <c r="F793" s="3"/>
      <c r="H793" s="5">
        <f>_xlfn.XLOOKUP(Table16[[#This Row],[OrderID]],[3]!Table13456[No заказа],[3]!Table13456[Количество],"",0,1)</f>
        <v>1</v>
      </c>
      <c r="I793" s="5">
        <f>_xlfn.XLOOKUP(Table16[[#This Row],[OrderID]],[3]!Table13456[No заказа],[3]!Table13456[Цена],"",0,1)</f>
        <v>15990</v>
      </c>
      <c r="J793" s="2" t="str">
        <f>M01_SETTINGS!$F$2</f>
        <v>KASPI</v>
      </c>
    </row>
    <row r="794" spans="1:10" x14ac:dyDescent="0.35">
      <c r="A794" s="3">
        <f>_xlfn.XLOOKUP(Table16[[#This Row],[OrderID]],[3]!Table13456[No заказа],[3]!Table13456[Дата
отправки],"",0,1)</f>
        <v>45798</v>
      </c>
      <c r="B794" s="2">
        <v>554455924</v>
      </c>
      <c r="C794" s="2"/>
      <c r="D794" s="2"/>
      <c r="E794" s="3"/>
      <c r="F794" s="3"/>
      <c r="H794" s="5">
        <f>_xlfn.XLOOKUP(Table16[[#This Row],[OrderID]],[3]!Table13456[No заказа],[3]!Table13456[Количество],"",0,1)</f>
        <v>1</v>
      </c>
      <c r="I794" s="5">
        <f>_xlfn.XLOOKUP(Table16[[#This Row],[OrderID]],[3]!Table13456[No заказа],[3]!Table13456[Цена],"",0,1)</f>
        <v>8480</v>
      </c>
      <c r="J794" s="2" t="str">
        <f>M01_SETTINGS!$F$2</f>
        <v>KASPI</v>
      </c>
    </row>
    <row r="795" spans="1:10" x14ac:dyDescent="0.35">
      <c r="A795" s="3">
        <f>_xlfn.XLOOKUP(Table16[[#This Row],[OrderID]],[3]!Table13456[No заказа],[3]!Table13456[Дата
отправки],"",0,1)</f>
        <v>45798</v>
      </c>
      <c r="B795" s="2">
        <v>553938526</v>
      </c>
      <c r="C795" s="2"/>
      <c r="D795" s="2"/>
      <c r="E795" s="3"/>
      <c r="F795" s="3"/>
      <c r="H795" s="5">
        <f>_xlfn.XLOOKUP(Table16[[#This Row],[OrderID]],[3]!Table13456[No заказа],[3]!Table13456[Количество],"",0,1)</f>
        <v>1</v>
      </c>
      <c r="I795" s="5">
        <f>_xlfn.XLOOKUP(Table16[[#This Row],[OrderID]],[3]!Table13456[No заказа],[3]!Table13456[Цена],"",0,1)</f>
        <v>8479</v>
      </c>
      <c r="J795" s="2" t="str">
        <f>M01_SETTINGS!$F$2</f>
        <v>KASPI</v>
      </c>
    </row>
    <row r="796" spans="1:10" x14ac:dyDescent="0.35">
      <c r="A796" s="3">
        <f>_xlfn.XLOOKUP(Table16[[#This Row],[OrderID]],[3]!Table13456[No заказа],[3]!Table13456[Дата
отправки],"",0,1)</f>
        <v>45798</v>
      </c>
      <c r="B796" s="2">
        <v>554045052</v>
      </c>
      <c r="C796" s="2"/>
      <c r="D796" s="2"/>
      <c r="E796" s="3"/>
      <c r="F796" s="3"/>
      <c r="H796" s="5">
        <f>_xlfn.XLOOKUP(Table16[[#This Row],[OrderID]],[3]!Table13456[No заказа],[3]!Table13456[Количество],"",0,1)</f>
        <v>1</v>
      </c>
      <c r="I796" s="5">
        <f>_xlfn.XLOOKUP(Table16[[#This Row],[OrderID]],[3]!Table13456[No заказа],[3]!Table13456[Цена],"",0,1)</f>
        <v>17990</v>
      </c>
      <c r="J796" s="2" t="str">
        <f>M01_SETTINGS!$F$2</f>
        <v>KASPI</v>
      </c>
    </row>
    <row r="797" spans="1:10" x14ac:dyDescent="0.35">
      <c r="A797" s="3">
        <f>_xlfn.XLOOKUP(Table16[[#This Row],[OrderID]],[3]!Table13456[No заказа],[3]!Table13456[Дата
отправки],"",0,1)</f>
        <v>45798</v>
      </c>
      <c r="B797" s="2">
        <v>554256335</v>
      </c>
      <c r="C797" s="2"/>
      <c r="D797" s="2"/>
      <c r="E797" s="3"/>
      <c r="F797" s="3"/>
      <c r="H797" s="5">
        <f>_xlfn.XLOOKUP(Table16[[#This Row],[OrderID]],[3]!Table13456[No заказа],[3]!Table13456[Количество],"",0,1)</f>
        <v>1</v>
      </c>
      <c r="I797" s="5">
        <f>_xlfn.XLOOKUP(Table16[[#This Row],[OrderID]],[3]!Table13456[No заказа],[3]!Table13456[Цена],"",0,1)</f>
        <v>81880</v>
      </c>
      <c r="J797" s="2" t="str">
        <f>M01_SETTINGS!$F$2</f>
        <v>KASPI</v>
      </c>
    </row>
    <row r="798" spans="1:10" x14ac:dyDescent="0.35">
      <c r="A798" s="3">
        <f>_xlfn.XLOOKUP(Table16[[#This Row],[OrderID]],[3]!Table13456[No заказа],[3]!Table13456[Дата
отправки],"",0,1)</f>
        <v>45798</v>
      </c>
      <c r="B798" s="2">
        <v>554220425</v>
      </c>
      <c r="C798" s="2"/>
      <c r="D798" s="2"/>
      <c r="E798" s="3"/>
      <c r="F798" s="3"/>
      <c r="H798" s="5">
        <f>_xlfn.XLOOKUP(Table16[[#This Row],[OrderID]],[3]!Table13456[No заказа],[3]!Table13456[Количество],"",0,1)</f>
        <v>1</v>
      </c>
      <c r="I798" s="5">
        <f>_xlfn.XLOOKUP(Table16[[#This Row],[OrderID]],[3]!Table13456[No заказа],[3]!Table13456[Цена],"",0,1)</f>
        <v>87315</v>
      </c>
      <c r="J798" s="2" t="str">
        <f>M01_SETTINGS!$F$2</f>
        <v>KASPI</v>
      </c>
    </row>
    <row r="799" spans="1:10" x14ac:dyDescent="0.35">
      <c r="A799" s="3">
        <f>_xlfn.XLOOKUP(Table16[[#This Row],[OrderID]],[3]!Table13456[No заказа],[3]!Table13456[Дата
отправки],"",0,1)</f>
        <v>45798</v>
      </c>
      <c r="B799" s="2">
        <v>554300153</v>
      </c>
      <c r="C799" s="2"/>
      <c r="D799" s="2"/>
      <c r="E799" s="3"/>
      <c r="F799" s="3"/>
      <c r="H799" s="5">
        <f>_xlfn.XLOOKUP(Table16[[#This Row],[OrderID]],[3]!Table13456[No заказа],[3]!Table13456[Количество],"",0,1)</f>
        <v>1</v>
      </c>
      <c r="I799" s="5">
        <f>_xlfn.XLOOKUP(Table16[[#This Row],[OrderID]],[3]!Table13456[No заказа],[3]!Table13456[Цена],"",0,1)</f>
        <v>86711</v>
      </c>
      <c r="J799" s="2" t="str">
        <f>M01_SETTINGS!$F$2</f>
        <v>KASPI</v>
      </c>
    </row>
    <row r="800" spans="1:10" x14ac:dyDescent="0.35">
      <c r="A800" s="3">
        <f>_xlfn.XLOOKUP(Table16[[#This Row],[OrderID]],[3]!Table13456[No заказа],[3]!Table13456[Дата
отправки],"",0,1)</f>
        <v>45798</v>
      </c>
      <c r="B800" s="2">
        <v>554109242</v>
      </c>
      <c r="C800" s="2"/>
      <c r="D800" s="2"/>
      <c r="E800" s="3"/>
      <c r="F800" s="3"/>
      <c r="H800" s="5">
        <f>_xlfn.XLOOKUP(Table16[[#This Row],[OrderID]],[3]!Table13456[No заказа],[3]!Table13456[Количество],"",0,1)</f>
        <v>1</v>
      </c>
      <c r="I800" s="5">
        <f>_xlfn.XLOOKUP(Table16[[#This Row],[OrderID]],[3]!Table13456[No заказа],[3]!Table13456[Цена],"",0,1)</f>
        <v>100026</v>
      </c>
      <c r="J800" s="2" t="str">
        <f>M01_SETTINGS!$F$2</f>
        <v>KASPI</v>
      </c>
    </row>
    <row r="801" spans="1:10" x14ac:dyDescent="0.35">
      <c r="A801" s="3">
        <f>_xlfn.XLOOKUP(Table16[[#This Row],[OrderID]],[3]!Table13456[No заказа],[3]!Table13456[Дата
отправки],"",0,1)</f>
        <v>45798</v>
      </c>
      <c r="B801" s="2">
        <v>554050597</v>
      </c>
      <c r="C801" s="2"/>
      <c r="D801" s="2"/>
      <c r="E801" s="3"/>
      <c r="F801" s="3"/>
      <c r="H801" s="5">
        <f>_xlfn.XLOOKUP(Table16[[#This Row],[OrderID]],[3]!Table13456[No заказа],[3]!Table13456[Количество],"",0,1)</f>
        <v>1</v>
      </c>
      <c r="I801" s="5">
        <f>_xlfn.XLOOKUP(Table16[[#This Row],[OrderID]],[3]!Table13456[No заказа],[3]!Table13456[Цена],"",0,1)</f>
        <v>96165</v>
      </c>
      <c r="J801" s="2" t="str">
        <f>M01_SETTINGS!$F$2</f>
        <v>KASPI</v>
      </c>
    </row>
    <row r="802" spans="1:10" x14ac:dyDescent="0.35">
      <c r="A802" s="3">
        <f>_xlfn.XLOOKUP(Table16[[#This Row],[OrderID]],[3]!Table13456[No заказа],[3]!Table13456[Дата
отправки],"",0,1)</f>
        <v>45797</v>
      </c>
      <c r="B802" s="2">
        <v>553438099</v>
      </c>
      <c r="C802" s="2"/>
      <c r="D802" s="2"/>
      <c r="E802" s="3"/>
      <c r="F802" s="3"/>
      <c r="H802" s="5">
        <f>_xlfn.XLOOKUP(Table16[[#This Row],[OrderID]],[3]!Table13456[No заказа],[3]!Table13456[Количество],"",0,1)</f>
        <v>1</v>
      </c>
      <c r="I802" s="5">
        <f>_xlfn.XLOOKUP(Table16[[#This Row],[OrderID]],[3]!Table13456[No заказа],[3]!Table13456[Цена],"",0,1)</f>
        <v>17990</v>
      </c>
      <c r="J802" s="2" t="str">
        <f>M01_SETTINGS!$F$2</f>
        <v>KASPI</v>
      </c>
    </row>
    <row r="803" spans="1:10" x14ac:dyDescent="0.35">
      <c r="A803" s="3">
        <f>_xlfn.XLOOKUP(Table16[[#This Row],[OrderID]],[3]!Table13456[No заказа],[3]!Table13456[Дата
отправки],"",0,1)</f>
        <v>45797</v>
      </c>
      <c r="B803" s="2">
        <v>553364710</v>
      </c>
      <c r="C803" s="2"/>
      <c r="D803" s="2"/>
      <c r="E803" s="3"/>
      <c r="F803" s="3"/>
      <c r="H803" s="5">
        <f>_xlfn.XLOOKUP(Table16[[#This Row],[OrderID]],[3]!Table13456[No заказа],[3]!Table13456[Количество],"",0,1)</f>
        <v>1</v>
      </c>
      <c r="I803" s="5">
        <f>_xlfn.XLOOKUP(Table16[[#This Row],[OrderID]],[3]!Table13456[No заказа],[3]!Table13456[Цена],"",0,1)</f>
        <v>10990</v>
      </c>
      <c r="J803" s="2" t="str">
        <f>M01_SETTINGS!$F$2</f>
        <v>KASPI</v>
      </c>
    </row>
    <row r="804" spans="1:10" x14ac:dyDescent="0.35">
      <c r="A804" s="3">
        <f>_xlfn.XLOOKUP(Table16[[#This Row],[OrderID]],[3]!Table13456[No заказа],[3]!Table13456[Дата
отправки],"",0,1)</f>
        <v>45797</v>
      </c>
      <c r="B804" s="2">
        <v>553838371</v>
      </c>
      <c r="C804" s="2"/>
      <c r="D804" s="2"/>
      <c r="E804" s="3"/>
      <c r="F804" s="3"/>
      <c r="H804" s="5">
        <f>_xlfn.XLOOKUP(Table16[[#This Row],[OrderID]],[3]!Table13456[No заказа],[3]!Table13456[Количество],"",0,1)</f>
        <v>1</v>
      </c>
      <c r="I804" s="5">
        <f>_xlfn.XLOOKUP(Table16[[#This Row],[OrderID]],[3]!Table13456[No заказа],[3]!Table13456[Цена],"",0,1)</f>
        <v>8574</v>
      </c>
      <c r="J804" s="2" t="str">
        <f>M01_SETTINGS!$F$2</f>
        <v>KASPI</v>
      </c>
    </row>
    <row r="805" spans="1:10" x14ac:dyDescent="0.35">
      <c r="A805" s="3">
        <f>_xlfn.XLOOKUP(Table16[[#This Row],[OrderID]],[3]!Table13456[No заказа],[3]!Table13456[Дата
отправки],"",0,1)</f>
        <v>45797</v>
      </c>
      <c r="B805" s="2">
        <v>553423917</v>
      </c>
      <c r="C805" s="2"/>
      <c r="D805" s="2"/>
      <c r="E805" s="3"/>
      <c r="F805" s="3"/>
      <c r="H805" s="5">
        <f>_xlfn.XLOOKUP(Table16[[#This Row],[OrderID]],[3]!Table13456[No заказа],[3]!Table13456[Количество],"",0,1)</f>
        <v>1</v>
      </c>
      <c r="I805" s="5">
        <f>_xlfn.XLOOKUP(Table16[[#This Row],[OrderID]],[3]!Table13456[No заказа],[3]!Table13456[Цена],"",0,1)</f>
        <v>8480</v>
      </c>
      <c r="J805" s="2" t="str">
        <f>M01_SETTINGS!$F$2</f>
        <v>KASPI</v>
      </c>
    </row>
    <row r="806" spans="1:10" x14ac:dyDescent="0.35">
      <c r="A806" s="3">
        <f>_xlfn.XLOOKUP(Table16[[#This Row],[OrderID]],[3]!Table13456[No заказа],[3]!Table13456[Дата
отправки],"",0,1)</f>
        <v>45797</v>
      </c>
      <c r="B806" s="2">
        <v>553483907</v>
      </c>
      <c r="C806" s="2"/>
      <c r="D806" s="2"/>
      <c r="E806" s="3"/>
      <c r="F806" s="3"/>
      <c r="H806" s="5">
        <f>_xlfn.XLOOKUP(Table16[[#This Row],[OrderID]],[3]!Table13456[No заказа],[3]!Table13456[Количество],"",0,1)</f>
        <v>1</v>
      </c>
      <c r="I806" s="5">
        <f>_xlfn.XLOOKUP(Table16[[#This Row],[OrderID]],[3]!Table13456[No заказа],[3]!Table13456[Цена],"",0,1)</f>
        <v>8480</v>
      </c>
      <c r="J806" s="2" t="str">
        <f>M01_SETTINGS!$F$2</f>
        <v>KASPI</v>
      </c>
    </row>
    <row r="807" spans="1:10" x14ac:dyDescent="0.35">
      <c r="A807" s="3">
        <f>_xlfn.XLOOKUP(Table16[[#This Row],[OrderID]],[3]!Table13456[No заказа],[3]!Table13456[Дата
отправки],"",0,1)</f>
        <v>45797</v>
      </c>
      <c r="B807" s="2">
        <v>553736609</v>
      </c>
      <c r="C807" s="2"/>
      <c r="D807" s="2"/>
      <c r="E807" s="3"/>
      <c r="F807" s="3"/>
      <c r="H807" s="5">
        <f>_xlfn.XLOOKUP(Table16[[#This Row],[OrderID]],[3]!Table13456[No заказа],[3]!Table13456[Количество],"",0,1)</f>
        <v>1</v>
      </c>
      <c r="I807" s="5">
        <f>_xlfn.XLOOKUP(Table16[[#This Row],[OrderID]],[3]!Table13456[No заказа],[3]!Table13456[Цена],"",0,1)</f>
        <v>107990</v>
      </c>
      <c r="J807" s="2" t="str">
        <f>M01_SETTINGS!$F$2</f>
        <v>KASPI</v>
      </c>
    </row>
    <row r="808" spans="1:10" x14ac:dyDescent="0.35">
      <c r="A808" s="3">
        <f>_xlfn.XLOOKUP(Table16[[#This Row],[OrderID]],[3]!Table13456[No заказа],[3]!Table13456[Дата
отправки],"",0,1)</f>
        <v>45797</v>
      </c>
      <c r="B808" s="2">
        <v>553703234</v>
      </c>
      <c r="C808" s="2"/>
      <c r="D808" s="2"/>
      <c r="E808" s="3"/>
      <c r="F808" s="3"/>
      <c r="H808" s="5">
        <f>_xlfn.XLOOKUP(Table16[[#This Row],[OrderID]],[3]!Table13456[No заказа],[3]!Table13456[Количество],"",0,1)</f>
        <v>1</v>
      </c>
      <c r="I808" s="5">
        <f>_xlfn.XLOOKUP(Table16[[#This Row],[OrderID]],[3]!Table13456[No заказа],[3]!Table13456[Цена],"",0,1)</f>
        <v>87984</v>
      </c>
      <c r="J808" s="2" t="str">
        <f>M01_SETTINGS!$F$2</f>
        <v>KASPI</v>
      </c>
    </row>
    <row r="809" spans="1:10" x14ac:dyDescent="0.35">
      <c r="A809" s="3">
        <f>_xlfn.XLOOKUP(Table16[[#This Row],[OrderID]],[3]!Table13456[No заказа],[3]!Table13456[Дата
отправки],"",0,1)</f>
        <v>45796</v>
      </c>
      <c r="B809" s="2">
        <v>553275721</v>
      </c>
      <c r="C809" s="2"/>
      <c r="D809" s="2"/>
      <c r="E809" s="3"/>
      <c r="F809" s="3"/>
      <c r="H809" s="5">
        <f>_xlfn.XLOOKUP(Table16[[#This Row],[OrderID]],[3]!Table13456[No заказа],[3]!Table13456[Количество],"",0,1)</f>
        <v>1</v>
      </c>
      <c r="I809" s="5">
        <f>_xlfn.XLOOKUP(Table16[[#This Row],[OrderID]],[3]!Table13456[No заказа],[3]!Table13456[Цена],"",0,1)</f>
        <v>6000</v>
      </c>
      <c r="J809" s="2" t="str">
        <f>M01_SETTINGS!$F$2</f>
        <v>KASPI</v>
      </c>
    </row>
    <row r="810" spans="1:10" x14ac:dyDescent="0.35">
      <c r="A810" s="3">
        <f>_xlfn.XLOOKUP(Table16[[#This Row],[OrderID]],[3]!Table13456[No заказа],[3]!Table13456[Дата
отправки],"",0,1)</f>
        <v>45796</v>
      </c>
      <c r="B810" s="2">
        <v>552847381</v>
      </c>
      <c r="C810" s="2"/>
      <c r="D810" s="2"/>
      <c r="E810" s="3"/>
      <c r="F810" s="3"/>
      <c r="H810" s="5">
        <f>_xlfn.XLOOKUP(Table16[[#This Row],[OrderID]],[3]!Table13456[No заказа],[3]!Table13456[Количество],"",0,1)</f>
        <v>1</v>
      </c>
      <c r="I810" s="5">
        <f>_xlfn.XLOOKUP(Table16[[#This Row],[OrderID]],[3]!Table13456[No заказа],[3]!Table13456[Цена],"",0,1)</f>
        <v>8480</v>
      </c>
      <c r="J810" s="2" t="str">
        <f>M01_SETTINGS!$F$2</f>
        <v>KASPI</v>
      </c>
    </row>
    <row r="811" spans="1:10" x14ac:dyDescent="0.35">
      <c r="A811" s="3">
        <f>_xlfn.XLOOKUP(Table16[[#This Row],[OrderID]],[3]!Table13456[No заказа],[3]!Table13456[Дата
отправки],"",0,1)</f>
        <v>45796</v>
      </c>
      <c r="B811" s="2">
        <v>553044668</v>
      </c>
      <c r="C811" s="2"/>
      <c r="D811" s="2"/>
      <c r="E811" s="3"/>
      <c r="F811" s="3"/>
      <c r="H811" s="5">
        <f>_xlfn.XLOOKUP(Table16[[#This Row],[OrderID]],[3]!Table13456[No заказа],[3]!Table13456[Количество],"",0,1)</f>
        <v>1</v>
      </c>
      <c r="I811" s="5">
        <f>_xlfn.XLOOKUP(Table16[[#This Row],[OrderID]],[3]!Table13456[No заказа],[3]!Table13456[Цена],"",0,1)</f>
        <v>20990</v>
      </c>
      <c r="J811" s="2" t="str">
        <f>M01_SETTINGS!$F$2</f>
        <v>KASPI</v>
      </c>
    </row>
    <row r="812" spans="1:10" x14ac:dyDescent="0.35">
      <c r="A812" s="3">
        <f>_xlfn.XLOOKUP(Table16[[#This Row],[OrderID]],[3]!Table13456[No заказа],[3]!Table13456[Дата
отправки],"",0,1)</f>
        <v>45796</v>
      </c>
      <c r="B812" s="2">
        <v>553025538</v>
      </c>
      <c r="C812" s="2"/>
      <c r="D812" s="2"/>
      <c r="E812" s="3"/>
      <c r="F812" s="3"/>
      <c r="H812" s="5">
        <f>_xlfn.XLOOKUP(Table16[[#This Row],[OrderID]],[3]!Table13456[No заказа],[3]!Table13456[Количество],"",0,1)</f>
        <v>1</v>
      </c>
      <c r="I812" s="5">
        <f>_xlfn.XLOOKUP(Table16[[#This Row],[OrderID]],[3]!Table13456[No заказа],[3]!Table13456[Цена],"",0,1)</f>
        <v>20990</v>
      </c>
      <c r="J812" s="2" t="str">
        <f>M01_SETTINGS!$F$2</f>
        <v>KASPI</v>
      </c>
    </row>
    <row r="813" spans="1:10" x14ac:dyDescent="0.35">
      <c r="A813" s="3">
        <f>_xlfn.XLOOKUP(Table16[[#This Row],[OrderID]],[3]!Table13456[No заказа],[3]!Table13456[Дата
отправки],"",0,1)</f>
        <v>45796</v>
      </c>
      <c r="B813" s="2">
        <v>553190103</v>
      </c>
      <c r="C813" s="2"/>
      <c r="D813" s="2"/>
      <c r="E813" s="3"/>
      <c r="F813" s="3"/>
      <c r="H813" s="5">
        <f>_xlfn.XLOOKUP(Table16[[#This Row],[OrderID]],[3]!Table13456[No заказа],[3]!Table13456[Количество],"",0,1)</f>
        <v>1</v>
      </c>
      <c r="I813" s="5">
        <f>_xlfn.XLOOKUP(Table16[[#This Row],[OrderID]],[3]!Table13456[No заказа],[3]!Table13456[Цена],"",0,1)</f>
        <v>10990</v>
      </c>
      <c r="J813" s="2" t="str">
        <f>M01_SETTINGS!$F$2</f>
        <v>KASPI</v>
      </c>
    </row>
    <row r="814" spans="1:10" x14ac:dyDescent="0.35">
      <c r="A814" s="3">
        <f>_xlfn.XLOOKUP(Table16[[#This Row],[OrderID]],[3]!Table13456[No заказа],[3]!Table13456[Дата
отправки],"",0,1)</f>
        <v>45796</v>
      </c>
      <c r="B814" s="2">
        <v>553105206</v>
      </c>
      <c r="C814" s="2"/>
      <c r="D814" s="2"/>
      <c r="E814" s="3"/>
      <c r="F814" s="3"/>
      <c r="H814" s="5">
        <f>_xlfn.XLOOKUP(Table16[[#This Row],[OrderID]],[3]!Table13456[No заказа],[3]!Table13456[Количество],"",0,1)</f>
        <v>1</v>
      </c>
      <c r="I814" s="5">
        <f>_xlfn.XLOOKUP(Table16[[#This Row],[OrderID]],[3]!Table13456[No заказа],[3]!Table13456[Цена],"",0,1)</f>
        <v>11990</v>
      </c>
      <c r="J814" s="2" t="str">
        <f>M01_SETTINGS!$F$2</f>
        <v>KASPI</v>
      </c>
    </row>
    <row r="815" spans="1:10" x14ac:dyDescent="0.35">
      <c r="A815" s="3">
        <f>_xlfn.XLOOKUP(Table16[[#This Row],[OrderID]],[3]!Table13456[No заказа],[3]!Table13456[Дата
отправки],"",0,1)</f>
        <v>45796</v>
      </c>
      <c r="B815" s="2">
        <v>552974150</v>
      </c>
      <c r="C815" s="2"/>
      <c r="D815" s="2"/>
      <c r="E815" s="3"/>
      <c r="F815" s="3"/>
      <c r="H815" s="5">
        <f>_xlfn.XLOOKUP(Table16[[#This Row],[OrderID]],[3]!Table13456[No заказа],[3]!Table13456[Количество],"",0,1)</f>
        <v>1</v>
      </c>
      <c r="I815" s="5">
        <f>_xlfn.XLOOKUP(Table16[[#This Row],[OrderID]],[3]!Table13456[No заказа],[3]!Table13456[Цена],"",0,1)</f>
        <v>11990</v>
      </c>
      <c r="J815" s="2" t="str">
        <f>M01_SETTINGS!$F$2</f>
        <v>KASPI</v>
      </c>
    </row>
    <row r="816" spans="1:10" x14ac:dyDescent="0.35">
      <c r="A816" s="3">
        <f>_xlfn.XLOOKUP(Table16[[#This Row],[OrderID]],[3]!Table13456[No заказа],[3]!Table13456[Дата
отправки],"",0,1)</f>
        <v>45796</v>
      </c>
      <c r="B816" s="2">
        <v>553222734</v>
      </c>
      <c r="C816" s="2"/>
      <c r="D816" s="2"/>
      <c r="E816" s="3"/>
      <c r="F816" s="3"/>
      <c r="H816" s="5">
        <f>_xlfn.XLOOKUP(Table16[[#This Row],[OrderID]],[3]!Table13456[No заказа],[3]!Table13456[Количество],"",0,1)</f>
        <v>1</v>
      </c>
      <c r="I816" s="5">
        <f>_xlfn.XLOOKUP(Table16[[#This Row],[OrderID]],[3]!Table13456[No заказа],[3]!Table13456[Цена],"",0,1)</f>
        <v>11990</v>
      </c>
      <c r="J816" s="2" t="str">
        <f>M01_SETTINGS!$F$2</f>
        <v>KASPI</v>
      </c>
    </row>
    <row r="817" spans="1:10" x14ac:dyDescent="0.35">
      <c r="A817" s="3">
        <f>_xlfn.XLOOKUP(Table16[[#This Row],[OrderID]],[3]!Table13456[No заказа],[3]!Table13456[Дата
отправки],"",0,1)</f>
        <v>45796</v>
      </c>
      <c r="B817" s="2">
        <v>553020506</v>
      </c>
      <c r="C817" s="2"/>
      <c r="D817" s="2"/>
      <c r="E817" s="3"/>
      <c r="F817" s="3"/>
      <c r="H817" s="5">
        <f>_xlfn.XLOOKUP(Table16[[#This Row],[OrderID]],[3]!Table13456[No заказа],[3]!Table13456[Количество],"",0,1)</f>
        <v>1</v>
      </c>
      <c r="I817" s="5">
        <f>_xlfn.XLOOKUP(Table16[[#This Row],[OrderID]],[3]!Table13456[No заказа],[3]!Table13456[Цена],"",0,1)</f>
        <v>11990</v>
      </c>
      <c r="J817" s="2" t="str">
        <f>M01_SETTINGS!$F$2</f>
        <v>KASPI</v>
      </c>
    </row>
    <row r="818" spans="1:10" x14ac:dyDescent="0.35">
      <c r="A818" s="3">
        <f>_xlfn.XLOOKUP(Table16[[#This Row],[OrderID]],[3]!Table13456[No заказа],[3]!Table13456[Дата
отправки],"",0,1)</f>
        <v>45796</v>
      </c>
      <c r="B818" s="2">
        <v>553373503</v>
      </c>
      <c r="C818" s="2"/>
      <c r="D818" s="2"/>
      <c r="E818" s="3"/>
      <c r="F818" s="3"/>
      <c r="H818" s="5">
        <f>_xlfn.XLOOKUP(Table16[[#This Row],[OrderID]],[3]!Table13456[No заказа],[3]!Table13456[Количество],"",0,1)</f>
        <v>1</v>
      </c>
      <c r="I818" s="5">
        <f>_xlfn.XLOOKUP(Table16[[#This Row],[OrderID]],[3]!Table13456[No заказа],[3]!Table13456[Цена],"",0,1)</f>
        <v>20990</v>
      </c>
      <c r="J818" s="2" t="str">
        <f>M01_SETTINGS!$F$2</f>
        <v>KASPI</v>
      </c>
    </row>
    <row r="819" spans="1:10" x14ac:dyDescent="0.35">
      <c r="A819" s="3">
        <f>_xlfn.XLOOKUP(Table16[[#This Row],[OrderID]],[3]!Table13456[No заказа],[3]!Table13456[Дата
отправки],"",0,1)</f>
        <v>45796</v>
      </c>
      <c r="B819" s="2">
        <v>553252340</v>
      </c>
      <c r="C819" s="2"/>
      <c r="D819" s="2"/>
      <c r="E819" s="3"/>
      <c r="F819" s="3"/>
      <c r="H819" s="5">
        <f>_xlfn.XLOOKUP(Table16[[#This Row],[OrderID]],[3]!Table13456[No заказа],[3]!Table13456[Количество],"",0,1)</f>
        <v>1</v>
      </c>
      <c r="I819" s="5">
        <f>_xlfn.XLOOKUP(Table16[[#This Row],[OrderID]],[3]!Table13456[No заказа],[3]!Table13456[Цена],"",0,1)</f>
        <v>20990</v>
      </c>
      <c r="J819" s="2" t="str">
        <f>M01_SETTINGS!$F$2</f>
        <v>KASPI</v>
      </c>
    </row>
    <row r="820" spans="1:10" x14ac:dyDescent="0.35">
      <c r="A820" s="3">
        <f>_xlfn.XLOOKUP(Table16[[#This Row],[OrderID]],[3]!Table13456[No заказа],[3]!Table13456[Дата
отправки],"",0,1)</f>
        <v>45796</v>
      </c>
      <c r="B820" s="2">
        <v>553044888</v>
      </c>
      <c r="C820" s="2"/>
      <c r="D820" s="2"/>
      <c r="E820" s="3"/>
      <c r="F820" s="3"/>
      <c r="H820" s="5">
        <f>_xlfn.XLOOKUP(Table16[[#This Row],[OrderID]],[3]!Table13456[No заказа],[3]!Table13456[Количество],"",0,1)</f>
        <v>1</v>
      </c>
      <c r="I820" s="5">
        <f>_xlfn.XLOOKUP(Table16[[#This Row],[OrderID]],[3]!Table13456[No заказа],[3]!Table13456[Цена],"",0,1)</f>
        <v>8298</v>
      </c>
      <c r="J820" s="2" t="str">
        <f>M01_SETTINGS!$F$2</f>
        <v>KASPI</v>
      </c>
    </row>
    <row r="821" spans="1:10" x14ac:dyDescent="0.35">
      <c r="A821" s="3">
        <f>_xlfn.XLOOKUP(Table16[[#This Row],[OrderID]],[3]!Table13456[No заказа],[3]!Table13456[Дата
отправки],"",0,1)</f>
        <v>45796</v>
      </c>
      <c r="B821" s="2">
        <v>553039229</v>
      </c>
      <c r="C821" s="2"/>
      <c r="D821" s="2"/>
      <c r="E821" s="3"/>
      <c r="F821" s="3"/>
      <c r="H821" s="5">
        <f>_xlfn.XLOOKUP(Table16[[#This Row],[OrderID]],[3]!Table13456[No заказа],[3]!Table13456[Количество],"",0,1)</f>
        <v>1</v>
      </c>
      <c r="I821" s="5">
        <f>_xlfn.XLOOKUP(Table16[[#This Row],[OrderID]],[3]!Table13456[No заказа],[3]!Table13456[Цена],"",0,1)</f>
        <v>8298</v>
      </c>
      <c r="J821" s="2" t="str">
        <f>M01_SETTINGS!$F$2</f>
        <v>KASPI</v>
      </c>
    </row>
    <row r="822" spans="1:10" x14ac:dyDescent="0.35">
      <c r="A822" s="3">
        <f>_xlfn.XLOOKUP(Table16[[#This Row],[OrderID]],[3]!Table13456[No заказа],[3]!Table13456[Дата
отправки],"",0,1)</f>
        <v>45796</v>
      </c>
      <c r="B822" s="2">
        <v>552839469</v>
      </c>
      <c r="C822" s="2"/>
      <c r="D822" s="2"/>
      <c r="E822" s="3"/>
      <c r="F822" s="3"/>
      <c r="H822" s="5">
        <f>_xlfn.XLOOKUP(Table16[[#This Row],[OrderID]],[3]!Table13456[No заказа],[3]!Table13456[Количество],"",0,1)</f>
        <v>1</v>
      </c>
      <c r="I822" s="5">
        <f>_xlfn.XLOOKUP(Table16[[#This Row],[OrderID]],[3]!Table13456[No заказа],[3]!Table13456[Цена],"",0,1)</f>
        <v>8998</v>
      </c>
      <c r="J822" s="2" t="str">
        <f>M01_SETTINGS!$F$2</f>
        <v>KASPI</v>
      </c>
    </row>
    <row r="823" spans="1:10" x14ac:dyDescent="0.35">
      <c r="A823" s="3">
        <f>_xlfn.XLOOKUP(Table16[[#This Row],[OrderID]],[3]!Table13456[No заказа],[3]!Table13456[Дата
отправки],"",0,1)</f>
        <v>45796</v>
      </c>
      <c r="B823" s="2">
        <v>552786009</v>
      </c>
      <c r="C823" s="2"/>
      <c r="D823" s="2"/>
      <c r="E823" s="3"/>
      <c r="F823" s="3"/>
      <c r="H823" s="5">
        <f>_xlfn.XLOOKUP(Table16[[#This Row],[OrderID]],[3]!Table13456[No заказа],[3]!Table13456[Количество],"",0,1)</f>
        <v>1</v>
      </c>
      <c r="I823" s="5">
        <f>_xlfn.XLOOKUP(Table16[[#This Row],[OrderID]],[3]!Table13456[No заказа],[3]!Table13456[Цена],"",0,1)</f>
        <v>8477</v>
      </c>
      <c r="J823" s="2" t="str">
        <f>M01_SETTINGS!$F$2</f>
        <v>KASPI</v>
      </c>
    </row>
    <row r="824" spans="1:10" x14ac:dyDescent="0.35">
      <c r="A824" s="3">
        <f>_xlfn.XLOOKUP(Table16[[#This Row],[OrderID]],[3]!Table13456[No заказа],[3]!Table13456[Дата
отправки],"",0,1)</f>
        <v>45796</v>
      </c>
      <c r="B824" s="2">
        <v>552925188</v>
      </c>
      <c r="C824" s="2"/>
      <c r="D824" s="2"/>
      <c r="E824" s="3"/>
      <c r="F824" s="3"/>
      <c r="H824" s="5">
        <f>_xlfn.XLOOKUP(Table16[[#This Row],[OrderID]],[3]!Table13456[No заказа],[3]!Table13456[Количество],"",0,1)</f>
        <v>1</v>
      </c>
      <c r="I824" s="5">
        <f>_xlfn.XLOOKUP(Table16[[#This Row],[OrderID]],[3]!Table13456[No заказа],[3]!Table13456[Цена],"",0,1)</f>
        <v>388679</v>
      </c>
      <c r="J824" s="2" t="str">
        <f>M01_SETTINGS!$F$2</f>
        <v>KASPI</v>
      </c>
    </row>
    <row r="825" spans="1:10" x14ac:dyDescent="0.35">
      <c r="A825" s="3">
        <f>_xlfn.XLOOKUP(Table16[[#This Row],[OrderID]],[3]!Table13456[No заказа],[3]!Table13456[Дата
отправки],"",0,1)</f>
        <v>45796</v>
      </c>
      <c r="B825" s="2">
        <v>553083092</v>
      </c>
      <c r="C825" s="2"/>
      <c r="D825" s="2"/>
      <c r="E825" s="3"/>
      <c r="F825" s="3"/>
      <c r="H825" s="5">
        <f>_xlfn.XLOOKUP(Table16[[#This Row],[OrderID]],[3]!Table13456[No заказа],[3]!Table13456[Количество],"",0,1)</f>
        <v>1</v>
      </c>
      <c r="I825" s="5">
        <f>_xlfn.XLOOKUP(Table16[[#This Row],[OrderID]],[3]!Table13456[No заказа],[3]!Table13456[Цена],"",0,1)</f>
        <v>103208</v>
      </c>
      <c r="J825" s="2" t="str">
        <f>M01_SETTINGS!$F$2</f>
        <v>KASPI</v>
      </c>
    </row>
    <row r="826" spans="1:10" x14ac:dyDescent="0.35">
      <c r="A826" s="3">
        <f>_xlfn.XLOOKUP(Table16[[#This Row],[OrderID]],[3]!Table13456[No заказа],[3]!Table13456[Дата
отправки],"",0,1)</f>
        <v>45796</v>
      </c>
      <c r="B826" s="2">
        <v>553392094</v>
      </c>
      <c r="C826" s="2"/>
      <c r="D826" s="2"/>
      <c r="E826" s="3"/>
      <c r="F826" s="3"/>
      <c r="H826" s="5">
        <f>_xlfn.XLOOKUP(Table16[[#This Row],[OrderID]],[3]!Table13456[No заказа],[3]!Table13456[Количество],"",0,1)</f>
        <v>1</v>
      </c>
      <c r="I826" s="5">
        <f>_xlfn.XLOOKUP(Table16[[#This Row],[OrderID]],[3]!Table13456[No заказа],[3]!Table13456[Цена],"",0,1)</f>
        <v>97861</v>
      </c>
      <c r="J826" s="2" t="str">
        <f>M01_SETTINGS!$F$2</f>
        <v>KASPI</v>
      </c>
    </row>
    <row r="827" spans="1:10" x14ac:dyDescent="0.35">
      <c r="A827" s="3">
        <f>_xlfn.XLOOKUP(Table16[[#This Row],[OrderID]],[3]!Table13456[No заказа],[3]!Table13456[Дата
отправки],"",0,1)</f>
        <v>45796</v>
      </c>
      <c r="B827" s="2">
        <v>553229080</v>
      </c>
      <c r="C827" s="2"/>
      <c r="D827" s="2"/>
      <c r="E827" s="3"/>
      <c r="F827" s="3"/>
      <c r="H827" s="5">
        <f>_xlfn.XLOOKUP(Table16[[#This Row],[OrderID]],[3]!Table13456[No заказа],[3]!Table13456[Количество],"",0,1)</f>
        <v>1</v>
      </c>
      <c r="I827" s="5">
        <f>_xlfn.XLOOKUP(Table16[[#This Row],[OrderID]],[3]!Table13456[No заказа],[3]!Table13456[Цена],"",0,1)</f>
        <v>98064</v>
      </c>
      <c r="J827" s="2" t="str">
        <f>M01_SETTINGS!$F$2</f>
        <v>KASPI</v>
      </c>
    </row>
    <row r="828" spans="1:10" x14ac:dyDescent="0.35">
      <c r="A828" s="3">
        <f>_xlfn.XLOOKUP(Table16[[#This Row],[OrderID]],[3]!Table13456[No заказа],[3]!Table13456[Дата
отправки],"",0,1)</f>
        <v>45796</v>
      </c>
      <c r="B828" s="2">
        <v>553331328</v>
      </c>
      <c r="C828" s="2"/>
      <c r="D828" s="2"/>
      <c r="E828" s="3"/>
      <c r="F828" s="3"/>
      <c r="H828" s="5">
        <f>_xlfn.XLOOKUP(Table16[[#This Row],[OrderID]],[3]!Table13456[No заказа],[3]!Table13456[Количество],"",0,1)</f>
        <v>1</v>
      </c>
      <c r="I828" s="5">
        <f>_xlfn.XLOOKUP(Table16[[#This Row],[OrderID]],[3]!Table13456[No заказа],[3]!Table13456[Цена],"",0,1)</f>
        <v>83996</v>
      </c>
      <c r="J828" s="2" t="str">
        <f>M01_SETTINGS!$F$2</f>
        <v>KASPI</v>
      </c>
    </row>
    <row r="829" spans="1:10" x14ac:dyDescent="0.35">
      <c r="A829" s="3">
        <f>_xlfn.XLOOKUP(Table16[[#This Row],[OrderID]],[3]!Table13456[No заказа],[3]!Table13456[Дата
отправки],"",0,1)</f>
        <v>45796</v>
      </c>
      <c r="B829" s="2">
        <v>553288714</v>
      </c>
      <c r="C829" s="2"/>
      <c r="D829" s="2"/>
      <c r="E829" s="3"/>
      <c r="F829" s="3"/>
      <c r="H829" s="5">
        <f>_xlfn.XLOOKUP(Table16[[#This Row],[OrderID]],[3]!Table13456[No заказа],[3]!Table13456[Количество],"",0,1)</f>
        <v>1</v>
      </c>
      <c r="I829" s="5">
        <f>_xlfn.XLOOKUP(Table16[[#This Row],[OrderID]],[3]!Table13456[No заказа],[3]!Table13456[Цена],"",0,1)</f>
        <v>83996</v>
      </c>
      <c r="J829" s="2" t="str">
        <f>M01_SETTINGS!$F$2</f>
        <v>KASPI</v>
      </c>
    </row>
    <row r="830" spans="1:10" x14ac:dyDescent="0.35">
      <c r="A830" s="3">
        <f>_xlfn.XLOOKUP(Table16[[#This Row],[OrderID]],[3]!Table13456[No заказа],[3]!Table13456[Дата
отправки],"",0,1)</f>
        <v>45796</v>
      </c>
      <c r="B830" s="2">
        <v>553215020</v>
      </c>
      <c r="C830" s="2"/>
      <c r="D830" s="2"/>
      <c r="E830" s="3"/>
      <c r="F830" s="3"/>
      <c r="H830" s="5">
        <f>_xlfn.XLOOKUP(Table16[[#This Row],[OrderID]],[3]!Table13456[No заказа],[3]!Table13456[Количество],"",0,1)</f>
        <v>1</v>
      </c>
      <c r="I830" s="5">
        <f>_xlfn.XLOOKUP(Table16[[#This Row],[OrderID]],[3]!Table13456[No заказа],[3]!Table13456[Цена],"",0,1)</f>
        <v>8791</v>
      </c>
      <c r="J830" s="2" t="str">
        <f>M01_SETTINGS!$F$2</f>
        <v>KASPI</v>
      </c>
    </row>
    <row r="831" spans="1:10" x14ac:dyDescent="0.35">
      <c r="A831" s="3">
        <f>_xlfn.XLOOKUP(Table16[[#This Row],[OrderID]],[3]!Table13456[No заказа],[3]!Table13456[Дата
отправки],"",0,1)</f>
        <v>45795</v>
      </c>
      <c r="B831" s="2">
        <v>552313898</v>
      </c>
      <c r="C831" s="2"/>
      <c r="D831" s="2"/>
      <c r="E831" s="3"/>
      <c r="F831" s="3"/>
      <c r="H831" s="5">
        <f>_xlfn.XLOOKUP(Table16[[#This Row],[OrderID]],[3]!Table13456[No заказа],[3]!Table13456[Количество],"",0,1)</f>
        <v>1</v>
      </c>
      <c r="I831" s="5">
        <f>_xlfn.XLOOKUP(Table16[[#This Row],[OrderID]],[3]!Table13456[No заказа],[3]!Table13456[Цена],"",0,1)</f>
        <v>9000</v>
      </c>
      <c r="J831" s="2" t="str">
        <f>M01_SETTINGS!$F$2</f>
        <v>KASPI</v>
      </c>
    </row>
    <row r="832" spans="1:10" x14ac:dyDescent="0.35">
      <c r="A832" s="3">
        <f>_xlfn.XLOOKUP(Table16[[#This Row],[OrderID]],[3]!Table13456[No заказа],[3]!Table13456[Дата
отправки],"",0,1)</f>
        <v>45795</v>
      </c>
      <c r="B832" s="2">
        <v>552673511</v>
      </c>
      <c r="C832" s="2"/>
      <c r="D832" s="2"/>
      <c r="E832" s="3"/>
      <c r="F832" s="3"/>
      <c r="H832" s="5">
        <f>_xlfn.XLOOKUP(Table16[[#This Row],[OrderID]],[3]!Table13456[No заказа],[3]!Table13456[Количество],"",0,1)</f>
        <v>1</v>
      </c>
      <c r="I832" s="5">
        <f>_xlfn.XLOOKUP(Table16[[#This Row],[OrderID]],[3]!Table13456[No заказа],[3]!Table13456[Цена],"",0,1)</f>
        <v>8480</v>
      </c>
      <c r="J832" s="2" t="str">
        <f>M01_SETTINGS!$F$2</f>
        <v>KASPI</v>
      </c>
    </row>
    <row r="833" spans="1:10" x14ac:dyDescent="0.35">
      <c r="A833" s="3">
        <f>_xlfn.XLOOKUP(Table16[[#This Row],[OrderID]],[3]!Table13456[No заказа],[3]!Table13456[Дата
отправки],"",0,1)</f>
        <v>45795</v>
      </c>
      <c r="B833" s="2">
        <v>552630909</v>
      </c>
      <c r="C833" s="2"/>
      <c r="D833" s="2"/>
      <c r="E833" s="3"/>
      <c r="F833" s="3"/>
      <c r="H833" s="5">
        <f>_xlfn.XLOOKUP(Table16[[#This Row],[OrderID]],[3]!Table13456[No заказа],[3]!Table13456[Количество],"",0,1)</f>
        <v>1</v>
      </c>
      <c r="I833" s="5">
        <f>_xlfn.XLOOKUP(Table16[[#This Row],[OrderID]],[3]!Table13456[No заказа],[3]!Table13456[Цена],"",0,1)</f>
        <v>9000</v>
      </c>
      <c r="J833" s="2" t="str">
        <f>M01_SETTINGS!$F$2</f>
        <v>KASPI</v>
      </c>
    </row>
    <row r="834" spans="1:10" x14ac:dyDescent="0.35">
      <c r="A834" s="3">
        <f>_xlfn.XLOOKUP(Table16[[#This Row],[OrderID]],[3]!Table13456[No заказа],[3]!Table13456[Дата
отправки],"",0,1)</f>
        <v>45795</v>
      </c>
      <c r="B834" s="2">
        <v>552393731</v>
      </c>
      <c r="C834" s="2"/>
      <c r="D834" s="2"/>
      <c r="E834" s="3"/>
      <c r="F834" s="3"/>
      <c r="H834" s="5">
        <f>_xlfn.XLOOKUP(Table16[[#This Row],[OrderID]],[3]!Table13456[No заказа],[3]!Table13456[Количество],"",0,1)</f>
        <v>1</v>
      </c>
      <c r="I834" s="5">
        <f>_xlfn.XLOOKUP(Table16[[#This Row],[OrderID]],[3]!Table13456[No заказа],[3]!Table13456[Цена],"",0,1)</f>
        <v>8480</v>
      </c>
      <c r="J834" s="2" t="str">
        <f>M01_SETTINGS!$F$2</f>
        <v>KASPI</v>
      </c>
    </row>
    <row r="835" spans="1:10" x14ac:dyDescent="0.35">
      <c r="A835" s="3">
        <f>_xlfn.XLOOKUP(Table16[[#This Row],[OrderID]],[3]!Table13456[No заказа],[3]!Table13456[Дата
отправки],"",0,1)</f>
        <v>45795</v>
      </c>
      <c r="B835" s="2">
        <v>552210526</v>
      </c>
      <c r="C835" s="2"/>
      <c r="D835" s="2"/>
      <c r="E835" s="3"/>
      <c r="F835" s="3"/>
      <c r="H835" s="5">
        <f>_xlfn.XLOOKUP(Table16[[#This Row],[OrderID]],[3]!Table13456[No заказа],[3]!Table13456[Количество],"",0,1)</f>
        <v>1</v>
      </c>
      <c r="I835" s="5">
        <f>_xlfn.XLOOKUP(Table16[[#This Row],[OrderID]],[3]!Table13456[No заказа],[3]!Table13456[Цена],"",0,1)</f>
        <v>5000</v>
      </c>
      <c r="J835" s="2" t="str">
        <f>M01_SETTINGS!$F$2</f>
        <v>KASPI</v>
      </c>
    </row>
    <row r="836" spans="1:10" x14ac:dyDescent="0.35">
      <c r="A836" s="3">
        <f>_xlfn.XLOOKUP(Table16[[#This Row],[OrderID]],[3]!Table13456[No заказа],[3]!Table13456[Дата
отправки],"",0,1)</f>
        <v>45795</v>
      </c>
      <c r="B836" s="2">
        <v>552578415</v>
      </c>
      <c r="C836" s="2"/>
      <c r="D836" s="2"/>
      <c r="E836" s="3"/>
      <c r="F836" s="3"/>
      <c r="H836" s="5">
        <f>_xlfn.XLOOKUP(Table16[[#This Row],[OrderID]],[3]!Table13456[No заказа],[3]!Table13456[Количество],"",0,1)</f>
        <v>1</v>
      </c>
      <c r="I836" s="5">
        <f>_xlfn.XLOOKUP(Table16[[#This Row],[OrderID]],[3]!Table13456[No заказа],[3]!Table13456[Цена],"",0,1)</f>
        <v>20990</v>
      </c>
      <c r="J836" s="2" t="str">
        <f>M01_SETTINGS!$F$2</f>
        <v>KASPI</v>
      </c>
    </row>
    <row r="837" spans="1:10" x14ac:dyDescent="0.35">
      <c r="A837" s="3">
        <f>_xlfn.XLOOKUP(Table16[[#This Row],[OrderID]],[3]!Table13456[No заказа],[3]!Table13456[Дата
отправки],"",0,1)</f>
        <v>45795</v>
      </c>
      <c r="B837" s="2">
        <v>552544500</v>
      </c>
      <c r="C837" s="2"/>
      <c r="D837" s="2"/>
      <c r="E837" s="3"/>
      <c r="F837" s="3"/>
      <c r="H837" s="5">
        <f>_xlfn.XLOOKUP(Table16[[#This Row],[OrderID]],[3]!Table13456[No заказа],[3]!Table13456[Количество],"",0,1)</f>
        <v>1</v>
      </c>
      <c r="I837" s="5">
        <f>_xlfn.XLOOKUP(Table16[[#This Row],[OrderID]],[3]!Table13456[No заказа],[3]!Table13456[Цена],"",0,1)</f>
        <v>20990</v>
      </c>
      <c r="J837" s="2" t="str">
        <f>M01_SETTINGS!$F$2</f>
        <v>KASPI</v>
      </c>
    </row>
    <row r="838" spans="1:10" x14ac:dyDescent="0.35">
      <c r="A838" s="3">
        <f>_xlfn.XLOOKUP(Table16[[#This Row],[OrderID]],[3]!Table13456[No заказа],[3]!Table13456[Дата
отправки],"",0,1)</f>
        <v>45795</v>
      </c>
      <c r="B838" s="2">
        <v>552678320</v>
      </c>
      <c r="C838" s="2"/>
      <c r="D838" s="2"/>
      <c r="E838" s="3"/>
      <c r="F838" s="3"/>
      <c r="H838" s="5">
        <f>_xlfn.XLOOKUP(Table16[[#This Row],[OrderID]],[3]!Table13456[No заказа],[3]!Table13456[Количество],"",0,1)</f>
        <v>1</v>
      </c>
      <c r="I838" s="5">
        <f>_xlfn.XLOOKUP(Table16[[#This Row],[OrderID]],[3]!Table13456[No заказа],[3]!Table13456[Цена],"",0,1)</f>
        <v>98723</v>
      </c>
      <c r="J838" s="2" t="str">
        <f>M01_SETTINGS!$F$2</f>
        <v>KASPI</v>
      </c>
    </row>
    <row r="839" spans="1:10" x14ac:dyDescent="0.35">
      <c r="A839" s="3">
        <f>_xlfn.XLOOKUP(Table16[[#This Row],[OrderID]],[3]!Table13456[No заказа],[3]!Table13456[Дата
отправки],"",0,1)</f>
        <v>45795</v>
      </c>
      <c r="B839" s="2">
        <v>552536616</v>
      </c>
      <c r="C839" s="2"/>
      <c r="D839" s="2"/>
      <c r="E839" s="3"/>
      <c r="F839" s="3"/>
      <c r="H839" s="5">
        <f>_xlfn.XLOOKUP(Table16[[#This Row],[OrderID]],[3]!Table13456[No заказа],[3]!Table13456[Количество],"",0,1)</f>
        <v>1</v>
      </c>
      <c r="I839" s="5">
        <f>_xlfn.XLOOKUP(Table16[[#This Row],[OrderID]],[3]!Table13456[No заказа],[3]!Table13456[Цена],"",0,1)</f>
        <v>98835</v>
      </c>
      <c r="J839" s="2" t="str">
        <f>M01_SETTINGS!$F$2</f>
        <v>KASPI</v>
      </c>
    </row>
    <row r="840" spans="1:10" x14ac:dyDescent="0.35">
      <c r="A840" s="3">
        <f>_xlfn.XLOOKUP(Table16[[#This Row],[OrderID]],[3]!Table13456[No заказа],[3]!Table13456[Дата
отправки],"",0,1)</f>
        <v>45794</v>
      </c>
      <c r="B840" s="2">
        <v>551757327</v>
      </c>
      <c r="C840" s="2"/>
      <c r="D840" s="2"/>
      <c r="E840" s="3"/>
      <c r="F840" s="3"/>
      <c r="H840" s="5">
        <f>_xlfn.XLOOKUP(Table16[[#This Row],[OrderID]],[3]!Table13456[No заказа],[3]!Table13456[Количество],"",0,1)</f>
        <v>1</v>
      </c>
      <c r="I840" s="5">
        <f>_xlfn.XLOOKUP(Table16[[#This Row],[OrderID]],[3]!Table13456[No заказа],[3]!Table13456[Цена],"",0,1)</f>
        <v>8480</v>
      </c>
      <c r="J840" s="2" t="str">
        <f>M01_SETTINGS!$F$2</f>
        <v>KASPI</v>
      </c>
    </row>
    <row r="841" spans="1:10" x14ac:dyDescent="0.35">
      <c r="A841" s="3">
        <f>_xlfn.XLOOKUP(Table16[[#This Row],[OrderID]],[3]!Table13456[No заказа],[3]!Table13456[Дата
отправки],"",0,1)</f>
        <v>45794</v>
      </c>
      <c r="B841" s="2">
        <v>551729304</v>
      </c>
      <c r="C841" s="2"/>
      <c r="D841" s="2"/>
      <c r="E841" s="3"/>
      <c r="F841" s="3"/>
      <c r="H841" s="5">
        <f>_xlfn.XLOOKUP(Table16[[#This Row],[OrderID]],[3]!Table13456[No заказа],[3]!Table13456[Количество],"",0,1)</f>
        <v>1</v>
      </c>
      <c r="I841" s="5">
        <f>_xlfn.XLOOKUP(Table16[[#This Row],[OrderID]],[3]!Table13456[No заказа],[3]!Table13456[Цена],"",0,1)</f>
        <v>11990</v>
      </c>
      <c r="J841" s="2" t="str">
        <f>M01_SETTINGS!$F$2</f>
        <v>KASPI</v>
      </c>
    </row>
    <row r="842" spans="1:10" x14ac:dyDescent="0.35">
      <c r="A842" s="3">
        <f>_xlfn.XLOOKUP(Table16[[#This Row],[OrderID]],[3]!Table13456[No заказа],[3]!Table13456[Дата
отправки],"",0,1)</f>
        <v>45794</v>
      </c>
      <c r="B842" s="2">
        <v>551966600</v>
      </c>
      <c r="C842" s="2"/>
      <c r="D842" s="2"/>
      <c r="E842" s="3"/>
      <c r="F842" s="3"/>
      <c r="H842" s="5">
        <f>_xlfn.XLOOKUP(Table16[[#This Row],[OrderID]],[3]!Table13456[No заказа],[3]!Table13456[Количество],"",0,1)</f>
        <v>1</v>
      </c>
      <c r="I842" s="5">
        <f>_xlfn.XLOOKUP(Table16[[#This Row],[OrderID]],[3]!Table13456[No заказа],[3]!Table13456[Цена],"",0,1)</f>
        <v>11990</v>
      </c>
      <c r="J842" s="2" t="str">
        <f>M01_SETTINGS!$F$2</f>
        <v>KASPI</v>
      </c>
    </row>
    <row r="843" spans="1:10" x14ac:dyDescent="0.35">
      <c r="A843" s="3">
        <f>_xlfn.XLOOKUP(Table16[[#This Row],[OrderID]],[3]!Table13456[No заказа],[3]!Table13456[Дата
отправки],"",0,1)</f>
        <v>45794</v>
      </c>
      <c r="B843" s="2">
        <v>551703783</v>
      </c>
      <c r="C843" s="2"/>
      <c r="D843" s="2"/>
      <c r="E843" s="3"/>
      <c r="F843" s="3"/>
      <c r="H843" s="5">
        <f>_xlfn.XLOOKUP(Table16[[#This Row],[OrderID]],[3]!Table13456[No заказа],[3]!Table13456[Количество],"",0,1)</f>
        <v>1</v>
      </c>
      <c r="I843" s="5">
        <f>_xlfn.XLOOKUP(Table16[[#This Row],[OrderID]],[3]!Table13456[No заказа],[3]!Table13456[Цена],"",0,1)</f>
        <v>11990</v>
      </c>
      <c r="J843" s="2" t="str">
        <f>M01_SETTINGS!$F$2</f>
        <v>KASPI</v>
      </c>
    </row>
    <row r="844" spans="1:10" x14ac:dyDescent="0.35">
      <c r="A844" s="3">
        <f>_xlfn.XLOOKUP(Table16[[#This Row],[OrderID]],[3]!Table13456[No заказа],[3]!Table13456[Дата
отправки],"",0,1)</f>
        <v>45794</v>
      </c>
      <c r="B844" s="2">
        <v>552110144</v>
      </c>
      <c r="C844" s="2"/>
      <c r="D844" s="2"/>
      <c r="E844" s="3"/>
      <c r="F844" s="3"/>
      <c r="H844" s="5">
        <f>_xlfn.XLOOKUP(Table16[[#This Row],[OrderID]],[3]!Table13456[No заказа],[3]!Table13456[Количество],"",0,1)</f>
        <v>1</v>
      </c>
      <c r="I844" s="5">
        <f>_xlfn.XLOOKUP(Table16[[#This Row],[OrderID]],[3]!Table13456[No заказа],[3]!Table13456[Цена],"",0,1)</f>
        <v>20990</v>
      </c>
      <c r="J844" s="2" t="str">
        <f>M01_SETTINGS!$F$2</f>
        <v>KASPI</v>
      </c>
    </row>
    <row r="845" spans="1:10" x14ac:dyDescent="0.35">
      <c r="A845" s="3">
        <f>_xlfn.XLOOKUP(Table16[[#This Row],[OrderID]],[3]!Table13456[No заказа],[3]!Table13456[Дата
отправки],"",0,1)</f>
        <v>45794</v>
      </c>
      <c r="B845" s="2">
        <v>552079189</v>
      </c>
      <c r="C845" s="2"/>
      <c r="D845" s="2"/>
      <c r="E845" s="3"/>
      <c r="F845" s="3"/>
      <c r="H845" s="5">
        <f>_xlfn.XLOOKUP(Table16[[#This Row],[OrderID]],[3]!Table13456[No заказа],[3]!Table13456[Количество],"",0,1)</f>
        <v>1</v>
      </c>
      <c r="I845" s="5">
        <f>_xlfn.XLOOKUP(Table16[[#This Row],[OrderID]],[3]!Table13456[No заказа],[3]!Table13456[Цена],"",0,1)</f>
        <v>20990</v>
      </c>
      <c r="J845" s="2" t="str">
        <f>M01_SETTINGS!$F$2</f>
        <v>KASPI</v>
      </c>
    </row>
    <row r="846" spans="1:10" x14ac:dyDescent="0.35">
      <c r="A846" s="3">
        <f>_xlfn.XLOOKUP(Table16[[#This Row],[OrderID]],[3]!Table13456[No заказа],[3]!Table13456[Дата
отправки],"",0,1)</f>
        <v>45794</v>
      </c>
      <c r="B846" s="2">
        <v>552106863</v>
      </c>
      <c r="C846" s="2"/>
      <c r="D846" s="2"/>
      <c r="E846" s="3"/>
      <c r="F846" s="3"/>
      <c r="H846" s="5">
        <f>_xlfn.XLOOKUP(Table16[[#This Row],[OrderID]],[3]!Table13456[No заказа],[3]!Table13456[Количество],"",0,1)</f>
        <v>1</v>
      </c>
      <c r="I846" s="5">
        <f>_xlfn.XLOOKUP(Table16[[#This Row],[OrderID]],[3]!Table13456[No заказа],[3]!Table13456[Цена],"",0,1)</f>
        <v>20990</v>
      </c>
      <c r="J846" s="2" t="str">
        <f>M01_SETTINGS!$F$2</f>
        <v>KASPI</v>
      </c>
    </row>
    <row r="847" spans="1:10" x14ac:dyDescent="0.35">
      <c r="A847" s="3">
        <f>_xlfn.XLOOKUP(Table16[[#This Row],[OrderID]],[3]!Table13456[No заказа],[3]!Table13456[Дата
отправки],"",0,1)</f>
        <v>45794</v>
      </c>
      <c r="B847" s="2">
        <v>552175513</v>
      </c>
      <c r="C847" s="2"/>
      <c r="D847" s="2"/>
      <c r="E847" s="3"/>
      <c r="F847" s="3"/>
      <c r="H847" s="5">
        <f>_xlfn.XLOOKUP(Table16[[#This Row],[OrderID]],[3]!Table13456[No заказа],[3]!Table13456[Количество],"",0,1)</f>
        <v>1</v>
      </c>
      <c r="I847" s="5">
        <f>_xlfn.XLOOKUP(Table16[[#This Row],[OrderID]],[3]!Table13456[No заказа],[3]!Table13456[Цена],"",0,1)</f>
        <v>99340</v>
      </c>
      <c r="J847" s="2" t="str">
        <f>M01_SETTINGS!$F$2</f>
        <v>KASPI</v>
      </c>
    </row>
    <row r="848" spans="1:10" x14ac:dyDescent="0.35">
      <c r="A848" s="3">
        <f>_xlfn.XLOOKUP(Table16[[#This Row],[OrderID]],[3]!Table13456[No заказа],[3]!Table13456[Дата
отправки],"",0,1)</f>
        <v>45793</v>
      </c>
      <c r="B848" s="2">
        <v>551053584</v>
      </c>
      <c r="C848" s="2"/>
      <c r="D848" s="2"/>
      <c r="E848" s="3"/>
      <c r="F848" s="3"/>
      <c r="H848" s="5">
        <f>_xlfn.XLOOKUP(Table16[[#This Row],[OrderID]],[3]!Table13456[No заказа],[3]!Table13456[Количество],"",0,1)</f>
        <v>1</v>
      </c>
      <c r="I848" s="5">
        <f>_xlfn.XLOOKUP(Table16[[#This Row],[OrderID]],[3]!Table13456[No заказа],[3]!Table13456[Цена],"",0,1)</f>
        <v>8480</v>
      </c>
      <c r="J848" s="2" t="str">
        <f>M01_SETTINGS!$F$2</f>
        <v>KASPI</v>
      </c>
    </row>
    <row r="849" spans="1:10" x14ac:dyDescent="0.35">
      <c r="A849" s="3">
        <f>_xlfn.XLOOKUP(Table16[[#This Row],[OrderID]],[3]!Table13456[No заказа],[3]!Table13456[Дата
отправки],"",0,1)</f>
        <v>45793</v>
      </c>
      <c r="B849" s="2">
        <v>550978768</v>
      </c>
      <c r="C849" s="2"/>
      <c r="D849" s="2"/>
      <c r="E849" s="3"/>
      <c r="F849" s="3"/>
      <c r="H849" s="5">
        <f>_xlfn.XLOOKUP(Table16[[#This Row],[OrderID]],[3]!Table13456[No заказа],[3]!Table13456[Количество],"",0,1)</f>
        <v>1</v>
      </c>
      <c r="I849" s="5">
        <f>_xlfn.XLOOKUP(Table16[[#This Row],[OrderID]],[3]!Table13456[No заказа],[3]!Table13456[Цена],"",0,1)</f>
        <v>11990</v>
      </c>
      <c r="J849" s="2" t="str">
        <f>M01_SETTINGS!$F$2</f>
        <v>KASPI</v>
      </c>
    </row>
    <row r="850" spans="1:10" x14ac:dyDescent="0.35">
      <c r="A850" s="3">
        <f>_xlfn.XLOOKUP(Table16[[#This Row],[OrderID]],[3]!Table13456[No заказа],[3]!Table13456[Дата
отправки],"",0,1)</f>
        <v>45793</v>
      </c>
      <c r="B850" s="2">
        <v>550955932</v>
      </c>
      <c r="C850" s="2"/>
      <c r="D850" s="2"/>
      <c r="E850" s="3"/>
      <c r="F850" s="3"/>
      <c r="H850" s="5">
        <f>_xlfn.XLOOKUP(Table16[[#This Row],[OrderID]],[3]!Table13456[No заказа],[3]!Table13456[Количество],"",0,1)</f>
        <v>1</v>
      </c>
      <c r="I850" s="5">
        <f>_xlfn.XLOOKUP(Table16[[#This Row],[OrderID]],[3]!Table13456[No заказа],[3]!Table13456[Цена],"",0,1)</f>
        <v>11990</v>
      </c>
      <c r="J850" s="2" t="str">
        <f>M01_SETTINGS!$F$2</f>
        <v>KASPI</v>
      </c>
    </row>
    <row r="851" spans="1:10" x14ac:dyDescent="0.35">
      <c r="A851" s="3">
        <f>_xlfn.XLOOKUP(Table16[[#This Row],[OrderID]],[3]!Table13456[No заказа],[3]!Table13456[Дата
отправки],"",0,1)</f>
        <v>45793</v>
      </c>
      <c r="B851" s="2">
        <v>551608632</v>
      </c>
      <c r="C851" s="2"/>
      <c r="D851" s="2"/>
      <c r="E851" s="3"/>
      <c r="F851" s="3"/>
      <c r="H851" s="5">
        <f>_xlfn.XLOOKUP(Table16[[#This Row],[OrderID]],[3]!Table13456[No заказа],[3]!Table13456[Количество],"",0,1)</f>
        <v>1</v>
      </c>
      <c r="I851" s="5">
        <f>_xlfn.XLOOKUP(Table16[[#This Row],[OrderID]],[3]!Table13456[No заказа],[3]!Table13456[Цена],"",0,1)</f>
        <v>11990</v>
      </c>
      <c r="J851" s="2" t="str">
        <f>M01_SETTINGS!$F$2</f>
        <v>KASPI</v>
      </c>
    </row>
    <row r="852" spans="1:10" x14ac:dyDescent="0.35">
      <c r="A852" s="3">
        <f>_xlfn.XLOOKUP(Table16[[#This Row],[OrderID]],[3]!Table13456[No заказа],[3]!Table13456[Дата
отправки],"",0,1)</f>
        <v>45793</v>
      </c>
      <c r="B852" s="2">
        <v>551229193</v>
      </c>
      <c r="C852" s="2"/>
      <c r="D852" s="2"/>
      <c r="E852" s="3"/>
      <c r="F852" s="3"/>
      <c r="H852" s="5">
        <f>_xlfn.XLOOKUP(Table16[[#This Row],[OrderID]],[3]!Table13456[No заказа],[3]!Table13456[Количество],"",0,1)</f>
        <v>1</v>
      </c>
      <c r="I852" s="5">
        <f>_xlfn.XLOOKUP(Table16[[#This Row],[OrderID]],[3]!Table13456[No заказа],[3]!Table13456[Цена],"",0,1)</f>
        <v>11990</v>
      </c>
      <c r="J852" s="2" t="str">
        <f>M01_SETTINGS!$F$2</f>
        <v>KASPI</v>
      </c>
    </row>
    <row r="853" spans="1:10" x14ac:dyDescent="0.35">
      <c r="A853" s="3">
        <f>_xlfn.XLOOKUP(Table16[[#This Row],[OrderID]],[3]!Table13456[No заказа],[3]!Table13456[Дата
отправки],"",0,1)</f>
        <v>45793</v>
      </c>
      <c r="B853" s="2">
        <v>551419678</v>
      </c>
      <c r="C853" s="2"/>
      <c r="D853" s="2"/>
      <c r="E853" s="3"/>
      <c r="F853" s="3"/>
      <c r="H853" s="5">
        <f>_xlfn.XLOOKUP(Table16[[#This Row],[OrderID]],[3]!Table13456[No заказа],[3]!Table13456[Количество],"",0,1)</f>
        <v>1</v>
      </c>
      <c r="I853" s="5">
        <f>_xlfn.XLOOKUP(Table16[[#This Row],[OrderID]],[3]!Table13456[No заказа],[3]!Table13456[Цена],"",0,1)</f>
        <v>15990</v>
      </c>
      <c r="J853" s="2" t="str">
        <f>M01_SETTINGS!$F$2</f>
        <v>KASPI</v>
      </c>
    </row>
    <row r="854" spans="1:10" x14ac:dyDescent="0.35">
      <c r="A854" s="3">
        <f>_xlfn.XLOOKUP(Table16[[#This Row],[OrderID]],[3]!Table13456[No заказа],[3]!Table13456[Дата
отправки],"",0,1)</f>
        <v>45793</v>
      </c>
      <c r="B854" s="2">
        <v>551124449</v>
      </c>
      <c r="C854" s="2"/>
      <c r="D854" s="2"/>
      <c r="E854" s="3"/>
      <c r="F854" s="3"/>
      <c r="H854" s="5">
        <f>_xlfn.XLOOKUP(Table16[[#This Row],[OrderID]],[3]!Table13456[No заказа],[3]!Table13456[Количество],"",0,1)</f>
        <v>1</v>
      </c>
      <c r="I854" s="5">
        <f>_xlfn.XLOOKUP(Table16[[#This Row],[OrderID]],[3]!Table13456[No заказа],[3]!Table13456[Цена],"",0,1)</f>
        <v>15990</v>
      </c>
      <c r="J854" s="2" t="str">
        <f>M01_SETTINGS!$F$2</f>
        <v>KASPI</v>
      </c>
    </row>
    <row r="855" spans="1:10" x14ac:dyDescent="0.35">
      <c r="A855" s="3">
        <f>_xlfn.XLOOKUP(Table16[[#This Row],[OrderID]],[3]!Table13456[No заказа],[3]!Table13456[Дата
отправки],"",0,1)</f>
        <v>45793</v>
      </c>
      <c r="B855" s="2">
        <v>551073080</v>
      </c>
      <c r="C855" s="2"/>
      <c r="D855" s="2"/>
      <c r="E855" s="3"/>
      <c r="F855" s="3"/>
      <c r="H855" s="5">
        <f>_xlfn.XLOOKUP(Table16[[#This Row],[OrderID]],[3]!Table13456[No заказа],[3]!Table13456[Количество],"",0,1)</f>
        <v>1</v>
      </c>
      <c r="I855" s="5">
        <f>_xlfn.XLOOKUP(Table16[[#This Row],[OrderID]],[3]!Table13456[No заказа],[3]!Table13456[Цена],"",0,1)</f>
        <v>15990</v>
      </c>
      <c r="J855" s="2" t="str">
        <f>M01_SETTINGS!$F$2</f>
        <v>KASPI</v>
      </c>
    </row>
    <row r="856" spans="1:10" x14ac:dyDescent="0.35">
      <c r="A856" s="3">
        <f>_xlfn.XLOOKUP(Table16[[#This Row],[OrderID]],[3]!Table13456[No заказа],[3]!Table13456[Дата
отправки],"",0,1)</f>
        <v>45793</v>
      </c>
      <c r="B856" s="2">
        <v>551414333</v>
      </c>
      <c r="C856" s="2"/>
      <c r="D856" s="2"/>
      <c r="E856" s="3"/>
      <c r="F856" s="3"/>
      <c r="H856" s="5">
        <f>_xlfn.XLOOKUP(Table16[[#This Row],[OrderID]],[3]!Table13456[No заказа],[3]!Table13456[Количество],"",0,1)</f>
        <v>1</v>
      </c>
      <c r="I856" s="5">
        <f>_xlfn.XLOOKUP(Table16[[#This Row],[OrderID]],[3]!Table13456[No заказа],[3]!Table13456[Цена],"",0,1)</f>
        <v>99897</v>
      </c>
      <c r="J856" s="2" t="str">
        <f>M01_SETTINGS!$F$2</f>
        <v>KASPI</v>
      </c>
    </row>
    <row r="857" spans="1:10" x14ac:dyDescent="0.35">
      <c r="A857" s="3">
        <f>_xlfn.XLOOKUP(Table16[[#This Row],[OrderID]],[3]!Table13456[No заказа],[3]!Table13456[Дата
отправки],"",0,1)</f>
        <v>45793</v>
      </c>
      <c r="B857" s="2">
        <v>551284152</v>
      </c>
      <c r="C857" s="2"/>
      <c r="D857" s="2"/>
      <c r="E857" s="3"/>
      <c r="F857" s="3"/>
      <c r="H857" s="5">
        <f>_xlfn.XLOOKUP(Table16[[#This Row],[OrderID]],[3]!Table13456[No заказа],[3]!Table13456[Количество],"",0,1)</f>
        <v>1</v>
      </c>
      <c r="I857" s="5">
        <f>_xlfn.XLOOKUP(Table16[[#This Row],[OrderID]],[3]!Table13456[No заказа],[3]!Table13456[Цена],"",0,1)</f>
        <v>9298</v>
      </c>
      <c r="J857" s="2" t="str">
        <f>M01_SETTINGS!$F$2</f>
        <v>KASPI</v>
      </c>
    </row>
    <row r="858" spans="1:10" x14ac:dyDescent="0.35">
      <c r="A858" s="3">
        <f>_xlfn.XLOOKUP(Table16[[#This Row],[OrderID]],[3]!Table13456[No заказа],[3]!Table13456[Дата
отправки],"",0,1)</f>
        <v>45793</v>
      </c>
      <c r="B858" s="2">
        <v>551356606</v>
      </c>
      <c r="C858" s="2"/>
      <c r="D858" s="2"/>
      <c r="E858" s="3"/>
      <c r="F858" s="3"/>
      <c r="H858" s="5">
        <f>_xlfn.XLOOKUP(Table16[[#This Row],[OrderID]],[3]!Table13456[No заказа],[3]!Table13456[Количество],"",0,1)</f>
        <v>1</v>
      </c>
      <c r="I858" s="5">
        <f>_xlfn.XLOOKUP(Table16[[#This Row],[OrderID]],[3]!Table13456[No заказа],[3]!Table13456[Цена],"",0,1)</f>
        <v>8998</v>
      </c>
      <c r="J858" s="2" t="str">
        <f>M01_SETTINGS!$F$2</f>
        <v>KASPI</v>
      </c>
    </row>
    <row r="859" spans="1:10" x14ac:dyDescent="0.35">
      <c r="A859" s="3">
        <f>_xlfn.XLOOKUP(Table16[[#This Row],[OrderID]],[3]!Table13456[No заказа],[3]!Table13456[Дата
отправки],"",0,1)</f>
        <v>45792</v>
      </c>
      <c r="B859" s="2">
        <v>550529688</v>
      </c>
      <c r="C859" s="2"/>
      <c r="D859" s="2"/>
      <c r="E859" s="3"/>
      <c r="F859" s="3"/>
      <c r="H859" s="5">
        <f>_xlfn.XLOOKUP(Table16[[#This Row],[OrderID]],[3]!Table13456[No заказа],[3]!Table13456[Количество],"",0,1)</f>
        <v>1</v>
      </c>
      <c r="I859" s="5">
        <f>_xlfn.XLOOKUP(Table16[[#This Row],[OrderID]],[3]!Table13456[No заказа],[3]!Table13456[Цена],"",0,1)</f>
        <v>8480</v>
      </c>
      <c r="J859" s="2" t="str">
        <f>M01_SETTINGS!$F$2</f>
        <v>KASPI</v>
      </c>
    </row>
    <row r="860" spans="1:10" x14ac:dyDescent="0.35">
      <c r="A860" s="3">
        <f>_xlfn.XLOOKUP(Table16[[#This Row],[OrderID]],[3]!Table13456[No заказа],[3]!Table13456[Дата
отправки],"",0,1)</f>
        <v>45792</v>
      </c>
      <c r="B860" s="2">
        <v>550479635</v>
      </c>
      <c r="C860" s="2"/>
      <c r="D860" s="2"/>
      <c r="E860" s="3"/>
      <c r="F860" s="3"/>
      <c r="H860" s="5">
        <f>_xlfn.XLOOKUP(Table16[[#This Row],[OrderID]],[3]!Table13456[No заказа],[3]!Table13456[Количество],"",0,1)</f>
        <v>1</v>
      </c>
      <c r="I860" s="5">
        <f>_xlfn.XLOOKUP(Table16[[#This Row],[OrderID]],[3]!Table13456[No заказа],[3]!Table13456[Цена],"",0,1)</f>
        <v>8774</v>
      </c>
      <c r="J860" s="2" t="str">
        <f>M01_SETTINGS!$F$2</f>
        <v>KASPI</v>
      </c>
    </row>
    <row r="861" spans="1:10" x14ac:dyDescent="0.35">
      <c r="A861" s="3">
        <f>_xlfn.XLOOKUP(Table16[[#This Row],[OrderID]],[3]!Table13456[No заказа],[3]!Table13456[Дата
отправки],"",0,1)</f>
        <v>45792</v>
      </c>
      <c r="B861" s="2">
        <v>550425683</v>
      </c>
      <c r="C861" s="2"/>
      <c r="D861" s="2"/>
      <c r="E861" s="3"/>
      <c r="F861" s="3"/>
      <c r="H861" s="5">
        <f>_xlfn.XLOOKUP(Table16[[#This Row],[OrderID]],[3]!Table13456[No заказа],[3]!Table13456[Количество],"",0,1)</f>
        <v>1</v>
      </c>
      <c r="I861" s="5">
        <f>_xlfn.XLOOKUP(Table16[[#This Row],[OrderID]],[3]!Table13456[No заказа],[3]!Table13456[Цена],"",0,1)</f>
        <v>11990</v>
      </c>
      <c r="J861" s="2" t="str">
        <f>M01_SETTINGS!$F$2</f>
        <v>KASPI</v>
      </c>
    </row>
    <row r="862" spans="1:10" x14ac:dyDescent="0.35">
      <c r="A862" s="3">
        <f>_xlfn.XLOOKUP(Table16[[#This Row],[OrderID]],[3]!Table13456[No заказа],[3]!Table13456[Дата
отправки],"",0,1)</f>
        <v>45792</v>
      </c>
      <c r="B862" s="2">
        <v>550483704</v>
      </c>
      <c r="C862" s="2"/>
      <c r="D862" s="2"/>
      <c r="E862" s="3"/>
      <c r="F862" s="3"/>
      <c r="H862" s="5">
        <f>_xlfn.XLOOKUP(Table16[[#This Row],[OrderID]],[3]!Table13456[No заказа],[3]!Table13456[Количество],"",0,1)</f>
        <v>1</v>
      </c>
      <c r="I862" s="5">
        <f>_xlfn.XLOOKUP(Table16[[#This Row],[OrderID]],[3]!Table13456[No заказа],[3]!Table13456[Цена],"",0,1)</f>
        <v>11990</v>
      </c>
      <c r="J862" s="2" t="str">
        <f>M01_SETTINGS!$F$2</f>
        <v>KASPI</v>
      </c>
    </row>
    <row r="863" spans="1:10" x14ac:dyDescent="0.35">
      <c r="A863" s="3">
        <f>_xlfn.XLOOKUP(Table16[[#This Row],[OrderID]],[3]!Table13456[No заказа],[3]!Table13456[Дата
отправки],"",0,1)</f>
        <v>45792</v>
      </c>
      <c r="B863" s="2">
        <v>550489311</v>
      </c>
      <c r="C863" s="2"/>
      <c r="D863" s="2"/>
      <c r="E863" s="3"/>
      <c r="F863" s="3"/>
      <c r="H863" s="5">
        <f>_xlfn.XLOOKUP(Table16[[#This Row],[OrderID]],[3]!Table13456[No заказа],[3]!Table13456[Количество],"",0,1)</f>
        <v>1</v>
      </c>
      <c r="I863" s="5">
        <f>_xlfn.XLOOKUP(Table16[[#This Row],[OrderID]],[3]!Table13456[No заказа],[3]!Table13456[Цена],"",0,1)</f>
        <v>20990</v>
      </c>
      <c r="J863" s="2" t="str">
        <f>M01_SETTINGS!$F$2</f>
        <v>KASPI</v>
      </c>
    </row>
    <row r="864" spans="1:10" x14ac:dyDescent="0.35">
      <c r="A864" s="3">
        <f>_xlfn.XLOOKUP(Table16[[#This Row],[OrderID]],[3]!Table13456[No заказа],[3]!Table13456[Дата
отправки],"",0,1)</f>
        <v>45792</v>
      </c>
      <c r="B864" s="2">
        <v>550601213</v>
      </c>
      <c r="C864" s="2"/>
      <c r="D864" s="2"/>
      <c r="E864" s="3"/>
      <c r="F864" s="3"/>
      <c r="H864" s="5">
        <f>_xlfn.XLOOKUP(Table16[[#This Row],[OrderID]],[3]!Table13456[No заказа],[3]!Table13456[Количество],"",0,1)</f>
        <v>1</v>
      </c>
      <c r="I864" s="5">
        <f>_xlfn.XLOOKUP(Table16[[#This Row],[OrderID]],[3]!Table13456[No заказа],[3]!Table13456[Цена],"",0,1)</f>
        <v>20990</v>
      </c>
      <c r="J864" s="2" t="str">
        <f>M01_SETTINGS!$F$2</f>
        <v>KASPI</v>
      </c>
    </row>
    <row r="865" spans="1:10" x14ac:dyDescent="0.35">
      <c r="A865" s="3">
        <f>_xlfn.XLOOKUP(Table16[[#This Row],[OrderID]],[3]!Table13456[No заказа],[3]!Table13456[Дата
отправки],"",0,1)</f>
        <v>45792</v>
      </c>
      <c r="B865" s="2">
        <v>550868727</v>
      </c>
      <c r="C865" s="2"/>
      <c r="D865" s="2"/>
      <c r="E865" s="3"/>
      <c r="F865" s="3"/>
      <c r="H865" s="5">
        <f>_xlfn.XLOOKUP(Table16[[#This Row],[OrderID]],[3]!Table13456[No заказа],[3]!Table13456[Количество],"",0,1)</f>
        <v>1</v>
      </c>
      <c r="I865" s="5">
        <f>_xlfn.XLOOKUP(Table16[[#This Row],[OrderID]],[3]!Table13456[No заказа],[3]!Table13456[Цена],"",0,1)</f>
        <v>15990</v>
      </c>
      <c r="J865" s="2" t="str">
        <f>M01_SETTINGS!$F$2</f>
        <v>KASPI</v>
      </c>
    </row>
    <row r="866" spans="1:10" x14ac:dyDescent="0.35">
      <c r="A866" s="3">
        <f>_xlfn.XLOOKUP(Table16[[#This Row],[OrderID]],[3]!Table13456[No заказа],[3]!Table13456[Дата
отправки],"",0,1)</f>
        <v>45792</v>
      </c>
      <c r="B866" s="2">
        <v>550839180</v>
      </c>
      <c r="C866" s="2"/>
      <c r="D866" s="2"/>
      <c r="E866" s="3"/>
      <c r="F866" s="3"/>
      <c r="H866" s="5">
        <f>_xlfn.XLOOKUP(Table16[[#This Row],[OrderID]],[3]!Table13456[No заказа],[3]!Table13456[Количество],"",0,1)</f>
        <v>1</v>
      </c>
      <c r="I866" s="5">
        <f>_xlfn.XLOOKUP(Table16[[#This Row],[OrderID]],[3]!Table13456[No заказа],[3]!Table13456[Цена],"",0,1)</f>
        <v>15990</v>
      </c>
      <c r="J866" s="2" t="str">
        <f>M01_SETTINGS!$F$2</f>
        <v>KASPI</v>
      </c>
    </row>
    <row r="867" spans="1:10" x14ac:dyDescent="0.35">
      <c r="A867" s="3">
        <f>_xlfn.XLOOKUP(Table16[[#This Row],[OrderID]],[3]!Table13456[No заказа],[3]!Table13456[Дата
отправки],"",0,1)</f>
        <v>45792</v>
      </c>
      <c r="B867" s="2">
        <v>550566515</v>
      </c>
      <c r="C867" s="2"/>
      <c r="D867" s="2"/>
      <c r="E867" s="3"/>
      <c r="F867" s="3"/>
      <c r="H867" s="5">
        <f>_xlfn.XLOOKUP(Table16[[#This Row],[OrderID]],[3]!Table13456[No заказа],[3]!Table13456[Количество],"",0,1)</f>
        <v>1</v>
      </c>
      <c r="I867" s="5">
        <f>_xlfn.XLOOKUP(Table16[[#This Row],[OrderID]],[3]!Table13456[No заказа],[3]!Table13456[Цена],"",0,1)</f>
        <v>15990</v>
      </c>
      <c r="J867" s="2" t="str">
        <f>M01_SETTINGS!$F$2</f>
        <v>KASPI</v>
      </c>
    </row>
    <row r="868" spans="1:10" x14ac:dyDescent="0.35">
      <c r="A868" s="3">
        <f>_xlfn.XLOOKUP(Table16[[#This Row],[OrderID]],[3]!Table13456[No заказа],[3]!Table13456[Дата
отправки],"",0,1)</f>
        <v>45792</v>
      </c>
      <c r="B868" s="2">
        <v>550528722</v>
      </c>
      <c r="C868" s="2"/>
      <c r="D868" s="2"/>
      <c r="E868" s="3"/>
      <c r="F868" s="3"/>
      <c r="H868" s="5">
        <f>_xlfn.XLOOKUP(Table16[[#This Row],[OrderID]],[3]!Table13456[No заказа],[3]!Table13456[Количество],"",0,1)</f>
        <v>1</v>
      </c>
      <c r="I868" s="5">
        <f>_xlfn.XLOOKUP(Table16[[#This Row],[OrderID]],[3]!Table13456[No заказа],[3]!Table13456[Цена],"",0,1)</f>
        <v>17990</v>
      </c>
      <c r="J868" s="2" t="str">
        <f>M01_SETTINGS!$F$2</f>
        <v>KASPI</v>
      </c>
    </row>
    <row r="869" spans="1:10" x14ac:dyDescent="0.35">
      <c r="A869" s="3">
        <f>_xlfn.XLOOKUP(Table16[[#This Row],[OrderID]],[3]!Table13456[No заказа],[3]!Table13456[Дата
отправки],"",0,1)</f>
        <v>45792</v>
      </c>
      <c r="B869" s="2">
        <v>550652427</v>
      </c>
      <c r="C869" s="2"/>
      <c r="D869" s="2"/>
      <c r="E869" s="3"/>
      <c r="F869" s="3"/>
      <c r="H869" s="5">
        <f>_xlfn.XLOOKUP(Table16[[#This Row],[OrderID]],[3]!Table13456[No заказа],[3]!Table13456[Количество],"",0,1)</f>
        <v>1</v>
      </c>
      <c r="I869" s="5">
        <f>_xlfn.XLOOKUP(Table16[[#This Row],[OrderID]],[3]!Table13456[No заказа],[3]!Table13456[Цена],"",0,1)</f>
        <v>8498</v>
      </c>
      <c r="J869" s="2" t="str">
        <f>M01_SETTINGS!$F$2</f>
        <v>KASPI</v>
      </c>
    </row>
    <row r="870" spans="1:10" x14ac:dyDescent="0.35">
      <c r="A870" s="3">
        <f>_xlfn.XLOOKUP(Table16[[#This Row],[OrderID]],[3]!Table13456[No заказа],[3]!Table13456[Дата
отправки],"",0,1)</f>
        <v>45792</v>
      </c>
      <c r="B870" s="2">
        <v>550644536</v>
      </c>
      <c r="C870" s="2"/>
      <c r="D870" s="2"/>
      <c r="E870" s="3"/>
      <c r="F870" s="3"/>
      <c r="H870" s="5">
        <f>_xlfn.XLOOKUP(Table16[[#This Row],[OrderID]],[3]!Table13456[No заказа],[3]!Table13456[Количество],"",0,1)</f>
        <v>1</v>
      </c>
      <c r="I870" s="5">
        <f>_xlfn.XLOOKUP(Table16[[#This Row],[OrderID]],[3]!Table13456[No заказа],[3]!Table13456[Цена],"",0,1)</f>
        <v>8480</v>
      </c>
      <c r="J870" s="2" t="str">
        <f>M01_SETTINGS!$F$2</f>
        <v>KASPI</v>
      </c>
    </row>
    <row r="871" spans="1:10" x14ac:dyDescent="0.35">
      <c r="A871" s="3">
        <f>_xlfn.XLOOKUP(Table16[[#This Row],[OrderID]],[3]!Table13456[No заказа],[3]!Table13456[Дата
отправки],"",0,1)</f>
        <v>45792</v>
      </c>
      <c r="B871" s="2">
        <v>550894916</v>
      </c>
      <c r="C871" s="2"/>
      <c r="D871" s="2"/>
      <c r="E871" s="3"/>
      <c r="F871" s="3"/>
      <c r="H871" s="5">
        <f>_xlfn.XLOOKUP(Table16[[#This Row],[OrderID]],[3]!Table13456[No заказа],[3]!Table13456[Количество],"",0,1)</f>
        <v>1</v>
      </c>
      <c r="I871" s="5">
        <f>_xlfn.XLOOKUP(Table16[[#This Row],[OrderID]],[3]!Table13456[No заказа],[3]!Table13456[Цена],"",0,1)</f>
        <v>8380</v>
      </c>
      <c r="J871" s="2" t="str">
        <f>M01_SETTINGS!$F$2</f>
        <v>KASPI</v>
      </c>
    </row>
    <row r="872" spans="1:10" x14ac:dyDescent="0.35">
      <c r="A872" s="3">
        <f>_xlfn.XLOOKUP(Table16[[#This Row],[OrderID]],[3]!Table13456[No заказа],[3]!Table13456[Дата
отправки],"",0,1)</f>
        <v>45792</v>
      </c>
      <c r="B872" s="2">
        <v>550847642</v>
      </c>
      <c r="C872" s="2"/>
      <c r="D872" s="2"/>
      <c r="E872" s="3"/>
      <c r="F872" s="3"/>
      <c r="H872" s="5">
        <f>_xlfn.XLOOKUP(Table16[[#This Row],[OrderID]],[3]!Table13456[No заказа],[3]!Table13456[Количество],"",0,1)</f>
        <v>1</v>
      </c>
      <c r="I872" s="5">
        <f>_xlfn.XLOOKUP(Table16[[#This Row],[OrderID]],[3]!Table13456[No заказа],[3]!Table13456[Цена],"",0,1)</f>
        <v>8380</v>
      </c>
      <c r="J872" s="2" t="str">
        <f>M01_SETTINGS!$F$2</f>
        <v>KASPI</v>
      </c>
    </row>
    <row r="873" spans="1:10" x14ac:dyDescent="0.35">
      <c r="A873" s="3">
        <f>_xlfn.XLOOKUP(Table16[[#This Row],[OrderID]],[3]!Table13456[No заказа],[3]!Table13456[Дата
отправки],"",0,1)</f>
        <v>45791</v>
      </c>
      <c r="B873" s="2">
        <v>550179122</v>
      </c>
      <c r="C873" s="2"/>
      <c r="D873" s="2"/>
      <c r="E873" s="3"/>
      <c r="F873" s="3"/>
      <c r="H873" s="5">
        <f>_xlfn.XLOOKUP(Table16[[#This Row],[OrderID]],[3]!Table13456[No заказа],[3]!Table13456[Количество],"",0,1)</f>
        <v>1</v>
      </c>
      <c r="I873" s="5">
        <f>_xlfn.XLOOKUP(Table16[[#This Row],[OrderID]],[3]!Table13456[No заказа],[3]!Table13456[Цена],"",0,1)</f>
        <v>10990</v>
      </c>
      <c r="J873" s="2" t="str">
        <f>M01_SETTINGS!$F$2</f>
        <v>KASPI</v>
      </c>
    </row>
    <row r="874" spans="1:10" x14ac:dyDescent="0.35">
      <c r="A874" s="3">
        <f>_xlfn.XLOOKUP(Table16[[#This Row],[OrderID]],[3]!Table13456[No заказа],[3]!Table13456[Дата
отправки],"",0,1)</f>
        <v>45791</v>
      </c>
      <c r="B874" s="2">
        <v>549974041</v>
      </c>
      <c r="C874" s="2"/>
      <c r="D874" s="2"/>
      <c r="E874" s="3"/>
      <c r="F874" s="3"/>
      <c r="H874" s="5">
        <f>_xlfn.XLOOKUP(Table16[[#This Row],[OrderID]],[3]!Table13456[No заказа],[3]!Table13456[Количество],"",0,1)</f>
        <v>1</v>
      </c>
      <c r="I874" s="5">
        <f>_xlfn.XLOOKUP(Table16[[#This Row],[OrderID]],[3]!Table13456[No заказа],[3]!Table13456[Цена],"",0,1)</f>
        <v>11990</v>
      </c>
      <c r="J874" s="2" t="str">
        <f>M01_SETTINGS!$F$2</f>
        <v>KASPI</v>
      </c>
    </row>
    <row r="875" spans="1:10" x14ac:dyDescent="0.35">
      <c r="A875" s="3">
        <f>_xlfn.XLOOKUP(Table16[[#This Row],[OrderID]],[3]!Table13456[No заказа],[3]!Table13456[Дата
отправки],"",0,1)</f>
        <v>45791</v>
      </c>
      <c r="B875" s="2">
        <v>550050256</v>
      </c>
      <c r="C875" s="2"/>
      <c r="D875" s="2"/>
      <c r="E875" s="3"/>
      <c r="F875" s="3"/>
      <c r="H875" s="5">
        <f>_xlfn.XLOOKUP(Table16[[#This Row],[OrderID]],[3]!Table13456[No заказа],[3]!Table13456[Количество],"",0,1)</f>
        <v>1</v>
      </c>
      <c r="I875" s="5">
        <f>_xlfn.XLOOKUP(Table16[[#This Row],[OrderID]],[3]!Table13456[No заказа],[3]!Table13456[Цена],"",0,1)</f>
        <v>11990</v>
      </c>
      <c r="J875" s="2" t="str">
        <f>M01_SETTINGS!$F$2</f>
        <v>KASPI</v>
      </c>
    </row>
    <row r="876" spans="1:10" x14ac:dyDescent="0.35">
      <c r="A876" s="3">
        <f>_xlfn.XLOOKUP(Table16[[#This Row],[OrderID]],[3]!Table13456[No заказа],[3]!Table13456[Дата
отправки],"",0,1)</f>
        <v>45791</v>
      </c>
      <c r="B876" s="2">
        <v>549976706</v>
      </c>
      <c r="C876" s="2"/>
      <c r="D876" s="2"/>
      <c r="E876" s="3"/>
      <c r="F876" s="3"/>
      <c r="H876" s="5">
        <f>_xlfn.XLOOKUP(Table16[[#This Row],[OrderID]],[3]!Table13456[No заказа],[3]!Table13456[Количество],"",0,1)</f>
        <v>1</v>
      </c>
      <c r="I876" s="5">
        <f>_xlfn.XLOOKUP(Table16[[#This Row],[OrderID]],[3]!Table13456[No заказа],[3]!Table13456[Цена],"",0,1)</f>
        <v>11990</v>
      </c>
      <c r="J876" s="2" t="str">
        <f>M01_SETTINGS!$F$2</f>
        <v>KASPI</v>
      </c>
    </row>
    <row r="877" spans="1:10" x14ac:dyDescent="0.35">
      <c r="A877" s="3">
        <f>_xlfn.XLOOKUP(Table16[[#This Row],[OrderID]],[3]!Table13456[No заказа],[3]!Table13456[Дата
отправки],"",0,1)</f>
        <v>45791</v>
      </c>
      <c r="B877" s="2">
        <v>550399907</v>
      </c>
      <c r="C877" s="2"/>
      <c r="D877" s="2"/>
      <c r="E877" s="3"/>
      <c r="F877" s="3"/>
      <c r="H877" s="5">
        <f>_xlfn.XLOOKUP(Table16[[#This Row],[OrderID]],[3]!Table13456[No заказа],[3]!Table13456[Количество],"",0,1)</f>
        <v>1</v>
      </c>
      <c r="I877" s="5">
        <f>_xlfn.XLOOKUP(Table16[[#This Row],[OrderID]],[3]!Table13456[No заказа],[3]!Table13456[Цена],"",0,1)</f>
        <v>11990</v>
      </c>
      <c r="J877" s="2" t="str">
        <f>M01_SETTINGS!$F$2</f>
        <v>KASPI</v>
      </c>
    </row>
    <row r="878" spans="1:10" x14ac:dyDescent="0.35">
      <c r="A878" s="3">
        <f>_xlfn.XLOOKUP(Table16[[#This Row],[OrderID]],[3]!Table13456[No заказа],[3]!Table13456[Дата
отправки],"",0,1)</f>
        <v>45791</v>
      </c>
      <c r="B878" s="2">
        <v>550070863</v>
      </c>
      <c r="C878" s="2"/>
      <c r="D878" s="2"/>
      <c r="E878" s="3"/>
      <c r="F878" s="3"/>
      <c r="H878" s="5">
        <f>_xlfn.XLOOKUP(Table16[[#This Row],[OrderID]],[3]!Table13456[No заказа],[3]!Table13456[Количество],"",0,1)</f>
        <v>1</v>
      </c>
      <c r="I878" s="5">
        <f>_xlfn.XLOOKUP(Table16[[#This Row],[OrderID]],[3]!Table13456[No заказа],[3]!Table13456[Цена],"",0,1)</f>
        <v>20990</v>
      </c>
      <c r="J878" s="2" t="str">
        <f>M01_SETTINGS!$F$2</f>
        <v>KASPI</v>
      </c>
    </row>
    <row r="879" spans="1:10" x14ac:dyDescent="0.35">
      <c r="A879" s="3">
        <f>_xlfn.XLOOKUP(Table16[[#This Row],[OrderID]],[3]!Table13456[No заказа],[3]!Table13456[Дата
отправки],"",0,1)</f>
        <v>45791</v>
      </c>
      <c r="B879" s="2">
        <v>549961179</v>
      </c>
      <c r="C879" s="2"/>
      <c r="D879" s="2"/>
      <c r="E879" s="3"/>
      <c r="F879" s="3"/>
      <c r="H879" s="5">
        <f>_xlfn.XLOOKUP(Table16[[#This Row],[OrderID]],[3]!Table13456[No заказа],[3]!Table13456[Количество],"",0,1)</f>
        <v>1</v>
      </c>
      <c r="I879" s="5">
        <f>_xlfn.XLOOKUP(Table16[[#This Row],[OrderID]],[3]!Table13456[No заказа],[3]!Table13456[Цена],"",0,1)</f>
        <v>15990</v>
      </c>
      <c r="J879" s="2" t="str">
        <f>M01_SETTINGS!$F$2</f>
        <v>KASPI</v>
      </c>
    </row>
    <row r="880" spans="1:10" x14ac:dyDescent="0.35">
      <c r="A880" s="3">
        <f>_xlfn.XLOOKUP(Table16[[#This Row],[OrderID]],[3]!Table13456[No заказа],[3]!Table13456[Дата
отправки],"",0,1)</f>
        <v>45791</v>
      </c>
      <c r="B880" s="2">
        <v>549861188</v>
      </c>
      <c r="C880" s="2"/>
      <c r="D880" s="2"/>
      <c r="E880" s="3"/>
      <c r="F880" s="3"/>
      <c r="H880" s="5">
        <f>_xlfn.XLOOKUP(Table16[[#This Row],[OrderID]],[3]!Table13456[No заказа],[3]!Table13456[Количество],"",0,1)</f>
        <v>1</v>
      </c>
      <c r="I880" s="5">
        <f>_xlfn.XLOOKUP(Table16[[#This Row],[OrderID]],[3]!Table13456[No заказа],[3]!Table13456[Цена],"",0,1)</f>
        <v>8511</v>
      </c>
      <c r="J880" s="2" t="str">
        <f>M01_SETTINGS!$F$2</f>
        <v>KASPI</v>
      </c>
    </row>
    <row r="881" spans="1:10" x14ac:dyDescent="0.35">
      <c r="A881" s="3">
        <f>_xlfn.XLOOKUP(Table16[[#This Row],[OrderID]],[3]!Table13456[No заказа],[3]!Table13456[Дата
отправки],"",0,1)</f>
        <v>45791</v>
      </c>
      <c r="B881" s="2">
        <v>549800294</v>
      </c>
      <c r="C881" s="2"/>
      <c r="D881" s="2"/>
      <c r="E881" s="3"/>
      <c r="F881" s="3"/>
      <c r="H881" s="5">
        <f>_xlfn.XLOOKUP(Table16[[#This Row],[OrderID]],[3]!Table13456[No заказа],[3]!Table13456[Количество],"",0,1)</f>
        <v>1</v>
      </c>
      <c r="I881" s="5">
        <f>_xlfn.XLOOKUP(Table16[[#This Row],[OrderID]],[3]!Table13456[No заказа],[3]!Table13456[Цена],"",0,1)</f>
        <v>8537</v>
      </c>
      <c r="J881" s="2" t="str">
        <f>M01_SETTINGS!$F$2</f>
        <v>KASPI</v>
      </c>
    </row>
    <row r="882" spans="1:10" x14ac:dyDescent="0.35">
      <c r="A882" s="3">
        <f>_xlfn.XLOOKUP(Table16[[#This Row],[OrderID]],[3]!Table13456[No заказа],[3]!Table13456[Дата
отправки],"",0,1)</f>
        <v>45791</v>
      </c>
      <c r="B882" s="2">
        <v>549868377</v>
      </c>
      <c r="C882" s="2"/>
      <c r="D882" s="2"/>
      <c r="E882" s="3"/>
      <c r="F882" s="3"/>
      <c r="H882" s="5">
        <f>_xlfn.XLOOKUP(Table16[[#This Row],[OrderID]],[3]!Table13456[No заказа],[3]!Table13456[Количество],"",0,1)</f>
        <v>1</v>
      </c>
      <c r="I882" s="5">
        <f>_xlfn.XLOOKUP(Table16[[#This Row],[OrderID]],[3]!Table13456[No заказа],[3]!Table13456[Цена],"",0,1)</f>
        <v>8998</v>
      </c>
      <c r="J882" s="2" t="str">
        <f>M01_SETTINGS!$F$2</f>
        <v>KASPI</v>
      </c>
    </row>
    <row r="883" spans="1:10" x14ac:dyDescent="0.35">
      <c r="A883" s="3">
        <f>_xlfn.XLOOKUP(Table16[[#This Row],[OrderID]],[3]!Table13456[No заказа],[3]!Table13456[Дата
отправки],"",0,1)</f>
        <v>45791</v>
      </c>
      <c r="B883" s="2">
        <v>549843445</v>
      </c>
      <c r="C883" s="2"/>
      <c r="D883" s="2"/>
      <c r="E883" s="3"/>
      <c r="F883" s="3"/>
      <c r="H883" s="5">
        <f>_xlfn.XLOOKUP(Table16[[#This Row],[OrderID]],[3]!Table13456[No заказа],[3]!Table13456[Количество],"",0,1)</f>
        <v>1</v>
      </c>
      <c r="I883" s="5">
        <f>_xlfn.XLOOKUP(Table16[[#This Row],[OrderID]],[3]!Table13456[No заказа],[3]!Table13456[Цена],"",0,1)</f>
        <v>8517</v>
      </c>
      <c r="J883" s="2" t="str">
        <f>M01_SETTINGS!$F$2</f>
        <v>KASPI</v>
      </c>
    </row>
    <row r="884" spans="1:10" x14ac:dyDescent="0.35">
      <c r="A884" s="3">
        <f>_xlfn.XLOOKUP(Table16[[#This Row],[OrderID]],[3]!Table13456[No заказа],[3]!Table13456[Дата
отправки],"",0,1)</f>
        <v>45791</v>
      </c>
      <c r="B884" s="2">
        <v>549752284</v>
      </c>
      <c r="C884" s="2"/>
      <c r="D884" s="2"/>
      <c r="E884" s="3"/>
      <c r="F884" s="3"/>
      <c r="H884" s="5">
        <f>_xlfn.XLOOKUP(Table16[[#This Row],[OrderID]],[3]!Table13456[No заказа],[3]!Table13456[Количество],"",0,1)</f>
        <v>1</v>
      </c>
      <c r="I884" s="5">
        <f>_xlfn.XLOOKUP(Table16[[#This Row],[OrderID]],[3]!Table13456[No заказа],[3]!Table13456[Цена],"",0,1)</f>
        <v>8380</v>
      </c>
      <c r="J884" s="2" t="str">
        <f>M01_SETTINGS!$F$2</f>
        <v>KASPI</v>
      </c>
    </row>
    <row r="885" spans="1:10" x14ac:dyDescent="0.35">
      <c r="A885" s="3">
        <f>_xlfn.XLOOKUP(Table16[[#This Row],[OrderID]],[3]!Table13456[No заказа],[3]!Table13456[Дата
отправки],"",0,1)</f>
        <v>45791</v>
      </c>
      <c r="B885" s="2">
        <v>549871207</v>
      </c>
      <c r="C885" s="2"/>
      <c r="D885" s="2"/>
      <c r="E885" s="3"/>
      <c r="F885" s="3"/>
      <c r="H885" s="5">
        <f>_xlfn.XLOOKUP(Table16[[#This Row],[OrderID]],[3]!Table13456[No заказа],[3]!Table13456[Количество],"",0,1)</f>
        <v>1</v>
      </c>
      <c r="I885" s="5">
        <f>_xlfn.XLOOKUP(Table16[[#This Row],[OrderID]],[3]!Table13456[No заказа],[3]!Table13456[Цена],"",0,1)</f>
        <v>8380</v>
      </c>
      <c r="J885" s="2" t="str">
        <f>M01_SETTINGS!$F$2</f>
        <v>KASPI</v>
      </c>
    </row>
    <row r="886" spans="1:10" x14ac:dyDescent="0.35">
      <c r="A886" s="3">
        <f>_xlfn.XLOOKUP(Table16[[#This Row],[OrderID]],[3]!Table13456[No заказа],[3]!Table13456[Дата
отправки],"",0,1)</f>
        <v>45791</v>
      </c>
      <c r="B886" s="2">
        <v>549655190</v>
      </c>
      <c r="C886" s="2"/>
      <c r="D886" s="2"/>
      <c r="E886" s="3"/>
      <c r="F886" s="3"/>
      <c r="H886" s="5">
        <f>_xlfn.XLOOKUP(Table16[[#This Row],[OrderID]],[3]!Table13456[No заказа],[3]!Table13456[Количество],"",0,1)</f>
        <v>1</v>
      </c>
      <c r="I886" s="5">
        <f>_xlfn.XLOOKUP(Table16[[#This Row],[OrderID]],[3]!Table13456[No заказа],[3]!Table13456[Цена],"",0,1)</f>
        <v>8380</v>
      </c>
      <c r="J886" s="2" t="str">
        <f>M01_SETTINGS!$F$2</f>
        <v>KASPI</v>
      </c>
    </row>
    <row r="887" spans="1:10" x14ac:dyDescent="0.35">
      <c r="A887" s="3">
        <f>_xlfn.XLOOKUP(Table16[[#This Row],[OrderID]],[3]!Table13456[No заказа],[3]!Table13456[Дата
отправки],"",0,1)</f>
        <v>45791</v>
      </c>
      <c r="B887" s="2">
        <v>549876318</v>
      </c>
      <c r="C887" s="2"/>
      <c r="D887" s="2"/>
      <c r="E887" s="3"/>
      <c r="F887" s="3"/>
      <c r="H887" s="5">
        <f>_xlfn.XLOOKUP(Table16[[#This Row],[OrderID]],[3]!Table13456[No заказа],[3]!Table13456[Количество],"",0,1)</f>
        <v>1</v>
      </c>
      <c r="I887" s="5">
        <f>_xlfn.XLOOKUP(Table16[[#This Row],[OrderID]],[3]!Table13456[No заказа],[3]!Table13456[Цена],"",0,1)</f>
        <v>8380</v>
      </c>
      <c r="J887" s="2" t="str">
        <f>M01_SETTINGS!$F$2</f>
        <v>KASPI</v>
      </c>
    </row>
    <row r="888" spans="1:10" x14ac:dyDescent="0.35">
      <c r="A888" s="3">
        <f>_xlfn.XLOOKUP(Table16[[#This Row],[OrderID]],[3]!Table13456[No заказа],[3]!Table13456[Дата
отправки],"",0,1)</f>
        <v>45791</v>
      </c>
      <c r="B888" s="2">
        <v>550277347</v>
      </c>
      <c r="C888" s="2"/>
      <c r="D888" s="2"/>
      <c r="E888" s="3"/>
      <c r="F888" s="3"/>
      <c r="H888" s="5">
        <f>_xlfn.XLOOKUP(Table16[[#This Row],[OrderID]],[3]!Table13456[No заказа],[3]!Table13456[Количество],"",0,1)</f>
        <v>1</v>
      </c>
      <c r="I888" s="5">
        <f>_xlfn.XLOOKUP(Table16[[#This Row],[OrderID]],[3]!Table13456[No заказа],[3]!Table13456[Цена],"",0,1)</f>
        <v>8998</v>
      </c>
      <c r="J888" s="2" t="str">
        <f>M01_SETTINGS!$F$2</f>
        <v>KASPI</v>
      </c>
    </row>
    <row r="889" spans="1:10" x14ac:dyDescent="0.35">
      <c r="A889" s="3">
        <f>_xlfn.XLOOKUP(Table16[[#This Row],[OrderID]],[3]!Table13456[No заказа],[3]!Table13456[Дата
отправки],"",0,1)</f>
        <v>45790</v>
      </c>
      <c r="B889" s="2">
        <v>549371238</v>
      </c>
      <c r="C889" s="2"/>
      <c r="D889" s="2"/>
      <c r="E889" s="3"/>
      <c r="F889" s="3"/>
      <c r="H889" s="5">
        <f>_xlfn.XLOOKUP(Table16[[#This Row],[OrderID]],[3]!Table13456[No заказа],[3]!Table13456[Количество],"",0,1)</f>
        <v>1</v>
      </c>
      <c r="I889" s="5">
        <f>_xlfn.XLOOKUP(Table16[[#This Row],[OrderID]],[3]!Table13456[No заказа],[3]!Table13456[Цена],"",0,1)</f>
        <v>8579</v>
      </c>
      <c r="J889" s="2" t="str">
        <f>M01_SETTINGS!$F$2</f>
        <v>KASPI</v>
      </c>
    </row>
    <row r="890" spans="1:10" x14ac:dyDescent="0.35">
      <c r="A890" s="3">
        <f>_xlfn.XLOOKUP(Table16[[#This Row],[OrderID]],[3]!Table13456[No заказа],[3]!Table13456[Дата
отправки],"",0,1)</f>
        <v>45790</v>
      </c>
      <c r="B890" s="2">
        <v>549162777</v>
      </c>
      <c r="C890" s="2"/>
      <c r="D890" s="2"/>
      <c r="E890" s="3"/>
      <c r="F890" s="3"/>
      <c r="H890" s="5">
        <f>_xlfn.XLOOKUP(Table16[[#This Row],[OrderID]],[3]!Table13456[No заказа],[3]!Table13456[Количество],"",0,1)</f>
        <v>1</v>
      </c>
      <c r="I890" s="5">
        <f>_xlfn.XLOOKUP(Table16[[#This Row],[OrderID]],[3]!Table13456[No заказа],[3]!Table13456[Цена],"",0,1)</f>
        <v>8579</v>
      </c>
      <c r="J890" s="2" t="str">
        <f>M01_SETTINGS!$F$2</f>
        <v>KASPI</v>
      </c>
    </row>
    <row r="891" spans="1:10" x14ac:dyDescent="0.35">
      <c r="A891" s="3">
        <f>_xlfn.XLOOKUP(Table16[[#This Row],[OrderID]],[3]!Table13456[No заказа],[3]!Table13456[Дата
отправки],"",0,1)</f>
        <v>45790</v>
      </c>
      <c r="B891" s="2">
        <v>549308505</v>
      </c>
      <c r="C891" s="2"/>
      <c r="D891" s="2"/>
      <c r="E891" s="3"/>
      <c r="F891" s="3"/>
      <c r="H891" s="5">
        <f>_xlfn.XLOOKUP(Table16[[#This Row],[OrderID]],[3]!Table13456[No заказа],[3]!Table13456[Количество],"",0,1)</f>
        <v>1</v>
      </c>
      <c r="I891" s="5">
        <f>_xlfn.XLOOKUP(Table16[[#This Row],[OrderID]],[3]!Table13456[No заказа],[3]!Table13456[Цена],"",0,1)</f>
        <v>8480</v>
      </c>
      <c r="J891" s="2" t="str">
        <f>M01_SETTINGS!$F$2</f>
        <v>KASPI</v>
      </c>
    </row>
    <row r="892" spans="1:10" x14ac:dyDescent="0.35">
      <c r="A892" s="3">
        <f>_xlfn.XLOOKUP(Table16[[#This Row],[OrderID]],[3]!Table13456[No заказа],[3]!Table13456[Дата
отправки],"",0,1)</f>
        <v>45790</v>
      </c>
      <c r="B892" s="2">
        <v>549687322</v>
      </c>
      <c r="C892" s="2"/>
      <c r="D892" s="2"/>
      <c r="E892" s="3"/>
      <c r="F892" s="3"/>
      <c r="H892" s="5">
        <f>_xlfn.XLOOKUP(Table16[[#This Row],[OrderID]],[3]!Table13456[No заказа],[3]!Table13456[Количество],"",0,1)</f>
        <v>1</v>
      </c>
      <c r="I892" s="5">
        <f>_xlfn.XLOOKUP(Table16[[#This Row],[OrderID]],[3]!Table13456[No заказа],[3]!Table13456[Цена],"",0,1)</f>
        <v>20990</v>
      </c>
      <c r="J892" s="2" t="str">
        <f>M01_SETTINGS!$F$2</f>
        <v>KASPI</v>
      </c>
    </row>
    <row r="893" spans="1:10" x14ac:dyDescent="0.35">
      <c r="A893" s="3">
        <f>_xlfn.XLOOKUP(Table16[[#This Row],[OrderID]],[3]!Table13456[No заказа],[3]!Table13456[Дата
отправки],"",0,1)</f>
        <v>45790</v>
      </c>
      <c r="B893" s="2">
        <v>549230861</v>
      </c>
      <c r="C893" s="2"/>
      <c r="D893" s="2"/>
      <c r="E893" s="3"/>
      <c r="F893" s="3"/>
      <c r="H893" s="5">
        <f>_xlfn.XLOOKUP(Table16[[#This Row],[OrderID]],[3]!Table13456[No заказа],[3]!Table13456[Количество],"",0,1)</f>
        <v>1</v>
      </c>
      <c r="I893" s="5">
        <f>_xlfn.XLOOKUP(Table16[[#This Row],[OrderID]],[3]!Table13456[No заказа],[3]!Table13456[Цена],"",0,1)</f>
        <v>20990</v>
      </c>
      <c r="J893" s="2" t="str">
        <f>M01_SETTINGS!$F$2</f>
        <v>KASPI</v>
      </c>
    </row>
    <row r="894" spans="1:10" x14ac:dyDescent="0.35">
      <c r="A894" s="3">
        <f>_xlfn.XLOOKUP(Table16[[#This Row],[OrderID]],[3]!Table13456[No заказа],[3]!Table13456[Дата
отправки],"",0,1)</f>
        <v>45790</v>
      </c>
      <c r="B894" s="2">
        <v>549171439</v>
      </c>
      <c r="C894" s="2"/>
      <c r="D894" s="2"/>
      <c r="E894" s="3"/>
      <c r="F894" s="3"/>
      <c r="H894" s="5">
        <f>_xlfn.XLOOKUP(Table16[[#This Row],[OrderID]],[3]!Table13456[No заказа],[3]!Table13456[Количество],"",0,1)</f>
        <v>1</v>
      </c>
      <c r="I894" s="5">
        <f>_xlfn.XLOOKUP(Table16[[#This Row],[OrderID]],[3]!Table13456[No заказа],[3]!Table13456[Цена],"",0,1)</f>
        <v>11990</v>
      </c>
      <c r="J894" s="2" t="str">
        <f>M01_SETTINGS!$F$2</f>
        <v>KASPI</v>
      </c>
    </row>
    <row r="895" spans="1:10" x14ac:dyDescent="0.35">
      <c r="A895" s="3">
        <f>_xlfn.XLOOKUP(Table16[[#This Row],[OrderID]],[3]!Table13456[No заказа],[3]!Table13456[Дата
отправки],"",0,1)</f>
        <v>45790</v>
      </c>
      <c r="B895" s="2">
        <v>549604031</v>
      </c>
      <c r="C895" s="2"/>
      <c r="D895" s="2"/>
      <c r="E895" s="3"/>
      <c r="F895" s="3"/>
      <c r="H895" s="5">
        <f>_xlfn.XLOOKUP(Table16[[#This Row],[OrderID]],[3]!Table13456[No заказа],[3]!Table13456[Количество],"",0,1)</f>
        <v>1</v>
      </c>
      <c r="I895" s="5">
        <f>_xlfn.XLOOKUP(Table16[[#This Row],[OrderID]],[3]!Table13456[No заказа],[3]!Table13456[Цена],"",0,1)</f>
        <v>11990</v>
      </c>
      <c r="J895" s="2" t="str">
        <f>M01_SETTINGS!$F$2</f>
        <v>KASPI</v>
      </c>
    </row>
    <row r="896" spans="1:10" x14ac:dyDescent="0.35">
      <c r="A896" s="3">
        <f>_xlfn.XLOOKUP(Table16[[#This Row],[OrderID]],[3]!Table13456[No заказа],[3]!Table13456[Дата
отправки],"",0,1)</f>
        <v>45790</v>
      </c>
      <c r="B896" s="2">
        <v>549314476</v>
      </c>
      <c r="C896" s="2"/>
      <c r="D896" s="2"/>
      <c r="E896" s="3"/>
      <c r="F896" s="3"/>
      <c r="H896" s="5">
        <f>_xlfn.XLOOKUP(Table16[[#This Row],[OrderID]],[3]!Table13456[No заказа],[3]!Table13456[Количество],"",0,1)</f>
        <v>1</v>
      </c>
      <c r="I896" s="5">
        <f>_xlfn.XLOOKUP(Table16[[#This Row],[OrderID]],[3]!Table13456[No заказа],[3]!Table13456[Цена],"",0,1)</f>
        <v>20990</v>
      </c>
      <c r="J896" s="2" t="str">
        <f>M01_SETTINGS!$F$2</f>
        <v>KASPI</v>
      </c>
    </row>
    <row r="897" spans="1:10" x14ac:dyDescent="0.35">
      <c r="A897" s="3">
        <f>_xlfn.XLOOKUP(Table16[[#This Row],[OrderID]],[3]!Table13456[No заказа],[3]!Table13456[Дата
отправки],"",0,1)</f>
        <v>45790</v>
      </c>
      <c r="B897" s="2">
        <v>549332363</v>
      </c>
      <c r="C897" s="2"/>
      <c r="D897" s="2"/>
      <c r="E897" s="3"/>
      <c r="F897" s="3"/>
      <c r="H897" s="5">
        <f>_xlfn.XLOOKUP(Table16[[#This Row],[OrderID]],[3]!Table13456[No заказа],[3]!Table13456[Количество],"",0,1)</f>
        <v>1</v>
      </c>
      <c r="I897" s="5">
        <f>_xlfn.XLOOKUP(Table16[[#This Row],[OrderID]],[3]!Table13456[No заказа],[3]!Table13456[Цена],"",0,1)</f>
        <v>20990</v>
      </c>
      <c r="J897" s="2" t="str">
        <f>M01_SETTINGS!$F$2</f>
        <v>KASPI</v>
      </c>
    </row>
    <row r="898" spans="1:10" x14ac:dyDescent="0.35">
      <c r="A898" s="3">
        <f>_xlfn.XLOOKUP(Table16[[#This Row],[OrderID]],[3]!Table13456[No заказа],[3]!Table13456[Дата
отправки],"",0,1)</f>
        <v>45790</v>
      </c>
      <c r="B898" s="2">
        <v>549323406</v>
      </c>
      <c r="C898" s="2"/>
      <c r="D898" s="2"/>
      <c r="E898" s="3"/>
      <c r="F898" s="3"/>
      <c r="H898" s="5">
        <f>_xlfn.XLOOKUP(Table16[[#This Row],[OrderID]],[3]!Table13456[No заказа],[3]!Table13456[Количество],"",0,1)</f>
        <v>1</v>
      </c>
      <c r="I898" s="5">
        <f>_xlfn.XLOOKUP(Table16[[#This Row],[OrderID]],[3]!Table13456[No заказа],[3]!Table13456[Цена],"",0,1)</f>
        <v>20990</v>
      </c>
      <c r="J898" s="2" t="str">
        <f>M01_SETTINGS!$F$2</f>
        <v>KASPI</v>
      </c>
    </row>
    <row r="899" spans="1:10" x14ac:dyDescent="0.35">
      <c r="A899" s="3">
        <f>_xlfn.XLOOKUP(Table16[[#This Row],[OrderID]],[3]!Table13456[No заказа],[3]!Table13456[Дата
отправки],"",0,1)</f>
        <v>45790</v>
      </c>
      <c r="B899" s="2">
        <v>549690795</v>
      </c>
      <c r="C899" s="2"/>
      <c r="D899" s="2"/>
      <c r="E899" s="3"/>
      <c r="F899" s="3"/>
      <c r="H899" s="5">
        <f>_xlfn.XLOOKUP(Table16[[#This Row],[OrderID]],[3]!Table13456[No заказа],[3]!Table13456[Количество],"",0,1)</f>
        <v>1</v>
      </c>
      <c r="I899" s="5">
        <f>_xlfn.XLOOKUP(Table16[[#This Row],[OrderID]],[3]!Table13456[No заказа],[3]!Table13456[Цена],"",0,1)</f>
        <v>20990</v>
      </c>
      <c r="J899" s="2" t="str">
        <f>M01_SETTINGS!$F$2</f>
        <v>KASPI</v>
      </c>
    </row>
    <row r="900" spans="1:10" x14ac:dyDescent="0.35">
      <c r="A900" s="3">
        <f>_xlfn.XLOOKUP(Table16[[#This Row],[OrderID]],[3]!Table13456[No заказа],[3]!Table13456[Дата
отправки],"",0,1)</f>
        <v>45790</v>
      </c>
      <c r="B900" s="2">
        <v>549679418</v>
      </c>
      <c r="C900" s="2"/>
      <c r="D900" s="2"/>
      <c r="E900" s="3"/>
      <c r="F900" s="3"/>
      <c r="H900" s="5">
        <f>_xlfn.XLOOKUP(Table16[[#This Row],[OrderID]],[3]!Table13456[No заказа],[3]!Table13456[Количество],"",0,1)</f>
        <v>1</v>
      </c>
      <c r="I900" s="5">
        <f>_xlfn.XLOOKUP(Table16[[#This Row],[OrderID]],[3]!Table13456[No заказа],[3]!Table13456[Цена],"",0,1)</f>
        <v>8998</v>
      </c>
      <c r="J900" s="2" t="str">
        <f>M01_SETTINGS!$F$2</f>
        <v>KASPI</v>
      </c>
    </row>
    <row r="901" spans="1:10" x14ac:dyDescent="0.35">
      <c r="A901" s="3">
        <f>_xlfn.XLOOKUP(Table16[[#This Row],[OrderID]],[3]!Table13456[No заказа],[3]!Table13456[Дата
отправки],"",0,1)</f>
        <v>45790</v>
      </c>
      <c r="B901" s="2">
        <v>549409803</v>
      </c>
      <c r="C901" s="2"/>
      <c r="D901" s="2"/>
      <c r="E901" s="3"/>
      <c r="F901" s="3"/>
      <c r="H901" s="5">
        <f>_xlfn.XLOOKUP(Table16[[#This Row],[OrderID]],[3]!Table13456[No заказа],[3]!Table13456[Количество],"",0,1)</f>
        <v>1</v>
      </c>
      <c r="I901" s="5">
        <f>_xlfn.XLOOKUP(Table16[[#This Row],[OrderID]],[3]!Table13456[No заказа],[3]!Table13456[Цена],"",0,1)</f>
        <v>8579</v>
      </c>
      <c r="J901" s="2" t="str">
        <f>M01_SETTINGS!$F$2</f>
        <v>KASPI</v>
      </c>
    </row>
    <row r="902" spans="1:10" x14ac:dyDescent="0.35">
      <c r="A902" s="3">
        <f>_xlfn.XLOOKUP(Table16[[#This Row],[OrderID]],[3]!Table13456[No заказа],[3]!Table13456[Дата
отправки],"",0,1)</f>
        <v>45790</v>
      </c>
      <c r="B902" s="2">
        <v>549285775</v>
      </c>
      <c r="C902" s="2"/>
      <c r="D902" s="2"/>
      <c r="E902" s="3"/>
      <c r="F902" s="3"/>
      <c r="H902" s="5">
        <f>_xlfn.XLOOKUP(Table16[[#This Row],[OrderID]],[3]!Table13456[No заказа],[3]!Table13456[Количество],"",0,1)</f>
        <v>1</v>
      </c>
      <c r="I902" s="5">
        <f>_xlfn.XLOOKUP(Table16[[#This Row],[OrderID]],[3]!Table13456[No заказа],[3]!Table13456[Цена],"",0,1)</f>
        <v>8380</v>
      </c>
      <c r="J902" s="2" t="str">
        <f>M01_SETTINGS!$F$2</f>
        <v>KASPI</v>
      </c>
    </row>
    <row r="903" spans="1:10" x14ac:dyDescent="0.35">
      <c r="A903" s="3">
        <f>_xlfn.XLOOKUP(Table16[[#This Row],[OrderID]],[3]!Table13456[No заказа],[3]!Table13456[Дата
отправки],"",0,1)</f>
        <v>45790</v>
      </c>
      <c r="B903" s="2">
        <v>549579515</v>
      </c>
      <c r="C903" s="2"/>
      <c r="D903" s="2"/>
      <c r="E903" s="3"/>
      <c r="F903" s="3"/>
      <c r="H903" s="5">
        <f>_xlfn.XLOOKUP(Table16[[#This Row],[OrderID]],[3]!Table13456[No заказа],[3]!Table13456[Количество],"",0,1)</f>
        <v>1</v>
      </c>
      <c r="I903" s="5">
        <f>_xlfn.XLOOKUP(Table16[[#This Row],[OrderID]],[3]!Table13456[No заказа],[3]!Table13456[Цена],"",0,1)</f>
        <v>8380</v>
      </c>
      <c r="J903" s="2" t="str">
        <f>M01_SETTINGS!$F$2</f>
        <v>KASPI</v>
      </c>
    </row>
    <row r="904" spans="1:10" x14ac:dyDescent="0.35">
      <c r="A904" s="3">
        <f>_xlfn.XLOOKUP(Table16[[#This Row],[OrderID]],[3]!Table13456[No заказа],[3]!Table13456[Дата
отправки],"",0,1)</f>
        <v>45790</v>
      </c>
      <c r="B904" s="2">
        <v>549214145</v>
      </c>
      <c r="C904" s="2"/>
      <c r="D904" s="2"/>
      <c r="E904" s="3"/>
      <c r="F904" s="3"/>
      <c r="H904" s="5">
        <f>_xlfn.XLOOKUP(Table16[[#This Row],[OrderID]],[3]!Table13456[No заказа],[3]!Table13456[Количество],"",0,1)</f>
        <v>1</v>
      </c>
      <c r="I904" s="5">
        <f>_xlfn.XLOOKUP(Table16[[#This Row],[OrderID]],[3]!Table13456[No заказа],[3]!Table13456[Цена],"",0,1)</f>
        <v>9298</v>
      </c>
      <c r="J904" s="2" t="str">
        <f>M01_SETTINGS!$F$2</f>
        <v>KASPI</v>
      </c>
    </row>
    <row r="905" spans="1:10" x14ac:dyDescent="0.35">
      <c r="A905" s="3">
        <f>_xlfn.XLOOKUP(Table16[[#This Row],[OrderID]],[3]!Table13456[No заказа],[3]!Table13456[Дата
отправки],"",0,1)</f>
        <v>45789</v>
      </c>
      <c r="B905" s="2">
        <v>548509311</v>
      </c>
      <c r="C905" s="2"/>
      <c r="D905" s="2"/>
      <c r="E905" s="3"/>
      <c r="F905" s="3"/>
      <c r="H905" s="5">
        <f>_xlfn.XLOOKUP(Table16[[#This Row],[OrderID]],[3]!Table13456[No заказа],[3]!Table13456[Количество],"",0,1)</f>
        <v>1</v>
      </c>
      <c r="I905" s="5">
        <f>_xlfn.XLOOKUP(Table16[[#This Row],[OrderID]],[3]!Table13456[No заказа],[3]!Table13456[Цена],"",0,1)</f>
        <v>20990</v>
      </c>
      <c r="J905" s="2" t="str">
        <f>M01_SETTINGS!$F$2</f>
        <v>KASPI</v>
      </c>
    </row>
    <row r="906" spans="1:10" x14ac:dyDescent="0.35">
      <c r="A906" s="3">
        <f>_xlfn.XLOOKUP(Table16[[#This Row],[OrderID]],[3]!Table13456[No заказа],[3]!Table13456[Дата
отправки],"",0,1)</f>
        <v>45789</v>
      </c>
      <c r="B906" s="2">
        <v>549012644</v>
      </c>
      <c r="C906" s="2"/>
      <c r="D906" s="2"/>
      <c r="E906" s="3"/>
      <c r="F906" s="3"/>
      <c r="H906" s="5">
        <f>_xlfn.XLOOKUP(Table16[[#This Row],[OrderID]],[3]!Table13456[No заказа],[3]!Table13456[Количество],"",0,1)</f>
        <v>1</v>
      </c>
      <c r="I906" s="5">
        <f>_xlfn.XLOOKUP(Table16[[#This Row],[OrderID]],[3]!Table13456[No заказа],[3]!Table13456[Цена],"",0,1)</f>
        <v>11990</v>
      </c>
      <c r="J906" s="2" t="str">
        <f>M01_SETTINGS!$F$2</f>
        <v>KASPI</v>
      </c>
    </row>
    <row r="907" spans="1:10" x14ac:dyDescent="0.35">
      <c r="A907" s="3">
        <f>_xlfn.XLOOKUP(Table16[[#This Row],[OrderID]],[3]!Table13456[No заказа],[3]!Table13456[Дата
отправки],"",0,1)</f>
        <v>45789</v>
      </c>
      <c r="B907" s="2">
        <v>548756817</v>
      </c>
      <c r="C907" s="2"/>
      <c r="D907" s="2"/>
      <c r="E907" s="3"/>
      <c r="F907" s="3"/>
      <c r="H907" s="5">
        <f>_xlfn.XLOOKUP(Table16[[#This Row],[OrderID]],[3]!Table13456[No заказа],[3]!Table13456[Количество],"",0,1)</f>
        <v>1</v>
      </c>
      <c r="I907" s="5">
        <f>_xlfn.XLOOKUP(Table16[[#This Row],[OrderID]],[3]!Table13456[No заказа],[3]!Table13456[Цена],"",0,1)</f>
        <v>11990</v>
      </c>
      <c r="J907" s="2" t="str">
        <f>M01_SETTINGS!$F$2</f>
        <v>KASPI</v>
      </c>
    </row>
    <row r="908" spans="1:10" x14ac:dyDescent="0.35">
      <c r="A908" s="3">
        <f>_xlfn.XLOOKUP(Table16[[#This Row],[OrderID]],[3]!Table13456[No заказа],[3]!Table13456[Дата
отправки],"",0,1)</f>
        <v>45789</v>
      </c>
      <c r="B908" s="2">
        <v>548722620</v>
      </c>
      <c r="C908" s="2"/>
      <c r="D908" s="2"/>
      <c r="E908" s="3"/>
      <c r="F908" s="3"/>
      <c r="H908" s="5">
        <f>_xlfn.XLOOKUP(Table16[[#This Row],[OrderID]],[3]!Table13456[No заказа],[3]!Table13456[Количество],"",0,1)</f>
        <v>1</v>
      </c>
      <c r="I908" s="5">
        <f>_xlfn.XLOOKUP(Table16[[#This Row],[OrderID]],[3]!Table13456[No заказа],[3]!Table13456[Цена],"",0,1)</f>
        <v>11990</v>
      </c>
      <c r="J908" s="2" t="str">
        <f>M01_SETTINGS!$F$2</f>
        <v>KASPI</v>
      </c>
    </row>
    <row r="909" spans="1:10" x14ac:dyDescent="0.35">
      <c r="A909" s="3">
        <f>_xlfn.XLOOKUP(Table16[[#This Row],[OrderID]],[3]!Table13456[No заказа],[3]!Table13456[Дата
отправки],"",0,1)</f>
        <v>45789</v>
      </c>
      <c r="B909" s="2">
        <v>549044336</v>
      </c>
      <c r="C909" s="2"/>
      <c r="D909" s="2"/>
      <c r="E909" s="3"/>
      <c r="F909" s="3"/>
      <c r="H909" s="5">
        <f>_xlfn.XLOOKUP(Table16[[#This Row],[OrderID]],[3]!Table13456[No заказа],[3]!Table13456[Количество],"",0,1)</f>
        <v>1</v>
      </c>
      <c r="I909" s="5">
        <f>_xlfn.XLOOKUP(Table16[[#This Row],[OrderID]],[3]!Table13456[No заказа],[3]!Table13456[Цена],"",0,1)</f>
        <v>20990</v>
      </c>
      <c r="J909" s="2" t="str">
        <f>M01_SETTINGS!$F$2</f>
        <v>KASPI</v>
      </c>
    </row>
    <row r="910" spans="1:10" x14ac:dyDescent="0.35">
      <c r="A910" s="3">
        <f>_xlfn.XLOOKUP(Table16[[#This Row],[OrderID]],[3]!Table13456[No заказа],[3]!Table13456[Дата
отправки],"",0,1)</f>
        <v>45789</v>
      </c>
      <c r="B910" s="2">
        <v>548817539</v>
      </c>
      <c r="C910" s="2"/>
      <c r="D910" s="2"/>
      <c r="E910" s="3"/>
      <c r="F910" s="3"/>
      <c r="H910" s="5">
        <f>_xlfn.XLOOKUP(Table16[[#This Row],[OrderID]],[3]!Table13456[No заказа],[3]!Table13456[Количество],"",0,1)</f>
        <v>1</v>
      </c>
      <c r="I910" s="5">
        <f>_xlfn.XLOOKUP(Table16[[#This Row],[OrderID]],[3]!Table13456[No заказа],[3]!Table13456[Цена],"",0,1)</f>
        <v>15990</v>
      </c>
      <c r="J910" s="2" t="str">
        <f>M01_SETTINGS!$F$2</f>
        <v>KASPI</v>
      </c>
    </row>
    <row r="911" spans="1:10" x14ac:dyDescent="0.35">
      <c r="A911" s="3">
        <f>_xlfn.XLOOKUP(Table16[[#This Row],[OrderID]],[3]!Table13456[No заказа],[3]!Table13456[Дата
отправки],"",0,1)</f>
        <v>45789</v>
      </c>
      <c r="B911" s="2">
        <v>548777290</v>
      </c>
      <c r="C911" s="2"/>
      <c r="D911" s="2"/>
      <c r="E911" s="3"/>
      <c r="F911" s="3"/>
      <c r="H911" s="5">
        <f>_xlfn.XLOOKUP(Table16[[#This Row],[OrderID]],[3]!Table13456[No заказа],[3]!Table13456[Количество],"",0,1)</f>
        <v>1</v>
      </c>
      <c r="I911" s="5">
        <f>_xlfn.XLOOKUP(Table16[[#This Row],[OrderID]],[3]!Table13456[No заказа],[3]!Table13456[Цена],"",0,1)</f>
        <v>15990</v>
      </c>
      <c r="J911" s="2" t="str">
        <f>M01_SETTINGS!$F$2</f>
        <v>KASPI</v>
      </c>
    </row>
    <row r="912" spans="1:10" x14ac:dyDescent="0.35">
      <c r="A912" s="3">
        <f>_xlfn.XLOOKUP(Table16[[#This Row],[OrderID]],[3]!Table13456[No заказа],[3]!Table13456[Дата
отправки],"",0,1)</f>
        <v>45789</v>
      </c>
      <c r="B912" s="2">
        <v>548650016</v>
      </c>
      <c r="C912" s="2"/>
      <c r="D912" s="2"/>
      <c r="E912" s="3"/>
      <c r="F912" s="3"/>
      <c r="H912" s="5">
        <f>_xlfn.XLOOKUP(Table16[[#This Row],[OrderID]],[3]!Table13456[No заказа],[3]!Table13456[Количество],"",0,1)</f>
        <v>1</v>
      </c>
      <c r="I912" s="5">
        <f>_xlfn.XLOOKUP(Table16[[#This Row],[OrderID]],[3]!Table13456[No заказа],[3]!Table13456[Цена],"",0,1)</f>
        <v>8789</v>
      </c>
      <c r="J912" s="2" t="str">
        <f>M01_SETTINGS!$F$2</f>
        <v>KASPI</v>
      </c>
    </row>
    <row r="913" spans="1:10" x14ac:dyDescent="0.35">
      <c r="A913" s="3">
        <f>_xlfn.XLOOKUP(Table16[[#This Row],[OrderID]],[3]!Table13456[No заказа],[3]!Table13456[Дата
отправки],"",0,1)</f>
        <v>45789</v>
      </c>
      <c r="B913" s="2">
        <v>549049278</v>
      </c>
      <c r="C913" s="2"/>
      <c r="D913" s="2"/>
      <c r="E913" s="3"/>
      <c r="F913" s="3"/>
      <c r="H913" s="5">
        <f>_xlfn.XLOOKUP(Table16[[#This Row],[OrderID]],[3]!Table13456[No заказа],[3]!Table13456[Количество],"",0,1)</f>
        <v>1</v>
      </c>
      <c r="I913" s="5">
        <f>_xlfn.XLOOKUP(Table16[[#This Row],[OrderID]],[3]!Table13456[No заказа],[3]!Table13456[Цена],"",0,1)</f>
        <v>10895</v>
      </c>
      <c r="J913" s="2" t="str">
        <f>M01_SETTINGS!$F$2</f>
        <v>KASPI</v>
      </c>
    </row>
    <row r="914" spans="1:10" x14ac:dyDescent="0.35">
      <c r="A914" s="3">
        <f>_xlfn.XLOOKUP(Table16[[#This Row],[OrderID]],[3]!Table13456[No заказа],[3]!Table13456[Дата
отправки],"",0,1)</f>
        <v>45789</v>
      </c>
      <c r="B914" s="2">
        <v>548538066</v>
      </c>
      <c r="C914" s="2"/>
      <c r="D914" s="2"/>
      <c r="E914" s="3"/>
      <c r="F914" s="3"/>
      <c r="H914" s="5">
        <f>_xlfn.XLOOKUP(Table16[[#This Row],[OrderID]],[3]!Table13456[No заказа],[3]!Table13456[Количество],"",0,1)</f>
        <v>1</v>
      </c>
      <c r="I914" s="5">
        <f>_xlfn.XLOOKUP(Table16[[#This Row],[OrderID]],[3]!Table13456[No заказа],[3]!Table13456[Цена],"",0,1)</f>
        <v>8498</v>
      </c>
      <c r="J914" s="2" t="str">
        <f>M01_SETTINGS!$F$2</f>
        <v>KASPI</v>
      </c>
    </row>
    <row r="915" spans="1:10" x14ac:dyDescent="0.35">
      <c r="A915" s="3">
        <f>_xlfn.XLOOKUP(Table16[[#This Row],[OrderID]],[3]!Table13456[No заказа],[3]!Table13456[Дата
отправки],"",0,1)</f>
        <v>45788</v>
      </c>
      <c r="B915" s="2">
        <v>547931075</v>
      </c>
      <c r="C915" s="2"/>
      <c r="D915" s="2"/>
      <c r="E915" s="3"/>
      <c r="F915" s="3"/>
      <c r="H915" s="5">
        <f>_xlfn.XLOOKUP(Table16[[#This Row],[OrderID]],[3]!Table13456[No заказа],[3]!Table13456[Количество],"",0,1)</f>
        <v>1</v>
      </c>
      <c r="I915" s="5">
        <f>_xlfn.XLOOKUP(Table16[[#This Row],[OrderID]],[3]!Table13456[No заказа],[3]!Table13456[Цена],"",0,1)</f>
        <v>8790</v>
      </c>
      <c r="J915" s="2" t="str">
        <f>M01_SETTINGS!$F$2</f>
        <v>KASPI</v>
      </c>
    </row>
    <row r="916" spans="1:10" x14ac:dyDescent="0.35">
      <c r="A916" s="3">
        <f>_xlfn.XLOOKUP(Table16[[#This Row],[OrderID]],[3]!Table13456[No заказа],[3]!Table13456[Дата
отправки],"",0,1)</f>
        <v>45788</v>
      </c>
      <c r="B916" s="2">
        <v>547918931</v>
      </c>
      <c r="C916" s="2"/>
      <c r="D916" s="2"/>
      <c r="E916" s="3"/>
      <c r="F916" s="3"/>
      <c r="H916" s="5">
        <f>_xlfn.XLOOKUP(Table16[[#This Row],[OrderID]],[3]!Table13456[No заказа],[3]!Table13456[Количество],"",0,1)</f>
        <v>1</v>
      </c>
      <c r="I916" s="5">
        <f>_xlfn.XLOOKUP(Table16[[#This Row],[OrderID]],[3]!Table13456[No заказа],[3]!Table13456[Цена],"",0,1)</f>
        <v>11990</v>
      </c>
      <c r="J916" s="2" t="str">
        <f>M01_SETTINGS!$F$2</f>
        <v>KASPI</v>
      </c>
    </row>
    <row r="917" spans="1:10" x14ac:dyDescent="0.35">
      <c r="A917" s="3">
        <f>_xlfn.XLOOKUP(Table16[[#This Row],[OrderID]],[3]!Table13456[No заказа],[3]!Table13456[Дата
отправки],"",0,1)</f>
        <v>45788</v>
      </c>
      <c r="B917" s="2">
        <v>547799297</v>
      </c>
      <c r="C917" s="2"/>
      <c r="D917" s="2"/>
      <c r="E917" s="3"/>
      <c r="F917" s="3"/>
      <c r="H917" s="5">
        <f>_xlfn.XLOOKUP(Table16[[#This Row],[OrderID]],[3]!Table13456[No заказа],[3]!Table13456[Количество],"",0,1)</f>
        <v>1</v>
      </c>
      <c r="I917" s="5">
        <f>_xlfn.XLOOKUP(Table16[[#This Row],[OrderID]],[3]!Table13456[No заказа],[3]!Table13456[Цена],"",0,1)</f>
        <v>11990</v>
      </c>
      <c r="J917" s="2" t="str">
        <f>M01_SETTINGS!$F$2</f>
        <v>KASPI</v>
      </c>
    </row>
    <row r="918" spans="1:10" x14ac:dyDescent="0.35">
      <c r="A918" s="3">
        <f>_xlfn.XLOOKUP(Table16[[#This Row],[OrderID]],[3]!Table13456[No заказа],[3]!Table13456[Дата
отправки],"",0,1)</f>
        <v>45788</v>
      </c>
      <c r="B918" s="2">
        <v>548289061</v>
      </c>
      <c r="C918" s="2"/>
      <c r="D918" s="2"/>
      <c r="E918" s="3"/>
      <c r="F918" s="3"/>
      <c r="H918" s="5">
        <f>_xlfn.XLOOKUP(Table16[[#This Row],[OrderID]],[3]!Table13456[No заказа],[3]!Table13456[Количество],"",0,1)</f>
        <v>1</v>
      </c>
      <c r="I918" s="5">
        <f>_xlfn.XLOOKUP(Table16[[#This Row],[OrderID]],[3]!Table13456[No заказа],[3]!Table13456[Цена],"",0,1)</f>
        <v>10990</v>
      </c>
      <c r="J918" s="2" t="str">
        <f>M01_SETTINGS!$F$2</f>
        <v>KASPI</v>
      </c>
    </row>
    <row r="919" spans="1:10" x14ac:dyDescent="0.35">
      <c r="A919" s="3">
        <f>_xlfn.XLOOKUP(Table16[[#This Row],[OrderID]],[3]!Table13456[No заказа],[3]!Table13456[Дата
отправки],"",0,1)</f>
        <v>45788</v>
      </c>
      <c r="B919" s="2">
        <v>548016483</v>
      </c>
      <c r="C919" s="2"/>
      <c r="D919" s="2"/>
      <c r="E919" s="3"/>
      <c r="F919" s="3"/>
      <c r="H919" s="5">
        <f>_xlfn.XLOOKUP(Table16[[#This Row],[OrderID]],[3]!Table13456[No заказа],[3]!Table13456[Количество],"",0,1)</f>
        <v>1</v>
      </c>
      <c r="I919" s="5">
        <f>_xlfn.XLOOKUP(Table16[[#This Row],[OrderID]],[3]!Table13456[No заказа],[3]!Table13456[Цена],"",0,1)</f>
        <v>20990</v>
      </c>
      <c r="J919" s="2" t="str">
        <f>M01_SETTINGS!$F$2</f>
        <v>KASPI</v>
      </c>
    </row>
    <row r="920" spans="1:10" x14ac:dyDescent="0.35">
      <c r="A920" s="3">
        <f>_xlfn.XLOOKUP(Table16[[#This Row],[OrderID]],[3]!Table13456[No заказа],[3]!Table13456[Дата
отправки],"",0,1)</f>
        <v>45788</v>
      </c>
      <c r="B920" s="2">
        <v>547814571</v>
      </c>
      <c r="C920" s="2"/>
      <c r="D920" s="2"/>
      <c r="E920" s="3"/>
      <c r="F920" s="3"/>
      <c r="H920" s="5">
        <f>_xlfn.XLOOKUP(Table16[[#This Row],[OrderID]],[3]!Table13456[No заказа],[3]!Table13456[Количество],"",0,1)</f>
        <v>1</v>
      </c>
      <c r="I920" s="5">
        <f>_xlfn.XLOOKUP(Table16[[#This Row],[OrderID]],[3]!Table13456[No заказа],[3]!Table13456[Цена],"",0,1)</f>
        <v>20990</v>
      </c>
      <c r="J920" s="2" t="str">
        <f>M01_SETTINGS!$F$2</f>
        <v>KASPI</v>
      </c>
    </row>
    <row r="921" spans="1:10" x14ac:dyDescent="0.35">
      <c r="A921" s="3">
        <f>_xlfn.XLOOKUP(Table16[[#This Row],[OrderID]],[3]!Table13456[No заказа],[3]!Table13456[Дата
отправки],"",0,1)</f>
        <v>45788</v>
      </c>
      <c r="B921" s="2">
        <v>548097193</v>
      </c>
      <c r="C921" s="2"/>
      <c r="D921" s="2"/>
      <c r="E921" s="3"/>
      <c r="F921" s="3"/>
      <c r="H921" s="5">
        <f>_xlfn.XLOOKUP(Table16[[#This Row],[OrderID]],[3]!Table13456[No заказа],[3]!Table13456[Количество],"",0,1)</f>
        <v>1</v>
      </c>
      <c r="I921" s="5">
        <f>_xlfn.XLOOKUP(Table16[[#This Row],[OrderID]],[3]!Table13456[No заказа],[3]!Table13456[Цена],"",0,1)</f>
        <v>15990</v>
      </c>
      <c r="J921" s="2" t="str">
        <f>M01_SETTINGS!$F$2</f>
        <v>KASPI</v>
      </c>
    </row>
    <row r="922" spans="1:10" x14ac:dyDescent="0.35">
      <c r="A922" s="3">
        <f>_xlfn.XLOOKUP(Table16[[#This Row],[OrderID]],[3]!Table13456[No заказа],[3]!Table13456[Дата
отправки],"",0,1)</f>
        <v>45788</v>
      </c>
      <c r="B922" s="2">
        <v>547873809</v>
      </c>
      <c r="C922" s="2"/>
      <c r="D922" s="2"/>
      <c r="E922" s="3"/>
      <c r="F922" s="3"/>
      <c r="H922" s="5">
        <f>_xlfn.XLOOKUP(Table16[[#This Row],[OrderID]],[3]!Table13456[No заказа],[3]!Table13456[Количество],"",0,1)</f>
        <v>1</v>
      </c>
      <c r="I922" s="5">
        <f>_xlfn.XLOOKUP(Table16[[#This Row],[OrderID]],[3]!Table13456[No заказа],[3]!Table13456[Цена],"",0,1)</f>
        <v>15990</v>
      </c>
      <c r="J922" s="2" t="str">
        <f>M01_SETTINGS!$F$2</f>
        <v>KASPI</v>
      </c>
    </row>
    <row r="923" spans="1:10" x14ac:dyDescent="0.35">
      <c r="A923" s="3">
        <f>_xlfn.XLOOKUP(Table16[[#This Row],[OrderID]],[3]!Table13456[No заказа],[3]!Table13456[Дата
отправки],"",0,1)</f>
        <v>45788</v>
      </c>
      <c r="B923" s="2">
        <v>547911609</v>
      </c>
      <c r="C923" s="2"/>
      <c r="D923" s="2"/>
      <c r="E923" s="3"/>
      <c r="F923" s="3"/>
      <c r="H923" s="5">
        <f>_xlfn.XLOOKUP(Table16[[#This Row],[OrderID]],[3]!Table13456[No заказа],[3]!Table13456[Количество],"",0,1)</f>
        <v>1</v>
      </c>
      <c r="I923" s="5">
        <f>_xlfn.XLOOKUP(Table16[[#This Row],[OrderID]],[3]!Table13456[No заказа],[3]!Table13456[Цена],"",0,1)</f>
        <v>8988</v>
      </c>
      <c r="J923" s="2" t="str">
        <f>M01_SETTINGS!$F$2</f>
        <v>KASPI</v>
      </c>
    </row>
    <row r="924" spans="1:10" x14ac:dyDescent="0.35">
      <c r="A924" s="3">
        <f>_xlfn.XLOOKUP(Table16[[#This Row],[OrderID]],[3]!Table13456[No заказа],[3]!Table13456[Дата
отправки],"",0,1)</f>
        <v>45788</v>
      </c>
      <c r="B924" s="2">
        <v>548250548</v>
      </c>
      <c r="C924" s="2"/>
      <c r="D924" s="2"/>
      <c r="E924" s="3"/>
      <c r="F924" s="3"/>
      <c r="H924" s="5">
        <f>_xlfn.XLOOKUP(Table16[[#This Row],[OrderID]],[3]!Table13456[No заказа],[3]!Table13456[Количество],"",0,1)</f>
        <v>1</v>
      </c>
      <c r="I924" s="5">
        <f>_xlfn.XLOOKUP(Table16[[#This Row],[OrderID]],[3]!Table13456[No заказа],[3]!Table13456[Цена],"",0,1)</f>
        <v>8789</v>
      </c>
      <c r="J924" s="2" t="str">
        <f>M01_SETTINGS!$F$2</f>
        <v>KASPI</v>
      </c>
    </row>
    <row r="925" spans="1:10" x14ac:dyDescent="0.35">
      <c r="A925" s="3">
        <f>_xlfn.XLOOKUP(Table16[[#This Row],[OrderID]],[3]!Table13456[No заказа],[3]!Table13456[Дата
отправки],"",0,1)</f>
        <v>45788</v>
      </c>
      <c r="B925" s="2">
        <v>547911670</v>
      </c>
      <c r="C925" s="2"/>
      <c r="D925" s="2"/>
      <c r="E925" s="3"/>
      <c r="F925" s="3"/>
      <c r="H925" s="5">
        <f>_xlfn.XLOOKUP(Table16[[#This Row],[OrderID]],[3]!Table13456[No заказа],[3]!Table13456[Количество],"",0,1)</f>
        <v>1</v>
      </c>
      <c r="I925" s="5">
        <f>_xlfn.XLOOKUP(Table16[[#This Row],[OrderID]],[3]!Table13456[No заказа],[3]!Table13456[Цена],"",0,1)</f>
        <v>8988</v>
      </c>
      <c r="J925" s="2" t="str">
        <f>M01_SETTINGS!$F$2</f>
        <v>KASPI</v>
      </c>
    </row>
    <row r="926" spans="1:10" x14ac:dyDescent="0.35">
      <c r="A926" s="3">
        <f>_xlfn.XLOOKUP(Table16[[#This Row],[OrderID]],[3]!Table13456[No заказа],[3]!Table13456[Дата
отправки],"",0,1)</f>
        <v>45788</v>
      </c>
      <c r="B926" s="2">
        <v>547786761</v>
      </c>
      <c r="C926" s="2"/>
      <c r="D926" s="2"/>
      <c r="E926" s="3"/>
      <c r="F926" s="3"/>
      <c r="H926" s="5">
        <f>_xlfn.XLOOKUP(Table16[[#This Row],[OrderID]],[3]!Table13456[No заказа],[3]!Table13456[Количество],"",0,1)</f>
        <v>1</v>
      </c>
      <c r="I926" s="5">
        <f>_xlfn.XLOOKUP(Table16[[#This Row],[OrderID]],[3]!Table13456[No заказа],[3]!Table13456[Цена],"",0,1)</f>
        <v>8780</v>
      </c>
      <c r="J926" s="2" t="str">
        <f>M01_SETTINGS!$F$2</f>
        <v>KASPI</v>
      </c>
    </row>
    <row r="927" spans="1:10" x14ac:dyDescent="0.35">
      <c r="A927" s="3">
        <f>_xlfn.XLOOKUP(Table16[[#This Row],[OrderID]],[3]!Table13456[No заказа],[3]!Table13456[Дата
отправки],"",0,1)</f>
        <v>45788</v>
      </c>
      <c r="B927" s="2">
        <v>548296963</v>
      </c>
      <c r="C927" s="2"/>
      <c r="D927" s="2"/>
      <c r="E927" s="3"/>
      <c r="F927" s="3"/>
      <c r="H927" s="5">
        <f>_xlfn.XLOOKUP(Table16[[#This Row],[OrderID]],[3]!Table13456[No заказа],[3]!Table13456[Количество],"",0,1)</f>
        <v>1</v>
      </c>
      <c r="I927" s="5">
        <f>_xlfn.XLOOKUP(Table16[[#This Row],[OrderID]],[3]!Table13456[No заказа],[3]!Table13456[Цена],"",0,1)</f>
        <v>8908</v>
      </c>
      <c r="J927" s="2" t="str">
        <f>M01_SETTINGS!$F$2</f>
        <v>KASPI</v>
      </c>
    </row>
    <row r="928" spans="1:10" x14ac:dyDescent="0.35">
      <c r="A928" s="3">
        <f>_xlfn.XLOOKUP(Table16[[#This Row],[OrderID]],[3]!Table13456[No заказа],[3]!Table13456[Дата
отправки],"",0,1)</f>
        <v>45788</v>
      </c>
      <c r="B928" s="2">
        <v>548178041</v>
      </c>
      <c r="C928" s="2"/>
      <c r="D928" s="2"/>
      <c r="E928" s="3"/>
      <c r="F928" s="3"/>
      <c r="H928" s="5">
        <f>_xlfn.XLOOKUP(Table16[[#This Row],[OrderID]],[3]!Table13456[No заказа],[3]!Table13456[Количество],"",0,1)</f>
        <v>1</v>
      </c>
      <c r="I928" s="5">
        <f>_xlfn.XLOOKUP(Table16[[#This Row],[OrderID]],[3]!Table13456[No заказа],[3]!Table13456[Цена],"",0,1)</f>
        <v>8998</v>
      </c>
      <c r="J928" s="2" t="str">
        <f>M01_SETTINGS!$F$2</f>
        <v>KASPI</v>
      </c>
    </row>
    <row r="929" spans="1:10" x14ac:dyDescent="0.35">
      <c r="A929" s="3">
        <f>_xlfn.XLOOKUP(Table16[[#This Row],[OrderID]],[3]!Table13456[No заказа],[3]!Table13456[Дата
отправки],"",0,1)</f>
        <v>45788</v>
      </c>
      <c r="B929" s="2">
        <v>547867980</v>
      </c>
      <c r="C929" s="2"/>
      <c r="D929" s="2"/>
      <c r="E929" s="3"/>
      <c r="F929" s="3"/>
      <c r="H929" s="5">
        <f>_xlfn.XLOOKUP(Table16[[#This Row],[OrderID]],[3]!Table13456[No заказа],[3]!Table13456[Количество],"",0,1)</f>
        <v>1</v>
      </c>
      <c r="I929" s="5">
        <f>_xlfn.XLOOKUP(Table16[[#This Row],[OrderID]],[3]!Table13456[No заказа],[3]!Table13456[Цена],"",0,1)</f>
        <v>8998</v>
      </c>
      <c r="J929" s="2" t="str">
        <f>M01_SETTINGS!$F$2</f>
        <v>KASPI</v>
      </c>
    </row>
    <row r="930" spans="1:10" x14ac:dyDescent="0.35">
      <c r="A930" s="3">
        <f>_xlfn.XLOOKUP(Table16[[#This Row],[OrderID]],[3]!Table13456[No заказа],[3]!Table13456[Дата
отправки],"",0,1)</f>
        <v>45787</v>
      </c>
      <c r="B930" s="2">
        <v>547255623</v>
      </c>
      <c r="C930" s="2"/>
      <c r="D930" s="2"/>
      <c r="E930" s="3"/>
      <c r="F930" s="3"/>
      <c r="H930" s="5">
        <f>_xlfn.XLOOKUP(Table16[[#This Row],[OrderID]],[3]!Table13456[No заказа],[3]!Table13456[Количество],"",0,1)</f>
        <v>1</v>
      </c>
      <c r="I930" s="5">
        <f>_xlfn.XLOOKUP(Table16[[#This Row],[OrderID]],[3]!Table13456[No заказа],[3]!Table13456[Цена],"",0,1)</f>
        <v>20990</v>
      </c>
      <c r="J930" s="2" t="str">
        <f>M01_SETTINGS!$F$2</f>
        <v>KASPI</v>
      </c>
    </row>
    <row r="931" spans="1:10" x14ac:dyDescent="0.35">
      <c r="A931" s="3">
        <f>_xlfn.XLOOKUP(Table16[[#This Row],[OrderID]],[3]!Table13456[No заказа],[3]!Table13456[Дата
отправки],"",0,1)</f>
        <v>45787</v>
      </c>
      <c r="B931" s="2">
        <v>547437913</v>
      </c>
      <c r="C931" s="2"/>
      <c r="D931" s="2"/>
      <c r="E931" s="3"/>
      <c r="F931" s="3"/>
      <c r="H931" s="5">
        <f>_xlfn.XLOOKUP(Table16[[#This Row],[OrderID]],[3]!Table13456[No заказа],[3]!Table13456[Количество],"",0,1)</f>
        <v>1</v>
      </c>
      <c r="I931" s="5">
        <f>_xlfn.XLOOKUP(Table16[[#This Row],[OrderID]],[3]!Table13456[No заказа],[3]!Table13456[Цена],"",0,1)</f>
        <v>20990</v>
      </c>
      <c r="J931" s="2" t="str">
        <f>M01_SETTINGS!$F$2</f>
        <v>KASPI</v>
      </c>
    </row>
    <row r="932" spans="1:10" x14ac:dyDescent="0.35">
      <c r="A932" s="3">
        <f>_xlfn.XLOOKUP(Table16[[#This Row],[OrderID]],[3]!Table13456[No заказа],[3]!Table13456[Дата
отправки],"",0,1)</f>
        <v>45787</v>
      </c>
      <c r="B932" s="2">
        <v>547425502</v>
      </c>
      <c r="C932" s="2"/>
      <c r="D932" s="2"/>
      <c r="E932" s="3"/>
      <c r="F932" s="3"/>
      <c r="H932" s="5">
        <f>_xlfn.XLOOKUP(Table16[[#This Row],[OrderID]],[3]!Table13456[No заказа],[3]!Table13456[Количество],"",0,1)</f>
        <v>1</v>
      </c>
      <c r="I932" s="5">
        <f>_xlfn.XLOOKUP(Table16[[#This Row],[OrderID]],[3]!Table13456[No заказа],[3]!Table13456[Цена],"",0,1)</f>
        <v>11990</v>
      </c>
      <c r="J932" s="2" t="str">
        <f>M01_SETTINGS!$F$2</f>
        <v>KASPI</v>
      </c>
    </row>
    <row r="933" spans="1:10" x14ac:dyDescent="0.35">
      <c r="A933" s="3">
        <f>_xlfn.XLOOKUP(Table16[[#This Row],[OrderID]],[3]!Table13456[No заказа],[3]!Table13456[Дата
отправки],"",0,1)</f>
        <v>45787</v>
      </c>
      <c r="B933" s="2">
        <v>547768245</v>
      </c>
      <c r="C933" s="2"/>
      <c r="D933" s="2"/>
      <c r="E933" s="3"/>
      <c r="F933" s="3"/>
      <c r="H933" s="5">
        <f>_xlfn.XLOOKUP(Table16[[#This Row],[OrderID]],[3]!Table13456[No заказа],[3]!Table13456[Количество],"",0,1)</f>
        <v>1</v>
      </c>
      <c r="I933" s="5">
        <f>_xlfn.XLOOKUP(Table16[[#This Row],[OrderID]],[3]!Table13456[No заказа],[3]!Table13456[Цена],"",0,1)</f>
        <v>11990</v>
      </c>
      <c r="J933" s="2" t="str">
        <f>M01_SETTINGS!$F$2</f>
        <v>KASPI</v>
      </c>
    </row>
    <row r="934" spans="1:10" x14ac:dyDescent="0.35">
      <c r="A934" s="3">
        <f>_xlfn.XLOOKUP(Table16[[#This Row],[OrderID]],[3]!Table13456[No заказа],[3]!Table13456[Дата
отправки],"",0,1)</f>
        <v>45787</v>
      </c>
      <c r="B934" s="2">
        <v>547282966</v>
      </c>
      <c r="C934" s="2"/>
      <c r="D934" s="2"/>
      <c r="E934" s="3"/>
      <c r="F934" s="3"/>
      <c r="H934" s="5">
        <f>_xlfn.XLOOKUP(Table16[[#This Row],[OrderID]],[3]!Table13456[No заказа],[3]!Table13456[Количество],"",0,1)</f>
        <v>1</v>
      </c>
      <c r="I934" s="5">
        <f>_xlfn.XLOOKUP(Table16[[#This Row],[OrderID]],[3]!Table13456[No заказа],[3]!Table13456[Цена],"",0,1)</f>
        <v>17990</v>
      </c>
      <c r="J934" s="2" t="str">
        <f>M01_SETTINGS!$F$2</f>
        <v>KASPI</v>
      </c>
    </row>
    <row r="935" spans="1:10" x14ac:dyDescent="0.35">
      <c r="A935" s="3">
        <f>_xlfn.XLOOKUP(Table16[[#This Row],[OrderID]],[3]!Table13456[No заказа],[3]!Table13456[Дата
отправки],"",0,1)</f>
        <v>45787</v>
      </c>
      <c r="B935" s="2">
        <v>547650493</v>
      </c>
      <c r="C935" s="2"/>
      <c r="D935" s="2"/>
      <c r="E935" s="3"/>
      <c r="F935" s="3"/>
      <c r="H935" s="5">
        <f>_xlfn.XLOOKUP(Table16[[#This Row],[OrderID]],[3]!Table13456[No заказа],[3]!Table13456[Количество],"",0,1)</f>
        <v>1</v>
      </c>
      <c r="I935" s="5">
        <f>_xlfn.XLOOKUP(Table16[[#This Row],[OrderID]],[3]!Table13456[No заказа],[3]!Table13456[Цена],"",0,1)</f>
        <v>20990</v>
      </c>
      <c r="J935" s="2" t="str">
        <f>M01_SETTINGS!$F$2</f>
        <v>KASPI</v>
      </c>
    </row>
    <row r="936" spans="1:10" x14ac:dyDescent="0.35">
      <c r="A936" s="3">
        <f>_xlfn.XLOOKUP(Table16[[#This Row],[OrderID]],[3]!Table13456[No заказа],[3]!Table13456[Дата
отправки],"",0,1)</f>
        <v>45787</v>
      </c>
      <c r="B936" s="2">
        <v>547653521</v>
      </c>
      <c r="C936" s="2"/>
      <c r="D936" s="2"/>
      <c r="E936" s="3"/>
      <c r="F936" s="3"/>
      <c r="H936" s="5">
        <f>_xlfn.XLOOKUP(Table16[[#This Row],[OrderID]],[3]!Table13456[No заказа],[3]!Table13456[Количество],"",0,1)</f>
        <v>1</v>
      </c>
      <c r="I936" s="5">
        <f>_xlfn.XLOOKUP(Table16[[#This Row],[OrderID]],[3]!Table13456[No заказа],[3]!Table13456[Цена],"",0,1)</f>
        <v>15990</v>
      </c>
      <c r="J936" s="2" t="str">
        <f>M01_SETTINGS!$F$2</f>
        <v>KASPI</v>
      </c>
    </row>
    <row r="937" spans="1:10" x14ac:dyDescent="0.35">
      <c r="A937" s="3">
        <f>_xlfn.XLOOKUP(Table16[[#This Row],[OrderID]],[3]!Table13456[No заказа],[3]!Table13456[Дата
отправки],"",0,1)</f>
        <v>45787</v>
      </c>
      <c r="B937" s="2">
        <v>547454934</v>
      </c>
      <c r="C937" s="2"/>
      <c r="D937" s="2"/>
      <c r="E937" s="3"/>
      <c r="F937" s="3"/>
      <c r="H937" s="5">
        <f>_xlfn.XLOOKUP(Table16[[#This Row],[OrderID]],[3]!Table13456[No заказа],[3]!Table13456[Количество],"",0,1)</f>
        <v>1</v>
      </c>
      <c r="I937" s="5">
        <f>_xlfn.XLOOKUP(Table16[[#This Row],[OrderID]],[3]!Table13456[No заказа],[3]!Table13456[Цена],"",0,1)</f>
        <v>15990</v>
      </c>
      <c r="J937" s="2" t="str">
        <f>M01_SETTINGS!$F$2</f>
        <v>KASPI</v>
      </c>
    </row>
    <row r="938" spans="1:10" x14ac:dyDescent="0.35">
      <c r="A938" s="3">
        <f>_xlfn.XLOOKUP(Table16[[#This Row],[OrderID]],[3]!Table13456[No заказа],[3]!Table13456[Дата
отправки],"",0,1)</f>
        <v>45787</v>
      </c>
      <c r="B938" s="2">
        <v>547574967</v>
      </c>
      <c r="C938" s="2"/>
      <c r="D938" s="2"/>
      <c r="E938" s="3"/>
      <c r="F938" s="3"/>
      <c r="H938" s="5">
        <f>_xlfn.XLOOKUP(Table16[[#This Row],[OrderID]],[3]!Table13456[No заказа],[3]!Table13456[Количество],"",0,1)</f>
        <v>1</v>
      </c>
      <c r="I938" s="5">
        <f>_xlfn.XLOOKUP(Table16[[#This Row],[OrderID]],[3]!Table13456[No заказа],[3]!Table13456[Цена],"",0,1)</f>
        <v>8789</v>
      </c>
      <c r="J938" s="2" t="str">
        <f>M01_SETTINGS!$F$2</f>
        <v>KASPI</v>
      </c>
    </row>
    <row r="939" spans="1:10" x14ac:dyDescent="0.35">
      <c r="A939" s="3">
        <f>_xlfn.XLOOKUP(Table16[[#This Row],[OrderID]],[3]!Table13456[No заказа],[3]!Table13456[Дата
отправки],"",0,1)</f>
        <v>45787</v>
      </c>
      <c r="B939" s="2">
        <v>547552610</v>
      </c>
      <c r="C939" s="2"/>
      <c r="D939" s="2"/>
      <c r="E939" s="3"/>
      <c r="F939" s="3"/>
      <c r="H939" s="5">
        <f>_xlfn.XLOOKUP(Table16[[#This Row],[OrderID]],[3]!Table13456[No заказа],[3]!Table13456[Количество],"",0,1)</f>
        <v>1</v>
      </c>
      <c r="I939" s="5">
        <f>_xlfn.XLOOKUP(Table16[[#This Row],[OrderID]],[3]!Table13456[No заказа],[3]!Table13456[Цена],"",0,1)</f>
        <v>8789</v>
      </c>
      <c r="J939" s="2" t="str">
        <f>M01_SETTINGS!$F$2</f>
        <v>KASPI</v>
      </c>
    </row>
    <row r="940" spans="1:10" x14ac:dyDescent="0.35">
      <c r="A940" s="3">
        <f>_xlfn.XLOOKUP(Table16[[#This Row],[OrderID]],[3]!Table13456[No заказа],[3]!Table13456[Дата
отправки],"",0,1)</f>
        <v>45787</v>
      </c>
      <c r="B940" s="2">
        <v>547612165</v>
      </c>
      <c r="C940" s="2"/>
      <c r="D940" s="2"/>
      <c r="E940" s="3"/>
      <c r="F940" s="3"/>
      <c r="H940" s="5">
        <f>_xlfn.XLOOKUP(Table16[[#This Row],[OrderID]],[3]!Table13456[No заказа],[3]!Table13456[Количество],"",0,1)</f>
        <v>1</v>
      </c>
      <c r="I940" s="5">
        <f>_xlfn.XLOOKUP(Table16[[#This Row],[OrderID]],[3]!Table13456[No заказа],[3]!Table13456[Цена],"",0,1)</f>
        <v>8789</v>
      </c>
      <c r="J940" s="2" t="str">
        <f>M01_SETTINGS!$F$2</f>
        <v>KASPI</v>
      </c>
    </row>
    <row r="941" spans="1:10" x14ac:dyDescent="0.35">
      <c r="A941" s="3">
        <f>_xlfn.XLOOKUP(Table16[[#This Row],[OrderID]],[3]!Table13456[No заказа],[3]!Table13456[Дата
отправки],"",0,1)</f>
        <v>45787</v>
      </c>
      <c r="B941" s="2">
        <v>547569981</v>
      </c>
      <c r="C941" s="2"/>
      <c r="D941" s="2"/>
      <c r="E941" s="3"/>
      <c r="F941" s="3"/>
      <c r="H941" s="5">
        <f>_xlfn.XLOOKUP(Table16[[#This Row],[OrderID]],[3]!Table13456[No заказа],[3]!Table13456[Количество],"",0,1)</f>
        <v>1</v>
      </c>
      <c r="I941" s="5">
        <f>_xlfn.XLOOKUP(Table16[[#This Row],[OrderID]],[3]!Table13456[No заказа],[3]!Table13456[Цена],"",0,1)</f>
        <v>8990</v>
      </c>
      <c r="J941" s="2" t="str">
        <f>M01_SETTINGS!$F$2</f>
        <v>KASPI</v>
      </c>
    </row>
    <row r="942" spans="1:10" x14ac:dyDescent="0.35">
      <c r="A942" s="3">
        <f>_xlfn.XLOOKUP(Table16[[#This Row],[OrderID]],[3]!Table13456[No заказа],[3]!Table13456[Дата
отправки],"",0,1)</f>
        <v>45787</v>
      </c>
      <c r="B942" s="2">
        <v>547643614</v>
      </c>
      <c r="C942" s="2"/>
      <c r="D942" s="2"/>
      <c r="E942" s="3"/>
      <c r="F942" s="3"/>
      <c r="H942" s="5">
        <f>_xlfn.XLOOKUP(Table16[[#This Row],[OrderID]],[3]!Table13456[No заказа],[3]!Table13456[Количество],"",0,1)</f>
        <v>1</v>
      </c>
      <c r="I942" s="5">
        <f>_xlfn.XLOOKUP(Table16[[#This Row],[OrderID]],[3]!Table13456[No заказа],[3]!Table13456[Цена],"",0,1)</f>
        <v>8789</v>
      </c>
      <c r="J942" s="2" t="str">
        <f>M01_SETTINGS!$F$2</f>
        <v>KASPI</v>
      </c>
    </row>
    <row r="943" spans="1:10" x14ac:dyDescent="0.35">
      <c r="A943" s="3">
        <f>_xlfn.XLOOKUP(Table16[[#This Row],[OrderID]],[3]!Table13456[No заказа],[3]!Table13456[Дата
отправки],"",0,1)</f>
        <v>45787</v>
      </c>
      <c r="B943" s="2">
        <v>547717578</v>
      </c>
      <c r="C943" s="2"/>
      <c r="D943" s="2"/>
      <c r="E943" s="3"/>
      <c r="F943" s="3"/>
      <c r="H943" s="5">
        <f>_xlfn.XLOOKUP(Table16[[#This Row],[OrderID]],[3]!Table13456[No заказа],[3]!Table13456[Количество],"",0,1)</f>
        <v>1</v>
      </c>
      <c r="I943" s="5">
        <f>_xlfn.XLOOKUP(Table16[[#This Row],[OrderID]],[3]!Table13456[No заказа],[3]!Table13456[Цена],"",0,1)</f>
        <v>8877</v>
      </c>
      <c r="J943" s="2" t="str">
        <f>M01_SETTINGS!$F$2</f>
        <v>KASPI</v>
      </c>
    </row>
    <row r="944" spans="1:10" x14ac:dyDescent="0.35">
      <c r="A944" s="3">
        <f>_xlfn.XLOOKUP(Table16[[#This Row],[OrderID]],[3]!Table13456[No заказа],[3]!Table13456[Дата
отправки],"",0,1)</f>
        <v>45787</v>
      </c>
      <c r="B944" s="2">
        <v>547636741</v>
      </c>
      <c r="C944" s="2"/>
      <c r="D944" s="2"/>
      <c r="E944" s="3"/>
      <c r="F944" s="3"/>
      <c r="H944" s="5">
        <f>_xlfn.XLOOKUP(Table16[[#This Row],[OrderID]],[3]!Table13456[No заказа],[3]!Table13456[Количество],"",0,1)</f>
        <v>1</v>
      </c>
      <c r="I944" s="5">
        <f>_xlfn.XLOOKUP(Table16[[#This Row],[OrderID]],[3]!Table13456[No заказа],[3]!Table13456[Цена],"",0,1)</f>
        <v>8988</v>
      </c>
      <c r="J944" s="2" t="str">
        <f>M01_SETTINGS!$F$2</f>
        <v>KASPI</v>
      </c>
    </row>
    <row r="945" spans="1:10" x14ac:dyDescent="0.35">
      <c r="A945" s="3">
        <f>_xlfn.XLOOKUP(Table16[[#This Row],[OrderID]],[3]!Table13456[No заказа],[3]!Table13456[Дата
отправки],"",0,1)</f>
        <v>45787</v>
      </c>
      <c r="B945" s="2">
        <v>547362574</v>
      </c>
      <c r="C945" s="2"/>
      <c r="D945" s="2"/>
      <c r="E945" s="3"/>
      <c r="F945" s="3"/>
      <c r="H945" s="5">
        <f>_xlfn.XLOOKUP(Table16[[#This Row],[OrderID]],[3]!Table13456[No заказа],[3]!Table13456[Количество],"",0,1)</f>
        <v>1</v>
      </c>
      <c r="I945" s="5">
        <f>_xlfn.XLOOKUP(Table16[[#This Row],[OrderID]],[3]!Table13456[No заказа],[3]!Table13456[Цена],"",0,1)</f>
        <v>8789</v>
      </c>
      <c r="J945" s="2" t="str">
        <f>M01_SETTINGS!$F$2</f>
        <v>KASPI</v>
      </c>
    </row>
    <row r="946" spans="1:10" x14ac:dyDescent="0.35">
      <c r="A946" s="3">
        <f>_xlfn.XLOOKUP(Table16[[#This Row],[OrderID]],[3]!Table13456[No заказа],[3]!Table13456[Дата
отправки],"",0,1)</f>
        <v>45787</v>
      </c>
      <c r="B946" s="2">
        <v>547660938</v>
      </c>
      <c r="C946" s="2"/>
      <c r="D946" s="2"/>
      <c r="E946" s="3"/>
      <c r="F946" s="3"/>
      <c r="H946" s="5">
        <f>_xlfn.XLOOKUP(Table16[[#This Row],[OrderID]],[3]!Table13456[No заказа],[3]!Table13456[Количество],"",0,1)</f>
        <v>1</v>
      </c>
      <c r="I946" s="5">
        <f>_xlfn.XLOOKUP(Table16[[#This Row],[OrderID]],[3]!Table13456[No заказа],[3]!Table13456[Цена],"",0,1)</f>
        <v>8787</v>
      </c>
      <c r="J946" s="2" t="str">
        <f>M01_SETTINGS!$F$2</f>
        <v>KASPI</v>
      </c>
    </row>
    <row r="947" spans="1:10" x14ac:dyDescent="0.35">
      <c r="A947" s="3">
        <f>_xlfn.XLOOKUP(Table16[[#This Row],[OrderID]],[3]!Table13456[No заказа],[3]!Table13456[Дата
отправки],"",0,1)</f>
        <v>45787</v>
      </c>
      <c r="B947" s="2">
        <v>547354473</v>
      </c>
      <c r="C947" s="2"/>
      <c r="D947" s="2"/>
      <c r="E947" s="3"/>
      <c r="F947" s="3"/>
      <c r="H947" s="5">
        <f>_xlfn.XLOOKUP(Table16[[#This Row],[OrderID]],[3]!Table13456[No заказа],[3]!Table13456[Количество],"",0,1)</f>
        <v>1</v>
      </c>
      <c r="I947" s="5">
        <f>_xlfn.XLOOKUP(Table16[[#This Row],[OrderID]],[3]!Table13456[No заказа],[3]!Table13456[Цена],"",0,1)</f>
        <v>8898</v>
      </c>
      <c r="J947" s="2" t="str">
        <f>M01_SETTINGS!$F$2</f>
        <v>KASPI</v>
      </c>
    </row>
    <row r="948" spans="1:10" x14ac:dyDescent="0.35">
      <c r="A948" s="3">
        <f>_xlfn.XLOOKUP(Table16[[#This Row],[OrderID]],[3]!Table13456[No заказа],[3]!Table13456[Дата
отправки],"",0,1)</f>
        <v>45787</v>
      </c>
      <c r="B948" s="2">
        <v>547533478</v>
      </c>
      <c r="C948" s="2"/>
      <c r="D948" s="2"/>
      <c r="E948" s="3"/>
      <c r="F948" s="3"/>
      <c r="H948" s="5">
        <f>_xlfn.XLOOKUP(Table16[[#This Row],[OrderID]],[3]!Table13456[No заказа],[3]!Table13456[Количество],"",0,1)</f>
        <v>1</v>
      </c>
      <c r="I948" s="5">
        <f>_xlfn.XLOOKUP(Table16[[#This Row],[OrderID]],[3]!Table13456[No заказа],[3]!Table13456[Цена],"",0,1)</f>
        <v>8998</v>
      </c>
      <c r="J948" s="2" t="str">
        <f>M01_SETTINGS!$F$2</f>
        <v>KASPI</v>
      </c>
    </row>
    <row r="949" spans="1:10" x14ac:dyDescent="0.35">
      <c r="A949" s="3">
        <f>_xlfn.XLOOKUP(Table16[[#This Row],[OrderID]],[3]!Table13456[No заказа],[3]!Table13456[Дата
отправки],"",0,1)</f>
        <v>45786</v>
      </c>
      <c r="B949" s="2">
        <v>546911237</v>
      </c>
      <c r="C949" s="2"/>
      <c r="D949" s="2"/>
      <c r="E949" s="3"/>
      <c r="F949" s="3"/>
      <c r="H949" s="5">
        <f>_xlfn.XLOOKUP(Table16[[#This Row],[OrderID]],[3]!Table13456[No заказа],[3]!Table13456[Количество],"",0,1)</f>
        <v>1</v>
      </c>
      <c r="I949" s="5">
        <f>_xlfn.XLOOKUP(Table16[[#This Row],[OrderID]],[3]!Table13456[No заказа],[3]!Table13456[Цена],"",0,1)</f>
        <v>8589</v>
      </c>
      <c r="J949" s="2" t="str">
        <f>M01_SETTINGS!$F$2</f>
        <v>KASPI</v>
      </c>
    </row>
    <row r="950" spans="1:10" x14ac:dyDescent="0.35">
      <c r="A950" s="3">
        <f>_xlfn.XLOOKUP(Table16[[#This Row],[OrderID]],[3]!Table13456[No заказа],[3]!Table13456[Дата
отправки],"",0,1)</f>
        <v>45786</v>
      </c>
      <c r="B950" s="2">
        <v>547089718</v>
      </c>
      <c r="C950" s="2"/>
      <c r="D950" s="2"/>
      <c r="E950" s="3"/>
      <c r="F950" s="3"/>
      <c r="H950" s="5">
        <f>_xlfn.XLOOKUP(Table16[[#This Row],[OrderID]],[3]!Table13456[No заказа],[3]!Table13456[Количество],"",0,1)</f>
        <v>1</v>
      </c>
      <c r="I950" s="5">
        <f>_xlfn.XLOOKUP(Table16[[#This Row],[OrderID]],[3]!Table13456[No заказа],[3]!Table13456[Цена],"",0,1)</f>
        <v>11990</v>
      </c>
      <c r="J950" s="2" t="str">
        <f>M01_SETTINGS!$F$2</f>
        <v>KASPI</v>
      </c>
    </row>
    <row r="951" spans="1:10" x14ac:dyDescent="0.35">
      <c r="A951" s="3">
        <f>_xlfn.XLOOKUP(Table16[[#This Row],[OrderID]],[3]!Table13456[No заказа],[3]!Table13456[Дата
отправки],"",0,1)</f>
        <v>45786</v>
      </c>
      <c r="B951" s="2">
        <v>547115927</v>
      </c>
      <c r="C951" s="2"/>
      <c r="D951" s="2"/>
      <c r="E951" s="3"/>
      <c r="F951" s="3"/>
      <c r="H951" s="5">
        <f>_xlfn.XLOOKUP(Table16[[#This Row],[OrderID]],[3]!Table13456[No заказа],[3]!Table13456[Количество],"",0,1)</f>
        <v>1</v>
      </c>
      <c r="I951" s="5">
        <f>_xlfn.XLOOKUP(Table16[[#This Row],[OrderID]],[3]!Table13456[No заказа],[3]!Table13456[Цена],"",0,1)</f>
        <v>11990</v>
      </c>
      <c r="J951" s="2" t="str">
        <f>M01_SETTINGS!$F$2</f>
        <v>KASPI</v>
      </c>
    </row>
    <row r="952" spans="1:10" x14ac:dyDescent="0.35">
      <c r="A952" s="3">
        <f>_xlfn.XLOOKUP(Table16[[#This Row],[OrderID]],[3]!Table13456[No заказа],[3]!Table13456[Дата
отправки],"",0,1)</f>
        <v>45786</v>
      </c>
      <c r="B952" s="2">
        <v>547254206</v>
      </c>
      <c r="C952" s="2"/>
      <c r="D952" s="2"/>
      <c r="E952" s="3"/>
      <c r="F952" s="3"/>
      <c r="H952" s="5">
        <f>_xlfn.XLOOKUP(Table16[[#This Row],[OrderID]],[3]!Table13456[No заказа],[3]!Table13456[Количество],"",0,1)</f>
        <v>1</v>
      </c>
      <c r="I952" s="5">
        <f>_xlfn.XLOOKUP(Table16[[#This Row],[OrderID]],[3]!Table13456[No заказа],[3]!Table13456[Цена],"",0,1)</f>
        <v>8789</v>
      </c>
      <c r="J952" s="2" t="str">
        <f>M01_SETTINGS!$F$2</f>
        <v>KASPI</v>
      </c>
    </row>
    <row r="953" spans="1:10" x14ac:dyDescent="0.35">
      <c r="A953" s="3">
        <f>_xlfn.XLOOKUP(Table16[[#This Row],[OrderID]],[3]!Table13456[No заказа],[3]!Table13456[Дата
отправки],"",0,1)</f>
        <v>45786</v>
      </c>
      <c r="B953" s="2">
        <v>547005230</v>
      </c>
      <c r="C953" s="2"/>
      <c r="D953" s="2"/>
      <c r="E953" s="3"/>
      <c r="F953" s="3"/>
      <c r="H953" s="5">
        <f>_xlfn.XLOOKUP(Table16[[#This Row],[OrderID]],[3]!Table13456[No заказа],[3]!Table13456[Количество],"",0,1)</f>
        <v>1</v>
      </c>
      <c r="I953" s="5">
        <f>_xlfn.XLOOKUP(Table16[[#This Row],[OrderID]],[3]!Table13456[No заказа],[3]!Table13456[Цена],"",0,1)</f>
        <v>8589</v>
      </c>
      <c r="J953" s="2" t="str">
        <f>M01_SETTINGS!$F$2</f>
        <v>KASPI</v>
      </c>
    </row>
    <row r="954" spans="1:10" x14ac:dyDescent="0.35">
      <c r="A954" s="3">
        <f>_xlfn.XLOOKUP(Table16[[#This Row],[OrderID]],[3]!Table13456[No заказа],[3]!Table13456[Дата
отправки],"",0,1)</f>
        <v>45786</v>
      </c>
      <c r="B954" s="2">
        <v>546988154</v>
      </c>
      <c r="C954" s="2"/>
      <c r="D954" s="2"/>
      <c r="E954" s="3"/>
      <c r="F954" s="3"/>
      <c r="H954" s="5">
        <f>_xlfn.XLOOKUP(Table16[[#This Row],[OrderID]],[3]!Table13456[No заказа],[3]!Table13456[Количество],"",0,1)</f>
        <v>1</v>
      </c>
      <c r="I954" s="5">
        <f>_xlfn.XLOOKUP(Table16[[#This Row],[OrderID]],[3]!Table13456[No заказа],[3]!Table13456[Цена],"",0,1)</f>
        <v>8588</v>
      </c>
      <c r="J954" s="2" t="str">
        <f>M01_SETTINGS!$F$2</f>
        <v>KASPI</v>
      </c>
    </row>
    <row r="955" spans="1:10" x14ac:dyDescent="0.35">
      <c r="A955" s="3">
        <f>_xlfn.XLOOKUP(Table16[[#This Row],[OrderID]],[3]!Table13456[No заказа],[3]!Table13456[Дата
отправки],"",0,1)</f>
        <v>45786</v>
      </c>
      <c r="B955" s="2">
        <v>546780081</v>
      </c>
      <c r="C955" s="2"/>
      <c r="D955" s="2"/>
      <c r="E955" s="3"/>
      <c r="F955" s="3"/>
      <c r="H955" s="5">
        <f>_xlfn.XLOOKUP(Table16[[#This Row],[OrderID]],[3]!Table13456[No заказа],[3]!Table13456[Количество],"",0,1)</f>
        <v>1</v>
      </c>
      <c r="I955" s="5">
        <f>_xlfn.XLOOKUP(Table16[[#This Row],[OrderID]],[3]!Table13456[No заказа],[3]!Table13456[Цена],"",0,1)</f>
        <v>8588</v>
      </c>
      <c r="J955" s="2" t="str">
        <f>M01_SETTINGS!$F$2</f>
        <v>KASPI</v>
      </c>
    </row>
    <row r="956" spans="1:10" x14ac:dyDescent="0.35">
      <c r="A956" s="3">
        <f>_xlfn.XLOOKUP(Table16[[#This Row],[OrderID]],[3]!Table13456[No заказа],[3]!Table13456[Дата
отправки],"",0,1)</f>
        <v>45786</v>
      </c>
      <c r="B956" s="2">
        <v>546712880</v>
      </c>
      <c r="C956" s="2"/>
      <c r="D956" s="2"/>
      <c r="E956" s="3"/>
      <c r="F956" s="3"/>
      <c r="H956" s="5">
        <f>_xlfn.XLOOKUP(Table16[[#This Row],[OrderID]],[3]!Table13456[No заказа],[3]!Table13456[Количество],"",0,1)</f>
        <v>1</v>
      </c>
      <c r="I956" s="5">
        <f>_xlfn.XLOOKUP(Table16[[#This Row],[OrderID]],[3]!Table13456[No заказа],[3]!Table13456[Цена],"",0,1)</f>
        <v>8588</v>
      </c>
      <c r="J956" s="2" t="str">
        <f>M01_SETTINGS!$F$2</f>
        <v>KASPI</v>
      </c>
    </row>
    <row r="957" spans="1:10" x14ac:dyDescent="0.35">
      <c r="A957" s="3">
        <f>_xlfn.XLOOKUP(Table16[[#This Row],[OrderID]],[3]!Table13456[No заказа],[3]!Table13456[Дата
отправки],"",0,1)</f>
        <v>45786</v>
      </c>
      <c r="B957" s="2">
        <v>546682098</v>
      </c>
      <c r="C957" s="2"/>
      <c r="D957" s="2"/>
      <c r="E957" s="3"/>
      <c r="F957" s="3"/>
      <c r="H957" s="5">
        <f>_xlfn.XLOOKUP(Table16[[#This Row],[OrderID]],[3]!Table13456[No заказа],[3]!Table13456[Количество],"",0,1)</f>
        <v>1</v>
      </c>
      <c r="I957" s="5">
        <f>_xlfn.XLOOKUP(Table16[[#This Row],[OrderID]],[3]!Table13456[No заказа],[3]!Table13456[Цена],"",0,1)</f>
        <v>8588</v>
      </c>
      <c r="J957" s="2" t="str">
        <f>M01_SETTINGS!$F$2</f>
        <v>KASPI</v>
      </c>
    </row>
    <row r="958" spans="1:10" x14ac:dyDescent="0.35">
      <c r="A958" s="3">
        <f>_xlfn.XLOOKUP(Table16[[#This Row],[OrderID]],[3]!Table13456[No заказа],[3]!Table13456[Дата
отправки],"",0,1)</f>
        <v>45786</v>
      </c>
      <c r="B958" s="2">
        <v>546892074</v>
      </c>
      <c r="C958" s="2"/>
      <c r="D958" s="2"/>
      <c r="E958" s="3"/>
      <c r="F958" s="3"/>
      <c r="H958" s="5">
        <f>_xlfn.XLOOKUP(Table16[[#This Row],[OrderID]],[3]!Table13456[No заказа],[3]!Table13456[Количество],"",0,1)</f>
        <v>1</v>
      </c>
      <c r="I958" s="5">
        <f>_xlfn.XLOOKUP(Table16[[#This Row],[OrderID]],[3]!Table13456[No заказа],[3]!Table13456[Цена],"",0,1)</f>
        <v>8588</v>
      </c>
      <c r="J958" s="2" t="str">
        <f>M01_SETTINGS!$F$2</f>
        <v>KASPI</v>
      </c>
    </row>
    <row r="959" spans="1:10" x14ac:dyDescent="0.35">
      <c r="A959" s="3">
        <f>_xlfn.XLOOKUP(Table16[[#This Row],[OrderID]],[3]!Table13456[No заказа],[3]!Table13456[Дата
отправки],"",0,1)</f>
        <v>45786</v>
      </c>
      <c r="B959" s="2">
        <v>546836015</v>
      </c>
      <c r="C959" s="2"/>
      <c r="D959" s="2"/>
      <c r="E959" s="3"/>
      <c r="F959" s="3"/>
      <c r="H959" s="5">
        <f>_xlfn.XLOOKUP(Table16[[#This Row],[OrderID]],[3]!Table13456[No заказа],[3]!Table13456[Количество],"",0,1)</f>
        <v>1</v>
      </c>
      <c r="I959" s="5">
        <f>_xlfn.XLOOKUP(Table16[[#This Row],[OrderID]],[3]!Table13456[No заказа],[3]!Table13456[Цена],"",0,1)</f>
        <v>8773</v>
      </c>
      <c r="J959" s="2" t="str">
        <f>M01_SETTINGS!$F$2</f>
        <v>KASPI</v>
      </c>
    </row>
    <row r="960" spans="1:10" x14ac:dyDescent="0.35">
      <c r="A960" s="3">
        <f>_xlfn.XLOOKUP(Table16[[#This Row],[OrderID]],[3]!Table13456[No заказа],[3]!Table13456[Дата
отправки],"",0,1)</f>
        <v>45786</v>
      </c>
      <c r="B960" s="2">
        <v>546994955</v>
      </c>
      <c r="C960" s="2"/>
      <c r="D960" s="2"/>
      <c r="E960" s="3"/>
      <c r="F960" s="3"/>
      <c r="H960" s="5">
        <f>_xlfn.XLOOKUP(Table16[[#This Row],[OrderID]],[3]!Table13456[No заказа],[3]!Table13456[Количество],"",0,1)</f>
        <v>1</v>
      </c>
      <c r="I960" s="5">
        <f>_xlfn.XLOOKUP(Table16[[#This Row],[OrderID]],[3]!Table13456[No заказа],[3]!Table13456[Цена],"",0,1)</f>
        <v>8989</v>
      </c>
      <c r="J960" s="2" t="str">
        <f>M01_SETTINGS!$F$2</f>
        <v>KASPI</v>
      </c>
    </row>
    <row r="961" spans="1:10" x14ac:dyDescent="0.35">
      <c r="A961" s="3">
        <f>_xlfn.XLOOKUP(Table16[[#This Row],[OrderID]],[3]!Table13456[No заказа],[3]!Table13456[Дата
отправки],"",0,1)</f>
        <v>45786</v>
      </c>
      <c r="B961" s="2">
        <v>547005233</v>
      </c>
      <c r="C961" s="2"/>
      <c r="D961" s="2"/>
      <c r="E961" s="3"/>
      <c r="F961" s="3"/>
      <c r="H961" s="5">
        <f>_xlfn.XLOOKUP(Table16[[#This Row],[OrderID]],[3]!Table13456[No заказа],[3]!Table13456[Количество],"",0,1)</f>
        <v>1</v>
      </c>
      <c r="I961" s="5">
        <f>_xlfn.XLOOKUP(Table16[[#This Row],[OrderID]],[3]!Table13456[No заказа],[3]!Table13456[Цена],"",0,1)</f>
        <v>8588</v>
      </c>
      <c r="J961" s="2" t="str">
        <f>M01_SETTINGS!$F$2</f>
        <v>KASPI</v>
      </c>
    </row>
    <row r="962" spans="1:10" x14ac:dyDescent="0.35">
      <c r="A962" s="3">
        <f>_xlfn.XLOOKUP(Table16[[#This Row],[OrderID]],[3]!Table13456[No заказа],[3]!Table13456[Дата
отправки],"",0,1)</f>
        <v>45786</v>
      </c>
      <c r="B962" s="2">
        <v>546768085</v>
      </c>
      <c r="C962" s="2"/>
      <c r="D962" s="2"/>
      <c r="E962" s="3"/>
      <c r="F962" s="3"/>
      <c r="H962" s="5">
        <f>_xlfn.XLOOKUP(Table16[[#This Row],[OrderID]],[3]!Table13456[No заказа],[3]!Table13456[Количество],"",0,1)</f>
        <v>1</v>
      </c>
      <c r="I962" s="5">
        <f>_xlfn.XLOOKUP(Table16[[#This Row],[OrderID]],[3]!Table13456[No заказа],[3]!Table13456[Цена],"",0,1)</f>
        <v>8588</v>
      </c>
      <c r="J962" s="2" t="str">
        <f>M01_SETTINGS!$F$2</f>
        <v>KASPI</v>
      </c>
    </row>
    <row r="963" spans="1:10" x14ac:dyDescent="0.35">
      <c r="A963" s="3">
        <f>_xlfn.XLOOKUP(Table16[[#This Row],[OrderID]],[3]!Table13456[No заказа],[3]!Table13456[Дата
отправки],"",0,1)</f>
        <v>45786</v>
      </c>
      <c r="B963" s="2">
        <v>547143137</v>
      </c>
      <c r="C963" s="2"/>
      <c r="D963" s="2"/>
      <c r="E963" s="3"/>
      <c r="F963" s="3"/>
      <c r="H963" s="5">
        <f>_xlfn.XLOOKUP(Table16[[#This Row],[OrderID]],[3]!Table13456[No заказа],[3]!Table13456[Количество],"",0,1)</f>
        <v>1</v>
      </c>
      <c r="I963" s="5">
        <f>_xlfn.XLOOKUP(Table16[[#This Row],[OrderID]],[3]!Table13456[No заказа],[3]!Table13456[Цена],"",0,1)</f>
        <v>8988</v>
      </c>
      <c r="J963" s="2" t="str">
        <f>M01_SETTINGS!$F$2</f>
        <v>KASPI</v>
      </c>
    </row>
    <row r="964" spans="1:10" x14ac:dyDescent="0.35">
      <c r="A964" s="3">
        <f>_xlfn.XLOOKUP(Table16[[#This Row],[OrderID]],[3]!Table13456[No заказа],[3]!Table13456[Дата
отправки],"",0,1)</f>
        <v>45786</v>
      </c>
      <c r="B964" s="2">
        <v>547314200</v>
      </c>
      <c r="C964" s="2"/>
      <c r="D964" s="2"/>
      <c r="E964" s="3"/>
      <c r="F964" s="3"/>
      <c r="H964" s="5">
        <f>_xlfn.XLOOKUP(Table16[[#This Row],[OrderID]],[3]!Table13456[No заказа],[3]!Table13456[Количество],"",0,1)</f>
        <v>1</v>
      </c>
      <c r="I964" s="5">
        <f>_xlfn.XLOOKUP(Table16[[#This Row],[OrderID]],[3]!Table13456[No заказа],[3]!Table13456[Цена],"",0,1)</f>
        <v>8780</v>
      </c>
      <c r="J964" s="2" t="str">
        <f>M01_SETTINGS!$F$2</f>
        <v>KASPI</v>
      </c>
    </row>
    <row r="965" spans="1:10" x14ac:dyDescent="0.35">
      <c r="A965" s="3">
        <f>_xlfn.XLOOKUP(Table16[[#This Row],[OrderID]],[3]!Table13456[No заказа],[3]!Table13456[Дата
отправки],"",0,1)</f>
        <v>45786</v>
      </c>
      <c r="B965" s="2">
        <v>546987964</v>
      </c>
      <c r="C965" s="2"/>
      <c r="D965" s="2"/>
      <c r="E965" s="3"/>
      <c r="F965" s="3"/>
      <c r="H965" s="5">
        <f>_xlfn.XLOOKUP(Table16[[#This Row],[OrderID]],[3]!Table13456[No заказа],[3]!Table13456[Количество],"",0,1)</f>
        <v>1</v>
      </c>
      <c r="I965" s="5">
        <f>_xlfn.XLOOKUP(Table16[[#This Row],[OrderID]],[3]!Table13456[No заказа],[3]!Table13456[Цена],"",0,1)</f>
        <v>8585</v>
      </c>
      <c r="J965" s="2" t="str">
        <f>M01_SETTINGS!$F$2</f>
        <v>KASPI</v>
      </c>
    </row>
    <row r="966" spans="1:10" x14ac:dyDescent="0.35">
      <c r="A966" s="3">
        <f>_xlfn.XLOOKUP(Table16[[#This Row],[OrderID]],[3]!Table13456[No заказа],[3]!Table13456[Дата
отправки],"",0,1)</f>
        <v>45785</v>
      </c>
      <c r="B966" s="2">
        <v>546622929</v>
      </c>
      <c r="C966" s="2"/>
      <c r="D966" s="2"/>
      <c r="E966" s="3"/>
      <c r="F966" s="3"/>
      <c r="H966" s="5">
        <f>_xlfn.XLOOKUP(Table16[[#This Row],[OrderID]],[3]!Table13456[No заказа],[3]!Table13456[Количество],"",0,1)</f>
        <v>1</v>
      </c>
      <c r="I966" s="5">
        <f>_xlfn.XLOOKUP(Table16[[#This Row],[OrderID]],[3]!Table13456[No заказа],[3]!Table13456[Цена],"",0,1)</f>
        <v>8589</v>
      </c>
      <c r="J966" s="2" t="str">
        <f>M01_SETTINGS!$F$2</f>
        <v>KASPI</v>
      </c>
    </row>
    <row r="967" spans="1:10" x14ac:dyDescent="0.35">
      <c r="A967" s="3">
        <f>_xlfn.XLOOKUP(Table16[[#This Row],[OrderID]],[3]!Table13456[No заказа],[3]!Table13456[Дата
отправки],"",0,1)</f>
        <v>45785</v>
      </c>
      <c r="B967" s="2">
        <v>546651556</v>
      </c>
      <c r="C967" s="2"/>
      <c r="D967" s="2"/>
      <c r="E967" s="3"/>
      <c r="F967" s="3"/>
      <c r="H967" s="5">
        <f>_xlfn.XLOOKUP(Table16[[#This Row],[OrderID]],[3]!Table13456[No заказа],[3]!Table13456[Количество],"",0,1)</f>
        <v>1</v>
      </c>
      <c r="I967" s="5">
        <f>_xlfn.XLOOKUP(Table16[[#This Row],[OrderID]],[3]!Table13456[No заказа],[3]!Table13456[Цена],"",0,1)</f>
        <v>8589</v>
      </c>
      <c r="J967" s="2" t="str">
        <f>M01_SETTINGS!$F$2</f>
        <v>KASPI</v>
      </c>
    </row>
    <row r="968" spans="1:10" x14ac:dyDescent="0.35">
      <c r="A968" s="3">
        <f>_xlfn.XLOOKUP(Table16[[#This Row],[OrderID]],[3]!Table13456[No заказа],[3]!Table13456[Дата
отправки],"",0,1)</f>
        <v>45785</v>
      </c>
      <c r="B968" s="2">
        <v>546228943</v>
      </c>
      <c r="C968" s="2"/>
      <c r="D968" s="2"/>
      <c r="E968" s="3"/>
      <c r="F968" s="3"/>
      <c r="H968" s="5">
        <f>_xlfn.XLOOKUP(Table16[[#This Row],[OrderID]],[3]!Table13456[No заказа],[3]!Table13456[Количество],"",0,1)</f>
        <v>1</v>
      </c>
      <c r="I968" s="5">
        <f>_xlfn.XLOOKUP(Table16[[#This Row],[OrderID]],[3]!Table13456[No заказа],[3]!Table13456[Цена],"",0,1)</f>
        <v>8589</v>
      </c>
      <c r="J968" s="2" t="str">
        <f>M01_SETTINGS!$F$2</f>
        <v>KASPI</v>
      </c>
    </row>
    <row r="969" spans="1:10" x14ac:dyDescent="0.35">
      <c r="A969" s="3">
        <f>_xlfn.XLOOKUP(Table16[[#This Row],[OrderID]],[3]!Table13456[No заказа],[3]!Table13456[Дата
отправки],"",0,1)</f>
        <v>45785</v>
      </c>
      <c r="B969" s="2">
        <v>546619188</v>
      </c>
      <c r="C969" s="2"/>
      <c r="D969" s="2"/>
      <c r="E969" s="3"/>
      <c r="F969" s="3"/>
      <c r="H969" s="5">
        <f>_xlfn.XLOOKUP(Table16[[#This Row],[OrderID]],[3]!Table13456[No заказа],[3]!Table13456[Количество],"",0,1)</f>
        <v>1</v>
      </c>
      <c r="I969" s="5">
        <f>_xlfn.XLOOKUP(Table16[[#This Row],[OrderID]],[3]!Table13456[No заказа],[3]!Table13456[Цена],"",0,1)</f>
        <v>10990</v>
      </c>
      <c r="J969" s="2" t="str">
        <f>M01_SETTINGS!$F$2</f>
        <v>KASPI</v>
      </c>
    </row>
    <row r="970" spans="1:10" x14ac:dyDescent="0.35">
      <c r="A970" s="3">
        <f>_xlfn.XLOOKUP(Table16[[#This Row],[OrderID]],[3]!Table13456[No заказа],[3]!Table13456[Дата
отправки],"",0,1)</f>
        <v>45785</v>
      </c>
      <c r="B970" s="2">
        <v>546168855</v>
      </c>
      <c r="C970" s="2"/>
      <c r="D970" s="2"/>
      <c r="E970" s="3"/>
      <c r="F970" s="3"/>
      <c r="H970" s="5">
        <f>_xlfn.XLOOKUP(Table16[[#This Row],[OrderID]],[3]!Table13456[No заказа],[3]!Table13456[Количество],"",0,1)</f>
        <v>1</v>
      </c>
      <c r="I970" s="5">
        <f>_xlfn.XLOOKUP(Table16[[#This Row],[OrderID]],[3]!Table13456[No заказа],[3]!Table13456[Цена],"",0,1)</f>
        <v>11990</v>
      </c>
      <c r="J970" s="2" t="str">
        <f>M01_SETTINGS!$F$2</f>
        <v>KASPI</v>
      </c>
    </row>
    <row r="971" spans="1:10" x14ac:dyDescent="0.35">
      <c r="A971" s="3">
        <f>_xlfn.XLOOKUP(Table16[[#This Row],[OrderID]],[3]!Table13456[No заказа],[3]!Table13456[Дата
отправки],"",0,1)</f>
        <v>45785</v>
      </c>
      <c r="B971" s="2">
        <v>546152524</v>
      </c>
      <c r="C971" s="2"/>
      <c r="D971" s="2"/>
      <c r="E971" s="3"/>
      <c r="F971" s="3"/>
      <c r="H971" s="5">
        <f>_xlfn.XLOOKUP(Table16[[#This Row],[OrderID]],[3]!Table13456[No заказа],[3]!Table13456[Количество],"",0,1)</f>
        <v>1</v>
      </c>
      <c r="I971" s="5">
        <f>_xlfn.XLOOKUP(Table16[[#This Row],[OrderID]],[3]!Table13456[No заказа],[3]!Table13456[Цена],"",0,1)</f>
        <v>11990</v>
      </c>
      <c r="J971" s="2" t="str">
        <f>M01_SETTINGS!$F$2</f>
        <v>KASPI</v>
      </c>
    </row>
    <row r="972" spans="1:10" x14ac:dyDescent="0.35">
      <c r="A972" s="3">
        <f>_xlfn.XLOOKUP(Table16[[#This Row],[OrderID]],[3]!Table13456[No заказа],[3]!Table13456[Дата
отправки],"",0,1)</f>
        <v>45785</v>
      </c>
      <c r="B972" s="2">
        <v>546536054</v>
      </c>
      <c r="C972" s="2"/>
      <c r="D972" s="2"/>
      <c r="E972" s="3"/>
      <c r="F972" s="3"/>
      <c r="H972" s="5">
        <f>_xlfn.XLOOKUP(Table16[[#This Row],[OrderID]],[3]!Table13456[No заказа],[3]!Table13456[Количество],"",0,1)</f>
        <v>1</v>
      </c>
      <c r="I972" s="5">
        <f>_xlfn.XLOOKUP(Table16[[#This Row],[OrderID]],[3]!Table13456[No заказа],[3]!Table13456[Цена],"",0,1)</f>
        <v>11990</v>
      </c>
      <c r="J972" s="2" t="str">
        <f>M01_SETTINGS!$F$2</f>
        <v>KASPI</v>
      </c>
    </row>
    <row r="973" spans="1:10" x14ac:dyDescent="0.35">
      <c r="A973" s="3">
        <f>_xlfn.XLOOKUP(Table16[[#This Row],[OrderID]],[3]!Table13456[No заказа],[3]!Table13456[Дата
отправки],"",0,1)</f>
        <v>45785</v>
      </c>
      <c r="B973" s="2">
        <v>546746719</v>
      </c>
      <c r="C973" s="2"/>
      <c r="D973" s="2"/>
      <c r="E973" s="3"/>
      <c r="F973" s="3"/>
      <c r="H973" s="5">
        <f>_xlfn.XLOOKUP(Table16[[#This Row],[OrderID]],[3]!Table13456[No заказа],[3]!Table13456[Количество],"",0,1)</f>
        <v>1</v>
      </c>
      <c r="I973" s="5">
        <f>_xlfn.XLOOKUP(Table16[[#This Row],[OrderID]],[3]!Table13456[No заказа],[3]!Table13456[Цена],"",0,1)</f>
        <v>20990</v>
      </c>
      <c r="J973" s="2" t="str">
        <f>M01_SETTINGS!$F$2</f>
        <v>KASPI</v>
      </c>
    </row>
    <row r="974" spans="1:10" x14ac:dyDescent="0.35">
      <c r="A974" s="3">
        <f>_xlfn.XLOOKUP(Table16[[#This Row],[OrderID]],[3]!Table13456[No заказа],[3]!Table13456[Дата
отправки],"",0,1)</f>
        <v>45785</v>
      </c>
      <c r="B974" s="2">
        <v>546492857</v>
      </c>
      <c r="C974" s="2"/>
      <c r="D974" s="2"/>
      <c r="E974" s="3"/>
      <c r="F974" s="3"/>
      <c r="H974" s="5">
        <f>_xlfn.XLOOKUP(Table16[[#This Row],[OrderID]],[3]!Table13456[No заказа],[3]!Table13456[Количество],"",0,1)</f>
        <v>1</v>
      </c>
      <c r="I974" s="5">
        <f>_xlfn.XLOOKUP(Table16[[#This Row],[OrderID]],[3]!Table13456[No заказа],[3]!Table13456[Цена],"",0,1)</f>
        <v>15990</v>
      </c>
      <c r="J974" s="2" t="str">
        <f>M01_SETTINGS!$F$2</f>
        <v>KASPI</v>
      </c>
    </row>
    <row r="975" spans="1:10" x14ac:dyDescent="0.35">
      <c r="A975" s="3">
        <f>_xlfn.XLOOKUP(Table16[[#This Row],[OrderID]],[3]!Table13456[No заказа],[3]!Table13456[Дата
отправки],"",0,1)</f>
        <v>45785</v>
      </c>
      <c r="B975" s="2">
        <v>546387718</v>
      </c>
      <c r="C975" s="2"/>
      <c r="D975" s="2"/>
      <c r="E975" s="3"/>
      <c r="F975" s="3"/>
      <c r="H975" s="5">
        <f>_xlfn.XLOOKUP(Table16[[#This Row],[OrderID]],[3]!Table13456[No заказа],[3]!Table13456[Количество],"",0,1)</f>
        <v>1</v>
      </c>
      <c r="I975" s="5">
        <f>_xlfn.XLOOKUP(Table16[[#This Row],[OrderID]],[3]!Table13456[No заказа],[3]!Table13456[Цена],"",0,1)</f>
        <v>15990</v>
      </c>
      <c r="J975" s="2" t="str">
        <f>M01_SETTINGS!$F$2</f>
        <v>KASPI</v>
      </c>
    </row>
    <row r="976" spans="1:10" x14ac:dyDescent="0.35">
      <c r="A976" s="3">
        <f>_xlfn.XLOOKUP(Table16[[#This Row],[OrderID]],[3]!Table13456[No заказа],[3]!Table13456[Дата
отправки],"",0,1)</f>
        <v>45785</v>
      </c>
      <c r="B976" s="2">
        <v>546557198</v>
      </c>
      <c r="C976" s="2"/>
      <c r="D976" s="2"/>
      <c r="E976" s="3"/>
      <c r="F976" s="3"/>
      <c r="H976" s="5">
        <f>_xlfn.XLOOKUP(Table16[[#This Row],[OrderID]],[3]!Table13456[No заказа],[3]!Table13456[Количество],"",0,1)</f>
        <v>1</v>
      </c>
      <c r="I976" s="5">
        <f>_xlfn.XLOOKUP(Table16[[#This Row],[OrderID]],[3]!Table13456[No заказа],[3]!Table13456[Цена],"",0,1)</f>
        <v>17990</v>
      </c>
      <c r="J976" s="2" t="str">
        <f>M01_SETTINGS!$F$2</f>
        <v>KASPI</v>
      </c>
    </row>
    <row r="977" spans="1:10" x14ac:dyDescent="0.35">
      <c r="A977" s="3">
        <f>_xlfn.XLOOKUP(Table16[[#This Row],[OrderID]],[3]!Table13456[No заказа],[3]!Table13456[Дата
отправки],"",0,1)</f>
        <v>45785</v>
      </c>
      <c r="B977" s="2">
        <v>546343645</v>
      </c>
      <c r="C977" s="2"/>
      <c r="D977" s="2"/>
      <c r="E977" s="3"/>
      <c r="F977" s="3"/>
      <c r="H977" s="5">
        <f>_xlfn.XLOOKUP(Table16[[#This Row],[OrderID]],[3]!Table13456[No заказа],[3]!Table13456[Количество],"",0,1)</f>
        <v>1</v>
      </c>
      <c r="I977" s="5">
        <f>_xlfn.XLOOKUP(Table16[[#This Row],[OrderID]],[3]!Table13456[No заказа],[3]!Table13456[Цена],"",0,1)</f>
        <v>9000</v>
      </c>
      <c r="J977" s="2" t="str">
        <f>M01_SETTINGS!$F$2</f>
        <v>KASPI</v>
      </c>
    </row>
    <row r="978" spans="1:10" x14ac:dyDescent="0.35">
      <c r="A978" s="3">
        <f>_xlfn.XLOOKUP(Table16[[#This Row],[OrderID]],[3]!Table13456[No заказа],[3]!Table13456[Дата
отправки],"",0,1)</f>
        <v>45785</v>
      </c>
      <c r="B978" s="2">
        <v>546187013</v>
      </c>
      <c r="C978" s="2"/>
      <c r="D978" s="2"/>
      <c r="E978" s="3"/>
      <c r="F978" s="3"/>
      <c r="H978" s="5">
        <f>_xlfn.XLOOKUP(Table16[[#This Row],[OrderID]],[3]!Table13456[No заказа],[3]!Table13456[Количество],"",0,1)</f>
        <v>1</v>
      </c>
      <c r="I978" s="5">
        <f>_xlfn.XLOOKUP(Table16[[#This Row],[OrderID]],[3]!Table13456[No заказа],[3]!Table13456[Цена],"",0,1)</f>
        <v>8589</v>
      </c>
      <c r="J978" s="2" t="str">
        <f>M01_SETTINGS!$F$2</f>
        <v>KASPI</v>
      </c>
    </row>
    <row r="979" spans="1:10" x14ac:dyDescent="0.35">
      <c r="A979" s="3">
        <f>_xlfn.XLOOKUP(Table16[[#This Row],[OrderID]],[3]!Table13456[No заказа],[3]!Table13456[Дата
отправки],"",0,1)</f>
        <v>45785</v>
      </c>
      <c r="B979" s="2">
        <v>546214350</v>
      </c>
      <c r="C979" s="2"/>
      <c r="D979" s="2"/>
      <c r="E979" s="3"/>
      <c r="F979" s="3"/>
      <c r="H979" s="5">
        <f>_xlfn.XLOOKUP(Table16[[#This Row],[OrderID]],[3]!Table13456[No заказа],[3]!Table13456[Количество],"",0,1)</f>
        <v>1</v>
      </c>
      <c r="I979" s="5">
        <f>_xlfn.XLOOKUP(Table16[[#This Row],[OrderID]],[3]!Table13456[No заказа],[3]!Table13456[Цена],"",0,1)</f>
        <v>8588</v>
      </c>
      <c r="J979" s="2" t="str">
        <f>M01_SETTINGS!$F$2</f>
        <v>KASPI</v>
      </c>
    </row>
    <row r="980" spans="1:10" x14ac:dyDescent="0.35">
      <c r="A980" s="3">
        <f>_xlfn.XLOOKUP(Table16[[#This Row],[OrderID]],[3]!Table13456[No заказа],[3]!Table13456[Дата
отправки],"",0,1)</f>
        <v>45785</v>
      </c>
      <c r="B980" s="2">
        <v>546264225</v>
      </c>
      <c r="C980" s="2"/>
      <c r="D980" s="2"/>
      <c r="E980" s="3"/>
      <c r="F980" s="3"/>
      <c r="H980" s="5">
        <f>_xlfn.XLOOKUP(Table16[[#This Row],[OrderID]],[3]!Table13456[No заказа],[3]!Table13456[Количество],"",0,1)</f>
        <v>1</v>
      </c>
      <c r="I980" s="5">
        <f>_xlfn.XLOOKUP(Table16[[#This Row],[OrderID]],[3]!Table13456[No заказа],[3]!Table13456[Цена],"",0,1)</f>
        <v>8588</v>
      </c>
      <c r="J980" s="2" t="str">
        <f>M01_SETTINGS!$F$2</f>
        <v>KASPI</v>
      </c>
    </row>
    <row r="981" spans="1:10" x14ac:dyDescent="0.35">
      <c r="A981" s="3">
        <f>_xlfn.XLOOKUP(Table16[[#This Row],[OrderID]],[3]!Table13456[No заказа],[3]!Table13456[Дата
отправки],"",0,1)</f>
        <v>45785</v>
      </c>
      <c r="B981" s="2">
        <v>546229359</v>
      </c>
      <c r="C981" s="2"/>
      <c r="D981" s="2"/>
      <c r="E981" s="3"/>
      <c r="F981" s="3"/>
      <c r="H981" s="5">
        <f>_xlfn.XLOOKUP(Table16[[#This Row],[OrderID]],[3]!Table13456[No заказа],[3]!Table13456[Количество],"",0,1)</f>
        <v>1</v>
      </c>
      <c r="I981" s="5">
        <f>_xlfn.XLOOKUP(Table16[[#This Row],[OrderID]],[3]!Table13456[No заказа],[3]!Table13456[Цена],"",0,1)</f>
        <v>8588</v>
      </c>
      <c r="J981" s="2" t="str">
        <f>M01_SETTINGS!$F$2</f>
        <v>KASPI</v>
      </c>
    </row>
    <row r="982" spans="1:10" x14ac:dyDescent="0.35">
      <c r="A982" s="3">
        <f>_xlfn.XLOOKUP(Table16[[#This Row],[OrderID]],[3]!Table13456[No заказа],[3]!Table13456[Дата
отправки],"",0,1)</f>
        <v>45785</v>
      </c>
      <c r="B982" s="2">
        <v>546287365</v>
      </c>
      <c r="C982" s="2"/>
      <c r="D982" s="2"/>
      <c r="E982" s="3"/>
      <c r="F982" s="3"/>
      <c r="H982" s="5">
        <f>_xlfn.XLOOKUP(Table16[[#This Row],[OrderID]],[3]!Table13456[No заказа],[3]!Table13456[Количество],"",0,1)</f>
        <v>1</v>
      </c>
      <c r="I982" s="5">
        <f>_xlfn.XLOOKUP(Table16[[#This Row],[OrderID]],[3]!Table13456[No заказа],[3]!Table13456[Цена],"",0,1)</f>
        <v>8588</v>
      </c>
      <c r="J982" s="2" t="str">
        <f>M01_SETTINGS!$F$2</f>
        <v>KASPI</v>
      </c>
    </row>
    <row r="983" spans="1:10" x14ac:dyDescent="0.35">
      <c r="A983" s="3">
        <f>_xlfn.XLOOKUP(Table16[[#This Row],[OrderID]],[3]!Table13456[No заказа],[3]!Table13456[Дата
отправки],"",0,1)</f>
        <v>45785</v>
      </c>
      <c r="B983" s="2">
        <v>546576620</v>
      </c>
      <c r="C983" s="2"/>
      <c r="D983" s="2"/>
      <c r="E983" s="3"/>
      <c r="F983" s="3"/>
      <c r="H983" s="5">
        <f>_xlfn.XLOOKUP(Table16[[#This Row],[OrderID]],[3]!Table13456[No заказа],[3]!Table13456[Количество],"",0,1)</f>
        <v>1</v>
      </c>
      <c r="I983" s="5">
        <f>_xlfn.XLOOKUP(Table16[[#This Row],[OrderID]],[3]!Table13456[No заказа],[3]!Table13456[Цена],"",0,1)</f>
        <v>8588</v>
      </c>
      <c r="J983" s="2" t="str">
        <f>M01_SETTINGS!$F$2</f>
        <v>KASPI</v>
      </c>
    </row>
    <row r="984" spans="1:10" x14ac:dyDescent="0.35">
      <c r="A984" s="3">
        <f>_xlfn.XLOOKUP(Table16[[#This Row],[OrderID]],[3]!Table13456[No заказа],[3]!Table13456[Дата
отправки],"",0,1)</f>
        <v>45785</v>
      </c>
      <c r="B984" s="2">
        <v>546481380</v>
      </c>
      <c r="C984" s="2"/>
      <c r="D984" s="2"/>
      <c r="E984" s="3"/>
      <c r="F984" s="3"/>
      <c r="H984" s="5">
        <f>_xlfn.XLOOKUP(Table16[[#This Row],[OrderID]],[3]!Table13456[No заказа],[3]!Table13456[Количество],"",0,1)</f>
        <v>1</v>
      </c>
      <c r="I984" s="5">
        <f>_xlfn.XLOOKUP(Table16[[#This Row],[OrderID]],[3]!Table13456[No заказа],[3]!Table13456[Цена],"",0,1)</f>
        <v>8588</v>
      </c>
      <c r="J984" s="2" t="str">
        <f>M01_SETTINGS!$F$2</f>
        <v>KASPI</v>
      </c>
    </row>
    <row r="985" spans="1:10" x14ac:dyDescent="0.35">
      <c r="A985" s="3">
        <f>_xlfn.XLOOKUP(Table16[[#This Row],[OrderID]],[3]!Table13456[No заказа],[3]!Table13456[Дата
отправки],"",0,1)</f>
        <v>45785</v>
      </c>
      <c r="B985" s="2">
        <v>546431411</v>
      </c>
      <c r="C985" s="2"/>
      <c r="D985" s="2"/>
      <c r="E985" s="3"/>
      <c r="F985" s="3"/>
      <c r="H985" s="5">
        <f>_xlfn.XLOOKUP(Table16[[#This Row],[OrderID]],[3]!Table13456[No заказа],[3]!Table13456[Количество],"",0,1)</f>
        <v>1</v>
      </c>
      <c r="I985" s="5">
        <f>_xlfn.XLOOKUP(Table16[[#This Row],[OrderID]],[3]!Table13456[No заказа],[3]!Table13456[Цена],"",0,1)</f>
        <v>8588</v>
      </c>
      <c r="J985" s="2" t="str">
        <f>M01_SETTINGS!$F$2</f>
        <v>KASPI</v>
      </c>
    </row>
    <row r="986" spans="1:10" x14ac:dyDescent="0.35">
      <c r="A986" s="3">
        <f>_xlfn.XLOOKUP(Table16[[#This Row],[OrderID]],[3]!Table13456[No заказа],[3]!Table13456[Дата
отправки],"",0,1)</f>
        <v>45785</v>
      </c>
      <c r="B986" s="2">
        <v>546138922</v>
      </c>
      <c r="C986" s="2"/>
      <c r="D986" s="2"/>
      <c r="E986" s="3"/>
      <c r="F986" s="3"/>
      <c r="H986" s="5">
        <f>_xlfn.XLOOKUP(Table16[[#This Row],[OrderID]],[3]!Table13456[No заказа],[3]!Table13456[Количество],"",0,1)</f>
        <v>1</v>
      </c>
      <c r="I986" s="5">
        <f>_xlfn.XLOOKUP(Table16[[#This Row],[OrderID]],[3]!Table13456[No заказа],[3]!Table13456[Цена],"",0,1)</f>
        <v>8588</v>
      </c>
      <c r="J986" s="2" t="str">
        <f>M01_SETTINGS!$F$2</f>
        <v>KASPI</v>
      </c>
    </row>
    <row r="987" spans="1:10" x14ac:dyDescent="0.35">
      <c r="A987" s="3">
        <f>_xlfn.XLOOKUP(Table16[[#This Row],[OrderID]],[3]!Table13456[No заказа],[3]!Table13456[Дата
отправки],"",0,1)</f>
        <v>45785</v>
      </c>
      <c r="B987" s="2">
        <v>546137376</v>
      </c>
      <c r="C987" s="2"/>
      <c r="D987" s="2"/>
      <c r="E987" s="3"/>
      <c r="F987" s="3"/>
      <c r="H987" s="5">
        <f>_xlfn.XLOOKUP(Table16[[#This Row],[OrderID]],[3]!Table13456[No заказа],[3]!Table13456[Количество],"",0,1)</f>
        <v>1</v>
      </c>
      <c r="I987" s="5">
        <f>_xlfn.XLOOKUP(Table16[[#This Row],[OrderID]],[3]!Table13456[No заказа],[3]!Table13456[Цена],"",0,1)</f>
        <v>8588</v>
      </c>
      <c r="J987" s="2" t="str">
        <f>M01_SETTINGS!$F$2</f>
        <v>KASPI</v>
      </c>
    </row>
    <row r="988" spans="1:10" x14ac:dyDescent="0.35">
      <c r="A988" s="3">
        <f>_xlfn.XLOOKUP(Table16[[#This Row],[OrderID]],[3]!Table13456[No заказа],[3]!Table13456[Дата
отправки],"",0,1)</f>
        <v>45785</v>
      </c>
      <c r="B988" s="2">
        <v>546281005</v>
      </c>
      <c r="C988" s="2"/>
      <c r="D988" s="2"/>
      <c r="E988" s="3"/>
      <c r="F988" s="3"/>
      <c r="H988" s="5">
        <f>_xlfn.XLOOKUP(Table16[[#This Row],[OrderID]],[3]!Table13456[No заказа],[3]!Table13456[Количество],"",0,1)</f>
        <v>1</v>
      </c>
      <c r="I988" s="5">
        <f>_xlfn.XLOOKUP(Table16[[#This Row],[OrderID]],[3]!Table13456[No заказа],[3]!Table13456[Цена],"",0,1)</f>
        <v>8877</v>
      </c>
      <c r="J988" s="2" t="str">
        <f>M01_SETTINGS!$F$2</f>
        <v>KASPI</v>
      </c>
    </row>
    <row r="989" spans="1:10" x14ac:dyDescent="0.35">
      <c r="A989" s="3">
        <f>_xlfn.XLOOKUP(Table16[[#This Row],[OrderID]],[3]!Table13456[No заказа],[3]!Table13456[Дата
отправки],"",0,1)</f>
        <v>45785</v>
      </c>
      <c r="B989" s="2">
        <v>546144839</v>
      </c>
      <c r="C989" s="2"/>
      <c r="D989" s="2"/>
      <c r="E989" s="3"/>
      <c r="F989" s="3"/>
      <c r="H989" s="5">
        <f>_xlfn.XLOOKUP(Table16[[#This Row],[OrderID]],[3]!Table13456[No заказа],[3]!Table13456[Количество],"",0,1)</f>
        <v>1</v>
      </c>
      <c r="I989" s="5">
        <f>_xlfn.XLOOKUP(Table16[[#This Row],[OrderID]],[3]!Table13456[No заказа],[3]!Table13456[Цена],"",0,1)</f>
        <v>8877</v>
      </c>
      <c r="J989" s="2" t="str">
        <f>M01_SETTINGS!$F$2</f>
        <v>KASPI</v>
      </c>
    </row>
    <row r="990" spans="1:10" x14ac:dyDescent="0.35">
      <c r="A990" s="3">
        <f>_xlfn.XLOOKUP(Table16[[#This Row],[OrderID]],[3]!Table13456[No заказа],[3]!Table13456[Дата
отправки],"",0,1)</f>
        <v>45785</v>
      </c>
      <c r="B990" s="2">
        <v>546499010</v>
      </c>
      <c r="C990" s="2"/>
      <c r="D990" s="2"/>
      <c r="E990" s="3"/>
      <c r="F990" s="3"/>
      <c r="H990" s="5">
        <f>_xlfn.XLOOKUP(Table16[[#This Row],[OrderID]],[3]!Table13456[No заказа],[3]!Table13456[Количество],"",0,1)</f>
        <v>1</v>
      </c>
      <c r="I990" s="5">
        <f>_xlfn.XLOOKUP(Table16[[#This Row],[OrderID]],[3]!Table13456[No заказа],[3]!Table13456[Цена],"",0,1)</f>
        <v>8588</v>
      </c>
      <c r="J990" s="2" t="str">
        <f>M01_SETTINGS!$F$2</f>
        <v>KASPI</v>
      </c>
    </row>
    <row r="991" spans="1:10" x14ac:dyDescent="0.35">
      <c r="A991" s="3">
        <f>_xlfn.XLOOKUP(Table16[[#This Row],[OrderID]],[3]!Table13456[No заказа],[3]!Table13456[Дата
отправки],"",0,1)</f>
        <v>45785</v>
      </c>
      <c r="B991" s="2">
        <v>546384696</v>
      </c>
      <c r="C991" s="2"/>
      <c r="D991" s="2"/>
      <c r="E991" s="3"/>
      <c r="F991" s="3"/>
      <c r="H991" s="5">
        <f>_xlfn.XLOOKUP(Table16[[#This Row],[OrderID]],[3]!Table13456[No заказа],[3]!Table13456[Количество],"",0,1)</f>
        <v>1</v>
      </c>
      <c r="I991" s="5">
        <f>_xlfn.XLOOKUP(Table16[[#This Row],[OrderID]],[3]!Table13456[No заказа],[3]!Table13456[Цена],"",0,1)</f>
        <v>8588</v>
      </c>
      <c r="J991" s="2" t="str">
        <f>M01_SETTINGS!$F$2</f>
        <v>KASPI</v>
      </c>
    </row>
    <row r="992" spans="1:10" x14ac:dyDescent="0.35">
      <c r="A992" s="3">
        <f>_xlfn.XLOOKUP(Table16[[#This Row],[OrderID]],[3]!Table13456[No заказа],[3]!Table13456[Дата
отправки],"",0,1)</f>
        <v>45785</v>
      </c>
      <c r="B992" s="2">
        <v>546267681</v>
      </c>
      <c r="C992" s="2"/>
      <c r="D992" s="2"/>
      <c r="E992" s="3"/>
      <c r="F992" s="3"/>
      <c r="H992" s="5">
        <f>_xlfn.XLOOKUP(Table16[[#This Row],[OrderID]],[3]!Table13456[No заказа],[3]!Table13456[Количество],"",0,1)</f>
        <v>1</v>
      </c>
      <c r="I992" s="5">
        <f>_xlfn.XLOOKUP(Table16[[#This Row],[OrderID]],[3]!Table13456[No заказа],[3]!Table13456[Цена],"",0,1)</f>
        <v>8588</v>
      </c>
      <c r="J992" s="2" t="str">
        <f>M01_SETTINGS!$F$2</f>
        <v>KASPI</v>
      </c>
    </row>
    <row r="993" spans="1:10" x14ac:dyDescent="0.35">
      <c r="A993" s="3">
        <f>_xlfn.XLOOKUP(Table16[[#This Row],[OrderID]],[3]!Table13456[No заказа],[3]!Table13456[Дата
отправки],"",0,1)</f>
        <v>45784</v>
      </c>
      <c r="B993" s="2">
        <v>545553689</v>
      </c>
      <c r="C993" s="2"/>
      <c r="D993" s="2"/>
      <c r="E993" s="3"/>
      <c r="F993" s="3"/>
      <c r="H993" s="5">
        <f>_xlfn.XLOOKUP(Table16[[#This Row],[OrderID]],[3]!Table13456[No заказа],[3]!Table13456[Количество],"",0,1)</f>
        <v>1</v>
      </c>
      <c r="I993" s="5">
        <f>_xlfn.XLOOKUP(Table16[[#This Row],[OrderID]],[3]!Table13456[No заказа],[3]!Table13456[Цена],"",0,1)</f>
        <v>8990</v>
      </c>
      <c r="J993" s="2" t="str">
        <f>M01_SETTINGS!$F$2</f>
        <v>KASPI</v>
      </c>
    </row>
    <row r="994" spans="1:10" x14ac:dyDescent="0.35">
      <c r="A994" s="3">
        <f>_xlfn.XLOOKUP(Table16[[#This Row],[OrderID]],[3]!Table13456[No заказа],[3]!Table13456[Дата
отправки],"",0,1)</f>
        <v>45784</v>
      </c>
      <c r="B994" s="2">
        <v>545941326</v>
      </c>
      <c r="C994" s="2"/>
      <c r="D994" s="2"/>
      <c r="E994" s="3"/>
      <c r="F994" s="3"/>
      <c r="H994" s="5">
        <f>_xlfn.XLOOKUP(Table16[[#This Row],[OrderID]],[3]!Table13456[No заказа],[3]!Table13456[Количество],"",0,1)</f>
        <v>1</v>
      </c>
      <c r="I994" s="5">
        <f>_xlfn.XLOOKUP(Table16[[#This Row],[OrderID]],[3]!Table13456[No заказа],[3]!Table13456[Цена],"",0,1)</f>
        <v>8589</v>
      </c>
      <c r="J994" s="2" t="str">
        <f>M01_SETTINGS!$F$2</f>
        <v>KASPI</v>
      </c>
    </row>
    <row r="995" spans="1:10" x14ac:dyDescent="0.35">
      <c r="A995" s="3">
        <f>_xlfn.XLOOKUP(Table16[[#This Row],[OrderID]],[3]!Table13456[No заказа],[3]!Table13456[Дата
отправки],"",0,1)</f>
        <v>45784</v>
      </c>
      <c r="B995" s="2">
        <v>545479532</v>
      </c>
      <c r="C995" s="2"/>
      <c r="D995" s="2"/>
      <c r="E995" s="3"/>
      <c r="F995" s="3"/>
      <c r="H995" s="5">
        <f>_xlfn.XLOOKUP(Table16[[#This Row],[OrderID]],[3]!Table13456[No заказа],[3]!Table13456[Количество],"",0,1)</f>
        <v>1</v>
      </c>
      <c r="I995" s="5">
        <f>_xlfn.XLOOKUP(Table16[[#This Row],[OrderID]],[3]!Table13456[No заказа],[3]!Table13456[Цена],"",0,1)</f>
        <v>8990</v>
      </c>
      <c r="J995" s="2" t="str">
        <f>M01_SETTINGS!$F$2</f>
        <v>KASPI</v>
      </c>
    </row>
    <row r="996" spans="1:10" x14ac:dyDescent="0.35">
      <c r="A996" s="3">
        <f>_xlfn.XLOOKUP(Table16[[#This Row],[OrderID]],[3]!Table13456[No заказа],[3]!Table13456[Дата
отправки],"",0,1)</f>
        <v>45784</v>
      </c>
      <c r="B996" s="2">
        <v>545942798</v>
      </c>
      <c r="C996" s="2"/>
      <c r="D996" s="2"/>
      <c r="E996" s="3"/>
      <c r="F996" s="3"/>
      <c r="H996" s="5">
        <f>_xlfn.XLOOKUP(Table16[[#This Row],[OrderID]],[3]!Table13456[No заказа],[3]!Table13456[Количество],"",0,1)</f>
        <v>1</v>
      </c>
      <c r="I996" s="5">
        <f>_xlfn.XLOOKUP(Table16[[#This Row],[OrderID]],[3]!Table13456[No заказа],[3]!Table13456[Цена],"",0,1)</f>
        <v>17990</v>
      </c>
      <c r="J996" s="2" t="str">
        <f>M01_SETTINGS!$F$2</f>
        <v>KASPI</v>
      </c>
    </row>
    <row r="997" spans="1:10" x14ac:dyDescent="0.35">
      <c r="A997" s="3">
        <f>_xlfn.XLOOKUP(Table16[[#This Row],[OrderID]],[3]!Table13456[No заказа],[3]!Table13456[Дата
отправки],"",0,1)</f>
        <v>45784</v>
      </c>
      <c r="B997" s="2">
        <v>545493408</v>
      </c>
      <c r="C997" s="2"/>
      <c r="D997" s="2"/>
      <c r="E997" s="3"/>
      <c r="F997" s="3"/>
      <c r="H997" s="5">
        <f>_xlfn.XLOOKUP(Table16[[#This Row],[OrderID]],[3]!Table13456[No заказа],[3]!Table13456[Количество],"",0,1)</f>
        <v>1</v>
      </c>
      <c r="I997" s="5">
        <f>_xlfn.XLOOKUP(Table16[[#This Row],[OrderID]],[3]!Table13456[No заказа],[3]!Table13456[Цена],"",0,1)</f>
        <v>12990</v>
      </c>
      <c r="J997" s="2" t="str">
        <f>M01_SETTINGS!$F$2</f>
        <v>KASPI</v>
      </c>
    </row>
    <row r="998" spans="1:10" x14ac:dyDescent="0.35">
      <c r="A998" s="3">
        <f>_xlfn.XLOOKUP(Table16[[#This Row],[OrderID]],[3]!Table13456[No заказа],[3]!Table13456[Дата
отправки],"",0,1)</f>
        <v>45784</v>
      </c>
      <c r="B998" s="2">
        <v>545989733</v>
      </c>
      <c r="C998" s="2"/>
      <c r="D998" s="2"/>
      <c r="E998" s="3"/>
      <c r="F998" s="3"/>
      <c r="H998" s="5">
        <f>_xlfn.XLOOKUP(Table16[[#This Row],[OrderID]],[3]!Table13456[No заказа],[3]!Table13456[Количество],"",0,1)</f>
        <v>1</v>
      </c>
      <c r="I998" s="5">
        <f>_xlfn.XLOOKUP(Table16[[#This Row],[OrderID]],[3]!Table13456[No заказа],[3]!Table13456[Цена],"",0,1)</f>
        <v>11990</v>
      </c>
      <c r="J998" s="2" t="str">
        <f>M01_SETTINGS!$F$2</f>
        <v>KASPI</v>
      </c>
    </row>
    <row r="999" spans="1:10" x14ac:dyDescent="0.35">
      <c r="A999" s="3">
        <f>_xlfn.XLOOKUP(Table16[[#This Row],[OrderID]],[3]!Table13456[No заказа],[3]!Table13456[Дата
отправки],"",0,1)</f>
        <v>45784</v>
      </c>
      <c r="B999" s="2">
        <v>545902973</v>
      </c>
      <c r="C999" s="2"/>
      <c r="D999" s="2"/>
      <c r="E999" s="3"/>
      <c r="F999" s="3"/>
      <c r="H999" s="5">
        <f>_xlfn.XLOOKUP(Table16[[#This Row],[OrderID]],[3]!Table13456[No заказа],[3]!Table13456[Количество],"",0,1)</f>
        <v>1</v>
      </c>
      <c r="I999" s="5">
        <f>_xlfn.XLOOKUP(Table16[[#This Row],[OrderID]],[3]!Table13456[No заказа],[3]!Table13456[Цена],"",0,1)</f>
        <v>11990</v>
      </c>
      <c r="J999" s="2" t="str">
        <f>M01_SETTINGS!$F$2</f>
        <v>KASPI</v>
      </c>
    </row>
    <row r="1000" spans="1:10" x14ac:dyDescent="0.35">
      <c r="A1000" s="3">
        <f>_xlfn.XLOOKUP(Table16[[#This Row],[OrderID]],[3]!Table13456[No заказа],[3]!Table13456[Дата
отправки],"",0,1)</f>
        <v>45784</v>
      </c>
      <c r="B1000" s="2">
        <v>545616305</v>
      </c>
      <c r="C1000" s="2"/>
      <c r="D1000" s="2"/>
      <c r="E1000" s="3"/>
      <c r="F1000" s="3"/>
      <c r="H1000" s="5">
        <f>_xlfn.XLOOKUP(Table16[[#This Row],[OrderID]],[3]!Table13456[No заказа],[3]!Table13456[Количество],"",0,1)</f>
        <v>1</v>
      </c>
      <c r="I1000" s="5">
        <f>_xlfn.XLOOKUP(Table16[[#This Row],[OrderID]],[3]!Table13456[No заказа],[3]!Table13456[Цена],"",0,1)</f>
        <v>20990</v>
      </c>
      <c r="J1000" s="2" t="str">
        <f>M01_SETTINGS!$F$2</f>
        <v>KASPI</v>
      </c>
    </row>
    <row r="1001" spans="1:10" x14ac:dyDescent="0.35">
      <c r="A1001" s="3">
        <f>_xlfn.XLOOKUP(Table16[[#This Row],[OrderID]],[3]!Table13456[No заказа],[3]!Table13456[Дата
отправки],"",0,1)</f>
        <v>45784</v>
      </c>
      <c r="B1001" s="2">
        <v>545487371</v>
      </c>
      <c r="C1001" s="2"/>
      <c r="D1001" s="2"/>
      <c r="E1001" s="3"/>
      <c r="F1001" s="3"/>
      <c r="H1001" s="5">
        <f>_xlfn.XLOOKUP(Table16[[#This Row],[OrderID]],[3]!Table13456[No заказа],[3]!Table13456[Количество],"",0,1)</f>
        <v>1</v>
      </c>
      <c r="I1001" s="5">
        <f>_xlfn.XLOOKUP(Table16[[#This Row],[OrderID]],[3]!Table13456[No заказа],[3]!Table13456[Цена],"",0,1)</f>
        <v>17990</v>
      </c>
      <c r="J1001" s="2" t="str">
        <f>M01_SETTINGS!$F$2</f>
        <v>KASPI</v>
      </c>
    </row>
    <row r="1002" spans="1:10" x14ac:dyDescent="0.35">
      <c r="A1002" s="3">
        <f>_xlfn.XLOOKUP(Table16[[#This Row],[OrderID]],[3]!Table13456[No заказа],[3]!Table13456[Дата
отправки],"",0,1)</f>
        <v>45784</v>
      </c>
      <c r="B1002" s="2">
        <v>545588502</v>
      </c>
      <c r="C1002" s="2"/>
      <c r="D1002" s="2"/>
      <c r="E1002" s="3"/>
      <c r="F1002" s="3"/>
      <c r="H1002" s="5">
        <f>_xlfn.XLOOKUP(Table16[[#This Row],[OrderID]],[3]!Table13456[No заказа],[3]!Table13456[Количество],"",0,1)</f>
        <v>2</v>
      </c>
      <c r="I1002" s="5">
        <f>_xlfn.XLOOKUP(Table16[[#This Row],[OrderID]],[3]!Table13456[No заказа],[3]!Table13456[Цена],"",0,1)</f>
        <v>8993</v>
      </c>
      <c r="J1002" s="2" t="str">
        <f>M01_SETTINGS!$F$2</f>
        <v>KASPI</v>
      </c>
    </row>
    <row r="1003" spans="1:10" x14ac:dyDescent="0.35">
      <c r="A1003" s="3">
        <f>_xlfn.XLOOKUP(Table16[[#This Row],[OrderID]],[3]!Table13456[No заказа],[3]!Table13456[Дата
отправки],"",0,1)</f>
        <v>45784</v>
      </c>
      <c r="B1003" s="2">
        <v>546032520</v>
      </c>
      <c r="C1003" s="2"/>
      <c r="D1003" s="2"/>
      <c r="E1003" s="3"/>
      <c r="F1003" s="3"/>
      <c r="H1003" s="5">
        <f>_xlfn.XLOOKUP(Table16[[#This Row],[OrderID]],[3]!Table13456[No заказа],[3]!Table13456[Количество],"",0,1)</f>
        <v>1</v>
      </c>
      <c r="I1003" s="5">
        <f>_xlfn.XLOOKUP(Table16[[#This Row],[OrderID]],[3]!Table13456[No заказа],[3]!Table13456[Цена],"",0,1)</f>
        <v>8589</v>
      </c>
      <c r="J1003" s="2" t="str">
        <f>M01_SETTINGS!$F$2</f>
        <v>KASPI</v>
      </c>
    </row>
    <row r="1004" spans="1:10" x14ac:dyDescent="0.35">
      <c r="A1004" s="3">
        <f>_xlfn.XLOOKUP(Table16[[#This Row],[OrderID]],[3]!Table13456[No заказа],[3]!Table13456[Дата
отправки],"",0,1)</f>
        <v>45784</v>
      </c>
      <c r="B1004" s="2">
        <v>545610659</v>
      </c>
      <c r="C1004" s="2"/>
      <c r="D1004" s="2"/>
      <c r="E1004" s="3"/>
      <c r="F1004" s="3"/>
      <c r="H1004" s="5">
        <f>_xlfn.XLOOKUP(Table16[[#This Row],[OrderID]],[3]!Table13456[No заказа],[3]!Table13456[Количество],"",0,1)</f>
        <v>1</v>
      </c>
      <c r="I1004" s="5">
        <f>_xlfn.XLOOKUP(Table16[[#This Row],[OrderID]],[3]!Table13456[No заказа],[3]!Table13456[Цена],"",0,1)</f>
        <v>8789</v>
      </c>
      <c r="J1004" s="2" t="str">
        <f>M01_SETTINGS!$F$2</f>
        <v>KASPI</v>
      </c>
    </row>
    <row r="1005" spans="1:10" x14ac:dyDescent="0.35">
      <c r="A1005" s="3">
        <f>_xlfn.XLOOKUP(Table16[[#This Row],[OrderID]],[3]!Table13456[No заказа],[3]!Table13456[Дата
отправки],"",0,1)</f>
        <v>45784</v>
      </c>
      <c r="B1005" s="2">
        <v>545566444</v>
      </c>
      <c r="C1005" s="2"/>
      <c r="D1005" s="2"/>
      <c r="E1005" s="3"/>
      <c r="F1005" s="3"/>
      <c r="H1005" s="5">
        <f>_xlfn.XLOOKUP(Table16[[#This Row],[OrderID]],[3]!Table13456[No заказа],[3]!Table13456[Количество],"",0,1)</f>
        <v>1</v>
      </c>
      <c r="I1005" s="5">
        <f>_xlfn.XLOOKUP(Table16[[#This Row],[OrderID]],[3]!Table13456[No заказа],[3]!Table13456[Цена],"",0,1)</f>
        <v>8794</v>
      </c>
      <c r="J1005" s="2" t="str">
        <f>M01_SETTINGS!$F$2</f>
        <v>KASPI</v>
      </c>
    </row>
    <row r="1006" spans="1:10" x14ac:dyDescent="0.35">
      <c r="A1006" s="3">
        <f>_xlfn.XLOOKUP(Table16[[#This Row],[OrderID]],[3]!Table13456[No заказа],[3]!Table13456[Дата
отправки],"",0,1)</f>
        <v>45784</v>
      </c>
      <c r="B1006" s="2">
        <v>545807915</v>
      </c>
      <c r="C1006" s="2"/>
      <c r="D1006" s="2"/>
      <c r="E1006" s="3"/>
      <c r="F1006" s="3"/>
      <c r="H1006" s="5">
        <f>_xlfn.XLOOKUP(Table16[[#This Row],[OrderID]],[3]!Table13456[No заказа],[3]!Table13456[Количество],"",0,1)</f>
        <v>1</v>
      </c>
      <c r="I1006" s="5">
        <f>_xlfn.XLOOKUP(Table16[[#This Row],[OrderID]],[3]!Table13456[No заказа],[3]!Table13456[Цена],"",0,1)</f>
        <v>8993</v>
      </c>
      <c r="J1006" s="2" t="str">
        <f>M01_SETTINGS!$F$2</f>
        <v>KASPI</v>
      </c>
    </row>
    <row r="1007" spans="1:10" x14ac:dyDescent="0.35">
      <c r="A1007" s="3">
        <f>_xlfn.XLOOKUP(Table16[[#This Row],[OrderID]],[3]!Table13456[No заказа],[3]!Table13456[Дата
отправки],"",0,1)</f>
        <v>45784</v>
      </c>
      <c r="B1007" s="2">
        <v>545730647</v>
      </c>
      <c r="C1007" s="2"/>
      <c r="D1007" s="2"/>
      <c r="E1007" s="3"/>
      <c r="F1007" s="3"/>
      <c r="H1007" s="5">
        <f>_xlfn.XLOOKUP(Table16[[#This Row],[OrderID]],[3]!Table13456[No заказа],[3]!Table13456[Количество],"",0,1)</f>
        <v>1</v>
      </c>
      <c r="I1007" s="5">
        <f>_xlfn.XLOOKUP(Table16[[#This Row],[OrderID]],[3]!Table13456[No заказа],[3]!Table13456[Цена],"",0,1)</f>
        <v>8993</v>
      </c>
      <c r="J1007" s="2" t="str">
        <f>M01_SETTINGS!$F$2</f>
        <v>KASPI</v>
      </c>
    </row>
    <row r="1008" spans="1:10" x14ac:dyDescent="0.35">
      <c r="A1008" s="3">
        <f>_xlfn.XLOOKUP(Table16[[#This Row],[OrderID]],[3]!Table13456[No заказа],[3]!Table13456[Дата
отправки],"",0,1)</f>
        <v>45784</v>
      </c>
      <c r="B1008" s="2">
        <v>545588502</v>
      </c>
      <c r="C1008" s="2"/>
      <c r="D1008" s="2"/>
      <c r="E1008" s="3"/>
      <c r="F1008" s="3"/>
      <c r="H1008" s="5">
        <f>_xlfn.XLOOKUP(Table16[[#This Row],[OrderID]],[3]!Table13456[No заказа],[3]!Table13456[Количество],"",0,1)</f>
        <v>2</v>
      </c>
      <c r="I1008" s="5">
        <f>_xlfn.XLOOKUP(Table16[[#This Row],[OrderID]],[3]!Table13456[No заказа],[3]!Table13456[Цена],"",0,1)</f>
        <v>8993</v>
      </c>
      <c r="J1008" s="2" t="str">
        <f>M01_SETTINGS!$F$2</f>
        <v>KASPI</v>
      </c>
    </row>
    <row r="1009" spans="1:10" x14ac:dyDescent="0.35">
      <c r="A1009" s="3">
        <f>_xlfn.XLOOKUP(Table16[[#This Row],[OrderID]],[3]!Table13456[No заказа],[3]!Table13456[Дата
отправки],"",0,1)</f>
        <v>45784</v>
      </c>
      <c r="B1009" s="2">
        <v>545711328</v>
      </c>
      <c r="C1009" s="2"/>
      <c r="D1009" s="2"/>
      <c r="E1009" s="3"/>
      <c r="F1009" s="3"/>
      <c r="H1009" s="5">
        <f>_xlfn.XLOOKUP(Table16[[#This Row],[OrderID]],[3]!Table13456[No заказа],[3]!Table13456[Количество],"",0,1)</f>
        <v>1</v>
      </c>
      <c r="I1009" s="5">
        <f>_xlfn.XLOOKUP(Table16[[#This Row],[OrderID]],[3]!Table13456[No заказа],[3]!Table13456[Цена],"",0,1)</f>
        <v>8990</v>
      </c>
      <c r="J1009" s="2" t="str">
        <f>M01_SETTINGS!$F$2</f>
        <v>KASPI</v>
      </c>
    </row>
    <row r="1010" spans="1:10" x14ac:dyDescent="0.35">
      <c r="A1010" s="3">
        <f>_xlfn.XLOOKUP(Table16[[#This Row],[OrderID]],[3]!Table13456[No заказа],[3]!Table13456[Дата
отправки],"",0,1)</f>
        <v>45784</v>
      </c>
      <c r="B1010" s="2">
        <v>545696721</v>
      </c>
      <c r="C1010" s="2"/>
      <c r="D1010" s="2"/>
      <c r="E1010" s="3"/>
      <c r="F1010" s="3"/>
      <c r="H1010" s="5">
        <f>_xlfn.XLOOKUP(Table16[[#This Row],[OrderID]],[3]!Table13456[No заказа],[3]!Table13456[Количество],"",0,1)</f>
        <v>1</v>
      </c>
      <c r="I1010" s="5">
        <f>_xlfn.XLOOKUP(Table16[[#This Row],[OrderID]],[3]!Table13456[No заказа],[3]!Table13456[Цена],"",0,1)</f>
        <v>8588</v>
      </c>
      <c r="J1010" s="2" t="str">
        <f>M01_SETTINGS!$F$2</f>
        <v>KASPI</v>
      </c>
    </row>
    <row r="1011" spans="1:10" x14ac:dyDescent="0.35">
      <c r="A1011" s="3">
        <f>_xlfn.XLOOKUP(Table16[[#This Row],[OrderID]],[3]!Table13456[No заказа],[3]!Table13456[Дата
отправки],"",0,1)</f>
        <v>45784</v>
      </c>
      <c r="B1011" s="2">
        <v>545935415</v>
      </c>
      <c r="C1011" s="2"/>
      <c r="D1011" s="2"/>
      <c r="E1011" s="3"/>
      <c r="F1011" s="3"/>
      <c r="H1011" s="5">
        <f>_xlfn.XLOOKUP(Table16[[#This Row],[OrderID]],[3]!Table13456[No заказа],[3]!Table13456[Количество],"",0,1)</f>
        <v>1</v>
      </c>
      <c r="I1011" s="5">
        <f>_xlfn.XLOOKUP(Table16[[#This Row],[OrderID]],[3]!Table13456[No заказа],[3]!Table13456[Цена],"",0,1)</f>
        <v>8877</v>
      </c>
      <c r="J1011" s="2" t="str">
        <f>M01_SETTINGS!$F$2</f>
        <v>KASPI</v>
      </c>
    </row>
    <row r="1012" spans="1:10" x14ac:dyDescent="0.35">
      <c r="A1012" s="3">
        <f>_xlfn.XLOOKUP(Table16[[#This Row],[OrderID]],[3]!Table13456[No заказа],[3]!Table13456[Дата
отправки],"",0,1)</f>
        <v>45784</v>
      </c>
      <c r="B1012" s="2">
        <v>546047044</v>
      </c>
      <c r="C1012" s="2"/>
      <c r="D1012" s="2"/>
      <c r="E1012" s="3"/>
      <c r="F1012" s="3"/>
      <c r="H1012" s="5">
        <f>_xlfn.XLOOKUP(Table16[[#This Row],[OrderID]],[3]!Table13456[No заказа],[3]!Table13456[Количество],"",0,1)</f>
        <v>1</v>
      </c>
      <c r="I1012" s="5">
        <f>_xlfn.XLOOKUP(Table16[[#This Row],[OrderID]],[3]!Table13456[No заказа],[3]!Table13456[Цена],"",0,1)</f>
        <v>8778</v>
      </c>
      <c r="J1012" s="2" t="str">
        <f>M01_SETTINGS!$F$2</f>
        <v>KASPI</v>
      </c>
    </row>
    <row r="1013" spans="1:10" x14ac:dyDescent="0.35">
      <c r="A1013" s="3">
        <f>_xlfn.XLOOKUP(Table16[[#This Row],[OrderID]],[3]!Table13456[No заказа],[3]!Table13456[Дата
отправки],"",0,1)</f>
        <v>45784</v>
      </c>
      <c r="B1013" s="2">
        <v>545982822</v>
      </c>
      <c r="C1013" s="2"/>
      <c r="D1013" s="2"/>
      <c r="E1013" s="3"/>
      <c r="F1013" s="3"/>
      <c r="H1013" s="5">
        <f>_xlfn.XLOOKUP(Table16[[#This Row],[OrderID]],[3]!Table13456[No заказа],[3]!Table13456[Количество],"",0,1)</f>
        <v>1</v>
      </c>
      <c r="I1013" s="5">
        <f>_xlfn.XLOOKUP(Table16[[#This Row],[OrderID]],[3]!Table13456[No заказа],[3]!Table13456[Цена],"",0,1)</f>
        <v>8588</v>
      </c>
      <c r="J1013" s="2" t="str">
        <f>M01_SETTINGS!$F$2</f>
        <v>KASPI</v>
      </c>
    </row>
    <row r="1014" spans="1:10" x14ac:dyDescent="0.35">
      <c r="A1014" s="3">
        <f>_xlfn.XLOOKUP(Table16[[#This Row],[OrderID]],[3]!Table13456[No заказа],[3]!Table13456[Дата
отправки],"",0,1)</f>
        <v>45784</v>
      </c>
      <c r="B1014" s="2">
        <v>545925449</v>
      </c>
      <c r="C1014" s="2"/>
      <c r="D1014" s="2"/>
      <c r="E1014" s="3"/>
      <c r="F1014" s="3"/>
      <c r="H1014" s="5">
        <f>_xlfn.XLOOKUP(Table16[[#This Row],[OrderID]],[3]!Table13456[No заказа],[3]!Table13456[Количество],"",0,1)</f>
        <v>1</v>
      </c>
      <c r="I1014" s="5">
        <f>_xlfn.XLOOKUP(Table16[[#This Row],[OrderID]],[3]!Table13456[No заказа],[3]!Table13456[Цена],"",0,1)</f>
        <v>8588</v>
      </c>
      <c r="J1014" s="2" t="str">
        <f>M01_SETTINGS!$F$2</f>
        <v>KASPI</v>
      </c>
    </row>
    <row r="1015" spans="1:10" x14ac:dyDescent="0.35">
      <c r="A1015" s="3">
        <f>_xlfn.XLOOKUP(Table16[[#This Row],[OrderID]],[3]!Table13456[No заказа],[3]!Table13456[Дата
отправки],"",0,1)</f>
        <v>45784</v>
      </c>
      <c r="B1015" s="2">
        <v>545865439</v>
      </c>
      <c r="C1015" s="2"/>
      <c r="D1015" s="2"/>
      <c r="E1015" s="3"/>
      <c r="F1015" s="3"/>
      <c r="H1015" s="5">
        <f>_xlfn.XLOOKUP(Table16[[#This Row],[OrderID]],[3]!Table13456[No заказа],[3]!Table13456[Количество],"",0,1)</f>
        <v>1</v>
      </c>
      <c r="I1015" s="5">
        <f>_xlfn.XLOOKUP(Table16[[#This Row],[OrderID]],[3]!Table13456[No заказа],[3]!Table13456[Цена],"",0,1)</f>
        <v>8588</v>
      </c>
      <c r="J1015" s="2" t="str">
        <f>M01_SETTINGS!$F$2</f>
        <v>KASPI</v>
      </c>
    </row>
    <row r="1016" spans="1:10" x14ac:dyDescent="0.35">
      <c r="A1016" s="3">
        <f>_xlfn.XLOOKUP(Table16[[#This Row],[OrderID]],[3]!Table13456[No заказа],[3]!Table13456[Дата
отправки],"",0,1)</f>
        <v>45783</v>
      </c>
      <c r="B1016" s="2">
        <v>545334737</v>
      </c>
      <c r="C1016" s="2"/>
      <c r="D1016" s="2"/>
      <c r="E1016" s="3"/>
      <c r="F1016" s="3"/>
      <c r="H1016" s="5">
        <f>_xlfn.XLOOKUP(Table16[[#This Row],[OrderID]],[3]!Table13456[No заказа],[3]!Table13456[Количество],"",0,1)</f>
        <v>1</v>
      </c>
      <c r="I1016" s="5">
        <f>_xlfn.XLOOKUP(Table16[[#This Row],[OrderID]],[3]!Table13456[No заказа],[3]!Table13456[Цена],"",0,1)</f>
        <v>8589</v>
      </c>
      <c r="J1016" s="2" t="str">
        <f>M01_SETTINGS!$F$2</f>
        <v>KASPI</v>
      </c>
    </row>
    <row r="1017" spans="1:10" x14ac:dyDescent="0.35">
      <c r="A1017" s="3">
        <f>_xlfn.XLOOKUP(Table16[[#This Row],[OrderID]],[3]!Table13456[No заказа],[3]!Table13456[Дата
отправки],"",0,1)</f>
        <v>45783</v>
      </c>
      <c r="B1017" s="2">
        <v>544801299</v>
      </c>
      <c r="C1017" s="2"/>
      <c r="D1017" s="2"/>
      <c r="E1017" s="3"/>
      <c r="F1017" s="3"/>
      <c r="H1017" s="5">
        <f>_xlfn.XLOOKUP(Table16[[#This Row],[OrderID]],[3]!Table13456[No заказа],[3]!Table13456[Количество],"",0,1)</f>
        <v>1</v>
      </c>
      <c r="I1017" s="5">
        <f>_xlfn.XLOOKUP(Table16[[#This Row],[OrderID]],[3]!Table13456[No заказа],[3]!Table13456[Цена],"",0,1)</f>
        <v>8644</v>
      </c>
      <c r="J1017" s="2" t="str">
        <f>M01_SETTINGS!$F$2</f>
        <v>KASPI</v>
      </c>
    </row>
    <row r="1018" spans="1:10" x14ac:dyDescent="0.35">
      <c r="A1018" s="3">
        <f>_xlfn.XLOOKUP(Table16[[#This Row],[OrderID]],[3]!Table13456[No заказа],[3]!Table13456[Дата
отправки],"",0,1)</f>
        <v>45783</v>
      </c>
      <c r="B1018" s="2">
        <v>545168207</v>
      </c>
      <c r="C1018" s="2"/>
      <c r="D1018" s="2"/>
      <c r="E1018" s="3"/>
      <c r="F1018" s="3"/>
      <c r="H1018" s="5">
        <f>_xlfn.XLOOKUP(Table16[[#This Row],[OrderID]],[3]!Table13456[No заказа],[3]!Table13456[Количество],"",0,1)</f>
        <v>1</v>
      </c>
      <c r="I1018" s="5">
        <f>_xlfn.XLOOKUP(Table16[[#This Row],[OrderID]],[3]!Table13456[No заказа],[3]!Table13456[Цена],"",0,1)</f>
        <v>8589</v>
      </c>
      <c r="J1018" s="2" t="str">
        <f>M01_SETTINGS!$F$2</f>
        <v>KASPI</v>
      </c>
    </row>
    <row r="1019" spans="1:10" x14ac:dyDescent="0.35">
      <c r="A1019" s="3">
        <f>_xlfn.XLOOKUP(Table16[[#This Row],[OrderID]],[3]!Table13456[No заказа],[3]!Table13456[Дата
отправки],"",0,1)</f>
        <v>45783</v>
      </c>
      <c r="B1019" s="2">
        <v>545366054</v>
      </c>
      <c r="C1019" s="2"/>
      <c r="D1019" s="2"/>
      <c r="E1019" s="3"/>
      <c r="F1019" s="3"/>
      <c r="H1019" s="5">
        <f>_xlfn.XLOOKUP(Table16[[#This Row],[OrderID]],[3]!Table13456[No заказа],[3]!Table13456[Количество],"",0,1)</f>
        <v>1</v>
      </c>
      <c r="I1019" s="5">
        <f>_xlfn.XLOOKUP(Table16[[#This Row],[OrderID]],[3]!Table13456[No заказа],[3]!Table13456[Цена],"",0,1)</f>
        <v>8998</v>
      </c>
      <c r="J1019" s="2" t="str">
        <f>M01_SETTINGS!$F$2</f>
        <v>KASPI</v>
      </c>
    </row>
    <row r="1020" spans="1:10" x14ac:dyDescent="0.35">
      <c r="A1020" s="3">
        <f>_xlfn.XLOOKUP(Table16[[#This Row],[OrderID]],[3]!Table13456[No заказа],[3]!Table13456[Дата
отправки],"",0,1)</f>
        <v>45783</v>
      </c>
      <c r="B1020" s="2">
        <v>545315183</v>
      </c>
      <c r="C1020" s="2"/>
      <c r="D1020" s="2"/>
      <c r="E1020" s="3"/>
      <c r="F1020" s="3"/>
      <c r="H1020" s="5">
        <f>_xlfn.XLOOKUP(Table16[[#This Row],[OrderID]],[3]!Table13456[No заказа],[3]!Table13456[Количество],"",0,1)</f>
        <v>1</v>
      </c>
      <c r="I1020" s="5">
        <f>_xlfn.XLOOKUP(Table16[[#This Row],[OrderID]],[3]!Table13456[No заказа],[3]!Table13456[Цена],"",0,1)</f>
        <v>17990</v>
      </c>
      <c r="J1020" s="2" t="str">
        <f>M01_SETTINGS!$F$2</f>
        <v>KASPI</v>
      </c>
    </row>
    <row r="1021" spans="1:10" x14ac:dyDescent="0.35">
      <c r="A1021" s="3">
        <f>_xlfn.XLOOKUP(Table16[[#This Row],[OrderID]],[3]!Table13456[No заказа],[3]!Table13456[Дата
отправки],"",0,1)</f>
        <v>45783</v>
      </c>
      <c r="B1021" s="2">
        <v>545125754</v>
      </c>
      <c r="C1021" s="2"/>
      <c r="D1021" s="2"/>
      <c r="E1021" s="3"/>
      <c r="F1021" s="3"/>
      <c r="H1021" s="5">
        <f>_xlfn.XLOOKUP(Table16[[#This Row],[OrderID]],[3]!Table13456[No заказа],[3]!Table13456[Количество],"",0,1)</f>
        <v>1</v>
      </c>
      <c r="I1021" s="5">
        <f>_xlfn.XLOOKUP(Table16[[#This Row],[OrderID]],[3]!Table13456[No заказа],[3]!Table13456[Цена],"",0,1)</f>
        <v>15490</v>
      </c>
      <c r="J1021" s="2" t="str">
        <f>M01_SETTINGS!$F$2</f>
        <v>KASPI</v>
      </c>
    </row>
    <row r="1022" spans="1:10" x14ac:dyDescent="0.35">
      <c r="A1022" s="3">
        <f>_xlfn.XLOOKUP(Table16[[#This Row],[OrderID]],[3]!Table13456[No заказа],[3]!Table13456[Дата
отправки],"",0,1)</f>
        <v>45783</v>
      </c>
      <c r="B1022" s="2">
        <v>545022272</v>
      </c>
      <c r="C1022" s="2"/>
      <c r="D1022" s="2"/>
      <c r="E1022" s="3"/>
      <c r="F1022" s="3"/>
      <c r="H1022" s="5">
        <f>_xlfn.XLOOKUP(Table16[[#This Row],[OrderID]],[3]!Table13456[No заказа],[3]!Table13456[Количество],"",0,1)</f>
        <v>1</v>
      </c>
      <c r="I1022" s="5">
        <f>_xlfn.XLOOKUP(Table16[[#This Row],[OrderID]],[3]!Table13456[No заказа],[3]!Table13456[Цена],"",0,1)</f>
        <v>15490</v>
      </c>
      <c r="J1022" s="2" t="str">
        <f>M01_SETTINGS!$F$2</f>
        <v>KASPI</v>
      </c>
    </row>
    <row r="1023" spans="1:10" x14ac:dyDescent="0.35">
      <c r="A1023" s="3">
        <f>_xlfn.XLOOKUP(Table16[[#This Row],[OrderID]],[3]!Table13456[No заказа],[3]!Table13456[Дата
отправки],"",0,1)</f>
        <v>45783</v>
      </c>
      <c r="B1023" s="2">
        <v>545141675</v>
      </c>
      <c r="C1023" s="2"/>
      <c r="D1023" s="2"/>
      <c r="E1023" s="3"/>
      <c r="F1023" s="3"/>
      <c r="H1023" s="5">
        <f>_xlfn.XLOOKUP(Table16[[#This Row],[OrderID]],[3]!Table13456[No заказа],[3]!Table13456[Количество],"",0,1)</f>
        <v>1</v>
      </c>
      <c r="I1023" s="5">
        <f>_xlfn.XLOOKUP(Table16[[#This Row],[OrderID]],[3]!Table13456[No заказа],[3]!Table13456[Цена],"",0,1)</f>
        <v>14990</v>
      </c>
      <c r="J1023" s="2" t="str">
        <f>M01_SETTINGS!$F$2</f>
        <v>KASPI</v>
      </c>
    </row>
    <row r="1024" spans="1:10" x14ac:dyDescent="0.35">
      <c r="A1024" s="3">
        <f>_xlfn.XLOOKUP(Table16[[#This Row],[OrderID]],[3]!Table13456[No заказа],[3]!Table13456[Дата
отправки],"",0,1)</f>
        <v>45783</v>
      </c>
      <c r="B1024" s="2">
        <v>545033418</v>
      </c>
      <c r="C1024" s="2"/>
      <c r="D1024" s="2"/>
      <c r="E1024" s="3"/>
      <c r="F1024" s="3"/>
      <c r="H1024" s="5">
        <f>_xlfn.XLOOKUP(Table16[[#This Row],[OrderID]],[3]!Table13456[No заказа],[3]!Table13456[Количество],"",0,1)</f>
        <v>1</v>
      </c>
      <c r="I1024" s="5">
        <f>_xlfn.XLOOKUP(Table16[[#This Row],[OrderID]],[3]!Table13456[No заказа],[3]!Table13456[Цена],"",0,1)</f>
        <v>14990</v>
      </c>
      <c r="J1024" s="2" t="str">
        <f>M01_SETTINGS!$F$2</f>
        <v>KASPI</v>
      </c>
    </row>
    <row r="1025" spans="1:10" x14ac:dyDescent="0.35">
      <c r="A1025" s="3">
        <f>_xlfn.XLOOKUP(Table16[[#This Row],[OrderID]],[3]!Table13456[No заказа],[3]!Table13456[Дата
отправки],"",0,1)</f>
        <v>45783</v>
      </c>
      <c r="B1025" s="2">
        <v>545297881</v>
      </c>
      <c r="C1025" s="2"/>
      <c r="D1025" s="2"/>
      <c r="E1025" s="3"/>
      <c r="F1025" s="3"/>
      <c r="H1025" s="5">
        <f>_xlfn.XLOOKUP(Table16[[#This Row],[OrderID]],[3]!Table13456[No заказа],[3]!Table13456[Количество],"",0,1)</f>
        <v>1</v>
      </c>
      <c r="I1025" s="5">
        <f>_xlfn.XLOOKUP(Table16[[#This Row],[OrderID]],[3]!Table13456[No заказа],[3]!Table13456[Цена],"",0,1)</f>
        <v>11990</v>
      </c>
      <c r="J1025" s="2" t="str">
        <f>M01_SETTINGS!$F$2</f>
        <v>KASPI</v>
      </c>
    </row>
    <row r="1026" spans="1:10" x14ac:dyDescent="0.35">
      <c r="A1026" s="3">
        <f>_xlfn.XLOOKUP(Table16[[#This Row],[OrderID]],[3]!Table13456[No заказа],[3]!Table13456[Дата
отправки],"",0,1)</f>
        <v>45783</v>
      </c>
      <c r="B1026" s="2">
        <v>545286653</v>
      </c>
      <c r="C1026" s="2"/>
      <c r="D1026" s="2"/>
      <c r="E1026" s="3"/>
      <c r="F1026" s="3"/>
      <c r="H1026" s="5">
        <f>_xlfn.XLOOKUP(Table16[[#This Row],[OrderID]],[3]!Table13456[No заказа],[3]!Table13456[Количество],"",0,1)</f>
        <v>1</v>
      </c>
      <c r="I1026" s="5">
        <f>_xlfn.XLOOKUP(Table16[[#This Row],[OrderID]],[3]!Table13456[No заказа],[3]!Table13456[Цена],"",0,1)</f>
        <v>11990</v>
      </c>
      <c r="J1026" s="2" t="str">
        <f>M01_SETTINGS!$F$2</f>
        <v>KASPI</v>
      </c>
    </row>
    <row r="1027" spans="1:10" x14ac:dyDescent="0.35">
      <c r="A1027" s="3">
        <f>_xlfn.XLOOKUP(Table16[[#This Row],[OrderID]],[3]!Table13456[No заказа],[3]!Table13456[Дата
отправки],"",0,1)</f>
        <v>45783</v>
      </c>
      <c r="B1027" s="2">
        <v>544949710</v>
      </c>
      <c r="C1027" s="2"/>
      <c r="D1027" s="2"/>
      <c r="E1027" s="3"/>
      <c r="F1027" s="3"/>
      <c r="H1027" s="5">
        <f>_xlfn.XLOOKUP(Table16[[#This Row],[OrderID]],[3]!Table13456[No заказа],[3]!Table13456[Количество],"",0,1)</f>
        <v>1</v>
      </c>
      <c r="I1027" s="5">
        <f>_xlfn.XLOOKUP(Table16[[#This Row],[OrderID]],[3]!Table13456[No заказа],[3]!Table13456[Цена],"",0,1)</f>
        <v>17990</v>
      </c>
      <c r="J1027" s="2" t="str">
        <f>M01_SETTINGS!$F$2</f>
        <v>KASPI</v>
      </c>
    </row>
    <row r="1028" spans="1:10" x14ac:dyDescent="0.35">
      <c r="A1028" s="3">
        <f>_xlfn.XLOOKUP(Table16[[#This Row],[OrderID]],[3]!Table13456[No заказа],[3]!Table13456[Дата
отправки],"",0,1)</f>
        <v>45783</v>
      </c>
      <c r="B1028" s="2">
        <v>544897693</v>
      </c>
      <c r="C1028" s="2"/>
      <c r="D1028" s="2"/>
      <c r="E1028" s="3"/>
      <c r="F1028" s="3"/>
      <c r="H1028" s="5">
        <f>_xlfn.XLOOKUP(Table16[[#This Row],[OrderID]],[3]!Table13456[No заказа],[3]!Table13456[Количество],"",0,1)</f>
        <v>1</v>
      </c>
      <c r="I1028" s="5">
        <f>_xlfn.XLOOKUP(Table16[[#This Row],[OrderID]],[3]!Table13456[No заказа],[3]!Table13456[Цена],"",0,1)</f>
        <v>17990</v>
      </c>
      <c r="J1028" s="2" t="str">
        <f>M01_SETTINGS!$F$2</f>
        <v>KASPI</v>
      </c>
    </row>
    <row r="1029" spans="1:10" x14ac:dyDescent="0.35">
      <c r="A1029" s="3">
        <f>_xlfn.XLOOKUP(Table16[[#This Row],[OrderID]],[3]!Table13456[No заказа],[3]!Table13456[Дата
отправки],"",0,1)</f>
        <v>45783</v>
      </c>
      <c r="B1029" s="2">
        <v>545432085</v>
      </c>
      <c r="C1029" s="2"/>
      <c r="D1029" s="2"/>
      <c r="E1029" s="3"/>
      <c r="F1029" s="3"/>
      <c r="H1029" s="5">
        <f>_xlfn.XLOOKUP(Table16[[#This Row],[OrderID]],[3]!Table13456[No заказа],[3]!Table13456[Количество],"",0,1)</f>
        <v>1</v>
      </c>
      <c r="I1029" s="5">
        <f>_xlfn.XLOOKUP(Table16[[#This Row],[OrderID]],[3]!Table13456[No заказа],[3]!Table13456[Цена],"",0,1)</f>
        <v>20990</v>
      </c>
      <c r="J1029" s="2" t="str">
        <f>M01_SETTINGS!$F$2</f>
        <v>KASPI</v>
      </c>
    </row>
    <row r="1030" spans="1:10" x14ac:dyDescent="0.35">
      <c r="A1030" s="3">
        <f>_xlfn.XLOOKUP(Table16[[#This Row],[OrderID]],[3]!Table13456[No заказа],[3]!Table13456[Дата
отправки],"",0,1)</f>
        <v>45783</v>
      </c>
      <c r="B1030" s="2">
        <v>545365632</v>
      </c>
      <c r="C1030" s="2"/>
      <c r="D1030" s="2"/>
      <c r="E1030" s="3"/>
      <c r="F1030" s="3"/>
      <c r="H1030" s="5">
        <f>_xlfn.XLOOKUP(Table16[[#This Row],[OrderID]],[3]!Table13456[No заказа],[3]!Table13456[Количество],"",0,1)</f>
        <v>1</v>
      </c>
      <c r="I1030" s="5">
        <f>_xlfn.XLOOKUP(Table16[[#This Row],[OrderID]],[3]!Table13456[No заказа],[3]!Table13456[Цена],"",0,1)</f>
        <v>17990</v>
      </c>
      <c r="J1030" s="2" t="str">
        <f>M01_SETTINGS!$F$2</f>
        <v>KASPI</v>
      </c>
    </row>
    <row r="1031" spans="1:10" x14ac:dyDescent="0.35">
      <c r="A1031" s="3">
        <f>_xlfn.XLOOKUP(Table16[[#This Row],[OrderID]],[3]!Table13456[No заказа],[3]!Table13456[Дата
отправки],"",0,1)</f>
        <v>45783</v>
      </c>
      <c r="B1031" s="2">
        <v>544942587</v>
      </c>
      <c r="C1031" s="2"/>
      <c r="D1031" s="2"/>
      <c r="E1031" s="3"/>
      <c r="F1031" s="3"/>
      <c r="H1031" s="5">
        <f>_xlfn.XLOOKUP(Table16[[#This Row],[OrderID]],[3]!Table13456[No заказа],[3]!Table13456[Количество],"",0,1)</f>
        <v>1</v>
      </c>
      <c r="I1031" s="5">
        <f>_xlfn.XLOOKUP(Table16[[#This Row],[OrderID]],[3]!Table13456[No заказа],[3]!Table13456[Цена],"",0,1)</f>
        <v>16990</v>
      </c>
      <c r="J1031" s="2" t="str">
        <f>M01_SETTINGS!$F$2</f>
        <v>KASPI</v>
      </c>
    </row>
    <row r="1032" spans="1:10" x14ac:dyDescent="0.35">
      <c r="A1032" s="3">
        <f>_xlfn.XLOOKUP(Table16[[#This Row],[OrderID]],[3]!Table13456[No заказа],[3]!Table13456[Дата
отправки],"",0,1)</f>
        <v>45783</v>
      </c>
      <c r="B1032" s="2">
        <v>544926659</v>
      </c>
      <c r="C1032" s="2"/>
      <c r="D1032" s="2"/>
      <c r="E1032" s="3"/>
      <c r="F1032" s="3"/>
      <c r="H1032" s="5">
        <f>_xlfn.XLOOKUP(Table16[[#This Row],[OrderID]],[3]!Table13456[No заказа],[3]!Table13456[Количество],"",0,1)</f>
        <v>1</v>
      </c>
      <c r="I1032" s="5">
        <f>_xlfn.XLOOKUP(Table16[[#This Row],[OrderID]],[3]!Table13456[No заказа],[3]!Table13456[Цена],"",0,1)</f>
        <v>14990</v>
      </c>
      <c r="J1032" s="2" t="str">
        <f>M01_SETTINGS!$F$2</f>
        <v>KASPI</v>
      </c>
    </row>
    <row r="1033" spans="1:10" x14ac:dyDescent="0.35">
      <c r="A1033" s="3">
        <f>_xlfn.XLOOKUP(Table16[[#This Row],[OrderID]],[3]!Table13456[No заказа],[3]!Table13456[Дата
отправки],"",0,1)</f>
        <v>45783</v>
      </c>
      <c r="B1033" s="2">
        <v>544902955</v>
      </c>
      <c r="C1033" s="2"/>
      <c r="D1033" s="2"/>
      <c r="E1033" s="3"/>
      <c r="F1033" s="3"/>
      <c r="H1033" s="5">
        <f>_xlfn.XLOOKUP(Table16[[#This Row],[OrderID]],[3]!Table13456[No заказа],[3]!Table13456[Количество],"",0,1)</f>
        <v>1</v>
      </c>
      <c r="I1033" s="5">
        <f>_xlfn.XLOOKUP(Table16[[#This Row],[OrderID]],[3]!Table13456[No заказа],[3]!Table13456[Цена],"",0,1)</f>
        <v>8994</v>
      </c>
      <c r="J1033" s="2" t="str">
        <f>M01_SETTINGS!$F$2</f>
        <v>KASPI</v>
      </c>
    </row>
    <row r="1034" spans="1:10" x14ac:dyDescent="0.35">
      <c r="A1034" s="3">
        <f>_xlfn.XLOOKUP(Table16[[#This Row],[OrderID]],[3]!Table13456[No заказа],[3]!Table13456[Дата
отправки],"",0,1)</f>
        <v>45783</v>
      </c>
      <c r="B1034" s="2">
        <v>545273759</v>
      </c>
      <c r="C1034" s="2"/>
      <c r="D1034" s="2"/>
      <c r="E1034" s="3"/>
      <c r="F1034" s="3"/>
      <c r="H1034" s="5">
        <f>_xlfn.XLOOKUP(Table16[[#This Row],[OrderID]],[3]!Table13456[No заказа],[3]!Table13456[Количество],"",0,1)</f>
        <v>1</v>
      </c>
      <c r="I1034" s="5">
        <f>_xlfn.XLOOKUP(Table16[[#This Row],[OrderID]],[3]!Table13456[No заказа],[3]!Table13456[Цена],"",0,1)</f>
        <v>8912</v>
      </c>
      <c r="J1034" s="2" t="str">
        <f>M01_SETTINGS!$F$2</f>
        <v>KASPI</v>
      </c>
    </row>
    <row r="1035" spans="1:10" x14ac:dyDescent="0.35">
      <c r="A1035" s="3">
        <f>_xlfn.XLOOKUP(Table16[[#This Row],[OrderID]],[3]!Table13456[No заказа],[3]!Table13456[Дата
отправки],"",0,1)</f>
        <v>45783</v>
      </c>
      <c r="B1035" s="2">
        <v>545321952</v>
      </c>
      <c r="C1035" s="2"/>
      <c r="D1035" s="2"/>
      <c r="E1035" s="3"/>
      <c r="F1035" s="3"/>
      <c r="H1035" s="5">
        <f>_xlfn.XLOOKUP(Table16[[#This Row],[OrderID]],[3]!Table13456[No заказа],[3]!Table13456[Количество],"",0,1)</f>
        <v>1</v>
      </c>
      <c r="I1035" s="5">
        <f>_xlfn.XLOOKUP(Table16[[#This Row],[OrderID]],[3]!Table13456[No заказа],[3]!Table13456[Цена],"",0,1)</f>
        <v>8994</v>
      </c>
      <c r="J1035" s="2" t="str">
        <f>M01_SETTINGS!$F$2</f>
        <v>KASPI</v>
      </c>
    </row>
    <row r="1036" spans="1:10" x14ac:dyDescent="0.35">
      <c r="A1036" s="3">
        <f>_xlfn.XLOOKUP(Table16[[#This Row],[OrderID]],[3]!Table13456[No заказа],[3]!Table13456[Дата
отправки],"",0,1)</f>
        <v>45783</v>
      </c>
      <c r="B1036" s="2">
        <v>544875541</v>
      </c>
      <c r="C1036" s="2"/>
      <c r="D1036" s="2"/>
      <c r="E1036" s="3"/>
      <c r="F1036" s="3"/>
      <c r="H1036" s="5">
        <f>_xlfn.XLOOKUP(Table16[[#This Row],[OrderID]],[3]!Table13456[No заказа],[3]!Table13456[Количество],"",0,1)</f>
        <v>1</v>
      </c>
      <c r="I1036" s="5">
        <f>_xlfn.XLOOKUP(Table16[[#This Row],[OrderID]],[3]!Table13456[No заказа],[3]!Table13456[Цена],"",0,1)</f>
        <v>8994</v>
      </c>
      <c r="J1036" s="2" t="str">
        <f>M01_SETTINGS!$F$2</f>
        <v>KASPI</v>
      </c>
    </row>
    <row r="1037" spans="1:10" x14ac:dyDescent="0.35">
      <c r="A1037" s="3">
        <f>_xlfn.XLOOKUP(Table16[[#This Row],[OrderID]],[3]!Table13456[No заказа],[3]!Table13456[Дата
отправки],"",0,1)</f>
        <v>45783</v>
      </c>
      <c r="B1037" s="2">
        <v>544767416</v>
      </c>
      <c r="C1037" s="2"/>
      <c r="D1037" s="2"/>
      <c r="E1037" s="3"/>
      <c r="F1037" s="3"/>
      <c r="H1037" s="5">
        <f>_xlfn.XLOOKUP(Table16[[#This Row],[OrderID]],[3]!Table13456[No заказа],[3]!Table13456[Количество],"",0,1)</f>
        <v>1</v>
      </c>
      <c r="I1037" s="5">
        <f>_xlfn.XLOOKUP(Table16[[#This Row],[OrderID]],[3]!Table13456[No заказа],[3]!Table13456[Цена],"",0,1)</f>
        <v>8913</v>
      </c>
      <c r="J1037" s="2" t="str">
        <f>M01_SETTINGS!$F$2</f>
        <v>KASPI</v>
      </c>
    </row>
    <row r="1038" spans="1:10" x14ac:dyDescent="0.35">
      <c r="A1038" s="3">
        <f>_xlfn.XLOOKUP(Table16[[#This Row],[OrderID]],[3]!Table13456[No заказа],[3]!Table13456[Дата
отправки],"",0,1)</f>
        <v>45783</v>
      </c>
      <c r="B1038" s="2">
        <v>544823214</v>
      </c>
      <c r="C1038" s="2"/>
      <c r="D1038" s="2"/>
      <c r="E1038" s="3"/>
      <c r="F1038" s="3"/>
      <c r="H1038" s="5">
        <f>_xlfn.XLOOKUP(Table16[[#This Row],[OrderID]],[3]!Table13456[No заказа],[3]!Table13456[Количество],"",0,1)</f>
        <v>1</v>
      </c>
      <c r="I1038" s="5">
        <f>_xlfn.XLOOKUP(Table16[[#This Row],[OrderID]],[3]!Table13456[No заказа],[3]!Table13456[Цена],"",0,1)</f>
        <v>8869</v>
      </c>
      <c r="J1038" s="2" t="str">
        <f>M01_SETTINGS!$F$2</f>
        <v>KASPI</v>
      </c>
    </row>
    <row r="1039" spans="1:10" x14ac:dyDescent="0.35">
      <c r="A1039" s="3">
        <f>_xlfn.XLOOKUP(Table16[[#This Row],[OrderID]],[3]!Table13456[No заказа],[3]!Table13456[Дата
отправки],"",0,1)</f>
        <v>45783</v>
      </c>
      <c r="B1039" s="2">
        <v>544750351</v>
      </c>
      <c r="C1039" s="2"/>
      <c r="D1039" s="2"/>
      <c r="E1039" s="3"/>
      <c r="F1039" s="3"/>
      <c r="H1039" s="5">
        <f>_xlfn.XLOOKUP(Table16[[#This Row],[OrderID]],[3]!Table13456[No заказа],[3]!Table13456[Количество],"",0,1)</f>
        <v>1</v>
      </c>
      <c r="I1039" s="5">
        <f>_xlfn.XLOOKUP(Table16[[#This Row],[OrderID]],[3]!Table13456[No заказа],[3]!Table13456[Цена],"",0,1)</f>
        <v>8588</v>
      </c>
      <c r="J1039" s="2" t="str">
        <f>M01_SETTINGS!$F$2</f>
        <v>KASPI</v>
      </c>
    </row>
    <row r="1040" spans="1:10" x14ac:dyDescent="0.35">
      <c r="A1040" s="3">
        <f>_xlfn.XLOOKUP(Table16[[#This Row],[OrderID]],[3]!Table13456[No заказа],[3]!Table13456[Дата
отправки],"",0,1)</f>
        <v>45783</v>
      </c>
      <c r="B1040" s="2">
        <v>544933667</v>
      </c>
      <c r="C1040" s="2"/>
      <c r="D1040" s="2"/>
      <c r="E1040" s="3"/>
      <c r="F1040" s="3"/>
      <c r="H1040" s="5">
        <f>_xlfn.XLOOKUP(Table16[[#This Row],[OrderID]],[3]!Table13456[No заказа],[3]!Table13456[Количество],"",0,1)</f>
        <v>1</v>
      </c>
      <c r="I1040" s="5">
        <f>_xlfn.XLOOKUP(Table16[[#This Row],[OrderID]],[3]!Table13456[No заказа],[3]!Table13456[Цена],"",0,1)</f>
        <v>8589</v>
      </c>
      <c r="J1040" s="2" t="str">
        <f>M01_SETTINGS!$F$2</f>
        <v>KASPI</v>
      </c>
    </row>
    <row r="1041" spans="1:10" x14ac:dyDescent="0.35">
      <c r="A1041" s="3">
        <f>_xlfn.XLOOKUP(Table16[[#This Row],[OrderID]],[3]!Table13456[No заказа],[3]!Table13456[Дата
отправки],"",0,1)</f>
        <v>45783</v>
      </c>
      <c r="B1041" s="2">
        <v>544769560</v>
      </c>
      <c r="C1041" s="2"/>
      <c r="D1041" s="2"/>
      <c r="E1041" s="3"/>
      <c r="F1041" s="3"/>
      <c r="H1041" s="5">
        <f>_xlfn.XLOOKUP(Table16[[#This Row],[OrderID]],[3]!Table13456[No заказа],[3]!Table13456[Количество],"",0,1)</f>
        <v>1</v>
      </c>
      <c r="I1041" s="5">
        <f>_xlfn.XLOOKUP(Table16[[#This Row],[OrderID]],[3]!Table13456[No заказа],[3]!Table13456[Цена],"",0,1)</f>
        <v>8988</v>
      </c>
      <c r="J1041" s="2" t="str">
        <f>M01_SETTINGS!$F$2</f>
        <v>KASPI</v>
      </c>
    </row>
    <row r="1042" spans="1:10" x14ac:dyDescent="0.35">
      <c r="A1042" s="3">
        <f>_xlfn.XLOOKUP(Table16[[#This Row],[OrderID]],[3]!Table13456[No заказа],[3]!Table13456[Дата
отправки],"",0,1)</f>
        <v>45783</v>
      </c>
      <c r="B1042" s="2">
        <v>545200651</v>
      </c>
      <c r="C1042" s="2"/>
      <c r="D1042" s="2"/>
      <c r="E1042" s="3"/>
      <c r="F1042" s="3"/>
      <c r="H1042" s="5">
        <f>_xlfn.XLOOKUP(Table16[[#This Row],[OrderID]],[3]!Table13456[No заказа],[3]!Table13456[Количество],"",0,1)</f>
        <v>1</v>
      </c>
      <c r="I1042" s="5">
        <f>_xlfn.XLOOKUP(Table16[[#This Row],[OrderID]],[3]!Table13456[No заказа],[3]!Table13456[Цена],"",0,1)</f>
        <v>8782</v>
      </c>
      <c r="J1042" s="2" t="str">
        <f>M01_SETTINGS!$F$2</f>
        <v>KASPI</v>
      </c>
    </row>
    <row r="1043" spans="1:10" x14ac:dyDescent="0.35">
      <c r="A1043" s="3">
        <f>_xlfn.XLOOKUP(Table16[[#This Row],[OrderID]],[3]!Table13456[No заказа],[3]!Table13456[Дата
отправки],"",0,1)</f>
        <v>45783</v>
      </c>
      <c r="B1043" s="2">
        <v>545474448</v>
      </c>
      <c r="C1043" s="2"/>
      <c r="D1043" s="2"/>
      <c r="E1043" s="3"/>
      <c r="F1043" s="3"/>
      <c r="H1043" s="5">
        <f>_xlfn.XLOOKUP(Table16[[#This Row],[OrderID]],[3]!Table13456[No заказа],[3]!Table13456[Количество],"",0,1)</f>
        <v>1</v>
      </c>
      <c r="I1043" s="5">
        <f>_xlfn.XLOOKUP(Table16[[#This Row],[OrderID]],[3]!Table13456[No заказа],[3]!Table13456[Цена],"",0,1)</f>
        <v>8588</v>
      </c>
      <c r="J1043" s="2" t="str">
        <f>M01_SETTINGS!$F$2</f>
        <v>KASPI</v>
      </c>
    </row>
    <row r="1044" spans="1:10" x14ac:dyDescent="0.35">
      <c r="A1044" s="3">
        <f>_xlfn.XLOOKUP(Table16[[#This Row],[OrderID]],[3]!Table13456[No заказа],[3]!Table13456[Дата
отправки],"",0,1)</f>
        <v>45783</v>
      </c>
      <c r="B1044" s="2">
        <v>544804352</v>
      </c>
      <c r="C1044" s="2"/>
      <c r="D1044" s="2"/>
      <c r="E1044" s="3"/>
      <c r="F1044" s="3"/>
      <c r="H1044" s="5">
        <f>_xlfn.XLOOKUP(Table16[[#This Row],[OrderID]],[3]!Table13456[No заказа],[3]!Table13456[Количество],"",0,1)</f>
        <v>1</v>
      </c>
      <c r="I1044" s="5">
        <f>_xlfn.XLOOKUP(Table16[[#This Row],[OrderID]],[3]!Table13456[No заказа],[3]!Table13456[Цена],"",0,1)</f>
        <v>8869</v>
      </c>
      <c r="J1044" s="2" t="str">
        <f>M01_SETTINGS!$F$2</f>
        <v>KASPI</v>
      </c>
    </row>
    <row r="1045" spans="1:10" x14ac:dyDescent="0.35">
      <c r="A1045" s="3">
        <f>_xlfn.XLOOKUP(Table16[[#This Row],[OrderID]],[3]!Table13456[No заказа],[3]!Table13456[Дата
отправки],"",0,1)</f>
        <v>45783</v>
      </c>
      <c r="B1045" s="2">
        <v>545313715</v>
      </c>
      <c r="C1045" s="2"/>
      <c r="D1045" s="2"/>
      <c r="E1045" s="3"/>
      <c r="F1045" s="3"/>
      <c r="H1045" s="5">
        <f>_xlfn.XLOOKUP(Table16[[#This Row],[OrderID]],[3]!Table13456[No заказа],[3]!Table13456[Количество],"",0,1)</f>
        <v>1</v>
      </c>
      <c r="I1045" s="5">
        <f>_xlfn.XLOOKUP(Table16[[#This Row],[OrderID]],[3]!Table13456[No заказа],[3]!Table13456[Цена],"",0,1)</f>
        <v>8590</v>
      </c>
      <c r="J1045" s="2" t="str">
        <f>M01_SETTINGS!$F$2</f>
        <v>KASPI</v>
      </c>
    </row>
    <row r="1046" spans="1:10" x14ac:dyDescent="0.35">
      <c r="A1046" s="3">
        <f>_xlfn.XLOOKUP(Table16[[#This Row],[OrderID]],[3]!Table13456[No заказа],[3]!Table13456[Дата
отправки],"",0,1)</f>
        <v>45782</v>
      </c>
      <c r="B1046" s="2">
        <v>544401380</v>
      </c>
      <c r="C1046" s="2"/>
      <c r="D1046" s="2"/>
      <c r="E1046" s="3"/>
      <c r="F1046" s="3"/>
      <c r="H1046" s="5">
        <f>_xlfn.XLOOKUP(Table16[[#This Row],[OrderID]],[3]!Table13456[No заказа],[3]!Table13456[Количество],"",0,1)</f>
        <v>1</v>
      </c>
      <c r="I1046" s="5">
        <f>_xlfn.XLOOKUP(Table16[[#This Row],[OrderID]],[3]!Table13456[No заказа],[3]!Table13456[Цена],"",0,1)</f>
        <v>8589</v>
      </c>
      <c r="J1046" s="2" t="str">
        <f>M01_SETTINGS!$F$2</f>
        <v>KASPI</v>
      </c>
    </row>
    <row r="1047" spans="1:10" x14ac:dyDescent="0.35">
      <c r="A1047" s="3">
        <f>_xlfn.XLOOKUP(Table16[[#This Row],[OrderID]],[3]!Table13456[No заказа],[3]!Table13456[Дата
отправки],"",0,1)</f>
        <v>45782</v>
      </c>
      <c r="B1047" s="2">
        <v>544519257</v>
      </c>
      <c r="C1047" s="2"/>
      <c r="D1047" s="2"/>
      <c r="E1047" s="3"/>
      <c r="F1047" s="3"/>
      <c r="H1047" s="5">
        <f>_xlfn.XLOOKUP(Table16[[#This Row],[OrderID]],[3]!Table13456[No заказа],[3]!Table13456[Количество],"",0,1)</f>
        <v>1</v>
      </c>
      <c r="I1047" s="5">
        <f>_xlfn.XLOOKUP(Table16[[#This Row],[OrderID]],[3]!Table13456[No заказа],[3]!Table13456[Цена],"",0,1)</f>
        <v>8784</v>
      </c>
      <c r="J1047" s="2" t="str">
        <f>M01_SETTINGS!$F$2</f>
        <v>KASPI</v>
      </c>
    </row>
    <row r="1048" spans="1:10" x14ac:dyDescent="0.35">
      <c r="A1048" s="3">
        <f>_xlfn.XLOOKUP(Table16[[#This Row],[OrderID]],[3]!Table13456[No заказа],[3]!Table13456[Дата
отправки],"",0,1)</f>
        <v>45782</v>
      </c>
      <c r="B1048" s="2">
        <v>544285035</v>
      </c>
      <c r="C1048" s="2"/>
      <c r="D1048" s="2"/>
      <c r="E1048" s="3"/>
      <c r="F1048" s="3"/>
      <c r="H1048" s="5">
        <f>_xlfn.XLOOKUP(Table16[[#This Row],[OrderID]],[3]!Table13456[No заказа],[3]!Table13456[Количество],"",0,1)</f>
        <v>1</v>
      </c>
      <c r="I1048" s="5">
        <f>_xlfn.XLOOKUP(Table16[[#This Row],[OrderID]],[3]!Table13456[No заказа],[3]!Table13456[Цена],"",0,1)</f>
        <v>8929</v>
      </c>
      <c r="J1048" s="2" t="str">
        <f>M01_SETTINGS!$F$2</f>
        <v>KASPI</v>
      </c>
    </row>
    <row r="1049" spans="1:10" x14ac:dyDescent="0.35">
      <c r="A1049" s="3">
        <f>_xlfn.XLOOKUP(Table16[[#This Row],[OrderID]],[3]!Table13456[No заказа],[3]!Table13456[Дата
отправки],"",0,1)</f>
        <v>45782</v>
      </c>
      <c r="B1049" s="2">
        <v>544308361</v>
      </c>
      <c r="C1049" s="2"/>
      <c r="D1049" s="2"/>
      <c r="E1049" s="3"/>
      <c r="F1049" s="3"/>
      <c r="H1049" s="5">
        <f>_xlfn.XLOOKUP(Table16[[#This Row],[OrderID]],[3]!Table13456[No заказа],[3]!Table13456[Количество],"",0,1)</f>
        <v>1</v>
      </c>
      <c r="I1049" s="5">
        <f>_xlfn.XLOOKUP(Table16[[#This Row],[OrderID]],[3]!Table13456[No заказа],[3]!Table13456[Цена],"",0,1)</f>
        <v>8589</v>
      </c>
      <c r="J1049" s="2" t="str">
        <f>M01_SETTINGS!$F$2</f>
        <v>KASPI</v>
      </c>
    </row>
    <row r="1050" spans="1:10" x14ac:dyDescent="0.35">
      <c r="A1050" s="3">
        <f>_xlfn.XLOOKUP(Table16[[#This Row],[OrderID]],[3]!Table13456[No заказа],[3]!Table13456[Дата
отправки],"",0,1)</f>
        <v>45782</v>
      </c>
      <c r="B1050" s="2">
        <v>544770379</v>
      </c>
      <c r="C1050" s="2"/>
      <c r="D1050" s="2"/>
      <c r="E1050" s="3"/>
      <c r="F1050" s="3"/>
      <c r="H1050" s="5">
        <f>_xlfn.XLOOKUP(Table16[[#This Row],[OrderID]],[3]!Table13456[No заказа],[3]!Table13456[Количество],"",0,1)</f>
        <v>1</v>
      </c>
      <c r="I1050" s="5">
        <f>_xlfn.XLOOKUP(Table16[[#This Row],[OrderID]],[3]!Table13456[No заказа],[3]!Table13456[Цена],"",0,1)</f>
        <v>8869</v>
      </c>
      <c r="J1050" s="2" t="str">
        <f>M01_SETTINGS!$F$2</f>
        <v>KASPI</v>
      </c>
    </row>
    <row r="1051" spans="1:10" x14ac:dyDescent="0.35">
      <c r="A1051" s="3">
        <f>_xlfn.XLOOKUP(Table16[[#This Row],[OrderID]],[3]!Table13456[No заказа],[3]!Table13456[Дата
отправки],"",0,1)</f>
        <v>45782</v>
      </c>
      <c r="B1051" s="2">
        <v>544369527</v>
      </c>
      <c r="C1051" s="2"/>
      <c r="D1051" s="2"/>
      <c r="E1051" s="3"/>
      <c r="F1051" s="3"/>
      <c r="H1051" s="5">
        <f>_xlfn.XLOOKUP(Table16[[#This Row],[OrderID]],[3]!Table13456[No заказа],[3]!Table13456[Количество],"",0,1)</f>
        <v>1</v>
      </c>
      <c r="I1051" s="5">
        <f>_xlfn.XLOOKUP(Table16[[#This Row],[OrderID]],[3]!Table13456[No заказа],[3]!Table13456[Цена],"",0,1)</f>
        <v>8919</v>
      </c>
      <c r="J1051" s="2" t="str">
        <f>M01_SETTINGS!$F$2</f>
        <v>KASPI</v>
      </c>
    </row>
    <row r="1052" spans="1:10" x14ac:dyDescent="0.35">
      <c r="A1052" s="3">
        <f>_xlfn.XLOOKUP(Table16[[#This Row],[OrderID]],[3]!Table13456[No заказа],[3]!Table13456[Дата
отправки],"",0,1)</f>
        <v>45782</v>
      </c>
      <c r="B1052" s="2">
        <v>544552108</v>
      </c>
      <c r="C1052" s="2"/>
      <c r="D1052" s="2"/>
      <c r="E1052" s="3"/>
      <c r="F1052" s="3"/>
      <c r="H1052" s="5">
        <f>_xlfn.XLOOKUP(Table16[[#This Row],[OrderID]],[3]!Table13456[No заказа],[3]!Table13456[Количество],"",0,1)</f>
        <v>1</v>
      </c>
      <c r="I1052" s="5">
        <f>_xlfn.XLOOKUP(Table16[[#This Row],[OrderID]],[3]!Table13456[No заказа],[3]!Table13456[Цена],"",0,1)</f>
        <v>15490</v>
      </c>
      <c r="J1052" s="2" t="str">
        <f>M01_SETTINGS!$F$2</f>
        <v>KASPI</v>
      </c>
    </row>
    <row r="1053" spans="1:10" x14ac:dyDescent="0.35">
      <c r="A1053" s="3">
        <f>_xlfn.XLOOKUP(Table16[[#This Row],[OrderID]],[3]!Table13456[No заказа],[3]!Table13456[Дата
отправки],"",0,1)</f>
        <v>45782</v>
      </c>
      <c r="B1053" s="2">
        <v>544446409</v>
      </c>
      <c r="C1053" s="2"/>
      <c r="D1053" s="2"/>
      <c r="E1053" s="3"/>
      <c r="F1053" s="3"/>
      <c r="H1053" s="5">
        <f>_xlfn.XLOOKUP(Table16[[#This Row],[OrderID]],[3]!Table13456[No заказа],[3]!Table13456[Количество],"",0,1)</f>
        <v>1</v>
      </c>
      <c r="I1053" s="5">
        <f>_xlfn.XLOOKUP(Table16[[#This Row],[OrderID]],[3]!Table13456[No заказа],[3]!Table13456[Цена],"",0,1)</f>
        <v>15490</v>
      </c>
      <c r="J1053" s="2" t="str">
        <f>M01_SETTINGS!$F$2</f>
        <v>KASPI</v>
      </c>
    </row>
    <row r="1054" spans="1:10" x14ac:dyDescent="0.35">
      <c r="A1054" s="3">
        <f>_xlfn.XLOOKUP(Table16[[#This Row],[OrderID]],[3]!Table13456[No заказа],[3]!Table13456[Дата
отправки],"",0,1)</f>
        <v>45782</v>
      </c>
      <c r="B1054" s="2">
        <v>544393805</v>
      </c>
      <c r="C1054" s="2"/>
      <c r="D1054" s="2"/>
      <c r="E1054" s="3"/>
      <c r="F1054" s="3"/>
      <c r="H1054" s="5">
        <f>_xlfn.XLOOKUP(Table16[[#This Row],[OrderID]],[3]!Table13456[No заказа],[3]!Table13456[Количество],"",0,1)</f>
        <v>1</v>
      </c>
      <c r="I1054" s="5">
        <f>_xlfn.XLOOKUP(Table16[[#This Row],[OrderID]],[3]!Table13456[No заказа],[3]!Table13456[Цена],"",0,1)</f>
        <v>15490</v>
      </c>
      <c r="J1054" s="2" t="str">
        <f>M01_SETTINGS!$F$2</f>
        <v>KASPI</v>
      </c>
    </row>
    <row r="1055" spans="1:10" x14ac:dyDescent="0.35">
      <c r="A1055" s="3">
        <f>_xlfn.XLOOKUP(Table16[[#This Row],[OrderID]],[3]!Table13456[No заказа],[3]!Table13456[Дата
отправки],"",0,1)</f>
        <v>45782</v>
      </c>
      <c r="B1055" s="2">
        <v>544232428</v>
      </c>
      <c r="C1055" s="2"/>
      <c r="D1055" s="2"/>
      <c r="E1055" s="3"/>
      <c r="F1055" s="3"/>
      <c r="H1055" s="5">
        <f>_xlfn.XLOOKUP(Table16[[#This Row],[OrderID]],[3]!Table13456[No заказа],[3]!Table13456[Количество],"",0,1)</f>
        <v>1</v>
      </c>
      <c r="I1055" s="5">
        <f>_xlfn.XLOOKUP(Table16[[#This Row],[OrderID]],[3]!Table13456[No заказа],[3]!Table13456[Цена],"",0,1)</f>
        <v>13990</v>
      </c>
      <c r="J1055" s="2" t="str">
        <f>M01_SETTINGS!$F$2</f>
        <v>KASPI</v>
      </c>
    </row>
    <row r="1056" spans="1:10" x14ac:dyDescent="0.35">
      <c r="A1056" s="3">
        <f>_xlfn.XLOOKUP(Table16[[#This Row],[OrderID]],[3]!Table13456[No заказа],[3]!Table13456[Дата
отправки],"",0,1)</f>
        <v>45782</v>
      </c>
      <c r="B1056" s="2">
        <v>544665580</v>
      </c>
      <c r="C1056" s="2"/>
      <c r="D1056" s="2"/>
      <c r="E1056" s="3"/>
      <c r="F1056" s="3"/>
      <c r="H1056" s="5">
        <f>_xlfn.XLOOKUP(Table16[[#This Row],[OrderID]],[3]!Table13456[No заказа],[3]!Table13456[Количество],"",0,1)</f>
        <v>1</v>
      </c>
      <c r="I1056" s="5">
        <f>_xlfn.XLOOKUP(Table16[[#This Row],[OrderID]],[3]!Table13456[No заказа],[3]!Table13456[Цена],"",0,1)</f>
        <v>14990</v>
      </c>
      <c r="J1056" s="2" t="str">
        <f>M01_SETTINGS!$F$2</f>
        <v>KASPI</v>
      </c>
    </row>
    <row r="1057" spans="1:10" x14ac:dyDescent="0.35">
      <c r="A1057" s="3">
        <f>_xlfn.XLOOKUP(Table16[[#This Row],[OrderID]],[3]!Table13456[No заказа],[3]!Table13456[Дата
отправки],"",0,1)</f>
        <v>45782</v>
      </c>
      <c r="B1057" s="2">
        <v>544365189</v>
      </c>
      <c r="C1057" s="2"/>
      <c r="D1057" s="2"/>
      <c r="E1057" s="3"/>
      <c r="F1057" s="3"/>
      <c r="H1057" s="5">
        <f>_xlfn.XLOOKUP(Table16[[#This Row],[OrderID]],[3]!Table13456[No заказа],[3]!Table13456[Количество],"",0,1)</f>
        <v>1</v>
      </c>
      <c r="I1057" s="5">
        <f>_xlfn.XLOOKUP(Table16[[#This Row],[OrderID]],[3]!Table13456[No заказа],[3]!Table13456[Цена],"",0,1)</f>
        <v>13990</v>
      </c>
      <c r="J1057" s="2" t="str">
        <f>M01_SETTINGS!$F$2</f>
        <v>KASPI</v>
      </c>
    </row>
    <row r="1058" spans="1:10" x14ac:dyDescent="0.35">
      <c r="A1058" s="3">
        <f>_xlfn.XLOOKUP(Table16[[#This Row],[OrderID]],[3]!Table13456[No заказа],[3]!Table13456[Дата
отправки],"",0,1)</f>
        <v>45782</v>
      </c>
      <c r="B1058" s="2">
        <v>544783871</v>
      </c>
      <c r="C1058" s="2"/>
      <c r="D1058" s="2"/>
      <c r="E1058" s="3"/>
      <c r="F1058" s="3"/>
      <c r="H1058" s="5">
        <f>_xlfn.XLOOKUP(Table16[[#This Row],[OrderID]],[3]!Table13456[No заказа],[3]!Table13456[Количество],"",0,1)</f>
        <v>1</v>
      </c>
      <c r="I1058" s="5">
        <f>_xlfn.XLOOKUP(Table16[[#This Row],[OrderID]],[3]!Table13456[No заказа],[3]!Table13456[Цена],"",0,1)</f>
        <v>15490</v>
      </c>
      <c r="J1058" s="2" t="str">
        <f>M01_SETTINGS!$F$2</f>
        <v>KASPI</v>
      </c>
    </row>
    <row r="1059" spans="1:10" x14ac:dyDescent="0.35">
      <c r="A1059" s="3">
        <f>_xlfn.XLOOKUP(Table16[[#This Row],[OrderID]],[3]!Table13456[No заказа],[3]!Table13456[Дата
отправки],"",0,1)</f>
        <v>45782</v>
      </c>
      <c r="B1059" s="2">
        <v>544453815</v>
      </c>
      <c r="C1059" s="2"/>
      <c r="D1059" s="2"/>
      <c r="E1059" s="3"/>
      <c r="F1059" s="3"/>
      <c r="H1059" s="5">
        <f>_xlfn.XLOOKUP(Table16[[#This Row],[OrderID]],[3]!Table13456[No заказа],[3]!Table13456[Количество],"",0,1)</f>
        <v>1</v>
      </c>
      <c r="I1059" s="5">
        <f>_xlfn.XLOOKUP(Table16[[#This Row],[OrderID]],[3]!Table13456[No заказа],[3]!Table13456[Цена],"",0,1)</f>
        <v>13990</v>
      </c>
      <c r="J1059" s="2" t="str">
        <f>M01_SETTINGS!$F$2</f>
        <v>KASPI</v>
      </c>
    </row>
    <row r="1060" spans="1:10" x14ac:dyDescent="0.35">
      <c r="A1060" s="3">
        <f>_xlfn.XLOOKUP(Table16[[#This Row],[OrderID]],[3]!Table13456[No заказа],[3]!Table13456[Дата
отправки],"",0,1)</f>
        <v>45782</v>
      </c>
      <c r="B1060" s="2">
        <v>544779456</v>
      </c>
      <c r="C1060" s="2"/>
      <c r="D1060" s="2"/>
      <c r="E1060" s="3"/>
      <c r="F1060" s="3"/>
      <c r="H1060" s="5">
        <f>_xlfn.XLOOKUP(Table16[[#This Row],[OrderID]],[3]!Table13456[No заказа],[3]!Table13456[Количество],"",0,1)</f>
        <v>1</v>
      </c>
      <c r="I1060" s="5">
        <f>_xlfn.XLOOKUP(Table16[[#This Row],[OrderID]],[3]!Table13456[No заказа],[3]!Table13456[Цена],"",0,1)</f>
        <v>17990</v>
      </c>
      <c r="J1060" s="2" t="str">
        <f>M01_SETTINGS!$F$2</f>
        <v>KASPI</v>
      </c>
    </row>
    <row r="1061" spans="1:10" x14ac:dyDescent="0.35">
      <c r="A1061" s="3">
        <f>_xlfn.XLOOKUP(Table16[[#This Row],[OrderID]],[3]!Table13456[No заказа],[3]!Table13456[Дата
отправки],"",0,1)</f>
        <v>45782</v>
      </c>
      <c r="B1061" s="2">
        <v>544748832</v>
      </c>
      <c r="C1061" s="2"/>
      <c r="D1061" s="2"/>
      <c r="E1061" s="3"/>
      <c r="F1061" s="3"/>
      <c r="H1061" s="5">
        <f>_xlfn.XLOOKUP(Table16[[#This Row],[OrderID]],[3]!Table13456[No заказа],[3]!Table13456[Количество],"",0,1)</f>
        <v>1</v>
      </c>
      <c r="I1061" s="5">
        <f>_xlfn.XLOOKUP(Table16[[#This Row],[OrderID]],[3]!Table13456[No заказа],[3]!Table13456[Цена],"",0,1)</f>
        <v>17990</v>
      </c>
      <c r="J1061" s="2" t="str">
        <f>M01_SETTINGS!$F$2</f>
        <v>KASPI</v>
      </c>
    </row>
    <row r="1062" spans="1:10" x14ac:dyDescent="0.35">
      <c r="A1062" s="3">
        <f>_xlfn.XLOOKUP(Table16[[#This Row],[OrderID]],[3]!Table13456[No заказа],[3]!Table13456[Дата
отправки],"",0,1)</f>
        <v>45782</v>
      </c>
      <c r="B1062" s="2">
        <v>544650370</v>
      </c>
      <c r="C1062" s="2"/>
      <c r="D1062" s="2"/>
      <c r="E1062" s="3"/>
      <c r="F1062" s="3"/>
      <c r="H1062" s="5">
        <f>_xlfn.XLOOKUP(Table16[[#This Row],[OrderID]],[3]!Table13456[No заказа],[3]!Table13456[Количество],"",0,1)</f>
        <v>1</v>
      </c>
      <c r="I1062" s="5">
        <f>_xlfn.XLOOKUP(Table16[[#This Row],[OrderID]],[3]!Table13456[No заказа],[3]!Table13456[Цена],"",0,1)</f>
        <v>17990</v>
      </c>
      <c r="J1062" s="2" t="str">
        <f>M01_SETTINGS!$F$2</f>
        <v>KASPI</v>
      </c>
    </row>
    <row r="1063" spans="1:10" x14ac:dyDescent="0.35">
      <c r="A1063" s="3">
        <f>_xlfn.XLOOKUP(Table16[[#This Row],[OrderID]],[3]!Table13456[No заказа],[3]!Table13456[Дата
отправки],"",0,1)</f>
        <v>45782</v>
      </c>
      <c r="B1063" s="2">
        <v>544269548</v>
      </c>
      <c r="C1063" s="2"/>
      <c r="D1063" s="2"/>
      <c r="E1063" s="3"/>
      <c r="F1063" s="3"/>
      <c r="H1063" s="5">
        <f>_xlfn.XLOOKUP(Table16[[#This Row],[OrderID]],[3]!Table13456[No заказа],[3]!Table13456[Количество],"",0,1)</f>
        <v>1</v>
      </c>
      <c r="I1063" s="5">
        <f>_xlfn.XLOOKUP(Table16[[#This Row],[OrderID]],[3]!Table13456[No заказа],[3]!Table13456[Цена],"",0,1)</f>
        <v>17990</v>
      </c>
      <c r="J1063" s="2" t="str">
        <f>M01_SETTINGS!$F$2</f>
        <v>KASPI</v>
      </c>
    </row>
    <row r="1064" spans="1:10" x14ac:dyDescent="0.35">
      <c r="A1064" s="3">
        <f>_xlfn.XLOOKUP(Table16[[#This Row],[OrderID]],[3]!Table13456[No заказа],[3]!Table13456[Дата
отправки],"",0,1)</f>
        <v>45782</v>
      </c>
      <c r="B1064" s="2">
        <v>544574543</v>
      </c>
      <c r="C1064" s="2"/>
      <c r="D1064" s="2"/>
      <c r="E1064" s="3"/>
      <c r="F1064" s="3"/>
      <c r="H1064" s="5">
        <f>_xlfn.XLOOKUP(Table16[[#This Row],[OrderID]],[3]!Table13456[No заказа],[3]!Table13456[Количество],"",0,1)</f>
        <v>1</v>
      </c>
      <c r="I1064" s="5">
        <f>_xlfn.XLOOKUP(Table16[[#This Row],[OrderID]],[3]!Table13456[No заказа],[3]!Table13456[Цена],"",0,1)</f>
        <v>17990</v>
      </c>
      <c r="J1064" s="2" t="str">
        <f>M01_SETTINGS!$F$2</f>
        <v>KASPI</v>
      </c>
    </row>
    <row r="1065" spans="1:10" x14ac:dyDescent="0.35">
      <c r="A1065" s="3">
        <f>_xlfn.XLOOKUP(Table16[[#This Row],[OrderID]],[3]!Table13456[No заказа],[3]!Table13456[Дата
отправки],"",0,1)</f>
        <v>45782</v>
      </c>
      <c r="B1065" s="2">
        <v>544193874</v>
      </c>
      <c r="C1065" s="2"/>
      <c r="D1065" s="2"/>
      <c r="E1065" s="3"/>
      <c r="F1065" s="3"/>
      <c r="H1065" s="5">
        <f>_xlfn.XLOOKUP(Table16[[#This Row],[OrderID]],[3]!Table13456[No заказа],[3]!Table13456[Количество],"",0,1)</f>
        <v>1</v>
      </c>
      <c r="I1065" s="5">
        <f>_xlfn.XLOOKUP(Table16[[#This Row],[OrderID]],[3]!Table13456[No заказа],[3]!Table13456[Цена],"",0,1)</f>
        <v>14990</v>
      </c>
      <c r="J1065" s="2" t="str">
        <f>M01_SETTINGS!$F$2</f>
        <v>KASPI</v>
      </c>
    </row>
    <row r="1066" spans="1:10" x14ac:dyDescent="0.35">
      <c r="A1066" s="3">
        <f>_xlfn.XLOOKUP(Table16[[#This Row],[OrderID]],[3]!Table13456[No заказа],[3]!Table13456[Дата
отправки],"",0,1)</f>
        <v>45782</v>
      </c>
      <c r="B1066" s="2">
        <v>544672381</v>
      </c>
      <c r="C1066" s="2"/>
      <c r="D1066" s="2"/>
      <c r="E1066" s="3"/>
      <c r="F1066" s="3"/>
      <c r="H1066" s="5">
        <f>_xlfn.XLOOKUP(Table16[[#This Row],[OrderID]],[3]!Table13456[No заказа],[3]!Table13456[Количество],"",0,1)</f>
        <v>1</v>
      </c>
      <c r="I1066" s="5">
        <f>_xlfn.XLOOKUP(Table16[[#This Row],[OrderID]],[3]!Table13456[No заказа],[3]!Table13456[Цена],"",0,1)</f>
        <v>8589</v>
      </c>
      <c r="J1066" s="2" t="str">
        <f>M01_SETTINGS!$F$2</f>
        <v>KASPI</v>
      </c>
    </row>
    <row r="1067" spans="1:10" x14ac:dyDescent="0.35">
      <c r="A1067" s="3">
        <f>_xlfn.XLOOKUP(Table16[[#This Row],[OrderID]],[3]!Table13456[No заказа],[3]!Table13456[Дата
отправки],"",0,1)</f>
        <v>45782</v>
      </c>
      <c r="B1067" s="2">
        <v>544486602</v>
      </c>
      <c r="C1067" s="2"/>
      <c r="D1067" s="2"/>
      <c r="E1067" s="3"/>
      <c r="F1067" s="3"/>
      <c r="H1067" s="5">
        <f>_xlfn.XLOOKUP(Table16[[#This Row],[OrderID]],[3]!Table13456[No заказа],[3]!Table13456[Количество],"",0,1)</f>
        <v>1</v>
      </c>
      <c r="I1067" s="5">
        <f>_xlfn.XLOOKUP(Table16[[#This Row],[OrderID]],[3]!Table13456[No заказа],[3]!Table13456[Цена],"",0,1)</f>
        <v>8588</v>
      </c>
      <c r="J1067" s="2" t="str">
        <f>M01_SETTINGS!$F$2</f>
        <v>KASPI</v>
      </c>
    </row>
    <row r="1068" spans="1:10" x14ac:dyDescent="0.35">
      <c r="A1068" s="3">
        <f>_xlfn.XLOOKUP(Table16[[#This Row],[OrderID]],[3]!Table13456[No заказа],[3]!Table13456[Дата
отправки],"",0,1)</f>
        <v>45782</v>
      </c>
      <c r="B1068" s="2">
        <v>544226621</v>
      </c>
      <c r="C1068" s="2"/>
      <c r="D1068" s="2"/>
      <c r="E1068" s="3"/>
      <c r="F1068" s="3"/>
      <c r="H1068" s="5">
        <f>_xlfn.XLOOKUP(Table16[[#This Row],[OrderID]],[3]!Table13456[No заказа],[3]!Table13456[Количество],"",0,1)</f>
        <v>1</v>
      </c>
      <c r="I1068" s="5">
        <f>_xlfn.XLOOKUP(Table16[[#This Row],[OrderID]],[3]!Table13456[No заказа],[3]!Table13456[Цена],"",0,1)</f>
        <v>8988</v>
      </c>
      <c r="J1068" s="2" t="str">
        <f>M01_SETTINGS!$F$2</f>
        <v>KASPI</v>
      </c>
    </row>
    <row r="1069" spans="1:10" x14ac:dyDescent="0.35">
      <c r="A1069" s="3">
        <f>_xlfn.XLOOKUP(Table16[[#This Row],[OrderID]],[3]!Table13456[No заказа],[3]!Table13456[Дата
отправки],"",0,1)</f>
        <v>45781</v>
      </c>
      <c r="B1069" s="2">
        <v>543619282</v>
      </c>
      <c r="C1069" s="2"/>
      <c r="D1069" s="2"/>
      <c r="E1069" s="3"/>
      <c r="F1069" s="3"/>
      <c r="H1069" s="5">
        <f>_xlfn.XLOOKUP(Table16[[#This Row],[OrderID]],[3]!Table13456[No заказа],[3]!Table13456[Количество],"",0,1)</f>
        <v>1</v>
      </c>
      <c r="I1069" s="5">
        <f>_xlfn.XLOOKUP(Table16[[#This Row],[OrderID]],[3]!Table13456[No заказа],[3]!Table13456[Цена],"",0,1)</f>
        <v>8990</v>
      </c>
      <c r="J1069" s="2" t="str">
        <f>M01_SETTINGS!$F$2</f>
        <v>KASPI</v>
      </c>
    </row>
    <row r="1070" spans="1:10" x14ac:dyDescent="0.35">
      <c r="A1070" s="3">
        <f>_xlfn.XLOOKUP(Table16[[#This Row],[OrderID]],[3]!Table13456[No заказа],[3]!Table13456[Дата
отправки],"",0,1)</f>
        <v>45781</v>
      </c>
      <c r="B1070" s="2">
        <v>543606620</v>
      </c>
      <c r="C1070" s="2"/>
      <c r="D1070" s="2"/>
      <c r="E1070" s="3"/>
      <c r="F1070" s="3"/>
      <c r="H1070" s="5">
        <f>_xlfn.XLOOKUP(Table16[[#This Row],[OrderID]],[3]!Table13456[No заказа],[3]!Table13456[Количество],"",0,1)</f>
        <v>1</v>
      </c>
      <c r="I1070" s="5">
        <f>_xlfn.XLOOKUP(Table16[[#This Row],[OrderID]],[3]!Table13456[No заказа],[3]!Table13456[Цена],"",0,1)</f>
        <v>8589</v>
      </c>
      <c r="J1070" s="2" t="str">
        <f>M01_SETTINGS!$F$2</f>
        <v>KASPI</v>
      </c>
    </row>
    <row r="1071" spans="1:10" x14ac:dyDescent="0.35">
      <c r="A1071" s="3">
        <f>_xlfn.XLOOKUP(Table16[[#This Row],[OrderID]],[3]!Table13456[No заказа],[3]!Table13456[Дата
отправки],"",0,1)</f>
        <v>45781</v>
      </c>
      <c r="B1071" s="2">
        <v>544101181</v>
      </c>
      <c r="C1071" s="2"/>
      <c r="D1071" s="2"/>
      <c r="E1071" s="3"/>
      <c r="F1071" s="3"/>
      <c r="H1071" s="5">
        <f>_xlfn.XLOOKUP(Table16[[#This Row],[OrderID]],[3]!Table13456[No заказа],[3]!Table13456[Количество],"",0,1)</f>
        <v>1</v>
      </c>
      <c r="I1071" s="5">
        <f>_xlfn.XLOOKUP(Table16[[#This Row],[OrderID]],[3]!Table13456[No заказа],[3]!Table13456[Цена],"",0,1)</f>
        <v>15490</v>
      </c>
      <c r="J1071" s="2" t="str">
        <f>M01_SETTINGS!$F$2</f>
        <v>KASPI</v>
      </c>
    </row>
    <row r="1072" spans="1:10" x14ac:dyDescent="0.35">
      <c r="A1072" s="3">
        <f>_xlfn.XLOOKUP(Table16[[#This Row],[OrderID]],[3]!Table13456[No заказа],[3]!Table13456[Дата
отправки],"",0,1)</f>
        <v>45781</v>
      </c>
      <c r="B1072" s="2">
        <v>543724833</v>
      </c>
      <c r="C1072" s="2"/>
      <c r="D1072" s="2"/>
      <c r="E1072" s="3"/>
      <c r="F1072" s="3"/>
      <c r="H1072" s="5">
        <f>_xlfn.XLOOKUP(Table16[[#This Row],[OrderID]],[3]!Table13456[No заказа],[3]!Table13456[Количество],"",0,1)</f>
        <v>1</v>
      </c>
      <c r="I1072" s="5">
        <f>_xlfn.XLOOKUP(Table16[[#This Row],[OrderID]],[3]!Table13456[No заказа],[3]!Table13456[Цена],"",0,1)</f>
        <v>15490</v>
      </c>
      <c r="J1072" s="2" t="str">
        <f>M01_SETTINGS!$F$2</f>
        <v>KASPI</v>
      </c>
    </row>
    <row r="1073" spans="1:10" x14ac:dyDescent="0.35">
      <c r="A1073" s="3">
        <f>_xlfn.XLOOKUP(Table16[[#This Row],[OrderID]],[3]!Table13456[No заказа],[3]!Table13456[Дата
отправки],"",0,1)</f>
        <v>45781</v>
      </c>
      <c r="B1073" s="2">
        <v>543673542</v>
      </c>
      <c r="C1073" s="2"/>
      <c r="D1073" s="2"/>
      <c r="E1073" s="3"/>
      <c r="F1073" s="3"/>
      <c r="H1073" s="5">
        <f>_xlfn.XLOOKUP(Table16[[#This Row],[OrderID]],[3]!Table13456[No заказа],[3]!Table13456[Количество],"",0,1)</f>
        <v>1</v>
      </c>
      <c r="I1073" s="5">
        <f>_xlfn.XLOOKUP(Table16[[#This Row],[OrderID]],[3]!Table13456[No заказа],[3]!Table13456[Цена],"",0,1)</f>
        <v>15490</v>
      </c>
      <c r="J1073" s="2" t="str">
        <f>M01_SETTINGS!$F$2</f>
        <v>KASPI</v>
      </c>
    </row>
    <row r="1074" spans="1:10" x14ac:dyDescent="0.35">
      <c r="A1074" s="3">
        <f>_xlfn.XLOOKUP(Table16[[#This Row],[OrderID]],[3]!Table13456[No заказа],[3]!Table13456[Дата
отправки],"",0,1)</f>
        <v>45781</v>
      </c>
      <c r="B1074" s="2">
        <v>543782269</v>
      </c>
      <c r="C1074" s="2"/>
      <c r="D1074" s="2"/>
      <c r="E1074" s="3"/>
      <c r="F1074" s="3"/>
      <c r="H1074" s="5">
        <f>_xlfn.XLOOKUP(Table16[[#This Row],[OrderID]],[3]!Table13456[No заказа],[3]!Table13456[Количество],"",0,1)</f>
        <v>1</v>
      </c>
      <c r="I1074" s="5">
        <f>_xlfn.XLOOKUP(Table16[[#This Row],[OrderID]],[3]!Table13456[No заказа],[3]!Table13456[Цена],"",0,1)</f>
        <v>13990</v>
      </c>
      <c r="J1074" s="2" t="str">
        <f>M01_SETTINGS!$F$2</f>
        <v>KASPI</v>
      </c>
    </row>
    <row r="1075" spans="1:10" x14ac:dyDescent="0.35">
      <c r="A1075" s="3">
        <f>_xlfn.XLOOKUP(Table16[[#This Row],[OrderID]],[3]!Table13456[No заказа],[3]!Table13456[Дата
отправки],"",0,1)</f>
        <v>45781</v>
      </c>
      <c r="B1075" s="2">
        <v>543976553</v>
      </c>
      <c r="C1075" s="2"/>
      <c r="D1075" s="2"/>
      <c r="E1075" s="3"/>
      <c r="F1075" s="3"/>
      <c r="H1075" s="5">
        <f>_xlfn.XLOOKUP(Table16[[#This Row],[OrderID]],[3]!Table13456[No заказа],[3]!Table13456[Количество],"",0,1)</f>
        <v>1</v>
      </c>
      <c r="I1075" s="5">
        <f>_xlfn.XLOOKUP(Table16[[#This Row],[OrderID]],[3]!Table13456[No заказа],[3]!Table13456[Цена],"",0,1)</f>
        <v>17990</v>
      </c>
      <c r="J1075" s="2" t="str">
        <f>M01_SETTINGS!$F$2</f>
        <v>KASPI</v>
      </c>
    </row>
    <row r="1076" spans="1:10" x14ac:dyDescent="0.35">
      <c r="A1076" s="3">
        <f>_xlfn.XLOOKUP(Table16[[#This Row],[OrderID]],[3]!Table13456[No заказа],[3]!Table13456[Дата
отправки],"",0,1)</f>
        <v>45781</v>
      </c>
      <c r="B1076" s="2">
        <v>543588114</v>
      </c>
      <c r="C1076" s="2"/>
      <c r="D1076" s="2"/>
      <c r="E1076" s="3"/>
      <c r="F1076" s="3"/>
      <c r="H1076" s="5">
        <f>_xlfn.XLOOKUP(Table16[[#This Row],[OrderID]],[3]!Table13456[No заказа],[3]!Table13456[Количество],"",0,1)</f>
        <v>1</v>
      </c>
      <c r="I1076" s="5">
        <f>_xlfn.XLOOKUP(Table16[[#This Row],[OrderID]],[3]!Table13456[No заказа],[3]!Table13456[Цена],"",0,1)</f>
        <v>17990</v>
      </c>
      <c r="J1076" s="2" t="str">
        <f>M01_SETTINGS!$F$2</f>
        <v>KASPI</v>
      </c>
    </row>
    <row r="1077" spans="1:10" x14ac:dyDescent="0.35">
      <c r="A1077" s="3">
        <f>_xlfn.XLOOKUP(Table16[[#This Row],[OrderID]],[3]!Table13456[No заказа],[3]!Table13456[Дата
отправки],"",0,1)</f>
        <v>45781</v>
      </c>
      <c r="B1077" s="2">
        <v>543879239</v>
      </c>
      <c r="C1077" s="2"/>
      <c r="D1077" s="2"/>
      <c r="E1077" s="3"/>
      <c r="F1077" s="3"/>
      <c r="H1077" s="5">
        <f>_xlfn.XLOOKUP(Table16[[#This Row],[OrderID]],[3]!Table13456[No заказа],[3]!Table13456[Количество],"",0,1)</f>
        <v>1</v>
      </c>
      <c r="I1077" s="5">
        <f>_xlfn.XLOOKUP(Table16[[#This Row],[OrderID]],[3]!Table13456[No заказа],[3]!Table13456[Цена],"",0,1)</f>
        <v>16990</v>
      </c>
      <c r="J1077" s="2" t="str">
        <f>M01_SETTINGS!$F$2</f>
        <v>KASPI</v>
      </c>
    </row>
    <row r="1078" spans="1:10" x14ac:dyDescent="0.35">
      <c r="A1078" s="3">
        <f>_xlfn.XLOOKUP(Table16[[#This Row],[OrderID]],[3]!Table13456[No заказа],[3]!Table13456[Дата
отправки],"",0,1)</f>
        <v>45781</v>
      </c>
      <c r="B1078" s="2">
        <v>544127588</v>
      </c>
      <c r="C1078" s="2"/>
      <c r="D1078" s="2"/>
      <c r="E1078" s="3"/>
      <c r="F1078" s="3"/>
      <c r="H1078" s="5">
        <f>_xlfn.XLOOKUP(Table16[[#This Row],[OrderID]],[3]!Table13456[No заказа],[3]!Table13456[Количество],"",0,1)</f>
        <v>1</v>
      </c>
      <c r="I1078" s="5">
        <f>_xlfn.XLOOKUP(Table16[[#This Row],[OrderID]],[3]!Table13456[No заказа],[3]!Table13456[Цена],"",0,1)</f>
        <v>8900</v>
      </c>
      <c r="J1078" s="2" t="str">
        <f>M01_SETTINGS!$F$2</f>
        <v>KASPI</v>
      </c>
    </row>
    <row r="1079" spans="1:10" x14ac:dyDescent="0.35">
      <c r="A1079" s="3">
        <f>_xlfn.XLOOKUP(Table16[[#This Row],[OrderID]],[3]!Table13456[No заказа],[3]!Table13456[Дата
отправки],"",0,1)</f>
        <v>45781</v>
      </c>
      <c r="B1079" s="2">
        <v>544002141</v>
      </c>
      <c r="C1079" s="2"/>
      <c r="D1079" s="2"/>
      <c r="E1079" s="3"/>
      <c r="F1079" s="3"/>
      <c r="H1079" s="5">
        <f>_xlfn.XLOOKUP(Table16[[#This Row],[OrderID]],[3]!Table13456[No заказа],[3]!Table13456[Количество],"",0,1)</f>
        <v>1</v>
      </c>
      <c r="I1079" s="5">
        <f>_xlfn.XLOOKUP(Table16[[#This Row],[OrderID]],[3]!Table13456[No заказа],[3]!Table13456[Цена],"",0,1)</f>
        <v>8589</v>
      </c>
      <c r="J1079" s="2" t="str">
        <f>M01_SETTINGS!$F$2</f>
        <v>KASPI</v>
      </c>
    </row>
    <row r="1080" spans="1:10" x14ac:dyDescent="0.35">
      <c r="A1080" s="3">
        <f>_xlfn.XLOOKUP(Table16[[#This Row],[OrderID]],[3]!Table13456[No заказа],[3]!Table13456[Дата
отправки],"",0,1)</f>
        <v>45781</v>
      </c>
      <c r="B1080" s="2">
        <v>543777107</v>
      </c>
      <c r="C1080" s="2"/>
      <c r="D1080" s="2"/>
      <c r="E1080" s="3"/>
      <c r="F1080" s="3"/>
      <c r="H1080" s="5">
        <f>_xlfn.XLOOKUP(Table16[[#This Row],[OrderID]],[3]!Table13456[No заказа],[3]!Table13456[Количество],"",0,1)</f>
        <v>1</v>
      </c>
      <c r="I1080" s="5">
        <f>_xlfn.XLOOKUP(Table16[[#This Row],[OrderID]],[3]!Table13456[No заказа],[3]!Table13456[Цена],"",0,1)</f>
        <v>8589</v>
      </c>
      <c r="J1080" s="2" t="str">
        <f>M01_SETTINGS!$F$2</f>
        <v>KASPI</v>
      </c>
    </row>
    <row r="1081" spans="1:10" x14ac:dyDescent="0.35">
      <c r="A1081" s="3">
        <f>_xlfn.XLOOKUP(Table16[[#This Row],[OrderID]],[3]!Table13456[No заказа],[3]!Table13456[Дата
отправки],"",0,1)</f>
        <v>45781</v>
      </c>
      <c r="B1081" s="2">
        <v>543603047</v>
      </c>
      <c r="C1081" s="2"/>
      <c r="D1081" s="2"/>
      <c r="E1081" s="3"/>
      <c r="F1081" s="3"/>
      <c r="H1081" s="5">
        <f>_xlfn.XLOOKUP(Table16[[#This Row],[OrderID]],[3]!Table13456[No заказа],[3]!Table13456[Количество],"",0,1)</f>
        <v>1</v>
      </c>
      <c r="I1081" s="5">
        <f>_xlfn.XLOOKUP(Table16[[#This Row],[OrderID]],[3]!Table13456[No заказа],[3]!Table13456[Цена],"",0,1)</f>
        <v>8996</v>
      </c>
      <c r="J1081" s="2" t="str">
        <f>M01_SETTINGS!$F$2</f>
        <v>KASPI</v>
      </c>
    </row>
    <row r="1082" spans="1:10" x14ac:dyDescent="0.35">
      <c r="A1082" s="3">
        <f>_xlfn.XLOOKUP(Table16[[#This Row],[OrderID]],[3]!Table13456[No заказа],[3]!Table13456[Дата
отправки],"",0,1)</f>
        <v>45781</v>
      </c>
      <c r="B1082" s="2">
        <v>543794312</v>
      </c>
      <c r="C1082" s="2"/>
      <c r="D1082" s="2"/>
      <c r="E1082" s="3"/>
      <c r="F1082" s="3"/>
      <c r="H1082" s="5">
        <f>_xlfn.XLOOKUP(Table16[[#This Row],[OrderID]],[3]!Table13456[No заказа],[3]!Table13456[Количество],"",0,1)</f>
        <v>1</v>
      </c>
      <c r="I1082" s="5">
        <f>_xlfn.XLOOKUP(Table16[[#This Row],[OrderID]],[3]!Table13456[No заказа],[3]!Table13456[Цена],"",0,1)</f>
        <v>8998</v>
      </c>
      <c r="J1082" s="2" t="str">
        <f>M01_SETTINGS!$F$2</f>
        <v>KASPI</v>
      </c>
    </row>
    <row r="1083" spans="1:10" x14ac:dyDescent="0.35">
      <c r="A1083" s="3">
        <f>_xlfn.XLOOKUP(Table16[[#This Row],[OrderID]],[3]!Table13456[No заказа],[3]!Table13456[Дата
отправки],"",0,1)</f>
        <v>45781</v>
      </c>
      <c r="B1083" s="2">
        <v>544184237</v>
      </c>
      <c r="C1083" s="2"/>
      <c r="D1083" s="2"/>
      <c r="E1083" s="3"/>
      <c r="F1083" s="3"/>
      <c r="H1083" s="5">
        <f>_xlfn.XLOOKUP(Table16[[#This Row],[OrderID]],[3]!Table13456[No заказа],[3]!Table13456[Количество],"",0,1)</f>
        <v>1</v>
      </c>
      <c r="I1083" s="5">
        <f>_xlfn.XLOOKUP(Table16[[#This Row],[OrderID]],[3]!Table13456[No заказа],[3]!Table13456[Цена],"",0,1)</f>
        <v>8588</v>
      </c>
      <c r="J1083" s="2" t="str">
        <f>M01_SETTINGS!$F$2</f>
        <v>KASPI</v>
      </c>
    </row>
    <row r="1084" spans="1:10" x14ac:dyDescent="0.35">
      <c r="A1084" s="3">
        <f>_xlfn.XLOOKUP(Table16[[#This Row],[OrderID]],[3]!Table13456[No заказа],[3]!Table13456[Дата
отправки],"",0,1)</f>
        <v>45781</v>
      </c>
      <c r="B1084" s="2">
        <v>544110878</v>
      </c>
      <c r="C1084" s="2"/>
      <c r="D1084" s="2"/>
      <c r="E1084" s="3"/>
      <c r="F1084" s="3"/>
      <c r="H1084" s="5">
        <f>_xlfn.XLOOKUP(Table16[[#This Row],[OrderID]],[3]!Table13456[No заказа],[3]!Table13456[Количество],"",0,1)</f>
        <v>1</v>
      </c>
      <c r="I1084" s="5">
        <f>_xlfn.XLOOKUP(Table16[[#This Row],[OrderID]],[3]!Table13456[No заказа],[3]!Table13456[Цена],"",0,1)</f>
        <v>8988</v>
      </c>
      <c r="J1084" s="2" t="str">
        <f>M01_SETTINGS!$F$2</f>
        <v>KASPI</v>
      </c>
    </row>
    <row r="1085" spans="1:10" x14ac:dyDescent="0.35">
      <c r="A1085" s="3">
        <f>_xlfn.XLOOKUP(Table16[[#This Row],[OrderID]],[3]!Table13456[No заказа],[3]!Table13456[Дата
отправки],"",0,1)</f>
        <v>45781</v>
      </c>
      <c r="B1085" s="2">
        <v>544167834</v>
      </c>
      <c r="C1085" s="2"/>
      <c r="D1085" s="2"/>
      <c r="E1085" s="3"/>
      <c r="F1085" s="3"/>
      <c r="H1085" s="5">
        <f>_xlfn.XLOOKUP(Table16[[#This Row],[OrderID]],[3]!Table13456[No заказа],[3]!Table13456[Количество],"",0,1)</f>
        <v>1</v>
      </c>
      <c r="I1085" s="5">
        <f>_xlfn.XLOOKUP(Table16[[#This Row],[OrderID]],[3]!Table13456[No заказа],[3]!Table13456[Цена],"",0,1)</f>
        <v>8998</v>
      </c>
      <c r="J1085" s="2" t="str">
        <f>M01_SETTINGS!$F$2</f>
        <v>KASPI</v>
      </c>
    </row>
    <row r="1086" spans="1:10" x14ac:dyDescent="0.35">
      <c r="A1086" s="3">
        <f>_xlfn.XLOOKUP(Table16[[#This Row],[OrderID]],[3]!Table13456[No заказа],[3]!Table13456[Дата
отправки],"",0,1)</f>
        <v>45780</v>
      </c>
      <c r="B1086" s="2">
        <v>543088326</v>
      </c>
      <c r="C1086" s="2"/>
      <c r="D1086" s="2"/>
      <c r="E1086" s="3"/>
      <c r="F1086" s="3"/>
      <c r="H1086" s="5">
        <f>_xlfn.XLOOKUP(Table16[[#This Row],[OrderID]],[3]!Table13456[No заказа],[3]!Table13456[Количество],"",0,1)</f>
        <v>1</v>
      </c>
      <c r="I1086" s="5">
        <f>_xlfn.XLOOKUP(Table16[[#This Row],[OrderID]],[3]!Table13456[No заказа],[3]!Table13456[Цена],"",0,1)</f>
        <v>8589</v>
      </c>
      <c r="J1086" s="2" t="str">
        <f>M01_SETTINGS!$F$2</f>
        <v>KASPI</v>
      </c>
    </row>
    <row r="1087" spans="1:10" x14ac:dyDescent="0.35">
      <c r="A1087" s="3">
        <f>_xlfn.XLOOKUP(Table16[[#This Row],[OrderID]],[3]!Table13456[No заказа],[3]!Table13456[Дата
отправки],"",0,1)</f>
        <v>45780</v>
      </c>
      <c r="B1087" s="2">
        <v>543306565</v>
      </c>
      <c r="C1087" s="2"/>
      <c r="D1087" s="2"/>
      <c r="E1087" s="3"/>
      <c r="F1087" s="3"/>
      <c r="H1087" s="5">
        <f>_xlfn.XLOOKUP(Table16[[#This Row],[OrderID]],[3]!Table13456[No заказа],[3]!Table13456[Количество],"",0,1)</f>
        <v>1</v>
      </c>
      <c r="I1087" s="5">
        <f>_xlfn.XLOOKUP(Table16[[#This Row],[OrderID]],[3]!Table13456[No заказа],[3]!Table13456[Цена],"",0,1)</f>
        <v>8589</v>
      </c>
      <c r="J1087" s="2" t="str">
        <f>M01_SETTINGS!$F$2</f>
        <v>KASPI</v>
      </c>
    </row>
    <row r="1088" spans="1:10" x14ac:dyDescent="0.35">
      <c r="A1088" s="3">
        <f>_xlfn.XLOOKUP(Table16[[#This Row],[OrderID]],[3]!Table13456[No заказа],[3]!Table13456[Дата
отправки],"",0,1)</f>
        <v>45780</v>
      </c>
      <c r="B1088" s="2">
        <v>543303878</v>
      </c>
      <c r="C1088" s="2"/>
      <c r="D1088" s="2"/>
      <c r="E1088" s="3"/>
      <c r="F1088" s="3"/>
      <c r="H1088" s="5">
        <f>_xlfn.XLOOKUP(Table16[[#This Row],[OrderID]],[3]!Table13456[No заказа],[3]!Table13456[Количество],"",0,1)</f>
        <v>1</v>
      </c>
      <c r="I1088" s="5">
        <f>_xlfn.XLOOKUP(Table16[[#This Row],[OrderID]],[3]!Table13456[No заказа],[3]!Table13456[Цена],"",0,1)</f>
        <v>8589</v>
      </c>
      <c r="J1088" s="2" t="str">
        <f>M01_SETTINGS!$F$2</f>
        <v>KASPI</v>
      </c>
    </row>
    <row r="1089" spans="1:10" x14ac:dyDescent="0.35">
      <c r="A1089" s="3">
        <f>_xlfn.XLOOKUP(Table16[[#This Row],[OrderID]],[3]!Table13456[No заказа],[3]!Table13456[Дата
отправки],"",0,1)</f>
        <v>45780</v>
      </c>
      <c r="B1089" s="2">
        <v>543066175</v>
      </c>
      <c r="C1089" s="2"/>
      <c r="D1089" s="2"/>
      <c r="E1089" s="3"/>
      <c r="F1089" s="3"/>
      <c r="H1089" s="5">
        <f>_xlfn.XLOOKUP(Table16[[#This Row],[OrderID]],[3]!Table13456[No заказа],[3]!Table13456[Количество],"",0,1)</f>
        <v>1</v>
      </c>
      <c r="I1089" s="5">
        <f>_xlfn.XLOOKUP(Table16[[#This Row],[OrderID]],[3]!Table13456[No заказа],[3]!Table13456[Цена],"",0,1)</f>
        <v>8589</v>
      </c>
      <c r="J1089" s="2" t="str">
        <f>M01_SETTINGS!$F$2</f>
        <v>KASPI</v>
      </c>
    </row>
    <row r="1090" spans="1:10" x14ac:dyDescent="0.35">
      <c r="A1090" s="3">
        <f>_xlfn.XLOOKUP(Table16[[#This Row],[OrderID]],[3]!Table13456[No заказа],[3]!Table13456[Дата
отправки],"",0,1)</f>
        <v>45780</v>
      </c>
      <c r="B1090" s="2">
        <v>543497749</v>
      </c>
      <c r="C1090" s="2"/>
      <c r="D1090" s="2"/>
      <c r="E1090" s="3"/>
      <c r="F1090" s="3"/>
      <c r="H1090" s="5">
        <f>_xlfn.XLOOKUP(Table16[[#This Row],[OrderID]],[3]!Table13456[No заказа],[3]!Table13456[Количество],"",0,1)</f>
        <v>1</v>
      </c>
      <c r="I1090" s="5">
        <f>_xlfn.XLOOKUP(Table16[[#This Row],[OrderID]],[3]!Table13456[No заказа],[3]!Table13456[Цена],"",0,1)</f>
        <v>8589</v>
      </c>
      <c r="J1090" s="2" t="str">
        <f>M01_SETTINGS!$F$2</f>
        <v>KASPI</v>
      </c>
    </row>
    <row r="1091" spans="1:10" x14ac:dyDescent="0.35">
      <c r="A1091" s="3">
        <f>_xlfn.XLOOKUP(Table16[[#This Row],[OrderID]],[3]!Table13456[No заказа],[3]!Table13456[Дата
отправки],"",0,1)</f>
        <v>45780</v>
      </c>
      <c r="B1091" s="2">
        <v>543464051</v>
      </c>
      <c r="C1091" s="2"/>
      <c r="D1091" s="2"/>
      <c r="E1091" s="3"/>
      <c r="F1091" s="3"/>
      <c r="H1091" s="5">
        <f>_xlfn.XLOOKUP(Table16[[#This Row],[OrderID]],[3]!Table13456[No заказа],[3]!Table13456[Количество],"",0,1)</f>
        <v>1</v>
      </c>
      <c r="I1091" s="5">
        <f>_xlfn.XLOOKUP(Table16[[#This Row],[OrderID]],[3]!Table13456[No заказа],[3]!Table13456[Цена],"",0,1)</f>
        <v>8990</v>
      </c>
      <c r="J1091" s="2" t="str">
        <f>M01_SETTINGS!$F$2</f>
        <v>KASPI</v>
      </c>
    </row>
    <row r="1092" spans="1:10" x14ac:dyDescent="0.35">
      <c r="A1092" s="3">
        <f>_xlfn.XLOOKUP(Table16[[#This Row],[OrderID]],[3]!Table13456[No заказа],[3]!Table13456[Дата
отправки],"",0,1)</f>
        <v>45780</v>
      </c>
      <c r="B1092" s="2">
        <v>543026222</v>
      </c>
      <c r="C1092" s="2"/>
      <c r="D1092" s="2"/>
      <c r="E1092" s="3"/>
      <c r="F1092" s="3"/>
      <c r="H1092" s="5">
        <f>_xlfn.XLOOKUP(Table16[[#This Row],[OrderID]],[3]!Table13456[No заказа],[3]!Table13456[Количество],"",0,1)</f>
        <v>1</v>
      </c>
      <c r="I1092" s="5">
        <f>_xlfn.XLOOKUP(Table16[[#This Row],[OrderID]],[3]!Table13456[No заказа],[3]!Table13456[Цена],"",0,1)</f>
        <v>8640</v>
      </c>
      <c r="J1092" s="2" t="str">
        <f>M01_SETTINGS!$F$2</f>
        <v>KASPI</v>
      </c>
    </row>
    <row r="1093" spans="1:10" x14ac:dyDescent="0.35">
      <c r="A1093" s="3">
        <f>_xlfn.XLOOKUP(Table16[[#This Row],[OrderID]],[3]!Table13456[No заказа],[3]!Table13456[Дата
отправки],"",0,1)</f>
        <v>45780</v>
      </c>
      <c r="B1093" s="2">
        <v>543333283</v>
      </c>
      <c r="C1093" s="2"/>
      <c r="D1093" s="2"/>
      <c r="E1093" s="3"/>
      <c r="F1093" s="3"/>
      <c r="H1093" s="5">
        <f>_xlfn.XLOOKUP(Table16[[#This Row],[OrderID]],[3]!Table13456[No заказа],[3]!Table13456[Количество],"",0,1)</f>
        <v>1</v>
      </c>
      <c r="I1093" s="5">
        <f>_xlfn.XLOOKUP(Table16[[#This Row],[OrderID]],[3]!Table13456[No заказа],[3]!Table13456[Цена],"",0,1)</f>
        <v>15490</v>
      </c>
      <c r="J1093" s="2" t="str">
        <f>M01_SETTINGS!$F$2</f>
        <v>KASPI</v>
      </c>
    </row>
    <row r="1094" spans="1:10" x14ac:dyDescent="0.35">
      <c r="A1094" s="3">
        <f>_xlfn.XLOOKUP(Table16[[#This Row],[OrderID]],[3]!Table13456[No заказа],[3]!Table13456[Дата
отправки],"",0,1)</f>
        <v>45780</v>
      </c>
      <c r="B1094" s="2">
        <v>543450921</v>
      </c>
      <c r="C1094" s="2"/>
      <c r="D1094" s="2"/>
      <c r="E1094" s="3"/>
      <c r="F1094" s="3"/>
      <c r="H1094" s="5">
        <f>_xlfn.XLOOKUP(Table16[[#This Row],[OrderID]],[3]!Table13456[No заказа],[3]!Table13456[Количество],"",0,1)</f>
        <v>1</v>
      </c>
      <c r="I1094" s="5">
        <f>_xlfn.XLOOKUP(Table16[[#This Row],[OrderID]],[3]!Table13456[No заказа],[3]!Table13456[Цена],"",0,1)</f>
        <v>13990</v>
      </c>
      <c r="J1094" s="2" t="str">
        <f>M01_SETTINGS!$F$2</f>
        <v>KASPI</v>
      </c>
    </row>
    <row r="1095" spans="1:10" x14ac:dyDescent="0.35">
      <c r="A1095" s="3">
        <f>_xlfn.XLOOKUP(Table16[[#This Row],[OrderID]],[3]!Table13456[No заказа],[3]!Table13456[Дата
отправки],"",0,1)</f>
        <v>45780</v>
      </c>
      <c r="B1095" s="2">
        <v>543129446</v>
      </c>
      <c r="C1095" s="2"/>
      <c r="D1095" s="2"/>
      <c r="E1095" s="3"/>
      <c r="F1095" s="3"/>
      <c r="H1095" s="5">
        <f>_xlfn.XLOOKUP(Table16[[#This Row],[OrderID]],[3]!Table13456[No заказа],[3]!Table13456[Количество],"",0,1)</f>
        <v>1</v>
      </c>
      <c r="I1095" s="5">
        <f>_xlfn.XLOOKUP(Table16[[#This Row],[OrderID]],[3]!Table13456[No заказа],[3]!Table13456[Цена],"",0,1)</f>
        <v>13990</v>
      </c>
      <c r="J1095" s="2" t="str">
        <f>M01_SETTINGS!$F$2</f>
        <v>KASPI</v>
      </c>
    </row>
    <row r="1096" spans="1:10" x14ac:dyDescent="0.35">
      <c r="A1096" s="3">
        <f>_xlfn.XLOOKUP(Table16[[#This Row],[OrderID]],[3]!Table13456[No заказа],[3]!Table13456[Дата
отправки],"",0,1)</f>
        <v>45780</v>
      </c>
      <c r="B1096" s="2">
        <v>543405947</v>
      </c>
      <c r="C1096" s="2"/>
      <c r="D1096" s="2"/>
      <c r="E1096" s="3"/>
      <c r="F1096" s="3"/>
      <c r="H1096" s="5">
        <f>_xlfn.XLOOKUP(Table16[[#This Row],[OrderID]],[3]!Table13456[No заказа],[3]!Table13456[Количество],"",0,1)</f>
        <v>1</v>
      </c>
      <c r="I1096" s="5">
        <f>_xlfn.XLOOKUP(Table16[[#This Row],[OrderID]],[3]!Table13456[No заказа],[3]!Table13456[Цена],"",0,1)</f>
        <v>17990</v>
      </c>
      <c r="J1096" s="2" t="str">
        <f>M01_SETTINGS!$F$2</f>
        <v>KASPI</v>
      </c>
    </row>
    <row r="1097" spans="1:10" x14ac:dyDescent="0.35">
      <c r="A1097" s="3">
        <f>_xlfn.XLOOKUP(Table16[[#This Row],[OrderID]],[3]!Table13456[No заказа],[3]!Table13456[Дата
отправки],"",0,1)</f>
        <v>45780</v>
      </c>
      <c r="B1097" s="2">
        <v>543336094</v>
      </c>
      <c r="C1097" s="2"/>
      <c r="D1097" s="2"/>
      <c r="E1097" s="3"/>
      <c r="F1097" s="3"/>
      <c r="H1097" s="5">
        <f>_xlfn.XLOOKUP(Table16[[#This Row],[OrderID]],[3]!Table13456[No заказа],[3]!Table13456[Количество],"",0,1)</f>
        <v>1</v>
      </c>
      <c r="I1097" s="5">
        <f>_xlfn.XLOOKUP(Table16[[#This Row],[OrderID]],[3]!Table13456[No заказа],[3]!Table13456[Цена],"",0,1)</f>
        <v>15490</v>
      </c>
      <c r="J1097" s="2" t="str">
        <f>M01_SETTINGS!$F$2</f>
        <v>KASPI</v>
      </c>
    </row>
    <row r="1098" spans="1:10" x14ac:dyDescent="0.35">
      <c r="A1098" s="3">
        <f>_xlfn.XLOOKUP(Table16[[#This Row],[OrderID]],[3]!Table13456[No заказа],[3]!Table13456[Дата
отправки],"",0,1)</f>
        <v>45780</v>
      </c>
      <c r="B1098" s="2">
        <v>543036028</v>
      </c>
      <c r="C1098" s="2"/>
      <c r="D1098" s="2"/>
      <c r="E1098" s="3"/>
      <c r="F1098" s="3"/>
      <c r="H1098" s="5">
        <f>_xlfn.XLOOKUP(Table16[[#This Row],[OrderID]],[3]!Table13456[No заказа],[3]!Table13456[Количество],"",0,1)</f>
        <v>1</v>
      </c>
      <c r="I1098" s="5">
        <f>_xlfn.XLOOKUP(Table16[[#This Row],[OrderID]],[3]!Table13456[No заказа],[3]!Table13456[Цена],"",0,1)</f>
        <v>16990</v>
      </c>
      <c r="J1098" s="2" t="str">
        <f>M01_SETTINGS!$F$2</f>
        <v>KASPI</v>
      </c>
    </row>
    <row r="1099" spans="1:10" x14ac:dyDescent="0.35">
      <c r="A1099" s="3">
        <f>_xlfn.XLOOKUP(Table16[[#This Row],[OrderID]],[3]!Table13456[No заказа],[3]!Table13456[Дата
отправки],"",0,1)</f>
        <v>45780</v>
      </c>
      <c r="B1099" s="2">
        <v>543482827</v>
      </c>
      <c r="C1099" s="2"/>
      <c r="D1099" s="2"/>
      <c r="E1099" s="3"/>
      <c r="F1099" s="3"/>
      <c r="H1099" s="5">
        <f>_xlfn.XLOOKUP(Table16[[#This Row],[OrderID]],[3]!Table13456[No заказа],[3]!Table13456[Количество],"",0,1)</f>
        <v>1</v>
      </c>
      <c r="I1099" s="5">
        <f>_xlfn.XLOOKUP(Table16[[#This Row],[OrderID]],[3]!Table13456[No заказа],[3]!Table13456[Цена],"",0,1)</f>
        <v>14990</v>
      </c>
      <c r="J1099" s="2" t="str">
        <f>M01_SETTINGS!$F$2</f>
        <v>KASPI</v>
      </c>
    </row>
    <row r="1100" spans="1:10" x14ac:dyDescent="0.35">
      <c r="A1100" s="3">
        <f>_xlfn.XLOOKUP(Table16[[#This Row],[OrderID]],[3]!Table13456[No заказа],[3]!Table13456[Дата
отправки],"",0,1)</f>
        <v>45780</v>
      </c>
      <c r="B1100" s="2">
        <v>543277248</v>
      </c>
      <c r="C1100" s="2"/>
      <c r="D1100" s="2"/>
      <c r="E1100" s="3"/>
      <c r="F1100" s="3"/>
      <c r="H1100" s="5">
        <f>_xlfn.XLOOKUP(Table16[[#This Row],[OrderID]],[3]!Table13456[No заказа],[3]!Table13456[Количество],"",0,1)</f>
        <v>1</v>
      </c>
      <c r="I1100" s="5">
        <f>_xlfn.XLOOKUP(Table16[[#This Row],[OrderID]],[3]!Table13456[No заказа],[3]!Table13456[Цена],"",0,1)</f>
        <v>8595</v>
      </c>
      <c r="J1100" s="2" t="str">
        <f>M01_SETTINGS!$F$2</f>
        <v>KASPI</v>
      </c>
    </row>
    <row r="1101" spans="1:10" x14ac:dyDescent="0.35">
      <c r="A1101" s="3">
        <f>_xlfn.XLOOKUP(Table16[[#This Row],[OrderID]],[3]!Table13456[No заказа],[3]!Table13456[Дата
отправки],"",0,1)</f>
        <v>45780</v>
      </c>
      <c r="B1101" s="2">
        <v>543121655</v>
      </c>
      <c r="C1101" s="2"/>
      <c r="D1101" s="2"/>
      <c r="E1101" s="3"/>
      <c r="F1101" s="3"/>
      <c r="H1101" s="5">
        <f>_xlfn.XLOOKUP(Table16[[#This Row],[OrderID]],[3]!Table13456[No заказа],[3]!Table13456[Количество],"",0,1)</f>
        <v>1</v>
      </c>
      <c r="I1101" s="5">
        <f>_xlfn.XLOOKUP(Table16[[#This Row],[OrderID]],[3]!Table13456[No заказа],[3]!Table13456[Цена],"",0,1)</f>
        <v>8995</v>
      </c>
      <c r="J1101" s="2" t="str">
        <f>M01_SETTINGS!$F$2</f>
        <v>KASPI</v>
      </c>
    </row>
    <row r="1102" spans="1:10" x14ac:dyDescent="0.35">
      <c r="A1102" s="3">
        <f>_xlfn.XLOOKUP(Table16[[#This Row],[OrderID]],[3]!Table13456[No заказа],[3]!Table13456[Дата
отправки],"",0,1)</f>
        <v>45780</v>
      </c>
      <c r="B1102" s="2">
        <v>543055962</v>
      </c>
      <c r="C1102" s="2"/>
      <c r="D1102" s="2"/>
      <c r="E1102" s="3"/>
      <c r="F1102" s="3"/>
      <c r="H1102" s="5">
        <f>_xlfn.XLOOKUP(Table16[[#This Row],[OrderID]],[3]!Table13456[No заказа],[3]!Table13456[Количество],"",0,1)</f>
        <v>1</v>
      </c>
      <c r="I1102" s="5">
        <f>_xlfn.XLOOKUP(Table16[[#This Row],[OrderID]],[3]!Table13456[No заказа],[3]!Table13456[Цена],"",0,1)</f>
        <v>8987</v>
      </c>
      <c r="J1102" s="2" t="str">
        <f>M01_SETTINGS!$F$2</f>
        <v>KASPI</v>
      </c>
    </row>
    <row r="1103" spans="1:10" x14ac:dyDescent="0.35">
      <c r="A1103" s="3">
        <f>_xlfn.XLOOKUP(Table16[[#This Row],[OrderID]],[3]!Table13456[No заказа],[3]!Table13456[Дата
отправки],"",0,1)</f>
        <v>45780</v>
      </c>
      <c r="B1103" s="2">
        <v>543444801</v>
      </c>
      <c r="C1103" s="2"/>
      <c r="D1103" s="2"/>
      <c r="E1103" s="3"/>
      <c r="F1103" s="3"/>
      <c r="H1103" s="5">
        <f>_xlfn.XLOOKUP(Table16[[#This Row],[OrderID]],[3]!Table13456[No заказа],[3]!Table13456[Количество],"",0,1)</f>
        <v>1</v>
      </c>
      <c r="I1103" s="5">
        <f>_xlfn.XLOOKUP(Table16[[#This Row],[OrderID]],[3]!Table13456[No заказа],[3]!Table13456[Цена],"",0,1)</f>
        <v>8588</v>
      </c>
      <c r="J1103" s="2" t="str">
        <f>M01_SETTINGS!$F$2</f>
        <v>KASPI</v>
      </c>
    </row>
    <row r="1104" spans="1:10" x14ac:dyDescent="0.35">
      <c r="A1104" s="3">
        <f>_xlfn.XLOOKUP(Table16[[#This Row],[OrderID]],[3]!Table13456[No заказа],[3]!Table13456[Дата
отправки],"",0,1)</f>
        <v>45780</v>
      </c>
      <c r="B1104" s="2">
        <v>543077733</v>
      </c>
      <c r="C1104" s="2"/>
      <c r="D1104" s="2"/>
      <c r="E1104" s="3"/>
      <c r="F1104" s="3"/>
      <c r="H1104" s="5">
        <f>_xlfn.XLOOKUP(Table16[[#This Row],[OrderID]],[3]!Table13456[No заказа],[3]!Table13456[Количество],"",0,1)</f>
        <v>1</v>
      </c>
      <c r="I1104" s="5">
        <f>_xlfn.XLOOKUP(Table16[[#This Row],[OrderID]],[3]!Table13456[No заказа],[3]!Table13456[Цена],"",0,1)</f>
        <v>8588</v>
      </c>
      <c r="J1104" s="2" t="str">
        <f>M01_SETTINGS!$F$2</f>
        <v>KASPI</v>
      </c>
    </row>
    <row r="1105" spans="1:10" x14ac:dyDescent="0.35">
      <c r="A1105" s="3">
        <f>_xlfn.XLOOKUP(Table16[[#This Row],[OrderID]],[3]!Table13456[No заказа],[3]!Table13456[Дата
отправки],"",0,1)</f>
        <v>45780</v>
      </c>
      <c r="B1105" s="2">
        <v>543457954</v>
      </c>
      <c r="C1105" s="2"/>
      <c r="D1105" s="2"/>
      <c r="E1105" s="3"/>
      <c r="F1105" s="3"/>
      <c r="H1105" s="5">
        <f>_xlfn.XLOOKUP(Table16[[#This Row],[OrderID]],[3]!Table13456[No заказа],[3]!Table13456[Количество],"",0,1)</f>
        <v>1</v>
      </c>
      <c r="I1105" s="5">
        <f>_xlfn.XLOOKUP(Table16[[#This Row],[OrderID]],[3]!Table13456[No заказа],[3]!Table13456[Цена],"",0,1)</f>
        <v>8998</v>
      </c>
      <c r="J1105" s="2" t="str">
        <f>M01_SETTINGS!$F$2</f>
        <v>KASPI</v>
      </c>
    </row>
    <row r="1106" spans="1:10" x14ac:dyDescent="0.35">
      <c r="A1106" s="3">
        <f>_xlfn.XLOOKUP(Table16[[#This Row],[OrderID]],[3]!Table13456[No заказа],[3]!Table13456[Дата
отправки],"",0,1)</f>
        <v>45780</v>
      </c>
      <c r="B1106" s="2">
        <v>543259445</v>
      </c>
      <c r="C1106" s="2"/>
      <c r="D1106" s="2"/>
      <c r="E1106" s="3"/>
      <c r="F1106" s="3"/>
      <c r="H1106" s="5">
        <f>_xlfn.XLOOKUP(Table16[[#This Row],[OrderID]],[3]!Table13456[No заказа],[3]!Table13456[Количество],"",0,1)</f>
        <v>1</v>
      </c>
      <c r="I1106" s="5">
        <f>_xlfn.XLOOKUP(Table16[[#This Row],[OrderID]],[3]!Table13456[No заказа],[3]!Table13456[Цена],"",0,1)</f>
        <v>8998</v>
      </c>
      <c r="J1106" s="2" t="str">
        <f>M01_SETTINGS!$F$2</f>
        <v>KASPI</v>
      </c>
    </row>
    <row r="1107" spans="1:10" x14ac:dyDescent="0.35">
      <c r="A1107" s="3">
        <f>_xlfn.XLOOKUP(Table16[[#This Row],[OrderID]],[3]!Table13456[No заказа],[3]!Table13456[Дата
отправки],"",0,1)</f>
        <v>45780</v>
      </c>
      <c r="B1107" s="2">
        <v>543209053</v>
      </c>
      <c r="C1107" s="2"/>
      <c r="D1107" s="2"/>
      <c r="E1107" s="3"/>
      <c r="F1107" s="3"/>
      <c r="H1107" s="5">
        <f>_xlfn.XLOOKUP(Table16[[#This Row],[OrderID]],[3]!Table13456[No заказа],[3]!Table13456[Количество],"",0,1)</f>
        <v>1</v>
      </c>
      <c r="I1107" s="5">
        <f>_xlfn.XLOOKUP(Table16[[#This Row],[OrderID]],[3]!Table13456[No заказа],[3]!Table13456[Цена],"",0,1)</f>
        <v>8998</v>
      </c>
      <c r="J1107" s="2" t="str">
        <f>M01_SETTINGS!$F$2</f>
        <v>KASPI</v>
      </c>
    </row>
    <row r="1108" spans="1:10" x14ac:dyDescent="0.35">
      <c r="A1108" s="3">
        <f>_xlfn.XLOOKUP(Table16[[#This Row],[OrderID]],[3]!Table13456[No заказа],[3]!Table13456[Дата
отправки],"",0,1)</f>
        <v>45779</v>
      </c>
      <c r="B1108" s="2">
        <v>542912734</v>
      </c>
      <c r="C1108" s="2"/>
      <c r="D1108" s="2"/>
      <c r="E1108" s="3"/>
      <c r="F1108" s="3"/>
      <c r="H1108" s="5">
        <f>_xlfn.XLOOKUP(Table16[[#This Row],[OrderID]],[3]!Table13456[No заказа],[3]!Table13456[Количество],"",0,1)</f>
        <v>1</v>
      </c>
      <c r="I1108" s="5">
        <f>_xlfn.XLOOKUP(Table16[[#This Row],[OrderID]],[3]!Table13456[No заказа],[3]!Table13456[Цена],"",0,1)</f>
        <v>8998</v>
      </c>
      <c r="J1108" s="2" t="str">
        <f>M01_SETTINGS!$F$2</f>
        <v>KASPI</v>
      </c>
    </row>
    <row r="1109" spans="1:10" x14ac:dyDescent="0.35">
      <c r="A1109" s="3">
        <f>_xlfn.XLOOKUP(Table16[[#This Row],[OrderID]],[3]!Table13456[No заказа],[3]!Table13456[Дата
отправки],"",0,1)</f>
        <v>45779</v>
      </c>
      <c r="B1109" s="2">
        <v>542704668</v>
      </c>
      <c r="C1109" s="2"/>
      <c r="D1109" s="2"/>
      <c r="E1109" s="3"/>
      <c r="F1109" s="3"/>
      <c r="H1109" s="5">
        <f>_xlfn.XLOOKUP(Table16[[#This Row],[OrderID]],[3]!Table13456[No заказа],[3]!Table13456[Количество],"",0,1)</f>
        <v>1</v>
      </c>
      <c r="I1109" s="5">
        <f>_xlfn.XLOOKUP(Table16[[#This Row],[OrderID]],[3]!Table13456[No заказа],[3]!Table13456[Цена],"",0,1)</f>
        <v>8998</v>
      </c>
      <c r="J1109" s="2" t="str">
        <f>M01_SETTINGS!$F$2</f>
        <v>KASPI</v>
      </c>
    </row>
    <row r="1110" spans="1:10" x14ac:dyDescent="0.35">
      <c r="A1110" s="3">
        <f>_xlfn.XLOOKUP(Table16[[#This Row],[OrderID]],[3]!Table13456[No заказа],[3]!Table13456[Дата
отправки],"",0,1)</f>
        <v>45779</v>
      </c>
      <c r="B1110" s="2">
        <v>542713053</v>
      </c>
      <c r="C1110" s="2"/>
      <c r="D1110" s="2"/>
      <c r="E1110" s="3"/>
      <c r="F1110" s="3"/>
      <c r="H1110" s="5">
        <f>_xlfn.XLOOKUP(Table16[[#This Row],[OrderID]],[3]!Table13456[No заказа],[3]!Table13456[Количество],"",0,1)</f>
        <v>1</v>
      </c>
      <c r="I1110" s="5">
        <f>_xlfn.XLOOKUP(Table16[[#This Row],[OrderID]],[3]!Table13456[No заказа],[3]!Table13456[Цена],"",0,1)</f>
        <v>8589</v>
      </c>
      <c r="J1110" s="2" t="str">
        <f>M01_SETTINGS!$F$2</f>
        <v>KASPI</v>
      </c>
    </row>
    <row r="1111" spans="1:10" x14ac:dyDescent="0.35">
      <c r="A1111" s="3">
        <f>_xlfn.XLOOKUP(Table16[[#This Row],[OrderID]],[3]!Table13456[No заказа],[3]!Table13456[Дата
отправки],"",0,1)</f>
        <v>45779</v>
      </c>
      <c r="B1111" s="2">
        <v>542615358</v>
      </c>
      <c r="C1111" s="2"/>
      <c r="D1111" s="2"/>
      <c r="E1111" s="3"/>
      <c r="F1111" s="3"/>
      <c r="H1111" s="5">
        <f>_xlfn.XLOOKUP(Table16[[#This Row],[OrderID]],[3]!Table13456[No заказа],[3]!Table13456[Количество],"",0,1)</f>
        <v>1</v>
      </c>
      <c r="I1111" s="5">
        <f>_xlfn.XLOOKUP(Table16[[#This Row],[OrderID]],[3]!Table13456[No заказа],[3]!Table13456[Цена],"",0,1)</f>
        <v>8589</v>
      </c>
      <c r="J1111" s="2" t="str">
        <f>M01_SETTINGS!$F$2</f>
        <v>KASPI</v>
      </c>
    </row>
    <row r="1112" spans="1:10" x14ac:dyDescent="0.35">
      <c r="A1112" s="3">
        <f>_xlfn.XLOOKUP(Table16[[#This Row],[OrderID]],[3]!Table13456[No заказа],[3]!Table13456[Дата
отправки],"",0,1)</f>
        <v>45779</v>
      </c>
      <c r="B1112" s="2">
        <v>542640401</v>
      </c>
      <c r="C1112" s="2"/>
      <c r="D1112" s="2"/>
      <c r="E1112" s="3"/>
      <c r="F1112" s="3"/>
      <c r="H1112" s="5">
        <f>_xlfn.XLOOKUP(Table16[[#This Row],[OrderID]],[3]!Table13456[No заказа],[3]!Table13456[Количество],"",0,1)</f>
        <v>1</v>
      </c>
      <c r="I1112" s="5">
        <f>_xlfn.XLOOKUP(Table16[[#This Row],[OrderID]],[3]!Table13456[No заказа],[3]!Table13456[Цена],"",0,1)</f>
        <v>8990</v>
      </c>
      <c r="J1112" s="2" t="str">
        <f>M01_SETTINGS!$F$2</f>
        <v>KASPI</v>
      </c>
    </row>
    <row r="1113" spans="1:10" x14ac:dyDescent="0.35">
      <c r="A1113" s="3">
        <f>_xlfn.XLOOKUP(Table16[[#This Row],[OrderID]],[3]!Table13456[No заказа],[3]!Table13456[Дата
отправки],"",0,1)</f>
        <v>45779</v>
      </c>
      <c r="B1113" s="2">
        <v>542516588</v>
      </c>
      <c r="C1113" s="2"/>
      <c r="D1113" s="2"/>
      <c r="E1113" s="3"/>
      <c r="F1113" s="3"/>
      <c r="H1113" s="5">
        <f>_xlfn.XLOOKUP(Table16[[#This Row],[OrderID]],[3]!Table13456[No заказа],[3]!Table13456[Количество],"",0,1)</f>
        <v>1</v>
      </c>
      <c r="I1113" s="5">
        <f>_xlfn.XLOOKUP(Table16[[#This Row],[OrderID]],[3]!Table13456[No заказа],[3]!Table13456[Цена],"",0,1)</f>
        <v>8589</v>
      </c>
      <c r="J1113" s="2" t="str">
        <f>M01_SETTINGS!$F$2</f>
        <v>KASPI</v>
      </c>
    </row>
    <row r="1114" spans="1:10" x14ac:dyDescent="0.35">
      <c r="A1114" s="3">
        <f>_xlfn.XLOOKUP(Table16[[#This Row],[OrderID]],[3]!Table13456[No заказа],[3]!Table13456[Дата
отправки],"",0,1)</f>
        <v>45779</v>
      </c>
      <c r="B1114" s="2">
        <v>542991368</v>
      </c>
      <c r="C1114" s="2"/>
      <c r="D1114" s="2"/>
      <c r="E1114" s="3"/>
      <c r="F1114" s="3"/>
      <c r="H1114" s="5">
        <f>_xlfn.XLOOKUP(Table16[[#This Row],[OrderID]],[3]!Table13456[No заказа],[3]!Table13456[Количество],"",0,1)</f>
        <v>1</v>
      </c>
      <c r="I1114" s="5">
        <f>_xlfn.XLOOKUP(Table16[[#This Row],[OrderID]],[3]!Table13456[No заказа],[3]!Table13456[Цена],"",0,1)</f>
        <v>8589</v>
      </c>
      <c r="J1114" s="2" t="str">
        <f>M01_SETTINGS!$F$2</f>
        <v>KASPI</v>
      </c>
    </row>
    <row r="1115" spans="1:10" x14ac:dyDescent="0.35">
      <c r="A1115" s="3">
        <f>_xlfn.XLOOKUP(Table16[[#This Row],[OrderID]],[3]!Table13456[No заказа],[3]!Table13456[Дата
отправки],"",0,1)</f>
        <v>45779</v>
      </c>
      <c r="B1115" s="2">
        <v>542708716</v>
      </c>
      <c r="C1115" s="2"/>
      <c r="D1115" s="2"/>
      <c r="E1115" s="3"/>
      <c r="F1115" s="3"/>
      <c r="H1115" s="5">
        <f>_xlfn.XLOOKUP(Table16[[#This Row],[OrderID]],[3]!Table13456[No заказа],[3]!Table13456[Количество],"",0,1)</f>
        <v>1</v>
      </c>
      <c r="I1115" s="5">
        <f>_xlfn.XLOOKUP(Table16[[#This Row],[OrderID]],[3]!Table13456[No заказа],[3]!Table13456[Цена],"",0,1)</f>
        <v>8589</v>
      </c>
      <c r="J1115" s="2" t="str">
        <f>M01_SETTINGS!$F$2</f>
        <v>KASPI</v>
      </c>
    </row>
    <row r="1116" spans="1:10" x14ac:dyDescent="0.35">
      <c r="A1116" s="3">
        <f>_xlfn.XLOOKUP(Table16[[#This Row],[OrderID]],[3]!Table13456[No заказа],[3]!Table13456[Дата
отправки],"",0,1)</f>
        <v>45779</v>
      </c>
      <c r="B1116" s="2">
        <v>542602170</v>
      </c>
      <c r="C1116" s="2"/>
      <c r="D1116" s="2"/>
      <c r="E1116" s="3"/>
      <c r="F1116" s="3"/>
      <c r="H1116" s="5">
        <f>_xlfn.XLOOKUP(Table16[[#This Row],[OrderID]],[3]!Table13456[No заказа],[3]!Table13456[Количество],"",0,1)</f>
        <v>1</v>
      </c>
      <c r="I1116" s="5">
        <f>_xlfn.XLOOKUP(Table16[[#This Row],[OrderID]],[3]!Table13456[No заказа],[3]!Table13456[Цена],"",0,1)</f>
        <v>8589</v>
      </c>
      <c r="J1116" s="2" t="str">
        <f>M01_SETTINGS!$F$2</f>
        <v>KASPI</v>
      </c>
    </row>
    <row r="1117" spans="1:10" x14ac:dyDescent="0.35">
      <c r="A1117" s="3">
        <f>_xlfn.XLOOKUP(Table16[[#This Row],[OrderID]],[3]!Table13456[No заказа],[3]!Table13456[Дата
отправки],"",0,1)</f>
        <v>45779</v>
      </c>
      <c r="B1117" s="2">
        <v>542957181</v>
      </c>
      <c r="C1117" s="2"/>
      <c r="D1117" s="2"/>
      <c r="E1117" s="3"/>
      <c r="F1117" s="3"/>
      <c r="H1117" s="5">
        <f>_xlfn.XLOOKUP(Table16[[#This Row],[OrderID]],[3]!Table13456[No заказа],[3]!Table13456[Количество],"",0,1)</f>
        <v>1</v>
      </c>
      <c r="I1117" s="5">
        <f>_xlfn.XLOOKUP(Table16[[#This Row],[OrderID]],[3]!Table13456[No заказа],[3]!Table13456[Цена],"",0,1)</f>
        <v>8990</v>
      </c>
      <c r="J1117" s="2" t="str">
        <f>M01_SETTINGS!$F$2</f>
        <v>KASPI</v>
      </c>
    </row>
    <row r="1118" spans="1:10" x14ac:dyDescent="0.35">
      <c r="A1118" s="3">
        <f>_xlfn.XLOOKUP(Table16[[#This Row],[OrderID]],[3]!Table13456[No заказа],[3]!Table13456[Дата
отправки],"",0,1)</f>
        <v>45779</v>
      </c>
      <c r="B1118" s="2">
        <v>542995490</v>
      </c>
      <c r="C1118" s="2"/>
      <c r="D1118" s="2"/>
      <c r="E1118" s="3"/>
      <c r="F1118" s="3"/>
      <c r="H1118" s="5">
        <f>_xlfn.XLOOKUP(Table16[[#This Row],[OrderID]],[3]!Table13456[No заказа],[3]!Table13456[Количество],"",0,1)</f>
        <v>1</v>
      </c>
      <c r="I1118" s="5">
        <f>_xlfn.XLOOKUP(Table16[[#This Row],[OrderID]],[3]!Table13456[No заказа],[3]!Table13456[Цена],"",0,1)</f>
        <v>14490</v>
      </c>
      <c r="J1118" s="2" t="str">
        <f>M01_SETTINGS!$F$2</f>
        <v>KASPI</v>
      </c>
    </row>
    <row r="1119" spans="1:10" x14ac:dyDescent="0.35">
      <c r="A1119" s="3">
        <f>_xlfn.XLOOKUP(Table16[[#This Row],[OrderID]],[3]!Table13456[No заказа],[3]!Table13456[Дата
отправки],"",0,1)</f>
        <v>45779</v>
      </c>
      <c r="B1119" s="2">
        <v>543017710</v>
      </c>
      <c r="C1119" s="2"/>
      <c r="D1119" s="2"/>
      <c r="E1119" s="3"/>
      <c r="F1119" s="3"/>
      <c r="H1119" s="5">
        <f>_xlfn.XLOOKUP(Table16[[#This Row],[OrderID]],[3]!Table13456[No заказа],[3]!Table13456[Количество],"",0,1)</f>
        <v>1</v>
      </c>
      <c r="I1119" s="5">
        <f>_xlfn.XLOOKUP(Table16[[#This Row],[OrderID]],[3]!Table13456[No заказа],[3]!Table13456[Цена],"",0,1)</f>
        <v>14490</v>
      </c>
      <c r="J1119" s="2" t="str">
        <f>M01_SETTINGS!$F$2</f>
        <v>KASPI</v>
      </c>
    </row>
    <row r="1120" spans="1:10" x14ac:dyDescent="0.35">
      <c r="A1120" s="3">
        <f>_xlfn.XLOOKUP(Table16[[#This Row],[OrderID]],[3]!Table13456[No заказа],[3]!Table13456[Дата
отправки],"",0,1)</f>
        <v>45779</v>
      </c>
      <c r="B1120" s="2">
        <v>542843327</v>
      </c>
      <c r="C1120" s="2"/>
      <c r="D1120" s="2"/>
      <c r="E1120" s="3"/>
      <c r="F1120" s="3"/>
      <c r="H1120" s="5">
        <f>_xlfn.XLOOKUP(Table16[[#This Row],[OrderID]],[3]!Table13456[No заказа],[3]!Table13456[Количество],"",0,1)</f>
        <v>1</v>
      </c>
      <c r="I1120" s="5">
        <f>_xlfn.XLOOKUP(Table16[[#This Row],[OrderID]],[3]!Table13456[No заказа],[3]!Table13456[Цена],"",0,1)</f>
        <v>14490</v>
      </c>
      <c r="J1120" s="2" t="str">
        <f>M01_SETTINGS!$F$2</f>
        <v>KASPI</v>
      </c>
    </row>
    <row r="1121" spans="1:10" x14ac:dyDescent="0.35">
      <c r="A1121" s="3">
        <f>_xlfn.XLOOKUP(Table16[[#This Row],[OrderID]],[3]!Table13456[No заказа],[3]!Table13456[Дата
отправки],"",0,1)</f>
        <v>45779</v>
      </c>
      <c r="B1121" s="2">
        <v>542762646</v>
      </c>
      <c r="C1121" s="2"/>
      <c r="D1121" s="2"/>
      <c r="E1121" s="3"/>
      <c r="F1121" s="3"/>
      <c r="H1121" s="5">
        <f>_xlfn.XLOOKUP(Table16[[#This Row],[OrderID]],[3]!Table13456[No заказа],[3]!Table13456[Количество],"",0,1)</f>
        <v>1</v>
      </c>
      <c r="I1121" s="5">
        <f>_xlfn.XLOOKUP(Table16[[#This Row],[OrderID]],[3]!Table13456[No заказа],[3]!Table13456[Цена],"",0,1)</f>
        <v>14490</v>
      </c>
      <c r="J1121" s="2" t="str">
        <f>M01_SETTINGS!$F$2</f>
        <v>KASPI</v>
      </c>
    </row>
    <row r="1122" spans="1:10" x14ac:dyDescent="0.35">
      <c r="A1122" s="3">
        <f>_xlfn.XLOOKUP(Table16[[#This Row],[OrderID]],[3]!Table13456[No заказа],[3]!Table13456[Дата
отправки],"",0,1)</f>
        <v>45779</v>
      </c>
      <c r="B1122" s="2">
        <v>542845395</v>
      </c>
      <c r="C1122" s="2"/>
      <c r="D1122" s="2"/>
      <c r="E1122" s="3"/>
      <c r="F1122" s="3"/>
      <c r="H1122" s="5">
        <f>_xlfn.XLOOKUP(Table16[[#This Row],[OrderID]],[3]!Table13456[No заказа],[3]!Table13456[Количество],"",0,1)</f>
        <v>1</v>
      </c>
      <c r="I1122" s="5">
        <f>_xlfn.XLOOKUP(Table16[[#This Row],[OrderID]],[3]!Table13456[No заказа],[3]!Table13456[Цена],"",0,1)</f>
        <v>13490</v>
      </c>
      <c r="J1122" s="2" t="str">
        <f>M01_SETTINGS!$F$2</f>
        <v>KASPI</v>
      </c>
    </row>
    <row r="1123" spans="1:10" x14ac:dyDescent="0.35">
      <c r="A1123" s="3">
        <f>_xlfn.XLOOKUP(Table16[[#This Row],[OrderID]],[3]!Table13456[No заказа],[3]!Table13456[Дата
отправки],"",0,1)</f>
        <v>45779</v>
      </c>
      <c r="B1123" s="2">
        <v>542643756</v>
      </c>
      <c r="C1123" s="2"/>
      <c r="D1123" s="2"/>
      <c r="E1123" s="3"/>
      <c r="F1123" s="3"/>
      <c r="H1123" s="5">
        <f>_xlfn.XLOOKUP(Table16[[#This Row],[OrderID]],[3]!Table13456[No заказа],[3]!Table13456[Количество],"",0,1)</f>
        <v>1</v>
      </c>
      <c r="I1123" s="5">
        <f>_xlfn.XLOOKUP(Table16[[#This Row],[OrderID]],[3]!Table13456[No заказа],[3]!Table13456[Цена],"",0,1)</f>
        <v>13490</v>
      </c>
      <c r="J1123" s="2" t="str">
        <f>M01_SETTINGS!$F$2</f>
        <v>KASPI</v>
      </c>
    </row>
    <row r="1124" spans="1:10" x14ac:dyDescent="0.35">
      <c r="A1124" s="3">
        <f>_xlfn.XLOOKUP(Table16[[#This Row],[OrderID]],[3]!Table13456[No заказа],[3]!Table13456[Дата
отправки],"",0,1)</f>
        <v>45779</v>
      </c>
      <c r="B1124" s="2">
        <v>542960335</v>
      </c>
      <c r="C1124" s="2"/>
      <c r="D1124" s="2"/>
      <c r="E1124" s="3"/>
      <c r="F1124" s="3"/>
      <c r="H1124" s="5">
        <f>_xlfn.XLOOKUP(Table16[[#This Row],[OrderID]],[3]!Table13456[No заказа],[3]!Table13456[Количество],"",0,1)</f>
        <v>1</v>
      </c>
      <c r="I1124" s="5">
        <f>_xlfn.XLOOKUP(Table16[[#This Row],[OrderID]],[3]!Table13456[No заказа],[3]!Table13456[Цена],"",0,1)</f>
        <v>14990</v>
      </c>
      <c r="J1124" s="2" t="str">
        <f>M01_SETTINGS!$F$2</f>
        <v>KASPI</v>
      </c>
    </row>
    <row r="1125" spans="1:10" x14ac:dyDescent="0.35">
      <c r="A1125" s="3">
        <f>_xlfn.XLOOKUP(Table16[[#This Row],[OrderID]],[3]!Table13456[No заказа],[3]!Table13456[Дата
отправки],"",0,1)</f>
        <v>45779</v>
      </c>
      <c r="B1125" s="2">
        <v>542502288</v>
      </c>
      <c r="C1125" s="2"/>
      <c r="D1125" s="2"/>
      <c r="E1125" s="3"/>
      <c r="F1125" s="3"/>
      <c r="H1125" s="5">
        <f>_xlfn.XLOOKUP(Table16[[#This Row],[OrderID]],[3]!Table13456[No заказа],[3]!Table13456[Количество],"",0,1)</f>
        <v>1</v>
      </c>
      <c r="I1125" s="5">
        <f>_xlfn.XLOOKUP(Table16[[#This Row],[OrderID]],[3]!Table13456[No заказа],[3]!Table13456[Цена],"",0,1)</f>
        <v>14990</v>
      </c>
      <c r="J1125" s="2" t="str">
        <f>M01_SETTINGS!$F$2</f>
        <v>KASPI</v>
      </c>
    </row>
    <row r="1126" spans="1:10" x14ac:dyDescent="0.35">
      <c r="A1126" s="3">
        <f>_xlfn.XLOOKUP(Table16[[#This Row],[OrderID]],[3]!Table13456[No заказа],[3]!Table13456[Дата
отправки],"",0,1)</f>
        <v>45779</v>
      </c>
      <c r="B1126" s="2">
        <v>542783303</v>
      </c>
      <c r="C1126" s="2"/>
      <c r="D1126" s="2"/>
      <c r="E1126" s="3"/>
      <c r="F1126" s="3"/>
      <c r="H1126" s="5">
        <f>_xlfn.XLOOKUP(Table16[[#This Row],[OrderID]],[3]!Table13456[No заказа],[3]!Table13456[Количество],"",0,1)</f>
        <v>1</v>
      </c>
      <c r="I1126" s="5">
        <f>_xlfn.XLOOKUP(Table16[[#This Row],[OrderID]],[3]!Table13456[No заказа],[3]!Table13456[Цена],"",0,1)</f>
        <v>17990</v>
      </c>
      <c r="J1126" s="2" t="str">
        <f>M01_SETTINGS!$F$2</f>
        <v>KASPI</v>
      </c>
    </row>
    <row r="1127" spans="1:10" x14ac:dyDescent="0.35">
      <c r="A1127" s="3">
        <f>_xlfn.XLOOKUP(Table16[[#This Row],[OrderID]],[3]!Table13456[No заказа],[3]!Table13456[Дата
отправки],"",0,1)</f>
        <v>45779</v>
      </c>
      <c r="B1127" s="2">
        <v>542412194</v>
      </c>
      <c r="C1127" s="2"/>
      <c r="D1127" s="2"/>
      <c r="E1127" s="3"/>
      <c r="F1127" s="3"/>
      <c r="H1127" s="5">
        <f>_xlfn.XLOOKUP(Table16[[#This Row],[OrderID]],[3]!Table13456[No заказа],[3]!Table13456[Количество],"",0,1)</f>
        <v>1</v>
      </c>
      <c r="I1127" s="5">
        <f>_xlfn.XLOOKUP(Table16[[#This Row],[OrderID]],[3]!Table13456[No заказа],[3]!Table13456[Цена],"",0,1)</f>
        <v>17990</v>
      </c>
      <c r="J1127" s="2" t="str">
        <f>M01_SETTINGS!$F$2</f>
        <v>KASPI</v>
      </c>
    </row>
    <row r="1128" spans="1:10" x14ac:dyDescent="0.35">
      <c r="A1128" s="3">
        <f>_xlfn.XLOOKUP(Table16[[#This Row],[OrderID]],[3]!Table13456[No заказа],[3]!Table13456[Дата
отправки],"",0,1)</f>
        <v>45779</v>
      </c>
      <c r="B1128" s="2">
        <v>542988394</v>
      </c>
      <c r="C1128" s="2"/>
      <c r="D1128" s="2"/>
      <c r="E1128" s="3"/>
      <c r="F1128" s="3"/>
      <c r="H1128" s="5">
        <f>_xlfn.XLOOKUP(Table16[[#This Row],[OrderID]],[3]!Table13456[No заказа],[3]!Table13456[Количество],"",0,1)</f>
        <v>1</v>
      </c>
      <c r="I1128" s="5">
        <f>_xlfn.XLOOKUP(Table16[[#This Row],[OrderID]],[3]!Table13456[No заказа],[3]!Table13456[Цена],"",0,1)</f>
        <v>14490</v>
      </c>
      <c r="J1128" s="2" t="str">
        <f>M01_SETTINGS!$F$2</f>
        <v>KASPI</v>
      </c>
    </row>
    <row r="1129" spans="1:10" x14ac:dyDescent="0.35">
      <c r="A1129" s="3">
        <f>_xlfn.XLOOKUP(Table16[[#This Row],[OrderID]],[3]!Table13456[No заказа],[3]!Table13456[Дата
отправки],"",0,1)</f>
        <v>45779</v>
      </c>
      <c r="B1129" s="2">
        <v>542546491</v>
      </c>
      <c r="C1129" s="2"/>
      <c r="D1129" s="2"/>
      <c r="E1129" s="3"/>
      <c r="F1129" s="3"/>
      <c r="H1129" s="5">
        <f>_xlfn.XLOOKUP(Table16[[#This Row],[OrderID]],[3]!Table13456[No заказа],[3]!Table13456[Количество],"",0,1)</f>
        <v>1</v>
      </c>
      <c r="I1129" s="5">
        <f>_xlfn.XLOOKUP(Table16[[#This Row],[OrderID]],[3]!Table13456[No заказа],[3]!Table13456[Цена],"",0,1)</f>
        <v>14490</v>
      </c>
      <c r="J1129" s="2" t="str">
        <f>M01_SETTINGS!$F$2</f>
        <v>KASPI</v>
      </c>
    </row>
    <row r="1130" spans="1:10" x14ac:dyDescent="0.35">
      <c r="A1130" s="3">
        <f>_xlfn.XLOOKUP(Table16[[#This Row],[OrderID]],[3]!Table13456[No заказа],[3]!Table13456[Дата
отправки],"",0,1)</f>
        <v>45779</v>
      </c>
      <c r="B1130" s="2">
        <v>542955478</v>
      </c>
      <c r="C1130" s="2"/>
      <c r="D1130" s="2"/>
      <c r="E1130" s="3"/>
      <c r="F1130" s="3"/>
      <c r="H1130" s="5">
        <f>_xlfn.XLOOKUP(Table16[[#This Row],[OrderID]],[3]!Table13456[No заказа],[3]!Table13456[Количество],"",0,1)</f>
        <v>1</v>
      </c>
      <c r="I1130" s="5">
        <f>_xlfn.XLOOKUP(Table16[[#This Row],[OrderID]],[3]!Table13456[No заказа],[3]!Table13456[Цена],"",0,1)</f>
        <v>8589</v>
      </c>
      <c r="J1130" s="2" t="str">
        <f>M01_SETTINGS!$F$2</f>
        <v>KASPI</v>
      </c>
    </row>
    <row r="1131" spans="1:10" x14ac:dyDescent="0.35">
      <c r="A1131" s="3">
        <f>_xlfn.XLOOKUP(Table16[[#This Row],[OrderID]],[3]!Table13456[No заказа],[3]!Table13456[Дата
отправки],"",0,1)</f>
        <v>45779</v>
      </c>
      <c r="B1131" s="2">
        <v>542794558</v>
      </c>
      <c r="C1131" s="2"/>
      <c r="D1131" s="2"/>
      <c r="E1131" s="3"/>
      <c r="F1131" s="3"/>
      <c r="H1131" s="5">
        <f>_xlfn.XLOOKUP(Table16[[#This Row],[OrderID]],[3]!Table13456[No заказа],[3]!Table13456[Количество],"",0,1)</f>
        <v>1</v>
      </c>
      <c r="I1131" s="5">
        <f>_xlfn.XLOOKUP(Table16[[#This Row],[OrderID]],[3]!Table13456[No заказа],[3]!Table13456[Цена],"",0,1)</f>
        <v>8589</v>
      </c>
      <c r="J1131" s="2" t="str">
        <f>M01_SETTINGS!$F$2</f>
        <v>KASPI</v>
      </c>
    </row>
    <row r="1132" spans="1:10" x14ac:dyDescent="0.35">
      <c r="A1132" s="3">
        <f>_xlfn.XLOOKUP(Table16[[#This Row],[OrderID]],[3]!Table13456[No заказа],[3]!Table13456[Дата
отправки],"",0,1)</f>
        <v>45779</v>
      </c>
      <c r="B1132" s="2">
        <v>542730622</v>
      </c>
      <c r="C1132" s="2"/>
      <c r="D1132" s="2"/>
      <c r="E1132" s="3"/>
      <c r="F1132" s="3"/>
      <c r="H1132" s="5">
        <f>_xlfn.XLOOKUP(Table16[[#This Row],[OrderID]],[3]!Table13456[No заказа],[3]!Table13456[Количество],"",0,1)</f>
        <v>1</v>
      </c>
      <c r="I1132" s="5">
        <f>_xlfn.XLOOKUP(Table16[[#This Row],[OrderID]],[3]!Table13456[No заказа],[3]!Table13456[Цена],"",0,1)</f>
        <v>8995</v>
      </c>
      <c r="J1132" s="2" t="str">
        <f>M01_SETTINGS!$F$2</f>
        <v>KASPI</v>
      </c>
    </row>
    <row r="1133" spans="1:10" x14ac:dyDescent="0.35">
      <c r="A1133" s="3">
        <f>_xlfn.XLOOKUP(Table16[[#This Row],[OrderID]],[3]!Table13456[No заказа],[3]!Table13456[Дата
отправки],"",0,1)</f>
        <v>45779</v>
      </c>
      <c r="B1133" s="2">
        <v>542698816</v>
      </c>
      <c r="C1133" s="2"/>
      <c r="D1133" s="2"/>
      <c r="E1133" s="3"/>
      <c r="F1133" s="3"/>
      <c r="H1133" s="5">
        <f>_xlfn.XLOOKUP(Table16[[#This Row],[OrderID]],[3]!Table13456[No заказа],[3]!Table13456[Количество],"",0,1)</f>
        <v>1</v>
      </c>
      <c r="I1133" s="5">
        <f>_xlfn.XLOOKUP(Table16[[#This Row],[OrderID]],[3]!Table13456[No заказа],[3]!Table13456[Цена],"",0,1)</f>
        <v>8588</v>
      </c>
      <c r="J1133" s="2" t="str">
        <f>M01_SETTINGS!$F$2</f>
        <v>KASPI</v>
      </c>
    </row>
    <row r="1134" spans="1:10" x14ac:dyDescent="0.35">
      <c r="A1134" s="3">
        <f>_xlfn.XLOOKUP(Table16[[#This Row],[OrderID]],[3]!Table13456[No заказа],[3]!Table13456[Дата
отправки],"",0,1)</f>
        <v>45779</v>
      </c>
      <c r="B1134" s="2">
        <v>542553515</v>
      </c>
      <c r="C1134" s="2"/>
      <c r="D1134" s="2"/>
      <c r="E1134" s="3"/>
      <c r="F1134" s="3"/>
      <c r="H1134" s="5">
        <f>_xlfn.XLOOKUP(Table16[[#This Row],[OrderID]],[3]!Table13456[No заказа],[3]!Table13456[Количество],"",0,1)</f>
        <v>1</v>
      </c>
      <c r="I1134" s="5">
        <f>_xlfn.XLOOKUP(Table16[[#This Row],[OrderID]],[3]!Table13456[No заказа],[3]!Table13456[Цена],"",0,1)</f>
        <v>8588</v>
      </c>
      <c r="J1134" s="2" t="str">
        <f>M01_SETTINGS!$F$2</f>
        <v>KASPI</v>
      </c>
    </row>
    <row r="1135" spans="1:10" x14ac:dyDescent="0.35">
      <c r="A1135" s="3">
        <f>_xlfn.XLOOKUP(Table16[[#This Row],[OrderID]],[3]!Table13456[No заказа],[3]!Table13456[Дата
отправки],"",0,1)</f>
        <v>45779</v>
      </c>
      <c r="B1135" s="2">
        <v>542515093</v>
      </c>
      <c r="C1135" s="2"/>
      <c r="D1135" s="2"/>
      <c r="E1135" s="3"/>
      <c r="F1135" s="3"/>
      <c r="H1135" s="5">
        <f>_xlfn.XLOOKUP(Table16[[#This Row],[OrderID]],[3]!Table13456[No заказа],[3]!Table13456[Количество],"",0,1)</f>
        <v>1</v>
      </c>
      <c r="I1135" s="5">
        <f>_xlfn.XLOOKUP(Table16[[#This Row],[OrderID]],[3]!Table13456[No заказа],[3]!Table13456[Цена],"",0,1)</f>
        <v>8588</v>
      </c>
      <c r="J1135" s="2" t="str">
        <f>M01_SETTINGS!$F$2</f>
        <v>KASPI</v>
      </c>
    </row>
    <row r="1136" spans="1:10" x14ac:dyDescent="0.35">
      <c r="A1136" s="3">
        <f>_xlfn.XLOOKUP(Table16[[#This Row],[OrderID]],[3]!Table13456[No заказа],[3]!Table13456[Дата
отправки],"",0,1)</f>
        <v>45779</v>
      </c>
      <c r="B1136" s="2">
        <v>542465624</v>
      </c>
      <c r="C1136" s="2"/>
      <c r="D1136" s="2"/>
      <c r="E1136" s="3"/>
      <c r="F1136" s="3"/>
      <c r="H1136" s="5">
        <f>_xlfn.XLOOKUP(Table16[[#This Row],[OrderID]],[3]!Table13456[No заказа],[3]!Table13456[Количество],"",0,1)</f>
        <v>1</v>
      </c>
      <c r="I1136" s="5">
        <f>_xlfn.XLOOKUP(Table16[[#This Row],[OrderID]],[3]!Table13456[No заказа],[3]!Table13456[Цена],"",0,1)</f>
        <v>8588</v>
      </c>
      <c r="J1136" s="2" t="str">
        <f>M01_SETTINGS!$F$2</f>
        <v>KASPI</v>
      </c>
    </row>
    <row r="1137" spans="1:10" x14ac:dyDescent="0.35">
      <c r="A1137" s="3">
        <f>_xlfn.XLOOKUP(Table16[[#This Row],[OrderID]],[3]!Table13456[No заказа],[3]!Table13456[Дата
отправки],"",0,1)</f>
        <v>45779</v>
      </c>
      <c r="B1137" s="2">
        <v>543002965</v>
      </c>
      <c r="C1137" s="2"/>
      <c r="D1137" s="2"/>
      <c r="E1137" s="3"/>
      <c r="F1137" s="3"/>
      <c r="H1137" s="5">
        <f>_xlfn.XLOOKUP(Table16[[#This Row],[OrderID]],[3]!Table13456[No заказа],[3]!Table13456[Количество],"",0,1)</f>
        <v>1</v>
      </c>
      <c r="I1137" s="5">
        <f>_xlfn.XLOOKUP(Table16[[#This Row],[OrderID]],[3]!Table13456[No заказа],[3]!Table13456[Цена],"",0,1)</f>
        <v>8588</v>
      </c>
      <c r="J1137" s="2" t="str">
        <f>M01_SETTINGS!$F$2</f>
        <v>KASPI</v>
      </c>
    </row>
    <row r="1138" spans="1:10" x14ac:dyDescent="0.35">
      <c r="A1138" s="3">
        <f>_xlfn.XLOOKUP(Table16[[#This Row],[OrderID]],[3]!Table13456[No заказа],[3]!Table13456[Дата
отправки],"",0,1)</f>
        <v>45779</v>
      </c>
      <c r="B1138" s="2">
        <v>542614530</v>
      </c>
      <c r="C1138" s="2"/>
      <c r="D1138" s="2"/>
      <c r="E1138" s="3"/>
      <c r="F1138" s="3"/>
      <c r="H1138" s="5">
        <f>_xlfn.XLOOKUP(Table16[[#This Row],[OrderID]],[3]!Table13456[No заказа],[3]!Table13456[Количество],"",0,1)</f>
        <v>1</v>
      </c>
      <c r="I1138" s="5">
        <f>_xlfn.XLOOKUP(Table16[[#This Row],[OrderID]],[3]!Table13456[No заказа],[3]!Table13456[Цена],"",0,1)</f>
        <v>8588</v>
      </c>
      <c r="J1138" s="2" t="str">
        <f>M01_SETTINGS!$F$2</f>
        <v>KASPI</v>
      </c>
    </row>
    <row r="1139" spans="1:10" x14ac:dyDescent="0.35">
      <c r="A1139" s="3">
        <f>_xlfn.XLOOKUP(Table16[[#This Row],[OrderID]],[3]!Table13456[No заказа],[3]!Table13456[Дата
отправки],"",0,1)</f>
        <v>45779</v>
      </c>
      <c r="B1139" s="2">
        <v>542948367</v>
      </c>
      <c r="C1139" s="2"/>
      <c r="D1139" s="2"/>
      <c r="E1139" s="3"/>
      <c r="F1139" s="3"/>
      <c r="H1139" s="5">
        <f>_xlfn.XLOOKUP(Table16[[#This Row],[OrderID]],[3]!Table13456[No заказа],[3]!Table13456[Количество],"",0,1)</f>
        <v>1</v>
      </c>
      <c r="I1139" s="5">
        <f>_xlfn.XLOOKUP(Table16[[#This Row],[OrderID]],[3]!Table13456[No заказа],[3]!Table13456[Цена],"",0,1)</f>
        <v>8588</v>
      </c>
      <c r="J1139" s="2" t="str">
        <f>M01_SETTINGS!$F$2</f>
        <v>KASPI</v>
      </c>
    </row>
    <row r="1140" spans="1:10" x14ac:dyDescent="0.35">
      <c r="A1140" s="3">
        <f>_xlfn.XLOOKUP(Table16[[#This Row],[OrderID]],[3]!Table13456[No заказа],[3]!Table13456[Дата
отправки],"",0,1)</f>
        <v>45779</v>
      </c>
      <c r="B1140" s="2">
        <v>542855192</v>
      </c>
      <c r="C1140" s="2"/>
      <c r="D1140" s="2"/>
      <c r="E1140" s="3"/>
      <c r="F1140" s="3"/>
      <c r="H1140" s="5">
        <f>_xlfn.XLOOKUP(Table16[[#This Row],[OrderID]],[3]!Table13456[No заказа],[3]!Table13456[Количество],"",0,1)</f>
        <v>1</v>
      </c>
      <c r="I1140" s="5">
        <f>_xlfn.XLOOKUP(Table16[[#This Row],[OrderID]],[3]!Table13456[No заказа],[3]!Table13456[Цена],"",0,1)</f>
        <v>8588</v>
      </c>
      <c r="J1140" s="2" t="str">
        <f>M01_SETTINGS!$F$2</f>
        <v>KASPI</v>
      </c>
    </row>
    <row r="1141" spans="1:10" x14ac:dyDescent="0.35">
      <c r="A1141" s="3">
        <f>_xlfn.XLOOKUP(Table16[[#This Row],[OrderID]],[3]!Table13456[No заказа],[3]!Table13456[Дата
отправки],"",0,1)</f>
        <v>45779</v>
      </c>
      <c r="B1141" s="2">
        <v>542769306</v>
      </c>
      <c r="C1141" s="2"/>
      <c r="D1141" s="2"/>
      <c r="E1141" s="3"/>
      <c r="F1141" s="3"/>
      <c r="H1141" s="5">
        <f>_xlfn.XLOOKUP(Table16[[#This Row],[OrderID]],[3]!Table13456[No заказа],[3]!Table13456[Количество],"",0,1)</f>
        <v>1</v>
      </c>
      <c r="I1141" s="5">
        <f>_xlfn.XLOOKUP(Table16[[#This Row],[OrderID]],[3]!Table13456[No заказа],[3]!Table13456[Цена],"",0,1)</f>
        <v>8588</v>
      </c>
      <c r="J1141" s="2" t="str">
        <f>M01_SETTINGS!$F$2</f>
        <v>KASPI</v>
      </c>
    </row>
    <row r="1142" spans="1:10" x14ac:dyDescent="0.35">
      <c r="A1142" s="3">
        <f>_xlfn.XLOOKUP(Table16[[#This Row],[OrderID]],[3]!Table13456[No заказа],[3]!Table13456[Дата
отправки],"",0,1)</f>
        <v>45779</v>
      </c>
      <c r="B1142" s="2">
        <v>543007161</v>
      </c>
      <c r="C1142" s="2"/>
      <c r="D1142" s="2"/>
      <c r="E1142" s="3"/>
      <c r="F1142" s="3"/>
      <c r="H1142" s="5">
        <f>_xlfn.XLOOKUP(Table16[[#This Row],[OrderID]],[3]!Table13456[No заказа],[3]!Table13456[Количество],"",0,1)</f>
        <v>1</v>
      </c>
      <c r="I1142" s="5">
        <f>_xlfn.XLOOKUP(Table16[[#This Row],[OrderID]],[3]!Table13456[No заказа],[3]!Table13456[Цена],"",0,1)</f>
        <v>8914</v>
      </c>
      <c r="J1142" s="2" t="str">
        <f>M01_SETTINGS!$F$2</f>
        <v>KASPI</v>
      </c>
    </row>
    <row r="1143" spans="1:10" x14ac:dyDescent="0.35">
      <c r="A1143" s="3">
        <f>_xlfn.XLOOKUP(Table16[[#This Row],[OrderID]],[3]!Table13456[No заказа],[3]!Table13456[Дата
отправки],"",0,1)</f>
        <v>45778</v>
      </c>
      <c r="B1143" s="2">
        <v>542170373</v>
      </c>
      <c r="C1143" s="2"/>
      <c r="D1143" s="2"/>
      <c r="E1143" s="3"/>
      <c r="F1143" s="3"/>
      <c r="H1143" s="5">
        <f>_xlfn.XLOOKUP(Table16[[#This Row],[OrderID]],[3]!Table13456[No заказа],[3]!Table13456[Количество],"",0,1)</f>
        <v>1</v>
      </c>
      <c r="I1143" s="5">
        <f>_xlfn.XLOOKUP(Table16[[#This Row],[OrderID]],[3]!Table13456[No заказа],[3]!Table13456[Цена],"",0,1)</f>
        <v>8728</v>
      </c>
      <c r="J1143" s="2" t="str">
        <f>M01_SETTINGS!$F$2</f>
        <v>KASPI</v>
      </c>
    </row>
    <row r="1144" spans="1:10" x14ac:dyDescent="0.35">
      <c r="A1144" s="3">
        <f>_xlfn.XLOOKUP(Table16[[#This Row],[OrderID]],[3]!Table13456[No заказа],[3]!Table13456[Дата
отправки],"",0,1)</f>
        <v>45778</v>
      </c>
      <c r="B1144" s="2">
        <v>541886733</v>
      </c>
      <c r="C1144" s="2"/>
      <c r="D1144" s="2"/>
      <c r="E1144" s="3"/>
      <c r="F1144" s="3"/>
      <c r="H1144" s="5">
        <f>_xlfn.XLOOKUP(Table16[[#This Row],[OrderID]],[3]!Table13456[No заказа],[3]!Table13456[Количество],"",0,1)</f>
        <v>1</v>
      </c>
      <c r="I1144" s="5">
        <f>_xlfn.XLOOKUP(Table16[[#This Row],[OrderID]],[3]!Table13456[No заказа],[3]!Table13456[Цена],"",0,1)</f>
        <v>8289</v>
      </c>
      <c r="J1144" s="2" t="str">
        <f>M01_SETTINGS!$F$2</f>
        <v>KASPI</v>
      </c>
    </row>
    <row r="1145" spans="1:10" x14ac:dyDescent="0.35">
      <c r="A1145" s="3">
        <f>_xlfn.XLOOKUP(Table16[[#This Row],[OrderID]],[3]!Table13456[No заказа],[3]!Table13456[Дата
отправки],"",0,1)</f>
        <v>45778</v>
      </c>
      <c r="B1145" s="2">
        <v>541868732</v>
      </c>
      <c r="C1145" s="2"/>
      <c r="D1145" s="2"/>
      <c r="E1145" s="3"/>
      <c r="F1145" s="3"/>
      <c r="H1145" s="5">
        <f>_xlfn.XLOOKUP(Table16[[#This Row],[OrderID]],[3]!Table13456[No заказа],[3]!Table13456[Количество],"",0,1)</f>
        <v>1</v>
      </c>
      <c r="I1145" s="5">
        <f>_xlfn.XLOOKUP(Table16[[#This Row],[OrderID]],[3]!Table13456[No заказа],[3]!Table13456[Цена],"",0,1)</f>
        <v>8289</v>
      </c>
      <c r="J1145" s="2" t="str">
        <f>M01_SETTINGS!$F$2</f>
        <v>KASPI</v>
      </c>
    </row>
    <row r="1146" spans="1:10" x14ac:dyDescent="0.35">
      <c r="A1146" s="3">
        <f>_xlfn.XLOOKUP(Table16[[#This Row],[OrderID]],[3]!Table13456[No заказа],[3]!Table13456[Дата
отправки],"",0,1)</f>
        <v>45778</v>
      </c>
      <c r="B1146" s="2">
        <v>541844982</v>
      </c>
      <c r="C1146" s="2"/>
      <c r="D1146" s="2"/>
      <c r="E1146" s="3"/>
      <c r="F1146" s="3"/>
      <c r="H1146" s="5">
        <f>_xlfn.XLOOKUP(Table16[[#This Row],[OrderID]],[3]!Table13456[No заказа],[3]!Table13456[Количество],"",0,1)</f>
        <v>1</v>
      </c>
      <c r="I1146" s="5">
        <f>_xlfn.XLOOKUP(Table16[[#This Row],[OrderID]],[3]!Table13456[No заказа],[3]!Table13456[Цена],"",0,1)</f>
        <v>8289</v>
      </c>
      <c r="J1146" s="2" t="str">
        <f>M01_SETTINGS!$F$2</f>
        <v>KASPI</v>
      </c>
    </row>
    <row r="1147" spans="1:10" x14ac:dyDescent="0.35">
      <c r="A1147" s="3">
        <f>_xlfn.XLOOKUP(Table16[[#This Row],[OrderID]],[3]!Table13456[No заказа],[3]!Table13456[Дата
отправки],"",0,1)</f>
        <v>45778</v>
      </c>
      <c r="B1147" s="2">
        <v>541857974</v>
      </c>
      <c r="C1147" s="2"/>
      <c r="D1147" s="2"/>
      <c r="E1147" s="3"/>
      <c r="F1147" s="3"/>
      <c r="H1147" s="5">
        <f>_xlfn.XLOOKUP(Table16[[#This Row],[OrderID]],[3]!Table13456[No заказа],[3]!Table13456[Количество],"",0,1)</f>
        <v>1</v>
      </c>
      <c r="I1147" s="5">
        <f>_xlfn.XLOOKUP(Table16[[#This Row],[OrderID]],[3]!Table13456[No заказа],[3]!Table13456[Цена],"",0,1)</f>
        <v>8289</v>
      </c>
      <c r="J1147" s="2" t="str">
        <f>M01_SETTINGS!$F$2</f>
        <v>KASPI</v>
      </c>
    </row>
    <row r="1148" spans="1:10" x14ac:dyDescent="0.35">
      <c r="A1148" s="3">
        <f>_xlfn.XLOOKUP(Table16[[#This Row],[OrderID]],[3]!Table13456[No заказа],[3]!Table13456[Дата
отправки],"",0,1)</f>
        <v>45778</v>
      </c>
      <c r="B1148" s="2">
        <v>541827793</v>
      </c>
      <c r="C1148" s="2"/>
      <c r="D1148" s="2"/>
      <c r="E1148" s="3"/>
      <c r="F1148" s="3"/>
      <c r="H1148" s="5">
        <f>_xlfn.XLOOKUP(Table16[[#This Row],[OrderID]],[3]!Table13456[No заказа],[3]!Table13456[Количество],"",0,1)</f>
        <v>1</v>
      </c>
      <c r="I1148" s="5">
        <f>_xlfn.XLOOKUP(Table16[[#This Row],[OrderID]],[3]!Table13456[No заказа],[3]!Table13456[Цена],"",0,1)</f>
        <v>8345</v>
      </c>
      <c r="J1148" s="2" t="str">
        <f>M01_SETTINGS!$F$2</f>
        <v>KASPI</v>
      </c>
    </row>
    <row r="1149" spans="1:10" x14ac:dyDescent="0.35">
      <c r="A1149" s="3">
        <f>_xlfn.XLOOKUP(Table16[[#This Row],[OrderID]],[3]!Table13456[No заказа],[3]!Table13456[Дата
отправки],"",0,1)</f>
        <v>45778</v>
      </c>
      <c r="B1149" s="2">
        <v>542127711</v>
      </c>
      <c r="C1149" s="2"/>
      <c r="D1149" s="2"/>
      <c r="E1149" s="3"/>
      <c r="F1149" s="3"/>
      <c r="H1149" s="5">
        <f>_xlfn.XLOOKUP(Table16[[#This Row],[OrderID]],[3]!Table13456[No заказа],[3]!Table13456[Количество],"",0,1)</f>
        <v>1</v>
      </c>
      <c r="I1149" s="5">
        <f>_xlfn.XLOOKUP(Table16[[#This Row],[OrderID]],[3]!Table13456[No заказа],[3]!Table13456[Цена],"",0,1)</f>
        <v>14490</v>
      </c>
      <c r="J1149" s="2" t="str">
        <f>M01_SETTINGS!$F$2</f>
        <v>KASPI</v>
      </c>
    </row>
    <row r="1150" spans="1:10" x14ac:dyDescent="0.35">
      <c r="A1150" s="3">
        <f>_xlfn.XLOOKUP(Table16[[#This Row],[OrderID]],[3]!Table13456[No заказа],[3]!Table13456[Дата
отправки],"",0,1)</f>
        <v>45778</v>
      </c>
      <c r="B1150" s="2">
        <v>542040239</v>
      </c>
      <c r="C1150" s="2"/>
      <c r="D1150" s="2"/>
      <c r="E1150" s="3"/>
      <c r="F1150" s="3"/>
      <c r="H1150" s="5">
        <f>_xlfn.XLOOKUP(Table16[[#This Row],[OrderID]],[3]!Table13456[No заказа],[3]!Table13456[Количество],"",0,1)</f>
        <v>1</v>
      </c>
      <c r="I1150" s="5">
        <f>_xlfn.XLOOKUP(Table16[[#This Row],[OrderID]],[3]!Table13456[No заказа],[3]!Table13456[Цена],"",0,1)</f>
        <v>14490</v>
      </c>
      <c r="J1150" s="2" t="str">
        <f>M01_SETTINGS!$F$2</f>
        <v>KASPI</v>
      </c>
    </row>
    <row r="1151" spans="1:10" x14ac:dyDescent="0.35">
      <c r="A1151" s="3">
        <f>_xlfn.XLOOKUP(Table16[[#This Row],[OrderID]],[3]!Table13456[No заказа],[3]!Table13456[Дата
отправки],"",0,1)</f>
        <v>45778</v>
      </c>
      <c r="B1151" s="2">
        <v>541793489</v>
      </c>
      <c r="C1151" s="2"/>
      <c r="D1151" s="2"/>
      <c r="E1151" s="3"/>
      <c r="F1151" s="3"/>
      <c r="H1151" s="5">
        <f>_xlfn.XLOOKUP(Table16[[#This Row],[OrderID]],[3]!Table13456[No заказа],[3]!Table13456[Количество],"",0,1)</f>
        <v>1</v>
      </c>
      <c r="I1151" s="5">
        <f>_xlfn.XLOOKUP(Table16[[#This Row],[OrderID]],[3]!Table13456[No заказа],[3]!Table13456[Цена],"",0,1)</f>
        <v>14490</v>
      </c>
      <c r="J1151" s="2" t="str">
        <f>M01_SETTINGS!$F$2</f>
        <v>KASPI</v>
      </c>
    </row>
    <row r="1152" spans="1:10" x14ac:dyDescent="0.35">
      <c r="A1152" s="3">
        <f>_xlfn.XLOOKUP(Table16[[#This Row],[OrderID]],[3]!Table13456[No заказа],[3]!Table13456[Дата
отправки],"",0,1)</f>
        <v>45778</v>
      </c>
      <c r="B1152" s="2">
        <v>542202610</v>
      </c>
      <c r="C1152" s="2"/>
      <c r="D1152" s="2"/>
      <c r="E1152" s="3"/>
      <c r="F1152" s="3"/>
      <c r="H1152" s="5">
        <f>_xlfn.XLOOKUP(Table16[[#This Row],[OrderID]],[3]!Table13456[No заказа],[3]!Table13456[Количество],"",0,1)</f>
        <v>1</v>
      </c>
      <c r="I1152" s="5">
        <f>_xlfn.XLOOKUP(Table16[[#This Row],[OrderID]],[3]!Table13456[No заказа],[3]!Table13456[Цена],"",0,1)</f>
        <v>14490</v>
      </c>
      <c r="J1152" s="2" t="str">
        <f>M01_SETTINGS!$F$2</f>
        <v>KASPI</v>
      </c>
    </row>
    <row r="1153" spans="1:10" x14ac:dyDescent="0.35">
      <c r="A1153" s="3">
        <f>_xlfn.XLOOKUP(Table16[[#This Row],[OrderID]],[3]!Table13456[No заказа],[3]!Table13456[Дата
отправки],"",0,1)</f>
        <v>45778</v>
      </c>
      <c r="B1153" s="2">
        <v>542192888</v>
      </c>
      <c r="C1153" s="2"/>
      <c r="D1153" s="2"/>
      <c r="E1153" s="3"/>
      <c r="F1153" s="3"/>
      <c r="H1153" s="5">
        <f>_xlfn.XLOOKUP(Table16[[#This Row],[OrderID]],[3]!Table13456[No заказа],[3]!Table13456[Количество],"",0,1)</f>
        <v>1</v>
      </c>
      <c r="I1153" s="5">
        <f>_xlfn.XLOOKUP(Table16[[#This Row],[OrderID]],[3]!Table13456[No заказа],[3]!Table13456[Цена],"",0,1)</f>
        <v>13990</v>
      </c>
      <c r="J1153" s="2" t="str">
        <f>M01_SETTINGS!$F$2</f>
        <v>KASPI</v>
      </c>
    </row>
    <row r="1154" spans="1:10" x14ac:dyDescent="0.35">
      <c r="A1154" s="3">
        <f>_xlfn.XLOOKUP(Table16[[#This Row],[OrderID]],[3]!Table13456[No заказа],[3]!Table13456[Дата
отправки],"",0,1)</f>
        <v>45778</v>
      </c>
      <c r="B1154" s="2">
        <v>542062320</v>
      </c>
      <c r="C1154" s="2"/>
      <c r="D1154" s="2"/>
      <c r="E1154" s="3"/>
      <c r="F1154" s="3"/>
      <c r="H1154" s="5">
        <f>_xlfn.XLOOKUP(Table16[[#This Row],[OrderID]],[3]!Table13456[No заказа],[3]!Table13456[Количество],"",0,1)</f>
        <v>1</v>
      </c>
      <c r="I1154" s="5">
        <f>_xlfn.XLOOKUP(Table16[[#This Row],[OrderID]],[3]!Table13456[No заказа],[3]!Table13456[Цена],"",0,1)</f>
        <v>13990</v>
      </c>
      <c r="J1154" s="2" t="str">
        <f>M01_SETTINGS!$F$2</f>
        <v>KASPI</v>
      </c>
    </row>
    <row r="1155" spans="1:10" x14ac:dyDescent="0.35">
      <c r="A1155" s="3">
        <f>_xlfn.XLOOKUP(Table16[[#This Row],[OrderID]],[3]!Table13456[No заказа],[3]!Table13456[Дата
отправки],"",0,1)</f>
        <v>45778</v>
      </c>
      <c r="B1155" s="2">
        <v>541848970</v>
      </c>
      <c r="C1155" s="2"/>
      <c r="D1155" s="2"/>
      <c r="E1155" s="3"/>
      <c r="F1155" s="3"/>
      <c r="H1155" s="5">
        <f>_xlfn.XLOOKUP(Table16[[#This Row],[OrderID]],[3]!Table13456[No заказа],[3]!Table13456[Количество],"",0,1)</f>
        <v>1</v>
      </c>
      <c r="I1155" s="5">
        <f>_xlfn.XLOOKUP(Table16[[#This Row],[OrderID]],[3]!Table13456[No заказа],[3]!Table13456[Цена],"",0,1)</f>
        <v>17990</v>
      </c>
      <c r="J1155" s="2" t="str">
        <f>M01_SETTINGS!$F$2</f>
        <v>KASPI</v>
      </c>
    </row>
    <row r="1156" spans="1:10" x14ac:dyDescent="0.35">
      <c r="A1156" s="3">
        <f>_xlfn.XLOOKUP(Table16[[#This Row],[OrderID]],[3]!Table13456[No заказа],[3]!Table13456[Дата
отправки],"",0,1)</f>
        <v>45778</v>
      </c>
      <c r="B1156" s="2">
        <v>542198215</v>
      </c>
      <c r="C1156" s="2"/>
      <c r="D1156" s="2"/>
      <c r="E1156" s="3"/>
      <c r="F1156" s="3"/>
      <c r="H1156" s="5">
        <f>_xlfn.XLOOKUP(Table16[[#This Row],[OrderID]],[3]!Table13456[No заказа],[3]!Table13456[Количество],"",0,1)</f>
        <v>1</v>
      </c>
      <c r="I1156" s="5">
        <f>_xlfn.XLOOKUP(Table16[[#This Row],[OrderID]],[3]!Table13456[No заказа],[3]!Table13456[Цена],"",0,1)</f>
        <v>17990</v>
      </c>
      <c r="J1156" s="2" t="str">
        <f>M01_SETTINGS!$F$2</f>
        <v>KASPI</v>
      </c>
    </row>
    <row r="1157" spans="1:10" x14ac:dyDescent="0.35">
      <c r="A1157" s="3">
        <f>_xlfn.XLOOKUP(Table16[[#This Row],[OrderID]],[3]!Table13456[No заказа],[3]!Table13456[Дата
отправки],"",0,1)</f>
        <v>45778</v>
      </c>
      <c r="B1157" s="2">
        <v>542346340</v>
      </c>
      <c r="C1157" s="2"/>
      <c r="D1157" s="2"/>
      <c r="E1157" s="3"/>
      <c r="F1157" s="3"/>
      <c r="H1157" s="5">
        <f>_xlfn.XLOOKUP(Table16[[#This Row],[OrderID]],[3]!Table13456[No заказа],[3]!Table13456[Количество],"",0,1)</f>
        <v>1</v>
      </c>
      <c r="I1157" s="5">
        <f>_xlfn.XLOOKUP(Table16[[#This Row],[OrderID]],[3]!Table13456[No заказа],[3]!Table13456[Цена],"",0,1)</f>
        <v>14490</v>
      </c>
      <c r="J1157" s="2" t="str">
        <f>M01_SETTINGS!$F$2</f>
        <v>KASPI</v>
      </c>
    </row>
    <row r="1158" spans="1:10" x14ac:dyDescent="0.35">
      <c r="A1158" s="3">
        <f>_xlfn.XLOOKUP(Table16[[#This Row],[OrderID]],[3]!Table13456[No заказа],[3]!Table13456[Дата
отправки],"",0,1)</f>
        <v>45778</v>
      </c>
      <c r="B1158" s="2">
        <v>542105944</v>
      </c>
      <c r="C1158" s="2"/>
      <c r="D1158" s="2"/>
      <c r="E1158" s="3"/>
      <c r="F1158" s="3"/>
      <c r="H1158" s="5">
        <f>_xlfn.XLOOKUP(Table16[[#This Row],[OrderID]],[3]!Table13456[No заказа],[3]!Table13456[Количество],"",0,1)</f>
        <v>1</v>
      </c>
      <c r="I1158" s="5">
        <f>_xlfn.XLOOKUP(Table16[[#This Row],[OrderID]],[3]!Table13456[No заказа],[3]!Table13456[Цена],"",0,1)</f>
        <v>14490</v>
      </c>
      <c r="J1158" s="2" t="str">
        <f>M01_SETTINGS!$F$2</f>
        <v>KASPI</v>
      </c>
    </row>
    <row r="1159" spans="1:10" x14ac:dyDescent="0.35">
      <c r="A1159" s="3">
        <f>_xlfn.XLOOKUP(Table16[[#This Row],[OrderID]],[3]!Table13456[No заказа],[3]!Table13456[Дата
отправки],"",0,1)</f>
        <v>45778</v>
      </c>
      <c r="B1159" s="2">
        <v>541829455</v>
      </c>
      <c r="C1159" s="2"/>
      <c r="D1159" s="2"/>
      <c r="E1159" s="3"/>
      <c r="F1159" s="3"/>
      <c r="H1159" s="5">
        <f>_xlfn.XLOOKUP(Table16[[#This Row],[OrderID]],[3]!Table13456[No заказа],[3]!Table13456[Количество],"",0,1)</f>
        <v>1</v>
      </c>
      <c r="I1159" s="5">
        <f>_xlfn.XLOOKUP(Table16[[#This Row],[OrderID]],[3]!Table13456[No заказа],[3]!Table13456[Цена],"",0,1)</f>
        <v>13490</v>
      </c>
      <c r="J1159" s="2" t="str">
        <f>M01_SETTINGS!$F$2</f>
        <v>KASPI</v>
      </c>
    </row>
    <row r="1160" spans="1:10" x14ac:dyDescent="0.35">
      <c r="A1160" s="3">
        <f>_xlfn.XLOOKUP(Table16[[#This Row],[OrderID]],[3]!Table13456[No заказа],[3]!Table13456[Дата
отправки],"",0,1)</f>
        <v>45778</v>
      </c>
      <c r="B1160" s="2">
        <v>542000653</v>
      </c>
      <c r="C1160" s="2"/>
      <c r="D1160" s="2"/>
      <c r="E1160" s="3"/>
      <c r="F1160" s="3"/>
      <c r="H1160" s="5">
        <f>_xlfn.XLOOKUP(Table16[[#This Row],[OrderID]],[3]!Table13456[No заказа],[3]!Table13456[Количество],"",0,1)</f>
        <v>1</v>
      </c>
      <c r="I1160" s="5">
        <f>_xlfn.XLOOKUP(Table16[[#This Row],[OrderID]],[3]!Table13456[No заказа],[3]!Table13456[Цена],"",0,1)</f>
        <v>8342</v>
      </c>
      <c r="J1160" s="2" t="str">
        <f>M01_SETTINGS!$F$2</f>
        <v>KASPI</v>
      </c>
    </row>
    <row r="1161" spans="1:10" x14ac:dyDescent="0.35">
      <c r="A1161" s="3">
        <f>_xlfn.XLOOKUP(Table16[[#This Row],[OrderID]],[3]!Table13456[No заказа],[3]!Table13456[Дата
отправки],"",0,1)</f>
        <v>45778</v>
      </c>
      <c r="B1161" s="2">
        <v>541915239</v>
      </c>
      <c r="C1161" s="2"/>
      <c r="D1161" s="2"/>
      <c r="E1161" s="3"/>
      <c r="F1161" s="3"/>
      <c r="H1161" s="5">
        <f>_xlfn.XLOOKUP(Table16[[#This Row],[OrderID]],[3]!Table13456[No заказа],[3]!Table13456[Количество],"",0,1)</f>
        <v>1</v>
      </c>
      <c r="I1161" s="5">
        <f>_xlfn.XLOOKUP(Table16[[#This Row],[OrderID]],[3]!Table13456[No заказа],[3]!Table13456[Цена],"",0,1)</f>
        <v>8346</v>
      </c>
      <c r="J1161" s="2" t="str">
        <f>M01_SETTINGS!$F$2</f>
        <v>KASPI</v>
      </c>
    </row>
    <row r="1162" spans="1:10" x14ac:dyDescent="0.35">
      <c r="A1162" s="3">
        <f>_xlfn.XLOOKUP(Table16[[#This Row],[OrderID]],[3]!Table13456[No заказа],[3]!Table13456[Дата
отправки],"",0,1)</f>
        <v>45778</v>
      </c>
      <c r="B1162" s="2">
        <v>542001059</v>
      </c>
      <c r="C1162" s="2"/>
      <c r="D1162" s="2"/>
      <c r="E1162" s="3"/>
      <c r="F1162" s="3"/>
      <c r="H1162" s="5">
        <f>_xlfn.XLOOKUP(Table16[[#This Row],[OrderID]],[3]!Table13456[No заказа],[3]!Table13456[Количество],"",0,1)</f>
        <v>1</v>
      </c>
      <c r="I1162" s="5">
        <f>_xlfn.XLOOKUP(Table16[[#This Row],[OrderID]],[3]!Table13456[No заказа],[3]!Table13456[Цена],"",0,1)</f>
        <v>8289</v>
      </c>
      <c r="J1162" s="2" t="str">
        <f>M01_SETTINGS!$F$2</f>
        <v>KASPI</v>
      </c>
    </row>
    <row r="1163" spans="1:10" x14ac:dyDescent="0.35">
      <c r="A1163" s="3">
        <f>_xlfn.XLOOKUP(Table16[[#This Row],[OrderID]],[3]!Table13456[No заказа],[3]!Table13456[Дата
отправки],"",0,1)</f>
        <v>45778</v>
      </c>
      <c r="B1163" s="2">
        <v>542255684</v>
      </c>
      <c r="C1163" s="2"/>
      <c r="D1163" s="2"/>
      <c r="E1163" s="3"/>
      <c r="F1163" s="3"/>
      <c r="H1163" s="5">
        <f>_xlfn.XLOOKUP(Table16[[#This Row],[OrderID]],[3]!Table13456[No заказа],[3]!Table13456[Количество],"",0,1)</f>
        <v>1</v>
      </c>
      <c r="I1163" s="5">
        <f>_xlfn.XLOOKUP(Table16[[#This Row],[OrderID]],[3]!Table13456[No заказа],[3]!Table13456[Цена],"",0,1)</f>
        <v>8289</v>
      </c>
      <c r="J1163" s="2" t="str">
        <f>M01_SETTINGS!$F$2</f>
        <v>KASPI</v>
      </c>
    </row>
    <row r="1164" spans="1:10" x14ac:dyDescent="0.35">
      <c r="A1164" s="3">
        <f>_xlfn.XLOOKUP(Table16[[#This Row],[OrderID]],[3]!Table13456[No заказа],[3]!Table13456[Дата
отправки],"",0,1)</f>
        <v>45778</v>
      </c>
      <c r="B1164" s="2">
        <v>542302547</v>
      </c>
      <c r="C1164" s="2"/>
      <c r="D1164" s="2"/>
      <c r="E1164" s="3"/>
      <c r="F1164" s="3"/>
      <c r="H1164" s="5">
        <f>_xlfn.XLOOKUP(Table16[[#This Row],[OrderID]],[3]!Table13456[No заказа],[3]!Table13456[Количество],"",0,1)</f>
        <v>1</v>
      </c>
      <c r="I1164" s="5">
        <f>_xlfn.XLOOKUP(Table16[[#This Row],[OrderID]],[3]!Table13456[No заказа],[3]!Table13456[Цена],"",0,1)</f>
        <v>8500</v>
      </c>
      <c r="J1164" s="2" t="str">
        <f>M01_SETTINGS!$F$2</f>
        <v>KASPI</v>
      </c>
    </row>
    <row r="1165" spans="1:10" x14ac:dyDescent="0.35">
      <c r="A1165" s="3">
        <f>_xlfn.XLOOKUP(Table16[[#This Row],[OrderID]],[3]!Table13456[No заказа],[3]!Table13456[Дата
отправки],"",0,1)</f>
        <v>45778</v>
      </c>
      <c r="B1165" s="2">
        <v>541954363</v>
      </c>
      <c r="C1165" s="2"/>
      <c r="D1165" s="2"/>
      <c r="E1165" s="3"/>
      <c r="F1165" s="3"/>
      <c r="H1165" s="5">
        <f>_xlfn.XLOOKUP(Table16[[#This Row],[OrderID]],[3]!Table13456[No заказа],[3]!Table13456[Количество],"",0,1)</f>
        <v>1</v>
      </c>
      <c r="I1165" s="5">
        <f>_xlfn.XLOOKUP(Table16[[#This Row],[OrderID]],[3]!Table13456[No заказа],[3]!Table13456[Цена],"",0,1)</f>
        <v>8289</v>
      </c>
      <c r="J1165" s="2" t="str">
        <f>M01_SETTINGS!$F$2</f>
        <v>KASPI</v>
      </c>
    </row>
    <row r="1166" spans="1:10" x14ac:dyDescent="0.35">
      <c r="A1166" s="3">
        <f>_xlfn.XLOOKUP(Table16[[#This Row],[OrderID]],[3]!Table13456[No заказа],[3]!Table13456[Дата
отправки],"",0,1)</f>
        <v>45778</v>
      </c>
      <c r="B1166" s="2">
        <v>542323274</v>
      </c>
      <c r="C1166" s="2"/>
      <c r="D1166" s="2"/>
      <c r="E1166" s="3"/>
      <c r="F1166" s="3"/>
      <c r="H1166" s="5">
        <f>_xlfn.XLOOKUP(Table16[[#This Row],[OrderID]],[3]!Table13456[No заказа],[3]!Table13456[Количество],"",0,1)</f>
        <v>1</v>
      </c>
      <c r="I1166" s="5">
        <f>_xlfn.XLOOKUP(Table16[[#This Row],[OrderID]],[3]!Table13456[No заказа],[3]!Table13456[Цена],"",0,1)</f>
        <v>8995</v>
      </c>
      <c r="J1166" s="2" t="str">
        <f>M01_SETTINGS!$F$2</f>
        <v>KASPI</v>
      </c>
    </row>
    <row r="1167" spans="1:10" x14ac:dyDescent="0.35">
      <c r="A1167" s="3">
        <f>_xlfn.XLOOKUP(Table16[[#This Row],[OrderID]],[3]!Table13456[No заказа],[3]!Table13456[Дата
отправки],"",0,1)</f>
        <v>45778</v>
      </c>
      <c r="B1167" s="2">
        <v>542337866</v>
      </c>
      <c r="C1167" s="2"/>
      <c r="D1167" s="2"/>
      <c r="E1167" s="3"/>
      <c r="F1167" s="3"/>
      <c r="H1167" s="5">
        <f>_xlfn.XLOOKUP(Table16[[#This Row],[OrderID]],[3]!Table13456[No заказа],[3]!Table13456[Количество],"",0,1)</f>
        <v>1</v>
      </c>
      <c r="I1167" s="5">
        <f>_xlfn.XLOOKUP(Table16[[#This Row],[OrderID]],[3]!Table13456[No заказа],[3]!Table13456[Цена],"",0,1)</f>
        <v>8588</v>
      </c>
      <c r="J1167" s="2" t="str">
        <f>M01_SETTINGS!$F$2</f>
        <v>KASPI</v>
      </c>
    </row>
    <row r="1168" spans="1:10" x14ac:dyDescent="0.35">
      <c r="A1168" s="3">
        <f>_xlfn.XLOOKUP(Table16[[#This Row],[OrderID]],[3]!Table13456[No заказа],[3]!Table13456[Дата
отправки],"",0,1)</f>
        <v>45778</v>
      </c>
      <c r="B1168" s="2">
        <v>542273637</v>
      </c>
      <c r="C1168" s="2"/>
      <c r="D1168" s="2"/>
      <c r="E1168" s="3"/>
      <c r="F1168" s="3"/>
      <c r="H1168" s="5">
        <f>_xlfn.XLOOKUP(Table16[[#This Row],[OrderID]],[3]!Table13456[No заказа],[3]!Table13456[Количество],"",0,1)</f>
        <v>1</v>
      </c>
      <c r="I1168" s="5">
        <f>_xlfn.XLOOKUP(Table16[[#This Row],[OrderID]],[3]!Table13456[No заказа],[3]!Table13456[Цена],"",0,1)</f>
        <v>8588</v>
      </c>
      <c r="J1168" s="2" t="str">
        <f>M01_SETTINGS!$F$2</f>
        <v>KASPI</v>
      </c>
    </row>
    <row r="1169" spans="1:10" x14ac:dyDescent="0.35">
      <c r="A1169" s="3">
        <f>_xlfn.XLOOKUP(Table16[[#This Row],[OrderID]],[3]!Table13456[No заказа],[3]!Table13456[Дата
отправки],"",0,1)</f>
        <v>45778</v>
      </c>
      <c r="B1169" s="2">
        <v>541883226</v>
      </c>
      <c r="C1169" s="2"/>
      <c r="D1169" s="2"/>
      <c r="E1169" s="3"/>
      <c r="F1169" s="3"/>
      <c r="H1169" s="5">
        <f>_xlfn.XLOOKUP(Table16[[#This Row],[OrderID]],[3]!Table13456[No заказа],[3]!Table13456[Количество],"",0,1)</f>
        <v>1</v>
      </c>
      <c r="I1169" s="5">
        <f>_xlfn.XLOOKUP(Table16[[#This Row],[OrderID]],[3]!Table13456[No заказа],[3]!Table13456[Цена],"",0,1)</f>
        <v>8321</v>
      </c>
      <c r="J1169" s="2" t="str">
        <f>M01_SETTINGS!$F$2</f>
        <v>KASPI</v>
      </c>
    </row>
    <row r="1170" spans="1:10" x14ac:dyDescent="0.35">
      <c r="A1170" s="3">
        <f>_xlfn.XLOOKUP(Table16[[#This Row],[OrderID]],[3]!Table13456[No заказа],[3]!Table13456[Дата
отправки],"",0,1)</f>
        <v>45778</v>
      </c>
      <c r="B1170" s="2">
        <v>542201609</v>
      </c>
      <c r="C1170" s="2"/>
      <c r="D1170" s="2"/>
      <c r="E1170" s="3"/>
      <c r="F1170" s="3"/>
      <c r="H1170" s="5">
        <f>_xlfn.XLOOKUP(Table16[[#This Row],[OrderID]],[3]!Table13456[No заказа],[3]!Table13456[Количество],"",0,1)</f>
        <v>1</v>
      </c>
      <c r="I1170" s="5">
        <f>_xlfn.XLOOKUP(Table16[[#This Row],[OrderID]],[3]!Table13456[No заказа],[3]!Table13456[Цена],"",0,1)</f>
        <v>8998</v>
      </c>
      <c r="J1170" s="2" t="str">
        <f>M01_SETTINGS!$F$2</f>
        <v>KASPI</v>
      </c>
    </row>
    <row r="1171" spans="1:10" x14ac:dyDescent="0.35">
      <c r="A1171" s="3">
        <f>_xlfn.XLOOKUP(Table16[[#This Row],[OrderID]],[3]!Table13456[No заказа],[3]!Table13456[Дата
отправки],"",0,1)</f>
        <v>45777</v>
      </c>
      <c r="B1171" s="2">
        <v>541276929</v>
      </c>
      <c r="C1171" s="2"/>
      <c r="D1171" s="2"/>
      <c r="E1171" s="3"/>
      <c r="F1171" s="3"/>
      <c r="H1171" s="5">
        <f>_xlfn.XLOOKUP(Table16[[#This Row],[OrderID]],[3]!Table13456[No заказа],[3]!Table13456[Количество],"",0,1)</f>
        <v>1</v>
      </c>
      <c r="I1171" s="5">
        <f>_xlfn.XLOOKUP(Table16[[#This Row],[OrderID]],[3]!Table13456[No заказа],[3]!Table13456[Цена],"",0,1)</f>
        <v>8449</v>
      </c>
      <c r="J1171" s="2" t="str">
        <f>M01_SETTINGS!$F$2</f>
        <v>KASPI</v>
      </c>
    </row>
    <row r="1172" spans="1:10" x14ac:dyDescent="0.35">
      <c r="A1172" s="3">
        <f>_xlfn.XLOOKUP(Table16[[#This Row],[OrderID]],[3]!Table13456[No заказа],[3]!Table13456[Дата
отправки],"",0,1)</f>
        <v>45777</v>
      </c>
      <c r="B1172" s="2">
        <v>541408653</v>
      </c>
      <c r="C1172" s="2"/>
      <c r="D1172" s="2"/>
      <c r="E1172" s="3"/>
      <c r="F1172" s="3"/>
      <c r="H1172" s="5">
        <f>_xlfn.XLOOKUP(Table16[[#This Row],[OrderID]],[3]!Table13456[No заказа],[3]!Table13456[Количество],"",0,1)</f>
        <v>1</v>
      </c>
      <c r="I1172" s="5">
        <f>_xlfn.XLOOKUP(Table16[[#This Row],[OrderID]],[3]!Table13456[No заказа],[3]!Table13456[Цена],"",0,1)</f>
        <v>8289</v>
      </c>
      <c r="J1172" s="2" t="str">
        <f>M01_SETTINGS!$F$2</f>
        <v>KASPI</v>
      </c>
    </row>
    <row r="1173" spans="1:10" x14ac:dyDescent="0.35">
      <c r="A1173" s="3">
        <f>_xlfn.XLOOKUP(Table16[[#This Row],[OrderID]],[3]!Table13456[No заказа],[3]!Table13456[Дата
отправки],"",0,1)</f>
        <v>45777</v>
      </c>
      <c r="B1173" s="2">
        <v>541749244</v>
      </c>
      <c r="C1173" s="2"/>
      <c r="D1173" s="2"/>
      <c r="E1173" s="3"/>
      <c r="F1173" s="3"/>
      <c r="H1173" s="5">
        <f>_xlfn.XLOOKUP(Table16[[#This Row],[OrderID]],[3]!Table13456[No заказа],[3]!Table13456[Количество],"",0,1)</f>
        <v>1</v>
      </c>
      <c r="I1173" s="5">
        <f>_xlfn.XLOOKUP(Table16[[#This Row],[OrderID]],[3]!Table13456[No заказа],[3]!Table13456[Цена],"",0,1)</f>
        <v>8342</v>
      </c>
      <c r="J1173" s="2" t="str">
        <f>M01_SETTINGS!$F$2</f>
        <v>KASPI</v>
      </c>
    </row>
    <row r="1174" spans="1:10" x14ac:dyDescent="0.35">
      <c r="A1174" s="3">
        <f>_xlfn.XLOOKUP(Table16[[#This Row],[OrderID]],[3]!Table13456[No заказа],[3]!Table13456[Дата
отправки],"",0,1)</f>
        <v>45777</v>
      </c>
      <c r="B1174" s="2">
        <v>541269741</v>
      </c>
      <c r="C1174" s="2"/>
      <c r="D1174" s="2"/>
      <c r="E1174" s="3"/>
      <c r="F1174" s="3"/>
      <c r="H1174" s="5">
        <f>_xlfn.XLOOKUP(Table16[[#This Row],[OrderID]],[3]!Table13456[No заказа],[3]!Table13456[Количество],"",0,1)</f>
        <v>1</v>
      </c>
      <c r="I1174" s="5">
        <f>_xlfn.XLOOKUP(Table16[[#This Row],[OrderID]],[3]!Table13456[No заказа],[3]!Table13456[Цена],"",0,1)</f>
        <v>8346</v>
      </c>
      <c r="J1174" s="2" t="str">
        <f>M01_SETTINGS!$F$2</f>
        <v>KASPI</v>
      </c>
    </row>
    <row r="1175" spans="1:10" x14ac:dyDescent="0.35">
      <c r="A1175" s="3">
        <f>_xlfn.XLOOKUP(Table16[[#This Row],[OrderID]],[3]!Table13456[No заказа],[3]!Table13456[Дата
отправки],"",0,1)</f>
        <v>45777</v>
      </c>
      <c r="B1175" s="2">
        <v>541656754</v>
      </c>
      <c r="C1175" s="2"/>
      <c r="D1175" s="2"/>
      <c r="E1175" s="3"/>
      <c r="F1175" s="3"/>
      <c r="H1175" s="5">
        <f>_xlfn.XLOOKUP(Table16[[#This Row],[OrderID]],[3]!Table13456[No заказа],[3]!Table13456[Количество],"",0,1)</f>
        <v>1</v>
      </c>
      <c r="I1175" s="5">
        <f>_xlfn.XLOOKUP(Table16[[#This Row],[OrderID]],[3]!Table13456[No заказа],[3]!Table13456[Цена],"",0,1)</f>
        <v>8289</v>
      </c>
      <c r="J1175" s="2" t="str">
        <f>M01_SETTINGS!$F$2</f>
        <v>KASPI</v>
      </c>
    </row>
    <row r="1176" spans="1:10" x14ac:dyDescent="0.35">
      <c r="A1176" s="3">
        <f>_xlfn.XLOOKUP(Table16[[#This Row],[OrderID]],[3]!Table13456[No заказа],[3]!Table13456[Дата
отправки],"",0,1)</f>
        <v>45777</v>
      </c>
      <c r="B1176" s="2">
        <v>541265479</v>
      </c>
      <c r="C1176" s="2"/>
      <c r="D1176" s="2"/>
      <c r="E1176" s="3"/>
      <c r="F1176" s="3"/>
      <c r="H1176" s="5">
        <f>_xlfn.XLOOKUP(Table16[[#This Row],[OrderID]],[3]!Table13456[No заказа],[3]!Table13456[Количество],"",0,1)</f>
        <v>1</v>
      </c>
      <c r="I1176" s="5">
        <f>_xlfn.XLOOKUP(Table16[[#This Row],[OrderID]],[3]!Table13456[No заказа],[3]!Table13456[Цена],"",0,1)</f>
        <v>8289</v>
      </c>
      <c r="J1176" s="2" t="str">
        <f>M01_SETTINGS!$F$2</f>
        <v>KASPI</v>
      </c>
    </row>
    <row r="1177" spans="1:10" x14ac:dyDescent="0.35">
      <c r="A1177" s="3">
        <f>_xlfn.XLOOKUP(Table16[[#This Row],[OrderID]],[3]!Table13456[No заказа],[3]!Table13456[Дата
отправки],"",0,1)</f>
        <v>45777</v>
      </c>
      <c r="B1177" s="2">
        <v>541570715</v>
      </c>
      <c r="C1177" s="2"/>
      <c r="D1177" s="2"/>
      <c r="E1177" s="3"/>
      <c r="F1177" s="3"/>
      <c r="H1177" s="5">
        <f>_xlfn.XLOOKUP(Table16[[#This Row],[OrderID]],[3]!Table13456[No заказа],[3]!Table13456[Количество],"",0,1)</f>
        <v>1</v>
      </c>
      <c r="I1177" s="5">
        <f>_xlfn.XLOOKUP(Table16[[#This Row],[OrderID]],[3]!Table13456[No заказа],[3]!Table13456[Цена],"",0,1)</f>
        <v>8289</v>
      </c>
      <c r="J1177" s="2" t="str">
        <f>M01_SETTINGS!$F$2</f>
        <v>KASPI</v>
      </c>
    </row>
    <row r="1178" spans="1:10" x14ac:dyDescent="0.35">
      <c r="A1178" s="3">
        <f>_xlfn.XLOOKUP(Table16[[#This Row],[OrderID]],[3]!Table13456[No заказа],[3]!Table13456[Дата
отправки],"",0,1)</f>
        <v>45777</v>
      </c>
      <c r="B1178" s="2">
        <v>541697246</v>
      </c>
      <c r="C1178" s="2"/>
      <c r="D1178" s="2"/>
      <c r="E1178" s="3"/>
      <c r="F1178" s="3"/>
      <c r="H1178" s="5">
        <f>_xlfn.XLOOKUP(Table16[[#This Row],[OrderID]],[3]!Table13456[No заказа],[3]!Table13456[Количество],"",0,1)</f>
        <v>1</v>
      </c>
      <c r="I1178" s="5">
        <f>_xlfn.XLOOKUP(Table16[[#This Row],[OrderID]],[3]!Table13456[No заказа],[3]!Table13456[Цена],"",0,1)</f>
        <v>8347</v>
      </c>
      <c r="J1178" s="2" t="str">
        <f>M01_SETTINGS!$F$2</f>
        <v>KASPI</v>
      </c>
    </row>
    <row r="1179" spans="1:10" x14ac:dyDescent="0.35">
      <c r="A1179" s="3">
        <f>_xlfn.XLOOKUP(Table16[[#This Row],[OrderID]],[3]!Table13456[No заказа],[3]!Table13456[Дата
отправки],"",0,1)</f>
        <v>45777</v>
      </c>
      <c r="B1179" s="2">
        <v>541383448</v>
      </c>
      <c r="C1179" s="2"/>
      <c r="D1179" s="2"/>
      <c r="E1179" s="3"/>
      <c r="F1179" s="3"/>
      <c r="H1179" s="5">
        <f>_xlfn.XLOOKUP(Table16[[#This Row],[OrderID]],[3]!Table13456[No заказа],[3]!Table13456[Количество],"",0,1)</f>
        <v>1</v>
      </c>
      <c r="I1179" s="5">
        <f>_xlfn.XLOOKUP(Table16[[#This Row],[OrderID]],[3]!Table13456[No заказа],[3]!Table13456[Цена],"",0,1)</f>
        <v>8289</v>
      </c>
      <c r="J1179" s="2" t="str">
        <f>M01_SETTINGS!$F$2</f>
        <v>KASPI</v>
      </c>
    </row>
    <row r="1180" spans="1:10" x14ac:dyDescent="0.35">
      <c r="A1180" s="3">
        <f>_xlfn.XLOOKUP(Table16[[#This Row],[OrderID]],[3]!Table13456[No заказа],[3]!Table13456[Дата
отправки],"",0,1)</f>
        <v>45777</v>
      </c>
      <c r="B1180" s="2">
        <v>541381865</v>
      </c>
      <c r="C1180" s="2"/>
      <c r="D1180" s="2"/>
      <c r="E1180" s="3"/>
      <c r="F1180" s="3"/>
      <c r="H1180" s="5">
        <f>_xlfn.XLOOKUP(Table16[[#This Row],[OrderID]],[3]!Table13456[No заказа],[3]!Table13456[Количество],"",0,1)</f>
        <v>1</v>
      </c>
      <c r="I1180" s="5">
        <f>_xlfn.XLOOKUP(Table16[[#This Row],[OrderID]],[3]!Table13456[No заказа],[3]!Table13456[Цена],"",0,1)</f>
        <v>8499</v>
      </c>
      <c r="J1180" s="2" t="str">
        <f>M01_SETTINGS!$F$2</f>
        <v>KASPI</v>
      </c>
    </row>
    <row r="1181" spans="1:10" x14ac:dyDescent="0.35">
      <c r="A1181" s="3">
        <f>_xlfn.XLOOKUP(Table16[[#This Row],[OrderID]],[3]!Table13456[No заказа],[3]!Table13456[Дата
отправки],"",0,1)</f>
        <v>45777</v>
      </c>
      <c r="B1181" s="2">
        <v>541526692</v>
      </c>
      <c r="C1181" s="2"/>
      <c r="D1181" s="2"/>
      <c r="E1181" s="3"/>
      <c r="F1181" s="3"/>
      <c r="H1181" s="5">
        <f>_xlfn.XLOOKUP(Table16[[#This Row],[OrderID]],[3]!Table13456[No заказа],[3]!Table13456[Количество],"",0,1)</f>
        <v>1</v>
      </c>
      <c r="I1181" s="5">
        <f>_xlfn.XLOOKUP(Table16[[#This Row],[OrderID]],[3]!Table13456[No заказа],[3]!Table13456[Цена],"",0,1)</f>
        <v>8289</v>
      </c>
      <c r="J1181" s="2" t="str">
        <f>M01_SETTINGS!$F$2</f>
        <v>KASPI</v>
      </c>
    </row>
    <row r="1182" spans="1:10" x14ac:dyDescent="0.35">
      <c r="A1182" s="3">
        <f>_xlfn.XLOOKUP(Table16[[#This Row],[OrderID]],[3]!Table13456[No заказа],[3]!Table13456[Дата
отправки],"",0,1)</f>
        <v>45777</v>
      </c>
      <c r="B1182" s="2">
        <v>541729197</v>
      </c>
      <c r="C1182" s="2"/>
      <c r="D1182" s="2"/>
      <c r="E1182" s="3"/>
      <c r="F1182" s="3"/>
      <c r="H1182" s="5">
        <f>_xlfn.XLOOKUP(Table16[[#This Row],[OrderID]],[3]!Table13456[No заказа],[3]!Table13456[Количество],"",0,1)</f>
        <v>1</v>
      </c>
      <c r="I1182" s="5">
        <f>_xlfn.XLOOKUP(Table16[[#This Row],[OrderID]],[3]!Table13456[No заказа],[3]!Table13456[Цена],"",0,1)</f>
        <v>8289</v>
      </c>
      <c r="J1182" s="2" t="str">
        <f>M01_SETTINGS!$F$2</f>
        <v>KASPI</v>
      </c>
    </row>
    <row r="1183" spans="1:10" x14ac:dyDescent="0.35">
      <c r="A1183" s="3">
        <f>_xlfn.XLOOKUP(Table16[[#This Row],[OrderID]],[3]!Table13456[No заказа],[3]!Table13456[Дата
отправки],"",0,1)</f>
        <v>45777</v>
      </c>
      <c r="B1183" s="2">
        <v>541643197</v>
      </c>
      <c r="C1183" s="2"/>
      <c r="D1183" s="2"/>
      <c r="E1183" s="3"/>
      <c r="F1183" s="3"/>
      <c r="H1183" s="5">
        <f>_xlfn.XLOOKUP(Table16[[#This Row],[OrderID]],[3]!Table13456[No заказа],[3]!Table13456[Количество],"",0,1)</f>
        <v>1</v>
      </c>
      <c r="I1183" s="5">
        <f>_xlfn.XLOOKUP(Table16[[#This Row],[OrderID]],[3]!Table13456[No заказа],[3]!Table13456[Цена],"",0,1)</f>
        <v>14490</v>
      </c>
      <c r="J1183" s="2" t="str">
        <f>M01_SETTINGS!$F$2</f>
        <v>KASPI</v>
      </c>
    </row>
    <row r="1184" spans="1:10" x14ac:dyDescent="0.35">
      <c r="A1184" s="3">
        <f>_xlfn.XLOOKUP(Table16[[#This Row],[OrderID]],[3]!Table13456[No заказа],[3]!Table13456[Дата
отправки],"",0,1)</f>
        <v>45777</v>
      </c>
      <c r="B1184" s="2">
        <v>541443108</v>
      </c>
      <c r="C1184" s="2"/>
      <c r="D1184" s="2"/>
      <c r="E1184" s="3"/>
      <c r="F1184" s="3"/>
      <c r="H1184" s="5">
        <f>_xlfn.XLOOKUP(Table16[[#This Row],[OrderID]],[3]!Table13456[No заказа],[3]!Table13456[Количество],"",0,1)</f>
        <v>1</v>
      </c>
      <c r="I1184" s="5">
        <f>_xlfn.XLOOKUP(Table16[[#This Row],[OrderID]],[3]!Table13456[No заказа],[3]!Table13456[Цена],"",0,1)</f>
        <v>14990</v>
      </c>
      <c r="J1184" s="2" t="str">
        <f>M01_SETTINGS!$F$2</f>
        <v>KASPI</v>
      </c>
    </row>
    <row r="1185" spans="1:10" x14ac:dyDescent="0.35">
      <c r="A1185" s="3">
        <f>_xlfn.XLOOKUP(Table16[[#This Row],[OrderID]],[3]!Table13456[No заказа],[3]!Table13456[Дата
отправки],"",0,1)</f>
        <v>45777</v>
      </c>
      <c r="B1185" s="2">
        <v>541503233</v>
      </c>
      <c r="C1185" s="2"/>
      <c r="D1185" s="2"/>
      <c r="E1185" s="3"/>
      <c r="F1185" s="3"/>
      <c r="H1185" s="5">
        <f>_xlfn.XLOOKUP(Table16[[#This Row],[OrderID]],[3]!Table13456[No заказа],[3]!Table13456[Количество],"",0,1)</f>
        <v>1</v>
      </c>
      <c r="I1185" s="5">
        <f>_xlfn.XLOOKUP(Table16[[#This Row],[OrderID]],[3]!Table13456[No заказа],[3]!Table13456[Цена],"",0,1)</f>
        <v>14990</v>
      </c>
      <c r="J1185" s="2" t="str">
        <f>M01_SETTINGS!$F$2</f>
        <v>KASPI</v>
      </c>
    </row>
    <row r="1186" spans="1:10" x14ac:dyDescent="0.35">
      <c r="A1186" s="3">
        <f>_xlfn.XLOOKUP(Table16[[#This Row],[OrderID]],[3]!Table13456[No заказа],[3]!Table13456[Дата
отправки],"",0,1)</f>
        <v>45777</v>
      </c>
      <c r="B1186" s="2">
        <v>541218539</v>
      </c>
      <c r="C1186" s="2"/>
      <c r="D1186" s="2"/>
      <c r="E1186" s="3"/>
      <c r="F1186" s="3"/>
      <c r="H1186" s="5">
        <f>_xlfn.XLOOKUP(Table16[[#This Row],[OrderID]],[3]!Table13456[No заказа],[3]!Table13456[Количество],"",0,1)</f>
        <v>1</v>
      </c>
      <c r="I1186" s="5">
        <f>_xlfn.XLOOKUP(Table16[[#This Row],[OrderID]],[3]!Table13456[No заказа],[3]!Table13456[Цена],"",0,1)</f>
        <v>14990</v>
      </c>
      <c r="J1186" s="2" t="str">
        <f>M01_SETTINGS!$F$2</f>
        <v>KASPI</v>
      </c>
    </row>
    <row r="1187" spans="1:10" x14ac:dyDescent="0.35">
      <c r="A1187" s="3">
        <f>_xlfn.XLOOKUP(Table16[[#This Row],[OrderID]],[3]!Table13456[No заказа],[3]!Table13456[Дата
отправки],"",0,1)</f>
        <v>45777</v>
      </c>
      <c r="B1187" s="2">
        <v>541554073</v>
      </c>
      <c r="C1187" s="2"/>
      <c r="D1187" s="2"/>
      <c r="E1187" s="3"/>
      <c r="F1187" s="3"/>
      <c r="H1187" s="5">
        <f>_xlfn.XLOOKUP(Table16[[#This Row],[OrderID]],[3]!Table13456[No заказа],[3]!Table13456[Количество],"",0,1)</f>
        <v>1</v>
      </c>
      <c r="I1187" s="5">
        <f>_xlfn.XLOOKUP(Table16[[#This Row],[OrderID]],[3]!Table13456[No заказа],[3]!Table13456[Цена],"",0,1)</f>
        <v>14990</v>
      </c>
      <c r="J1187" s="2" t="str">
        <f>M01_SETTINGS!$F$2</f>
        <v>KASPI</v>
      </c>
    </row>
    <row r="1188" spans="1:10" x14ac:dyDescent="0.35">
      <c r="A1188" s="3">
        <f>_xlfn.XLOOKUP(Table16[[#This Row],[OrderID]],[3]!Table13456[No заказа],[3]!Table13456[Дата
отправки],"",0,1)</f>
        <v>45777</v>
      </c>
      <c r="B1188" s="2">
        <v>541262779</v>
      </c>
      <c r="C1188" s="2"/>
      <c r="D1188" s="2"/>
      <c r="E1188" s="3"/>
      <c r="F1188" s="3"/>
      <c r="H1188" s="5">
        <f>_xlfn.XLOOKUP(Table16[[#This Row],[OrderID]],[3]!Table13456[No заказа],[3]!Table13456[Количество],"",0,1)</f>
        <v>1</v>
      </c>
      <c r="I1188" s="5">
        <f>_xlfn.XLOOKUP(Table16[[#This Row],[OrderID]],[3]!Table13456[No заказа],[3]!Table13456[Цена],"",0,1)</f>
        <v>14990</v>
      </c>
      <c r="J1188" s="2" t="str">
        <f>M01_SETTINGS!$F$2</f>
        <v>KASPI</v>
      </c>
    </row>
    <row r="1189" spans="1:10" x14ac:dyDescent="0.35">
      <c r="A1189" s="3">
        <f>_xlfn.XLOOKUP(Table16[[#This Row],[OrderID]],[3]!Table13456[No заказа],[3]!Table13456[Дата
отправки],"",0,1)</f>
        <v>45777</v>
      </c>
      <c r="B1189" s="2">
        <v>541413121</v>
      </c>
      <c r="C1189" s="2"/>
      <c r="D1189" s="2"/>
      <c r="E1189" s="3"/>
      <c r="F1189" s="3"/>
      <c r="H1189" s="5">
        <f>_xlfn.XLOOKUP(Table16[[#This Row],[OrderID]],[3]!Table13456[No заказа],[3]!Table13456[Количество],"",0,1)</f>
        <v>1</v>
      </c>
      <c r="I1189" s="5">
        <f>_xlfn.XLOOKUP(Table16[[#This Row],[OrderID]],[3]!Table13456[No заказа],[3]!Table13456[Цена],"",0,1)</f>
        <v>8343</v>
      </c>
      <c r="J1189" s="2" t="str">
        <f>M01_SETTINGS!$F$2</f>
        <v>KASPI</v>
      </c>
    </row>
    <row r="1190" spans="1:10" x14ac:dyDescent="0.35">
      <c r="A1190" s="3">
        <f>_xlfn.XLOOKUP(Table16[[#This Row],[OrderID]],[3]!Table13456[No заказа],[3]!Table13456[Дата
отправки],"",0,1)</f>
        <v>45777</v>
      </c>
      <c r="B1190" s="2">
        <v>541668469</v>
      </c>
      <c r="C1190" s="2"/>
      <c r="D1190" s="2"/>
      <c r="E1190" s="3"/>
      <c r="F1190" s="3"/>
      <c r="H1190" s="5">
        <f>_xlfn.XLOOKUP(Table16[[#This Row],[OrderID]],[3]!Table13456[No заказа],[3]!Table13456[Количество],"",0,1)</f>
        <v>1</v>
      </c>
      <c r="I1190" s="5">
        <f>_xlfn.XLOOKUP(Table16[[#This Row],[OrderID]],[3]!Table13456[No заказа],[3]!Table13456[Цена],"",0,1)</f>
        <v>8289</v>
      </c>
      <c r="J1190" s="2" t="str">
        <f>M01_SETTINGS!$F$2</f>
        <v>KASPI</v>
      </c>
    </row>
    <row r="1191" spans="1:10" x14ac:dyDescent="0.35">
      <c r="A1191" s="3">
        <f>_xlfn.XLOOKUP(Table16[[#This Row],[OrderID]],[3]!Table13456[No заказа],[3]!Table13456[Дата
отправки],"",0,1)</f>
        <v>45777</v>
      </c>
      <c r="B1191" s="2">
        <v>541444417</v>
      </c>
      <c r="C1191" s="2"/>
      <c r="D1191" s="2"/>
      <c r="E1191" s="3"/>
      <c r="F1191" s="3"/>
      <c r="H1191" s="5">
        <f>_xlfn.XLOOKUP(Table16[[#This Row],[OrderID]],[3]!Table13456[No заказа],[3]!Table13456[Количество],"",0,1)</f>
        <v>1</v>
      </c>
      <c r="I1191" s="5">
        <f>_xlfn.XLOOKUP(Table16[[#This Row],[OrderID]],[3]!Table13456[No заказа],[3]!Table13456[Цена],"",0,1)</f>
        <v>8343</v>
      </c>
      <c r="J1191" s="2" t="str">
        <f>M01_SETTINGS!$F$2</f>
        <v>KASPI</v>
      </c>
    </row>
    <row r="1192" spans="1:10" x14ac:dyDescent="0.35">
      <c r="A1192" s="3">
        <f>_xlfn.XLOOKUP(Table16[[#This Row],[OrderID]],[3]!Table13456[No заказа],[3]!Table13456[Дата
отправки],"",0,1)</f>
        <v>45777</v>
      </c>
      <c r="B1192" s="2">
        <v>541730253</v>
      </c>
      <c r="C1192" s="2"/>
      <c r="D1192" s="2"/>
      <c r="E1192" s="3"/>
      <c r="F1192" s="3"/>
      <c r="H1192" s="5">
        <f>_xlfn.XLOOKUP(Table16[[#This Row],[OrderID]],[3]!Table13456[No заказа],[3]!Table13456[Количество],"",0,1)</f>
        <v>1</v>
      </c>
      <c r="I1192" s="5">
        <f>_xlfn.XLOOKUP(Table16[[#This Row],[OrderID]],[3]!Table13456[No заказа],[3]!Table13456[Цена],"",0,1)</f>
        <v>8289</v>
      </c>
      <c r="J1192" s="2" t="str">
        <f>M01_SETTINGS!$F$2</f>
        <v>KASPI</v>
      </c>
    </row>
    <row r="1193" spans="1:10" x14ac:dyDescent="0.35">
      <c r="A1193" s="3">
        <f>_xlfn.XLOOKUP(Table16[[#This Row],[OrderID]],[3]!Table13456[No заказа],[3]!Table13456[Дата
отправки],"",0,1)</f>
        <v>45777</v>
      </c>
      <c r="B1193" s="2">
        <v>541727174</v>
      </c>
      <c r="C1193" s="2"/>
      <c r="D1193" s="2"/>
      <c r="E1193" s="3"/>
      <c r="F1193" s="3"/>
      <c r="H1193" s="5">
        <f>_xlfn.XLOOKUP(Table16[[#This Row],[OrderID]],[3]!Table13456[No заказа],[3]!Table13456[Количество],"",0,1)</f>
        <v>1</v>
      </c>
      <c r="I1193" s="5">
        <f>_xlfn.XLOOKUP(Table16[[#This Row],[OrderID]],[3]!Table13456[No заказа],[3]!Table13456[Цена],"",0,1)</f>
        <v>8995</v>
      </c>
      <c r="J1193" s="2" t="str">
        <f>M01_SETTINGS!$F$2</f>
        <v>KASPI</v>
      </c>
    </row>
    <row r="1194" spans="1:10" x14ac:dyDescent="0.35">
      <c r="A1194" s="3">
        <f>_xlfn.XLOOKUP(Table16[[#This Row],[OrderID]],[3]!Table13456[No заказа],[3]!Table13456[Дата
отправки],"",0,1)</f>
        <v>45777</v>
      </c>
      <c r="B1194" s="2">
        <v>541342815</v>
      </c>
      <c r="C1194" s="2"/>
      <c r="D1194" s="2"/>
      <c r="E1194" s="3"/>
      <c r="F1194" s="3"/>
      <c r="H1194" s="5">
        <f>_xlfn.XLOOKUP(Table16[[#This Row],[OrderID]],[3]!Table13456[No заказа],[3]!Table13456[Количество],"",0,1)</f>
        <v>1</v>
      </c>
      <c r="I1194" s="5">
        <f>_xlfn.XLOOKUP(Table16[[#This Row],[OrderID]],[3]!Table13456[No заказа],[3]!Table13456[Цена],"",0,1)</f>
        <v>8289</v>
      </c>
      <c r="J1194" s="2" t="str">
        <f>M01_SETTINGS!$F$2</f>
        <v>KASPI</v>
      </c>
    </row>
    <row r="1195" spans="1:10" x14ac:dyDescent="0.35">
      <c r="A1195" s="3">
        <f>_xlfn.XLOOKUP(Table16[[#This Row],[OrderID]],[3]!Table13456[No заказа],[3]!Table13456[Дата
отправки],"",0,1)</f>
        <v>45777</v>
      </c>
      <c r="B1195" s="2">
        <v>541443604</v>
      </c>
      <c r="C1195" s="2"/>
      <c r="D1195" s="2"/>
      <c r="E1195" s="3"/>
      <c r="F1195" s="3"/>
      <c r="H1195" s="5">
        <f>_xlfn.XLOOKUP(Table16[[#This Row],[OrderID]],[3]!Table13456[No заказа],[3]!Table13456[Количество],"",0,1)</f>
        <v>1</v>
      </c>
      <c r="I1195" s="5">
        <f>_xlfn.XLOOKUP(Table16[[#This Row],[OrderID]],[3]!Table13456[No заказа],[3]!Table13456[Цена],"",0,1)</f>
        <v>8289</v>
      </c>
      <c r="J1195" s="2" t="str">
        <f>M01_SETTINGS!$F$2</f>
        <v>KASPI</v>
      </c>
    </row>
    <row r="1196" spans="1:10" x14ac:dyDescent="0.35">
      <c r="A1196" s="3">
        <f>_xlfn.XLOOKUP(Table16[[#This Row],[OrderID]],[3]!Table13456[No заказа],[3]!Table13456[Дата
отправки],"",0,1)</f>
        <v>45777</v>
      </c>
      <c r="B1196" s="2">
        <v>541636633</v>
      </c>
      <c r="C1196" s="2"/>
      <c r="D1196" s="2"/>
      <c r="E1196" s="3"/>
      <c r="F1196" s="3"/>
      <c r="H1196" s="5">
        <f>_xlfn.XLOOKUP(Table16[[#This Row],[OrderID]],[3]!Table13456[No заказа],[3]!Table13456[Количество],"",0,1)</f>
        <v>1</v>
      </c>
      <c r="I1196" s="5">
        <f>_xlfn.XLOOKUP(Table16[[#This Row],[OrderID]],[3]!Table13456[No заказа],[3]!Table13456[Цена],"",0,1)</f>
        <v>8995</v>
      </c>
      <c r="J1196" s="2" t="str">
        <f>M01_SETTINGS!$F$2</f>
        <v>KASPI</v>
      </c>
    </row>
    <row r="1197" spans="1:10" x14ac:dyDescent="0.35">
      <c r="A1197" s="3">
        <f>_xlfn.XLOOKUP(Table16[[#This Row],[OrderID]],[3]!Table13456[No заказа],[3]!Table13456[Дата
отправки],"",0,1)</f>
        <v>45777</v>
      </c>
      <c r="B1197" s="2">
        <v>541773439</v>
      </c>
      <c r="C1197" s="2"/>
      <c r="D1197" s="2"/>
      <c r="E1197" s="3"/>
      <c r="F1197" s="3"/>
      <c r="H1197" s="5">
        <f>_xlfn.XLOOKUP(Table16[[#This Row],[OrderID]],[3]!Table13456[No заказа],[3]!Table13456[Количество],"",0,1)</f>
        <v>1</v>
      </c>
      <c r="I1197" s="5">
        <f>_xlfn.XLOOKUP(Table16[[#This Row],[OrderID]],[3]!Table13456[No заказа],[3]!Table13456[Цена],"",0,1)</f>
        <v>8341</v>
      </c>
      <c r="J1197" s="2" t="str">
        <f>M01_SETTINGS!$F$2</f>
        <v>KASPI</v>
      </c>
    </row>
    <row r="1198" spans="1:10" x14ac:dyDescent="0.35">
      <c r="A1198" s="3">
        <f>_xlfn.XLOOKUP(Table16[[#This Row],[OrderID]],[3]!Table13456[No заказа],[3]!Table13456[Дата
отправки],"",0,1)</f>
        <v>45777</v>
      </c>
      <c r="B1198" s="2">
        <v>541444520</v>
      </c>
      <c r="C1198" s="2"/>
      <c r="D1198" s="2"/>
      <c r="E1198" s="3"/>
      <c r="F1198" s="3"/>
      <c r="H1198" s="5">
        <f>_xlfn.XLOOKUP(Table16[[#This Row],[OrderID]],[3]!Table13456[No заказа],[3]!Table13456[Количество],"",0,1)</f>
        <v>1</v>
      </c>
      <c r="I1198" s="5">
        <f>_xlfn.XLOOKUP(Table16[[#This Row],[OrderID]],[3]!Table13456[No заказа],[3]!Table13456[Цена],"",0,1)</f>
        <v>8341</v>
      </c>
      <c r="J1198" s="2" t="str">
        <f>M01_SETTINGS!$F$2</f>
        <v>KASPI</v>
      </c>
    </row>
    <row r="1199" spans="1:10" x14ac:dyDescent="0.35">
      <c r="A1199" s="3">
        <f>_xlfn.XLOOKUP(Table16[[#This Row],[OrderID]],[3]!Table13456[No заказа],[3]!Table13456[Дата
отправки],"",0,1)</f>
        <v>45777</v>
      </c>
      <c r="B1199" s="2">
        <v>541423919</v>
      </c>
      <c r="C1199" s="2"/>
      <c r="D1199" s="2"/>
      <c r="E1199" s="3"/>
      <c r="F1199" s="3"/>
      <c r="H1199" s="5">
        <f>_xlfn.XLOOKUP(Table16[[#This Row],[OrderID]],[3]!Table13456[No заказа],[3]!Table13456[Количество],"",0,1)</f>
        <v>1</v>
      </c>
      <c r="I1199" s="5">
        <f>_xlfn.XLOOKUP(Table16[[#This Row],[OrderID]],[3]!Table13456[No заказа],[3]!Table13456[Цена],"",0,1)</f>
        <v>8341</v>
      </c>
      <c r="J1199" s="2" t="str">
        <f>M01_SETTINGS!$F$2</f>
        <v>KASPI</v>
      </c>
    </row>
    <row r="1200" spans="1:10" x14ac:dyDescent="0.35">
      <c r="A1200" s="3">
        <f>_xlfn.XLOOKUP(Table16[[#This Row],[OrderID]],[3]!Table13456[No заказа],[3]!Table13456[Дата
отправки],"",0,1)</f>
        <v>45777</v>
      </c>
      <c r="B1200" s="2">
        <v>541389063</v>
      </c>
      <c r="C1200" s="2"/>
      <c r="D1200" s="2"/>
      <c r="E1200" s="3"/>
      <c r="F1200" s="3"/>
      <c r="H1200" s="5">
        <f>_xlfn.XLOOKUP(Table16[[#This Row],[OrderID]],[3]!Table13456[No заказа],[3]!Table13456[Количество],"",0,1)</f>
        <v>1</v>
      </c>
      <c r="I1200" s="5">
        <f>_xlfn.XLOOKUP(Table16[[#This Row],[OrderID]],[3]!Table13456[No заказа],[3]!Table13456[Цена],"",0,1)</f>
        <v>8341</v>
      </c>
      <c r="J1200" s="2" t="str">
        <f>M01_SETTINGS!$F$2</f>
        <v>KASPI</v>
      </c>
    </row>
    <row r="1201" spans="1:10" x14ac:dyDescent="0.35">
      <c r="A1201" s="3">
        <f>_xlfn.XLOOKUP(Table16[[#This Row],[OrderID]],[3]!Table13456[No заказа],[3]!Table13456[Дата
отправки],"",0,1)</f>
        <v>45777</v>
      </c>
      <c r="B1201" s="2">
        <v>541843589</v>
      </c>
      <c r="C1201" s="2"/>
      <c r="D1201" s="2"/>
      <c r="E1201" s="3"/>
      <c r="F1201" s="3"/>
      <c r="H1201" s="5">
        <f>_xlfn.XLOOKUP(Table16[[#This Row],[OrderID]],[3]!Table13456[No заказа],[3]!Table13456[Количество],"",0,1)</f>
        <v>1</v>
      </c>
      <c r="I1201" s="5">
        <f>_xlfn.XLOOKUP(Table16[[#This Row],[OrderID]],[3]!Table13456[No заказа],[3]!Table13456[Цена],"",0,1)</f>
        <v>8328</v>
      </c>
      <c r="J1201" s="2" t="str">
        <f>M01_SETTINGS!$F$2</f>
        <v>KASPI</v>
      </c>
    </row>
    <row r="1202" spans="1:10" x14ac:dyDescent="0.35">
      <c r="A1202" s="3">
        <f>_xlfn.XLOOKUP(Table16[[#This Row],[OrderID]],[3]!Table13456[No заказа],[3]!Table13456[Дата
отправки],"",0,1)</f>
        <v>45777</v>
      </c>
      <c r="B1202" s="2">
        <v>541316802</v>
      </c>
      <c r="C1202" s="2"/>
      <c r="D1202" s="2"/>
      <c r="E1202" s="3"/>
      <c r="F1202" s="3"/>
      <c r="H1202" s="5">
        <f>_xlfn.XLOOKUP(Table16[[#This Row],[OrderID]],[3]!Table13456[No заказа],[3]!Table13456[Количество],"",0,1)</f>
        <v>1</v>
      </c>
      <c r="I1202" s="5">
        <f>_xlfn.XLOOKUP(Table16[[#This Row],[OrderID]],[3]!Table13456[No заказа],[3]!Table13456[Цена],"",0,1)</f>
        <v>8342</v>
      </c>
      <c r="J1202" s="2" t="str">
        <f>M01_SETTINGS!$F$2</f>
        <v>KASPI</v>
      </c>
    </row>
    <row r="1203" spans="1:10" x14ac:dyDescent="0.35">
      <c r="A1203" s="3">
        <f>_xlfn.XLOOKUP(Table16[[#This Row],[OrderID]],[3]!Table13456[No заказа],[3]!Table13456[Дата
отправки],"",0,1)</f>
        <v>45777</v>
      </c>
      <c r="B1203" s="2">
        <v>541400991</v>
      </c>
      <c r="C1203" s="2"/>
      <c r="D1203" s="2"/>
      <c r="E1203" s="3"/>
      <c r="F1203" s="3"/>
      <c r="H1203" s="5">
        <f>_xlfn.XLOOKUP(Table16[[#This Row],[OrderID]],[3]!Table13456[No заказа],[3]!Table13456[Количество],"",0,1)</f>
        <v>1</v>
      </c>
      <c r="I1203" s="5">
        <f>_xlfn.XLOOKUP(Table16[[#This Row],[OrderID]],[3]!Table13456[No заказа],[3]!Table13456[Цена],"",0,1)</f>
        <v>8998</v>
      </c>
      <c r="J1203" s="2" t="str">
        <f>M01_SETTINGS!$F$2</f>
        <v>KASPI</v>
      </c>
    </row>
    <row r="1204" spans="1:10" x14ac:dyDescent="0.35">
      <c r="A1204" s="3">
        <f>_xlfn.XLOOKUP(Table16[[#This Row],[OrderID]],[3]!Table13456[No заказа],[3]!Table13456[Дата
отправки],"",0,1)</f>
        <v>45777</v>
      </c>
      <c r="B1204" s="2">
        <v>541580631</v>
      </c>
      <c r="C1204" s="2"/>
      <c r="D1204" s="2"/>
      <c r="E1204" s="3"/>
      <c r="F1204" s="3"/>
      <c r="H1204" s="5">
        <f>_xlfn.XLOOKUP(Table16[[#This Row],[OrderID]],[3]!Table13456[No заказа],[3]!Table13456[Количество],"",0,1)</f>
        <v>1</v>
      </c>
      <c r="I1204" s="5">
        <f>_xlfn.XLOOKUP(Table16[[#This Row],[OrderID]],[3]!Table13456[No заказа],[3]!Table13456[Цена],"",0,1)</f>
        <v>8345</v>
      </c>
      <c r="J1204" s="2" t="str">
        <f>M01_SETTINGS!$F$2</f>
        <v>KASPI</v>
      </c>
    </row>
    <row r="1205" spans="1:10" x14ac:dyDescent="0.35">
      <c r="A1205" s="3">
        <f>_xlfn.XLOOKUP(Table16[[#This Row],[OrderID]],[3]!Table13456[No заказа],[3]!Table13456[Дата
отправки],"",0,1)</f>
        <v>45777</v>
      </c>
      <c r="B1205" s="2">
        <v>541418451</v>
      </c>
      <c r="C1205" s="2"/>
      <c r="D1205" s="2"/>
      <c r="E1205" s="3"/>
      <c r="F1205" s="3"/>
      <c r="H1205" s="5">
        <f>_xlfn.XLOOKUP(Table16[[#This Row],[OrderID]],[3]!Table13456[No заказа],[3]!Table13456[Количество],"",0,1)</f>
        <v>1</v>
      </c>
      <c r="I1205" s="5">
        <f>_xlfn.XLOOKUP(Table16[[#This Row],[OrderID]],[3]!Table13456[No заказа],[3]!Table13456[Цена],"",0,1)</f>
        <v>8345</v>
      </c>
      <c r="J1205" s="2" t="str">
        <f>M01_SETTINGS!$F$2</f>
        <v>KASPI</v>
      </c>
    </row>
    <row r="1206" spans="1:10" x14ac:dyDescent="0.35">
      <c r="A1206" s="3">
        <f>_xlfn.XLOOKUP(Table16[[#This Row],[OrderID]],[3]!Table13456[No заказа],[3]!Table13456[Дата
отправки],"",0,1)</f>
        <v>45776</v>
      </c>
      <c r="B1206" s="2">
        <v>540819899</v>
      </c>
      <c r="C1206" s="2"/>
      <c r="D1206" s="2"/>
      <c r="E1206" s="3"/>
      <c r="F1206" s="3"/>
      <c r="H1206" s="5">
        <f>_xlfn.XLOOKUP(Table16[[#This Row],[OrderID]],[3]!Table13456[No заказа],[3]!Table13456[Количество],"",0,1)</f>
        <v>1</v>
      </c>
      <c r="I1206" s="5">
        <f>_xlfn.XLOOKUP(Table16[[#This Row],[OrderID]],[3]!Table13456[No заказа],[3]!Table13456[Цена],"",0,1)</f>
        <v>8449</v>
      </c>
      <c r="J1206" s="2" t="str">
        <f>M01_SETTINGS!$F$2</f>
        <v>KASPI</v>
      </c>
    </row>
    <row r="1207" spans="1:10" x14ac:dyDescent="0.35">
      <c r="A1207" s="3">
        <f>_xlfn.XLOOKUP(Table16[[#This Row],[OrderID]],[3]!Table13456[No заказа],[3]!Table13456[Дата
отправки],"",0,1)</f>
        <v>45776</v>
      </c>
      <c r="B1207" s="2">
        <v>541253922</v>
      </c>
      <c r="C1207" s="2"/>
      <c r="D1207" s="2"/>
      <c r="E1207" s="3"/>
      <c r="F1207" s="3"/>
      <c r="H1207" s="5">
        <f>_xlfn.XLOOKUP(Table16[[#This Row],[OrderID]],[3]!Table13456[No заказа],[3]!Table13456[Количество],"",0,1)</f>
        <v>1</v>
      </c>
      <c r="I1207" s="5">
        <f>_xlfn.XLOOKUP(Table16[[#This Row],[OrderID]],[3]!Table13456[No заказа],[3]!Table13456[Цена],"",0,1)</f>
        <v>8289</v>
      </c>
      <c r="J1207" s="2" t="str">
        <f>M01_SETTINGS!$F$2</f>
        <v>KASPI</v>
      </c>
    </row>
    <row r="1208" spans="1:10" x14ac:dyDescent="0.35">
      <c r="A1208" s="3">
        <f>_xlfn.XLOOKUP(Table16[[#This Row],[OrderID]],[3]!Table13456[No заказа],[3]!Table13456[Дата
отправки],"",0,1)</f>
        <v>45776</v>
      </c>
      <c r="B1208" s="2">
        <v>540880391</v>
      </c>
      <c r="C1208" s="2"/>
      <c r="D1208" s="2"/>
      <c r="E1208" s="3"/>
      <c r="F1208" s="3"/>
      <c r="H1208" s="5">
        <f>_xlfn.XLOOKUP(Table16[[#This Row],[OrderID]],[3]!Table13456[No заказа],[3]!Table13456[Количество],"",0,1)</f>
        <v>1</v>
      </c>
      <c r="I1208" s="5">
        <f>_xlfn.XLOOKUP(Table16[[#This Row],[OrderID]],[3]!Table13456[No заказа],[3]!Table13456[Цена],"",0,1)</f>
        <v>8289</v>
      </c>
      <c r="J1208" s="2" t="str">
        <f>M01_SETTINGS!$F$2</f>
        <v>KASPI</v>
      </c>
    </row>
    <row r="1209" spans="1:10" x14ac:dyDescent="0.35">
      <c r="A1209" s="3">
        <f>_xlfn.XLOOKUP(Table16[[#This Row],[OrderID]],[3]!Table13456[No заказа],[3]!Table13456[Дата
отправки],"",0,1)</f>
        <v>45776</v>
      </c>
      <c r="B1209" s="2">
        <v>541068933</v>
      </c>
      <c r="C1209" s="2"/>
      <c r="D1209" s="2"/>
      <c r="E1209" s="3"/>
      <c r="F1209" s="3"/>
      <c r="H1209" s="5">
        <f>_xlfn.XLOOKUP(Table16[[#This Row],[OrderID]],[3]!Table13456[No заказа],[3]!Table13456[Количество],"",0,1)</f>
        <v>1</v>
      </c>
      <c r="I1209" s="5">
        <f>_xlfn.XLOOKUP(Table16[[#This Row],[OrderID]],[3]!Table13456[No заказа],[3]!Table13456[Цена],"",0,1)</f>
        <v>8289</v>
      </c>
      <c r="J1209" s="2" t="str">
        <f>M01_SETTINGS!$F$2</f>
        <v>KASPI</v>
      </c>
    </row>
    <row r="1210" spans="1:10" x14ac:dyDescent="0.35">
      <c r="A1210" s="3">
        <f>_xlfn.XLOOKUP(Table16[[#This Row],[OrderID]],[3]!Table13456[No заказа],[3]!Table13456[Дата
отправки],"",0,1)</f>
        <v>45776</v>
      </c>
      <c r="B1210" s="2">
        <v>540819778</v>
      </c>
      <c r="C1210" s="2"/>
      <c r="D1210" s="2"/>
      <c r="E1210" s="3"/>
      <c r="F1210" s="3"/>
      <c r="H1210" s="5">
        <f>_xlfn.XLOOKUP(Table16[[#This Row],[OrderID]],[3]!Table13456[No заказа],[3]!Table13456[Количество],"",0,1)</f>
        <v>1</v>
      </c>
      <c r="I1210" s="5">
        <f>_xlfn.XLOOKUP(Table16[[#This Row],[OrderID]],[3]!Table13456[No заказа],[3]!Table13456[Цена],"",0,1)</f>
        <v>8289</v>
      </c>
      <c r="J1210" s="2" t="str">
        <f>M01_SETTINGS!$F$2</f>
        <v>KASPI</v>
      </c>
    </row>
    <row r="1211" spans="1:10" x14ac:dyDescent="0.35">
      <c r="A1211" s="3">
        <f>_xlfn.XLOOKUP(Table16[[#This Row],[OrderID]],[3]!Table13456[No заказа],[3]!Table13456[Дата
отправки],"",0,1)</f>
        <v>45776</v>
      </c>
      <c r="B1211" s="2">
        <v>541004255</v>
      </c>
      <c r="C1211" s="2"/>
      <c r="D1211" s="2"/>
      <c r="E1211" s="3"/>
      <c r="F1211" s="3"/>
      <c r="H1211" s="5">
        <f>_xlfn.XLOOKUP(Table16[[#This Row],[OrderID]],[3]!Table13456[No заказа],[3]!Table13456[Количество],"",0,1)</f>
        <v>1</v>
      </c>
      <c r="I1211" s="5">
        <f>_xlfn.XLOOKUP(Table16[[#This Row],[OrderID]],[3]!Table13456[No заказа],[3]!Table13456[Цена],"",0,1)</f>
        <v>8449</v>
      </c>
      <c r="J1211" s="2" t="str">
        <f>M01_SETTINGS!$F$2</f>
        <v>KASPI</v>
      </c>
    </row>
    <row r="1212" spans="1:10" x14ac:dyDescent="0.35">
      <c r="A1212" s="3">
        <f>_xlfn.XLOOKUP(Table16[[#This Row],[OrderID]],[3]!Table13456[No заказа],[3]!Table13456[Дата
отправки],"",0,1)</f>
        <v>45776</v>
      </c>
      <c r="B1212" s="2">
        <v>540806994</v>
      </c>
      <c r="C1212" s="2"/>
      <c r="D1212" s="2"/>
      <c r="E1212" s="3"/>
      <c r="F1212" s="3"/>
      <c r="H1212" s="5">
        <f>_xlfn.XLOOKUP(Table16[[#This Row],[OrderID]],[3]!Table13456[No заказа],[3]!Table13456[Количество],"",0,1)</f>
        <v>1</v>
      </c>
      <c r="I1212" s="5">
        <f>_xlfn.XLOOKUP(Table16[[#This Row],[OrderID]],[3]!Table13456[No заказа],[3]!Table13456[Цена],"",0,1)</f>
        <v>8289</v>
      </c>
      <c r="J1212" s="2" t="str">
        <f>M01_SETTINGS!$F$2</f>
        <v>KASPI</v>
      </c>
    </row>
    <row r="1213" spans="1:10" x14ac:dyDescent="0.35">
      <c r="A1213" s="3">
        <f>_xlfn.XLOOKUP(Table16[[#This Row],[OrderID]],[3]!Table13456[No заказа],[3]!Table13456[Дата
отправки],"",0,1)</f>
        <v>45776</v>
      </c>
      <c r="B1213" s="2">
        <v>541001743</v>
      </c>
      <c r="C1213" s="2"/>
      <c r="D1213" s="2"/>
      <c r="E1213" s="3"/>
      <c r="F1213" s="3"/>
      <c r="H1213" s="5">
        <f>_xlfn.XLOOKUP(Table16[[#This Row],[OrderID]],[3]!Table13456[No заказа],[3]!Table13456[Количество],"",0,1)</f>
        <v>1</v>
      </c>
      <c r="I1213" s="5">
        <f>_xlfn.XLOOKUP(Table16[[#This Row],[OrderID]],[3]!Table13456[No заказа],[3]!Table13456[Цена],"",0,1)</f>
        <v>8347</v>
      </c>
      <c r="J1213" s="2" t="str">
        <f>M01_SETTINGS!$F$2</f>
        <v>KASPI</v>
      </c>
    </row>
    <row r="1214" spans="1:10" x14ac:dyDescent="0.35">
      <c r="A1214" s="3">
        <f>_xlfn.XLOOKUP(Table16[[#This Row],[OrderID]],[3]!Table13456[No заказа],[3]!Table13456[Дата
отправки],"",0,1)</f>
        <v>45776</v>
      </c>
      <c r="B1214" s="2">
        <v>541217725</v>
      </c>
      <c r="C1214" s="2"/>
      <c r="D1214" s="2"/>
      <c r="E1214" s="3"/>
      <c r="F1214" s="3"/>
      <c r="H1214" s="5">
        <f>_xlfn.XLOOKUP(Table16[[#This Row],[OrderID]],[3]!Table13456[No заказа],[3]!Table13456[Количество],"",0,1)</f>
        <v>1</v>
      </c>
      <c r="I1214" s="5">
        <f>_xlfn.XLOOKUP(Table16[[#This Row],[OrderID]],[3]!Table13456[No заказа],[3]!Table13456[Цена],"",0,1)</f>
        <v>8500</v>
      </c>
      <c r="J1214" s="2" t="str">
        <f>M01_SETTINGS!$F$2</f>
        <v>KASPI</v>
      </c>
    </row>
    <row r="1215" spans="1:10" x14ac:dyDescent="0.35">
      <c r="A1215" s="3">
        <f>_xlfn.XLOOKUP(Table16[[#This Row],[OrderID]],[3]!Table13456[No заказа],[3]!Table13456[Дата
отправки],"",0,1)</f>
        <v>45776</v>
      </c>
      <c r="B1215" s="2">
        <v>540906569</v>
      </c>
      <c r="C1215" s="2"/>
      <c r="D1215" s="2"/>
      <c r="E1215" s="3"/>
      <c r="F1215" s="3"/>
      <c r="H1215" s="5">
        <f>_xlfn.XLOOKUP(Table16[[#This Row],[OrderID]],[3]!Table13456[No заказа],[3]!Table13456[Количество],"",0,1)</f>
        <v>1</v>
      </c>
      <c r="I1215" s="5">
        <f>_xlfn.XLOOKUP(Table16[[#This Row],[OrderID]],[3]!Table13456[No заказа],[3]!Table13456[Цена],"",0,1)</f>
        <v>8289</v>
      </c>
      <c r="J1215" s="2" t="str">
        <f>M01_SETTINGS!$F$2</f>
        <v>KASPI</v>
      </c>
    </row>
    <row r="1216" spans="1:10" x14ac:dyDescent="0.35">
      <c r="A1216" s="3">
        <f>_xlfn.XLOOKUP(Table16[[#This Row],[OrderID]],[3]!Table13456[No заказа],[3]!Table13456[Дата
отправки],"",0,1)</f>
        <v>45776</v>
      </c>
      <c r="B1216" s="2">
        <v>540809431</v>
      </c>
      <c r="C1216" s="2"/>
      <c r="D1216" s="2"/>
      <c r="E1216" s="3"/>
      <c r="F1216" s="3"/>
      <c r="H1216" s="5">
        <f>_xlfn.XLOOKUP(Table16[[#This Row],[OrderID]],[3]!Table13456[No заказа],[3]!Table13456[Количество],"",0,1)</f>
        <v>1</v>
      </c>
      <c r="I1216" s="5">
        <f>_xlfn.XLOOKUP(Table16[[#This Row],[OrderID]],[3]!Table13456[No заказа],[3]!Table13456[Цена],"",0,1)</f>
        <v>8289</v>
      </c>
      <c r="J1216" s="2" t="str">
        <f>M01_SETTINGS!$F$2</f>
        <v>KASPI</v>
      </c>
    </row>
    <row r="1217" spans="1:10" x14ac:dyDescent="0.35">
      <c r="A1217" s="3">
        <f>_xlfn.XLOOKUP(Table16[[#This Row],[OrderID]],[3]!Table13456[No заказа],[3]!Table13456[Дата
отправки],"",0,1)</f>
        <v>45776</v>
      </c>
      <c r="B1217" s="2">
        <v>540863746</v>
      </c>
      <c r="C1217" s="2"/>
      <c r="D1217" s="2"/>
      <c r="E1217" s="3"/>
      <c r="F1217" s="3"/>
      <c r="H1217" s="5">
        <f>_xlfn.XLOOKUP(Table16[[#This Row],[OrderID]],[3]!Table13456[No заказа],[3]!Table13456[Количество],"",0,1)</f>
        <v>1</v>
      </c>
      <c r="I1217" s="5">
        <f>_xlfn.XLOOKUP(Table16[[#This Row],[OrderID]],[3]!Table13456[No заказа],[3]!Table13456[Цена],"",0,1)</f>
        <v>8289</v>
      </c>
      <c r="J1217" s="2" t="str">
        <f>M01_SETTINGS!$F$2</f>
        <v>KASPI</v>
      </c>
    </row>
    <row r="1218" spans="1:10" x14ac:dyDescent="0.35">
      <c r="A1218" s="3">
        <f>_xlfn.XLOOKUP(Table16[[#This Row],[OrderID]],[3]!Table13456[No заказа],[3]!Table13456[Дата
отправки],"",0,1)</f>
        <v>45776</v>
      </c>
      <c r="B1218" s="2">
        <v>540805239</v>
      </c>
      <c r="C1218" s="2"/>
      <c r="D1218" s="2"/>
      <c r="E1218" s="3"/>
      <c r="F1218" s="3"/>
      <c r="H1218" s="5">
        <f>_xlfn.XLOOKUP(Table16[[#This Row],[OrderID]],[3]!Table13456[No заказа],[3]!Table13456[Количество],"",0,1)</f>
        <v>1</v>
      </c>
      <c r="I1218" s="5">
        <f>_xlfn.XLOOKUP(Table16[[#This Row],[OrderID]],[3]!Table13456[No заказа],[3]!Table13456[Цена],"",0,1)</f>
        <v>8497</v>
      </c>
      <c r="J1218" s="2" t="str">
        <f>M01_SETTINGS!$F$2</f>
        <v>KASPI</v>
      </c>
    </row>
    <row r="1219" spans="1:10" x14ac:dyDescent="0.35">
      <c r="A1219" s="3">
        <f>_xlfn.XLOOKUP(Table16[[#This Row],[OrderID]],[3]!Table13456[No заказа],[3]!Table13456[Дата
отправки],"",0,1)</f>
        <v>45776</v>
      </c>
      <c r="B1219" s="2">
        <v>540775467</v>
      </c>
      <c r="C1219" s="2"/>
      <c r="D1219" s="2"/>
      <c r="E1219" s="3"/>
      <c r="F1219" s="3"/>
      <c r="H1219" s="5">
        <f>_xlfn.XLOOKUP(Table16[[#This Row],[OrderID]],[3]!Table13456[No заказа],[3]!Table13456[Количество],"",0,1)</f>
        <v>1</v>
      </c>
      <c r="I1219" s="5">
        <f>_xlfn.XLOOKUP(Table16[[#This Row],[OrderID]],[3]!Table13456[No заказа],[3]!Table13456[Цена],"",0,1)</f>
        <v>9000</v>
      </c>
      <c r="J1219" s="2" t="str">
        <f>M01_SETTINGS!$F$2</f>
        <v>KASPI</v>
      </c>
    </row>
    <row r="1220" spans="1:10" x14ac:dyDescent="0.35">
      <c r="A1220" s="3">
        <f>_xlfn.XLOOKUP(Table16[[#This Row],[OrderID]],[3]!Table13456[No заказа],[3]!Table13456[Дата
отправки],"",0,1)</f>
        <v>45776</v>
      </c>
      <c r="B1220" s="2">
        <v>541057960</v>
      </c>
      <c r="C1220" s="2"/>
      <c r="D1220" s="2"/>
      <c r="E1220" s="3"/>
      <c r="F1220" s="3"/>
      <c r="H1220" s="5">
        <f>_xlfn.XLOOKUP(Table16[[#This Row],[OrderID]],[3]!Table13456[No заказа],[3]!Table13456[Количество],"",0,1)</f>
        <v>1</v>
      </c>
      <c r="I1220" s="5">
        <f>_xlfn.XLOOKUP(Table16[[#This Row],[OrderID]],[3]!Table13456[No заказа],[3]!Table13456[Цена],"",0,1)</f>
        <v>8289</v>
      </c>
      <c r="J1220" s="2" t="str">
        <f>M01_SETTINGS!$F$2</f>
        <v>KASPI</v>
      </c>
    </row>
    <row r="1221" spans="1:10" x14ac:dyDescent="0.35">
      <c r="A1221" s="3">
        <f>_xlfn.XLOOKUP(Table16[[#This Row],[OrderID]],[3]!Table13456[No заказа],[3]!Table13456[Дата
отправки],"",0,1)</f>
        <v>45776</v>
      </c>
      <c r="B1221" s="2">
        <v>541008659</v>
      </c>
      <c r="C1221" s="2"/>
      <c r="D1221" s="2"/>
      <c r="E1221" s="3"/>
      <c r="F1221" s="3"/>
      <c r="H1221" s="5">
        <f>_xlfn.XLOOKUP(Table16[[#This Row],[OrderID]],[3]!Table13456[No заказа],[3]!Table13456[Количество],"",0,1)</f>
        <v>1</v>
      </c>
      <c r="I1221" s="5">
        <f>_xlfn.XLOOKUP(Table16[[#This Row],[OrderID]],[3]!Table13456[No заказа],[3]!Table13456[Цена],"",0,1)</f>
        <v>8289</v>
      </c>
      <c r="J1221" s="2" t="str">
        <f>M01_SETTINGS!$F$2</f>
        <v>KASPI</v>
      </c>
    </row>
    <row r="1222" spans="1:10" x14ac:dyDescent="0.35">
      <c r="A1222" s="3">
        <f>_xlfn.XLOOKUP(Table16[[#This Row],[OrderID]],[3]!Table13456[No заказа],[3]!Table13456[Дата
отправки],"",0,1)</f>
        <v>45776</v>
      </c>
      <c r="B1222" s="2">
        <v>540835307</v>
      </c>
      <c r="C1222" s="2"/>
      <c r="D1222" s="2"/>
      <c r="E1222" s="3"/>
      <c r="F1222" s="3"/>
      <c r="H1222" s="5">
        <f>_xlfn.XLOOKUP(Table16[[#This Row],[OrderID]],[3]!Table13456[No заказа],[3]!Table13456[Количество],"",0,1)</f>
        <v>1</v>
      </c>
      <c r="I1222" s="5">
        <f>_xlfn.XLOOKUP(Table16[[#This Row],[OrderID]],[3]!Table13456[No заказа],[3]!Table13456[Цена],"",0,1)</f>
        <v>8289</v>
      </c>
      <c r="J1222" s="2" t="str">
        <f>M01_SETTINGS!$F$2</f>
        <v>KASPI</v>
      </c>
    </row>
    <row r="1223" spans="1:10" x14ac:dyDescent="0.35">
      <c r="A1223" s="3">
        <f>_xlfn.XLOOKUP(Table16[[#This Row],[OrderID]],[3]!Table13456[No заказа],[3]!Table13456[Дата
отправки],"",0,1)</f>
        <v>45776</v>
      </c>
      <c r="B1223" s="2">
        <v>541033782</v>
      </c>
      <c r="C1223" s="2"/>
      <c r="D1223" s="2"/>
      <c r="E1223" s="3"/>
      <c r="F1223" s="3"/>
      <c r="H1223" s="5">
        <f>_xlfn.XLOOKUP(Table16[[#This Row],[OrderID]],[3]!Table13456[No заказа],[3]!Table13456[Количество],"",0,1)</f>
        <v>1</v>
      </c>
      <c r="I1223" s="5">
        <f>_xlfn.XLOOKUP(Table16[[#This Row],[OrderID]],[3]!Table13456[No заказа],[3]!Table13456[Цена],"",0,1)</f>
        <v>14990</v>
      </c>
      <c r="J1223" s="2" t="str">
        <f>M01_SETTINGS!$F$2</f>
        <v>KASPI</v>
      </c>
    </row>
    <row r="1224" spans="1:10" x14ac:dyDescent="0.35">
      <c r="A1224" s="3">
        <f>_xlfn.XLOOKUP(Table16[[#This Row],[OrderID]],[3]!Table13456[No заказа],[3]!Table13456[Дата
отправки],"",0,1)</f>
        <v>45776</v>
      </c>
      <c r="B1224" s="2">
        <v>541173844</v>
      </c>
      <c r="C1224" s="2"/>
      <c r="D1224" s="2"/>
      <c r="E1224" s="3"/>
      <c r="F1224" s="3"/>
      <c r="H1224" s="5">
        <f>_xlfn.XLOOKUP(Table16[[#This Row],[OrderID]],[3]!Table13456[No заказа],[3]!Table13456[Количество],"",0,1)</f>
        <v>1</v>
      </c>
      <c r="I1224" s="5">
        <f>_xlfn.XLOOKUP(Table16[[#This Row],[OrderID]],[3]!Table13456[No заказа],[3]!Table13456[Цена],"",0,1)</f>
        <v>14990</v>
      </c>
      <c r="J1224" s="2" t="str">
        <f>M01_SETTINGS!$F$2</f>
        <v>KASPI</v>
      </c>
    </row>
    <row r="1225" spans="1:10" x14ac:dyDescent="0.35">
      <c r="A1225" s="3">
        <f>_xlfn.XLOOKUP(Table16[[#This Row],[OrderID]],[3]!Table13456[No заказа],[3]!Table13456[Дата
отправки],"",0,1)</f>
        <v>45776</v>
      </c>
      <c r="B1225" s="2">
        <v>540847655</v>
      </c>
      <c r="C1225" s="2"/>
      <c r="D1225" s="2"/>
      <c r="E1225" s="3"/>
      <c r="F1225" s="3"/>
      <c r="H1225" s="5">
        <f>_xlfn.XLOOKUP(Table16[[#This Row],[OrderID]],[3]!Table13456[No заказа],[3]!Table13456[Количество],"",0,1)</f>
        <v>1</v>
      </c>
      <c r="I1225" s="5">
        <f>_xlfn.XLOOKUP(Table16[[#This Row],[OrderID]],[3]!Table13456[No заказа],[3]!Table13456[Цена],"",0,1)</f>
        <v>14990</v>
      </c>
      <c r="J1225" s="2" t="str">
        <f>M01_SETTINGS!$F$2</f>
        <v>KASPI</v>
      </c>
    </row>
    <row r="1226" spans="1:10" x14ac:dyDescent="0.35">
      <c r="A1226" s="3">
        <f>_xlfn.XLOOKUP(Table16[[#This Row],[OrderID]],[3]!Table13456[No заказа],[3]!Table13456[Дата
отправки],"",0,1)</f>
        <v>45776</v>
      </c>
      <c r="B1226" s="2">
        <v>540931918</v>
      </c>
      <c r="C1226" s="2"/>
      <c r="D1226" s="2"/>
      <c r="E1226" s="3"/>
      <c r="F1226" s="3"/>
      <c r="H1226" s="5">
        <f>_xlfn.XLOOKUP(Table16[[#This Row],[OrderID]],[3]!Table13456[No заказа],[3]!Table13456[Количество],"",0,1)</f>
        <v>1</v>
      </c>
      <c r="I1226" s="5">
        <f>_xlfn.XLOOKUP(Table16[[#This Row],[OrderID]],[3]!Table13456[No заказа],[3]!Table13456[Цена],"",0,1)</f>
        <v>8289</v>
      </c>
      <c r="J1226" s="2" t="str">
        <f>M01_SETTINGS!$F$2</f>
        <v>KASPI</v>
      </c>
    </row>
    <row r="1227" spans="1:10" x14ac:dyDescent="0.35">
      <c r="A1227" s="3">
        <f>_xlfn.XLOOKUP(Table16[[#This Row],[OrderID]],[3]!Table13456[No заказа],[3]!Table13456[Дата
отправки],"",0,1)</f>
        <v>45776</v>
      </c>
      <c r="B1227" s="2">
        <v>540753071</v>
      </c>
      <c r="C1227" s="2"/>
      <c r="D1227" s="2"/>
      <c r="E1227" s="3"/>
      <c r="F1227" s="3"/>
      <c r="H1227" s="5">
        <f>_xlfn.XLOOKUP(Table16[[#This Row],[OrderID]],[3]!Table13456[No заказа],[3]!Table13456[Количество],"",0,1)</f>
        <v>1</v>
      </c>
      <c r="I1227" s="5">
        <f>_xlfn.XLOOKUP(Table16[[#This Row],[OrderID]],[3]!Table13456[No заказа],[3]!Table13456[Цена],"",0,1)</f>
        <v>8997</v>
      </c>
      <c r="J1227" s="2" t="str">
        <f>M01_SETTINGS!$F$2</f>
        <v>KASPI</v>
      </c>
    </row>
    <row r="1228" spans="1:10" x14ac:dyDescent="0.35">
      <c r="A1228" s="3">
        <f>_xlfn.XLOOKUP(Table16[[#This Row],[OrderID]],[3]!Table13456[No заказа],[3]!Table13456[Дата
отправки],"",0,1)</f>
        <v>45776</v>
      </c>
      <c r="B1228" s="2">
        <v>541008234</v>
      </c>
      <c r="C1228" s="2"/>
      <c r="D1228" s="2"/>
      <c r="E1228" s="3"/>
      <c r="F1228" s="3"/>
      <c r="H1228" s="5">
        <f>_xlfn.XLOOKUP(Table16[[#This Row],[OrderID]],[3]!Table13456[No заказа],[3]!Table13456[Количество],"",0,1)</f>
        <v>1</v>
      </c>
      <c r="I1228" s="5">
        <f>_xlfn.XLOOKUP(Table16[[#This Row],[OrderID]],[3]!Table13456[No заказа],[3]!Table13456[Цена],"",0,1)</f>
        <v>8343</v>
      </c>
      <c r="J1228" s="2" t="str">
        <f>M01_SETTINGS!$F$2</f>
        <v>KASPI</v>
      </c>
    </row>
    <row r="1229" spans="1:10" x14ac:dyDescent="0.35">
      <c r="A1229" s="3">
        <f>_xlfn.XLOOKUP(Table16[[#This Row],[OrderID]],[3]!Table13456[No заказа],[3]!Table13456[Дата
отправки],"",0,1)</f>
        <v>45776</v>
      </c>
      <c r="B1229" s="2">
        <v>540903820</v>
      </c>
      <c r="C1229" s="2"/>
      <c r="D1229" s="2"/>
      <c r="E1229" s="3"/>
      <c r="F1229" s="3"/>
      <c r="H1229" s="5">
        <f>_xlfn.XLOOKUP(Table16[[#This Row],[OrderID]],[3]!Table13456[No заказа],[3]!Table13456[Количество],"",0,1)</f>
        <v>1</v>
      </c>
      <c r="I1229" s="5">
        <f>_xlfn.XLOOKUP(Table16[[#This Row],[OrderID]],[3]!Table13456[No заказа],[3]!Table13456[Цена],"",0,1)</f>
        <v>8340</v>
      </c>
      <c r="J1229" s="2" t="str">
        <f>M01_SETTINGS!$F$2</f>
        <v>KASPI</v>
      </c>
    </row>
    <row r="1230" spans="1:10" x14ac:dyDescent="0.35">
      <c r="A1230" s="3">
        <f>_xlfn.XLOOKUP(Table16[[#This Row],[OrderID]],[3]!Table13456[No заказа],[3]!Table13456[Дата
отправки],"",0,1)</f>
        <v>45776</v>
      </c>
      <c r="B1230" s="2">
        <v>540797660</v>
      </c>
      <c r="C1230" s="2"/>
      <c r="D1230" s="2"/>
      <c r="E1230" s="3"/>
      <c r="F1230" s="3"/>
      <c r="H1230" s="5">
        <f>_xlfn.XLOOKUP(Table16[[#This Row],[OrderID]],[3]!Table13456[No заказа],[3]!Table13456[Количество],"",0,1)</f>
        <v>1</v>
      </c>
      <c r="I1230" s="5">
        <f>_xlfn.XLOOKUP(Table16[[#This Row],[OrderID]],[3]!Table13456[No заказа],[3]!Table13456[Цена],"",0,1)</f>
        <v>8290</v>
      </c>
      <c r="J1230" s="2" t="str">
        <f>M01_SETTINGS!$F$2</f>
        <v>KASPI</v>
      </c>
    </row>
    <row r="1231" spans="1:10" x14ac:dyDescent="0.35">
      <c r="A1231" s="3">
        <f>_xlfn.XLOOKUP(Table16[[#This Row],[OrderID]],[3]!Table13456[No заказа],[3]!Table13456[Дата
отправки],"",0,1)</f>
        <v>45776</v>
      </c>
      <c r="B1231" s="2">
        <v>540920929</v>
      </c>
      <c r="C1231" s="2"/>
      <c r="D1231" s="2"/>
      <c r="E1231" s="3"/>
      <c r="F1231" s="3"/>
      <c r="H1231" s="5">
        <f>_xlfn.XLOOKUP(Table16[[#This Row],[OrderID]],[3]!Table13456[No заказа],[3]!Table13456[Количество],"",0,1)</f>
        <v>1</v>
      </c>
      <c r="I1231" s="5">
        <f>_xlfn.XLOOKUP(Table16[[#This Row],[OrderID]],[3]!Table13456[No заказа],[3]!Table13456[Цена],"",0,1)</f>
        <v>8798</v>
      </c>
      <c r="J1231" s="2" t="str">
        <f>M01_SETTINGS!$F$2</f>
        <v>KASPI</v>
      </c>
    </row>
    <row r="1232" spans="1:10" x14ac:dyDescent="0.35">
      <c r="A1232" s="3">
        <f>_xlfn.XLOOKUP(Table16[[#This Row],[OrderID]],[3]!Table13456[No заказа],[3]!Table13456[Дата
отправки],"",0,1)</f>
        <v>45776</v>
      </c>
      <c r="B1232" s="2">
        <v>540861095</v>
      </c>
      <c r="C1232" s="2"/>
      <c r="D1232" s="2"/>
      <c r="E1232" s="3"/>
      <c r="F1232" s="3"/>
      <c r="H1232" s="5">
        <f>_xlfn.XLOOKUP(Table16[[#This Row],[OrderID]],[3]!Table13456[No заказа],[3]!Table13456[Количество],"",0,1)</f>
        <v>1</v>
      </c>
      <c r="I1232" s="5">
        <f>_xlfn.XLOOKUP(Table16[[#This Row],[OrderID]],[3]!Table13456[No заказа],[3]!Table13456[Цена],"",0,1)</f>
        <v>8345</v>
      </c>
      <c r="J1232" s="2" t="str">
        <f>M01_SETTINGS!$F$2</f>
        <v>KASPI</v>
      </c>
    </row>
    <row r="1233" spans="1:10" x14ac:dyDescent="0.35">
      <c r="A1233" s="3">
        <f>_xlfn.XLOOKUP(Table16[[#This Row],[OrderID]],[3]!Table13456[No заказа],[3]!Table13456[Дата
отправки],"",0,1)</f>
        <v>45776</v>
      </c>
      <c r="B1233" s="2">
        <v>541126303</v>
      </c>
      <c r="C1233" s="2"/>
      <c r="D1233" s="2"/>
      <c r="E1233" s="3"/>
      <c r="F1233" s="3"/>
      <c r="H1233" s="5">
        <f>_xlfn.XLOOKUP(Table16[[#This Row],[OrderID]],[3]!Table13456[No заказа],[3]!Table13456[Количество],"",0,1)</f>
        <v>1</v>
      </c>
      <c r="I1233" s="5">
        <f>_xlfn.XLOOKUP(Table16[[#This Row],[OrderID]],[3]!Table13456[No заказа],[3]!Table13456[Цена],"",0,1)</f>
        <v>8289</v>
      </c>
      <c r="J1233" s="2" t="str">
        <f>M01_SETTINGS!$F$2</f>
        <v>KASPI</v>
      </c>
    </row>
    <row r="1234" spans="1:10" x14ac:dyDescent="0.35">
      <c r="A1234" s="3">
        <f>_xlfn.XLOOKUP(Table16[[#This Row],[OrderID]],[3]!Table13456[No заказа],[3]!Table13456[Дата
отправки],"",0,1)</f>
        <v>45776</v>
      </c>
      <c r="B1234" s="2">
        <v>540830027</v>
      </c>
      <c r="C1234" s="2"/>
      <c r="D1234" s="2"/>
      <c r="E1234" s="3"/>
      <c r="F1234" s="3"/>
      <c r="H1234" s="5">
        <f>_xlfn.XLOOKUP(Table16[[#This Row],[OrderID]],[3]!Table13456[No заказа],[3]!Table13456[Количество],"",0,1)</f>
        <v>1</v>
      </c>
      <c r="I1234" s="5">
        <f>_xlfn.XLOOKUP(Table16[[#This Row],[OrderID]],[3]!Table13456[No заказа],[3]!Table13456[Цена],"",0,1)</f>
        <v>8289</v>
      </c>
      <c r="J1234" s="2" t="str">
        <f>M01_SETTINGS!$F$2</f>
        <v>KASPI</v>
      </c>
    </row>
    <row r="1235" spans="1:10" x14ac:dyDescent="0.35">
      <c r="A1235" s="3">
        <f>_xlfn.XLOOKUP(Table16[[#This Row],[OrderID]],[3]!Table13456[No заказа],[3]!Table13456[Дата
отправки],"",0,1)</f>
        <v>45776</v>
      </c>
      <c r="B1235" s="2">
        <v>541031763</v>
      </c>
      <c r="C1235" s="2"/>
      <c r="D1235" s="2"/>
      <c r="E1235" s="3"/>
      <c r="F1235" s="3"/>
      <c r="H1235" s="5">
        <f>_xlfn.XLOOKUP(Table16[[#This Row],[OrderID]],[3]!Table13456[No заказа],[3]!Table13456[Количество],"",0,1)</f>
        <v>1</v>
      </c>
      <c r="I1235" s="5">
        <f>_xlfn.XLOOKUP(Table16[[#This Row],[OrderID]],[3]!Table13456[No заказа],[3]!Table13456[Цена],"",0,1)</f>
        <v>8289</v>
      </c>
      <c r="J1235" s="2" t="str">
        <f>M01_SETTINGS!$F$2</f>
        <v>KASPI</v>
      </c>
    </row>
    <row r="1236" spans="1:10" x14ac:dyDescent="0.35">
      <c r="A1236" s="3">
        <f>_xlfn.XLOOKUP(Table16[[#This Row],[OrderID]],[3]!Table13456[No заказа],[3]!Table13456[Дата
отправки],"",0,1)</f>
        <v>45776</v>
      </c>
      <c r="B1236" s="2">
        <v>541179629</v>
      </c>
      <c r="C1236" s="2"/>
      <c r="D1236" s="2"/>
      <c r="E1236" s="3"/>
      <c r="F1236" s="3"/>
      <c r="H1236" s="5">
        <f>_xlfn.XLOOKUP(Table16[[#This Row],[OrderID]],[3]!Table13456[No заказа],[3]!Table13456[Количество],"",0,1)</f>
        <v>1</v>
      </c>
      <c r="I1236" s="5">
        <f>_xlfn.XLOOKUP(Table16[[#This Row],[OrderID]],[3]!Table13456[No заказа],[3]!Table13456[Цена],"",0,1)</f>
        <v>8341</v>
      </c>
      <c r="J1236" s="2" t="str">
        <f>M01_SETTINGS!$F$2</f>
        <v>KASPI</v>
      </c>
    </row>
    <row r="1237" spans="1:10" x14ac:dyDescent="0.35">
      <c r="A1237" s="3">
        <f>_xlfn.XLOOKUP(Table16[[#This Row],[OrderID]],[3]!Table13456[No заказа],[3]!Table13456[Дата
отправки],"",0,1)</f>
        <v>45776</v>
      </c>
      <c r="B1237" s="2">
        <v>541125958</v>
      </c>
      <c r="C1237" s="2"/>
      <c r="D1237" s="2"/>
      <c r="E1237" s="3"/>
      <c r="F1237" s="3"/>
      <c r="H1237" s="5">
        <f>_xlfn.XLOOKUP(Table16[[#This Row],[OrderID]],[3]!Table13456[No заказа],[3]!Table13456[Количество],"",0,1)</f>
        <v>1</v>
      </c>
      <c r="I1237" s="5">
        <f>_xlfn.XLOOKUP(Table16[[#This Row],[OrderID]],[3]!Table13456[No заказа],[3]!Table13456[Цена],"",0,1)</f>
        <v>8321</v>
      </c>
      <c r="J1237" s="2" t="str">
        <f>M01_SETTINGS!$F$2</f>
        <v>KASPI</v>
      </c>
    </row>
    <row r="1238" spans="1:10" x14ac:dyDescent="0.35">
      <c r="A1238" s="3">
        <f>_xlfn.XLOOKUP(Table16[[#This Row],[OrderID]],[3]!Table13456[No заказа],[3]!Table13456[Дата
отправки],"",0,1)</f>
        <v>45776</v>
      </c>
      <c r="B1238" s="2">
        <v>541259042</v>
      </c>
      <c r="C1238" s="2"/>
      <c r="D1238" s="2"/>
      <c r="E1238" s="3"/>
      <c r="F1238" s="3"/>
      <c r="H1238" s="5">
        <f>_xlfn.XLOOKUP(Table16[[#This Row],[OrderID]],[3]!Table13456[No заказа],[3]!Table13456[Количество],"",0,1)</f>
        <v>1</v>
      </c>
      <c r="I1238" s="5">
        <f>_xlfn.XLOOKUP(Table16[[#This Row],[OrderID]],[3]!Table13456[No заказа],[3]!Table13456[Цена],"",0,1)</f>
        <v>11994</v>
      </c>
      <c r="J1238" s="2" t="str">
        <f>M01_SETTINGS!$F$2</f>
        <v>KASPI</v>
      </c>
    </row>
    <row r="1239" spans="1:10" x14ac:dyDescent="0.35">
      <c r="A1239" s="3">
        <f>_xlfn.XLOOKUP(Table16[[#This Row],[OrderID]],[3]!Table13456[No заказа],[3]!Table13456[Дата
отправки],"",0,1)</f>
        <v>45776</v>
      </c>
      <c r="B1239" s="2">
        <v>540925716</v>
      </c>
      <c r="C1239" s="2"/>
      <c r="D1239" s="2"/>
      <c r="E1239" s="3"/>
      <c r="F1239" s="3"/>
      <c r="H1239" s="5">
        <f>_xlfn.XLOOKUP(Table16[[#This Row],[OrderID]],[3]!Table13456[No заказа],[3]!Table13456[Количество],"",0,1)</f>
        <v>1</v>
      </c>
      <c r="I1239" s="5">
        <f>_xlfn.XLOOKUP(Table16[[#This Row],[OrderID]],[3]!Table13456[No заказа],[3]!Table13456[Цена],"",0,1)</f>
        <v>8345</v>
      </c>
      <c r="J1239" s="2" t="str">
        <f>M01_SETTINGS!$F$2</f>
        <v>KASPI</v>
      </c>
    </row>
    <row r="1240" spans="1:10" x14ac:dyDescent="0.35">
      <c r="A1240" s="3">
        <f>_xlfn.XLOOKUP(Table16[[#This Row],[OrderID]],[3]!Table13456[No заказа],[3]!Table13456[Дата
отправки],"",0,1)</f>
        <v>45776</v>
      </c>
      <c r="B1240" s="2">
        <v>540851368</v>
      </c>
      <c r="C1240" s="2"/>
      <c r="D1240" s="2"/>
      <c r="E1240" s="3"/>
      <c r="F1240" s="3"/>
      <c r="H1240" s="5">
        <f>_xlfn.XLOOKUP(Table16[[#This Row],[OrderID]],[3]!Table13456[No заказа],[3]!Table13456[Количество],"",0,1)</f>
        <v>1</v>
      </c>
      <c r="I1240" s="5">
        <f>_xlfn.XLOOKUP(Table16[[#This Row],[OrderID]],[3]!Table13456[No заказа],[3]!Table13456[Цена],"",0,1)</f>
        <v>8345</v>
      </c>
      <c r="J1240" s="2" t="str">
        <f>M01_SETTINGS!$F$2</f>
        <v>KASPI</v>
      </c>
    </row>
    <row r="1241" spans="1:10" x14ac:dyDescent="0.35">
      <c r="A1241" s="3">
        <f>_xlfn.XLOOKUP(Table16[[#This Row],[OrderID]],[3]!Table13456[No заказа],[3]!Table13456[Дата
отправки],"",0,1)</f>
        <v>45775</v>
      </c>
      <c r="B1241" s="2">
        <v>540460901</v>
      </c>
      <c r="C1241" s="2"/>
      <c r="D1241" s="2"/>
      <c r="E1241" s="3"/>
      <c r="F1241" s="3"/>
      <c r="H1241" s="5">
        <f>_xlfn.XLOOKUP(Table16[[#This Row],[OrderID]],[3]!Table13456[No заказа],[3]!Table13456[Количество],"",0,1)</f>
        <v>1</v>
      </c>
      <c r="I1241" s="5">
        <f>_xlfn.XLOOKUP(Table16[[#This Row],[OrderID]],[3]!Table13456[No заказа],[3]!Table13456[Цена],"",0,1)</f>
        <v>8342</v>
      </c>
      <c r="J1241" s="2" t="str">
        <f>M01_SETTINGS!$F$2</f>
        <v>KASPI</v>
      </c>
    </row>
    <row r="1242" spans="1:10" x14ac:dyDescent="0.35">
      <c r="A1242" s="3">
        <f>_xlfn.XLOOKUP(Table16[[#This Row],[OrderID]],[3]!Table13456[No заказа],[3]!Table13456[Дата
отправки],"",0,1)</f>
        <v>45775</v>
      </c>
      <c r="B1242" s="2">
        <v>540718620</v>
      </c>
      <c r="C1242" s="2"/>
      <c r="D1242" s="2"/>
      <c r="E1242" s="3"/>
      <c r="F1242" s="3"/>
      <c r="H1242" s="5">
        <f>_xlfn.XLOOKUP(Table16[[#This Row],[OrderID]],[3]!Table13456[No заказа],[3]!Table13456[Количество],"",0,1)</f>
        <v>1</v>
      </c>
      <c r="I1242" s="5">
        <f>_xlfn.XLOOKUP(Table16[[#This Row],[OrderID]],[3]!Table13456[No заказа],[3]!Table13456[Цена],"",0,1)</f>
        <v>8289</v>
      </c>
      <c r="J1242" s="2" t="str">
        <f>M01_SETTINGS!$F$2</f>
        <v>KASPI</v>
      </c>
    </row>
    <row r="1243" spans="1:10" x14ac:dyDescent="0.35">
      <c r="A1243" s="3">
        <f>_xlfn.XLOOKUP(Table16[[#This Row],[OrderID]],[3]!Table13456[No заказа],[3]!Table13456[Дата
отправки],"",0,1)</f>
        <v>45775</v>
      </c>
      <c r="B1243" s="2">
        <v>540633023</v>
      </c>
      <c r="C1243" s="2"/>
      <c r="D1243" s="2"/>
      <c r="E1243" s="3"/>
      <c r="F1243" s="3"/>
      <c r="H1243" s="5">
        <f>_xlfn.XLOOKUP(Table16[[#This Row],[OrderID]],[3]!Table13456[No заказа],[3]!Table13456[Количество],"",0,1)</f>
        <v>1</v>
      </c>
      <c r="I1243" s="5">
        <f>_xlfn.XLOOKUP(Table16[[#This Row],[OrderID]],[3]!Table13456[No заказа],[3]!Table13456[Цена],"",0,1)</f>
        <v>8289</v>
      </c>
      <c r="J1243" s="2" t="str">
        <f>M01_SETTINGS!$F$2</f>
        <v>KASPI</v>
      </c>
    </row>
    <row r="1244" spans="1:10" x14ac:dyDescent="0.35">
      <c r="A1244" s="3">
        <f>_xlfn.XLOOKUP(Table16[[#This Row],[OrderID]],[3]!Table13456[No заказа],[3]!Table13456[Дата
отправки],"",0,1)</f>
        <v>45775</v>
      </c>
      <c r="B1244" s="2">
        <v>540349921</v>
      </c>
      <c r="C1244" s="2"/>
      <c r="D1244" s="2"/>
      <c r="E1244" s="3"/>
      <c r="F1244" s="3"/>
      <c r="H1244" s="5">
        <f>_xlfn.XLOOKUP(Table16[[#This Row],[OrderID]],[3]!Table13456[No заказа],[3]!Table13456[Количество],"",0,1)</f>
        <v>1</v>
      </c>
      <c r="I1244" s="5">
        <f>_xlfn.XLOOKUP(Table16[[#This Row],[OrderID]],[3]!Table13456[No заказа],[3]!Table13456[Цена],"",0,1)</f>
        <v>9000</v>
      </c>
      <c r="J1244" s="2" t="str">
        <f>M01_SETTINGS!$F$2</f>
        <v>KASPI</v>
      </c>
    </row>
    <row r="1245" spans="1:10" x14ac:dyDescent="0.35">
      <c r="A1245" s="3">
        <f>_xlfn.XLOOKUP(Table16[[#This Row],[OrderID]],[3]!Table13456[No заказа],[3]!Table13456[Дата
отправки],"",0,1)</f>
        <v>45775</v>
      </c>
      <c r="B1245" s="2">
        <v>540089977</v>
      </c>
      <c r="C1245" s="2"/>
      <c r="D1245" s="2"/>
      <c r="E1245" s="3"/>
      <c r="F1245" s="3"/>
      <c r="H1245" s="5">
        <f>_xlfn.XLOOKUP(Table16[[#This Row],[OrderID]],[3]!Table13456[No заказа],[3]!Table13456[Количество],"",0,1)</f>
        <v>1</v>
      </c>
      <c r="I1245" s="5">
        <f>_xlfn.XLOOKUP(Table16[[#This Row],[OrderID]],[3]!Table13456[No заказа],[3]!Table13456[Цена],"",0,1)</f>
        <v>8289</v>
      </c>
      <c r="J1245" s="2" t="str">
        <f>M01_SETTINGS!$F$2</f>
        <v>KASPI</v>
      </c>
    </row>
    <row r="1246" spans="1:10" x14ac:dyDescent="0.35">
      <c r="A1246" s="3">
        <f>_xlfn.XLOOKUP(Table16[[#This Row],[OrderID]],[3]!Table13456[No заказа],[3]!Table13456[Дата
отправки],"",0,1)</f>
        <v>45775</v>
      </c>
      <c r="B1246" s="2">
        <v>539983977</v>
      </c>
      <c r="C1246" s="2"/>
      <c r="D1246" s="2"/>
      <c r="E1246" s="3"/>
      <c r="F1246" s="3"/>
      <c r="H1246" s="5">
        <f>_xlfn.XLOOKUP(Table16[[#This Row],[OrderID]],[3]!Table13456[No заказа],[3]!Table13456[Количество],"",0,1)</f>
        <v>1</v>
      </c>
      <c r="I1246" s="5">
        <f>_xlfn.XLOOKUP(Table16[[#This Row],[OrderID]],[3]!Table13456[No заказа],[3]!Table13456[Цена],"",0,1)</f>
        <v>9000</v>
      </c>
      <c r="J1246" s="2" t="str">
        <f>M01_SETTINGS!$F$2</f>
        <v>KASPI</v>
      </c>
    </row>
    <row r="1247" spans="1:10" x14ac:dyDescent="0.35">
      <c r="A1247" s="3">
        <f>_xlfn.XLOOKUP(Table16[[#This Row],[OrderID]],[3]!Table13456[No заказа],[3]!Table13456[Дата
отправки],"",0,1)</f>
        <v>45775</v>
      </c>
      <c r="B1247" s="2">
        <v>540329313</v>
      </c>
      <c r="C1247" s="2"/>
      <c r="D1247" s="2"/>
      <c r="E1247" s="3"/>
      <c r="F1247" s="3"/>
      <c r="H1247" s="5">
        <f>_xlfn.XLOOKUP(Table16[[#This Row],[OrderID]],[3]!Table13456[No заказа],[3]!Table13456[Количество],"",0,1)</f>
        <v>1</v>
      </c>
      <c r="I1247" s="5">
        <f>_xlfn.XLOOKUP(Table16[[#This Row],[OrderID]],[3]!Table13456[No заказа],[3]!Table13456[Цена],"",0,1)</f>
        <v>8289</v>
      </c>
      <c r="J1247" s="2" t="str">
        <f>M01_SETTINGS!$F$2</f>
        <v>KASPI</v>
      </c>
    </row>
    <row r="1248" spans="1:10" x14ac:dyDescent="0.35">
      <c r="A1248" s="3">
        <f>_xlfn.XLOOKUP(Table16[[#This Row],[OrderID]],[3]!Table13456[No заказа],[3]!Table13456[Дата
отправки],"",0,1)</f>
        <v>45775</v>
      </c>
      <c r="B1248" s="2">
        <v>540373038</v>
      </c>
      <c r="C1248" s="2"/>
      <c r="D1248" s="2"/>
      <c r="E1248" s="3"/>
      <c r="F1248" s="3"/>
      <c r="H1248" s="5">
        <f>_xlfn.XLOOKUP(Table16[[#This Row],[OrderID]],[3]!Table13456[No заказа],[3]!Table13456[Количество],"",0,1)</f>
        <v>1</v>
      </c>
      <c r="I1248" s="5">
        <f>_xlfn.XLOOKUP(Table16[[#This Row],[OrderID]],[3]!Table13456[No заказа],[3]!Table13456[Цена],"",0,1)</f>
        <v>8342</v>
      </c>
      <c r="J1248" s="2" t="str">
        <f>M01_SETTINGS!$F$2</f>
        <v>KASPI</v>
      </c>
    </row>
    <row r="1249" spans="1:10" x14ac:dyDescent="0.35">
      <c r="A1249" s="3">
        <f>_xlfn.XLOOKUP(Table16[[#This Row],[OrderID]],[3]!Table13456[No заказа],[3]!Table13456[Дата
отправки],"",0,1)</f>
        <v>45775</v>
      </c>
      <c r="B1249" s="2">
        <v>540259637</v>
      </c>
      <c r="C1249" s="2"/>
      <c r="D1249" s="2"/>
      <c r="E1249" s="3"/>
      <c r="F1249" s="3"/>
      <c r="H1249" s="5">
        <f>_xlfn.XLOOKUP(Table16[[#This Row],[OrderID]],[3]!Table13456[No заказа],[3]!Table13456[Количество],"",0,1)</f>
        <v>1</v>
      </c>
      <c r="I1249" s="5">
        <f>_xlfn.XLOOKUP(Table16[[#This Row],[OrderID]],[3]!Table13456[No заказа],[3]!Table13456[Цена],"",0,1)</f>
        <v>8999</v>
      </c>
      <c r="J1249" s="2" t="str">
        <f>M01_SETTINGS!$F$2</f>
        <v>KASPI</v>
      </c>
    </row>
    <row r="1250" spans="1:10" x14ac:dyDescent="0.35">
      <c r="A1250" s="3">
        <f>_xlfn.XLOOKUP(Table16[[#This Row],[OrderID]],[3]!Table13456[No заказа],[3]!Table13456[Дата
отправки],"",0,1)</f>
        <v>45775</v>
      </c>
      <c r="B1250" s="2">
        <v>540213395</v>
      </c>
      <c r="C1250" s="2"/>
      <c r="D1250" s="2"/>
      <c r="E1250" s="3"/>
      <c r="F1250" s="3"/>
      <c r="H1250" s="5">
        <f>_xlfn.XLOOKUP(Table16[[#This Row],[OrderID]],[3]!Table13456[No заказа],[3]!Table13456[Количество],"",0,1)</f>
        <v>1</v>
      </c>
      <c r="I1250" s="5">
        <f>_xlfn.XLOOKUP(Table16[[#This Row],[OrderID]],[3]!Table13456[No заказа],[3]!Table13456[Цена],"",0,1)</f>
        <v>8500</v>
      </c>
      <c r="J1250" s="2" t="str">
        <f>M01_SETTINGS!$F$2</f>
        <v>KASPI</v>
      </c>
    </row>
    <row r="1251" spans="1:10" x14ac:dyDescent="0.35">
      <c r="A1251" s="3">
        <f>_xlfn.XLOOKUP(Table16[[#This Row],[OrderID]],[3]!Table13456[No заказа],[3]!Table13456[Дата
отправки],"",0,1)</f>
        <v>45775</v>
      </c>
      <c r="B1251" s="2">
        <v>540150179</v>
      </c>
      <c r="C1251" s="2"/>
      <c r="D1251" s="2"/>
      <c r="E1251" s="3"/>
      <c r="F1251" s="3"/>
      <c r="H1251" s="5">
        <f>_xlfn.XLOOKUP(Table16[[#This Row],[OrderID]],[3]!Table13456[No заказа],[3]!Table13456[Количество],"",0,1)</f>
        <v>1</v>
      </c>
      <c r="I1251" s="5">
        <f>_xlfn.XLOOKUP(Table16[[#This Row],[OrderID]],[3]!Table13456[No заказа],[3]!Table13456[Цена],"",0,1)</f>
        <v>8292</v>
      </c>
      <c r="J1251" s="2" t="str">
        <f>M01_SETTINGS!$F$2</f>
        <v>KASPI</v>
      </c>
    </row>
    <row r="1252" spans="1:10" x14ac:dyDescent="0.35">
      <c r="A1252" s="3">
        <f>_xlfn.XLOOKUP(Table16[[#This Row],[OrderID]],[3]!Table13456[No заказа],[3]!Table13456[Дата
отправки],"",0,1)</f>
        <v>45775</v>
      </c>
      <c r="B1252" s="2">
        <v>540017326</v>
      </c>
      <c r="C1252" s="2"/>
      <c r="D1252" s="2"/>
      <c r="E1252" s="3"/>
      <c r="F1252" s="3"/>
      <c r="H1252" s="5">
        <f>_xlfn.XLOOKUP(Table16[[#This Row],[OrderID]],[3]!Table13456[No заказа],[3]!Table13456[Количество],"",0,1)</f>
        <v>1</v>
      </c>
      <c r="I1252" s="5">
        <f>_xlfn.XLOOKUP(Table16[[#This Row],[OrderID]],[3]!Table13456[No заказа],[3]!Table13456[Цена],"",0,1)</f>
        <v>8292</v>
      </c>
      <c r="J1252" s="2" t="str">
        <f>M01_SETTINGS!$F$2</f>
        <v>KASPI</v>
      </c>
    </row>
    <row r="1253" spans="1:10" x14ac:dyDescent="0.35">
      <c r="A1253" s="3">
        <f>_xlfn.XLOOKUP(Table16[[#This Row],[OrderID]],[3]!Table13456[No заказа],[3]!Table13456[Дата
отправки],"",0,1)</f>
        <v>45775</v>
      </c>
      <c r="B1253" s="2">
        <v>540204945</v>
      </c>
      <c r="C1253" s="2"/>
      <c r="D1253" s="2"/>
      <c r="E1253" s="3"/>
      <c r="F1253" s="3"/>
      <c r="H1253" s="5">
        <f>_xlfn.XLOOKUP(Table16[[#This Row],[OrderID]],[3]!Table13456[No заказа],[3]!Table13456[Количество],"",0,1)</f>
        <v>1</v>
      </c>
      <c r="I1253" s="5">
        <f>_xlfn.XLOOKUP(Table16[[#This Row],[OrderID]],[3]!Table13456[No заказа],[3]!Table13456[Цена],"",0,1)</f>
        <v>9000</v>
      </c>
      <c r="J1253" s="2" t="str">
        <f>M01_SETTINGS!$F$2</f>
        <v>KASPI</v>
      </c>
    </row>
    <row r="1254" spans="1:10" x14ac:dyDescent="0.35">
      <c r="A1254" s="3">
        <f>_xlfn.XLOOKUP(Table16[[#This Row],[OrderID]],[3]!Table13456[No заказа],[3]!Table13456[Дата
отправки],"",0,1)</f>
        <v>45775</v>
      </c>
      <c r="B1254" s="2">
        <v>540691343</v>
      </c>
      <c r="C1254" s="2"/>
      <c r="D1254" s="2"/>
      <c r="E1254" s="3"/>
      <c r="F1254" s="3"/>
      <c r="H1254" s="5">
        <f>_xlfn.XLOOKUP(Table16[[#This Row],[OrderID]],[3]!Table13456[No заказа],[3]!Table13456[Количество],"",0,1)</f>
        <v>1</v>
      </c>
      <c r="I1254" s="5">
        <f>_xlfn.XLOOKUP(Table16[[#This Row],[OrderID]],[3]!Table13456[No заказа],[3]!Table13456[Цена],"",0,1)</f>
        <v>8289</v>
      </c>
      <c r="J1254" s="2" t="str">
        <f>M01_SETTINGS!$F$2</f>
        <v>KASPI</v>
      </c>
    </row>
    <row r="1255" spans="1:10" x14ac:dyDescent="0.35">
      <c r="A1255" s="3">
        <f>_xlfn.XLOOKUP(Table16[[#This Row],[OrderID]],[3]!Table13456[No заказа],[3]!Table13456[Дата
отправки],"",0,1)</f>
        <v>45775</v>
      </c>
      <c r="B1255" s="2">
        <v>540289157</v>
      </c>
      <c r="C1255" s="2"/>
      <c r="D1255" s="2"/>
      <c r="E1255" s="3"/>
      <c r="F1255" s="3"/>
      <c r="H1255" s="5">
        <f>_xlfn.XLOOKUP(Table16[[#This Row],[OrderID]],[3]!Table13456[No заказа],[3]!Table13456[Количество],"",0,1)</f>
        <v>1</v>
      </c>
      <c r="I1255" s="5">
        <f>_xlfn.XLOOKUP(Table16[[#This Row],[OrderID]],[3]!Table13456[No заказа],[3]!Table13456[Цена],"",0,1)</f>
        <v>8289</v>
      </c>
      <c r="J1255" s="2" t="str">
        <f>M01_SETTINGS!$F$2</f>
        <v>KASPI</v>
      </c>
    </row>
    <row r="1256" spans="1:10" x14ac:dyDescent="0.35">
      <c r="A1256" s="3">
        <f>_xlfn.XLOOKUP(Table16[[#This Row],[OrderID]],[3]!Table13456[No заказа],[3]!Table13456[Дата
отправки],"",0,1)</f>
        <v>45775</v>
      </c>
      <c r="B1256" s="2">
        <v>540061017</v>
      </c>
      <c r="C1256" s="2"/>
      <c r="D1256" s="2"/>
      <c r="E1256" s="3"/>
      <c r="F1256" s="3"/>
      <c r="H1256" s="5">
        <f>_xlfn.XLOOKUP(Table16[[#This Row],[OrderID]],[3]!Table13456[No заказа],[3]!Table13456[Количество],"",0,1)</f>
        <v>1</v>
      </c>
      <c r="I1256" s="5">
        <f>_xlfn.XLOOKUP(Table16[[#This Row],[OrderID]],[3]!Table13456[No заказа],[3]!Table13456[Цена],"",0,1)</f>
        <v>8346</v>
      </c>
      <c r="J1256" s="2" t="str">
        <f>M01_SETTINGS!$F$2</f>
        <v>KASPI</v>
      </c>
    </row>
    <row r="1257" spans="1:10" x14ac:dyDescent="0.35">
      <c r="A1257" s="3">
        <f>_xlfn.XLOOKUP(Table16[[#This Row],[OrderID]],[3]!Table13456[No заказа],[3]!Table13456[Дата
отправки],"",0,1)</f>
        <v>45775</v>
      </c>
      <c r="B1257" s="2">
        <v>540217017</v>
      </c>
      <c r="C1257" s="2"/>
      <c r="D1257" s="2"/>
      <c r="E1257" s="3"/>
      <c r="F1257" s="3"/>
      <c r="H1257" s="5">
        <f>_xlfn.XLOOKUP(Table16[[#This Row],[OrderID]],[3]!Table13456[No заказа],[3]!Table13456[Количество],"",0,1)</f>
        <v>1</v>
      </c>
      <c r="I1257" s="5">
        <f>_xlfn.XLOOKUP(Table16[[#This Row],[OrderID]],[3]!Table13456[No заказа],[3]!Table13456[Цена],"",0,1)</f>
        <v>15490</v>
      </c>
      <c r="J1257" s="2" t="str">
        <f>M01_SETTINGS!$F$2</f>
        <v>KASPI</v>
      </c>
    </row>
    <row r="1258" spans="1:10" x14ac:dyDescent="0.35">
      <c r="A1258" s="3">
        <f>_xlfn.XLOOKUP(Table16[[#This Row],[OrderID]],[3]!Table13456[No заказа],[3]!Table13456[Дата
отправки],"",0,1)</f>
        <v>45775</v>
      </c>
      <c r="B1258" s="2">
        <v>540157676</v>
      </c>
      <c r="C1258" s="2"/>
      <c r="D1258" s="2"/>
      <c r="E1258" s="3"/>
      <c r="F1258" s="3"/>
      <c r="H1258" s="5">
        <f>_xlfn.XLOOKUP(Table16[[#This Row],[OrderID]],[3]!Table13456[No заказа],[3]!Table13456[Количество],"",0,1)</f>
        <v>1</v>
      </c>
      <c r="I1258" s="5">
        <f>_xlfn.XLOOKUP(Table16[[#This Row],[OrderID]],[3]!Table13456[No заказа],[3]!Table13456[Цена],"",0,1)</f>
        <v>15490</v>
      </c>
      <c r="J1258" s="2" t="str">
        <f>M01_SETTINGS!$F$2</f>
        <v>KASPI</v>
      </c>
    </row>
    <row r="1259" spans="1:10" x14ac:dyDescent="0.35">
      <c r="A1259" s="3">
        <f>_xlfn.XLOOKUP(Table16[[#This Row],[OrderID]],[3]!Table13456[No заказа],[3]!Table13456[Дата
отправки],"",0,1)</f>
        <v>45775</v>
      </c>
      <c r="B1259" s="2">
        <v>540201405</v>
      </c>
      <c r="C1259" s="2"/>
      <c r="D1259" s="2"/>
      <c r="E1259" s="3"/>
      <c r="F1259" s="3"/>
      <c r="H1259" s="5">
        <f>_xlfn.XLOOKUP(Table16[[#This Row],[OrderID]],[3]!Table13456[No заказа],[3]!Table13456[Количество],"",0,1)</f>
        <v>1</v>
      </c>
      <c r="I1259" s="5">
        <f>_xlfn.XLOOKUP(Table16[[#This Row],[OrderID]],[3]!Table13456[No заказа],[3]!Table13456[Цена],"",0,1)</f>
        <v>15490</v>
      </c>
      <c r="J1259" s="2" t="str">
        <f>M01_SETTINGS!$F$2</f>
        <v>KASPI</v>
      </c>
    </row>
    <row r="1260" spans="1:10" x14ac:dyDescent="0.35">
      <c r="A1260" s="3">
        <f>_xlfn.XLOOKUP(Table16[[#This Row],[OrderID]],[3]!Table13456[No заказа],[3]!Table13456[Дата
отправки],"",0,1)</f>
        <v>45775</v>
      </c>
      <c r="B1260" s="2">
        <v>540616519</v>
      </c>
      <c r="C1260" s="2"/>
      <c r="D1260" s="2"/>
      <c r="E1260" s="3"/>
      <c r="F1260" s="3"/>
      <c r="H1260" s="5">
        <f>_xlfn.XLOOKUP(Table16[[#This Row],[OrderID]],[3]!Table13456[No заказа],[3]!Table13456[Количество],"",0,1)</f>
        <v>1</v>
      </c>
      <c r="I1260" s="5">
        <f>_xlfn.XLOOKUP(Table16[[#This Row],[OrderID]],[3]!Table13456[No заказа],[3]!Table13456[Цена],"",0,1)</f>
        <v>14990</v>
      </c>
      <c r="J1260" s="2" t="str">
        <f>M01_SETTINGS!$F$2</f>
        <v>KASPI</v>
      </c>
    </row>
    <row r="1261" spans="1:10" x14ac:dyDescent="0.35">
      <c r="A1261" s="3">
        <f>_xlfn.XLOOKUP(Table16[[#This Row],[OrderID]],[3]!Table13456[No заказа],[3]!Table13456[Дата
отправки],"",0,1)</f>
        <v>45775</v>
      </c>
      <c r="B1261" s="2">
        <v>540504411</v>
      </c>
      <c r="C1261" s="2"/>
      <c r="D1261" s="2"/>
      <c r="E1261" s="3"/>
      <c r="F1261" s="3"/>
      <c r="H1261" s="5">
        <f>_xlfn.XLOOKUP(Table16[[#This Row],[OrderID]],[3]!Table13456[No заказа],[3]!Table13456[Количество],"",0,1)</f>
        <v>1</v>
      </c>
      <c r="I1261" s="5">
        <f>_xlfn.XLOOKUP(Table16[[#This Row],[OrderID]],[3]!Table13456[No заказа],[3]!Table13456[Цена],"",0,1)</f>
        <v>10898</v>
      </c>
      <c r="J1261" s="2" t="str">
        <f>M01_SETTINGS!$F$2</f>
        <v>KASPI</v>
      </c>
    </row>
    <row r="1262" spans="1:10" x14ac:dyDescent="0.35">
      <c r="A1262" s="3">
        <f>_xlfn.XLOOKUP(Table16[[#This Row],[OrderID]],[3]!Table13456[No заказа],[3]!Table13456[Дата
отправки],"",0,1)</f>
        <v>45775</v>
      </c>
      <c r="B1262" s="2">
        <v>540480610</v>
      </c>
      <c r="C1262" s="2"/>
      <c r="D1262" s="2"/>
      <c r="E1262" s="3"/>
      <c r="F1262" s="3"/>
      <c r="H1262" s="5">
        <f>_xlfn.XLOOKUP(Table16[[#This Row],[OrderID]],[3]!Table13456[No заказа],[3]!Table13456[Количество],"",0,1)</f>
        <v>1</v>
      </c>
      <c r="I1262" s="5">
        <f>_xlfn.XLOOKUP(Table16[[#This Row],[OrderID]],[3]!Table13456[No заказа],[3]!Table13456[Цена],"",0,1)</f>
        <v>8345</v>
      </c>
      <c r="J1262" s="2" t="str">
        <f>M01_SETTINGS!$F$2</f>
        <v>KASPI</v>
      </c>
    </row>
    <row r="1263" spans="1:10" x14ac:dyDescent="0.35">
      <c r="A1263" s="3">
        <f>_xlfn.XLOOKUP(Table16[[#This Row],[OrderID]],[3]!Table13456[No заказа],[3]!Table13456[Дата
отправки],"",0,1)</f>
        <v>45775</v>
      </c>
      <c r="B1263" s="2">
        <v>540609354</v>
      </c>
      <c r="C1263" s="2"/>
      <c r="D1263" s="2"/>
      <c r="E1263" s="3"/>
      <c r="F1263" s="3"/>
      <c r="H1263" s="5">
        <f>_xlfn.XLOOKUP(Table16[[#This Row],[OrderID]],[3]!Table13456[No заказа],[3]!Table13456[Количество],"",0,1)</f>
        <v>1</v>
      </c>
      <c r="I1263" s="5">
        <f>_xlfn.XLOOKUP(Table16[[#This Row],[OrderID]],[3]!Table13456[No заказа],[3]!Table13456[Цена],"",0,1)</f>
        <v>8344</v>
      </c>
      <c r="J1263" s="2" t="str">
        <f>M01_SETTINGS!$F$2</f>
        <v>KASPI</v>
      </c>
    </row>
    <row r="1264" spans="1:10" x14ac:dyDescent="0.35">
      <c r="A1264" s="3">
        <f>_xlfn.XLOOKUP(Table16[[#This Row],[OrderID]],[3]!Table13456[No заказа],[3]!Table13456[Дата
отправки],"",0,1)</f>
        <v>45775</v>
      </c>
      <c r="B1264" s="2">
        <v>540663330</v>
      </c>
      <c r="C1264" s="2"/>
      <c r="D1264" s="2"/>
      <c r="E1264" s="3"/>
      <c r="F1264" s="3"/>
      <c r="H1264" s="5">
        <f>_xlfn.XLOOKUP(Table16[[#This Row],[OrderID]],[3]!Table13456[No заказа],[3]!Table13456[Количество],"",0,1)</f>
        <v>1</v>
      </c>
      <c r="I1264" s="5">
        <f>_xlfn.XLOOKUP(Table16[[#This Row],[OrderID]],[3]!Table13456[No заказа],[3]!Table13456[Цена],"",0,1)</f>
        <v>8341</v>
      </c>
      <c r="J1264" s="2" t="str">
        <f>M01_SETTINGS!$F$2</f>
        <v>KASPI</v>
      </c>
    </row>
    <row r="1265" spans="1:10" x14ac:dyDescent="0.35">
      <c r="A1265" s="3">
        <f>_xlfn.XLOOKUP(Table16[[#This Row],[OrderID]],[3]!Table13456[No заказа],[3]!Table13456[Дата
отправки],"",0,1)</f>
        <v>45775</v>
      </c>
      <c r="B1265" s="2">
        <v>540540687</v>
      </c>
      <c r="C1265" s="2"/>
      <c r="D1265" s="2"/>
      <c r="E1265" s="3"/>
      <c r="F1265" s="3"/>
      <c r="H1265" s="5">
        <f>_xlfn.XLOOKUP(Table16[[#This Row],[OrderID]],[3]!Table13456[No заказа],[3]!Table13456[Количество],"",0,1)</f>
        <v>1</v>
      </c>
      <c r="I1265" s="5">
        <f>_xlfn.XLOOKUP(Table16[[#This Row],[OrderID]],[3]!Table13456[No заказа],[3]!Table13456[Цена],"",0,1)</f>
        <v>8341</v>
      </c>
      <c r="J1265" s="2" t="str">
        <f>M01_SETTINGS!$F$2</f>
        <v>KASPI</v>
      </c>
    </row>
    <row r="1266" spans="1:10" x14ac:dyDescent="0.35">
      <c r="A1266" s="3">
        <f>_xlfn.XLOOKUP(Table16[[#This Row],[OrderID]],[3]!Table13456[No заказа],[3]!Table13456[Дата
отправки],"",0,1)</f>
        <v>45775</v>
      </c>
      <c r="B1266" s="2">
        <v>540321911</v>
      </c>
      <c r="C1266" s="2"/>
      <c r="D1266" s="2"/>
      <c r="E1266" s="3"/>
      <c r="F1266" s="3"/>
      <c r="H1266" s="5">
        <f>_xlfn.XLOOKUP(Table16[[#This Row],[OrderID]],[3]!Table13456[No заказа],[3]!Table13456[Количество],"",0,1)</f>
        <v>1</v>
      </c>
      <c r="I1266" s="5">
        <f>_xlfn.XLOOKUP(Table16[[#This Row],[OrderID]],[3]!Table13456[No заказа],[3]!Table13456[Цена],"",0,1)</f>
        <v>8999</v>
      </c>
      <c r="J1266" s="2" t="str">
        <f>M01_SETTINGS!$F$2</f>
        <v>KASPI</v>
      </c>
    </row>
    <row r="1267" spans="1:10" x14ac:dyDescent="0.35">
      <c r="A1267" s="3">
        <f>_xlfn.XLOOKUP(Table16[[#This Row],[OrderID]],[3]!Table13456[No заказа],[3]!Table13456[Дата
отправки],"",0,1)</f>
        <v>45775</v>
      </c>
      <c r="B1267" s="2">
        <v>540626986</v>
      </c>
      <c r="C1267" s="2"/>
      <c r="D1267" s="2"/>
      <c r="E1267" s="3"/>
      <c r="F1267" s="3"/>
      <c r="H1267" s="5">
        <f>_xlfn.XLOOKUP(Table16[[#This Row],[OrderID]],[3]!Table13456[No заказа],[3]!Table13456[Количество],"",0,1)</f>
        <v>1</v>
      </c>
      <c r="I1267" s="5">
        <f>_xlfn.XLOOKUP(Table16[[#This Row],[OrderID]],[3]!Table13456[No заказа],[3]!Table13456[Цена],"",0,1)</f>
        <v>8999</v>
      </c>
      <c r="J1267" s="2" t="str">
        <f>M01_SETTINGS!$F$2</f>
        <v>KASPI</v>
      </c>
    </row>
    <row r="1268" spans="1:10" x14ac:dyDescent="0.35">
      <c r="A1268" s="3">
        <f>_xlfn.XLOOKUP(Table16[[#This Row],[OrderID]],[3]!Table13456[No заказа],[3]!Table13456[Дата
отправки],"",0,1)</f>
        <v>45775</v>
      </c>
      <c r="B1268" s="2">
        <v>540118659</v>
      </c>
      <c r="C1268" s="2"/>
      <c r="D1268" s="2"/>
      <c r="E1268" s="3"/>
      <c r="F1268" s="3"/>
      <c r="H1268" s="5">
        <f>_xlfn.XLOOKUP(Table16[[#This Row],[OrderID]],[3]!Table13456[No заказа],[3]!Table13456[Количество],"",0,1)</f>
        <v>1</v>
      </c>
      <c r="I1268" s="5">
        <f>_xlfn.XLOOKUP(Table16[[#This Row],[OrderID]],[3]!Table13456[No заказа],[3]!Table13456[Цена],"",0,1)</f>
        <v>8999</v>
      </c>
      <c r="J1268" s="2" t="str">
        <f>M01_SETTINGS!$F$2</f>
        <v>KASPI</v>
      </c>
    </row>
    <row r="1269" spans="1:10" x14ac:dyDescent="0.35">
      <c r="A1269" s="3">
        <f>_xlfn.XLOOKUP(Table16[[#This Row],[OrderID]],[3]!Table13456[No заказа],[3]!Table13456[Дата
отправки],"",0,1)</f>
        <v>45774</v>
      </c>
      <c r="B1269" s="2">
        <v>539932196</v>
      </c>
      <c r="C1269" s="2"/>
      <c r="D1269" s="2"/>
      <c r="E1269" s="3"/>
      <c r="F1269" s="3"/>
      <c r="H1269" s="5">
        <f>_xlfn.XLOOKUP(Table16[[#This Row],[OrderID]],[3]!Table13456[No заказа],[3]!Table13456[Количество],"",0,1)</f>
        <v>1</v>
      </c>
      <c r="I1269" s="5">
        <f>_xlfn.XLOOKUP(Table16[[#This Row],[OrderID]],[3]!Table13456[No заказа],[3]!Table13456[Цена],"",0,1)</f>
        <v>8999</v>
      </c>
      <c r="J1269" s="2" t="str">
        <f>M01_SETTINGS!$F$2</f>
        <v>KASPI</v>
      </c>
    </row>
    <row r="1270" spans="1:10" x14ac:dyDescent="0.35">
      <c r="A1270" s="3">
        <f>_xlfn.XLOOKUP(Table16[[#This Row],[OrderID]],[3]!Table13456[No заказа],[3]!Table13456[Дата
отправки],"",0,1)</f>
        <v>45774</v>
      </c>
      <c r="B1270" s="2">
        <v>539932196</v>
      </c>
      <c r="C1270" s="2"/>
      <c r="D1270" s="2"/>
      <c r="E1270" s="3"/>
      <c r="F1270" s="3"/>
      <c r="H1270" s="5">
        <f>_xlfn.XLOOKUP(Table16[[#This Row],[OrderID]],[3]!Table13456[No заказа],[3]!Table13456[Количество],"",0,1)</f>
        <v>1</v>
      </c>
      <c r="I1270" s="5">
        <f>_xlfn.XLOOKUP(Table16[[#This Row],[OrderID]],[3]!Table13456[No заказа],[3]!Table13456[Цена],"",0,1)</f>
        <v>8999</v>
      </c>
      <c r="J1270" s="2" t="str">
        <f>M01_SETTINGS!$F$2</f>
        <v>KASPI</v>
      </c>
    </row>
    <row r="1271" spans="1:10" x14ac:dyDescent="0.35">
      <c r="A1271" s="3">
        <f>_xlfn.XLOOKUP(Table16[[#This Row],[OrderID]],[3]!Table13456[No заказа],[3]!Table13456[Дата
отправки],"",0,1)</f>
        <v>45774</v>
      </c>
      <c r="B1271" s="2">
        <v>539759265</v>
      </c>
      <c r="C1271" s="2"/>
      <c r="D1271" s="2"/>
      <c r="E1271" s="3"/>
      <c r="F1271" s="3"/>
      <c r="H1271" s="5">
        <f>_xlfn.XLOOKUP(Table16[[#This Row],[OrderID]],[3]!Table13456[No заказа],[3]!Table13456[Количество],"",0,1)</f>
        <v>1</v>
      </c>
      <c r="I1271" s="5">
        <f>_xlfn.XLOOKUP(Table16[[#This Row],[OrderID]],[3]!Table13456[No заказа],[3]!Table13456[Цена],"",0,1)</f>
        <v>8999</v>
      </c>
      <c r="J1271" s="2" t="str">
        <f>M01_SETTINGS!$F$2</f>
        <v>KASPI</v>
      </c>
    </row>
    <row r="1272" spans="1:10" x14ac:dyDescent="0.35">
      <c r="A1272" s="3">
        <f>_xlfn.XLOOKUP(Table16[[#This Row],[OrderID]],[3]!Table13456[No заказа],[3]!Table13456[Дата
отправки],"",0,1)</f>
        <v>45774</v>
      </c>
      <c r="B1272" s="2">
        <v>539799166</v>
      </c>
      <c r="C1272" s="2"/>
      <c r="D1272" s="2"/>
      <c r="E1272" s="3"/>
      <c r="F1272" s="3"/>
      <c r="H1272" s="5">
        <f>_xlfn.XLOOKUP(Table16[[#This Row],[OrderID]],[3]!Table13456[No заказа],[3]!Table13456[Количество],"",0,1)</f>
        <v>1</v>
      </c>
      <c r="I1272" s="5">
        <f>_xlfn.XLOOKUP(Table16[[#This Row],[OrderID]],[3]!Table13456[No заказа],[3]!Table13456[Цена],"",0,1)</f>
        <v>8346</v>
      </c>
      <c r="J1272" s="2" t="str">
        <f>M01_SETTINGS!$F$2</f>
        <v>KASPI</v>
      </c>
    </row>
    <row r="1273" spans="1:10" x14ac:dyDescent="0.35">
      <c r="A1273" s="3">
        <f>_xlfn.XLOOKUP(Table16[[#This Row],[OrderID]],[3]!Table13456[No заказа],[3]!Table13456[Дата
отправки],"",0,1)</f>
        <v>45774</v>
      </c>
      <c r="B1273" s="2">
        <v>539735347</v>
      </c>
      <c r="C1273" s="2"/>
      <c r="D1273" s="2"/>
      <c r="E1273" s="3"/>
      <c r="F1273" s="3"/>
      <c r="H1273" s="5">
        <f>_xlfn.XLOOKUP(Table16[[#This Row],[OrderID]],[3]!Table13456[No заказа],[3]!Table13456[Количество],"",0,1)</f>
        <v>1</v>
      </c>
      <c r="I1273" s="5">
        <f>_xlfn.XLOOKUP(Table16[[#This Row],[OrderID]],[3]!Table13456[No заказа],[3]!Table13456[Цена],"",0,1)</f>
        <v>8345</v>
      </c>
      <c r="J1273" s="2" t="str">
        <f>M01_SETTINGS!$F$2</f>
        <v>KASPI</v>
      </c>
    </row>
    <row r="1274" spans="1:10" x14ac:dyDescent="0.35">
      <c r="A1274" s="3">
        <f>_xlfn.XLOOKUP(Table16[[#This Row],[OrderID]],[3]!Table13456[No заказа],[3]!Table13456[Дата
отправки],"",0,1)</f>
        <v>45774</v>
      </c>
      <c r="B1274" s="2">
        <v>539781455</v>
      </c>
      <c r="C1274" s="2"/>
      <c r="D1274" s="2"/>
      <c r="E1274" s="3"/>
      <c r="F1274" s="3"/>
      <c r="H1274" s="5">
        <f>_xlfn.XLOOKUP(Table16[[#This Row],[OrderID]],[3]!Table13456[No заказа],[3]!Table13456[Количество],"",0,1)</f>
        <v>1</v>
      </c>
      <c r="I1274" s="5">
        <f>_xlfn.XLOOKUP(Table16[[#This Row],[OrderID]],[3]!Table13456[No заказа],[3]!Table13456[Цена],"",0,1)</f>
        <v>8289</v>
      </c>
      <c r="J1274" s="2" t="str">
        <f>M01_SETTINGS!$F$2</f>
        <v>KASPI</v>
      </c>
    </row>
    <row r="1275" spans="1:10" x14ac:dyDescent="0.35">
      <c r="A1275" s="3">
        <f>_xlfn.XLOOKUP(Table16[[#This Row],[OrderID]],[3]!Table13456[No заказа],[3]!Table13456[Дата
отправки],"",0,1)</f>
        <v>45774</v>
      </c>
      <c r="B1275" s="2">
        <v>539659195</v>
      </c>
      <c r="C1275" s="2"/>
      <c r="D1275" s="2"/>
      <c r="E1275" s="3"/>
      <c r="F1275" s="3"/>
      <c r="H1275" s="5">
        <f>_xlfn.XLOOKUP(Table16[[#This Row],[OrderID]],[3]!Table13456[No заказа],[3]!Table13456[Количество],"",0,1)</f>
        <v>1</v>
      </c>
      <c r="I1275" s="5">
        <f>_xlfn.XLOOKUP(Table16[[#This Row],[OrderID]],[3]!Table13456[No заказа],[3]!Table13456[Цена],"",0,1)</f>
        <v>8345</v>
      </c>
      <c r="J1275" s="2" t="str">
        <f>M01_SETTINGS!$F$2</f>
        <v>KASPI</v>
      </c>
    </row>
    <row r="1276" spans="1:10" x14ac:dyDescent="0.35">
      <c r="A1276" s="3">
        <f>_xlfn.XLOOKUP(Table16[[#This Row],[OrderID]],[3]!Table13456[No заказа],[3]!Table13456[Дата
отправки],"",0,1)</f>
        <v>45774</v>
      </c>
      <c r="B1276" s="2">
        <v>539716795</v>
      </c>
      <c r="C1276" s="2"/>
      <c r="D1276" s="2"/>
      <c r="E1276" s="3"/>
      <c r="F1276" s="3"/>
      <c r="H1276" s="5">
        <f>_xlfn.XLOOKUP(Table16[[#This Row],[OrderID]],[3]!Table13456[No заказа],[3]!Table13456[Количество],"",0,1)</f>
        <v>1</v>
      </c>
      <c r="I1276" s="5">
        <f>_xlfn.XLOOKUP(Table16[[#This Row],[OrderID]],[3]!Table13456[No заказа],[3]!Table13456[Цена],"",0,1)</f>
        <v>8289</v>
      </c>
      <c r="J1276" s="2" t="str">
        <f>M01_SETTINGS!$F$2</f>
        <v>KASPI</v>
      </c>
    </row>
    <row r="1277" spans="1:10" x14ac:dyDescent="0.35">
      <c r="A1277" s="3">
        <f>_xlfn.XLOOKUP(Table16[[#This Row],[OrderID]],[3]!Table13456[No заказа],[3]!Table13456[Дата
отправки],"",0,1)</f>
        <v>45774</v>
      </c>
      <c r="B1277" s="2">
        <v>539911100</v>
      </c>
      <c r="C1277" s="2"/>
      <c r="D1277" s="2"/>
      <c r="E1277" s="3"/>
      <c r="F1277" s="3"/>
      <c r="H1277" s="5">
        <f>_xlfn.XLOOKUP(Table16[[#This Row],[OrderID]],[3]!Table13456[No заказа],[3]!Table13456[Количество],"",0,1)</f>
        <v>1</v>
      </c>
      <c r="I1277" s="5">
        <f>_xlfn.XLOOKUP(Table16[[#This Row],[OrderID]],[3]!Table13456[No заказа],[3]!Table13456[Цена],"",0,1)</f>
        <v>8289</v>
      </c>
      <c r="J1277" s="2" t="str">
        <f>M01_SETTINGS!$F$2</f>
        <v>KASPI</v>
      </c>
    </row>
    <row r="1278" spans="1:10" x14ac:dyDescent="0.35">
      <c r="A1278" s="3">
        <f>_xlfn.XLOOKUP(Table16[[#This Row],[OrderID]],[3]!Table13456[No заказа],[3]!Table13456[Дата
отправки],"",0,1)</f>
        <v>45774</v>
      </c>
      <c r="B1278" s="2">
        <v>539687871</v>
      </c>
      <c r="C1278" s="2"/>
      <c r="D1278" s="2"/>
      <c r="E1278" s="3"/>
      <c r="F1278" s="3"/>
      <c r="H1278" s="5">
        <f>_xlfn.XLOOKUP(Table16[[#This Row],[OrderID]],[3]!Table13456[No заказа],[3]!Table13456[Количество],"",0,1)</f>
        <v>1</v>
      </c>
      <c r="I1278" s="5">
        <f>_xlfn.XLOOKUP(Table16[[#This Row],[OrderID]],[3]!Table13456[No заказа],[3]!Table13456[Цена],"",0,1)</f>
        <v>9000</v>
      </c>
      <c r="J1278" s="2" t="str">
        <f>M01_SETTINGS!$F$2</f>
        <v>KASPI</v>
      </c>
    </row>
    <row r="1279" spans="1:10" x14ac:dyDescent="0.35">
      <c r="A1279" s="3">
        <f>_xlfn.XLOOKUP(Table16[[#This Row],[OrderID]],[3]!Table13456[No заказа],[3]!Table13456[Дата
отправки],"",0,1)</f>
        <v>45774</v>
      </c>
      <c r="B1279" s="2">
        <v>539953709</v>
      </c>
      <c r="C1279" s="2"/>
      <c r="D1279" s="2"/>
      <c r="E1279" s="3"/>
      <c r="F1279" s="3"/>
      <c r="H1279" s="5">
        <f>_xlfn.XLOOKUP(Table16[[#This Row],[OrderID]],[3]!Table13456[No заказа],[3]!Table13456[Количество],"",0,1)</f>
        <v>1</v>
      </c>
      <c r="I1279" s="5">
        <f>_xlfn.XLOOKUP(Table16[[#This Row],[OrderID]],[3]!Table13456[No заказа],[3]!Table13456[Цена],"",0,1)</f>
        <v>8289</v>
      </c>
      <c r="J1279" s="2" t="str">
        <f>M01_SETTINGS!$F$2</f>
        <v>KASPI</v>
      </c>
    </row>
    <row r="1280" spans="1:10" x14ac:dyDescent="0.35">
      <c r="A1280" s="3">
        <f>_xlfn.XLOOKUP(Table16[[#This Row],[OrderID]],[3]!Table13456[No заказа],[3]!Table13456[Дата
отправки],"",0,1)</f>
        <v>45774</v>
      </c>
      <c r="B1280" s="2">
        <v>539952750</v>
      </c>
      <c r="C1280" s="2"/>
      <c r="D1280" s="2"/>
      <c r="E1280" s="3"/>
      <c r="F1280" s="3"/>
      <c r="H1280" s="5">
        <f>_xlfn.XLOOKUP(Table16[[#This Row],[OrderID]],[3]!Table13456[No заказа],[3]!Table13456[Количество],"",0,1)</f>
        <v>1</v>
      </c>
      <c r="I1280" s="5">
        <f>_xlfn.XLOOKUP(Table16[[#This Row],[OrderID]],[3]!Table13456[No заказа],[3]!Table13456[Цена],"",0,1)</f>
        <v>8289</v>
      </c>
      <c r="J1280" s="2" t="str">
        <f>M01_SETTINGS!$F$2</f>
        <v>KASPI</v>
      </c>
    </row>
    <row r="1281" spans="1:10" x14ac:dyDescent="0.35">
      <c r="A1281" s="3">
        <f>_xlfn.XLOOKUP(Table16[[#This Row],[OrderID]],[3]!Table13456[No заказа],[3]!Table13456[Дата
отправки],"",0,1)</f>
        <v>45774</v>
      </c>
      <c r="B1281" s="2">
        <v>539765827</v>
      </c>
      <c r="C1281" s="2"/>
      <c r="D1281" s="2"/>
      <c r="E1281" s="3"/>
      <c r="F1281" s="3"/>
      <c r="H1281" s="5">
        <f>_xlfn.XLOOKUP(Table16[[#This Row],[OrderID]],[3]!Table13456[No заказа],[3]!Table13456[Количество],"",0,1)</f>
        <v>1</v>
      </c>
      <c r="I1281" s="5">
        <f>_xlfn.XLOOKUP(Table16[[#This Row],[OrderID]],[3]!Table13456[No заказа],[3]!Table13456[Цена],"",0,1)</f>
        <v>9000</v>
      </c>
      <c r="J1281" s="2" t="str">
        <f>M01_SETTINGS!$F$2</f>
        <v>KASPI</v>
      </c>
    </row>
    <row r="1282" spans="1:10" x14ac:dyDescent="0.35">
      <c r="A1282" s="3">
        <f>_xlfn.XLOOKUP(Table16[[#This Row],[OrderID]],[3]!Table13456[No заказа],[3]!Table13456[Дата
отправки],"",0,1)</f>
        <v>45774</v>
      </c>
      <c r="B1282" s="2">
        <v>539860960</v>
      </c>
      <c r="C1282" s="2"/>
      <c r="D1282" s="2"/>
      <c r="E1282" s="3"/>
      <c r="F1282" s="3"/>
      <c r="H1282" s="5">
        <f>_xlfn.XLOOKUP(Table16[[#This Row],[OrderID]],[3]!Table13456[No заказа],[3]!Table13456[Количество],"",0,1)</f>
        <v>1</v>
      </c>
      <c r="I1282" s="5">
        <f>_xlfn.XLOOKUP(Table16[[#This Row],[OrderID]],[3]!Table13456[No заказа],[3]!Table13456[Цена],"",0,1)</f>
        <v>8289</v>
      </c>
      <c r="J1282" s="2" t="str">
        <f>M01_SETTINGS!$F$2</f>
        <v>KASPI</v>
      </c>
    </row>
    <row r="1283" spans="1:10" x14ac:dyDescent="0.35">
      <c r="A1283" s="3">
        <f>_xlfn.XLOOKUP(Table16[[#This Row],[OrderID]],[3]!Table13456[No заказа],[3]!Table13456[Дата
отправки],"",0,1)</f>
        <v>45774</v>
      </c>
      <c r="B1283" s="2">
        <v>539918803</v>
      </c>
      <c r="C1283" s="2"/>
      <c r="D1283" s="2"/>
      <c r="E1283" s="3"/>
      <c r="F1283" s="3"/>
      <c r="H1283" s="5">
        <f>_xlfn.XLOOKUP(Table16[[#This Row],[OrderID]],[3]!Table13456[No заказа],[3]!Table13456[Количество],"",0,1)</f>
        <v>1</v>
      </c>
      <c r="I1283" s="5">
        <f>_xlfn.XLOOKUP(Table16[[#This Row],[OrderID]],[3]!Table13456[No заказа],[3]!Table13456[Цена],"",0,1)</f>
        <v>8289</v>
      </c>
      <c r="J1283" s="2" t="str">
        <f>M01_SETTINGS!$F$2</f>
        <v>KASPI</v>
      </c>
    </row>
    <row r="1284" spans="1:10" x14ac:dyDescent="0.35">
      <c r="A1284" s="3">
        <f>_xlfn.XLOOKUP(Table16[[#This Row],[OrderID]],[3]!Table13456[No заказа],[3]!Table13456[Дата
отправки],"",0,1)</f>
        <v>45774</v>
      </c>
      <c r="B1284" s="2">
        <v>539654841</v>
      </c>
      <c r="C1284" s="2"/>
      <c r="D1284" s="2"/>
      <c r="E1284" s="3"/>
      <c r="F1284" s="3"/>
      <c r="H1284" s="5">
        <f>_xlfn.XLOOKUP(Table16[[#This Row],[OrderID]],[3]!Table13456[No заказа],[3]!Table13456[Количество],"",0,1)</f>
        <v>1</v>
      </c>
      <c r="I1284" s="5">
        <f>_xlfn.XLOOKUP(Table16[[#This Row],[OrderID]],[3]!Table13456[No заказа],[3]!Table13456[Цена],"",0,1)</f>
        <v>8347</v>
      </c>
      <c r="J1284" s="2" t="str">
        <f>M01_SETTINGS!$F$2</f>
        <v>KASPI</v>
      </c>
    </row>
    <row r="1285" spans="1:10" x14ac:dyDescent="0.35">
      <c r="A1285" s="3">
        <f>_xlfn.XLOOKUP(Table16[[#This Row],[OrderID]],[3]!Table13456[No заказа],[3]!Table13456[Дата
отправки],"",0,1)</f>
        <v>45774</v>
      </c>
      <c r="B1285" s="2">
        <v>539851154</v>
      </c>
      <c r="C1285" s="2"/>
      <c r="D1285" s="2"/>
      <c r="E1285" s="3"/>
      <c r="F1285" s="3"/>
      <c r="H1285" s="5">
        <f>_xlfn.XLOOKUP(Table16[[#This Row],[OrderID]],[3]!Table13456[No заказа],[3]!Table13456[Количество],"",0,1)</f>
        <v>1</v>
      </c>
      <c r="I1285" s="5">
        <f>_xlfn.XLOOKUP(Table16[[#This Row],[OrderID]],[3]!Table13456[No заказа],[3]!Table13456[Цена],"",0,1)</f>
        <v>9000</v>
      </c>
      <c r="J1285" s="2" t="str">
        <f>M01_SETTINGS!$F$2</f>
        <v>KASPI</v>
      </c>
    </row>
    <row r="1286" spans="1:10" x14ac:dyDescent="0.35">
      <c r="A1286" s="3">
        <f>_xlfn.XLOOKUP(Table16[[#This Row],[OrderID]],[3]!Table13456[No заказа],[3]!Table13456[Дата
отправки],"",0,1)</f>
        <v>45774</v>
      </c>
      <c r="B1286" s="2">
        <v>539810504</v>
      </c>
      <c r="C1286" s="2"/>
      <c r="D1286" s="2"/>
      <c r="E1286" s="3"/>
      <c r="F1286" s="3"/>
      <c r="H1286" s="5">
        <f>_xlfn.XLOOKUP(Table16[[#This Row],[OrderID]],[3]!Table13456[No заказа],[3]!Table13456[Количество],"",0,1)</f>
        <v>1</v>
      </c>
      <c r="I1286" s="5">
        <f>_xlfn.XLOOKUP(Table16[[#This Row],[OrderID]],[3]!Table13456[No заказа],[3]!Table13456[Цена],"",0,1)</f>
        <v>9000</v>
      </c>
      <c r="J1286" s="2" t="str">
        <f>M01_SETTINGS!$F$2</f>
        <v>KASPI</v>
      </c>
    </row>
    <row r="1287" spans="1:10" x14ac:dyDescent="0.35">
      <c r="A1287" s="3">
        <f>_xlfn.XLOOKUP(Table16[[#This Row],[OrderID]],[3]!Table13456[No заказа],[3]!Table13456[Дата
отправки],"",0,1)</f>
        <v>45774</v>
      </c>
      <c r="B1287" s="2">
        <v>539744168</v>
      </c>
      <c r="C1287" s="2"/>
      <c r="D1287" s="2"/>
      <c r="E1287" s="3"/>
      <c r="F1287" s="3"/>
      <c r="H1287" s="5">
        <f>_xlfn.XLOOKUP(Table16[[#This Row],[OrderID]],[3]!Table13456[No заказа],[3]!Table13456[Количество],"",0,1)</f>
        <v>1</v>
      </c>
      <c r="I1287" s="5">
        <f>_xlfn.XLOOKUP(Table16[[#This Row],[OrderID]],[3]!Table13456[No заказа],[3]!Table13456[Цена],"",0,1)</f>
        <v>8289</v>
      </c>
      <c r="J1287" s="2" t="str">
        <f>M01_SETTINGS!$F$2</f>
        <v>KASPI</v>
      </c>
    </row>
    <row r="1288" spans="1:10" x14ac:dyDescent="0.35">
      <c r="A1288" s="3">
        <f>_xlfn.XLOOKUP(Table16[[#This Row],[OrderID]],[3]!Table13456[No заказа],[3]!Table13456[Дата
отправки],"",0,1)</f>
        <v>45774</v>
      </c>
      <c r="B1288" s="2">
        <v>539963318</v>
      </c>
      <c r="C1288" s="2"/>
      <c r="D1288" s="2"/>
      <c r="E1288" s="3"/>
      <c r="F1288" s="3"/>
      <c r="H1288" s="5">
        <f>_xlfn.XLOOKUP(Table16[[#This Row],[OrderID]],[3]!Table13456[No заказа],[3]!Table13456[Количество],"",0,1)</f>
        <v>1</v>
      </c>
      <c r="I1288" s="5">
        <f>_xlfn.XLOOKUP(Table16[[#This Row],[OrderID]],[3]!Table13456[No заказа],[3]!Table13456[Цена],"",0,1)</f>
        <v>8990</v>
      </c>
      <c r="J1288" s="2" t="str">
        <f>M01_SETTINGS!$F$2</f>
        <v>KASPI</v>
      </c>
    </row>
    <row r="1289" spans="1:10" x14ac:dyDescent="0.35">
      <c r="A1289" s="3">
        <f>_xlfn.XLOOKUP(Table16[[#This Row],[OrderID]],[3]!Table13456[No заказа],[3]!Table13456[Дата
отправки],"",0,1)</f>
        <v>45774</v>
      </c>
      <c r="B1289" s="2">
        <v>539913842</v>
      </c>
      <c r="C1289" s="2"/>
      <c r="D1289" s="2"/>
      <c r="E1289" s="3"/>
      <c r="F1289" s="3"/>
      <c r="H1289" s="5">
        <f>_xlfn.XLOOKUP(Table16[[#This Row],[OrderID]],[3]!Table13456[No заказа],[3]!Table13456[Количество],"",0,1)</f>
        <v>1</v>
      </c>
      <c r="I1289" s="5">
        <f>_xlfn.XLOOKUP(Table16[[#This Row],[OrderID]],[3]!Table13456[No заказа],[3]!Table13456[Цена],"",0,1)</f>
        <v>8289</v>
      </c>
      <c r="J1289" s="2" t="str">
        <f>M01_SETTINGS!$F$2</f>
        <v>KASPI</v>
      </c>
    </row>
    <row r="1290" spans="1:10" x14ac:dyDescent="0.35">
      <c r="A1290" s="3">
        <f>_xlfn.XLOOKUP(Table16[[#This Row],[OrderID]],[3]!Table13456[No заказа],[3]!Table13456[Дата
отправки],"",0,1)</f>
        <v>45774</v>
      </c>
      <c r="B1290" s="2">
        <v>539755517</v>
      </c>
      <c r="C1290" s="2"/>
      <c r="D1290" s="2"/>
      <c r="E1290" s="3"/>
      <c r="F1290" s="3"/>
      <c r="H1290" s="5">
        <f>_xlfn.XLOOKUP(Table16[[#This Row],[OrderID]],[3]!Table13456[No заказа],[3]!Table13456[Количество],"",0,1)</f>
        <v>1</v>
      </c>
      <c r="I1290" s="5">
        <f>_xlfn.XLOOKUP(Table16[[#This Row],[OrderID]],[3]!Table13456[No заказа],[3]!Table13456[Цена],"",0,1)</f>
        <v>8289</v>
      </c>
      <c r="J1290" s="2" t="str">
        <f>M01_SETTINGS!$F$2</f>
        <v>KASPI</v>
      </c>
    </row>
    <row r="1291" spans="1:10" x14ac:dyDescent="0.35">
      <c r="A1291" s="3">
        <f>_xlfn.XLOOKUP(Table16[[#This Row],[OrderID]],[3]!Table13456[No заказа],[3]!Table13456[Дата
отправки],"",0,1)</f>
        <v>45774</v>
      </c>
      <c r="B1291" s="2">
        <v>539914238</v>
      </c>
      <c r="C1291" s="2"/>
      <c r="D1291" s="2"/>
      <c r="E1291" s="3"/>
      <c r="F1291" s="3"/>
      <c r="H1291" s="5">
        <f>_xlfn.XLOOKUP(Table16[[#This Row],[OrderID]],[3]!Table13456[No заказа],[3]!Table13456[Количество],"",0,1)</f>
        <v>1</v>
      </c>
      <c r="I1291" s="5">
        <f>_xlfn.XLOOKUP(Table16[[#This Row],[OrderID]],[3]!Table13456[No заказа],[3]!Table13456[Цена],"",0,1)</f>
        <v>15490</v>
      </c>
      <c r="J1291" s="2" t="str">
        <f>M01_SETTINGS!$F$2</f>
        <v>KASPI</v>
      </c>
    </row>
    <row r="1292" spans="1:10" x14ac:dyDescent="0.35">
      <c r="A1292" s="3">
        <f>_xlfn.XLOOKUP(Table16[[#This Row],[OrderID]],[3]!Table13456[No заказа],[3]!Table13456[Дата
отправки],"",0,1)</f>
        <v>45774</v>
      </c>
      <c r="B1292" s="2">
        <v>539862200</v>
      </c>
      <c r="C1292" s="2"/>
      <c r="D1292" s="2"/>
      <c r="E1292" s="3"/>
      <c r="F1292" s="3"/>
      <c r="H1292" s="5">
        <f>_xlfn.XLOOKUP(Table16[[#This Row],[OrderID]],[3]!Table13456[No заказа],[3]!Table13456[Количество],"",0,1)</f>
        <v>1</v>
      </c>
      <c r="I1292" s="5">
        <f>_xlfn.XLOOKUP(Table16[[#This Row],[OrderID]],[3]!Table13456[No заказа],[3]!Table13456[Цена],"",0,1)</f>
        <v>15490</v>
      </c>
      <c r="J1292" s="2" t="str">
        <f>M01_SETTINGS!$F$2</f>
        <v>KASPI</v>
      </c>
    </row>
    <row r="1293" spans="1:10" x14ac:dyDescent="0.35">
      <c r="A1293" s="3">
        <f>_xlfn.XLOOKUP(Table16[[#This Row],[OrderID]],[3]!Table13456[No заказа],[3]!Table13456[Дата
отправки],"",0,1)</f>
        <v>45774</v>
      </c>
      <c r="B1293" s="2">
        <v>539790906</v>
      </c>
      <c r="C1293" s="2"/>
      <c r="D1293" s="2"/>
      <c r="E1293" s="3"/>
      <c r="F1293" s="3"/>
      <c r="H1293" s="5">
        <f>_xlfn.XLOOKUP(Table16[[#This Row],[OrderID]],[3]!Table13456[No заказа],[3]!Table13456[Количество],"",0,1)</f>
        <v>1</v>
      </c>
      <c r="I1293" s="5">
        <f>_xlfn.XLOOKUP(Table16[[#This Row],[OrderID]],[3]!Table13456[No заказа],[3]!Table13456[Цена],"",0,1)</f>
        <v>8289</v>
      </c>
      <c r="J1293" s="2" t="str">
        <f>M01_SETTINGS!$F$2</f>
        <v>KASPI</v>
      </c>
    </row>
    <row r="1294" spans="1:10" x14ac:dyDescent="0.35">
      <c r="A1294" s="3">
        <f>_xlfn.XLOOKUP(Table16[[#This Row],[OrderID]],[3]!Table13456[No заказа],[3]!Table13456[Дата
отправки],"",0,1)</f>
        <v>45774</v>
      </c>
      <c r="B1294" s="2">
        <v>539972685</v>
      </c>
      <c r="C1294" s="2"/>
      <c r="D1294" s="2"/>
      <c r="E1294" s="3"/>
      <c r="F1294" s="3"/>
      <c r="H1294" s="5">
        <f>_xlfn.XLOOKUP(Table16[[#This Row],[OrderID]],[3]!Table13456[No заказа],[3]!Table13456[Количество],"",0,1)</f>
        <v>1</v>
      </c>
      <c r="I1294" s="5">
        <f>_xlfn.XLOOKUP(Table16[[#This Row],[OrderID]],[3]!Table13456[No заказа],[3]!Table13456[Цена],"",0,1)</f>
        <v>8289</v>
      </c>
      <c r="J1294" s="2" t="str">
        <f>M01_SETTINGS!$F$2</f>
        <v>KASPI</v>
      </c>
    </row>
    <row r="1295" spans="1:10" x14ac:dyDescent="0.35">
      <c r="A1295" s="3">
        <f>_xlfn.XLOOKUP(Table16[[#This Row],[OrderID]],[3]!Table13456[No заказа],[3]!Table13456[Дата
отправки],"",0,1)</f>
        <v>45774</v>
      </c>
      <c r="B1295" s="2">
        <v>539710298</v>
      </c>
      <c r="C1295" s="2"/>
      <c r="D1295" s="2"/>
      <c r="E1295" s="3"/>
      <c r="F1295" s="3"/>
      <c r="H1295" s="5">
        <f>_xlfn.XLOOKUP(Table16[[#This Row],[OrderID]],[3]!Table13456[No заказа],[3]!Table13456[Количество],"",0,1)</f>
        <v>1</v>
      </c>
      <c r="I1295" s="5">
        <f>_xlfn.XLOOKUP(Table16[[#This Row],[OrderID]],[3]!Table13456[No заказа],[3]!Table13456[Цена],"",0,1)</f>
        <v>8341</v>
      </c>
      <c r="J1295" s="2" t="str">
        <f>M01_SETTINGS!$F$2</f>
        <v>KASPI</v>
      </c>
    </row>
    <row r="1296" spans="1:10" x14ac:dyDescent="0.35">
      <c r="A1296" s="3">
        <f>_xlfn.XLOOKUP(Table16[[#This Row],[OrderID]],[3]!Table13456[No заказа],[3]!Table13456[Дата
отправки],"",0,1)</f>
        <v>45774</v>
      </c>
      <c r="B1296" s="2">
        <v>539722960</v>
      </c>
      <c r="C1296" s="2"/>
      <c r="D1296" s="2"/>
      <c r="E1296" s="3"/>
      <c r="F1296" s="3"/>
      <c r="H1296" s="5">
        <f>_xlfn.XLOOKUP(Table16[[#This Row],[OrderID]],[3]!Table13456[No заказа],[3]!Table13456[Количество],"",0,1)</f>
        <v>1</v>
      </c>
      <c r="I1296" s="5">
        <f>_xlfn.XLOOKUP(Table16[[#This Row],[OrderID]],[3]!Table13456[No заказа],[3]!Table13456[Цена],"",0,1)</f>
        <v>8341</v>
      </c>
      <c r="J1296" s="2" t="str">
        <f>M01_SETTINGS!$F$2</f>
        <v>KASPI</v>
      </c>
    </row>
    <row r="1297" spans="1:10" x14ac:dyDescent="0.35">
      <c r="A1297" s="3">
        <f>_xlfn.XLOOKUP(Table16[[#This Row],[OrderID]],[3]!Table13456[No заказа],[3]!Table13456[Дата
отправки],"",0,1)</f>
        <v>45773</v>
      </c>
      <c r="B1297" s="2">
        <v>539522234</v>
      </c>
      <c r="C1297" s="2"/>
      <c r="D1297" s="2"/>
      <c r="E1297" s="3"/>
      <c r="F1297" s="3"/>
      <c r="H1297" s="5">
        <f>_xlfn.XLOOKUP(Table16[[#This Row],[OrderID]],[3]!Table13456[No заказа],[3]!Table13456[Количество],"",0,1)</f>
        <v>1</v>
      </c>
      <c r="I1297" s="5">
        <f>_xlfn.XLOOKUP(Table16[[#This Row],[OrderID]],[3]!Table13456[No заказа],[3]!Table13456[Цена],"",0,1)</f>
        <v>8999</v>
      </c>
      <c r="J1297" s="2" t="str">
        <f>M01_SETTINGS!$F$2</f>
        <v>KASPI</v>
      </c>
    </row>
    <row r="1298" spans="1:10" x14ac:dyDescent="0.35">
      <c r="A1298" s="3">
        <f>_xlfn.XLOOKUP(Table16[[#This Row],[OrderID]],[3]!Table13456[No заказа],[3]!Table13456[Дата
отправки],"",0,1)</f>
        <v>45773</v>
      </c>
      <c r="B1298" s="2">
        <v>539428135</v>
      </c>
      <c r="C1298" s="2"/>
      <c r="D1298" s="2"/>
      <c r="E1298" s="3"/>
      <c r="F1298" s="3"/>
      <c r="H1298" s="5">
        <f>_xlfn.XLOOKUP(Table16[[#This Row],[OrderID]],[3]!Table13456[No заказа],[3]!Table13456[Количество],"",0,1)</f>
        <v>1</v>
      </c>
      <c r="I1298" s="5">
        <f>_xlfn.XLOOKUP(Table16[[#This Row],[OrderID]],[3]!Table13456[No заказа],[3]!Table13456[Цена],"",0,1)</f>
        <v>8999</v>
      </c>
      <c r="J1298" s="2" t="str">
        <f>M01_SETTINGS!$F$2</f>
        <v>KASPI</v>
      </c>
    </row>
    <row r="1299" spans="1:10" x14ac:dyDescent="0.35">
      <c r="A1299" s="3">
        <f>_xlfn.XLOOKUP(Table16[[#This Row],[OrderID]],[3]!Table13456[No заказа],[3]!Table13456[Дата
отправки],"",0,1)</f>
        <v>45773</v>
      </c>
      <c r="B1299" s="2">
        <v>539332084</v>
      </c>
      <c r="C1299" s="2"/>
      <c r="D1299" s="2"/>
      <c r="E1299" s="3"/>
      <c r="F1299" s="3"/>
      <c r="H1299" s="5">
        <f>_xlfn.XLOOKUP(Table16[[#This Row],[OrderID]],[3]!Table13456[No заказа],[3]!Table13456[Количество],"",0,1)</f>
        <v>1</v>
      </c>
      <c r="I1299" s="5">
        <f>_xlfn.XLOOKUP(Table16[[#This Row],[OrderID]],[3]!Table13456[No заказа],[3]!Table13456[Цена],"",0,1)</f>
        <v>8999</v>
      </c>
      <c r="J1299" s="2" t="str">
        <f>M01_SETTINGS!$F$2</f>
        <v>KASPI</v>
      </c>
    </row>
    <row r="1300" spans="1:10" x14ac:dyDescent="0.35">
      <c r="A1300" s="3">
        <f>_xlfn.XLOOKUP(Table16[[#This Row],[OrderID]],[3]!Table13456[No заказа],[3]!Table13456[Дата
отправки],"",0,1)</f>
        <v>45773</v>
      </c>
      <c r="B1300" s="2">
        <v>539255628</v>
      </c>
      <c r="C1300" s="2"/>
      <c r="D1300" s="2"/>
      <c r="E1300" s="3"/>
      <c r="F1300" s="3"/>
      <c r="H1300" s="5">
        <f>_xlfn.XLOOKUP(Table16[[#This Row],[OrderID]],[3]!Table13456[No заказа],[3]!Table13456[Количество],"",0,1)</f>
        <v>1</v>
      </c>
      <c r="I1300" s="5">
        <f>_xlfn.XLOOKUP(Table16[[#This Row],[OrderID]],[3]!Table13456[No заказа],[3]!Table13456[Цена],"",0,1)</f>
        <v>8999</v>
      </c>
      <c r="J1300" s="2" t="str">
        <f>M01_SETTINGS!$F$2</f>
        <v>KASPI</v>
      </c>
    </row>
    <row r="1301" spans="1:10" x14ac:dyDescent="0.35">
      <c r="A1301" s="3">
        <f>_xlfn.XLOOKUP(Table16[[#This Row],[OrderID]],[3]!Table13456[No заказа],[3]!Table13456[Дата
отправки],"",0,1)</f>
        <v>45773</v>
      </c>
      <c r="B1301" s="2">
        <v>539198302</v>
      </c>
      <c r="C1301" s="2"/>
      <c r="D1301" s="2"/>
      <c r="E1301" s="3"/>
      <c r="F1301" s="3"/>
      <c r="H1301" s="5">
        <f>_xlfn.XLOOKUP(Table16[[#This Row],[OrderID]],[3]!Table13456[No заказа],[3]!Table13456[Количество],"",0,1)</f>
        <v>1</v>
      </c>
      <c r="I1301" s="5">
        <f>_xlfn.XLOOKUP(Table16[[#This Row],[OrderID]],[3]!Table13456[No заказа],[3]!Table13456[Цена],"",0,1)</f>
        <v>8999</v>
      </c>
      <c r="J1301" s="2" t="str">
        <f>M01_SETTINGS!$F$2</f>
        <v>KASPI</v>
      </c>
    </row>
    <row r="1302" spans="1:10" x14ac:dyDescent="0.35">
      <c r="A1302" s="3">
        <f>_xlfn.XLOOKUP(Table16[[#This Row],[OrderID]],[3]!Table13456[No заказа],[3]!Table13456[Дата
отправки],"",0,1)</f>
        <v>45773</v>
      </c>
      <c r="B1302" s="2">
        <v>539169201</v>
      </c>
      <c r="C1302" s="2"/>
      <c r="D1302" s="2"/>
      <c r="E1302" s="3"/>
      <c r="F1302" s="3"/>
      <c r="H1302" s="5">
        <f>_xlfn.XLOOKUP(Table16[[#This Row],[OrderID]],[3]!Table13456[No заказа],[3]!Table13456[Количество],"",0,1)</f>
        <v>1</v>
      </c>
      <c r="I1302" s="5">
        <f>_xlfn.XLOOKUP(Table16[[#This Row],[OrderID]],[3]!Table13456[No заказа],[3]!Table13456[Цена],"",0,1)</f>
        <v>8999</v>
      </c>
      <c r="J1302" s="2" t="str">
        <f>M01_SETTINGS!$F$2</f>
        <v>KASPI</v>
      </c>
    </row>
    <row r="1303" spans="1:10" x14ac:dyDescent="0.35">
      <c r="A1303" s="3">
        <f>_xlfn.XLOOKUP(Table16[[#This Row],[OrderID]],[3]!Table13456[No заказа],[3]!Table13456[Дата
отправки],"",0,1)</f>
        <v>45773</v>
      </c>
      <c r="B1303" s="2">
        <v>539379842</v>
      </c>
      <c r="C1303" s="2"/>
      <c r="D1303" s="2"/>
      <c r="E1303" s="3"/>
      <c r="F1303" s="3"/>
      <c r="H1303" s="5">
        <f>_xlfn.XLOOKUP(Table16[[#This Row],[OrderID]],[3]!Table13456[No заказа],[3]!Table13456[Количество],"",0,1)</f>
        <v>1</v>
      </c>
      <c r="I1303" s="5">
        <f>_xlfn.XLOOKUP(Table16[[#This Row],[OrderID]],[3]!Table13456[No заказа],[3]!Table13456[Цена],"",0,1)</f>
        <v>8324</v>
      </c>
      <c r="J1303" s="2" t="str">
        <f>M01_SETTINGS!$F$2</f>
        <v>KASPI</v>
      </c>
    </row>
    <row r="1304" spans="1:10" x14ac:dyDescent="0.35">
      <c r="A1304" s="3">
        <f>_xlfn.XLOOKUP(Table16[[#This Row],[OrderID]],[3]!Table13456[No заказа],[3]!Table13456[Дата
отправки],"",0,1)</f>
        <v>45773</v>
      </c>
      <c r="B1304" s="2">
        <v>539156269</v>
      </c>
      <c r="C1304" s="2"/>
      <c r="D1304" s="2"/>
      <c r="E1304" s="3"/>
      <c r="F1304" s="3"/>
      <c r="H1304" s="5">
        <f>_xlfn.XLOOKUP(Table16[[#This Row],[OrderID]],[3]!Table13456[No заказа],[3]!Table13456[Количество],"",0,1)</f>
        <v>1</v>
      </c>
      <c r="I1304" s="5">
        <f>_xlfn.XLOOKUP(Table16[[#This Row],[OrderID]],[3]!Table13456[No заказа],[3]!Table13456[Цена],"",0,1)</f>
        <v>9000</v>
      </c>
      <c r="J1304" s="2" t="str">
        <f>M01_SETTINGS!$F$2</f>
        <v>KASPI</v>
      </c>
    </row>
    <row r="1305" spans="1:10" x14ac:dyDescent="0.35">
      <c r="A1305" s="3">
        <f>_xlfn.XLOOKUP(Table16[[#This Row],[OrderID]],[3]!Table13456[No заказа],[3]!Table13456[Дата
отправки],"",0,1)</f>
        <v>45773</v>
      </c>
      <c r="B1305" s="2">
        <v>539164382</v>
      </c>
      <c r="C1305" s="2"/>
      <c r="D1305" s="2"/>
      <c r="E1305" s="3"/>
      <c r="F1305" s="3"/>
      <c r="H1305" s="5">
        <f>_xlfn.XLOOKUP(Table16[[#This Row],[OrderID]],[3]!Table13456[No заказа],[3]!Table13456[Количество],"",0,1)</f>
        <v>1</v>
      </c>
      <c r="I1305" s="5">
        <f>_xlfn.XLOOKUP(Table16[[#This Row],[OrderID]],[3]!Table13456[No заказа],[3]!Table13456[Цена],"",0,1)</f>
        <v>8900</v>
      </c>
      <c r="J1305" s="2" t="str">
        <f>M01_SETTINGS!$F$2</f>
        <v>KASPI</v>
      </c>
    </row>
    <row r="1306" spans="1:10" x14ac:dyDescent="0.35">
      <c r="A1306" s="3">
        <f>_xlfn.XLOOKUP(Table16[[#This Row],[OrderID]],[3]!Table13456[No заказа],[3]!Table13456[Дата
отправки],"",0,1)</f>
        <v>45773</v>
      </c>
      <c r="B1306" s="2">
        <v>539336649</v>
      </c>
      <c r="C1306" s="2"/>
      <c r="D1306" s="2"/>
      <c r="E1306" s="3"/>
      <c r="F1306" s="3"/>
      <c r="H1306" s="5">
        <f>_xlfn.XLOOKUP(Table16[[#This Row],[OrderID]],[3]!Table13456[No заказа],[3]!Table13456[Количество],"",0,1)</f>
        <v>1</v>
      </c>
      <c r="I1306" s="5">
        <f>_xlfn.XLOOKUP(Table16[[#This Row],[OrderID]],[3]!Table13456[No заказа],[3]!Table13456[Цена],"",0,1)</f>
        <v>8289</v>
      </c>
      <c r="J1306" s="2" t="str">
        <f>M01_SETTINGS!$F$2</f>
        <v>KASPI</v>
      </c>
    </row>
    <row r="1307" spans="1:10" x14ac:dyDescent="0.35">
      <c r="A1307" s="3">
        <f>_xlfn.XLOOKUP(Table16[[#This Row],[OrderID]],[3]!Table13456[No заказа],[3]!Table13456[Дата
отправки],"",0,1)</f>
        <v>45773</v>
      </c>
      <c r="B1307" s="2">
        <v>539279956</v>
      </c>
      <c r="C1307" s="2"/>
      <c r="D1307" s="2"/>
      <c r="E1307" s="3"/>
      <c r="F1307" s="3"/>
      <c r="H1307" s="5">
        <f>_xlfn.XLOOKUP(Table16[[#This Row],[OrderID]],[3]!Table13456[No заказа],[3]!Table13456[Количество],"",0,1)</f>
        <v>1</v>
      </c>
      <c r="I1307" s="5">
        <f>_xlfn.XLOOKUP(Table16[[#This Row],[OrderID]],[3]!Table13456[No заказа],[3]!Table13456[Цена],"",0,1)</f>
        <v>8289</v>
      </c>
      <c r="J1307" s="2" t="str">
        <f>M01_SETTINGS!$F$2</f>
        <v>KASPI</v>
      </c>
    </row>
    <row r="1308" spans="1:10" x14ac:dyDescent="0.35">
      <c r="A1308" s="3">
        <f>_xlfn.XLOOKUP(Table16[[#This Row],[OrderID]],[3]!Table13456[No заказа],[3]!Table13456[Дата
отправки],"",0,1)</f>
        <v>45773</v>
      </c>
      <c r="B1308" s="2">
        <v>539281055</v>
      </c>
      <c r="C1308" s="2"/>
      <c r="D1308" s="2"/>
      <c r="E1308" s="3"/>
      <c r="F1308" s="3"/>
      <c r="H1308" s="5">
        <f>_xlfn.XLOOKUP(Table16[[#This Row],[OrderID]],[3]!Table13456[No заказа],[3]!Table13456[Количество],"",0,1)</f>
        <v>1</v>
      </c>
      <c r="I1308" s="5">
        <f>_xlfn.XLOOKUP(Table16[[#This Row],[OrderID]],[3]!Table13456[No заказа],[3]!Table13456[Цена],"",0,1)</f>
        <v>8289</v>
      </c>
      <c r="J1308" s="2" t="str">
        <f>M01_SETTINGS!$F$2</f>
        <v>KASPI</v>
      </c>
    </row>
    <row r="1309" spans="1:10" x14ac:dyDescent="0.35">
      <c r="A1309" s="3">
        <f>_xlfn.XLOOKUP(Table16[[#This Row],[OrderID]],[3]!Table13456[No заказа],[3]!Table13456[Дата
отправки],"",0,1)</f>
        <v>45773</v>
      </c>
      <c r="B1309" s="2">
        <v>539471049</v>
      </c>
      <c r="C1309" s="2"/>
      <c r="D1309" s="2"/>
      <c r="E1309" s="3"/>
      <c r="F1309" s="3"/>
      <c r="H1309" s="5">
        <f>_xlfn.XLOOKUP(Table16[[#This Row],[OrderID]],[3]!Table13456[No заказа],[3]!Table13456[Количество],"",0,1)</f>
        <v>1</v>
      </c>
      <c r="I1309" s="5">
        <f>_xlfn.XLOOKUP(Table16[[#This Row],[OrderID]],[3]!Table13456[No заказа],[3]!Table13456[Цена],"",0,1)</f>
        <v>8289</v>
      </c>
      <c r="J1309" s="2" t="str">
        <f>M01_SETTINGS!$F$2</f>
        <v>KASPI</v>
      </c>
    </row>
    <row r="1310" spans="1:10" x14ac:dyDescent="0.35">
      <c r="A1310" s="3">
        <f>_xlfn.XLOOKUP(Table16[[#This Row],[OrderID]],[3]!Table13456[No заказа],[3]!Table13456[Дата
отправки],"",0,1)</f>
        <v>45773</v>
      </c>
      <c r="B1310" s="2">
        <v>539602097</v>
      </c>
      <c r="C1310" s="2"/>
      <c r="D1310" s="2"/>
      <c r="E1310" s="3"/>
      <c r="F1310" s="3"/>
      <c r="H1310" s="5">
        <f>_xlfn.XLOOKUP(Table16[[#This Row],[OrderID]],[3]!Table13456[No заказа],[3]!Table13456[Количество],"",0,1)</f>
        <v>1</v>
      </c>
      <c r="I1310" s="5">
        <f>_xlfn.XLOOKUP(Table16[[#This Row],[OrderID]],[3]!Table13456[No заказа],[3]!Table13456[Цена],"",0,1)</f>
        <v>9000</v>
      </c>
      <c r="J1310" s="2" t="str">
        <f>M01_SETTINGS!$F$2</f>
        <v>KASPI</v>
      </c>
    </row>
    <row r="1311" spans="1:10" x14ac:dyDescent="0.35">
      <c r="A1311" s="3">
        <f>_xlfn.XLOOKUP(Table16[[#This Row],[OrderID]],[3]!Table13456[No заказа],[3]!Table13456[Дата
отправки],"",0,1)</f>
        <v>45773</v>
      </c>
      <c r="B1311" s="2">
        <v>539547218</v>
      </c>
      <c r="C1311" s="2"/>
      <c r="D1311" s="2"/>
      <c r="E1311" s="3"/>
      <c r="F1311" s="3"/>
      <c r="H1311" s="5">
        <f>_xlfn.XLOOKUP(Table16[[#This Row],[OrderID]],[3]!Table13456[No заказа],[3]!Table13456[Количество],"",0,1)</f>
        <v>1</v>
      </c>
      <c r="I1311" s="5">
        <f>_xlfn.XLOOKUP(Table16[[#This Row],[OrderID]],[3]!Table13456[No заказа],[3]!Table13456[Цена],"",0,1)</f>
        <v>8999</v>
      </c>
      <c r="J1311" s="2" t="str">
        <f>M01_SETTINGS!$F$2</f>
        <v>KASPI</v>
      </c>
    </row>
    <row r="1312" spans="1:10" x14ac:dyDescent="0.35">
      <c r="A1312" s="3">
        <f>_xlfn.XLOOKUP(Table16[[#This Row],[OrderID]],[3]!Table13456[No заказа],[3]!Table13456[Дата
отправки],"",0,1)</f>
        <v>45773</v>
      </c>
      <c r="B1312" s="2">
        <v>539193183</v>
      </c>
      <c r="C1312" s="2"/>
      <c r="D1312" s="2"/>
      <c r="E1312" s="3"/>
      <c r="F1312" s="3"/>
      <c r="H1312" s="5">
        <f>_xlfn.XLOOKUP(Table16[[#This Row],[OrderID]],[3]!Table13456[No заказа],[3]!Table13456[Количество],"",0,1)</f>
        <v>1</v>
      </c>
      <c r="I1312" s="5">
        <f>_xlfn.XLOOKUP(Table16[[#This Row],[OrderID]],[3]!Table13456[No заказа],[3]!Table13456[Цена],"",0,1)</f>
        <v>8346</v>
      </c>
      <c r="J1312" s="2" t="str">
        <f>M01_SETTINGS!$F$2</f>
        <v>KASPI</v>
      </c>
    </row>
    <row r="1313" spans="1:10" x14ac:dyDescent="0.35">
      <c r="A1313" s="3">
        <f>_xlfn.XLOOKUP(Table16[[#This Row],[OrderID]],[3]!Table13456[No заказа],[3]!Table13456[Дата
отправки],"",0,1)</f>
        <v>45773</v>
      </c>
      <c r="B1313" s="2">
        <v>539594691</v>
      </c>
      <c r="C1313" s="2"/>
      <c r="D1313" s="2"/>
      <c r="E1313" s="3"/>
      <c r="F1313" s="3"/>
      <c r="H1313" s="5">
        <f>_xlfn.XLOOKUP(Table16[[#This Row],[OrderID]],[3]!Table13456[No заказа],[3]!Table13456[Количество],"",0,1)</f>
        <v>1</v>
      </c>
      <c r="I1313" s="5">
        <f>_xlfn.XLOOKUP(Table16[[#This Row],[OrderID]],[3]!Table13456[No заказа],[3]!Table13456[Цена],"",0,1)</f>
        <v>8342</v>
      </c>
      <c r="J1313" s="2" t="str">
        <f>M01_SETTINGS!$F$2</f>
        <v>KASPI</v>
      </c>
    </row>
    <row r="1314" spans="1:10" x14ac:dyDescent="0.35">
      <c r="A1314" s="3">
        <f>_xlfn.XLOOKUP(Table16[[#This Row],[OrderID]],[3]!Table13456[No заказа],[3]!Table13456[Дата
отправки],"",0,1)</f>
        <v>45773</v>
      </c>
      <c r="B1314" s="2">
        <v>539522341</v>
      </c>
      <c r="C1314" s="2"/>
      <c r="D1314" s="2"/>
      <c r="E1314" s="3"/>
      <c r="F1314" s="3"/>
      <c r="H1314" s="5">
        <f>_xlfn.XLOOKUP(Table16[[#This Row],[OrderID]],[3]!Table13456[No заказа],[3]!Table13456[Количество],"",0,1)</f>
        <v>1</v>
      </c>
      <c r="I1314" s="5">
        <f>_xlfn.XLOOKUP(Table16[[#This Row],[OrderID]],[3]!Table13456[No заказа],[3]!Table13456[Цена],"",0,1)</f>
        <v>8342</v>
      </c>
      <c r="J1314" s="2" t="str">
        <f>M01_SETTINGS!$F$2</f>
        <v>KASPI</v>
      </c>
    </row>
    <row r="1315" spans="1:10" x14ac:dyDescent="0.35">
      <c r="A1315" s="3">
        <f>_xlfn.XLOOKUP(Table16[[#This Row],[OrderID]],[3]!Table13456[No заказа],[3]!Table13456[Дата
отправки],"",0,1)</f>
        <v>45773</v>
      </c>
      <c r="B1315" s="2">
        <v>539361039</v>
      </c>
      <c r="C1315" s="2"/>
      <c r="D1315" s="2"/>
      <c r="E1315" s="3"/>
      <c r="F1315" s="3"/>
      <c r="H1315" s="5">
        <f>_xlfn.XLOOKUP(Table16[[#This Row],[OrderID]],[3]!Table13456[No заказа],[3]!Table13456[Количество],"",0,1)</f>
        <v>1</v>
      </c>
      <c r="I1315" s="5">
        <f>_xlfn.XLOOKUP(Table16[[#This Row],[OrderID]],[3]!Table13456[No заказа],[3]!Table13456[Цена],"",0,1)</f>
        <v>8342</v>
      </c>
      <c r="J1315" s="2" t="str">
        <f>M01_SETTINGS!$F$2</f>
        <v>KASPI</v>
      </c>
    </row>
    <row r="1316" spans="1:10" x14ac:dyDescent="0.35">
      <c r="A1316" s="3">
        <f>_xlfn.XLOOKUP(Table16[[#This Row],[OrderID]],[3]!Table13456[No заказа],[3]!Table13456[Дата
отправки],"",0,1)</f>
        <v>45773</v>
      </c>
      <c r="B1316" s="2">
        <v>539161866</v>
      </c>
      <c r="C1316" s="2"/>
      <c r="D1316" s="2"/>
      <c r="E1316" s="3"/>
      <c r="F1316" s="3"/>
      <c r="H1316" s="5">
        <f>_xlfn.XLOOKUP(Table16[[#This Row],[OrderID]],[3]!Table13456[No заказа],[3]!Table13456[Количество],"",0,1)</f>
        <v>1</v>
      </c>
      <c r="I1316" s="5">
        <f>_xlfn.XLOOKUP(Table16[[#This Row],[OrderID]],[3]!Table13456[No заказа],[3]!Table13456[Цена],"",0,1)</f>
        <v>8346</v>
      </c>
      <c r="J1316" s="2" t="str">
        <f>M01_SETTINGS!$F$2</f>
        <v>KASPI</v>
      </c>
    </row>
    <row r="1317" spans="1:10" x14ac:dyDescent="0.35">
      <c r="A1317" s="3">
        <f>_xlfn.XLOOKUP(Table16[[#This Row],[OrderID]],[3]!Table13456[No заказа],[3]!Table13456[Дата
отправки],"",0,1)</f>
        <v>45773</v>
      </c>
      <c r="B1317" s="2">
        <v>539502310</v>
      </c>
      <c r="C1317" s="2"/>
      <c r="D1317" s="2"/>
      <c r="E1317" s="3"/>
      <c r="F1317" s="3"/>
      <c r="H1317" s="5">
        <f>_xlfn.XLOOKUP(Table16[[#This Row],[OrderID]],[3]!Table13456[No заказа],[3]!Table13456[Количество],"",0,1)</f>
        <v>1</v>
      </c>
      <c r="I1317" s="5">
        <f>_xlfn.XLOOKUP(Table16[[#This Row],[OrderID]],[3]!Table13456[No заказа],[3]!Table13456[Цена],"",0,1)</f>
        <v>15490</v>
      </c>
      <c r="J1317" s="2" t="str">
        <f>M01_SETTINGS!$F$2</f>
        <v>KASPI</v>
      </c>
    </row>
    <row r="1318" spans="1:10" x14ac:dyDescent="0.35">
      <c r="A1318" s="3">
        <f>_xlfn.XLOOKUP(Table16[[#This Row],[OrderID]],[3]!Table13456[No заказа],[3]!Table13456[Дата
отправки],"",0,1)</f>
        <v>45773</v>
      </c>
      <c r="B1318" s="2">
        <v>539499784</v>
      </c>
      <c r="C1318" s="2"/>
      <c r="D1318" s="2"/>
      <c r="E1318" s="3"/>
      <c r="F1318" s="3"/>
      <c r="H1318" s="5">
        <f>_xlfn.XLOOKUP(Table16[[#This Row],[OrderID]],[3]!Table13456[No заказа],[3]!Table13456[Количество],"",0,1)</f>
        <v>1</v>
      </c>
      <c r="I1318" s="5">
        <f>_xlfn.XLOOKUP(Table16[[#This Row],[OrderID]],[3]!Table13456[No заказа],[3]!Table13456[Цена],"",0,1)</f>
        <v>15490</v>
      </c>
      <c r="J1318" s="2" t="str">
        <f>M01_SETTINGS!$F$2</f>
        <v>KASPI</v>
      </c>
    </row>
    <row r="1319" spans="1:10" x14ac:dyDescent="0.35">
      <c r="A1319" s="3">
        <f>_xlfn.XLOOKUP(Table16[[#This Row],[OrderID]],[3]!Table13456[No заказа],[3]!Table13456[Дата
отправки],"",0,1)</f>
        <v>45773</v>
      </c>
      <c r="B1319" s="2">
        <v>539489293</v>
      </c>
      <c r="C1319" s="2"/>
      <c r="D1319" s="2"/>
      <c r="E1319" s="3"/>
      <c r="F1319" s="3"/>
      <c r="H1319" s="5">
        <f>_xlfn.XLOOKUP(Table16[[#This Row],[OrderID]],[3]!Table13456[No заказа],[3]!Table13456[Количество],"",0,1)</f>
        <v>1</v>
      </c>
      <c r="I1319" s="5">
        <f>_xlfn.XLOOKUP(Table16[[#This Row],[OrderID]],[3]!Table13456[No заказа],[3]!Table13456[Цена],"",0,1)</f>
        <v>15490</v>
      </c>
      <c r="J1319" s="2" t="str">
        <f>M01_SETTINGS!$F$2</f>
        <v>KASPI</v>
      </c>
    </row>
    <row r="1320" spans="1:10" x14ac:dyDescent="0.35">
      <c r="A1320" s="3">
        <f>_xlfn.XLOOKUP(Table16[[#This Row],[OrderID]],[3]!Table13456[No заказа],[3]!Table13456[Дата
отправки],"",0,1)</f>
        <v>45773</v>
      </c>
      <c r="B1320" s="2">
        <v>539484607</v>
      </c>
      <c r="C1320" s="2"/>
      <c r="D1320" s="2"/>
      <c r="E1320" s="3"/>
      <c r="F1320" s="3"/>
      <c r="H1320" s="5">
        <f>_xlfn.XLOOKUP(Table16[[#This Row],[OrderID]],[3]!Table13456[No заказа],[3]!Table13456[Количество],"",0,1)</f>
        <v>1</v>
      </c>
      <c r="I1320" s="5">
        <f>_xlfn.XLOOKUP(Table16[[#This Row],[OrderID]],[3]!Table13456[No заказа],[3]!Table13456[Цена],"",0,1)</f>
        <v>15490</v>
      </c>
      <c r="J1320" s="2" t="str">
        <f>M01_SETTINGS!$F$2</f>
        <v>KASPI</v>
      </c>
    </row>
    <row r="1321" spans="1:10" x14ac:dyDescent="0.35">
      <c r="A1321" s="3">
        <f>_xlfn.XLOOKUP(Table16[[#This Row],[OrderID]],[3]!Table13456[No заказа],[3]!Table13456[Дата
отправки],"",0,1)</f>
        <v>45773</v>
      </c>
      <c r="B1321" s="2">
        <v>539450586</v>
      </c>
      <c r="C1321" s="2"/>
      <c r="D1321" s="2"/>
      <c r="E1321" s="3"/>
      <c r="F1321" s="3"/>
      <c r="H1321" s="5">
        <f>_xlfn.XLOOKUP(Table16[[#This Row],[OrderID]],[3]!Table13456[No заказа],[3]!Table13456[Количество],"",0,1)</f>
        <v>1</v>
      </c>
      <c r="I1321" s="5">
        <f>_xlfn.XLOOKUP(Table16[[#This Row],[OrderID]],[3]!Table13456[No заказа],[3]!Table13456[Цена],"",0,1)</f>
        <v>15990</v>
      </c>
      <c r="J1321" s="2" t="str">
        <f>M01_SETTINGS!$F$2</f>
        <v>KASPI</v>
      </c>
    </row>
    <row r="1322" spans="1:10" x14ac:dyDescent="0.35">
      <c r="A1322" s="3">
        <f>_xlfn.XLOOKUP(Table16[[#This Row],[OrderID]],[3]!Table13456[No заказа],[3]!Table13456[Дата
отправки],"",0,1)</f>
        <v>45773</v>
      </c>
      <c r="B1322" s="2">
        <v>539627825</v>
      </c>
      <c r="C1322" s="2"/>
      <c r="D1322" s="2"/>
      <c r="E1322" s="3"/>
      <c r="F1322" s="3"/>
      <c r="H1322" s="5">
        <f>_xlfn.XLOOKUP(Table16[[#This Row],[OrderID]],[3]!Table13456[No заказа],[3]!Table13456[Количество],"",0,1)</f>
        <v>1</v>
      </c>
      <c r="I1322" s="5">
        <f>_xlfn.XLOOKUP(Table16[[#This Row],[OrderID]],[3]!Table13456[No заказа],[3]!Table13456[Цена],"",0,1)</f>
        <v>8342</v>
      </c>
      <c r="J1322" s="2" t="str">
        <f>M01_SETTINGS!$F$2</f>
        <v>KASPI</v>
      </c>
    </row>
    <row r="1323" spans="1:10" x14ac:dyDescent="0.35">
      <c r="A1323" s="3">
        <f>_xlfn.XLOOKUP(Table16[[#This Row],[OrderID]],[3]!Table13456[No заказа],[3]!Table13456[Дата
отправки],"",0,1)</f>
        <v>45773</v>
      </c>
      <c r="B1323" s="2">
        <v>539227647</v>
      </c>
      <c r="C1323" s="2"/>
      <c r="D1323" s="2"/>
      <c r="E1323" s="3"/>
      <c r="F1323" s="3"/>
      <c r="H1323" s="5">
        <f>_xlfn.XLOOKUP(Table16[[#This Row],[OrderID]],[3]!Table13456[No заказа],[3]!Table13456[Количество],"",0,1)</f>
        <v>1</v>
      </c>
      <c r="I1323" s="5">
        <f>_xlfn.XLOOKUP(Table16[[#This Row],[OrderID]],[3]!Table13456[No заказа],[3]!Table13456[Цена],"",0,1)</f>
        <v>8289</v>
      </c>
      <c r="J1323" s="2" t="str">
        <f>M01_SETTINGS!$F$2</f>
        <v>KASPI</v>
      </c>
    </row>
    <row r="1324" spans="1:10" x14ac:dyDescent="0.35">
      <c r="A1324" s="3">
        <f>_xlfn.XLOOKUP(Table16[[#This Row],[OrderID]],[3]!Table13456[No заказа],[3]!Table13456[Дата
отправки],"",0,1)</f>
        <v>45773</v>
      </c>
      <c r="B1324" s="2">
        <v>539210744</v>
      </c>
      <c r="C1324" s="2"/>
      <c r="D1324" s="2"/>
      <c r="E1324" s="3"/>
      <c r="F1324" s="3"/>
      <c r="H1324" s="5">
        <f>_xlfn.XLOOKUP(Table16[[#This Row],[OrderID]],[3]!Table13456[No заказа],[3]!Table13456[Количество],"",0,1)</f>
        <v>1</v>
      </c>
      <c r="I1324" s="5">
        <f>_xlfn.XLOOKUP(Table16[[#This Row],[OrderID]],[3]!Table13456[No заказа],[3]!Table13456[Цена],"",0,1)</f>
        <v>10898</v>
      </c>
      <c r="J1324" s="2" t="str">
        <f>M01_SETTINGS!$F$2</f>
        <v>KASPI</v>
      </c>
    </row>
    <row r="1325" spans="1:10" x14ac:dyDescent="0.35">
      <c r="A1325" s="3">
        <f>_xlfn.XLOOKUP(Table16[[#This Row],[OrderID]],[3]!Table13456[No заказа],[3]!Table13456[Дата
отправки],"",0,1)</f>
        <v>45773</v>
      </c>
      <c r="B1325" s="2">
        <v>539208566</v>
      </c>
      <c r="C1325" s="2"/>
      <c r="D1325" s="2"/>
      <c r="E1325" s="3"/>
      <c r="F1325" s="3"/>
      <c r="H1325" s="5">
        <f>_xlfn.XLOOKUP(Table16[[#This Row],[OrderID]],[3]!Table13456[No заказа],[3]!Table13456[Количество],"",0,1)</f>
        <v>1</v>
      </c>
      <c r="I1325" s="5">
        <f>_xlfn.XLOOKUP(Table16[[#This Row],[OrderID]],[3]!Table13456[No заказа],[3]!Table13456[Цена],"",0,1)</f>
        <v>8289</v>
      </c>
      <c r="J1325" s="2" t="str">
        <f>M01_SETTINGS!$F$2</f>
        <v>KASPI</v>
      </c>
    </row>
    <row r="1326" spans="1:10" x14ac:dyDescent="0.35">
      <c r="A1326" s="3">
        <f>_xlfn.XLOOKUP(Table16[[#This Row],[OrderID]],[3]!Table13456[No заказа],[3]!Table13456[Дата
отправки],"",0,1)</f>
        <v>45773</v>
      </c>
      <c r="B1326" s="2">
        <v>539591283</v>
      </c>
      <c r="C1326" s="2"/>
      <c r="D1326" s="2"/>
      <c r="E1326" s="3"/>
      <c r="F1326" s="3"/>
      <c r="H1326" s="5">
        <f>_xlfn.XLOOKUP(Table16[[#This Row],[OrderID]],[3]!Table13456[No заказа],[3]!Table13456[Количество],"",0,1)</f>
        <v>1</v>
      </c>
      <c r="I1326" s="5">
        <f>_xlfn.XLOOKUP(Table16[[#This Row],[OrderID]],[3]!Table13456[No заказа],[3]!Table13456[Цена],"",0,1)</f>
        <v>8289</v>
      </c>
      <c r="J1326" s="2" t="str">
        <f>M01_SETTINGS!$F$2</f>
        <v>KASPI</v>
      </c>
    </row>
    <row r="1327" spans="1:10" x14ac:dyDescent="0.35">
      <c r="A1327" s="3">
        <f>_xlfn.XLOOKUP(Table16[[#This Row],[OrderID]],[3]!Table13456[No заказа],[3]!Table13456[Дата
отправки],"",0,1)</f>
        <v>45773</v>
      </c>
      <c r="B1327" s="2">
        <v>539413245</v>
      </c>
      <c r="C1327" s="2"/>
      <c r="D1327" s="2"/>
      <c r="E1327" s="3"/>
      <c r="F1327" s="3"/>
      <c r="H1327" s="5">
        <f>_xlfn.XLOOKUP(Table16[[#This Row],[OrderID]],[3]!Table13456[No заказа],[3]!Table13456[Количество],"",0,1)</f>
        <v>1</v>
      </c>
      <c r="I1327" s="5">
        <f>_xlfn.XLOOKUP(Table16[[#This Row],[OrderID]],[3]!Table13456[No заказа],[3]!Table13456[Цена],"",0,1)</f>
        <v>8344</v>
      </c>
      <c r="J1327" s="2" t="str">
        <f>M01_SETTINGS!$F$2</f>
        <v>KASPI</v>
      </c>
    </row>
    <row r="1328" spans="1:10" x14ac:dyDescent="0.35">
      <c r="A1328" s="3">
        <f>_xlfn.XLOOKUP(Table16[[#This Row],[OrderID]],[3]!Table13456[No заказа],[3]!Table13456[Дата
отправки],"",0,1)</f>
        <v>45773</v>
      </c>
      <c r="B1328" s="2">
        <v>539473115</v>
      </c>
      <c r="C1328" s="2"/>
      <c r="D1328" s="2"/>
      <c r="E1328" s="3"/>
      <c r="F1328" s="3"/>
      <c r="H1328" s="5">
        <f>_xlfn.XLOOKUP(Table16[[#This Row],[OrderID]],[3]!Table13456[No заказа],[3]!Table13456[Количество],"",0,1)</f>
        <v>1</v>
      </c>
      <c r="I1328" s="5">
        <f>_xlfn.XLOOKUP(Table16[[#This Row],[OrderID]],[3]!Table13456[No заказа],[3]!Table13456[Цена],"",0,1)</f>
        <v>8344</v>
      </c>
      <c r="J1328" s="2" t="str">
        <f>M01_SETTINGS!$F$2</f>
        <v>KASPI</v>
      </c>
    </row>
    <row r="1329" spans="1:10" x14ac:dyDescent="0.35">
      <c r="A1329" s="3">
        <f>_xlfn.XLOOKUP(Table16[[#This Row],[OrderID]],[3]!Table13456[No заказа],[3]!Table13456[Дата
отправки],"",0,1)</f>
        <v>45773</v>
      </c>
      <c r="B1329" s="2">
        <v>539141694</v>
      </c>
      <c r="C1329" s="2"/>
      <c r="D1329" s="2"/>
      <c r="E1329" s="3"/>
      <c r="F1329" s="3"/>
      <c r="H1329" s="5">
        <f>_xlfn.XLOOKUP(Table16[[#This Row],[OrderID]],[3]!Table13456[No заказа],[3]!Table13456[Количество],"",0,1)</f>
        <v>1</v>
      </c>
      <c r="I1329" s="5">
        <f>_xlfn.XLOOKUP(Table16[[#This Row],[OrderID]],[3]!Table13456[No заказа],[3]!Table13456[Цена],"",0,1)</f>
        <v>8344</v>
      </c>
      <c r="J1329" s="2" t="str">
        <f>M01_SETTINGS!$F$2</f>
        <v>KASPI</v>
      </c>
    </row>
    <row r="1330" spans="1:10" x14ac:dyDescent="0.35">
      <c r="A1330" s="3">
        <f>_xlfn.XLOOKUP(Table16[[#This Row],[OrderID]],[3]!Table13456[No заказа],[3]!Table13456[Дата
отправки],"",0,1)</f>
        <v>45773</v>
      </c>
      <c r="B1330" s="2">
        <v>539307425</v>
      </c>
      <c r="C1330" s="2"/>
      <c r="D1330" s="2"/>
      <c r="E1330" s="3"/>
      <c r="F1330" s="3"/>
      <c r="H1330" s="5">
        <f>_xlfn.XLOOKUP(Table16[[#This Row],[OrderID]],[3]!Table13456[No заказа],[3]!Table13456[Количество],"",0,1)</f>
        <v>1</v>
      </c>
      <c r="I1330" s="5">
        <f>_xlfn.XLOOKUP(Table16[[#This Row],[OrderID]],[3]!Table13456[No заказа],[3]!Table13456[Цена],"",0,1)</f>
        <v>8341</v>
      </c>
      <c r="J1330" s="2" t="str">
        <f>M01_SETTINGS!$F$2</f>
        <v>KASPI</v>
      </c>
    </row>
    <row r="1331" spans="1:10" x14ac:dyDescent="0.35">
      <c r="A1331" s="3">
        <f>_xlfn.XLOOKUP(Table16[[#This Row],[OrderID]],[3]!Table13456[No заказа],[3]!Table13456[Дата
отправки],"",0,1)</f>
        <v>45773</v>
      </c>
      <c r="B1331" s="2">
        <v>539302827</v>
      </c>
      <c r="C1331" s="2"/>
      <c r="D1331" s="2"/>
      <c r="E1331" s="3"/>
      <c r="F1331" s="3"/>
      <c r="H1331" s="5">
        <f>_xlfn.XLOOKUP(Table16[[#This Row],[OrderID]],[3]!Table13456[No заказа],[3]!Table13456[Количество],"",0,1)</f>
        <v>1</v>
      </c>
      <c r="I1331" s="5">
        <f>_xlfn.XLOOKUP(Table16[[#This Row],[OrderID]],[3]!Table13456[No заказа],[3]!Table13456[Цена],"",0,1)</f>
        <v>8341</v>
      </c>
      <c r="J1331" s="2" t="str">
        <f>M01_SETTINGS!$F$2</f>
        <v>KASPI</v>
      </c>
    </row>
    <row r="1332" spans="1:10" x14ac:dyDescent="0.35">
      <c r="A1332" s="3">
        <f>_xlfn.XLOOKUP(Table16[[#This Row],[OrderID]],[3]!Table13456[No заказа],[3]!Table13456[Дата
отправки],"",0,1)</f>
        <v>45773</v>
      </c>
      <c r="B1332" s="2">
        <v>539146075</v>
      </c>
      <c r="C1332" s="2"/>
      <c r="D1332" s="2"/>
      <c r="E1332" s="3"/>
      <c r="F1332" s="3"/>
      <c r="H1332" s="5">
        <f>_xlfn.XLOOKUP(Table16[[#This Row],[OrderID]],[3]!Table13456[No заказа],[3]!Table13456[Количество],"",0,1)</f>
        <v>1</v>
      </c>
      <c r="I1332" s="5">
        <f>_xlfn.XLOOKUP(Table16[[#This Row],[OrderID]],[3]!Table13456[No заказа],[3]!Table13456[Цена],"",0,1)</f>
        <v>8346</v>
      </c>
      <c r="J1332" s="2" t="str">
        <f>M01_SETTINGS!$F$2</f>
        <v>KASPI</v>
      </c>
    </row>
    <row r="1333" spans="1:10" x14ac:dyDescent="0.35">
      <c r="A1333" s="3">
        <f>_xlfn.XLOOKUP(Table16[[#This Row],[OrderID]],[3]!Table13456[No заказа],[3]!Table13456[Дата
отправки],"",0,1)</f>
        <v>45773</v>
      </c>
      <c r="B1333" s="2">
        <v>539625136</v>
      </c>
      <c r="C1333" s="2"/>
      <c r="D1333" s="2"/>
      <c r="E1333" s="3"/>
      <c r="F1333" s="3"/>
      <c r="H1333" s="5">
        <f>_xlfn.XLOOKUP(Table16[[#This Row],[OrderID]],[3]!Table13456[No заказа],[3]!Table13456[Количество],"",0,1)</f>
        <v>1</v>
      </c>
      <c r="I1333" s="5">
        <f>_xlfn.XLOOKUP(Table16[[#This Row],[OrderID]],[3]!Table13456[No заказа],[3]!Table13456[Цена],"",0,1)</f>
        <v>8289</v>
      </c>
      <c r="J1333" s="2" t="str">
        <f>M01_SETTINGS!$F$2</f>
        <v>KASPI</v>
      </c>
    </row>
    <row r="1334" spans="1:10" x14ac:dyDescent="0.35">
      <c r="A1334" s="3">
        <f>_xlfn.XLOOKUP(Table16[[#This Row],[OrderID]],[3]!Table13456[No заказа],[3]!Table13456[Дата
отправки],"",0,1)</f>
        <v>45772</v>
      </c>
      <c r="B1334" s="2">
        <v>538898471</v>
      </c>
      <c r="C1334" s="2"/>
      <c r="D1334" s="2"/>
      <c r="E1334" s="3"/>
      <c r="F1334" s="3"/>
      <c r="H1334" s="5">
        <f>_xlfn.XLOOKUP(Table16[[#This Row],[OrderID]],[3]!Table13456[No заказа],[3]!Table13456[Количество],"",0,1)</f>
        <v>1</v>
      </c>
      <c r="I1334" s="5">
        <f>_xlfn.XLOOKUP(Table16[[#This Row],[OrderID]],[3]!Table13456[No заказа],[3]!Table13456[Цена],"",0,1)</f>
        <v>8289</v>
      </c>
      <c r="J1334" s="2" t="str">
        <f>M01_SETTINGS!$F$2</f>
        <v>KASPI</v>
      </c>
    </row>
    <row r="1335" spans="1:10" x14ac:dyDescent="0.35">
      <c r="A1335" s="3">
        <f>_xlfn.XLOOKUP(Table16[[#This Row],[OrderID]],[3]!Table13456[No заказа],[3]!Table13456[Дата
отправки],"",0,1)</f>
        <v>45772</v>
      </c>
      <c r="B1335" s="2">
        <v>538675454</v>
      </c>
      <c r="C1335" s="2"/>
      <c r="D1335" s="2"/>
      <c r="E1335" s="3"/>
      <c r="F1335" s="3"/>
      <c r="H1335" s="5">
        <f>_xlfn.XLOOKUP(Table16[[#This Row],[OrderID]],[3]!Table13456[No заказа],[3]!Table13456[Количество],"",0,1)</f>
        <v>1</v>
      </c>
      <c r="I1335" s="5">
        <f>_xlfn.XLOOKUP(Table16[[#This Row],[OrderID]],[3]!Table13456[No заказа],[3]!Table13456[Цена],"",0,1)</f>
        <v>8340</v>
      </c>
      <c r="J1335" s="2" t="str">
        <f>M01_SETTINGS!$F$2</f>
        <v>KASPI</v>
      </c>
    </row>
    <row r="1336" spans="1:10" x14ac:dyDescent="0.35">
      <c r="A1336" s="3">
        <f>_xlfn.XLOOKUP(Table16[[#This Row],[OrderID]],[3]!Table13456[No заказа],[3]!Table13456[Дата
отправки],"",0,1)</f>
        <v>45772</v>
      </c>
      <c r="B1336" s="2">
        <v>538733881</v>
      </c>
      <c r="C1336" s="2"/>
      <c r="D1336" s="2"/>
      <c r="E1336" s="3"/>
      <c r="F1336" s="3"/>
      <c r="H1336" s="5">
        <f>_xlfn.XLOOKUP(Table16[[#This Row],[OrderID]],[3]!Table13456[No заказа],[3]!Table13456[Количество],"",0,1)</f>
        <v>1</v>
      </c>
      <c r="I1336" s="5">
        <f>_xlfn.XLOOKUP(Table16[[#This Row],[OrderID]],[3]!Table13456[No заказа],[3]!Table13456[Цена],"",0,1)</f>
        <v>8289</v>
      </c>
      <c r="J1336" s="2" t="str">
        <f>M01_SETTINGS!$F$2</f>
        <v>KASPI</v>
      </c>
    </row>
    <row r="1337" spans="1:10" x14ac:dyDescent="0.35">
      <c r="A1337" s="3">
        <f>_xlfn.XLOOKUP(Table16[[#This Row],[OrderID]],[3]!Table13456[No заказа],[3]!Table13456[Дата
отправки],"",0,1)</f>
        <v>45772</v>
      </c>
      <c r="B1337" s="2">
        <v>538718320</v>
      </c>
      <c r="C1337" s="2"/>
      <c r="D1337" s="2"/>
      <c r="E1337" s="3"/>
      <c r="F1337" s="3"/>
      <c r="H1337" s="5">
        <f>_xlfn.XLOOKUP(Table16[[#This Row],[OrderID]],[3]!Table13456[No заказа],[3]!Table13456[Количество],"",0,1)</f>
        <v>2</v>
      </c>
      <c r="I1337" s="5">
        <f>_xlfn.XLOOKUP(Table16[[#This Row],[OrderID]],[3]!Table13456[No заказа],[3]!Table13456[Цена],"",0,1)</f>
        <v>16578</v>
      </c>
      <c r="J1337" s="2" t="str">
        <f>M01_SETTINGS!$F$2</f>
        <v>KASPI</v>
      </c>
    </row>
    <row r="1338" spans="1:10" x14ac:dyDescent="0.35">
      <c r="A1338" s="3">
        <f>_xlfn.XLOOKUP(Table16[[#This Row],[OrderID]],[3]!Table13456[No заказа],[3]!Table13456[Дата
отправки],"",0,1)</f>
        <v>45772</v>
      </c>
      <c r="B1338" s="2">
        <v>539038348</v>
      </c>
      <c r="C1338" s="2"/>
      <c r="D1338" s="2"/>
      <c r="E1338" s="3"/>
      <c r="F1338" s="3"/>
      <c r="H1338" s="5">
        <f>_xlfn.XLOOKUP(Table16[[#This Row],[OrderID]],[3]!Table13456[No заказа],[3]!Table13456[Количество],"",0,1)</f>
        <v>1</v>
      </c>
      <c r="I1338" s="5">
        <f>_xlfn.XLOOKUP(Table16[[#This Row],[OrderID]],[3]!Table13456[No заказа],[3]!Table13456[Цена],"",0,1)</f>
        <v>8346</v>
      </c>
      <c r="J1338" s="2" t="str">
        <f>M01_SETTINGS!$F$2</f>
        <v>KASPI</v>
      </c>
    </row>
    <row r="1339" spans="1:10" x14ac:dyDescent="0.35">
      <c r="A1339" s="3">
        <f>_xlfn.XLOOKUP(Table16[[#This Row],[OrderID]],[3]!Table13456[No заказа],[3]!Table13456[Дата
отправки],"",0,1)</f>
        <v>45772</v>
      </c>
      <c r="B1339" s="2">
        <v>538964942</v>
      </c>
      <c r="C1339" s="2"/>
      <c r="D1339" s="2"/>
      <c r="E1339" s="3"/>
      <c r="F1339" s="3"/>
      <c r="H1339" s="5">
        <f>_xlfn.XLOOKUP(Table16[[#This Row],[OrderID]],[3]!Table13456[No заказа],[3]!Table13456[Количество],"",0,1)</f>
        <v>1</v>
      </c>
      <c r="I1339" s="5">
        <f>_xlfn.XLOOKUP(Table16[[#This Row],[OrderID]],[3]!Table13456[No заказа],[3]!Table13456[Цена],"",0,1)</f>
        <v>8346</v>
      </c>
      <c r="J1339" s="2" t="str">
        <f>M01_SETTINGS!$F$2</f>
        <v>KASPI</v>
      </c>
    </row>
    <row r="1340" spans="1:10" x14ac:dyDescent="0.35">
      <c r="A1340" s="3">
        <f>_xlfn.XLOOKUP(Table16[[#This Row],[OrderID]],[3]!Table13456[No заказа],[3]!Table13456[Дата
отправки],"",0,1)</f>
        <v>45772</v>
      </c>
      <c r="B1340" s="2">
        <v>539025348</v>
      </c>
      <c r="C1340" s="2"/>
      <c r="D1340" s="2"/>
      <c r="E1340" s="3"/>
      <c r="F1340" s="3"/>
      <c r="H1340" s="5">
        <f>_xlfn.XLOOKUP(Table16[[#This Row],[OrderID]],[3]!Table13456[No заказа],[3]!Table13456[Количество],"",0,1)</f>
        <v>1</v>
      </c>
      <c r="I1340" s="5">
        <f>_xlfn.XLOOKUP(Table16[[#This Row],[OrderID]],[3]!Table13456[No заказа],[3]!Table13456[Цена],"",0,1)</f>
        <v>8999</v>
      </c>
      <c r="J1340" s="2" t="str">
        <f>M01_SETTINGS!$F$2</f>
        <v>KASPI</v>
      </c>
    </row>
    <row r="1341" spans="1:10" x14ac:dyDescent="0.35">
      <c r="A1341" s="3">
        <f>_xlfn.XLOOKUP(Table16[[#This Row],[OrderID]],[3]!Table13456[No заказа],[3]!Table13456[Дата
отправки],"",0,1)</f>
        <v>45772</v>
      </c>
      <c r="B1341" s="2">
        <v>539014479</v>
      </c>
      <c r="C1341" s="2"/>
      <c r="D1341" s="2"/>
      <c r="E1341" s="3"/>
      <c r="F1341" s="3"/>
      <c r="H1341" s="5">
        <f>_xlfn.XLOOKUP(Table16[[#This Row],[OrderID]],[3]!Table13456[No заказа],[3]!Table13456[Количество],"",0,1)</f>
        <v>1</v>
      </c>
      <c r="I1341" s="5">
        <f>_xlfn.XLOOKUP(Table16[[#This Row],[OrderID]],[3]!Table13456[No заказа],[3]!Table13456[Цена],"",0,1)</f>
        <v>8999</v>
      </c>
      <c r="J1341" s="2" t="str">
        <f>M01_SETTINGS!$F$2</f>
        <v>KASPI</v>
      </c>
    </row>
    <row r="1342" spans="1:10" x14ac:dyDescent="0.35">
      <c r="A1342" s="3">
        <f>_xlfn.XLOOKUP(Table16[[#This Row],[OrderID]],[3]!Table13456[No заказа],[3]!Table13456[Дата
отправки],"",0,1)</f>
        <v>45772</v>
      </c>
      <c r="B1342" s="2">
        <v>538980540</v>
      </c>
      <c r="C1342" s="2"/>
      <c r="D1342" s="2"/>
      <c r="E1342" s="3"/>
      <c r="F1342" s="3"/>
      <c r="H1342" s="5">
        <f>_xlfn.XLOOKUP(Table16[[#This Row],[OrderID]],[3]!Table13456[No заказа],[3]!Table13456[Количество],"",0,1)</f>
        <v>1</v>
      </c>
      <c r="I1342" s="5">
        <f>_xlfn.XLOOKUP(Table16[[#This Row],[OrderID]],[3]!Table13456[No заказа],[3]!Table13456[Цена],"",0,1)</f>
        <v>8999</v>
      </c>
      <c r="J1342" s="2" t="str">
        <f>M01_SETTINGS!$F$2</f>
        <v>KASPI</v>
      </c>
    </row>
    <row r="1343" spans="1:10" x14ac:dyDescent="0.35">
      <c r="A1343" s="3">
        <f>_xlfn.XLOOKUP(Table16[[#This Row],[OrderID]],[3]!Table13456[No заказа],[3]!Table13456[Дата
отправки],"",0,1)</f>
        <v>45772</v>
      </c>
      <c r="B1343" s="2">
        <v>538752092</v>
      </c>
      <c r="C1343" s="2"/>
      <c r="D1343" s="2"/>
      <c r="E1343" s="3"/>
      <c r="F1343" s="3"/>
      <c r="H1343" s="5">
        <f>_xlfn.XLOOKUP(Table16[[#This Row],[OrderID]],[3]!Table13456[No заказа],[3]!Table13456[Количество],"",0,1)</f>
        <v>1</v>
      </c>
      <c r="I1343" s="5">
        <f>_xlfn.XLOOKUP(Table16[[#This Row],[OrderID]],[3]!Table13456[No заказа],[3]!Table13456[Цена],"",0,1)</f>
        <v>8340</v>
      </c>
      <c r="J1343" s="2" t="str">
        <f>M01_SETTINGS!$F$2</f>
        <v>KASPI</v>
      </c>
    </row>
    <row r="1344" spans="1:10" x14ac:dyDescent="0.35">
      <c r="A1344" s="3">
        <f>_xlfn.XLOOKUP(Table16[[#This Row],[OrderID]],[3]!Table13456[No заказа],[3]!Table13456[Дата
отправки],"",0,1)</f>
        <v>45772</v>
      </c>
      <c r="B1344" s="2">
        <v>539082875</v>
      </c>
      <c r="C1344" s="2"/>
      <c r="D1344" s="2"/>
      <c r="E1344" s="3"/>
      <c r="F1344" s="3"/>
      <c r="H1344" s="5">
        <f>_xlfn.XLOOKUP(Table16[[#This Row],[OrderID]],[3]!Table13456[No заказа],[3]!Table13456[Количество],"",0,1)</f>
        <v>1</v>
      </c>
      <c r="I1344" s="5">
        <f>_xlfn.XLOOKUP(Table16[[#This Row],[OrderID]],[3]!Table13456[No заказа],[3]!Table13456[Цена],"",0,1)</f>
        <v>8345</v>
      </c>
      <c r="J1344" s="2" t="str">
        <f>M01_SETTINGS!$F$2</f>
        <v>KASPI</v>
      </c>
    </row>
    <row r="1345" spans="1:10" x14ac:dyDescent="0.35">
      <c r="A1345" s="3">
        <f>_xlfn.XLOOKUP(Table16[[#This Row],[OrderID]],[3]!Table13456[No заказа],[3]!Table13456[Дата
отправки],"",0,1)</f>
        <v>45772</v>
      </c>
      <c r="B1345" s="2">
        <v>539022286</v>
      </c>
      <c r="C1345" s="2"/>
      <c r="D1345" s="2"/>
      <c r="E1345" s="3"/>
      <c r="F1345" s="3"/>
      <c r="H1345" s="5">
        <f>_xlfn.XLOOKUP(Table16[[#This Row],[OrderID]],[3]!Table13456[No заказа],[3]!Table13456[Количество],"",0,1)</f>
        <v>1</v>
      </c>
      <c r="I1345" s="5">
        <f>_xlfn.XLOOKUP(Table16[[#This Row],[OrderID]],[3]!Table13456[No заказа],[3]!Table13456[Цена],"",0,1)</f>
        <v>8999</v>
      </c>
      <c r="J1345" s="2" t="str">
        <f>M01_SETTINGS!$F$2</f>
        <v>KASPI</v>
      </c>
    </row>
    <row r="1346" spans="1:10" x14ac:dyDescent="0.35">
      <c r="A1346" s="3">
        <f>_xlfn.XLOOKUP(Table16[[#This Row],[OrderID]],[3]!Table13456[No заказа],[3]!Table13456[Дата
отправки],"",0,1)</f>
        <v>45772</v>
      </c>
      <c r="B1346" s="2">
        <v>538672527</v>
      </c>
      <c r="C1346" s="2"/>
      <c r="D1346" s="2"/>
      <c r="E1346" s="3"/>
      <c r="F1346" s="3"/>
      <c r="H1346" s="5">
        <f>_xlfn.XLOOKUP(Table16[[#This Row],[OrderID]],[3]!Table13456[No заказа],[3]!Table13456[Количество],"",0,1)</f>
        <v>1</v>
      </c>
      <c r="I1346" s="5">
        <f>_xlfn.XLOOKUP(Table16[[#This Row],[OrderID]],[3]!Table13456[No заказа],[3]!Table13456[Цена],"",0,1)</f>
        <v>8289</v>
      </c>
      <c r="J1346" s="2" t="str">
        <f>M01_SETTINGS!$F$2</f>
        <v>KASPI</v>
      </c>
    </row>
    <row r="1347" spans="1:10" x14ac:dyDescent="0.35">
      <c r="A1347" s="3">
        <f>_xlfn.XLOOKUP(Table16[[#This Row],[OrderID]],[3]!Table13456[No заказа],[3]!Table13456[Дата
отправки],"",0,1)</f>
        <v>45772</v>
      </c>
      <c r="B1347" s="2">
        <v>538903807</v>
      </c>
      <c r="C1347" s="2"/>
      <c r="D1347" s="2"/>
      <c r="E1347" s="3"/>
      <c r="F1347" s="3"/>
      <c r="H1347" s="5">
        <f>_xlfn.XLOOKUP(Table16[[#This Row],[OrderID]],[3]!Table13456[No заказа],[3]!Table13456[Количество],"",0,1)</f>
        <v>1</v>
      </c>
      <c r="I1347" s="5">
        <f>_xlfn.XLOOKUP(Table16[[#This Row],[OrderID]],[3]!Table13456[No заказа],[3]!Table13456[Цена],"",0,1)</f>
        <v>9000</v>
      </c>
      <c r="J1347" s="2" t="str">
        <f>M01_SETTINGS!$F$2</f>
        <v>KASPI</v>
      </c>
    </row>
    <row r="1348" spans="1:10" x14ac:dyDescent="0.35">
      <c r="A1348" s="3">
        <f>_xlfn.XLOOKUP(Table16[[#This Row],[OrderID]],[3]!Table13456[No заказа],[3]!Table13456[Дата
отправки],"",0,1)</f>
        <v>45772</v>
      </c>
      <c r="B1348" s="2">
        <v>538682443</v>
      </c>
      <c r="C1348" s="2"/>
      <c r="D1348" s="2"/>
      <c r="E1348" s="3"/>
      <c r="F1348" s="3"/>
      <c r="H1348" s="5">
        <f>_xlfn.XLOOKUP(Table16[[#This Row],[OrderID]],[3]!Table13456[No заказа],[3]!Table13456[Количество],"",0,1)</f>
        <v>1</v>
      </c>
      <c r="I1348" s="5">
        <f>_xlfn.XLOOKUP(Table16[[#This Row],[OrderID]],[3]!Table13456[No заказа],[3]!Table13456[Цена],"",0,1)</f>
        <v>8900</v>
      </c>
      <c r="J1348" s="2" t="str">
        <f>M01_SETTINGS!$F$2</f>
        <v>KASPI</v>
      </c>
    </row>
    <row r="1349" spans="1:10" x14ac:dyDescent="0.35">
      <c r="A1349" s="3">
        <f>_xlfn.XLOOKUP(Table16[[#This Row],[OrderID]],[3]!Table13456[No заказа],[3]!Table13456[Дата
отправки],"",0,1)</f>
        <v>45772</v>
      </c>
      <c r="B1349" s="2">
        <v>539044361</v>
      </c>
      <c r="C1349" s="2"/>
      <c r="D1349" s="2"/>
      <c r="E1349" s="3"/>
      <c r="F1349" s="3"/>
      <c r="H1349" s="5">
        <f>_xlfn.XLOOKUP(Table16[[#This Row],[OrderID]],[3]!Table13456[No заказа],[3]!Table13456[Количество],"",0,1)</f>
        <v>1</v>
      </c>
      <c r="I1349" s="5">
        <f>_xlfn.XLOOKUP(Table16[[#This Row],[OrderID]],[3]!Table13456[No заказа],[3]!Table13456[Цена],"",0,1)</f>
        <v>14990</v>
      </c>
      <c r="J1349" s="2" t="str">
        <f>M01_SETTINGS!$F$2</f>
        <v>KASPI</v>
      </c>
    </row>
    <row r="1350" spans="1:10" x14ac:dyDescent="0.35">
      <c r="A1350" s="3">
        <f>_xlfn.XLOOKUP(Table16[[#This Row],[OrderID]],[3]!Table13456[No заказа],[3]!Table13456[Дата
отправки],"",0,1)</f>
        <v>45772</v>
      </c>
      <c r="B1350" s="2">
        <v>539078455</v>
      </c>
      <c r="C1350" s="2"/>
      <c r="D1350" s="2"/>
      <c r="E1350" s="3"/>
      <c r="F1350" s="3"/>
      <c r="H1350" s="5">
        <f>_xlfn.XLOOKUP(Table16[[#This Row],[OrderID]],[3]!Table13456[No заказа],[3]!Table13456[Количество],"",0,1)</f>
        <v>1</v>
      </c>
      <c r="I1350" s="5">
        <f>_xlfn.XLOOKUP(Table16[[#This Row],[OrderID]],[3]!Table13456[No заказа],[3]!Table13456[Цена],"",0,1)</f>
        <v>15990</v>
      </c>
      <c r="J1350" s="2" t="str">
        <f>M01_SETTINGS!$F$2</f>
        <v>KASPI</v>
      </c>
    </row>
    <row r="1351" spans="1:10" x14ac:dyDescent="0.35">
      <c r="A1351" s="3">
        <f>_xlfn.XLOOKUP(Table16[[#This Row],[OrderID]],[3]!Table13456[No заказа],[3]!Table13456[Дата
отправки],"",0,1)</f>
        <v>45772</v>
      </c>
      <c r="B1351" s="2">
        <v>538939588</v>
      </c>
      <c r="C1351" s="2"/>
      <c r="D1351" s="2"/>
      <c r="E1351" s="3"/>
      <c r="F1351" s="3"/>
      <c r="H1351" s="5">
        <f>_xlfn.XLOOKUP(Table16[[#This Row],[OrderID]],[3]!Table13456[No заказа],[3]!Table13456[Количество],"",0,1)</f>
        <v>1</v>
      </c>
      <c r="I1351" s="5">
        <f>_xlfn.XLOOKUP(Table16[[#This Row],[OrderID]],[3]!Table13456[No заказа],[3]!Table13456[Цена],"",0,1)</f>
        <v>14990</v>
      </c>
      <c r="J1351" s="2" t="str">
        <f>M01_SETTINGS!$F$2</f>
        <v>KASPI</v>
      </c>
    </row>
    <row r="1352" spans="1:10" x14ac:dyDescent="0.35">
      <c r="A1352" s="3">
        <f>_xlfn.XLOOKUP(Table16[[#This Row],[OrderID]],[3]!Table13456[No заказа],[3]!Table13456[Дата
отправки],"",0,1)</f>
        <v>45772</v>
      </c>
      <c r="B1352" s="2">
        <v>538726203</v>
      </c>
      <c r="C1352" s="2"/>
      <c r="D1352" s="2"/>
      <c r="E1352" s="3"/>
      <c r="F1352" s="3"/>
      <c r="H1352" s="5">
        <f>_xlfn.XLOOKUP(Table16[[#This Row],[OrderID]],[3]!Table13456[No заказа],[3]!Table13456[Количество],"",0,1)</f>
        <v>1</v>
      </c>
      <c r="I1352" s="5">
        <f>_xlfn.XLOOKUP(Table16[[#This Row],[OrderID]],[3]!Table13456[No заказа],[3]!Table13456[Цена],"",0,1)</f>
        <v>14990</v>
      </c>
      <c r="J1352" s="2" t="str">
        <f>M01_SETTINGS!$F$2</f>
        <v>KASPI</v>
      </c>
    </row>
    <row r="1353" spans="1:10" x14ac:dyDescent="0.35">
      <c r="A1353" s="3">
        <f>_xlfn.XLOOKUP(Table16[[#This Row],[OrderID]],[3]!Table13456[No заказа],[3]!Table13456[Дата
отправки],"",0,1)</f>
        <v>45772</v>
      </c>
      <c r="B1353" s="2">
        <v>538753107</v>
      </c>
      <c r="C1353" s="2"/>
      <c r="D1353" s="2"/>
      <c r="E1353" s="3"/>
      <c r="F1353" s="3"/>
      <c r="H1353" s="5">
        <f>_xlfn.XLOOKUP(Table16[[#This Row],[OrderID]],[3]!Table13456[No заказа],[3]!Table13456[Количество],"",0,1)</f>
        <v>1</v>
      </c>
      <c r="I1353" s="5">
        <f>_xlfn.XLOOKUP(Table16[[#This Row],[OrderID]],[3]!Table13456[No заказа],[3]!Table13456[Цена],"",0,1)</f>
        <v>8344</v>
      </c>
      <c r="J1353" s="2" t="str">
        <f>M01_SETTINGS!$F$2</f>
        <v>KASPI</v>
      </c>
    </row>
    <row r="1354" spans="1:10" x14ac:dyDescent="0.35">
      <c r="A1354" s="3">
        <f>_xlfn.XLOOKUP(Table16[[#This Row],[OrderID]],[3]!Table13456[No заказа],[3]!Table13456[Дата
отправки],"",0,1)</f>
        <v>45772</v>
      </c>
      <c r="B1354" s="2">
        <v>538614946</v>
      </c>
      <c r="C1354" s="2"/>
      <c r="D1354" s="2"/>
      <c r="E1354" s="3"/>
      <c r="F1354" s="3"/>
      <c r="H1354" s="5">
        <f>_xlfn.XLOOKUP(Table16[[#This Row],[OrderID]],[3]!Table13456[No заказа],[3]!Table13456[Количество],"",0,1)</f>
        <v>1</v>
      </c>
      <c r="I1354" s="5">
        <f>_xlfn.XLOOKUP(Table16[[#This Row],[OrderID]],[3]!Table13456[No заказа],[3]!Table13456[Цена],"",0,1)</f>
        <v>8289</v>
      </c>
      <c r="J1354" s="2" t="str">
        <f>M01_SETTINGS!$F$2</f>
        <v>KASPI</v>
      </c>
    </row>
    <row r="1355" spans="1:10" x14ac:dyDescent="0.35">
      <c r="A1355" s="3">
        <f>_xlfn.XLOOKUP(Table16[[#This Row],[OrderID]],[3]!Table13456[No заказа],[3]!Table13456[Дата
отправки],"",0,1)</f>
        <v>45772</v>
      </c>
      <c r="B1355" s="2">
        <v>538804608</v>
      </c>
      <c r="C1355" s="2"/>
      <c r="D1355" s="2"/>
      <c r="E1355" s="3"/>
      <c r="F1355" s="3"/>
      <c r="H1355" s="5">
        <f>_xlfn.XLOOKUP(Table16[[#This Row],[OrderID]],[3]!Table13456[No заказа],[3]!Table13456[Количество],"",0,1)</f>
        <v>1</v>
      </c>
      <c r="I1355" s="5">
        <f>_xlfn.XLOOKUP(Table16[[#This Row],[OrderID]],[3]!Table13456[No заказа],[3]!Table13456[Цена],"",0,1)</f>
        <v>8344</v>
      </c>
      <c r="J1355" s="2" t="str">
        <f>M01_SETTINGS!$F$2</f>
        <v>KASPI</v>
      </c>
    </row>
    <row r="1356" spans="1:10" x14ac:dyDescent="0.35">
      <c r="A1356" s="3">
        <f>_xlfn.XLOOKUP(Table16[[#This Row],[OrderID]],[3]!Table13456[No заказа],[3]!Table13456[Дата
отправки],"",0,1)</f>
        <v>45772</v>
      </c>
      <c r="B1356" s="2">
        <v>538720011</v>
      </c>
      <c r="C1356" s="2"/>
      <c r="D1356" s="2"/>
      <c r="E1356" s="3"/>
      <c r="F1356" s="3"/>
      <c r="H1356" s="5">
        <f>_xlfn.XLOOKUP(Table16[[#This Row],[OrderID]],[3]!Table13456[No заказа],[3]!Table13456[Количество],"",0,1)</f>
        <v>1</v>
      </c>
      <c r="I1356" s="5">
        <f>_xlfn.XLOOKUP(Table16[[#This Row],[OrderID]],[3]!Table13456[No заказа],[3]!Table13456[Цена],"",0,1)</f>
        <v>8339</v>
      </c>
      <c r="J1356" s="2" t="str">
        <f>M01_SETTINGS!$F$2</f>
        <v>KASPI</v>
      </c>
    </row>
    <row r="1357" spans="1:10" x14ac:dyDescent="0.35">
      <c r="A1357" s="3">
        <f>_xlfn.XLOOKUP(Table16[[#This Row],[OrderID]],[3]!Table13456[No заказа],[3]!Table13456[Дата
отправки],"",0,1)</f>
        <v>45772</v>
      </c>
      <c r="B1357" s="2">
        <v>538675571</v>
      </c>
      <c r="C1357" s="2"/>
      <c r="D1357" s="2"/>
      <c r="E1357" s="3"/>
      <c r="F1357" s="3"/>
      <c r="H1357" s="5">
        <f>_xlfn.XLOOKUP(Table16[[#This Row],[OrderID]],[3]!Table13456[No заказа],[3]!Table13456[Количество],"",0,1)</f>
        <v>1</v>
      </c>
      <c r="I1357" s="5">
        <f>_xlfn.XLOOKUP(Table16[[#This Row],[OrderID]],[3]!Table13456[No заказа],[3]!Table13456[Цена],"",0,1)</f>
        <v>8339</v>
      </c>
      <c r="J1357" s="2" t="str">
        <f>M01_SETTINGS!$F$2</f>
        <v>KASPI</v>
      </c>
    </row>
    <row r="1358" spans="1:10" x14ac:dyDescent="0.35">
      <c r="A1358" s="3">
        <f>_xlfn.XLOOKUP(Table16[[#This Row],[OrderID]],[3]!Table13456[No заказа],[3]!Table13456[Дата
отправки],"",0,1)</f>
        <v>45772</v>
      </c>
      <c r="B1358" s="2">
        <v>539054479</v>
      </c>
      <c r="C1358" s="2"/>
      <c r="D1358" s="2"/>
      <c r="E1358" s="3"/>
      <c r="F1358" s="3"/>
      <c r="H1358" s="5">
        <f>_xlfn.XLOOKUP(Table16[[#This Row],[OrderID]],[3]!Table13456[No заказа],[3]!Table13456[Количество],"",0,1)</f>
        <v>1</v>
      </c>
      <c r="I1358" s="5">
        <f>_xlfn.XLOOKUP(Table16[[#This Row],[OrderID]],[3]!Table13456[No заказа],[3]!Table13456[Цена],"",0,1)</f>
        <v>8999</v>
      </c>
      <c r="J1358" s="2" t="str">
        <f>M01_SETTINGS!$F$2</f>
        <v>KASPI</v>
      </c>
    </row>
    <row r="1359" spans="1:10" x14ac:dyDescent="0.35">
      <c r="A1359" s="3">
        <f>_xlfn.XLOOKUP(Table16[[#This Row],[OrderID]],[3]!Table13456[No заказа],[3]!Table13456[Дата
отправки],"",0,1)</f>
        <v>45772</v>
      </c>
      <c r="B1359" s="2">
        <v>538810239</v>
      </c>
      <c r="C1359" s="2"/>
      <c r="D1359" s="2"/>
      <c r="E1359" s="3"/>
      <c r="F1359" s="3"/>
      <c r="H1359" s="5">
        <f>_xlfn.XLOOKUP(Table16[[#This Row],[OrderID]],[3]!Table13456[No заказа],[3]!Table13456[Количество],"",0,1)</f>
        <v>1</v>
      </c>
      <c r="I1359" s="5">
        <f>_xlfn.XLOOKUP(Table16[[#This Row],[OrderID]],[3]!Table13456[No заказа],[3]!Table13456[Цена],"",0,1)</f>
        <v>8999</v>
      </c>
      <c r="J1359" s="2" t="str">
        <f>M01_SETTINGS!$F$2</f>
        <v>KASPI</v>
      </c>
    </row>
    <row r="1360" spans="1:10" x14ac:dyDescent="0.35">
      <c r="A1360" s="3">
        <f>_xlfn.XLOOKUP(Table16[[#This Row],[OrderID]],[3]!Table13456[No заказа],[3]!Table13456[Дата
отправки],"",0,1)</f>
        <v>45771</v>
      </c>
      <c r="B1360" s="2">
        <v>538550271</v>
      </c>
      <c r="C1360" s="2"/>
      <c r="D1360" s="2"/>
      <c r="E1360" s="3"/>
      <c r="F1360" s="3"/>
      <c r="H1360" s="5">
        <f>_xlfn.XLOOKUP(Table16[[#This Row],[OrderID]],[3]!Table13456[No заказа],[3]!Table13456[Количество],"",0,1)</f>
        <v>1</v>
      </c>
      <c r="I1360" s="5">
        <f>_xlfn.XLOOKUP(Table16[[#This Row],[OrderID]],[3]!Table13456[No заказа],[3]!Table13456[Цена],"",0,1)</f>
        <v>9000</v>
      </c>
      <c r="J1360" s="2" t="str">
        <f>M01_SETTINGS!$F$2</f>
        <v>KASPI</v>
      </c>
    </row>
    <row r="1361" spans="1:10" x14ac:dyDescent="0.35">
      <c r="A1361" s="3">
        <f>_xlfn.XLOOKUP(Table16[[#This Row],[OrderID]],[3]!Table13456[No заказа],[3]!Table13456[Дата
отправки],"",0,1)</f>
        <v>45771</v>
      </c>
      <c r="B1361" s="2">
        <v>538540054</v>
      </c>
      <c r="C1361" s="2"/>
      <c r="D1361" s="2"/>
      <c r="E1361" s="3"/>
      <c r="F1361" s="3"/>
      <c r="H1361" s="5">
        <f>_xlfn.XLOOKUP(Table16[[#This Row],[OrderID]],[3]!Table13456[No заказа],[3]!Table13456[Количество],"",0,1)</f>
        <v>1</v>
      </c>
      <c r="I1361" s="5">
        <f>_xlfn.XLOOKUP(Table16[[#This Row],[OrderID]],[3]!Table13456[No заказа],[3]!Table13456[Цена],"",0,1)</f>
        <v>8289</v>
      </c>
      <c r="J1361" s="2" t="str">
        <f>M01_SETTINGS!$F$2</f>
        <v>KASPI</v>
      </c>
    </row>
    <row r="1362" spans="1:10" x14ac:dyDescent="0.35">
      <c r="A1362" s="3">
        <f>_xlfn.XLOOKUP(Table16[[#This Row],[OrderID]],[3]!Table13456[No заказа],[3]!Table13456[Дата
отправки],"",0,1)</f>
        <v>45771</v>
      </c>
      <c r="B1362" s="2">
        <v>538314923</v>
      </c>
      <c r="C1362" s="2"/>
      <c r="D1362" s="2"/>
      <c r="E1362" s="3"/>
      <c r="F1362" s="3"/>
      <c r="H1362" s="5">
        <f>_xlfn.XLOOKUP(Table16[[#This Row],[OrderID]],[3]!Table13456[No заказа],[3]!Table13456[Количество],"",0,1)</f>
        <v>1</v>
      </c>
      <c r="I1362" s="5">
        <f>_xlfn.XLOOKUP(Table16[[#This Row],[OrderID]],[3]!Table13456[No заказа],[3]!Table13456[Цена],"",0,1)</f>
        <v>8340</v>
      </c>
      <c r="J1362" s="2" t="str">
        <f>M01_SETTINGS!$F$2</f>
        <v>KASPI</v>
      </c>
    </row>
    <row r="1363" spans="1:10" x14ac:dyDescent="0.35">
      <c r="A1363" s="3">
        <f>_xlfn.XLOOKUP(Table16[[#This Row],[OrderID]],[3]!Table13456[No заказа],[3]!Table13456[Дата
отправки],"",0,1)</f>
        <v>45771</v>
      </c>
      <c r="B1363" s="2">
        <v>538055857</v>
      </c>
      <c r="C1363" s="2"/>
      <c r="D1363" s="2"/>
      <c r="E1363" s="3"/>
      <c r="F1363" s="3"/>
      <c r="H1363" s="5">
        <f>_xlfn.XLOOKUP(Table16[[#This Row],[OrderID]],[3]!Table13456[No заказа],[3]!Table13456[Количество],"",0,1)</f>
        <v>1</v>
      </c>
      <c r="I1363" s="5">
        <f>_xlfn.XLOOKUP(Table16[[#This Row],[OrderID]],[3]!Table13456[No заказа],[3]!Table13456[Цена],"",0,1)</f>
        <v>8348</v>
      </c>
      <c r="J1363" s="2" t="str">
        <f>M01_SETTINGS!$F$2</f>
        <v>KASPI</v>
      </c>
    </row>
    <row r="1364" spans="1:10" x14ac:dyDescent="0.35">
      <c r="A1364" s="3">
        <f>_xlfn.XLOOKUP(Table16[[#This Row],[OrderID]],[3]!Table13456[No заказа],[3]!Table13456[Дата
отправки],"",0,1)</f>
        <v>45771</v>
      </c>
      <c r="B1364" s="2">
        <v>538538789</v>
      </c>
      <c r="C1364" s="2"/>
      <c r="D1364" s="2"/>
      <c r="E1364" s="3"/>
      <c r="F1364" s="3"/>
      <c r="H1364" s="5">
        <f>_xlfn.XLOOKUP(Table16[[#This Row],[OrderID]],[3]!Table13456[No заказа],[3]!Table13456[Количество],"",0,1)</f>
        <v>1</v>
      </c>
      <c r="I1364" s="5">
        <f>_xlfn.XLOOKUP(Table16[[#This Row],[OrderID]],[3]!Table13456[No заказа],[3]!Table13456[Цена],"",0,1)</f>
        <v>8900</v>
      </c>
      <c r="J1364" s="2" t="str">
        <f>M01_SETTINGS!$F$2</f>
        <v>KASPI</v>
      </c>
    </row>
    <row r="1365" spans="1:10" x14ac:dyDescent="0.35">
      <c r="A1365" s="3">
        <f>_xlfn.XLOOKUP(Table16[[#This Row],[OrderID]],[3]!Table13456[No заказа],[3]!Table13456[Дата
отправки],"",0,1)</f>
        <v>45771</v>
      </c>
      <c r="B1365" s="2">
        <v>538314360</v>
      </c>
      <c r="C1365" s="2"/>
      <c r="D1365" s="2"/>
      <c r="E1365" s="3"/>
      <c r="F1365" s="3"/>
      <c r="H1365" s="5">
        <f>_xlfn.XLOOKUP(Table16[[#This Row],[OrderID]],[3]!Table13456[No заказа],[3]!Table13456[Количество],"",0,1)</f>
        <v>1</v>
      </c>
      <c r="I1365" s="5">
        <f>_xlfn.XLOOKUP(Table16[[#This Row],[OrderID]],[3]!Table13456[No заказа],[3]!Table13456[Цена],"",0,1)</f>
        <v>8289</v>
      </c>
      <c r="J1365" s="2" t="str">
        <f>M01_SETTINGS!$F$2</f>
        <v>KASPI</v>
      </c>
    </row>
    <row r="1366" spans="1:10" x14ac:dyDescent="0.35">
      <c r="A1366" s="3">
        <f>_xlfn.XLOOKUP(Table16[[#This Row],[OrderID]],[3]!Table13456[No заказа],[3]!Table13456[Дата
отправки],"",0,1)</f>
        <v>45771</v>
      </c>
      <c r="B1366" s="2">
        <v>538447134</v>
      </c>
      <c r="C1366" s="2"/>
      <c r="D1366" s="2"/>
      <c r="E1366" s="3"/>
      <c r="F1366" s="3"/>
      <c r="H1366" s="5">
        <f>_xlfn.XLOOKUP(Table16[[#This Row],[OrderID]],[3]!Table13456[No заказа],[3]!Table13456[Количество],"",0,1)</f>
        <v>1</v>
      </c>
      <c r="I1366" s="5">
        <f>_xlfn.XLOOKUP(Table16[[#This Row],[OrderID]],[3]!Table13456[No заказа],[3]!Table13456[Цена],"",0,1)</f>
        <v>8340</v>
      </c>
      <c r="J1366" s="2" t="str">
        <f>M01_SETTINGS!$F$2</f>
        <v>KASPI</v>
      </c>
    </row>
    <row r="1367" spans="1:10" x14ac:dyDescent="0.35">
      <c r="A1367" s="3">
        <f>_xlfn.XLOOKUP(Table16[[#This Row],[OrderID]],[3]!Table13456[No заказа],[3]!Table13456[Дата
отправки],"",0,1)</f>
        <v>45771</v>
      </c>
      <c r="B1367" s="2">
        <v>538255193</v>
      </c>
      <c r="C1367" s="2"/>
      <c r="D1367" s="2"/>
      <c r="E1367" s="3"/>
      <c r="F1367" s="3"/>
      <c r="H1367" s="5">
        <f>_xlfn.XLOOKUP(Table16[[#This Row],[OrderID]],[3]!Table13456[No заказа],[3]!Table13456[Количество],"",0,1)</f>
        <v>1</v>
      </c>
      <c r="I1367" s="5">
        <f>_xlfn.XLOOKUP(Table16[[#This Row],[OrderID]],[3]!Table13456[No заказа],[3]!Table13456[Цена],"",0,1)</f>
        <v>8340</v>
      </c>
      <c r="J1367" s="2" t="str">
        <f>M01_SETTINGS!$F$2</f>
        <v>KASPI</v>
      </c>
    </row>
    <row r="1368" spans="1:10" x14ac:dyDescent="0.35">
      <c r="A1368" s="3">
        <f>_xlfn.XLOOKUP(Table16[[#This Row],[OrderID]],[3]!Table13456[No заказа],[3]!Table13456[Дата
отправки],"",0,1)</f>
        <v>45771</v>
      </c>
      <c r="B1368" s="2">
        <v>538495351</v>
      </c>
      <c r="C1368" s="2"/>
      <c r="D1368" s="2"/>
      <c r="E1368" s="3"/>
      <c r="F1368" s="3"/>
      <c r="H1368" s="5">
        <f>_xlfn.XLOOKUP(Table16[[#This Row],[OrderID]],[3]!Table13456[No заказа],[3]!Table13456[Количество],"",0,1)</f>
        <v>1</v>
      </c>
      <c r="I1368" s="5">
        <f>_xlfn.XLOOKUP(Table16[[#This Row],[OrderID]],[3]!Table13456[No заказа],[3]!Table13456[Цена],"",0,1)</f>
        <v>8289</v>
      </c>
      <c r="J1368" s="2" t="str">
        <f>M01_SETTINGS!$F$2</f>
        <v>KASPI</v>
      </c>
    </row>
    <row r="1369" spans="1:10" x14ac:dyDescent="0.35">
      <c r="A1369" s="3">
        <f>_xlfn.XLOOKUP(Table16[[#This Row],[OrderID]],[3]!Table13456[No заказа],[3]!Table13456[Дата
отправки],"",0,1)</f>
        <v>45771</v>
      </c>
      <c r="B1369" s="2">
        <v>538362977</v>
      </c>
      <c r="C1369" s="2"/>
      <c r="D1369" s="2"/>
      <c r="E1369" s="3"/>
      <c r="F1369" s="3"/>
      <c r="H1369" s="5">
        <f>_xlfn.XLOOKUP(Table16[[#This Row],[OrderID]],[3]!Table13456[No заказа],[3]!Table13456[Количество],"",0,1)</f>
        <v>1</v>
      </c>
      <c r="I1369" s="5">
        <f>_xlfn.XLOOKUP(Table16[[#This Row],[OrderID]],[3]!Table13456[No заказа],[3]!Table13456[Цена],"",0,1)</f>
        <v>8289</v>
      </c>
      <c r="J1369" s="2" t="str">
        <f>M01_SETTINGS!$F$2</f>
        <v>KASPI</v>
      </c>
    </row>
    <row r="1370" spans="1:10" x14ac:dyDescent="0.35">
      <c r="A1370" s="3">
        <f>_xlfn.XLOOKUP(Table16[[#This Row],[OrderID]],[3]!Table13456[No заказа],[3]!Table13456[Дата
отправки],"",0,1)</f>
        <v>45771</v>
      </c>
      <c r="B1370" s="2">
        <v>538392638</v>
      </c>
      <c r="C1370" s="2"/>
      <c r="D1370" s="2"/>
      <c r="E1370" s="3"/>
      <c r="F1370" s="3"/>
      <c r="H1370" s="5">
        <f>_xlfn.XLOOKUP(Table16[[#This Row],[OrderID]],[3]!Table13456[No заказа],[3]!Table13456[Количество],"",0,1)</f>
        <v>1</v>
      </c>
      <c r="I1370" s="5">
        <f>_xlfn.XLOOKUP(Table16[[#This Row],[OrderID]],[3]!Table13456[No заказа],[3]!Table13456[Цена],"",0,1)</f>
        <v>8340</v>
      </c>
      <c r="J1370" s="2" t="str">
        <f>M01_SETTINGS!$F$2</f>
        <v>KASPI</v>
      </c>
    </row>
    <row r="1371" spans="1:10" x14ac:dyDescent="0.35">
      <c r="A1371" s="3">
        <f>_xlfn.XLOOKUP(Table16[[#This Row],[OrderID]],[3]!Table13456[No заказа],[3]!Table13456[Дата
отправки],"",0,1)</f>
        <v>45771</v>
      </c>
      <c r="B1371" s="2">
        <v>538343537</v>
      </c>
      <c r="C1371" s="2"/>
      <c r="D1371" s="2"/>
      <c r="E1371" s="3"/>
      <c r="F1371" s="3"/>
      <c r="H1371" s="5">
        <f>_xlfn.XLOOKUP(Table16[[#This Row],[OrderID]],[3]!Table13456[No заказа],[3]!Table13456[Количество],"",0,1)</f>
        <v>1</v>
      </c>
      <c r="I1371" s="5">
        <f>_xlfn.XLOOKUP(Table16[[#This Row],[OrderID]],[3]!Table13456[No заказа],[3]!Table13456[Цена],"",0,1)</f>
        <v>8341</v>
      </c>
      <c r="J1371" s="2" t="str">
        <f>M01_SETTINGS!$F$2</f>
        <v>KASPI</v>
      </c>
    </row>
    <row r="1372" spans="1:10" x14ac:dyDescent="0.35">
      <c r="A1372" s="3">
        <f>_xlfn.XLOOKUP(Table16[[#This Row],[OrderID]],[3]!Table13456[No заказа],[3]!Table13456[Дата
отправки],"",0,1)</f>
        <v>45771</v>
      </c>
      <c r="B1372" s="2">
        <v>538509411</v>
      </c>
      <c r="C1372" s="2"/>
      <c r="D1372" s="2"/>
      <c r="E1372" s="3"/>
      <c r="F1372" s="3"/>
      <c r="H1372" s="5">
        <f>_xlfn.XLOOKUP(Table16[[#This Row],[OrderID]],[3]!Table13456[No заказа],[3]!Table13456[Количество],"",0,1)</f>
        <v>1</v>
      </c>
      <c r="I1372" s="5">
        <f>_xlfn.XLOOKUP(Table16[[#This Row],[OrderID]],[3]!Table13456[No заказа],[3]!Table13456[Цена],"",0,1)</f>
        <v>8899</v>
      </c>
      <c r="J1372" s="2" t="str">
        <f>M01_SETTINGS!$F$2</f>
        <v>KASPI</v>
      </c>
    </row>
    <row r="1373" spans="1:10" x14ac:dyDescent="0.35">
      <c r="A1373" s="3">
        <f>_xlfn.XLOOKUP(Table16[[#This Row],[OrderID]],[3]!Table13456[No заказа],[3]!Table13456[Дата
отправки],"",0,1)</f>
        <v>45771</v>
      </c>
      <c r="B1373" s="2">
        <v>538031733</v>
      </c>
      <c r="C1373" s="2"/>
      <c r="D1373" s="2"/>
      <c r="E1373" s="3"/>
      <c r="F1373" s="3"/>
      <c r="H1373" s="5">
        <f>_xlfn.XLOOKUP(Table16[[#This Row],[OrderID]],[3]!Table13456[No заказа],[3]!Table13456[Количество],"",0,1)</f>
        <v>1</v>
      </c>
      <c r="I1373" s="5">
        <f>_xlfn.XLOOKUP(Table16[[#This Row],[OrderID]],[3]!Table13456[No заказа],[3]!Table13456[Цена],"",0,1)</f>
        <v>8289</v>
      </c>
      <c r="J1373" s="2" t="str">
        <f>M01_SETTINGS!$F$2</f>
        <v>KASPI</v>
      </c>
    </row>
    <row r="1374" spans="1:10" x14ac:dyDescent="0.35">
      <c r="A1374" s="3">
        <f>_xlfn.XLOOKUP(Table16[[#This Row],[OrderID]],[3]!Table13456[No заказа],[3]!Table13456[Дата
отправки],"",0,1)</f>
        <v>45771</v>
      </c>
      <c r="B1374" s="2">
        <v>538369128</v>
      </c>
      <c r="C1374" s="2"/>
      <c r="D1374" s="2"/>
      <c r="E1374" s="3"/>
      <c r="F1374" s="3"/>
      <c r="H1374" s="5">
        <f>_xlfn.XLOOKUP(Table16[[#This Row],[OrderID]],[3]!Table13456[No заказа],[3]!Table13456[Количество],"",0,1)</f>
        <v>1</v>
      </c>
      <c r="I1374" s="5">
        <f>_xlfn.XLOOKUP(Table16[[#This Row],[OrderID]],[3]!Table13456[No заказа],[3]!Table13456[Цена],"",0,1)</f>
        <v>8289</v>
      </c>
      <c r="J1374" s="2" t="str">
        <f>M01_SETTINGS!$F$2</f>
        <v>KASPI</v>
      </c>
    </row>
    <row r="1375" spans="1:10" x14ac:dyDescent="0.35">
      <c r="A1375" s="3">
        <f>_xlfn.XLOOKUP(Table16[[#This Row],[OrderID]],[3]!Table13456[No заказа],[3]!Table13456[Дата
отправки],"",0,1)</f>
        <v>45771</v>
      </c>
      <c r="B1375" s="2">
        <v>538515147</v>
      </c>
      <c r="C1375" s="2"/>
      <c r="D1375" s="2"/>
      <c r="E1375" s="3"/>
      <c r="F1375" s="3"/>
      <c r="H1375" s="5">
        <f>_xlfn.XLOOKUP(Table16[[#This Row],[OrderID]],[3]!Table13456[No заказа],[3]!Table13456[Количество],"",0,1)</f>
        <v>1</v>
      </c>
      <c r="I1375" s="5">
        <f>_xlfn.XLOOKUP(Table16[[#This Row],[OrderID]],[3]!Table13456[No заказа],[3]!Table13456[Цена],"",0,1)</f>
        <v>15990</v>
      </c>
      <c r="J1375" s="2" t="str">
        <f>M01_SETTINGS!$F$2</f>
        <v>KASPI</v>
      </c>
    </row>
    <row r="1376" spans="1:10" x14ac:dyDescent="0.35">
      <c r="A1376" s="3">
        <f>_xlfn.XLOOKUP(Table16[[#This Row],[OrderID]],[3]!Table13456[No заказа],[3]!Table13456[Дата
отправки],"",0,1)</f>
        <v>45771</v>
      </c>
      <c r="B1376" s="2">
        <v>538573677</v>
      </c>
      <c r="C1376" s="2"/>
      <c r="D1376" s="2"/>
      <c r="E1376" s="3"/>
      <c r="F1376" s="3"/>
      <c r="H1376" s="5">
        <f>_xlfn.XLOOKUP(Table16[[#This Row],[OrderID]],[3]!Table13456[No заказа],[3]!Table13456[Количество],"",0,1)</f>
        <v>1</v>
      </c>
      <c r="I1376" s="5">
        <f>_xlfn.XLOOKUP(Table16[[#This Row],[OrderID]],[3]!Table13456[No заказа],[3]!Table13456[Цена],"",0,1)</f>
        <v>15990</v>
      </c>
      <c r="J1376" s="2" t="str">
        <f>M01_SETTINGS!$F$2</f>
        <v>KASPI</v>
      </c>
    </row>
    <row r="1377" spans="1:10" x14ac:dyDescent="0.35">
      <c r="A1377" s="3">
        <f>_xlfn.XLOOKUP(Table16[[#This Row],[OrderID]],[3]!Table13456[No заказа],[3]!Table13456[Дата
отправки],"",0,1)</f>
        <v>45771</v>
      </c>
      <c r="B1377" s="2">
        <v>538380483</v>
      </c>
      <c r="C1377" s="2"/>
      <c r="D1377" s="2"/>
      <c r="E1377" s="3"/>
      <c r="F1377" s="3"/>
      <c r="H1377" s="5">
        <f>_xlfn.XLOOKUP(Table16[[#This Row],[OrderID]],[3]!Table13456[No заказа],[3]!Table13456[Количество],"",0,1)</f>
        <v>1</v>
      </c>
      <c r="I1377" s="5">
        <f>_xlfn.XLOOKUP(Table16[[#This Row],[OrderID]],[3]!Table13456[No заказа],[3]!Table13456[Цена],"",0,1)</f>
        <v>15990</v>
      </c>
      <c r="J1377" s="2" t="str">
        <f>M01_SETTINGS!$F$2</f>
        <v>KASPI</v>
      </c>
    </row>
    <row r="1378" spans="1:10" x14ac:dyDescent="0.35">
      <c r="A1378" s="3">
        <f>_xlfn.XLOOKUP(Table16[[#This Row],[OrderID]],[3]!Table13456[No заказа],[3]!Table13456[Дата
отправки],"",0,1)</f>
        <v>45771</v>
      </c>
      <c r="B1378" s="2">
        <v>538208540</v>
      </c>
      <c r="C1378" s="2"/>
      <c r="D1378" s="2"/>
      <c r="E1378" s="3"/>
      <c r="F1378" s="3"/>
      <c r="H1378" s="5">
        <f>_xlfn.XLOOKUP(Table16[[#This Row],[OrderID]],[3]!Table13456[No заказа],[3]!Table13456[Количество],"",0,1)</f>
        <v>1</v>
      </c>
      <c r="I1378" s="5">
        <f>_xlfn.XLOOKUP(Table16[[#This Row],[OrderID]],[3]!Table13456[No заказа],[3]!Table13456[Цена],"",0,1)</f>
        <v>15990</v>
      </c>
      <c r="J1378" s="2" t="str">
        <f>M01_SETTINGS!$F$2</f>
        <v>KASPI</v>
      </c>
    </row>
    <row r="1379" spans="1:10" x14ac:dyDescent="0.35">
      <c r="A1379" s="3">
        <f>_xlfn.XLOOKUP(Table16[[#This Row],[OrderID]],[3]!Table13456[No заказа],[3]!Table13456[Дата
отправки],"",0,1)</f>
        <v>45771</v>
      </c>
      <c r="B1379" s="2">
        <v>538399169</v>
      </c>
      <c r="C1379" s="2"/>
      <c r="D1379" s="2"/>
      <c r="E1379" s="3"/>
      <c r="F1379" s="3"/>
      <c r="H1379" s="5">
        <f>_xlfn.XLOOKUP(Table16[[#This Row],[OrderID]],[3]!Table13456[No заказа],[3]!Table13456[Количество],"",0,1)</f>
        <v>1</v>
      </c>
      <c r="I1379" s="5">
        <f>_xlfn.XLOOKUP(Table16[[#This Row],[OrderID]],[3]!Table13456[No заказа],[3]!Table13456[Цена],"",0,1)</f>
        <v>15990</v>
      </c>
      <c r="J1379" s="2" t="str">
        <f>M01_SETTINGS!$F$2</f>
        <v>KASPI</v>
      </c>
    </row>
    <row r="1380" spans="1:10" x14ac:dyDescent="0.35">
      <c r="A1380" s="3">
        <f>_xlfn.XLOOKUP(Table16[[#This Row],[OrderID]],[3]!Table13456[No заказа],[3]!Table13456[Дата
отправки],"",0,1)</f>
        <v>45771</v>
      </c>
      <c r="B1380" s="2">
        <v>538314852</v>
      </c>
      <c r="C1380" s="2"/>
      <c r="D1380" s="2"/>
      <c r="E1380" s="3"/>
      <c r="F1380" s="3"/>
      <c r="H1380" s="5">
        <f>_xlfn.XLOOKUP(Table16[[#This Row],[OrderID]],[3]!Table13456[No заказа],[3]!Table13456[Количество],"",0,1)</f>
        <v>1</v>
      </c>
      <c r="I1380" s="5">
        <f>_xlfn.XLOOKUP(Table16[[#This Row],[OrderID]],[3]!Table13456[No заказа],[3]!Table13456[Цена],"",0,1)</f>
        <v>8289</v>
      </c>
      <c r="J1380" s="2" t="str">
        <f>M01_SETTINGS!$F$2</f>
        <v>KASPI</v>
      </c>
    </row>
    <row r="1381" spans="1:10" x14ac:dyDescent="0.35">
      <c r="A1381" s="3">
        <f>_xlfn.XLOOKUP(Table16[[#This Row],[OrderID]],[3]!Table13456[No заказа],[3]!Table13456[Дата
отправки],"",0,1)</f>
        <v>45771</v>
      </c>
      <c r="B1381" s="2">
        <v>538037035</v>
      </c>
      <c r="C1381" s="2"/>
      <c r="D1381" s="2"/>
      <c r="E1381" s="3"/>
      <c r="F1381" s="3"/>
      <c r="H1381" s="5">
        <f>_xlfn.XLOOKUP(Table16[[#This Row],[OrderID]],[3]!Table13456[No заказа],[3]!Table13456[Количество],"",0,1)</f>
        <v>1</v>
      </c>
      <c r="I1381" s="5">
        <f>_xlfn.XLOOKUP(Table16[[#This Row],[OrderID]],[3]!Table13456[No заказа],[3]!Table13456[Цена],"",0,1)</f>
        <v>8984</v>
      </c>
      <c r="J1381" s="2" t="str">
        <f>M01_SETTINGS!$F$2</f>
        <v>KASPI</v>
      </c>
    </row>
    <row r="1382" spans="1:10" x14ac:dyDescent="0.35">
      <c r="A1382" s="3">
        <f>_xlfn.XLOOKUP(Table16[[#This Row],[OrderID]],[3]!Table13456[No заказа],[3]!Table13456[Дата
отправки],"",0,1)</f>
        <v>45771</v>
      </c>
      <c r="B1382" s="2">
        <v>537950758</v>
      </c>
      <c r="C1382" s="2"/>
      <c r="D1382" s="2"/>
      <c r="E1382" s="3"/>
      <c r="F1382" s="3"/>
      <c r="H1382" s="5">
        <f>_xlfn.XLOOKUP(Table16[[#This Row],[OrderID]],[3]!Table13456[No заказа],[3]!Table13456[Количество],"",0,1)</f>
        <v>1</v>
      </c>
      <c r="I1382" s="5">
        <f>_xlfn.XLOOKUP(Table16[[#This Row],[OrderID]],[3]!Table13456[No заказа],[3]!Table13456[Цена],"",0,1)</f>
        <v>8984</v>
      </c>
      <c r="J1382" s="2" t="str">
        <f>M01_SETTINGS!$F$2</f>
        <v>KASPI</v>
      </c>
    </row>
    <row r="1383" spans="1:10" x14ac:dyDescent="0.35">
      <c r="A1383" s="3">
        <f>_xlfn.XLOOKUP(Table16[[#This Row],[OrderID]],[3]!Table13456[No заказа],[3]!Table13456[Дата
отправки],"",0,1)</f>
        <v>45771</v>
      </c>
      <c r="B1383" s="2">
        <v>538111638</v>
      </c>
      <c r="C1383" s="2"/>
      <c r="D1383" s="2"/>
      <c r="E1383" s="3"/>
      <c r="F1383" s="3"/>
      <c r="H1383" s="5">
        <f>_xlfn.XLOOKUP(Table16[[#This Row],[OrderID]],[3]!Table13456[No заказа],[3]!Table13456[Количество],"",0,1)</f>
        <v>1</v>
      </c>
      <c r="I1383" s="5">
        <f>_xlfn.XLOOKUP(Table16[[#This Row],[OrderID]],[3]!Table13456[No заказа],[3]!Table13456[Цена],"",0,1)</f>
        <v>8488</v>
      </c>
      <c r="J1383" s="2" t="str">
        <f>M01_SETTINGS!$F$2</f>
        <v>KASPI</v>
      </c>
    </row>
    <row r="1384" spans="1:10" x14ac:dyDescent="0.35">
      <c r="A1384" s="3">
        <f>_xlfn.XLOOKUP(Table16[[#This Row],[OrderID]],[3]!Table13456[No заказа],[3]!Table13456[Дата
отправки],"",0,1)</f>
        <v>45771</v>
      </c>
      <c r="B1384" s="2">
        <v>538144124</v>
      </c>
      <c r="C1384" s="2"/>
      <c r="D1384" s="2"/>
      <c r="E1384" s="3"/>
      <c r="F1384" s="3"/>
      <c r="H1384" s="5">
        <f>_xlfn.XLOOKUP(Table16[[#This Row],[OrderID]],[3]!Table13456[No заказа],[3]!Table13456[Количество],"",0,1)</f>
        <v>1</v>
      </c>
      <c r="I1384" s="5">
        <f>_xlfn.XLOOKUP(Table16[[#This Row],[OrderID]],[3]!Table13456[No заказа],[3]!Table13456[Цена],"",0,1)</f>
        <v>8289</v>
      </c>
      <c r="J1384" s="2" t="str">
        <f>M01_SETTINGS!$F$2</f>
        <v>KASPI</v>
      </c>
    </row>
    <row r="1385" spans="1:10" x14ac:dyDescent="0.35">
      <c r="A1385" s="3">
        <f>_xlfn.XLOOKUP(Table16[[#This Row],[OrderID]],[3]!Table13456[No заказа],[3]!Table13456[Дата
отправки],"",0,1)</f>
        <v>45771</v>
      </c>
      <c r="B1385" s="2">
        <v>537962280</v>
      </c>
      <c r="C1385" s="2"/>
      <c r="D1385" s="2"/>
      <c r="E1385" s="3"/>
      <c r="F1385" s="3"/>
      <c r="H1385" s="5">
        <f>_xlfn.XLOOKUP(Table16[[#This Row],[OrderID]],[3]!Table13456[No заказа],[3]!Table13456[Количество],"",0,1)</f>
        <v>1</v>
      </c>
      <c r="I1385" s="5">
        <f>_xlfn.XLOOKUP(Table16[[#This Row],[OrderID]],[3]!Table13456[No заказа],[3]!Table13456[Цена],"",0,1)</f>
        <v>8344</v>
      </c>
      <c r="J1385" s="2" t="str">
        <f>M01_SETTINGS!$F$2</f>
        <v>KASPI</v>
      </c>
    </row>
    <row r="1386" spans="1:10" x14ac:dyDescent="0.35">
      <c r="A1386" s="3">
        <f>_xlfn.XLOOKUP(Table16[[#This Row],[OrderID]],[3]!Table13456[No заказа],[3]!Table13456[Дата
отправки],"",0,1)</f>
        <v>45771</v>
      </c>
      <c r="B1386" s="2">
        <v>538120216</v>
      </c>
      <c r="C1386" s="2"/>
      <c r="D1386" s="2"/>
      <c r="E1386" s="3"/>
      <c r="F1386" s="3"/>
      <c r="H1386" s="5">
        <f>_xlfn.XLOOKUP(Table16[[#This Row],[OrderID]],[3]!Table13456[No заказа],[3]!Table13456[Количество],"",0,1)</f>
        <v>1</v>
      </c>
      <c r="I1386" s="5">
        <f>_xlfn.XLOOKUP(Table16[[#This Row],[OrderID]],[3]!Table13456[No заказа],[3]!Table13456[Цена],"",0,1)</f>
        <v>11994</v>
      </c>
      <c r="J1386" s="2" t="str">
        <f>M01_SETTINGS!$F$2</f>
        <v>KASPI</v>
      </c>
    </row>
    <row r="1387" spans="1:10" x14ac:dyDescent="0.35">
      <c r="A1387" s="3">
        <f>_xlfn.XLOOKUP(Table16[[#This Row],[OrderID]],[3]!Table13456[No заказа],[3]!Table13456[Дата
отправки],"",0,1)</f>
        <v>45771</v>
      </c>
      <c r="B1387" s="2">
        <v>538114941</v>
      </c>
      <c r="C1387" s="2"/>
      <c r="D1387" s="2"/>
      <c r="E1387" s="3"/>
      <c r="F1387" s="3"/>
      <c r="H1387" s="5">
        <f>_xlfn.XLOOKUP(Table16[[#This Row],[OrderID]],[3]!Table13456[No заказа],[3]!Table13456[Количество],"",0,1)</f>
        <v>1</v>
      </c>
      <c r="I1387" s="5">
        <f>_xlfn.XLOOKUP(Table16[[#This Row],[OrderID]],[3]!Table13456[No заказа],[3]!Table13456[Цена],"",0,1)</f>
        <v>8999</v>
      </c>
      <c r="J1387" s="2" t="str">
        <f>M01_SETTINGS!$F$2</f>
        <v>KASPI</v>
      </c>
    </row>
    <row r="1388" spans="1:10" x14ac:dyDescent="0.35">
      <c r="A1388" s="3">
        <f>_xlfn.XLOOKUP(Table16[[#This Row],[OrderID]],[3]!Table13456[No заказа],[3]!Table13456[Дата
отправки],"",0,1)</f>
        <v>45770</v>
      </c>
      <c r="B1388" s="2">
        <v>537513237</v>
      </c>
      <c r="C1388" s="2"/>
      <c r="D1388" s="2"/>
      <c r="E1388" s="3"/>
      <c r="F1388" s="3"/>
      <c r="H1388" s="5">
        <f>_xlfn.XLOOKUP(Table16[[#This Row],[OrderID]],[3]!Table13456[No заказа],[3]!Table13456[Количество],"",0,1)</f>
        <v>1</v>
      </c>
      <c r="I1388" s="5">
        <f>_xlfn.XLOOKUP(Table16[[#This Row],[OrderID]],[3]!Table13456[No заказа],[3]!Table13456[Цена],"",0,1)</f>
        <v>9000</v>
      </c>
      <c r="J1388" s="2" t="str">
        <f>M01_SETTINGS!$F$2</f>
        <v>KASPI</v>
      </c>
    </row>
    <row r="1389" spans="1:10" x14ac:dyDescent="0.35">
      <c r="A1389" s="3">
        <f>_xlfn.XLOOKUP(Table16[[#This Row],[OrderID]],[3]!Table13456[No заказа],[3]!Table13456[Дата
отправки],"",0,1)</f>
        <v>45770</v>
      </c>
      <c r="B1389" s="2">
        <v>537878164</v>
      </c>
      <c r="C1389" s="2"/>
      <c r="D1389" s="2"/>
      <c r="E1389" s="3"/>
      <c r="F1389" s="3"/>
      <c r="H1389" s="5">
        <f>_xlfn.XLOOKUP(Table16[[#This Row],[OrderID]],[3]!Table13456[No заказа],[3]!Table13456[Количество],"",0,1)</f>
        <v>1</v>
      </c>
      <c r="I1389" s="5">
        <f>_xlfn.XLOOKUP(Table16[[#This Row],[OrderID]],[3]!Table13456[No заказа],[3]!Table13456[Цена],"",0,1)</f>
        <v>8500</v>
      </c>
      <c r="J1389" s="2" t="str">
        <f>M01_SETTINGS!$F$2</f>
        <v>KASPI</v>
      </c>
    </row>
    <row r="1390" spans="1:10" x14ac:dyDescent="0.35">
      <c r="A1390" s="3">
        <f>_xlfn.XLOOKUP(Table16[[#This Row],[OrderID]],[3]!Table13456[No заказа],[3]!Table13456[Дата
отправки],"",0,1)</f>
        <v>45770</v>
      </c>
      <c r="B1390" s="2">
        <v>537883197</v>
      </c>
      <c r="C1390" s="2"/>
      <c r="D1390" s="2"/>
      <c r="E1390" s="3"/>
      <c r="F1390" s="3"/>
      <c r="H1390" s="5">
        <f>_xlfn.XLOOKUP(Table16[[#This Row],[OrderID]],[3]!Table13456[No заказа],[3]!Table13456[Количество],"",0,1)</f>
        <v>1</v>
      </c>
      <c r="I1390" s="5">
        <f>_xlfn.XLOOKUP(Table16[[#This Row],[OrderID]],[3]!Table13456[No заказа],[3]!Table13456[Цена],"",0,1)</f>
        <v>8289</v>
      </c>
      <c r="J1390" s="2" t="str">
        <f>M01_SETTINGS!$F$2</f>
        <v>KASPI</v>
      </c>
    </row>
    <row r="1391" spans="1:10" x14ac:dyDescent="0.35">
      <c r="A1391" s="3">
        <f>_xlfn.XLOOKUP(Table16[[#This Row],[OrderID]],[3]!Table13456[No заказа],[3]!Table13456[Дата
отправки],"",0,1)</f>
        <v>45770</v>
      </c>
      <c r="B1391" s="2">
        <v>537649094</v>
      </c>
      <c r="C1391" s="2"/>
      <c r="D1391" s="2"/>
      <c r="E1391" s="3"/>
      <c r="F1391" s="3"/>
      <c r="H1391" s="5">
        <f>_xlfn.XLOOKUP(Table16[[#This Row],[OrderID]],[3]!Table13456[No заказа],[3]!Table13456[Количество],"",0,1)</f>
        <v>1</v>
      </c>
      <c r="I1391" s="5">
        <f>_xlfn.XLOOKUP(Table16[[#This Row],[OrderID]],[3]!Table13456[No заказа],[3]!Table13456[Цена],"",0,1)</f>
        <v>8289</v>
      </c>
      <c r="J1391" s="2" t="str">
        <f>M01_SETTINGS!$F$2</f>
        <v>KASPI</v>
      </c>
    </row>
    <row r="1392" spans="1:10" x14ac:dyDescent="0.35">
      <c r="A1392" s="3">
        <f>_xlfn.XLOOKUP(Table16[[#This Row],[OrderID]],[3]!Table13456[No заказа],[3]!Table13456[Дата
отправки],"",0,1)</f>
        <v>45770</v>
      </c>
      <c r="B1392" s="2">
        <v>537905250</v>
      </c>
      <c r="C1392" s="2"/>
      <c r="D1392" s="2"/>
      <c r="E1392" s="3"/>
      <c r="F1392" s="3"/>
      <c r="H1392" s="5">
        <f>_xlfn.XLOOKUP(Table16[[#This Row],[OrderID]],[3]!Table13456[No заказа],[3]!Table13456[Количество],"",0,1)</f>
        <v>1</v>
      </c>
      <c r="I1392" s="5">
        <f>_xlfn.XLOOKUP(Table16[[#This Row],[OrderID]],[3]!Table13456[No заказа],[3]!Table13456[Цена],"",0,1)</f>
        <v>8340</v>
      </c>
      <c r="J1392" s="2" t="str">
        <f>M01_SETTINGS!$F$2</f>
        <v>KASPI</v>
      </c>
    </row>
    <row r="1393" spans="1:10" x14ac:dyDescent="0.35">
      <c r="A1393" s="3">
        <f>_xlfn.XLOOKUP(Table16[[#This Row],[OrderID]],[3]!Table13456[No заказа],[3]!Table13456[Дата
отправки],"",0,1)</f>
        <v>45770</v>
      </c>
      <c r="B1393" s="2">
        <v>537947595</v>
      </c>
      <c r="C1393" s="2"/>
      <c r="D1393" s="2"/>
      <c r="E1393" s="3"/>
      <c r="F1393" s="3"/>
      <c r="H1393" s="5">
        <f>_xlfn.XLOOKUP(Table16[[#This Row],[OrderID]],[3]!Table13456[No заказа],[3]!Table13456[Количество],"",0,1)</f>
        <v>1</v>
      </c>
      <c r="I1393" s="5">
        <f>_xlfn.XLOOKUP(Table16[[#This Row],[OrderID]],[3]!Table13456[No заказа],[3]!Table13456[Цена],"",0,1)</f>
        <v>8500</v>
      </c>
      <c r="J1393" s="2" t="str">
        <f>M01_SETTINGS!$F$2</f>
        <v>KASPI</v>
      </c>
    </row>
    <row r="1394" spans="1:10" x14ac:dyDescent="0.35">
      <c r="A1394" s="3">
        <f>_xlfn.XLOOKUP(Table16[[#This Row],[OrderID]],[3]!Table13456[No заказа],[3]!Table13456[Дата
отправки],"",0,1)</f>
        <v>45770</v>
      </c>
      <c r="B1394" s="2">
        <v>537417928</v>
      </c>
      <c r="C1394" s="2"/>
      <c r="D1394" s="2"/>
      <c r="E1394" s="3"/>
      <c r="F1394" s="3"/>
      <c r="H1394" s="5">
        <f>_xlfn.XLOOKUP(Table16[[#This Row],[OrderID]],[3]!Table13456[No заказа],[3]!Table13456[Количество],"",0,1)</f>
        <v>1</v>
      </c>
      <c r="I1394" s="5">
        <f>_xlfn.XLOOKUP(Table16[[#This Row],[OrderID]],[3]!Table13456[No заказа],[3]!Table13456[Цена],"",0,1)</f>
        <v>8888</v>
      </c>
      <c r="J1394" s="2" t="str">
        <f>M01_SETTINGS!$F$2</f>
        <v>KASPI</v>
      </c>
    </row>
    <row r="1395" spans="1:10" x14ac:dyDescent="0.35">
      <c r="A1395" s="3">
        <f>_xlfn.XLOOKUP(Table16[[#This Row],[OrderID]],[3]!Table13456[No заказа],[3]!Table13456[Дата
отправки],"",0,1)</f>
        <v>45770</v>
      </c>
      <c r="B1395" s="2">
        <v>537685071</v>
      </c>
      <c r="C1395" s="2"/>
      <c r="D1395" s="2"/>
      <c r="E1395" s="3"/>
      <c r="F1395" s="3"/>
      <c r="H1395" s="5">
        <f>_xlfn.XLOOKUP(Table16[[#This Row],[OrderID]],[3]!Table13456[No заказа],[3]!Table13456[Количество],"",0,1)</f>
        <v>1</v>
      </c>
      <c r="I1395" s="5">
        <f>_xlfn.XLOOKUP(Table16[[#This Row],[OrderID]],[3]!Table13456[No заказа],[3]!Table13456[Цена],"",0,1)</f>
        <v>8500</v>
      </c>
      <c r="J1395" s="2" t="str">
        <f>M01_SETTINGS!$F$2</f>
        <v>KASPI</v>
      </c>
    </row>
    <row r="1396" spans="1:10" x14ac:dyDescent="0.35">
      <c r="A1396" s="3">
        <f>_xlfn.XLOOKUP(Table16[[#This Row],[OrderID]],[3]!Table13456[No заказа],[3]!Table13456[Дата
отправки],"",0,1)</f>
        <v>45770</v>
      </c>
      <c r="B1396" s="2">
        <v>537797698</v>
      </c>
      <c r="C1396" s="2"/>
      <c r="D1396" s="2"/>
      <c r="E1396" s="3"/>
      <c r="F1396" s="3"/>
      <c r="H1396" s="5">
        <f>_xlfn.XLOOKUP(Table16[[#This Row],[OrderID]],[3]!Table13456[No заказа],[3]!Table13456[Количество],"",0,1)</f>
        <v>1</v>
      </c>
      <c r="I1396" s="5">
        <f>_xlfn.XLOOKUP(Table16[[#This Row],[OrderID]],[3]!Table13456[No заказа],[3]!Table13456[Цена],"",0,1)</f>
        <v>15990</v>
      </c>
      <c r="J1396" s="2" t="str">
        <f>M01_SETTINGS!$F$2</f>
        <v>KASPI</v>
      </c>
    </row>
    <row r="1397" spans="1:10" x14ac:dyDescent="0.35">
      <c r="A1397" s="3">
        <f>_xlfn.XLOOKUP(Table16[[#This Row],[OrderID]],[3]!Table13456[No заказа],[3]!Table13456[Дата
отправки],"",0,1)</f>
        <v>45770</v>
      </c>
      <c r="B1397" s="2">
        <v>537569984</v>
      </c>
      <c r="C1397" s="2"/>
      <c r="D1397" s="2"/>
      <c r="E1397" s="3"/>
      <c r="F1397" s="3"/>
      <c r="H1397" s="5">
        <f>_xlfn.XLOOKUP(Table16[[#This Row],[OrderID]],[3]!Table13456[No заказа],[3]!Table13456[Количество],"",0,1)</f>
        <v>1</v>
      </c>
      <c r="I1397" s="5">
        <f>_xlfn.XLOOKUP(Table16[[#This Row],[OrderID]],[3]!Table13456[No заказа],[3]!Table13456[Цена],"",0,1)</f>
        <v>15990</v>
      </c>
      <c r="J1397" s="2" t="str">
        <f>M01_SETTINGS!$F$2</f>
        <v>KASPI</v>
      </c>
    </row>
    <row r="1398" spans="1:10" x14ac:dyDescent="0.35">
      <c r="A1398" s="3">
        <f>_xlfn.XLOOKUP(Table16[[#This Row],[OrderID]],[3]!Table13456[No заказа],[3]!Table13456[Дата
отправки],"",0,1)</f>
        <v>45770</v>
      </c>
      <c r="B1398" s="2">
        <v>537713612</v>
      </c>
      <c r="C1398" s="2"/>
      <c r="D1398" s="2"/>
      <c r="E1398" s="3"/>
      <c r="F1398" s="3"/>
      <c r="H1398" s="5">
        <f>_xlfn.XLOOKUP(Table16[[#This Row],[OrderID]],[3]!Table13456[No заказа],[3]!Table13456[Количество],"",0,1)</f>
        <v>1</v>
      </c>
      <c r="I1398" s="5">
        <f>_xlfn.XLOOKUP(Table16[[#This Row],[OrderID]],[3]!Table13456[No заказа],[3]!Table13456[Цена],"",0,1)</f>
        <v>8340</v>
      </c>
      <c r="J1398" s="2" t="str">
        <f>M01_SETTINGS!$F$2</f>
        <v>KASPI</v>
      </c>
    </row>
    <row r="1399" spans="1:10" x14ac:dyDescent="0.35">
      <c r="A1399" s="3">
        <f>_xlfn.XLOOKUP(Table16[[#This Row],[OrderID]],[3]!Table13456[No заказа],[3]!Table13456[Дата
отправки],"",0,1)</f>
        <v>45770</v>
      </c>
      <c r="B1399" s="2">
        <v>537668369</v>
      </c>
      <c r="C1399" s="2"/>
      <c r="D1399" s="2"/>
      <c r="E1399" s="3"/>
      <c r="F1399" s="3"/>
      <c r="H1399" s="5">
        <f>_xlfn.XLOOKUP(Table16[[#This Row],[OrderID]],[3]!Table13456[No заказа],[3]!Table13456[Количество],"",0,1)</f>
        <v>1</v>
      </c>
      <c r="I1399" s="5">
        <f>_xlfn.XLOOKUP(Table16[[#This Row],[OrderID]],[3]!Table13456[No заказа],[3]!Table13456[Цена],"",0,1)</f>
        <v>11998</v>
      </c>
      <c r="J1399" s="2" t="str">
        <f>M01_SETTINGS!$F$2</f>
        <v>KASPI</v>
      </c>
    </row>
    <row r="1400" spans="1:10" x14ac:dyDescent="0.35">
      <c r="A1400" s="3">
        <f>_xlfn.XLOOKUP(Table16[[#This Row],[OrderID]],[3]!Table13456[No заказа],[3]!Table13456[Дата
отправки],"",0,1)</f>
        <v>45770</v>
      </c>
      <c r="B1400" s="2">
        <v>537431792</v>
      </c>
      <c r="C1400" s="2"/>
      <c r="D1400" s="2"/>
      <c r="E1400" s="3"/>
      <c r="F1400" s="3"/>
      <c r="H1400" s="5">
        <f>_xlfn.XLOOKUP(Table16[[#This Row],[OrderID]],[3]!Table13456[No заказа],[3]!Table13456[Количество],"",0,1)</f>
        <v>1</v>
      </c>
      <c r="I1400" s="5">
        <f>_xlfn.XLOOKUP(Table16[[#This Row],[OrderID]],[3]!Table13456[No заказа],[3]!Table13456[Цена],"",0,1)</f>
        <v>9000</v>
      </c>
      <c r="J1400" s="2" t="str">
        <f>M01_SETTINGS!$F$2</f>
        <v>KASPI</v>
      </c>
    </row>
    <row r="1401" spans="1:10" x14ac:dyDescent="0.35">
      <c r="A1401" s="3">
        <f>_xlfn.XLOOKUP(Table16[[#This Row],[OrderID]],[3]!Table13456[No заказа],[3]!Table13456[Дата
отправки],"",0,1)</f>
        <v>45770</v>
      </c>
      <c r="B1401" s="2">
        <v>537442012</v>
      </c>
      <c r="C1401" s="2"/>
      <c r="D1401" s="2"/>
      <c r="E1401" s="3"/>
      <c r="F1401" s="3"/>
      <c r="H1401" s="5">
        <f>_xlfn.XLOOKUP(Table16[[#This Row],[OrderID]],[3]!Table13456[No заказа],[3]!Table13456[Количество],"",0,1)</f>
        <v>1</v>
      </c>
      <c r="I1401" s="5">
        <f>_xlfn.XLOOKUP(Table16[[#This Row],[OrderID]],[3]!Table13456[No заказа],[3]!Table13456[Цена],"",0,1)</f>
        <v>8289</v>
      </c>
      <c r="J1401" s="2" t="str">
        <f>M01_SETTINGS!$F$2</f>
        <v>KASPI</v>
      </c>
    </row>
    <row r="1402" spans="1:10" x14ac:dyDescent="0.35">
      <c r="A1402" s="3">
        <f>_xlfn.XLOOKUP(Table16[[#This Row],[OrderID]],[3]!Table13456[No заказа],[3]!Table13456[Дата
отправки],"",0,1)</f>
        <v>45770</v>
      </c>
      <c r="B1402" s="2">
        <v>537922210</v>
      </c>
      <c r="C1402" s="2"/>
      <c r="D1402" s="2"/>
      <c r="E1402" s="3"/>
      <c r="F1402" s="3"/>
      <c r="H1402" s="5">
        <f>_xlfn.XLOOKUP(Table16[[#This Row],[OrderID]],[3]!Table13456[No заказа],[3]!Table13456[Количество],"",0,1)</f>
        <v>1</v>
      </c>
      <c r="I1402" s="5">
        <f>_xlfn.XLOOKUP(Table16[[#This Row],[OrderID]],[3]!Table13456[No заказа],[3]!Table13456[Цена],"",0,1)</f>
        <v>8289</v>
      </c>
      <c r="J1402" s="2" t="str">
        <f>M01_SETTINGS!$F$2</f>
        <v>KASPI</v>
      </c>
    </row>
    <row r="1403" spans="1:10" x14ac:dyDescent="0.35">
      <c r="A1403" s="3">
        <f>_xlfn.XLOOKUP(Table16[[#This Row],[OrderID]],[3]!Table13456[No заказа],[3]!Table13456[Дата
отправки],"",0,1)</f>
        <v>45770</v>
      </c>
      <c r="B1403" s="2">
        <v>537486856</v>
      </c>
      <c r="C1403" s="2"/>
      <c r="D1403" s="2"/>
      <c r="E1403" s="3"/>
      <c r="F1403" s="3"/>
      <c r="H1403" s="5">
        <f>_xlfn.XLOOKUP(Table16[[#This Row],[OrderID]],[3]!Table13456[No заказа],[3]!Table13456[Количество],"",0,1)</f>
        <v>1</v>
      </c>
      <c r="I1403" s="5">
        <f>_xlfn.XLOOKUP(Table16[[#This Row],[OrderID]],[3]!Table13456[No заказа],[3]!Table13456[Цена],"",0,1)</f>
        <v>9000</v>
      </c>
      <c r="J1403" s="2" t="str">
        <f>M01_SETTINGS!$F$2</f>
        <v>KASPI</v>
      </c>
    </row>
    <row r="1404" spans="1:10" x14ac:dyDescent="0.35">
      <c r="A1404" s="3">
        <f>_xlfn.XLOOKUP(Table16[[#This Row],[OrderID]],[3]!Table13456[No заказа],[3]!Table13456[Дата
отправки],"",0,1)</f>
        <v>45770</v>
      </c>
      <c r="B1404" s="2">
        <v>537612647</v>
      </c>
      <c r="C1404" s="2"/>
      <c r="D1404" s="2"/>
      <c r="E1404" s="3"/>
      <c r="F1404" s="3"/>
      <c r="H1404" s="5">
        <f>_xlfn.XLOOKUP(Table16[[#This Row],[OrderID]],[3]!Table13456[No заказа],[3]!Table13456[Количество],"",0,1)</f>
        <v>1</v>
      </c>
      <c r="I1404" s="5">
        <f>_xlfn.XLOOKUP(Table16[[#This Row],[OrderID]],[3]!Table13456[No заказа],[3]!Table13456[Цена],"",0,1)</f>
        <v>8987</v>
      </c>
      <c r="J1404" s="2" t="str">
        <f>M01_SETTINGS!$F$2</f>
        <v>KASPI</v>
      </c>
    </row>
    <row r="1405" spans="1:10" x14ac:dyDescent="0.35">
      <c r="A1405" s="3">
        <f>_xlfn.XLOOKUP(Table16[[#This Row],[OrderID]],[3]!Table13456[No заказа],[3]!Table13456[Дата
отправки],"",0,1)</f>
        <v>45770</v>
      </c>
      <c r="B1405" s="2">
        <v>537879919</v>
      </c>
      <c r="C1405" s="2"/>
      <c r="D1405" s="2"/>
      <c r="E1405" s="3"/>
      <c r="F1405" s="3"/>
      <c r="H1405" s="5">
        <f>_xlfn.XLOOKUP(Table16[[#This Row],[OrderID]],[3]!Table13456[No заказа],[3]!Table13456[Количество],"",0,1)</f>
        <v>1</v>
      </c>
      <c r="I1405" s="5">
        <f>_xlfn.XLOOKUP(Table16[[#This Row],[OrderID]],[3]!Table13456[No заказа],[3]!Table13456[Цена],"",0,1)</f>
        <v>8346</v>
      </c>
      <c r="J1405" s="2" t="str">
        <f>M01_SETTINGS!$F$2</f>
        <v>KASPI</v>
      </c>
    </row>
    <row r="1406" spans="1:10" x14ac:dyDescent="0.35">
      <c r="A1406" s="3">
        <f>_xlfn.XLOOKUP(Table16[[#This Row],[OrderID]],[3]!Table13456[No заказа],[3]!Table13456[Дата
отправки],"",0,1)</f>
        <v>45770</v>
      </c>
      <c r="B1406" s="2">
        <v>537871032</v>
      </c>
      <c r="C1406" s="2"/>
      <c r="D1406" s="2"/>
      <c r="E1406" s="3"/>
      <c r="F1406" s="3"/>
      <c r="H1406" s="5">
        <f>_xlfn.XLOOKUP(Table16[[#This Row],[OrderID]],[3]!Table13456[No заказа],[3]!Table13456[Количество],"",0,1)</f>
        <v>1</v>
      </c>
      <c r="I1406" s="5">
        <f>_xlfn.XLOOKUP(Table16[[#This Row],[OrderID]],[3]!Table13456[No заказа],[3]!Table13456[Цена],"",0,1)</f>
        <v>8289</v>
      </c>
      <c r="J1406" s="2" t="str">
        <f>M01_SETTINGS!$F$2</f>
        <v>KASPI</v>
      </c>
    </row>
    <row r="1407" spans="1:10" x14ac:dyDescent="0.35">
      <c r="A1407" s="3">
        <f>_xlfn.XLOOKUP(Table16[[#This Row],[OrderID]],[3]!Table13456[No заказа],[3]!Table13456[Дата
отправки],"",0,1)</f>
        <v>45770</v>
      </c>
      <c r="B1407" s="2">
        <v>537630810</v>
      </c>
      <c r="C1407" s="2"/>
      <c r="D1407" s="2"/>
      <c r="E1407" s="3"/>
      <c r="F1407" s="3"/>
      <c r="H1407" s="5">
        <f>_xlfn.XLOOKUP(Table16[[#This Row],[OrderID]],[3]!Table13456[No заказа],[3]!Table13456[Количество],"",0,1)</f>
        <v>1</v>
      </c>
      <c r="I1407" s="5">
        <f>_xlfn.XLOOKUP(Table16[[#This Row],[OrderID]],[3]!Table13456[No заказа],[3]!Table13456[Цена],"",0,1)</f>
        <v>8998</v>
      </c>
      <c r="J1407" s="2" t="str">
        <f>M01_SETTINGS!$F$2</f>
        <v>KASPI</v>
      </c>
    </row>
    <row r="1408" spans="1:10" x14ac:dyDescent="0.35">
      <c r="A1408" s="3">
        <f>_xlfn.XLOOKUP(Table16[[#This Row],[OrderID]],[3]!Table13456[No заказа],[3]!Table13456[Дата
отправки],"",0,1)</f>
        <v>45770</v>
      </c>
      <c r="B1408" s="2">
        <v>537611853</v>
      </c>
      <c r="C1408" s="2"/>
      <c r="D1408" s="2"/>
      <c r="E1408" s="3"/>
      <c r="F1408" s="3"/>
      <c r="H1408" s="5">
        <f>_xlfn.XLOOKUP(Table16[[#This Row],[OrderID]],[3]!Table13456[No заказа],[3]!Table13456[Количество],"",0,1)</f>
        <v>1</v>
      </c>
      <c r="I1408" s="5">
        <f>_xlfn.XLOOKUP(Table16[[#This Row],[OrderID]],[3]!Table13456[No заказа],[3]!Table13456[Цена],"",0,1)</f>
        <v>8339</v>
      </c>
      <c r="J1408" s="2" t="str">
        <f>M01_SETTINGS!$F$2</f>
        <v>KASPI</v>
      </c>
    </row>
    <row r="1409" spans="1:10" x14ac:dyDescent="0.35">
      <c r="A1409" s="3">
        <f>_xlfn.XLOOKUP(Table16[[#This Row],[OrderID]],[3]!Table13456[No заказа],[3]!Table13456[Дата
отправки],"",0,1)</f>
        <v>45770</v>
      </c>
      <c r="B1409" s="2">
        <v>537813352</v>
      </c>
      <c r="C1409" s="2"/>
      <c r="D1409" s="2"/>
      <c r="E1409" s="3"/>
      <c r="F1409" s="3"/>
      <c r="H1409" s="5">
        <f>_xlfn.XLOOKUP(Table16[[#This Row],[OrderID]],[3]!Table13456[No заказа],[3]!Table13456[Количество],"",0,1)</f>
        <v>1</v>
      </c>
      <c r="I1409" s="5">
        <f>_xlfn.XLOOKUP(Table16[[#This Row],[OrderID]],[3]!Table13456[No заказа],[3]!Table13456[Цена],"",0,1)</f>
        <v>8999</v>
      </c>
      <c r="J1409" s="2" t="str">
        <f>M01_SETTINGS!$F$2</f>
        <v>KASPI</v>
      </c>
    </row>
    <row r="1410" spans="1:10" x14ac:dyDescent="0.35">
      <c r="A1410" s="3">
        <f>_xlfn.XLOOKUP(Table16[[#This Row],[OrderID]],[3]!Table13456[No заказа],[3]!Table13456[Дата
отправки],"",0,1)</f>
        <v>45769</v>
      </c>
      <c r="B1410" s="2">
        <v>536931504</v>
      </c>
      <c r="C1410" s="2"/>
      <c r="D1410" s="2"/>
      <c r="E1410" s="3"/>
      <c r="F1410" s="3"/>
      <c r="H1410" s="5">
        <f>_xlfn.XLOOKUP(Table16[[#This Row],[OrderID]],[3]!Table13456[No заказа],[3]!Table13456[Количество],"",0,1)</f>
        <v>1</v>
      </c>
      <c r="I1410" s="5">
        <f>_xlfn.XLOOKUP(Table16[[#This Row],[OrderID]],[3]!Table13456[No заказа],[3]!Table13456[Цена],"",0,1)</f>
        <v>8346</v>
      </c>
      <c r="J1410" s="2" t="str">
        <f>M01_SETTINGS!$F$2</f>
        <v>KASPI</v>
      </c>
    </row>
    <row r="1411" spans="1:10" x14ac:dyDescent="0.35">
      <c r="A1411" s="3">
        <f>_xlfn.XLOOKUP(Table16[[#This Row],[OrderID]],[3]!Table13456[No заказа],[3]!Table13456[Дата
отправки],"",0,1)</f>
        <v>45769</v>
      </c>
      <c r="B1411" s="2">
        <v>537403089</v>
      </c>
      <c r="C1411" s="2"/>
      <c r="D1411" s="2"/>
      <c r="E1411" s="3"/>
      <c r="F1411" s="3"/>
      <c r="H1411" s="5">
        <f>_xlfn.XLOOKUP(Table16[[#This Row],[OrderID]],[3]!Table13456[No заказа],[3]!Table13456[Количество],"",0,1)</f>
        <v>1</v>
      </c>
      <c r="I1411" s="5">
        <f>_xlfn.XLOOKUP(Table16[[#This Row],[OrderID]],[3]!Table13456[No заказа],[3]!Table13456[Цена],"",0,1)</f>
        <v>8340</v>
      </c>
      <c r="J1411" s="2" t="str">
        <f>M01_SETTINGS!$F$2</f>
        <v>KASPI</v>
      </c>
    </row>
    <row r="1412" spans="1:10" x14ac:dyDescent="0.35">
      <c r="A1412" s="3">
        <f>_xlfn.XLOOKUP(Table16[[#This Row],[OrderID]],[3]!Table13456[No заказа],[3]!Table13456[Дата
отправки],"",0,1)</f>
        <v>45769</v>
      </c>
      <c r="B1412" s="2">
        <v>537054578</v>
      </c>
      <c r="C1412" s="2"/>
      <c r="D1412" s="2"/>
      <c r="E1412" s="3"/>
      <c r="F1412" s="3"/>
      <c r="H1412" s="5">
        <f>_xlfn.XLOOKUP(Table16[[#This Row],[OrderID]],[3]!Table13456[No заказа],[3]!Table13456[Количество],"",0,1)</f>
        <v>1</v>
      </c>
      <c r="I1412" s="5">
        <f>_xlfn.XLOOKUP(Table16[[#This Row],[OrderID]],[3]!Table13456[No заказа],[3]!Table13456[Цена],"",0,1)</f>
        <v>8289</v>
      </c>
      <c r="J1412" s="2" t="str">
        <f>M01_SETTINGS!$F$2</f>
        <v>KASPI</v>
      </c>
    </row>
    <row r="1413" spans="1:10" x14ac:dyDescent="0.35">
      <c r="A1413" s="3">
        <f>_xlfn.XLOOKUP(Table16[[#This Row],[OrderID]],[3]!Table13456[No заказа],[3]!Table13456[Дата
отправки],"",0,1)</f>
        <v>45769</v>
      </c>
      <c r="B1413" s="2">
        <v>537335775</v>
      </c>
      <c r="C1413" s="2"/>
      <c r="D1413" s="2"/>
      <c r="E1413" s="3"/>
      <c r="F1413" s="3"/>
      <c r="H1413" s="5">
        <f>_xlfn.XLOOKUP(Table16[[#This Row],[OrderID]],[3]!Table13456[No заказа],[3]!Table13456[Количество],"",0,1)</f>
        <v>1</v>
      </c>
      <c r="I1413" s="5">
        <f>_xlfn.XLOOKUP(Table16[[#This Row],[OrderID]],[3]!Table13456[No заказа],[3]!Table13456[Цена],"",0,1)</f>
        <v>8289</v>
      </c>
      <c r="J1413" s="2" t="str">
        <f>M01_SETTINGS!$F$2</f>
        <v>KASPI</v>
      </c>
    </row>
    <row r="1414" spans="1:10" x14ac:dyDescent="0.35">
      <c r="A1414" s="3">
        <f>_xlfn.XLOOKUP(Table16[[#This Row],[OrderID]],[3]!Table13456[No заказа],[3]!Table13456[Дата
отправки],"",0,1)</f>
        <v>45769</v>
      </c>
      <c r="B1414" s="2">
        <v>537053363</v>
      </c>
      <c r="C1414" s="2"/>
      <c r="D1414" s="2"/>
      <c r="E1414" s="3"/>
      <c r="F1414" s="3"/>
      <c r="H1414" s="5">
        <f>_xlfn.XLOOKUP(Table16[[#This Row],[OrderID]],[3]!Table13456[No заказа],[3]!Table13456[Количество],"",0,1)</f>
        <v>1</v>
      </c>
      <c r="I1414" s="5">
        <f>_xlfn.XLOOKUP(Table16[[#This Row],[OrderID]],[3]!Table13456[No заказа],[3]!Table13456[Цена],"",0,1)</f>
        <v>8344</v>
      </c>
      <c r="J1414" s="2" t="str">
        <f>M01_SETTINGS!$F$2</f>
        <v>KASPI</v>
      </c>
    </row>
    <row r="1415" spans="1:10" x14ac:dyDescent="0.35">
      <c r="A1415" s="3">
        <f>_xlfn.XLOOKUP(Table16[[#This Row],[OrderID]],[3]!Table13456[No заказа],[3]!Table13456[Дата
отправки],"",0,1)</f>
        <v>45769</v>
      </c>
      <c r="B1415" s="2">
        <v>537212456</v>
      </c>
      <c r="C1415" s="2"/>
      <c r="D1415" s="2"/>
      <c r="E1415" s="3"/>
      <c r="F1415" s="3"/>
      <c r="H1415" s="5">
        <f>_xlfn.XLOOKUP(Table16[[#This Row],[OrderID]],[3]!Table13456[No заказа],[3]!Table13456[Количество],"",0,1)</f>
        <v>1</v>
      </c>
      <c r="I1415" s="5">
        <f>_xlfn.XLOOKUP(Table16[[#This Row],[OrderID]],[3]!Table13456[No заказа],[3]!Table13456[Цена],"",0,1)</f>
        <v>8340</v>
      </c>
      <c r="J1415" s="2" t="str">
        <f>M01_SETTINGS!$F$2</f>
        <v>KASPI</v>
      </c>
    </row>
    <row r="1416" spans="1:10" x14ac:dyDescent="0.35">
      <c r="A1416" s="3">
        <f>_xlfn.XLOOKUP(Table16[[#This Row],[OrderID]],[3]!Table13456[No заказа],[3]!Table13456[Дата
отправки],"",0,1)</f>
        <v>45769</v>
      </c>
      <c r="B1416" s="2">
        <v>537075243</v>
      </c>
      <c r="C1416" s="2"/>
      <c r="D1416" s="2"/>
      <c r="E1416" s="3"/>
      <c r="F1416" s="3"/>
      <c r="H1416" s="5">
        <f>_xlfn.XLOOKUP(Table16[[#This Row],[OrderID]],[3]!Table13456[No заказа],[3]!Table13456[Количество],"",0,1)</f>
        <v>1</v>
      </c>
      <c r="I1416" s="5">
        <f>_xlfn.XLOOKUP(Table16[[#This Row],[OrderID]],[3]!Table13456[No заказа],[3]!Table13456[Цена],"",0,1)</f>
        <v>8344</v>
      </c>
      <c r="J1416" s="2" t="str">
        <f>M01_SETTINGS!$F$2</f>
        <v>KASPI</v>
      </c>
    </row>
    <row r="1417" spans="1:10" x14ac:dyDescent="0.35">
      <c r="A1417" s="3">
        <f>_xlfn.XLOOKUP(Table16[[#This Row],[OrderID]],[3]!Table13456[No заказа],[3]!Table13456[Дата
отправки],"",0,1)</f>
        <v>45769</v>
      </c>
      <c r="B1417" s="2">
        <v>537317354</v>
      </c>
      <c r="C1417" s="2"/>
      <c r="D1417" s="2"/>
      <c r="E1417" s="3"/>
      <c r="F1417" s="3"/>
      <c r="H1417" s="5">
        <f>_xlfn.XLOOKUP(Table16[[#This Row],[OrderID]],[3]!Table13456[No заказа],[3]!Table13456[Количество],"",0,1)</f>
        <v>1</v>
      </c>
      <c r="I1417" s="5">
        <f>_xlfn.XLOOKUP(Table16[[#This Row],[OrderID]],[3]!Table13456[No заказа],[3]!Table13456[Цена],"",0,1)</f>
        <v>9000</v>
      </c>
      <c r="J1417" s="2" t="str">
        <f>M01_SETTINGS!$F$2</f>
        <v>KASPI</v>
      </c>
    </row>
    <row r="1418" spans="1:10" x14ac:dyDescent="0.35">
      <c r="A1418" s="3">
        <f>_xlfn.XLOOKUP(Table16[[#This Row],[OrderID]],[3]!Table13456[No заказа],[3]!Table13456[Дата
отправки],"",0,1)</f>
        <v>45769</v>
      </c>
      <c r="B1418" s="2">
        <v>537346839</v>
      </c>
      <c r="C1418" s="2"/>
      <c r="D1418" s="2"/>
      <c r="E1418" s="3"/>
      <c r="F1418" s="3"/>
      <c r="H1418" s="5">
        <f>_xlfn.XLOOKUP(Table16[[#This Row],[OrderID]],[3]!Table13456[No заказа],[3]!Table13456[Количество],"",0,1)</f>
        <v>1</v>
      </c>
      <c r="I1418" s="5">
        <f>_xlfn.XLOOKUP(Table16[[#This Row],[OrderID]],[3]!Table13456[No заказа],[3]!Table13456[Цена],"",0,1)</f>
        <v>8500</v>
      </c>
      <c r="J1418" s="2" t="str">
        <f>M01_SETTINGS!$F$2</f>
        <v>KASPI</v>
      </c>
    </row>
    <row r="1419" spans="1:10" x14ac:dyDescent="0.35">
      <c r="A1419" s="3">
        <f>_xlfn.XLOOKUP(Table16[[#This Row],[OrderID]],[3]!Table13456[No заказа],[3]!Table13456[Дата
отправки],"",0,1)</f>
        <v>45769</v>
      </c>
      <c r="B1419" s="2">
        <v>537309362</v>
      </c>
      <c r="C1419" s="2"/>
      <c r="D1419" s="2"/>
      <c r="E1419" s="3"/>
      <c r="F1419" s="3"/>
      <c r="H1419" s="5">
        <f>_xlfn.XLOOKUP(Table16[[#This Row],[OrderID]],[3]!Table13456[No заказа],[3]!Table13456[Количество],"",0,1)</f>
        <v>1</v>
      </c>
      <c r="I1419" s="5">
        <f>_xlfn.XLOOKUP(Table16[[#This Row],[OrderID]],[3]!Table13456[No заказа],[3]!Table13456[Цена],"",0,1)</f>
        <v>9000</v>
      </c>
      <c r="J1419" s="2" t="str">
        <f>M01_SETTINGS!$F$2</f>
        <v>KASPI</v>
      </c>
    </row>
    <row r="1420" spans="1:10" x14ac:dyDescent="0.35">
      <c r="A1420" s="3">
        <f>_xlfn.XLOOKUP(Table16[[#This Row],[OrderID]],[3]!Table13456[No заказа],[3]!Table13456[Дата
отправки],"",0,1)</f>
        <v>45769</v>
      </c>
      <c r="B1420" s="2">
        <v>537097286</v>
      </c>
      <c r="C1420" s="2"/>
      <c r="D1420" s="2"/>
      <c r="E1420" s="3"/>
      <c r="F1420" s="3"/>
      <c r="H1420" s="5">
        <f>_xlfn.XLOOKUP(Table16[[#This Row],[OrderID]],[3]!Table13456[No заказа],[3]!Table13456[Количество],"",0,1)</f>
        <v>1</v>
      </c>
      <c r="I1420" s="5">
        <f>_xlfn.XLOOKUP(Table16[[#This Row],[OrderID]],[3]!Table13456[No заказа],[3]!Table13456[Цена],"",0,1)</f>
        <v>8289</v>
      </c>
      <c r="J1420" s="2" t="str">
        <f>M01_SETTINGS!$F$2</f>
        <v>KASPI</v>
      </c>
    </row>
    <row r="1421" spans="1:10" x14ac:dyDescent="0.35">
      <c r="A1421" s="3">
        <f>_xlfn.XLOOKUP(Table16[[#This Row],[OrderID]],[3]!Table13456[No заказа],[3]!Table13456[Дата
отправки],"",0,1)</f>
        <v>45769</v>
      </c>
      <c r="B1421" s="2">
        <v>536926856</v>
      </c>
      <c r="C1421" s="2"/>
      <c r="D1421" s="2"/>
      <c r="E1421" s="3"/>
      <c r="F1421" s="3"/>
      <c r="H1421" s="5">
        <f>_xlfn.XLOOKUP(Table16[[#This Row],[OrderID]],[3]!Table13456[No заказа],[3]!Table13456[Количество],"",0,1)</f>
        <v>1</v>
      </c>
      <c r="I1421" s="5">
        <f>_xlfn.XLOOKUP(Table16[[#This Row],[OrderID]],[3]!Table13456[No заказа],[3]!Table13456[Цена],"",0,1)</f>
        <v>8899</v>
      </c>
      <c r="J1421" s="2" t="str">
        <f>M01_SETTINGS!$F$2</f>
        <v>KASPI</v>
      </c>
    </row>
    <row r="1422" spans="1:10" x14ac:dyDescent="0.35">
      <c r="A1422" s="3">
        <f>_xlfn.XLOOKUP(Table16[[#This Row],[OrderID]],[3]!Table13456[No заказа],[3]!Table13456[Дата
отправки],"",0,1)</f>
        <v>45769</v>
      </c>
      <c r="B1422" s="2">
        <v>537201091</v>
      </c>
      <c r="C1422" s="2"/>
      <c r="D1422" s="2"/>
      <c r="E1422" s="3"/>
      <c r="F1422" s="3"/>
      <c r="H1422" s="5">
        <f>_xlfn.XLOOKUP(Table16[[#This Row],[OrderID]],[3]!Table13456[No заказа],[3]!Table13456[Количество],"",0,1)</f>
        <v>1</v>
      </c>
      <c r="I1422" s="5">
        <f>_xlfn.XLOOKUP(Table16[[#This Row],[OrderID]],[3]!Table13456[No заказа],[3]!Table13456[Цена],"",0,1)</f>
        <v>15990</v>
      </c>
      <c r="J1422" s="2" t="str">
        <f>M01_SETTINGS!$F$2</f>
        <v>KASPI</v>
      </c>
    </row>
    <row r="1423" spans="1:10" x14ac:dyDescent="0.35">
      <c r="A1423" s="3">
        <f>_xlfn.XLOOKUP(Table16[[#This Row],[OrderID]],[3]!Table13456[No заказа],[3]!Table13456[Дата
отправки],"",0,1)</f>
        <v>45769</v>
      </c>
      <c r="B1423" s="2">
        <v>537201091</v>
      </c>
      <c r="C1423" s="2"/>
      <c r="D1423" s="2"/>
      <c r="E1423" s="3"/>
      <c r="F1423" s="3"/>
      <c r="H1423" s="5">
        <f>_xlfn.XLOOKUP(Table16[[#This Row],[OrderID]],[3]!Table13456[No заказа],[3]!Table13456[Количество],"",0,1)</f>
        <v>1</v>
      </c>
      <c r="I1423" s="5">
        <f>_xlfn.XLOOKUP(Table16[[#This Row],[OrderID]],[3]!Table13456[No заказа],[3]!Table13456[Цена],"",0,1)</f>
        <v>15990</v>
      </c>
      <c r="J1423" s="2" t="str">
        <f>M01_SETTINGS!$F$2</f>
        <v>KASPI</v>
      </c>
    </row>
    <row r="1424" spans="1:10" x14ac:dyDescent="0.35">
      <c r="A1424" s="3">
        <f>_xlfn.XLOOKUP(Table16[[#This Row],[OrderID]],[3]!Table13456[No заказа],[3]!Table13456[Дата
отправки],"",0,1)</f>
        <v>45769</v>
      </c>
      <c r="B1424" s="2">
        <v>537392853</v>
      </c>
      <c r="C1424" s="2"/>
      <c r="D1424" s="2"/>
      <c r="E1424" s="3"/>
      <c r="F1424" s="3"/>
      <c r="H1424" s="5">
        <f>_xlfn.XLOOKUP(Table16[[#This Row],[OrderID]],[3]!Table13456[No заказа],[3]!Table13456[Количество],"",0,1)</f>
        <v>1</v>
      </c>
      <c r="I1424" s="5">
        <f>_xlfn.XLOOKUP(Table16[[#This Row],[OrderID]],[3]!Table13456[No заказа],[3]!Table13456[Цена],"",0,1)</f>
        <v>8344</v>
      </c>
      <c r="J1424" s="2" t="str">
        <f>M01_SETTINGS!$F$2</f>
        <v>KASPI</v>
      </c>
    </row>
    <row r="1425" spans="1:10" x14ac:dyDescent="0.35">
      <c r="A1425" s="3">
        <f>_xlfn.XLOOKUP(Table16[[#This Row],[OrderID]],[3]!Table13456[No заказа],[3]!Table13456[Дата
отправки],"",0,1)</f>
        <v>45769</v>
      </c>
      <c r="B1425" s="2">
        <v>537124427</v>
      </c>
      <c r="C1425" s="2"/>
      <c r="D1425" s="2"/>
      <c r="E1425" s="3"/>
      <c r="F1425" s="3"/>
      <c r="H1425" s="5">
        <f>_xlfn.XLOOKUP(Table16[[#This Row],[OrderID]],[3]!Table13456[No заказа],[3]!Table13456[Количество],"",0,1)</f>
        <v>1</v>
      </c>
      <c r="I1425" s="5">
        <f>_xlfn.XLOOKUP(Table16[[#This Row],[OrderID]],[3]!Table13456[No заказа],[3]!Table13456[Цена],"",0,1)</f>
        <v>8344</v>
      </c>
      <c r="J1425" s="2" t="str">
        <f>M01_SETTINGS!$F$2</f>
        <v>KASPI</v>
      </c>
    </row>
    <row r="1426" spans="1:10" x14ac:dyDescent="0.35">
      <c r="A1426" s="3">
        <f>_xlfn.XLOOKUP(Table16[[#This Row],[OrderID]],[3]!Table13456[No заказа],[3]!Table13456[Дата
отправки],"",0,1)</f>
        <v>45769</v>
      </c>
      <c r="B1426" s="2">
        <v>537006851</v>
      </c>
      <c r="C1426" s="2"/>
      <c r="D1426" s="2"/>
      <c r="E1426" s="3"/>
      <c r="F1426" s="3"/>
      <c r="H1426" s="5">
        <f>_xlfn.XLOOKUP(Table16[[#This Row],[OrderID]],[3]!Table13456[No заказа],[3]!Table13456[Количество],"",0,1)</f>
        <v>1</v>
      </c>
      <c r="I1426" s="5">
        <f>_xlfn.XLOOKUP(Table16[[#This Row],[OrderID]],[3]!Table13456[No заказа],[3]!Table13456[Цена],"",0,1)</f>
        <v>8347</v>
      </c>
      <c r="J1426" s="2" t="str">
        <f>M01_SETTINGS!$F$2</f>
        <v>KASPI</v>
      </c>
    </row>
    <row r="1427" spans="1:10" x14ac:dyDescent="0.35">
      <c r="A1427" s="3">
        <f>_xlfn.XLOOKUP(Table16[[#This Row],[OrderID]],[3]!Table13456[No заказа],[3]!Table13456[Дата
отправки],"",0,1)</f>
        <v>45769</v>
      </c>
      <c r="B1427" s="2">
        <v>537160894</v>
      </c>
      <c r="C1427" s="2"/>
      <c r="D1427" s="2"/>
      <c r="E1427" s="3"/>
      <c r="F1427" s="3"/>
      <c r="H1427" s="5">
        <f>_xlfn.XLOOKUP(Table16[[#This Row],[OrderID]],[3]!Table13456[No заказа],[3]!Table13456[Количество],"",0,1)</f>
        <v>1</v>
      </c>
      <c r="I1427" s="5">
        <f>_xlfn.XLOOKUP(Table16[[#This Row],[OrderID]],[3]!Table13456[No заказа],[3]!Table13456[Цена],"",0,1)</f>
        <v>8289</v>
      </c>
      <c r="J1427" s="2" t="str">
        <f>M01_SETTINGS!$F$2</f>
        <v>KASPI</v>
      </c>
    </row>
    <row r="1428" spans="1:10" x14ac:dyDescent="0.35">
      <c r="A1428" s="3">
        <f>_xlfn.XLOOKUP(Table16[[#This Row],[OrderID]],[3]!Table13456[No заказа],[3]!Table13456[Дата
отправки],"",0,1)</f>
        <v>45769</v>
      </c>
      <c r="B1428" s="2">
        <v>537110068</v>
      </c>
      <c r="C1428" s="2"/>
      <c r="D1428" s="2"/>
      <c r="E1428" s="3"/>
      <c r="F1428" s="3"/>
      <c r="H1428" s="5">
        <f>_xlfn.XLOOKUP(Table16[[#This Row],[OrderID]],[3]!Table13456[No заказа],[3]!Table13456[Количество],"",0,1)</f>
        <v>1</v>
      </c>
      <c r="I1428" s="5">
        <f>_xlfn.XLOOKUP(Table16[[#This Row],[OrderID]],[3]!Table13456[No заказа],[3]!Table13456[Цена],"",0,1)</f>
        <v>8289</v>
      </c>
      <c r="J1428" s="2" t="str">
        <f>M01_SETTINGS!$F$2</f>
        <v>KASPI</v>
      </c>
    </row>
    <row r="1429" spans="1:10" x14ac:dyDescent="0.35">
      <c r="A1429" s="3">
        <f>_xlfn.XLOOKUP(Table16[[#This Row],[OrderID]],[3]!Table13456[No заказа],[3]!Table13456[Дата
отправки],"",0,1)</f>
        <v>45769</v>
      </c>
      <c r="B1429" s="2">
        <v>536969691</v>
      </c>
      <c r="C1429" s="2"/>
      <c r="D1429" s="2"/>
      <c r="E1429" s="3"/>
      <c r="F1429" s="3"/>
      <c r="H1429" s="5">
        <f>_xlfn.XLOOKUP(Table16[[#This Row],[OrderID]],[3]!Table13456[No заказа],[3]!Table13456[Количество],"",0,1)</f>
        <v>1</v>
      </c>
      <c r="I1429" s="5">
        <f>_xlfn.XLOOKUP(Table16[[#This Row],[OrderID]],[3]!Table13456[No заказа],[3]!Table13456[Цена],"",0,1)</f>
        <v>8340</v>
      </c>
      <c r="J1429" s="2" t="str">
        <f>M01_SETTINGS!$F$2</f>
        <v>KASPI</v>
      </c>
    </row>
    <row r="1430" spans="1:10" x14ac:dyDescent="0.35">
      <c r="A1430" s="3">
        <f>_xlfn.XLOOKUP(Table16[[#This Row],[OrderID]],[3]!Table13456[No заказа],[3]!Table13456[Дата
отправки],"",0,1)</f>
        <v>45769</v>
      </c>
      <c r="B1430" s="2">
        <v>537085563</v>
      </c>
      <c r="C1430" s="2"/>
      <c r="D1430" s="2"/>
      <c r="E1430" s="3"/>
      <c r="F1430" s="3"/>
      <c r="H1430" s="5">
        <f>_xlfn.XLOOKUP(Table16[[#This Row],[OrderID]],[3]!Table13456[No заказа],[3]!Table13456[Количество],"",0,1)</f>
        <v>1</v>
      </c>
      <c r="I1430" s="5">
        <f>_xlfn.XLOOKUP(Table16[[#This Row],[OrderID]],[3]!Table13456[No заказа],[3]!Table13456[Цена],"",0,1)</f>
        <v>8330</v>
      </c>
      <c r="J1430" s="2" t="str">
        <f>M01_SETTINGS!$F$2</f>
        <v>KASPI</v>
      </c>
    </row>
    <row r="1431" spans="1:10" x14ac:dyDescent="0.35">
      <c r="A1431" s="3">
        <f>_xlfn.XLOOKUP(Table16[[#This Row],[OrderID]],[3]!Table13456[No заказа],[3]!Table13456[Дата
отправки],"",0,1)</f>
        <v>45769</v>
      </c>
      <c r="B1431" s="2">
        <v>536729828</v>
      </c>
      <c r="C1431" s="2"/>
      <c r="D1431" s="2"/>
      <c r="E1431" s="3"/>
      <c r="F1431" s="3"/>
      <c r="H1431" s="5">
        <f>_xlfn.XLOOKUP(Table16[[#This Row],[OrderID]],[3]!Table13456[No заказа],[3]!Table13456[Количество],"",0,1)</f>
        <v>1</v>
      </c>
      <c r="I1431" s="5">
        <f>_xlfn.XLOOKUP(Table16[[#This Row],[OrderID]],[3]!Table13456[No заказа],[3]!Table13456[Цена],"",0,1)</f>
        <v>8289</v>
      </c>
      <c r="J1431" s="2" t="str">
        <f>M01_SETTINGS!$F$2</f>
        <v>KASPI</v>
      </c>
    </row>
    <row r="1432" spans="1:10" x14ac:dyDescent="0.35">
      <c r="A1432" s="3">
        <f>_xlfn.XLOOKUP(Table16[[#This Row],[OrderID]],[3]!Table13456[No заказа],[3]!Table13456[Дата
отправки],"",0,1)</f>
        <v>45769</v>
      </c>
      <c r="B1432" s="2">
        <v>536998091</v>
      </c>
      <c r="C1432" s="2"/>
      <c r="D1432" s="2"/>
      <c r="E1432" s="3"/>
      <c r="F1432" s="3"/>
      <c r="H1432" s="5">
        <f>_xlfn.XLOOKUP(Table16[[#This Row],[OrderID]],[3]!Table13456[No заказа],[3]!Table13456[Количество],"",0,1)</f>
        <v>1</v>
      </c>
      <c r="I1432" s="5">
        <f>_xlfn.XLOOKUP(Table16[[#This Row],[OrderID]],[3]!Table13456[No заказа],[3]!Table13456[Цена],"",0,1)</f>
        <v>8339</v>
      </c>
      <c r="J1432" s="2" t="str">
        <f>M01_SETTINGS!$F$2</f>
        <v>KASPI</v>
      </c>
    </row>
    <row r="1433" spans="1:10" x14ac:dyDescent="0.35">
      <c r="A1433" s="3">
        <f>_xlfn.XLOOKUP(Table16[[#This Row],[OrderID]],[3]!Table13456[No заказа],[3]!Table13456[Дата
отправки],"",0,1)</f>
        <v>45769</v>
      </c>
      <c r="B1433" s="2">
        <v>537324923</v>
      </c>
      <c r="C1433" s="2"/>
      <c r="D1433" s="2"/>
      <c r="E1433" s="3"/>
      <c r="F1433" s="3"/>
      <c r="H1433" s="5">
        <f>_xlfn.XLOOKUP(Table16[[#This Row],[OrderID]],[3]!Table13456[No заказа],[3]!Table13456[Количество],"",0,1)</f>
        <v>1</v>
      </c>
      <c r="I1433" s="5">
        <f>_xlfn.XLOOKUP(Table16[[#This Row],[OrderID]],[3]!Table13456[No заказа],[3]!Table13456[Цена],"",0,1)</f>
        <v>8327</v>
      </c>
      <c r="J1433" s="2" t="str">
        <f>M01_SETTINGS!$F$2</f>
        <v>KASPI</v>
      </c>
    </row>
    <row r="1434" spans="1:10" x14ac:dyDescent="0.35">
      <c r="A1434" s="3">
        <f>_xlfn.XLOOKUP(Table16[[#This Row],[OrderID]],[3]!Table13456[No заказа],[3]!Table13456[Дата
отправки],"",0,1)</f>
        <v>45769</v>
      </c>
      <c r="B1434" s="2">
        <v>537081760</v>
      </c>
      <c r="C1434" s="2"/>
      <c r="D1434" s="2"/>
      <c r="E1434" s="3"/>
      <c r="F1434" s="3"/>
      <c r="H1434" s="5">
        <f>_xlfn.XLOOKUP(Table16[[#This Row],[OrderID]],[3]!Table13456[No заказа],[3]!Table13456[Количество],"",0,1)</f>
        <v>1</v>
      </c>
      <c r="I1434" s="5">
        <f>_xlfn.XLOOKUP(Table16[[#This Row],[OrderID]],[3]!Table13456[No заказа],[3]!Table13456[Цена],"",0,1)</f>
        <v>8346</v>
      </c>
      <c r="J1434" s="2" t="str">
        <f>M01_SETTINGS!$F$2</f>
        <v>KASPI</v>
      </c>
    </row>
    <row r="1435" spans="1:10" x14ac:dyDescent="0.35">
      <c r="A1435" s="3">
        <f>_xlfn.XLOOKUP(Table16[[#This Row],[OrderID]],[3]!Table13456[No заказа],[3]!Table13456[Дата
отправки],"",0,1)</f>
        <v>45769</v>
      </c>
      <c r="B1435" s="2">
        <v>536690577</v>
      </c>
      <c r="C1435" s="2"/>
      <c r="D1435" s="2"/>
      <c r="E1435" s="3"/>
      <c r="F1435" s="3"/>
      <c r="H1435" s="5">
        <f>_xlfn.XLOOKUP(Table16[[#This Row],[OrderID]],[3]!Table13456[No заказа],[3]!Table13456[Количество],"",0,1)</f>
        <v>1</v>
      </c>
      <c r="I1435" s="5">
        <f>_xlfn.XLOOKUP(Table16[[#This Row],[OrderID]],[3]!Table13456[No заказа],[3]!Table13456[Цена],"",0,1)</f>
        <v>8339</v>
      </c>
      <c r="J1435" s="2" t="str">
        <f>M01_SETTINGS!$F$2</f>
        <v>KASPI</v>
      </c>
    </row>
    <row r="1436" spans="1:10" x14ac:dyDescent="0.35">
      <c r="A1436" s="3">
        <f>_xlfn.XLOOKUP(Table16[[#This Row],[OrderID]],[3]!Table13456[No заказа],[3]!Table13456[Дата
отправки],"",0,1)</f>
        <v>45769</v>
      </c>
      <c r="B1436" s="2">
        <v>537090182</v>
      </c>
      <c r="C1436" s="2"/>
      <c r="D1436" s="2"/>
      <c r="E1436" s="3"/>
      <c r="F1436" s="3"/>
      <c r="H1436" s="5">
        <f>_xlfn.XLOOKUP(Table16[[#This Row],[OrderID]],[3]!Table13456[No заказа],[3]!Table13456[Количество],"",0,1)</f>
        <v>1</v>
      </c>
      <c r="I1436" s="5">
        <f>_xlfn.XLOOKUP(Table16[[#This Row],[OrderID]],[3]!Table13456[No заказа],[3]!Table13456[Цена],"",0,1)</f>
        <v>8339</v>
      </c>
      <c r="J1436" s="2" t="str">
        <f>M01_SETTINGS!$F$2</f>
        <v>KASPI</v>
      </c>
    </row>
    <row r="1437" spans="1:10" x14ac:dyDescent="0.35">
      <c r="A1437" s="3">
        <f>_xlfn.XLOOKUP(Table16[[#This Row],[OrderID]],[3]!Table13456[No заказа],[3]!Table13456[Дата
отправки],"",0,1)</f>
        <v>45769</v>
      </c>
      <c r="B1437" s="2">
        <v>536963543</v>
      </c>
      <c r="C1437" s="2"/>
      <c r="D1437" s="2"/>
      <c r="E1437" s="3"/>
      <c r="F1437" s="3"/>
      <c r="H1437" s="5">
        <f>_xlfn.XLOOKUP(Table16[[#This Row],[OrderID]],[3]!Table13456[No заказа],[3]!Table13456[Количество],"",0,1)</f>
        <v>1</v>
      </c>
      <c r="I1437" s="5">
        <f>_xlfn.XLOOKUP(Table16[[#This Row],[OrderID]],[3]!Table13456[No заказа],[3]!Table13456[Цена],"",0,1)</f>
        <v>8886</v>
      </c>
      <c r="J1437" s="2" t="str">
        <f>M01_SETTINGS!$F$2</f>
        <v>KASPI</v>
      </c>
    </row>
    <row r="1438" spans="1:10" x14ac:dyDescent="0.35">
      <c r="A1438" s="3">
        <f>_xlfn.XLOOKUP(Table16[[#This Row],[OrderID]],[3]!Table13456[No заказа],[3]!Table13456[Дата
отправки],"",0,1)</f>
        <v>45769</v>
      </c>
      <c r="B1438" s="2">
        <v>536726283</v>
      </c>
      <c r="C1438" s="2"/>
      <c r="D1438" s="2"/>
      <c r="E1438" s="3"/>
      <c r="F1438" s="3"/>
      <c r="H1438" s="5">
        <f>_xlfn.XLOOKUP(Table16[[#This Row],[OrderID]],[3]!Table13456[No заказа],[3]!Table13456[Количество],"",0,1)</f>
        <v>1</v>
      </c>
      <c r="I1438" s="5">
        <f>_xlfn.XLOOKUP(Table16[[#This Row],[OrderID]],[3]!Table13456[No заказа],[3]!Table13456[Цена],"",0,1)</f>
        <v>8347</v>
      </c>
      <c r="J1438" s="2" t="str">
        <f>M01_SETTINGS!$F$2</f>
        <v>KASPI</v>
      </c>
    </row>
    <row r="1439" spans="1:10" x14ac:dyDescent="0.35">
      <c r="A1439" s="3">
        <f>_xlfn.XLOOKUP(Table16[[#This Row],[OrderID]],[3]!Table13456[No заказа],[3]!Table13456[Дата
отправки],"",0,1)</f>
        <v>45768</v>
      </c>
      <c r="B1439" s="2">
        <v>536682464</v>
      </c>
      <c r="C1439" s="2"/>
      <c r="D1439" s="2"/>
      <c r="E1439" s="3"/>
      <c r="F1439" s="3"/>
      <c r="H1439" s="5">
        <f>_xlfn.XLOOKUP(Table16[[#This Row],[OrderID]],[3]!Table13456[No заказа],[3]!Table13456[Количество],"",0,1)</f>
        <v>1</v>
      </c>
      <c r="I1439" s="5">
        <f>_xlfn.XLOOKUP(Table16[[#This Row],[OrderID]],[3]!Table13456[No заказа],[3]!Table13456[Цена],"",0,1)</f>
        <v>8289</v>
      </c>
      <c r="J1439" s="2" t="str">
        <f>M01_SETTINGS!$F$2</f>
        <v>KASPI</v>
      </c>
    </row>
    <row r="1440" spans="1:10" x14ac:dyDescent="0.35">
      <c r="A1440" s="3">
        <f>_xlfn.XLOOKUP(Table16[[#This Row],[OrderID]],[3]!Table13456[No заказа],[3]!Table13456[Дата
отправки],"",0,1)</f>
        <v>45768</v>
      </c>
      <c r="B1440" s="2">
        <v>536622891</v>
      </c>
      <c r="C1440" s="2"/>
      <c r="D1440" s="2"/>
      <c r="E1440" s="3"/>
      <c r="F1440" s="3"/>
      <c r="H1440" s="5">
        <f>_xlfn.XLOOKUP(Table16[[#This Row],[OrderID]],[3]!Table13456[No заказа],[3]!Table13456[Количество],"",0,1)</f>
        <v>1</v>
      </c>
      <c r="I1440" s="5">
        <f>_xlfn.XLOOKUP(Table16[[#This Row],[OrderID]],[3]!Table13456[No заказа],[3]!Table13456[Цена],"",0,1)</f>
        <v>8289</v>
      </c>
      <c r="J1440" s="2" t="str">
        <f>M01_SETTINGS!$F$2</f>
        <v>KASPI</v>
      </c>
    </row>
    <row r="1441" spans="1:10" x14ac:dyDescent="0.35">
      <c r="A1441" s="3">
        <f>_xlfn.XLOOKUP(Table16[[#This Row],[OrderID]],[3]!Table13456[No заказа],[3]!Table13456[Дата
отправки],"",0,1)</f>
        <v>45768</v>
      </c>
      <c r="B1441" s="2">
        <v>536714948</v>
      </c>
      <c r="C1441" s="2"/>
      <c r="D1441" s="2"/>
      <c r="E1441" s="3"/>
      <c r="F1441" s="3"/>
      <c r="H1441" s="5">
        <f>_xlfn.XLOOKUP(Table16[[#This Row],[OrderID]],[3]!Table13456[No заказа],[3]!Table13456[Количество],"",0,1)</f>
        <v>1</v>
      </c>
      <c r="I1441" s="5">
        <f>_xlfn.XLOOKUP(Table16[[#This Row],[OrderID]],[3]!Table13456[No заказа],[3]!Table13456[Цена],"",0,1)</f>
        <v>9000</v>
      </c>
      <c r="J1441" s="2" t="str">
        <f>M01_SETTINGS!$F$2</f>
        <v>KASPI</v>
      </c>
    </row>
    <row r="1442" spans="1:10" x14ac:dyDescent="0.35">
      <c r="A1442" s="3">
        <f>_xlfn.XLOOKUP(Table16[[#This Row],[OrderID]],[3]!Table13456[No заказа],[3]!Table13456[Дата
отправки],"",0,1)</f>
        <v>45768</v>
      </c>
      <c r="B1442" s="2">
        <v>536487871</v>
      </c>
      <c r="C1442" s="2"/>
      <c r="D1442" s="2"/>
      <c r="E1442" s="3"/>
      <c r="F1442" s="3"/>
      <c r="H1442" s="5">
        <f>_xlfn.XLOOKUP(Table16[[#This Row],[OrderID]],[3]!Table13456[No заказа],[3]!Table13456[Количество],"",0,1)</f>
        <v>1</v>
      </c>
      <c r="I1442" s="5">
        <f>_xlfn.XLOOKUP(Table16[[#This Row],[OrderID]],[3]!Table13456[No заказа],[3]!Table13456[Цена],"",0,1)</f>
        <v>18990</v>
      </c>
      <c r="J1442" s="2" t="str">
        <f>M01_SETTINGS!$F$2</f>
        <v>KASPI</v>
      </c>
    </row>
    <row r="1443" spans="1:10" x14ac:dyDescent="0.35">
      <c r="A1443" s="3">
        <f>_xlfn.XLOOKUP(Table16[[#This Row],[OrderID]],[3]!Table13456[No заказа],[3]!Table13456[Дата
отправки],"",0,1)</f>
        <v>45768</v>
      </c>
      <c r="B1443" s="2">
        <v>536671795</v>
      </c>
      <c r="C1443" s="2"/>
      <c r="D1443" s="2"/>
      <c r="E1443" s="3"/>
      <c r="F1443" s="3"/>
      <c r="H1443" s="5">
        <f>_xlfn.XLOOKUP(Table16[[#This Row],[OrderID]],[3]!Table13456[No заказа],[3]!Table13456[Количество],"",0,1)</f>
        <v>1</v>
      </c>
      <c r="I1443" s="5">
        <f>_xlfn.XLOOKUP(Table16[[#This Row],[OrderID]],[3]!Table13456[No заказа],[3]!Table13456[Цена],"",0,1)</f>
        <v>8340</v>
      </c>
      <c r="J1443" s="2" t="str">
        <f>M01_SETTINGS!$F$2</f>
        <v>KASPI</v>
      </c>
    </row>
    <row r="1444" spans="1:10" x14ac:dyDescent="0.35">
      <c r="A1444" s="3">
        <f>_xlfn.XLOOKUP(Table16[[#This Row],[OrderID]],[3]!Table13456[No заказа],[3]!Table13456[Дата
отправки],"",0,1)</f>
        <v>45768</v>
      </c>
      <c r="B1444" s="2">
        <v>536605382</v>
      </c>
      <c r="C1444" s="2"/>
      <c r="D1444" s="2"/>
      <c r="E1444" s="3"/>
      <c r="F1444" s="3"/>
      <c r="H1444" s="5">
        <f>_xlfn.XLOOKUP(Table16[[#This Row],[OrderID]],[3]!Table13456[No заказа],[3]!Table13456[Количество],"",0,1)</f>
        <v>1</v>
      </c>
      <c r="I1444" s="5">
        <f>_xlfn.XLOOKUP(Table16[[#This Row],[OrderID]],[3]!Table13456[No заказа],[3]!Table13456[Цена],"",0,1)</f>
        <v>8289</v>
      </c>
      <c r="J1444" s="2" t="str">
        <f>M01_SETTINGS!$F$2</f>
        <v>KASPI</v>
      </c>
    </row>
    <row r="1445" spans="1:10" x14ac:dyDescent="0.35">
      <c r="A1445" s="3">
        <f>_xlfn.XLOOKUP(Table16[[#This Row],[OrderID]],[3]!Table13456[No заказа],[3]!Table13456[Дата
отправки],"",0,1)</f>
        <v>45768</v>
      </c>
      <c r="B1445" s="2">
        <v>536611103</v>
      </c>
      <c r="C1445" s="2"/>
      <c r="D1445" s="2"/>
      <c r="E1445" s="3"/>
      <c r="F1445" s="3"/>
      <c r="H1445" s="5">
        <f>_xlfn.XLOOKUP(Table16[[#This Row],[OrderID]],[3]!Table13456[No заказа],[3]!Table13456[Количество],"",0,1)</f>
        <v>1</v>
      </c>
      <c r="I1445" s="5">
        <f>_xlfn.XLOOKUP(Table16[[#This Row],[OrderID]],[3]!Table13456[No заказа],[3]!Table13456[Цена],"",0,1)</f>
        <v>8343</v>
      </c>
      <c r="J1445" s="2" t="str">
        <f>M01_SETTINGS!$F$2</f>
        <v>KASPI</v>
      </c>
    </row>
    <row r="1446" spans="1:10" x14ac:dyDescent="0.35">
      <c r="A1446" s="3">
        <f>_xlfn.XLOOKUP(Table16[[#This Row],[OrderID]],[3]!Table13456[No заказа],[3]!Table13456[Дата
отправки],"",0,1)</f>
        <v>45768</v>
      </c>
      <c r="B1446" s="2">
        <v>536729829</v>
      </c>
      <c r="C1446" s="2"/>
      <c r="D1446" s="2"/>
      <c r="E1446" s="3"/>
      <c r="F1446" s="3"/>
      <c r="H1446" s="5">
        <f>_xlfn.XLOOKUP(Table16[[#This Row],[OrderID]],[3]!Table13456[No заказа],[3]!Table13456[Количество],"",0,1)</f>
        <v>1</v>
      </c>
      <c r="I1446" s="5">
        <f>_xlfn.XLOOKUP(Table16[[#This Row],[OrderID]],[3]!Table13456[No заказа],[3]!Table13456[Цена],"",0,1)</f>
        <v>8799</v>
      </c>
      <c r="J1446" s="2" t="str">
        <f>M01_SETTINGS!$F$2</f>
        <v>KASPI</v>
      </c>
    </row>
    <row r="1447" spans="1:10" x14ac:dyDescent="0.35">
      <c r="A1447" s="3">
        <f>_xlfn.XLOOKUP(Table16[[#This Row],[OrderID]],[3]!Table13456[No заказа],[3]!Table13456[Дата
отправки],"",0,1)</f>
        <v>45768</v>
      </c>
      <c r="B1447" s="2">
        <v>536449892</v>
      </c>
      <c r="C1447" s="2"/>
      <c r="D1447" s="2"/>
      <c r="E1447" s="3"/>
      <c r="F1447" s="3"/>
      <c r="H1447" s="5">
        <f>_xlfn.XLOOKUP(Table16[[#This Row],[OrderID]],[3]!Table13456[No заказа],[3]!Table13456[Количество],"",0,1)</f>
        <v>1</v>
      </c>
      <c r="I1447" s="5">
        <f>_xlfn.XLOOKUP(Table16[[#This Row],[OrderID]],[3]!Table13456[No заказа],[3]!Table13456[Цена],"",0,1)</f>
        <v>8500</v>
      </c>
      <c r="J1447" s="2" t="str">
        <f>M01_SETTINGS!$F$2</f>
        <v>KASPI</v>
      </c>
    </row>
    <row r="1448" spans="1:10" x14ac:dyDescent="0.35">
      <c r="A1448" s="3">
        <f>_xlfn.XLOOKUP(Table16[[#This Row],[OrderID]],[3]!Table13456[No заказа],[3]!Table13456[Дата
отправки],"",0,1)</f>
        <v>45768</v>
      </c>
      <c r="B1448" s="2">
        <v>536444674</v>
      </c>
      <c r="C1448" s="2"/>
      <c r="D1448" s="2"/>
      <c r="E1448" s="3"/>
      <c r="F1448" s="3"/>
      <c r="H1448" s="5">
        <f>_xlfn.XLOOKUP(Table16[[#This Row],[OrderID]],[3]!Table13456[No заказа],[3]!Table13456[Количество],"",0,1)</f>
        <v>1</v>
      </c>
      <c r="I1448" s="5">
        <f>_xlfn.XLOOKUP(Table16[[#This Row],[OrderID]],[3]!Table13456[No заказа],[3]!Table13456[Цена],"",0,1)</f>
        <v>8340</v>
      </c>
      <c r="J1448" s="2" t="str">
        <f>M01_SETTINGS!$F$2</f>
        <v>KASPI</v>
      </c>
    </row>
    <row r="1449" spans="1:10" x14ac:dyDescent="0.35">
      <c r="A1449" s="3">
        <f>_xlfn.XLOOKUP(Table16[[#This Row],[OrderID]],[3]!Table13456[No заказа],[3]!Table13456[Дата
отправки],"",0,1)</f>
        <v>45768</v>
      </c>
      <c r="B1449" s="2">
        <v>536543266</v>
      </c>
      <c r="C1449" s="2"/>
      <c r="D1449" s="2"/>
      <c r="E1449" s="3"/>
      <c r="F1449" s="3"/>
      <c r="H1449" s="5">
        <f>_xlfn.XLOOKUP(Table16[[#This Row],[OrderID]],[3]!Table13456[No заказа],[3]!Table13456[Количество],"",0,1)</f>
        <v>1</v>
      </c>
      <c r="I1449" s="5">
        <f>_xlfn.XLOOKUP(Table16[[#This Row],[OrderID]],[3]!Table13456[No заказа],[3]!Table13456[Цена],"",0,1)</f>
        <v>8337</v>
      </c>
      <c r="J1449" s="2" t="str">
        <f>M01_SETTINGS!$F$2</f>
        <v>KASPI</v>
      </c>
    </row>
    <row r="1450" spans="1:10" x14ac:dyDescent="0.35">
      <c r="A1450" s="3">
        <f>_xlfn.XLOOKUP(Table16[[#This Row],[OrderID]],[3]!Table13456[No заказа],[3]!Table13456[Дата
отправки],"",0,1)</f>
        <v>45768</v>
      </c>
      <c r="B1450" s="2">
        <v>536274274</v>
      </c>
      <c r="C1450" s="2"/>
      <c r="D1450" s="2"/>
      <c r="E1450" s="3"/>
      <c r="F1450" s="3"/>
      <c r="H1450" s="5">
        <f>_xlfn.XLOOKUP(Table16[[#This Row],[OrderID]],[3]!Table13456[No заказа],[3]!Table13456[Количество],"",0,1)</f>
        <v>1</v>
      </c>
      <c r="I1450" s="5">
        <f>_xlfn.XLOOKUP(Table16[[#This Row],[OrderID]],[3]!Table13456[No заказа],[3]!Table13456[Цена],"",0,1)</f>
        <v>8289</v>
      </c>
      <c r="J1450" s="2" t="str">
        <f>M01_SETTINGS!$F$2</f>
        <v>KASPI</v>
      </c>
    </row>
    <row r="1451" spans="1:10" x14ac:dyDescent="0.35">
      <c r="A1451" s="3">
        <f>_xlfn.XLOOKUP(Table16[[#This Row],[OrderID]],[3]!Table13456[No заказа],[3]!Table13456[Дата
отправки],"",0,1)</f>
        <v>45768</v>
      </c>
      <c r="B1451" s="2">
        <v>536298732</v>
      </c>
      <c r="C1451" s="2"/>
      <c r="D1451" s="2"/>
      <c r="E1451" s="3"/>
      <c r="F1451" s="3"/>
      <c r="H1451" s="5">
        <f>_xlfn.XLOOKUP(Table16[[#This Row],[OrderID]],[3]!Table13456[No заказа],[3]!Table13456[Количество],"",0,1)</f>
        <v>1</v>
      </c>
      <c r="I1451" s="5">
        <f>_xlfn.XLOOKUP(Table16[[#This Row],[OrderID]],[3]!Table13456[No заказа],[3]!Table13456[Цена],"",0,1)</f>
        <v>8985</v>
      </c>
      <c r="J1451" s="2" t="str">
        <f>M01_SETTINGS!$F$2</f>
        <v>KASPI</v>
      </c>
    </row>
    <row r="1452" spans="1:10" x14ac:dyDescent="0.35">
      <c r="A1452" s="3">
        <f>_xlfn.XLOOKUP(Table16[[#This Row],[OrderID]],[3]!Table13456[No заказа],[3]!Table13456[Дата
отправки],"",0,1)</f>
        <v>45768</v>
      </c>
      <c r="B1452" s="2">
        <v>536322997</v>
      </c>
      <c r="C1452" s="2"/>
      <c r="D1452" s="2"/>
      <c r="E1452" s="3"/>
      <c r="F1452" s="3"/>
      <c r="H1452" s="5">
        <f>_xlfn.XLOOKUP(Table16[[#This Row],[OrderID]],[3]!Table13456[No заказа],[3]!Table13456[Количество],"",0,1)</f>
        <v>1</v>
      </c>
      <c r="I1452" s="5">
        <f>_xlfn.XLOOKUP(Table16[[#This Row],[OrderID]],[3]!Table13456[No заказа],[3]!Table13456[Цена],"",0,1)</f>
        <v>8289</v>
      </c>
      <c r="J1452" s="2" t="str">
        <f>M01_SETTINGS!$F$2</f>
        <v>KASPI</v>
      </c>
    </row>
    <row r="1453" spans="1:10" x14ac:dyDescent="0.35">
      <c r="A1453" s="3">
        <f>_xlfn.XLOOKUP(Table16[[#This Row],[OrderID]],[3]!Table13456[No заказа],[3]!Table13456[Дата
отправки],"",0,1)</f>
        <v>45768</v>
      </c>
      <c r="B1453" s="2">
        <v>536559499</v>
      </c>
      <c r="C1453" s="2"/>
      <c r="D1453" s="2"/>
      <c r="E1453" s="3"/>
      <c r="F1453" s="3"/>
      <c r="H1453" s="5">
        <f>_xlfn.XLOOKUP(Table16[[#This Row],[OrderID]],[3]!Table13456[No заказа],[3]!Table13456[Количество],"",0,1)</f>
        <v>1</v>
      </c>
      <c r="I1453" s="5">
        <f>_xlfn.XLOOKUP(Table16[[#This Row],[OrderID]],[3]!Table13456[No заказа],[3]!Table13456[Цена],"",0,1)</f>
        <v>8340</v>
      </c>
      <c r="J1453" s="2" t="str">
        <f>M01_SETTINGS!$F$2</f>
        <v>KASPI</v>
      </c>
    </row>
    <row r="1454" spans="1:10" x14ac:dyDescent="0.35">
      <c r="A1454" s="3">
        <f>_xlfn.XLOOKUP(Table16[[#This Row],[OrderID]],[3]!Table13456[No заказа],[3]!Table13456[Дата
отправки],"",0,1)</f>
        <v>45768</v>
      </c>
      <c r="B1454" s="2">
        <v>536423793</v>
      </c>
      <c r="C1454" s="2"/>
      <c r="D1454" s="2"/>
      <c r="E1454" s="3"/>
      <c r="F1454" s="3"/>
      <c r="H1454" s="5">
        <f>_xlfn.XLOOKUP(Table16[[#This Row],[OrderID]],[3]!Table13456[No заказа],[3]!Table13456[Количество],"",0,1)</f>
        <v>1</v>
      </c>
      <c r="I1454" s="5">
        <f>_xlfn.XLOOKUP(Table16[[#This Row],[OrderID]],[3]!Table13456[No заказа],[3]!Table13456[Цена],"",0,1)</f>
        <v>8290</v>
      </c>
      <c r="J1454" s="2" t="str">
        <f>M01_SETTINGS!$F$2</f>
        <v>KASPI</v>
      </c>
    </row>
    <row r="1455" spans="1:10" x14ac:dyDescent="0.35">
      <c r="A1455" s="3">
        <f>_xlfn.XLOOKUP(Table16[[#This Row],[OrderID]],[3]!Table13456[No заказа],[3]!Table13456[Дата
отправки],"",0,1)</f>
        <v>45768</v>
      </c>
      <c r="B1455" s="2">
        <v>536394310</v>
      </c>
      <c r="C1455" s="2"/>
      <c r="D1455" s="2"/>
      <c r="E1455" s="3"/>
      <c r="F1455" s="3"/>
      <c r="H1455" s="5">
        <f>_xlfn.XLOOKUP(Table16[[#This Row],[OrderID]],[3]!Table13456[No заказа],[3]!Table13456[Количество],"",0,1)</f>
        <v>1</v>
      </c>
      <c r="I1455" s="5">
        <f>_xlfn.XLOOKUP(Table16[[#This Row],[OrderID]],[3]!Table13456[No заказа],[3]!Table13456[Цена],"",0,1)</f>
        <v>8347</v>
      </c>
      <c r="J1455" s="2" t="str">
        <f>M01_SETTINGS!$F$2</f>
        <v>KASPI</v>
      </c>
    </row>
    <row r="1456" spans="1:10" x14ac:dyDescent="0.35">
      <c r="A1456" s="3">
        <f>_xlfn.XLOOKUP(Table16[[#This Row],[OrderID]],[3]!Table13456[No заказа],[3]!Table13456[Дата
отправки],"",0,1)</f>
        <v>45768</v>
      </c>
      <c r="B1456" s="2">
        <v>536733978</v>
      </c>
      <c r="C1456" s="2"/>
      <c r="D1456" s="2"/>
      <c r="E1456" s="3"/>
      <c r="F1456" s="3"/>
      <c r="H1456" s="5">
        <f>_xlfn.XLOOKUP(Table16[[#This Row],[OrderID]],[3]!Table13456[No заказа],[3]!Table13456[Количество],"",0,1)</f>
        <v>1</v>
      </c>
      <c r="I1456" s="5">
        <f>_xlfn.XLOOKUP(Table16[[#This Row],[OrderID]],[3]!Table13456[No заказа],[3]!Table13456[Цена],"",0,1)</f>
        <v>8800</v>
      </c>
      <c r="J1456" s="2" t="str">
        <f>M01_SETTINGS!$F$2</f>
        <v>KASPI</v>
      </c>
    </row>
    <row r="1457" spans="1:10" x14ac:dyDescent="0.35">
      <c r="A1457" s="3">
        <f>_xlfn.XLOOKUP(Table16[[#This Row],[OrderID]],[3]!Table13456[No заказа],[3]!Table13456[Дата
отправки],"",0,1)</f>
        <v>45768</v>
      </c>
      <c r="B1457" s="2">
        <v>536719378</v>
      </c>
      <c r="C1457" s="2"/>
      <c r="D1457" s="2"/>
      <c r="E1457" s="3"/>
      <c r="F1457" s="3"/>
      <c r="H1457" s="5">
        <f>_xlfn.XLOOKUP(Table16[[#This Row],[OrderID]],[3]!Table13456[No заказа],[3]!Table13456[Количество],"",0,1)</f>
        <v>1</v>
      </c>
      <c r="I1457" s="5">
        <f>_xlfn.XLOOKUP(Table16[[#This Row],[OrderID]],[3]!Table13456[No заказа],[3]!Table13456[Цена],"",0,1)</f>
        <v>14990</v>
      </c>
      <c r="J1457" s="2" t="str">
        <f>M01_SETTINGS!$F$2</f>
        <v>KASPI</v>
      </c>
    </row>
    <row r="1458" spans="1:10" x14ac:dyDescent="0.35">
      <c r="A1458" s="3">
        <f>_xlfn.XLOOKUP(Table16[[#This Row],[OrderID]],[3]!Table13456[No заказа],[3]!Table13456[Дата
отправки],"",0,1)</f>
        <v>45768</v>
      </c>
      <c r="B1458" s="2">
        <v>536638776</v>
      </c>
      <c r="C1458" s="2"/>
      <c r="D1458" s="2"/>
      <c r="E1458" s="3"/>
      <c r="F1458" s="3"/>
      <c r="H1458" s="5">
        <f>_xlfn.XLOOKUP(Table16[[#This Row],[OrderID]],[3]!Table13456[No заказа],[3]!Table13456[Количество],"",0,1)</f>
        <v>1</v>
      </c>
      <c r="I1458" s="5">
        <f>_xlfn.XLOOKUP(Table16[[#This Row],[OrderID]],[3]!Table13456[No заказа],[3]!Table13456[Цена],"",0,1)</f>
        <v>14990</v>
      </c>
      <c r="J1458" s="2" t="str">
        <f>M01_SETTINGS!$F$2</f>
        <v>KASPI</v>
      </c>
    </row>
    <row r="1459" spans="1:10" x14ac:dyDescent="0.35">
      <c r="A1459" s="3">
        <f>_xlfn.XLOOKUP(Table16[[#This Row],[OrderID]],[3]!Table13456[No заказа],[3]!Table13456[Дата
отправки],"",0,1)</f>
        <v>45767</v>
      </c>
      <c r="B1459" s="2">
        <v>536074973</v>
      </c>
      <c r="C1459" s="2"/>
      <c r="D1459" s="2"/>
      <c r="E1459" s="3"/>
      <c r="F1459" s="3"/>
      <c r="H1459" s="5">
        <f>_xlfn.XLOOKUP(Table16[[#This Row],[OrderID]],[3]!Table13456[No заказа],[3]!Table13456[Количество],"",0,1)</f>
        <v>1</v>
      </c>
      <c r="I1459" s="5">
        <f>_xlfn.XLOOKUP(Table16[[#This Row],[OrderID]],[3]!Table13456[No заказа],[3]!Table13456[Цена],"",0,1)</f>
        <v>11998</v>
      </c>
      <c r="J1459" s="2" t="str">
        <f>M01_SETTINGS!$F$2</f>
        <v>KASPI</v>
      </c>
    </row>
    <row r="1460" spans="1:10" x14ac:dyDescent="0.35">
      <c r="A1460" s="3">
        <f>_xlfn.XLOOKUP(Table16[[#This Row],[OrderID]],[3]!Table13456[No заказа],[3]!Table13456[Дата
отправки],"",0,1)</f>
        <v>45767</v>
      </c>
      <c r="B1460" s="2">
        <v>536174176</v>
      </c>
      <c r="C1460" s="2"/>
      <c r="D1460" s="2"/>
      <c r="E1460" s="3"/>
      <c r="F1460" s="3"/>
      <c r="H1460" s="5">
        <f>_xlfn.XLOOKUP(Table16[[#This Row],[OrderID]],[3]!Table13456[No заказа],[3]!Table13456[Количество],"",0,1)</f>
        <v>1</v>
      </c>
      <c r="I1460" s="5">
        <f>_xlfn.XLOOKUP(Table16[[#This Row],[OrderID]],[3]!Table13456[No заказа],[3]!Table13456[Цена],"",0,1)</f>
        <v>18990</v>
      </c>
      <c r="J1460" s="2" t="str">
        <f>M01_SETTINGS!$F$2</f>
        <v>KASPI</v>
      </c>
    </row>
    <row r="1461" spans="1:10" x14ac:dyDescent="0.35">
      <c r="A1461" s="3">
        <f>_xlfn.XLOOKUP(Table16[[#This Row],[OrderID]],[3]!Table13456[No заказа],[3]!Table13456[Дата
отправки],"",0,1)</f>
        <v>45767</v>
      </c>
      <c r="B1461" s="2">
        <v>535955263</v>
      </c>
      <c r="C1461" s="2"/>
      <c r="D1461" s="2"/>
      <c r="E1461" s="3"/>
      <c r="F1461" s="3"/>
      <c r="H1461" s="5">
        <f>_xlfn.XLOOKUP(Table16[[#This Row],[OrderID]],[3]!Table13456[No заказа],[3]!Table13456[Количество],"",0,1)</f>
        <v>1</v>
      </c>
      <c r="I1461" s="5">
        <f>_xlfn.XLOOKUP(Table16[[#This Row],[OrderID]],[3]!Table13456[No заказа],[3]!Table13456[Цена],"",0,1)</f>
        <v>18990</v>
      </c>
      <c r="J1461" s="2" t="str">
        <f>M01_SETTINGS!$F$2</f>
        <v>KASPI</v>
      </c>
    </row>
    <row r="1462" spans="1:10" x14ac:dyDescent="0.35">
      <c r="A1462" s="3">
        <f>_xlfn.XLOOKUP(Table16[[#This Row],[OrderID]],[3]!Table13456[No заказа],[3]!Table13456[Дата
отправки],"",0,1)</f>
        <v>45767</v>
      </c>
      <c r="B1462" s="2">
        <v>535806483</v>
      </c>
      <c r="C1462" s="2"/>
      <c r="D1462" s="2"/>
      <c r="E1462" s="3"/>
      <c r="F1462" s="3"/>
      <c r="H1462" s="5">
        <f>_xlfn.XLOOKUP(Table16[[#This Row],[OrderID]],[3]!Table13456[No заказа],[3]!Table13456[Количество],"",0,1)</f>
        <v>1</v>
      </c>
      <c r="I1462" s="5">
        <f>_xlfn.XLOOKUP(Table16[[#This Row],[OrderID]],[3]!Table13456[No заказа],[3]!Table13456[Цена],"",0,1)</f>
        <v>8340</v>
      </c>
      <c r="J1462" s="2" t="str">
        <f>M01_SETTINGS!$F$2</f>
        <v>KASPI</v>
      </c>
    </row>
    <row r="1463" spans="1:10" x14ac:dyDescent="0.35">
      <c r="A1463" s="3">
        <f>_xlfn.XLOOKUP(Table16[[#This Row],[OrderID]],[3]!Table13456[No заказа],[3]!Table13456[Дата
отправки],"",0,1)</f>
        <v>45767</v>
      </c>
      <c r="B1463" s="2">
        <v>536148552</v>
      </c>
      <c r="C1463" s="2"/>
      <c r="D1463" s="2"/>
      <c r="E1463" s="3"/>
      <c r="F1463" s="3"/>
      <c r="H1463" s="5">
        <f>_xlfn.XLOOKUP(Table16[[#This Row],[OrderID]],[3]!Table13456[No заказа],[3]!Table13456[Количество],"",0,1)</f>
        <v>1</v>
      </c>
      <c r="I1463" s="5">
        <f>_xlfn.XLOOKUP(Table16[[#This Row],[OrderID]],[3]!Table13456[No заказа],[3]!Table13456[Цена],"",0,1)</f>
        <v>8996</v>
      </c>
      <c r="J1463" s="2" t="str">
        <f>M01_SETTINGS!$F$2</f>
        <v>KASPI</v>
      </c>
    </row>
    <row r="1464" spans="1:10" x14ac:dyDescent="0.35">
      <c r="A1464" s="3">
        <f>_xlfn.XLOOKUP(Table16[[#This Row],[OrderID]],[3]!Table13456[No заказа],[3]!Table13456[Дата
отправки],"",0,1)</f>
        <v>45767</v>
      </c>
      <c r="B1464" s="2">
        <v>535914728</v>
      </c>
      <c r="C1464" s="2"/>
      <c r="D1464" s="2"/>
      <c r="E1464" s="3"/>
      <c r="F1464" s="3"/>
      <c r="H1464" s="5">
        <f>_xlfn.XLOOKUP(Table16[[#This Row],[OrderID]],[3]!Table13456[No заказа],[3]!Table13456[Количество],"",0,1)</f>
        <v>1</v>
      </c>
      <c r="I1464" s="5">
        <f>_xlfn.XLOOKUP(Table16[[#This Row],[OrderID]],[3]!Table13456[No заказа],[3]!Table13456[Цена],"",0,1)</f>
        <v>8996</v>
      </c>
      <c r="J1464" s="2" t="str">
        <f>M01_SETTINGS!$F$2</f>
        <v>KASPI</v>
      </c>
    </row>
    <row r="1465" spans="1:10" x14ac:dyDescent="0.35">
      <c r="A1465" s="3">
        <f>_xlfn.XLOOKUP(Table16[[#This Row],[OrderID]],[3]!Table13456[No заказа],[3]!Table13456[Дата
отправки],"",0,1)</f>
        <v>45767</v>
      </c>
      <c r="B1465" s="2">
        <v>535974596</v>
      </c>
      <c r="C1465" s="2"/>
      <c r="D1465" s="2"/>
      <c r="E1465" s="3"/>
      <c r="F1465" s="3"/>
      <c r="H1465" s="5">
        <f>_xlfn.XLOOKUP(Table16[[#This Row],[OrderID]],[3]!Table13456[No заказа],[3]!Table13456[Количество],"",0,1)</f>
        <v>1</v>
      </c>
      <c r="I1465" s="5">
        <f>_xlfn.XLOOKUP(Table16[[#This Row],[OrderID]],[3]!Table13456[No заказа],[3]!Table13456[Цена],"",0,1)</f>
        <v>8340</v>
      </c>
      <c r="J1465" s="2" t="str">
        <f>M01_SETTINGS!$F$2</f>
        <v>KASPI</v>
      </c>
    </row>
    <row r="1466" spans="1:10" x14ac:dyDescent="0.35">
      <c r="A1466" s="3">
        <f>_xlfn.XLOOKUP(Table16[[#This Row],[OrderID]],[3]!Table13456[No заказа],[3]!Table13456[Дата
отправки],"",0,1)</f>
        <v>45767</v>
      </c>
      <c r="B1466" s="2">
        <v>536240269</v>
      </c>
      <c r="C1466" s="2"/>
      <c r="D1466" s="2"/>
      <c r="E1466" s="3"/>
      <c r="F1466" s="3"/>
      <c r="H1466" s="5">
        <f>_xlfn.XLOOKUP(Table16[[#This Row],[OrderID]],[3]!Table13456[No заказа],[3]!Table13456[Количество],"",0,1)</f>
        <v>1</v>
      </c>
      <c r="I1466" s="5">
        <f>_xlfn.XLOOKUP(Table16[[#This Row],[OrderID]],[3]!Table13456[No заказа],[3]!Table13456[Цена],"",0,1)</f>
        <v>8333</v>
      </c>
      <c r="J1466" s="2" t="str">
        <f>M01_SETTINGS!$F$2</f>
        <v>KASPI</v>
      </c>
    </row>
    <row r="1467" spans="1:10" x14ac:dyDescent="0.35">
      <c r="A1467" s="3">
        <f>_xlfn.XLOOKUP(Table16[[#This Row],[OrderID]],[3]!Table13456[No заказа],[3]!Table13456[Дата
отправки],"",0,1)</f>
        <v>45767</v>
      </c>
      <c r="B1467" s="2">
        <v>535937337</v>
      </c>
      <c r="C1467" s="2"/>
      <c r="D1467" s="2"/>
      <c r="E1467" s="3"/>
      <c r="F1467" s="3"/>
      <c r="H1467" s="5">
        <f>_xlfn.XLOOKUP(Table16[[#This Row],[OrderID]],[3]!Table13456[No заказа],[3]!Table13456[Количество],"",0,1)</f>
        <v>1</v>
      </c>
      <c r="I1467" s="5">
        <f>_xlfn.XLOOKUP(Table16[[#This Row],[OrderID]],[3]!Table13456[No заказа],[3]!Table13456[Цена],"",0,1)</f>
        <v>8333</v>
      </c>
      <c r="J1467" s="2" t="str">
        <f>M01_SETTINGS!$F$2</f>
        <v>KASPI</v>
      </c>
    </row>
    <row r="1468" spans="1:10" x14ac:dyDescent="0.35">
      <c r="A1468" s="3">
        <f>_xlfn.XLOOKUP(Table16[[#This Row],[OrderID]],[3]!Table13456[No заказа],[3]!Table13456[Дата
отправки],"",0,1)</f>
        <v>45767</v>
      </c>
      <c r="B1468" s="2">
        <v>536019718</v>
      </c>
      <c r="C1468" s="2"/>
      <c r="D1468" s="2"/>
      <c r="E1468" s="3"/>
      <c r="F1468" s="3"/>
      <c r="H1468" s="5">
        <f>_xlfn.XLOOKUP(Table16[[#This Row],[OrderID]],[3]!Table13456[No заказа],[3]!Table13456[Количество],"",0,1)</f>
        <v>1</v>
      </c>
      <c r="I1468" s="5">
        <f>_xlfn.XLOOKUP(Table16[[#This Row],[OrderID]],[3]!Table13456[No заказа],[3]!Table13456[Цена],"",0,1)</f>
        <v>8289</v>
      </c>
      <c r="J1468" s="2" t="str">
        <f>M01_SETTINGS!$F$2</f>
        <v>KASPI</v>
      </c>
    </row>
    <row r="1469" spans="1:10" x14ac:dyDescent="0.35">
      <c r="A1469" s="3">
        <f>_xlfn.XLOOKUP(Table16[[#This Row],[OrderID]],[3]!Table13456[No заказа],[3]!Table13456[Дата
отправки],"",0,1)</f>
        <v>45767</v>
      </c>
      <c r="B1469" s="2">
        <v>535946034</v>
      </c>
      <c r="C1469" s="2"/>
      <c r="D1469" s="2"/>
      <c r="E1469" s="3"/>
      <c r="F1469" s="3"/>
      <c r="H1469" s="5">
        <f>_xlfn.XLOOKUP(Table16[[#This Row],[OrderID]],[3]!Table13456[No заказа],[3]!Table13456[Количество],"",0,1)</f>
        <v>1</v>
      </c>
      <c r="I1469" s="5">
        <f>_xlfn.XLOOKUP(Table16[[#This Row],[OrderID]],[3]!Table13456[No заказа],[3]!Table13456[Цена],"",0,1)</f>
        <v>8985</v>
      </c>
      <c r="J1469" s="2" t="str">
        <f>M01_SETTINGS!$F$2</f>
        <v>KASPI</v>
      </c>
    </row>
    <row r="1470" spans="1:10" x14ac:dyDescent="0.35">
      <c r="A1470" s="3">
        <f>_xlfn.XLOOKUP(Table16[[#This Row],[OrderID]],[3]!Table13456[No заказа],[3]!Table13456[Дата
отправки],"",0,1)</f>
        <v>45767</v>
      </c>
      <c r="B1470" s="2">
        <v>536001594</v>
      </c>
      <c r="C1470" s="2"/>
      <c r="D1470" s="2"/>
      <c r="E1470" s="3"/>
      <c r="F1470" s="3"/>
      <c r="H1470" s="5">
        <f>_xlfn.XLOOKUP(Table16[[#This Row],[OrderID]],[3]!Table13456[No заказа],[3]!Table13456[Количество],"",0,1)</f>
        <v>1</v>
      </c>
      <c r="I1470" s="5">
        <f>_xlfn.XLOOKUP(Table16[[#This Row],[OrderID]],[3]!Table13456[No заказа],[3]!Table13456[Цена],"",0,1)</f>
        <v>8289</v>
      </c>
      <c r="J1470" s="2" t="str">
        <f>M01_SETTINGS!$F$2</f>
        <v>KASPI</v>
      </c>
    </row>
    <row r="1471" spans="1:10" x14ac:dyDescent="0.35">
      <c r="A1471" s="3">
        <f>_xlfn.XLOOKUP(Table16[[#This Row],[OrderID]],[3]!Table13456[No заказа],[3]!Table13456[Дата
отправки],"",0,1)</f>
        <v>45767</v>
      </c>
      <c r="B1471" s="2">
        <v>536120445</v>
      </c>
      <c r="C1471" s="2"/>
      <c r="D1471" s="2"/>
      <c r="E1471" s="3"/>
      <c r="F1471" s="3"/>
      <c r="H1471" s="5">
        <f>_xlfn.XLOOKUP(Table16[[#This Row],[OrderID]],[3]!Table13456[No заказа],[3]!Table13456[Количество],"",0,1)</f>
        <v>1</v>
      </c>
      <c r="I1471" s="5">
        <f>_xlfn.XLOOKUP(Table16[[#This Row],[OrderID]],[3]!Table13456[No заказа],[3]!Table13456[Цена],"",0,1)</f>
        <v>8340</v>
      </c>
      <c r="J1471" s="2" t="str">
        <f>M01_SETTINGS!$F$2</f>
        <v>KASPI</v>
      </c>
    </row>
    <row r="1472" spans="1:10" x14ac:dyDescent="0.35">
      <c r="A1472" s="3">
        <f>_xlfn.XLOOKUP(Table16[[#This Row],[OrderID]],[3]!Table13456[No заказа],[3]!Table13456[Дата
отправки],"",0,1)</f>
        <v>45767</v>
      </c>
      <c r="B1472" s="2">
        <v>536176707</v>
      </c>
      <c r="C1472" s="2"/>
      <c r="D1472" s="2"/>
      <c r="E1472" s="3"/>
      <c r="F1472" s="3"/>
      <c r="H1472" s="5">
        <f>_xlfn.XLOOKUP(Table16[[#This Row],[OrderID]],[3]!Table13456[No заказа],[3]!Table13456[Количество],"",0,1)</f>
        <v>1</v>
      </c>
      <c r="I1472" s="5">
        <f>_xlfn.XLOOKUP(Table16[[#This Row],[OrderID]],[3]!Table13456[No заказа],[3]!Table13456[Цена],"",0,1)</f>
        <v>8347</v>
      </c>
      <c r="J1472" s="2" t="str">
        <f>M01_SETTINGS!$F$2</f>
        <v>KASPI</v>
      </c>
    </row>
    <row r="1473" spans="1:10" x14ac:dyDescent="0.35">
      <c r="A1473" s="3">
        <f>_xlfn.XLOOKUP(Table16[[#This Row],[OrderID]],[3]!Table13456[No заказа],[3]!Table13456[Дата
отправки],"",0,1)</f>
        <v>45767</v>
      </c>
      <c r="B1473" s="2">
        <v>535809830</v>
      </c>
      <c r="C1473" s="2"/>
      <c r="D1473" s="2"/>
      <c r="E1473" s="3"/>
      <c r="F1473" s="3"/>
      <c r="H1473" s="5">
        <f>_xlfn.XLOOKUP(Table16[[#This Row],[OrderID]],[3]!Table13456[No заказа],[3]!Table13456[Количество],"",0,1)</f>
        <v>1</v>
      </c>
      <c r="I1473" s="5">
        <f>_xlfn.XLOOKUP(Table16[[#This Row],[OrderID]],[3]!Table13456[No заказа],[3]!Table13456[Цена],"",0,1)</f>
        <v>8290</v>
      </c>
      <c r="J1473" s="2" t="str">
        <f>M01_SETTINGS!$F$2</f>
        <v>KASPI</v>
      </c>
    </row>
    <row r="1474" spans="1:10" x14ac:dyDescent="0.35">
      <c r="A1474" s="3">
        <f>_xlfn.XLOOKUP(Table16[[#This Row],[OrderID]],[3]!Table13456[No заказа],[3]!Table13456[Дата
отправки],"",0,1)</f>
        <v>45767</v>
      </c>
      <c r="B1474" s="2">
        <v>536151891</v>
      </c>
      <c r="C1474" s="2"/>
      <c r="D1474" s="2"/>
      <c r="E1474" s="3"/>
      <c r="F1474" s="3"/>
      <c r="H1474" s="5">
        <f>_xlfn.XLOOKUP(Table16[[#This Row],[OrderID]],[3]!Table13456[No заказа],[3]!Table13456[Количество],"",0,1)</f>
        <v>1</v>
      </c>
      <c r="I1474" s="5">
        <f>_xlfn.XLOOKUP(Table16[[#This Row],[OrderID]],[3]!Table13456[No заказа],[3]!Table13456[Цена],"",0,1)</f>
        <v>8289</v>
      </c>
      <c r="J1474" s="2" t="str">
        <f>M01_SETTINGS!$F$2</f>
        <v>KASPI</v>
      </c>
    </row>
    <row r="1475" spans="1:10" x14ac:dyDescent="0.35">
      <c r="A1475" s="3">
        <f>_xlfn.XLOOKUP(Table16[[#This Row],[OrderID]],[3]!Table13456[No заказа],[3]!Table13456[Дата
отправки],"",0,1)</f>
        <v>45767</v>
      </c>
      <c r="B1475" s="2">
        <v>535910501</v>
      </c>
      <c r="C1475" s="2"/>
      <c r="D1475" s="2"/>
      <c r="E1475" s="3"/>
      <c r="F1475" s="3"/>
      <c r="H1475" s="5">
        <f>_xlfn.XLOOKUP(Table16[[#This Row],[OrderID]],[3]!Table13456[No заказа],[3]!Table13456[Количество],"",0,1)</f>
        <v>1</v>
      </c>
      <c r="I1475" s="5">
        <f>_xlfn.XLOOKUP(Table16[[#This Row],[OrderID]],[3]!Table13456[No заказа],[3]!Table13456[Цена],"",0,1)</f>
        <v>8289</v>
      </c>
      <c r="J1475" s="2" t="str">
        <f>M01_SETTINGS!$F$2</f>
        <v>KASPI</v>
      </c>
    </row>
    <row r="1476" spans="1:10" x14ac:dyDescent="0.35">
      <c r="A1476" s="3">
        <f>_xlfn.XLOOKUP(Table16[[#This Row],[OrderID]],[3]!Table13456[No заказа],[3]!Table13456[Дата
отправки],"",0,1)</f>
        <v>45767</v>
      </c>
      <c r="B1476" s="2">
        <v>536039934</v>
      </c>
      <c r="C1476" s="2"/>
      <c r="D1476" s="2"/>
      <c r="E1476" s="3"/>
      <c r="F1476" s="3"/>
      <c r="H1476" s="5">
        <f>_xlfn.XLOOKUP(Table16[[#This Row],[OrderID]],[3]!Table13456[No заказа],[3]!Table13456[Количество],"",0,1)</f>
        <v>1</v>
      </c>
      <c r="I1476" s="5">
        <f>_xlfn.XLOOKUP(Table16[[#This Row],[OrderID]],[3]!Table13456[No заказа],[3]!Table13456[Цена],"",0,1)</f>
        <v>8996</v>
      </c>
      <c r="J1476" s="2" t="str">
        <f>M01_SETTINGS!$F$2</f>
        <v>KASPI</v>
      </c>
    </row>
    <row r="1477" spans="1:10" x14ac:dyDescent="0.35">
      <c r="A1477" s="3">
        <f>_xlfn.XLOOKUP(Table16[[#This Row],[OrderID]],[3]!Table13456[No заказа],[3]!Table13456[Дата
отправки],"",0,1)</f>
        <v>45766</v>
      </c>
      <c r="B1477" s="2">
        <v>535487383</v>
      </c>
      <c r="C1477" s="2"/>
      <c r="D1477" s="2"/>
      <c r="E1477" s="3"/>
      <c r="F1477" s="3"/>
      <c r="H1477" s="5">
        <f>_xlfn.XLOOKUP(Table16[[#This Row],[OrderID]],[3]!Table13456[No заказа],[3]!Table13456[Количество],"",0,1)</f>
        <v>1</v>
      </c>
      <c r="I1477" s="5">
        <f>_xlfn.XLOOKUP(Table16[[#This Row],[OrderID]],[3]!Table13456[No заказа],[3]!Table13456[Цена],"",0,1)</f>
        <v>8340</v>
      </c>
      <c r="J1477" s="2" t="str">
        <f>M01_SETTINGS!$F$2</f>
        <v>KASPI</v>
      </c>
    </row>
    <row r="1478" spans="1:10" x14ac:dyDescent="0.35">
      <c r="A1478" s="3">
        <f>_xlfn.XLOOKUP(Table16[[#This Row],[OrderID]],[3]!Table13456[No заказа],[3]!Table13456[Дата
отправки],"",0,1)</f>
        <v>45766</v>
      </c>
      <c r="B1478" s="2">
        <v>535731804</v>
      </c>
      <c r="C1478" s="2"/>
      <c r="D1478" s="2"/>
      <c r="E1478" s="3"/>
      <c r="F1478" s="3"/>
      <c r="H1478" s="5">
        <f>_xlfn.XLOOKUP(Table16[[#This Row],[OrderID]],[3]!Table13456[No заказа],[3]!Table13456[Количество],"",0,1)</f>
        <v>1</v>
      </c>
      <c r="I1478" s="5">
        <f>_xlfn.XLOOKUP(Table16[[#This Row],[OrderID]],[3]!Table13456[No заказа],[3]!Table13456[Цена],"",0,1)</f>
        <v>8562</v>
      </c>
      <c r="J1478" s="2" t="str">
        <f>M01_SETTINGS!$F$2</f>
        <v>KASPI</v>
      </c>
    </row>
    <row r="1479" spans="1:10" x14ac:dyDescent="0.35">
      <c r="A1479" s="3">
        <f>_xlfn.XLOOKUP(Table16[[#This Row],[OrderID]],[3]!Table13456[No заказа],[3]!Table13456[Дата
отправки],"",0,1)</f>
        <v>45766</v>
      </c>
      <c r="B1479" s="2">
        <v>535255290</v>
      </c>
      <c r="C1479" s="2"/>
      <c r="D1479" s="2"/>
      <c r="E1479" s="3"/>
      <c r="F1479" s="3"/>
      <c r="H1479" s="5">
        <f>_xlfn.XLOOKUP(Table16[[#This Row],[OrderID]],[3]!Table13456[No заказа],[3]!Table13456[Количество],"",0,1)</f>
        <v>1</v>
      </c>
      <c r="I1479" s="5">
        <f>_xlfn.XLOOKUP(Table16[[#This Row],[OrderID]],[3]!Table13456[No заказа],[3]!Table13456[Цена],"",0,1)</f>
        <v>9000</v>
      </c>
      <c r="J1479" s="2" t="str">
        <f>M01_SETTINGS!$F$2</f>
        <v>KASPI</v>
      </c>
    </row>
    <row r="1480" spans="1:10" x14ac:dyDescent="0.35">
      <c r="A1480" s="3">
        <f>_xlfn.XLOOKUP(Table16[[#This Row],[OrderID]],[3]!Table13456[No заказа],[3]!Table13456[Дата
отправки],"",0,1)</f>
        <v>45766</v>
      </c>
      <c r="B1480" s="2">
        <v>535431130</v>
      </c>
      <c r="C1480" s="2"/>
      <c r="D1480" s="2"/>
      <c r="E1480" s="3"/>
      <c r="F1480" s="3"/>
      <c r="H1480" s="5">
        <f>_xlfn.XLOOKUP(Table16[[#This Row],[OrderID]],[3]!Table13456[No заказа],[3]!Table13456[Количество],"",0,1)</f>
        <v>1</v>
      </c>
      <c r="I1480" s="5">
        <f>_xlfn.XLOOKUP(Table16[[#This Row],[OrderID]],[3]!Table13456[No заказа],[3]!Table13456[Цена],"",0,1)</f>
        <v>8289</v>
      </c>
      <c r="J1480" s="2" t="str">
        <f>M01_SETTINGS!$F$2</f>
        <v>KASPI</v>
      </c>
    </row>
    <row r="1481" spans="1:10" x14ac:dyDescent="0.35">
      <c r="A1481" s="3">
        <f>_xlfn.XLOOKUP(Table16[[#This Row],[OrderID]],[3]!Table13456[No заказа],[3]!Table13456[Дата
отправки],"",0,1)</f>
        <v>45766</v>
      </c>
      <c r="B1481" s="2">
        <v>535627339</v>
      </c>
      <c r="C1481" s="2"/>
      <c r="D1481" s="2"/>
      <c r="E1481" s="3"/>
      <c r="F1481" s="3"/>
      <c r="H1481" s="5">
        <f>_xlfn.XLOOKUP(Table16[[#This Row],[OrderID]],[3]!Table13456[No заказа],[3]!Table13456[Количество],"",0,1)</f>
        <v>1</v>
      </c>
      <c r="I1481" s="5">
        <f>_xlfn.XLOOKUP(Table16[[#This Row],[OrderID]],[3]!Table13456[No заказа],[3]!Table13456[Цена],"",0,1)</f>
        <v>8340</v>
      </c>
      <c r="J1481" s="2" t="str">
        <f>M01_SETTINGS!$F$2</f>
        <v>KASPI</v>
      </c>
    </row>
    <row r="1482" spans="1:10" x14ac:dyDescent="0.35">
      <c r="A1482" s="3">
        <f>_xlfn.XLOOKUP(Table16[[#This Row],[OrderID]],[3]!Table13456[No заказа],[3]!Table13456[Дата
отправки],"",0,1)</f>
        <v>45766</v>
      </c>
      <c r="B1482" s="2">
        <v>535525875</v>
      </c>
      <c r="C1482" s="2"/>
      <c r="D1482" s="2"/>
      <c r="E1482" s="3"/>
      <c r="F1482" s="3"/>
      <c r="H1482" s="5">
        <f>_xlfn.XLOOKUP(Table16[[#This Row],[OrderID]],[3]!Table13456[No заказа],[3]!Table13456[Количество],"",0,1)</f>
        <v>1</v>
      </c>
      <c r="I1482" s="5">
        <f>_xlfn.XLOOKUP(Table16[[#This Row],[OrderID]],[3]!Table13456[No заказа],[3]!Table13456[Цена],"",0,1)</f>
        <v>8348</v>
      </c>
      <c r="J1482" s="2" t="str">
        <f>M01_SETTINGS!$F$2</f>
        <v>KASPI</v>
      </c>
    </row>
    <row r="1483" spans="1:10" x14ac:dyDescent="0.35">
      <c r="A1483" s="3">
        <f>_xlfn.XLOOKUP(Table16[[#This Row],[OrderID]],[3]!Table13456[No заказа],[3]!Table13456[Дата
отправки],"",0,1)</f>
        <v>45766</v>
      </c>
      <c r="B1483" s="2">
        <v>535528926</v>
      </c>
      <c r="C1483" s="2"/>
      <c r="D1483" s="2"/>
      <c r="E1483" s="3"/>
      <c r="F1483" s="3"/>
      <c r="H1483" s="5">
        <f>_xlfn.XLOOKUP(Table16[[#This Row],[OrderID]],[3]!Table13456[No заказа],[3]!Table13456[Количество],"",0,1)</f>
        <v>1</v>
      </c>
      <c r="I1483" s="5">
        <f>_xlfn.XLOOKUP(Table16[[#This Row],[OrderID]],[3]!Table13456[No заказа],[3]!Table13456[Цена],"",0,1)</f>
        <v>8800</v>
      </c>
      <c r="J1483" s="2" t="str">
        <f>M01_SETTINGS!$F$2</f>
        <v>KASPI</v>
      </c>
    </row>
    <row r="1484" spans="1:10" x14ac:dyDescent="0.35">
      <c r="A1484" s="3">
        <f>_xlfn.XLOOKUP(Table16[[#This Row],[OrderID]],[3]!Table13456[No заказа],[3]!Table13456[Дата
отправки],"",0,1)</f>
        <v>45766</v>
      </c>
      <c r="B1484" s="2">
        <v>535387313</v>
      </c>
      <c r="C1484" s="2"/>
      <c r="D1484" s="2"/>
      <c r="E1484" s="3"/>
      <c r="F1484" s="3"/>
      <c r="H1484" s="5">
        <f>_xlfn.XLOOKUP(Table16[[#This Row],[OrderID]],[3]!Table13456[No заказа],[3]!Table13456[Количество],"",0,1)</f>
        <v>1</v>
      </c>
      <c r="I1484" s="5">
        <f>_xlfn.XLOOKUP(Table16[[#This Row],[OrderID]],[3]!Table13456[No заказа],[3]!Table13456[Цена],"",0,1)</f>
        <v>18990</v>
      </c>
      <c r="J1484" s="2" t="str">
        <f>M01_SETTINGS!$F$2</f>
        <v>KASPI</v>
      </c>
    </row>
    <row r="1485" spans="1:10" x14ac:dyDescent="0.35">
      <c r="A1485" s="3">
        <f>_xlfn.XLOOKUP(Table16[[#This Row],[OrderID]],[3]!Table13456[No заказа],[3]!Table13456[Дата
отправки],"",0,1)</f>
        <v>45766</v>
      </c>
      <c r="B1485" s="2">
        <v>535613326</v>
      </c>
      <c r="C1485" s="2"/>
      <c r="D1485" s="2"/>
      <c r="E1485" s="3"/>
      <c r="F1485" s="3"/>
      <c r="H1485" s="5">
        <f>_xlfn.XLOOKUP(Table16[[#This Row],[OrderID]],[3]!Table13456[No заказа],[3]!Table13456[Количество],"",0,1)</f>
        <v>1</v>
      </c>
      <c r="I1485" s="5">
        <f>_xlfn.XLOOKUP(Table16[[#This Row],[OrderID]],[3]!Table13456[No заказа],[3]!Table13456[Цена],"",0,1)</f>
        <v>14990</v>
      </c>
      <c r="J1485" s="2" t="str">
        <f>M01_SETTINGS!$F$2</f>
        <v>KASPI</v>
      </c>
    </row>
    <row r="1486" spans="1:10" x14ac:dyDescent="0.35">
      <c r="A1486" s="3">
        <f>_xlfn.XLOOKUP(Table16[[#This Row],[OrderID]],[3]!Table13456[No заказа],[3]!Table13456[Дата
отправки],"",0,1)</f>
        <v>45766</v>
      </c>
      <c r="B1486" s="2">
        <v>535397137</v>
      </c>
      <c r="C1486" s="2"/>
      <c r="D1486" s="2"/>
      <c r="E1486" s="3"/>
      <c r="F1486" s="3"/>
      <c r="H1486" s="5">
        <f>_xlfn.XLOOKUP(Table16[[#This Row],[OrderID]],[3]!Table13456[No заказа],[3]!Table13456[Количество],"",0,1)</f>
        <v>1</v>
      </c>
      <c r="I1486" s="5">
        <f>_xlfn.XLOOKUP(Table16[[#This Row],[OrderID]],[3]!Table13456[No заказа],[3]!Table13456[Цена],"",0,1)</f>
        <v>14990</v>
      </c>
      <c r="J1486" s="2" t="str">
        <f>M01_SETTINGS!$F$2</f>
        <v>KASPI</v>
      </c>
    </row>
    <row r="1487" spans="1:10" x14ac:dyDescent="0.35">
      <c r="A1487" s="3">
        <f>_xlfn.XLOOKUP(Table16[[#This Row],[OrderID]],[3]!Table13456[No заказа],[3]!Table13456[Дата
отправки],"",0,1)</f>
        <v>45766</v>
      </c>
      <c r="B1487" s="2">
        <v>535565093</v>
      </c>
      <c r="C1487" s="2"/>
      <c r="D1487" s="2"/>
      <c r="E1487" s="3"/>
      <c r="F1487" s="3"/>
      <c r="H1487" s="5">
        <f>_xlfn.XLOOKUP(Table16[[#This Row],[OrderID]],[3]!Table13456[No заказа],[3]!Table13456[Количество],"",0,1)</f>
        <v>1</v>
      </c>
      <c r="I1487" s="5">
        <f>_xlfn.XLOOKUP(Table16[[#This Row],[OrderID]],[3]!Table13456[No заказа],[3]!Table13456[Цена],"",0,1)</f>
        <v>8340</v>
      </c>
      <c r="J1487" s="2" t="str">
        <f>M01_SETTINGS!$F$2</f>
        <v>KASPI</v>
      </c>
    </row>
    <row r="1488" spans="1:10" x14ac:dyDescent="0.35">
      <c r="A1488" s="3">
        <f>_xlfn.XLOOKUP(Table16[[#This Row],[OrderID]],[3]!Table13456[No заказа],[3]!Table13456[Дата
отправки],"",0,1)</f>
        <v>45766</v>
      </c>
      <c r="B1488" s="2">
        <v>535410597</v>
      </c>
      <c r="C1488" s="2"/>
      <c r="D1488" s="2"/>
      <c r="E1488" s="3"/>
      <c r="F1488" s="3"/>
      <c r="H1488" s="5">
        <f>_xlfn.XLOOKUP(Table16[[#This Row],[OrderID]],[3]!Table13456[No заказа],[3]!Table13456[Количество],"",0,1)</f>
        <v>1</v>
      </c>
      <c r="I1488" s="5">
        <f>_xlfn.XLOOKUP(Table16[[#This Row],[OrderID]],[3]!Table13456[No заказа],[3]!Table13456[Цена],"",0,1)</f>
        <v>8340</v>
      </c>
      <c r="J1488" s="2" t="str">
        <f>M01_SETTINGS!$F$2</f>
        <v>KASPI</v>
      </c>
    </row>
    <row r="1489" spans="1:10" x14ac:dyDescent="0.35">
      <c r="A1489" s="3">
        <f>_xlfn.XLOOKUP(Table16[[#This Row],[OrderID]],[3]!Table13456[No заказа],[3]!Table13456[Дата
отправки],"",0,1)</f>
        <v>45766</v>
      </c>
      <c r="B1489" s="2">
        <v>535254039</v>
      </c>
      <c r="C1489" s="2"/>
      <c r="D1489" s="2"/>
      <c r="E1489" s="3"/>
      <c r="F1489" s="3"/>
      <c r="H1489" s="5">
        <f>_xlfn.XLOOKUP(Table16[[#This Row],[OrderID]],[3]!Table13456[No заказа],[3]!Table13456[Количество],"",0,1)</f>
        <v>1</v>
      </c>
      <c r="I1489" s="5">
        <f>_xlfn.XLOOKUP(Table16[[#This Row],[OrderID]],[3]!Table13456[No заказа],[3]!Table13456[Цена],"",0,1)</f>
        <v>8340</v>
      </c>
      <c r="J1489" s="2" t="str">
        <f>M01_SETTINGS!$F$2</f>
        <v>KASPI</v>
      </c>
    </row>
    <row r="1490" spans="1:10" x14ac:dyDescent="0.35">
      <c r="A1490" s="3">
        <f>_xlfn.XLOOKUP(Table16[[#This Row],[OrderID]],[3]!Table13456[No заказа],[3]!Table13456[Дата
отправки],"",0,1)</f>
        <v>45766</v>
      </c>
      <c r="B1490" s="2">
        <v>535705834</v>
      </c>
      <c r="C1490" s="2"/>
      <c r="D1490" s="2"/>
      <c r="E1490" s="3"/>
      <c r="F1490" s="3"/>
      <c r="H1490" s="5">
        <f>_xlfn.XLOOKUP(Table16[[#This Row],[OrderID]],[3]!Table13456[No заказа],[3]!Table13456[Количество],"",0,1)</f>
        <v>1</v>
      </c>
      <c r="I1490" s="5">
        <f>_xlfn.XLOOKUP(Table16[[#This Row],[OrderID]],[3]!Table13456[No заказа],[3]!Table13456[Цена],"",0,1)</f>
        <v>8289</v>
      </c>
      <c r="J1490" s="2" t="str">
        <f>M01_SETTINGS!$F$2</f>
        <v>KASPI</v>
      </c>
    </row>
    <row r="1491" spans="1:10" x14ac:dyDescent="0.35">
      <c r="A1491" s="3">
        <f>_xlfn.XLOOKUP(Table16[[#This Row],[OrderID]],[3]!Table13456[No заказа],[3]!Table13456[Дата
отправки],"",0,1)</f>
        <v>45766</v>
      </c>
      <c r="B1491" s="2">
        <v>535595239</v>
      </c>
      <c r="C1491" s="2"/>
      <c r="D1491" s="2"/>
      <c r="E1491" s="3"/>
      <c r="F1491" s="3"/>
      <c r="H1491" s="5">
        <f>_xlfn.XLOOKUP(Table16[[#This Row],[OrderID]],[3]!Table13456[No заказа],[3]!Table13456[Количество],"",0,1)</f>
        <v>1</v>
      </c>
      <c r="I1491" s="5">
        <f>_xlfn.XLOOKUP(Table16[[#This Row],[OrderID]],[3]!Table13456[No заказа],[3]!Table13456[Цена],"",0,1)</f>
        <v>8289</v>
      </c>
      <c r="J1491" s="2" t="str">
        <f>M01_SETTINGS!$F$2</f>
        <v>KASPI</v>
      </c>
    </row>
    <row r="1492" spans="1:10" x14ac:dyDescent="0.35">
      <c r="A1492" s="3">
        <f>_xlfn.XLOOKUP(Table16[[#This Row],[OrderID]],[3]!Table13456[No заказа],[3]!Table13456[Дата
отправки],"",0,1)</f>
        <v>45766</v>
      </c>
      <c r="B1492" s="2">
        <v>535685795</v>
      </c>
      <c r="C1492" s="2"/>
      <c r="D1492" s="2"/>
      <c r="E1492" s="3"/>
      <c r="F1492" s="3"/>
      <c r="H1492" s="5">
        <f>_xlfn.XLOOKUP(Table16[[#This Row],[OrderID]],[3]!Table13456[No заказа],[3]!Table13456[Количество],"",0,1)</f>
        <v>1</v>
      </c>
      <c r="I1492" s="5">
        <f>_xlfn.XLOOKUP(Table16[[#This Row],[OrderID]],[3]!Table13456[No заказа],[3]!Table13456[Цена],"",0,1)</f>
        <v>8290</v>
      </c>
      <c r="J1492" s="2" t="str">
        <f>M01_SETTINGS!$F$2</f>
        <v>KASPI</v>
      </c>
    </row>
    <row r="1493" spans="1:10" x14ac:dyDescent="0.35">
      <c r="A1493" s="3">
        <f>_xlfn.XLOOKUP(Table16[[#This Row],[OrderID]],[3]!Table13456[No заказа],[3]!Table13456[Дата
отправки],"",0,1)</f>
        <v>45766</v>
      </c>
      <c r="B1493" s="2">
        <v>535694613</v>
      </c>
      <c r="C1493" s="2"/>
      <c r="D1493" s="2"/>
      <c r="E1493" s="3"/>
      <c r="F1493" s="3"/>
      <c r="H1493" s="5">
        <f>_xlfn.XLOOKUP(Table16[[#This Row],[OrderID]],[3]!Table13456[No заказа],[3]!Table13456[Количество],"",0,1)</f>
        <v>1</v>
      </c>
      <c r="I1493" s="5">
        <f>_xlfn.XLOOKUP(Table16[[#This Row],[OrderID]],[3]!Table13456[No заказа],[3]!Table13456[Цена],"",0,1)</f>
        <v>8289</v>
      </c>
      <c r="J1493" s="2" t="str">
        <f>M01_SETTINGS!$F$2</f>
        <v>KASPI</v>
      </c>
    </row>
    <row r="1494" spans="1:10" x14ac:dyDescent="0.35">
      <c r="A1494" s="3">
        <f>_xlfn.XLOOKUP(Table16[[#This Row],[OrderID]],[3]!Table13456[No заказа],[3]!Table13456[Дата
отправки],"",0,1)</f>
        <v>45766</v>
      </c>
      <c r="B1494" s="2">
        <v>535629147</v>
      </c>
      <c r="C1494" s="2"/>
      <c r="D1494" s="2"/>
      <c r="E1494" s="3"/>
      <c r="F1494" s="3"/>
      <c r="H1494" s="5">
        <f>_xlfn.XLOOKUP(Table16[[#This Row],[OrderID]],[3]!Table13456[No заказа],[3]!Table13456[Количество],"",0,1)</f>
        <v>1</v>
      </c>
      <c r="I1494" s="5">
        <f>_xlfn.XLOOKUP(Table16[[#This Row],[OrderID]],[3]!Table13456[No заказа],[3]!Table13456[Цена],"",0,1)</f>
        <v>8289</v>
      </c>
      <c r="J1494" s="2" t="str">
        <f>M01_SETTINGS!$F$2</f>
        <v>KASPI</v>
      </c>
    </row>
    <row r="1495" spans="1:10" x14ac:dyDescent="0.35">
      <c r="A1495" s="3">
        <f>_xlfn.XLOOKUP(Table16[[#This Row],[OrderID]],[3]!Table13456[No заказа],[3]!Table13456[Дата
отправки],"",0,1)</f>
        <v>45766</v>
      </c>
      <c r="B1495" s="2">
        <v>535342850</v>
      </c>
      <c r="C1495" s="2"/>
      <c r="D1495" s="2"/>
      <c r="E1495" s="3"/>
      <c r="F1495" s="3"/>
      <c r="H1495" s="5">
        <f>_xlfn.XLOOKUP(Table16[[#This Row],[OrderID]],[3]!Table13456[No заказа],[3]!Table13456[Количество],"",0,1)</f>
        <v>1</v>
      </c>
      <c r="I1495" s="5">
        <f>_xlfn.XLOOKUP(Table16[[#This Row],[OrderID]],[3]!Table13456[No заказа],[3]!Table13456[Цена],"",0,1)</f>
        <v>9000</v>
      </c>
      <c r="J1495" s="2" t="str">
        <f>M01_SETTINGS!$F$2</f>
        <v>KASPI</v>
      </c>
    </row>
    <row r="1496" spans="1:10" x14ac:dyDescent="0.35">
      <c r="A1496" s="3">
        <f>_xlfn.XLOOKUP(Table16[[#This Row],[OrderID]],[3]!Table13456[No заказа],[3]!Table13456[Дата
отправки],"",0,1)</f>
        <v>45766</v>
      </c>
      <c r="B1496" s="2">
        <v>535458621</v>
      </c>
      <c r="C1496" s="2"/>
      <c r="D1496" s="2"/>
      <c r="E1496" s="3"/>
      <c r="F1496" s="3"/>
      <c r="H1496" s="5">
        <f>_xlfn.XLOOKUP(Table16[[#This Row],[OrderID]],[3]!Table13456[No заказа],[3]!Table13456[Количество],"",0,1)</f>
        <v>1</v>
      </c>
      <c r="I1496" s="5">
        <f>_xlfn.XLOOKUP(Table16[[#This Row],[OrderID]],[3]!Table13456[No заказа],[3]!Table13456[Цена],"",0,1)</f>
        <v>8289</v>
      </c>
      <c r="J1496" s="2" t="str">
        <f>M01_SETTINGS!$F$2</f>
        <v>KASPI</v>
      </c>
    </row>
    <row r="1497" spans="1:10" x14ac:dyDescent="0.35">
      <c r="A1497" s="3">
        <f>_xlfn.XLOOKUP(Table16[[#This Row],[OrderID]],[3]!Table13456[No заказа],[3]!Table13456[Дата
отправки],"",0,1)</f>
        <v>45766</v>
      </c>
      <c r="B1497" s="2">
        <v>535694258</v>
      </c>
      <c r="C1497" s="2"/>
      <c r="D1497" s="2"/>
      <c r="E1497" s="3"/>
      <c r="F1497" s="3"/>
      <c r="H1497" s="5">
        <f>_xlfn.XLOOKUP(Table16[[#This Row],[OrderID]],[3]!Table13456[No заказа],[3]!Table13456[Количество],"",0,1)</f>
        <v>1</v>
      </c>
      <c r="I1497" s="5">
        <f>_xlfn.XLOOKUP(Table16[[#This Row],[OrderID]],[3]!Table13456[No заказа],[3]!Table13456[Цена],"",0,1)</f>
        <v>8490</v>
      </c>
      <c r="J1497" s="2" t="str">
        <f>M01_SETTINGS!$F$2</f>
        <v>KASPI</v>
      </c>
    </row>
    <row r="1498" spans="1:10" x14ac:dyDescent="0.35">
      <c r="A1498" s="3">
        <f>_xlfn.XLOOKUP(Table16[[#This Row],[OrderID]],[3]!Table13456[No заказа],[3]!Table13456[Дата
отправки],"",0,1)</f>
        <v>45766</v>
      </c>
      <c r="B1498" s="2">
        <v>535530160</v>
      </c>
      <c r="C1498" s="2"/>
      <c r="D1498" s="2"/>
      <c r="E1498" s="3"/>
      <c r="F1498" s="3"/>
      <c r="H1498" s="5">
        <f>_xlfn.XLOOKUP(Table16[[#This Row],[OrderID]],[3]!Table13456[No заказа],[3]!Table13456[Количество],"",0,1)</f>
        <v>1</v>
      </c>
      <c r="I1498" s="5">
        <f>_xlfn.XLOOKUP(Table16[[#This Row],[OrderID]],[3]!Table13456[No заказа],[3]!Table13456[Цена],"",0,1)</f>
        <v>8289</v>
      </c>
      <c r="J1498" s="2" t="str">
        <f>M01_SETTINGS!$F$2</f>
        <v>KASPI</v>
      </c>
    </row>
    <row r="1499" spans="1:10" x14ac:dyDescent="0.35">
      <c r="A1499" s="3">
        <f>_xlfn.XLOOKUP(Table16[[#This Row],[OrderID]],[3]!Table13456[No заказа],[3]!Table13456[Дата
отправки],"",0,1)</f>
        <v>45766</v>
      </c>
      <c r="B1499" s="2">
        <v>535527359</v>
      </c>
      <c r="C1499" s="2"/>
      <c r="D1499" s="2"/>
      <c r="E1499" s="3"/>
      <c r="F1499" s="3"/>
      <c r="H1499" s="5">
        <f>_xlfn.XLOOKUP(Table16[[#This Row],[OrderID]],[3]!Table13456[No заказа],[3]!Table13456[Количество],"",0,1)</f>
        <v>1</v>
      </c>
      <c r="I1499" s="5">
        <f>_xlfn.XLOOKUP(Table16[[#This Row],[OrderID]],[3]!Table13456[No заказа],[3]!Table13456[Цена],"",0,1)</f>
        <v>8289</v>
      </c>
      <c r="J1499" s="2" t="str">
        <f>M01_SETTINGS!$F$2</f>
        <v>KASPI</v>
      </c>
    </row>
    <row r="1500" spans="1:10" x14ac:dyDescent="0.35">
      <c r="A1500" s="3">
        <f>_xlfn.XLOOKUP(Table16[[#This Row],[OrderID]],[3]!Table13456[No заказа],[3]!Table13456[Дата
отправки],"",0,1)</f>
        <v>45766</v>
      </c>
      <c r="B1500" s="2">
        <v>535456741</v>
      </c>
      <c r="C1500" s="2"/>
      <c r="D1500" s="2"/>
      <c r="E1500" s="3"/>
      <c r="F1500" s="3"/>
      <c r="H1500" s="5">
        <f>_xlfn.XLOOKUP(Table16[[#This Row],[OrderID]],[3]!Table13456[No заказа],[3]!Table13456[Количество],"",0,1)</f>
        <v>1</v>
      </c>
      <c r="I1500" s="5">
        <f>_xlfn.XLOOKUP(Table16[[#This Row],[OrderID]],[3]!Table13456[No заказа],[3]!Table13456[Цена],"",0,1)</f>
        <v>8349</v>
      </c>
      <c r="J1500" s="2" t="str">
        <f>M01_SETTINGS!$F$2</f>
        <v>KASPI</v>
      </c>
    </row>
    <row r="1501" spans="1:10" x14ac:dyDescent="0.35">
      <c r="A1501" s="3">
        <f>_xlfn.XLOOKUP(Table16[[#This Row],[OrderID]],[3]!Table13456[No заказа],[3]!Table13456[Дата
отправки],"",0,1)</f>
        <v>45765</v>
      </c>
      <c r="B1501" s="2">
        <v>534857093</v>
      </c>
      <c r="C1501" s="2"/>
      <c r="D1501" s="2"/>
      <c r="E1501" s="3"/>
      <c r="F1501" s="3"/>
      <c r="H1501" s="5">
        <f>_xlfn.XLOOKUP(Table16[[#This Row],[OrderID]],[3]!Table13456[No заказа],[3]!Table13456[Количество],"",0,1)</f>
        <v>1</v>
      </c>
      <c r="I1501" s="5">
        <f>_xlfn.XLOOKUP(Table16[[#This Row],[OrderID]],[3]!Table13456[No заказа],[3]!Table13456[Цена],"",0,1)</f>
        <v>8289</v>
      </c>
      <c r="J1501" s="2" t="str">
        <f>M01_SETTINGS!$F$2</f>
        <v>KASPI</v>
      </c>
    </row>
    <row r="1502" spans="1:10" x14ac:dyDescent="0.35">
      <c r="A1502" s="3">
        <f>_xlfn.XLOOKUP(Table16[[#This Row],[OrderID]],[3]!Table13456[No заказа],[3]!Table13456[Дата
отправки],"",0,1)</f>
        <v>45765</v>
      </c>
      <c r="B1502" s="2">
        <v>535129866</v>
      </c>
      <c r="C1502" s="2"/>
      <c r="D1502" s="2"/>
      <c r="E1502" s="3"/>
      <c r="F1502" s="3"/>
      <c r="H1502" s="5">
        <f>_xlfn.XLOOKUP(Table16[[#This Row],[OrderID]],[3]!Table13456[No заказа],[3]!Table13456[Количество],"",0,1)</f>
        <v>1</v>
      </c>
      <c r="I1502" s="5">
        <f>_xlfn.XLOOKUP(Table16[[#This Row],[OrderID]],[3]!Table13456[No заказа],[3]!Table13456[Цена],"",0,1)</f>
        <v>8347</v>
      </c>
      <c r="J1502" s="2" t="str">
        <f>M01_SETTINGS!$F$2</f>
        <v>KASPI</v>
      </c>
    </row>
    <row r="1503" spans="1:10" x14ac:dyDescent="0.35">
      <c r="A1503" s="3">
        <f>_xlfn.XLOOKUP(Table16[[#This Row],[OrderID]],[3]!Table13456[No заказа],[3]!Table13456[Дата
отправки],"",0,1)</f>
        <v>45765</v>
      </c>
      <c r="B1503" s="2">
        <v>534873798</v>
      </c>
      <c r="C1503" s="2"/>
      <c r="D1503" s="2"/>
      <c r="E1503" s="3"/>
      <c r="F1503" s="3"/>
      <c r="H1503" s="5">
        <f>_xlfn.XLOOKUP(Table16[[#This Row],[OrderID]],[3]!Table13456[No заказа],[3]!Table13456[Количество],"",0,1)</f>
        <v>1</v>
      </c>
      <c r="I1503" s="5">
        <f>_xlfn.XLOOKUP(Table16[[#This Row],[OrderID]],[3]!Table13456[No заказа],[3]!Table13456[Цена],"",0,1)</f>
        <v>18990</v>
      </c>
      <c r="J1503" s="2" t="str">
        <f>M01_SETTINGS!$F$2</f>
        <v>KASPI</v>
      </c>
    </row>
    <row r="1504" spans="1:10" x14ac:dyDescent="0.35">
      <c r="A1504" s="3">
        <f>_xlfn.XLOOKUP(Table16[[#This Row],[OrderID]],[3]!Table13456[No заказа],[3]!Table13456[Дата
отправки],"",0,1)</f>
        <v>45765</v>
      </c>
      <c r="B1504" s="2">
        <v>535123944</v>
      </c>
      <c r="C1504" s="2"/>
      <c r="D1504" s="2"/>
      <c r="E1504" s="3"/>
      <c r="F1504" s="3"/>
      <c r="H1504" s="5">
        <f>_xlfn.XLOOKUP(Table16[[#This Row],[OrderID]],[3]!Table13456[No заказа],[3]!Table13456[Количество],"",0,1)</f>
        <v>1</v>
      </c>
      <c r="I1504" s="5">
        <f>_xlfn.XLOOKUP(Table16[[#This Row],[OrderID]],[3]!Table13456[No заказа],[3]!Table13456[Цена],"",0,1)</f>
        <v>18990</v>
      </c>
      <c r="J1504" s="2" t="str">
        <f>M01_SETTINGS!$F$2</f>
        <v>KASPI</v>
      </c>
    </row>
    <row r="1505" spans="1:10" x14ac:dyDescent="0.35">
      <c r="A1505" s="3">
        <f>_xlfn.XLOOKUP(Table16[[#This Row],[OrderID]],[3]!Table13456[No заказа],[3]!Table13456[Дата
отправки],"",0,1)</f>
        <v>45765</v>
      </c>
      <c r="B1505" s="2">
        <v>534764704</v>
      </c>
      <c r="C1505" s="2"/>
      <c r="D1505" s="2"/>
      <c r="E1505" s="3"/>
      <c r="F1505" s="3"/>
      <c r="H1505" s="5">
        <f>_xlfn.XLOOKUP(Table16[[#This Row],[OrderID]],[3]!Table13456[No заказа],[3]!Table13456[Количество],"",0,1)</f>
        <v>1</v>
      </c>
      <c r="I1505" s="5">
        <f>_xlfn.XLOOKUP(Table16[[#This Row],[OrderID]],[3]!Table13456[No заказа],[3]!Table13456[Цена],"",0,1)</f>
        <v>18990</v>
      </c>
      <c r="J1505" s="2" t="str">
        <f>M01_SETTINGS!$F$2</f>
        <v>KASPI</v>
      </c>
    </row>
    <row r="1506" spans="1:10" x14ac:dyDescent="0.35">
      <c r="A1506" s="3">
        <f>_xlfn.XLOOKUP(Table16[[#This Row],[OrderID]],[3]!Table13456[No заказа],[3]!Table13456[Дата
отправки],"",0,1)</f>
        <v>45765</v>
      </c>
      <c r="B1506" s="2">
        <v>534782295</v>
      </c>
      <c r="C1506" s="2"/>
      <c r="D1506" s="2"/>
      <c r="E1506" s="3"/>
      <c r="F1506" s="3"/>
      <c r="H1506" s="5">
        <f>_xlfn.XLOOKUP(Table16[[#This Row],[OrderID]],[3]!Table13456[No заказа],[3]!Table13456[Количество],"",0,1)</f>
        <v>1</v>
      </c>
      <c r="I1506" s="5">
        <f>_xlfn.XLOOKUP(Table16[[#This Row],[OrderID]],[3]!Table13456[No заказа],[3]!Table13456[Цена],"",0,1)</f>
        <v>14990</v>
      </c>
      <c r="J1506" s="2" t="str">
        <f>M01_SETTINGS!$F$2</f>
        <v>KASPI</v>
      </c>
    </row>
    <row r="1507" spans="1:10" x14ac:dyDescent="0.35">
      <c r="A1507" s="3">
        <f>_xlfn.XLOOKUP(Table16[[#This Row],[OrderID]],[3]!Table13456[No заказа],[3]!Table13456[Дата
отправки],"",0,1)</f>
        <v>45765</v>
      </c>
      <c r="B1507" s="2">
        <v>535121015</v>
      </c>
      <c r="C1507" s="2"/>
      <c r="D1507" s="2"/>
      <c r="E1507" s="3"/>
      <c r="F1507" s="3"/>
      <c r="H1507" s="5">
        <f>_xlfn.XLOOKUP(Table16[[#This Row],[OrderID]],[3]!Table13456[No заказа],[3]!Table13456[Количество],"",0,1)</f>
        <v>1</v>
      </c>
      <c r="I1507" s="5">
        <f>_xlfn.XLOOKUP(Table16[[#This Row],[OrderID]],[3]!Table13456[No заказа],[3]!Table13456[Цена],"",0,1)</f>
        <v>8289</v>
      </c>
      <c r="J1507" s="2" t="str">
        <f>M01_SETTINGS!$F$2</f>
        <v>KASPI</v>
      </c>
    </row>
    <row r="1508" spans="1:10" x14ac:dyDescent="0.35">
      <c r="A1508" s="3">
        <f>_xlfn.XLOOKUP(Table16[[#This Row],[OrderID]],[3]!Table13456[No заказа],[3]!Table13456[Дата
отправки],"",0,1)</f>
        <v>45765</v>
      </c>
      <c r="B1508" s="2">
        <v>534703672</v>
      </c>
      <c r="C1508" s="2"/>
      <c r="D1508" s="2"/>
      <c r="E1508" s="3"/>
      <c r="F1508" s="3"/>
      <c r="H1508" s="5">
        <f>_xlfn.XLOOKUP(Table16[[#This Row],[OrderID]],[3]!Table13456[No заказа],[3]!Table13456[Количество],"",0,1)</f>
        <v>1</v>
      </c>
      <c r="I1508" s="5">
        <f>_xlfn.XLOOKUP(Table16[[#This Row],[OrderID]],[3]!Table13456[No заказа],[3]!Table13456[Цена],"",0,1)</f>
        <v>8311</v>
      </c>
      <c r="J1508" s="2" t="str">
        <f>M01_SETTINGS!$F$2</f>
        <v>KASPI</v>
      </c>
    </row>
    <row r="1509" spans="1:10" x14ac:dyDescent="0.35">
      <c r="A1509" s="3">
        <f>_xlfn.XLOOKUP(Table16[[#This Row],[OrderID]],[3]!Table13456[No заказа],[3]!Table13456[Дата
отправки],"",0,1)</f>
        <v>45765</v>
      </c>
      <c r="B1509" s="2">
        <v>535074134</v>
      </c>
      <c r="C1509" s="2"/>
      <c r="D1509" s="2"/>
      <c r="E1509" s="3"/>
      <c r="F1509" s="3"/>
      <c r="H1509" s="5">
        <f>_xlfn.XLOOKUP(Table16[[#This Row],[OrderID]],[3]!Table13456[No заказа],[3]!Table13456[Количество],"",0,1)</f>
        <v>1</v>
      </c>
      <c r="I1509" s="5">
        <f>_xlfn.XLOOKUP(Table16[[#This Row],[OrderID]],[3]!Table13456[No заказа],[3]!Table13456[Цена],"",0,1)</f>
        <v>8342</v>
      </c>
      <c r="J1509" s="2" t="str">
        <f>M01_SETTINGS!$F$2</f>
        <v>KASPI</v>
      </c>
    </row>
    <row r="1510" spans="1:10" x14ac:dyDescent="0.35">
      <c r="A1510" s="3">
        <f>_xlfn.XLOOKUP(Table16[[#This Row],[OrderID]],[3]!Table13456[No заказа],[3]!Table13456[Дата
отправки],"",0,1)</f>
        <v>45765</v>
      </c>
      <c r="B1510" s="2">
        <v>535189102</v>
      </c>
      <c r="C1510" s="2"/>
      <c r="D1510" s="2"/>
      <c r="E1510" s="3"/>
      <c r="F1510" s="3"/>
      <c r="H1510" s="5">
        <f>_xlfn.XLOOKUP(Table16[[#This Row],[OrderID]],[3]!Table13456[No заказа],[3]!Table13456[Количество],"",0,1)</f>
        <v>1</v>
      </c>
      <c r="I1510" s="5">
        <f>_xlfn.XLOOKUP(Table16[[#This Row],[OrderID]],[3]!Table13456[No заказа],[3]!Table13456[Цена],"",0,1)</f>
        <v>8340</v>
      </c>
      <c r="J1510" s="2" t="str">
        <f>M01_SETTINGS!$F$2</f>
        <v>KASPI</v>
      </c>
    </row>
    <row r="1511" spans="1:10" x14ac:dyDescent="0.35">
      <c r="A1511" s="3">
        <f>_xlfn.XLOOKUP(Table16[[#This Row],[OrderID]],[3]!Table13456[No заказа],[3]!Table13456[Дата
отправки],"",0,1)</f>
        <v>45765</v>
      </c>
      <c r="B1511" s="2">
        <v>534980065</v>
      </c>
      <c r="C1511" s="2"/>
      <c r="D1511" s="2"/>
      <c r="E1511" s="3"/>
      <c r="F1511" s="3"/>
      <c r="H1511" s="5">
        <f>_xlfn.XLOOKUP(Table16[[#This Row],[OrderID]],[3]!Table13456[No заказа],[3]!Table13456[Количество],"",0,1)</f>
        <v>1</v>
      </c>
      <c r="I1511" s="5">
        <f>_xlfn.XLOOKUP(Table16[[#This Row],[OrderID]],[3]!Table13456[No заказа],[3]!Table13456[Цена],"",0,1)</f>
        <v>8340</v>
      </c>
      <c r="J1511" s="2" t="str">
        <f>M01_SETTINGS!$F$2</f>
        <v>KASPI</v>
      </c>
    </row>
    <row r="1512" spans="1:10" x14ac:dyDescent="0.35">
      <c r="A1512" s="3">
        <f>_xlfn.XLOOKUP(Table16[[#This Row],[OrderID]],[3]!Table13456[No заказа],[3]!Table13456[Дата
отправки],"",0,1)</f>
        <v>45765</v>
      </c>
      <c r="B1512" s="2">
        <v>534797451</v>
      </c>
      <c r="C1512" s="2"/>
      <c r="D1512" s="2"/>
      <c r="E1512" s="3"/>
      <c r="F1512" s="3"/>
      <c r="H1512" s="5">
        <f>_xlfn.XLOOKUP(Table16[[#This Row],[OrderID]],[3]!Table13456[No заказа],[3]!Table13456[Количество],"",0,1)</f>
        <v>1</v>
      </c>
      <c r="I1512" s="5">
        <f>_xlfn.XLOOKUP(Table16[[#This Row],[OrderID]],[3]!Table13456[No заказа],[3]!Table13456[Цена],"",0,1)</f>
        <v>8340</v>
      </c>
      <c r="J1512" s="2" t="str">
        <f>M01_SETTINGS!$F$2</f>
        <v>KASPI</v>
      </c>
    </row>
    <row r="1513" spans="1:10" x14ac:dyDescent="0.35">
      <c r="A1513" s="3">
        <f>_xlfn.XLOOKUP(Table16[[#This Row],[OrderID]],[3]!Table13456[No заказа],[3]!Table13456[Дата
отправки],"",0,1)</f>
        <v>45765</v>
      </c>
      <c r="B1513" s="2">
        <v>534762031</v>
      </c>
      <c r="C1513" s="2"/>
      <c r="D1513" s="2"/>
      <c r="E1513" s="3"/>
      <c r="F1513" s="3"/>
      <c r="H1513" s="5">
        <f>_xlfn.XLOOKUP(Table16[[#This Row],[OrderID]],[3]!Table13456[No заказа],[3]!Table13456[Количество],"",0,1)</f>
        <v>1</v>
      </c>
      <c r="I1513" s="5">
        <f>_xlfn.XLOOKUP(Table16[[#This Row],[OrderID]],[3]!Table13456[No заказа],[3]!Table13456[Цена],"",0,1)</f>
        <v>8340</v>
      </c>
      <c r="J1513" s="2" t="str">
        <f>M01_SETTINGS!$F$2</f>
        <v>KASPI</v>
      </c>
    </row>
    <row r="1514" spans="1:10" x14ac:dyDescent="0.35">
      <c r="A1514" s="3">
        <f>_xlfn.XLOOKUP(Table16[[#This Row],[OrderID]],[3]!Table13456[No заказа],[3]!Table13456[Дата
отправки],"",0,1)</f>
        <v>45765</v>
      </c>
      <c r="B1514" s="2">
        <v>534837052</v>
      </c>
      <c r="C1514" s="2"/>
      <c r="D1514" s="2"/>
      <c r="E1514" s="3"/>
      <c r="F1514" s="3"/>
      <c r="H1514" s="5">
        <f>_xlfn.XLOOKUP(Table16[[#This Row],[OrderID]],[3]!Table13456[No заказа],[3]!Table13456[Количество],"",0,1)</f>
        <v>1</v>
      </c>
      <c r="I1514" s="5">
        <f>_xlfn.XLOOKUP(Table16[[#This Row],[OrderID]],[3]!Table13456[No заказа],[3]!Table13456[Цена],"",0,1)</f>
        <v>8968</v>
      </c>
      <c r="J1514" s="2" t="str">
        <f>M01_SETTINGS!$F$2</f>
        <v>KASPI</v>
      </c>
    </row>
    <row r="1515" spans="1:10" x14ac:dyDescent="0.35">
      <c r="A1515" s="3">
        <f>_xlfn.XLOOKUP(Table16[[#This Row],[OrderID]],[3]!Table13456[No заказа],[3]!Table13456[Дата
отправки],"",0,1)</f>
        <v>45765</v>
      </c>
      <c r="B1515" s="2">
        <v>534957110</v>
      </c>
      <c r="C1515" s="2"/>
      <c r="D1515" s="2"/>
      <c r="E1515" s="3"/>
      <c r="F1515" s="3"/>
      <c r="H1515" s="5">
        <f>_xlfn.XLOOKUP(Table16[[#This Row],[OrderID]],[3]!Table13456[No заказа],[3]!Table13456[Количество],"",0,1)</f>
        <v>1</v>
      </c>
      <c r="I1515" s="5">
        <f>_xlfn.XLOOKUP(Table16[[#This Row],[OrderID]],[3]!Table13456[No заказа],[3]!Table13456[Цена],"",0,1)</f>
        <v>8564</v>
      </c>
      <c r="J1515" s="2" t="str">
        <f>M01_SETTINGS!$F$2</f>
        <v>KASPI</v>
      </c>
    </row>
    <row r="1516" spans="1:10" x14ac:dyDescent="0.35">
      <c r="A1516" s="3">
        <f>_xlfn.XLOOKUP(Table16[[#This Row],[OrderID]],[3]!Table13456[No заказа],[3]!Table13456[Дата
отправки],"",0,1)</f>
        <v>45765</v>
      </c>
      <c r="B1516" s="2">
        <v>534711234</v>
      </c>
      <c r="C1516" s="2"/>
      <c r="D1516" s="2"/>
      <c r="E1516" s="3"/>
      <c r="F1516" s="3"/>
      <c r="H1516" s="5">
        <f>_xlfn.XLOOKUP(Table16[[#This Row],[OrderID]],[3]!Table13456[No заказа],[3]!Table13456[Количество],"",0,1)</f>
        <v>1</v>
      </c>
      <c r="I1516" s="5">
        <f>_xlfn.XLOOKUP(Table16[[#This Row],[OrderID]],[3]!Table13456[No заказа],[3]!Table13456[Цена],"",0,1)</f>
        <v>8936</v>
      </c>
      <c r="J1516" s="2" t="str">
        <f>M01_SETTINGS!$F$2</f>
        <v>KASPI</v>
      </c>
    </row>
    <row r="1517" spans="1:10" x14ac:dyDescent="0.35">
      <c r="A1517" s="3">
        <f>_xlfn.XLOOKUP(Table16[[#This Row],[OrderID]],[3]!Table13456[No заказа],[3]!Table13456[Дата
отправки],"",0,1)</f>
        <v>45765</v>
      </c>
      <c r="B1517" s="2">
        <v>534825470</v>
      </c>
      <c r="C1517" s="2"/>
      <c r="D1517" s="2"/>
      <c r="E1517" s="3"/>
      <c r="F1517" s="3"/>
      <c r="H1517" s="5">
        <f>_xlfn.XLOOKUP(Table16[[#This Row],[OrderID]],[3]!Table13456[No заказа],[3]!Table13456[Количество],"",0,1)</f>
        <v>1</v>
      </c>
      <c r="I1517" s="5">
        <f>_xlfn.XLOOKUP(Table16[[#This Row],[OrderID]],[3]!Table13456[No заказа],[3]!Table13456[Цена],"",0,1)</f>
        <v>8985</v>
      </c>
      <c r="J1517" s="2" t="str">
        <f>M01_SETTINGS!$F$2</f>
        <v>KASPI</v>
      </c>
    </row>
    <row r="1518" spans="1:10" x14ac:dyDescent="0.35">
      <c r="A1518" s="3">
        <f>_xlfn.XLOOKUP(Table16[[#This Row],[OrderID]],[3]!Table13456[No заказа],[3]!Table13456[Дата
отправки],"",0,1)</f>
        <v>45765</v>
      </c>
      <c r="B1518" s="2">
        <v>534818178</v>
      </c>
      <c r="C1518" s="2"/>
      <c r="D1518" s="2"/>
      <c r="E1518" s="3"/>
      <c r="F1518" s="3"/>
      <c r="H1518" s="5">
        <f>_xlfn.XLOOKUP(Table16[[#This Row],[OrderID]],[3]!Table13456[No заказа],[3]!Table13456[Количество],"",0,1)</f>
        <v>1</v>
      </c>
      <c r="I1518" s="5">
        <f>_xlfn.XLOOKUP(Table16[[#This Row],[OrderID]],[3]!Table13456[No заказа],[3]!Table13456[Цена],"",0,1)</f>
        <v>8985</v>
      </c>
      <c r="J1518" s="2" t="str">
        <f>M01_SETTINGS!$F$2</f>
        <v>KASPI</v>
      </c>
    </row>
    <row r="1519" spans="1:10" x14ac:dyDescent="0.35">
      <c r="A1519" s="3">
        <f>_xlfn.XLOOKUP(Table16[[#This Row],[OrderID]],[3]!Table13456[No заказа],[3]!Table13456[Дата
отправки],"",0,1)</f>
        <v>45765</v>
      </c>
      <c r="B1519" s="2">
        <v>535074134</v>
      </c>
      <c r="C1519" s="2"/>
      <c r="D1519" s="2"/>
      <c r="E1519" s="3"/>
      <c r="F1519" s="3"/>
      <c r="H1519" s="5">
        <f>_xlfn.XLOOKUP(Table16[[#This Row],[OrderID]],[3]!Table13456[No заказа],[3]!Table13456[Количество],"",0,1)</f>
        <v>1</v>
      </c>
      <c r="I1519" s="5">
        <f>_xlfn.XLOOKUP(Table16[[#This Row],[OrderID]],[3]!Table13456[No заказа],[3]!Table13456[Цена],"",0,1)</f>
        <v>8342</v>
      </c>
      <c r="J1519" s="2" t="str">
        <f>M01_SETTINGS!$F$2</f>
        <v>KASPI</v>
      </c>
    </row>
    <row r="1520" spans="1:10" x14ac:dyDescent="0.35">
      <c r="A1520" s="3">
        <f>_xlfn.XLOOKUP(Table16[[#This Row],[OrderID]],[3]!Table13456[No заказа],[3]!Table13456[Дата
отправки],"",0,1)</f>
        <v>45765</v>
      </c>
      <c r="B1520" s="2">
        <v>534980403</v>
      </c>
      <c r="C1520" s="2"/>
      <c r="D1520" s="2"/>
      <c r="E1520" s="3"/>
      <c r="F1520" s="3"/>
      <c r="H1520" s="5">
        <f>_xlfn.XLOOKUP(Table16[[#This Row],[OrderID]],[3]!Table13456[No заказа],[3]!Table13456[Количество],"",0,1)</f>
        <v>1</v>
      </c>
      <c r="I1520" s="5">
        <f>_xlfn.XLOOKUP(Table16[[#This Row],[OrderID]],[3]!Table13456[No заказа],[3]!Table13456[Цена],"",0,1)</f>
        <v>8888</v>
      </c>
      <c r="J1520" s="2" t="str">
        <f>M01_SETTINGS!$F$2</f>
        <v>KASPI</v>
      </c>
    </row>
    <row r="1521" spans="1:10" x14ac:dyDescent="0.35">
      <c r="A1521" s="3">
        <f>_xlfn.XLOOKUP(Table16[[#This Row],[OrderID]],[3]!Table13456[No заказа],[3]!Table13456[Дата
отправки],"",0,1)</f>
        <v>45765</v>
      </c>
      <c r="B1521" s="2">
        <v>534883395</v>
      </c>
      <c r="C1521" s="2"/>
      <c r="D1521" s="2"/>
      <c r="E1521" s="3"/>
      <c r="F1521" s="3"/>
      <c r="H1521" s="5">
        <f>_xlfn.XLOOKUP(Table16[[#This Row],[OrderID]],[3]!Table13456[No заказа],[3]!Table13456[Количество],"",0,1)</f>
        <v>1</v>
      </c>
      <c r="I1521" s="5">
        <f>_xlfn.XLOOKUP(Table16[[#This Row],[OrderID]],[3]!Table13456[No заказа],[3]!Table13456[Цена],"",0,1)</f>
        <v>8790</v>
      </c>
      <c r="J1521" s="2" t="str">
        <f>M01_SETTINGS!$F$2</f>
        <v>KASPI</v>
      </c>
    </row>
    <row r="1522" spans="1:10" x14ac:dyDescent="0.35">
      <c r="A1522" s="3">
        <f>_xlfn.XLOOKUP(Table16[[#This Row],[OrderID]],[3]!Table13456[No заказа],[3]!Table13456[Дата
отправки],"",0,1)</f>
        <v>45765</v>
      </c>
      <c r="B1522" s="2">
        <v>534699680</v>
      </c>
      <c r="C1522" s="2"/>
      <c r="D1522" s="2"/>
      <c r="E1522" s="3"/>
      <c r="F1522" s="3"/>
      <c r="H1522" s="5">
        <f>_xlfn.XLOOKUP(Table16[[#This Row],[OrderID]],[3]!Table13456[No заказа],[3]!Table13456[Количество],"",0,1)</f>
        <v>1</v>
      </c>
      <c r="I1522" s="5">
        <f>_xlfn.XLOOKUP(Table16[[#This Row],[OrderID]],[3]!Table13456[No заказа],[3]!Table13456[Цена],"",0,1)</f>
        <v>8289</v>
      </c>
      <c r="J1522" s="2" t="str">
        <f>M01_SETTINGS!$F$2</f>
        <v>KASPI</v>
      </c>
    </row>
    <row r="1523" spans="1:10" x14ac:dyDescent="0.35">
      <c r="A1523" s="3">
        <f>_xlfn.XLOOKUP(Table16[[#This Row],[OrderID]],[3]!Table13456[No заказа],[3]!Table13456[Дата
отправки],"",0,1)</f>
        <v>45765</v>
      </c>
      <c r="B1523" s="2">
        <v>535085579</v>
      </c>
      <c r="C1523" s="2"/>
      <c r="D1523" s="2"/>
      <c r="E1523" s="3"/>
      <c r="F1523" s="3"/>
      <c r="H1523" s="5">
        <f>_xlfn.XLOOKUP(Table16[[#This Row],[OrderID]],[3]!Table13456[No заказа],[3]!Table13456[Количество],"",0,1)</f>
        <v>1</v>
      </c>
      <c r="I1523" s="5">
        <f>_xlfn.XLOOKUP(Table16[[#This Row],[OrderID]],[3]!Table13456[No заказа],[3]!Table13456[Цена],"",0,1)</f>
        <v>8800</v>
      </c>
      <c r="J1523" s="2" t="str">
        <f>M01_SETTINGS!$F$2</f>
        <v>KASPI</v>
      </c>
    </row>
    <row r="1524" spans="1:10" x14ac:dyDescent="0.35">
      <c r="A1524" s="3">
        <f>_xlfn.XLOOKUP(Table16[[#This Row],[OrderID]],[3]!Table13456[No заказа],[3]!Table13456[Дата
отправки],"",0,1)</f>
        <v>45765</v>
      </c>
      <c r="B1524" s="2">
        <v>535152272</v>
      </c>
      <c r="C1524" s="2"/>
      <c r="D1524" s="2"/>
      <c r="E1524" s="3"/>
      <c r="F1524" s="3"/>
      <c r="H1524" s="5">
        <f>_xlfn.XLOOKUP(Table16[[#This Row],[OrderID]],[3]!Table13456[No заказа],[3]!Table13456[Количество],"",0,1)</f>
        <v>1</v>
      </c>
      <c r="I1524" s="5">
        <f>_xlfn.XLOOKUP(Table16[[#This Row],[OrderID]],[3]!Table13456[No заказа],[3]!Table13456[Цена],"",0,1)</f>
        <v>8289</v>
      </c>
      <c r="J1524" s="2" t="str">
        <f>M01_SETTINGS!$F$2</f>
        <v>KASPI</v>
      </c>
    </row>
    <row r="1525" spans="1:10" x14ac:dyDescent="0.35">
      <c r="A1525" s="3">
        <f>_xlfn.XLOOKUP(Table16[[#This Row],[OrderID]],[3]!Table13456[No заказа],[3]!Table13456[Дата
отправки],"",0,1)</f>
        <v>45765</v>
      </c>
      <c r="B1525" s="2">
        <v>534977269</v>
      </c>
      <c r="C1525" s="2"/>
      <c r="D1525" s="2"/>
      <c r="E1525" s="3"/>
      <c r="F1525" s="3"/>
      <c r="H1525" s="5">
        <f>_xlfn.XLOOKUP(Table16[[#This Row],[OrderID]],[3]!Table13456[No заказа],[3]!Table13456[Количество],"",0,1)</f>
        <v>1</v>
      </c>
      <c r="I1525" s="5">
        <f>_xlfn.XLOOKUP(Table16[[#This Row],[OrderID]],[3]!Table13456[No заказа],[3]!Table13456[Цена],"",0,1)</f>
        <v>14990</v>
      </c>
      <c r="J1525" s="2" t="str">
        <f>M01_SETTINGS!$F$2</f>
        <v>KASPI</v>
      </c>
    </row>
    <row r="1526" spans="1:10" x14ac:dyDescent="0.35">
      <c r="A1526" s="3">
        <f>_xlfn.XLOOKUP(Table16[[#This Row],[OrderID]],[3]!Table13456[No заказа],[3]!Table13456[Дата
отправки],"",0,1)</f>
        <v>45764</v>
      </c>
      <c r="B1526" s="2">
        <v>534514609</v>
      </c>
      <c r="C1526" s="2"/>
      <c r="D1526" s="2"/>
      <c r="E1526" s="3"/>
      <c r="F1526" s="3"/>
      <c r="H1526" s="5">
        <f>_xlfn.XLOOKUP(Table16[[#This Row],[OrderID]],[3]!Table13456[No заказа],[3]!Table13456[Количество],"",0,1)</f>
        <v>1</v>
      </c>
      <c r="I1526" s="5">
        <f>_xlfn.XLOOKUP(Table16[[#This Row],[OrderID]],[3]!Table13456[No заказа],[3]!Table13456[Цена],"",0,1)</f>
        <v>8377</v>
      </c>
      <c r="J1526" s="2" t="str">
        <f>M01_SETTINGS!$F$2</f>
        <v>KASPI</v>
      </c>
    </row>
    <row r="1527" spans="1:10" x14ac:dyDescent="0.35">
      <c r="A1527" s="3">
        <f>_xlfn.XLOOKUP(Table16[[#This Row],[OrderID]],[3]!Table13456[No заказа],[3]!Table13456[Дата
отправки],"",0,1)</f>
        <v>45764</v>
      </c>
      <c r="B1527" s="2">
        <v>534411555</v>
      </c>
      <c r="C1527" s="2"/>
      <c r="D1527" s="2"/>
      <c r="E1527" s="3"/>
      <c r="F1527" s="3"/>
      <c r="H1527" s="5">
        <f>_xlfn.XLOOKUP(Table16[[#This Row],[OrderID]],[3]!Table13456[No заказа],[3]!Table13456[Количество],"",0,1)</f>
        <v>1</v>
      </c>
      <c r="I1527" s="5">
        <f>_xlfn.XLOOKUP(Table16[[#This Row],[OrderID]],[3]!Table13456[No заказа],[3]!Table13456[Цена],"",0,1)</f>
        <v>8289</v>
      </c>
      <c r="J1527" s="2" t="str">
        <f>M01_SETTINGS!$F$2</f>
        <v>KASPI</v>
      </c>
    </row>
    <row r="1528" spans="1:10" x14ac:dyDescent="0.35">
      <c r="A1528" s="3">
        <f>_xlfn.XLOOKUP(Table16[[#This Row],[OrderID]],[3]!Table13456[No заказа],[3]!Table13456[Дата
отправки],"",0,1)</f>
        <v>45764</v>
      </c>
      <c r="B1528" s="2">
        <v>534365779</v>
      </c>
      <c r="C1528" s="2"/>
      <c r="D1528" s="2"/>
      <c r="E1528" s="3"/>
      <c r="F1528" s="3"/>
      <c r="H1528" s="5">
        <f>_xlfn.XLOOKUP(Table16[[#This Row],[OrderID]],[3]!Table13456[No заказа],[3]!Table13456[Количество],"",0,1)</f>
        <v>1</v>
      </c>
      <c r="I1528" s="5">
        <f>_xlfn.XLOOKUP(Table16[[#This Row],[OrderID]],[3]!Table13456[No заказа],[3]!Table13456[Цена],"",0,1)</f>
        <v>18990</v>
      </c>
      <c r="J1528" s="2" t="str">
        <f>M01_SETTINGS!$F$2</f>
        <v>KASPI</v>
      </c>
    </row>
    <row r="1529" spans="1:10" x14ac:dyDescent="0.35">
      <c r="A1529" s="3">
        <f>_xlfn.XLOOKUP(Table16[[#This Row],[OrderID]],[3]!Table13456[No заказа],[3]!Table13456[Дата
отправки],"",0,1)</f>
        <v>45764</v>
      </c>
      <c r="B1529" s="2">
        <v>534494202</v>
      </c>
      <c r="C1529" s="2"/>
      <c r="D1529" s="2"/>
      <c r="E1529" s="3"/>
      <c r="F1529" s="3"/>
      <c r="H1529" s="5">
        <f>_xlfn.XLOOKUP(Table16[[#This Row],[OrderID]],[3]!Table13456[No заказа],[3]!Table13456[Количество],"",0,1)</f>
        <v>1</v>
      </c>
      <c r="I1529" s="5">
        <f>_xlfn.XLOOKUP(Table16[[#This Row],[OrderID]],[3]!Table13456[No заказа],[3]!Table13456[Цена],"",0,1)</f>
        <v>18990</v>
      </c>
      <c r="J1529" s="2" t="str">
        <f>M01_SETTINGS!$F$2</f>
        <v>KASPI</v>
      </c>
    </row>
    <row r="1530" spans="1:10" x14ac:dyDescent="0.35">
      <c r="A1530" s="3">
        <f>_xlfn.XLOOKUP(Table16[[#This Row],[OrderID]],[3]!Table13456[No заказа],[3]!Table13456[Дата
отправки],"",0,1)</f>
        <v>45764</v>
      </c>
      <c r="B1530" s="2">
        <v>534192619</v>
      </c>
      <c r="C1530" s="2"/>
      <c r="D1530" s="2"/>
      <c r="E1530" s="3"/>
      <c r="F1530" s="3"/>
      <c r="H1530" s="5">
        <f>_xlfn.XLOOKUP(Table16[[#This Row],[OrderID]],[3]!Table13456[No заказа],[3]!Table13456[Количество],"",0,1)</f>
        <v>1</v>
      </c>
      <c r="I1530" s="5">
        <f>_xlfn.XLOOKUP(Table16[[#This Row],[OrderID]],[3]!Table13456[No заказа],[3]!Table13456[Цена],"",0,1)</f>
        <v>8340</v>
      </c>
      <c r="J1530" s="2" t="str">
        <f>M01_SETTINGS!$F$2</f>
        <v>KASPI</v>
      </c>
    </row>
    <row r="1531" spans="1:10" x14ac:dyDescent="0.35">
      <c r="A1531" s="3">
        <f>_xlfn.XLOOKUP(Table16[[#This Row],[OrderID]],[3]!Table13456[No заказа],[3]!Table13456[Дата
отправки],"",0,1)</f>
        <v>45764</v>
      </c>
      <c r="B1531" s="2">
        <v>534247849</v>
      </c>
      <c r="C1531" s="2"/>
      <c r="D1531" s="2"/>
      <c r="E1531" s="3"/>
      <c r="F1531" s="3"/>
      <c r="H1531" s="5">
        <f>_xlfn.XLOOKUP(Table16[[#This Row],[OrderID]],[3]!Table13456[No заказа],[3]!Table13456[Количество],"",0,1)</f>
        <v>1</v>
      </c>
      <c r="I1531" s="5">
        <f>_xlfn.XLOOKUP(Table16[[#This Row],[OrderID]],[3]!Table13456[No заказа],[3]!Table13456[Цена],"",0,1)</f>
        <v>8996</v>
      </c>
      <c r="J1531" s="2" t="str">
        <f>M01_SETTINGS!$F$2</f>
        <v>KASPI</v>
      </c>
    </row>
    <row r="1532" spans="1:10" x14ac:dyDescent="0.35">
      <c r="A1532" s="3">
        <f>_xlfn.XLOOKUP(Table16[[#This Row],[OrderID]],[3]!Table13456[No заказа],[3]!Table13456[Дата
отправки],"",0,1)</f>
        <v>45764</v>
      </c>
      <c r="B1532" s="2">
        <v>534495637</v>
      </c>
      <c r="C1532" s="2"/>
      <c r="D1532" s="2"/>
      <c r="E1532" s="3"/>
      <c r="F1532" s="3"/>
      <c r="H1532" s="5">
        <f>_xlfn.XLOOKUP(Table16[[#This Row],[OrderID]],[3]!Table13456[No заказа],[3]!Table13456[Количество],"",0,1)</f>
        <v>1</v>
      </c>
      <c r="I1532" s="5">
        <f>_xlfn.XLOOKUP(Table16[[#This Row],[OrderID]],[3]!Table13456[No заказа],[3]!Table13456[Цена],"",0,1)</f>
        <v>8328</v>
      </c>
      <c r="J1532" s="2" t="str">
        <f>M01_SETTINGS!$F$2</f>
        <v>KASPI</v>
      </c>
    </row>
    <row r="1533" spans="1:10" x14ac:dyDescent="0.35">
      <c r="A1533" s="3">
        <f>_xlfn.XLOOKUP(Table16[[#This Row],[OrderID]],[3]!Table13456[No заказа],[3]!Table13456[Дата
отправки],"",0,1)</f>
        <v>45764</v>
      </c>
      <c r="B1533" s="2">
        <v>534260471</v>
      </c>
      <c r="C1533" s="2"/>
      <c r="D1533" s="2"/>
      <c r="E1533" s="3"/>
      <c r="F1533" s="3"/>
      <c r="H1533" s="5">
        <f>_xlfn.XLOOKUP(Table16[[#This Row],[OrderID]],[3]!Table13456[No заказа],[3]!Table13456[Количество],"",0,1)</f>
        <v>1</v>
      </c>
      <c r="I1533" s="5">
        <f>_xlfn.XLOOKUP(Table16[[#This Row],[OrderID]],[3]!Table13456[No заказа],[3]!Table13456[Цена],"",0,1)</f>
        <v>8328</v>
      </c>
      <c r="J1533" s="2" t="str">
        <f>M01_SETTINGS!$F$2</f>
        <v>KASPI</v>
      </c>
    </row>
    <row r="1534" spans="1:10" x14ac:dyDescent="0.35">
      <c r="A1534" s="3">
        <f>_xlfn.XLOOKUP(Table16[[#This Row],[OrderID]],[3]!Table13456[No заказа],[3]!Table13456[Дата
отправки],"",0,1)</f>
        <v>45764</v>
      </c>
      <c r="B1534" s="2">
        <v>534249836</v>
      </c>
      <c r="C1534" s="2"/>
      <c r="D1534" s="2"/>
      <c r="E1534" s="3"/>
      <c r="F1534" s="3"/>
      <c r="H1534" s="5">
        <f>_xlfn.XLOOKUP(Table16[[#This Row],[OrderID]],[3]!Table13456[No заказа],[3]!Table13456[Количество],"",0,1)</f>
        <v>1</v>
      </c>
      <c r="I1534" s="5">
        <f>_xlfn.XLOOKUP(Table16[[#This Row],[OrderID]],[3]!Table13456[No заказа],[3]!Table13456[Цена],"",0,1)</f>
        <v>8340</v>
      </c>
      <c r="J1534" s="2" t="str">
        <f>M01_SETTINGS!$F$2</f>
        <v>KASPI</v>
      </c>
    </row>
    <row r="1535" spans="1:10" x14ac:dyDescent="0.35">
      <c r="A1535" s="3">
        <f>_xlfn.XLOOKUP(Table16[[#This Row],[OrderID]],[3]!Table13456[No заказа],[3]!Table13456[Дата
отправки],"",0,1)</f>
        <v>45764</v>
      </c>
      <c r="B1535" s="2">
        <v>534373924</v>
      </c>
      <c r="C1535" s="2"/>
      <c r="D1535" s="2"/>
      <c r="E1535" s="3"/>
      <c r="F1535" s="3"/>
      <c r="H1535" s="5">
        <f>_xlfn.XLOOKUP(Table16[[#This Row],[OrderID]],[3]!Table13456[No заказа],[3]!Table13456[Количество],"",0,1)</f>
        <v>1</v>
      </c>
      <c r="I1535" s="5">
        <f>_xlfn.XLOOKUP(Table16[[#This Row],[OrderID]],[3]!Table13456[No заказа],[3]!Table13456[Цена],"",0,1)</f>
        <v>8968</v>
      </c>
      <c r="J1535" s="2" t="str">
        <f>M01_SETTINGS!$F$2</f>
        <v>KASPI</v>
      </c>
    </row>
    <row r="1536" spans="1:10" x14ac:dyDescent="0.35">
      <c r="A1536" s="3">
        <f>_xlfn.XLOOKUP(Table16[[#This Row],[OrderID]],[3]!Table13456[No заказа],[3]!Table13456[Дата
отправки],"",0,1)</f>
        <v>45764</v>
      </c>
      <c r="B1536" s="2">
        <v>534251021</v>
      </c>
      <c r="C1536" s="2"/>
      <c r="D1536" s="2"/>
      <c r="E1536" s="3"/>
      <c r="F1536" s="3"/>
      <c r="H1536" s="5">
        <f>_xlfn.XLOOKUP(Table16[[#This Row],[OrderID]],[3]!Table13456[No заказа],[3]!Table13456[Количество],"",0,1)</f>
        <v>1</v>
      </c>
      <c r="I1536" s="5">
        <f>_xlfn.XLOOKUP(Table16[[#This Row],[OrderID]],[3]!Table13456[No заказа],[3]!Table13456[Цена],"",0,1)</f>
        <v>8342</v>
      </c>
      <c r="J1536" s="2" t="str">
        <f>M01_SETTINGS!$F$2</f>
        <v>KASPI</v>
      </c>
    </row>
    <row r="1537" spans="1:10" x14ac:dyDescent="0.35">
      <c r="A1537" s="3">
        <f>_xlfn.XLOOKUP(Table16[[#This Row],[OrderID]],[3]!Table13456[No заказа],[3]!Table13456[Дата
отправки],"",0,1)</f>
        <v>45764</v>
      </c>
      <c r="B1537" s="2">
        <v>534213641</v>
      </c>
      <c r="C1537" s="2"/>
      <c r="D1537" s="2"/>
      <c r="E1537" s="3"/>
      <c r="F1537" s="3"/>
      <c r="H1537" s="5">
        <f>_xlfn.XLOOKUP(Table16[[#This Row],[OrderID]],[3]!Table13456[No заказа],[3]!Table13456[Количество],"",0,1)</f>
        <v>1</v>
      </c>
      <c r="I1537" s="5">
        <f>_xlfn.XLOOKUP(Table16[[#This Row],[OrderID]],[3]!Table13456[No заказа],[3]!Table13456[Цена],"",0,1)</f>
        <v>8289</v>
      </c>
      <c r="J1537" s="2" t="str">
        <f>M01_SETTINGS!$F$2</f>
        <v>KASPI</v>
      </c>
    </row>
    <row r="1538" spans="1:10" x14ac:dyDescent="0.35">
      <c r="A1538" s="3">
        <f>_xlfn.XLOOKUP(Table16[[#This Row],[OrderID]],[3]!Table13456[No заказа],[3]!Table13456[Дата
отправки],"",0,1)</f>
        <v>45764</v>
      </c>
      <c r="B1538" s="2">
        <v>534121434</v>
      </c>
      <c r="C1538" s="2"/>
      <c r="D1538" s="2"/>
      <c r="E1538" s="3"/>
      <c r="F1538" s="3"/>
      <c r="H1538" s="5">
        <f>_xlfn.XLOOKUP(Table16[[#This Row],[OrderID]],[3]!Table13456[No заказа],[3]!Table13456[Количество],"",0,1)</f>
        <v>1</v>
      </c>
      <c r="I1538" s="5">
        <f>_xlfn.XLOOKUP(Table16[[#This Row],[OrderID]],[3]!Table13456[No заказа],[3]!Table13456[Цена],"",0,1)</f>
        <v>8495</v>
      </c>
      <c r="J1538" s="2" t="str">
        <f>M01_SETTINGS!$F$2</f>
        <v>KASPI</v>
      </c>
    </row>
    <row r="1539" spans="1:10" x14ac:dyDescent="0.35">
      <c r="A1539" s="3">
        <f>_xlfn.XLOOKUP(Table16[[#This Row],[OrderID]],[3]!Table13456[No заказа],[3]!Table13456[Дата
отправки],"",0,1)</f>
        <v>45764</v>
      </c>
      <c r="B1539" s="2">
        <v>534182057</v>
      </c>
      <c r="C1539" s="2"/>
      <c r="D1539" s="2"/>
      <c r="E1539" s="3"/>
      <c r="F1539" s="3"/>
      <c r="H1539" s="5">
        <f>_xlfn.XLOOKUP(Table16[[#This Row],[OrderID]],[3]!Table13456[No заказа],[3]!Table13456[Количество],"",0,1)</f>
        <v>1</v>
      </c>
      <c r="I1539" s="5">
        <f>_xlfn.XLOOKUP(Table16[[#This Row],[OrderID]],[3]!Table13456[No заказа],[3]!Table13456[Цена],"",0,1)</f>
        <v>8500</v>
      </c>
      <c r="J1539" s="2" t="str">
        <f>M01_SETTINGS!$F$2</f>
        <v>KASPI</v>
      </c>
    </row>
    <row r="1540" spans="1:10" x14ac:dyDescent="0.35">
      <c r="A1540" s="3">
        <f>_xlfn.XLOOKUP(Table16[[#This Row],[OrderID]],[3]!Table13456[No заказа],[3]!Table13456[Дата
отправки],"",0,1)</f>
        <v>45764</v>
      </c>
      <c r="B1540" s="2">
        <v>534585537</v>
      </c>
      <c r="C1540" s="2"/>
      <c r="D1540" s="2"/>
      <c r="E1540" s="3"/>
      <c r="F1540" s="3"/>
      <c r="H1540" s="5">
        <f>_xlfn.XLOOKUP(Table16[[#This Row],[OrderID]],[3]!Table13456[No заказа],[3]!Table13456[Количество],"",0,1)</f>
        <v>1</v>
      </c>
      <c r="I1540" s="5">
        <f>_xlfn.XLOOKUP(Table16[[#This Row],[OrderID]],[3]!Table13456[No заказа],[3]!Table13456[Цена],"",0,1)</f>
        <v>8347</v>
      </c>
      <c r="J1540" s="2" t="str">
        <f>M01_SETTINGS!$F$2</f>
        <v>KASPI</v>
      </c>
    </row>
    <row r="1541" spans="1:10" x14ac:dyDescent="0.35">
      <c r="A1541" s="3">
        <f>_xlfn.XLOOKUP(Table16[[#This Row],[OrderID]],[3]!Table13456[No заказа],[3]!Table13456[Дата
отправки],"",0,1)</f>
        <v>45764</v>
      </c>
      <c r="B1541" s="2">
        <v>534302845</v>
      </c>
      <c r="C1541" s="2"/>
      <c r="D1541" s="2"/>
      <c r="E1541" s="3"/>
      <c r="F1541" s="3"/>
      <c r="H1541" s="5">
        <f>_xlfn.XLOOKUP(Table16[[#This Row],[OrderID]],[3]!Table13456[No заказа],[3]!Table13456[Количество],"",0,1)</f>
        <v>1</v>
      </c>
      <c r="I1541" s="5">
        <f>_xlfn.XLOOKUP(Table16[[#This Row],[OrderID]],[3]!Table13456[No заказа],[3]!Table13456[Цена],"",0,1)</f>
        <v>8289</v>
      </c>
      <c r="J1541" s="2" t="str">
        <f>M01_SETTINGS!$F$2</f>
        <v>KASPI</v>
      </c>
    </row>
    <row r="1542" spans="1:10" x14ac:dyDescent="0.35">
      <c r="A1542" s="3">
        <f>_xlfn.XLOOKUP(Table16[[#This Row],[OrderID]],[3]!Table13456[No заказа],[3]!Table13456[Дата
отправки],"",0,1)</f>
        <v>45764</v>
      </c>
      <c r="B1542" s="2">
        <v>534565424</v>
      </c>
      <c r="C1542" s="2"/>
      <c r="D1542" s="2"/>
      <c r="E1542" s="3"/>
      <c r="F1542" s="3"/>
      <c r="H1542" s="5">
        <f>_xlfn.XLOOKUP(Table16[[#This Row],[OrderID]],[3]!Table13456[No заказа],[3]!Table13456[Количество],"",0,1)</f>
        <v>1</v>
      </c>
      <c r="I1542" s="5">
        <f>_xlfn.XLOOKUP(Table16[[#This Row],[OrderID]],[3]!Table13456[No заказа],[3]!Table13456[Цена],"",0,1)</f>
        <v>8289</v>
      </c>
      <c r="J1542" s="2" t="str">
        <f>M01_SETTINGS!$F$2</f>
        <v>KASPI</v>
      </c>
    </row>
    <row r="1543" spans="1:10" x14ac:dyDescent="0.35">
      <c r="A1543" s="3">
        <f>_xlfn.XLOOKUP(Table16[[#This Row],[OrderID]],[3]!Table13456[No заказа],[3]!Table13456[Дата
отправки],"",0,1)</f>
        <v>45764</v>
      </c>
      <c r="B1543" s="2">
        <v>534266441</v>
      </c>
      <c r="C1543" s="2"/>
      <c r="D1543" s="2"/>
      <c r="E1543" s="3"/>
      <c r="F1543" s="3"/>
      <c r="H1543" s="5">
        <f>_xlfn.XLOOKUP(Table16[[#This Row],[OrderID]],[3]!Table13456[No заказа],[3]!Table13456[Количество],"",0,1)</f>
        <v>1</v>
      </c>
      <c r="I1543" s="5">
        <f>_xlfn.XLOOKUP(Table16[[#This Row],[OrderID]],[3]!Table13456[No заказа],[3]!Table13456[Цена],"",0,1)</f>
        <v>8344</v>
      </c>
      <c r="J1543" s="2" t="str">
        <f>M01_SETTINGS!$F$2</f>
        <v>KASPI</v>
      </c>
    </row>
    <row r="1544" spans="1:10" x14ac:dyDescent="0.35">
      <c r="A1544" s="3">
        <f>_xlfn.XLOOKUP(Table16[[#This Row],[OrderID]],[3]!Table13456[No заказа],[3]!Table13456[Дата
отправки],"",0,1)</f>
        <v>45764</v>
      </c>
      <c r="B1544" s="2">
        <v>534514955</v>
      </c>
      <c r="C1544" s="2"/>
      <c r="D1544" s="2"/>
      <c r="E1544" s="3"/>
      <c r="F1544" s="3"/>
      <c r="H1544" s="5">
        <f>_xlfn.XLOOKUP(Table16[[#This Row],[OrderID]],[3]!Table13456[No заказа],[3]!Table13456[Количество],"",0,1)</f>
        <v>1</v>
      </c>
      <c r="I1544" s="5">
        <f>_xlfn.XLOOKUP(Table16[[#This Row],[OrderID]],[3]!Table13456[No заказа],[3]!Table13456[Цена],"",0,1)</f>
        <v>8289</v>
      </c>
      <c r="J1544" s="2" t="str">
        <f>M01_SETTINGS!$F$2</f>
        <v>KASPI</v>
      </c>
    </row>
    <row r="1545" spans="1:10" x14ac:dyDescent="0.35">
      <c r="A1545" s="3">
        <f>_xlfn.XLOOKUP(Table16[[#This Row],[OrderID]],[3]!Table13456[No заказа],[3]!Table13456[Дата
отправки],"",0,1)</f>
        <v>45764</v>
      </c>
      <c r="B1545" s="2">
        <v>534160662</v>
      </c>
      <c r="C1545" s="2"/>
      <c r="D1545" s="2"/>
      <c r="E1545" s="3"/>
      <c r="F1545" s="3"/>
      <c r="H1545" s="5">
        <f>_xlfn.XLOOKUP(Table16[[#This Row],[OrderID]],[3]!Table13456[No заказа],[3]!Table13456[Количество],"",0,1)</f>
        <v>1</v>
      </c>
      <c r="I1545" s="5">
        <f>_xlfn.XLOOKUP(Table16[[#This Row],[OrderID]],[3]!Table13456[No заказа],[3]!Table13456[Цена],"",0,1)</f>
        <v>14990</v>
      </c>
      <c r="J1545" s="2" t="str">
        <f>M01_SETTINGS!$F$2</f>
        <v>KASPI</v>
      </c>
    </row>
    <row r="1546" spans="1:10" x14ac:dyDescent="0.35">
      <c r="A1546" s="3">
        <f>_xlfn.XLOOKUP(Table16[[#This Row],[OrderID]],[3]!Table13456[No заказа],[3]!Table13456[Дата
отправки],"",0,1)</f>
        <v>45764</v>
      </c>
      <c r="B1546" s="2">
        <v>534165002</v>
      </c>
      <c r="C1546" s="2"/>
      <c r="D1546" s="2"/>
      <c r="E1546" s="3"/>
      <c r="F1546" s="3"/>
      <c r="H1546" s="5">
        <f>_xlfn.XLOOKUP(Table16[[#This Row],[OrderID]],[3]!Table13456[No заказа],[3]!Table13456[Количество],"",0,1)</f>
        <v>1</v>
      </c>
      <c r="I1546" s="5">
        <f>_xlfn.XLOOKUP(Table16[[#This Row],[OrderID]],[3]!Table13456[No заказа],[3]!Table13456[Цена],"",0,1)</f>
        <v>8378</v>
      </c>
      <c r="J1546" s="2" t="str">
        <f>M01_SETTINGS!$F$2</f>
        <v>KASPI</v>
      </c>
    </row>
    <row r="1547" spans="1:10" x14ac:dyDescent="0.35">
      <c r="A1547" s="3">
        <f>_xlfn.XLOOKUP(Table16[[#This Row],[OrderID]],[3]!Table13456[No заказа],[3]!Table13456[Дата
отправки],"",0,1)</f>
        <v>45764</v>
      </c>
      <c r="B1547" s="2">
        <v>534443829</v>
      </c>
      <c r="C1547" s="2"/>
      <c r="D1547" s="2"/>
      <c r="E1547" s="3"/>
      <c r="F1547" s="3"/>
      <c r="H1547" s="5">
        <f>_xlfn.XLOOKUP(Table16[[#This Row],[OrderID]],[3]!Table13456[No заказа],[3]!Table13456[Количество],"",0,1)</f>
        <v>1</v>
      </c>
      <c r="I1547" s="5">
        <f>_xlfn.XLOOKUP(Table16[[#This Row],[OrderID]],[3]!Table13456[No заказа],[3]!Table13456[Цена],"",0,1)</f>
        <v>8432</v>
      </c>
      <c r="J1547" s="2" t="str">
        <f>M01_SETTINGS!$F$2</f>
        <v>KASPI</v>
      </c>
    </row>
    <row r="1548" spans="1:10" x14ac:dyDescent="0.35">
      <c r="A1548" s="3">
        <f>_xlfn.XLOOKUP(Table16[[#This Row],[OrderID]],[3]!Table13456[No заказа],[3]!Table13456[Дата
отправки],"",0,1)</f>
        <v>45763</v>
      </c>
      <c r="B1548" s="2">
        <v>533681100</v>
      </c>
      <c r="C1548" s="2"/>
      <c r="D1548" s="2"/>
      <c r="E1548" s="3"/>
      <c r="F1548" s="3"/>
      <c r="H1548" s="5">
        <f>_xlfn.XLOOKUP(Table16[[#This Row],[OrderID]],[3]!Table13456[No заказа],[3]!Table13456[Количество],"",0,1)</f>
        <v>1</v>
      </c>
      <c r="I1548" s="5">
        <f>_xlfn.XLOOKUP(Table16[[#This Row],[OrderID]],[3]!Table13456[No заказа],[3]!Table13456[Цена],"",0,1)</f>
        <v>8495</v>
      </c>
      <c r="J1548" s="2" t="str">
        <f>M01_SETTINGS!$F$2</f>
        <v>KASPI</v>
      </c>
    </row>
    <row r="1549" spans="1:10" x14ac:dyDescent="0.35">
      <c r="A1549" s="3">
        <f>_xlfn.XLOOKUP(Table16[[#This Row],[OrderID]],[3]!Table13456[No заказа],[3]!Table13456[Дата
отправки],"",0,1)</f>
        <v>45763</v>
      </c>
      <c r="B1549" s="2">
        <v>533876688</v>
      </c>
      <c r="C1549" s="2"/>
      <c r="D1549" s="2"/>
      <c r="E1549" s="3"/>
      <c r="F1549" s="3"/>
      <c r="H1549" s="5">
        <f>_xlfn.XLOOKUP(Table16[[#This Row],[OrderID]],[3]!Table13456[No заказа],[3]!Table13456[Количество],"",0,1)</f>
        <v>1</v>
      </c>
      <c r="I1549" s="5">
        <f>_xlfn.XLOOKUP(Table16[[#This Row],[OrderID]],[3]!Table13456[No заказа],[3]!Table13456[Цена],"",0,1)</f>
        <v>8990</v>
      </c>
      <c r="J1549" s="2" t="str">
        <f>M01_SETTINGS!$F$2</f>
        <v>KASPI</v>
      </c>
    </row>
    <row r="1550" spans="1:10" x14ac:dyDescent="0.35">
      <c r="A1550" s="3">
        <f>_xlfn.XLOOKUP(Table16[[#This Row],[OrderID]],[3]!Table13456[No заказа],[3]!Table13456[Дата
отправки],"",0,1)</f>
        <v>45763</v>
      </c>
      <c r="B1550" s="2">
        <v>533902630</v>
      </c>
      <c r="C1550" s="2"/>
      <c r="D1550" s="2"/>
      <c r="E1550" s="3"/>
      <c r="F1550" s="3"/>
      <c r="H1550" s="5">
        <f>_xlfn.XLOOKUP(Table16[[#This Row],[OrderID]],[3]!Table13456[No заказа],[3]!Table13456[Количество],"",0,1)</f>
        <v>1</v>
      </c>
      <c r="I1550" s="5">
        <f>_xlfn.XLOOKUP(Table16[[#This Row],[OrderID]],[3]!Table13456[No заказа],[3]!Table13456[Цена],"",0,1)</f>
        <v>14990</v>
      </c>
      <c r="J1550" s="2" t="str">
        <f>M01_SETTINGS!$F$2</f>
        <v>KASPI</v>
      </c>
    </row>
    <row r="1551" spans="1:10" x14ac:dyDescent="0.35">
      <c r="A1551" s="3">
        <f>_xlfn.XLOOKUP(Table16[[#This Row],[OrderID]],[3]!Table13456[No заказа],[3]!Table13456[Дата
отправки],"",0,1)</f>
        <v>45763</v>
      </c>
      <c r="B1551" s="2">
        <v>533531216</v>
      </c>
      <c r="C1551" s="2"/>
      <c r="D1551" s="2"/>
      <c r="E1551" s="3"/>
      <c r="F1551" s="3"/>
      <c r="H1551" s="5">
        <f>_xlfn.XLOOKUP(Table16[[#This Row],[OrderID]],[3]!Table13456[No заказа],[3]!Table13456[Количество],"",0,1)</f>
        <v>1</v>
      </c>
      <c r="I1551" s="5">
        <f>_xlfn.XLOOKUP(Table16[[#This Row],[OrderID]],[3]!Table13456[No заказа],[3]!Table13456[Цена],"",0,1)</f>
        <v>14990</v>
      </c>
      <c r="J1551" s="2" t="str">
        <f>M01_SETTINGS!$F$2</f>
        <v>KASPI</v>
      </c>
    </row>
    <row r="1552" spans="1:10" x14ac:dyDescent="0.35">
      <c r="A1552" s="3">
        <f>_xlfn.XLOOKUP(Table16[[#This Row],[OrderID]],[3]!Table13456[No заказа],[3]!Table13456[Дата
отправки],"",0,1)</f>
        <v>45763</v>
      </c>
      <c r="B1552" s="2">
        <v>533610595</v>
      </c>
      <c r="C1552" s="2"/>
      <c r="D1552" s="2"/>
      <c r="E1552" s="3"/>
      <c r="F1552" s="3"/>
      <c r="H1552" s="5">
        <f>_xlfn.XLOOKUP(Table16[[#This Row],[OrderID]],[3]!Table13456[No заказа],[3]!Table13456[Количество],"",0,1)</f>
        <v>1</v>
      </c>
      <c r="I1552" s="5">
        <f>_xlfn.XLOOKUP(Table16[[#This Row],[OrderID]],[3]!Table13456[No заказа],[3]!Table13456[Цена],"",0,1)</f>
        <v>18990</v>
      </c>
      <c r="J1552" s="2" t="str">
        <f>M01_SETTINGS!$F$2</f>
        <v>KASPI</v>
      </c>
    </row>
    <row r="1553" spans="1:10" x14ac:dyDescent="0.35">
      <c r="A1553" s="3">
        <f>_xlfn.XLOOKUP(Table16[[#This Row],[OrderID]],[3]!Table13456[No заказа],[3]!Table13456[Дата
отправки],"",0,1)</f>
        <v>45763</v>
      </c>
      <c r="B1553" s="2">
        <v>533893001</v>
      </c>
      <c r="C1553" s="2"/>
      <c r="D1553" s="2"/>
      <c r="E1553" s="3"/>
      <c r="F1553" s="3"/>
      <c r="H1553" s="5">
        <f>_xlfn.XLOOKUP(Table16[[#This Row],[OrderID]],[3]!Table13456[No заказа],[3]!Table13456[Количество],"",0,1)</f>
        <v>1</v>
      </c>
      <c r="I1553" s="5">
        <f>_xlfn.XLOOKUP(Table16[[#This Row],[OrderID]],[3]!Table13456[No заказа],[3]!Table13456[Цена],"",0,1)</f>
        <v>14990</v>
      </c>
      <c r="J1553" s="2" t="str">
        <f>M01_SETTINGS!$F$2</f>
        <v>KASPI</v>
      </c>
    </row>
    <row r="1554" spans="1:10" x14ac:dyDescent="0.35">
      <c r="A1554" s="3">
        <f>_xlfn.XLOOKUP(Table16[[#This Row],[OrderID]],[3]!Table13456[No заказа],[3]!Table13456[Дата
отправки],"",0,1)</f>
        <v>45763</v>
      </c>
      <c r="B1554" s="2">
        <v>533810352</v>
      </c>
      <c r="C1554" s="2"/>
      <c r="D1554" s="2"/>
      <c r="E1554" s="3"/>
      <c r="F1554" s="3"/>
      <c r="H1554" s="5">
        <f>_xlfn.XLOOKUP(Table16[[#This Row],[OrderID]],[3]!Table13456[No заказа],[3]!Table13456[Количество],"",0,1)</f>
        <v>1</v>
      </c>
      <c r="I1554" s="5">
        <f>_xlfn.XLOOKUP(Table16[[#This Row],[OrderID]],[3]!Table13456[No заказа],[3]!Table13456[Цена],"",0,1)</f>
        <v>8495</v>
      </c>
      <c r="J1554" s="2" t="str">
        <f>M01_SETTINGS!$F$2</f>
        <v>KASPI</v>
      </c>
    </row>
    <row r="1555" spans="1:10" x14ac:dyDescent="0.35">
      <c r="A1555" s="3">
        <f>_xlfn.XLOOKUP(Table16[[#This Row],[OrderID]],[3]!Table13456[No заказа],[3]!Table13456[Дата
отправки],"",0,1)</f>
        <v>45763</v>
      </c>
      <c r="B1555" s="2">
        <v>533678913</v>
      </c>
      <c r="C1555" s="2"/>
      <c r="D1555" s="2"/>
      <c r="E1555" s="3"/>
      <c r="F1555" s="3"/>
      <c r="H1555" s="5">
        <f>_xlfn.XLOOKUP(Table16[[#This Row],[OrderID]],[3]!Table13456[No заказа],[3]!Table13456[Количество],"",0,1)</f>
        <v>1</v>
      </c>
      <c r="I1555" s="5">
        <f>_xlfn.XLOOKUP(Table16[[#This Row],[OrderID]],[3]!Table13456[No заказа],[3]!Table13456[Цена],"",0,1)</f>
        <v>8996</v>
      </c>
      <c r="J1555" s="2" t="str">
        <f>M01_SETTINGS!$F$2</f>
        <v>KASPI</v>
      </c>
    </row>
    <row r="1556" spans="1:10" x14ac:dyDescent="0.35">
      <c r="A1556" s="3">
        <f>_xlfn.XLOOKUP(Table16[[#This Row],[OrderID]],[3]!Table13456[No заказа],[3]!Table13456[Дата
отправки],"",0,1)</f>
        <v>45763</v>
      </c>
      <c r="B1556" s="2">
        <v>533633774</v>
      </c>
      <c r="C1556" s="2"/>
      <c r="D1556" s="2"/>
      <c r="E1556" s="3"/>
      <c r="F1556" s="3"/>
      <c r="H1556" s="5">
        <f>_xlfn.XLOOKUP(Table16[[#This Row],[OrderID]],[3]!Table13456[No заказа],[3]!Table13456[Количество],"",0,1)</f>
        <v>1</v>
      </c>
      <c r="I1556" s="5">
        <f>_xlfn.XLOOKUP(Table16[[#This Row],[OrderID]],[3]!Table13456[No заказа],[3]!Table13456[Цена],"",0,1)</f>
        <v>8495</v>
      </c>
      <c r="J1556" s="2" t="str">
        <f>M01_SETTINGS!$F$2</f>
        <v>KASPI</v>
      </c>
    </row>
    <row r="1557" spans="1:10" x14ac:dyDescent="0.35">
      <c r="A1557" s="3">
        <f>_xlfn.XLOOKUP(Table16[[#This Row],[OrderID]],[3]!Table13456[No заказа],[3]!Table13456[Дата
отправки],"",0,1)</f>
        <v>45763</v>
      </c>
      <c r="B1557" s="2">
        <v>533693048</v>
      </c>
      <c r="C1557" s="2"/>
      <c r="D1557" s="2"/>
      <c r="E1557" s="3"/>
      <c r="F1557" s="3"/>
      <c r="H1557" s="5">
        <f>_xlfn.XLOOKUP(Table16[[#This Row],[OrderID]],[3]!Table13456[No заказа],[3]!Table13456[Количество],"",0,1)</f>
        <v>1</v>
      </c>
      <c r="I1557" s="5">
        <f>_xlfn.XLOOKUP(Table16[[#This Row],[OrderID]],[3]!Table13456[No заказа],[3]!Table13456[Цена],"",0,1)</f>
        <v>8495</v>
      </c>
      <c r="J1557" s="2" t="str">
        <f>M01_SETTINGS!$F$2</f>
        <v>KASPI</v>
      </c>
    </row>
    <row r="1558" spans="1:10" x14ac:dyDescent="0.35">
      <c r="A1558" s="3">
        <f>_xlfn.XLOOKUP(Table16[[#This Row],[OrderID]],[3]!Table13456[No заказа],[3]!Table13456[Дата
отправки],"",0,1)</f>
        <v>45763</v>
      </c>
      <c r="B1558" s="2">
        <v>533609932</v>
      </c>
      <c r="C1558" s="2"/>
      <c r="D1558" s="2"/>
      <c r="E1558" s="3"/>
      <c r="F1558" s="3"/>
      <c r="H1558" s="5">
        <f>_xlfn.XLOOKUP(Table16[[#This Row],[OrderID]],[3]!Table13456[No заказа],[3]!Table13456[Количество],"",0,1)</f>
        <v>1</v>
      </c>
      <c r="I1558" s="5">
        <f>_xlfn.XLOOKUP(Table16[[#This Row],[OrderID]],[3]!Table13456[No заказа],[3]!Table13456[Цена],"",0,1)</f>
        <v>8888</v>
      </c>
      <c r="J1558" s="2" t="str">
        <f>M01_SETTINGS!$F$2</f>
        <v>KASPI</v>
      </c>
    </row>
    <row r="1559" spans="1:10" x14ac:dyDescent="0.35">
      <c r="A1559" s="3">
        <f>_xlfn.XLOOKUP(Table16[[#This Row],[OrderID]],[3]!Table13456[No заказа],[3]!Table13456[Дата
отправки],"",0,1)</f>
        <v>45763</v>
      </c>
      <c r="B1559" s="2">
        <v>533885397</v>
      </c>
      <c r="C1559" s="2"/>
      <c r="D1559" s="2"/>
      <c r="E1559" s="3"/>
      <c r="F1559" s="3"/>
      <c r="H1559" s="5">
        <f>_xlfn.XLOOKUP(Table16[[#This Row],[OrderID]],[3]!Table13456[No заказа],[3]!Table13456[Количество],"",0,1)</f>
        <v>1</v>
      </c>
      <c r="I1559" s="5">
        <f>_xlfn.XLOOKUP(Table16[[#This Row],[OrderID]],[3]!Table13456[No заказа],[3]!Table13456[Цена],"",0,1)</f>
        <v>9000</v>
      </c>
      <c r="J1559" s="2" t="str">
        <f>M01_SETTINGS!$F$2</f>
        <v>KASPI</v>
      </c>
    </row>
    <row r="1560" spans="1:10" x14ac:dyDescent="0.35">
      <c r="A1560" s="3">
        <f>_xlfn.XLOOKUP(Table16[[#This Row],[OrderID]],[3]!Table13456[No заказа],[3]!Table13456[Дата
отправки],"",0,1)</f>
        <v>45762</v>
      </c>
      <c r="B1560" s="2">
        <v>533037245</v>
      </c>
      <c r="C1560" s="2"/>
      <c r="D1560" s="2"/>
      <c r="E1560" s="3"/>
      <c r="F1560" s="3"/>
      <c r="H1560" s="5">
        <f>_xlfn.XLOOKUP(Table16[[#This Row],[OrderID]],[3]!Table13456[No заказа],[3]!Table13456[Количество],"",0,1)</f>
        <v>1</v>
      </c>
      <c r="I1560" s="5">
        <f>_xlfn.XLOOKUP(Table16[[#This Row],[OrderID]],[3]!Table13456[No заказа],[3]!Table13456[Цена],"",0,1)</f>
        <v>8495</v>
      </c>
      <c r="J1560" s="2" t="str">
        <f>M01_SETTINGS!$F$2</f>
        <v>KASPI</v>
      </c>
    </row>
    <row r="1561" spans="1:10" x14ac:dyDescent="0.35">
      <c r="A1561" s="3">
        <f>_xlfn.XLOOKUP(Table16[[#This Row],[OrderID]],[3]!Table13456[No заказа],[3]!Table13456[Дата
отправки],"",0,1)</f>
        <v>45762</v>
      </c>
      <c r="B1561" s="2">
        <v>533420474</v>
      </c>
      <c r="C1561" s="2"/>
      <c r="D1561" s="2"/>
      <c r="E1561" s="3"/>
      <c r="F1561" s="3"/>
      <c r="H1561" s="5">
        <f>_xlfn.XLOOKUP(Table16[[#This Row],[OrderID]],[3]!Table13456[No заказа],[3]!Table13456[Количество],"",0,1)</f>
        <v>1</v>
      </c>
      <c r="I1561" s="5">
        <f>_xlfn.XLOOKUP(Table16[[#This Row],[OrderID]],[3]!Table13456[No заказа],[3]!Table13456[Цена],"",0,1)</f>
        <v>8495</v>
      </c>
      <c r="J1561" s="2" t="str">
        <f>M01_SETTINGS!$F$2</f>
        <v>KASPI</v>
      </c>
    </row>
    <row r="1562" spans="1:10" x14ac:dyDescent="0.35">
      <c r="A1562" s="3">
        <f>_xlfn.XLOOKUP(Table16[[#This Row],[OrderID]],[3]!Table13456[No заказа],[3]!Table13456[Дата
отправки],"",0,1)</f>
        <v>45762</v>
      </c>
      <c r="B1562" s="2">
        <v>533385521</v>
      </c>
      <c r="C1562" s="2"/>
      <c r="D1562" s="2"/>
      <c r="E1562" s="3"/>
      <c r="F1562" s="3"/>
      <c r="H1562" s="5">
        <f>_xlfn.XLOOKUP(Table16[[#This Row],[OrderID]],[3]!Table13456[No заказа],[3]!Table13456[Количество],"",0,1)</f>
        <v>1</v>
      </c>
      <c r="I1562" s="5">
        <f>_xlfn.XLOOKUP(Table16[[#This Row],[OrderID]],[3]!Table13456[No заказа],[3]!Table13456[Цена],"",0,1)</f>
        <v>8566</v>
      </c>
      <c r="J1562" s="2" t="str">
        <f>M01_SETTINGS!$F$2</f>
        <v>KASPI</v>
      </c>
    </row>
    <row r="1563" spans="1:10" x14ac:dyDescent="0.35">
      <c r="A1563" s="3">
        <f>_xlfn.XLOOKUP(Table16[[#This Row],[OrderID]],[3]!Table13456[No заказа],[3]!Table13456[Дата
отправки],"",0,1)</f>
        <v>45762</v>
      </c>
      <c r="B1563" s="2">
        <v>533230168</v>
      </c>
      <c r="C1563" s="2"/>
      <c r="D1563" s="2"/>
      <c r="E1563" s="3"/>
      <c r="F1563" s="3"/>
      <c r="H1563" s="5">
        <f>_xlfn.XLOOKUP(Table16[[#This Row],[OrderID]],[3]!Table13456[No заказа],[3]!Table13456[Количество],"",0,1)</f>
        <v>1</v>
      </c>
      <c r="I1563" s="5">
        <f>_xlfn.XLOOKUP(Table16[[#This Row],[OrderID]],[3]!Table13456[No заказа],[3]!Table13456[Цена],"",0,1)</f>
        <v>15990</v>
      </c>
      <c r="J1563" s="2" t="str">
        <f>M01_SETTINGS!$F$2</f>
        <v>KASPI</v>
      </c>
    </row>
    <row r="1564" spans="1:10" x14ac:dyDescent="0.35">
      <c r="A1564" s="3">
        <f>_xlfn.XLOOKUP(Table16[[#This Row],[OrderID]],[3]!Table13456[No заказа],[3]!Table13456[Дата
отправки],"",0,1)</f>
        <v>45762</v>
      </c>
      <c r="B1564" s="2">
        <v>533428211</v>
      </c>
      <c r="C1564" s="2"/>
      <c r="D1564" s="2"/>
      <c r="E1564" s="3"/>
      <c r="F1564" s="3"/>
      <c r="H1564" s="5">
        <f>_xlfn.XLOOKUP(Table16[[#This Row],[OrderID]],[3]!Table13456[No заказа],[3]!Table13456[Количество],"",0,1)</f>
        <v>1</v>
      </c>
      <c r="I1564" s="5">
        <f>_xlfn.XLOOKUP(Table16[[#This Row],[OrderID]],[3]!Table13456[No заказа],[3]!Table13456[Цена],"",0,1)</f>
        <v>18990</v>
      </c>
      <c r="J1564" s="2" t="str">
        <f>M01_SETTINGS!$F$2</f>
        <v>KASPI</v>
      </c>
    </row>
    <row r="1565" spans="1:10" x14ac:dyDescent="0.35">
      <c r="A1565" s="3">
        <f>_xlfn.XLOOKUP(Table16[[#This Row],[OrderID]],[3]!Table13456[No заказа],[3]!Table13456[Дата
отправки],"",0,1)</f>
        <v>45762</v>
      </c>
      <c r="B1565" s="2">
        <v>533288243</v>
      </c>
      <c r="C1565" s="2"/>
      <c r="D1565" s="2"/>
      <c r="E1565" s="3"/>
      <c r="F1565" s="3"/>
      <c r="H1565" s="5">
        <f>_xlfn.XLOOKUP(Table16[[#This Row],[OrderID]],[3]!Table13456[No заказа],[3]!Table13456[Количество],"",0,1)</f>
        <v>1</v>
      </c>
      <c r="I1565" s="5">
        <f>_xlfn.XLOOKUP(Table16[[#This Row],[OrderID]],[3]!Table13456[No заказа],[3]!Table13456[Цена],"",0,1)</f>
        <v>18990</v>
      </c>
      <c r="J1565" s="2" t="str">
        <f>M01_SETTINGS!$F$2</f>
        <v>KASPI</v>
      </c>
    </row>
    <row r="1566" spans="1:10" x14ac:dyDescent="0.35">
      <c r="A1566" s="3">
        <f>_xlfn.XLOOKUP(Table16[[#This Row],[OrderID]],[3]!Table13456[No заказа],[3]!Table13456[Дата
отправки],"",0,1)</f>
        <v>45762</v>
      </c>
      <c r="B1566" s="2">
        <v>533114227</v>
      </c>
      <c r="C1566" s="2"/>
      <c r="D1566" s="2"/>
      <c r="E1566" s="3"/>
      <c r="F1566" s="3"/>
      <c r="H1566" s="5">
        <f>_xlfn.XLOOKUP(Table16[[#This Row],[OrderID]],[3]!Table13456[No заказа],[3]!Table13456[Количество],"",0,1)</f>
        <v>1</v>
      </c>
      <c r="I1566" s="5">
        <f>_xlfn.XLOOKUP(Table16[[#This Row],[OrderID]],[3]!Table13456[No заказа],[3]!Table13456[Цена],"",0,1)</f>
        <v>15990</v>
      </c>
      <c r="J1566" s="2" t="str">
        <f>M01_SETTINGS!$F$2</f>
        <v>KASPI</v>
      </c>
    </row>
    <row r="1567" spans="1:10" x14ac:dyDescent="0.35">
      <c r="A1567" s="3">
        <f>_xlfn.XLOOKUP(Table16[[#This Row],[OrderID]],[3]!Table13456[No заказа],[3]!Table13456[Дата
отправки],"",0,1)</f>
        <v>45762</v>
      </c>
      <c r="B1567" s="2">
        <v>533343758</v>
      </c>
      <c r="C1567" s="2"/>
      <c r="D1567" s="2"/>
      <c r="E1567" s="3"/>
      <c r="F1567" s="3"/>
      <c r="H1567" s="5">
        <f>_xlfn.XLOOKUP(Table16[[#This Row],[OrderID]],[3]!Table13456[No заказа],[3]!Table13456[Количество],"",0,1)</f>
        <v>1</v>
      </c>
      <c r="I1567" s="5">
        <f>_xlfn.XLOOKUP(Table16[[#This Row],[OrderID]],[3]!Table13456[No заказа],[3]!Table13456[Цена],"",0,1)</f>
        <v>8495</v>
      </c>
      <c r="J1567" s="2" t="str">
        <f>M01_SETTINGS!$F$2</f>
        <v>KASPI</v>
      </c>
    </row>
    <row r="1568" spans="1:10" x14ac:dyDescent="0.35">
      <c r="A1568" s="3">
        <f>_xlfn.XLOOKUP(Table16[[#This Row],[OrderID]],[3]!Table13456[No заказа],[3]!Table13456[Дата
отправки],"",0,1)</f>
        <v>45762</v>
      </c>
      <c r="B1568" s="2">
        <v>533245866</v>
      </c>
      <c r="C1568" s="2"/>
      <c r="D1568" s="2"/>
      <c r="E1568" s="3"/>
      <c r="F1568" s="3"/>
      <c r="H1568" s="5">
        <f>_xlfn.XLOOKUP(Table16[[#This Row],[OrderID]],[3]!Table13456[No заказа],[3]!Table13456[Количество],"",0,1)</f>
        <v>1</v>
      </c>
      <c r="I1568" s="5">
        <f>_xlfn.XLOOKUP(Table16[[#This Row],[OrderID]],[3]!Table13456[No заказа],[3]!Table13456[Цена],"",0,1)</f>
        <v>8996</v>
      </c>
      <c r="J1568" s="2" t="str">
        <f>M01_SETTINGS!$F$2</f>
        <v>KASPI</v>
      </c>
    </row>
    <row r="1569" spans="1:10" x14ac:dyDescent="0.35">
      <c r="A1569" s="3">
        <f>_xlfn.XLOOKUP(Table16[[#This Row],[OrderID]],[3]!Table13456[No заказа],[3]!Table13456[Дата
отправки],"",0,1)</f>
        <v>45762</v>
      </c>
      <c r="B1569" s="2">
        <v>532893883</v>
      </c>
      <c r="C1569" s="2"/>
      <c r="D1569" s="2"/>
      <c r="E1569" s="3"/>
      <c r="F1569" s="3"/>
      <c r="H1569" s="5">
        <f>_xlfn.XLOOKUP(Table16[[#This Row],[OrderID]],[3]!Table13456[No заказа],[3]!Table13456[Количество],"",0,1)</f>
        <v>1</v>
      </c>
      <c r="I1569" s="5">
        <f>_xlfn.XLOOKUP(Table16[[#This Row],[OrderID]],[3]!Table13456[No заказа],[3]!Table13456[Цена],"",0,1)</f>
        <v>8400</v>
      </c>
      <c r="J1569" s="2" t="str">
        <f>M01_SETTINGS!$F$2</f>
        <v>KASPI</v>
      </c>
    </row>
    <row r="1570" spans="1:10" x14ac:dyDescent="0.35">
      <c r="A1570" s="3">
        <f>_xlfn.XLOOKUP(Table16[[#This Row],[OrderID]],[3]!Table13456[No заказа],[3]!Table13456[Дата
отправки],"",0,1)</f>
        <v>45762</v>
      </c>
      <c r="B1570" s="2">
        <v>533237854</v>
      </c>
      <c r="C1570" s="2"/>
      <c r="D1570" s="2"/>
      <c r="E1570" s="3"/>
      <c r="F1570" s="3"/>
      <c r="H1570" s="5">
        <f>_xlfn.XLOOKUP(Table16[[#This Row],[OrderID]],[3]!Table13456[No заказа],[3]!Table13456[Количество],"",0,1)</f>
        <v>1</v>
      </c>
      <c r="I1570" s="5">
        <f>_xlfn.XLOOKUP(Table16[[#This Row],[OrderID]],[3]!Table13456[No заказа],[3]!Table13456[Цена],"",0,1)</f>
        <v>8500</v>
      </c>
      <c r="J1570" s="2" t="str">
        <f>M01_SETTINGS!$F$2</f>
        <v>KASPI</v>
      </c>
    </row>
    <row r="1571" spans="1:10" x14ac:dyDescent="0.35">
      <c r="A1571" s="3">
        <f>_xlfn.XLOOKUP(Table16[[#This Row],[OrderID]],[3]!Table13456[No заказа],[3]!Table13456[Дата
отправки],"",0,1)</f>
        <v>45762</v>
      </c>
      <c r="B1571" s="2">
        <v>533286126</v>
      </c>
      <c r="C1571" s="2"/>
      <c r="D1571" s="2"/>
      <c r="E1571" s="3"/>
      <c r="F1571" s="3"/>
      <c r="H1571" s="5">
        <f>_xlfn.XLOOKUP(Table16[[#This Row],[OrderID]],[3]!Table13456[No заказа],[3]!Table13456[Количество],"",0,1)</f>
        <v>1</v>
      </c>
      <c r="I1571" s="5">
        <f>_xlfn.XLOOKUP(Table16[[#This Row],[OrderID]],[3]!Table13456[No заказа],[3]!Table13456[Цена],"",0,1)</f>
        <v>8495</v>
      </c>
      <c r="J1571" s="2" t="str">
        <f>M01_SETTINGS!$F$2</f>
        <v>KASPI</v>
      </c>
    </row>
    <row r="1572" spans="1:10" x14ac:dyDescent="0.35">
      <c r="A1572" s="3">
        <f>_xlfn.XLOOKUP(Table16[[#This Row],[OrderID]],[3]!Table13456[No заказа],[3]!Table13456[Дата
отправки],"",0,1)</f>
        <v>45762</v>
      </c>
      <c r="B1572" s="2">
        <v>533112007</v>
      </c>
      <c r="C1572" s="2"/>
      <c r="D1572" s="2"/>
      <c r="E1572" s="3"/>
      <c r="F1572" s="3"/>
      <c r="H1572" s="5">
        <f>_xlfn.XLOOKUP(Table16[[#This Row],[OrderID]],[3]!Table13456[No заказа],[3]!Table13456[Количество],"",0,1)</f>
        <v>1</v>
      </c>
      <c r="I1572" s="5">
        <f>_xlfn.XLOOKUP(Table16[[#This Row],[OrderID]],[3]!Table13456[No заказа],[3]!Table13456[Цена],"",0,1)</f>
        <v>8999</v>
      </c>
      <c r="J1572" s="2" t="str">
        <f>M01_SETTINGS!$F$2</f>
        <v>KASPI</v>
      </c>
    </row>
    <row r="1573" spans="1:10" x14ac:dyDescent="0.35">
      <c r="A1573" s="3">
        <f>_xlfn.XLOOKUP(Table16[[#This Row],[OrderID]],[3]!Table13456[No заказа],[3]!Table13456[Дата
отправки],"",0,1)</f>
        <v>45762</v>
      </c>
      <c r="B1573" s="2">
        <v>533424701</v>
      </c>
      <c r="C1573" s="2"/>
      <c r="D1573" s="2"/>
      <c r="E1573" s="3"/>
      <c r="F1573" s="3"/>
      <c r="H1573" s="5">
        <f>_xlfn.XLOOKUP(Table16[[#This Row],[OrderID]],[3]!Table13456[No заказа],[3]!Table13456[Количество],"",0,1)</f>
        <v>1</v>
      </c>
      <c r="I1573" s="5">
        <f>_xlfn.XLOOKUP(Table16[[#This Row],[OrderID]],[3]!Table13456[No заказа],[3]!Table13456[Цена],"",0,1)</f>
        <v>8500</v>
      </c>
      <c r="J1573" s="2" t="str">
        <f>M01_SETTINGS!$F$2</f>
        <v>KASPI</v>
      </c>
    </row>
    <row r="1574" spans="1:10" x14ac:dyDescent="0.35">
      <c r="A1574" s="3">
        <f>_xlfn.XLOOKUP(Table16[[#This Row],[OrderID]],[3]!Table13456[No заказа],[3]!Table13456[Дата
отправки],"",0,1)</f>
        <v>45762</v>
      </c>
      <c r="B1574" s="2">
        <v>533409558</v>
      </c>
      <c r="C1574" s="2"/>
      <c r="D1574" s="2"/>
      <c r="E1574" s="3"/>
      <c r="F1574" s="3"/>
      <c r="H1574" s="5">
        <f>_xlfn.XLOOKUP(Table16[[#This Row],[OrderID]],[3]!Table13456[No заказа],[3]!Table13456[Количество],"",0,1)</f>
        <v>1</v>
      </c>
      <c r="I1574" s="5">
        <f>_xlfn.XLOOKUP(Table16[[#This Row],[OrderID]],[3]!Table13456[No заказа],[3]!Table13456[Цена],"",0,1)</f>
        <v>8495</v>
      </c>
      <c r="J1574" s="2" t="str">
        <f>M01_SETTINGS!$F$2</f>
        <v>KASPI</v>
      </c>
    </row>
    <row r="1575" spans="1:10" x14ac:dyDescent="0.35">
      <c r="A1575" s="3">
        <f>_xlfn.XLOOKUP(Table16[[#This Row],[OrderID]],[3]!Table13456[No заказа],[3]!Table13456[Дата
отправки],"",0,1)</f>
        <v>45762</v>
      </c>
      <c r="B1575" s="2">
        <v>533009519</v>
      </c>
      <c r="C1575" s="2"/>
      <c r="D1575" s="2"/>
      <c r="E1575" s="3"/>
      <c r="F1575" s="3"/>
      <c r="H1575" s="5">
        <f>_xlfn.XLOOKUP(Table16[[#This Row],[OrderID]],[3]!Table13456[No заказа],[3]!Table13456[Количество],"",0,1)</f>
        <v>1</v>
      </c>
      <c r="I1575" s="5">
        <f>_xlfn.XLOOKUP(Table16[[#This Row],[OrderID]],[3]!Table13456[No заказа],[3]!Table13456[Цена],"",0,1)</f>
        <v>14990</v>
      </c>
      <c r="J1575" s="2" t="str">
        <f>M01_SETTINGS!$F$2</f>
        <v>KASPI</v>
      </c>
    </row>
    <row r="1576" spans="1:10" x14ac:dyDescent="0.35">
      <c r="A1576" s="3">
        <f>_xlfn.XLOOKUP(Table16[[#This Row],[OrderID]],[3]!Table13456[No заказа],[3]!Table13456[Дата
отправки],"",0,1)</f>
        <v>45761</v>
      </c>
      <c r="B1576" s="2">
        <v>532597237</v>
      </c>
      <c r="C1576" s="2"/>
      <c r="D1576" s="2"/>
      <c r="E1576" s="3"/>
      <c r="F1576" s="3"/>
      <c r="H1576" s="5">
        <f>_xlfn.XLOOKUP(Table16[[#This Row],[OrderID]],[3]!Table13456[No заказа],[3]!Table13456[Количество],"",0,1)</f>
        <v>1</v>
      </c>
      <c r="I1576" s="5">
        <f>_xlfn.XLOOKUP(Table16[[#This Row],[OrderID]],[3]!Table13456[No заказа],[3]!Table13456[Цена],"",0,1)</f>
        <v>8349</v>
      </c>
      <c r="J1576" s="2" t="str">
        <f>M01_SETTINGS!$F$2</f>
        <v>KASPI</v>
      </c>
    </row>
    <row r="1577" spans="1:10" x14ac:dyDescent="0.35">
      <c r="A1577" s="3">
        <f>_xlfn.XLOOKUP(Table16[[#This Row],[OrderID]],[3]!Table13456[No заказа],[3]!Table13456[Дата
отправки],"",0,1)</f>
        <v>45761</v>
      </c>
      <c r="B1577" s="2">
        <v>532540519</v>
      </c>
      <c r="C1577" s="2"/>
      <c r="D1577" s="2"/>
      <c r="E1577" s="3"/>
      <c r="F1577" s="3"/>
      <c r="H1577" s="5">
        <f>_xlfn.XLOOKUP(Table16[[#This Row],[OrderID]],[3]!Table13456[No заказа],[3]!Table13456[Количество],"",0,1)</f>
        <v>1</v>
      </c>
      <c r="I1577" s="5">
        <f>_xlfn.XLOOKUP(Table16[[#This Row],[OrderID]],[3]!Table13456[No заказа],[3]!Table13456[Цена],"",0,1)</f>
        <v>8349</v>
      </c>
      <c r="J1577" s="2" t="str">
        <f>M01_SETTINGS!$F$2</f>
        <v>KASPI</v>
      </c>
    </row>
    <row r="1578" spans="1:10" x14ac:dyDescent="0.35">
      <c r="A1578" s="3">
        <f>_xlfn.XLOOKUP(Table16[[#This Row],[OrderID]],[3]!Table13456[No заказа],[3]!Table13456[Дата
отправки],"",0,1)</f>
        <v>45761</v>
      </c>
      <c r="B1578" s="2">
        <v>532384979</v>
      </c>
      <c r="C1578" s="2"/>
      <c r="D1578" s="2"/>
      <c r="E1578" s="3"/>
      <c r="F1578" s="3"/>
      <c r="H1578" s="5">
        <f>_xlfn.XLOOKUP(Table16[[#This Row],[OrderID]],[3]!Table13456[No заказа],[3]!Table13456[Количество],"",0,1)</f>
        <v>1</v>
      </c>
      <c r="I1578" s="5">
        <f>_xlfn.XLOOKUP(Table16[[#This Row],[OrderID]],[3]!Table13456[No заказа],[3]!Table13456[Цена],"",0,1)</f>
        <v>8349</v>
      </c>
      <c r="J1578" s="2" t="str">
        <f>M01_SETTINGS!$F$2</f>
        <v>KASPI</v>
      </c>
    </row>
    <row r="1579" spans="1:10" x14ac:dyDescent="0.35">
      <c r="A1579" s="3">
        <f>_xlfn.XLOOKUP(Table16[[#This Row],[OrderID]],[3]!Table13456[No заказа],[3]!Table13456[Дата
отправки],"",0,1)</f>
        <v>45761</v>
      </c>
      <c r="B1579" s="2">
        <v>532793393</v>
      </c>
      <c r="C1579" s="2"/>
      <c r="D1579" s="2"/>
      <c r="E1579" s="3"/>
      <c r="F1579" s="3"/>
      <c r="H1579" s="5">
        <f>_xlfn.XLOOKUP(Table16[[#This Row],[OrderID]],[3]!Table13456[No заказа],[3]!Table13456[Количество],"",0,1)</f>
        <v>1</v>
      </c>
      <c r="I1579" s="5">
        <f>_xlfn.XLOOKUP(Table16[[#This Row],[OrderID]],[3]!Table13456[No заказа],[3]!Table13456[Цена],"",0,1)</f>
        <v>15990</v>
      </c>
      <c r="J1579" s="2" t="str">
        <f>M01_SETTINGS!$F$2</f>
        <v>KASPI</v>
      </c>
    </row>
    <row r="1580" spans="1:10" x14ac:dyDescent="0.35">
      <c r="A1580" s="3">
        <f>_xlfn.XLOOKUP(Table16[[#This Row],[OrderID]],[3]!Table13456[No заказа],[3]!Table13456[Дата
отправки],"",0,1)</f>
        <v>45761</v>
      </c>
      <c r="B1580" s="2">
        <v>532621703</v>
      </c>
      <c r="C1580" s="2"/>
      <c r="D1580" s="2"/>
      <c r="E1580" s="3"/>
      <c r="F1580" s="3"/>
      <c r="H1580" s="5">
        <f>_xlfn.XLOOKUP(Table16[[#This Row],[OrderID]],[3]!Table13456[No заказа],[3]!Table13456[Количество],"",0,1)</f>
        <v>1</v>
      </c>
      <c r="I1580" s="5">
        <f>_xlfn.XLOOKUP(Table16[[#This Row],[OrderID]],[3]!Table13456[No заказа],[3]!Table13456[Цена],"",0,1)</f>
        <v>15990</v>
      </c>
      <c r="J1580" s="2" t="str">
        <f>M01_SETTINGS!$F$2</f>
        <v>KASPI</v>
      </c>
    </row>
    <row r="1581" spans="1:10" x14ac:dyDescent="0.35">
      <c r="A1581" s="3">
        <f>_xlfn.XLOOKUP(Table16[[#This Row],[OrderID]],[3]!Table13456[No заказа],[3]!Table13456[Дата
отправки],"",0,1)</f>
        <v>45761</v>
      </c>
      <c r="B1581" s="2">
        <v>532522523</v>
      </c>
      <c r="C1581" s="2"/>
      <c r="D1581" s="2"/>
      <c r="E1581" s="3"/>
      <c r="F1581" s="3"/>
      <c r="H1581" s="5">
        <f>_xlfn.XLOOKUP(Table16[[#This Row],[OrderID]],[3]!Table13456[No заказа],[3]!Table13456[Количество],"",0,1)</f>
        <v>1</v>
      </c>
      <c r="I1581" s="5">
        <f>_xlfn.XLOOKUP(Table16[[#This Row],[OrderID]],[3]!Table13456[No заказа],[3]!Table13456[Цена],"",0,1)</f>
        <v>15990</v>
      </c>
      <c r="J1581" s="2" t="str">
        <f>M01_SETTINGS!$F$2</f>
        <v>KASPI</v>
      </c>
    </row>
    <row r="1582" spans="1:10" x14ac:dyDescent="0.35">
      <c r="A1582" s="3">
        <f>_xlfn.XLOOKUP(Table16[[#This Row],[OrderID]],[3]!Table13456[No заказа],[3]!Table13456[Дата
отправки],"",0,1)</f>
        <v>45761</v>
      </c>
      <c r="B1582" s="2">
        <v>532694630</v>
      </c>
      <c r="C1582" s="2"/>
      <c r="D1582" s="2"/>
      <c r="E1582" s="3"/>
      <c r="F1582" s="3"/>
      <c r="H1582" s="5">
        <f>_xlfn.XLOOKUP(Table16[[#This Row],[OrderID]],[3]!Table13456[No заказа],[3]!Table13456[Количество],"",0,1)</f>
        <v>1</v>
      </c>
      <c r="I1582" s="5">
        <f>_xlfn.XLOOKUP(Table16[[#This Row],[OrderID]],[3]!Table13456[No заказа],[3]!Table13456[Цена],"",0,1)</f>
        <v>15990</v>
      </c>
      <c r="J1582" s="2" t="str">
        <f>M01_SETTINGS!$F$2</f>
        <v>KASPI</v>
      </c>
    </row>
    <row r="1583" spans="1:10" x14ac:dyDescent="0.35">
      <c r="A1583" s="3">
        <f>_xlfn.XLOOKUP(Table16[[#This Row],[OrderID]],[3]!Table13456[No заказа],[3]!Table13456[Дата
отправки],"",0,1)</f>
        <v>45761</v>
      </c>
      <c r="B1583" s="2">
        <v>532900670</v>
      </c>
      <c r="C1583" s="2"/>
      <c r="D1583" s="2"/>
      <c r="E1583" s="3"/>
      <c r="F1583" s="3"/>
      <c r="H1583" s="5">
        <f>_xlfn.XLOOKUP(Table16[[#This Row],[OrderID]],[3]!Table13456[No заказа],[3]!Table13456[Количество],"",0,1)</f>
        <v>1</v>
      </c>
      <c r="I1583" s="5">
        <f>_xlfn.XLOOKUP(Table16[[#This Row],[OrderID]],[3]!Table13456[No заказа],[3]!Table13456[Цена],"",0,1)</f>
        <v>15990</v>
      </c>
      <c r="J1583" s="2" t="str">
        <f>M01_SETTINGS!$F$2</f>
        <v>KASPI</v>
      </c>
    </row>
    <row r="1584" spans="1:10" x14ac:dyDescent="0.35">
      <c r="A1584" s="3">
        <f>_xlfn.XLOOKUP(Table16[[#This Row],[OrderID]],[3]!Table13456[No заказа],[3]!Table13456[Дата
отправки],"",0,1)</f>
        <v>45761</v>
      </c>
      <c r="B1584" s="2">
        <v>532510980</v>
      </c>
      <c r="C1584" s="2"/>
      <c r="D1584" s="2"/>
      <c r="E1584" s="3"/>
      <c r="F1584" s="3"/>
      <c r="H1584" s="5">
        <f>_xlfn.XLOOKUP(Table16[[#This Row],[OrderID]],[3]!Table13456[No заказа],[3]!Table13456[Количество],"",0,1)</f>
        <v>1</v>
      </c>
      <c r="I1584" s="5">
        <f>_xlfn.XLOOKUP(Table16[[#This Row],[OrderID]],[3]!Table13456[No заказа],[3]!Table13456[Цена],"",0,1)</f>
        <v>15990</v>
      </c>
      <c r="J1584" s="2" t="str">
        <f>M01_SETTINGS!$F$2</f>
        <v>KASPI</v>
      </c>
    </row>
    <row r="1585" spans="1:10" x14ac:dyDescent="0.35">
      <c r="A1585" s="3">
        <f>_xlfn.XLOOKUP(Table16[[#This Row],[OrderID]],[3]!Table13456[No заказа],[3]!Table13456[Дата
отправки],"",0,1)</f>
        <v>45761</v>
      </c>
      <c r="B1585" s="2">
        <v>532096875</v>
      </c>
      <c r="C1585" s="2"/>
      <c r="D1585" s="2"/>
      <c r="E1585" s="3"/>
      <c r="F1585" s="3"/>
      <c r="H1585" s="5">
        <f>_xlfn.XLOOKUP(Table16[[#This Row],[OrderID]],[3]!Table13456[No заказа],[3]!Table13456[Количество],"",0,1)</f>
        <v>1</v>
      </c>
      <c r="I1585" s="5">
        <f>_xlfn.XLOOKUP(Table16[[#This Row],[OrderID]],[3]!Table13456[No заказа],[3]!Table13456[Цена],"",0,1)</f>
        <v>15990</v>
      </c>
      <c r="J1585" s="2" t="str">
        <f>M01_SETTINGS!$F$2</f>
        <v>KASPI</v>
      </c>
    </row>
    <row r="1586" spans="1:10" x14ac:dyDescent="0.35">
      <c r="A1586" s="3">
        <f>_xlfn.XLOOKUP(Table16[[#This Row],[OrderID]],[3]!Table13456[No заказа],[3]!Table13456[Дата
отправки],"",0,1)</f>
        <v>45761</v>
      </c>
      <c r="B1586" s="2">
        <v>532044871</v>
      </c>
      <c r="C1586" s="2"/>
      <c r="D1586" s="2"/>
      <c r="E1586" s="3"/>
      <c r="F1586" s="3"/>
      <c r="H1586" s="5">
        <f>_xlfn.XLOOKUP(Table16[[#This Row],[OrderID]],[3]!Table13456[No заказа],[3]!Table13456[Количество],"",0,1)</f>
        <v>1</v>
      </c>
      <c r="I1586" s="5">
        <f>_xlfn.XLOOKUP(Table16[[#This Row],[OrderID]],[3]!Table13456[No заказа],[3]!Table13456[Цена],"",0,1)</f>
        <v>15990</v>
      </c>
      <c r="J1586" s="2" t="str">
        <f>M01_SETTINGS!$F$2</f>
        <v>KASPI</v>
      </c>
    </row>
    <row r="1587" spans="1:10" x14ac:dyDescent="0.35">
      <c r="A1587" s="3">
        <f>_xlfn.XLOOKUP(Table16[[#This Row],[OrderID]],[3]!Table13456[No заказа],[3]!Table13456[Дата
отправки],"",0,1)</f>
        <v>45761</v>
      </c>
      <c r="B1587" s="2">
        <v>531925907</v>
      </c>
      <c r="C1587" s="2"/>
      <c r="D1587" s="2"/>
      <c r="E1587" s="3"/>
      <c r="F1587" s="3"/>
      <c r="H1587" s="5">
        <f>_xlfn.XLOOKUP(Table16[[#This Row],[OrderID]],[3]!Table13456[No заказа],[3]!Table13456[Количество],"",0,1)</f>
        <v>1</v>
      </c>
      <c r="I1587" s="5">
        <f>_xlfn.XLOOKUP(Table16[[#This Row],[OrderID]],[3]!Table13456[No заказа],[3]!Table13456[Цена],"",0,1)</f>
        <v>15990</v>
      </c>
      <c r="J1587" s="2" t="str">
        <f>M01_SETTINGS!$F$2</f>
        <v>KASPI</v>
      </c>
    </row>
    <row r="1588" spans="1:10" x14ac:dyDescent="0.35">
      <c r="A1588" s="3">
        <f>_xlfn.XLOOKUP(Table16[[#This Row],[OrderID]],[3]!Table13456[No заказа],[3]!Table13456[Дата
отправки],"",0,1)</f>
        <v>45761</v>
      </c>
      <c r="B1588" s="2">
        <v>532766502</v>
      </c>
      <c r="C1588" s="2"/>
      <c r="D1588" s="2"/>
      <c r="E1588" s="3"/>
      <c r="F1588" s="3"/>
      <c r="H1588" s="5">
        <f>_xlfn.XLOOKUP(Table16[[#This Row],[OrderID]],[3]!Table13456[No заказа],[3]!Table13456[Количество],"",0,1)</f>
        <v>1</v>
      </c>
      <c r="I1588" s="5">
        <f>_xlfn.XLOOKUP(Table16[[#This Row],[OrderID]],[3]!Table13456[No заказа],[3]!Table13456[Цена],"",0,1)</f>
        <v>15990</v>
      </c>
      <c r="J1588" s="2" t="str">
        <f>M01_SETTINGS!$F$2</f>
        <v>KASPI</v>
      </c>
    </row>
    <row r="1589" spans="1:10" x14ac:dyDescent="0.35">
      <c r="A1589" s="3">
        <f>_xlfn.XLOOKUP(Table16[[#This Row],[OrderID]],[3]!Table13456[No заказа],[3]!Table13456[Дата
отправки],"",0,1)</f>
        <v>45761</v>
      </c>
      <c r="B1589" s="2">
        <v>532585317</v>
      </c>
      <c r="C1589" s="2"/>
      <c r="D1589" s="2"/>
      <c r="E1589" s="3"/>
      <c r="F1589" s="3"/>
      <c r="H1589" s="5">
        <f>_xlfn.XLOOKUP(Table16[[#This Row],[OrderID]],[3]!Table13456[No заказа],[3]!Table13456[Количество],"",0,1)</f>
        <v>1</v>
      </c>
      <c r="I1589" s="5">
        <f>_xlfn.XLOOKUP(Table16[[#This Row],[OrderID]],[3]!Table13456[No заказа],[3]!Table13456[Цена],"",0,1)</f>
        <v>14990</v>
      </c>
      <c r="J1589" s="2" t="str">
        <f>M01_SETTINGS!$F$2</f>
        <v>KASPI</v>
      </c>
    </row>
    <row r="1590" spans="1:10" x14ac:dyDescent="0.35">
      <c r="A1590" s="3">
        <f>_xlfn.XLOOKUP(Table16[[#This Row],[OrderID]],[3]!Table13456[No заказа],[3]!Table13456[Дата
отправки],"",0,1)</f>
        <v>45761</v>
      </c>
      <c r="B1590" s="2">
        <v>532940236</v>
      </c>
      <c r="C1590" s="2"/>
      <c r="D1590" s="2"/>
      <c r="E1590" s="3"/>
      <c r="F1590" s="3"/>
      <c r="H1590" s="5">
        <f>_xlfn.XLOOKUP(Table16[[#This Row],[OrderID]],[3]!Table13456[No заказа],[3]!Table13456[Количество],"",0,1)</f>
        <v>1</v>
      </c>
      <c r="I1590" s="5">
        <f>_xlfn.XLOOKUP(Table16[[#This Row],[OrderID]],[3]!Table13456[No заказа],[3]!Table13456[Цена],"",0,1)</f>
        <v>15990</v>
      </c>
      <c r="J1590" s="2" t="str">
        <f>M01_SETTINGS!$F$2</f>
        <v>KASPI</v>
      </c>
    </row>
    <row r="1591" spans="1:10" x14ac:dyDescent="0.35">
      <c r="A1591" s="3">
        <f>_xlfn.XLOOKUP(Table16[[#This Row],[OrderID]],[3]!Table13456[No заказа],[3]!Table13456[Дата
отправки],"",0,1)</f>
        <v>45761</v>
      </c>
      <c r="B1591" s="2">
        <v>531971671</v>
      </c>
      <c r="C1591" s="2"/>
      <c r="D1591" s="2"/>
      <c r="E1591" s="3"/>
      <c r="F1591" s="3"/>
      <c r="H1591" s="5">
        <f>_xlfn.XLOOKUP(Table16[[#This Row],[OrderID]],[3]!Table13456[No заказа],[3]!Table13456[Количество],"",0,1)</f>
        <v>1</v>
      </c>
      <c r="I1591" s="5">
        <f>_xlfn.XLOOKUP(Table16[[#This Row],[OrderID]],[3]!Table13456[No заказа],[3]!Table13456[Цена],"",0,1)</f>
        <v>15990</v>
      </c>
      <c r="J1591" s="2" t="str">
        <f>M01_SETTINGS!$F$2</f>
        <v>KASPI</v>
      </c>
    </row>
    <row r="1592" spans="1:10" x14ac:dyDescent="0.35">
      <c r="A1592" s="3">
        <f>_xlfn.XLOOKUP(Table16[[#This Row],[OrderID]],[3]!Table13456[No заказа],[3]!Table13456[Дата
отправки],"",0,1)</f>
        <v>45761</v>
      </c>
      <c r="B1592" s="2">
        <v>532937841</v>
      </c>
      <c r="C1592" s="2"/>
      <c r="D1592" s="2"/>
      <c r="E1592" s="3"/>
      <c r="F1592" s="3"/>
      <c r="H1592" s="5">
        <f>_xlfn.XLOOKUP(Table16[[#This Row],[OrderID]],[3]!Table13456[No заказа],[3]!Table13456[Количество],"",0,1)</f>
        <v>2</v>
      </c>
      <c r="I1592" s="5">
        <f>_xlfn.XLOOKUP(Table16[[#This Row],[OrderID]],[3]!Table13456[No заказа],[3]!Table13456[Цена],"",0,1)</f>
        <v>31980</v>
      </c>
      <c r="J1592" s="2" t="str">
        <f>M01_SETTINGS!$F$2</f>
        <v>KASPI</v>
      </c>
    </row>
    <row r="1593" spans="1:10" x14ac:dyDescent="0.35">
      <c r="A1593" s="3">
        <f>_xlfn.XLOOKUP(Table16[[#This Row],[OrderID]],[3]!Table13456[No заказа],[3]!Table13456[Дата
отправки],"",0,1)</f>
        <v>45761</v>
      </c>
      <c r="B1593" s="2">
        <v>532803838</v>
      </c>
      <c r="C1593" s="2"/>
      <c r="D1593" s="2"/>
      <c r="E1593" s="3"/>
      <c r="F1593" s="3"/>
      <c r="H1593" s="5">
        <f>_xlfn.XLOOKUP(Table16[[#This Row],[OrderID]],[3]!Table13456[No заказа],[3]!Table13456[Количество],"",0,1)</f>
        <v>1</v>
      </c>
      <c r="I1593" s="5">
        <f>_xlfn.XLOOKUP(Table16[[#This Row],[OrderID]],[3]!Table13456[No заказа],[3]!Table13456[Цена],"",0,1)</f>
        <v>8349</v>
      </c>
      <c r="J1593" s="2" t="str">
        <f>M01_SETTINGS!$F$2</f>
        <v>KASPI</v>
      </c>
    </row>
    <row r="1594" spans="1:10" x14ac:dyDescent="0.35">
      <c r="A1594" s="3">
        <f>_xlfn.XLOOKUP(Table16[[#This Row],[OrderID]],[3]!Table13456[No заказа],[3]!Table13456[Дата
отправки],"",0,1)</f>
        <v>45761</v>
      </c>
      <c r="B1594" s="2">
        <v>532733435</v>
      </c>
      <c r="C1594" s="2"/>
      <c r="D1594" s="2"/>
      <c r="E1594" s="3"/>
      <c r="F1594" s="3"/>
      <c r="H1594" s="5">
        <f>_xlfn.XLOOKUP(Table16[[#This Row],[OrderID]],[3]!Table13456[No заказа],[3]!Table13456[Количество],"",0,1)</f>
        <v>1</v>
      </c>
      <c r="I1594" s="5">
        <f>_xlfn.XLOOKUP(Table16[[#This Row],[OrderID]],[3]!Table13456[No заказа],[3]!Table13456[Цена],"",0,1)</f>
        <v>8349</v>
      </c>
      <c r="J1594" s="2" t="str">
        <f>M01_SETTINGS!$F$2</f>
        <v>KASPI</v>
      </c>
    </row>
    <row r="1595" spans="1:10" x14ac:dyDescent="0.35">
      <c r="A1595" s="3">
        <f>_xlfn.XLOOKUP(Table16[[#This Row],[OrderID]],[3]!Table13456[No заказа],[3]!Table13456[Дата
отправки],"",0,1)</f>
        <v>45761</v>
      </c>
      <c r="B1595" s="2">
        <v>532731066</v>
      </c>
      <c r="C1595" s="2"/>
      <c r="D1595" s="2"/>
      <c r="E1595" s="3"/>
      <c r="F1595" s="3"/>
      <c r="H1595" s="5">
        <f>_xlfn.XLOOKUP(Table16[[#This Row],[OrderID]],[3]!Table13456[No заказа],[3]!Table13456[Количество],"",0,1)</f>
        <v>1</v>
      </c>
      <c r="I1595" s="5">
        <f>_xlfn.XLOOKUP(Table16[[#This Row],[OrderID]],[3]!Table13456[No заказа],[3]!Table13456[Цена],"",0,1)</f>
        <v>8999</v>
      </c>
      <c r="J1595" s="2" t="str">
        <f>M01_SETTINGS!$F$2</f>
        <v>KASPI</v>
      </c>
    </row>
    <row r="1596" spans="1:10" x14ac:dyDescent="0.35">
      <c r="A1596" s="3">
        <f>_xlfn.XLOOKUP(Table16[[#This Row],[OrderID]],[3]!Table13456[No заказа],[3]!Table13456[Дата
отправки],"",0,1)</f>
        <v>45760</v>
      </c>
      <c r="B1596" s="2">
        <v>532317013</v>
      </c>
      <c r="C1596" s="2"/>
      <c r="D1596" s="2"/>
      <c r="E1596" s="3"/>
      <c r="F1596" s="3"/>
      <c r="H1596" s="5">
        <f>_xlfn.XLOOKUP(Table16[[#This Row],[OrderID]],[3]!Table13456[No заказа],[3]!Table13456[Количество],"",0,1)</f>
        <v>1</v>
      </c>
      <c r="I1596" s="5">
        <f>_xlfn.XLOOKUP(Table16[[#This Row],[OrderID]],[3]!Table13456[No заказа],[3]!Table13456[Цена],"",0,1)</f>
        <v>8349</v>
      </c>
      <c r="J1596" s="2" t="str">
        <f>M01_SETTINGS!$F$2</f>
        <v>KASPI</v>
      </c>
    </row>
    <row r="1597" spans="1:10" x14ac:dyDescent="0.35">
      <c r="A1597" s="3">
        <f>_xlfn.XLOOKUP(Table16[[#This Row],[OrderID]],[3]!Table13456[No заказа],[3]!Table13456[Дата
отправки],"",0,1)</f>
        <v>45760</v>
      </c>
      <c r="B1597" s="2">
        <v>531954985</v>
      </c>
      <c r="C1597" s="2"/>
      <c r="D1597" s="2"/>
      <c r="E1597" s="3"/>
      <c r="F1597" s="3"/>
      <c r="H1597" s="5">
        <f>_xlfn.XLOOKUP(Table16[[#This Row],[OrderID]],[3]!Table13456[No заказа],[3]!Table13456[Количество],"",0,1)</f>
        <v>1</v>
      </c>
      <c r="I1597" s="5">
        <f>_xlfn.XLOOKUP(Table16[[#This Row],[OrderID]],[3]!Table13456[No заказа],[3]!Table13456[Цена],"",0,1)</f>
        <v>8400</v>
      </c>
      <c r="J1597" s="2" t="str">
        <f>M01_SETTINGS!$F$2</f>
        <v>KASPI</v>
      </c>
    </row>
    <row r="1598" spans="1:10" x14ac:dyDescent="0.35">
      <c r="A1598" s="3">
        <f>_xlfn.XLOOKUP(Table16[[#This Row],[OrderID]],[3]!Table13456[No заказа],[3]!Table13456[Дата
отправки],"",0,1)</f>
        <v>45760</v>
      </c>
      <c r="B1598" s="2">
        <v>531965248</v>
      </c>
      <c r="C1598" s="2"/>
      <c r="D1598" s="2"/>
      <c r="E1598" s="3"/>
      <c r="F1598" s="3"/>
      <c r="H1598" s="5">
        <f>_xlfn.XLOOKUP(Table16[[#This Row],[OrderID]],[3]!Table13456[No заказа],[3]!Table13456[Количество],"",0,1)</f>
        <v>1</v>
      </c>
      <c r="I1598" s="5">
        <f>_xlfn.XLOOKUP(Table16[[#This Row],[OrderID]],[3]!Table13456[No заказа],[3]!Table13456[Цена],"",0,1)</f>
        <v>8349</v>
      </c>
      <c r="J1598" s="2" t="str">
        <f>M01_SETTINGS!$F$2</f>
        <v>KASPI</v>
      </c>
    </row>
    <row r="1599" spans="1:10" x14ac:dyDescent="0.35">
      <c r="A1599" s="3">
        <f>_xlfn.XLOOKUP(Table16[[#This Row],[OrderID]],[3]!Table13456[No заказа],[3]!Table13456[Дата
отправки],"",0,1)</f>
        <v>45760</v>
      </c>
      <c r="B1599" s="2">
        <v>531804985</v>
      </c>
      <c r="C1599" s="2"/>
      <c r="D1599" s="2"/>
      <c r="E1599" s="3"/>
      <c r="F1599" s="3"/>
      <c r="H1599" s="5">
        <f>_xlfn.XLOOKUP(Table16[[#This Row],[OrderID]],[3]!Table13456[No заказа],[3]!Table13456[Количество],"",0,1)</f>
        <v>1</v>
      </c>
      <c r="I1599" s="5">
        <f>_xlfn.XLOOKUP(Table16[[#This Row],[OrderID]],[3]!Table13456[No заказа],[3]!Table13456[Цена],"",0,1)</f>
        <v>9000</v>
      </c>
      <c r="J1599" s="2" t="str">
        <f>M01_SETTINGS!$F$2</f>
        <v>KASPI</v>
      </c>
    </row>
    <row r="1600" spans="1:10" x14ac:dyDescent="0.35">
      <c r="A1600" s="3">
        <f>_xlfn.XLOOKUP(Table16[[#This Row],[OrderID]],[3]!Table13456[No заказа],[3]!Table13456[Дата
отправки],"",0,1)</f>
        <v>45760</v>
      </c>
      <c r="B1600" s="2">
        <v>531803755</v>
      </c>
      <c r="C1600" s="2"/>
      <c r="D1600" s="2"/>
      <c r="E1600" s="3"/>
      <c r="F1600" s="3"/>
      <c r="H1600" s="5">
        <f>_xlfn.XLOOKUP(Table16[[#This Row],[OrderID]],[3]!Table13456[No заказа],[3]!Table13456[Количество],"",0,1)</f>
        <v>1</v>
      </c>
      <c r="I1600" s="5">
        <f>_xlfn.XLOOKUP(Table16[[#This Row],[OrderID]],[3]!Table13456[No заказа],[3]!Table13456[Цена],"",0,1)</f>
        <v>8385</v>
      </c>
      <c r="J1600" s="2" t="str">
        <f>M01_SETTINGS!$F$2</f>
        <v>KASPI</v>
      </c>
    </row>
    <row r="1601" spans="1:10" x14ac:dyDescent="0.35">
      <c r="A1601" s="3">
        <f>_xlfn.XLOOKUP(Table16[[#This Row],[OrderID]],[3]!Table13456[No заказа],[3]!Table13456[Дата
отправки],"",0,1)</f>
        <v>45760</v>
      </c>
      <c r="B1601" s="2">
        <v>532095404</v>
      </c>
      <c r="C1601" s="2"/>
      <c r="D1601" s="2"/>
      <c r="E1601" s="3"/>
      <c r="F1601" s="3"/>
      <c r="H1601" s="5">
        <f>_xlfn.XLOOKUP(Table16[[#This Row],[OrderID]],[3]!Table13456[No заказа],[3]!Table13456[Количество],"",0,1)</f>
        <v>1</v>
      </c>
      <c r="I1601" s="5">
        <f>_xlfn.XLOOKUP(Table16[[#This Row],[OrderID]],[3]!Table13456[No заказа],[3]!Table13456[Цена],"",0,1)</f>
        <v>9172</v>
      </c>
      <c r="J1601" s="2" t="str">
        <f>M01_SETTINGS!$F$2</f>
        <v>KASPI</v>
      </c>
    </row>
    <row r="1602" spans="1:10" x14ac:dyDescent="0.35">
      <c r="A1602" s="3">
        <f>_xlfn.XLOOKUP(Table16[[#This Row],[OrderID]],[3]!Table13456[No заказа],[3]!Table13456[Дата
отправки],"",0,1)</f>
        <v>45760</v>
      </c>
      <c r="B1602" s="2">
        <v>532053888</v>
      </c>
      <c r="C1602" s="2"/>
      <c r="D1602" s="2"/>
      <c r="E1602" s="3"/>
      <c r="F1602" s="3"/>
      <c r="H1602" s="5">
        <f>_xlfn.XLOOKUP(Table16[[#This Row],[OrderID]],[3]!Table13456[No заказа],[3]!Table13456[Количество],"",0,1)</f>
        <v>1</v>
      </c>
      <c r="I1602" s="5">
        <f>_xlfn.XLOOKUP(Table16[[#This Row],[OrderID]],[3]!Table13456[No заказа],[3]!Table13456[Цена],"",0,1)</f>
        <v>8349</v>
      </c>
      <c r="J1602" s="2" t="str">
        <f>M01_SETTINGS!$F$2</f>
        <v>KASPI</v>
      </c>
    </row>
    <row r="1603" spans="1:10" x14ac:dyDescent="0.35">
      <c r="A1603" s="3">
        <f>_xlfn.XLOOKUP(Table16[[#This Row],[OrderID]],[3]!Table13456[No заказа],[3]!Table13456[Дата
отправки],"",0,1)</f>
        <v>45760</v>
      </c>
      <c r="B1603" s="2">
        <v>532187130</v>
      </c>
      <c r="C1603" s="2"/>
      <c r="D1603" s="2"/>
      <c r="E1603" s="3"/>
      <c r="F1603" s="3"/>
      <c r="H1603" s="5">
        <f>_xlfn.XLOOKUP(Table16[[#This Row],[OrderID]],[3]!Table13456[No заказа],[3]!Table13456[Количество],"",0,1)</f>
        <v>1</v>
      </c>
      <c r="I1603" s="5">
        <f>_xlfn.XLOOKUP(Table16[[#This Row],[OrderID]],[3]!Table13456[No заказа],[3]!Table13456[Цена],"",0,1)</f>
        <v>8984</v>
      </c>
      <c r="J1603" s="2" t="str">
        <f>M01_SETTINGS!$F$2</f>
        <v>KASPI</v>
      </c>
    </row>
    <row r="1604" spans="1:10" x14ac:dyDescent="0.35">
      <c r="A1604" s="3">
        <f>_xlfn.XLOOKUP(Table16[[#This Row],[OrderID]],[3]!Table13456[No заказа],[3]!Table13456[Дата
отправки],"",0,1)</f>
        <v>45760</v>
      </c>
      <c r="B1604" s="2">
        <v>531749817</v>
      </c>
      <c r="C1604" s="2"/>
      <c r="D1604" s="2"/>
      <c r="E1604" s="3"/>
      <c r="F1604" s="3"/>
      <c r="H1604" s="5">
        <f>_xlfn.XLOOKUP(Table16[[#This Row],[OrderID]],[3]!Table13456[No заказа],[3]!Table13456[Количество],"",0,1)</f>
        <v>1</v>
      </c>
      <c r="I1604" s="5">
        <f>_xlfn.XLOOKUP(Table16[[#This Row],[OrderID]],[3]!Table13456[No заказа],[3]!Table13456[Цена],"",0,1)</f>
        <v>8349</v>
      </c>
      <c r="J1604" s="2" t="str">
        <f>M01_SETTINGS!$F$2</f>
        <v>KASPI</v>
      </c>
    </row>
    <row r="1605" spans="1:10" x14ac:dyDescent="0.35">
      <c r="A1605" s="3">
        <f>_xlfn.XLOOKUP(Table16[[#This Row],[OrderID]],[3]!Table13456[No заказа],[3]!Table13456[Дата
отправки],"",0,1)</f>
        <v>45760</v>
      </c>
      <c r="B1605" s="2">
        <v>532031257</v>
      </c>
      <c r="C1605" s="2"/>
      <c r="D1605" s="2"/>
      <c r="E1605" s="3"/>
      <c r="F1605" s="3"/>
      <c r="H1605" s="5">
        <f>_xlfn.XLOOKUP(Table16[[#This Row],[OrderID]],[3]!Table13456[No заказа],[3]!Table13456[Количество],"",0,1)</f>
        <v>1</v>
      </c>
      <c r="I1605" s="5">
        <f>_xlfn.XLOOKUP(Table16[[#This Row],[OrderID]],[3]!Table13456[No заказа],[3]!Table13456[Цена],"",0,1)</f>
        <v>8994</v>
      </c>
      <c r="J1605" s="2" t="str">
        <f>M01_SETTINGS!$F$2</f>
        <v>KASPI</v>
      </c>
    </row>
    <row r="1606" spans="1:10" x14ac:dyDescent="0.35">
      <c r="A1606" s="3">
        <f>_xlfn.XLOOKUP(Table16[[#This Row],[OrderID]],[3]!Table13456[No заказа],[3]!Table13456[Дата
отправки],"",0,1)</f>
        <v>45759</v>
      </c>
      <c r="B1606" s="2">
        <v>531504913</v>
      </c>
      <c r="C1606" s="2"/>
      <c r="D1606" s="2"/>
      <c r="E1606" s="3"/>
      <c r="F1606" s="3"/>
      <c r="H1606" s="5">
        <f>_xlfn.XLOOKUP(Table16[[#This Row],[OrderID]],[3]!Table13456[No заказа],[3]!Table13456[Количество],"",0,1)</f>
        <v>1</v>
      </c>
      <c r="I1606" s="5">
        <f>_xlfn.XLOOKUP(Table16[[#This Row],[OrderID]],[3]!Table13456[No заказа],[3]!Table13456[Цена],"",0,1)</f>
        <v>8349</v>
      </c>
      <c r="J1606" s="2" t="str">
        <f>M01_SETTINGS!$F$2</f>
        <v>KASPI</v>
      </c>
    </row>
    <row r="1607" spans="1:10" x14ac:dyDescent="0.35">
      <c r="A1607" s="3">
        <f>_xlfn.XLOOKUP(Table16[[#This Row],[OrderID]],[3]!Table13456[No заказа],[3]!Table13456[Дата
отправки],"",0,1)</f>
        <v>45759</v>
      </c>
      <c r="B1607" s="2">
        <v>531481469</v>
      </c>
      <c r="C1607" s="2"/>
      <c r="D1607" s="2"/>
      <c r="E1607" s="3"/>
      <c r="F1607" s="3"/>
      <c r="H1607" s="5">
        <f>_xlfn.XLOOKUP(Table16[[#This Row],[OrderID]],[3]!Table13456[No заказа],[3]!Table13456[Количество],"",0,1)</f>
        <v>1</v>
      </c>
      <c r="I1607" s="5">
        <f>_xlfn.XLOOKUP(Table16[[#This Row],[OrderID]],[3]!Table13456[No заказа],[3]!Table13456[Цена],"",0,1)</f>
        <v>8349</v>
      </c>
      <c r="J1607" s="2" t="str">
        <f>M01_SETTINGS!$F$2</f>
        <v>KASPI</v>
      </c>
    </row>
    <row r="1608" spans="1:10" x14ac:dyDescent="0.35">
      <c r="A1608" s="3">
        <f>_xlfn.XLOOKUP(Table16[[#This Row],[OrderID]],[3]!Table13456[No заказа],[3]!Table13456[Дата
отправки],"",0,1)</f>
        <v>45759</v>
      </c>
      <c r="B1608" s="2">
        <v>531301694</v>
      </c>
      <c r="C1608" s="2"/>
      <c r="D1608" s="2"/>
      <c r="E1608" s="3"/>
      <c r="F1608" s="3"/>
      <c r="H1608" s="5">
        <f>_xlfn.XLOOKUP(Table16[[#This Row],[OrderID]],[3]!Table13456[No заказа],[3]!Table13456[Количество],"",0,1)</f>
        <v>1</v>
      </c>
      <c r="I1608" s="5">
        <f>_xlfn.XLOOKUP(Table16[[#This Row],[OrderID]],[3]!Table13456[No заказа],[3]!Table13456[Цена],"",0,1)</f>
        <v>14970</v>
      </c>
      <c r="J1608" s="2" t="str">
        <f>M01_SETTINGS!$F$2</f>
        <v>KASPI</v>
      </c>
    </row>
    <row r="1609" spans="1:10" x14ac:dyDescent="0.35">
      <c r="A1609" s="3">
        <f>_xlfn.XLOOKUP(Table16[[#This Row],[OrderID]],[3]!Table13456[No заказа],[3]!Table13456[Дата
отправки],"",0,1)</f>
        <v>45759</v>
      </c>
      <c r="B1609" s="2">
        <v>531305747</v>
      </c>
      <c r="C1609" s="2"/>
      <c r="D1609" s="2"/>
      <c r="E1609" s="3"/>
      <c r="F1609" s="3"/>
      <c r="H1609" s="5">
        <f>_xlfn.XLOOKUP(Table16[[#This Row],[OrderID]],[3]!Table13456[No заказа],[3]!Table13456[Количество],"",0,1)</f>
        <v>1</v>
      </c>
      <c r="I1609" s="5">
        <f>_xlfn.XLOOKUP(Table16[[#This Row],[OrderID]],[3]!Table13456[No заказа],[3]!Table13456[Цена],"",0,1)</f>
        <v>15990</v>
      </c>
      <c r="J1609" s="2" t="str">
        <f>M01_SETTINGS!$F$2</f>
        <v>KASPI</v>
      </c>
    </row>
    <row r="1610" spans="1:10" x14ac:dyDescent="0.35">
      <c r="A1610" s="3">
        <f>_xlfn.XLOOKUP(Table16[[#This Row],[OrderID]],[3]!Table13456[No заказа],[3]!Table13456[Дата
отправки],"",0,1)</f>
        <v>45759</v>
      </c>
      <c r="B1610" s="2">
        <v>531464154</v>
      </c>
      <c r="C1610" s="2"/>
      <c r="D1610" s="2"/>
      <c r="E1610" s="3"/>
      <c r="F1610" s="3"/>
      <c r="H1610" s="5">
        <f>_xlfn.XLOOKUP(Table16[[#This Row],[OrderID]],[3]!Table13456[No заказа],[3]!Table13456[Количество],"",0,1)</f>
        <v>1</v>
      </c>
      <c r="I1610" s="5">
        <f>_xlfn.XLOOKUP(Table16[[#This Row],[OrderID]],[3]!Table13456[No заказа],[3]!Table13456[Цена],"",0,1)</f>
        <v>8349</v>
      </c>
      <c r="J1610" s="2" t="str">
        <f>M01_SETTINGS!$F$2</f>
        <v>KASPI</v>
      </c>
    </row>
    <row r="1611" spans="1:10" x14ac:dyDescent="0.35">
      <c r="A1611" s="3">
        <f>_xlfn.XLOOKUP(Table16[[#This Row],[OrderID]],[3]!Table13456[No заказа],[3]!Table13456[Дата
отправки],"",0,1)</f>
        <v>45759</v>
      </c>
      <c r="B1611" s="2">
        <v>531295854</v>
      </c>
      <c r="C1611" s="2"/>
      <c r="D1611" s="2"/>
      <c r="E1611" s="3"/>
      <c r="F1611" s="3"/>
      <c r="H1611" s="5">
        <f>_xlfn.XLOOKUP(Table16[[#This Row],[OrderID]],[3]!Table13456[No заказа],[3]!Table13456[Количество],"",0,1)</f>
        <v>1</v>
      </c>
      <c r="I1611" s="5">
        <f>_xlfn.XLOOKUP(Table16[[#This Row],[OrderID]],[3]!Table13456[No заказа],[3]!Table13456[Цена],"",0,1)</f>
        <v>8791</v>
      </c>
      <c r="J1611" s="2" t="str">
        <f>M01_SETTINGS!$F$2</f>
        <v>KASPI</v>
      </c>
    </row>
    <row r="1612" spans="1:10" x14ac:dyDescent="0.35">
      <c r="A1612" s="3">
        <f>_xlfn.XLOOKUP(Table16[[#This Row],[OrderID]],[3]!Table13456[No заказа],[3]!Table13456[Дата
отправки],"",0,1)</f>
        <v>45759</v>
      </c>
      <c r="B1612" s="2">
        <v>531680201</v>
      </c>
      <c r="C1612" s="2"/>
      <c r="D1612" s="2"/>
      <c r="E1612" s="3"/>
      <c r="F1612" s="3"/>
      <c r="H1612" s="5">
        <f>_xlfn.XLOOKUP(Table16[[#This Row],[OrderID]],[3]!Table13456[No заказа],[3]!Table13456[Количество],"",0,1)</f>
        <v>1</v>
      </c>
      <c r="I1612" s="5">
        <f>_xlfn.XLOOKUP(Table16[[#This Row],[OrderID]],[3]!Table13456[No заказа],[3]!Table13456[Цена],"",0,1)</f>
        <v>15990</v>
      </c>
      <c r="J1612" s="2" t="str">
        <f>M01_SETTINGS!$F$2</f>
        <v>KASPI</v>
      </c>
    </row>
    <row r="1613" spans="1:10" x14ac:dyDescent="0.35">
      <c r="A1613" s="3">
        <f>_xlfn.XLOOKUP(Table16[[#This Row],[OrderID]],[3]!Table13456[No заказа],[3]!Table13456[Дата
отправки],"",0,1)</f>
        <v>45759</v>
      </c>
      <c r="B1613" s="2">
        <v>531479914</v>
      </c>
      <c r="C1613" s="2"/>
      <c r="D1613" s="2"/>
      <c r="E1613" s="3"/>
      <c r="F1613" s="3"/>
      <c r="H1613" s="5">
        <f>_xlfn.XLOOKUP(Table16[[#This Row],[OrderID]],[3]!Table13456[No заказа],[3]!Table13456[Количество],"",0,1)</f>
        <v>1</v>
      </c>
      <c r="I1613" s="5">
        <f>_xlfn.XLOOKUP(Table16[[#This Row],[OrderID]],[3]!Table13456[No заказа],[3]!Table13456[Цена],"",0,1)</f>
        <v>15990</v>
      </c>
      <c r="J1613" s="2" t="str">
        <f>M01_SETTINGS!$F$2</f>
        <v>KASPI</v>
      </c>
    </row>
    <row r="1614" spans="1:10" x14ac:dyDescent="0.35">
      <c r="A1614" s="3">
        <f>_xlfn.XLOOKUP(Table16[[#This Row],[OrderID]],[3]!Table13456[No заказа],[3]!Table13456[Дата
отправки],"",0,1)</f>
        <v>45759</v>
      </c>
      <c r="B1614" s="2">
        <v>531616590</v>
      </c>
      <c r="C1614" s="2"/>
      <c r="D1614" s="2"/>
      <c r="E1614" s="3"/>
      <c r="F1614" s="3"/>
      <c r="H1614" s="5">
        <f>_xlfn.XLOOKUP(Table16[[#This Row],[OrderID]],[3]!Table13456[No заказа],[3]!Table13456[Количество],"",0,1)</f>
        <v>1</v>
      </c>
      <c r="I1614" s="5">
        <f>_xlfn.XLOOKUP(Table16[[#This Row],[OrderID]],[3]!Table13456[No заказа],[3]!Table13456[Цена],"",0,1)</f>
        <v>15990</v>
      </c>
      <c r="J1614" s="2" t="str">
        <f>M01_SETTINGS!$F$2</f>
        <v>KASPI</v>
      </c>
    </row>
    <row r="1615" spans="1:10" x14ac:dyDescent="0.35">
      <c r="A1615" s="3">
        <f>_xlfn.XLOOKUP(Table16[[#This Row],[OrderID]],[3]!Table13456[No заказа],[3]!Table13456[Дата
отправки],"",0,1)</f>
        <v>45759</v>
      </c>
      <c r="B1615" s="2">
        <v>531615163</v>
      </c>
      <c r="C1615" s="2"/>
      <c r="D1615" s="2"/>
      <c r="E1615" s="3"/>
      <c r="F1615" s="3"/>
      <c r="H1615" s="5">
        <f>_xlfn.XLOOKUP(Table16[[#This Row],[OrderID]],[3]!Table13456[No заказа],[3]!Table13456[Количество],"",0,1)</f>
        <v>1</v>
      </c>
      <c r="I1615" s="5">
        <f>_xlfn.XLOOKUP(Table16[[#This Row],[OrderID]],[3]!Table13456[No заказа],[3]!Table13456[Цена],"",0,1)</f>
        <v>15990</v>
      </c>
      <c r="J1615" s="2" t="str">
        <f>M01_SETTINGS!$F$2</f>
        <v>KASPI</v>
      </c>
    </row>
    <row r="1616" spans="1:10" x14ac:dyDescent="0.35">
      <c r="A1616" s="3">
        <f>_xlfn.XLOOKUP(Table16[[#This Row],[OrderID]],[3]!Table13456[No заказа],[3]!Table13456[Дата
отправки],"",0,1)</f>
        <v>45759</v>
      </c>
      <c r="B1616" s="2">
        <v>531668743</v>
      </c>
      <c r="C1616" s="2"/>
      <c r="D1616" s="2"/>
      <c r="E1616" s="3"/>
      <c r="F1616" s="3"/>
      <c r="H1616" s="5">
        <f>_xlfn.XLOOKUP(Table16[[#This Row],[OrderID]],[3]!Table13456[No заказа],[3]!Table13456[Количество],"",0,1)</f>
        <v>1</v>
      </c>
      <c r="I1616" s="5">
        <f>_xlfn.XLOOKUP(Table16[[#This Row],[OrderID]],[3]!Table13456[No заказа],[3]!Table13456[Цена],"",0,1)</f>
        <v>15990</v>
      </c>
      <c r="J1616" s="2" t="str">
        <f>M01_SETTINGS!$F$2</f>
        <v>KASPI</v>
      </c>
    </row>
    <row r="1617" spans="1:10" x14ac:dyDescent="0.35">
      <c r="A1617" s="3">
        <f>_xlfn.XLOOKUP(Table16[[#This Row],[OrderID]],[3]!Table13456[No заказа],[3]!Table13456[Дата
отправки],"",0,1)</f>
        <v>45759</v>
      </c>
      <c r="B1617" s="2">
        <v>531694746</v>
      </c>
      <c r="C1617" s="2"/>
      <c r="D1617" s="2"/>
      <c r="E1617" s="3"/>
      <c r="F1617" s="3"/>
      <c r="H1617" s="5">
        <f>_xlfn.XLOOKUP(Table16[[#This Row],[OrderID]],[3]!Table13456[No заказа],[3]!Table13456[Количество],"",0,1)</f>
        <v>1</v>
      </c>
      <c r="I1617" s="5">
        <f>_xlfn.XLOOKUP(Table16[[#This Row],[OrderID]],[3]!Table13456[No заказа],[3]!Table13456[Цена],"",0,1)</f>
        <v>15990</v>
      </c>
      <c r="J1617" s="2" t="str">
        <f>M01_SETTINGS!$F$2</f>
        <v>KASPI</v>
      </c>
    </row>
    <row r="1618" spans="1:10" x14ac:dyDescent="0.35">
      <c r="A1618" s="3">
        <f>_xlfn.XLOOKUP(Table16[[#This Row],[OrderID]],[3]!Table13456[No заказа],[3]!Table13456[Дата
отправки],"",0,1)</f>
        <v>45759</v>
      </c>
      <c r="B1618" s="2">
        <v>531431617</v>
      </c>
      <c r="C1618" s="2"/>
      <c r="D1618" s="2"/>
      <c r="E1618" s="3"/>
      <c r="F1618" s="3"/>
      <c r="H1618" s="5">
        <f>_xlfn.XLOOKUP(Table16[[#This Row],[OrderID]],[3]!Table13456[No заказа],[3]!Table13456[Количество],"",0,1)</f>
        <v>1</v>
      </c>
      <c r="I1618" s="5">
        <f>_xlfn.XLOOKUP(Table16[[#This Row],[OrderID]],[3]!Table13456[No заказа],[3]!Table13456[Цена],"",0,1)</f>
        <v>15990</v>
      </c>
      <c r="J1618" s="2" t="str">
        <f>M01_SETTINGS!$F$2</f>
        <v>KASPI</v>
      </c>
    </row>
    <row r="1619" spans="1:10" x14ac:dyDescent="0.35">
      <c r="A1619" s="3">
        <f>_xlfn.XLOOKUP(Table16[[#This Row],[OrderID]],[3]!Table13456[No заказа],[3]!Table13456[Дата
отправки],"",0,1)</f>
        <v>45759</v>
      </c>
      <c r="B1619" s="2">
        <v>531575053</v>
      </c>
      <c r="C1619" s="2"/>
      <c r="D1619" s="2"/>
      <c r="E1619" s="3"/>
      <c r="F1619" s="3"/>
      <c r="H1619" s="5">
        <f>_xlfn.XLOOKUP(Table16[[#This Row],[OrderID]],[3]!Table13456[No заказа],[3]!Table13456[Количество],"",0,1)</f>
        <v>1</v>
      </c>
      <c r="I1619" s="5">
        <f>_xlfn.XLOOKUP(Table16[[#This Row],[OrderID]],[3]!Table13456[No заказа],[3]!Table13456[Цена],"",0,1)</f>
        <v>8349</v>
      </c>
      <c r="J1619" s="2" t="str">
        <f>M01_SETTINGS!$F$2</f>
        <v>KASPI</v>
      </c>
    </row>
    <row r="1620" spans="1:10" x14ac:dyDescent="0.35">
      <c r="A1620" s="3">
        <f>_xlfn.XLOOKUP(Table16[[#This Row],[OrderID]],[3]!Table13456[No заказа],[3]!Table13456[Дата
отправки],"",0,1)</f>
        <v>45759</v>
      </c>
      <c r="B1620" s="2">
        <v>531309672</v>
      </c>
      <c r="C1620" s="2"/>
      <c r="D1620" s="2"/>
      <c r="E1620" s="3"/>
      <c r="F1620" s="3"/>
      <c r="H1620" s="5">
        <f>_xlfn.XLOOKUP(Table16[[#This Row],[OrderID]],[3]!Table13456[No заказа],[3]!Table13456[Количество],"",0,1)</f>
        <v>1</v>
      </c>
      <c r="I1620" s="5">
        <f>_xlfn.XLOOKUP(Table16[[#This Row],[OrderID]],[3]!Table13456[No заказа],[3]!Table13456[Цена],"",0,1)</f>
        <v>8377</v>
      </c>
      <c r="J1620" s="2" t="str">
        <f>M01_SETTINGS!$F$2</f>
        <v>KASPI</v>
      </c>
    </row>
    <row r="1621" spans="1:10" x14ac:dyDescent="0.35">
      <c r="A1621" s="3">
        <f>_xlfn.XLOOKUP(Table16[[#This Row],[OrderID]],[3]!Table13456[No заказа],[3]!Table13456[Дата
отправки],"",0,1)</f>
        <v>45759</v>
      </c>
      <c r="B1621" s="2">
        <v>531421451</v>
      </c>
      <c r="C1621" s="2"/>
      <c r="D1621" s="2"/>
      <c r="E1621" s="3"/>
      <c r="F1621" s="3"/>
      <c r="H1621" s="5">
        <f>_xlfn.XLOOKUP(Table16[[#This Row],[OrderID]],[3]!Table13456[No заказа],[3]!Table13456[Количество],"",0,1)</f>
        <v>1</v>
      </c>
      <c r="I1621" s="5">
        <f>_xlfn.XLOOKUP(Table16[[#This Row],[OrderID]],[3]!Table13456[No заказа],[3]!Table13456[Цена],"",0,1)</f>
        <v>9998</v>
      </c>
      <c r="J1621" s="2" t="str">
        <f>M01_SETTINGS!$F$2</f>
        <v>KASPI</v>
      </c>
    </row>
    <row r="1622" spans="1:10" x14ac:dyDescent="0.35">
      <c r="A1622" s="3">
        <f>_xlfn.XLOOKUP(Table16[[#This Row],[OrderID]],[3]!Table13456[No заказа],[3]!Table13456[Дата
отправки],"",0,1)</f>
        <v>45759</v>
      </c>
      <c r="B1622" s="2">
        <v>531686673</v>
      </c>
      <c r="C1622" s="2"/>
      <c r="D1622" s="2"/>
      <c r="E1622" s="3"/>
      <c r="F1622" s="3"/>
      <c r="H1622" s="5">
        <f>_xlfn.XLOOKUP(Table16[[#This Row],[OrderID]],[3]!Table13456[No заказа],[3]!Table13456[Количество],"",0,1)</f>
        <v>1</v>
      </c>
      <c r="I1622" s="5">
        <f>_xlfn.XLOOKUP(Table16[[#This Row],[OrderID]],[3]!Table13456[No заказа],[3]!Table13456[Цена],"",0,1)</f>
        <v>8349</v>
      </c>
      <c r="J1622" s="2" t="str">
        <f>M01_SETTINGS!$F$2</f>
        <v>KASPI</v>
      </c>
    </row>
    <row r="1623" spans="1:10" x14ac:dyDescent="0.35">
      <c r="A1623" s="3">
        <f>_xlfn.XLOOKUP(Table16[[#This Row],[OrderID]],[3]!Table13456[No заказа],[3]!Table13456[Дата
отправки],"",0,1)</f>
        <v>45759</v>
      </c>
      <c r="B1623" s="2">
        <v>531593827</v>
      </c>
      <c r="C1623" s="2"/>
      <c r="D1623" s="2"/>
      <c r="E1623" s="3"/>
      <c r="F1623" s="3"/>
      <c r="H1623" s="5">
        <f>_xlfn.XLOOKUP(Table16[[#This Row],[OrderID]],[3]!Table13456[No заказа],[3]!Table13456[Количество],"",0,1)</f>
        <v>1</v>
      </c>
      <c r="I1623" s="5">
        <f>_xlfn.XLOOKUP(Table16[[#This Row],[OrderID]],[3]!Table13456[No заказа],[3]!Table13456[Цена],"",0,1)</f>
        <v>8349</v>
      </c>
      <c r="J1623" s="2" t="str">
        <f>M01_SETTINGS!$F$2</f>
        <v>KASPI</v>
      </c>
    </row>
    <row r="1624" spans="1:10" x14ac:dyDescent="0.35">
      <c r="A1624" s="3">
        <f>_xlfn.XLOOKUP(Table16[[#This Row],[OrderID]],[3]!Table13456[No заказа],[3]!Table13456[Дата
отправки],"",0,1)</f>
        <v>45759</v>
      </c>
      <c r="B1624" s="2">
        <v>531289818</v>
      </c>
      <c r="C1624" s="2"/>
      <c r="D1624" s="2"/>
      <c r="E1624" s="3"/>
      <c r="F1624" s="3"/>
      <c r="H1624" s="5">
        <f>_xlfn.XLOOKUP(Table16[[#This Row],[OrderID]],[3]!Table13456[No заказа],[3]!Table13456[Количество],"",0,1)</f>
        <v>1</v>
      </c>
      <c r="I1624" s="5">
        <f>_xlfn.XLOOKUP(Table16[[#This Row],[OrderID]],[3]!Table13456[No заказа],[3]!Table13456[Цена],"",0,1)</f>
        <v>8377</v>
      </c>
      <c r="J1624" s="2" t="str">
        <f>M01_SETTINGS!$F$2</f>
        <v>KASPI</v>
      </c>
    </row>
    <row r="1625" spans="1:10" x14ac:dyDescent="0.35">
      <c r="A1625" s="3">
        <f>_xlfn.XLOOKUP(Table16[[#This Row],[OrderID]],[3]!Table13456[No заказа],[3]!Table13456[Дата
отправки],"",0,1)</f>
        <v>45759</v>
      </c>
      <c r="B1625" s="2">
        <v>531412406</v>
      </c>
      <c r="C1625" s="2"/>
      <c r="D1625" s="2"/>
      <c r="E1625" s="3"/>
      <c r="F1625" s="3"/>
      <c r="H1625" s="5">
        <f>_xlfn.XLOOKUP(Table16[[#This Row],[OrderID]],[3]!Table13456[No заказа],[3]!Table13456[Количество],"",0,1)</f>
        <v>1</v>
      </c>
      <c r="I1625" s="5">
        <f>_xlfn.XLOOKUP(Table16[[#This Row],[OrderID]],[3]!Table13456[No заказа],[3]!Table13456[Цена],"",0,1)</f>
        <v>8349</v>
      </c>
      <c r="J1625" s="2" t="str">
        <f>M01_SETTINGS!$F$2</f>
        <v>KASPI</v>
      </c>
    </row>
    <row r="1626" spans="1:10" x14ac:dyDescent="0.35">
      <c r="A1626" s="3">
        <f>_xlfn.XLOOKUP(Table16[[#This Row],[OrderID]],[3]!Table13456[No заказа],[3]!Table13456[Дата
отправки],"",0,1)</f>
        <v>45759</v>
      </c>
      <c r="B1626" s="2">
        <v>531710287</v>
      </c>
      <c r="C1626" s="2"/>
      <c r="D1626" s="2"/>
      <c r="E1626" s="3"/>
      <c r="F1626" s="3"/>
      <c r="H1626" s="5">
        <f>_xlfn.XLOOKUP(Table16[[#This Row],[OrderID]],[3]!Table13456[No заказа],[3]!Table13456[Количество],"",0,1)</f>
        <v>1</v>
      </c>
      <c r="I1626" s="5">
        <f>_xlfn.XLOOKUP(Table16[[#This Row],[OrderID]],[3]!Table13456[No заказа],[3]!Table13456[Цена],"",0,1)</f>
        <v>8794</v>
      </c>
      <c r="J1626" s="2" t="str">
        <f>M01_SETTINGS!$F$2</f>
        <v>KASPI</v>
      </c>
    </row>
    <row r="1627" spans="1:10" x14ac:dyDescent="0.35">
      <c r="A1627" s="3">
        <f>_xlfn.XLOOKUP(Table16[[#This Row],[OrderID]],[3]!Table13456[No заказа],[3]!Table13456[Дата
отправки],"",0,1)</f>
        <v>45759</v>
      </c>
      <c r="B1627" s="2">
        <v>531687813</v>
      </c>
      <c r="C1627" s="2"/>
      <c r="D1627" s="2"/>
      <c r="E1627" s="3"/>
      <c r="F1627" s="3"/>
      <c r="H1627" s="5">
        <f>_xlfn.XLOOKUP(Table16[[#This Row],[OrderID]],[3]!Table13456[No заказа],[3]!Table13456[Количество],"",0,1)</f>
        <v>1</v>
      </c>
      <c r="I1627" s="5">
        <f>_xlfn.XLOOKUP(Table16[[#This Row],[OrderID]],[3]!Table13456[No заказа],[3]!Table13456[Цена],"",0,1)</f>
        <v>8349</v>
      </c>
      <c r="J1627" s="2" t="str">
        <f>M01_SETTINGS!$F$2</f>
        <v>KASPI</v>
      </c>
    </row>
    <row r="1628" spans="1:10" x14ac:dyDescent="0.35">
      <c r="A1628" s="3">
        <f>_xlfn.XLOOKUP(Table16[[#This Row],[OrderID]],[3]!Table13456[No заказа],[3]!Table13456[Дата
отправки],"",0,1)</f>
        <v>45759</v>
      </c>
      <c r="B1628" s="2">
        <v>531316457</v>
      </c>
      <c r="C1628" s="2"/>
      <c r="D1628" s="2"/>
      <c r="E1628" s="3"/>
      <c r="F1628" s="3"/>
      <c r="H1628" s="5">
        <f>_xlfn.XLOOKUP(Table16[[#This Row],[OrderID]],[3]!Table13456[No заказа],[3]!Table13456[Количество],"",0,1)</f>
        <v>1</v>
      </c>
      <c r="I1628" s="5">
        <f>_xlfn.XLOOKUP(Table16[[#This Row],[OrderID]],[3]!Table13456[No заказа],[3]!Table13456[Цена],"",0,1)</f>
        <v>8800</v>
      </c>
      <c r="J1628" s="2" t="str">
        <f>M01_SETTINGS!$F$2</f>
        <v>KASPI</v>
      </c>
    </row>
    <row r="1629" spans="1:10" x14ac:dyDescent="0.35">
      <c r="A1629" s="3">
        <f>_xlfn.XLOOKUP(Table16[[#This Row],[OrderID]],[3]!Table13456[No заказа],[3]!Table13456[Дата
отправки],"",0,1)</f>
        <v>45759</v>
      </c>
      <c r="B1629" s="2">
        <v>531683151</v>
      </c>
      <c r="C1629" s="2"/>
      <c r="D1629" s="2"/>
      <c r="E1629" s="3"/>
      <c r="F1629" s="3"/>
      <c r="H1629" s="5">
        <f>_xlfn.XLOOKUP(Table16[[#This Row],[OrderID]],[3]!Table13456[No заказа],[3]!Table13456[Количество],"",0,1)</f>
        <v>1</v>
      </c>
      <c r="I1629" s="5">
        <f>_xlfn.XLOOKUP(Table16[[#This Row],[OrderID]],[3]!Table13456[No заказа],[3]!Table13456[Цена],"",0,1)</f>
        <v>8460</v>
      </c>
      <c r="J1629" s="2" t="str">
        <f>M01_SETTINGS!$F$2</f>
        <v>KASPI</v>
      </c>
    </row>
    <row r="1630" spans="1:10" x14ac:dyDescent="0.35">
      <c r="A1630" s="3">
        <f>_xlfn.XLOOKUP(Table16[[#This Row],[OrderID]],[3]!Table13456[No заказа],[3]!Table13456[Дата
отправки],"",0,1)</f>
        <v>45759</v>
      </c>
      <c r="B1630" s="2">
        <v>531445897</v>
      </c>
      <c r="C1630" s="2"/>
      <c r="D1630" s="2"/>
      <c r="E1630" s="3"/>
      <c r="F1630" s="3"/>
      <c r="H1630" s="5">
        <f>_xlfn.XLOOKUP(Table16[[#This Row],[OrderID]],[3]!Table13456[No заказа],[3]!Table13456[Количество],"",0,1)</f>
        <v>1</v>
      </c>
      <c r="I1630" s="5">
        <f>_xlfn.XLOOKUP(Table16[[#This Row],[OrderID]],[3]!Table13456[No заказа],[3]!Table13456[Цена],"",0,1)</f>
        <v>8377</v>
      </c>
      <c r="J1630" s="2" t="str">
        <f>M01_SETTINGS!$F$2</f>
        <v>KASPI</v>
      </c>
    </row>
    <row r="1631" spans="1:10" x14ac:dyDescent="0.35">
      <c r="A1631" s="3">
        <f>_xlfn.XLOOKUP(Table16[[#This Row],[OrderID]],[3]!Table13456[No заказа],[3]!Table13456[Дата
отправки],"",0,1)</f>
        <v>45759</v>
      </c>
      <c r="B1631" s="2">
        <v>531268919</v>
      </c>
      <c r="C1631" s="2"/>
      <c r="D1631" s="2"/>
      <c r="E1631" s="3"/>
      <c r="F1631" s="3"/>
      <c r="H1631" s="5">
        <f>_xlfn.XLOOKUP(Table16[[#This Row],[OrderID]],[3]!Table13456[No заказа],[3]!Table13456[Количество],"",0,1)</f>
        <v>1</v>
      </c>
      <c r="I1631" s="5">
        <f>_xlfn.XLOOKUP(Table16[[#This Row],[OrderID]],[3]!Table13456[No заказа],[3]!Table13456[Цена],"",0,1)</f>
        <v>8377</v>
      </c>
      <c r="J1631" s="2" t="str">
        <f>M01_SETTINGS!$F$2</f>
        <v>KASPI</v>
      </c>
    </row>
    <row r="1632" spans="1:10" x14ac:dyDescent="0.35">
      <c r="A1632" s="3">
        <f>_xlfn.XLOOKUP(Table16[[#This Row],[OrderID]],[3]!Table13456[No заказа],[3]!Table13456[Дата
отправки],"",0,1)</f>
        <v>45759</v>
      </c>
      <c r="B1632" s="2">
        <v>531610324</v>
      </c>
      <c r="C1632" s="2"/>
      <c r="D1632" s="2"/>
      <c r="E1632" s="3"/>
      <c r="F1632" s="3"/>
      <c r="H1632" s="5">
        <f>_xlfn.XLOOKUP(Table16[[#This Row],[OrderID]],[3]!Table13456[No заказа],[3]!Table13456[Количество],"",0,1)</f>
        <v>1</v>
      </c>
      <c r="I1632" s="5">
        <f>_xlfn.XLOOKUP(Table16[[#This Row],[OrderID]],[3]!Table13456[No заказа],[3]!Table13456[Цена],"",0,1)</f>
        <v>8789</v>
      </c>
      <c r="J1632" s="2" t="str">
        <f>M01_SETTINGS!$F$2</f>
        <v>KASPI</v>
      </c>
    </row>
    <row r="1633" spans="1:10" x14ac:dyDescent="0.35">
      <c r="A1633" s="3">
        <f>_xlfn.XLOOKUP(Table16[[#This Row],[OrderID]],[3]!Table13456[No заказа],[3]!Table13456[Дата
отправки],"",0,1)</f>
        <v>45759</v>
      </c>
      <c r="B1633" s="2">
        <v>531395456</v>
      </c>
      <c r="C1633" s="2"/>
      <c r="D1633" s="2"/>
      <c r="E1633" s="3"/>
      <c r="F1633" s="3"/>
      <c r="H1633" s="5">
        <f>_xlfn.XLOOKUP(Table16[[#This Row],[OrderID]],[3]!Table13456[No заказа],[3]!Table13456[Количество],"",0,1)</f>
        <v>1</v>
      </c>
      <c r="I1633" s="5">
        <f>_xlfn.XLOOKUP(Table16[[#This Row],[OrderID]],[3]!Table13456[No заказа],[3]!Table13456[Цена],"",0,1)</f>
        <v>8349</v>
      </c>
      <c r="J1633" s="2" t="str">
        <f>M01_SETTINGS!$F$2</f>
        <v>KASPI</v>
      </c>
    </row>
    <row r="1634" spans="1:10" x14ac:dyDescent="0.35">
      <c r="A1634" s="3">
        <f>_xlfn.XLOOKUP(Table16[[#This Row],[OrderID]],[3]!Table13456[No заказа],[3]!Table13456[Дата
отправки],"",0,1)</f>
        <v>45759</v>
      </c>
      <c r="B1634" s="2">
        <v>531424597</v>
      </c>
      <c r="C1634" s="2"/>
      <c r="D1634" s="2"/>
      <c r="E1634" s="3"/>
      <c r="F1634" s="3"/>
      <c r="H1634" s="5">
        <f>_xlfn.XLOOKUP(Table16[[#This Row],[OrderID]],[3]!Table13456[No заказа],[3]!Table13456[Количество],"",0,1)</f>
        <v>1</v>
      </c>
      <c r="I1634" s="5">
        <f>_xlfn.XLOOKUP(Table16[[#This Row],[OrderID]],[3]!Table13456[No заказа],[3]!Table13456[Цена],"",0,1)</f>
        <v>8388</v>
      </c>
      <c r="J1634" s="2" t="str">
        <f>M01_SETTINGS!$F$2</f>
        <v>KASPI</v>
      </c>
    </row>
    <row r="1635" spans="1:10" x14ac:dyDescent="0.35">
      <c r="A1635" s="3">
        <f>_xlfn.XLOOKUP(Table16[[#This Row],[OrderID]],[3]!Table13456[No заказа],[3]!Table13456[Дата
отправки],"",0,1)</f>
        <v>45759</v>
      </c>
      <c r="B1635" s="2">
        <v>531627643</v>
      </c>
      <c r="C1635" s="2"/>
      <c r="D1635" s="2"/>
      <c r="E1635" s="3"/>
      <c r="F1635" s="3"/>
      <c r="H1635" s="5">
        <f>_xlfn.XLOOKUP(Table16[[#This Row],[OrderID]],[3]!Table13456[No заказа],[3]!Table13456[Количество],"",0,1)</f>
        <v>1</v>
      </c>
      <c r="I1635" s="5">
        <f>_xlfn.XLOOKUP(Table16[[#This Row],[OrderID]],[3]!Table13456[No заказа],[3]!Table13456[Цена],"",0,1)</f>
        <v>8994</v>
      </c>
      <c r="J1635" s="2" t="str">
        <f>M01_SETTINGS!$F$2</f>
        <v>KASPI</v>
      </c>
    </row>
    <row r="1636" spans="1:10" x14ac:dyDescent="0.35">
      <c r="A1636" s="3">
        <f>_xlfn.XLOOKUP(Table16[[#This Row],[OrderID]],[3]!Table13456[No заказа],[3]!Table13456[Дата
отправки],"",0,1)</f>
        <v>45758</v>
      </c>
      <c r="B1636" s="2">
        <v>530791810</v>
      </c>
      <c r="C1636" s="2"/>
      <c r="D1636" s="2"/>
      <c r="E1636" s="3"/>
      <c r="F1636" s="3"/>
      <c r="H1636" s="5">
        <f>_xlfn.XLOOKUP(Table16[[#This Row],[OrderID]],[3]!Table13456[No заказа],[3]!Table13456[Количество],"",0,1)</f>
        <v>1</v>
      </c>
      <c r="I1636" s="5">
        <f>_xlfn.XLOOKUP(Table16[[#This Row],[OrderID]],[3]!Table13456[No заказа],[3]!Table13456[Цена],"",0,1)</f>
        <v>15990</v>
      </c>
      <c r="J1636" s="2" t="str">
        <f>M01_SETTINGS!$F$2</f>
        <v>KASPI</v>
      </c>
    </row>
    <row r="1637" spans="1:10" x14ac:dyDescent="0.35">
      <c r="A1637" s="3">
        <f>_xlfn.XLOOKUP(Table16[[#This Row],[OrderID]],[3]!Table13456[No заказа],[3]!Table13456[Дата
отправки],"",0,1)</f>
        <v>45758</v>
      </c>
      <c r="B1637" s="2">
        <v>530715035</v>
      </c>
      <c r="C1637" s="2"/>
      <c r="D1637" s="2"/>
      <c r="E1637" s="3"/>
      <c r="F1637" s="3"/>
      <c r="H1637" s="5">
        <f>_xlfn.XLOOKUP(Table16[[#This Row],[OrderID]],[3]!Table13456[No заказа],[3]!Table13456[Количество],"",0,1)</f>
        <v>1</v>
      </c>
      <c r="I1637" s="5">
        <f>_xlfn.XLOOKUP(Table16[[#This Row],[OrderID]],[3]!Table13456[No заказа],[3]!Table13456[Цена],"",0,1)</f>
        <v>8349</v>
      </c>
      <c r="J1637" s="2" t="str">
        <f>M01_SETTINGS!$F$2</f>
        <v>KASPI</v>
      </c>
    </row>
    <row r="1638" spans="1:10" x14ac:dyDescent="0.35">
      <c r="A1638" s="3">
        <f>_xlfn.XLOOKUP(Table16[[#This Row],[OrderID]],[3]!Table13456[No заказа],[3]!Table13456[Дата
отправки],"",0,1)</f>
        <v>45758</v>
      </c>
      <c r="B1638" s="2">
        <v>530725104</v>
      </c>
      <c r="C1638" s="2"/>
      <c r="D1638" s="2"/>
      <c r="E1638" s="3"/>
      <c r="F1638" s="3"/>
      <c r="H1638" s="5">
        <f>_xlfn.XLOOKUP(Table16[[#This Row],[OrderID]],[3]!Table13456[No заказа],[3]!Table13456[Количество],"",0,1)</f>
        <v>1</v>
      </c>
      <c r="I1638" s="5">
        <f>_xlfn.XLOOKUP(Table16[[#This Row],[OrderID]],[3]!Table13456[No заказа],[3]!Table13456[Цена],"",0,1)</f>
        <v>8377</v>
      </c>
      <c r="J1638" s="2" t="str">
        <f>M01_SETTINGS!$F$2</f>
        <v>KASPI</v>
      </c>
    </row>
    <row r="1639" spans="1:10" x14ac:dyDescent="0.35">
      <c r="A1639" s="3">
        <f>_xlfn.XLOOKUP(Table16[[#This Row],[OrderID]],[3]!Table13456[No заказа],[3]!Table13456[Дата
отправки],"",0,1)</f>
        <v>45758</v>
      </c>
      <c r="B1639" s="2">
        <v>530686664</v>
      </c>
      <c r="C1639" s="2"/>
      <c r="D1639" s="2"/>
      <c r="E1639" s="3"/>
      <c r="F1639" s="3"/>
      <c r="H1639" s="5">
        <f>_xlfn.XLOOKUP(Table16[[#This Row],[OrderID]],[3]!Table13456[No заказа],[3]!Table13456[Количество],"",0,1)</f>
        <v>1</v>
      </c>
      <c r="I1639" s="5">
        <f>_xlfn.XLOOKUP(Table16[[#This Row],[OrderID]],[3]!Table13456[No заказа],[3]!Table13456[Цена],"",0,1)</f>
        <v>8377</v>
      </c>
      <c r="J1639" s="2" t="str">
        <f>M01_SETTINGS!$F$2</f>
        <v>KASPI</v>
      </c>
    </row>
    <row r="1640" spans="1:10" x14ac:dyDescent="0.35">
      <c r="A1640" s="3">
        <f>_xlfn.XLOOKUP(Table16[[#This Row],[OrderID]],[3]!Table13456[No заказа],[3]!Table13456[Дата
отправки],"",0,1)</f>
        <v>45758</v>
      </c>
      <c r="B1640" s="2">
        <v>530839122</v>
      </c>
      <c r="C1640" s="2"/>
      <c r="D1640" s="2"/>
      <c r="E1640" s="3"/>
      <c r="F1640" s="3"/>
      <c r="H1640" s="5">
        <f>_xlfn.XLOOKUP(Table16[[#This Row],[OrderID]],[3]!Table13456[No заказа],[3]!Table13456[Количество],"",0,1)</f>
        <v>1</v>
      </c>
      <c r="I1640" s="5">
        <f>_xlfn.XLOOKUP(Table16[[#This Row],[OrderID]],[3]!Table13456[No заказа],[3]!Table13456[Цена],"",0,1)</f>
        <v>8377</v>
      </c>
      <c r="J1640" s="2" t="str">
        <f>M01_SETTINGS!$F$2</f>
        <v>KASPI</v>
      </c>
    </row>
    <row r="1641" spans="1:10" x14ac:dyDescent="0.35">
      <c r="A1641" s="3">
        <f>_xlfn.XLOOKUP(Table16[[#This Row],[OrderID]],[3]!Table13456[No заказа],[3]!Table13456[Дата
отправки],"",0,1)</f>
        <v>45758</v>
      </c>
      <c r="B1641" s="2">
        <v>530706536</v>
      </c>
      <c r="C1641" s="2"/>
      <c r="D1641" s="2"/>
      <c r="E1641" s="3"/>
      <c r="F1641" s="3"/>
      <c r="H1641" s="5">
        <f>_xlfn.XLOOKUP(Table16[[#This Row],[OrderID]],[3]!Table13456[No заказа],[3]!Table13456[Количество],"",0,1)</f>
        <v>1</v>
      </c>
      <c r="I1641" s="5">
        <f>_xlfn.XLOOKUP(Table16[[#This Row],[OrderID]],[3]!Table13456[No заказа],[3]!Table13456[Цена],"",0,1)</f>
        <v>8377</v>
      </c>
      <c r="J1641" s="2" t="str">
        <f>M01_SETTINGS!$F$2</f>
        <v>KASPI</v>
      </c>
    </row>
    <row r="1642" spans="1:10" x14ac:dyDescent="0.35">
      <c r="A1642" s="3">
        <f>_xlfn.XLOOKUP(Table16[[#This Row],[OrderID]],[3]!Table13456[No заказа],[3]!Table13456[Дата
отправки],"",0,1)</f>
        <v>45758</v>
      </c>
      <c r="B1642" s="2">
        <v>530815093</v>
      </c>
      <c r="C1642" s="2"/>
      <c r="D1642" s="2"/>
      <c r="E1642" s="3"/>
      <c r="F1642" s="3"/>
      <c r="H1642" s="5">
        <f>_xlfn.XLOOKUP(Table16[[#This Row],[OrderID]],[3]!Table13456[No заказа],[3]!Table13456[Количество],"",0,1)</f>
        <v>1</v>
      </c>
      <c r="I1642" s="5">
        <f>_xlfn.XLOOKUP(Table16[[#This Row],[OrderID]],[3]!Table13456[No заказа],[3]!Table13456[Цена],"",0,1)</f>
        <v>8500</v>
      </c>
      <c r="J1642" s="2" t="str">
        <f>M01_SETTINGS!$F$2</f>
        <v>KASPI</v>
      </c>
    </row>
    <row r="1643" spans="1:10" x14ac:dyDescent="0.35">
      <c r="A1643" s="3">
        <f>_xlfn.XLOOKUP(Table16[[#This Row],[OrderID]],[3]!Table13456[No заказа],[3]!Table13456[Дата
отправки],"",0,1)</f>
        <v>45758</v>
      </c>
      <c r="B1643" s="2">
        <v>530802737</v>
      </c>
      <c r="C1643" s="2"/>
      <c r="D1643" s="2"/>
      <c r="E1643" s="3"/>
      <c r="F1643" s="3"/>
      <c r="H1643" s="5">
        <f>_xlfn.XLOOKUP(Table16[[#This Row],[OrderID]],[3]!Table13456[No заказа],[3]!Table13456[Количество],"",0,1)</f>
        <v>1</v>
      </c>
      <c r="I1643" s="5">
        <f>_xlfn.XLOOKUP(Table16[[#This Row],[OrderID]],[3]!Table13456[No заказа],[3]!Table13456[Цена],"",0,1)</f>
        <v>15988</v>
      </c>
      <c r="J1643" s="2" t="str">
        <f>M01_SETTINGS!$F$2</f>
        <v>KASPI</v>
      </c>
    </row>
    <row r="1644" spans="1:10" x14ac:dyDescent="0.35">
      <c r="A1644" s="3">
        <f>_xlfn.XLOOKUP(Table16[[#This Row],[OrderID]],[3]!Table13456[No заказа],[3]!Table13456[Дата
отправки],"",0,1)</f>
        <v>45758</v>
      </c>
      <c r="B1644" s="2">
        <v>530875904</v>
      </c>
      <c r="C1644" s="2"/>
      <c r="D1644" s="2"/>
      <c r="E1644" s="3"/>
      <c r="F1644" s="3"/>
      <c r="H1644" s="5">
        <f>_xlfn.XLOOKUP(Table16[[#This Row],[OrderID]],[3]!Table13456[No заказа],[3]!Table13456[Количество],"",0,1)</f>
        <v>1</v>
      </c>
      <c r="I1644" s="5">
        <f>_xlfn.XLOOKUP(Table16[[#This Row],[OrderID]],[3]!Table13456[No заказа],[3]!Table13456[Цена],"",0,1)</f>
        <v>9000</v>
      </c>
      <c r="J1644" s="2" t="str">
        <f>M01_SETTINGS!$F$2</f>
        <v>KASPI</v>
      </c>
    </row>
    <row r="1645" spans="1:10" x14ac:dyDescent="0.35">
      <c r="A1645" s="3">
        <f>_xlfn.XLOOKUP(Table16[[#This Row],[OrderID]],[3]!Table13456[No заказа],[3]!Table13456[Дата
отправки],"",0,1)</f>
        <v>45758</v>
      </c>
      <c r="B1645" s="2">
        <v>530761722</v>
      </c>
      <c r="C1645" s="2"/>
      <c r="D1645" s="2"/>
      <c r="E1645" s="3"/>
      <c r="F1645" s="3"/>
      <c r="H1645" s="5">
        <f>_xlfn.XLOOKUP(Table16[[#This Row],[OrderID]],[3]!Table13456[No заказа],[3]!Table13456[Количество],"",0,1)</f>
        <v>1</v>
      </c>
      <c r="I1645" s="5">
        <f>_xlfn.XLOOKUP(Table16[[#This Row],[OrderID]],[3]!Table13456[No заказа],[3]!Table13456[Цена],"",0,1)</f>
        <v>8460</v>
      </c>
      <c r="J1645" s="2" t="str">
        <f>M01_SETTINGS!$F$2</f>
        <v>KASPI</v>
      </c>
    </row>
    <row r="1646" spans="1:10" x14ac:dyDescent="0.35">
      <c r="A1646" s="3">
        <f>_xlfn.XLOOKUP(Table16[[#This Row],[OrderID]],[3]!Table13456[No заказа],[3]!Table13456[Дата
отправки],"",0,1)</f>
        <v>45758</v>
      </c>
      <c r="B1646" s="2">
        <v>530863063</v>
      </c>
      <c r="C1646" s="2"/>
      <c r="D1646" s="2"/>
      <c r="E1646" s="3"/>
      <c r="F1646" s="3"/>
      <c r="H1646" s="5">
        <f>_xlfn.XLOOKUP(Table16[[#This Row],[OrderID]],[3]!Table13456[No заказа],[3]!Table13456[Количество],"",0,1)</f>
        <v>1</v>
      </c>
      <c r="I1646" s="5">
        <f>_xlfn.XLOOKUP(Table16[[#This Row],[OrderID]],[3]!Table13456[No заказа],[3]!Table13456[Цена],"",0,1)</f>
        <v>8500</v>
      </c>
      <c r="J1646" s="2" t="str">
        <f>M01_SETTINGS!$F$2</f>
        <v>KASPI</v>
      </c>
    </row>
    <row r="1647" spans="1:10" x14ac:dyDescent="0.35">
      <c r="A1647" s="3">
        <f>_xlfn.XLOOKUP(Table16[[#This Row],[OrderID]],[3]!Table13456[No заказа],[3]!Table13456[Дата
отправки],"",0,1)</f>
        <v>45758</v>
      </c>
      <c r="B1647" s="2">
        <v>530945586</v>
      </c>
      <c r="C1647" s="2"/>
      <c r="D1647" s="2"/>
      <c r="E1647" s="3"/>
      <c r="F1647" s="3"/>
      <c r="H1647" s="5">
        <f>_xlfn.XLOOKUP(Table16[[#This Row],[OrderID]],[3]!Table13456[No заказа],[3]!Table13456[Количество],"",0,1)</f>
        <v>1</v>
      </c>
      <c r="I1647" s="5">
        <f>_xlfn.XLOOKUP(Table16[[#This Row],[OrderID]],[3]!Table13456[No заказа],[3]!Table13456[Цена],"",0,1)</f>
        <v>8795</v>
      </c>
      <c r="J1647" s="2" t="str">
        <f>M01_SETTINGS!$F$2</f>
        <v>KASPI</v>
      </c>
    </row>
    <row r="1648" spans="1:10" x14ac:dyDescent="0.35">
      <c r="A1648" s="3">
        <f>_xlfn.XLOOKUP(Table16[[#This Row],[OrderID]],[3]!Table13456[No заказа],[3]!Table13456[Дата
отправки],"",0,1)</f>
        <v>45758</v>
      </c>
      <c r="B1648" s="2">
        <v>530626849</v>
      </c>
      <c r="C1648" s="2"/>
      <c r="D1648" s="2"/>
      <c r="E1648" s="3"/>
      <c r="F1648" s="3"/>
      <c r="H1648" s="5">
        <f>_xlfn.XLOOKUP(Table16[[#This Row],[OrderID]],[3]!Table13456[No заказа],[3]!Table13456[Количество],"",0,1)</f>
        <v>1</v>
      </c>
      <c r="I1648" s="5">
        <f>_xlfn.XLOOKUP(Table16[[#This Row],[OrderID]],[3]!Table13456[No заказа],[3]!Table13456[Цена],"",0,1)</f>
        <v>8796</v>
      </c>
      <c r="J1648" s="2" t="str">
        <f>M01_SETTINGS!$F$2</f>
        <v>KASPI</v>
      </c>
    </row>
    <row r="1649" spans="1:10" x14ac:dyDescent="0.35">
      <c r="A1649" s="3">
        <f>_xlfn.XLOOKUP(Table16[[#This Row],[OrderID]],[3]!Table13456[No заказа],[3]!Table13456[Дата
отправки],"",0,1)</f>
        <v>45758</v>
      </c>
      <c r="B1649" s="2">
        <v>530751473</v>
      </c>
      <c r="C1649" s="2"/>
      <c r="D1649" s="2"/>
      <c r="E1649" s="3"/>
      <c r="F1649" s="3"/>
      <c r="H1649" s="5">
        <f>_xlfn.XLOOKUP(Table16[[#This Row],[OrderID]],[3]!Table13456[No заказа],[3]!Table13456[Количество],"",0,1)</f>
        <v>1</v>
      </c>
      <c r="I1649" s="5">
        <f>_xlfn.XLOOKUP(Table16[[#This Row],[OrderID]],[3]!Table13456[No заказа],[3]!Table13456[Цена],"",0,1)</f>
        <v>8800</v>
      </c>
      <c r="J1649" s="2" t="str">
        <f>M01_SETTINGS!$F$2</f>
        <v>KASPI</v>
      </c>
    </row>
    <row r="1650" spans="1:10" x14ac:dyDescent="0.35">
      <c r="A1650" s="3">
        <f>_xlfn.XLOOKUP(Table16[[#This Row],[OrderID]],[3]!Table13456[No заказа],[3]!Table13456[Дата
отправки],"",0,1)</f>
        <v>45758</v>
      </c>
      <c r="B1650" s="2">
        <v>530696851</v>
      </c>
      <c r="C1650" s="2"/>
      <c r="D1650" s="2"/>
      <c r="E1650" s="3"/>
      <c r="F1650" s="3"/>
      <c r="H1650" s="5">
        <f>_xlfn.XLOOKUP(Table16[[#This Row],[OrderID]],[3]!Table13456[No заказа],[3]!Table13456[Количество],"",0,1)</f>
        <v>1</v>
      </c>
      <c r="I1650" s="5">
        <f>_xlfn.XLOOKUP(Table16[[#This Row],[OrderID]],[3]!Table13456[No заказа],[3]!Table13456[Цена],"",0,1)</f>
        <v>14990</v>
      </c>
      <c r="J1650" s="2" t="str">
        <f>M01_SETTINGS!$F$2</f>
        <v>KASPI</v>
      </c>
    </row>
    <row r="1651" spans="1:10" x14ac:dyDescent="0.35">
      <c r="A1651" s="3">
        <f>_xlfn.XLOOKUP(Table16[[#This Row],[OrderID]],[3]!Table13456[No заказа],[3]!Table13456[Дата
отправки],"",0,1)</f>
        <v>45758</v>
      </c>
      <c r="B1651" s="2">
        <v>530697473</v>
      </c>
      <c r="C1651" s="2"/>
      <c r="D1651" s="2"/>
      <c r="E1651" s="3"/>
      <c r="F1651" s="3"/>
      <c r="H1651" s="5">
        <f>_xlfn.XLOOKUP(Table16[[#This Row],[OrderID]],[3]!Table13456[No заказа],[3]!Table13456[Количество],"",0,1)</f>
        <v>1</v>
      </c>
      <c r="I1651" s="5">
        <f>_xlfn.XLOOKUP(Table16[[#This Row],[OrderID]],[3]!Table13456[No заказа],[3]!Table13456[Цена],"",0,1)</f>
        <v>8994</v>
      </c>
      <c r="J1651" s="2" t="str">
        <f>M01_SETTINGS!$F$2</f>
        <v>KASPI</v>
      </c>
    </row>
    <row r="1652" spans="1:10" x14ac:dyDescent="0.35">
      <c r="A1652" s="3">
        <f>_xlfn.XLOOKUP(Table16[[#This Row],[OrderID]],[3]!Table13456[No заказа],[3]!Table13456[Дата
отправки],"",0,1)</f>
        <v>45757</v>
      </c>
      <c r="B1652" s="2">
        <v>530191992</v>
      </c>
      <c r="C1652" s="2"/>
      <c r="D1652" s="2"/>
      <c r="E1652" s="3"/>
      <c r="F1652" s="3"/>
      <c r="H1652" s="5">
        <f>_xlfn.XLOOKUP(Table16[[#This Row],[OrderID]],[3]!Table13456[No заказа],[3]!Table13456[Количество],"",0,1)</f>
        <v>1</v>
      </c>
      <c r="I1652" s="5">
        <f>_xlfn.XLOOKUP(Table16[[#This Row],[OrderID]],[3]!Table13456[No заказа],[3]!Table13456[Цена],"",0,1)</f>
        <v>8349</v>
      </c>
      <c r="J1652" s="2" t="str">
        <f>M01_SETTINGS!$F$2</f>
        <v>KASPI</v>
      </c>
    </row>
    <row r="1653" spans="1:10" x14ac:dyDescent="0.35">
      <c r="A1653" s="3">
        <f>_xlfn.XLOOKUP(Table16[[#This Row],[OrderID]],[3]!Table13456[No заказа],[3]!Table13456[Дата
отправки],"",0,1)</f>
        <v>45757</v>
      </c>
      <c r="B1653" s="2">
        <v>530075153</v>
      </c>
      <c r="C1653" s="2"/>
      <c r="D1653" s="2"/>
      <c r="E1653" s="3"/>
      <c r="F1653" s="3"/>
      <c r="H1653" s="5">
        <f>_xlfn.XLOOKUP(Table16[[#This Row],[OrderID]],[3]!Table13456[No заказа],[3]!Table13456[Количество],"",0,1)</f>
        <v>1</v>
      </c>
      <c r="I1653" s="5">
        <f>_xlfn.XLOOKUP(Table16[[#This Row],[OrderID]],[3]!Table13456[No заказа],[3]!Table13456[Цена],"",0,1)</f>
        <v>9000</v>
      </c>
      <c r="J1653" s="2" t="str">
        <f>M01_SETTINGS!$F$2</f>
        <v>KASPI</v>
      </c>
    </row>
    <row r="1654" spans="1:10" x14ac:dyDescent="0.35">
      <c r="A1654" s="3">
        <f>_xlfn.XLOOKUP(Table16[[#This Row],[OrderID]],[3]!Table13456[No заказа],[3]!Table13456[Дата
отправки],"",0,1)</f>
        <v>45757</v>
      </c>
      <c r="B1654" s="2">
        <v>530023443</v>
      </c>
      <c r="C1654" s="2"/>
      <c r="D1654" s="2"/>
      <c r="E1654" s="3"/>
      <c r="F1654" s="3"/>
      <c r="H1654" s="5">
        <f>_xlfn.XLOOKUP(Table16[[#This Row],[OrderID]],[3]!Table13456[No заказа],[3]!Table13456[Количество],"",0,1)</f>
        <v>1</v>
      </c>
      <c r="I1654" s="5">
        <f>_xlfn.XLOOKUP(Table16[[#This Row],[OrderID]],[3]!Table13456[No заказа],[3]!Table13456[Цена],"",0,1)</f>
        <v>8793</v>
      </c>
      <c r="J1654" s="2" t="str">
        <f>M01_SETTINGS!$F$2</f>
        <v>KASPI</v>
      </c>
    </row>
    <row r="1655" spans="1:10" x14ac:dyDescent="0.35">
      <c r="A1655" s="3">
        <f>_xlfn.XLOOKUP(Table16[[#This Row],[OrderID]],[3]!Table13456[No заказа],[3]!Table13456[Дата
отправки],"",0,1)</f>
        <v>45757</v>
      </c>
      <c r="B1655" s="2">
        <v>530198492</v>
      </c>
      <c r="C1655" s="2"/>
      <c r="D1655" s="2"/>
      <c r="E1655" s="3"/>
      <c r="F1655" s="3"/>
      <c r="H1655" s="5">
        <f>_xlfn.XLOOKUP(Table16[[#This Row],[OrderID]],[3]!Table13456[No заказа],[3]!Table13456[Количество],"",0,1)</f>
        <v>1</v>
      </c>
      <c r="I1655" s="5">
        <f>_xlfn.XLOOKUP(Table16[[#This Row],[OrderID]],[3]!Table13456[No заказа],[3]!Table13456[Цена],"",0,1)</f>
        <v>15990</v>
      </c>
      <c r="J1655" s="2" t="str">
        <f>M01_SETTINGS!$F$2</f>
        <v>KASPI</v>
      </c>
    </row>
    <row r="1656" spans="1:10" x14ac:dyDescent="0.35">
      <c r="A1656" s="3">
        <f>_xlfn.XLOOKUP(Table16[[#This Row],[OrderID]],[3]!Table13456[No заказа],[3]!Table13456[Дата
отправки],"",0,1)</f>
        <v>45757</v>
      </c>
      <c r="B1656" s="2">
        <v>529983353</v>
      </c>
      <c r="C1656" s="2"/>
      <c r="D1656" s="2"/>
      <c r="E1656" s="3"/>
      <c r="F1656" s="3"/>
      <c r="H1656" s="5">
        <f>_xlfn.XLOOKUP(Table16[[#This Row],[OrderID]],[3]!Table13456[No заказа],[3]!Table13456[Количество],"",0,1)</f>
        <v>1</v>
      </c>
      <c r="I1656" s="5">
        <f>_xlfn.XLOOKUP(Table16[[#This Row],[OrderID]],[3]!Table13456[No заказа],[3]!Table13456[Цена],"",0,1)</f>
        <v>15990</v>
      </c>
      <c r="J1656" s="2" t="str">
        <f>M01_SETTINGS!$F$2</f>
        <v>KASPI</v>
      </c>
    </row>
    <row r="1657" spans="1:10" x14ac:dyDescent="0.35">
      <c r="A1657" s="3">
        <f>_xlfn.XLOOKUP(Table16[[#This Row],[OrderID]],[3]!Table13456[No заказа],[3]!Table13456[Дата
отправки],"",0,1)</f>
        <v>45757</v>
      </c>
      <c r="B1657" s="2">
        <v>530304638</v>
      </c>
      <c r="C1657" s="2"/>
      <c r="D1657" s="2"/>
      <c r="E1657" s="3"/>
      <c r="F1657" s="3"/>
      <c r="H1657" s="5">
        <f>_xlfn.XLOOKUP(Table16[[#This Row],[OrderID]],[3]!Table13456[No заказа],[3]!Table13456[Количество],"",0,1)</f>
        <v>1</v>
      </c>
      <c r="I1657" s="5">
        <f>_xlfn.XLOOKUP(Table16[[#This Row],[OrderID]],[3]!Table13456[No заказа],[3]!Table13456[Цена],"",0,1)</f>
        <v>15990</v>
      </c>
      <c r="J1657" s="2" t="str">
        <f>M01_SETTINGS!$F$2</f>
        <v>KASPI</v>
      </c>
    </row>
    <row r="1658" spans="1:10" x14ac:dyDescent="0.35">
      <c r="A1658" s="3">
        <f>_xlfn.XLOOKUP(Table16[[#This Row],[OrderID]],[3]!Table13456[No заказа],[3]!Table13456[Дата
отправки],"",0,1)</f>
        <v>45757</v>
      </c>
      <c r="B1658" s="2">
        <v>530542362</v>
      </c>
      <c r="C1658" s="2"/>
      <c r="D1658" s="2"/>
      <c r="E1658" s="3"/>
      <c r="F1658" s="3"/>
      <c r="H1658" s="5">
        <f>_xlfn.XLOOKUP(Table16[[#This Row],[OrderID]],[3]!Table13456[No заказа],[3]!Table13456[Количество],"",0,1)</f>
        <v>1</v>
      </c>
      <c r="I1658" s="5">
        <f>_xlfn.XLOOKUP(Table16[[#This Row],[OrderID]],[3]!Table13456[No заказа],[3]!Table13456[Цена],"",0,1)</f>
        <v>15990</v>
      </c>
      <c r="J1658" s="2" t="str">
        <f>M01_SETTINGS!$F$2</f>
        <v>KASPI</v>
      </c>
    </row>
    <row r="1659" spans="1:10" x14ac:dyDescent="0.35">
      <c r="A1659" s="3">
        <f>_xlfn.XLOOKUP(Table16[[#This Row],[OrderID]],[3]!Table13456[No заказа],[3]!Table13456[Дата
отправки],"",0,1)</f>
        <v>45757</v>
      </c>
      <c r="B1659" s="2">
        <v>530515455</v>
      </c>
      <c r="C1659" s="2"/>
      <c r="D1659" s="2"/>
      <c r="E1659" s="3"/>
      <c r="F1659" s="3"/>
      <c r="H1659" s="5">
        <f>_xlfn.XLOOKUP(Table16[[#This Row],[OrderID]],[3]!Table13456[No заказа],[3]!Table13456[Количество],"",0,1)</f>
        <v>1</v>
      </c>
      <c r="I1659" s="5">
        <f>_xlfn.XLOOKUP(Table16[[#This Row],[OrderID]],[3]!Table13456[No заказа],[3]!Table13456[Цена],"",0,1)</f>
        <v>10812</v>
      </c>
      <c r="J1659" s="2" t="str">
        <f>M01_SETTINGS!$F$2</f>
        <v>KASPI</v>
      </c>
    </row>
    <row r="1660" spans="1:10" x14ac:dyDescent="0.35">
      <c r="A1660" s="3">
        <f>_xlfn.XLOOKUP(Table16[[#This Row],[OrderID]],[3]!Table13456[No заказа],[3]!Table13456[Дата
отправки],"",0,1)</f>
        <v>45757</v>
      </c>
      <c r="B1660" s="2">
        <v>530003692</v>
      </c>
      <c r="C1660" s="2"/>
      <c r="D1660" s="2"/>
      <c r="E1660" s="3"/>
      <c r="F1660" s="3"/>
      <c r="H1660" s="5">
        <f>_xlfn.XLOOKUP(Table16[[#This Row],[OrderID]],[3]!Table13456[No заказа],[3]!Table13456[Количество],"",0,1)</f>
        <v>1</v>
      </c>
      <c r="I1660" s="5">
        <f>_xlfn.XLOOKUP(Table16[[#This Row],[OrderID]],[3]!Table13456[No заказа],[3]!Table13456[Цена],"",0,1)</f>
        <v>8349</v>
      </c>
      <c r="J1660" s="2" t="str">
        <f>M01_SETTINGS!$F$2</f>
        <v>KASPI</v>
      </c>
    </row>
    <row r="1661" spans="1:10" x14ac:dyDescent="0.35">
      <c r="A1661" s="3">
        <f>_xlfn.XLOOKUP(Table16[[#This Row],[OrderID]],[3]!Table13456[No заказа],[3]!Table13456[Дата
отправки],"",0,1)</f>
        <v>45757</v>
      </c>
      <c r="B1661" s="2">
        <v>530472082</v>
      </c>
      <c r="C1661" s="2"/>
      <c r="D1661" s="2"/>
      <c r="E1661" s="3"/>
      <c r="F1661" s="3"/>
      <c r="H1661" s="5">
        <f>_xlfn.XLOOKUP(Table16[[#This Row],[OrderID]],[3]!Table13456[No заказа],[3]!Table13456[Количество],"",0,1)</f>
        <v>1</v>
      </c>
      <c r="I1661" s="5">
        <f>_xlfn.XLOOKUP(Table16[[#This Row],[OrderID]],[3]!Table13456[No заказа],[3]!Table13456[Цена],"",0,1)</f>
        <v>8947</v>
      </c>
      <c r="J1661" s="2" t="str">
        <f>M01_SETTINGS!$F$2</f>
        <v>KASPI</v>
      </c>
    </row>
    <row r="1662" spans="1:10" x14ac:dyDescent="0.35">
      <c r="A1662" s="3">
        <f>_xlfn.XLOOKUP(Table16[[#This Row],[OrderID]],[3]!Table13456[No заказа],[3]!Table13456[Дата
отправки],"",0,1)</f>
        <v>45757</v>
      </c>
      <c r="B1662" s="2">
        <v>530575623</v>
      </c>
      <c r="C1662" s="2"/>
      <c r="D1662" s="2"/>
      <c r="E1662" s="3"/>
      <c r="F1662" s="3"/>
      <c r="H1662" s="5">
        <f>_xlfn.XLOOKUP(Table16[[#This Row],[OrderID]],[3]!Table13456[No заказа],[3]!Table13456[Количество],"",0,1)</f>
        <v>1</v>
      </c>
      <c r="I1662" s="5">
        <f>_xlfn.XLOOKUP(Table16[[#This Row],[OrderID]],[3]!Table13456[No заказа],[3]!Table13456[Цена],"",0,1)</f>
        <v>8800</v>
      </c>
      <c r="J1662" s="2" t="str">
        <f>M01_SETTINGS!$F$2</f>
        <v>KASPI</v>
      </c>
    </row>
    <row r="1663" spans="1:10" x14ac:dyDescent="0.35">
      <c r="A1663" s="3">
        <f>_xlfn.XLOOKUP(Table16[[#This Row],[OrderID]],[3]!Table13456[No заказа],[3]!Table13456[Дата
отправки],"",0,1)</f>
        <v>45757</v>
      </c>
      <c r="B1663" s="2">
        <v>530526533</v>
      </c>
      <c r="C1663" s="2"/>
      <c r="D1663" s="2"/>
      <c r="E1663" s="3"/>
      <c r="F1663" s="3"/>
      <c r="H1663" s="5">
        <f>_xlfn.XLOOKUP(Table16[[#This Row],[OrderID]],[3]!Table13456[No заказа],[3]!Table13456[Количество],"",0,1)</f>
        <v>1</v>
      </c>
      <c r="I1663" s="5">
        <f>_xlfn.XLOOKUP(Table16[[#This Row],[OrderID]],[3]!Table13456[No заказа],[3]!Table13456[Цена],"",0,1)</f>
        <v>8349</v>
      </c>
      <c r="J1663" s="2" t="str">
        <f>M01_SETTINGS!$F$2</f>
        <v>KASPI</v>
      </c>
    </row>
    <row r="1664" spans="1:10" x14ac:dyDescent="0.35">
      <c r="A1664" s="3">
        <f>_xlfn.XLOOKUP(Table16[[#This Row],[OrderID]],[3]!Table13456[No заказа],[3]!Table13456[Дата
отправки],"",0,1)</f>
        <v>45757</v>
      </c>
      <c r="B1664" s="2">
        <v>530017501</v>
      </c>
      <c r="C1664" s="2"/>
      <c r="D1664" s="2"/>
      <c r="E1664" s="3"/>
      <c r="F1664" s="3"/>
      <c r="H1664" s="5">
        <f>_xlfn.XLOOKUP(Table16[[#This Row],[OrderID]],[3]!Table13456[No заказа],[3]!Table13456[Количество],"",0,1)</f>
        <v>1</v>
      </c>
      <c r="I1664" s="5">
        <f>_xlfn.XLOOKUP(Table16[[#This Row],[OrderID]],[3]!Table13456[No заказа],[3]!Table13456[Цена],"",0,1)</f>
        <v>8570</v>
      </c>
      <c r="J1664" s="2" t="str">
        <f>M01_SETTINGS!$F$2</f>
        <v>KASPI</v>
      </c>
    </row>
    <row r="1665" spans="1:10" x14ac:dyDescent="0.35">
      <c r="A1665" s="3">
        <f>_xlfn.XLOOKUP(Table16[[#This Row],[OrderID]],[3]!Table13456[No заказа],[3]!Table13456[Дата
отправки],"",0,1)</f>
        <v>45757</v>
      </c>
      <c r="B1665" s="2">
        <v>530082971</v>
      </c>
      <c r="C1665" s="2"/>
      <c r="D1665" s="2"/>
      <c r="E1665" s="3"/>
      <c r="F1665" s="3"/>
      <c r="H1665" s="5">
        <f>_xlfn.XLOOKUP(Table16[[#This Row],[OrderID]],[3]!Table13456[No заказа],[3]!Table13456[Количество],"",0,1)</f>
        <v>1</v>
      </c>
      <c r="I1665" s="5">
        <f>_xlfn.XLOOKUP(Table16[[#This Row],[OrderID]],[3]!Table13456[No заказа],[3]!Table13456[Цена],"",0,1)</f>
        <v>11996</v>
      </c>
      <c r="J1665" s="2" t="str">
        <f>M01_SETTINGS!$F$2</f>
        <v>KASPI</v>
      </c>
    </row>
    <row r="1666" spans="1:10" x14ac:dyDescent="0.35">
      <c r="A1666" s="3">
        <f>_xlfn.XLOOKUP(Table16[[#This Row],[OrderID]],[3]!Table13456[No заказа],[3]!Table13456[Дата
отправки],"",0,1)</f>
        <v>45757</v>
      </c>
      <c r="B1666" s="2">
        <v>530467947</v>
      </c>
      <c r="C1666" s="2"/>
      <c r="D1666" s="2"/>
      <c r="E1666" s="3"/>
      <c r="F1666" s="3"/>
      <c r="H1666" s="5">
        <f>_xlfn.XLOOKUP(Table16[[#This Row],[OrderID]],[3]!Table13456[No заказа],[3]!Table13456[Количество],"",0,1)</f>
        <v>1</v>
      </c>
      <c r="I1666" s="5">
        <f>_xlfn.XLOOKUP(Table16[[#This Row],[OrderID]],[3]!Table13456[No заказа],[3]!Table13456[Цена],"",0,1)</f>
        <v>8349</v>
      </c>
      <c r="J1666" s="2" t="str">
        <f>M01_SETTINGS!$F$2</f>
        <v>KASPI</v>
      </c>
    </row>
    <row r="1667" spans="1:10" x14ac:dyDescent="0.35">
      <c r="A1667" s="3">
        <f>_xlfn.XLOOKUP(Table16[[#This Row],[OrderID]],[3]!Table13456[No заказа],[3]!Table13456[Дата
отправки],"",0,1)</f>
        <v>45757</v>
      </c>
      <c r="B1667" s="2">
        <v>529987001</v>
      </c>
      <c r="C1667" s="2"/>
      <c r="D1667" s="2"/>
      <c r="E1667" s="3"/>
      <c r="F1667" s="3"/>
      <c r="H1667" s="5">
        <f>_xlfn.XLOOKUP(Table16[[#This Row],[OrderID]],[3]!Table13456[No заказа],[3]!Table13456[Количество],"",0,1)</f>
        <v>1</v>
      </c>
      <c r="I1667" s="5">
        <f>_xlfn.XLOOKUP(Table16[[#This Row],[OrderID]],[3]!Table13456[No заказа],[3]!Table13456[Цена],"",0,1)</f>
        <v>14990</v>
      </c>
      <c r="J1667" s="2" t="str">
        <f>M01_SETTINGS!$F$2</f>
        <v>KASPI</v>
      </c>
    </row>
    <row r="1668" spans="1:10" x14ac:dyDescent="0.35">
      <c r="A1668" s="3">
        <f>_xlfn.XLOOKUP(Table16[[#This Row],[OrderID]],[3]!Table13456[No заказа],[3]!Table13456[Дата
отправки],"",0,1)</f>
        <v>45757</v>
      </c>
      <c r="B1668" s="2">
        <v>529966009</v>
      </c>
      <c r="C1668" s="2"/>
      <c r="D1668" s="2"/>
      <c r="E1668" s="3"/>
      <c r="F1668" s="3"/>
      <c r="H1668" s="5">
        <f>_xlfn.XLOOKUP(Table16[[#This Row],[OrderID]],[3]!Table13456[No заказа],[3]!Table13456[Количество],"",0,1)</f>
        <v>1</v>
      </c>
      <c r="I1668" s="5">
        <f>_xlfn.XLOOKUP(Table16[[#This Row],[OrderID]],[3]!Table13456[No заказа],[3]!Table13456[Цена],"",0,1)</f>
        <v>8994</v>
      </c>
      <c r="J1668" s="2" t="str">
        <f>M01_SETTINGS!$F$2</f>
        <v>KASPI</v>
      </c>
    </row>
    <row r="1669" spans="1:10" x14ac:dyDescent="0.35">
      <c r="A1669" s="3">
        <f>_xlfn.XLOOKUP(Table16[[#This Row],[OrderID]],[3]!Table13456[No заказа],[3]!Table13456[Дата
отправки],"",0,1)</f>
        <v>45757</v>
      </c>
      <c r="B1669" s="2">
        <v>530051729</v>
      </c>
      <c r="C1669" s="2"/>
      <c r="D1669" s="2"/>
      <c r="E1669" s="3"/>
      <c r="F1669" s="3"/>
      <c r="H1669" s="5">
        <f>_xlfn.XLOOKUP(Table16[[#This Row],[OrderID]],[3]!Table13456[No заказа],[3]!Table13456[Количество],"",0,1)</f>
        <v>1</v>
      </c>
      <c r="I1669" s="5">
        <f>_xlfn.XLOOKUP(Table16[[#This Row],[OrderID]],[3]!Table13456[No заказа],[3]!Table13456[Цена],"",0,1)</f>
        <v>8390</v>
      </c>
      <c r="J1669" s="2" t="str">
        <f>M01_SETTINGS!$F$2</f>
        <v>KASPI</v>
      </c>
    </row>
    <row r="1670" spans="1:10" x14ac:dyDescent="0.35">
      <c r="A1670" s="3">
        <f>_xlfn.XLOOKUP(Table16[[#This Row],[OrderID]],[3]!Table13456[No заказа],[3]!Table13456[Дата
отправки],"",0,1)</f>
        <v>45756</v>
      </c>
      <c r="B1670" s="2">
        <v>529456261</v>
      </c>
      <c r="C1670" s="2"/>
      <c r="D1670" s="2"/>
      <c r="E1670" s="3"/>
      <c r="F1670" s="3"/>
      <c r="H1670" s="5">
        <f>_xlfn.XLOOKUP(Table16[[#This Row],[OrderID]],[3]!Table13456[No заказа],[3]!Table13456[Количество],"",0,1)</f>
        <v>1</v>
      </c>
      <c r="I1670" s="5">
        <f>_xlfn.XLOOKUP(Table16[[#This Row],[OrderID]],[3]!Table13456[No заказа],[3]!Table13456[Цена],"",0,1)</f>
        <v>8349</v>
      </c>
      <c r="J1670" s="2" t="str">
        <f>M01_SETTINGS!$F$2</f>
        <v>KASPI</v>
      </c>
    </row>
    <row r="1671" spans="1:10" x14ac:dyDescent="0.35">
      <c r="A1671" s="3">
        <f>_xlfn.XLOOKUP(Table16[[#This Row],[OrderID]],[3]!Table13456[No заказа],[3]!Table13456[Дата
отправки],"",0,1)</f>
        <v>45756</v>
      </c>
      <c r="B1671" s="2">
        <v>529445776</v>
      </c>
      <c r="C1671" s="2"/>
      <c r="D1671" s="2"/>
      <c r="E1671" s="3"/>
      <c r="F1671" s="3"/>
      <c r="H1671" s="5">
        <f>_xlfn.XLOOKUP(Table16[[#This Row],[OrderID]],[3]!Table13456[No заказа],[3]!Table13456[Количество],"",0,1)</f>
        <v>1</v>
      </c>
      <c r="I1671" s="5">
        <f>_xlfn.XLOOKUP(Table16[[#This Row],[OrderID]],[3]!Table13456[No заказа],[3]!Table13456[Цена],"",0,1)</f>
        <v>8460</v>
      </c>
      <c r="J1671" s="2" t="str">
        <f>M01_SETTINGS!$F$2</f>
        <v>KASPI</v>
      </c>
    </row>
    <row r="1672" spans="1:10" x14ac:dyDescent="0.35">
      <c r="A1672" s="3">
        <f>_xlfn.XLOOKUP(Table16[[#This Row],[OrderID]],[3]!Table13456[No заказа],[3]!Table13456[Дата
отправки],"",0,1)</f>
        <v>45756</v>
      </c>
      <c r="B1672" s="2">
        <v>529448798</v>
      </c>
      <c r="C1672" s="2"/>
      <c r="D1672" s="2"/>
      <c r="E1672" s="3"/>
      <c r="F1672" s="3"/>
      <c r="H1672" s="5">
        <f>_xlfn.XLOOKUP(Table16[[#This Row],[OrderID]],[3]!Table13456[No заказа],[3]!Table13456[Количество],"",0,1)</f>
        <v>1</v>
      </c>
      <c r="I1672" s="5">
        <f>_xlfn.XLOOKUP(Table16[[#This Row],[OrderID]],[3]!Table13456[No заказа],[3]!Table13456[Цена],"",0,1)</f>
        <v>8349</v>
      </c>
      <c r="J1672" s="2" t="str">
        <f>M01_SETTINGS!$F$2</f>
        <v>KASPI</v>
      </c>
    </row>
    <row r="1673" spans="1:10" x14ac:dyDescent="0.35">
      <c r="A1673" s="3">
        <f>_xlfn.XLOOKUP(Table16[[#This Row],[OrderID]],[3]!Table13456[No заказа],[3]!Table13456[Дата
отправки],"",0,1)</f>
        <v>45756</v>
      </c>
      <c r="B1673" s="2">
        <v>529762009</v>
      </c>
      <c r="C1673" s="2"/>
      <c r="D1673" s="2"/>
      <c r="E1673" s="3"/>
      <c r="F1673" s="3"/>
      <c r="H1673" s="5">
        <f>_xlfn.XLOOKUP(Table16[[#This Row],[OrderID]],[3]!Table13456[No заказа],[3]!Table13456[Количество],"",0,1)</f>
        <v>1</v>
      </c>
      <c r="I1673" s="5">
        <f>_xlfn.XLOOKUP(Table16[[#This Row],[OrderID]],[3]!Table13456[No заказа],[3]!Table13456[Цена],"",0,1)</f>
        <v>15990</v>
      </c>
      <c r="J1673" s="2" t="str">
        <f>M01_SETTINGS!$F$2</f>
        <v>KASPI</v>
      </c>
    </row>
    <row r="1674" spans="1:10" x14ac:dyDescent="0.35">
      <c r="A1674" s="3">
        <f>_xlfn.XLOOKUP(Table16[[#This Row],[OrderID]],[3]!Table13456[No заказа],[3]!Table13456[Дата
отправки],"",0,1)</f>
        <v>45756</v>
      </c>
      <c r="B1674" s="2">
        <v>529749926</v>
      </c>
      <c r="C1674" s="2"/>
      <c r="D1674" s="2"/>
      <c r="E1674" s="3"/>
      <c r="F1674" s="3"/>
      <c r="H1674" s="5">
        <f>_xlfn.XLOOKUP(Table16[[#This Row],[OrderID]],[3]!Table13456[No заказа],[3]!Table13456[Количество],"",0,1)</f>
        <v>1</v>
      </c>
      <c r="I1674" s="5">
        <f>_xlfn.XLOOKUP(Table16[[#This Row],[OrderID]],[3]!Table13456[No заказа],[3]!Table13456[Цена],"",0,1)</f>
        <v>15990</v>
      </c>
      <c r="J1674" s="2" t="str">
        <f>M01_SETTINGS!$F$2</f>
        <v>KASPI</v>
      </c>
    </row>
    <row r="1675" spans="1:10" x14ac:dyDescent="0.35">
      <c r="A1675" s="3">
        <f>_xlfn.XLOOKUP(Table16[[#This Row],[OrderID]],[3]!Table13456[No заказа],[3]!Table13456[Дата
отправки],"",0,1)</f>
        <v>45756</v>
      </c>
      <c r="B1675" s="2">
        <v>529668165</v>
      </c>
      <c r="C1675" s="2"/>
      <c r="D1675" s="2"/>
      <c r="E1675" s="3"/>
      <c r="F1675" s="3"/>
      <c r="H1675" s="5">
        <f>_xlfn.XLOOKUP(Table16[[#This Row],[OrderID]],[3]!Table13456[No заказа],[3]!Table13456[Количество],"",0,1)</f>
        <v>1</v>
      </c>
      <c r="I1675" s="5">
        <f>_xlfn.XLOOKUP(Table16[[#This Row],[OrderID]],[3]!Table13456[No заказа],[3]!Table13456[Цена],"",0,1)</f>
        <v>8349</v>
      </c>
      <c r="J1675" s="2" t="str">
        <f>M01_SETTINGS!$F$2</f>
        <v>KASPI</v>
      </c>
    </row>
    <row r="1676" spans="1:10" x14ac:dyDescent="0.35">
      <c r="A1676" s="3">
        <f>_xlfn.XLOOKUP(Table16[[#This Row],[OrderID]],[3]!Table13456[No заказа],[3]!Table13456[Дата
отправки],"",0,1)</f>
        <v>45756</v>
      </c>
      <c r="B1676" s="2">
        <v>529583081</v>
      </c>
      <c r="C1676" s="2"/>
      <c r="D1676" s="2"/>
      <c r="E1676" s="3"/>
      <c r="F1676" s="3"/>
      <c r="H1676" s="5">
        <f>_xlfn.XLOOKUP(Table16[[#This Row],[OrderID]],[3]!Table13456[No заказа],[3]!Table13456[Количество],"",0,1)</f>
        <v>1</v>
      </c>
      <c r="I1676" s="5">
        <f>_xlfn.XLOOKUP(Table16[[#This Row],[OrderID]],[3]!Table13456[No заказа],[3]!Table13456[Цена],"",0,1)</f>
        <v>8992</v>
      </c>
      <c r="J1676" s="2" t="str">
        <f>M01_SETTINGS!$F$2</f>
        <v>KASPI</v>
      </c>
    </row>
    <row r="1677" spans="1:10" x14ac:dyDescent="0.35">
      <c r="A1677" s="3">
        <f>_xlfn.XLOOKUP(Table16[[#This Row],[OrderID]],[3]!Table13456[No заказа],[3]!Table13456[Дата
отправки],"",0,1)</f>
        <v>45756</v>
      </c>
      <c r="B1677" s="2">
        <v>529708885</v>
      </c>
      <c r="C1677" s="2"/>
      <c r="D1677" s="2"/>
      <c r="E1677" s="3"/>
      <c r="F1677" s="3"/>
      <c r="H1677" s="5">
        <f>_xlfn.XLOOKUP(Table16[[#This Row],[OrderID]],[3]!Table13456[No заказа],[3]!Table13456[Количество],"",0,1)</f>
        <v>1</v>
      </c>
      <c r="I1677" s="5">
        <f>_xlfn.XLOOKUP(Table16[[#This Row],[OrderID]],[3]!Table13456[No заказа],[3]!Table13456[Цена],"",0,1)</f>
        <v>10998</v>
      </c>
      <c r="J1677" s="2" t="str">
        <f>M01_SETTINGS!$F$2</f>
        <v>KASPI</v>
      </c>
    </row>
    <row r="1678" spans="1:10" x14ac:dyDescent="0.35">
      <c r="A1678" s="3">
        <f>_xlfn.XLOOKUP(Table16[[#This Row],[OrderID]],[3]!Table13456[No заказа],[3]!Table13456[Дата
отправки],"",0,1)</f>
        <v>45756</v>
      </c>
      <c r="B1678" s="2">
        <v>529509767</v>
      </c>
      <c r="C1678" s="2"/>
      <c r="D1678" s="2"/>
      <c r="E1678" s="3"/>
      <c r="F1678" s="3"/>
      <c r="H1678" s="5">
        <f>_xlfn.XLOOKUP(Table16[[#This Row],[OrderID]],[3]!Table13456[No заказа],[3]!Table13456[Количество],"",0,1)</f>
        <v>1</v>
      </c>
      <c r="I1678" s="5">
        <f>_xlfn.XLOOKUP(Table16[[#This Row],[OrderID]],[3]!Table13456[No заказа],[3]!Table13456[Цена],"",0,1)</f>
        <v>9000</v>
      </c>
      <c r="J1678" s="2" t="str">
        <f>M01_SETTINGS!$F$2</f>
        <v>KASPI</v>
      </c>
    </row>
    <row r="1679" spans="1:10" x14ac:dyDescent="0.35">
      <c r="A1679" s="3">
        <f>_xlfn.XLOOKUP(Table16[[#This Row],[OrderID]],[3]!Table13456[No заказа],[3]!Table13456[Дата
отправки],"",0,1)</f>
        <v>45756</v>
      </c>
      <c r="B1679" s="2">
        <v>529535627</v>
      </c>
      <c r="C1679" s="2"/>
      <c r="D1679" s="2"/>
      <c r="E1679" s="3"/>
      <c r="F1679" s="3"/>
      <c r="H1679" s="5">
        <f>_xlfn.XLOOKUP(Table16[[#This Row],[OrderID]],[3]!Table13456[No заказа],[3]!Table13456[Количество],"",0,1)</f>
        <v>1</v>
      </c>
      <c r="I1679" s="5">
        <f>_xlfn.XLOOKUP(Table16[[#This Row],[OrderID]],[3]!Table13456[No заказа],[3]!Table13456[Цена],"",0,1)</f>
        <v>8349</v>
      </c>
      <c r="J1679" s="2" t="str">
        <f>M01_SETTINGS!$F$2</f>
        <v>KASPI</v>
      </c>
    </row>
    <row r="1680" spans="1:10" x14ac:dyDescent="0.35">
      <c r="A1680" s="3">
        <f>_xlfn.XLOOKUP(Table16[[#This Row],[OrderID]],[3]!Table13456[No заказа],[3]!Table13456[Дата
отправки],"",0,1)</f>
        <v>45756</v>
      </c>
      <c r="B1680" s="2">
        <v>529738649</v>
      </c>
      <c r="C1680" s="2"/>
      <c r="D1680" s="2"/>
      <c r="E1680" s="3"/>
      <c r="F1680" s="3"/>
      <c r="H1680" s="5">
        <f>_xlfn.XLOOKUP(Table16[[#This Row],[OrderID]],[3]!Table13456[No заказа],[3]!Table13456[Количество],"",0,1)</f>
        <v>1</v>
      </c>
      <c r="I1680" s="5">
        <f>_xlfn.XLOOKUP(Table16[[#This Row],[OrderID]],[3]!Table13456[No заказа],[3]!Table13456[Цена],"",0,1)</f>
        <v>8794</v>
      </c>
      <c r="J1680" s="2" t="str">
        <f>M01_SETTINGS!$F$2</f>
        <v>KASPI</v>
      </c>
    </row>
    <row r="1681" spans="1:10" x14ac:dyDescent="0.35">
      <c r="A1681" s="3">
        <f>_xlfn.XLOOKUP(Table16[[#This Row],[OrderID]],[3]!Table13456[No заказа],[3]!Table13456[Дата
отправки],"",0,1)</f>
        <v>45756</v>
      </c>
      <c r="B1681" s="2">
        <v>529410562</v>
      </c>
      <c r="C1681" s="2"/>
      <c r="D1681" s="2"/>
      <c r="E1681" s="3"/>
      <c r="F1681" s="3"/>
      <c r="H1681" s="5">
        <f>_xlfn.XLOOKUP(Table16[[#This Row],[OrderID]],[3]!Table13456[No заказа],[3]!Table13456[Количество],"",0,1)</f>
        <v>1</v>
      </c>
      <c r="I1681" s="5">
        <f>_xlfn.XLOOKUP(Table16[[#This Row],[OrderID]],[3]!Table13456[No заказа],[3]!Table13456[Цена],"",0,1)</f>
        <v>8349</v>
      </c>
      <c r="J1681" s="2" t="str">
        <f>M01_SETTINGS!$F$2</f>
        <v>KASPI</v>
      </c>
    </row>
    <row r="1682" spans="1:10" x14ac:dyDescent="0.35">
      <c r="A1682" s="3">
        <f>_xlfn.XLOOKUP(Table16[[#This Row],[OrderID]],[3]!Table13456[No заказа],[3]!Table13456[Дата
отправки],"",0,1)</f>
        <v>45756</v>
      </c>
      <c r="B1682" s="2">
        <v>529591343</v>
      </c>
      <c r="C1682" s="2"/>
      <c r="D1682" s="2"/>
      <c r="E1682" s="3"/>
      <c r="F1682" s="3"/>
      <c r="H1682" s="5">
        <f>_xlfn.XLOOKUP(Table16[[#This Row],[OrderID]],[3]!Table13456[No заказа],[3]!Table13456[Количество],"",0,1)</f>
        <v>1</v>
      </c>
      <c r="I1682" s="5">
        <f>_xlfn.XLOOKUP(Table16[[#This Row],[OrderID]],[3]!Table13456[No заказа],[3]!Table13456[Цена],"",0,1)</f>
        <v>8349</v>
      </c>
      <c r="J1682" s="2" t="str">
        <f>M01_SETTINGS!$F$2</f>
        <v>KASPI</v>
      </c>
    </row>
    <row r="1683" spans="1:10" x14ac:dyDescent="0.35">
      <c r="A1683" s="3">
        <f>_xlfn.XLOOKUP(Table16[[#This Row],[OrderID]],[3]!Table13456[No заказа],[3]!Table13456[Дата
отправки],"",0,1)</f>
        <v>45756</v>
      </c>
      <c r="B1683" s="2">
        <v>529526713</v>
      </c>
      <c r="C1683" s="2"/>
      <c r="D1683" s="2"/>
      <c r="E1683" s="3"/>
      <c r="F1683" s="3"/>
      <c r="H1683" s="5">
        <f>_xlfn.XLOOKUP(Table16[[#This Row],[OrderID]],[3]!Table13456[No заказа],[3]!Table13456[Количество],"",0,1)</f>
        <v>1</v>
      </c>
      <c r="I1683" s="5">
        <f>_xlfn.XLOOKUP(Table16[[#This Row],[OrderID]],[3]!Table13456[No заказа],[3]!Table13456[Цена],"",0,1)</f>
        <v>9000</v>
      </c>
      <c r="J1683" s="2" t="str">
        <f>M01_SETTINGS!$F$2</f>
        <v>KASPI</v>
      </c>
    </row>
    <row r="1684" spans="1:10" x14ac:dyDescent="0.35">
      <c r="A1684" s="3">
        <f>_xlfn.XLOOKUP(Table16[[#This Row],[OrderID]],[3]!Table13456[No заказа],[3]!Table13456[Дата
отправки],"",0,1)</f>
        <v>45756</v>
      </c>
      <c r="B1684" s="2">
        <v>529902293</v>
      </c>
      <c r="C1684" s="2"/>
      <c r="D1684" s="2"/>
      <c r="E1684" s="3"/>
      <c r="F1684" s="3"/>
      <c r="H1684" s="5">
        <f>_xlfn.XLOOKUP(Table16[[#This Row],[OrderID]],[3]!Table13456[No заказа],[3]!Table13456[Количество],"",0,1)</f>
        <v>1</v>
      </c>
      <c r="I1684" s="5">
        <f>_xlfn.XLOOKUP(Table16[[#This Row],[OrderID]],[3]!Table13456[No заказа],[3]!Table13456[Цена],"",0,1)</f>
        <v>8796</v>
      </c>
      <c r="J1684" s="2" t="str">
        <f>M01_SETTINGS!$F$2</f>
        <v>KASPI</v>
      </c>
    </row>
    <row r="1685" spans="1:10" x14ac:dyDescent="0.35">
      <c r="A1685" s="3">
        <f>_xlfn.XLOOKUP(Table16[[#This Row],[OrderID]],[3]!Table13456[No заказа],[3]!Table13456[Дата
отправки],"",0,1)</f>
        <v>45756</v>
      </c>
      <c r="B1685" s="2">
        <v>529866326</v>
      </c>
      <c r="C1685" s="2"/>
      <c r="D1685" s="2"/>
      <c r="E1685" s="3"/>
      <c r="F1685" s="3"/>
      <c r="H1685" s="5">
        <f>_xlfn.XLOOKUP(Table16[[#This Row],[OrderID]],[3]!Table13456[No заказа],[3]!Table13456[Количество],"",0,1)</f>
        <v>1</v>
      </c>
      <c r="I1685" s="5">
        <f>_xlfn.XLOOKUP(Table16[[#This Row],[OrderID]],[3]!Table13456[No заказа],[3]!Table13456[Цена],"",0,1)</f>
        <v>8349</v>
      </c>
      <c r="J1685" s="2" t="str">
        <f>M01_SETTINGS!$F$2</f>
        <v>KASPI</v>
      </c>
    </row>
    <row r="1686" spans="1:10" x14ac:dyDescent="0.35">
      <c r="A1686" s="3">
        <f>_xlfn.XLOOKUP(Table16[[#This Row],[OrderID]],[3]!Table13456[No заказа],[3]!Table13456[Дата
отправки],"",0,1)</f>
        <v>45756</v>
      </c>
      <c r="B1686" s="2">
        <v>529483019</v>
      </c>
      <c r="C1686" s="2"/>
      <c r="D1686" s="2"/>
      <c r="E1686" s="3"/>
      <c r="F1686" s="3"/>
      <c r="H1686" s="5">
        <f>_xlfn.XLOOKUP(Table16[[#This Row],[OrderID]],[3]!Table13456[No заказа],[3]!Table13456[Количество],"",0,1)</f>
        <v>1</v>
      </c>
      <c r="I1686" s="5">
        <f>_xlfn.XLOOKUP(Table16[[#This Row],[OrderID]],[3]!Table13456[No заказа],[3]!Table13456[Цена],"",0,1)</f>
        <v>10497</v>
      </c>
      <c r="J1686" s="2" t="str">
        <f>M01_SETTINGS!$F$2</f>
        <v>KASPI</v>
      </c>
    </row>
    <row r="1687" spans="1:10" x14ac:dyDescent="0.35">
      <c r="A1687" s="3">
        <f>_xlfn.XLOOKUP(Table16[[#This Row],[OrderID]],[3]!Table13456[No заказа],[3]!Table13456[Дата
отправки],"",0,1)</f>
        <v>45756</v>
      </c>
      <c r="B1687" s="2">
        <v>529776046</v>
      </c>
      <c r="C1687" s="2"/>
      <c r="D1687" s="2"/>
      <c r="E1687" s="3"/>
      <c r="F1687" s="3"/>
      <c r="H1687" s="5">
        <f>_xlfn.XLOOKUP(Table16[[#This Row],[OrderID]],[3]!Table13456[No заказа],[3]!Table13456[Количество],"",0,1)</f>
        <v>1</v>
      </c>
      <c r="I1687" s="5">
        <f>_xlfn.XLOOKUP(Table16[[#This Row],[OrderID]],[3]!Table13456[No заказа],[3]!Table13456[Цена],"",0,1)</f>
        <v>8390</v>
      </c>
      <c r="J1687" s="2" t="str">
        <f>M01_SETTINGS!$F$2</f>
        <v>KASPI</v>
      </c>
    </row>
    <row r="1688" spans="1:10" x14ac:dyDescent="0.35">
      <c r="A1688" s="3">
        <f>_xlfn.XLOOKUP(Table16[[#This Row],[OrderID]],[3]!Table13456[No заказа],[3]!Table13456[Дата
отправки],"",0,1)</f>
        <v>45756</v>
      </c>
      <c r="B1688" s="2">
        <v>529750790</v>
      </c>
      <c r="C1688" s="2"/>
      <c r="D1688" s="2"/>
      <c r="E1688" s="3"/>
      <c r="F1688" s="3"/>
      <c r="H1688" s="5">
        <f>_xlfn.XLOOKUP(Table16[[#This Row],[OrderID]],[3]!Table13456[No заказа],[3]!Table13456[Количество],"",0,1)</f>
        <v>1</v>
      </c>
      <c r="I1688" s="5">
        <f>_xlfn.XLOOKUP(Table16[[#This Row],[OrderID]],[3]!Table13456[No заказа],[3]!Table13456[Цена],"",0,1)</f>
        <v>8349</v>
      </c>
      <c r="J1688" s="2" t="str">
        <f>M01_SETTINGS!$F$2</f>
        <v>KASPI</v>
      </c>
    </row>
    <row r="1689" spans="1:10" x14ac:dyDescent="0.35">
      <c r="A1689" s="3">
        <f>_xlfn.XLOOKUP(Table16[[#This Row],[OrderID]],[3]!Table13456[No заказа],[3]!Table13456[Дата
отправки],"",0,1)</f>
        <v>45756</v>
      </c>
      <c r="B1689" s="2">
        <v>529600027</v>
      </c>
      <c r="C1689" s="2"/>
      <c r="D1689" s="2"/>
      <c r="E1689" s="3"/>
      <c r="F1689" s="3"/>
      <c r="H1689" s="5">
        <f>_xlfn.XLOOKUP(Table16[[#This Row],[OrderID]],[3]!Table13456[No заказа],[3]!Table13456[Количество],"",0,1)</f>
        <v>1</v>
      </c>
      <c r="I1689" s="5">
        <f>_xlfn.XLOOKUP(Table16[[#This Row],[OrderID]],[3]!Table13456[No заказа],[3]!Table13456[Цена],"",0,1)</f>
        <v>36056</v>
      </c>
      <c r="J1689" s="2" t="str">
        <f>M01_SETTINGS!$F$2</f>
        <v>KASPI</v>
      </c>
    </row>
    <row r="1690" spans="1:10" x14ac:dyDescent="0.35">
      <c r="A1690" s="3">
        <f>_xlfn.XLOOKUP(Table16[[#This Row],[OrderID]],[3]!Table13456[No заказа],[3]!Table13456[Дата
отправки],"",0,1)</f>
        <v>45755</v>
      </c>
      <c r="B1690" s="2">
        <v>528961993</v>
      </c>
      <c r="C1690" s="2"/>
      <c r="D1690" s="2"/>
      <c r="E1690" s="3"/>
      <c r="F1690" s="3"/>
      <c r="H1690" s="5">
        <f>_xlfn.XLOOKUP(Table16[[#This Row],[OrderID]],[3]!Table13456[No заказа],[3]!Table13456[Количество],"",0,1)</f>
        <v>1</v>
      </c>
      <c r="I1690" s="5">
        <f>_xlfn.XLOOKUP(Table16[[#This Row],[OrderID]],[3]!Table13456[No заказа],[3]!Table13456[Цена],"",0,1)</f>
        <v>8349</v>
      </c>
      <c r="J1690" s="2" t="str">
        <f>M01_SETTINGS!$F$2</f>
        <v>KASPI</v>
      </c>
    </row>
    <row r="1691" spans="1:10" x14ac:dyDescent="0.35">
      <c r="A1691" s="3">
        <f>_xlfn.XLOOKUP(Table16[[#This Row],[OrderID]],[3]!Table13456[No заказа],[3]!Table13456[Дата
отправки],"",0,1)</f>
        <v>45755</v>
      </c>
      <c r="B1691" s="2">
        <v>529180948</v>
      </c>
      <c r="C1691" s="2"/>
      <c r="D1691" s="2"/>
      <c r="E1691" s="3"/>
      <c r="F1691" s="3"/>
      <c r="H1691" s="5">
        <f>_xlfn.XLOOKUP(Table16[[#This Row],[OrderID]],[3]!Table13456[No заказа],[3]!Table13456[Количество],"",0,1)</f>
        <v>1</v>
      </c>
      <c r="I1691" s="5">
        <f>_xlfn.XLOOKUP(Table16[[#This Row],[OrderID]],[3]!Table13456[No заказа],[3]!Table13456[Цена],"",0,1)</f>
        <v>8795</v>
      </c>
      <c r="J1691" s="2" t="str">
        <f>M01_SETTINGS!$F$2</f>
        <v>KASPI</v>
      </c>
    </row>
    <row r="1692" spans="1:10" x14ac:dyDescent="0.35">
      <c r="A1692" s="3">
        <f>_xlfn.XLOOKUP(Table16[[#This Row],[OrderID]],[3]!Table13456[No заказа],[3]!Table13456[Дата
отправки],"",0,1)</f>
        <v>45755</v>
      </c>
      <c r="B1692" s="2">
        <v>529184023</v>
      </c>
      <c r="C1692" s="2"/>
      <c r="D1692" s="2"/>
      <c r="E1692" s="3"/>
      <c r="F1692" s="3"/>
      <c r="H1692" s="5">
        <f>_xlfn.XLOOKUP(Table16[[#This Row],[OrderID]],[3]!Table13456[No заказа],[3]!Table13456[Количество],"",0,1)</f>
        <v>1</v>
      </c>
      <c r="I1692" s="5">
        <f>_xlfn.XLOOKUP(Table16[[#This Row],[OrderID]],[3]!Table13456[No заказа],[3]!Table13456[Цена],"",0,1)</f>
        <v>8349</v>
      </c>
      <c r="J1692" s="2" t="str">
        <f>M01_SETTINGS!$F$2</f>
        <v>KASPI</v>
      </c>
    </row>
    <row r="1693" spans="1:10" x14ac:dyDescent="0.35">
      <c r="A1693" s="3">
        <f>_xlfn.XLOOKUP(Table16[[#This Row],[OrderID]],[3]!Table13456[No заказа],[3]!Table13456[Дата
отправки],"",0,1)</f>
        <v>45755</v>
      </c>
      <c r="B1693" s="2">
        <v>528942370</v>
      </c>
      <c r="C1693" s="2"/>
      <c r="D1693" s="2"/>
      <c r="E1693" s="3"/>
      <c r="F1693" s="3"/>
      <c r="H1693" s="5">
        <f>_xlfn.XLOOKUP(Table16[[#This Row],[OrderID]],[3]!Table13456[No заказа],[3]!Table13456[Количество],"",0,1)</f>
        <v>1</v>
      </c>
      <c r="I1693" s="5">
        <f>_xlfn.XLOOKUP(Table16[[#This Row],[OrderID]],[3]!Table13456[No заказа],[3]!Table13456[Цена],"",0,1)</f>
        <v>8349</v>
      </c>
      <c r="J1693" s="2" t="str">
        <f>M01_SETTINGS!$F$2</f>
        <v>KASPI</v>
      </c>
    </row>
    <row r="1694" spans="1:10" x14ac:dyDescent="0.35">
      <c r="A1694" s="3">
        <f>_xlfn.XLOOKUP(Table16[[#This Row],[OrderID]],[3]!Table13456[No заказа],[3]!Table13456[Дата
отправки],"",0,1)</f>
        <v>45755</v>
      </c>
      <c r="B1694" s="2">
        <v>529037828</v>
      </c>
      <c r="C1694" s="2"/>
      <c r="D1694" s="2"/>
      <c r="E1694" s="3"/>
      <c r="F1694" s="3"/>
      <c r="H1694" s="5">
        <f>_xlfn.XLOOKUP(Table16[[#This Row],[OrderID]],[3]!Table13456[No заказа],[3]!Table13456[Количество],"",0,1)</f>
        <v>1</v>
      </c>
      <c r="I1694" s="5">
        <f>_xlfn.XLOOKUP(Table16[[#This Row],[OrderID]],[3]!Table13456[No заказа],[3]!Table13456[Цена],"",0,1)</f>
        <v>8800</v>
      </c>
      <c r="J1694" s="2" t="str">
        <f>M01_SETTINGS!$F$2</f>
        <v>KASPI</v>
      </c>
    </row>
    <row r="1695" spans="1:10" x14ac:dyDescent="0.35">
      <c r="A1695" s="3">
        <f>_xlfn.XLOOKUP(Table16[[#This Row],[OrderID]],[3]!Table13456[No заказа],[3]!Table13456[Дата
отправки],"",0,1)</f>
        <v>45755</v>
      </c>
      <c r="B1695" s="2">
        <v>529219344</v>
      </c>
      <c r="C1695" s="2"/>
      <c r="D1695" s="2"/>
      <c r="E1695" s="3"/>
      <c r="F1695" s="3"/>
      <c r="H1695" s="5">
        <f>_xlfn.XLOOKUP(Table16[[#This Row],[OrderID]],[3]!Table13456[No заказа],[3]!Table13456[Количество],"",0,1)</f>
        <v>1</v>
      </c>
      <c r="I1695" s="5">
        <f>_xlfn.XLOOKUP(Table16[[#This Row],[OrderID]],[3]!Table13456[No заказа],[3]!Table13456[Цена],"",0,1)</f>
        <v>8349</v>
      </c>
      <c r="J1695" s="2" t="str">
        <f>M01_SETTINGS!$F$2</f>
        <v>KASPI</v>
      </c>
    </row>
    <row r="1696" spans="1:10" x14ac:dyDescent="0.35">
      <c r="A1696" s="3">
        <f>_xlfn.XLOOKUP(Table16[[#This Row],[OrderID]],[3]!Table13456[No заказа],[3]!Table13456[Дата
отправки],"",0,1)</f>
        <v>45755</v>
      </c>
      <c r="B1696" s="2">
        <v>528941093</v>
      </c>
      <c r="C1696" s="2"/>
      <c r="D1696" s="2"/>
      <c r="E1696" s="3"/>
      <c r="F1696" s="3"/>
      <c r="H1696" s="5">
        <f>_xlfn.XLOOKUP(Table16[[#This Row],[OrderID]],[3]!Table13456[No заказа],[3]!Table13456[Количество],"",0,1)</f>
        <v>1</v>
      </c>
      <c r="I1696" s="5">
        <f>_xlfn.XLOOKUP(Table16[[#This Row],[OrderID]],[3]!Table13456[No заказа],[3]!Table13456[Цена],"",0,1)</f>
        <v>15990</v>
      </c>
      <c r="J1696" s="2" t="str">
        <f>M01_SETTINGS!$F$2</f>
        <v>KASPI</v>
      </c>
    </row>
    <row r="1697" spans="1:10" x14ac:dyDescent="0.35">
      <c r="A1697" s="3">
        <f>_xlfn.XLOOKUP(Table16[[#This Row],[OrderID]],[3]!Table13456[No заказа],[3]!Table13456[Дата
отправки],"",0,1)</f>
        <v>45755</v>
      </c>
      <c r="B1697" s="2">
        <v>528814741</v>
      </c>
      <c r="C1697" s="2"/>
      <c r="D1697" s="2"/>
      <c r="E1697" s="3"/>
      <c r="F1697" s="3"/>
      <c r="H1697" s="5">
        <f>_xlfn.XLOOKUP(Table16[[#This Row],[OrderID]],[3]!Table13456[No заказа],[3]!Table13456[Количество],"",0,1)</f>
        <v>1</v>
      </c>
      <c r="I1697" s="5">
        <f>_xlfn.XLOOKUP(Table16[[#This Row],[OrderID]],[3]!Table13456[No заказа],[3]!Table13456[Цена],"",0,1)</f>
        <v>15990</v>
      </c>
      <c r="J1697" s="2" t="str">
        <f>M01_SETTINGS!$F$2</f>
        <v>KASPI</v>
      </c>
    </row>
    <row r="1698" spans="1:10" x14ac:dyDescent="0.35">
      <c r="A1698" s="3">
        <f>_xlfn.XLOOKUP(Table16[[#This Row],[OrderID]],[3]!Table13456[No заказа],[3]!Table13456[Дата
отправки],"",0,1)</f>
        <v>45755</v>
      </c>
      <c r="B1698" s="2">
        <v>529010065</v>
      </c>
      <c r="C1698" s="2"/>
      <c r="D1698" s="2"/>
      <c r="E1698" s="3"/>
      <c r="F1698" s="3"/>
      <c r="H1698" s="5">
        <f>_xlfn.XLOOKUP(Table16[[#This Row],[OrderID]],[3]!Table13456[No заказа],[3]!Table13456[Количество],"",0,1)</f>
        <v>1</v>
      </c>
      <c r="I1698" s="5">
        <f>_xlfn.XLOOKUP(Table16[[#This Row],[OrderID]],[3]!Table13456[No заказа],[3]!Table13456[Цена],"",0,1)</f>
        <v>15990</v>
      </c>
      <c r="J1698" s="2" t="str">
        <f>M01_SETTINGS!$F$2</f>
        <v>KASPI</v>
      </c>
    </row>
    <row r="1699" spans="1:10" x14ac:dyDescent="0.35">
      <c r="A1699" s="3">
        <f>_xlfn.XLOOKUP(Table16[[#This Row],[OrderID]],[3]!Table13456[No заказа],[3]!Table13456[Дата
отправки],"",0,1)</f>
        <v>45755</v>
      </c>
      <c r="B1699" s="2">
        <v>528898086</v>
      </c>
      <c r="C1699" s="2"/>
      <c r="D1699" s="2"/>
      <c r="E1699" s="3"/>
      <c r="F1699" s="3"/>
      <c r="H1699" s="5">
        <f>_xlfn.XLOOKUP(Table16[[#This Row],[OrderID]],[3]!Table13456[No заказа],[3]!Table13456[Количество],"",0,1)</f>
        <v>1</v>
      </c>
      <c r="I1699" s="5">
        <f>_xlfn.XLOOKUP(Table16[[#This Row],[OrderID]],[3]!Table13456[No заказа],[3]!Table13456[Цена],"",0,1)</f>
        <v>15990</v>
      </c>
      <c r="J1699" s="2" t="str">
        <f>M01_SETTINGS!$F$2</f>
        <v>KASPI</v>
      </c>
    </row>
    <row r="1700" spans="1:10" x14ac:dyDescent="0.35">
      <c r="A1700" s="3">
        <f>_xlfn.XLOOKUP(Table16[[#This Row],[OrderID]],[3]!Table13456[No заказа],[3]!Table13456[Дата
отправки],"",0,1)</f>
        <v>45755</v>
      </c>
      <c r="B1700" s="2">
        <v>529082595</v>
      </c>
      <c r="C1700" s="2"/>
      <c r="D1700" s="2"/>
      <c r="E1700" s="3"/>
      <c r="F1700" s="3"/>
      <c r="H1700" s="5">
        <f>_xlfn.XLOOKUP(Table16[[#This Row],[OrderID]],[3]!Table13456[No заказа],[3]!Table13456[Количество],"",0,1)</f>
        <v>1</v>
      </c>
      <c r="I1700" s="5">
        <f>_xlfn.XLOOKUP(Table16[[#This Row],[OrderID]],[3]!Table13456[No заказа],[3]!Table13456[Цена],"",0,1)</f>
        <v>8388</v>
      </c>
      <c r="J1700" s="2" t="str">
        <f>M01_SETTINGS!$F$2</f>
        <v>KASPI</v>
      </c>
    </row>
    <row r="1701" spans="1:10" x14ac:dyDescent="0.35">
      <c r="A1701" s="3">
        <f>_xlfn.XLOOKUP(Table16[[#This Row],[OrderID]],[3]!Table13456[No заказа],[3]!Table13456[Дата
отправки],"",0,1)</f>
        <v>45755</v>
      </c>
      <c r="B1701" s="2">
        <v>528963978</v>
      </c>
      <c r="C1701" s="2"/>
      <c r="D1701" s="2"/>
      <c r="E1701" s="3"/>
      <c r="F1701" s="3"/>
      <c r="H1701" s="5">
        <f>_xlfn.XLOOKUP(Table16[[#This Row],[OrderID]],[3]!Table13456[No заказа],[3]!Table13456[Количество],"",0,1)</f>
        <v>1</v>
      </c>
      <c r="I1701" s="5">
        <f>_xlfn.XLOOKUP(Table16[[#This Row],[OrderID]],[3]!Table13456[No заказа],[3]!Table13456[Цена],"",0,1)</f>
        <v>8349</v>
      </c>
      <c r="J1701" s="2" t="str">
        <f>M01_SETTINGS!$F$2</f>
        <v>KASPI</v>
      </c>
    </row>
    <row r="1702" spans="1:10" x14ac:dyDescent="0.35">
      <c r="A1702" s="3">
        <f>_xlfn.XLOOKUP(Table16[[#This Row],[OrderID]],[3]!Table13456[No заказа],[3]!Table13456[Дата
отправки],"",0,1)</f>
        <v>45755</v>
      </c>
      <c r="B1702" s="2">
        <v>529281961</v>
      </c>
      <c r="C1702" s="2"/>
      <c r="D1702" s="2"/>
      <c r="E1702" s="3"/>
      <c r="F1702" s="3"/>
      <c r="H1702" s="5">
        <f>_xlfn.XLOOKUP(Table16[[#This Row],[OrderID]],[3]!Table13456[No заказа],[3]!Table13456[Количество],"",0,1)</f>
        <v>1</v>
      </c>
      <c r="I1702" s="5">
        <f>_xlfn.XLOOKUP(Table16[[#This Row],[OrderID]],[3]!Table13456[No заказа],[3]!Table13456[Цена],"",0,1)</f>
        <v>8387</v>
      </c>
      <c r="J1702" s="2" t="str">
        <f>M01_SETTINGS!$F$2</f>
        <v>KASPI</v>
      </c>
    </row>
    <row r="1703" spans="1:10" x14ac:dyDescent="0.35">
      <c r="A1703" s="3">
        <f>_xlfn.XLOOKUP(Table16[[#This Row],[OrderID]],[3]!Table13456[No заказа],[3]!Table13456[Дата
отправки],"",0,1)</f>
        <v>45755</v>
      </c>
      <c r="B1703" s="2">
        <v>529107965</v>
      </c>
      <c r="C1703" s="2"/>
      <c r="D1703" s="2"/>
      <c r="E1703" s="3"/>
      <c r="F1703" s="3"/>
      <c r="H1703" s="5">
        <f>_xlfn.XLOOKUP(Table16[[#This Row],[OrderID]],[3]!Table13456[No заказа],[3]!Table13456[Количество],"",0,1)</f>
        <v>1</v>
      </c>
      <c r="I1703" s="5">
        <f>_xlfn.XLOOKUP(Table16[[#This Row],[OrderID]],[3]!Table13456[No заказа],[3]!Table13456[Цена],"",0,1)</f>
        <v>8388</v>
      </c>
      <c r="J1703" s="2" t="str">
        <f>M01_SETTINGS!$F$2</f>
        <v>KASPI</v>
      </c>
    </row>
    <row r="1704" spans="1:10" x14ac:dyDescent="0.35">
      <c r="A1704" s="3">
        <f>_xlfn.XLOOKUP(Table16[[#This Row],[OrderID]],[3]!Table13456[No заказа],[3]!Table13456[Дата
отправки],"",0,1)</f>
        <v>45755</v>
      </c>
      <c r="B1704" s="2">
        <v>528762700</v>
      </c>
      <c r="C1704" s="2"/>
      <c r="D1704" s="2"/>
      <c r="E1704" s="3"/>
      <c r="F1704" s="3"/>
      <c r="H1704" s="5">
        <f>_xlfn.XLOOKUP(Table16[[#This Row],[OrderID]],[3]!Table13456[No заказа],[3]!Table13456[Количество],"",0,1)</f>
        <v>1</v>
      </c>
      <c r="I1704" s="5">
        <f>_xlfn.XLOOKUP(Table16[[#This Row],[OrderID]],[3]!Table13456[No заказа],[3]!Table13456[Цена],"",0,1)</f>
        <v>8500</v>
      </c>
      <c r="J1704" s="2" t="str">
        <f>M01_SETTINGS!$F$2</f>
        <v>KASPI</v>
      </c>
    </row>
    <row r="1705" spans="1:10" x14ac:dyDescent="0.35">
      <c r="A1705" s="3">
        <f>_xlfn.XLOOKUP(Table16[[#This Row],[OrderID]],[3]!Table13456[No заказа],[3]!Table13456[Дата
отправки],"",0,1)</f>
        <v>45755</v>
      </c>
      <c r="B1705" s="2">
        <v>528913638</v>
      </c>
      <c r="C1705" s="2"/>
      <c r="D1705" s="2"/>
      <c r="E1705" s="3"/>
      <c r="F1705" s="3"/>
      <c r="H1705" s="5">
        <f>_xlfn.XLOOKUP(Table16[[#This Row],[OrderID]],[3]!Table13456[No заказа],[3]!Table13456[Количество],"",0,1)</f>
        <v>1</v>
      </c>
      <c r="I1705" s="5">
        <f>_xlfn.XLOOKUP(Table16[[#This Row],[OrderID]],[3]!Table13456[No заказа],[3]!Table13456[Цена],"",0,1)</f>
        <v>8795</v>
      </c>
      <c r="J1705" s="2" t="str">
        <f>M01_SETTINGS!$F$2</f>
        <v>KASPI</v>
      </c>
    </row>
    <row r="1706" spans="1:10" x14ac:dyDescent="0.35">
      <c r="A1706" s="3">
        <f>_xlfn.XLOOKUP(Table16[[#This Row],[OrderID]],[3]!Table13456[No заказа],[3]!Table13456[Дата
отправки],"",0,1)</f>
        <v>45755</v>
      </c>
      <c r="B1706" s="2">
        <v>528743045</v>
      </c>
      <c r="C1706" s="2"/>
      <c r="D1706" s="2"/>
      <c r="E1706" s="3"/>
      <c r="F1706" s="3"/>
      <c r="H1706" s="5">
        <f>_xlfn.XLOOKUP(Table16[[#This Row],[OrderID]],[3]!Table13456[No заказа],[3]!Table13456[Количество],"",0,1)</f>
        <v>1</v>
      </c>
      <c r="I1706" s="5">
        <f>_xlfn.XLOOKUP(Table16[[#This Row],[OrderID]],[3]!Table13456[No заказа],[3]!Table13456[Цена],"",0,1)</f>
        <v>9000</v>
      </c>
      <c r="J1706" s="2" t="str">
        <f>M01_SETTINGS!$F$2</f>
        <v>KASPI</v>
      </c>
    </row>
    <row r="1707" spans="1:10" x14ac:dyDescent="0.35">
      <c r="A1707" s="3">
        <f>_xlfn.XLOOKUP(Table16[[#This Row],[OrderID]],[3]!Table13456[No заказа],[3]!Table13456[Дата
отправки],"",0,1)</f>
        <v>45755</v>
      </c>
      <c r="B1707" s="2">
        <v>528991700</v>
      </c>
      <c r="C1707" s="2"/>
      <c r="D1707" s="2"/>
      <c r="E1707" s="3"/>
      <c r="F1707" s="3"/>
      <c r="H1707" s="5">
        <f>_xlfn.XLOOKUP(Table16[[#This Row],[OrderID]],[3]!Table13456[No заказа],[3]!Table13456[Количество],"",0,1)</f>
        <v>1</v>
      </c>
      <c r="I1707" s="5">
        <f>_xlfn.XLOOKUP(Table16[[#This Row],[OrderID]],[3]!Table13456[No заказа],[3]!Table13456[Цена],"",0,1)</f>
        <v>8349</v>
      </c>
      <c r="J1707" s="2" t="str">
        <f>M01_SETTINGS!$F$2</f>
        <v>KASPI</v>
      </c>
    </row>
    <row r="1708" spans="1:10" x14ac:dyDescent="0.35">
      <c r="A1708" s="3">
        <f>_xlfn.XLOOKUP(Table16[[#This Row],[OrderID]],[3]!Table13456[No заказа],[3]!Table13456[Дата
отправки],"",0,1)</f>
        <v>45755</v>
      </c>
      <c r="B1708" s="2">
        <v>528771418</v>
      </c>
      <c r="C1708" s="2"/>
      <c r="D1708" s="2"/>
      <c r="E1708" s="3"/>
      <c r="F1708" s="3"/>
      <c r="H1708" s="5">
        <f>_xlfn.XLOOKUP(Table16[[#This Row],[OrderID]],[3]!Table13456[No заказа],[3]!Table13456[Количество],"",0,1)</f>
        <v>1</v>
      </c>
      <c r="I1708" s="5">
        <f>_xlfn.XLOOKUP(Table16[[#This Row],[OrderID]],[3]!Table13456[No заказа],[3]!Table13456[Цена],"",0,1)</f>
        <v>8389</v>
      </c>
      <c r="J1708" s="2" t="str">
        <f>M01_SETTINGS!$F$2</f>
        <v>KASPI</v>
      </c>
    </row>
    <row r="1709" spans="1:10" x14ac:dyDescent="0.35">
      <c r="A1709" s="3">
        <f>_xlfn.XLOOKUP(Table16[[#This Row],[OrderID]],[3]!Table13456[No заказа],[3]!Table13456[Дата
отправки],"",0,1)</f>
        <v>45755</v>
      </c>
      <c r="B1709" s="2">
        <v>529015212</v>
      </c>
      <c r="C1709" s="2"/>
      <c r="D1709" s="2"/>
      <c r="E1709" s="3"/>
      <c r="F1709" s="3"/>
      <c r="H1709" s="5">
        <f>_xlfn.XLOOKUP(Table16[[#This Row],[OrderID]],[3]!Table13456[No заказа],[3]!Table13456[Количество],"",0,1)</f>
        <v>1</v>
      </c>
      <c r="I1709" s="5">
        <f>_xlfn.XLOOKUP(Table16[[#This Row],[OrderID]],[3]!Table13456[No заказа],[3]!Table13456[Цена],"",0,1)</f>
        <v>8349</v>
      </c>
      <c r="J1709" s="2" t="str">
        <f>M01_SETTINGS!$F$2</f>
        <v>KASPI</v>
      </c>
    </row>
    <row r="1710" spans="1:10" x14ac:dyDescent="0.35">
      <c r="A1710" s="3">
        <f>_xlfn.XLOOKUP(Table16[[#This Row],[OrderID]],[3]!Table13456[No заказа],[3]!Table13456[Дата
отправки],"",0,1)</f>
        <v>45755</v>
      </c>
      <c r="B1710" s="2">
        <v>529074815</v>
      </c>
      <c r="C1710" s="2"/>
      <c r="D1710" s="2"/>
      <c r="E1710" s="3"/>
      <c r="F1710" s="3"/>
      <c r="H1710" s="5">
        <f>_xlfn.XLOOKUP(Table16[[#This Row],[OrderID]],[3]!Table13456[No заказа],[3]!Table13456[Количество],"",0,1)</f>
        <v>1</v>
      </c>
      <c r="I1710" s="5">
        <f>_xlfn.XLOOKUP(Table16[[#This Row],[OrderID]],[3]!Table13456[No заказа],[3]!Table13456[Цена],"",0,1)</f>
        <v>8349</v>
      </c>
      <c r="J1710" s="2" t="str">
        <f>M01_SETTINGS!$F$2</f>
        <v>KASPI</v>
      </c>
    </row>
    <row r="1711" spans="1:10" x14ac:dyDescent="0.35">
      <c r="A1711" s="3">
        <f>_xlfn.XLOOKUP(Table16[[#This Row],[OrderID]],[3]!Table13456[No заказа],[3]!Table13456[Дата
отправки],"",0,1)</f>
        <v>45755</v>
      </c>
      <c r="B1711" s="2">
        <v>529282404</v>
      </c>
      <c r="C1711" s="2"/>
      <c r="D1711" s="2"/>
      <c r="E1711" s="3"/>
      <c r="F1711" s="3"/>
      <c r="H1711" s="5">
        <f>_xlfn.XLOOKUP(Table16[[#This Row],[OrderID]],[3]!Table13456[No заказа],[3]!Table13456[Количество],"",0,1)</f>
        <v>1</v>
      </c>
      <c r="I1711" s="5">
        <f>_xlfn.XLOOKUP(Table16[[#This Row],[OrderID]],[3]!Table13456[No заказа],[3]!Table13456[Цена],"",0,1)</f>
        <v>8794</v>
      </c>
      <c r="J1711" s="2" t="str">
        <f>M01_SETTINGS!$F$2</f>
        <v>KASPI</v>
      </c>
    </row>
    <row r="1712" spans="1:10" x14ac:dyDescent="0.35">
      <c r="A1712" s="3">
        <f>_xlfn.XLOOKUP(Table16[[#This Row],[OrderID]],[3]!Table13456[No заказа],[3]!Table13456[Дата
отправки],"",0,1)</f>
        <v>45755</v>
      </c>
      <c r="B1712" s="2">
        <v>529029999</v>
      </c>
      <c r="C1712" s="2"/>
      <c r="D1712" s="2"/>
      <c r="E1712" s="3"/>
      <c r="F1712" s="3"/>
      <c r="H1712" s="5">
        <f>_xlfn.XLOOKUP(Table16[[#This Row],[OrderID]],[3]!Table13456[No заказа],[3]!Table13456[Количество],"",0,1)</f>
        <v>1</v>
      </c>
      <c r="I1712" s="5">
        <f>_xlfn.XLOOKUP(Table16[[#This Row],[OrderID]],[3]!Table13456[No заказа],[3]!Table13456[Цена],"",0,1)</f>
        <v>8800</v>
      </c>
      <c r="J1712" s="2" t="str">
        <f>M01_SETTINGS!$F$2</f>
        <v>KASPI</v>
      </c>
    </row>
    <row r="1713" spans="1:10" x14ac:dyDescent="0.35">
      <c r="A1713" s="3">
        <f>_xlfn.XLOOKUP(Table16[[#This Row],[OrderID]],[3]!Table13456[No заказа],[3]!Table13456[Дата
отправки],"",0,1)</f>
        <v>45755</v>
      </c>
      <c r="B1713" s="2">
        <v>529270948</v>
      </c>
      <c r="C1713" s="2"/>
      <c r="D1713" s="2"/>
      <c r="E1713" s="3"/>
      <c r="F1713" s="3"/>
      <c r="H1713" s="5">
        <f>_xlfn.XLOOKUP(Table16[[#This Row],[OrderID]],[3]!Table13456[No заказа],[3]!Table13456[Количество],"",0,1)</f>
        <v>1</v>
      </c>
      <c r="I1713" s="5">
        <f>_xlfn.XLOOKUP(Table16[[#This Row],[OrderID]],[3]!Table13456[No заказа],[3]!Table13456[Цена],"",0,1)</f>
        <v>8995</v>
      </c>
      <c r="J1713" s="2" t="str">
        <f>M01_SETTINGS!$F$2</f>
        <v>KASPI</v>
      </c>
    </row>
    <row r="1714" spans="1:10" x14ac:dyDescent="0.35">
      <c r="A1714" s="3">
        <f>_xlfn.XLOOKUP(Table16[[#This Row],[OrderID]],[3]!Table13456[No заказа],[3]!Table13456[Дата
отправки],"",0,1)</f>
        <v>45755</v>
      </c>
      <c r="B1714" s="2">
        <v>529081640</v>
      </c>
      <c r="C1714" s="2"/>
      <c r="D1714" s="2"/>
      <c r="E1714" s="3"/>
      <c r="F1714" s="3"/>
      <c r="H1714" s="5">
        <f>_xlfn.XLOOKUP(Table16[[#This Row],[OrderID]],[3]!Table13456[No заказа],[3]!Table13456[Количество],"",0,1)</f>
        <v>1</v>
      </c>
      <c r="I1714" s="5">
        <f>_xlfn.XLOOKUP(Table16[[#This Row],[OrderID]],[3]!Table13456[No заказа],[3]!Table13456[Цена],"",0,1)</f>
        <v>8997</v>
      </c>
      <c r="J1714" s="2" t="str">
        <f>M01_SETTINGS!$F$2</f>
        <v>KASPI</v>
      </c>
    </row>
    <row r="1715" spans="1:10" x14ac:dyDescent="0.35">
      <c r="A1715" s="3">
        <f>_xlfn.XLOOKUP(Table16[[#This Row],[OrderID]],[3]!Table13456[No заказа],[3]!Table13456[Дата
отправки],"",0,1)</f>
        <v>45755</v>
      </c>
      <c r="B1715" s="2">
        <v>529037825</v>
      </c>
      <c r="C1715" s="2"/>
      <c r="D1715" s="2"/>
      <c r="E1715" s="3"/>
      <c r="F1715" s="3"/>
      <c r="H1715" s="5">
        <f>_xlfn.XLOOKUP(Table16[[#This Row],[OrderID]],[3]!Table13456[No заказа],[3]!Table13456[Количество],"",0,1)</f>
        <v>1</v>
      </c>
      <c r="I1715" s="5">
        <f>_xlfn.XLOOKUP(Table16[[#This Row],[OrderID]],[3]!Table13456[No заказа],[3]!Table13456[Цена],"",0,1)</f>
        <v>8349</v>
      </c>
      <c r="J1715" s="2" t="str">
        <f>M01_SETTINGS!$F$2</f>
        <v>KASPI</v>
      </c>
    </row>
    <row r="1716" spans="1:10" x14ac:dyDescent="0.35">
      <c r="A1716" s="3">
        <f>_xlfn.XLOOKUP(Table16[[#This Row],[OrderID]],[3]!Table13456[No заказа],[3]!Table13456[Дата
отправки],"",0,1)</f>
        <v>45755</v>
      </c>
      <c r="B1716" s="2">
        <v>528968980</v>
      </c>
      <c r="C1716" s="2"/>
      <c r="D1716" s="2"/>
      <c r="E1716" s="3"/>
      <c r="F1716" s="3"/>
      <c r="H1716" s="5">
        <f>_xlfn.XLOOKUP(Table16[[#This Row],[OrderID]],[3]!Table13456[No заказа],[3]!Table13456[Количество],"",0,1)</f>
        <v>1</v>
      </c>
      <c r="I1716" s="5">
        <f>_xlfn.XLOOKUP(Table16[[#This Row],[OrderID]],[3]!Table13456[No заказа],[3]!Table13456[Цена],"",0,1)</f>
        <v>8349</v>
      </c>
      <c r="J1716" s="2" t="str">
        <f>M01_SETTINGS!$F$2</f>
        <v>KASPI</v>
      </c>
    </row>
    <row r="1717" spans="1:10" x14ac:dyDescent="0.35">
      <c r="A1717" s="3">
        <f>_xlfn.XLOOKUP(Table16[[#This Row],[OrderID]],[3]!Table13456[No заказа],[3]!Table13456[Дата
отправки],"",0,1)</f>
        <v>45755</v>
      </c>
      <c r="B1717" s="2">
        <v>529132499</v>
      </c>
      <c r="C1717" s="2"/>
      <c r="D1717" s="2"/>
      <c r="E1717" s="3"/>
      <c r="F1717" s="3"/>
      <c r="H1717" s="5">
        <f>_xlfn.XLOOKUP(Table16[[#This Row],[OrderID]],[3]!Table13456[No заказа],[3]!Table13456[Количество],"",0,1)</f>
        <v>1</v>
      </c>
      <c r="I1717" s="5">
        <f>_xlfn.XLOOKUP(Table16[[#This Row],[OrderID]],[3]!Table13456[No заказа],[3]!Table13456[Цена],"",0,1)</f>
        <v>8388</v>
      </c>
      <c r="J1717" s="2" t="str">
        <f>M01_SETTINGS!$F$2</f>
        <v>KASPI</v>
      </c>
    </row>
    <row r="1718" spans="1:10" x14ac:dyDescent="0.35">
      <c r="A1718" s="3">
        <f>_xlfn.XLOOKUP(Table16[[#This Row],[OrderID]],[3]!Table13456[No заказа],[3]!Table13456[Дата
отправки],"",0,1)</f>
        <v>45755</v>
      </c>
      <c r="B1718" s="2">
        <v>529376455</v>
      </c>
      <c r="C1718" s="2"/>
      <c r="D1718" s="2"/>
      <c r="E1718" s="3"/>
      <c r="F1718" s="3"/>
      <c r="H1718" s="5">
        <f>_xlfn.XLOOKUP(Table16[[#This Row],[OrderID]],[3]!Table13456[No заказа],[3]!Table13456[Количество],"",0,1)</f>
        <v>1</v>
      </c>
      <c r="I1718" s="5">
        <f>_xlfn.XLOOKUP(Table16[[#This Row],[OrderID]],[3]!Table13456[No заказа],[3]!Table13456[Цена],"",0,1)</f>
        <v>8349</v>
      </c>
      <c r="J1718" s="2" t="str">
        <f>M01_SETTINGS!$F$2</f>
        <v>KASPI</v>
      </c>
    </row>
    <row r="1719" spans="1:10" x14ac:dyDescent="0.35">
      <c r="A1719" s="3">
        <f>_xlfn.XLOOKUP(Table16[[#This Row],[OrderID]],[3]!Table13456[No заказа],[3]!Table13456[Дата
отправки],"",0,1)</f>
        <v>45755</v>
      </c>
      <c r="B1719" s="2">
        <v>529373009</v>
      </c>
      <c r="C1719" s="2"/>
      <c r="D1719" s="2"/>
      <c r="E1719" s="3"/>
      <c r="F1719" s="3"/>
      <c r="H1719" s="5">
        <f>_xlfn.XLOOKUP(Table16[[#This Row],[OrderID]],[3]!Table13456[No заказа],[3]!Table13456[Количество],"",0,1)</f>
        <v>1</v>
      </c>
      <c r="I1719" s="5">
        <f>_xlfn.XLOOKUP(Table16[[#This Row],[OrderID]],[3]!Table13456[No заказа],[3]!Table13456[Цена],"",0,1)</f>
        <v>8387</v>
      </c>
      <c r="J1719" s="2" t="str">
        <f>M01_SETTINGS!$F$2</f>
        <v>KASPI</v>
      </c>
    </row>
    <row r="1720" spans="1:10" x14ac:dyDescent="0.35">
      <c r="A1720" s="3">
        <f>_xlfn.XLOOKUP(Table16[[#This Row],[OrderID]],[3]!Table13456[No заказа],[3]!Table13456[Дата
отправки],"",0,1)</f>
        <v>45755</v>
      </c>
      <c r="B1720" s="2">
        <v>529133132</v>
      </c>
      <c r="C1720" s="2"/>
      <c r="D1720" s="2"/>
      <c r="E1720" s="3"/>
      <c r="F1720" s="3"/>
      <c r="H1720" s="5">
        <f>_xlfn.XLOOKUP(Table16[[#This Row],[OrderID]],[3]!Table13456[No заказа],[3]!Table13456[Количество],"",0,1)</f>
        <v>1</v>
      </c>
      <c r="I1720" s="5">
        <f>_xlfn.XLOOKUP(Table16[[#This Row],[OrderID]],[3]!Table13456[No заказа],[3]!Table13456[Цена],"",0,1)</f>
        <v>85000</v>
      </c>
      <c r="J1720" s="2" t="str">
        <f>M01_SETTINGS!$F$2</f>
        <v>KASPI</v>
      </c>
    </row>
    <row r="1721" spans="1:10" x14ac:dyDescent="0.35">
      <c r="A1721" s="3">
        <f>_xlfn.XLOOKUP(Table16[[#This Row],[OrderID]],[3]!Table13456[No заказа],[3]!Table13456[Дата
отправки],"",0,1)</f>
        <v>45754</v>
      </c>
      <c r="B1721" s="2">
        <v>528537534</v>
      </c>
      <c r="C1721" s="2"/>
      <c r="D1721" s="2"/>
      <c r="E1721" s="3"/>
      <c r="F1721" s="3"/>
      <c r="H1721" s="5">
        <f>_xlfn.XLOOKUP(Table16[[#This Row],[OrderID]],[3]!Table13456[No заказа],[3]!Table13456[Количество],"",0,1)</f>
        <v>1</v>
      </c>
      <c r="I1721" s="5">
        <f>_xlfn.XLOOKUP(Table16[[#This Row],[OrderID]],[3]!Table13456[No заказа],[3]!Table13456[Цена],"",0,1)</f>
        <v>8391</v>
      </c>
      <c r="J1721" s="2" t="str">
        <f>M01_SETTINGS!$F$2</f>
        <v>KASPI</v>
      </c>
    </row>
    <row r="1722" spans="1:10" x14ac:dyDescent="0.35">
      <c r="A1722" s="3">
        <f>_xlfn.XLOOKUP(Table16[[#This Row],[OrderID]],[3]!Table13456[No заказа],[3]!Table13456[Дата
отправки],"",0,1)</f>
        <v>45754</v>
      </c>
      <c r="B1722" s="2">
        <v>528616213</v>
      </c>
      <c r="C1722" s="2"/>
      <c r="D1722" s="2"/>
      <c r="E1722" s="3"/>
      <c r="F1722" s="3"/>
      <c r="H1722" s="5">
        <f>_xlfn.XLOOKUP(Table16[[#This Row],[OrderID]],[3]!Table13456[No заказа],[3]!Table13456[Количество],"",0,1)</f>
        <v>1</v>
      </c>
      <c r="I1722" s="5">
        <f>_xlfn.XLOOKUP(Table16[[#This Row],[OrderID]],[3]!Table13456[No заказа],[3]!Table13456[Цена],"",0,1)</f>
        <v>8349</v>
      </c>
      <c r="J1722" s="2" t="str">
        <f>M01_SETTINGS!$F$2</f>
        <v>KASPI</v>
      </c>
    </row>
    <row r="1723" spans="1:10" x14ac:dyDescent="0.35">
      <c r="A1723" s="3">
        <f>_xlfn.XLOOKUP(Table16[[#This Row],[OrderID]],[3]!Table13456[No заказа],[3]!Table13456[Дата
отправки],"",0,1)</f>
        <v>45754</v>
      </c>
      <c r="B1723" s="2">
        <v>528290452</v>
      </c>
      <c r="C1723" s="2"/>
      <c r="D1723" s="2"/>
      <c r="E1723" s="3"/>
      <c r="F1723" s="3"/>
      <c r="H1723" s="5">
        <f>_xlfn.XLOOKUP(Table16[[#This Row],[OrderID]],[3]!Table13456[No заказа],[3]!Table13456[Количество],"",0,1)</f>
        <v>1</v>
      </c>
      <c r="I1723" s="5">
        <f>_xlfn.XLOOKUP(Table16[[#This Row],[OrderID]],[3]!Table13456[No заказа],[3]!Table13456[Цена],"",0,1)</f>
        <v>15990</v>
      </c>
      <c r="J1723" s="2" t="str">
        <f>M01_SETTINGS!$F$2</f>
        <v>KASPI</v>
      </c>
    </row>
    <row r="1724" spans="1:10" x14ac:dyDescent="0.35">
      <c r="A1724" s="3">
        <f>_xlfn.XLOOKUP(Table16[[#This Row],[OrderID]],[3]!Table13456[No заказа],[3]!Table13456[Дата
отправки],"",0,1)</f>
        <v>45754</v>
      </c>
      <c r="B1724" s="2">
        <v>528512374</v>
      </c>
      <c r="C1724" s="2"/>
      <c r="D1724" s="2"/>
      <c r="E1724" s="3"/>
      <c r="F1724" s="3"/>
      <c r="H1724" s="5">
        <f>_xlfn.XLOOKUP(Table16[[#This Row],[OrderID]],[3]!Table13456[No заказа],[3]!Table13456[Количество],"",0,1)</f>
        <v>1</v>
      </c>
      <c r="I1724" s="5">
        <f>_xlfn.XLOOKUP(Table16[[#This Row],[OrderID]],[3]!Table13456[No заказа],[3]!Table13456[Цена],"",0,1)</f>
        <v>15990</v>
      </c>
      <c r="J1724" s="2" t="str">
        <f>M01_SETTINGS!$F$2</f>
        <v>KASPI</v>
      </c>
    </row>
    <row r="1725" spans="1:10" x14ac:dyDescent="0.35">
      <c r="A1725" s="3">
        <f>_xlfn.XLOOKUP(Table16[[#This Row],[OrderID]],[3]!Table13456[No заказа],[3]!Table13456[Дата
отправки],"",0,1)</f>
        <v>45754</v>
      </c>
      <c r="B1725" s="2">
        <v>528157331</v>
      </c>
      <c r="C1725" s="2"/>
      <c r="D1725" s="2"/>
      <c r="E1725" s="3"/>
      <c r="F1725" s="3"/>
      <c r="H1725" s="5">
        <f>_xlfn.XLOOKUP(Table16[[#This Row],[OrderID]],[3]!Table13456[No заказа],[3]!Table13456[Количество],"",0,1)</f>
        <v>1</v>
      </c>
      <c r="I1725" s="5">
        <f>_xlfn.XLOOKUP(Table16[[#This Row],[OrderID]],[3]!Table13456[No заказа],[3]!Table13456[Цена],"",0,1)</f>
        <v>15990</v>
      </c>
      <c r="J1725" s="2" t="str">
        <f>M01_SETTINGS!$F$2</f>
        <v>KASPI</v>
      </c>
    </row>
    <row r="1726" spans="1:10" x14ac:dyDescent="0.35">
      <c r="A1726" s="3">
        <f>_xlfn.XLOOKUP(Table16[[#This Row],[OrderID]],[3]!Table13456[No заказа],[3]!Table13456[Дата
отправки],"",0,1)</f>
        <v>45754</v>
      </c>
      <c r="B1726" s="2">
        <v>528684063</v>
      </c>
      <c r="C1726" s="2"/>
      <c r="D1726" s="2"/>
      <c r="E1726" s="3"/>
      <c r="F1726" s="3"/>
      <c r="H1726" s="5">
        <f>_xlfn.XLOOKUP(Table16[[#This Row],[OrderID]],[3]!Table13456[No заказа],[3]!Table13456[Количество],"",0,1)</f>
        <v>1</v>
      </c>
      <c r="I1726" s="5">
        <f>_xlfn.XLOOKUP(Table16[[#This Row],[OrderID]],[3]!Table13456[No заказа],[3]!Table13456[Цена],"",0,1)</f>
        <v>15990</v>
      </c>
      <c r="J1726" s="2" t="str">
        <f>M01_SETTINGS!$F$2</f>
        <v>KASPI</v>
      </c>
    </row>
    <row r="1727" spans="1:10" x14ac:dyDescent="0.35">
      <c r="A1727" s="3">
        <f>_xlfn.XLOOKUP(Table16[[#This Row],[OrderID]],[3]!Table13456[No заказа],[3]!Table13456[Дата
отправки],"",0,1)</f>
        <v>45754</v>
      </c>
      <c r="B1727" s="2">
        <v>528697298</v>
      </c>
      <c r="C1727" s="2"/>
      <c r="D1727" s="2"/>
      <c r="E1727" s="3"/>
      <c r="F1727" s="3"/>
      <c r="H1727" s="5">
        <f>_xlfn.XLOOKUP(Table16[[#This Row],[OrderID]],[3]!Table13456[No заказа],[3]!Table13456[Количество],"",0,1)</f>
        <v>1</v>
      </c>
      <c r="I1727" s="5">
        <f>_xlfn.XLOOKUP(Table16[[#This Row],[OrderID]],[3]!Table13456[No заказа],[3]!Table13456[Цена],"",0,1)</f>
        <v>8997</v>
      </c>
      <c r="J1727" s="2" t="str">
        <f>M01_SETTINGS!$F$2</f>
        <v>KASPI</v>
      </c>
    </row>
    <row r="1728" spans="1:10" x14ac:dyDescent="0.35">
      <c r="A1728" s="3">
        <f>_xlfn.XLOOKUP(Table16[[#This Row],[OrderID]],[3]!Table13456[No заказа],[3]!Table13456[Дата
отправки],"",0,1)</f>
        <v>45754</v>
      </c>
      <c r="B1728" s="2">
        <v>528615182</v>
      </c>
      <c r="C1728" s="2"/>
      <c r="D1728" s="2"/>
      <c r="E1728" s="3"/>
      <c r="F1728" s="3"/>
      <c r="H1728" s="5">
        <f>_xlfn.XLOOKUP(Table16[[#This Row],[OrderID]],[3]!Table13456[No заказа],[3]!Table13456[Количество],"",0,1)</f>
        <v>1</v>
      </c>
      <c r="I1728" s="5">
        <f>_xlfn.XLOOKUP(Table16[[#This Row],[OrderID]],[3]!Table13456[No заказа],[3]!Table13456[Цена],"",0,1)</f>
        <v>10998</v>
      </c>
      <c r="J1728" s="2" t="str">
        <f>M01_SETTINGS!$F$2</f>
        <v>KASPI</v>
      </c>
    </row>
    <row r="1729" spans="1:10" x14ac:dyDescent="0.35">
      <c r="A1729" s="3">
        <f>_xlfn.XLOOKUP(Table16[[#This Row],[OrderID]],[3]!Table13456[No заказа],[3]!Table13456[Дата
отправки],"",0,1)</f>
        <v>45754</v>
      </c>
      <c r="B1729" s="2">
        <v>528635032</v>
      </c>
      <c r="C1729" s="2"/>
      <c r="D1729" s="2"/>
      <c r="E1729" s="3"/>
      <c r="F1729" s="3"/>
      <c r="H1729" s="5">
        <f>_xlfn.XLOOKUP(Table16[[#This Row],[OrderID]],[3]!Table13456[No заказа],[3]!Table13456[Количество],"",0,1)</f>
        <v>1</v>
      </c>
      <c r="I1729" s="5">
        <f>_xlfn.XLOOKUP(Table16[[#This Row],[OrderID]],[3]!Table13456[No заказа],[3]!Table13456[Цена],"",0,1)</f>
        <v>8389</v>
      </c>
      <c r="J1729" s="2" t="str">
        <f>M01_SETTINGS!$F$2</f>
        <v>KASPI</v>
      </c>
    </row>
    <row r="1730" spans="1:10" x14ac:dyDescent="0.35">
      <c r="A1730" s="3">
        <f>_xlfn.XLOOKUP(Table16[[#This Row],[OrderID]],[3]!Table13456[No заказа],[3]!Table13456[Дата
отправки],"",0,1)</f>
        <v>45754</v>
      </c>
      <c r="B1730" s="2">
        <v>528226851</v>
      </c>
      <c r="C1730" s="2"/>
      <c r="D1730" s="2"/>
      <c r="E1730" s="3"/>
      <c r="F1730" s="3"/>
      <c r="H1730" s="5">
        <f>_xlfn.XLOOKUP(Table16[[#This Row],[OrderID]],[3]!Table13456[No заказа],[3]!Table13456[Количество],"",0,1)</f>
        <v>1</v>
      </c>
      <c r="I1730" s="5">
        <f>_xlfn.XLOOKUP(Table16[[#This Row],[OrderID]],[3]!Table13456[No заказа],[3]!Table13456[Цена],"",0,1)</f>
        <v>8349</v>
      </c>
      <c r="J1730" s="2" t="str">
        <f>M01_SETTINGS!$F$2</f>
        <v>KASPI</v>
      </c>
    </row>
    <row r="1731" spans="1:10" x14ac:dyDescent="0.35">
      <c r="A1731" s="3">
        <f>_xlfn.XLOOKUP(Table16[[#This Row],[OrderID]],[3]!Table13456[No заказа],[3]!Table13456[Дата
отправки],"",0,1)</f>
        <v>45754</v>
      </c>
      <c r="B1731" s="2">
        <v>528220081</v>
      </c>
      <c r="C1731" s="2"/>
      <c r="D1731" s="2"/>
      <c r="E1731" s="3"/>
      <c r="F1731" s="3"/>
      <c r="H1731" s="5">
        <f>_xlfn.XLOOKUP(Table16[[#This Row],[OrderID]],[3]!Table13456[No заказа],[3]!Table13456[Количество],"",0,1)</f>
        <v>1</v>
      </c>
      <c r="I1731" s="5">
        <f>_xlfn.XLOOKUP(Table16[[#This Row],[OrderID]],[3]!Table13456[No заказа],[3]!Table13456[Цена],"",0,1)</f>
        <v>8349</v>
      </c>
      <c r="J1731" s="2" t="str">
        <f>M01_SETTINGS!$F$2</f>
        <v>KASPI</v>
      </c>
    </row>
    <row r="1732" spans="1:10" x14ac:dyDescent="0.35">
      <c r="A1732" s="3">
        <f>_xlfn.XLOOKUP(Table16[[#This Row],[OrderID]],[3]!Table13456[No заказа],[3]!Table13456[Дата
отправки],"",0,1)</f>
        <v>45754</v>
      </c>
      <c r="B1732" s="2">
        <v>528172074</v>
      </c>
      <c r="C1732" s="2"/>
      <c r="D1732" s="2"/>
      <c r="E1732" s="3"/>
      <c r="F1732" s="3"/>
      <c r="H1732" s="5">
        <f>_xlfn.XLOOKUP(Table16[[#This Row],[OrderID]],[3]!Table13456[No заказа],[3]!Table13456[Количество],"",0,1)</f>
        <v>1</v>
      </c>
      <c r="I1732" s="5">
        <f>_xlfn.XLOOKUP(Table16[[#This Row],[OrderID]],[3]!Table13456[No заказа],[3]!Table13456[Цена],"",0,1)</f>
        <v>8364</v>
      </c>
      <c r="J1732" s="2" t="str">
        <f>M01_SETTINGS!$F$2</f>
        <v>KASPI</v>
      </c>
    </row>
    <row r="1733" spans="1:10" x14ac:dyDescent="0.35">
      <c r="A1733" s="3">
        <f>_xlfn.XLOOKUP(Table16[[#This Row],[OrderID]],[3]!Table13456[No заказа],[3]!Table13456[Дата
отправки],"",0,1)</f>
        <v>45754</v>
      </c>
      <c r="B1733" s="2">
        <v>528535244</v>
      </c>
      <c r="C1733" s="2"/>
      <c r="D1733" s="2"/>
      <c r="E1733" s="3"/>
      <c r="F1733" s="3"/>
      <c r="H1733" s="5">
        <f>_xlfn.XLOOKUP(Table16[[#This Row],[OrderID]],[3]!Table13456[No заказа],[3]!Table13456[Количество],"",0,1)</f>
        <v>1</v>
      </c>
      <c r="I1733" s="5">
        <f>_xlfn.XLOOKUP(Table16[[#This Row],[OrderID]],[3]!Table13456[No заказа],[3]!Table13456[Цена],"",0,1)</f>
        <v>8797</v>
      </c>
      <c r="J1733" s="2" t="str">
        <f>M01_SETTINGS!$F$2</f>
        <v>KASPI</v>
      </c>
    </row>
    <row r="1734" spans="1:10" x14ac:dyDescent="0.35">
      <c r="A1734" s="3">
        <f>_xlfn.XLOOKUP(Table16[[#This Row],[OrderID]],[3]!Table13456[No заказа],[3]!Table13456[Дата
отправки],"",0,1)</f>
        <v>45754</v>
      </c>
      <c r="B1734" s="2">
        <v>528554581</v>
      </c>
      <c r="C1734" s="2"/>
      <c r="D1734" s="2"/>
      <c r="E1734" s="3"/>
      <c r="F1734" s="3"/>
      <c r="H1734" s="5">
        <f>_xlfn.XLOOKUP(Table16[[#This Row],[OrderID]],[3]!Table13456[No заказа],[3]!Table13456[Количество],"",0,1)</f>
        <v>1</v>
      </c>
      <c r="I1734" s="5">
        <f>_xlfn.XLOOKUP(Table16[[#This Row],[OrderID]],[3]!Table13456[No заказа],[3]!Table13456[Цена],"",0,1)</f>
        <v>8349</v>
      </c>
      <c r="J1734" s="2" t="str">
        <f>M01_SETTINGS!$F$2</f>
        <v>KASPI</v>
      </c>
    </row>
    <row r="1735" spans="1:10" x14ac:dyDescent="0.35">
      <c r="A1735" s="3">
        <f>_xlfn.XLOOKUP(Table16[[#This Row],[OrderID]],[3]!Table13456[No заказа],[3]!Table13456[Дата
отправки],"",0,1)</f>
        <v>45754</v>
      </c>
      <c r="B1735" s="2">
        <v>528294264</v>
      </c>
      <c r="C1735" s="2"/>
      <c r="D1735" s="2"/>
      <c r="E1735" s="3"/>
      <c r="F1735" s="3"/>
      <c r="H1735" s="5">
        <f>_xlfn.XLOOKUP(Table16[[#This Row],[OrderID]],[3]!Table13456[No заказа],[3]!Table13456[Количество],"",0,1)</f>
        <v>1</v>
      </c>
      <c r="I1735" s="5">
        <f>_xlfn.XLOOKUP(Table16[[#This Row],[OrderID]],[3]!Table13456[No заказа],[3]!Table13456[Цена],"",0,1)</f>
        <v>8349</v>
      </c>
      <c r="J1735" s="2" t="str">
        <f>M01_SETTINGS!$F$2</f>
        <v>KASPI</v>
      </c>
    </row>
    <row r="1736" spans="1:10" x14ac:dyDescent="0.35">
      <c r="A1736" s="3">
        <f>_xlfn.XLOOKUP(Table16[[#This Row],[OrderID]],[3]!Table13456[No заказа],[3]!Table13456[Дата
отправки],"",0,1)</f>
        <v>45754</v>
      </c>
      <c r="B1736" s="2">
        <v>528724264</v>
      </c>
      <c r="C1736" s="2"/>
      <c r="D1736" s="2"/>
      <c r="E1736" s="3"/>
      <c r="F1736" s="3"/>
      <c r="H1736" s="5">
        <f>_xlfn.XLOOKUP(Table16[[#This Row],[OrderID]],[3]!Table13456[No заказа],[3]!Table13456[Количество],"",0,1)</f>
        <v>1</v>
      </c>
      <c r="I1736" s="5">
        <f>_xlfn.XLOOKUP(Table16[[#This Row],[OrderID]],[3]!Table13456[No заказа],[3]!Table13456[Цена],"",0,1)</f>
        <v>8349</v>
      </c>
      <c r="J1736" s="2" t="str">
        <f>M01_SETTINGS!$F$2</f>
        <v>KASPI</v>
      </c>
    </row>
    <row r="1737" spans="1:10" x14ac:dyDescent="0.35">
      <c r="A1737" s="3">
        <f>_xlfn.XLOOKUP(Table16[[#This Row],[OrderID]],[3]!Table13456[No заказа],[3]!Table13456[Дата
отправки],"",0,1)</f>
        <v>45754</v>
      </c>
      <c r="B1737" s="2">
        <v>528373032</v>
      </c>
      <c r="C1737" s="2"/>
      <c r="D1737" s="2"/>
      <c r="E1737" s="3"/>
      <c r="F1737" s="3"/>
      <c r="H1737" s="5">
        <f>_xlfn.XLOOKUP(Table16[[#This Row],[OrderID]],[3]!Table13456[No заказа],[3]!Table13456[Количество],"",0,1)</f>
        <v>1</v>
      </c>
      <c r="I1737" s="5">
        <f>_xlfn.XLOOKUP(Table16[[#This Row],[OrderID]],[3]!Table13456[No заказа],[3]!Table13456[Цена],"",0,1)</f>
        <v>8349</v>
      </c>
      <c r="J1737" s="2" t="str">
        <f>M01_SETTINGS!$F$2</f>
        <v>KASPI</v>
      </c>
    </row>
    <row r="1738" spans="1:10" x14ac:dyDescent="0.35">
      <c r="A1738" s="3">
        <f>_xlfn.XLOOKUP(Table16[[#This Row],[OrderID]],[3]!Table13456[No заказа],[3]!Table13456[Дата
отправки],"",0,1)</f>
        <v>45754</v>
      </c>
      <c r="B1738" s="2">
        <v>528657714</v>
      </c>
      <c r="C1738" s="2"/>
      <c r="D1738" s="2"/>
      <c r="E1738" s="3"/>
      <c r="F1738" s="3"/>
      <c r="H1738" s="5">
        <f>_xlfn.XLOOKUP(Table16[[#This Row],[OrderID]],[3]!Table13456[No заказа],[3]!Table13456[Количество],"",0,1)</f>
        <v>1</v>
      </c>
      <c r="I1738" s="5">
        <f>_xlfn.XLOOKUP(Table16[[#This Row],[OrderID]],[3]!Table13456[No заказа],[3]!Table13456[Цена],"",0,1)</f>
        <v>8996</v>
      </c>
      <c r="J1738" s="2" t="str">
        <f>M01_SETTINGS!$F$2</f>
        <v>KASPI</v>
      </c>
    </row>
    <row r="1739" spans="1:10" x14ac:dyDescent="0.35">
      <c r="A1739" s="3">
        <f>_xlfn.XLOOKUP(Table16[[#This Row],[OrderID]],[3]!Table13456[No заказа],[3]!Table13456[Дата
отправки],"",0,1)</f>
        <v>45754</v>
      </c>
      <c r="B1739" s="2">
        <v>528317064</v>
      </c>
      <c r="C1739" s="2"/>
      <c r="D1739" s="2"/>
      <c r="E1739" s="3"/>
      <c r="F1739" s="3"/>
      <c r="H1739" s="5">
        <f>_xlfn.XLOOKUP(Table16[[#This Row],[OrderID]],[3]!Table13456[No заказа],[3]!Table13456[Количество],"",0,1)</f>
        <v>1</v>
      </c>
      <c r="I1739" s="5">
        <f>_xlfn.XLOOKUP(Table16[[#This Row],[OrderID]],[3]!Table13456[No заказа],[3]!Table13456[Цена],"",0,1)</f>
        <v>8461</v>
      </c>
      <c r="J1739" s="2" t="str">
        <f>M01_SETTINGS!$F$2</f>
        <v>KASPI</v>
      </c>
    </row>
    <row r="1740" spans="1:10" x14ac:dyDescent="0.35">
      <c r="A1740" s="3">
        <f>_xlfn.XLOOKUP(Table16[[#This Row],[OrderID]],[3]!Table13456[No заказа],[3]!Table13456[Дата
отправки],"",0,1)</f>
        <v>45754</v>
      </c>
      <c r="B1740" s="2">
        <v>528453328</v>
      </c>
      <c r="C1740" s="2"/>
      <c r="D1740" s="2"/>
      <c r="E1740" s="3"/>
      <c r="F1740" s="3"/>
      <c r="H1740" s="5">
        <f>_xlfn.XLOOKUP(Table16[[#This Row],[OrderID]],[3]!Table13456[No заказа],[3]!Table13456[Количество],"",0,1)</f>
        <v>1</v>
      </c>
      <c r="I1740" s="5">
        <f>_xlfn.XLOOKUP(Table16[[#This Row],[OrderID]],[3]!Table13456[No заказа],[3]!Table13456[Цена],"",0,1)</f>
        <v>8570</v>
      </c>
      <c r="J1740" s="2" t="str">
        <f>M01_SETTINGS!$F$2</f>
        <v>KASPI</v>
      </c>
    </row>
    <row r="1741" spans="1:10" x14ac:dyDescent="0.35">
      <c r="A1741" s="3">
        <f>_xlfn.XLOOKUP(Table16[[#This Row],[OrderID]],[3]!Table13456[No заказа],[3]!Table13456[Дата
отправки],"",0,1)</f>
        <v>45754</v>
      </c>
      <c r="B1741" s="2">
        <v>528273562</v>
      </c>
      <c r="C1741" s="2"/>
      <c r="D1741" s="2"/>
      <c r="E1741" s="3"/>
      <c r="F1741" s="3"/>
      <c r="H1741" s="5">
        <f>_xlfn.XLOOKUP(Table16[[#This Row],[OrderID]],[3]!Table13456[No заказа],[3]!Table13456[Количество],"",0,1)</f>
        <v>1</v>
      </c>
      <c r="I1741" s="5">
        <f>_xlfn.XLOOKUP(Table16[[#This Row],[OrderID]],[3]!Table13456[No заказа],[3]!Table13456[Цена],"",0,1)</f>
        <v>8389</v>
      </c>
      <c r="J1741" s="2" t="str">
        <f>M01_SETTINGS!$F$2</f>
        <v>KASPI</v>
      </c>
    </row>
    <row r="1742" spans="1:10" x14ac:dyDescent="0.35">
      <c r="A1742" s="3">
        <f>_xlfn.XLOOKUP(Table16[[#This Row],[OrderID]],[3]!Table13456[No заказа],[3]!Table13456[Дата
отправки],"",0,1)</f>
        <v>45754</v>
      </c>
      <c r="B1742" s="2">
        <v>528683503</v>
      </c>
      <c r="C1742" s="2"/>
      <c r="D1742" s="2"/>
      <c r="E1742" s="3"/>
      <c r="F1742" s="3"/>
      <c r="H1742" s="5">
        <f>_xlfn.XLOOKUP(Table16[[#This Row],[OrderID]],[3]!Table13456[No заказа],[3]!Table13456[Количество],"",0,1)</f>
        <v>1</v>
      </c>
      <c r="I1742" s="5">
        <f>_xlfn.XLOOKUP(Table16[[#This Row],[OrderID]],[3]!Table13456[No заказа],[3]!Table13456[Цена],"",0,1)</f>
        <v>8888</v>
      </c>
      <c r="J1742" s="2" t="str">
        <f>M01_SETTINGS!$F$2</f>
        <v>KASPI</v>
      </c>
    </row>
    <row r="1743" spans="1:10" x14ac:dyDescent="0.35">
      <c r="A1743" s="3">
        <f>_xlfn.XLOOKUP(Table16[[#This Row],[OrderID]],[3]!Table13456[No заказа],[3]!Table13456[Дата
отправки],"",0,1)</f>
        <v>45754</v>
      </c>
      <c r="B1743" s="2">
        <v>528169284</v>
      </c>
      <c r="C1743" s="2"/>
      <c r="D1743" s="2"/>
      <c r="E1743" s="3"/>
      <c r="F1743" s="3"/>
      <c r="H1743" s="5">
        <f>_xlfn.XLOOKUP(Table16[[#This Row],[OrderID]],[3]!Table13456[No заказа],[3]!Table13456[Количество],"",0,1)</f>
        <v>1</v>
      </c>
      <c r="I1743" s="5">
        <f>_xlfn.XLOOKUP(Table16[[#This Row],[OrderID]],[3]!Table13456[No заказа],[3]!Table13456[Цена],"",0,1)</f>
        <v>8390</v>
      </c>
      <c r="J1743" s="2" t="str">
        <f>M01_SETTINGS!$F$2</f>
        <v>KASPI</v>
      </c>
    </row>
    <row r="1744" spans="1:10" x14ac:dyDescent="0.35">
      <c r="A1744" s="3">
        <f>_xlfn.XLOOKUP(Table16[[#This Row],[OrderID]],[3]!Table13456[No заказа],[3]!Table13456[Дата
отправки],"",0,1)</f>
        <v>45754</v>
      </c>
      <c r="B1744" s="2">
        <v>528331033</v>
      </c>
      <c r="C1744" s="2"/>
      <c r="D1744" s="2"/>
      <c r="E1744" s="3"/>
      <c r="F1744" s="3"/>
      <c r="H1744" s="5">
        <f>_xlfn.XLOOKUP(Table16[[#This Row],[OrderID]],[3]!Table13456[No заказа],[3]!Table13456[Количество],"",0,1)</f>
        <v>1</v>
      </c>
      <c r="I1744" s="5">
        <f>_xlfn.XLOOKUP(Table16[[#This Row],[OrderID]],[3]!Table13456[No заказа],[3]!Table13456[Цена],"",0,1)</f>
        <v>10998</v>
      </c>
      <c r="J1744" s="2" t="str">
        <f>M01_SETTINGS!$F$2</f>
        <v>KASPI</v>
      </c>
    </row>
    <row r="1745" spans="1:10" x14ac:dyDescent="0.35">
      <c r="A1745" s="3">
        <f>_xlfn.XLOOKUP(Table16[[#This Row],[OrderID]],[3]!Table13456[No заказа],[3]!Table13456[Дата
отправки],"",0,1)</f>
        <v>45754</v>
      </c>
      <c r="B1745" s="2">
        <v>528550071</v>
      </c>
      <c r="C1745" s="2"/>
      <c r="D1745" s="2"/>
      <c r="E1745" s="3"/>
      <c r="F1745" s="3"/>
      <c r="H1745" s="5">
        <f>_xlfn.XLOOKUP(Table16[[#This Row],[OrderID]],[3]!Table13456[No заказа],[3]!Table13456[Количество],"",0,1)</f>
        <v>1</v>
      </c>
      <c r="I1745" s="5">
        <f>_xlfn.XLOOKUP(Table16[[#This Row],[OrderID]],[3]!Table13456[No заказа],[3]!Table13456[Цена],"",0,1)</f>
        <v>29550</v>
      </c>
      <c r="J1745" s="2" t="str">
        <f>M01_SETTINGS!$F$2</f>
        <v>KASPI</v>
      </c>
    </row>
    <row r="1746" spans="1:10" x14ac:dyDescent="0.35">
      <c r="A1746" s="3">
        <f>_xlfn.XLOOKUP(Table16[[#This Row],[OrderID]],[3]!Table13456[No заказа],[3]!Table13456[Дата
отправки],"",0,1)</f>
        <v>45754</v>
      </c>
      <c r="B1746" s="2">
        <v>528528783</v>
      </c>
      <c r="C1746" s="2"/>
      <c r="D1746" s="2"/>
      <c r="E1746" s="3"/>
      <c r="F1746" s="3"/>
      <c r="H1746" s="5">
        <f>_xlfn.XLOOKUP(Table16[[#This Row],[OrderID]],[3]!Table13456[No заказа],[3]!Table13456[Количество],"",0,1)</f>
        <v>1</v>
      </c>
      <c r="I1746" s="5">
        <f>_xlfn.XLOOKUP(Table16[[#This Row],[OrderID]],[3]!Table13456[No заказа],[3]!Table13456[Цена],"",0,1)</f>
        <v>29622</v>
      </c>
      <c r="J1746" s="2" t="str">
        <f>M01_SETTINGS!$F$2</f>
        <v>KASPI</v>
      </c>
    </row>
    <row r="1747" spans="1:10" x14ac:dyDescent="0.35">
      <c r="A1747" s="3">
        <f>_xlfn.XLOOKUP(Table16[[#This Row],[OrderID]],[3]!Table13456[No заказа],[3]!Table13456[Дата
отправки],"",0,1)</f>
        <v>45753</v>
      </c>
      <c r="B1747" s="2">
        <v>528056841</v>
      </c>
      <c r="C1747" s="2"/>
      <c r="D1747" s="2"/>
      <c r="E1747" s="3"/>
      <c r="F1747" s="3"/>
      <c r="H1747" s="5">
        <f>_xlfn.XLOOKUP(Table16[[#This Row],[OrderID]],[3]!Table13456[No заказа],[3]!Table13456[Количество],"",0,1)</f>
        <v>1</v>
      </c>
      <c r="I1747" s="5">
        <f>_xlfn.XLOOKUP(Table16[[#This Row],[OrderID]],[3]!Table13456[No заказа],[3]!Table13456[Цена],"",0,1)</f>
        <v>8350</v>
      </c>
      <c r="J1747" s="2" t="str">
        <f>M01_SETTINGS!$F$2</f>
        <v>KASPI</v>
      </c>
    </row>
    <row r="1748" spans="1:10" x14ac:dyDescent="0.35">
      <c r="A1748" s="3">
        <f>_xlfn.XLOOKUP(Table16[[#This Row],[OrderID]],[3]!Table13456[No заказа],[3]!Table13456[Дата
отправки],"",0,1)</f>
        <v>45753</v>
      </c>
      <c r="B1748" s="2">
        <v>528005226</v>
      </c>
      <c r="C1748" s="2"/>
      <c r="D1748" s="2"/>
      <c r="E1748" s="3"/>
      <c r="F1748" s="3"/>
      <c r="H1748" s="5">
        <f>_xlfn.XLOOKUP(Table16[[#This Row],[OrderID]],[3]!Table13456[No заказа],[3]!Table13456[Количество],"",0,1)</f>
        <v>1</v>
      </c>
      <c r="I1748" s="5">
        <f>_xlfn.XLOOKUP(Table16[[#This Row],[OrderID]],[3]!Table13456[No заказа],[3]!Table13456[Цена],"",0,1)</f>
        <v>8797</v>
      </c>
      <c r="J1748" s="2" t="str">
        <f>M01_SETTINGS!$F$2</f>
        <v>KASPI</v>
      </c>
    </row>
    <row r="1749" spans="1:10" x14ac:dyDescent="0.35">
      <c r="A1749" s="3">
        <f>_xlfn.XLOOKUP(Table16[[#This Row],[OrderID]],[3]!Table13456[No заказа],[3]!Table13456[Дата
отправки],"",0,1)</f>
        <v>45753</v>
      </c>
      <c r="B1749" s="2">
        <v>527854852</v>
      </c>
      <c r="C1749" s="2"/>
      <c r="D1749" s="2"/>
      <c r="E1749" s="3"/>
      <c r="F1749" s="3"/>
      <c r="H1749" s="5">
        <f>_xlfn.XLOOKUP(Table16[[#This Row],[OrderID]],[3]!Table13456[No заказа],[3]!Table13456[Количество],"",0,1)</f>
        <v>1</v>
      </c>
      <c r="I1749" s="5">
        <f>_xlfn.XLOOKUP(Table16[[#This Row],[OrderID]],[3]!Table13456[No заказа],[3]!Table13456[Цена],"",0,1)</f>
        <v>8349</v>
      </c>
      <c r="J1749" s="2" t="str">
        <f>M01_SETTINGS!$F$2</f>
        <v>KASPI</v>
      </c>
    </row>
    <row r="1750" spans="1:10" x14ac:dyDescent="0.35">
      <c r="A1750" s="3">
        <f>_xlfn.XLOOKUP(Table16[[#This Row],[OrderID]],[3]!Table13456[No заказа],[3]!Table13456[Дата
отправки],"",0,1)</f>
        <v>45753</v>
      </c>
      <c r="B1750" s="2">
        <v>527824525</v>
      </c>
      <c r="C1750" s="2"/>
      <c r="D1750" s="2"/>
      <c r="E1750" s="3"/>
      <c r="F1750" s="3"/>
      <c r="H1750" s="5">
        <f>_xlfn.XLOOKUP(Table16[[#This Row],[OrderID]],[3]!Table13456[No заказа],[3]!Table13456[Количество],"",0,1)</f>
        <v>1</v>
      </c>
      <c r="I1750" s="5">
        <f>_xlfn.XLOOKUP(Table16[[#This Row],[OrderID]],[3]!Table13456[No заказа],[3]!Table13456[Цена],"",0,1)</f>
        <v>8349</v>
      </c>
      <c r="J1750" s="2" t="str">
        <f>M01_SETTINGS!$F$2</f>
        <v>KASPI</v>
      </c>
    </row>
    <row r="1751" spans="1:10" x14ac:dyDescent="0.35">
      <c r="A1751" s="3">
        <f>_xlfn.XLOOKUP(Table16[[#This Row],[OrderID]],[3]!Table13456[No заказа],[3]!Table13456[Дата
отправки],"",0,1)</f>
        <v>45753</v>
      </c>
      <c r="B1751" s="2">
        <v>527693300</v>
      </c>
      <c r="C1751" s="2"/>
      <c r="D1751" s="2"/>
      <c r="E1751" s="3"/>
      <c r="F1751" s="3"/>
      <c r="H1751" s="5">
        <f>_xlfn.XLOOKUP(Table16[[#This Row],[OrderID]],[3]!Table13456[No заказа],[3]!Table13456[Количество],"",0,1)</f>
        <v>1</v>
      </c>
      <c r="I1751" s="5">
        <f>_xlfn.XLOOKUP(Table16[[#This Row],[OrderID]],[3]!Table13456[No заказа],[3]!Table13456[Цена],"",0,1)</f>
        <v>9000</v>
      </c>
      <c r="J1751" s="2" t="str">
        <f>M01_SETTINGS!$F$2</f>
        <v>KASPI</v>
      </c>
    </row>
    <row r="1752" spans="1:10" x14ac:dyDescent="0.35">
      <c r="A1752" s="3">
        <f>_xlfn.XLOOKUP(Table16[[#This Row],[OrderID]],[3]!Table13456[No заказа],[3]!Table13456[Дата
отправки],"",0,1)</f>
        <v>45753</v>
      </c>
      <c r="B1752" s="2">
        <v>527706075</v>
      </c>
      <c r="C1752" s="2"/>
      <c r="D1752" s="2"/>
      <c r="E1752" s="3"/>
      <c r="F1752" s="3"/>
      <c r="H1752" s="5">
        <f>_xlfn.XLOOKUP(Table16[[#This Row],[OrderID]],[3]!Table13456[No заказа],[3]!Table13456[Количество],"",0,1)</f>
        <v>1</v>
      </c>
      <c r="I1752" s="5">
        <f>_xlfn.XLOOKUP(Table16[[#This Row],[OrderID]],[3]!Table13456[No заказа],[3]!Table13456[Цена],"",0,1)</f>
        <v>8584</v>
      </c>
      <c r="J1752" s="2" t="str">
        <f>M01_SETTINGS!$F$2</f>
        <v>KASPI</v>
      </c>
    </row>
    <row r="1753" spans="1:10" x14ac:dyDescent="0.35">
      <c r="A1753" s="3">
        <f>_xlfn.XLOOKUP(Table16[[#This Row],[OrderID]],[3]!Table13456[No заказа],[3]!Table13456[Дата
отправки],"",0,1)</f>
        <v>45753</v>
      </c>
      <c r="B1753" s="2">
        <v>527035995</v>
      </c>
      <c r="C1753" s="2"/>
      <c r="D1753" s="2"/>
      <c r="E1753" s="3"/>
      <c r="F1753" s="3"/>
      <c r="H1753" s="5">
        <f>_xlfn.XLOOKUP(Table16[[#This Row],[OrderID]],[3]!Table13456[No заказа],[3]!Table13456[Количество],"",0,1)</f>
        <v>1</v>
      </c>
      <c r="I1753" s="5">
        <f>_xlfn.XLOOKUP(Table16[[#This Row],[OrderID]],[3]!Table13456[No заказа],[3]!Table13456[Цена],"",0,1)</f>
        <v>8799</v>
      </c>
      <c r="J1753" s="2" t="str">
        <f>M01_SETTINGS!$F$2</f>
        <v>KASPI</v>
      </c>
    </row>
    <row r="1754" spans="1:10" x14ac:dyDescent="0.35">
      <c r="A1754" s="3">
        <f>_xlfn.XLOOKUP(Table16[[#This Row],[OrderID]],[3]!Table13456[No заказа],[3]!Table13456[Дата
отправки],"",0,1)</f>
        <v>45753</v>
      </c>
      <c r="B1754" s="2">
        <v>527846352</v>
      </c>
      <c r="C1754" s="2"/>
      <c r="D1754" s="2"/>
      <c r="E1754" s="3"/>
      <c r="F1754" s="3"/>
      <c r="H1754" s="5">
        <f>_xlfn.XLOOKUP(Table16[[#This Row],[OrderID]],[3]!Table13456[No заказа],[3]!Table13456[Количество],"",0,1)</f>
        <v>1</v>
      </c>
      <c r="I1754" s="5">
        <f>_xlfn.XLOOKUP(Table16[[#This Row],[OrderID]],[3]!Table13456[No заказа],[3]!Table13456[Цена],"",0,1)</f>
        <v>15990</v>
      </c>
      <c r="J1754" s="2" t="str">
        <f>M01_SETTINGS!$F$2</f>
        <v>KASPI</v>
      </c>
    </row>
    <row r="1755" spans="1:10" x14ac:dyDescent="0.35">
      <c r="A1755" s="3">
        <f>_xlfn.XLOOKUP(Table16[[#This Row],[OrderID]],[3]!Table13456[No заказа],[3]!Table13456[Дата
отправки],"",0,1)</f>
        <v>45753</v>
      </c>
      <c r="B1755" s="2">
        <v>528000037</v>
      </c>
      <c r="C1755" s="2"/>
      <c r="D1755" s="2"/>
      <c r="E1755" s="3"/>
      <c r="F1755" s="3"/>
      <c r="H1755" s="5">
        <f>_xlfn.XLOOKUP(Table16[[#This Row],[OrderID]],[3]!Table13456[No заказа],[3]!Table13456[Количество],"",0,1)</f>
        <v>1</v>
      </c>
      <c r="I1755" s="5">
        <f>_xlfn.XLOOKUP(Table16[[#This Row],[OrderID]],[3]!Table13456[No заказа],[3]!Table13456[Цена],"",0,1)</f>
        <v>15990</v>
      </c>
      <c r="J1755" s="2" t="str">
        <f>M01_SETTINGS!$F$2</f>
        <v>KASPI</v>
      </c>
    </row>
    <row r="1756" spans="1:10" x14ac:dyDescent="0.35">
      <c r="A1756" s="3">
        <f>_xlfn.XLOOKUP(Table16[[#This Row],[OrderID]],[3]!Table13456[No заказа],[3]!Table13456[Дата
отправки],"",0,1)</f>
        <v>45753</v>
      </c>
      <c r="B1756" s="2">
        <v>527602041</v>
      </c>
      <c r="C1756" s="2"/>
      <c r="D1756" s="2"/>
      <c r="E1756" s="3"/>
      <c r="F1756" s="3"/>
      <c r="H1756" s="5">
        <f>_xlfn.XLOOKUP(Table16[[#This Row],[OrderID]],[3]!Table13456[No заказа],[3]!Table13456[Количество],"",0,1)</f>
        <v>1</v>
      </c>
      <c r="I1756" s="5">
        <f>_xlfn.XLOOKUP(Table16[[#This Row],[OrderID]],[3]!Table13456[No заказа],[3]!Table13456[Цена],"",0,1)</f>
        <v>15990</v>
      </c>
      <c r="J1756" s="2" t="str">
        <f>M01_SETTINGS!$F$2</f>
        <v>KASPI</v>
      </c>
    </row>
    <row r="1757" spans="1:10" x14ac:dyDescent="0.35">
      <c r="A1757" s="3">
        <f>_xlfn.XLOOKUP(Table16[[#This Row],[OrderID]],[3]!Table13456[No заказа],[3]!Table13456[Дата
отправки],"",0,1)</f>
        <v>45753</v>
      </c>
      <c r="B1757" s="2">
        <v>527714680</v>
      </c>
      <c r="C1757" s="2"/>
      <c r="D1757" s="2"/>
      <c r="E1757" s="3"/>
      <c r="F1757" s="3"/>
      <c r="H1757" s="5">
        <f>_xlfn.XLOOKUP(Table16[[#This Row],[OrderID]],[3]!Table13456[No заказа],[3]!Table13456[Количество],"",0,1)</f>
        <v>1</v>
      </c>
      <c r="I1757" s="5">
        <f>_xlfn.XLOOKUP(Table16[[#This Row],[OrderID]],[3]!Table13456[No заказа],[3]!Table13456[Цена],"",0,1)</f>
        <v>15990</v>
      </c>
      <c r="J1757" s="2" t="str">
        <f>M01_SETTINGS!$F$2</f>
        <v>KASPI</v>
      </c>
    </row>
    <row r="1758" spans="1:10" x14ac:dyDescent="0.35">
      <c r="A1758" s="3">
        <f>_xlfn.XLOOKUP(Table16[[#This Row],[OrderID]],[3]!Table13456[No заказа],[3]!Table13456[Дата
отправки],"",0,1)</f>
        <v>45753</v>
      </c>
      <c r="B1758" s="2">
        <v>527747401</v>
      </c>
      <c r="C1758" s="2"/>
      <c r="D1758" s="2"/>
      <c r="E1758" s="3"/>
      <c r="F1758" s="3"/>
      <c r="H1758" s="5">
        <f>_xlfn.XLOOKUP(Table16[[#This Row],[OrderID]],[3]!Table13456[No заказа],[3]!Table13456[Количество],"",0,1)</f>
        <v>1</v>
      </c>
      <c r="I1758" s="5">
        <f>_xlfn.XLOOKUP(Table16[[#This Row],[OrderID]],[3]!Table13456[No заказа],[3]!Table13456[Цена],"",0,1)</f>
        <v>8577</v>
      </c>
      <c r="J1758" s="2" t="str">
        <f>M01_SETTINGS!$F$2</f>
        <v>KASPI</v>
      </c>
    </row>
    <row r="1759" spans="1:10" x14ac:dyDescent="0.35">
      <c r="A1759" s="3">
        <f>_xlfn.XLOOKUP(Table16[[#This Row],[OrderID]],[3]!Table13456[No заказа],[3]!Table13456[Дата
отправки],"",0,1)</f>
        <v>45753</v>
      </c>
      <c r="B1759" s="2">
        <v>527991002</v>
      </c>
      <c r="C1759" s="2"/>
      <c r="D1759" s="2"/>
      <c r="E1759" s="3"/>
      <c r="F1759" s="3"/>
      <c r="H1759" s="5">
        <f>_xlfn.XLOOKUP(Table16[[#This Row],[OrderID]],[3]!Table13456[No заказа],[3]!Table13456[Количество],"",0,1)</f>
        <v>1</v>
      </c>
      <c r="I1759" s="5">
        <f>_xlfn.XLOOKUP(Table16[[#This Row],[OrderID]],[3]!Table13456[No заказа],[3]!Table13456[Цена],"",0,1)</f>
        <v>10998</v>
      </c>
      <c r="J1759" s="2" t="str">
        <f>M01_SETTINGS!$F$2</f>
        <v>KASPI</v>
      </c>
    </row>
    <row r="1760" spans="1:10" x14ac:dyDescent="0.35">
      <c r="A1760" s="3">
        <f>_xlfn.XLOOKUP(Table16[[#This Row],[OrderID]],[3]!Table13456[No заказа],[3]!Table13456[Дата
отправки],"",0,1)</f>
        <v>45753</v>
      </c>
      <c r="B1760" s="2">
        <v>528027501</v>
      </c>
      <c r="C1760" s="2"/>
      <c r="D1760" s="2"/>
      <c r="E1760" s="3"/>
      <c r="F1760" s="3"/>
      <c r="H1760" s="5">
        <f>_xlfn.XLOOKUP(Table16[[#This Row],[OrderID]],[3]!Table13456[No заказа],[3]!Table13456[Количество],"",0,1)</f>
        <v>1</v>
      </c>
      <c r="I1760" s="5">
        <f>_xlfn.XLOOKUP(Table16[[#This Row],[OrderID]],[3]!Table13456[No заказа],[3]!Table13456[Цена],"",0,1)</f>
        <v>8997</v>
      </c>
      <c r="J1760" s="2" t="str">
        <f>M01_SETTINGS!$F$2</f>
        <v>KASPI</v>
      </c>
    </row>
    <row r="1761" spans="1:10" x14ac:dyDescent="0.35">
      <c r="A1761" s="3">
        <f>_xlfn.XLOOKUP(Table16[[#This Row],[OrderID]],[3]!Table13456[No заказа],[3]!Table13456[Дата
отправки],"",0,1)</f>
        <v>45753</v>
      </c>
      <c r="B1761" s="2">
        <v>527930321</v>
      </c>
      <c r="C1761" s="2"/>
      <c r="D1761" s="2"/>
      <c r="E1761" s="3"/>
      <c r="F1761" s="3"/>
      <c r="H1761" s="5">
        <f>_xlfn.XLOOKUP(Table16[[#This Row],[OrderID]],[3]!Table13456[No заказа],[3]!Table13456[Количество],"",0,1)</f>
        <v>1</v>
      </c>
      <c r="I1761" s="5">
        <f>_xlfn.XLOOKUP(Table16[[#This Row],[OrderID]],[3]!Table13456[No заказа],[3]!Table13456[Цена],"",0,1)</f>
        <v>8390</v>
      </c>
      <c r="J1761" s="2" t="str">
        <f>M01_SETTINGS!$F$2</f>
        <v>KASPI</v>
      </c>
    </row>
    <row r="1762" spans="1:10" x14ac:dyDescent="0.35">
      <c r="A1762" s="3">
        <f>_xlfn.XLOOKUP(Table16[[#This Row],[OrderID]],[3]!Table13456[No заказа],[3]!Table13456[Дата
отправки],"",0,1)</f>
        <v>45753</v>
      </c>
      <c r="B1762" s="2">
        <v>527669956</v>
      </c>
      <c r="C1762" s="2"/>
      <c r="D1762" s="2"/>
      <c r="E1762" s="3"/>
      <c r="F1762" s="3"/>
      <c r="H1762" s="5">
        <f>_xlfn.XLOOKUP(Table16[[#This Row],[OrderID]],[3]!Table13456[No заказа],[3]!Table13456[Количество],"",0,1)</f>
        <v>1</v>
      </c>
      <c r="I1762" s="5">
        <f>_xlfn.XLOOKUP(Table16[[#This Row],[OrderID]],[3]!Table13456[No заказа],[3]!Table13456[Цена],"",0,1)</f>
        <v>8579</v>
      </c>
      <c r="J1762" s="2" t="str">
        <f>M01_SETTINGS!$F$2</f>
        <v>KASPI</v>
      </c>
    </row>
    <row r="1763" spans="1:10" x14ac:dyDescent="0.35">
      <c r="A1763" s="3">
        <f>_xlfn.XLOOKUP(Table16[[#This Row],[OrderID]],[3]!Table13456[No заказа],[3]!Table13456[Дата
отправки],"",0,1)</f>
        <v>45753</v>
      </c>
      <c r="B1763" s="2">
        <v>528163577</v>
      </c>
      <c r="C1763" s="2"/>
      <c r="D1763" s="2"/>
      <c r="E1763" s="3"/>
      <c r="F1763" s="3"/>
      <c r="H1763" s="5">
        <f>_xlfn.XLOOKUP(Table16[[#This Row],[OrderID]],[3]!Table13456[No заказа],[3]!Table13456[Количество],"",0,1)</f>
        <v>1</v>
      </c>
      <c r="I1763" s="5">
        <f>_xlfn.XLOOKUP(Table16[[#This Row],[OrderID]],[3]!Table13456[No заказа],[3]!Table13456[Цена],"",0,1)</f>
        <v>8390</v>
      </c>
      <c r="J1763" s="2" t="str">
        <f>M01_SETTINGS!$F$2</f>
        <v>KASPI</v>
      </c>
    </row>
    <row r="1764" spans="1:10" x14ac:dyDescent="0.35">
      <c r="A1764" s="3">
        <f>_xlfn.XLOOKUP(Table16[[#This Row],[OrderID]],[3]!Table13456[No заказа],[3]!Table13456[Дата
отправки],"",0,1)</f>
        <v>45753</v>
      </c>
      <c r="B1764" s="2">
        <v>527795210</v>
      </c>
      <c r="C1764" s="2"/>
      <c r="D1764" s="2"/>
      <c r="E1764" s="3"/>
      <c r="F1764" s="3"/>
      <c r="H1764" s="5">
        <f>_xlfn.XLOOKUP(Table16[[#This Row],[OrderID]],[3]!Table13456[No заказа],[3]!Table13456[Количество],"",0,1)</f>
        <v>1</v>
      </c>
      <c r="I1764" s="5">
        <f>_xlfn.XLOOKUP(Table16[[#This Row],[OrderID]],[3]!Table13456[No заказа],[3]!Table13456[Цена],"",0,1)</f>
        <v>8997</v>
      </c>
      <c r="J1764" s="2" t="str">
        <f>M01_SETTINGS!$F$2</f>
        <v>KASPI</v>
      </c>
    </row>
    <row r="1765" spans="1:10" x14ac:dyDescent="0.35">
      <c r="A1765" s="3">
        <f>_xlfn.XLOOKUP(Table16[[#This Row],[OrderID]],[3]!Table13456[No заказа],[3]!Table13456[Дата
отправки],"",0,1)</f>
        <v>45753</v>
      </c>
      <c r="B1765" s="2">
        <v>527719420</v>
      </c>
      <c r="C1765" s="2"/>
      <c r="D1765" s="2"/>
      <c r="E1765" s="3"/>
      <c r="F1765" s="3"/>
      <c r="H1765" s="5">
        <f>_xlfn.XLOOKUP(Table16[[#This Row],[OrderID]],[3]!Table13456[No заказа],[3]!Table13456[Количество],"",0,1)</f>
        <v>1</v>
      </c>
      <c r="I1765" s="5">
        <f>_xlfn.XLOOKUP(Table16[[#This Row],[OrderID]],[3]!Table13456[No заказа],[3]!Table13456[Цена],"",0,1)</f>
        <v>8798</v>
      </c>
      <c r="J1765" s="2" t="str">
        <f>M01_SETTINGS!$F$2</f>
        <v>KASPI</v>
      </c>
    </row>
    <row r="1766" spans="1:10" x14ac:dyDescent="0.35">
      <c r="A1766" s="3">
        <f>_xlfn.XLOOKUP(Table16[[#This Row],[OrderID]],[3]!Table13456[No заказа],[3]!Table13456[Дата
отправки],"",0,1)</f>
        <v>45753</v>
      </c>
      <c r="B1766" s="2">
        <v>528050614</v>
      </c>
      <c r="C1766" s="2"/>
      <c r="D1766" s="2"/>
      <c r="E1766" s="3"/>
      <c r="F1766" s="3"/>
      <c r="H1766" s="5">
        <f>_xlfn.XLOOKUP(Table16[[#This Row],[OrderID]],[3]!Table13456[No заказа],[3]!Table13456[Количество],"",0,1)</f>
        <v>1</v>
      </c>
      <c r="I1766" s="5">
        <f>_xlfn.XLOOKUP(Table16[[#This Row],[OrderID]],[3]!Table13456[No заказа],[3]!Table13456[Цена],"",0,1)</f>
        <v>8350</v>
      </c>
      <c r="J1766" s="2" t="str">
        <f>M01_SETTINGS!$F$2</f>
        <v>KASPI</v>
      </c>
    </row>
    <row r="1767" spans="1:10" x14ac:dyDescent="0.35">
      <c r="A1767" s="3">
        <f>_xlfn.XLOOKUP(Table16[[#This Row],[OrderID]],[3]!Table13456[No заказа],[3]!Table13456[Дата
отправки],"",0,1)</f>
        <v>45753</v>
      </c>
      <c r="B1767" s="2">
        <v>528072729</v>
      </c>
      <c r="C1767" s="2"/>
      <c r="D1767" s="2"/>
      <c r="E1767" s="3"/>
      <c r="F1767" s="3"/>
      <c r="H1767" s="5">
        <f>_xlfn.XLOOKUP(Table16[[#This Row],[OrderID]],[3]!Table13456[No заказа],[3]!Table13456[Количество],"",0,1)</f>
        <v>1</v>
      </c>
      <c r="I1767" s="5">
        <f>_xlfn.XLOOKUP(Table16[[#This Row],[OrderID]],[3]!Table13456[No заказа],[3]!Table13456[Цена],"",0,1)</f>
        <v>10859</v>
      </c>
      <c r="J1767" s="2" t="str">
        <f>M01_SETTINGS!$F$2</f>
        <v>KASPI</v>
      </c>
    </row>
    <row r="1768" spans="1:10" x14ac:dyDescent="0.35">
      <c r="A1768" s="3">
        <f>_xlfn.XLOOKUP(Table16[[#This Row],[OrderID]],[3]!Table13456[No заказа],[3]!Table13456[Дата
отправки],"",0,1)</f>
        <v>45753</v>
      </c>
      <c r="B1768" s="2">
        <v>528072986</v>
      </c>
      <c r="C1768" s="2"/>
      <c r="D1768" s="2"/>
      <c r="E1768" s="3"/>
      <c r="F1768" s="3"/>
      <c r="H1768" s="5">
        <f>_xlfn.XLOOKUP(Table16[[#This Row],[OrderID]],[3]!Table13456[No заказа],[3]!Table13456[Количество],"",0,1)</f>
        <v>1</v>
      </c>
      <c r="I1768" s="5">
        <f>_xlfn.XLOOKUP(Table16[[#This Row],[OrderID]],[3]!Table13456[No заказа],[3]!Table13456[Цена],"",0,1)</f>
        <v>8997</v>
      </c>
      <c r="J1768" s="2" t="str">
        <f>M01_SETTINGS!$F$2</f>
        <v>KASPI</v>
      </c>
    </row>
    <row r="1769" spans="1:10" x14ac:dyDescent="0.35">
      <c r="A1769" s="3">
        <f>_xlfn.XLOOKUP(Table16[[#This Row],[OrderID]],[3]!Table13456[No заказа],[3]!Table13456[Дата
отправки],"",0,1)</f>
        <v>45753</v>
      </c>
      <c r="B1769" s="2">
        <v>528061032</v>
      </c>
      <c r="C1769" s="2"/>
      <c r="D1769" s="2"/>
      <c r="E1769" s="3"/>
      <c r="F1769" s="3"/>
      <c r="H1769" s="5">
        <f>_xlfn.XLOOKUP(Table16[[#This Row],[OrderID]],[3]!Table13456[No заказа],[3]!Table13456[Количество],"",0,1)</f>
        <v>1</v>
      </c>
      <c r="I1769" s="5">
        <f>_xlfn.XLOOKUP(Table16[[#This Row],[OrderID]],[3]!Table13456[No заказа],[3]!Table13456[Цена],"",0,1)</f>
        <v>8500</v>
      </c>
      <c r="J1769" s="2" t="str">
        <f>M01_SETTINGS!$F$2</f>
        <v>KASPI</v>
      </c>
    </row>
    <row r="1770" spans="1:10" x14ac:dyDescent="0.35">
      <c r="A1770" s="3">
        <f>_xlfn.XLOOKUP(Table16[[#This Row],[OrderID]],[3]!Table13456[No заказа],[3]!Table13456[Дата
отправки],"",0,1)</f>
        <v>45753</v>
      </c>
      <c r="B1770" s="2">
        <v>528031117</v>
      </c>
      <c r="C1770" s="2"/>
      <c r="D1770" s="2"/>
      <c r="E1770" s="3"/>
      <c r="F1770" s="3"/>
      <c r="H1770" s="5">
        <f>_xlfn.XLOOKUP(Table16[[#This Row],[OrderID]],[3]!Table13456[No заказа],[3]!Table13456[Количество],"",0,1)</f>
        <v>1</v>
      </c>
      <c r="I1770" s="5">
        <f>_xlfn.XLOOKUP(Table16[[#This Row],[OrderID]],[3]!Table13456[No заказа],[3]!Table13456[Цена],"",0,1)</f>
        <v>8390</v>
      </c>
      <c r="J1770" s="2" t="str">
        <f>M01_SETTINGS!$F$2</f>
        <v>KASPI</v>
      </c>
    </row>
    <row r="1771" spans="1:10" x14ac:dyDescent="0.35">
      <c r="A1771" s="3">
        <f>_xlfn.XLOOKUP(Table16[[#This Row],[OrderID]],[3]!Table13456[No заказа],[3]!Table13456[Дата
отправки],"",0,1)</f>
        <v>45753</v>
      </c>
      <c r="B1771" s="2">
        <v>527891340</v>
      </c>
      <c r="C1771" s="2"/>
      <c r="D1771" s="2"/>
      <c r="E1771" s="3"/>
      <c r="F1771" s="3"/>
      <c r="H1771" s="5">
        <f>_xlfn.XLOOKUP(Table16[[#This Row],[OrderID]],[3]!Table13456[No заказа],[3]!Table13456[Количество],"",0,1)</f>
        <v>1</v>
      </c>
      <c r="I1771" s="5">
        <f>_xlfn.XLOOKUP(Table16[[#This Row],[OrderID]],[3]!Table13456[No заказа],[3]!Table13456[Цена],"",0,1)</f>
        <v>8390</v>
      </c>
      <c r="J1771" s="2" t="str">
        <f>M01_SETTINGS!$F$2</f>
        <v>KASPI</v>
      </c>
    </row>
    <row r="1772" spans="1:10" x14ac:dyDescent="0.35">
      <c r="A1772" s="3">
        <f>_xlfn.XLOOKUP(Table16[[#This Row],[OrderID]],[3]!Table13456[No заказа],[3]!Table13456[Дата
отправки],"",0,1)</f>
        <v>45753</v>
      </c>
      <c r="B1772" s="2">
        <v>527855847</v>
      </c>
      <c r="C1772" s="2"/>
      <c r="D1772" s="2"/>
      <c r="E1772" s="3"/>
      <c r="F1772" s="3"/>
      <c r="H1772" s="5">
        <f>_xlfn.XLOOKUP(Table16[[#This Row],[OrderID]],[3]!Table13456[No заказа],[3]!Table13456[Количество],"",0,1)</f>
        <v>1</v>
      </c>
      <c r="I1772" s="5">
        <f>_xlfn.XLOOKUP(Table16[[#This Row],[OrderID]],[3]!Table13456[No заказа],[3]!Table13456[Цена],"",0,1)</f>
        <v>8349</v>
      </c>
      <c r="J1772" s="2" t="str">
        <f>M01_SETTINGS!$F$2</f>
        <v>KASPI</v>
      </c>
    </row>
    <row r="1773" spans="1:10" x14ac:dyDescent="0.35">
      <c r="A1773" s="3">
        <f>_xlfn.XLOOKUP(Table16[[#This Row],[OrderID]],[3]!Table13456[No заказа],[3]!Table13456[Дата
отправки],"",0,1)</f>
        <v>45753</v>
      </c>
      <c r="B1773" s="2">
        <v>528101632</v>
      </c>
      <c r="C1773" s="2"/>
      <c r="D1773" s="2"/>
      <c r="E1773" s="3"/>
      <c r="F1773" s="3"/>
      <c r="H1773" s="5">
        <f>_xlfn.XLOOKUP(Table16[[#This Row],[OrderID]],[3]!Table13456[No заказа],[3]!Table13456[Количество],"",0,1)</f>
        <v>1</v>
      </c>
      <c r="I1773" s="5">
        <f>_xlfn.XLOOKUP(Table16[[#This Row],[OrderID]],[3]!Table13456[No заказа],[3]!Table13456[Цена],"",0,1)</f>
        <v>14990</v>
      </c>
      <c r="J1773" s="2" t="str">
        <f>M01_SETTINGS!$F$2</f>
        <v>KASPI</v>
      </c>
    </row>
    <row r="1774" spans="1:10" x14ac:dyDescent="0.35">
      <c r="A1774" s="3">
        <f>_xlfn.XLOOKUP(Table16[[#This Row],[OrderID]],[3]!Table13456[No заказа],[3]!Table13456[Дата
отправки],"",0,1)</f>
        <v>45753</v>
      </c>
      <c r="B1774" s="2">
        <v>527762584</v>
      </c>
      <c r="C1774" s="2"/>
      <c r="D1774" s="2"/>
      <c r="E1774" s="3"/>
      <c r="F1774" s="3"/>
      <c r="H1774" s="5">
        <f>_xlfn.XLOOKUP(Table16[[#This Row],[OrderID]],[3]!Table13456[No заказа],[3]!Table13456[Количество],"",0,1)</f>
        <v>1</v>
      </c>
      <c r="I1774" s="5">
        <f>_xlfn.XLOOKUP(Table16[[#This Row],[OrderID]],[3]!Table13456[No заказа],[3]!Table13456[Цена],"",0,1)</f>
        <v>8392</v>
      </c>
      <c r="J1774" s="2" t="str">
        <f>M01_SETTINGS!$F$2</f>
        <v>KASPI</v>
      </c>
    </row>
    <row r="1775" spans="1:10" x14ac:dyDescent="0.35">
      <c r="A1775" s="3">
        <f>_xlfn.XLOOKUP(Table16[[#This Row],[OrderID]],[3]!Table13456[No заказа],[3]!Table13456[Дата
отправки],"",0,1)</f>
        <v>45753</v>
      </c>
      <c r="B1775" s="2">
        <v>527986242</v>
      </c>
      <c r="C1775" s="2"/>
      <c r="D1775" s="2"/>
      <c r="E1775" s="3"/>
      <c r="F1775" s="3"/>
      <c r="H1775" s="5">
        <f>_xlfn.XLOOKUP(Table16[[#This Row],[OrderID]],[3]!Table13456[No заказа],[3]!Table13456[Количество],"",0,1)</f>
        <v>1</v>
      </c>
      <c r="I1775" s="5">
        <f>_xlfn.XLOOKUP(Table16[[#This Row],[OrderID]],[3]!Table13456[No заказа],[3]!Table13456[Цена],"",0,1)</f>
        <v>29974</v>
      </c>
      <c r="J1775" s="2" t="str">
        <f>M01_SETTINGS!$F$2</f>
        <v>KASPI</v>
      </c>
    </row>
    <row r="1776" spans="1:10" x14ac:dyDescent="0.35">
      <c r="A1776" s="3">
        <f>_xlfn.XLOOKUP(Table16[[#This Row],[OrderID]],[3]!Table13456[No заказа],[3]!Table13456[Дата
отправки],"",0,1)</f>
        <v>45753</v>
      </c>
      <c r="B1776" s="2">
        <v>527947385</v>
      </c>
      <c r="C1776" s="2"/>
      <c r="D1776" s="2"/>
      <c r="E1776" s="3"/>
      <c r="F1776" s="3"/>
      <c r="H1776" s="5">
        <f>_xlfn.XLOOKUP(Table16[[#This Row],[OrderID]],[3]!Table13456[No заказа],[3]!Table13456[Количество],"",0,1)</f>
        <v>1</v>
      </c>
      <c r="I1776" s="5">
        <f>_xlfn.XLOOKUP(Table16[[#This Row],[OrderID]],[3]!Table13456[No заказа],[3]!Table13456[Цена],"",0,1)</f>
        <v>32851</v>
      </c>
      <c r="J1776" s="2" t="str">
        <f>M01_SETTINGS!$F$2</f>
        <v>KASPI</v>
      </c>
    </row>
    <row r="1777" spans="1:10" x14ac:dyDescent="0.35">
      <c r="A1777" s="3">
        <f>_xlfn.XLOOKUP(Table16[[#This Row],[OrderID]],[3]!Table13456[No заказа],[3]!Table13456[Дата
отправки],"",0,1)</f>
        <v>45752</v>
      </c>
      <c r="B1777" s="2">
        <v>527159200</v>
      </c>
      <c r="C1777" s="2"/>
      <c r="D1777" s="2"/>
      <c r="E1777" s="3"/>
      <c r="F1777" s="3"/>
      <c r="H1777" s="5">
        <f>_xlfn.XLOOKUP(Table16[[#This Row],[OrderID]],[3]!Table13456[No заказа],[3]!Table13456[Количество],"",0,1)</f>
        <v>1</v>
      </c>
      <c r="I1777" s="5">
        <f>_xlfn.XLOOKUP(Table16[[#This Row],[OrderID]],[3]!Table13456[No заказа],[3]!Table13456[Цена],"",0,1)</f>
        <v>8349</v>
      </c>
      <c r="J1777" s="2" t="str">
        <f>M01_SETTINGS!$F$2</f>
        <v>KASPI</v>
      </c>
    </row>
    <row r="1778" spans="1:10" x14ac:dyDescent="0.35">
      <c r="A1778" s="3">
        <f>_xlfn.XLOOKUP(Table16[[#This Row],[OrderID]],[3]!Table13456[No заказа],[3]!Table13456[Дата
отправки],"",0,1)</f>
        <v>45752</v>
      </c>
      <c r="B1778" s="2">
        <v>527096329</v>
      </c>
      <c r="C1778" s="2"/>
      <c r="D1778" s="2"/>
      <c r="E1778" s="3"/>
      <c r="F1778" s="3"/>
      <c r="H1778" s="5">
        <f>_xlfn.XLOOKUP(Table16[[#This Row],[OrderID]],[3]!Table13456[No заказа],[3]!Table13456[Количество],"",0,1)</f>
        <v>1</v>
      </c>
      <c r="I1778" s="5">
        <f>_xlfn.XLOOKUP(Table16[[#This Row],[OrderID]],[3]!Table13456[No заказа],[3]!Table13456[Цена],"",0,1)</f>
        <v>8350</v>
      </c>
      <c r="J1778" s="2" t="str">
        <f>M01_SETTINGS!$F$2</f>
        <v>KASPI</v>
      </c>
    </row>
    <row r="1779" spans="1:10" x14ac:dyDescent="0.35">
      <c r="A1779" s="3">
        <f>_xlfn.XLOOKUP(Table16[[#This Row],[OrderID]],[3]!Table13456[No заказа],[3]!Table13456[Дата
отправки],"",0,1)</f>
        <v>45752</v>
      </c>
      <c r="B1779" s="2">
        <v>527536302</v>
      </c>
      <c r="C1779" s="2"/>
      <c r="D1779" s="2"/>
      <c r="E1779" s="3"/>
      <c r="F1779" s="3"/>
      <c r="H1779" s="5">
        <f>_xlfn.XLOOKUP(Table16[[#This Row],[OrderID]],[3]!Table13456[No заказа],[3]!Table13456[Количество],"",0,1)</f>
        <v>1</v>
      </c>
      <c r="I1779" s="5">
        <f>_xlfn.XLOOKUP(Table16[[#This Row],[OrderID]],[3]!Table13456[No заказа],[3]!Table13456[Цена],"",0,1)</f>
        <v>8349</v>
      </c>
      <c r="J1779" s="2" t="str">
        <f>M01_SETTINGS!$F$2</f>
        <v>KASPI</v>
      </c>
    </row>
    <row r="1780" spans="1:10" x14ac:dyDescent="0.35">
      <c r="A1780" s="3">
        <f>_xlfn.XLOOKUP(Table16[[#This Row],[OrderID]],[3]!Table13456[No заказа],[3]!Table13456[Дата
отправки],"",0,1)</f>
        <v>45752</v>
      </c>
      <c r="B1780" s="2">
        <v>527556640</v>
      </c>
      <c r="C1780" s="2"/>
      <c r="D1780" s="2"/>
      <c r="E1780" s="3"/>
      <c r="F1780" s="3"/>
      <c r="H1780" s="5">
        <f>_xlfn.XLOOKUP(Table16[[#This Row],[OrderID]],[3]!Table13456[No заказа],[3]!Table13456[Количество],"",0,1)</f>
        <v>1</v>
      </c>
      <c r="I1780" s="5">
        <f>_xlfn.XLOOKUP(Table16[[#This Row],[OrderID]],[3]!Table13456[No заказа],[3]!Table13456[Цена],"",0,1)</f>
        <v>10000</v>
      </c>
      <c r="J1780" s="2" t="str">
        <f>M01_SETTINGS!$F$2</f>
        <v>KASPI</v>
      </c>
    </row>
    <row r="1781" spans="1:10" x14ac:dyDescent="0.35">
      <c r="A1781" s="3">
        <f>_xlfn.XLOOKUP(Table16[[#This Row],[OrderID]],[3]!Table13456[No заказа],[3]!Table13456[Дата
отправки],"",0,1)</f>
        <v>45752</v>
      </c>
      <c r="B1781" s="2">
        <v>527420793</v>
      </c>
      <c r="C1781" s="2"/>
      <c r="D1781" s="2"/>
      <c r="E1781" s="3"/>
      <c r="F1781" s="3"/>
      <c r="H1781" s="5">
        <f>_xlfn.XLOOKUP(Table16[[#This Row],[OrderID]],[3]!Table13456[No заказа],[3]!Table13456[Количество],"",0,1)</f>
        <v>1</v>
      </c>
      <c r="I1781" s="5">
        <f>_xlfn.XLOOKUP(Table16[[#This Row],[OrderID]],[3]!Table13456[No заказа],[3]!Table13456[Цена],"",0,1)</f>
        <v>5000</v>
      </c>
      <c r="J1781" s="2" t="str">
        <f>M01_SETTINGS!$F$2</f>
        <v>KASPI</v>
      </c>
    </row>
    <row r="1782" spans="1:10" x14ac:dyDescent="0.35">
      <c r="A1782" s="3">
        <f>_xlfn.XLOOKUP(Table16[[#This Row],[OrderID]],[3]!Table13456[No заказа],[3]!Table13456[Дата
отправки],"",0,1)</f>
        <v>45752</v>
      </c>
      <c r="B1782" s="2">
        <v>527291974</v>
      </c>
      <c r="C1782" s="2"/>
      <c r="D1782" s="2"/>
      <c r="E1782" s="3"/>
      <c r="F1782" s="3"/>
      <c r="H1782" s="5">
        <f>_xlfn.XLOOKUP(Table16[[#This Row],[OrderID]],[3]!Table13456[No заказа],[3]!Table13456[Количество],"",0,1)</f>
        <v>1</v>
      </c>
      <c r="I1782" s="5">
        <f>_xlfn.XLOOKUP(Table16[[#This Row],[OrderID]],[3]!Table13456[No заказа],[3]!Table13456[Цена],"",0,1)</f>
        <v>15990</v>
      </c>
      <c r="J1782" s="2" t="str">
        <f>M01_SETTINGS!$F$2</f>
        <v>KASPI</v>
      </c>
    </row>
    <row r="1783" spans="1:10" x14ac:dyDescent="0.35">
      <c r="A1783" s="3">
        <f>_xlfn.XLOOKUP(Table16[[#This Row],[OrderID]],[3]!Table13456[No заказа],[3]!Table13456[Дата
отправки],"",0,1)</f>
        <v>45752</v>
      </c>
      <c r="B1783" s="2">
        <v>527196105</v>
      </c>
      <c r="C1783" s="2"/>
      <c r="D1783" s="2"/>
      <c r="E1783" s="3"/>
      <c r="F1783" s="3"/>
      <c r="H1783" s="5">
        <f>_xlfn.XLOOKUP(Table16[[#This Row],[OrderID]],[3]!Table13456[No заказа],[3]!Table13456[Количество],"",0,1)</f>
        <v>1</v>
      </c>
      <c r="I1783" s="5">
        <f>_xlfn.XLOOKUP(Table16[[#This Row],[OrderID]],[3]!Table13456[No заказа],[3]!Table13456[Цена],"",0,1)</f>
        <v>15990</v>
      </c>
      <c r="J1783" s="2" t="str">
        <f>M01_SETTINGS!$F$2</f>
        <v>KASPI</v>
      </c>
    </row>
    <row r="1784" spans="1:10" x14ac:dyDescent="0.35">
      <c r="A1784" s="3">
        <f>_xlfn.XLOOKUP(Table16[[#This Row],[OrderID]],[3]!Table13456[No заказа],[3]!Table13456[Дата
отправки],"",0,1)</f>
        <v>45752</v>
      </c>
      <c r="B1784" s="2">
        <v>527156798</v>
      </c>
      <c r="C1784" s="2"/>
      <c r="D1784" s="2"/>
      <c r="E1784" s="3"/>
      <c r="F1784" s="3"/>
      <c r="H1784" s="5">
        <f>_xlfn.XLOOKUP(Table16[[#This Row],[OrderID]],[3]!Table13456[No заказа],[3]!Table13456[Количество],"",0,1)</f>
        <v>1</v>
      </c>
      <c r="I1784" s="5">
        <f>_xlfn.XLOOKUP(Table16[[#This Row],[OrderID]],[3]!Table13456[No заказа],[3]!Table13456[Цена],"",0,1)</f>
        <v>15990</v>
      </c>
      <c r="J1784" s="2" t="str">
        <f>M01_SETTINGS!$F$2</f>
        <v>KASPI</v>
      </c>
    </row>
    <row r="1785" spans="1:10" x14ac:dyDescent="0.35">
      <c r="A1785" s="3">
        <f>_xlfn.XLOOKUP(Table16[[#This Row],[OrderID]],[3]!Table13456[No заказа],[3]!Table13456[Дата
отправки],"",0,1)</f>
        <v>45752</v>
      </c>
      <c r="B1785" s="2">
        <v>527376252</v>
      </c>
      <c r="C1785" s="2"/>
      <c r="D1785" s="2"/>
      <c r="E1785" s="3"/>
      <c r="F1785" s="3"/>
      <c r="H1785" s="5">
        <f>_xlfn.XLOOKUP(Table16[[#This Row],[OrderID]],[3]!Table13456[No заказа],[3]!Table13456[Количество],"",0,1)</f>
        <v>1</v>
      </c>
      <c r="I1785" s="5">
        <f>_xlfn.XLOOKUP(Table16[[#This Row],[OrderID]],[3]!Table13456[No заказа],[3]!Table13456[Цена],"",0,1)</f>
        <v>8997</v>
      </c>
      <c r="J1785" s="2" t="str">
        <f>M01_SETTINGS!$F$2</f>
        <v>KASPI</v>
      </c>
    </row>
    <row r="1786" spans="1:10" x14ac:dyDescent="0.35">
      <c r="A1786" s="3">
        <f>_xlfn.XLOOKUP(Table16[[#This Row],[OrderID]],[3]!Table13456[No заказа],[3]!Table13456[Дата
отправки],"",0,1)</f>
        <v>45752</v>
      </c>
      <c r="B1786" s="2">
        <v>527089577</v>
      </c>
      <c r="C1786" s="2"/>
      <c r="D1786" s="2"/>
      <c r="E1786" s="3"/>
      <c r="F1786" s="3"/>
      <c r="H1786" s="5">
        <f>_xlfn.XLOOKUP(Table16[[#This Row],[OrderID]],[3]!Table13456[No заказа],[3]!Table13456[Количество],"",0,1)</f>
        <v>1</v>
      </c>
      <c r="I1786" s="5">
        <f>_xlfn.XLOOKUP(Table16[[#This Row],[OrderID]],[3]!Table13456[No заказа],[3]!Table13456[Цена],"",0,1)</f>
        <v>8579</v>
      </c>
      <c r="J1786" s="2" t="str">
        <f>M01_SETTINGS!$F$2</f>
        <v>KASPI</v>
      </c>
    </row>
    <row r="1787" spans="1:10" x14ac:dyDescent="0.35">
      <c r="A1787" s="3">
        <f>_xlfn.XLOOKUP(Table16[[#This Row],[OrderID]],[3]!Table13456[No заказа],[3]!Table13456[Дата
отправки],"",0,1)</f>
        <v>45752</v>
      </c>
      <c r="B1787" s="2">
        <v>527039272</v>
      </c>
      <c r="C1787" s="2"/>
      <c r="D1787" s="2"/>
      <c r="E1787" s="3"/>
      <c r="F1787" s="3"/>
      <c r="H1787" s="5">
        <f>_xlfn.XLOOKUP(Table16[[#This Row],[OrderID]],[3]!Table13456[No заказа],[3]!Table13456[Количество],"",0,1)</f>
        <v>1</v>
      </c>
      <c r="I1787" s="5">
        <f>_xlfn.XLOOKUP(Table16[[#This Row],[OrderID]],[3]!Table13456[No заказа],[3]!Table13456[Цена],"",0,1)</f>
        <v>8579</v>
      </c>
      <c r="J1787" s="2" t="str">
        <f>M01_SETTINGS!$F$2</f>
        <v>KASPI</v>
      </c>
    </row>
    <row r="1788" spans="1:10" x14ac:dyDescent="0.35">
      <c r="A1788" s="3">
        <f>_xlfn.XLOOKUP(Table16[[#This Row],[OrderID]],[3]!Table13456[No заказа],[3]!Table13456[Дата
отправки],"",0,1)</f>
        <v>45752</v>
      </c>
      <c r="B1788" s="2">
        <v>527482078</v>
      </c>
      <c r="C1788" s="2"/>
      <c r="D1788" s="2"/>
      <c r="E1788" s="3"/>
      <c r="F1788" s="3"/>
      <c r="H1788" s="5">
        <f>_xlfn.XLOOKUP(Table16[[#This Row],[OrderID]],[3]!Table13456[No заказа],[3]!Table13456[Количество],"",0,1)</f>
        <v>1</v>
      </c>
      <c r="I1788" s="5">
        <f>_xlfn.XLOOKUP(Table16[[#This Row],[OrderID]],[3]!Table13456[No заказа],[3]!Table13456[Цена],"",0,1)</f>
        <v>8349</v>
      </c>
      <c r="J1788" s="2" t="str">
        <f>M01_SETTINGS!$F$2</f>
        <v>KASPI</v>
      </c>
    </row>
    <row r="1789" spans="1:10" x14ac:dyDescent="0.35">
      <c r="A1789" s="3">
        <f>_xlfn.XLOOKUP(Table16[[#This Row],[OrderID]],[3]!Table13456[No заказа],[3]!Table13456[Дата
отправки],"",0,1)</f>
        <v>45752</v>
      </c>
      <c r="B1789" s="2">
        <v>527046494</v>
      </c>
      <c r="C1789" s="2"/>
      <c r="D1789" s="2"/>
      <c r="E1789" s="3"/>
      <c r="F1789" s="3"/>
      <c r="H1789" s="5">
        <f>_xlfn.XLOOKUP(Table16[[#This Row],[OrderID]],[3]!Table13456[No заказа],[3]!Table13456[Количество],"",0,1)</f>
        <v>1</v>
      </c>
      <c r="I1789" s="5">
        <f>_xlfn.XLOOKUP(Table16[[#This Row],[OrderID]],[3]!Table13456[No заказа],[3]!Table13456[Цена],"",0,1)</f>
        <v>8349</v>
      </c>
      <c r="J1789" s="2" t="str">
        <f>M01_SETTINGS!$F$2</f>
        <v>KASPI</v>
      </c>
    </row>
    <row r="1790" spans="1:10" x14ac:dyDescent="0.35">
      <c r="A1790" s="3">
        <f>_xlfn.XLOOKUP(Table16[[#This Row],[OrderID]],[3]!Table13456[No заказа],[3]!Table13456[Дата
отправки],"",0,1)</f>
        <v>45752</v>
      </c>
      <c r="B1790" s="2">
        <v>527572554</v>
      </c>
      <c r="C1790" s="2"/>
      <c r="D1790" s="2"/>
      <c r="E1790" s="3"/>
      <c r="F1790" s="3"/>
      <c r="H1790" s="5">
        <f>_xlfn.XLOOKUP(Table16[[#This Row],[OrderID]],[3]!Table13456[No заказа],[3]!Table13456[Количество],"",0,1)</f>
        <v>1</v>
      </c>
      <c r="I1790" s="5">
        <f>_xlfn.XLOOKUP(Table16[[#This Row],[OrderID]],[3]!Table13456[No заказа],[3]!Table13456[Цена],"",0,1)</f>
        <v>9000</v>
      </c>
      <c r="J1790" s="2" t="str">
        <f>M01_SETTINGS!$F$2</f>
        <v>KASPI</v>
      </c>
    </row>
    <row r="1791" spans="1:10" x14ac:dyDescent="0.35">
      <c r="A1791" s="3">
        <f>_xlfn.XLOOKUP(Table16[[#This Row],[OrderID]],[3]!Table13456[No заказа],[3]!Table13456[Дата
отправки],"",0,1)</f>
        <v>45752</v>
      </c>
      <c r="B1791" s="2">
        <v>527244900</v>
      </c>
      <c r="C1791" s="2"/>
      <c r="D1791" s="2"/>
      <c r="E1791" s="3"/>
      <c r="F1791" s="3"/>
      <c r="H1791" s="5">
        <f>_xlfn.XLOOKUP(Table16[[#This Row],[OrderID]],[3]!Table13456[No заказа],[3]!Table13456[Количество],"",0,1)</f>
        <v>1</v>
      </c>
      <c r="I1791" s="5">
        <f>_xlfn.XLOOKUP(Table16[[#This Row],[OrderID]],[3]!Table13456[No заказа],[3]!Table13456[Цена],"",0,1)</f>
        <v>8350</v>
      </c>
      <c r="J1791" s="2" t="str">
        <f>M01_SETTINGS!$F$2</f>
        <v>KASPI</v>
      </c>
    </row>
    <row r="1792" spans="1:10" x14ac:dyDescent="0.35">
      <c r="A1792" s="3">
        <f>_xlfn.XLOOKUP(Table16[[#This Row],[OrderID]],[3]!Table13456[No заказа],[3]!Table13456[Дата
отправки],"",0,1)</f>
        <v>45752</v>
      </c>
      <c r="B1792" s="2">
        <v>527133803</v>
      </c>
      <c r="C1792" s="2"/>
      <c r="D1792" s="2"/>
      <c r="E1792" s="3"/>
      <c r="F1792" s="3"/>
      <c r="H1792" s="5">
        <f>_xlfn.XLOOKUP(Table16[[#This Row],[OrderID]],[3]!Table13456[No заказа],[3]!Table13456[Количество],"",0,1)</f>
        <v>1</v>
      </c>
      <c r="I1792" s="5">
        <f>_xlfn.XLOOKUP(Table16[[#This Row],[OrderID]],[3]!Table13456[No заказа],[3]!Table13456[Цена],"",0,1)</f>
        <v>8350</v>
      </c>
      <c r="J1792" s="2" t="str">
        <f>M01_SETTINGS!$F$2</f>
        <v>KASPI</v>
      </c>
    </row>
    <row r="1793" spans="1:10" x14ac:dyDescent="0.35">
      <c r="A1793" s="3">
        <f>_xlfn.XLOOKUP(Table16[[#This Row],[OrderID]],[3]!Table13456[No заказа],[3]!Table13456[Дата
отправки],"",0,1)</f>
        <v>45752</v>
      </c>
      <c r="B1793" s="2">
        <v>527299059</v>
      </c>
      <c r="C1793" s="2"/>
      <c r="D1793" s="2"/>
      <c r="E1793" s="3"/>
      <c r="F1793" s="3"/>
      <c r="H1793" s="5">
        <f>_xlfn.XLOOKUP(Table16[[#This Row],[OrderID]],[3]!Table13456[No заказа],[3]!Table13456[Количество],"",0,1)</f>
        <v>1</v>
      </c>
      <c r="I1793" s="5">
        <f>_xlfn.XLOOKUP(Table16[[#This Row],[OrderID]],[3]!Table13456[No заказа],[3]!Table13456[Цена],"",0,1)</f>
        <v>8799</v>
      </c>
      <c r="J1793" s="2" t="str">
        <f>M01_SETTINGS!$F$2</f>
        <v>KASPI</v>
      </c>
    </row>
    <row r="1794" spans="1:10" x14ac:dyDescent="0.35">
      <c r="A1794" s="3">
        <f>_xlfn.XLOOKUP(Table16[[#This Row],[OrderID]],[3]!Table13456[No заказа],[3]!Table13456[Дата
отправки],"",0,1)</f>
        <v>45752</v>
      </c>
      <c r="B1794" s="2">
        <v>527111482</v>
      </c>
      <c r="C1794" s="2"/>
      <c r="D1794" s="2"/>
      <c r="E1794" s="3"/>
      <c r="F1794" s="3"/>
      <c r="H1794" s="5">
        <f>_xlfn.XLOOKUP(Table16[[#This Row],[OrderID]],[3]!Table13456[No заказа],[3]!Table13456[Количество],"",0,1)</f>
        <v>1</v>
      </c>
      <c r="I1794" s="5">
        <f>_xlfn.XLOOKUP(Table16[[#This Row],[OrderID]],[3]!Table13456[No заказа],[3]!Table13456[Цена],"",0,1)</f>
        <v>8350</v>
      </c>
      <c r="J1794" s="2" t="str">
        <f>M01_SETTINGS!$F$2</f>
        <v>KASPI</v>
      </c>
    </row>
    <row r="1795" spans="1:10" x14ac:dyDescent="0.35">
      <c r="A1795" s="3">
        <f>_xlfn.XLOOKUP(Table16[[#This Row],[OrderID]],[3]!Table13456[No заказа],[3]!Table13456[Дата
отправки],"",0,1)</f>
        <v>45752</v>
      </c>
      <c r="B1795" s="2">
        <v>527265137</v>
      </c>
      <c r="C1795" s="2"/>
      <c r="D1795" s="2"/>
      <c r="E1795" s="3"/>
      <c r="F1795" s="3"/>
      <c r="H1795" s="5">
        <f>_xlfn.XLOOKUP(Table16[[#This Row],[OrderID]],[3]!Table13456[No заказа],[3]!Table13456[Количество],"",0,1)</f>
        <v>1</v>
      </c>
      <c r="I1795" s="5">
        <f>_xlfn.XLOOKUP(Table16[[#This Row],[OrderID]],[3]!Table13456[No заказа],[3]!Table13456[Цена],"",0,1)</f>
        <v>8579</v>
      </c>
      <c r="J1795" s="2" t="str">
        <f>M01_SETTINGS!$F$2</f>
        <v>KASPI</v>
      </c>
    </row>
    <row r="1796" spans="1:10" x14ac:dyDescent="0.35">
      <c r="A1796" s="3">
        <f>_xlfn.XLOOKUP(Table16[[#This Row],[OrderID]],[3]!Table13456[No заказа],[3]!Table13456[Дата
отправки],"",0,1)</f>
        <v>45752</v>
      </c>
      <c r="B1796" s="2">
        <v>527254410</v>
      </c>
      <c r="C1796" s="2"/>
      <c r="D1796" s="2"/>
      <c r="E1796" s="3"/>
      <c r="F1796" s="3"/>
      <c r="H1796" s="5">
        <f>_xlfn.XLOOKUP(Table16[[#This Row],[OrderID]],[3]!Table13456[No заказа],[3]!Table13456[Количество],"",0,1)</f>
        <v>1</v>
      </c>
      <c r="I1796" s="5">
        <f>_xlfn.XLOOKUP(Table16[[#This Row],[OrderID]],[3]!Table13456[No заказа],[3]!Table13456[Цена],"",0,1)</f>
        <v>8349</v>
      </c>
      <c r="J1796" s="2" t="str">
        <f>M01_SETTINGS!$F$2</f>
        <v>KASPI</v>
      </c>
    </row>
    <row r="1797" spans="1:10" x14ac:dyDescent="0.35">
      <c r="A1797" s="3">
        <f>_xlfn.XLOOKUP(Table16[[#This Row],[OrderID]],[3]!Table13456[No заказа],[3]!Table13456[Дата
отправки],"",0,1)</f>
        <v>45752</v>
      </c>
      <c r="B1797" s="2">
        <v>527156257</v>
      </c>
      <c r="C1797" s="2"/>
      <c r="D1797" s="2"/>
      <c r="E1797" s="3"/>
      <c r="F1797" s="3"/>
      <c r="H1797" s="5">
        <f>_xlfn.XLOOKUP(Table16[[#This Row],[OrderID]],[3]!Table13456[No заказа],[3]!Table13456[Количество],"",0,1)</f>
        <v>1</v>
      </c>
      <c r="I1797" s="5">
        <f>_xlfn.XLOOKUP(Table16[[#This Row],[OrderID]],[3]!Table13456[No заказа],[3]!Table13456[Цена],"",0,1)</f>
        <v>8990</v>
      </c>
      <c r="J1797" s="2" t="str">
        <f>M01_SETTINGS!$F$2</f>
        <v>KASPI</v>
      </c>
    </row>
    <row r="1798" spans="1:10" x14ac:dyDescent="0.35">
      <c r="A1798" s="3">
        <f>_xlfn.XLOOKUP(Table16[[#This Row],[OrderID]],[3]!Table13456[No заказа],[3]!Table13456[Дата
отправки],"",0,1)</f>
        <v>45752</v>
      </c>
      <c r="B1798" s="2">
        <v>527270952</v>
      </c>
      <c r="C1798" s="2"/>
      <c r="D1798" s="2"/>
      <c r="E1798" s="3"/>
      <c r="F1798" s="3"/>
      <c r="H1798" s="5">
        <f>_xlfn.XLOOKUP(Table16[[#This Row],[OrderID]],[3]!Table13456[No заказа],[3]!Table13456[Количество],"",0,1)</f>
        <v>1</v>
      </c>
      <c r="I1798" s="5">
        <f>_xlfn.XLOOKUP(Table16[[#This Row],[OrderID]],[3]!Table13456[No заказа],[3]!Table13456[Цена],"",0,1)</f>
        <v>14990</v>
      </c>
      <c r="J1798" s="2" t="str">
        <f>M01_SETTINGS!$F$2</f>
        <v>KASPI</v>
      </c>
    </row>
    <row r="1799" spans="1:10" x14ac:dyDescent="0.35">
      <c r="A1799" s="3">
        <f>_xlfn.XLOOKUP(Table16[[#This Row],[OrderID]],[3]!Table13456[No заказа],[3]!Table13456[Дата
отправки],"",0,1)</f>
        <v>45752</v>
      </c>
      <c r="B1799" s="2">
        <v>527131137</v>
      </c>
      <c r="C1799" s="2"/>
      <c r="D1799" s="2"/>
      <c r="E1799" s="3"/>
      <c r="F1799" s="3"/>
      <c r="H1799" s="5">
        <f>_xlfn.XLOOKUP(Table16[[#This Row],[OrderID]],[3]!Table13456[No заказа],[3]!Table13456[Количество],"",0,1)</f>
        <v>1</v>
      </c>
      <c r="I1799" s="5">
        <f>_xlfn.XLOOKUP(Table16[[#This Row],[OrderID]],[3]!Table13456[No заказа],[3]!Table13456[Цена],"",0,1)</f>
        <v>39695</v>
      </c>
      <c r="J1799" s="2" t="str">
        <f>M01_SETTINGS!$F$2</f>
        <v>KASPI</v>
      </c>
    </row>
    <row r="1800" spans="1:10" x14ac:dyDescent="0.35">
      <c r="A1800" s="3">
        <f>_xlfn.XLOOKUP(Table16[[#This Row],[OrderID]],[3]!Table13456[No заказа],[3]!Table13456[Дата
отправки],"",0,1)</f>
        <v>45752</v>
      </c>
      <c r="B1800" s="2">
        <v>527516986</v>
      </c>
      <c r="C1800" s="2"/>
      <c r="D1800" s="2"/>
      <c r="E1800" s="3"/>
      <c r="F1800" s="3"/>
      <c r="H1800" s="5">
        <f>_xlfn.XLOOKUP(Table16[[#This Row],[OrderID]],[3]!Table13456[No заказа],[3]!Table13456[Количество],"",0,1)</f>
        <v>1</v>
      </c>
      <c r="I1800" s="5">
        <f>_xlfn.XLOOKUP(Table16[[#This Row],[OrderID]],[3]!Table13456[No заказа],[3]!Table13456[Цена],"",0,1)</f>
        <v>31364</v>
      </c>
      <c r="J1800" s="2" t="str">
        <f>M01_SETTINGS!$F$2</f>
        <v>KASPI</v>
      </c>
    </row>
    <row r="1801" spans="1:10" x14ac:dyDescent="0.35">
      <c r="A1801" s="3">
        <f>_xlfn.XLOOKUP(Table16[[#This Row],[OrderID]],[3]!Table13456[No заказа],[3]!Table13456[Дата
отправки],"",0,1)</f>
        <v>45752</v>
      </c>
      <c r="B1801" s="2">
        <v>527512825</v>
      </c>
      <c r="C1801" s="2"/>
      <c r="D1801" s="2"/>
      <c r="E1801" s="3"/>
      <c r="F1801" s="3"/>
      <c r="H1801" s="5">
        <f>_xlfn.XLOOKUP(Table16[[#This Row],[OrderID]],[3]!Table13456[No заказа],[3]!Table13456[Количество],"",0,1)</f>
        <v>1</v>
      </c>
      <c r="I1801" s="5">
        <f>_xlfn.XLOOKUP(Table16[[#This Row],[OrderID]],[3]!Table13456[No заказа],[3]!Table13456[Цена],"",0,1)</f>
        <v>31364</v>
      </c>
      <c r="J1801" s="2" t="str">
        <f>M01_SETTINGS!$F$2</f>
        <v>KASPI</v>
      </c>
    </row>
    <row r="1802" spans="1:10" x14ac:dyDescent="0.35">
      <c r="A1802" s="3">
        <f>_xlfn.XLOOKUP(Table16[[#This Row],[OrderID]],[3]!Table13456[No заказа],[3]!Table13456[Дата
отправки],"",0,1)</f>
        <v>45751</v>
      </c>
      <c r="B1802" s="2">
        <v>526446183</v>
      </c>
      <c r="C1802" s="2"/>
      <c r="D1802" s="2"/>
      <c r="E1802" s="3"/>
      <c r="F1802" s="3"/>
      <c r="H1802" s="5">
        <f>_xlfn.XLOOKUP(Table16[[#This Row],[OrderID]],[3]!Table13456[No заказа],[3]!Table13456[Количество],"",0,1)</f>
        <v>1</v>
      </c>
      <c r="I1802" s="5">
        <f>_xlfn.XLOOKUP(Table16[[#This Row],[OrderID]],[3]!Table13456[No заказа],[3]!Table13456[Цена],"",0,1)</f>
        <v>7870</v>
      </c>
      <c r="J1802" s="2" t="str">
        <f>M01_SETTINGS!$F$2</f>
        <v>KASPI</v>
      </c>
    </row>
    <row r="1803" spans="1:10" x14ac:dyDescent="0.35">
      <c r="A1803" s="3">
        <f>_xlfn.XLOOKUP(Table16[[#This Row],[OrderID]],[3]!Table13456[No заказа],[3]!Table13456[Дата
отправки],"",0,1)</f>
        <v>45751</v>
      </c>
      <c r="B1803" s="2">
        <v>526431428</v>
      </c>
      <c r="C1803" s="2"/>
      <c r="D1803" s="2"/>
      <c r="E1803" s="3"/>
      <c r="F1803" s="3"/>
      <c r="H1803" s="5">
        <f>_xlfn.XLOOKUP(Table16[[#This Row],[OrderID]],[3]!Table13456[No заказа],[3]!Table13456[Количество],"",0,1)</f>
        <v>1</v>
      </c>
      <c r="I1803" s="5">
        <f>_xlfn.XLOOKUP(Table16[[#This Row],[OrderID]],[3]!Table13456[No заказа],[3]!Table13456[Цена],"",0,1)</f>
        <v>8398</v>
      </c>
      <c r="J1803" s="2" t="str">
        <f>M01_SETTINGS!$F$2</f>
        <v>KASPI</v>
      </c>
    </row>
    <row r="1804" spans="1:10" x14ac:dyDescent="0.35">
      <c r="A1804" s="3">
        <f>_xlfn.XLOOKUP(Table16[[#This Row],[OrderID]],[3]!Table13456[No заказа],[3]!Table13456[Дата
отправки],"",0,1)</f>
        <v>45751</v>
      </c>
      <c r="B1804" s="2">
        <v>526984142</v>
      </c>
      <c r="C1804" s="2"/>
      <c r="D1804" s="2"/>
      <c r="E1804" s="3"/>
      <c r="F1804" s="3"/>
      <c r="H1804" s="5">
        <f>_xlfn.XLOOKUP(Table16[[#This Row],[OrderID]],[3]!Table13456[No заказа],[3]!Table13456[Количество],"",0,1)</f>
        <v>1</v>
      </c>
      <c r="I1804" s="5">
        <f>_xlfn.XLOOKUP(Table16[[#This Row],[OrderID]],[3]!Table13456[No заказа],[3]!Table13456[Цена],"",0,1)</f>
        <v>8579</v>
      </c>
      <c r="J1804" s="2" t="str">
        <f>M01_SETTINGS!$F$2</f>
        <v>KASPI</v>
      </c>
    </row>
    <row r="1805" spans="1:10" x14ac:dyDescent="0.35">
      <c r="A1805" s="3">
        <f>_xlfn.XLOOKUP(Table16[[#This Row],[OrderID]],[3]!Table13456[No заказа],[3]!Table13456[Дата
отправки],"",0,1)</f>
        <v>45751</v>
      </c>
      <c r="B1805" s="2">
        <v>526798055</v>
      </c>
      <c r="C1805" s="2"/>
      <c r="D1805" s="2"/>
      <c r="E1805" s="3"/>
      <c r="F1805" s="3"/>
      <c r="H1805" s="5">
        <f>_xlfn.XLOOKUP(Table16[[#This Row],[OrderID]],[3]!Table13456[No заказа],[3]!Table13456[Количество],"",0,1)</f>
        <v>1</v>
      </c>
      <c r="I1805" s="5">
        <f>_xlfn.XLOOKUP(Table16[[#This Row],[OrderID]],[3]!Table13456[No заказа],[3]!Table13456[Цена],"",0,1)</f>
        <v>8579</v>
      </c>
      <c r="J1805" s="2" t="str">
        <f>M01_SETTINGS!$F$2</f>
        <v>KASPI</v>
      </c>
    </row>
    <row r="1806" spans="1:10" x14ac:dyDescent="0.35">
      <c r="A1806" s="3">
        <f>_xlfn.XLOOKUP(Table16[[#This Row],[OrderID]],[3]!Table13456[No заказа],[3]!Table13456[Дата
отправки],"",0,1)</f>
        <v>45751</v>
      </c>
      <c r="B1806" s="2">
        <v>526470765</v>
      </c>
      <c r="C1806" s="2"/>
      <c r="D1806" s="2"/>
      <c r="E1806" s="3"/>
      <c r="F1806" s="3"/>
      <c r="H1806" s="5">
        <f>_xlfn.XLOOKUP(Table16[[#This Row],[OrderID]],[3]!Table13456[No заказа],[3]!Table13456[Количество],"",0,1)</f>
        <v>1</v>
      </c>
      <c r="I1806" s="5">
        <f>_xlfn.XLOOKUP(Table16[[#This Row],[OrderID]],[3]!Table13456[No заказа],[3]!Table13456[Цена],"",0,1)</f>
        <v>9864</v>
      </c>
      <c r="J1806" s="2" t="str">
        <f>M01_SETTINGS!$F$2</f>
        <v>KASPI</v>
      </c>
    </row>
    <row r="1807" spans="1:10" x14ac:dyDescent="0.35">
      <c r="A1807" s="3">
        <f>_xlfn.XLOOKUP(Table16[[#This Row],[OrderID]],[3]!Table13456[No заказа],[3]!Table13456[Дата
отправки],"",0,1)</f>
        <v>45751</v>
      </c>
      <c r="B1807" s="2">
        <v>526518696</v>
      </c>
      <c r="C1807" s="2"/>
      <c r="D1807" s="2"/>
      <c r="E1807" s="3"/>
      <c r="F1807" s="3"/>
      <c r="H1807" s="5">
        <f>_xlfn.XLOOKUP(Table16[[#This Row],[OrderID]],[3]!Table13456[No заказа],[3]!Table13456[Количество],"",0,1)</f>
        <v>1</v>
      </c>
      <c r="I1807" s="5">
        <f>_xlfn.XLOOKUP(Table16[[#This Row],[OrderID]],[3]!Table13456[No заказа],[3]!Table13456[Цена],"",0,1)</f>
        <v>8416</v>
      </c>
      <c r="J1807" s="2" t="str">
        <f>M01_SETTINGS!$F$2</f>
        <v>KASPI</v>
      </c>
    </row>
    <row r="1808" spans="1:10" x14ac:dyDescent="0.35">
      <c r="A1808" s="3">
        <f>_xlfn.XLOOKUP(Table16[[#This Row],[OrderID]],[3]!Table13456[No заказа],[3]!Table13456[Дата
отправки],"",0,1)</f>
        <v>45751</v>
      </c>
      <c r="B1808" s="2">
        <v>526487812</v>
      </c>
      <c r="C1808" s="2"/>
      <c r="D1808" s="2"/>
      <c r="E1808" s="3"/>
      <c r="F1808" s="3"/>
      <c r="H1808" s="5">
        <f>_xlfn.XLOOKUP(Table16[[#This Row],[OrderID]],[3]!Table13456[No заказа],[3]!Table13456[Количество],"",0,1)</f>
        <v>1</v>
      </c>
      <c r="I1808" s="5">
        <f>_xlfn.XLOOKUP(Table16[[#This Row],[OrderID]],[3]!Table13456[No заказа],[3]!Table13456[Цена],"",0,1)</f>
        <v>8350</v>
      </c>
      <c r="J1808" s="2" t="str">
        <f>M01_SETTINGS!$F$2</f>
        <v>KASPI</v>
      </c>
    </row>
    <row r="1809" spans="1:10" x14ac:dyDescent="0.35">
      <c r="A1809" s="3">
        <f>_xlfn.XLOOKUP(Table16[[#This Row],[OrderID]],[3]!Table13456[No заказа],[3]!Table13456[Дата
отправки],"",0,1)</f>
        <v>45751</v>
      </c>
      <c r="B1809" s="2">
        <v>526421805</v>
      </c>
      <c r="C1809" s="2"/>
      <c r="D1809" s="2"/>
      <c r="E1809" s="3"/>
      <c r="F1809" s="3"/>
      <c r="H1809" s="5">
        <f>_xlfn.XLOOKUP(Table16[[#This Row],[OrderID]],[3]!Table13456[No заказа],[3]!Table13456[Количество],"",0,1)</f>
        <v>1</v>
      </c>
      <c r="I1809" s="5">
        <f>_xlfn.XLOOKUP(Table16[[#This Row],[OrderID]],[3]!Table13456[No заказа],[3]!Table13456[Цена],"",0,1)</f>
        <v>8350</v>
      </c>
      <c r="J1809" s="2" t="str">
        <f>M01_SETTINGS!$F$2</f>
        <v>KASPI</v>
      </c>
    </row>
    <row r="1810" spans="1:10" x14ac:dyDescent="0.35">
      <c r="A1810" s="3">
        <f>_xlfn.XLOOKUP(Table16[[#This Row],[OrderID]],[3]!Table13456[No заказа],[3]!Table13456[Дата
отправки],"",0,1)</f>
        <v>45751</v>
      </c>
      <c r="B1810" s="2">
        <v>526558713</v>
      </c>
      <c r="C1810" s="2"/>
      <c r="D1810" s="2"/>
      <c r="E1810" s="3"/>
      <c r="F1810" s="3"/>
      <c r="H1810" s="5">
        <f>_xlfn.XLOOKUP(Table16[[#This Row],[OrderID]],[3]!Table13456[No заказа],[3]!Table13456[Количество],"",0,1)</f>
        <v>1</v>
      </c>
      <c r="I1810" s="5">
        <f>_xlfn.XLOOKUP(Table16[[#This Row],[OrderID]],[3]!Table13456[No заказа],[3]!Table13456[Цена],"",0,1)</f>
        <v>8391</v>
      </c>
      <c r="J1810" s="2" t="str">
        <f>M01_SETTINGS!$F$2</f>
        <v>KASPI</v>
      </c>
    </row>
    <row r="1811" spans="1:10" x14ac:dyDescent="0.35">
      <c r="A1811" s="3">
        <f>_xlfn.XLOOKUP(Table16[[#This Row],[OrderID]],[3]!Table13456[No заказа],[3]!Table13456[Дата
отправки],"",0,1)</f>
        <v>45751</v>
      </c>
      <c r="B1811" s="2">
        <v>526526436</v>
      </c>
      <c r="C1811" s="2"/>
      <c r="D1811" s="2"/>
      <c r="E1811" s="3"/>
      <c r="F1811" s="3"/>
      <c r="H1811" s="5">
        <f>_xlfn.XLOOKUP(Table16[[#This Row],[OrderID]],[3]!Table13456[No заказа],[3]!Table13456[Количество],"",0,1)</f>
        <v>1</v>
      </c>
      <c r="I1811" s="5">
        <f>_xlfn.XLOOKUP(Table16[[#This Row],[OrderID]],[3]!Table13456[No заказа],[3]!Table13456[Цена],"",0,1)</f>
        <v>8391</v>
      </c>
      <c r="J1811" s="2" t="str">
        <f>M01_SETTINGS!$F$2</f>
        <v>KASPI</v>
      </c>
    </row>
    <row r="1812" spans="1:10" x14ac:dyDescent="0.35">
      <c r="A1812" s="3">
        <f>_xlfn.XLOOKUP(Table16[[#This Row],[OrderID]],[3]!Table13456[No заказа],[3]!Table13456[Дата
отправки],"",0,1)</f>
        <v>45751</v>
      </c>
      <c r="B1812" s="2">
        <v>526896049</v>
      </c>
      <c r="C1812" s="2"/>
      <c r="D1812" s="2"/>
      <c r="E1812" s="3"/>
      <c r="F1812" s="3"/>
      <c r="H1812" s="5">
        <f>_xlfn.XLOOKUP(Table16[[#This Row],[OrderID]],[3]!Table13456[No заказа],[3]!Table13456[Количество],"",0,1)</f>
        <v>1</v>
      </c>
      <c r="I1812" s="5">
        <f>_xlfn.XLOOKUP(Table16[[#This Row],[OrderID]],[3]!Table13456[No заказа],[3]!Table13456[Цена],"",0,1)</f>
        <v>8579</v>
      </c>
      <c r="J1812" s="2" t="str">
        <f>M01_SETTINGS!$F$2</f>
        <v>KASPI</v>
      </c>
    </row>
    <row r="1813" spans="1:10" x14ac:dyDescent="0.35">
      <c r="A1813" s="3">
        <f>_xlfn.XLOOKUP(Table16[[#This Row],[OrderID]],[3]!Table13456[No заказа],[3]!Table13456[Дата
отправки],"",0,1)</f>
        <v>45751</v>
      </c>
      <c r="B1813" s="2">
        <v>526982252</v>
      </c>
      <c r="C1813" s="2"/>
      <c r="D1813" s="2"/>
      <c r="E1813" s="3"/>
      <c r="F1813" s="3"/>
      <c r="H1813" s="5">
        <f>_xlfn.XLOOKUP(Table16[[#This Row],[OrderID]],[3]!Table13456[No заказа],[3]!Table13456[Количество],"",0,1)</f>
        <v>1</v>
      </c>
      <c r="I1813" s="5">
        <f>_xlfn.XLOOKUP(Table16[[#This Row],[OrderID]],[3]!Table13456[No заказа],[3]!Table13456[Цена],"",0,1)</f>
        <v>8349</v>
      </c>
      <c r="J1813" s="2" t="str">
        <f>M01_SETTINGS!$F$2</f>
        <v>KASPI</v>
      </c>
    </row>
    <row r="1814" spans="1:10" x14ac:dyDescent="0.35">
      <c r="A1814" s="3">
        <f>_xlfn.XLOOKUP(Table16[[#This Row],[OrderID]],[3]!Table13456[No заказа],[3]!Table13456[Дата
отправки],"",0,1)</f>
        <v>45751</v>
      </c>
      <c r="B1814" s="2">
        <v>526721731</v>
      </c>
      <c r="C1814" s="2"/>
      <c r="D1814" s="2"/>
      <c r="E1814" s="3"/>
      <c r="F1814" s="3"/>
      <c r="H1814" s="5">
        <f>_xlfn.XLOOKUP(Table16[[#This Row],[OrderID]],[3]!Table13456[No заказа],[3]!Table13456[Количество],"",0,1)</f>
        <v>1</v>
      </c>
      <c r="I1814" s="5">
        <f>_xlfn.XLOOKUP(Table16[[#This Row],[OrderID]],[3]!Table13456[No заказа],[3]!Table13456[Цена],"",0,1)</f>
        <v>8349</v>
      </c>
      <c r="J1814" s="2" t="str">
        <f>M01_SETTINGS!$F$2</f>
        <v>KASPI</v>
      </c>
    </row>
    <row r="1815" spans="1:10" x14ac:dyDescent="0.35">
      <c r="A1815" s="3">
        <f>_xlfn.XLOOKUP(Table16[[#This Row],[OrderID]],[3]!Table13456[No заказа],[3]!Table13456[Дата
отправки],"",0,1)</f>
        <v>45751</v>
      </c>
      <c r="B1815" s="2">
        <v>526604120</v>
      </c>
      <c r="C1815" s="2"/>
      <c r="D1815" s="2"/>
      <c r="E1815" s="3"/>
      <c r="F1815" s="3"/>
      <c r="H1815" s="5">
        <f>_xlfn.XLOOKUP(Table16[[#This Row],[OrderID]],[3]!Table13456[No заказа],[3]!Table13456[Количество],"",0,1)</f>
        <v>1</v>
      </c>
      <c r="I1815" s="5">
        <f>_xlfn.XLOOKUP(Table16[[#This Row],[OrderID]],[3]!Table13456[No заказа],[3]!Table13456[Цена],"",0,1)</f>
        <v>9864</v>
      </c>
      <c r="J1815" s="2" t="str">
        <f>M01_SETTINGS!$F$2</f>
        <v>KASPI</v>
      </c>
    </row>
    <row r="1816" spans="1:10" x14ac:dyDescent="0.35">
      <c r="A1816" s="3">
        <f>_xlfn.XLOOKUP(Table16[[#This Row],[OrderID]],[3]!Table13456[No заказа],[3]!Table13456[Дата
отправки],"",0,1)</f>
        <v>45751</v>
      </c>
      <c r="B1816" s="2">
        <v>526879204</v>
      </c>
      <c r="C1816" s="2"/>
      <c r="D1816" s="2"/>
      <c r="E1816" s="3"/>
      <c r="F1816" s="3"/>
      <c r="H1816" s="5">
        <f>_xlfn.XLOOKUP(Table16[[#This Row],[OrderID]],[3]!Table13456[No заказа],[3]!Table13456[Количество],"",0,1)</f>
        <v>1</v>
      </c>
      <c r="I1816" s="5">
        <f>_xlfn.XLOOKUP(Table16[[#This Row],[OrderID]],[3]!Table13456[No заказа],[3]!Table13456[Цена],"",0,1)</f>
        <v>8799</v>
      </c>
      <c r="J1816" s="2" t="str">
        <f>M01_SETTINGS!$F$2</f>
        <v>KASPI</v>
      </c>
    </row>
    <row r="1817" spans="1:10" x14ac:dyDescent="0.35">
      <c r="A1817" s="3">
        <f>_xlfn.XLOOKUP(Table16[[#This Row],[OrderID]],[3]!Table13456[No заказа],[3]!Table13456[Дата
отправки],"",0,1)</f>
        <v>45751</v>
      </c>
      <c r="B1817" s="2">
        <v>526912670</v>
      </c>
      <c r="C1817" s="2"/>
      <c r="D1817" s="2"/>
      <c r="E1817" s="3"/>
      <c r="F1817" s="3"/>
      <c r="H1817" s="5">
        <f>_xlfn.XLOOKUP(Table16[[#This Row],[OrderID]],[3]!Table13456[No заказа],[3]!Table13456[Количество],"",0,1)</f>
        <v>1</v>
      </c>
      <c r="I1817" s="5">
        <f>_xlfn.XLOOKUP(Table16[[#This Row],[OrderID]],[3]!Table13456[No заказа],[3]!Table13456[Цена],"",0,1)</f>
        <v>8579</v>
      </c>
      <c r="J1817" s="2" t="str">
        <f>M01_SETTINGS!$F$2</f>
        <v>KASPI</v>
      </c>
    </row>
    <row r="1818" spans="1:10" x14ac:dyDescent="0.35">
      <c r="A1818" s="3">
        <f>_xlfn.XLOOKUP(Table16[[#This Row],[OrderID]],[3]!Table13456[No заказа],[3]!Table13456[Дата
отправки],"",0,1)</f>
        <v>45751</v>
      </c>
      <c r="B1818" s="2">
        <v>526706662</v>
      </c>
      <c r="C1818" s="2"/>
      <c r="D1818" s="2"/>
      <c r="E1818" s="3"/>
      <c r="F1818" s="3"/>
      <c r="H1818" s="5">
        <f>_xlfn.XLOOKUP(Table16[[#This Row],[OrderID]],[3]!Table13456[No заказа],[3]!Table13456[Количество],"",0,1)</f>
        <v>1</v>
      </c>
      <c r="I1818" s="5">
        <f>_xlfn.XLOOKUP(Table16[[#This Row],[OrderID]],[3]!Table13456[No заказа],[3]!Table13456[Цена],"",0,1)</f>
        <v>8798</v>
      </c>
      <c r="J1818" s="2" t="str">
        <f>M01_SETTINGS!$F$2</f>
        <v>KASPI</v>
      </c>
    </row>
    <row r="1819" spans="1:10" x14ac:dyDescent="0.35">
      <c r="A1819" s="3">
        <f>_xlfn.XLOOKUP(Table16[[#This Row],[OrderID]],[3]!Table13456[No заказа],[3]!Table13456[Дата
отправки],"",0,1)</f>
        <v>45751</v>
      </c>
      <c r="B1819" s="2">
        <v>526519329</v>
      </c>
      <c r="C1819" s="2"/>
      <c r="D1819" s="2"/>
      <c r="E1819" s="3"/>
      <c r="F1819" s="3"/>
      <c r="H1819" s="5">
        <f>_xlfn.XLOOKUP(Table16[[#This Row],[OrderID]],[3]!Table13456[No заказа],[3]!Table13456[Количество],"",0,1)</f>
        <v>1</v>
      </c>
      <c r="I1819" s="5">
        <f>_xlfn.XLOOKUP(Table16[[#This Row],[OrderID]],[3]!Table13456[No заказа],[3]!Table13456[Цена],"",0,1)</f>
        <v>8463</v>
      </c>
      <c r="J1819" s="2" t="str">
        <f>M01_SETTINGS!$F$2</f>
        <v>KASPI</v>
      </c>
    </row>
    <row r="1820" spans="1:10" x14ac:dyDescent="0.35">
      <c r="A1820" s="3">
        <f>_xlfn.XLOOKUP(Table16[[#This Row],[OrderID]],[3]!Table13456[No заказа],[3]!Table13456[Дата
отправки],"",0,1)</f>
        <v>45751</v>
      </c>
      <c r="B1820" s="2">
        <v>526822273</v>
      </c>
      <c r="C1820" s="2"/>
      <c r="D1820" s="2"/>
      <c r="E1820" s="3"/>
      <c r="F1820" s="3"/>
      <c r="H1820" s="5">
        <f>_xlfn.XLOOKUP(Table16[[#This Row],[OrderID]],[3]!Table13456[No заказа],[3]!Table13456[Количество],"",0,1)</f>
        <v>1</v>
      </c>
      <c r="I1820" s="5">
        <f>_xlfn.XLOOKUP(Table16[[#This Row],[OrderID]],[3]!Table13456[No заказа],[3]!Table13456[Цена],"",0,1)</f>
        <v>8391</v>
      </c>
      <c r="J1820" s="2" t="str">
        <f>M01_SETTINGS!$F$2</f>
        <v>KASPI</v>
      </c>
    </row>
    <row r="1821" spans="1:10" x14ac:dyDescent="0.35">
      <c r="A1821" s="3">
        <f>_xlfn.XLOOKUP(Table16[[#This Row],[OrderID]],[3]!Table13456[No заказа],[3]!Table13456[Дата
отправки],"",0,1)</f>
        <v>45751</v>
      </c>
      <c r="B1821" s="2">
        <v>526669530</v>
      </c>
      <c r="C1821" s="2"/>
      <c r="D1821" s="2"/>
      <c r="E1821" s="3"/>
      <c r="F1821" s="3"/>
      <c r="H1821" s="5">
        <f>_xlfn.XLOOKUP(Table16[[#This Row],[OrderID]],[3]!Table13456[No заказа],[3]!Table13456[Количество],"",0,1)</f>
        <v>1</v>
      </c>
      <c r="I1821" s="5">
        <f>_xlfn.XLOOKUP(Table16[[#This Row],[OrderID]],[3]!Table13456[No заказа],[3]!Table13456[Цена],"",0,1)</f>
        <v>8391</v>
      </c>
      <c r="J1821" s="2" t="str">
        <f>M01_SETTINGS!$F$2</f>
        <v>KASPI</v>
      </c>
    </row>
    <row r="1822" spans="1:10" x14ac:dyDescent="0.35">
      <c r="A1822" s="3">
        <f>_xlfn.XLOOKUP(Table16[[#This Row],[OrderID]],[3]!Table13456[No заказа],[3]!Table13456[Дата
отправки],"",0,1)</f>
        <v>45751</v>
      </c>
      <c r="B1822" s="2">
        <v>526424340</v>
      </c>
      <c r="C1822" s="2"/>
      <c r="D1822" s="2"/>
      <c r="E1822" s="3"/>
      <c r="F1822" s="3"/>
      <c r="H1822" s="5">
        <f>_xlfn.XLOOKUP(Table16[[#This Row],[OrderID]],[3]!Table13456[No заказа],[3]!Table13456[Количество],"",0,1)</f>
        <v>1</v>
      </c>
      <c r="I1822" s="5">
        <f>_xlfn.XLOOKUP(Table16[[#This Row],[OrderID]],[3]!Table13456[No заказа],[3]!Table13456[Цена],"",0,1)</f>
        <v>7869</v>
      </c>
      <c r="J1822" s="2" t="str">
        <f>M01_SETTINGS!$F$2</f>
        <v>KASPI</v>
      </c>
    </row>
    <row r="1823" spans="1:10" x14ac:dyDescent="0.35">
      <c r="A1823" s="3">
        <f>_xlfn.XLOOKUP(Table16[[#This Row],[OrderID]],[3]!Table13456[No заказа],[3]!Table13456[Дата
отправки],"",0,1)</f>
        <v>45751</v>
      </c>
      <c r="B1823" s="2">
        <v>526646632</v>
      </c>
      <c r="C1823" s="2"/>
      <c r="D1823" s="2"/>
      <c r="E1823" s="3"/>
      <c r="F1823" s="3"/>
      <c r="H1823" s="5">
        <f>_xlfn.XLOOKUP(Table16[[#This Row],[OrderID]],[3]!Table13456[No заказа],[3]!Table13456[Количество],"",0,1)</f>
        <v>1</v>
      </c>
      <c r="I1823" s="5">
        <f>_xlfn.XLOOKUP(Table16[[#This Row],[OrderID]],[3]!Table13456[No заказа],[3]!Table13456[Цена],"",0,1)</f>
        <v>10576</v>
      </c>
      <c r="J1823" s="2" t="str">
        <f>M01_SETTINGS!$F$2</f>
        <v>KASPI</v>
      </c>
    </row>
    <row r="1824" spans="1:10" x14ac:dyDescent="0.35">
      <c r="A1824" s="3">
        <f>_xlfn.XLOOKUP(Table16[[#This Row],[OrderID]],[3]!Table13456[No заказа],[3]!Table13456[Дата
отправки],"",0,1)</f>
        <v>45751</v>
      </c>
      <c r="B1824" s="2">
        <v>526663078</v>
      </c>
      <c r="C1824" s="2"/>
      <c r="D1824" s="2"/>
      <c r="E1824" s="3"/>
      <c r="F1824" s="3"/>
      <c r="H1824" s="5">
        <f>_xlfn.XLOOKUP(Table16[[#This Row],[OrderID]],[3]!Table13456[No заказа],[3]!Table13456[Количество],"",0,1)</f>
        <v>1</v>
      </c>
      <c r="I1824" s="5">
        <f>_xlfn.XLOOKUP(Table16[[#This Row],[OrderID]],[3]!Table13456[No заказа],[3]!Table13456[Цена],"",0,1)</f>
        <v>17990</v>
      </c>
      <c r="J1824" s="2" t="str">
        <f>M01_SETTINGS!$F$2</f>
        <v>KASPI</v>
      </c>
    </row>
    <row r="1825" spans="1:10" x14ac:dyDescent="0.35">
      <c r="A1825" s="3">
        <f>_xlfn.XLOOKUP(Table16[[#This Row],[OrderID]],[3]!Table13456[No заказа],[3]!Table13456[Дата
отправки],"",0,1)</f>
        <v>45751</v>
      </c>
      <c r="B1825" s="2">
        <v>526457879</v>
      </c>
      <c r="C1825" s="2"/>
      <c r="D1825" s="2"/>
      <c r="E1825" s="3"/>
      <c r="F1825" s="3"/>
      <c r="H1825" s="5">
        <f>_xlfn.XLOOKUP(Table16[[#This Row],[OrderID]],[3]!Table13456[No заказа],[3]!Table13456[Количество],"",0,1)</f>
        <v>1</v>
      </c>
      <c r="I1825" s="5">
        <f>_xlfn.XLOOKUP(Table16[[#This Row],[OrderID]],[3]!Table13456[No заказа],[3]!Table13456[Цена],"",0,1)</f>
        <v>8394</v>
      </c>
      <c r="J1825" s="2" t="str">
        <f>M01_SETTINGS!$F$2</f>
        <v>KASPI</v>
      </c>
    </row>
    <row r="1826" spans="1:10" x14ac:dyDescent="0.35">
      <c r="A1826" s="3">
        <f>_xlfn.XLOOKUP(Table16[[#This Row],[OrderID]],[3]!Table13456[No заказа],[3]!Table13456[Дата
отправки],"",0,1)</f>
        <v>45751</v>
      </c>
      <c r="B1826" s="2">
        <v>526742851</v>
      </c>
      <c r="C1826" s="2"/>
      <c r="D1826" s="2"/>
      <c r="E1826" s="3"/>
      <c r="F1826" s="3"/>
      <c r="H1826" s="5">
        <f>_xlfn.XLOOKUP(Table16[[#This Row],[OrderID]],[3]!Table13456[No заказа],[3]!Table13456[Количество],"",0,1)</f>
        <v>1</v>
      </c>
      <c r="I1826" s="5">
        <f>_xlfn.XLOOKUP(Table16[[#This Row],[OrderID]],[3]!Table13456[No заказа],[3]!Table13456[Цена],"",0,1)</f>
        <v>8994</v>
      </c>
      <c r="J1826" s="2" t="str">
        <f>M01_SETTINGS!$F$2</f>
        <v>KASPI</v>
      </c>
    </row>
    <row r="1827" spans="1:10" x14ac:dyDescent="0.35">
      <c r="A1827" s="3">
        <f>_xlfn.XLOOKUP(Table16[[#This Row],[OrderID]],[3]!Table13456[No заказа],[3]!Table13456[Дата
отправки],"",0,1)</f>
        <v>45751</v>
      </c>
      <c r="B1827" s="2" t="s">
        <v>254</v>
      </c>
      <c r="C1827" s="2"/>
      <c r="D1827" s="2"/>
      <c r="E1827" s="3"/>
      <c r="F1827" s="3"/>
      <c r="H1827" s="5">
        <f>_xlfn.XLOOKUP(Table16[[#This Row],[OrderID]],[3]!Table13456[No заказа],[3]!Table13456[Количество],"",0,1)</f>
        <v>1</v>
      </c>
      <c r="I1827" s="5">
        <f>_xlfn.XLOOKUP(Table16[[#This Row],[OrderID]],[3]!Table13456[No заказа],[3]!Table13456[Цена],"",0,1)</f>
        <v>8994</v>
      </c>
      <c r="J1827" s="2" t="str">
        <f>M01_SETTINGS!$F$2</f>
        <v>KASPI</v>
      </c>
    </row>
    <row r="1828" spans="1:10" x14ac:dyDescent="0.35">
      <c r="A1828" s="3">
        <f>_xlfn.XLOOKUP(Table16[[#This Row],[OrderID]],[3]!Table13456[No заказа],[3]!Table13456[Дата
отправки],"",0,1)</f>
        <v>45750</v>
      </c>
      <c r="B1828" s="2">
        <v>526028653</v>
      </c>
      <c r="C1828" s="2"/>
      <c r="D1828" s="2"/>
      <c r="E1828" s="3"/>
      <c r="F1828" s="3"/>
      <c r="H1828" s="5">
        <f>_xlfn.XLOOKUP(Table16[[#This Row],[OrderID]],[3]!Table13456[No заказа],[3]!Table13456[Количество],"",0,1)</f>
        <v>1</v>
      </c>
      <c r="I1828" s="5">
        <f>_xlfn.XLOOKUP(Table16[[#This Row],[OrderID]],[3]!Table13456[No заказа],[3]!Table13456[Цена],"",0,1)</f>
        <v>7898</v>
      </c>
      <c r="J1828" s="2" t="str">
        <f>M01_SETTINGS!$F$2</f>
        <v>KASPI</v>
      </c>
    </row>
    <row r="1829" spans="1:10" x14ac:dyDescent="0.35">
      <c r="A1829" s="3">
        <f>_xlfn.XLOOKUP(Table16[[#This Row],[OrderID]],[3]!Table13456[No заказа],[3]!Table13456[Дата
отправки],"",0,1)</f>
        <v>45750</v>
      </c>
      <c r="B1829" s="2">
        <v>526348428</v>
      </c>
      <c r="C1829" s="2"/>
      <c r="D1829" s="2"/>
      <c r="E1829" s="3"/>
      <c r="F1829" s="3"/>
      <c r="H1829" s="5">
        <f>_xlfn.XLOOKUP(Table16[[#This Row],[OrderID]],[3]!Table13456[No заказа],[3]!Table13456[Количество],"",0,1)</f>
        <v>1</v>
      </c>
      <c r="I1829" s="5">
        <f>_xlfn.XLOOKUP(Table16[[#This Row],[OrderID]],[3]!Table13456[No заказа],[3]!Table13456[Цена],"",0,1)</f>
        <v>8799</v>
      </c>
      <c r="J1829" s="2" t="str">
        <f>M01_SETTINGS!$F$2</f>
        <v>KASPI</v>
      </c>
    </row>
    <row r="1830" spans="1:10" x14ac:dyDescent="0.35">
      <c r="A1830" s="3">
        <f>_xlfn.XLOOKUP(Table16[[#This Row],[OrderID]],[3]!Table13456[No заказа],[3]!Table13456[Дата
отправки],"",0,1)</f>
        <v>45750</v>
      </c>
      <c r="B1830" s="2">
        <v>526105956</v>
      </c>
      <c r="C1830" s="2"/>
      <c r="D1830" s="2"/>
      <c r="E1830" s="3"/>
      <c r="F1830" s="3"/>
      <c r="H1830" s="5">
        <f>_xlfn.XLOOKUP(Table16[[#This Row],[OrderID]],[3]!Table13456[No заказа],[3]!Table13456[Количество],"",0,1)</f>
        <v>1</v>
      </c>
      <c r="I1830" s="5">
        <f>_xlfn.XLOOKUP(Table16[[#This Row],[OrderID]],[3]!Table13456[No заказа],[3]!Table13456[Цена],"",0,1)</f>
        <v>8155</v>
      </c>
      <c r="J1830" s="2" t="str">
        <f>M01_SETTINGS!$F$2</f>
        <v>KASPI</v>
      </c>
    </row>
    <row r="1831" spans="1:10" x14ac:dyDescent="0.35">
      <c r="A1831" s="3">
        <f>_xlfn.XLOOKUP(Table16[[#This Row],[OrderID]],[3]!Table13456[No заказа],[3]!Table13456[Дата
отправки],"",0,1)</f>
        <v>45750</v>
      </c>
      <c r="B1831" s="2">
        <v>526022712</v>
      </c>
      <c r="C1831" s="2"/>
      <c r="D1831" s="2"/>
      <c r="E1831" s="3"/>
      <c r="F1831" s="3"/>
      <c r="H1831" s="5">
        <f>_xlfn.XLOOKUP(Table16[[#This Row],[OrderID]],[3]!Table13456[No заказа],[3]!Table13456[Количество],"",0,1)</f>
        <v>1</v>
      </c>
      <c r="I1831" s="5">
        <f>_xlfn.XLOOKUP(Table16[[#This Row],[OrderID]],[3]!Table13456[No заказа],[3]!Table13456[Цена],"",0,1)</f>
        <v>7870</v>
      </c>
      <c r="J1831" s="2" t="str">
        <f>M01_SETTINGS!$F$2</f>
        <v>KASPI</v>
      </c>
    </row>
    <row r="1832" spans="1:10" x14ac:dyDescent="0.35">
      <c r="A1832" s="3">
        <f>_xlfn.XLOOKUP(Table16[[#This Row],[OrderID]],[3]!Table13456[No заказа],[3]!Table13456[Дата
отправки],"",0,1)</f>
        <v>45750</v>
      </c>
      <c r="B1832" s="2">
        <v>526232498</v>
      </c>
      <c r="C1832" s="2"/>
      <c r="D1832" s="2"/>
      <c r="E1832" s="3"/>
      <c r="F1832" s="3"/>
      <c r="H1832" s="5">
        <f>_xlfn.XLOOKUP(Table16[[#This Row],[OrderID]],[3]!Table13456[No заказа],[3]!Table13456[Количество],"",0,1)</f>
        <v>1</v>
      </c>
      <c r="I1832" s="5">
        <f>_xlfn.XLOOKUP(Table16[[#This Row],[OrderID]],[3]!Table13456[No заказа],[3]!Table13456[Цена],"",0,1)</f>
        <v>8247</v>
      </c>
      <c r="J1832" s="2" t="str">
        <f>M01_SETTINGS!$F$2</f>
        <v>KASPI</v>
      </c>
    </row>
    <row r="1833" spans="1:10" x14ac:dyDescent="0.35">
      <c r="A1833" s="3">
        <f>_xlfn.XLOOKUP(Table16[[#This Row],[OrderID]],[3]!Table13456[No заказа],[3]!Table13456[Дата
отправки],"",0,1)</f>
        <v>45750</v>
      </c>
      <c r="B1833" s="2">
        <v>525873847</v>
      </c>
      <c r="C1833" s="2"/>
      <c r="D1833" s="2"/>
      <c r="E1833" s="3"/>
      <c r="F1833" s="3"/>
      <c r="H1833" s="5">
        <f>_xlfn.XLOOKUP(Table16[[#This Row],[OrderID]],[3]!Table13456[No заказа],[3]!Table13456[Количество],"",0,1)</f>
        <v>1</v>
      </c>
      <c r="I1833" s="5">
        <f>_xlfn.XLOOKUP(Table16[[#This Row],[OrderID]],[3]!Table13456[No заказа],[3]!Table13456[Цена],"",0,1)</f>
        <v>7999</v>
      </c>
      <c r="J1833" s="2" t="str">
        <f>M01_SETTINGS!$F$2</f>
        <v>KASPI</v>
      </c>
    </row>
    <row r="1834" spans="1:10" x14ac:dyDescent="0.35">
      <c r="A1834" s="3">
        <f>_xlfn.XLOOKUP(Table16[[#This Row],[OrderID]],[3]!Table13456[No заказа],[3]!Table13456[Дата
отправки],"",0,1)</f>
        <v>45750</v>
      </c>
      <c r="B1834" s="2">
        <v>526199055</v>
      </c>
      <c r="C1834" s="2"/>
      <c r="D1834" s="2"/>
      <c r="E1834" s="3"/>
      <c r="F1834" s="3"/>
      <c r="H1834" s="5">
        <f>_xlfn.XLOOKUP(Table16[[#This Row],[OrderID]],[3]!Table13456[No заказа],[3]!Table13456[Количество],"",0,1)</f>
        <v>1</v>
      </c>
      <c r="I1834" s="5">
        <f>_xlfn.XLOOKUP(Table16[[#This Row],[OrderID]],[3]!Table13456[No заказа],[3]!Table13456[Цена],"",0,1)</f>
        <v>8146</v>
      </c>
      <c r="J1834" s="2" t="str">
        <f>M01_SETTINGS!$F$2</f>
        <v>KASPI</v>
      </c>
    </row>
    <row r="1835" spans="1:10" x14ac:dyDescent="0.35">
      <c r="A1835" s="3">
        <f>_xlfn.XLOOKUP(Table16[[#This Row],[OrderID]],[3]!Table13456[No заказа],[3]!Table13456[Дата
отправки],"",0,1)</f>
        <v>45750</v>
      </c>
      <c r="B1835" s="2">
        <v>526375083</v>
      </c>
      <c r="C1835" s="2"/>
      <c r="D1835" s="2"/>
      <c r="E1835" s="3"/>
      <c r="F1835" s="3"/>
      <c r="H1835" s="5">
        <f>_xlfn.XLOOKUP(Table16[[#This Row],[OrderID]],[3]!Table13456[No заказа],[3]!Table13456[Количество],"",0,1)</f>
        <v>1</v>
      </c>
      <c r="I1835" s="5">
        <f>_xlfn.XLOOKUP(Table16[[#This Row],[OrderID]],[3]!Table13456[No заказа],[3]!Table13456[Цена],"",0,1)</f>
        <v>8899</v>
      </c>
      <c r="J1835" s="2" t="str">
        <f>M01_SETTINGS!$F$2</f>
        <v>KASPI</v>
      </c>
    </row>
    <row r="1836" spans="1:10" x14ac:dyDescent="0.35">
      <c r="A1836" s="3">
        <f>_xlfn.XLOOKUP(Table16[[#This Row],[OrderID]],[3]!Table13456[No заказа],[3]!Table13456[Дата
отправки],"",0,1)</f>
        <v>45750</v>
      </c>
      <c r="B1836" s="2">
        <v>526115931</v>
      </c>
      <c r="C1836" s="2"/>
      <c r="D1836" s="2"/>
      <c r="E1836" s="3"/>
      <c r="F1836" s="3"/>
      <c r="H1836" s="5">
        <f>_xlfn.XLOOKUP(Table16[[#This Row],[OrderID]],[3]!Table13456[No заказа],[3]!Table13456[Количество],"",0,1)</f>
        <v>1</v>
      </c>
      <c r="I1836" s="5">
        <f>_xlfn.XLOOKUP(Table16[[#This Row],[OrderID]],[3]!Table13456[No заказа],[3]!Table13456[Цена],"",0,1)</f>
        <v>17990</v>
      </c>
      <c r="J1836" s="2" t="str">
        <f>M01_SETTINGS!$F$2</f>
        <v>KASPI</v>
      </c>
    </row>
    <row r="1837" spans="1:10" x14ac:dyDescent="0.35">
      <c r="A1837" s="3">
        <f>_xlfn.XLOOKUP(Table16[[#This Row],[OrderID]],[3]!Table13456[No заказа],[3]!Table13456[Дата
отправки],"",0,1)</f>
        <v>45750</v>
      </c>
      <c r="B1837" s="2">
        <v>526189005</v>
      </c>
      <c r="C1837" s="2"/>
      <c r="D1837" s="2"/>
      <c r="E1837" s="3"/>
      <c r="F1837" s="3"/>
      <c r="H1837" s="5">
        <f>_xlfn.XLOOKUP(Table16[[#This Row],[OrderID]],[3]!Table13456[No заказа],[3]!Table13456[Количество],"",0,1)</f>
        <v>1</v>
      </c>
      <c r="I1837" s="5">
        <f>_xlfn.XLOOKUP(Table16[[#This Row],[OrderID]],[3]!Table13456[No заказа],[3]!Table13456[Цена],"",0,1)</f>
        <v>8398</v>
      </c>
      <c r="J1837" s="2" t="str">
        <f>M01_SETTINGS!$F$2</f>
        <v>KASPI</v>
      </c>
    </row>
    <row r="1838" spans="1:10" x14ac:dyDescent="0.35">
      <c r="A1838" s="3">
        <f>_xlfn.XLOOKUP(Table16[[#This Row],[OrderID]],[3]!Table13456[No заказа],[3]!Table13456[Дата
отправки],"",0,1)</f>
        <v>45750</v>
      </c>
      <c r="B1838" s="2">
        <v>526228833</v>
      </c>
      <c r="C1838" s="2"/>
      <c r="D1838" s="2"/>
      <c r="E1838" s="3"/>
      <c r="F1838" s="3"/>
      <c r="H1838" s="5">
        <f>_xlfn.XLOOKUP(Table16[[#This Row],[OrderID]],[3]!Table13456[No заказа],[3]!Table13456[Количество],"",0,1)</f>
        <v>1</v>
      </c>
      <c r="I1838" s="5">
        <f>_xlfn.XLOOKUP(Table16[[#This Row],[OrderID]],[3]!Table13456[No заказа],[3]!Table13456[Цена],"",0,1)</f>
        <v>7870</v>
      </c>
      <c r="J1838" s="2" t="str">
        <f>M01_SETTINGS!$F$2</f>
        <v>KASPI</v>
      </c>
    </row>
    <row r="1839" spans="1:10" x14ac:dyDescent="0.35">
      <c r="A1839" s="3">
        <f>_xlfn.XLOOKUP(Table16[[#This Row],[OrderID]],[3]!Table13456[No заказа],[3]!Table13456[Дата
отправки],"",0,1)</f>
        <v>45750</v>
      </c>
      <c r="B1839" s="2">
        <v>526332411</v>
      </c>
      <c r="C1839" s="2"/>
      <c r="D1839" s="2"/>
      <c r="E1839" s="3"/>
      <c r="F1839" s="3"/>
      <c r="H1839" s="5">
        <f>_xlfn.XLOOKUP(Table16[[#This Row],[OrderID]],[3]!Table13456[No заказа],[3]!Table13456[Количество],"",0,1)</f>
        <v>1</v>
      </c>
      <c r="I1839" s="5">
        <f>_xlfn.XLOOKUP(Table16[[#This Row],[OrderID]],[3]!Table13456[No заказа],[3]!Table13456[Цена],"",0,1)</f>
        <v>8579</v>
      </c>
      <c r="J1839" s="2" t="str">
        <f>M01_SETTINGS!$F$2</f>
        <v>KASPI</v>
      </c>
    </row>
    <row r="1840" spans="1:10" x14ac:dyDescent="0.35">
      <c r="A1840" s="3">
        <f>_xlfn.XLOOKUP(Table16[[#This Row],[OrderID]],[3]!Table13456[No заказа],[3]!Table13456[Дата
отправки],"",0,1)</f>
        <v>45750</v>
      </c>
      <c r="B1840" s="2">
        <v>525971383</v>
      </c>
      <c r="C1840" s="2"/>
      <c r="D1840" s="2"/>
      <c r="E1840" s="3"/>
      <c r="F1840" s="3"/>
      <c r="H1840" s="5">
        <f>_xlfn.XLOOKUP(Table16[[#This Row],[OrderID]],[3]!Table13456[No заказа],[3]!Table13456[Количество],"",0,1)</f>
        <v>1</v>
      </c>
      <c r="I1840" s="5">
        <f>_xlfn.XLOOKUP(Table16[[#This Row],[OrderID]],[3]!Table13456[No заказа],[3]!Table13456[Цена],"",0,1)</f>
        <v>7869</v>
      </c>
      <c r="J1840" s="2" t="str">
        <f>M01_SETTINGS!$F$2</f>
        <v>KASPI</v>
      </c>
    </row>
    <row r="1841" spans="1:10" x14ac:dyDescent="0.35">
      <c r="A1841" s="3">
        <f>_xlfn.XLOOKUP(Table16[[#This Row],[OrderID]],[3]!Table13456[No заказа],[3]!Table13456[Дата
отправки],"",0,1)</f>
        <v>45750</v>
      </c>
      <c r="B1841" s="2">
        <v>525853862</v>
      </c>
      <c r="C1841" s="2"/>
      <c r="D1841" s="2"/>
      <c r="E1841" s="3"/>
      <c r="F1841" s="3"/>
      <c r="H1841" s="5">
        <f>_xlfn.XLOOKUP(Table16[[#This Row],[OrderID]],[3]!Table13456[No заказа],[3]!Table13456[Количество],"",0,1)</f>
        <v>1</v>
      </c>
      <c r="I1841" s="5">
        <f>_xlfn.XLOOKUP(Table16[[#This Row],[OrderID]],[3]!Table13456[No заказа],[3]!Table13456[Цена],"",0,1)</f>
        <v>7869</v>
      </c>
      <c r="J1841" s="2" t="str">
        <f>M01_SETTINGS!$F$2</f>
        <v>KASPI</v>
      </c>
    </row>
    <row r="1842" spans="1:10" x14ac:dyDescent="0.35">
      <c r="A1842" s="3">
        <f>_xlfn.XLOOKUP(Table16[[#This Row],[OrderID]],[3]!Table13456[No заказа],[3]!Table13456[Дата
отправки],"",0,1)</f>
        <v>45750</v>
      </c>
      <c r="B1842" s="2">
        <v>526100839</v>
      </c>
      <c r="C1842" s="2"/>
      <c r="D1842" s="2"/>
      <c r="E1842" s="3"/>
      <c r="F1842" s="3"/>
      <c r="H1842" s="5">
        <f>_xlfn.XLOOKUP(Table16[[#This Row],[OrderID]],[3]!Table13456[No заказа],[3]!Table13456[Количество],"",0,1)</f>
        <v>1</v>
      </c>
      <c r="I1842" s="5">
        <f>_xlfn.XLOOKUP(Table16[[#This Row],[OrderID]],[3]!Table13456[No заказа],[3]!Table13456[Цена],"",0,1)</f>
        <v>8361</v>
      </c>
      <c r="J1842" s="2" t="str">
        <f>M01_SETTINGS!$F$2</f>
        <v>KASPI</v>
      </c>
    </row>
    <row r="1843" spans="1:10" x14ac:dyDescent="0.35">
      <c r="A1843" s="3">
        <f>_xlfn.XLOOKUP(Table16[[#This Row],[OrderID]],[3]!Table13456[No заказа],[3]!Table13456[Дата
отправки],"",0,1)</f>
        <v>45750</v>
      </c>
      <c r="B1843" s="2">
        <v>525849581</v>
      </c>
      <c r="C1843" s="2"/>
      <c r="D1843" s="2"/>
      <c r="E1843" s="3"/>
      <c r="F1843" s="3"/>
      <c r="H1843" s="5">
        <f>_xlfn.XLOOKUP(Table16[[#This Row],[OrderID]],[3]!Table13456[No заказа],[3]!Table13456[Количество],"",0,1)</f>
        <v>1</v>
      </c>
      <c r="I1843" s="5">
        <f>_xlfn.XLOOKUP(Table16[[#This Row],[OrderID]],[3]!Table13456[No заказа],[3]!Table13456[Цена],"",0,1)</f>
        <v>7869</v>
      </c>
      <c r="J1843" s="2" t="str">
        <f>M01_SETTINGS!$F$2</f>
        <v>KASPI</v>
      </c>
    </row>
    <row r="1844" spans="1:10" x14ac:dyDescent="0.35">
      <c r="A1844" s="3">
        <f>_xlfn.XLOOKUP(Table16[[#This Row],[OrderID]],[3]!Table13456[No заказа],[3]!Table13456[Дата
отправки],"",0,1)</f>
        <v>45750</v>
      </c>
      <c r="B1844" s="2">
        <v>525949343</v>
      </c>
      <c r="C1844" s="2"/>
      <c r="D1844" s="2"/>
      <c r="E1844" s="3"/>
      <c r="F1844" s="3"/>
      <c r="H1844" s="5">
        <f>_xlfn.XLOOKUP(Table16[[#This Row],[OrderID]],[3]!Table13456[No заказа],[3]!Table13456[Количество],"",0,1)</f>
        <v>1</v>
      </c>
      <c r="I1844" s="5">
        <f>_xlfn.XLOOKUP(Table16[[#This Row],[OrderID]],[3]!Table13456[No заказа],[3]!Table13456[Цена],"",0,1)</f>
        <v>8800</v>
      </c>
      <c r="J1844" s="2" t="str">
        <f>M01_SETTINGS!$F$2</f>
        <v>KASPI</v>
      </c>
    </row>
    <row r="1845" spans="1:10" x14ac:dyDescent="0.35">
      <c r="A1845" s="3">
        <f>_xlfn.XLOOKUP(Table16[[#This Row],[OrderID]],[3]!Table13456[No заказа],[3]!Table13456[Дата
отправки],"",0,1)</f>
        <v>45750</v>
      </c>
      <c r="B1845" s="2">
        <v>526086047</v>
      </c>
      <c r="C1845" s="2"/>
      <c r="D1845" s="2"/>
      <c r="E1845" s="3"/>
      <c r="F1845" s="3"/>
      <c r="H1845" s="5">
        <f>_xlfn.XLOOKUP(Table16[[#This Row],[OrderID]],[3]!Table13456[No заказа],[3]!Table13456[Количество],"",0,1)</f>
        <v>1</v>
      </c>
      <c r="I1845" s="5">
        <f>_xlfn.XLOOKUP(Table16[[#This Row],[OrderID]],[3]!Table13456[No заказа],[3]!Table13456[Цена],"",0,1)</f>
        <v>7869</v>
      </c>
      <c r="J1845" s="2" t="str">
        <f>M01_SETTINGS!$F$2</f>
        <v>KASPI</v>
      </c>
    </row>
    <row r="1846" spans="1:10" x14ac:dyDescent="0.35">
      <c r="A1846" s="3">
        <f>_xlfn.XLOOKUP(Table16[[#This Row],[OrderID]],[3]!Table13456[No заказа],[3]!Table13456[Дата
отправки],"",0,1)</f>
        <v>45750</v>
      </c>
      <c r="B1846" s="2">
        <v>526032866</v>
      </c>
      <c r="C1846" s="2"/>
      <c r="D1846" s="2"/>
      <c r="E1846" s="3"/>
      <c r="F1846" s="3"/>
      <c r="H1846" s="5">
        <f>_xlfn.XLOOKUP(Table16[[#This Row],[OrderID]],[3]!Table13456[No заказа],[3]!Table13456[Количество],"",0,1)</f>
        <v>1</v>
      </c>
      <c r="I1846" s="5">
        <f>_xlfn.XLOOKUP(Table16[[#This Row],[OrderID]],[3]!Table13456[No заказа],[3]!Table13456[Цена],"",0,1)</f>
        <v>7869</v>
      </c>
      <c r="J1846" s="2" t="str">
        <f>M01_SETTINGS!$F$2</f>
        <v>KASPI</v>
      </c>
    </row>
    <row r="1847" spans="1:10" x14ac:dyDescent="0.35">
      <c r="A1847" s="3">
        <f>_xlfn.XLOOKUP(Table16[[#This Row],[OrderID]],[3]!Table13456[No заказа],[3]!Table13456[Дата
отправки],"",0,1)</f>
        <v>45750</v>
      </c>
      <c r="B1847" s="2">
        <v>525941587</v>
      </c>
      <c r="C1847" s="2"/>
      <c r="D1847" s="2"/>
      <c r="E1847" s="3"/>
      <c r="F1847" s="3"/>
      <c r="H1847" s="5">
        <f>_xlfn.XLOOKUP(Table16[[#This Row],[OrderID]],[3]!Table13456[No заказа],[3]!Table13456[Количество],"",0,1)</f>
        <v>1</v>
      </c>
      <c r="I1847" s="5">
        <f>_xlfn.XLOOKUP(Table16[[#This Row],[OrderID]],[3]!Table13456[No заказа],[3]!Table13456[Цена],"",0,1)</f>
        <v>8392</v>
      </c>
      <c r="J1847" s="2" t="str">
        <f>M01_SETTINGS!$F$2</f>
        <v>KASPI</v>
      </c>
    </row>
    <row r="1848" spans="1:10" x14ac:dyDescent="0.35">
      <c r="A1848" s="3">
        <f>_xlfn.XLOOKUP(Table16[[#This Row],[OrderID]],[3]!Table13456[No заказа],[3]!Table13456[Дата
отправки],"",0,1)</f>
        <v>45750</v>
      </c>
      <c r="B1848" s="2">
        <v>525874268</v>
      </c>
      <c r="C1848" s="2"/>
      <c r="D1848" s="2"/>
      <c r="E1848" s="3"/>
      <c r="F1848" s="3"/>
      <c r="H1848" s="5">
        <f>_xlfn.XLOOKUP(Table16[[#This Row],[OrderID]],[3]!Table13456[No заказа],[3]!Table13456[Количество],"",0,1)</f>
        <v>1</v>
      </c>
      <c r="I1848" s="5">
        <f>_xlfn.XLOOKUP(Table16[[#This Row],[OrderID]],[3]!Table13456[No заказа],[3]!Table13456[Цена],"",0,1)</f>
        <v>8997</v>
      </c>
      <c r="J1848" s="2" t="str">
        <f>M01_SETTINGS!$F$2</f>
        <v>KASPI</v>
      </c>
    </row>
    <row r="1849" spans="1:10" x14ac:dyDescent="0.35">
      <c r="A1849" s="3">
        <f>_xlfn.XLOOKUP(Table16[[#This Row],[OrderID]],[3]!Table13456[No заказа],[3]!Table13456[Дата
отправки],"",0,1)</f>
        <v>45750</v>
      </c>
      <c r="B1849" s="2">
        <v>526260901</v>
      </c>
      <c r="C1849" s="2"/>
      <c r="D1849" s="2"/>
      <c r="E1849" s="3"/>
      <c r="F1849" s="3"/>
      <c r="H1849" s="5">
        <f>_xlfn.XLOOKUP(Table16[[#This Row],[OrderID]],[3]!Table13456[No заказа],[3]!Table13456[Количество],"",0,1)</f>
        <v>1</v>
      </c>
      <c r="I1849" s="5">
        <f>_xlfn.XLOOKUP(Table16[[#This Row],[OrderID]],[3]!Table13456[No заказа],[3]!Table13456[Цена],"",0,1)</f>
        <v>7899</v>
      </c>
      <c r="J1849" s="2" t="str">
        <f>M01_SETTINGS!$F$2</f>
        <v>KASPI</v>
      </c>
    </row>
    <row r="1850" spans="1:10" x14ac:dyDescent="0.35">
      <c r="A1850" s="3">
        <f>_xlfn.XLOOKUP(Table16[[#This Row],[OrderID]],[3]!Table13456[No заказа],[3]!Table13456[Дата
отправки],"",0,1)</f>
        <v>45750</v>
      </c>
      <c r="B1850" s="2">
        <v>525976356</v>
      </c>
      <c r="C1850" s="2"/>
      <c r="D1850" s="2"/>
      <c r="E1850" s="3"/>
      <c r="F1850" s="3"/>
      <c r="H1850" s="5">
        <f>_xlfn.XLOOKUP(Table16[[#This Row],[OrderID]],[3]!Table13456[No заказа],[3]!Table13456[Количество],"",0,1)</f>
        <v>1</v>
      </c>
      <c r="I1850" s="5">
        <f>_xlfn.XLOOKUP(Table16[[#This Row],[OrderID]],[3]!Table13456[No заказа],[3]!Table13456[Цена],"",0,1)</f>
        <v>7869</v>
      </c>
      <c r="J1850" s="2" t="str">
        <f>M01_SETTINGS!$F$2</f>
        <v>KASPI</v>
      </c>
    </row>
    <row r="1851" spans="1:10" x14ac:dyDescent="0.35">
      <c r="A1851" s="3">
        <f>_xlfn.XLOOKUP(Table16[[#This Row],[OrderID]],[3]!Table13456[No заказа],[3]!Table13456[Дата
отправки],"",0,1)</f>
        <v>45750</v>
      </c>
      <c r="B1851" s="2">
        <v>525874263</v>
      </c>
      <c r="C1851" s="2"/>
      <c r="D1851" s="2"/>
      <c r="E1851" s="3"/>
      <c r="F1851" s="3"/>
      <c r="H1851" s="5">
        <f>_xlfn.XLOOKUP(Table16[[#This Row],[OrderID]],[3]!Table13456[No заказа],[3]!Table13456[Количество],"",0,1)</f>
        <v>1</v>
      </c>
      <c r="I1851" s="5">
        <f>_xlfn.XLOOKUP(Table16[[#This Row],[OrderID]],[3]!Table13456[No заказа],[3]!Table13456[Цена],"",0,1)</f>
        <v>7997</v>
      </c>
      <c r="J1851" s="2" t="str">
        <f>M01_SETTINGS!$F$2</f>
        <v>KASPI</v>
      </c>
    </row>
    <row r="1852" spans="1:10" x14ac:dyDescent="0.35">
      <c r="A1852" s="3">
        <f>_xlfn.XLOOKUP(Table16[[#This Row],[OrderID]],[3]!Table13456[No заказа],[3]!Table13456[Дата
отправки],"",0,1)</f>
        <v>45750</v>
      </c>
      <c r="B1852" s="2">
        <v>526286344</v>
      </c>
      <c r="C1852" s="2"/>
      <c r="D1852" s="2"/>
      <c r="E1852" s="3"/>
      <c r="F1852" s="3"/>
      <c r="H1852" s="5">
        <f>_xlfn.XLOOKUP(Table16[[#This Row],[OrderID]],[3]!Table13456[No заказа],[3]!Table13456[Количество],"",0,1)</f>
        <v>1</v>
      </c>
      <c r="I1852" s="5">
        <f>_xlfn.XLOOKUP(Table16[[#This Row],[OrderID]],[3]!Table13456[No заказа],[3]!Table13456[Цена],"",0,1)</f>
        <v>8192</v>
      </c>
      <c r="J1852" s="2" t="str">
        <f>M01_SETTINGS!$F$2</f>
        <v>KASPI</v>
      </c>
    </row>
    <row r="1853" spans="1:10" x14ac:dyDescent="0.35">
      <c r="A1853" s="3">
        <f>_xlfn.XLOOKUP(Table16[[#This Row],[OrderID]],[3]!Table13456[No заказа],[3]!Table13456[Дата
отправки],"",0,1)</f>
        <v>45750</v>
      </c>
      <c r="B1853" s="2">
        <v>526345142</v>
      </c>
      <c r="C1853" s="2"/>
      <c r="D1853" s="2"/>
      <c r="E1853" s="3"/>
      <c r="F1853" s="3"/>
      <c r="H1853" s="5">
        <f>_xlfn.XLOOKUP(Table16[[#This Row],[OrderID]],[3]!Table13456[No заказа],[3]!Table13456[Количество],"",0,1)</f>
        <v>1</v>
      </c>
      <c r="I1853" s="5">
        <f>_xlfn.XLOOKUP(Table16[[#This Row],[OrderID]],[3]!Table13456[No заказа],[3]!Table13456[Цена],"",0,1)</f>
        <v>8182</v>
      </c>
      <c r="J1853" s="2" t="str">
        <f>M01_SETTINGS!$F$2</f>
        <v>KASPI</v>
      </c>
    </row>
    <row r="1854" spans="1:10" x14ac:dyDescent="0.35">
      <c r="A1854" s="3">
        <f>_xlfn.XLOOKUP(Table16[[#This Row],[OrderID]],[3]!Table13456[No заказа],[3]!Table13456[Дата
отправки],"",0,1)</f>
        <v>45750</v>
      </c>
      <c r="B1854" s="2">
        <v>526109710</v>
      </c>
      <c r="C1854" s="2"/>
      <c r="D1854" s="2"/>
      <c r="E1854" s="3"/>
      <c r="F1854" s="3"/>
      <c r="H1854" s="5">
        <f>_xlfn.XLOOKUP(Table16[[#This Row],[OrderID]],[3]!Table13456[No заказа],[3]!Table13456[Количество],"",0,1)</f>
        <v>1</v>
      </c>
      <c r="I1854" s="5">
        <f>_xlfn.XLOOKUP(Table16[[#This Row],[OrderID]],[3]!Table13456[No заказа],[3]!Table13456[Цена],"",0,1)</f>
        <v>8579</v>
      </c>
      <c r="J1854" s="2" t="str">
        <f>M01_SETTINGS!$F$2</f>
        <v>KASPI</v>
      </c>
    </row>
    <row r="1855" spans="1:10" x14ac:dyDescent="0.35">
      <c r="A1855" s="3">
        <f>_xlfn.XLOOKUP(Table16[[#This Row],[OrderID]],[3]!Table13456[No заказа],[3]!Table13456[Дата
отправки],"",0,1)</f>
        <v>45750</v>
      </c>
      <c r="B1855" s="2">
        <v>526030353</v>
      </c>
      <c r="C1855" s="2"/>
      <c r="D1855" s="2"/>
      <c r="E1855" s="3"/>
      <c r="F1855" s="3"/>
      <c r="H1855" s="5">
        <f>_xlfn.XLOOKUP(Table16[[#This Row],[OrderID]],[3]!Table13456[No заказа],[3]!Table13456[Количество],"",0,1)</f>
        <v>1</v>
      </c>
      <c r="I1855" s="5">
        <f>_xlfn.XLOOKUP(Table16[[#This Row],[OrderID]],[3]!Table13456[No заказа],[3]!Table13456[Цена],"",0,1)</f>
        <v>8580</v>
      </c>
      <c r="J1855" s="2" t="str">
        <f>M01_SETTINGS!$F$2</f>
        <v>KASPI</v>
      </c>
    </row>
    <row r="1856" spans="1:10" x14ac:dyDescent="0.35">
      <c r="A1856" s="3">
        <f>_xlfn.XLOOKUP(Table16[[#This Row],[OrderID]],[3]!Table13456[No заказа],[3]!Table13456[Дата
отправки],"",0,1)</f>
        <v>45750</v>
      </c>
      <c r="B1856" s="2">
        <v>526286510</v>
      </c>
      <c r="C1856" s="2"/>
      <c r="D1856" s="2"/>
      <c r="E1856" s="3"/>
      <c r="F1856" s="3"/>
      <c r="H1856" s="5">
        <f>_xlfn.XLOOKUP(Table16[[#This Row],[OrderID]],[3]!Table13456[No заказа],[3]!Table13456[Количество],"",0,1)</f>
        <v>1</v>
      </c>
      <c r="I1856" s="5">
        <f>_xlfn.XLOOKUP(Table16[[#This Row],[OrderID]],[3]!Table13456[No заказа],[3]!Table13456[Цена],"",0,1)</f>
        <v>8579</v>
      </c>
      <c r="J1856" s="2" t="str">
        <f>M01_SETTINGS!$F$2</f>
        <v>KASPI</v>
      </c>
    </row>
    <row r="1857" spans="1:10" x14ac:dyDescent="0.35">
      <c r="A1857" s="3">
        <f>_xlfn.XLOOKUP(Table16[[#This Row],[OrderID]],[3]!Table13456[No заказа],[3]!Table13456[Дата
отправки],"",0,1)</f>
        <v>45750</v>
      </c>
      <c r="B1857" s="2">
        <v>526353705</v>
      </c>
      <c r="C1857" s="2"/>
      <c r="D1857" s="2"/>
      <c r="E1857" s="3"/>
      <c r="F1857" s="3"/>
      <c r="H1857" s="5">
        <f>_xlfn.XLOOKUP(Table16[[#This Row],[OrderID]],[3]!Table13456[No заказа],[3]!Table13456[Количество],"",0,1)</f>
        <v>1</v>
      </c>
      <c r="I1857" s="5">
        <f>_xlfn.XLOOKUP(Table16[[#This Row],[OrderID]],[3]!Table13456[No заказа],[3]!Table13456[Цена],"",0,1)</f>
        <v>8997</v>
      </c>
      <c r="J1857" s="2" t="str">
        <f>M01_SETTINGS!$F$2</f>
        <v>KASPI</v>
      </c>
    </row>
    <row r="1858" spans="1:10" x14ac:dyDescent="0.35">
      <c r="A1858" s="3">
        <f>_xlfn.XLOOKUP(Table16[[#This Row],[OrderID]],[3]!Table13456[No заказа],[3]!Table13456[Дата
отправки],"",0,1)</f>
        <v>45750</v>
      </c>
      <c r="B1858" s="2">
        <v>526022934</v>
      </c>
      <c r="C1858" s="2"/>
      <c r="D1858" s="2"/>
      <c r="E1858" s="3"/>
      <c r="F1858" s="3"/>
      <c r="H1858" s="5">
        <f>_xlfn.XLOOKUP(Table16[[#This Row],[OrderID]],[3]!Table13456[No заказа],[3]!Table13456[Количество],"",0,1)</f>
        <v>1</v>
      </c>
      <c r="I1858" s="5">
        <f>_xlfn.XLOOKUP(Table16[[#This Row],[OrderID]],[3]!Table13456[No заказа],[3]!Table13456[Цена],"",0,1)</f>
        <v>8293</v>
      </c>
      <c r="J1858" s="2" t="str">
        <f>M01_SETTINGS!$F$2</f>
        <v>KASPI</v>
      </c>
    </row>
    <row r="1859" spans="1:10" x14ac:dyDescent="0.35">
      <c r="A1859" s="3">
        <f>_xlfn.XLOOKUP(Table16[[#This Row],[OrderID]],[3]!Table13456[No заказа],[3]!Table13456[Дата
отправки],"",0,1)</f>
        <v>45750</v>
      </c>
      <c r="B1859" s="2">
        <v>525914181</v>
      </c>
      <c r="C1859" s="2"/>
      <c r="D1859" s="2"/>
      <c r="E1859" s="3"/>
      <c r="F1859" s="3"/>
      <c r="H1859" s="5">
        <f>_xlfn.XLOOKUP(Table16[[#This Row],[OrderID]],[3]!Table13456[No заказа],[3]!Table13456[Количество],"",0,1)</f>
        <v>1</v>
      </c>
      <c r="I1859" s="5">
        <f>_xlfn.XLOOKUP(Table16[[#This Row],[OrderID]],[3]!Table13456[No заказа],[3]!Table13456[Цена],"",0,1)</f>
        <v>8293</v>
      </c>
      <c r="J1859" s="2" t="str">
        <f>M01_SETTINGS!$F$2</f>
        <v>KASPI</v>
      </c>
    </row>
    <row r="1860" spans="1:10" x14ac:dyDescent="0.35">
      <c r="A1860" s="3">
        <f>_xlfn.XLOOKUP(Table16[[#This Row],[OrderID]],[3]!Table13456[No заказа],[3]!Table13456[Дата
отправки],"",0,1)</f>
        <v>45750</v>
      </c>
      <c r="B1860" s="2">
        <v>526036112</v>
      </c>
      <c r="C1860" s="2"/>
      <c r="D1860" s="2"/>
      <c r="E1860" s="3"/>
      <c r="F1860" s="3"/>
      <c r="H1860" s="5">
        <f>_xlfn.XLOOKUP(Table16[[#This Row],[OrderID]],[3]!Table13456[No заказа],[3]!Table13456[Количество],"",0,1)</f>
        <v>1</v>
      </c>
      <c r="I1860" s="5">
        <f>_xlfn.XLOOKUP(Table16[[#This Row],[OrderID]],[3]!Table13456[No заказа],[3]!Table13456[Цена],"",0,1)</f>
        <v>8392</v>
      </c>
      <c r="J1860" s="2" t="str">
        <f>M01_SETTINGS!$F$2</f>
        <v>KASPI</v>
      </c>
    </row>
    <row r="1861" spans="1:10" x14ac:dyDescent="0.35">
      <c r="A1861" s="3">
        <f>_xlfn.XLOOKUP(Table16[[#This Row],[OrderID]],[3]!Table13456[No заказа],[3]!Table13456[Дата
отправки],"",0,1)</f>
        <v>45750</v>
      </c>
      <c r="B1861" s="2">
        <v>526251272</v>
      </c>
      <c r="C1861" s="2"/>
      <c r="D1861" s="2"/>
      <c r="E1861" s="3"/>
      <c r="F1861" s="3"/>
      <c r="H1861" s="5">
        <f>_xlfn.XLOOKUP(Table16[[#This Row],[OrderID]],[3]!Table13456[No заказа],[3]!Table13456[Количество],"",0,1)</f>
        <v>1</v>
      </c>
      <c r="I1861" s="5">
        <f>_xlfn.XLOOKUP(Table16[[#This Row],[OrderID]],[3]!Table13456[No заказа],[3]!Table13456[Цена],"",0,1)</f>
        <v>7869</v>
      </c>
      <c r="J1861" s="2" t="str">
        <f>M01_SETTINGS!$F$2</f>
        <v>KASPI</v>
      </c>
    </row>
    <row r="1862" spans="1:10" x14ac:dyDescent="0.35">
      <c r="A1862" s="3">
        <f>_xlfn.XLOOKUP(Table16[[#This Row],[OrderID]],[3]!Table13456[No заказа],[3]!Table13456[Дата
отправки],"",0,1)</f>
        <v>45750</v>
      </c>
      <c r="B1862" s="2">
        <v>526115867</v>
      </c>
      <c r="C1862" s="2"/>
      <c r="D1862" s="2"/>
      <c r="E1862" s="3"/>
      <c r="F1862" s="3"/>
      <c r="H1862" s="5">
        <f>_xlfn.XLOOKUP(Table16[[#This Row],[OrderID]],[3]!Table13456[No заказа],[3]!Table13456[Количество],"",0,1)</f>
        <v>1</v>
      </c>
      <c r="I1862" s="5">
        <f>_xlfn.XLOOKUP(Table16[[#This Row],[OrderID]],[3]!Table13456[No заказа],[3]!Table13456[Цена],"",0,1)</f>
        <v>7899</v>
      </c>
      <c r="J1862" s="2" t="str">
        <f>M01_SETTINGS!$F$2</f>
        <v>KASPI</v>
      </c>
    </row>
    <row r="1863" spans="1:10" x14ac:dyDescent="0.35">
      <c r="A1863" s="3">
        <f>_xlfn.XLOOKUP(Table16[[#This Row],[OrderID]],[3]!Table13456[No заказа],[3]!Table13456[Дата
отправки],"",0,1)</f>
        <v>45750</v>
      </c>
      <c r="B1863" s="2">
        <v>525898216</v>
      </c>
      <c r="C1863" s="2"/>
      <c r="D1863" s="2"/>
      <c r="E1863" s="3"/>
      <c r="F1863" s="3"/>
      <c r="H1863" s="5">
        <f>_xlfn.XLOOKUP(Table16[[#This Row],[OrderID]],[3]!Table13456[No заказа],[3]!Table13456[Количество],"",0,1)</f>
        <v>1</v>
      </c>
      <c r="I1863" s="5">
        <f>_xlfn.XLOOKUP(Table16[[#This Row],[OrderID]],[3]!Table13456[No заказа],[3]!Table13456[Цена],"",0,1)</f>
        <v>8293</v>
      </c>
      <c r="J1863" s="2" t="str">
        <f>M01_SETTINGS!$F$2</f>
        <v>KASPI</v>
      </c>
    </row>
    <row r="1864" spans="1:10" x14ac:dyDescent="0.35">
      <c r="A1864" s="3">
        <f>_xlfn.XLOOKUP(Table16[[#This Row],[OrderID]],[3]!Table13456[No заказа],[3]!Table13456[Дата
отправки],"",0,1)</f>
        <v>45750</v>
      </c>
      <c r="B1864" s="2">
        <v>526021012</v>
      </c>
      <c r="C1864" s="2"/>
      <c r="D1864" s="2"/>
      <c r="E1864" s="3"/>
      <c r="F1864" s="3"/>
      <c r="H1864" s="5">
        <f>_xlfn.XLOOKUP(Table16[[#This Row],[OrderID]],[3]!Table13456[No заказа],[3]!Table13456[Количество],"",0,1)</f>
        <v>1</v>
      </c>
      <c r="I1864" s="5">
        <f>_xlfn.XLOOKUP(Table16[[#This Row],[OrderID]],[3]!Table13456[No заказа],[3]!Table13456[Цена],"",0,1)</f>
        <v>8392</v>
      </c>
      <c r="J1864" s="2" t="str">
        <f>M01_SETTINGS!$F$2</f>
        <v>KASPI</v>
      </c>
    </row>
    <row r="1865" spans="1:10" x14ac:dyDescent="0.35">
      <c r="A1865" s="3">
        <f>_xlfn.XLOOKUP(Table16[[#This Row],[OrderID]],[3]!Table13456[No заказа],[3]!Table13456[Дата
отправки],"",0,1)</f>
        <v>45750</v>
      </c>
      <c r="B1865" s="2">
        <v>526256930</v>
      </c>
      <c r="C1865" s="2"/>
      <c r="D1865" s="2"/>
      <c r="E1865" s="3"/>
      <c r="F1865" s="3"/>
      <c r="H1865" s="5">
        <f>_xlfn.XLOOKUP(Table16[[#This Row],[OrderID]],[3]!Table13456[No заказа],[3]!Table13456[Количество],"",0,1)</f>
        <v>1</v>
      </c>
      <c r="I1865" s="5">
        <f>_xlfn.XLOOKUP(Table16[[#This Row],[OrderID]],[3]!Table13456[No заказа],[3]!Table13456[Цена],"",0,1)</f>
        <v>8798</v>
      </c>
      <c r="J1865" s="2" t="str">
        <f>M01_SETTINGS!$F$2</f>
        <v>KASPI</v>
      </c>
    </row>
    <row r="1866" spans="1:10" x14ac:dyDescent="0.35">
      <c r="A1866" s="3">
        <f>_xlfn.XLOOKUP(Table16[[#This Row],[OrderID]],[3]!Table13456[No заказа],[3]!Table13456[Дата
отправки],"",0,1)</f>
        <v>45750</v>
      </c>
      <c r="B1866" s="2">
        <v>526305721</v>
      </c>
      <c r="C1866" s="2"/>
      <c r="D1866" s="2"/>
      <c r="E1866" s="3"/>
      <c r="F1866" s="3"/>
      <c r="H1866" s="5">
        <f>_xlfn.XLOOKUP(Table16[[#This Row],[OrderID]],[3]!Table13456[No заказа],[3]!Table13456[Количество],"",0,1)</f>
        <v>1</v>
      </c>
      <c r="I1866" s="5">
        <f>_xlfn.XLOOKUP(Table16[[#This Row],[OrderID]],[3]!Table13456[No заказа],[3]!Table13456[Цена],"",0,1)</f>
        <v>7869</v>
      </c>
      <c r="J1866" s="2" t="str">
        <f>M01_SETTINGS!$F$2</f>
        <v>KASPI</v>
      </c>
    </row>
    <row r="1867" spans="1:10" x14ac:dyDescent="0.35">
      <c r="A1867" s="3">
        <f>_xlfn.XLOOKUP(Table16[[#This Row],[OrderID]],[3]!Table13456[No заказа],[3]!Table13456[Дата
отправки],"",0,1)</f>
        <v>45750</v>
      </c>
      <c r="B1867" s="2">
        <v>526353069</v>
      </c>
      <c r="C1867" s="2"/>
      <c r="D1867" s="2"/>
      <c r="E1867" s="3"/>
      <c r="F1867" s="3"/>
      <c r="H1867" s="5">
        <f>_xlfn.XLOOKUP(Table16[[#This Row],[OrderID]],[3]!Table13456[No заказа],[3]!Table13456[Количество],"",0,1)</f>
        <v>1</v>
      </c>
      <c r="I1867" s="5">
        <f>_xlfn.XLOOKUP(Table16[[#This Row],[OrderID]],[3]!Table13456[No заказа],[3]!Table13456[Цена],"",0,1)</f>
        <v>7899</v>
      </c>
      <c r="J1867" s="2" t="str">
        <f>M01_SETTINGS!$F$2</f>
        <v>KASPI</v>
      </c>
    </row>
    <row r="1868" spans="1:10" x14ac:dyDescent="0.35">
      <c r="A1868" s="3">
        <f>_xlfn.XLOOKUP(Table16[[#This Row],[OrderID]],[3]!Table13456[No заказа],[3]!Table13456[Дата
отправки],"",0,1)</f>
        <v>45750</v>
      </c>
      <c r="B1868" s="2">
        <v>526351598</v>
      </c>
      <c r="C1868" s="2"/>
      <c r="D1868" s="2"/>
      <c r="E1868" s="3"/>
      <c r="F1868" s="3"/>
      <c r="H1868" s="5">
        <f>_xlfn.XLOOKUP(Table16[[#This Row],[OrderID]],[3]!Table13456[No заказа],[3]!Table13456[Количество],"",0,1)</f>
        <v>1</v>
      </c>
      <c r="I1868" s="5">
        <f>_xlfn.XLOOKUP(Table16[[#This Row],[OrderID]],[3]!Table13456[No заказа],[3]!Table13456[Цена],"",0,1)</f>
        <v>8391</v>
      </c>
      <c r="J1868" s="2" t="str">
        <f>M01_SETTINGS!$F$2</f>
        <v>KASPI</v>
      </c>
    </row>
    <row r="1869" spans="1:10" x14ac:dyDescent="0.35">
      <c r="A1869" s="3">
        <f>_xlfn.XLOOKUP(Table16[[#This Row],[OrderID]],[3]!Table13456[No заказа],[3]!Table13456[Дата
отправки],"",0,1)</f>
        <v>45749</v>
      </c>
      <c r="B1869" s="2">
        <v>525253062</v>
      </c>
      <c r="C1869" s="2"/>
      <c r="D1869" s="2"/>
      <c r="E1869" s="3"/>
      <c r="F1869" s="3"/>
      <c r="H1869" s="5">
        <f>_xlfn.XLOOKUP(Table16[[#This Row],[OrderID]],[3]!Table13456[No заказа],[3]!Table13456[Количество],"",0,1)</f>
        <v>1</v>
      </c>
      <c r="I1869" s="5">
        <f>_xlfn.XLOOKUP(Table16[[#This Row],[OrderID]],[3]!Table13456[No заказа],[3]!Table13456[Цена],"",0,1)</f>
        <v>9000</v>
      </c>
      <c r="J1869" s="2" t="str">
        <f>M01_SETTINGS!$F$2</f>
        <v>KASPI</v>
      </c>
    </row>
    <row r="1870" spans="1:10" x14ac:dyDescent="0.35">
      <c r="A1870" s="3">
        <f>_xlfn.XLOOKUP(Table16[[#This Row],[OrderID]],[3]!Table13456[No заказа],[3]!Table13456[Дата
отправки],"",0,1)</f>
        <v>45749</v>
      </c>
      <c r="B1870" s="2">
        <v>525759965</v>
      </c>
      <c r="C1870" s="2"/>
      <c r="D1870" s="2"/>
      <c r="E1870" s="3"/>
      <c r="F1870" s="3"/>
      <c r="H1870" s="5">
        <f>_xlfn.XLOOKUP(Table16[[#This Row],[OrderID]],[3]!Table13456[No заказа],[3]!Table13456[Количество],"",0,1)</f>
        <v>1</v>
      </c>
      <c r="I1870" s="5">
        <f>_xlfn.XLOOKUP(Table16[[#This Row],[OrderID]],[3]!Table13456[No заказа],[3]!Table13456[Цена],"",0,1)</f>
        <v>7870</v>
      </c>
      <c r="J1870" s="2" t="str">
        <f>M01_SETTINGS!$F$2</f>
        <v>KASPI</v>
      </c>
    </row>
    <row r="1871" spans="1:10" x14ac:dyDescent="0.35">
      <c r="A1871" s="3">
        <f>_xlfn.XLOOKUP(Table16[[#This Row],[OrderID]],[3]!Table13456[No заказа],[3]!Table13456[Дата
отправки],"",0,1)</f>
        <v>45749</v>
      </c>
      <c r="B1871" s="2">
        <v>525838271</v>
      </c>
      <c r="C1871" s="2"/>
      <c r="D1871" s="2"/>
      <c r="E1871" s="3"/>
      <c r="F1871" s="3"/>
      <c r="H1871" s="5">
        <f>_xlfn.XLOOKUP(Table16[[#This Row],[OrderID]],[3]!Table13456[No заказа],[3]!Table13456[Количество],"",0,1)</f>
        <v>1</v>
      </c>
      <c r="I1871" s="5">
        <f>_xlfn.XLOOKUP(Table16[[#This Row],[OrderID]],[3]!Table13456[No заказа],[3]!Table13456[Цена],"",0,1)</f>
        <v>8351</v>
      </c>
      <c r="J1871" s="2" t="str">
        <f>M01_SETTINGS!$F$2</f>
        <v>KASPI</v>
      </c>
    </row>
    <row r="1872" spans="1:10" x14ac:dyDescent="0.35">
      <c r="A1872" s="3">
        <f>_xlfn.XLOOKUP(Table16[[#This Row],[OrderID]],[3]!Table13456[No заказа],[3]!Table13456[Дата
отправки],"",0,1)</f>
        <v>45749</v>
      </c>
      <c r="B1872" s="2">
        <v>525462769</v>
      </c>
      <c r="C1872" s="2"/>
      <c r="D1872" s="2"/>
      <c r="E1872" s="3"/>
      <c r="F1872" s="3"/>
      <c r="H1872" s="5">
        <f>_xlfn.XLOOKUP(Table16[[#This Row],[OrderID]],[3]!Table13456[No заказа],[3]!Table13456[Количество],"",0,1)</f>
        <v>1</v>
      </c>
      <c r="I1872" s="5">
        <f>_xlfn.XLOOKUP(Table16[[#This Row],[OrderID]],[3]!Table13456[No заказа],[3]!Table13456[Цена],"",0,1)</f>
        <v>9865</v>
      </c>
      <c r="J1872" s="2" t="str">
        <f>M01_SETTINGS!$F$2</f>
        <v>KASPI</v>
      </c>
    </row>
    <row r="1873" spans="1:10" x14ac:dyDescent="0.35">
      <c r="A1873" s="3">
        <f>_xlfn.XLOOKUP(Table16[[#This Row],[OrderID]],[3]!Table13456[No заказа],[3]!Table13456[Дата
отправки],"",0,1)</f>
        <v>45749</v>
      </c>
      <c r="B1873" s="2">
        <v>525473044</v>
      </c>
      <c r="C1873" s="2"/>
      <c r="D1873" s="2"/>
      <c r="E1873" s="3"/>
      <c r="F1873" s="3"/>
      <c r="H1873" s="5">
        <f>_xlfn.XLOOKUP(Table16[[#This Row],[OrderID]],[3]!Table13456[No заказа],[3]!Table13456[Количество],"",0,1)</f>
        <v>1</v>
      </c>
      <c r="I1873" s="5">
        <f>_xlfn.XLOOKUP(Table16[[#This Row],[OrderID]],[3]!Table13456[No заказа],[3]!Table13456[Цена],"",0,1)</f>
        <v>8000</v>
      </c>
      <c r="J1873" s="2" t="str">
        <f>M01_SETTINGS!$F$2</f>
        <v>KASPI</v>
      </c>
    </row>
    <row r="1874" spans="1:10" x14ac:dyDescent="0.35">
      <c r="A1874" s="3">
        <f>_xlfn.XLOOKUP(Table16[[#This Row],[OrderID]],[3]!Table13456[No заказа],[3]!Table13456[Дата
отправки],"",0,1)</f>
        <v>45749</v>
      </c>
      <c r="B1874" s="2">
        <v>525345744</v>
      </c>
      <c r="C1874" s="2"/>
      <c r="D1874" s="2"/>
      <c r="E1874" s="3"/>
      <c r="F1874" s="3"/>
      <c r="H1874" s="5">
        <f>_xlfn.XLOOKUP(Table16[[#This Row],[OrderID]],[3]!Table13456[No заказа],[3]!Table13456[Количество],"",0,1)</f>
        <v>1</v>
      </c>
      <c r="I1874" s="5">
        <f>_xlfn.XLOOKUP(Table16[[#This Row],[OrderID]],[3]!Table13456[No заказа],[3]!Table13456[Цена],"",0,1)</f>
        <v>8000</v>
      </c>
      <c r="J1874" s="2" t="str">
        <f>M01_SETTINGS!$F$2</f>
        <v>KASPI</v>
      </c>
    </row>
    <row r="1875" spans="1:10" x14ac:dyDescent="0.35">
      <c r="A1875" s="3">
        <f>_xlfn.XLOOKUP(Table16[[#This Row],[OrderID]],[3]!Table13456[No заказа],[3]!Table13456[Дата
отправки],"",0,1)</f>
        <v>45749</v>
      </c>
      <c r="B1875" s="2">
        <v>525522526</v>
      </c>
      <c r="C1875" s="2"/>
      <c r="D1875" s="2"/>
      <c r="E1875" s="3"/>
      <c r="F1875" s="3"/>
      <c r="H1875" s="5">
        <f>_xlfn.XLOOKUP(Table16[[#This Row],[OrderID]],[3]!Table13456[No заказа],[3]!Table13456[Количество],"",0,1)</f>
        <v>1</v>
      </c>
      <c r="I1875" s="5">
        <f>_xlfn.XLOOKUP(Table16[[#This Row],[OrderID]],[3]!Table13456[No заказа],[3]!Table13456[Цена],"",0,1)</f>
        <v>8899</v>
      </c>
      <c r="J1875" s="2" t="str">
        <f>M01_SETTINGS!$F$2</f>
        <v>KASPI</v>
      </c>
    </row>
    <row r="1876" spans="1:10" x14ac:dyDescent="0.35">
      <c r="A1876" s="3">
        <f>_xlfn.XLOOKUP(Table16[[#This Row],[OrderID]],[3]!Table13456[No заказа],[3]!Table13456[Дата
отправки],"",0,1)</f>
        <v>45749</v>
      </c>
      <c r="B1876" s="2">
        <v>525799854</v>
      </c>
      <c r="C1876" s="2"/>
      <c r="D1876" s="2"/>
      <c r="E1876" s="3"/>
      <c r="F1876" s="3"/>
      <c r="H1876" s="5">
        <f>_xlfn.XLOOKUP(Table16[[#This Row],[OrderID]],[3]!Table13456[No заказа],[3]!Table13456[Количество],"",0,1)</f>
        <v>1</v>
      </c>
      <c r="I1876" s="5">
        <f>_xlfn.XLOOKUP(Table16[[#This Row],[OrderID]],[3]!Table13456[No заказа],[3]!Table13456[Цена],"",0,1)</f>
        <v>17990</v>
      </c>
      <c r="J1876" s="2" t="str">
        <f>M01_SETTINGS!$F$2</f>
        <v>KASPI</v>
      </c>
    </row>
    <row r="1877" spans="1:10" x14ac:dyDescent="0.35">
      <c r="A1877" s="3">
        <f>_xlfn.XLOOKUP(Table16[[#This Row],[OrderID]],[3]!Table13456[No заказа],[3]!Table13456[Дата
отправки],"",0,1)</f>
        <v>45749</v>
      </c>
      <c r="B1877" s="2">
        <v>525235471</v>
      </c>
      <c r="C1877" s="2"/>
      <c r="D1877" s="2"/>
      <c r="E1877" s="3"/>
      <c r="F1877" s="3"/>
      <c r="H1877" s="5">
        <f>_xlfn.XLOOKUP(Table16[[#This Row],[OrderID]],[3]!Table13456[No заказа],[3]!Table13456[Количество],"",0,1)</f>
        <v>1</v>
      </c>
      <c r="I1877" s="5">
        <f>_xlfn.XLOOKUP(Table16[[#This Row],[OrderID]],[3]!Table13456[No заказа],[3]!Table13456[Цена],"",0,1)</f>
        <v>14990</v>
      </c>
      <c r="J1877" s="2" t="str">
        <f>M01_SETTINGS!$F$2</f>
        <v>KASPI</v>
      </c>
    </row>
    <row r="1878" spans="1:10" x14ac:dyDescent="0.35">
      <c r="A1878" s="3">
        <f>_xlfn.XLOOKUP(Table16[[#This Row],[OrderID]],[3]!Table13456[No заказа],[3]!Table13456[Дата
отправки],"",0,1)</f>
        <v>45749</v>
      </c>
      <c r="B1878" s="2">
        <v>525523513</v>
      </c>
      <c r="C1878" s="2"/>
      <c r="D1878" s="2"/>
      <c r="E1878" s="3"/>
      <c r="F1878" s="3"/>
      <c r="H1878" s="5">
        <f>_xlfn.XLOOKUP(Table16[[#This Row],[OrderID]],[3]!Table13456[No заказа],[3]!Table13456[Количество],"",0,1)</f>
        <v>1</v>
      </c>
      <c r="I1878" s="5">
        <f>_xlfn.XLOOKUP(Table16[[#This Row],[OrderID]],[3]!Table13456[No заказа],[3]!Table13456[Цена],"",0,1)</f>
        <v>8580</v>
      </c>
      <c r="J1878" s="2" t="str">
        <f>M01_SETTINGS!$F$2</f>
        <v>KASPI</v>
      </c>
    </row>
    <row r="1879" spans="1:10" x14ac:dyDescent="0.35">
      <c r="A1879" s="3">
        <f>_xlfn.XLOOKUP(Table16[[#This Row],[OrderID]],[3]!Table13456[No заказа],[3]!Table13456[Дата
отправки],"",0,1)</f>
        <v>45749</v>
      </c>
      <c r="B1879" s="2">
        <v>525463407</v>
      </c>
      <c r="C1879" s="2"/>
      <c r="D1879" s="2"/>
      <c r="E1879" s="3"/>
      <c r="F1879" s="3"/>
      <c r="H1879" s="5">
        <f>_xlfn.XLOOKUP(Table16[[#This Row],[OrderID]],[3]!Table13456[No заказа],[3]!Table13456[Количество],"",0,1)</f>
        <v>1</v>
      </c>
      <c r="I1879" s="5">
        <f>_xlfn.XLOOKUP(Table16[[#This Row],[OrderID]],[3]!Table13456[No заказа],[3]!Table13456[Цена],"",0,1)</f>
        <v>8897</v>
      </c>
      <c r="J1879" s="2" t="str">
        <f>M01_SETTINGS!$F$2</f>
        <v>KASPI</v>
      </c>
    </row>
    <row r="1880" spans="1:10" x14ac:dyDescent="0.35">
      <c r="A1880" s="3">
        <f>_xlfn.XLOOKUP(Table16[[#This Row],[OrderID]],[3]!Table13456[No заказа],[3]!Table13456[Дата
отправки],"",0,1)</f>
        <v>45749</v>
      </c>
      <c r="B1880" s="2">
        <v>525598521</v>
      </c>
      <c r="C1880" s="2"/>
      <c r="D1880" s="2"/>
      <c r="E1880" s="3"/>
      <c r="F1880" s="3"/>
      <c r="H1880" s="5">
        <f>_xlfn.XLOOKUP(Table16[[#This Row],[OrderID]],[3]!Table13456[No заказа],[3]!Table13456[Количество],"",0,1)</f>
        <v>1</v>
      </c>
      <c r="I1880" s="5">
        <f>_xlfn.XLOOKUP(Table16[[#This Row],[OrderID]],[3]!Table13456[No заказа],[3]!Table13456[Цена],"",0,1)</f>
        <v>7869</v>
      </c>
      <c r="J1880" s="2" t="str">
        <f>M01_SETTINGS!$F$2</f>
        <v>KASPI</v>
      </c>
    </row>
    <row r="1881" spans="1:10" x14ac:dyDescent="0.35">
      <c r="A1881" s="3">
        <f>_xlfn.XLOOKUP(Table16[[#This Row],[OrderID]],[3]!Table13456[No заказа],[3]!Table13456[Дата
отправки],"",0,1)</f>
        <v>45749</v>
      </c>
      <c r="B1881" s="2">
        <v>525428604</v>
      </c>
      <c r="C1881" s="2"/>
      <c r="D1881" s="2"/>
      <c r="E1881" s="3"/>
      <c r="F1881" s="3"/>
      <c r="H1881" s="5">
        <f>_xlfn.XLOOKUP(Table16[[#This Row],[OrderID]],[3]!Table13456[No заказа],[3]!Table13456[Количество],"",0,1)</f>
        <v>1</v>
      </c>
      <c r="I1881" s="5">
        <f>_xlfn.XLOOKUP(Table16[[#This Row],[OrderID]],[3]!Table13456[No заказа],[3]!Table13456[Цена],"",0,1)</f>
        <v>8351</v>
      </c>
      <c r="J1881" s="2" t="str">
        <f>M01_SETTINGS!$F$2</f>
        <v>KASPI</v>
      </c>
    </row>
    <row r="1882" spans="1:10" x14ac:dyDescent="0.35">
      <c r="A1882" s="3">
        <f>_xlfn.XLOOKUP(Table16[[#This Row],[OrderID]],[3]!Table13456[No заказа],[3]!Table13456[Дата
отправки],"",0,1)</f>
        <v>45749</v>
      </c>
      <c r="B1882" s="2">
        <v>525529408</v>
      </c>
      <c r="C1882" s="2"/>
      <c r="D1882" s="2"/>
      <c r="E1882" s="3"/>
      <c r="F1882" s="3"/>
      <c r="H1882" s="5">
        <f>_xlfn.XLOOKUP(Table16[[#This Row],[OrderID]],[3]!Table13456[No заказа],[3]!Table13456[Количество],"",0,1)</f>
        <v>1</v>
      </c>
      <c r="I1882" s="5">
        <f>_xlfn.XLOOKUP(Table16[[#This Row],[OrderID]],[3]!Table13456[No заказа],[3]!Table13456[Цена],"",0,1)</f>
        <v>8392</v>
      </c>
      <c r="J1882" s="2" t="str">
        <f>M01_SETTINGS!$F$2</f>
        <v>KASPI</v>
      </c>
    </row>
    <row r="1883" spans="1:10" x14ac:dyDescent="0.35">
      <c r="A1883" s="3">
        <f>_xlfn.XLOOKUP(Table16[[#This Row],[OrderID]],[3]!Table13456[No заказа],[3]!Table13456[Дата
отправки],"",0,1)</f>
        <v>45749</v>
      </c>
      <c r="B1883" s="2">
        <v>525715934</v>
      </c>
      <c r="C1883" s="2"/>
      <c r="D1883" s="2"/>
      <c r="E1883" s="3"/>
      <c r="F1883" s="3"/>
      <c r="H1883" s="5">
        <f>_xlfn.XLOOKUP(Table16[[#This Row],[OrderID]],[3]!Table13456[No заказа],[3]!Table13456[Количество],"",0,1)</f>
        <v>1</v>
      </c>
      <c r="I1883" s="5">
        <f>_xlfn.XLOOKUP(Table16[[#This Row],[OrderID]],[3]!Table13456[No заказа],[3]!Table13456[Цена],"",0,1)</f>
        <v>8351</v>
      </c>
      <c r="J1883" s="2" t="str">
        <f>M01_SETTINGS!$F$2</f>
        <v>KASPI</v>
      </c>
    </row>
    <row r="1884" spans="1:10" x14ac:dyDescent="0.35">
      <c r="A1884" s="3">
        <f>_xlfn.XLOOKUP(Table16[[#This Row],[OrderID]],[3]!Table13456[No заказа],[3]!Table13456[Дата
отправки],"",0,1)</f>
        <v>45749</v>
      </c>
      <c r="B1884" s="2">
        <v>525363947</v>
      </c>
      <c r="C1884" s="2"/>
      <c r="D1884" s="2"/>
      <c r="E1884" s="3"/>
      <c r="F1884" s="3"/>
      <c r="H1884" s="5">
        <f>_xlfn.XLOOKUP(Table16[[#This Row],[OrderID]],[3]!Table13456[No заказа],[3]!Table13456[Количество],"",0,1)</f>
        <v>1</v>
      </c>
      <c r="I1884" s="5">
        <f>_xlfn.XLOOKUP(Table16[[#This Row],[OrderID]],[3]!Table13456[No заказа],[3]!Table13456[Цена],"",0,1)</f>
        <v>8897</v>
      </c>
      <c r="J1884" s="2" t="str">
        <f>M01_SETTINGS!$F$2</f>
        <v>KASPI</v>
      </c>
    </row>
    <row r="1885" spans="1:10" x14ac:dyDescent="0.35">
      <c r="A1885" s="3">
        <f>_xlfn.XLOOKUP(Table16[[#This Row],[OrderID]],[3]!Table13456[No заказа],[3]!Table13456[Дата
отправки],"",0,1)</f>
        <v>45749</v>
      </c>
      <c r="B1885" s="2">
        <v>525527190</v>
      </c>
      <c r="C1885" s="2"/>
      <c r="D1885" s="2"/>
      <c r="E1885" s="3"/>
      <c r="F1885" s="3"/>
      <c r="H1885" s="5">
        <f>_xlfn.XLOOKUP(Table16[[#This Row],[OrderID]],[3]!Table13456[No заказа],[3]!Table13456[Количество],"",0,1)</f>
        <v>1</v>
      </c>
      <c r="I1885" s="5">
        <f>_xlfn.XLOOKUP(Table16[[#This Row],[OrderID]],[3]!Table13456[No заказа],[3]!Table13456[Цена],"",0,1)</f>
        <v>8361</v>
      </c>
      <c r="J1885" s="2" t="str">
        <f>M01_SETTINGS!$F$2</f>
        <v>KASPI</v>
      </c>
    </row>
    <row r="1886" spans="1:10" x14ac:dyDescent="0.35">
      <c r="A1886" s="3">
        <f>_xlfn.XLOOKUP(Table16[[#This Row],[OrderID]],[3]!Table13456[No заказа],[3]!Table13456[Дата
отправки],"",0,1)</f>
        <v>45749</v>
      </c>
      <c r="B1886" s="2">
        <v>525453158</v>
      </c>
      <c r="C1886" s="2"/>
      <c r="D1886" s="2"/>
      <c r="E1886" s="3"/>
      <c r="F1886" s="3"/>
      <c r="H1886" s="5">
        <f>_xlfn.XLOOKUP(Table16[[#This Row],[OrderID]],[3]!Table13456[No заказа],[3]!Table13456[Количество],"",0,1)</f>
        <v>1</v>
      </c>
      <c r="I1886" s="5">
        <f>_xlfn.XLOOKUP(Table16[[#This Row],[OrderID]],[3]!Table13456[No заказа],[3]!Table13456[Цена],"",0,1)</f>
        <v>8212</v>
      </c>
      <c r="J1886" s="2" t="str">
        <f>M01_SETTINGS!$F$2</f>
        <v>KASPI</v>
      </c>
    </row>
    <row r="1887" spans="1:10" x14ac:dyDescent="0.35">
      <c r="A1887" s="3">
        <f>_xlfn.XLOOKUP(Table16[[#This Row],[OrderID]],[3]!Table13456[No заказа],[3]!Table13456[Дата
отправки],"",0,1)</f>
        <v>45749</v>
      </c>
      <c r="B1887" s="2">
        <v>525512478</v>
      </c>
      <c r="C1887" s="2"/>
      <c r="D1887" s="2"/>
      <c r="E1887" s="3"/>
      <c r="F1887" s="3"/>
      <c r="H1887" s="5">
        <f>_xlfn.XLOOKUP(Table16[[#This Row],[OrderID]],[3]!Table13456[No заказа],[3]!Table13456[Количество],"",0,1)</f>
        <v>1</v>
      </c>
      <c r="I1887" s="5">
        <f>_xlfn.XLOOKUP(Table16[[#This Row],[OrderID]],[3]!Table13456[No заказа],[3]!Table13456[Цена],"",0,1)</f>
        <v>8361</v>
      </c>
      <c r="J1887" s="2" t="str">
        <f>M01_SETTINGS!$F$2</f>
        <v>KASPI</v>
      </c>
    </row>
    <row r="1888" spans="1:10" x14ac:dyDescent="0.35">
      <c r="A1888" s="3">
        <f>_xlfn.XLOOKUP(Table16[[#This Row],[OrderID]],[3]!Table13456[No заказа],[3]!Table13456[Дата
отправки],"",0,1)</f>
        <v>45749</v>
      </c>
      <c r="B1888" s="2">
        <v>525761082</v>
      </c>
      <c r="C1888" s="2"/>
      <c r="D1888" s="2"/>
      <c r="E1888" s="3"/>
      <c r="F1888" s="3"/>
      <c r="H1888" s="5">
        <f>_xlfn.XLOOKUP(Table16[[#This Row],[OrderID]],[3]!Table13456[No заказа],[3]!Table13456[Количество],"",0,1)</f>
        <v>1</v>
      </c>
      <c r="I1888" s="5">
        <f>_xlfn.XLOOKUP(Table16[[#This Row],[OrderID]],[3]!Table13456[No заказа],[3]!Table13456[Цена],"",0,1)</f>
        <v>8580</v>
      </c>
      <c r="J1888" s="2" t="str">
        <f>M01_SETTINGS!$F$2</f>
        <v>KASPI</v>
      </c>
    </row>
    <row r="1889" spans="1:10" x14ac:dyDescent="0.35">
      <c r="A1889" s="3">
        <f>_xlfn.XLOOKUP(Table16[[#This Row],[OrderID]],[3]!Table13456[No заказа],[3]!Table13456[Дата
отправки],"",0,1)</f>
        <v>45749</v>
      </c>
      <c r="B1889" s="2">
        <v>525445548</v>
      </c>
      <c r="C1889" s="2"/>
      <c r="D1889" s="2"/>
      <c r="E1889" s="3"/>
      <c r="F1889" s="3"/>
      <c r="H1889" s="5">
        <f>_xlfn.XLOOKUP(Table16[[#This Row],[OrderID]],[3]!Table13456[No заказа],[3]!Table13456[Количество],"",0,1)</f>
        <v>1</v>
      </c>
      <c r="I1889" s="5">
        <f>_xlfn.XLOOKUP(Table16[[#This Row],[OrderID]],[3]!Table13456[No заказа],[3]!Table13456[Цена],"",0,1)</f>
        <v>8190</v>
      </c>
      <c r="J1889" s="2" t="str">
        <f>M01_SETTINGS!$F$2</f>
        <v>KASPI</v>
      </c>
    </row>
    <row r="1890" spans="1:10" x14ac:dyDescent="0.35">
      <c r="A1890" s="3">
        <f>_xlfn.XLOOKUP(Table16[[#This Row],[OrderID]],[3]!Table13456[No заказа],[3]!Table13456[Дата
отправки],"",0,1)</f>
        <v>45749</v>
      </c>
      <c r="B1890" s="2">
        <v>525542613</v>
      </c>
      <c r="C1890" s="2"/>
      <c r="D1890" s="2"/>
      <c r="E1890" s="3"/>
      <c r="F1890" s="3"/>
      <c r="H1890" s="5">
        <f>_xlfn.XLOOKUP(Table16[[#This Row],[OrderID]],[3]!Table13456[No заказа],[3]!Table13456[Количество],"",0,1)</f>
        <v>1</v>
      </c>
      <c r="I1890" s="5">
        <f>_xlfn.XLOOKUP(Table16[[#This Row],[OrderID]],[3]!Table13456[No заказа],[3]!Table13456[Цена],"",0,1)</f>
        <v>8297</v>
      </c>
      <c r="J1890" s="2" t="str">
        <f>M01_SETTINGS!$F$2</f>
        <v>KASPI</v>
      </c>
    </row>
    <row r="1891" spans="1:10" x14ac:dyDescent="0.35">
      <c r="A1891" s="3">
        <f>_xlfn.XLOOKUP(Table16[[#This Row],[OrderID]],[3]!Table13456[No заказа],[3]!Table13456[Дата
отправки],"",0,1)</f>
        <v>45749</v>
      </c>
      <c r="B1891" s="2">
        <v>525524087</v>
      </c>
      <c r="C1891" s="2"/>
      <c r="D1891" s="2"/>
      <c r="E1891" s="3"/>
      <c r="F1891" s="3"/>
      <c r="H1891" s="5">
        <f>_xlfn.XLOOKUP(Table16[[#This Row],[OrderID]],[3]!Table13456[No заказа],[3]!Table13456[Количество],"",0,1)</f>
        <v>1</v>
      </c>
      <c r="I1891" s="5">
        <f>_xlfn.XLOOKUP(Table16[[#This Row],[OrderID]],[3]!Table13456[No заказа],[3]!Table13456[Цена],"",0,1)</f>
        <v>8392</v>
      </c>
      <c r="J1891" s="2" t="str">
        <f>M01_SETTINGS!$F$2</f>
        <v>KASPI</v>
      </c>
    </row>
    <row r="1892" spans="1:10" x14ac:dyDescent="0.35">
      <c r="A1892" s="3">
        <f>_xlfn.XLOOKUP(Table16[[#This Row],[OrderID]],[3]!Table13456[No заказа],[3]!Table13456[Дата
отправки],"",0,1)</f>
        <v>45749</v>
      </c>
      <c r="B1892" s="2">
        <v>525679690</v>
      </c>
      <c r="C1892" s="2"/>
      <c r="D1892" s="2"/>
      <c r="E1892" s="3"/>
      <c r="F1892" s="3"/>
      <c r="H1892" s="5">
        <f>_xlfn.XLOOKUP(Table16[[#This Row],[OrderID]],[3]!Table13456[No заказа],[3]!Table13456[Количество],"",0,1)</f>
        <v>1</v>
      </c>
      <c r="I1892" s="5">
        <f>_xlfn.XLOOKUP(Table16[[#This Row],[OrderID]],[3]!Table13456[No заказа],[3]!Table13456[Цена],"",0,1)</f>
        <v>7869</v>
      </c>
      <c r="J1892" s="2" t="str">
        <f>M01_SETTINGS!$F$2</f>
        <v>KASPI</v>
      </c>
    </row>
    <row r="1893" spans="1:10" x14ac:dyDescent="0.35">
      <c r="A1893" s="3">
        <f>_xlfn.XLOOKUP(Table16[[#This Row],[OrderID]],[3]!Table13456[No заказа],[3]!Table13456[Дата
отправки],"",0,1)</f>
        <v>45749</v>
      </c>
      <c r="B1893" s="2">
        <v>525582802</v>
      </c>
      <c r="C1893" s="2"/>
      <c r="D1893" s="2"/>
      <c r="E1893" s="3"/>
      <c r="F1893" s="3"/>
      <c r="H1893" s="5">
        <f>_xlfn.XLOOKUP(Table16[[#This Row],[OrderID]],[3]!Table13456[No заказа],[3]!Table13456[Количество],"",0,1)</f>
        <v>1</v>
      </c>
      <c r="I1893" s="5">
        <f>_xlfn.XLOOKUP(Table16[[#This Row],[OrderID]],[3]!Table13456[No заказа],[3]!Table13456[Цена],"",0,1)</f>
        <v>8798</v>
      </c>
      <c r="J1893" s="2" t="str">
        <f>M01_SETTINGS!$F$2</f>
        <v>KASPI</v>
      </c>
    </row>
    <row r="1894" spans="1:10" x14ac:dyDescent="0.35">
      <c r="A1894" s="3">
        <f>_xlfn.XLOOKUP(Table16[[#This Row],[OrderID]],[3]!Table13456[No заказа],[3]!Table13456[Дата
отправки],"",0,1)</f>
        <v>45749</v>
      </c>
      <c r="B1894" s="2">
        <v>525426178</v>
      </c>
      <c r="C1894" s="2"/>
      <c r="D1894" s="2"/>
      <c r="E1894" s="3"/>
      <c r="F1894" s="3"/>
      <c r="H1894" s="5">
        <f>_xlfn.XLOOKUP(Table16[[#This Row],[OrderID]],[3]!Table13456[No заказа],[3]!Table13456[Количество],"",0,1)</f>
        <v>2</v>
      </c>
      <c r="I1894" s="5">
        <f>_xlfn.XLOOKUP(Table16[[#This Row],[OrderID]],[3]!Table13456[No заказа],[3]!Table13456[Цена],"",0,1)</f>
        <v>15738</v>
      </c>
      <c r="J1894" s="2" t="str">
        <f>M01_SETTINGS!$F$2</f>
        <v>KASPI</v>
      </c>
    </row>
    <row r="1895" spans="1:10" x14ac:dyDescent="0.35">
      <c r="A1895" s="3">
        <f>_xlfn.XLOOKUP(Table16[[#This Row],[OrderID]],[3]!Table13456[No заказа],[3]!Table13456[Дата
отправки],"",0,1)</f>
        <v>45749</v>
      </c>
      <c r="B1895" s="2">
        <v>525424275</v>
      </c>
      <c r="C1895" s="2"/>
      <c r="D1895" s="2"/>
      <c r="E1895" s="3"/>
      <c r="F1895" s="3"/>
      <c r="H1895" s="5">
        <f>_xlfn.XLOOKUP(Table16[[#This Row],[OrderID]],[3]!Table13456[No заказа],[3]!Table13456[Количество],"",0,1)</f>
        <v>1</v>
      </c>
      <c r="I1895" s="5">
        <f>_xlfn.XLOOKUP(Table16[[#This Row],[OrderID]],[3]!Table13456[No заказа],[3]!Table13456[Цена],"",0,1)</f>
        <v>8147</v>
      </c>
      <c r="J1895" s="2" t="str">
        <f>M01_SETTINGS!$F$2</f>
        <v>KASPI</v>
      </c>
    </row>
    <row r="1896" spans="1:10" x14ac:dyDescent="0.35">
      <c r="A1896" s="3">
        <f>_xlfn.XLOOKUP(Table16[[#This Row],[OrderID]],[3]!Table13456[No заказа],[3]!Table13456[Дата
отправки],"",0,1)</f>
        <v>45748</v>
      </c>
      <c r="B1896" s="2">
        <v>524643071</v>
      </c>
      <c r="C1896" s="2"/>
      <c r="D1896" s="2"/>
      <c r="E1896" s="3"/>
      <c r="F1896" s="3"/>
      <c r="H1896" s="5">
        <f>_xlfn.XLOOKUP(Table16[[#This Row],[OrderID]],[3]!Table13456[No заказа],[3]!Table13456[Количество],"",0,1)</f>
        <v>1</v>
      </c>
      <c r="I1896" s="5">
        <f>_xlfn.XLOOKUP(Table16[[#This Row],[OrderID]],[3]!Table13456[No заказа],[3]!Table13456[Цена],"",0,1)</f>
        <v>7990</v>
      </c>
      <c r="J1896" s="2" t="str">
        <f>M01_SETTINGS!$F$2</f>
        <v>KASPI</v>
      </c>
    </row>
    <row r="1897" spans="1:10" x14ac:dyDescent="0.35">
      <c r="A1897" s="3">
        <f>_xlfn.XLOOKUP(Table16[[#This Row],[OrderID]],[3]!Table13456[No заказа],[3]!Table13456[Дата
отправки],"",0,1)</f>
        <v>45748</v>
      </c>
      <c r="B1897" s="2">
        <v>525087685</v>
      </c>
      <c r="C1897" s="2"/>
      <c r="D1897" s="2"/>
      <c r="E1897" s="3"/>
      <c r="F1897" s="3"/>
      <c r="H1897" s="5">
        <f>_xlfn.XLOOKUP(Table16[[#This Row],[OrderID]],[3]!Table13456[No заказа],[3]!Table13456[Количество],"",0,1)</f>
        <v>1</v>
      </c>
      <c r="I1897" s="5">
        <f>_xlfn.XLOOKUP(Table16[[#This Row],[OrderID]],[3]!Table13456[No заказа],[3]!Table13456[Цена],"",0,1)</f>
        <v>7999</v>
      </c>
      <c r="J1897" s="2" t="str">
        <f>M01_SETTINGS!$F$2</f>
        <v>KASPI</v>
      </c>
    </row>
    <row r="1898" spans="1:10" x14ac:dyDescent="0.35">
      <c r="A1898" s="3">
        <f>_xlfn.XLOOKUP(Table16[[#This Row],[OrderID]],[3]!Table13456[No заказа],[3]!Table13456[Дата
отправки],"",0,1)</f>
        <v>45748</v>
      </c>
      <c r="B1898" s="2">
        <v>525137973</v>
      </c>
      <c r="C1898" s="2"/>
      <c r="D1898" s="2"/>
      <c r="E1898" s="3"/>
      <c r="F1898" s="3"/>
      <c r="H1898" s="5">
        <f>_xlfn.XLOOKUP(Table16[[#This Row],[OrderID]],[3]!Table13456[No заказа],[3]!Table13456[Количество],"",0,1)</f>
        <v>1</v>
      </c>
      <c r="I1898" s="5">
        <f>_xlfn.XLOOKUP(Table16[[#This Row],[OrderID]],[3]!Table13456[No заказа],[3]!Table13456[Цена],"",0,1)</f>
        <v>7870</v>
      </c>
      <c r="J1898" s="2" t="str">
        <f>M01_SETTINGS!$F$2</f>
        <v>KASPI</v>
      </c>
    </row>
    <row r="1899" spans="1:10" x14ac:dyDescent="0.35">
      <c r="A1899" s="3">
        <f>_xlfn.XLOOKUP(Table16[[#This Row],[OrderID]],[3]!Table13456[No заказа],[3]!Table13456[Дата
отправки],"",0,1)</f>
        <v>45748</v>
      </c>
      <c r="B1899" s="2">
        <v>525056594</v>
      </c>
      <c r="C1899" s="2"/>
      <c r="D1899" s="2"/>
      <c r="E1899" s="3"/>
      <c r="F1899" s="3"/>
      <c r="H1899" s="5">
        <f>_xlfn.XLOOKUP(Table16[[#This Row],[OrderID]],[3]!Table13456[No заказа],[3]!Table13456[Количество],"",0,1)</f>
        <v>1</v>
      </c>
      <c r="I1899" s="5">
        <f>_xlfn.XLOOKUP(Table16[[#This Row],[OrderID]],[3]!Table13456[No заказа],[3]!Table13456[Цена],"",0,1)</f>
        <v>8000</v>
      </c>
      <c r="J1899" s="2" t="str">
        <f>M01_SETTINGS!$F$2</f>
        <v>KASPI</v>
      </c>
    </row>
    <row r="1900" spans="1:10" x14ac:dyDescent="0.35">
      <c r="A1900" s="3">
        <f>_xlfn.XLOOKUP(Table16[[#This Row],[OrderID]],[3]!Table13456[No заказа],[3]!Table13456[Дата
отправки],"",0,1)</f>
        <v>45748</v>
      </c>
      <c r="B1900" s="2">
        <v>524822231</v>
      </c>
      <c r="C1900" s="2"/>
      <c r="D1900" s="2"/>
      <c r="E1900" s="3"/>
      <c r="F1900" s="3"/>
      <c r="H1900" s="5">
        <f>_xlfn.XLOOKUP(Table16[[#This Row],[OrderID]],[3]!Table13456[No заказа],[3]!Table13456[Количество],"",0,1)</f>
        <v>1</v>
      </c>
      <c r="I1900" s="5">
        <f>_xlfn.XLOOKUP(Table16[[#This Row],[OrderID]],[3]!Table13456[No заказа],[3]!Table13456[Цена],"",0,1)</f>
        <v>11000</v>
      </c>
      <c r="J1900" s="2" t="str">
        <f>M01_SETTINGS!$F$2</f>
        <v>KASPI</v>
      </c>
    </row>
    <row r="1901" spans="1:10" x14ac:dyDescent="0.35">
      <c r="A1901" s="3">
        <f>_xlfn.XLOOKUP(Table16[[#This Row],[OrderID]],[3]!Table13456[No заказа],[3]!Table13456[Дата
отправки],"",0,1)</f>
        <v>45748</v>
      </c>
      <c r="B1901" s="2">
        <v>524710436</v>
      </c>
      <c r="C1901" s="2"/>
      <c r="D1901" s="2"/>
      <c r="E1901" s="3"/>
      <c r="F1901" s="3"/>
      <c r="H1901" s="5">
        <f>_xlfn.XLOOKUP(Table16[[#This Row],[OrderID]],[3]!Table13456[No заказа],[3]!Table13456[Количество],"",0,1)</f>
        <v>1</v>
      </c>
      <c r="I1901" s="5">
        <f>_xlfn.XLOOKUP(Table16[[#This Row],[OrderID]],[3]!Table13456[No заказа],[3]!Table13456[Цена],"",0,1)</f>
        <v>14990</v>
      </c>
      <c r="J1901" s="2" t="str">
        <f>M01_SETTINGS!$F$2</f>
        <v>KASPI</v>
      </c>
    </row>
    <row r="1902" spans="1:10" x14ac:dyDescent="0.35">
      <c r="A1902" s="3">
        <f>_xlfn.XLOOKUP(Table16[[#This Row],[OrderID]],[3]!Table13456[No заказа],[3]!Table13456[Дата
отправки],"",0,1)</f>
        <v>45748</v>
      </c>
      <c r="B1902" s="2">
        <v>525060753</v>
      </c>
      <c r="C1902" s="2"/>
      <c r="D1902" s="2"/>
      <c r="E1902" s="3"/>
      <c r="F1902" s="3"/>
      <c r="H1902" s="5">
        <f>_xlfn.XLOOKUP(Table16[[#This Row],[OrderID]],[3]!Table13456[No заказа],[3]!Table13456[Количество],"",0,1)</f>
        <v>1</v>
      </c>
      <c r="I1902" s="5">
        <f>_xlfn.XLOOKUP(Table16[[#This Row],[OrderID]],[3]!Table13456[No заказа],[3]!Table13456[Цена],"",0,1)</f>
        <v>14990</v>
      </c>
      <c r="J1902" s="2" t="str">
        <f>M01_SETTINGS!$F$2</f>
        <v>KASPI</v>
      </c>
    </row>
    <row r="1903" spans="1:10" x14ac:dyDescent="0.35">
      <c r="A1903" s="3">
        <f>_xlfn.XLOOKUP(Table16[[#This Row],[OrderID]],[3]!Table13456[No заказа],[3]!Table13456[Дата
отправки],"",0,1)</f>
        <v>45748</v>
      </c>
      <c r="B1903" s="2">
        <v>524968881</v>
      </c>
      <c r="C1903" s="2"/>
      <c r="D1903" s="2"/>
      <c r="E1903" s="3"/>
      <c r="F1903" s="3"/>
      <c r="H1903" s="5">
        <f>_xlfn.XLOOKUP(Table16[[#This Row],[OrderID]],[3]!Table13456[No заказа],[3]!Table13456[Количество],"",0,1)</f>
        <v>1</v>
      </c>
      <c r="I1903" s="5">
        <f>_xlfn.XLOOKUP(Table16[[#This Row],[OrderID]],[3]!Table13456[No заказа],[3]!Table13456[Цена],"",0,1)</f>
        <v>14990</v>
      </c>
      <c r="J1903" s="2" t="str">
        <f>M01_SETTINGS!$F$2</f>
        <v>KASPI</v>
      </c>
    </row>
    <row r="1904" spans="1:10" x14ac:dyDescent="0.35">
      <c r="A1904" s="3">
        <f>_xlfn.XLOOKUP(Table16[[#This Row],[OrderID]],[3]!Table13456[No заказа],[3]!Table13456[Дата
отправки],"",0,1)</f>
        <v>45748</v>
      </c>
      <c r="B1904" s="2">
        <v>524840590</v>
      </c>
      <c r="C1904" s="2"/>
      <c r="D1904" s="2"/>
      <c r="E1904" s="3"/>
      <c r="F1904" s="3"/>
      <c r="H1904" s="5">
        <f>_xlfn.XLOOKUP(Table16[[#This Row],[OrderID]],[3]!Table13456[No заказа],[3]!Table13456[Количество],"",0,1)</f>
        <v>1</v>
      </c>
      <c r="I1904" s="5">
        <f>_xlfn.XLOOKUP(Table16[[#This Row],[OrderID]],[3]!Table13456[No заказа],[3]!Table13456[Цена],"",0,1)</f>
        <v>14990</v>
      </c>
      <c r="J1904" s="2" t="str">
        <f>M01_SETTINGS!$F$2</f>
        <v>KASPI</v>
      </c>
    </row>
    <row r="1905" spans="1:10" x14ac:dyDescent="0.35">
      <c r="A1905" s="3">
        <f>_xlfn.XLOOKUP(Table16[[#This Row],[OrderID]],[3]!Table13456[No заказа],[3]!Table13456[Дата
отправки],"",0,1)</f>
        <v>45748</v>
      </c>
      <c r="B1905" s="2">
        <v>524919559</v>
      </c>
      <c r="C1905" s="2"/>
      <c r="D1905" s="2"/>
      <c r="E1905" s="3"/>
      <c r="F1905" s="3"/>
      <c r="H1905" s="5">
        <f>_xlfn.XLOOKUP(Table16[[#This Row],[OrderID]],[3]!Table13456[No заказа],[3]!Table13456[Количество],"",0,1)</f>
        <v>1</v>
      </c>
      <c r="I1905" s="5">
        <f>_xlfn.XLOOKUP(Table16[[#This Row],[OrderID]],[3]!Table13456[No заказа],[3]!Table13456[Цена],"",0,1)</f>
        <v>14990</v>
      </c>
      <c r="J1905" s="2" t="str">
        <f>M01_SETTINGS!$F$2</f>
        <v>KASPI</v>
      </c>
    </row>
    <row r="1906" spans="1:10" x14ac:dyDescent="0.35">
      <c r="A1906" s="3">
        <f>_xlfn.XLOOKUP(Table16[[#This Row],[OrderID]],[3]!Table13456[No заказа],[3]!Table13456[Дата
отправки],"",0,1)</f>
        <v>45748</v>
      </c>
      <c r="B1906" s="2">
        <v>524889854</v>
      </c>
      <c r="C1906" s="2"/>
      <c r="D1906" s="2"/>
      <c r="E1906" s="3"/>
      <c r="F1906" s="3"/>
      <c r="H1906" s="5">
        <f>_xlfn.XLOOKUP(Table16[[#This Row],[OrderID]],[3]!Table13456[No заказа],[3]!Table13456[Количество],"",0,1)</f>
        <v>1</v>
      </c>
      <c r="I1906" s="5">
        <f>_xlfn.XLOOKUP(Table16[[#This Row],[OrderID]],[3]!Table13456[No заказа],[3]!Table13456[Цена],"",0,1)</f>
        <v>14990</v>
      </c>
      <c r="J1906" s="2" t="str">
        <f>M01_SETTINGS!$F$2</f>
        <v>KASPI</v>
      </c>
    </row>
    <row r="1907" spans="1:10" x14ac:dyDescent="0.35">
      <c r="A1907" s="3">
        <f>_xlfn.XLOOKUP(Table16[[#This Row],[OrderID]],[3]!Table13456[No заказа],[3]!Table13456[Дата
отправки],"",0,1)</f>
        <v>45748</v>
      </c>
      <c r="B1907" s="2">
        <v>525107628</v>
      </c>
      <c r="C1907" s="2"/>
      <c r="D1907" s="2"/>
      <c r="E1907" s="3"/>
      <c r="F1907" s="3"/>
      <c r="H1907" s="5">
        <f>_xlfn.XLOOKUP(Table16[[#This Row],[OrderID]],[3]!Table13456[No заказа],[3]!Table13456[Количество],"",0,1)</f>
        <v>1</v>
      </c>
      <c r="I1907" s="5">
        <f>_xlfn.XLOOKUP(Table16[[#This Row],[OrderID]],[3]!Table13456[No заказа],[3]!Table13456[Цена],"",0,1)</f>
        <v>14990</v>
      </c>
      <c r="J1907" s="2" t="str">
        <f>M01_SETTINGS!$F$2</f>
        <v>KASPI</v>
      </c>
    </row>
    <row r="1908" spans="1:10" x14ac:dyDescent="0.35">
      <c r="A1908" s="3">
        <f>_xlfn.XLOOKUP(Table16[[#This Row],[OrderID]],[3]!Table13456[No заказа],[3]!Table13456[Дата
отправки],"",0,1)</f>
        <v>45748</v>
      </c>
      <c r="B1908" s="2">
        <v>524879441</v>
      </c>
      <c r="C1908" s="2"/>
      <c r="D1908" s="2"/>
      <c r="E1908" s="3"/>
      <c r="F1908" s="3"/>
      <c r="H1908" s="5">
        <f>_xlfn.XLOOKUP(Table16[[#This Row],[OrderID]],[3]!Table13456[No заказа],[3]!Table13456[Количество],"",0,1)</f>
        <v>1</v>
      </c>
      <c r="I1908" s="5">
        <f>_xlfn.XLOOKUP(Table16[[#This Row],[OrderID]],[3]!Table13456[No заказа],[3]!Table13456[Цена],"",0,1)</f>
        <v>14990</v>
      </c>
      <c r="J1908" s="2" t="str">
        <f>M01_SETTINGS!$F$2</f>
        <v>KASPI</v>
      </c>
    </row>
    <row r="1909" spans="1:10" x14ac:dyDescent="0.35">
      <c r="A1909" s="3">
        <f>_xlfn.XLOOKUP(Table16[[#This Row],[OrderID]],[3]!Table13456[No заказа],[3]!Table13456[Дата
отправки],"",0,1)</f>
        <v>45748</v>
      </c>
      <c r="B1909" s="2">
        <v>524781603</v>
      </c>
      <c r="C1909" s="2"/>
      <c r="D1909" s="2"/>
      <c r="E1909" s="3"/>
      <c r="F1909" s="3"/>
      <c r="H1909" s="5">
        <f>_xlfn.XLOOKUP(Table16[[#This Row],[OrderID]],[3]!Table13456[No заказа],[3]!Table13456[Количество],"",0,1)</f>
        <v>1</v>
      </c>
      <c r="I1909" s="5">
        <f>_xlfn.XLOOKUP(Table16[[#This Row],[OrderID]],[3]!Table13456[No заказа],[3]!Table13456[Цена],"",0,1)</f>
        <v>14990</v>
      </c>
      <c r="J1909" s="2" t="str">
        <f>M01_SETTINGS!$F$2</f>
        <v>KASPI</v>
      </c>
    </row>
    <row r="1910" spans="1:10" x14ac:dyDescent="0.35">
      <c r="A1910" s="3">
        <f>_xlfn.XLOOKUP(Table16[[#This Row],[OrderID]],[3]!Table13456[No заказа],[3]!Table13456[Дата
отправки],"",0,1)</f>
        <v>45748</v>
      </c>
      <c r="B1910" s="2">
        <v>524595576</v>
      </c>
      <c r="C1910" s="2"/>
      <c r="D1910" s="2"/>
      <c r="E1910" s="3"/>
      <c r="F1910" s="3"/>
      <c r="H1910" s="5">
        <f>_xlfn.XLOOKUP(Table16[[#This Row],[OrderID]],[3]!Table13456[No заказа],[3]!Table13456[Количество],"",0,1)</f>
        <v>1</v>
      </c>
      <c r="I1910" s="5">
        <f>_xlfn.XLOOKUP(Table16[[#This Row],[OrderID]],[3]!Table13456[No заказа],[3]!Table13456[Цена],"",0,1)</f>
        <v>7899</v>
      </c>
      <c r="J1910" s="2" t="str">
        <f>M01_SETTINGS!$F$2</f>
        <v>KASPI</v>
      </c>
    </row>
    <row r="1911" spans="1:10" x14ac:dyDescent="0.35">
      <c r="A1911" s="3">
        <f>_xlfn.XLOOKUP(Table16[[#This Row],[OrderID]],[3]!Table13456[No заказа],[3]!Table13456[Дата
отправки],"",0,1)</f>
        <v>45748</v>
      </c>
      <c r="B1911" s="2">
        <v>524702579</v>
      </c>
      <c r="C1911" s="2"/>
      <c r="D1911" s="2"/>
      <c r="E1911" s="3"/>
      <c r="F1911" s="3"/>
      <c r="H1911" s="5">
        <f>_xlfn.XLOOKUP(Table16[[#This Row],[OrderID]],[3]!Table13456[No заказа],[3]!Table13456[Количество],"",0,1)</f>
        <v>1</v>
      </c>
      <c r="I1911" s="5">
        <f>_xlfn.XLOOKUP(Table16[[#This Row],[OrderID]],[3]!Table13456[No заказа],[3]!Table13456[Цена],"",0,1)</f>
        <v>8580</v>
      </c>
      <c r="J1911" s="2" t="str">
        <f>M01_SETTINGS!$F$2</f>
        <v>KASPI</v>
      </c>
    </row>
    <row r="1912" spans="1:10" x14ac:dyDescent="0.35">
      <c r="A1912" s="3">
        <f>_xlfn.XLOOKUP(Table16[[#This Row],[OrderID]],[3]!Table13456[No заказа],[3]!Table13456[Дата
отправки],"",0,1)</f>
        <v>45748</v>
      </c>
      <c r="B1912" s="2">
        <v>524742931</v>
      </c>
      <c r="C1912" s="2"/>
      <c r="D1912" s="2"/>
      <c r="E1912" s="3"/>
      <c r="F1912" s="3"/>
      <c r="H1912" s="5">
        <f>_xlfn.XLOOKUP(Table16[[#This Row],[OrderID]],[3]!Table13456[No заказа],[3]!Table13456[Количество],"",0,1)</f>
        <v>1</v>
      </c>
      <c r="I1912" s="5">
        <f>_xlfn.XLOOKUP(Table16[[#This Row],[OrderID]],[3]!Table13456[No заказа],[3]!Table13456[Цена],"",0,1)</f>
        <v>7899</v>
      </c>
      <c r="J1912" s="2" t="str">
        <f>M01_SETTINGS!$F$2</f>
        <v>KASPI</v>
      </c>
    </row>
    <row r="1913" spans="1:10" x14ac:dyDescent="0.35">
      <c r="A1913" s="3">
        <f>_xlfn.XLOOKUP(Table16[[#This Row],[OrderID]],[3]!Table13456[No заказа],[3]!Table13456[Дата
отправки],"",0,1)</f>
        <v>45748</v>
      </c>
      <c r="B1913" s="2">
        <v>524597382</v>
      </c>
      <c r="C1913" s="2"/>
      <c r="D1913" s="2"/>
      <c r="E1913" s="3"/>
      <c r="F1913" s="3"/>
      <c r="H1913" s="5">
        <f>_xlfn.XLOOKUP(Table16[[#This Row],[OrderID]],[3]!Table13456[No заказа],[3]!Table13456[Количество],"",0,1)</f>
        <v>1</v>
      </c>
      <c r="I1913" s="5">
        <f>_xlfn.XLOOKUP(Table16[[#This Row],[OrderID]],[3]!Table13456[No заказа],[3]!Table13456[Цена],"",0,1)</f>
        <v>10998</v>
      </c>
      <c r="J1913" s="2" t="str">
        <f>M01_SETTINGS!$F$2</f>
        <v>KASPI</v>
      </c>
    </row>
    <row r="1914" spans="1:10" x14ac:dyDescent="0.35">
      <c r="A1914" s="3">
        <f>_xlfn.XLOOKUP(Table16[[#This Row],[OrderID]],[3]!Table13456[No заказа],[3]!Table13456[Дата
отправки],"",0,1)</f>
        <v>45748</v>
      </c>
      <c r="B1914" s="2">
        <v>524894266</v>
      </c>
      <c r="C1914" s="2"/>
      <c r="D1914" s="2"/>
      <c r="E1914" s="3"/>
      <c r="F1914" s="3"/>
      <c r="H1914" s="5">
        <f>_xlfn.XLOOKUP(Table16[[#This Row],[OrderID]],[3]!Table13456[No заказа],[3]!Table13456[Количество],"",0,1)</f>
        <v>1</v>
      </c>
      <c r="I1914" s="5">
        <f>_xlfn.XLOOKUP(Table16[[#This Row],[OrderID]],[3]!Table13456[No заказа],[3]!Table13456[Цена],"",0,1)</f>
        <v>8396</v>
      </c>
      <c r="J1914" s="2" t="str">
        <f>M01_SETTINGS!$F$2</f>
        <v>KASPI</v>
      </c>
    </row>
    <row r="1915" spans="1:10" x14ac:dyDescent="0.35">
      <c r="A1915" s="3">
        <f>_xlfn.XLOOKUP(Table16[[#This Row],[OrderID]],[3]!Table13456[No заказа],[3]!Table13456[Дата
отправки],"",0,1)</f>
        <v>45748</v>
      </c>
      <c r="B1915" s="2">
        <v>524767424</v>
      </c>
      <c r="C1915" s="2"/>
      <c r="D1915" s="2"/>
      <c r="E1915" s="3"/>
      <c r="F1915" s="3"/>
      <c r="H1915" s="5">
        <f>_xlfn.XLOOKUP(Table16[[#This Row],[OrderID]],[3]!Table13456[No заказа],[3]!Table13456[Количество],"",0,1)</f>
        <v>1</v>
      </c>
      <c r="I1915" s="5">
        <f>_xlfn.XLOOKUP(Table16[[#This Row],[OrderID]],[3]!Table13456[No заказа],[3]!Table13456[Цена],"",0,1)</f>
        <v>8353</v>
      </c>
      <c r="J1915" s="2" t="str">
        <f>M01_SETTINGS!$F$2</f>
        <v>KASPI</v>
      </c>
    </row>
    <row r="1916" spans="1:10" x14ac:dyDescent="0.35">
      <c r="A1916" s="3">
        <f>_xlfn.XLOOKUP(Table16[[#This Row],[OrderID]],[3]!Table13456[No заказа],[3]!Table13456[Дата
отправки],"",0,1)</f>
        <v>45748</v>
      </c>
      <c r="B1916" s="2">
        <v>525095885</v>
      </c>
      <c r="C1916" s="2"/>
      <c r="D1916" s="2"/>
      <c r="E1916" s="3"/>
      <c r="F1916" s="3"/>
      <c r="H1916" s="5">
        <f>_xlfn.XLOOKUP(Table16[[#This Row],[OrderID]],[3]!Table13456[No заказа],[3]!Table13456[Количество],"",0,1)</f>
        <v>1</v>
      </c>
      <c r="I1916" s="5">
        <f>_xlfn.XLOOKUP(Table16[[#This Row],[OrderID]],[3]!Table13456[No заказа],[3]!Table13456[Цена],"",0,1)</f>
        <v>8888</v>
      </c>
      <c r="J1916" s="2" t="str">
        <f>M01_SETTINGS!$F$2</f>
        <v>KASPI</v>
      </c>
    </row>
    <row r="1917" spans="1:10" x14ac:dyDescent="0.35">
      <c r="A1917" s="3">
        <f>_xlfn.XLOOKUP(Table16[[#This Row],[OrderID]],[3]!Table13456[No заказа],[3]!Table13456[Дата
отправки],"",0,1)</f>
        <v>45748</v>
      </c>
      <c r="B1917" s="2">
        <v>524739168</v>
      </c>
      <c r="C1917" s="2"/>
      <c r="D1917" s="2"/>
      <c r="E1917" s="3"/>
      <c r="F1917" s="3"/>
      <c r="H1917" s="5">
        <f>_xlfn.XLOOKUP(Table16[[#This Row],[OrderID]],[3]!Table13456[No заказа],[3]!Table13456[Количество],"",0,1)</f>
        <v>1</v>
      </c>
      <c r="I1917" s="5">
        <f>_xlfn.XLOOKUP(Table16[[#This Row],[OrderID]],[3]!Table13456[No заказа],[3]!Table13456[Цена],"",0,1)</f>
        <v>9500</v>
      </c>
      <c r="J1917" s="2" t="str">
        <f>M01_SETTINGS!$F$2</f>
        <v>KASPI</v>
      </c>
    </row>
    <row r="1918" spans="1:10" x14ac:dyDescent="0.35">
      <c r="A1918" s="3">
        <f>_xlfn.XLOOKUP(Table16[[#This Row],[OrderID]],[3]!Table13456[No заказа],[3]!Table13456[Дата
отправки],"",0,1)</f>
        <v>45748</v>
      </c>
      <c r="B1918" s="2">
        <v>524675522</v>
      </c>
      <c r="C1918" s="2"/>
      <c r="D1918" s="2"/>
      <c r="E1918" s="3"/>
      <c r="F1918" s="3"/>
      <c r="H1918" s="5">
        <f>_xlfn.XLOOKUP(Table16[[#This Row],[OrderID]],[3]!Table13456[No заказа],[3]!Table13456[Количество],"",0,1)</f>
        <v>1</v>
      </c>
      <c r="I1918" s="5">
        <f>_xlfn.XLOOKUP(Table16[[#This Row],[OrderID]],[3]!Table13456[No заказа],[3]!Table13456[Цена],"",0,1)</f>
        <v>8459</v>
      </c>
      <c r="J1918" s="2" t="str">
        <f>M01_SETTINGS!$F$2</f>
        <v>KASPI</v>
      </c>
    </row>
    <row r="1919" spans="1:10" x14ac:dyDescent="0.35">
      <c r="A1919" s="3">
        <f>_xlfn.XLOOKUP(Table16[[#This Row],[OrderID]],[3]!Table13456[No заказа],[3]!Table13456[Дата
отправки],"",0,1)</f>
        <v>45748</v>
      </c>
      <c r="B1919" s="2">
        <v>524927134</v>
      </c>
      <c r="C1919" s="2"/>
      <c r="D1919" s="2"/>
      <c r="E1919" s="3"/>
      <c r="F1919" s="3"/>
      <c r="H1919" s="5">
        <f>_xlfn.XLOOKUP(Table16[[#This Row],[OrderID]],[3]!Table13456[No заказа],[3]!Table13456[Количество],"",0,1)</f>
        <v>1</v>
      </c>
      <c r="I1919" s="5">
        <f>_xlfn.XLOOKUP(Table16[[#This Row],[OrderID]],[3]!Table13456[No заказа],[3]!Table13456[Цена],"",0,1)</f>
        <v>7869</v>
      </c>
      <c r="J1919" s="2" t="str">
        <f>M01_SETTINGS!$F$2</f>
        <v>KASPI</v>
      </c>
    </row>
    <row r="1920" spans="1:10" x14ac:dyDescent="0.35">
      <c r="A1920" s="3">
        <f>_xlfn.XLOOKUP(Table16[[#This Row],[OrderID]],[3]!Table13456[No заказа],[3]!Table13456[Дата
отправки],"",0,1)</f>
        <v>45748</v>
      </c>
      <c r="B1920" s="2">
        <v>524775160</v>
      </c>
      <c r="C1920" s="2"/>
      <c r="D1920" s="2"/>
      <c r="E1920" s="3"/>
      <c r="F1920" s="3"/>
      <c r="H1920" s="5">
        <f>_xlfn.XLOOKUP(Table16[[#This Row],[OrderID]],[3]!Table13456[No заказа],[3]!Table13456[Количество],"",0,1)</f>
        <v>1</v>
      </c>
      <c r="I1920" s="5">
        <f>_xlfn.XLOOKUP(Table16[[#This Row],[OrderID]],[3]!Table13456[No заказа],[3]!Table13456[Цена],"",0,1)</f>
        <v>8123</v>
      </c>
      <c r="J1920" s="2" t="str">
        <f>M01_SETTINGS!$F$2</f>
        <v>KASPI</v>
      </c>
    </row>
    <row r="1921" spans="1:10" x14ac:dyDescent="0.35">
      <c r="A1921" s="3">
        <f>_xlfn.XLOOKUP(Table16[[#This Row],[OrderID]],[3]!Table13456[No заказа],[3]!Table13456[Дата
отправки],"",0,1)</f>
        <v>45748</v>
      </c>
      <c r="B1921" s="2">
        <v>525166390</v>
      </c>
      <c r="C1921" s="2"/>
      <c r="D1921" s="2"/>
      <c r="E1921" s="3"/>
      <c r="F1921" s="3"/>
      <c r="H1921" s="5">
        <f>_xlfn.XLOOKUP(Table16[[#This Row],[OrderID]],[3]!Table13456[No заказа],[3]!Table13456[Количество],"",0,1)</f>
        <v>1</v>
      </c>
      <c r="I1921" s="5">
        <f>_xlfn.XLOOKUP(Table16[[#This Row],[OrderID]],[3]!Table13456[No заказа],[3]!Table13456[Цена],"",0,1)</f>
        <v>7869</v>
      </c>
      <c r="J1921" s="2" t="str">
        <f>M01_SETTINGS!$F$2</f>
        <v>KASPI</v>
      </c>
    </row>
    <row r="1922" spans="1:10" x14ac:dyDescent="0.35">
      <c r="A1922" s="3">
        <f>_xlfn.XLOOKUP(Table16[[#This Row],[OrderID]],[3]!Table13456[No заказа],[3]!Table13456[Дата
отправки],"",0,1)</f>
        <v>45748</v>
      </c>
      <c r="B1922" s="2">
        <v>525158978</v>
      </c>
      <c r="C1922" s="2"/>
      <c r="D1922" s="2"/>
      <c r="E1922" s="3"/>
      <c r="F1922" s="3"/>
      <c r="H1922" s="5">
        <f>_xlfn.XLOOKUP(Table16[[#This Row],[OrderID]],[3]!Table13456[No заказа],[3]!Table13456[Количество],"",0,1)</f>
        <v>1</v>
      </c>
      <c r="I1922" s="5">
        <f>_xlfn.XLOOKUP(Table16[[#This Row],[OrderID]],[3]!Table13456[No заказа],[3]!Table13456[Цена],"",0,1)</f>
        <v>8580</v>
      </c>
      <c r="J1922" s="2" t="str">
        <f>M01_SETTINGS!$F$2</f>
        <v>KASPI</v>
      </c>
    </row>
    <row r="1923" spans="1:10" x14ac:dyDescent="0.35">
      <c r="A1923" s="3">
        <f>_xlfn.XLOOKUP(Table16[[#This Row],[OrderID]],[3]!Table13456[No заказа],[3]!Table13456[Дата
отправки],"",0,1)</f>
        <v>45748</v>
      </c>
      <c r="B1923" s="2">
        <v>524990467</v>
      </c>
      <c r="C1923" s="2"/>
      <c r="D1923" s="2"/>
      <c r="E1923" s="3"/>
      <c r="F1923" s="3"/>
      <c r="H1923" s="5">
        <f>_xlfn.XLOOKUP(Table16[[#This Row],[OrderID]],[3]!Table13456[No заказа],[3]!Table13456[Количество],"",0,1)</f>
        <v>1</v>
      </c>
      <c r="I1923" s="5">
        <f>_xlfn.XLOOKUP(Table16[[#This Row],[OrderID]],[3]!Table13456[No заказа],[3]!Table13456[Цена],"",0,1)</f>
        <v>8573</v>
      </c>
      <c r="J1923" s="2" t="str">
        <f>M01_SETTINGS!$F$2</f>
        <v>KASPI</v>
      </c>
    </row>
    <row r="1924" spans="1:10" x14ac:dyDescent="0.35">
      <c r="A1924" s="3">
        <f>_xlfn.XLOOKUP(Table16[[#This Row],[OrderID]],[3]!Table13456[No заказа],[3]!Table13456[Дата
отправки],"",0,1)</f>
        <v>45748</v>
      </c>
      <c r="B1924" s="2">
        <v>524644506</v>
      </c>
      <c r="C1924" s="2"/>
      <c r="D1924" s="2"/>
      <c r="E1924" s="3"/>
      <c r="F1924" s="3"/>
      <c r="H1924" s="5">
        <f>_xlfn.XLOOKUP(Table16[[#This Row],[OrderID]],[3]!Table13456[No заказа],[3]!Table13456[Количество],"",0,1)</f>
        <v>1</v>
      </c>
      <c r="I1924" s="5">
        <f>_xlfn.XLOOKUP(Table16[[#This Row],[OrderID]],[3]!Table13456[No заказа],[3]!Table13456[Цена],"",0,1)</f>
        <v>8899</v>
      </c>
      <c r="J1924" s="2" t="str">
        <f>M01_SETTINGS!$F$2</f>
        <v>KASPI</v>
      </c>
    </row>
    <row r="1925" spans="1:10" x14ac:dyDescent="0.35">
      <c r="A1925" s="3">
        <f>_xlfn.XLOOKUP(Table16[[#This Row],[OrderID]],[3]!Table13456[No заказа],[3]!Table13456[Дата
отправки],"",0,1)</f>
        <v>45748</v>
      </c>
      <c r="B1925" s="2">
        <v>525077862</v>
      </c>
      <c r="C1925" s="2"/>
      <c r="D1925" s="2"/>
      <c r="E1925" s="3"/>
      <c r="F1925" s="3"/>
      <c r="H1925" s="5">
        <f>_xlfn.XLOOKUP(Table16[[#This Row],[OrderID]],[3]!Table13456[No заказа],[3]!Table13456[Количество],"",0,1)</f>
        <v>1</v>
      </c>
      <c r="I1925" s="5">
        <f>_xlfn.XLOOKUP(Table16[[#This Row],[OrderID]],[3]!Table13456[No заказа],[3]!Table13456[Цена],"",0,1)</f>
        <v>8293</v>
      </c>
      <c r="J1925" s="2" t="str">
        <f>M01_SETTINGS!$F$2</f>
        <v>KASPI</v>
      </c>
    </row>
    <row r="1926" spans="1:10" x14ac:dyDescent="0.35">
      <c r="A1926" s="3">
        <f>_xlfn.XLOOKUP(Table16[[#This Row],[OrderID]],[3]!Table13456[No заказа],[3]!Table13456[Дата
отправки],"",0,1)</f>
        <v>45748</v>
      </c>
      <c r="B1926" s="2">
        <v>525041775</v>
      </c>
      <c r="C1926" s="2"/>
      <c r="D1926" s="2"/>
      <c r="E1926" s="3"/>
      <c r="F1926" s="3"/>
      <c r="H1926" s="5">
        <f>_xlfn.XLOOKUP(Table16[[#This Row],[OrderID]],[3]!Table13456[No заказа],[3]!Table13456[Количество],"",0,1)</f>
        <v>1</v>
      </c>
      <c r="I1926" s="5">
        <f>_xlfn.XLOOKUP(Table16[[#This Row],[OrderID]],[3]!Table13456[No заказа],[3]!Table13456[Цена],"",0,1)</f>
        <v>8393</v>
      </c>
      <c r="J1926" s="2" t="str">
        <f>M01_SETTINGS!$F$2</f>
        <v>KASPI</v>
      </c>
    </row>
    <row r="1927" spans="1:10" x14ac:dyDescent="0.35">
      <c r="A1927" s="3">
        <f>_xlfn.XLOOKUP(Table16[[#This Row],[OrderID]],[3]!Table13456[No заказа],[3]!Table13456[Дата
отправки],"",0,1)</f>
        <v>45748</v>
      </c>
      <c r="B1927" s="2">
        <v>525106800</v>
      </c>
      <c r="C1927" s="2"/>
      <c r="D1927" s="2"/>
      <c r="E1927" s="3"/>
      <c r="F1927" s="3"/>
      <c r="H1927" s="5">
        <f>_xlfn.XLOOKUP(Table16[[#This Row],[OrderID]],[3]!Table13456[No заказа],[3]!Table13456[Количество],"",0,1)</f>
        <v>1</v>
      </c>
      <c r="I1927" s="5">
        <f>_xlfn.XLOOKUP(Table16[[#This Row],[OrderID]],[3]!Table13456[No заказа],[3]!Table13456[Цена],"",0,1)</f>
        <v>8985</v>
      </c>
      <c r="J1927" s="2" t="str">
        <f>M01_SETTINGS!$F$2</f>
        <v>KASPI</v>
      </c>
    </row>
    <row r="1928" spans="1:10" x14ac:dyDescent="0.35">
      <c r="A1928" s="3">
        <f>_xlfn.XLOOKUP(Table16[[#This Row],[OrderID]],[3]!Table13456[No заказа],[3]!Table13456[Дата
отправки],"",0,1)</f>
        <v>45748</v>
      </c>
      <c r="B1928" s="2">
        <v>525142284</v>
      </c>
      <c r="C1928" s="2"/>
      <c r="D1928" s="2"/>
      <c r="E1928" s="3"/>
      <c r="F1928" s="3"/>
      <c r="H1928" s="5">
        <f>_xlfn.XLOOKUP(Table16[[#This Row],[OrderID]],[3]!Table13456[No заказа],[3]!Table13456[Количество],"",0,1)</f>
        <v>1</v>
      </c>
      <c r="I1928" s="5">
        <f>_xlfn.XLOOKUP(Table16[[#This Row],[OrderID]],[3]!Table13456[No заказа],[3]!Table13456[Цена],"",0,1)</f>
        <v>8293</v>
      </c>
      <c r="J1928" s="2" t="str">
        <f>M01_SETTINGS!$F$2</f>
        <v>KASPI</v>
      </c>
    </row>
    <row r="1929" spans="1:10" x14ac:dyDescent="0.35">
      <c r="A1929" s="3">
        <f>_xlfn.XLOOKUP(Table16[[#This Row],[OrderID]],[3]!Table13456[No заказа],[3]!Table13456[Дата
отправки],"",0,1)</f>
        <v>45748</v>
      </c>
      <c r="B1929" s="2">
        <v>524882918</v>
      </c>
      <c r="C1929" s="2"/>
      <c r="D1929" s="2"/>
      <c r="E1929" s="3"/>
      <c r="F1929" s="3"/>
      <c r="H1929" s="5">
        <f>_xlfn.XLOOKUP(Table16[[#This Row],[OrderID]],[3]!Table13456[No заказа],[3]!Table13456[Количество],"",0,1)</f>
        <v>1</v>
      </c>
      <c r="I1929" s="5">
        <f>_xlfn.XLOOKUP(Table16[[#This Row],[OrderID]],[3]!Table13456[No заказа],[3]!Table13456[Цена],"",0,1)</f>
        <v>8662</v>
      </c>
      <c r="J1929" s="2" t="str">
        <f>M01_SETTINGS!$F$2</f>
        <v>KASPI</v>
      </c>
    </row>
    <row r="1930" spans="1:10" x14ac:dyDescent="0.35">
      <c r="A1930" s="3">
        <f>_xlfn.XLOOKUP(Table16[[#This Row],[OrderID]],[3]!Table13456[No заказа],[3]!Table13456[Дата
отправки],"",0,1)</f>
        <v>45748</v>
      </c>
      <c r="B1930" s="2">
        <v>524858971</v>
      </c>
      <c r="C1930" s="2"/>
      <c r="D1930" s="2"/>
      <c r="E1930" s="3"/>
      <c r="F1930" s="3"/>
      <c r="H1930" s="5">
        <f>_xlfn.XLOOKUP(Table16[[#This Row],[OrderID]],[3]!Table13456[No заказа],[3]!Table13456[Количество],"",0,1)</f>
        <v>1</v>
      </c>
      <c r="I1930" s="5">
        <f>_xlfn.XLOOKUP(Table16[[#This Row],[OrderID]],[3]!Table13456[No заказа],[3]!Table13456[Цена],"",0,1)</f>
        <v>8898</v>
      </c>
      <c r="J1930" s="2" t="str">
        <f>M01_SETTINGS!$F$2</f>
        <v>KASPI</v>
      </c>
    </row>
    <row r="1931" spans="1:10" x14ac:dyDescent="0.35">
      <c r="A1931" s="3">
        <f>_xlfn.XLOOKUP(Table16[[#This Row],[OrderID]],[3]!Table13456[No заказа],[3]!Table13456[Дата
отправки],"",0,1)</f>
        <v>45748</v>
      </c>
      <c r="B1931" s="2">
        <v>525100291</v>
      </c>
      <c r="C1931" s="2"/>
      <c r="D1931" s="2"/>
      <c r="E1931" s="3"/>
      <c r="F1931" s="3"/>
      <c r="H1931" s="5">
        <f>_xlfn.XLOOKUP(Table16[[#This Row],[OrderID]],[3]!Table13456[No заказа],[3]!Table13456[Количество],"",0,1)</f>
        <v>1</v>
      </c>
      <c r="I1931" s="5">
        <f>_xlfn.XLOOKUP(Table16[[#This Row],[OrderID]],[3]!Table13456[No заказа],[3]!Table13456[Цена],"",0,1)</f>
        <v>8293</v>
      </c>
      <c r="J1931" s="2" t="str">
        <f>M01_SETTINGS!$F$2</f>
        <v>KASPI</v>
      </c>
    </row>
    <row r="1932" spans="1:10" x14ac:dyDescent="0.35">
      <c r="A1932" s="3">
        <f>_xlfn.XLOOKUP(Table16[[#This Row],[OrderID]],[3]!Table13456[No заказа],[3]!Table13456[Дата
отправки],"",0,1)</f>
        <v>45748</v>
      </c>
      <c r="B1932" s="2">
        <v>525150314</v>
      </c>
      <c r="C1932" s="2"/>
      <c r="D1932" s="2"/>
      <c r="E1932" s="3"/>
      <c r="F1932" s="3"/>
      <c r="H1932" s="5">
        <f>_xlfn.XLOOKUP(Table16[[#This Row],[OrderID]],[3]!Table13456[No заказа],[3]!Table13456[Количество],"",0,1)</f>
        <v>1</v>
      </c>
      <c r="I1932" s="5">
        <f>_xlfn.XLOOKUP(Table16[[#This Row],[OrderID]],[3]!Table13456[No заказа],[3]!Table13456[Цена],"",0,1)</f>
        <v>8393</v>
      </c>
      <c r="J1932" s="2" t="str">
        <f>M01_SETTINGS!$F$2</f>
        <v>KASPI</v>
      </c>
    </row>
    <row r="1933" spans="1:10" x14ac:dyDescent="0.35">
      <c r="A1933" s="3">
        <f>_xlfn.XLOOKUP(Table16[[#This Row],[OrderID]],[3]!Table13456[No заказа],[3]!Table13456[Дата
отправки],"",0,1)</f>
        <v>45748</v>
      </c>
      <c r="B1933" s="2">
        <v>524758935</v>
      </c>
      <c r="C1933" s="2"/>
      <c r="D1933" s="2"/>
      <c r="E1933" s="3"/>
      <c r="F1933" s="3"/>
      <c r="H1933" s="5">
        <f>_xlfn.XLOOKUP(Table16[[#This Row],[OrderID]],[3]!Table13456[No заказа],[3]!Table13456[Количество],"",0,1)</f>
        <v>1</v>
      </c>
      <c r="I1933" s="5">
        <f>_xlfn.XLOOKUP(Table16[[#This Row],[OrderID]],[3]!Table13456[No заказа],[3]!Table13456[Цена],"",0,1)</f>
        <v>17990</v>
      </c>
      <c r="J1933" s="2" t="str">
        <f>M01_SETTINGS!$F$2</f>
        <v>KASPI</v>
      </c>
    </row>
    <row r="1934" spans="1:10" x14ac:dyDescent="0.35">
      <c r="A1934" s="3">
        <f>_xlfn.XLOOKUP(Table16[[#This Row],[OrderID]],[3]!Table13456[No заказа],[3]!Table13456[Дата
отправки],"",0,1)</f>
        <v>45748</v>
      </c>
      <c r="B1934" s="2">
        <v>524726545</v>
      </c>
      <c r="C1934" s="2"/>
      <c r="D1934" s="2"/>
      <c r="E1934" s="3"/>
      <c r="F1934" s="3"/>
      <c r="H1934" s="5">
        <f>_xlfn.XLOOKUP(Table16[[#This Row],[OrderID]],[3]!Table13456[No заказа],[3]!Table13456[Количество],"",0,1)</f>
        <v>1</v>
      </c>
      <c r="I1934" s="5">
        <f>_xlfn.XLOOKUP(Table16[[#This Row],[OrderID]],[3]!Table13456[No заказа],[3]!Table13456[Цена],"",0,1)</f>
        <v>57900</v>
      </c>
      <c r="J1934" s="2" t="str">
        <f>M01_SETTINGS!$F$2</f>
        <v>KASPI</v>
      </c>
    </row>
    <row r="1935" spans="1:10" x14ac:dyDescent="0.35">
      <c r="A1935" s="3">
        <f>_xlfn.XLOOKUP(Table16[[#This Row],[OrderID]],[3]!Table13456[No заказа],[3]!Table13456[Дата
отправки],"",0,1)</f>
        <v>45748</v>
      </c>
      <c r="B1935" s="2">
        <v>524873604</v>
      </c>
      <c r="C1935" s="2"/>
      <c r="D1935" s="2"/>
      <c r="E1935" s="3"/>
      <c r="F1935" s="3"/>
      <c r="H1935" s="5">
        <f>_xlfn.XLOOKUP(Table16[[#This Row],[OrderID]],[3]!Table13456[No заказа],[3]!Table13456[Количество],"",0,1)</f>
        <v>1</v>
      </c>
      <c r="I1935" s="5">
        <f>_xlfn.XLOOKUP(Table16[[#This Row],[OrderID]],[3]!Table13456[No заказа],[3]!Table13456[Цена],"",0,1)</f>
        <v>37072</v>
      </c>
      <c r="J1935" s="2" t="str">
        <f>M01_SETTINGS!$F$2</f>
        <v>KASPI</v>
      </c>
    </row>
    <row r="1936" spans="1:10" x14ac:dyDescent="0.35">
      <c r="A1936" s="3">
        <f>_xlfn.XLOOKUP(Table16[[#This Row],[OrderID]],[3]!Table13456[No заказа],[3]!Table13456[Дата
отправки],"",0,1)</f>
        <v>45748</v>
      </c>
      <c r="B1936" s="2">
        <v>524836559</v>
      </c>
      <c r="C1936" s="2"/>
      <c r="D1936" s="2"/>
      <c r="E1936" s="3"/>
      <c r="F1936" s="3"/>
      <c r="H1936" s="5">
        <f>_xlfn.XLOOKUP(Table16[[#This Row],[OrderID]],[3]!Table13456[No заказа],[3]!Table13456[Количество],"",0,1)</f>
        <v>1</v>
      </c>
      <c r="I1936" s="5">
        <f>_xlfn.XLOOKUP(Table16[[#This Row],[OrderID]],[3]!Table13456[No заказа],[3]!Table13456[Цена],"",0,1)</f>
        <v>37072</v>
      </c>
      <c r="J1936" s="2" t="str">
        <f>M01_SETTINGS!$F$2</f>
        <v>KASPI</v>
      </c>
    </row>
    <row r="1937" spans="1:10" x14ac:dyDescent="0.35">
      <c r="A1937" s="3">
        <f>_xlfn.XLOOKUP(Table16[[#This Row],[OrderID]],[3]!Table13456[No заказа],[3]!Table13456[Дата
отправки],"",0,1)</f>
        <v>45748</v>
      </c>
      <c r="B1937" s="2">
        <v>524668787</v>
      </c>
      <c r="C1937" s="2"/>
      <c r="D1937" s="2"/>
      <c r="E1937" s="3"/>
      <c r="F1937" s="3"/>
      <c r="H1937" s="5">
        <f>_xlfn.XLOOKUP(Table16[[#This Row],[OrderID]],[3]!Table13456[No заказа],[3]!Table13456[Количество],"",0,1)</f>
        <v>1</v>
      </c>
      <c r="I1937" s="5">
        <f>_xlfn.XLOOKUP(Table16[[#This Row],[OrderID]],[3]!Table13456[No заказа],[3]!Table13456[Цена],"",0,1)</f>
        <v>37072</v>
      </c>
      <c r="J1937" s="2" t="str">
        <f>M01_SETTINGS!$F$2</f>
        <v>KASPI</v>
      </c>
    </row>
    <row r="1938" spans="1:10" x14ac:dyDescent="0.35">
      <c r="A1938" s="3">
        <f>_xlfn.XLOOKUP(Table16[[#This Row],[OrderID]],[3]!Table13456[No заказа],[3]!Table13456[Дата
отправки],"",0,1)</f>
        <v>45747</v>
      </c>
      <c r="B1938" s="2">
        <v>524179790</v>
      </c>
      <c r="C1938" s="2"/>
      <c r="D1938" s="2"/>
      <c r="E1938" s="3"/>
      <c r="F1938" s="3"/>
      <c r="H1938" s="5">
        <f>_xlfn.XLOOKUP(Table16[[#This Row],[OrderID]],[3]!Table13456[No заказа],[3]!Table13456[Количество],"",0,1)</f>
        <v>1</v>
      </c>
      <c r="I1938" s="5">
        <f>_xlfn.XLOOKUP(Table16[[#This Row],[OrderID]],[3]!Table13456[No заказа],[3]!Table13456[Цена],"",0,1)</f>
        <v>8900</v>
      </c>
      <c r="J1938" s="2" t="str">
        <f>M01_SETTINGS!$F$2</f>
        <v>KASPI</v>
      </c>
    </row>
    <row r="1939" spans="1:10" x14ac:dyDescent="0.35">
      <c r="A1939" s="3">
        <f>_xlfn.XLOOKUP(Table16[[#This Row],[OrderID]],[3]!Table13456[No заказа],[3]!Table13456[Дата
отправки],"",0,1)</f>
        <v>45747</v>
      </c>
      <c r="B1939" s="2">
        <v>524290182</v>
      </c>
      <c r="C1939" s="2"/>
      <c r="D1939" s="2"/>
      <c r="E1939" s="3"/>
      <c r="F1939" s="3"/>
      <c r="H1939" s="5">
        <f>_xlfn.XLOOKUP(Table16[[#This Row],[OrderID]],[3]!Table13456[No заказа],[3]!Table13456[Количество],"",0,1)</f>
        <v>1</v>
      </c>
      <c r="I1939" s="5">
        <f>_xlfn.XLOOKUP(Table16[[#This Row],[OrderID]],[3]!Table13456[No заказа],[3]!Table13456[Цена],"",0,1)</f>
        <v>8397</v>
      </c>
      <c r="J1939" s="2" t="str">
        <f>M01_SETTINGS!$F$2</f>
        <v>KASPI</v>
      </c>
    </row>
    <row r="1940" spans="1:10" x14ac:dyDescent="0.35">
      <c r="A1940" s="3">
        <f>_xlfn.XLOOKUP(Table16[[#This Row],[OrderID]],[3]!Table13456[No заказа],[3]!Table13456[Дата
отправки],"",0,1)</f>
        <v>45747</v>
      </c>
      <c r="B1940" s="2">
        <v>524254007</v>
      </c>
      <c r="C1940" s="2"/>
      <c r="D1940" s="2"/>
      <c r="E1940" s="3"/>
      <c r="F1940" s="3"/>
      <c r="H1940" s="5">
        <f>_xlfn.XLOOKUP(Table16[[#This Row],[OrderID]],[3]!Table13456[No заказа],[3]!Table13456[Количество],"",0,1)</f>
        <v>1</v>
      </c>
      <c r="I1940" s="5">
        <f>_xlfn.XLOOKUP(Table16[[#This Row],[OrderID]],[3]!Table13456[No заказа],[3]!Table13456[Цена],"",0,1)</f>
        <v>9000</v>
      </c>
      <c r="J1940" s="2" t="str">
        <f>M01_SETTINGS!$F$2</f>
        <v>KASPI</v>
      </c>
    </row>
    <row r="1941" spans="1:10" x14ac:dyDescent="0.35">
      <c r="A1941" s="3">
        <f>_xlfn.XLOOKUP(Table16[[#This Row],[OrderID]],[3]!Table13456[No заказа],[3]!Table13456[Дата
отправки],"",0,1)</f>
        <v>45747</v>
      </c>
      <c r="B1941" s="2">
        <v>524297936</v>
      </c>
      <c r="C1941" s="2"/>
      <c r="D1941" s="2"/>
      <c r="E1941" s="3"/>
      <c r="F1941" s="3"/>
      <c r="H1941" s="5">
        <f>_xlfn.XLOOKUP(Table16[[#This Row],[OrderID]],[3]!Table13456[No заказа],[3]!Table13456[Количество],"",0,1)</f>
        <v>1</v>
      </c>
      <c r="I1941" s="5">
        <f>_xlfn.XLOOKUP(Table16[[#This Row],[OrderID]],[3]!Table13456[No заказа],[3]!Table13456[Цена],"",0,1)</f>
        <v>9500</v>
      </c>
      <c r="J1941" s="2" t="str">
        <f>M01_SETTINGS!$F$2</f>
        <v>KASPI</v>
      </c>
    </row>
    <row r="1942" spans="1:10" x14ac:dyDescent="0.35">
      <c r="A1942" s="3">
        <f>_xlfn.XLOOKUP(Table16[[#This Row],[OrderID]],[3]!Table13456[No заказа],[3]!Table13456[Дата
отправки],"",0,1)</f>
        <v>45747</v>
      </c>
      <c r="B1942" s="2">
        <v>523998625</v>
      </c>
      <c r="C1942" s="2"/>
      <c r="D1942" s="2"/>
      <c r="E1942" s="3"/>
      <c r="F1942" s="3"/>
      <c r="H1942" s="5">
        <f>_xlfn.XLOOKUP(Table16[[#This Row],[OrderID]],[3]!Table13456[No заказа],[3]!Table13456[Количество],"",0,1)</f>
        <v>1</v>
      </c>
      <c r="I1942" s="5">
        <f>_xlfn.XLOOKUP(Table16[[#This Row],[OrderID]],[3]!Table13456[No заказа],[3]!Table13456[Цена],"",0,1)</f>
        <v>7900</v>
      </c>
      <c r="J1942" s="2" t="str">
        <f>M01_SETTINGS!$F$2</f>
        <v>KASPI</v>
      </c>
    </row>
    <row r="1943" spans="1:10" x14ac:dyDescent="0.35">
      <c r="A1943" s="3">
        <f>_xlfn.XLOOKUP(Table16[[#This Row],[OrderID]],[3]!Table13456[No заказа],[3]!Table13456[Дата
отправки],"",0,1)</f>
        <v>45747</v>
      </c>
      <c r="B1943" s="2">
        <v>524129924</v>
      </c>
      <c r="C1943" s="2"/>
      <c r="D1943" s="2"/>
      <c r="E1943" s="3"/>
      <c r="F1943" s="3"/>
      <c r="H1943" s="5">
        <f>_xlfn.XLOOKUP(Table16[[#This Row],[OrderID]],[3]!Table13456[No заказа],[3]!Table13456[Количество],"",0,1)</f>
        <v>1</v>
      </c>
      <c r="I1943" s="5">
        <f>_xlfn.XLOOKUP(Table16[[#This Row],[OrderID]],[3]!Table13456[No заказа],[3]!Table13456[Цена],"",0,1)</f>
        <v>8167</v>
      </c>
      <c r="J1943" s="2" t="str">
        <f>M01_SETTINGS!$F$2</f>
        <v>KASPI</v>
      </c>
    </row>
    <row r="1944" spans="1:10" x14ac:dyDescent="0.35">
      <c r="A1944" s="3">
        <f>_xlfn.XLOOKUP(Table16[[#This Row],[OrderID]],[3]!Table13456[No заказа],[3]!Table13456[Дата
отправки],"",0,1)</f>
        <v>45747</v>
      </c>
      <c r="B1944" s="2">
        <v>524077762</v>
      </c>
      <c r="C1944" s="2"/>
      <c r="D1944" s="2"/>
      <c r="E1944" s="3"/>
      <c r="F1944" s="3"/>
      <c r="H1944" s="5">
        <f>_xlfn.XLOOKUP(Table16[[#This Row],[OrderID]],[3]!Table13456[No заказа],[3]!Table13456[Количество],"",0,1)</f>
        <v>1</v>
      </c>
      <c r="I1944" s="5">
        <f>_xlfn.XLOOKUP(Table16[[#This Row],[OrderID]],[3]!Table13456[No заказа],[3]!Table13456[Цена],"",0,1)</f>
        <v>8490</v>
      </c>
      <c r="J1944" s="2" t="str">
        <f>M01_SETTINGS!$F$2</f>
        <v>KASPI</v>
      </c>
    </row>
    <row r="1945" spans="1:10" x14ac:dyDescent="0.35">
      <c r="A1945" s="3">
        <f>_xlfn.XLOOKUP(Table16[[#This Row],[OrderID]],[3]!Table13456[No заказа],[3]!Table13456[Дата
отправки],"",0,1)</f>
        <v>45747</v>
      </c>
      <c r="B1945" s="2">
        <v>524378390</v>
      </c>
      <c r="C1945" s="2"/>
      <c r="D1945" s="2"/>
      <c r="E1945" s="3"/>
      <c r="F1945" s="3"/>
      <c r="H1945" s="5">
        <f>_xlfn.XLOOKUP(Table16[[#This Row],[OrderID]],[3]!Table13456[No заказа],[3]!Table13456[Количество],"",0,1)</f>
        <v>1</v>
      </c>
      <c r="I1945" s="5">
        <f>_xlfn.XLOOKUP(Table16[[#This Row],[OrderID]],[3]!Table13456[No заказа],[3]!Table13456[Цена],"",0,1)</f>
        <v>8400</v>
      </c>
      <c r="J1945" s="2" t="str">
        <f>M01_SETTINGS!$F$2</f>
        <v>KASPI</v>
      </c>
    </row>
    <row r="1946" spans="1:10" x14ac:dyDescent="0.35">
      <c r="A1946" s="3">
        <f>_xlfn.XLOOKUP(Table16[[#This Row],[OrderID]],[3]!Table13456[No заказа],[3]!Table13456[Дата
отправки],"",0,1)</f>
        <v>45747</v>
      </c>
      <c r="B1946" s="2">
        <v>524537865</v>
      </c>
      <c r="C1946" s="2"/>
      <c r="D1946" s="2"/>
      <c r="E1946" s="3"/>
      <c r="F1946" s="3"/>
      <c r="H1946" s="5">
        <f>_xlfn.XLOOKUP(Table16[[#This Row],[OrderID]],[3]!Table13456[No заказа],[3]!Table13456[Количество],"",0,1)</f>
        <v>1</v>
      </c>
      <c r="I1946" s="5">
        <f>_xlfn.XLOOKUP(Table16[[#This Row],[OrderID]],[3]!Table13456[No заказа],[3]!Table13456[Цена],"",0,1)</f>
        <v>7870</v>
      </c>
      <c r="J1946" s="2" t="str">
        <f>M01_SETTINGS!$F$2</f>
        <v>KASPI</v>
      </c>
    </row>
    <row r="1947" spans="1:10" x14ac:dyDescent="0.35">
      <c r="A1947" s="3">
        <f>_xlfn.XLOOKUP(Table16[[#This Row],[OrderID]],[3]!Table13456[No заказа],[3]!Table13456[Дата
отправки],"",0,1)</f>
        <v>45747</v>
      </c>
      <c r="B1947" s="2">
        <v>524495626</v>
      </c>
      <c r="C1947" s="2"/>
      <c r="D1947" s="2"/>
      <c r="E1947" s="3"/>
      <c r="F1947" s="3"/>
      <c r="H1947" s="5">
        <f>_xlfn.XLOOKUP(Table16[[#This Row],[OrderID]],[3]!Table13456[No заказа],[3]!Table13456[Количество],"",0,1)</f>
        <v>1</v>
      </c>
      <c r="I1947" s="5">
        <f>_xlfn.XLOOKUP(Table16[[#This Row],[OrderID]],[3]!Table13456[No заказа],[3]!Table13456[Цена],"",0,1)</f>
        <v>14990</v>
      </c>
      <c r="J1947" s="2" t="str">
        <f>M01_SETTINGS!$F$2</f>
        <v>KASPI</v>
      </c>
    </row>
    <row r="1948" spans="1:10" x14ac:dyDescent="0.35">
      <c r="A1948" s="3">
        <f>_xlfn.XLOOKUP(Table16[[#This Row],[OrderID]],[3]!Table13456[No заказа],[3]!Table13456[Дата
отправки],"",0,1)</f>
        <v>45747</v>
      </c>
      <c r="B1948" s="2">
        <v>524004069</v>
      </c>
      <c r="C1948" s="2"/>
      <c r="D1948" s="2"/>
      <c r="E1948" s="3"/>
      <c r="F1948" s="3"/>
      <c r="H1948" s="5">
        <f>_xlfn.XLOOKUP(Table16[[#This Row],[OrderID]],[3]!Table13456[No заказа],[3]!Table13456[Количество],"",0,1)</f>
        <v>1</v>
      </c>
      <c r="I1948" s="5">
        <f>_xlfn.XLOOKUP(Table16[[#This Row],[OrderID]],[3]!Table13456[No заказа],[3]!Table13456[Цена],"",0,1)</f>
        <v>14990</v>
      </c>
      <c r="J1948" s="2" t="str">
        <f>M01_SETTINGS!$F$2</f>
        <v>KASPI</v>
      </c>
    </row>
    <row r="1949" spans="1:10" x14ac:dyDescent="0.35">
      <c r="A1949" s="3">
        <f>_xlfn.XLOOKUP(Table16[[#This Row],[OrderID]],[3]!Table13456[No заказа],[3]!Table13456[Дата
отправки],"",0,1)</f>
        <v>45747</v>
      </c>
      <c r="B1949" s="2">
        <v>524019130</v>
      </c>
      <c r="C1949" s="2"/>
      <c r="D1949" s="2"/>
      <c r="E1949" s="3"/>
      <c r="F1949" s="3"/>
      <c r="H1949" s="5">
        <f>_xlfn.XLOOKUP(Table16[[#This Row],[OrderID]],[3]!Table13456[No заказа],[3]!Table13456[Количество],"",0,1)</f>
        <v>1</v>
      </c>
      <c r="I1949" s="5">
        <f>_xlfn.XLOOKUP(Table16[[#This Row],[OrderID]],[3]!Table13456[No заказа],[3]!Table13456[Цена],"",0,1)</f>
        <v>14990</v>
      </c>
      <c r="J1949" s="2" t="str">
        <f>M01_SETTINGS!$F$2</f>
        <v>KASPI</v>
      </c>
    </row>
    <row r="1950" spans="1:10" x14ac:dyDescent="0.35">
      <c r="A1950" s="3">
        <f>_xlfn.XLOOKUP(Table16[[#This Row],[OrderID]],[3]!Table13456[No заказа],[3]!Table13456[Дата
отправки],"",0,1)</f>
        <v>45747</v>
      </c>
      <c r="B1950" s="2">
        <v>524008820</v>
      </c>
      <c r="C1950" s="2"/>
      <c r="D1950" s="2"/>
      <c r="E1950" s="3"/>
      <c r="F1950" s="3"/>
      <c r="H1950" s="5">
        <f>_xlfn.XLOOKUP(Table16[[#This Row],[OrderID]],[3]!Table13456[No заказа],[3]!Table13456[Количество],"",0,1)</f>
        <v>1</v>
      </c>
      <c r="I1950" s="5">
        <f>_xlfn.XLOOKUP(Table16[[#This Row],[OrderID]],[3]!Table13456[No заказа],[3]!Table13456[Цена],"",0,1)</f>
        <v>14990</v>
      </c>
      <c r="J1950" s="2" t="str">
        <f>M01_SETTINGS!$F$2</f>
        <v>KASPI</v>
      </c>
    </row>
    <row r="1951" spans="1:10" x14ac:dyDescent="0.35">
      <c r="A1951" s="3">
        <f>_xlfn.XLOOKUP(Table16[[#This Row],[OrderID]],[3]!Table13456[No заказа],[3]!Table13456[Дата
отправки],"",0,1)</f>
        <v>45747</v>
      </c>
      <c r="B1951" s="2">
        <v>524459171</v>
      </c>
      <c r="C1951" s="2"/>
      <c r="D1951" s="2"/>
      <c r="E1951" s="3"/>
      <c r="F1951" s="3"/>
      <c r="H1951" s="5">
        <f>_xlfn.XLOOKUP(Table16[[#This Row],[OrderID]],[3]!Table13456[No заказа],[3]!Table13456[Количество],"",0,1)</f>
        <v>1</v>
      </c>
      <c r="I1951" s="5">
        <f>_xlfn.XLOOKUP(Table16[[#This Row],[OrderID]],[3]!Table13456[No заказа],[3]!Table13456[Цена],"",0,1)</f>
        <v>14990</v>
      </c>
      <c r="J1951" s="2" t="str">
        <f>M01_SETTINGS!$F$2</f>
        <v>KASPI</v>
      </c>
    </row>
    <row r="1952" spans="1:10" x14ac:dyDescent="0.35">
      <c r="A1952" s="3">
        <f>_xlfn.XLOOKUP(Table16[[#This Row],[OrderID]],[3]!Table13456[No заказа],[3]!Table13456[Дата
отправки],"",0,1)</f>
        <v>45747</v>
      </c>
      <c r="B1952" s="2">
        <v>524492628</v>
      </c>
      <c r="C1952" s="2"/>
      <c r="D1952" s="2"/>
      <c r="E1952" s="3"/>
      <c r="F1952" s="3"/>
      <c r="H1952" s="5">
        <f>_xlfn.XLOOKUP(Table16[[#This Row],[OrderID]],[3]!Table13456[No заказа],[3]!Table13456[Количество],"",0,1)</f>
        <v>1</v>
      </c>
      <c r="I1952" s="5">
        <f>_xlfn.XLOOKUP(Table16[[#This Row],[OrderID]],[3]!Table13456[No заказа],[3]!Table13456[Цена],"",0,1)</f>
        <v>7899</v>
      </c>
      <c r="J1952" s="2" t="str">
        <f>M01_SETTINGS!$F$2</f>
        <v>KASPI</v>
      </c>
    </row>
    <row r="1953" spans="1:10" x14ac:dyDescent="0.35">
      <c r="A1953" s="3">
        <f>_xlfn.XLOOKUP(Table16[[#This Row],[OrderID]],[3]!Table13456[No заказа],[3]!Table13456[Дата
отправки],"",0,1)</f>
        <v>45747</v>
      </c>
      <c r="B1953" s="2">
        <v>524372887</v>
      </c>
      <c r="C1953" s="2"/>
      <c r="D1953" s="2"/>
      <c r="E1953" s="3"/>
      <c r="F1953" s="3"/>
      <c r="H1953" s="5">
        <f>_xlfn.XLOOKUP(Table16[[#This Row],[OrderID]],[3]!Table13456[No заказа],[3]!Table13456[Количество],"",0,1)</f>
        <v>1</v>
      </c>
      <c r="I1953" s="5">
        <f>_xlfn.XLOOKUP(Table16[[#This Row],[OrderID]],[3]!Table13456[No заказа],[3]!Table13456[Цена],"",0,1)</f>
        <v>8581</v>
      </c>
      <c r="J1953" s="2" t="str">
        <f>M01_SETTINGS!$F$2</f>
        <v>KASPI</v>
      </c>
    </row>
    <row r="1954" spans="1:10" x14ac:dyDescent="0.35">
      <c r="A1954" s="3">
        <f>_xlfn.XLOOKUP(Table16[[#This Row],[OrderID]],[3]!Table13456[No заказа],[3]!Table13456[Дата
отправки],"",0,1)</f>
        <v>45747</v>
      </c>
      <c r="B1954" s="2">
        <v>524047575</v>
      </c>
      <c r="C1954" s="2"/>
      <c r="D1954" s="2"/>
      <c r="E1954" s="3"/>
      <c r="F1954" s="3"/>
      <c r="H1954" s="5">
        <f>_xlfn.XLOOKUP(Table16[[#This Row],[OrderID]],[3]!Table13456[No заказа],[3]!Table13456[Количество],"",0,1)</f>
        <v>1</v>
      </c>
      <c r="I1954" s="5">
        <f>_xlfn.XLOOKUP(Table16[[#This Row],[OrderID]],[3]!Table13456[No заказа],[3]!Table13456[Цена],"",0,1)</f>
        <v>8997</v>
      </c>
      <c r="J1954" s="2" t="str">
        <f>M01_SETTINGS!$F$2</f>
        <v>KASPI</v>
      </c>
    </row>
    <row r="1955" spans="1:10" x14ac:dyDescent="0.35">
      <c r="A1955" s="3">
        <f>_xlfn.XLOOKUP(Table16[[#This Row],[OrderID]],[3]!Table13456[No заказа],[3]!Table13456[Дата
отправки],"",0,1)</f>
        <v>45747</v>
      </c>
      <c r="B1955" s="2">
        <v>524379783</v>
      </c>
      <c r="C1955" s="2"/>
      <c r="D1955" s="2"/>
      <c r="E1955" s="3"/>
      <c r="F1955" s="3"/>
      <c r="H1955" s="5">
        <f>_xlfn.XLOOKUP(Table16[[#This Row],[OrderID]],[3]!Table13456[No заказа],[3]!Table13456[Количество],"",0,1)</f>
        <v>1</v>
      </c>
      <c r="I1955" s="5">
        <f>_xlfn.XLOOKUP(Table16[[#This Row],[OrderID]],[3]!Table13456[No заказа],[3]!Table13456[Цена],"",0,1)</f>
        <v>7870</v>
      </c>
      <c r="J1955" s="2" t="str">
        <f>M01_SETTINGS!$F$2</f>
        <v>KASPI</v>
      </c>
    </row>
    <row r="1956" spans="1:10" x14ac:dyDescent="0.35">
      <c r="A1956" s="3">
        <f>_xlfn.XLOOKUP(Table16[[#This Row],[OrderID]],[3]!Table13456[No заказа],[3]!Table13456[Дата
отправки],"",0,1)</f>
        <v>45747</v>
      </c>
      <c r="B1956" s="2">
        <v>524193240</v>
      </c>
      <c r="C1956" s="2"/>
      <c r="D1956" s="2"/>
      <c r="E1956" s="3"/>
      <c r="F1956" s="3"/>
      <c r="H1956" s="5">
        <f>_xlfn.XLOOKUP(Table16[[#This Row],[OrderID]],[3]!Table13456[No заказа],[3]!Table13456[Количество],"",0,1)</f>
        <v>1</v>
      </c>
      <c r="I1956" s="5">
        <f>_xlfn.XLOOKUP(Table16[[#This Row],[OrderID]],[3]!Table13456[No заказа],[3]!Table13456[Цена],"",0,1)</f>
        <v>8799</v>
      </c>
      <c r="J1956" s="2" t="str">
        <f>M01_SETTINGS!$F$2</f>
        <v>KASPI</v>
      </c>
    </row>
    <row r="1957" spans="1:10" x14ac:dyDescent="0.35">
      <c r="A1957" s="3">
        <f>_xlfn.XLOOKUP(Table16[[#This Row],[OrderID]],[3]!Table13456[No заказа],[3]!Table13456[Дата
отправки],"",0,1)</f>
        <v>45747</v>
      </c>
      <c r="B1957" s="2">
        <v>524090129</v>
      </c>
      <c r="C1957" s="2"/>
      <c r="D1957" s="2"/>
      <c r="E1957" s="3"/>
      <c r="F1957" s="3"/>
      <c r="H1957" s="5">
        <f>_xlfn.XLOOKUP(Table16[[#This Row],[OrderID]],[3]!Table13456[No заказа],[3]!Table13456[Количество],"",0,1)</f>
        <v>1</v>
      </c>
      <c r="I1957" s="5">
        <f>_xlfn.XLOOKUP(Table16[[#This Row],[OrderID]],[3]!Table13456[No заказа],[3]!Table13456[Цена],"",0,1)</f>
        <v>9000</v>
      </c>
      <c r="J1957" s="2" t="str">
        <f>M01_SETTINGS!$F$2</f>
        <v>KASPI</v>
      </c>
    </row>
    <row r="1958" spans="1:10" x14ac:dyDescent="0.35">
      <c r="A1958" s="3">
        <f>_xlfn.XLOOKUP(Table16[[#This Row],[OrderID]],[3]!Table13456[No заказа],[3]!Table13456[Дата
отправки],"",0,1)</f>
        <v>45747</v>
      </c>
      <c r="B1958" s="2">
        <v>524533795</v>
      </c>
      <c r="C1958" s="2"/>
      <c r="D1958" s="2"/>
      <c r="E1958" s="3"/>
      <c r="F1958" s="3"/>
      <c r="H1958" s="5">
        <f>_xlfn.XLOOKUP(Table16[[#This Row],[OrderID]],[3]!Table13456[No заказа],[3]!Table13456[Количество],"",0,1)</f>
        <v>1</v>
      </c>
      <c r="I1958" s="5">
        <f>_xlfn.XLOOKUP(Table16[[#This Row],[OrderID]],[3]!Table13456[No заказа],[3]!Table13456[Цена],"",0,1)</f>
        <v>7999</v>
      </c>
      <c r="J1958" s="2" t="str">
        <f>M01_SETTINGS!$F$2</f>
        <v>KASPI</v>
      </c>
    </row>
    <row r="1959" spans="1:10" x14ac:dyDescent="0.35">
      <c r="A1959" s="3">
        <f>_xlfn.XLOOKUP(Table16[[#This Row],[OrderID]],[3]!Table13456[No заказа],[3]!Table13456[Дата
отправки],"",0,1)</f>
        <v>45747</v>
      </c>
      <c r="B1959" s="2">
        <v>524466643</v>
      </c>
      <c r="C1959" s="2"/>
      <c r="D1959" s="2"/>
      <c r="E1959" s="3"/>
      <c r="F1959" s="3"/>
      <c r="H1959" s="5">
        <f>_xlfn.XLOOKUP(Table16[[#This Row],[OrderID]],[3]!Table13456[No заказа],[3]!Table13456[Количество],"",0,1)</f>
        <v>1</v>
      </c>
      <c r="I1959" s="5">
        <f>_xlfn.XLOOKUP(Table16[[#This Row],[OrderID]],[3]!Table13456[No заказа],[3]!Table13456[Цена],"",0,1)</f>
        <v>8354</v>
      </c>
      <c r="J1959" s="2" t="str">
        <f>M01_SETTINGS!$F$2</f>
        <v>KASPI</v>
      </c>
    </row>
    <row r="1960" spans="1:10" x14ac:dyDescent="0.35">
      <c r="A1960" s="3">
        <f>_xlfn.XLOOKUP(Table16[[#This Row],[OrderID]],[3]!Table13456[No заказа],[3]!Table13456[Дата
отправки],"",0,1)</f>
        <v>45747</v>
      </c>
      <c r="B1960" s="2">
        <v>524118868</v>
      </c>
      <c r="C1960" s="2"/>
      <c r="D1960" s="2"/>
      <c r="E1960" s="3"/>
      <c r="F1960" s="3"/>
      <c r="H1960" s="5">
        <f>_xlfn.XLOOKUP(Table16[[#This Row],[OrderID]],[3]!Table13456[No заказа],[3]!Table13456[Количество],"",0,1)</f>
        <v>1</v>
      </c>
      <c r="I1960" s="5">
        <f>_xlfn.XLOOKUP(Table16[[#This Row],[OrderID]],[3]!Table13456[No заказа],[3]!Table13456[Цена],"",0,1)</f>
        <v>8581</v>
      </c>
      <c r="J1960" s="2" t="str">
        <f>M01_SETTINGS!$F$2</f>
        <v>KASPI</v>
      </c>
    </row>
    <row r="1961" spans="1:10" x14ac:dyDescent="0.35">
      <c r="A1961" s="3">
        <f>_xlfn.XLOOKUP(Table16[[#This Row],[OrderID]],[3]!Table13456[No заказа],[3]!Table13456[Дата
отправки],"",0,1)</f>
        <v>45747</v>
      </c>
      <c r="B1961" s="2">
        <v>524163314</v>
      </c>
      <c r="C1961" s="2"/>
      <c r="D1961" s="2"/>
      <c r="E1961" s="3"/>
      <c r="F1961" s="3"/>
      <c r="H1961" s="5">
        <f>_xlfn.XLOOKUP(Table16[[#This Row],[OrderID]],[3]!Table13456[No заказа],[3]!Table13456[Количество],"",0,1)</f>
        <v>1</v>
      </c>
      <c r="I1961" s="5">
        <f>_xlfn.XLOOKUP(Table16[[#This Row],[OrderID]],[3]!Table13456[No заказа],[3]!Table13456[Цена],"",0,1)</f>
        <v>8296</v>
      </c>
      <c r="J1961" s="2" t="str">
        <f>M01_SETTINGS!$F$2</f>
        <v>KASPI</v>
      </c>
    </row>
    <row r="1962" spans="1:10" x14ac:dyDescent="0.35">
      <c r="A1962" s="3">
        <f>_xlfn.XLOOKUP(Table16[[#This Row],[OrderID]],[3]!Table13456[No заказа],[3]!Table13456[Дата
отправки],"",0,1)</f>
        <v>45747</v>
      </c>
      <c r="B1962" s="2">
        <v>524234042</v>
      </c>
      <c r="C1962" s="2"/>
      <c r="D1962" s="2"/>
      <c r="E1962" s="3"/>
      <c r="F1962" s="3"/>
      <c r="H1962" s="5">
        <f>_xlfn.XLOOKUP(Table16[[#This Row],[OrderID]],[3]!Table13456[No заказа],[3]!Table13456[Количество],"",0,1)</f>
        <v>1</v>
      </c>
      <c r="I1962" s="5">
        <f>_xlfn.XLOOKUP(Table16[[#This Row],[OrderID]],[3]!Table13456[No заказа],[3]!Table13456[Цена],"",0,1)</f>
        <v>8354</v>
      </c>
      <c r="J1962" s="2" t="str">
        <f>M01_SETTINGS!$F$2</f>
        <v>KASPI</v>
      </c>
    </row>
    <row r="1963" spans="1:10" x14ac:dyDescent="0.35">
      <c r="A1963" s="3">
        <f>_xlfn.XLOOKUP(Table16[[#This Row],[OrderID]],[3]!Table13456[No заказа],[3]!Table13456[Дата
отправки],"",0,1)</f>
        <v>45747</v>
      </c>
      <c r="B1963" s="2">
        <v>524250302</v>
      </c>
      <c r="C1963" s="2"/>
      <c r="D1963" s="2"/>
      <c r="E1963" s="3"/>
      <c r="F1963" s="3"/>
      <c r="H1963" s="5">
        <f>_xlfn.XLOOKUP(Table16[[#This Row],[OrderID]],[3]!Table13456[No заказа],[3]!Table13456[Количество],"",0,1)</f>
        <v>1</v>
      </c>
      <c r="I1963" s="5">
        <f>_xlfn.XLOOKUP(Table16[[#This Row],[OrderID]],[3]!Table13456[No заказа],[3]!Table13456[Цена],"",0,1)</f>
        <v>8994</v>
      </c>
      <c r="J1963" s="2" t="str">
        <f>M01_SETTINGS!$F$2</f>
        <v>KASPI</v>
      </c>
    </row>
    <row r="1964" spans="1:10" x14ac:dyDescent="0.35">
      <c r="A1964" s="3">
        <f>_xlfn.XLOOKUP(Table16[[#This Row],[OrderID]],[3]!Table13456[No заказа],[3]!Table13456[Дата
отправки],"",0,1)</f>
        <v>45747</v>
      </c>
      <c r="B1964" s="2">
        <v>524571415</v>
      </c>
      <c r="C1964" s="2"/>
      <c r="D1964" s="2"/>
      <c r="E1964" s="3"/>
      <c r="F1964" s="3"/>
      <c r="H1964" s="5">
        <f>_xlfn.XLOOKUP(Table16[[#This Row],[OrderID]],[3]!Table13456[No заказа],[3]!Table13456[Количество],"",0,1)</f>
        <v>1</v>
      </c>
      <c r="I1964" s="5">
        <f>_xlfn.XLOOKUP(Table16[[#This Row],[OrderID]],[3]!Table13456[No заказа],[3]!Table13456[Цена],"",0,1)</f>
        <v>4998</v>
      </c>
      <c r="J1964" s="2" t="str">
        <f>M01_SETTINGS!$F$2</f>
        <v>KASPI</v>
      </c>
    </row>
    <row r="1965" spans="1:10" x14ac:dyDescent="0.35">
      <c r="A1965" s="3">
        <f>_xlfn.XLOOKUP(Table16[[#This Row],[OrderID]],[3]!Table13456[No заказа],[3]!Table13456[Дата
отправки],"",0,1)</f>
        <v>45747</v>
      </c>
      <c r="B1965" s="2">
        <v>524449588</v>
      </c>
      <c r="C1965" s="2"/>
      <c r="D1965" s="2"/>
      <c r="E1965" s="3"/>
      <c r="F1965" s="3"/>
      <c r="H1965" s="5">
        <f>_xlfn.XLOOKUP(Table16[[#This Row],[OrderID]],[3]!Table13456[No заказа],[3]!Table13456[Количество],"",0,1)</f>
        <v>1</v>
      </c>
      <c r="I1965" s="5">
        <f>_xlfn.XLOOKUP(Table16[[#This Row],[OrderID]],[3]!Table13456[No заказа],[3]!Table13456[Цена],"",0,1)</f>
        <v>57100</v>
      </c>
      <c r="J1965" s="2" t="str">
        <f>M01_SETTINGS!$F$2</f>
        <v>KASPI</v>
      </c>
    </row>
    <row r="1966" spans="1:10" x14ac:dyDescent="0.35">
      <c r="A1966" s="3">
        <f>_xlfn.XLOOKUP(Table16[[#This Row],[OrderID]],[3]!Table13456[No заказа],[3]!Table13456[Дата
отправки],"",0,1)</f>
        <v>45746</v>
      </c>
      <c r="B1966" s="2">
        <v>523604188</v>
      </c>
      <c r="C1966" s="2"/>
      <c r="D1966" s="2"/>
      <c r="E1966" s="3"/>
      <c r="F1966" s="3"/>
      <c r="H1966" s="5">
        <f>_xlfn.XLOOKUP(Table16[[#This Row],[OrderID]],[3]!Table13456[No заказа],[3]!Table13456[Количество],"",0,1)</f>
        <v>1</v>
      </c>
      <c r="I1966" s="5">
        <f>_xlfn.XLOOKUP(Table16[[#This Row],[OrderID]],[3]!Table13456[No заказа],[3]!Table13456[Цена],"",0,1)</f>
        <v>7870</v>
      </c>
      <c r="J1966" s="2" t="str">
        <f>M01_SETTINGS!$F$2</f>
        <v>KASPI</v>
      </c>
    </row>
    <row r="1967" spans="1:10" x14ac:dyDescent="0.35">
      <c r="A1967" s="3">
        <f>_xlfn.XLOOKUP(Table16[[#This Row],[OrderID]],[3]!Table13456[No заказа],[3]!Table13456[Дата
отправки],"",0,1)</f>
        <v>45746</v>
      </c>
      <c r="B1967" s="2">
        <v>523907353</v>
      </c>
      <c r="C1967" s="2"/>
      <c r="D1967" s="2"/>
      <c r="E1967" s="3"/>
      <c r="F1967" s="3"/>
      <c r="H1967" s="5">
        <f>_xlfn.XLOOKUP(Table16[[#This Row],[OrderID]],[3]!Table13456[No заказа],[3]!Table13456[Количество],"",0,1)</f>
        <v>1</v>
      </c>
      <c r="I1967" s="5">
        <f>_xlfn.XLOOKUP(Table16[[#This Row],[OrderID]],[3]!Table13456[No заказа],[3]!Table13456[Цена],"",0,1)</f>
        <v>7870</v>
      </c>
      <c r="J1967" s="2" t="str">
        <f>M01_SETTINGS!$F$2</f>
        <v>KASPI</v>
      </c>
    </row>
    <row r="1968" spans="1:10" x14ac:dyDescent="0.35">
      <c r="A1968" s="3">
        <f>_xlfn.XLOOKUP(Table16[[#This Row],[OrderID]],[3]!Table13456[No заказа],[3]!Table13456[Дата
отправки],"",0,1)</f>
        <v>45746</v>
      </c>
      <c r="B1968" s="2">
        <v>523514357</v>
      </c>
      <c r="C1968" s="2"/>
      <c r="D1968" s="2"/>
      <c r="E1968" s="3"/>
      <c r="F1968" s="3"/>
      <c r="H1968" s="5">
        <f>_xlfn.XLOOKUP(Table16[[#This Row],[OrderID]],[3]!Table13456[No заказа],[3]!Table13456[Количество],"",0,1)</f>
        <v>1</v>
      </c>
      <c r="I1968" s="5">
        <f>_xlfn.XLOOKUP(Table16[[#This Row],[OrderID]],[3]!Table13456[No заказа],[3]!Table13456[Цена],"",0,1)</f>
        <v>7870</v>
      </c>
      <c r="J1968" s="2" t="str">
        <f>M01_SETTINGS!$F$2</f>
        <v>KASPI</v>
      </c>
    </row>
    <row r="1969" spans="1:10" x14ac:dyDescent="0.35">
      <c r="A1969" s="3">
        <f>_xlfn.XLOOKUP(Table16[[#This Row],[OrderID]],[3]!Table13456[No заказа],[3]!Table13456[Дата
отправки],"",0,1)</f>
        <v>45746</v>
      </c>
      <c r="B1969" s="2">
        <v>523756894</v>
      </c>
      <c r="C1969" s="2"/>
      <c r="D1969" s="2"/>
      <c r="E1969" s="3"/>
      <c r="F1969" s="3"/>
      <c r="H1969" s="5">
        <f>_xlfn.XLOOKUP(Table16[[#This Row],[OrderID]],[3]!Table13456[No заказа],[3]!Table13456[Количество],"",0,1)</f>
        <v>1</v>
      </c>
      <c r="I1969" s="5">
        <f>_xlfn.XLOOKUP(Table16[[#This Row],[OrderID]],[3]!Table13456[No заказа],[3]!Table13456[Цена],"",0,1)</f>
        <v>7870</v>
      </c>
      <c r="J1969" s="2" t="str">
        <f>M01_SETTINGS!$F$2</f>
        <v>KASPI</v>
      </c>
    </row>
    <row r="1970" spans="1:10" x14ac:dyDescent="0.35">
      <c r="A1970" s="3">
        <f>_xlfn.XLOOKUP(Table16[[#This Row],[OrderID]],[3]!Table13456[No заказа],[3]!Table13456[Дата
отправки],"",0,1)</f>
        <v>45746</v>
      </c>
      <c r="B1970" s="2">
        <v>523531840</v>
      </c>
      <c r="C1970" s="2"/>
      <c r="D1970" s="2"/>
      <c r="E1970" s="3"/>
      <c r="F1970" s="3"/>
      <c r="H1970" s="5">
        <f>_xlfn.XLOOKUP(Table16[[#This Row],[OrderID]],[3]!Table13456[No заказа],[3]!Table13456[Количество],"",0,1)</f>
        <v>1</v>
      </c>
      <c r="I1970" s="5">
        <f>_xlfn.XLOOKUP(Table16[[#This Row],[OrderID]],[3]!Table13456[No заказа],[3]!Table13456[Цена],"",0,1)</f>
        <v>7870</v>
      </c>
      <c r="J1970" s="2" t="str">
        <f>M01_SETTINGS!$F$2</f>
        <v>KASPI</v>
      </c>
    </row>
    <row r="1971" spans="1:10" x14ac:dyDescent="0.35">
      <c r="A1971" s="3">
        <f>_xlfn.XLOOKUP(Table16[[#This Row],[OrderID]],[3]!Table13456[No заказа],[3]!Table13456[Дата
отправки],"",0,1)</f>
        <v>45746</v>
      </c>
      <c r="B1971" s="2">
        <v>523719639</v>
      </c>
      <c r="C1971" s="2"/>
      <c r="D1971" s="2"/>
      <c r="E1971" s="3"/>
      <c r="F1971" s="3"/>
      <c r="H1971" s="5">
        <f>_xlfn.XLOOKUP(Table16[[#This Row],[OrderID]],[3]!Table13456[No заказа],[3]!Table13456[Количество],"",0,1)</f>
        <v>1</v>
      </c>
      <c r="I1971" s="5">
        <f>_xlfn.XLOOKUP(Table16[[#This Row],[OrderID]],[3]!Table13456[No заказа],[3]!Table13456[Цена],"",0,1)</f>
        <v>8899</v>
      </c>
      <c r="J1971" s="2" t="str">
        <f>M01_SETTINGS!$F$2</f>
        <v>KASPI</v>
      </c>
    </row>
    <row r="1972" spans="1:10" x14ac:dyDescent="0.35">
      <c r="A1972" s="3">
        <f>_xlfn.XLOOKUP(Table16[[#This Row],[OrderID]],[3]!Table13456[No заказа],[3]!Table13456[Дата
отправки],"",0,1)</f>
        <v>45746</v>
      </c>
      <c r="B1972" s="2">
        <v>523611521</v>
      </c>
      <c r="C1972" s="2"/>
      <c r="D1972" s="2"/>
      <c r="E1972" s="3"/>
      <c r="F1972" s="3"/>
      <c r="H1972" s="5">
        <f>_xlfn.XLOOKUP(Table16[[#This Row],[OrderID]],[3]!Table13456[No заказа],[3]!Table13456[Количество],"",0,1)</f>
        <v>1</v>
      </c>
      <c r="I1972" s="5">
        <f>_xlfn.XLOOKUP(Table16[[#This Row],[OrderID]],[3]!Table13456[No заказа],[3]!Table13456[Цена],"",0,1)</f>
        <v>15990</v>
      </c>
      <c r="J1972" s="2" t="str">
        <f>M01_SETTINGS!$F$2</f>
        <v>KASPI</v>
      </c>
    </row>
    <row r="1973" spans="1:10" x14ac:dyDescent="0.35">
      <c r="A1973" s="3">
        <f>_xlfn.XLOOKUP(Table16[[#This Row],[OrderID]],[3]!Table13456[No заказа],[3]!Table13456[Дата
отправки],"",0,1)</f>
        <v>45746</v>
      </c>
      <c r="B1973" s="2">
        <v>523536692</v>
      </c>
      <c r="C1973" s="2"/>
      <c r="D1973" s="2"/>
      <c r="E1973" s="3"/>
      <c r="F1973" s="3"/>
      <c r="H1973" s="5">
        <f>_xlfn.XLOOKUP(Table16[[#This Row],[OrderID]],[3]!Table13456[No заказа],[3]!Table13456[Количество],"",0,1)</f>
        <v>1</v>
      </c>
      <c r="I1973" s="5">
        <f>_xlfn.XLOOKUP(Table16[[#This Row],[OrderID]],[3]!Table13456[No заказа],[3]!Table13456[Цена],"",0,1)</f>
        <v>8171</v>
      </c>
      <c r="J1973" s="2" t="str">
        <f>M01_SETTINGS!$F$2</f>
        <v>KASPI</v>
      </c>
    </row>
    <row r="1974" spans="1:10" x14ac:dyDescent="0.35">
      <c r="A1974" s="3">
        <f>_xlfn.XLOOKUP(Table16[[#This Row],[OrderID]],[3]!Table13456[No заказа],[3]!Table13456[Дата
отправки],"",0,1)</f>
        <v>45746</v>
      </c>
      <c r="B1974" s="2">
        <v>523598789</v>
      </c>
      <c r="C1974" s="2"/>
      <c r="D1974" s="2"/>
      <c r="E1974" s="3"/>
      <c r="F1974" s="3"/>
      <c r="H1974" s="5">
        <f>_xlfn.XLOOKUP(Table16[[#This Row],[OrderID]],[3]!Table13456[No заказа],[3]!Table13456[Количество],"",0,1)</f>
        <v>1</v>
      </c>
      <c r="I1974" s="5">
        <f>_xlfn.XLOOKUP(Table16[[#This Row],[OrderID]],[3]!Table13456[No заказа],[3]!Table13456[Цена],"",0,1)</f>
        <v>7900</v>
      </c>
      <c r="J1974" s="2" t="str">
        <f>M01_SETTINGS!$F$2</f>
        <v>KASPI</v>
      </c>
    </row>
    <row r="1975" spans="1:10" x14ac:dyDescent="0.35">
      <c r="A1975" s="3">
        <f>_xlfn.XLOOKUP(Table16[[#This Row],[OrderID]],[3]!Table13456[No заказа],[3]!Table13456[Дата
отправки],"",0,1)</f>
        <v>45746</v>
      </c>
      <c r="B1975" s="2">
        <v>523620826</v>
      </c>
      <c r="C1975" s="2"/>
      <c r="D1975" s="2"/>
      <c r="E1975" s="3"/>
      <c r="F1975" s="3"/>
      <c r="H1975" s="5">
        <f>_xlfn.XLOOKUP(Table16[[#This Row],[OrderID]],[3]!Table13456[No заказа],[3]!Table13456[Количество],"",0,1)</f>
        <v>1</v>
      </c>
      <c r="I1975" s="5">
        <f>_xlfn.XLOOKUP(Table16[[#This Row],[OrderID]],[3]!Table13456[No заказа],[3]!Table13456[Цена],"",0,1)</f>
        <v>14990</v>
      </c>
      <c r="J1975" s="2" t="str">
        <f>M01_SETTINGS!$F$2</f>
        <v>KASPI</v>
      </c>
    </row>
    <row r="1976" spans="1:10" x14ac:dyDescent="0.35">
      <c r="A1976" s="3">
        <f>_xlfn.XLOOKUP(Table16[[#This Row],[OrderID]],[3]!Table13456[No заказа],[3]!Table13456[Дата
отправки],"",0,1)</f>
        <v>45746</v>
      </c>
      <c r="B1976" s="2">
        <v>523615560</v>
      </c>
      <c r="C1976" s="2"/>
      <c r="D1976" s="2"/>
      <c r="E1976" s="3"/>
      <c r="F1976" s="3"/>
      <c r="H1976" s="5">
        <f>_xlfn.XLOOKUP(Table16[[#This Row],[OrderID]],[3]!Table13456[No заказа],[3]!Table13456[Количество],"",0,1)</f>
        <v>1</v>
      </c>
      <c r="I1976" s="5">
        <f>_xlfn.XLOOKUP(Table16[[#This Row],[OrderID]],[3]!Table13456[No заказа],[3]!Table13456[Цена],"",0,1)</f>
        <v>14990</v>
      </c>
      <c r="J1976" s="2" t="str">
        <f>M01_SETTINGS!$F$2</f>
        <v>KASPI</v>
      </c>
    </row>
    <row r="1977" spans="1:10" x14ac:dyDescent="0.35">
      <c r="A1977" s="3">
        <f>_xlfn.XLOOKUP(Table16[[#This Row],[OrderID]],[3]!Table13456[No заказа],[3]!Table13456[Дата
отправки],"",0,1)</f>
        <v>45746</v>
      </c>
      <c r="B1977" s="2">
        <v>523512068</v>
      </c>
      <c r="C1977" s="2"/>
      <c r="D1977" s="2"/>
      <c r="E1977" s="3"/>
      <c r="F1977" s="3"/>
      <c r="H1977" s="5">
        <f>_xlfn.XLOOKUP(Table16[[#This Row],[OrderID]],[3]!Table13456[No заказа],[3]!Table13456[Количество],"",0,1)</f>
        <v>1</v>
      </c>
      <c r="I1977" s="5">
        <f>_xlfn.XLOOKUP(Table16[[#This Row],[OrderID]],[3]!Table13456[No заказа],[3]!Table13456[Цена],"",0,1)</f>
        <v>14990</v>
      </c>
      <c r="J1977" s="2" t="str">
        <f>M01_SETTINGS!$F$2</f>
        <v>KASPI</v>
      </c>
    </row>
    <row r="1978" spans="1:10" x14ac:dyDescent="0.35">
      <c r="A1978" s="3">
        <f>_xlfn.XLOOKUP(Table16[[#This Row],[OrderID]],[3]!Table13456[No заказа],[3]!Table13456[Дата
отправки],"",0,1)</f>
        <v>45746</v>
      </c>
      <c r="B1978" s="2">
        <v>523821946</v>
      </c>
      <c r="C1978" s="2"/>
      <c r="D1978" s="2"/>
      <c r="E1978" s="3"/>
      <c r="F1978" s="3"/>
      <c r="H1978" s="5">
        <f>_xlfn.XLOOKUP(Table16[[#This Row],[OrderID]],[3]!Table13456[No заказа],[3]!Table13456[Количество],"",0,1)</f>
        <v>1</v>
      </c>
      <c r="I1978" s="5">
        <f>_xlfn.XLOOKUP(Table16[[#This Row],[OrderID]],[3]!Table13456[No заказа],[3]!Table13456[Цена],"",0,1)</f>
        <v>14990</v>
      </c>
      <c r="J1978" s="2" t="str">
        <f>M01_SETTINGS!$F$2</f>
        <v>KASPI</v>
      </c>
    </row>
    <row r="1979" spans="1:10" x14ac:dyDescent="0.35">
      <c r="A1979" s="3">
        <f>_xlfn.XLOOKUP(Table16[[#This Row],[OrderID]],[3]!Table13456[No заказа],[3]!Table13456[Дата
отправки],"",0,1)</f>
        <v>45746</v>
      </c>
      <c r="B1979" s="2">
        <v>523926941</v>
      </c>
      <c r="C1979" s="2"/>
      <c r="D1979" s="2"/>
      <c r="E1979" s="3"/>
      <c r="F1979" s="3"/>
      <c r="H1979" s="5">
        <f>_xlfn.XLOOKUP(Table16[[#This Row],[OrderID]],[3]!Table13456[No заказа],[3]!Table13456[Количество],"",0,1)</f>
        <v>1</v>
      </c>
      <c r="I1979" s="5">
        <f>_xlfn.XLOOKUP(Table16[[#This Row],[OrderID]],[3]!Table13456[No заказа],[3]!Table13456[Цена],"",0,1)</f>
        <v>8581</v>
      </c>
      <c r="J1979" s="2" t="str">
        <f>M01_SETTINGS!$F$2</f>
        <v>KASPI</v>
      </c>
    </row>
    <row r="1980" spans="1:10" x14ac:dyDescent="0.35">
      <c r="A1980" s="3">
        <f>_xlfn.XLOOKUP(Table16[[#This Row],[OrderID]],[3]!Table13456[No заказа],[3]!Table13456[Дата
отправки],"",0,1)</f>
        <v>45746</v>
      </c>
      <c r="B1980" s="2">
        <v>523940931</v>
      </c>
      <c r="C1980" s="2"/>
      <c r="D1980" s="2"/>
      <c r="E1980" s="3"/>
      <c r="F1980" s="3"/>
      <c r="H1980" s="5">
        <f>_xlfn.XLOOKUP(Table16[[#This Row],[OrderID]],[3]!Table13456[No заказа],[3]!Table13456[Количество],"",0,1)</f>
        <v>1</v>
      </c>
      <c r="I1980" s="5">
        <f>_xlfn.XLOOKUP(Table16[[#This Row],[OrderID]],[3]!Table13456[No заказа],[3]!Table13456[Цена],"",0,1)</f>
        <v>8200</v>
      </c>
      <c r="J1980" s="2" t="str">
        <f>M01_SETTINGS!$F$2</f>
        <v>KASPI</v>
      </c>
    </row>
    <row r="1981" spans="1:10" x14ac:dyDescent="0.35">
      <c r="A1981" s="3">
        <f>_xlfn.XLOOKUP(Table16[[#This Row],[OrderID]],[3]!Table13456[No заказа],[3]!Table13456[Дата
отправки],"",0,1)</f>
        <v>45746</v>
      </c>
      <c r="B1981" s="2">
        <v>523595225</v>
      </c>
      <c r="C1981" s="2"/>
      <c r="D1981" s="2"/>
      <c r="E1981" s="3"/>
      <c r="F1981" s="3"/>
      <c r="H1981" s="5">
        <f>_xlfn.XLOOKUP(Table16[[#This Row],[OrderID]],[3]!Table13456[No заказа],[3]!Table13456[Количество],"",0,1)</f>
        <v>1</v>
      </c>
      <c r="I1981" s="5">
        <f>_xlfn.XLOOKUP(Table16[[#This Row],[OrderID]],[3]!Table13456[No заказа],[3]!Table13456[Цена],"",0,1)</f>
        <v>8355</v>
      </c>
      <c r="J1981" s="2" t="str">
        <f>M01_SETTINGS!$F$2</f>
        <v>KASPI</v>
      </c>
    </row>
    <row r="1982" spans="1:10" x14ac:dyDescent="0.35">
      <c r="A1982" s="3">
        <f>_xlfn.XLOOKUP(Table16[[#This Row],[OrderID]],[3]!Table13456[No заказа],[3]!Table13456[Дата
отправки],"",0,1)</f>
        <v>45746</v>
      </c>
      <c r="B1982" s="2">
        <v>523634497</v>
      </c>
      <c r="C1982" s="2"/>
      <c r="D1982" s="2"/>
      <c r="E1982" s="3"/>
      <c r="F1982" s="3"/>
      <c r="H1982" s="5">
        <f>_xlfn.XLOOKUP(Table16[[#This Row],[OrderID]],[3]!Table13456[No заказа],[3]!Table13456[Количество],"",0,1)</f>
        <v>1</v>
      </c>
      <c r="I1982" s="5">
        <f>_xlfn.XLOOKUP(Table16[[#This Row],[OrderID]],[3]!Table13456[No заказа],[3]!Table13456[Цена],"",0,1)</f>
        <v>8397</v>
      </c>
      <c r="J1982" s="2" t="str">
        <f>M01_SETTINGS!$F$2</f>
        <v>KASPI</v>
      </c>
    </row>
    <row r="1983" spans="1:10" x14ac:dyDescent="0.35">
      <c r="A1983" s="3">
        <f>_xlfn.XLOOKUP(Table16[[#This Row],[OrderID]],[3]!Table13456[No заказа],[3]!Table13456[Дата
отправки],"",0,1)</f>
        <v>45746</v>
      </c>
      <c r="B1983" s="2">
        <v>523714127</v>
      </c>
      <c r="C1983" s="2"/>
      <c r="D1983" s="2"/>
      <c r="E1983" s="3"/>
      <c r="F1983" s="3"/>
      <c r="H1983" s="5">
        <f>_xlfn.XLOOKUP(Table16[[#This Row],[OrderID]],[3]!Table13456[No заказа],[3]!Table13456[Количество],"",0,1)</f>
        <v>1</v>
      </c>
      <c r="I1983" s="5">
        <f>_xlfn.XLOOKUP(Table16[[#This Row],[OrderID]],[3]!Table13456[No заказа],[3]!Table13456[Цена],"",0,1)</f>
        <v>7869</v>
      </c>
      <c r="J1983" s="2" t="str">
        <f>M01_SETTINGS!$F$2</f>
        <v>KASPI</v>
      </c>
    </row>
    <row r="1984" spans="1:10" x14ac:dyDescent="0.35">
      <c r="A1984" s="3">
        <f>_xlfn.XLOOKUP(Table16[[#This Row],[OrderID]],[3]!Table13456[No заказа],[3]!Table13456[Дата
отправки],"",0,1)</f>
        <v>45746</v>
      </c>
      <c r="B1984" s="2">
        <v>523814076</v>
      </c>
      <c r="C1984" s="2"/>
      <c r="D1984" s="2"/>
      <c r="E1984" s="3"/>
      <c r="F1984" s="3"/>
      <c r="H1984" s="5">
        <f>_xlfn.XLOOKUP(Table16[[#This Row],[OrderID]],[3]!Table13456[No заказа],[3]!Table13456[Количество],"",0,1)</f>
        <v>1</v>
      </c>
      <c r="I1984" s="5">
        <f>_xlfn.XLOOKUP(Table16[[#This Row],[OrderID]],[3]!Table13456[No заказа],[3]!Table13456[Цена],"",0,1)</f>
        <v>7869</v>
      </c>
      <c r="J1984" s="2" t="str">
        <f>M01_SETTINGS!$F$2</f>
        <v>KASPI</v>
      </c>
    </row>
    <row r="1985" spans="1:10" x14ac:dyDescent="0.35">
      <c r="A1985" s="3">
        <f>_xlfn.XLOOKUP(Table16[[#This Row],[OrderID]],[3]!Table13456[No заказа],[3]!Table13456[Дата
отправки],"",0,1)</f>
        <v>45746</v>
      </c>
      <c r="B1985" s="2">
        <v>523950328</v>
      </c>
      <c r="C1985" s="2"/>
      <c r="D1985" s="2"/>
      <c r="E1985" s="3"/>
      <c r="F1985" s="3"/>
      <c r="H1985" s="5">
        <f>_xlfn.XLOOKUP(Table16[[#This Row],[OrderID]],[3]!Table13456[No заказа],[3]!Table13456[Количество],"",0,1)</f>
        <v>1</v>
      </c>
      <c r="I1985" s="5">
        <f>_xlfn.XLOOKUP(Table16[[#This Row],[OrderID]],[3]!Table13456[No заказа],[3]!Table13456[Цена],"",0,1)</f>
        <v>8354</v>
      </c>
      <c r="J1985" s="2" t="str">
        <f>M01_SETTINGS!$F$2</f>
        <v>KASPI</v>
      </c>
    </row>
    <row r="1986" spans="1:10" x14ac:dyDescent="0.35">
      <c r="A1986" s="3">
        <f>_xlfn.XLOOKUP(Table16[[#This Row],[OrderID]],[3]!Table13456[No заказа],[3]!Table13456[Дата
отправки],"",0,1)</f>
        <v>45746</v>
      </c>
      <c r="B1986" s="2">
        <v>523623151</v>
      </c>
      <c r="C1986" s="2"/>
      <c r="D1986" s="2"/>
      <c r="E1986" s="3"/>
      <c r="F1986" s="3"/>
      <c r="H1986" s="5">
        <f>_xlfn.XLOOKUP(Table16[[#This Row],[OrderID]],[3]!Table13456[No заказа],[3]!Table13456[Количество],"",0,1)</f>
        <v>1</v>
      </c>
      <c r="I1986" s="5">
        <f>_xlfn.XLOOKUP(Table16[[#This Row],[OrderID]],[3]!Table13456[No заказа],[3]!Table13456[Цена],"",0,1)</f>
        <v>7989</v>
      </c>
      <c r="J1986" s="2" t="str">
        <f>M01_SETTINGS!$F$2</f>
        <v>KASPI</v>
      </c>
    </row>
    <row r="1987" spans="1:10" x14ac:dyDescent="0.35">
      <c r="A1987" s="3">
        <f>_xlfn.XLOOKUP(Table16[[#This Row],[OrderID]],[3]!Table13456[No заказа],[3]!Table13456[Дата
отправки],"",0,1)</f>
        <v>45746</v>
      </c>
      <c r="B1987" s="2">
        <v>523547740</v>
      </c>
      <c r="C1987" s="2"/>
      <c r="D1987" s="2"/>
      <c r="E1987" s="3"/>
      <c r="F1987" s="3"/>
      <c r="H1987" s="5">
        <f>_xlfn.XLOOKUP(Table16[[#This Row],[OrderID]],[3]!Table13456[No заказа],[3]!Table13456[Количество],"",0,1)</f>
        <v>1</v>
      </c>
      <c r="I1987" s="5">
        <f>_xlfn.XLOOKUP(Table16[[#This Row],[OrderID]],[3]!Table13456[No заказа],[3]!Table13456[Цена],"",0,1)</f>
        <v>8298</v>
      </c>
      <c r="J1987" s="2" t="str">
        <f>M01_SETTINGS!$F$2</f>
        <v>KASPI</v>
      </c>
    </row>
    <row r="1988" spans="1:10" x14ac:dyDescent="0.35">
      <c r="A1988" s="3">
        <f>_xlfn.XLOOKUP(Table16[[#This Row],[OrderID]],[3]!Table13456[No заказа],[3]!Table13456[Дата
отправки],"",0,1)</f>
        <v>45746</v>
      </c>
      <c r="B1988" s="2">
        <v>523662735</v>
      </c>
      <c r="C1988" s="2"/>
      <c r="D1988" s="2"/>
      <c r="E1988" s="3"/>
      <c r="F1988" s="3"/>
      <c r="H1988" s="5">
        <f>_xlfn.XLOOKUP(Table16[[#This Row],[OrderID]],[3]!Table13456[No заказа],[3]!Table13456[Количество],"",0,1)</f>
        <v>1</v>
      </c>
      <c r="I1988" s="5">
        <f>_xlfn.XLOOKUP(Table16[[#This Row],[OrderID]],[3]!Table13456[No заказа],[3]!Table13456[Цена],"",0,1)</f>
        <v>8354</v>
      </c>
      <c r="J1988" s="2" t="str">
        <f>M01_SETTINGS!$F$2</f>
        <v>KASPI</v>
      </c>
    </row>
    <row r="1989" spans="1:10" x14ac:dyDescent="0.35">
      <c r="A1989" s="3">
        <f>_xlfn.XLOOKUP(Table16[[#This Row],[OrderID]],[3]!Table13456[No заказа],[3]!Table13456[Дата
отправки],"",0,1)</f>
        <v>45746</v>
      </c>
      <c r="B1989" s="2">
        <v>523633712</v>
      </c>
      <c r="C1989" s="2"/>
      <c r="D1989" s="2"/>
      <c r="E1989" s="3"/>
      <c r="F1989" s="3"/>
      <c r="H1989" s="5">
        <f>_xlfn.XLOOKUP(Table16[[#This Row],[OrderID]],[3]!Table13456[No заказа],[3]!Table13456[Количество],"",0,1)</f>
        <v>1</v>
      </c>
      <c r="I1989" s="5">
        <f>_xlfn.XLOOKUP(Table16[[#This Row],[OrderID]],[3]!Table13456[No заказа],[3]!Table13456[Цена],"",0,1)</f>
        <v>8977</v>
      </c>
      <c r="J1989" s="2" t="str">
        <f>M01_SETTINGS!$F$2</f>
        <v>KASPI</v>
      </c>
    </row>
    <row r="1990" spans="1:10" x14ac:dyDescent="0.35">
      <c r="A1990" s="3">
        <f>_xlfn.XLOOKUP(Table16[[#This Row],[OrderID]],[3]!Table13456[No заказа],[3]!Table13456[Дата
отправки],"",0,1)</f>
        <v>45746</v>
      </c>
      <c r="B1990" s="2">
        <v>523936976</v>
      </c>
      <c r="C1990" s="2"/>
      <c r="D1990" s="2"/>
      <c r="E1990" s="3"/>
      <c r="F1990" s="3"/>
      <c r="H1990" s="5">
        <f>_xlfn.XLOOKUP(Table16[[#This Row],[OrderID]],[3]!Table13456[No заказа],[3]!Table13456[Количество],"",0,1)</f>
        <v>1</v>
      </c>
      <c r="I1990" s="5">
        <f>_xlfn.XLOOKUP(Table16[[#This Row],[OrderID]],[3]!Table13456[No заказа],[3]!Table13456[Цена],"",0,1)</f>
        <v>7869</v>
      </c>
      <c r="J1990" s="2" t="str">
        <f>M01_SETTINGS!$F$2</f>
        <v>KASPI</v>
      </c>
    </row>
    <row r="1991" spans="1:10" x14ac:dyDescent="0.35">
      <c r="A1991" s="3">
        <f>_xlfn.XLOOKUP(Table16[[#This Row],[OrderID]],[3]!Table13456[No заказа],[3]!Table13456[Дата
отправки],"",0,1)</f>
        <v>45746</v>
      </c>
      <c r="B1991" s="2">
        <v>523887740</v>
      </c>
      <c r="C1991" s="2"/>
      <c r="D1991" s="2"/>
      <c r="E1991" s="3"/>
      <c r="F1991" s="3"/>
      <c r="H1991" s="5">
        <f>_xlfn.XLOOKUP(Table16[[#This Row],[OrderID]],[3]!Table13456[No заказа],[3]!Table13456[Количество],"",0,1)</f>
        <v>1</v>
      </c>
      <c r="I1991" s="5">
        <f>_xlfn.XLOOKUP(Table16[[#This Row],[OrderID]],[3]!Table13456[No заказа],[3]!Table13456[Цена],"",0,1)</f>
        <v>8408</v>
      </c>
      <c r="J1991" s="2" t="str">
        <f>M01_SETTINGS!$F$2</f>
        <v>KASPI</v>
      </c>
    </row>
    <row r="1992" spans="1:10" x14ac:dyDescent="0.35">
      <c r="A1992" s="3">
        <f>_xlfn.XLOOKUP(Table16[[#This Row],[OrderID]],[3]!Table13456[No заказа],[3]!Table13456[Дата
отправки],"",0,1)</f>
        <v>45746</v>
      </c>
      <c r="B1992" s="2">
        <v>523869604</v>
      </c>
      <c r="C1992" s="2"/>
      <c r="D1992" s="2"/>
      <c r="E1992" s="3"/>
      <c r="F1992" s="3"/>
      <c r="H1992" s="5">
        <f>_xlfn.XLOOKUP(Table16[[#This Row],[OrderID]],[3]!Table13456[No заказа],[3]!Table13456[Количество],"",0,1)</f>
        <v>1</v>
      </c>
      <c r="I1992" s="5">
        <f>_xlfn.XLOOKUP(Table16[[#This Row],[OrderID]],[3]!Table13456[No заказа],[3]!Table13456[Цена],"",0,1)</f>
        <v>8408</v>
      </c>
      <c r="J1992" s="2" t="str">
        <f>M01_SETTINGS!$F$2</f>
        <v>KASPI</v>
      </c>
    </row>
    <row r="1993" spans="1:10" x14ac:dyDescent="0.35">
      <c r="A1993" s="3">
        <f>_xlfn.XLOOKUP(Table16[[#This Row],[OrderID]],[3]!Table13456[No заказа],[3]!Table13456[Дата
отправки],"",0,1)</f>
        <v>45746</v>
      </c>
      <c r="B1993" s="2">
        <v>523884123</v>
      </c>
      <c r="C1993" s="2"/>
      <c r="D1993" s="2"/>
      <c r="E1993" s="3"/>
      <c r="F1993" s="3"/>
      <c r="H1993" s="5">
        <f>_xlfn.XLOOKUP(Table16[[#This Row],[OrderID]],[3]!Table13456[No заказа],[3]!Table13456[Количество],"",0,1)</f>
        <v>1</v>
      </c>
      <c r="I1993" s="5">
        <f>_xlfn.XLOOKUP(Table16[[#This Row],[OrderID]],[3]!Table13456[No заказа],[3]!Table13456[Цена],"",0,1)</f>
        <v>8994</v>
      </c>
      <c r="J1993" s="2" t="str">
        <f>M01_SETTINGS!$F$2</f>
        <v>KASPI</v>
      </c>
    </row>
    <row r="1994" spans="1:10" x14ac:dyDescent="0.35">
      <c r="A1994" s="3">
        <f>_xlfn.XLOOKUP(Table16[[#This Row],[OrderID]],[3]!Table13456[No заказа],[3]!Table13456[Дата
отправки],"",0,1)</f>
        <v>45746</v>
      </c>
      <c r="B1994" s="2">
        <v>523585802</v>
      </c>
      <c r="C1994" s="2"/>
      <c r="D1994" s="2"/>
      <c r="E1994" s="3"/>
      <c r="F1994" s="3"/>
      <c r="H1994" s="5">
        <f>_xlfn.XLOOKUP(Table16[[#This Row],[OrderID]],[3]!Table13456[No заказа],[3]!Table13456[Количество],"",0,1)</f>
        <v>1</v>
      </c>
      <c r="I1994" s="5">
        <f>_xlfn.XLOOKUP(Table16[[#This Row],[OrderID]],[3]!Table13456[No заказа],[3]!Table13456[Цена],"",0,1)</f>
        <v>8984</v>
      </c>
      <c r="J1994" s="2" t="str">
        <f>M01_SETTINGS!$F$2</f>
        <v>KASPI</v>
      </c>
    </row>
    <row r="1995" spans="1:10" x14ac:dyDescent="0.35">
      <c r="A1995" s="3">
        <f>_xlfn.XLOOKUP(Table16[[#This Row],[OrderID]],[3]!Table13456[No заказа],[3]!Table13456[Дата
отправки],"",0,1)</f>
        <v>45746</v>
      </c>
      <c r="B1995" s="2">
        <v>523498115</v>
      </c>
      <c r="C1995" s="2"/>
      <c r="D1995" s="2"/>
      <c r="E1995" s="3"/>
      <c r="F1995" s="3"/>
      <c r="H1995" s="5">
        <f>_xlfn.XLOOKUP(Table16[[#This Row],[OrderID]],[3]!Table13456[No заказа],[3]!Table13456[Количество],"",0,1)</f>
        <v>1</v>
      </c>
      <c r="I1995" s="5">
        <f>_xlfn.XLOOKUP(Table16[[#This Row],[OrderID]],[3]!Table13456[No заказа],[3]!Table13456[Цена],"",0,1)</f>
        <v>57153</v>
      </c>
      <c r="J1995" s="2" t="str">
        <f>M01_SETTINGS!$F$2</f>
        <v>KASPI</v>
      </c>
    </row>
    <row r="1996" spans="1:10" x14ac:dyDescent="0.35">
      <c r="A1996" s="3">
        <f>_xlfn.XLOOKUP(Table16[[#This Row],[OrderID]],[3]!Table13456[No заказа],[3]!Table13456[Дата
отправки],"",0,1)</f>
        <v>45745</v>
      </c>
      <c r="B1996" s="2">
        <v>523207742</v>
      </c>
      <c r="C1996" s="2"/>
      <c r="D1996" s="2"/>
      <c r="E1996" s="3"/>
      <c r="F1996" s="3"/>
      <c r="H1996" s="5">
        <f>_xlfn.XLOOKUP(Table16[[#This Row],[OrderID]],[3]!Table13456[No заказа],[3]!Table13456[Количество],"",0,1)</f>
        <v>2</v>
      </c>
      <c r="I1996" s="5">
        <f>_xlfn.XLOOKUP(Table16[[#This Row],[OrderID]],[3]!Table13456[No заказа],[3]!Table13456[Цена],"",0,1)</f>
        <v>16826</v>
      </c>
      <c r="J1996" s="2" t="str">
        <f>M01_SETTINGS!$F$2</f>
        <v>KASPI</v>
      </c>
    </row>
    <row r="1997" spans="1:10" x14ac:dyDescent="0.35">
      <c r="A1997" s="3">
        <f>_xlfn.XLOOKUP(Table16[[#This Row],[OrderID]],[3]!Table13456[No заказа],[3]!Table13456[Дата
отправки],"",0,1)</f>
        <v>45745</v>
      </c>
      <c r="B1997" s="2">
        <v>523286484</v>
      </c>
      <c r="C1997" s="2"/>
      <c r="D1997" s="2"/>
      <c r="E1997" s="3"/>
      <c r="F1997" s="3"/>
      <c r="H1997" s="5">
        <f>_xlfn.XLOOKUP(Table16[[#This Row],[OrderID]],[3]!Table13456[No заказа],[3]!Table13456[Количество],"",0,1)</f>
        <v>1</v>
      </c>
      <c r="I1997" s="5">
        <f>_xlfn.XLOOKUP(Table16[[#This Row],[OrderID]],[3]!Table13456[No заказа],[3]!Table13456[Цена],"",0,1)</f>
        <v>8979</v>
      </c>
      <c r="J1997" s="2" t="str">
        <f>M01_SETTINGS!$F$2</f>
        <v>KASPI</v>
      </c>
    </row>
    <row r="1998" spans="1:10" x14ac:dyDescent="0.35">
      <c r="A1998" s="3">
        <f>_xlfn.XLOOKUP(Table16[[#This Row],[OrderID]],[3]!Table13456[No заказа],[3]!Table13456[Дата
отправки],"",0,1)</f>
        <v>45745</v>
      </c>
      <c r="B1998" s="2">
        <v>523119574</v>
      </c>
      <c r="C1998" s="2"/>
      <c r="D1998" s="2"/>
      <c r="E1998" s="3"/>
      <c r="F1998" s="3"/>
      <c r="H1998" s="5">
        <f>_xlfn.XLOOKUP(Table16[[#This Row],[OrderID]],[3]!Table13456[No заказа],[3]!Table13456[Количество],"",0,1)</f>
        <v>1</v>
      </c>
      <c r="I1998" s="5">
        <f>_xlfn.XLOOKUP(Table16[[#This Row],[OrderID]],[3]!Table13456[No заказа],[3]!Table13456[Цена],"",0,1)</f>
        <v>8238</v>
      </c>
      <c r="J1998" s="2" t="str">
        <f>M01_SETTINGS!$F$2</f>
        <v>KASPI</v>
      </c>
    </row>
    <row r="1999" spans="1:10" x14ac:dyDescent="0.35">
      <c r="A1999" s="3">
        <f>_xlfn.XLOOKUP(Table16[[#This Row],[OrderID]],[3]!Table13456[No заказа],[3]!Table13456[Дата
отправки],"",0,1)</f>
        <v>45745</v>
      </c>
      <c r="B1999" s="2">
        <v>523089323</v>
      </c>
      <c r="C1999" s="2"/>
      <c r="D1999" s="2"/>
      <c r="E1999" s="3"/>
      <c r="F1999" s="3"/>
      <c r="H1999" s="5">
        <f>_xlfn.XLOOKUP(Table16[[#This Row],[OrderID]],[3]!Table13456[No заказа],[3]!Table13456[Количество],"",0,1)</f>
        <v>1</v>
      </c>
      <c r="I1999" s="5">
        <f>_xlfn.XLOOKUP(Table16[[#This Row],[OrderID]],[3]!Table13456[No заказа],[3]!Table13456[Цена],"",0,1)</f>
        <v>8139</v>
      </c>
      <c r="J1999" s="2" t="str">
        <f>M01_SETTINGS!$F$2</f>
        <v>KASPI</v>
      </c>
    </row>
    <row r="2000" spans="1:10" x14ac:dyDescent="0.35">
      <c r="A2000" s="3">
        <f>_xlfn.XLOOKUP(Table16[[#This Row],[OrderID]],[3]!Table13456[No заказа],[3]!Table13456[Дата
отправки],"",0,1)</f>
        <v>45745</v>
      </c>
      <c r="B2000" s="2">
        <v>523132633</v>
      </c>
      <c r="C2000" s="2"/>
      <c r="D2000" s="2"/>
      <c r="E2000" s="3"/>
      <c r="F2000" s="3"/>
      <c r="H2000" s="5">
        <f>_xlfn.XLOOKUP(Table16[[#This Row],[OrderID]],[3]!Table13456[No заказа],[3]!Table13456[Количество],"",0,1)</f>
        <v>1</v>
      </c>
      <c r="I2000" s="5">
        <f>_xlfn.XLOOKUP(Table16[[#This Row],[OrderID]],[3]!Table13456[No заказа],[3]!Table13456[Цена],"",0,1)</f>
        <v>7870</v>
      </c>
      <c r="J2000" s="2" t="str">
        <f>M01_SETTINGS!$F$2</f>
        <v>KASPI</v>
      </c>
    </row>
    <row r="2001" spans="1:10" x14ac:dyDescent="0.35">
      <c r="A2001" s="3">
        <f>_xlfn.XLOOKUP(Table16[[#This Row],[OrderID]],[3]!Table13456[No заказа],[3]!Table13456[Дата
отправки],"",0,1)</f>
        <v>45745</v>
      </c>
      <c r="B2001" s="2">
        <v>523203156</v>
      </c>
      <c r="C2001" s="2"/>
      <c r="D2001" s="2"/>
      <c r="E2001" s="3"/>
      <c r="F2001" s="3"/>
      <c r="H2001" s="5">
        <f>_xlfn.XLOOKUP(Table16[[#This Row],[OrderID]],[3]!Table13456[No заказа],[3]!Table13456[Количество],"",0,1)</f>
        <v>1</v>
      </c>
      <c r="I2001" s="5">
        <f>_xlfn.XLOOKUP(Table16[[#This Row],[OrderID]],[3]!Table13456[No заказа],[3]!Table13456[Цена],"",0,1)</f>
        <v>8299</v>
      </c>
      <c r="J2001" s="2" t="str">
        <f>M01_SETTINGS!$F$2</f>
        <v>KASPI</v>
      </c>
    </row>
    <row r="2002" spans="1:10" x14ac:dyDescent="0.35">
      <c r="A2002" s="3">
        <f>_xlfn.XLOOKUP(Table16[[#This Row],[OrderID]],[3]!Table13456[No заказа],[3]!Table13456[Дата
отправки],"",0,1)</f>
        <v>45745</v>
      </c>
      <c r="B2002" s="2">
        <v>523261584</v>
      </c>
      <c r="C2002" s="2"/>
      <c r="D2002" s="2"/>
      <c r="E2002" s="3"/>
      <c r="F2002" s="3"/>
      <c r="H2002" s="5">
        <f>_xlfn.XLOOKUP(Table16[[#This Row],[OrderID]],[3]!Table13456[No заказа],[3]!Table13456[Количество],"",0,1)</f>
        <v>1</v>
      </c>
      <c r="I2002" s="5">
        <f>_xlfn.XLOOKUP(Table16[[#This Row],[OrderID]],[3]!Table13456[No заказа],[3]!Table13456[Цена],"",0,1)</f>
        <v>8966</v>
      </c>
      <c r="J2002" s="2" t="str">
        <f>M01_SETTINGS!$F$2</f>
        <v>KASPI</v>
      </c>
    </row>
    <row r="2003" spans="1:10" x14ac:dyDescent="0.35">
      <c r="A2003" s="3">
        <f>_xlfn.XLOOKUP(Table16[[#This Row],[OrderID]],[3]!Table13456[No заказа],[3]!Table13456[Дата
отправки],"",0,1)</f>
        <v>45745</v>
      </c>
      <c r="B2003" s="2">
        <v>522972125</v>
      </c>
      <c r="C2003" s="2"/>
      <c r="D2003" s="2"/>
      <c r="E2003" s="3"/>
      <c r="F2003" s="3"/>
      <c r="H2003" s="5">
        <f>_xlfn.XLOOKUP(Table16[[#This Row],[OrderID]],[3]!Table13456[No заказа],[3]!Table13456[Количество],"",0,1)</f>
        <v>1</v>
      </c>
      <c r="I2003" s="5">
        <f>_xlfn.XLOOKUP(Table16[[#This Row],[OrderID]],[3]!Table13456[No заказа],[3]!Table13456[Цена],"",0,1)</f>
        <v>8967</v>
      </c>
      <c r="J2003" s="2" t="str">
        <f>M01_SETTINGS!$F$2</f>
        <v>KASPI</v>
      </c>
    </row>
    <row r="2004" spans="1:10" x14ac:dyDescent="0.35">
      <c r="A2004" s="3">
        <f>_xlfn.XLOOKUP(Table16[[#This Row],[OrderID]],[3]!Table13456[No заказа],[3]!Table13456[Дата
отправки],"",0,1)</f>
        <v>45745</v>
      </c>
      <c r="B2004" s="2">
        <v>523375676</v>
      </c>
      <c r="C2004" s="2"/>
      <c r="D2004" s="2"/>
      <c r="E2004" s="3"/>
      <c r="F2004" s="3"/>
      <c r="H2004" s="5">
        <f>_xlfn.XLOOKUP(Table16[[#This Row],[OrderID]],[3]!Table13456[No заказа],[3]!Table13456[Количество],"",0,1)</f>
        <v>1</v>
      </c>
      <c r="I2004" s="5">
        <f>_xlfn.XLOOKUP(Table16[[#This Row],[OrderID]],[3]!Table13456[No заказа],[3]!Table13456[Цена],"",0,1)</f>
        <v>7900</v>
      </c>
      <c r="J2004" s="2" t="str">
        <f>M01_SETTINGS!$F$2</f>
        <v>KASPI</v>
      </c>
    </row>
    <row r="2005" spans="1:10" x14ac:dyDescent="0.35">
      <c r="A2005" s="3">
        <f>_xlfn.XLOOKUP(Table16[[#This Row],[OrderID]],[3]!Table13456[No заказа],[3]!Table13456[Дата
отправки],"",0,1)</f>
        <v>45745</v>
      </c>
      <c r="B2005" s="2">
        <v>522946320</v>
      </c>
      <c r="C2005" s="2"/>
      <c r="D2005" s="2"/>
      <c r="E2005" s="3"/>
      <c r="F2005" s="3"/>
      <c r="H2005" s="5">
        <f>_xlfn.XLOOKUP(Table16[[#This Row],[OrderID]],[3]!Table13456[No заказа],[3]!Table13456[Количество],"",0,1)</f>
        <v>1</v>
      </c>
      <c r="I2005" s="5">
        <f>_xlfn.XLOOKUP(Table16[[#This Row],[OrderID]],[3]!Table13456[No заказа],[3]!Table13456[Цена],"",0,1)</f>
        <v>14990</v>
      </c>
      <c r="J2005" s="2" t="str">
        <f>M01_SETTINGS!$F$2</f>
        <v>KASPI</v>
      </c>
    </row>
    <row r="2006" spans="1:10" x14ac:dyDescent="0.35">
      <c r="A2006" s="3">
        <f>_xlfn.XLOOKUP(Table16[[#This Row],[OrderID]],[3]!Table13456[No заказа],[3]!Table13456[Дата
отправки],"",0,1)</f>
        <v>45745</v>
      </c>
      <c r="B2006" s="2">
        <v>523031520</v>
      </c>
      <c r="C2006" s="2"/>
      <c r="D2006" s="2"/>
      <c r="E2006" s="3"/>
      <c r="F2006" s="3"/>
      <c r="H2006" s="5">
        <f>_xlfn.XLOOKUP(Table16[[#This Row],[OrderID]],[3]!Table13456[No заказа],[3]!Table13456[Количество],"",0,1)</f>
        <v>1</v>
      </c>
      <c r="I2006" s="5">
        <f>_xlfn.XLOOKUP(Table16[[#This Row],[OrderID]],[3]!Table13456[No заказа],[3]!Table13456[Цена],"",0,1)</f>
        <v>14990</v>
      </c>
      <c r="J2006" s="2" t="str">
        <f>M01_SETTINGS!$F$2</f>
        <v>KASPI</v>
      </c>
    </row>
    <row r="2007" spans="1:10" x14ac:dyDescent="0.35">
      <c r="A2007" s="3">
        <f>_xlfn.XLOOKUP(Table16[[#This Row],[OrderID]],[3]!Table13456[No заказа],[3]!Table13456[Дата
отправки],"",0,1)</f>
        <v>45745</v>
      </c>
      <c r="B2007" s="2">
        <v>523097493</v>
      </c>
      <c r="C2007" s="2"/>
      <c r="D2007" s="2"/>
      <c r="E2007" s="3"/>
      <c r="F2007" s="3"/>
      <c r="H2007" s="5">
        <f>_xlfn.XLOOKUP(Table16[[#This Row],[OrderID]],[3]!Table13456[No заказа],[3]!Table13456[Количество],"",0,1)</f>
        <v>1</v>
      </c>
      <c r="I2007" s="5">
        <f>_xlfn.XLOOKUP(Table16[[#This Row],[OrderID]],[3]!Table13456[No заказа],[3]!Table13456[Цена],"",0,1)</f>
        <v>14990</v>
      </c>
      <c r="J2007" s="2" t="str">
        <f>M01_SETTINGS!$F$2</f>
        <v>KASPI</v>
      </c>
    </row>
    <row r="2008" spans="1:10" x14ac:dyDescent="0.35">
      <c r="A2008" s="3">
        <f>_xlfn.XLOOKUP(Table16[[#This Row],[OrderID]],[3]!Table13456[No заказа],[3]!Table13456[Дата
отправки],"",0,1)</f>
        <v>45745</v>
      </c>
      <c r="B2008" s="2">
        <v>522949623</v>
      </c>
      <c r="C2008" s="2"/>
      <c r="D2008" s="2"/>
      <c r="E2008" s="3"/>
      <c r="F2008" s="3"/>
      <c r="H2008" s="5">
        <f>_xlfn.XLOOKUP(Table16[[#This Row],[OrderID]],[3]!Table13456[No заказа],[3]!Table13456[Количество],"",0,1)</f>
        <v>1</v>
      </c>
      <c r="I2008" s="5">
        <f>_xlfn.XLOOKUP(Table16[[#This Row],[OrderID]],[3]!Table13456[No заказа],[3]!Table13456[Цена],"",0,1)</f>
        <v>14990</v>
      </c>
      <c r="J2008" s="2" t="str">
        <f>M01_SETTINGS!$F$2</f>
        <v>KASPI</v>
      </c>
    </row>
    <row r="2009" spans="1:10" x14ac:dyDescent="0.35">
      <c r="A2009" s="3">
        <f>_xlfn.XLOOKUP(Table16[[#This Row],[OrderID]],[3]!Table13456[No заказа],[3]!Table13456[Дата
отправки],"",0,1)</f>
        <v>45745</v>
      </c>
      <c r="B2009" s="2">
        <v>523427424</v>
      </c>
      <c r="C2009" s="2"/>
      <c r="D2009" s="2"/>
      <c r="E2009" s="3"/>
      <c r="F2009" s="3"/>
      <c r="H2009" s="5">
        <f>_xlfn.XLOOKUP(Table16[[#This Row],[OrderID]],[3]!Table13456[No заказа],[3]!Table13456[Количество],"",0,1)</f>
        <v>1</v>
      </c>
      <c r="I2009" s="5">
        <f>_xlfn.XLOOKUP(Table16[[#This Row],[OrderID]],[3]!Table13456[No заказа],[3]!Table13456[Цена],"",0,1)</f>
        <v>14990</v>
      </c>
      <c r="J2009" s="2" t="str">
        <f>M01_SETTINGS!$F$2</f>
        <v>KASPI</v>
      </c>
    </row>
    <row r="2010" spans="1:10" x14ac:dyDescent="0.35">
      <c r="A2010" s="3">
        <f>_xlfn.XLOOKUP(Table16[[#This Row],[OrderID]],[3]!Table13456[No заказа],[3]!Table13456[Дата
отправки],"",0,1)</f>
        <v>45745</v>
      </c>
      <c r="B2010" s="2">
        <v>523296140</v>
      </c>
      <c r="C2010" s="2"/>
      <c r="D2010" s="2"/>
      <c r="E2010" s="3"/>
      <c r="F2010" s="3"/>
      <c r="H2010" s="5">
        <f>_xlfn.XLOOKUP(Table16[[#This Row],[OrderID]],[3]!Table13456[No заказа],[3]!Table13456[Количество],"",0,1)</f>
        <v>1</v>
      </c>
      <c r="I2010" s="5">
        <f>_xlfn.XLOOKUP(Table16[[#This Row],[OrderID]],[3]!Table13456[No заказа],[3]!Table13456[Цена],"",0,1)</f>
        <v>7992</v>
      </c>
      <c r="J2010" s="2" t="str">
        <f>M01_SETTINGS!$F$2</f>
        <v>KASPI</v>
      </c>
    </row>
    <row r="2011" spans="1:10" x14ac:dyDescent="0.35">
      <c r="A2011" s="3">
        <f>_xlfn.XLOOKUP(Table16[[#This Row],[OrderID]],[3]!Table13456[No заказа],[3]!Table13456[Дата
отправки],"",0,1)</f>
        <v>45745</v>
      </c>
      <c r="B2011" s="2">
        <v>523029941</v>
      </c>
      <c r="C2011" s="2"/>
      <c r="D2011" s="2"/>
      <c r="E2011" s="3"/>
      <c r="F2011" s="3"/>
      <c r="H2011" s="5">
        <f>_xlfn.XLOOKUP(Table16[[#This Row],[OrderID]],[3]!Table13456[No заказа],[3]!Table13456[Количество],"",0,1)</f>
        <v>1</v>
      </c>
      <c r="I2011" s="5">
        <f>_xlfn.XLOOKUP(Table16[[#This Row],[OrderID]],[3]!Table13456[No заказа],[3]!Table13456[Цена],"",0,1)</f>
        <v>7870</v>
      </c>
      <c r="J2011" s="2" t="str">
        <f>M01_SETTINGS!$F$2</f>
        <v>KASPI</v>
      </c>
    </row>
    <row r="2012" spans="1:10" x14ac:dyDescent="0.35">
      <c r="A2012" s="3">
        <f>_xlfn.XLOOKUP(Table16[[#This Row],[OrderID]],[3]!Table13456[No заказа],[3]!Table13456[Дата
отправки],"",0,1)</f>
        <v>45745</v>
      </c>
      <c r="B2012" s="2">
        <v>522958978</v>
      </c>
      <c r="C2012" s="2"/>
      <c r="D2012" s="2"/>
      <c r="E2012" s="3"/>
      <c r="F2012" s="3"/>
      <c r="H2012" s="5">
        <f>_xlfn.XLOOKUP(Table16[[#This Row],[OrderID]],[3]!Table13456[No заказа],[3]!Table13456[Количество],"",0,1)</f>
        <v>1</v>
      </c>
      <c r="I2012" s="5">
        <f>_xlfn.XLOOKUP(Table16[[#This Row],[OrderID]],[3]!Table13456[No заказа],[3]!Table13456[Цена],"",0,1)</f>
        <v>7870</v>
      </c>
      <c r="J2012" s="2" t="str">
        <f>M01_SETTINGS!$F$2</f>
        <v>KASPI</v>
      </c>
    </row>
    <row r="2013" spans="1:10" x14ac:dyDescent="0.35">
      <c r="A2013" s="3">
        <f>_xlfn.XLOOKUP(Table16[[#This Row],[OrderID]],[3]!Table13456[No заказа],[3]!Table13456[Дата
отправки],"",0,1)</f>
        <v>45745</v>
      </c>
      <c r="B2013" s="2">
        <v>523029269</v>
      </c>
      <c r="C2013" s="2"/>
      <c r="D2013" s="2"/>
      <c r="E2013" s="3"/>
      <c r="F2013" s="3"/>
      <c r="H2013" s="5">
        <f>_xlfn.XLOOKUP(Table16[[#This Row],[OrderID]],[3]!Table13456[No заказа],[3]!Table13456[Количество],"",0,1)</f>
        <v>1</v>
      </c>
      <c r="I2013" s="5">
        <f>_xlfn.XLOOKUP(Table16[[#This Row],[OrderID]],[3]!Table13456[No заказа],[3]!Table13456[Цена],"",0,1)</f>
        <v>7987</v>
      </c>
      <c r="J2013" s="2" t="str">
        <f>M01_SETTINGS!$F$2</f>
        <v>KASPI</v>
      </c>
    </row>
    <row r="2014" spans="1:10" x14ac:dyDescent="0.35">
      <c r="A2014" s="3">
        <f>_xlfn.XLOOKUP(Table16[[#This Row],[OrderID]],[3]!Table13456[No заказа],[3]!Table13456[Дата
отправки],"",0,1)</f>
        <v>45745</v>
      </c>
      <c r="B2014" s="2">
        <v>523091636</v>
      </c>
      <c r="C2014" s="2"/>
      <c r="D2014" s="2"/>
      <c r="E2014" s="3"/>
      <c r="F2014" s="3"/>
      <c r="H2014" s="5">
        <f>_xlfn.XLOOKUP(Table16[[#This Row],[OrderID]],[3]!Table13456[No заказа],[3]!Table13456[Количество],"",0,1)</f>
        <v>1</v>
      </c>
      <c r="I2014" s="5">
        <f>_xlfn.XLOOKUP(Table16[[#This Row],[OrderID]],[3]!Table13456[No заказа],[3]!Table13456[Цена],"",0,1)</f>
        <v>7900</v>
      </c>
      <c r="J2014" s="2" t="str">
        <f>M01_SETTINGS!$F$2</f>
        <v>KASPI</v>
      </c>
    </row>
    <row r="2015" spans="1:10" x14ac:dyDescent="0.35">
      <c r="A2015" s="3">
        <f>_xlfn.XLOOKUP(Table16[[#This Row],[OrderID]],[3]!Table13456[No заказа],[3]!Table13456[Дата
отправки],"",0,1)</f>
        <v>45745</v>
      </c>
      <c r="B2015" s="2">
        <v>523259695</v>
      </c>
      <c r="C2015" s="2"/>
      <c r="D2015" s="2"/>
      <c r="E2015" s="3"/>
      <c r="F2015" s="3"/>
      <c r="H2015" s="5">
        <f>_xlfn.XLOOKUP(Table16[[#This Row],[OrderID]],[3]!Table13456[No заказа],[3]!Table13456[Количество],"",0,1)</f>
        <v>1</v>
      </c>
      <c r="I2015" s="5">
        <f>_xlfn.XLOOKUP(Table16[[#This Row],[OrderID]],[3]!Table13456[No заказа],[3]!Table13456[Цена],"",0,1)</f>
        <v>7900</v>
      </c>
      <c r="J2015" s="2" t="str">
        <f>M01_SETTINGS!$F$2</f>
        <v>KASPI</v>
      </c>
    </row>
    <row r="2016" spans="1:10" x14ac:dyDescent="0.35">
      <c r="A2016" s="3">
        <f>_xlfn.XLOOKUP(Table16[[#This Row],[OrderID]],[3]!Table13456[No заказа],[3]!Table13456[Дата
отправки],"",0,1)</f>
        <v>45745</v>
      </c>
      <c r="B2016" s="2">
        <v>523348639</v>
      </c>
      <c r="C2016" s="2"/>
      <c r="D2016" s="2"/>
      <c r="E2016" s="3"/>
      <c r="F2016" s="3"/>
      <c r="H2016" s="5">
        <f>_xlfn.XLOOKUP(Table16[[#This Row],[OrderID]],[3]!Table13456[No заказа],[3]!Table13456[Количество],"",0,1)</f>
        <v>1</v>
      </c>
      <c r="I2016" s="5">
        <f>_xlfn.XLOOKUP(Table16[[#This Row],[OrderID]],[3]!Table13456[No заказа],[3]!Table13456[Цена],"",0,1)</f>
        <v>8582</v>
      </c>
      <c r="J2016" s="2" t="str">
        <f>M01_SETTINGS!$F$2</f>
        <v>KASPI</v>
      </c>
    </row>
    <row r="2017" spans="1:10" x14ac:dyDescent="0.35">
      <c r="A2017" s="3">
        <f>_xlfn.XLOOKUP(Table16[[#This Row],[OrderID]],[3]!Table13456[No заказа],[3]!Table13456[Дата
отправки],"",0,1)</f>
        <v>45745</v>
      </c>
      <c r="B2017" s="2">
        <v>523271933</v>
      </c>
      <c r="C2017" s="2"/>
      <c r="D2017" s="2"/>
      <c r="E2017" s="3"/>
      <c r="F2017" s="3"/>
      <c r="H2017" s="5">
        <f>_xlfn.XLOOKUP(Table16[[#This Row],[OrderID]],[3]!Table13456[No заказа],[3]!Table13456[Количество],"",0,1)</f>
        <v>1</v>
      </c>
      <c r="I2017" s="5">
        <f>_xlfn.XLOOKUP(Table16[[#This Row],[OrderID]],[3]!Table13456[No заказа],[3]!Table13456[Цена],"",0,1)</f>
        <v>7900</v>
      </c>
      <c r="J2017" s="2" t="str">
        <f>M01_SETTINGS!$F$2</f>
        <v>KASPI</v>
      </c>
    </row>
    <row r="2018" spans="1:10" x14ac:dyDescent="0.35">
      <c r="A2018" s="3">
        <f>_xlfn.XLOOKUP(Table16[[#This Row],[OrderID]],[3]!Table13456[No заказа],[3]!Table13456[Дата
отправки],"",0,1)</f>
        <v>45745</v>
      </c>
      <c r="B2018" s="2">
        <v>523255051</v>
      </c>
      <c r="C2018" s="2"/>
      <c r="D2018" s="2"/>
      <c r="E2018" s="3"/>
      <c r="F2018" s="3"/>
      <c r="H2018" s="5">
        <f>_xlfn.XLOOKUP(Table16[[#This Row],[OrderID]],[3]!Table13456[No заказа],[3]!Table13456[Количество],"",0,1)</f>
        <v>1</v>
      </c>
      <c r="I2018" s="5">
        <f>_xlfn.XLOOKUP(Table16[[#This Row],[OrderID]],[3]!Table13456[No заказа],[3]!Table13456[Цена],"",0,1)</f>
        <v>8788</v>
      </c>
      <c r="J2018" s="2" t="str">
        <f>M01_SETTINGS!$F$2</f>
        <v>KASPI</v>
      </c>
    </row>
    <row r="2019" spans="1:10" x14ac:dyDescent="0.35">
      <c r="A2019" s="3">
        <f>_xlfn.XLOOKUP(Table16[[#This Row],[OrderID]],[3]!Table13456[No заказа],[3]!Table13456[Дата
отправки],"",0,1)</f>
        <v>45745</v>
      </c>
      <c r="B2019" s="2">
        <v>523333249</v>
      </c>
      <c r="C2019" s="2"/>
      <c r="D2019" s="2"/>
      <c r="E2019" s="3"/>
      <c r="F2019" s="3"/>
      <c r="H2019" s="5">
        <f>_xlfn.XLOOKUP(Table16[[#This Row],[OrderID]],[3]!Table13456[No заказа],[3]!Table13456[Количество],"",0,1)</f>
        <v>1</v>
      </c>
      <c r="I2019" s="5">
        <f>_xlfn.XLOOKUP(Table16[[#This Row],[OrderID]],[3]!Table13456[No заказа],[3]!Table13456[Цена],"",0,1)</f>
        <v>7997</v>
      </c>
      <c r="J2019" s="2" t="str">
        <f>M01_SETTINGS!$F$2</f>
        <v>KASPI</v>
      </c>
    </row>
    <row r="2020" spans="1:10" x14ac:dyDescent="0.35">
      <c r="A2020" s="3">
        <f>_xlfn.XLOOKUP(Table16[[#This Row],[OrderID]],[3]!Table13456[No заказа],[3]!Table13456[Дата
отправки],"",0,1)</f>
        <v>45745</v>
      </c>
      <c r="B2020" s="2">
        <v>522964459</v>
      </c>
      <c r="C2020" s="2"/>
      <c r="D2020" s="2"/>
      <c r="E2020" s="3"/>
      <c r="F2020" s="3"/>
      <c r="H2020" s="5">
        <f>_xlfn.XLOOKUP(Table16[[#This Row],[OrderID]],[3]!Table13456[No заказа],[3]!Table13456[Количество],"",0,1)</f>
        <v>1</v>
      </c>
      <c r="I2020" s="5">
        <f>_xlfn.XLOOKUP(Table16[[#This Row],[OrderID]],[3]!Table13456[No заказа],[3]!Table13456[Цена],"",0,1)</f>
        <v>8113</v>
      </c>
      <c r="J2020" s="2" t="str">
        <f>M01_SETTINGS!$F$2</f>
        <v>KASPI</v>
      </c>
    </row>
    <row r="2021" spans="1:10" x14ac:dyDescent="0.35">
      <c r="A2021" s="3">
        <f>_xlfn.XLOOKUP(Table16[[#This Row],[OrderID]],[3]!Table13456[No заказа],[3]!Table13456[Дата
отправки],"",0,1)</f>
        <v>45745</v>
      </c>
      <c r="B2021" s="2">
        <v>523247421</v>
      </c>
      <c r="C2021" s="2"/>
      <c r="D2021" s="2"/>
      <c r="E2021" s="3"/>
      <c r="F2021" s="3"/>
      <c r="H2021" s="5">
        <f>_xlfn.XLOOKUP(Table16[[#This Row],[OrderID]],[3]!Table13456[No заказа],[3]!Table13456[Количество],"",0,1)</f>
        <v>1</v>
      </c>
      <c r="I2021" s="5">
        <f>_xlfn.XLOOKUP(Table16[[#This Row],[OrderID]],[3]!Table13456[No заказа],[3]!Table13456[Цена],"",0,1)</f>
        <v>9000</v>
      </c>
      <c r="J2021" s="2" t="str">
        <f>M01_SETTINGS!$F$2</f>
        <v>KASPI</v>
      </c>
    </row>
    <row r="2022" spans="1:10" x14ac:dyDescent="0.35">
      <c r="A2022" s="3">
        <f>_xlfn.XLOOKUP(Table16[[#This Row],[OrderID]],[3]!Table13456[No заказа],[3]!Table13456[Дата
отправки],"",0,1)</f>
        <v>45745</v>
      </c>
      <c r="B2022" s="2">
        <v>523373349</v>
      </c>
      <c r="C2022" s="2"/>
      <c r="D2022" s="2"/>
      <c r="E2022" s="3"/>
      <c r="F2022" s="3"/>
      <c r="H2022" s="5">
        <f>_xlfn.XLOOKUP(Table16[[#This Row],[OrderID]],[3]!Table13456[No заказа],[3]!Table13456[Количество],"",0,1)</f>
        <v>1</v>
      </c>
      <c r="I2022" s="5">
        <f>_xlfn.XLOOKUP(Table16[[#This Row],[OrderID]],[3]!Table13456[No заказа],[3]!Table13456[Цена],"",0,1)</f>
        <v>8299</v>
      </c>
      <c r="J2022" s="2" t="str">
        <f>M01_SETTINGS!$F$2</f>
        <v>KASPI</v>
      </c>
    </row>
    <row r="2023" spans="1:10" x14ac:dyDescent="0.35">
      <c r="A2023" s="3">
        <f>_xlfn.XLOOKUP(Table16[[#This Row],[OrderID]],[3]!Table13456[No заказа],[3]!Table13456[Дата
отправки],"",0,1)</f>
        <v>45745</v>
      </c>
      <c r="B2023" s="2">
        <v>523372505</v>
      </c>
      <c r="C2023" s="2"/>
      <c r="D2023" s="2"/>
      <c r="E2023" s="3"/>
      <c r="F2023" s="3"/>
      <c r="H2023" s="5">
        <f>_xlfn.XLOOKUP(Table16[[#This Row],[OrderID]],[3]!Table13456[No заказа],[3]!Table13456[Количество],"",0,1)</f>
        <v>1</v>
      </c>
      <c r="I2023" s="5">
        <f>_xlfn.XLOOKUP(Table16[[#This Row],[OrderID]],[3]!Table13456[No заказа],[3]!Table13456[Цена],"",0,1)</f>
        <v>7869</v>
      </c>
      <c r="J2023" s="2" t="str">
        <f>M01_SETTINGS!$F$2</f>
        <v>KASPI</v>
      </c>
    </row>
    <row r="2024" spans="1:10" x14ac:dyDescent="0.35">
      <c r="A2024" s="3">
        <f>_xlfn.XLOOKUP(Table16[[#This Row],[OrderID]],[3]!Table13456[No заказа],[3]!Table13456[Дата
отправки],"",0,1)</f>
        <v>45745</v>
      </c>
      <c r="B2024" s="2">
        <v>523197362</v>
      </c>
      <c r="C2024" s="2"/>
      <c r="D2024" s="2"/>
      <c r="E2024" s="3"/>
      <c r="F2024" s="3"/>
      <c r="H2024" s="5">
        <f>_xlfn.XLOOKUP(Table16[[#This Row],[OrderID]],[3]!Table13456[No заказа],[3]!Table13456[Количество],"",0,1)</f>
        <v>1</v>
      </c>
      <c r="I2024" s="5">
        <f>_xlfn.XLOOKUP(Table16[[#This Row],[OrderID]],[3]!Table13456[No заказа],[3]!Table13456[Цена],"",0,1)</f>
        <v>57211</v>
      </c>
      <c r="J2024" s="2" t="str">
        <f>M01_SETTINGS!$F$2</f>
        <v>KASPI</v>
      </c>
    </row>
    <row r="2025" spans="1:10" x14ac:dyDescent="0.35">
      <c r="A2025" s="3">
        <f>_xlfn.XLOOKUP(Table16[[#This Row],[OrderID]],[3]!Table13456[No заказа],[3]!Table13456[Дата
отправки],"",0,1)</f>
        <v>45745</v>
      </c>
      <c r="B2025" s="2">
        <v>523117010</v>
      </c>
      <c r="C2025" s="2"/>
      <c r="D2025" s="2"/>
      <c r="E2025" s="3"/>
      <c r="F2025" s="3"/>
      <c r="H2025" s="5">
        <f>_xlfn.XLOOKUP(Table16[[#This Row],[OrderID]],[3]!Table13456[No заказа],[3]!Table13456[Количество],"",0,1)</f>
        <v>1</v>
      </c>
      <c r="I2025" s="5">
        <f>_xlfn.XLOOKUP(Table16[[#This Row],[OrderID]],[3]!Table13456[No заказа],[3]!Table13456[Цена],"",0,1)</f>
        <v>57239</v>
      </c>
      <c r="J2025" s="2" t="str">
        <f>M01_SETTINGS!$F$2</f>
        <v>KASPI</v>
      </c>
    </row>
    <row r="2026" spans="1:10" x14ac:dyDescent="0.35">
      <c r="A2026" s="3">
        <f>_xlfn.XLOOKUP(Table16[[#This Row],[OrderID]],[3]!Table13456[No заказа],[3]!Table13456[Дата
отправки],"",0,1)</f>
        <v>45744</v>
      </c>
      <c r="B2026" s="2">
        <v>522570321</v>
      </c>
      <c r="C2026" s="2"/>
      <c r="D2026" s="2"/>
      <c r="E2026" s="3"/>
      <c r="F2026" s="3"/>
      <c r="H2026" s="5">
        <f>_xlfn.XLOOKUP(Table16[[#This Row],[OrderID]],[3]!Table13456[No заказа],[3]!Table13456[Количество],"",0,1)</f>
        <v>1</v>
      </c>
      <c r="I2026" s="5">
        <f>_xlfn.XLOOKUP(Table16[[#This Row],[OrderID]],[3]!Table13456[No заказа],[3]!Table13456[Цена],"",0,1)</f>
        <v>8300</v>
      </c>
      <c r="J2026" s="2" t="str">
        <f>M01_SETTINGS!$F$2</f>
        <v>KASPI</v>
      </c>
    </row>
    <row r="2027" spans="1:10" x14ac:dyDescent="0.35">
      <c r="A2027" s="3">
        <f>_xlfn.XLOOKUP(Table16[[#This Row],[OrderID]],[3]!Table13456[No заказа],[3]!Table13456[Дата
отправки],"",0,1)</f>
        <v>45744</v>
      </c>
      <c r="B2027" s="2">
        <v>522639204</v>
      </c>
      <c r="C2027" s="2"/>
      <c r="D2027" s="2"/>
      <c r="E2027" s="3"/>
      <c r="F2027" s="3"/>
      <c r="H2027" s="5">
        <f>_xlfn.XLOOKUP(Table16[[#This Row],[OrderID]],[3]!Table13456[No заказа],[3]!Table13456[Количество],"",0,1)</f>
        <v>1</v>
      </c>
      <c r="I2027" s="5">
        <f>_xlfn.XLOOKUP(Table16[[#This Row],[OrderID]],[3]!Table13456[No заказа],[3]!Table13456[Цена],"",0,1)</f>
        <v>7870</v>
      </c>
      <c r="J2027" s="2" t="str">
        <f>M01_SETTINGS!$F$2</f>
        <v>KASPI</v>
      </c>
    </row>
    <row r="2028" spans="1:10" x14ac:dyDescent="0.35">
      <c r="A2028" s="3">
        <f>_xlfn.XLOOKUP(Table16[[#This Row],[OrderID]],[3]!Table13456[No заказа],[3]!Table13456[Дата
отправки],"",0,1)</f>
        <v>45744</v>
      </c>
      <c r="B2028" s="2">
        <v>522781394</v>
      </c>
      <c r="C2028" s="2"/>
      <c r="D2028" s="2"/>
      <c r="E2028" s="3"/>
      <c r="F2028" s="3"/>
      <c r="H2028" s="5">
        <f>_xlfn.XLOOKUP(Table16[[#This Row],[OrderID]],[3]!Table13456[No заказа],[3]!Table13456[Количество],"",0,1)</f>
        <v>1</v>
      </c>
      <c r="I2028" s="5">
        <f>_xlfn.XLOOKUP(Table16[[#This Row],[OrderID]],[3]!Table13456[No заказа],[3]!Table13456[Цена],"",0,1)</f>
        <v>8482</v>
      </c>
      <c r="J2028" s="2" t="str">
        <f>M01_SETTINGS!$F$2</f>
        <v>KASPI</v>
      </c>
    </row>
    <row r="2029" spans="1:10" x14ac:dyDescent="0.35">
      <c r="A2029" s="3">
        <f>_xlfn.XLOOKUP(Table16[[#This Row],[OrderID]],[3]!Table13456[No заказа],[3]!Table13456[Дата
отправки],"",0,1)</f>
        <v>45744</v>
      </c>
      <c r="B2029" s="2">
        <v>522556203</v>
      </c>
      <c r="C2029" s="2"/>
      <c r="D2029" s="2"/>
      <c r="E2029" s="3"/>
      <c r="F2029" s="3"/>
      <c r="H2029" s="5">
        <f>_xlfn.XLOOKUP(Table16[[#This Row],[OrderID]],[3]!Table13456[No заказа],[3]!Table13456[Количество],"",0,1)</f>
        <v>1</v>
      </c>
      <c r="I2029" s="5">
        <f>_xlfn.XLOOKUP(Table16[[#This Row],[OrderID]],[3]!Table13456[No заказа],[3]!Table13456[Цена],"",0,1)</f>
        <v>8577</v>
      </c>
      <c r="J2029" s="2" t="str">
        <f>M01_SETTINGS!$F$2</f>
        <v>KASPI</v>
      </c>
    </row>
    <row r="2030" spans="1:10" x14ac:dyDescent="0.35">
      <c r="A2030" s="3">
        <f>_xlfn.XLOOKUP(Table16[[#This Row],[OrderID]],[3]!Table13456[No заказа],[3]!Table13456[Дата
отправки],"",0,1)</f>
        <v>45744</v>
      </c>
      <c r="B2030" s="2">
        <v>522418903</v>
      </c>
      <c r="C2030" s="2"/>
      <c r="D2030" s="2"/>
      <c r="E2030" s="3"/>
      <c r="F2030" s="3"/>
      <c r="H2030" s="5">
        <f>_xlfn.XLOOKUP(Table16[[#This Row],[OrderID]],[3]!Table13456[No заказа],[3]!Table13456[Количество],"",0,1)</f>
        <v>1</v>
      </c>
      <c r="I2030" s="5">
        <f>_xlfn.XLOOKUP(Table16[[#This Row],[OrderID]],[3]!Table13456[No заказа],[3]!Table13456[Цена],"",0,1)</f>
        <v>8384</v>
      </c>
      <c r="J2030" s="2" t="str">
        <f>M01_SETTINGS!$F$2</f>
        <v>KASPI</v>
      </c>
    </row>
    <row r="2031" spans="1:10" x14ac:dyDescent="0.35">
      <c r="A2031" s="3">
        <f>_xlfn.XLOOKUP(Table16[[#This Row],[OrderID]],[3]!Table13456[No заказа],[3]!Table13456[Дата
отправки],"",0,1)</f>
        <v>45744</v>
      </c>
      <c r="B2031" s="2">
        <v>522501796</v>
      </c>
      <c r="C2031" s="2"/>
      <c r="D2031" s="2"/>
      <c r="E2031" s="3"/>
      <c r="F2031" s="3"/>
      <c r="H2031" s="5">
        <f>_xlfn.XLOOKUP(Table16[[#This Row],[OrderID]],[3]!Table13456[No заказа],[3]!Table13456[Количество],"",0,1)</f>
        <v>1</v>
      </c>
      <c r="I2031" s="5">
        <f>_xlfn.XLOOKUP(Table16[[#This Row],[OrderID]],[3]!Table13456[No заказа],[3]!Table13456[Цена],"",0,1)</f>
        <v>14990</v>
      </c>
      <c r="J2031" s="2" t="str">
        <f>M01_SETTINGS!$F$2</f>
        <v>KASPI</v>
      </c>
    </row>
    <row r="2032" spans="1:10" x14ac:dyDescent="0.35">
      <c r="A2032" s="3">
        <f>_xlfn.XLOOKUP(Table16[[#This Row],[OrderID]],[3]!Table13456[No заказа],[3]!Table13456[Дата
отправки],"",0,1)</f>
        <v>45744</v>
      </c>
      <c r="B2032" s="2">
        <v>522690542</v>
      </c>
      <c r="C2032" s="2"/>
      <c r="D2032" s="2"/>
      <c r="E2032" s="3"/>
      <c r="F2032" s="3"/>
      <c r="H2032" s="5">
        <f>_xlfn.XLOOKUP(Table16[[#This Row],[OrderID]],[3]!Table13456[No заказа],[3]!Table13456[Количество],"",0,1)</f>
        <v>1</v>
      </c>
      <c r="I2032" s="5">
        <f>_xlfn.XLOOKUP(Table16[[#This Row],[OrderID]],[3]!Table13456[No заказа],[3]!Table13456[Цена],"",0,1)</f>
        <v>14990</v>
      </c>
      <c r="J2032" s="2" t="str">
        <f>M01_SETTINGS!$F$2</f>
        <v>KASPI</v>
      </c>
    </row>
    <row r="2033" spans="1:10" x14ac:dyDescent="0.35">
      <c r="A2033" s="3">
        <f>_xlfn.XLOOKUP(Table16[[#This Row],[OrderID]],[3]!Table13456[No заказа],[3]!Table13456[Дата
отправки],"",0,1)</f>
        <v>45744</v>
      </c>
      <c r="B2033" s="2">
        <v>522675199</v>
      </c>
      <c r="C2033" s="2"/>
      <c r="D2033" s="2"/>
      <c r="E2033" s="3"/>
      <c r="F2033" s="3"/>
      <c r="H2033" s="5">
        <f>_xlfn.XLOOKUP(Table16[[#This Row],[OrderID]],[3]!Table13456[No заказа],[3]!Table13456[Количество],"",0,1)</f>
        <v>1</v>
      </c>
      <c r="I2033" s="5">
        <f>_xlfn.XLOOKUP(Table16[[#This Row],[OrderID]],[3]!Table13456[No заказа],[3]!Table13456[Цена],"",0,1)</f>
        <v>14990</v>
      </c>
      <c r="J2033" s="2" t="str">
        <f>M01_SETTINGS!$F$2</f>
        <v>KASPI</v>
      </c>
    </row>
    <row r="2034" spans="1:10" x14ac:dyDescent="0.35">
      <c r="A2034" s="3">
        <f>_xlfn.XLOOKUP(Table16[[#This Row],[OrderID]],[3]!Table13456[No заказа],[3]!Table13456[Дата
отправки],"",0,1)</f>
        <v>45744</v>
      </c>
      <c r="B2034" s="2">
        <v>522787188</v>
      </c>
      <c r="C2034" s="2"/>
      <c r="D2034" s="2"/>
      <c r="E2034" s="3"/>
      <c r="F2034" s="3"/>
      <c r="H2034" s="5">
        <f>_xlfn.XLOOKUP(Table16[[#This Row],[OrderID]],[3]!Table13456[No заказа],[3]!Table13456[Количество],"",0,1)</f>
        <v>1</v>
      </c>
      <c r="I2034" s="5">
        <f>_xlfn.XLOOKUP(Table16[[#This Row],[OrderID]],[3]!Table13456[No заказа],[3]!Table13456[Цена],"",0,1)</f>
        <v>14990</v>
      </c>
      <c r="J2034" s="2" t="str">
        <f>M01_SETTINGS!$F$2</f>
        <v>KASPI</v>
      </c>
    </row>
    <row r="2035" spans="1:10" x14ac:dyDescent="0.35">
      <c r="A2035" s="3">
        <f>_xlfn.XLOOKUP(Table16[[#This Row],[OrderID]],[3]!Table13456[No заказа],[3]!Table13456[Дата
отправки],"",0,1)</f>
        <v>45744</v>
      </c>
      <c r="B2035" s="2">
        <v>522766152</v>
      </c>
      <c r="C2035" s="2"/>
      <c r="D2035" s="2"/>
      <c r="E2035" s="3"/>
      <c r="F2035" s="3"/>
      <c r="H2035" s="5">
        <f>_xlfn.XLOOKUP(Table16[[#This Row],[OrderID]],[3]!Table13456[No заказа],[3]!Table13456[Количество],"",0,1)</f>
        <v>1</v>
      </c>
      <c r="I2035" s="5">
        <f>_xlfn.XLOOKUP(Table16[[#This Row],[OrderID]],[3]!Table13456[No заказа],[3]!Table13456[Цена],"",0,1)</f>
        <v>14990</v>
      </c>
      <c r="J2035" s="2" t="str">
        <f>M01_SETTINGS!$F$2</f>
        <v>KASPI</v>
      </c>
    </row>
    <row r="2036" spans="1:10" x14ac:dyDescent="0.35">
      <c r="A2036" s="3">
        <f>_xlfn.XLOOKUP(Table16[[#This Row],[OrderID]],[3]!Table13456[No заказа],[3]!Table13456[Дата
отправки],"",0,1)</f>
        <v>45744</v>
      </c>
      <c r="B2036" s="2">
        <v>522841881</v>
      </c>
      <c r="C2036" s="2"/>
      <c r="D2036" s="2"/>
      <c r="E2036" s="3"/>
      <c r="F2036" s="3"/>
      <c r="H2036" s="5">
        <f>_xlfn.XLOOKUP(Table16[[#This Row],[OrderID]],[3]!Table13456[No заказа],[3]!Table13456[Количество],"",0,1)</f>
        <v>1</v>
      </c>
      <c r="I2036" s="5">
        <f>_xlfn.XLOOKUP(Table16[[#This Row],[OrderID]],[3]!Table13456[No заказа],[3]!Table13456[Цена],"",0,1)</f>
        <v>14990</v>
      </c>
      <c r="J2036" s="2" t="str">
        <f>M01_SETTINGS!$F$2</f>
        <v>KASPI</v>
      </c>
    </row>
    <row r="2037" spans="1:10" x14ac:dyDescent="0.35">
      <c r="A2037" s="3">
        <f>_xlfn.XLOOKUP(Table16[[#This Row],[OrderID]],[3]!Table13456[No заказа],[3]!Table13456[Дата
отправки],"",0,1)</f>
        <v>45744</v>
      </c>
      <c r="B2037" s="2">
        <v>522566659</v>
      </c>
      <c r="C2037" s="2"/>
      <c r="D2037" s="2"/>
      <c r="E2037" s="3"/>
      <c r="F2037" s="3"/>
      <c r="H2037" s="5">
        <f>_xlfn.XLOOKUP(Table16[[#This Row],[OrderID]],[3]!Table13456[No заказа],[3]!Table13456[Количество],"",0,1)</f>
        <v>1</v>
      </c>
      <c r="I2037" s="5">
        <f>_xlfn.XLOOKUP(Table16[[#This Row],[OrderID]],[3]!Table13456[No заказа],[3]!Table13456[Цена],"",0,1)</f>
        <v>8388</v>
      </c>
      <c r="J2037" s="2" t="str">
        <f>M01_SETTINGS!$F$2</f>
        <v>KASPI</v>
      </c>
    </row>
    <row r="2038" spans="1:10" x14ac:dyDescent="0.35">
      <c r="A2038" s="3">
        <f>_xlfn.XLOOKUP(Table16[[#This Row],[OrderID]],[3]!Table13456[No заказа],[3]!Table13456[Дата
отправки],"",0,1)</f>
        <v>45744</v>
      </c>
      <c r="B2038" s="2">
        <v>522585684</v>
      </c>
      <c r="C2038" s="2"/>
      <c r="D2038" s="2"/>
      <c r="E2038" s="3"/>
      <c r="F2038" s="3"/>
      <c r="H2038" s="5">
        <f>_xlfn.XLOOKUP(Table16[[#This Row],[OrderID]],[3]!Table13456[No заказа],[3]!Table13456[Количество],"",0,1)</f>
        <v>1</v>
      </c>
      <c r="I2038" s="5">
        <f>_xlfn.XLOOKUP(Table16[[#This Row],[OrderID]],[3]!Table13456[No заказа],[3]!Table13456[Цена],"",0,1)</f>
        <v>7900</v>
      </c>
      <c r="J2038" s="2" t="str">
        <f>M01_SETTINGS!$F$2</f>
        <v>KASPI</v>
      </c>
    </row>
    <row r="2039" spans="1:10" x14ac:dyDescent="0.35">
      <c r="A2039" s="3">
        <f>_xlfn.XLOOKUP(Table16[[#This Row],[OrderID]],[3]!Table13456[No заказа],[3]!Table13456[Дата
отправки],"",0,1)</f>
        <v>45744</v>
      </c>
      <c r="B2039" s="2">
        <v>522926432</v>
      </c>
      <c r="C2039" s="2"/>
      <c r="D2039" s="2"/>
      <c r="E2039" s="3"/>
      <c r="F2039" s="3"/>
      <c r="H2039" s="5">
        <f>_xlfn.XLOOKUP(Table16[[#This Row],[OrderID]],[3]!Table13456[No заказа],[3]!Table13456[Количество],"",0,1)</f>
        <v>1</v>
      </c>
      <c r="I2039" s="5">
        <f>_xlfn.XLOOKUP(Table16[[#This Row],[OrderID]],[3]!Table13456[No заказа],[3]!Table13456[Цена],"",0,1)</f>
        <v>7869</v>
      </c>
      <c r="J2039" s="2" t="str">
        <f>M01_SETTINGS!$F$2</f>
        <v>KASPI</v>
      </c>
    </row>
    <row r="2040" spans="1:10" x14ac:dyDescent="0.35">
      <c r="A2040" s="3">
        <f>_xlfn.XLOOKUP(Table16[[#This Row],[OrderID]],[3]!Table13456[No заказа],[3]!Table13456[Дата
отправки],"",0,1)</f>
        <v>45744</v>
      </c>
      <c r="B2040" s="2">
        <v>522637031</v>
      </c>
      <c r="C2040" s="2"/>
      <c r="D2040" s="2"/>
      <c r="E2040" s="3"/>
      <c r="F2040" s="3"/>
      <c r="H2040" s="5">
        <f>_xlfn.XLOOKUP(Table16[[#This Row],[OrderID]],[3]!Table13456[No заказа],[3]!Table13456[Количество],"",0,1)</f>
        <v>1</v>
      </c>
      <c r="I2040" s="5">
        <f>_xlfn.XLOOKUP(Table16[[#This Row],[OrderID]],[3]!Table13456[No заказа],[3]!Table13456[Цена],"",0,1)</f>
        <v>8583</v>
      </c>
      <c r="J2040" s="2" t="str">
        <f>M01_SETTINGS!$F$2</f>
        <v>KASPI</v>
      </c>
    </row>
    <row r="2041" spans="1:10" x14ac:dyDescent="0.35">
      <c r="A2041" s="3">
        <f>_xlfn.XLOOKUP(Table16[[#This Row],[OrderID]],[3]!Table13456[No заказа],[3]!Table13456[Дата
отправки],"",0,1)</f>
        <v>45744</v>
      </c>
      <c r="B2041" s="2">
        <v>522739333</v>
      </c>
      <c r="C2041" s="2"/>
      <c r="D2041" s="2"/>
      <c r="E2041" s="3"/>
      <c r="F2041" s="3"/>
      <c r="H2041" s="5">
        <f>_xlfn.XLOOKUP(Table16[[#This Row],[OrderID]],[3]!Table13456[No заказа],[3]!Table13456[Количество],"",0,1)</f>
        <v>1</v>
      </c>
      <c r="I2041" s="5">
        <f>_xlfn.XLOOKUP(Table16[[#This Row],[OrderID]],[3]!Table13456[No заказа],[3]!Table13456[Цена],"",0,1)</f>
        <v>8997</v>
      </c>
      <c r="J2041" s="2" t="str">
        <f>M01_SETTINGS!$F$2</f>
        <v>KASPI</v>
      </c>
    </row>
    <row r="2042" spans="1:10" x14ac:dyDescent="0.35">
      <c r="A2042" s="3">
        <f>_xlfn.XLOOKUP(Table16[[#This Row],[OrderID]],[3]!Table13456[No заказа],[3]!Table13456[Дата
отправки],"",0,1)</f>
        <v>45744</v>
      </c>
      <c r="B2042" s="2">
        <v>522460126</v>
      </c>
      <c r="C2042" s="2"/>
      <c r="D2042" s="2"/>
      <c r="E2042" s="3"/>
      <c r="F2042" s="3"/>
      <c r="H2042" s="5">
        <f>_xlfn.XLOOKUP(Table16[[#This Row],[OrderID]],[3]!Table13456[No заказа],[3]!Table13456[Количество],"",0,1)</f>
        <v>1</v>
      </c>
      <c r="I2042" s="5">
        <f>_xlfn.XLOOKUP(Table16[[#This Row],[OrderID]],[3]!Table13456[No заказа],[3]!Table13456[Цена],"",0,1)</f>
        <v>8388</v>
      </c>
      <c r="J2042" s="2" t="str">
        <f>M01_SETTINGS!$F$2</f>
        <v>KASPI</v>
      </c>
    </row>
    <row r="2043" spans="1:10" x14ac:dyDescent="0.35">
      <c r="A2043" s="3">
        <f>_xlfn.XLOOKUP(Table16[[#This Row],[OrderID]],[3]!Table13456[No заказа],[3]!Table13456[Дата
отправки],"",0,1)</f>
        <v>45744</v>
      </c>
      <c r="B2043" s="2">
        <v>522879666</v>
      </c>
      <c r="C2043" s="2"/>
      <c r="D2043" s="2"/>
      <c r="E2043" s="3"/>
      <c r="F2043" s="3"/>
      <c r="H2043" s="5">
        <f>_xlfn.XLOOKUP(Table16[[#This Row],[OrderID]],[3]!Table13456[No заказа],[3]!Table13456[Количество],"",0,1)</f>
        <v>1</v>
      </c>
      <c r="I2043" s="5">
        <f>_xlfn.XLOOKUP(Table16[[#This Row],[OrderID]],[3]!Table13456[No заказа],[3]!Table13456[Цена],"",0,1)</f>
        <v>8300</v>
      </c>
      <c r="J2043" s="2" t="str">
        <f>M01_SETTINGS!$F$2</f>
        <v>KASPI</v>
      </c>
    </row>
    <row r="2044" spans="1:10" x14ac:dyDescent="0.35">
      <c r="A2044" s="3">
        <f>_xlfn.XLOOKUP(Table16[[#This Row],[OrderID]],[3]!Table13456[No заказа],[3]!Table13456[Дата
отправки],"",0,1)</f>
        <v>45744</v>
      </c>
      <c r="B2044" s="2">
        <v>522626368</v>
      </c>
      <c r="C2044" s="2"/>
      <c r="D2044" s="2"/>
      <c r="E2044" s="3"/>
      <c r="F2044" s="3"/>
      <c r="H2044" s="5">
        <f>_xlfn.XLOOKUP(Table16[[#This Row],[OrderID]],[3]!Table13456[No заказа],[3]!Table13456[Количество],"",0,1)</f>
        <v>1</v>
      </c>
      <c r="I2044" s="5">
        <f>_xlfn.XLOOKUP(Table16[[#This Row],[OrderID]],[3]!Table13456[No заказа],[3]!Table13456[Цена],"",0,1)</f>
        <v>8482</v>
      </c>
      <c r="J2044" s="2" t="str">
        <f>M01_SETTINGS!$F$2</f>
        <v>KASPI</v>
      </c>
    </row>
    <row r="2045" spans="1:10" x14ac:dyDescent="0.35">
      <c r="A2045" s="3">
        <f>_xlfn.XLOOKUP(Table16[[#This Row],[OrderID]],[3]!Table13456[No заказа],[3]!Table13456[Дата
отправки],"",0,1)</f>
        <v>45744</v>
      </c>
      <c r="B2045" s="2">
        <v>522777632</v>
      </c>
      <c r="C2045" s="2"/>
      <c r="D2045" s="2"/>
      <c r="E2045" s="3"/>
      <c r="F2045" s="3"/>
      <c r="H2045" s="5">
        <f>_xlfn.XLOOKUP(Table16[[#This Row],[OrderID]],[3]!Table13456[No заказа],[3]!Table13456[Количество],"",0,1)</f>
        <v>1</v>
      </c>
      <c r="I2045" s="5">
        <f>_xlfn.XLOOKUP(Table16[[#This Row],[OrderID]],[3]!Table13456[No заказа],[3]!Table13456[Цена],"",0,1)</f>
        <v>8400</v>
      </c>
      <c r="J2045" s="2" t="str">
        <f>M01_SETTINGS!$F$2</f>
        <v>KASPI</v>
      </c>
    </row>
    <row r="2046" spans="1:10" x14ac:dyDescent="0.35">
      <c r="A2046" s="3">
        <f>_xlfn.XLOOKUP(Table16[[#This Row],[OrderID]],[3]!Table13456[No заказа],[3]!Table13456[Дата
отправки],"",0,1)</f>
        <v>45744</v>
      </c>
      <c r="B2046" s="2">
        <v>522663950</v>
      </c>
      <c r="C2046" s="2"/>
      <c r="D2046" s="2"/>
      <c r="E2046" s="3"/>
      <c r="F2046" s="3"/>
      <c r="H2046" s="5">
        <f>_xlfn.XLOOKUP(Table16[[#This Row],[OrderID]],[3]!Table13456[No заказа],[3]!Table13456[Количество],"",0,1)</f>
        <v>1</v>
      </c>
      <c r="I2046" s="5">
        <f>_xlfn.XLOOKUP(Table16[[#This Row],[OrderID]],[3]!Table13456[No заказа],[3]!Table13456[Цена],"",0,1)</f>
        <v>8414</v>
      </c>
      <c r="J2046" s="2" t="str">
        <f>M01_SETTINGS!$F$2</f>
        <v>KASPI</v>
      </c>
    </row>
    <row r="2047" spans="1:10" x14ac:dyDescent="0.35">
      <c r="A2047" s="3">
        <f>_xlfn.XLOOKUP(Table16[[#This Row],[OrderID]],[3]!Table13456[No заказа],[3]!Table13456[Дата
отправки],"",0,1)</f>
        <v>45743</v>
      </c>
      <c r="B2047" s="2">
        <v>522107280</v>
      </c>
      <c r="C2047" s="2"/>
      <c r="D2047" s="2"/>
      <c r="E2047" s="3"/>
      <c r="F2047" s="3"/>
      <c r="H2047" s="5">
        <f>_xlfn.XLOOKUP(Table16[[#This Row],[OrderID]],[3]!Table13456[No заказа],[3]!Table13456[Количество],"",0,1)</f>
        <v>1</v>
      </c>
      <c r="I2047" s="5">
        <f>_xlfn.XLOOKUP(Table16[[#This Row],[OrderID]],[3]!Table13456[No заказа],[3]!Table13456[Цена],"",0,1)</f>
        <v>9000</v>
      </c>
      <c r="J2047" s="2" t="str">
        <f>M01_SETTINGS!$F$2</f>
        <v>KASPI</v>
      </c>
    </row>
    <row r="2048" spans="1:10" x14ac:dyDescent="0.35">
      <c r="A2048" s="3">
        <f>_xlfn.XLOOKUP(Table16[[#This Row],[OrderID]],[3]!Table13456[No заказа],[3]!Table13456[Дата
отправки],"",0,1)</f>
        <v>45743</v>
      </c>
      <c r="B2048" s="2">
        <v>522078715</v>
      </c>
      <c r="C2048" s="2"/>
      <c r="D2048" s="2"/>
      <c r="E2048" s="3"/>
      <c r="F2048" s="3"/>
      <c r="H2048" s="5">
        <f>_xlfn.XLOOKUP(Table16[[#This Row],[OrderID]],[3]!Table13456[No заказа],[3]!Table13456[Количество],"",0,1)</f>
        <v>1</v>
      </c>
      <c r="I2048" s="5">
        <f>_xlfn.XLOOKUP(Table16[[#This Row],[OrderID]],[3]!Table13456[No заказа],[3]!Table13456[Цена],"",0,1)</f>
        <v>8364</v>
      </c>
      <c r="J2048" s="2" t="str">
        <f>M01_SETTINGS!$F$2</f>
        <v>KASPI</v>
      </c>
    </row>
    <row r="2049" spans="1:10" x14ac:dyDescent="0.35">
      <c r="A2049" s="3">
        <f>_xlfn.XLOOKUP(Table16[[#This Row],[OrderID]],[3]!Table13456[No заказа],[3]!Table13456[Дата
отправки],"",0,1)</f>
        <v>45743</v>
      </c>
      <c r="B2049" s="2">
        <v>522235946</v>
      </c>
      <c r="C2049" s="2"/>
      <c r="D2049" s="2"/>
      <c r="E2049" s="3"/>
      <c r="F2049" s="3"/>
      <c r="H2049" s="5">
        <f>_xlfn.XLOOKUP(Table16[[#This Row],[OrderID]],[3]!Table13456[No заказа],[3]!Table13456[Количество],"",0,1)</f>
        <v>1</v>
      </c>
      <c r="I2049" s="5">
        <f>_xlfn.XLOOKUP(Table16[[#This Row],[OrderID]],[3]!Table13456[No заказа],[3]!Table13456[Цена],"",0,1)</f>
        <v>7900</v>
      </c>
      <c r="J2049" s="2" t="str">
        <f>M01_SETTINGS!$F$2</f>
        <v>KASPI</v>
      </c>
    </row>
    <row r="2050" spans="1:10" x14ac:dyDescent="0.35">
      <c r="A2050" s="3">
        <f>_xlfn.XLOOKUP(Table16[[#This Row],[OrderID]],[3]!Table13456[No заказа],[3]!Table13456[Дата
отправки],"",0,1)</f>
        <v>45743</v>
      </c>
      <c r="B2050" s="2">
        <v>522077862</v>
      </c>
      <c r="C2050" s="2"/>
      <c r="D2050" s="2"/>
      <c r="E2050" s="3"/>
      <c r="F2050" s="3"/>
      <c r="H2050" s="5">
        <f>_xlfn.XLOOKUP(Table16[[#This Row],[OrderID]],[3]!Table13456[No заказа],[3]!Table13456[Количество],"",0,1)</f>
        <v>1</v>
      </c>
      <c r="I2050" s="5">
        <f>_xlfn.XLOOKUP(Table16[[#This Row],[OrderID]],[3]!Table13456[No заказа],[3]!Table13456[Цена],"",0,1)</f>
        <v>7926</v>
      </c>
      <c r="J2050" s="2" t="str">
        <f>M01_SETTINGS!$F$2</f>
        <v>KASPI</v>
      </c>
    </row>
    <row r="2051" spans="1:10" x14ac:dyDescent="0.35">
      <c r="A2051" s="3">
        <f>_xlfn.XLOOKUP(Table16[[#This Row],[OrderID]],[3]!Table13456[No заказа],[3]!Table13456[Дата
отправки],"",0,1)</f>
        <v>45743</v>
      </c>
      <c r="B2051" s="2">
        <v>522188211</v>
      </c>
      <c r="C2051" s="2"/>
      <c r="D2051" s="2"/>
      <c r="E2051" s="3"/>
      <c r="F2051" s="3"/>
      <c r="H2051" s="5">
        <f>_xlfn.XLOOKUP(Table16[[#This Row],[OrderID]],[3]!Table13456[No заказа],[3]!Table13456[Количество],"",0,1)</f>
        <v>1</v>
      </c>
      <c r="I2051" s="5">
        <f>_xlfn.XLOOKUP(Table16[[#This Row],[OrderID]],[3]!Table13456[No заказа],[3]!Table13456[Цена],"",0,1)</f>
        <v>7987</v>
      </c>
      <c r="J2051" s="2" t="str">
        <f>M01_SETTINGS!$F$2</f>
        <v>KASPI</v>
      </c>
    </row>
    <row r="2052" spans="1:10" x14ac:dyDescent="0.35">
      <c r="A2052" s="3">
        <f>_xlfn.XLOOKUP(Table16[[#This Row],[OrderID]],[3]!Table13456[No заказа],[3]!Table13456[Дата
отправки],"",0,1)</f>
        <v>45743</v>
      </c>
      <c r="B2052" s="2">
        <v>522031659</v>
      </c>
      <c r="C2052" s="2"/>
      <c r="D2052" s="2"/>
      <c r="E2052" s="3"/>
      <c r="F2052" s="3"/>
      <c r="H2052" s="5">
        <f>_xlfn.XLOOKUP(Table16[[#This Row],[OrderID]],[3]!Table13456[No заказа],[3]!Table13456[Количество],"",0,1)</f>
        <v>1</v>
      </c>
      <c r="I2052" s="5">
        <f>_xlfn.XLOOKUP(Table16[[#This Row],[OrderID]],[3]!Table13456[No заказа],[3]!Table13456[Цена],"",0,1)</f>
        <v>7989</v>
      </c>
      <c r="J2052" s="2" t="str">
        <f>M01_SETTINGS!$F$2</f>
        <v>KASPI</v>
      </c>
    </row>
    <row r="2053" spans="1:10" x14ac:dyDescent="0.35">
      <c r="A2053" s="3">
        <f>_xlfn.XLOOKUP(Table16[[#This Row],[OrderID]],[3]!Table13456[No заказа],[3]!Table13456[Дата
отправки],"",0,1)</f>
        <v>45743</v>
      </c>
      <c r="B2053" s="2">
        <v>521975009</v>
      </c>
      <c r="C2053" s="2"/>
      <c r="D2053" s="2"/>
      <c r="E2053" s="3"/>
      <c r="F2053" s="3"/>
      <c r="H2053" s="5">
        <f>_xlfn.XLOOKUP(Table16[[#This Row],[OrderID]],[3]!Table13456[No заказа],[3]!Table13456[Количество],"",0,1)</f>
        <v>1</v>
      </c>
      <c r="I2053" s="5">
        <f>_xlfn.XLOOKUP(Table16[[#This Row],[OrderID]],[3]!Table13456[No заказа],[3]!Table13456[Цена],"",0,1)</f>
        <v>7978</v>
      </c>
      <c r="J2053" s="2" t="str">
        <f>M01_SETTINGS!$F$2</f>
        <v>KASPI</v>
      </c>
    </row>
    <row r="2054" spans="1:10" x14ac:dyDescent="0.35">
      <c r="A2054" s="3">
        <f>_xlfn.XLOOKUP(Table16[[#This Row],[OrderID]],[3]!Table13456[No заказа],[3]!Table13456[Дата
отправки],"",0,1)</f>
        <v>45743</v>
      </c>
      <c r="B2054" s="2">
        <v>522028515</v>
      </c>
      <c r="C2054" s="2"/>
      <c r="D2054" s="2"/>
      <c r="E2054" s="3"/>
      <c r="F2054" s="3"/>
      <c r="H2054" s="5">
        <f>_xlfn.XLOOKUP(Table16[[#This Row],[OrderID]],[3]!Table13456[No заказа],[3]!Table13456[Количество],"",0,1)</f>
        <v>1</v>
      </c>
      <c r="I2054" s="5">
        <f>_xlfn.XLOOKUP(Table16[[#This Row],[OrderID]],[3]!Table13456[No заказа],[3]!Table13456[Цена],"",0,1)</f>
        <v>7987</v>
      </c>
      <c r="J2054" s="2" t="str">
        <f>M01_SETTINGS!$F$2</f>
        <v>KASPI</v>
      </c>
    </row>
    <row r="2055" spans="1:10" x14ac:dyDescent="0.35">
      <c r="A2055" s="3">
        <f>_xlfn.XLOOKUP(Table16[[#This Row],[OrderID]],[3]!Table13456[No заказа],[3]!Table13456[Дата
отправки],"",0,1)</f>
        <v>45743</v>
      </c>
      <c r="B2055" s="2">
        <v>522142762</v>
      </c>
      <c r="C2055" s="2"/>
      <c r="D2055" s="2"/>
      <c r="E2055" s="3"/>
      <c r="F2055" s="3"/>
      <c r="H2055" s="5">
        <f>_xlfn.XLOOKUP(Table16[[#This Row],[OrderID]],[3]!Table13456[No заказа],[3]!Table13456[Количество],"",0,1)</f>
        <v>1</v>
      </c>
      <c r="I2055" s="5">
        <f>_xlfn.XLOOKUP(Table16[[#This Row],[OrderID]],[3]!Table13456[No заказа],[3]!Table13456[Цена],"",0,1)</f>
        <v>8388</v>
      </c>
      <c r="J2055" s="2" t="str">
        <f>M01_SETTINGS!$F$2</f>
        <v>KASPI</v>
      </c>
    </row>
    <row r="2056" spans="1:10" x14ac:dyDescent="0.35">
      <c r="A2056" s="3">
        <f>_xlfn.XLOOKUP(Table16[[#This Row],[OrderID]],[3]!Table13456[No заказа],[3]!Table13456[Дата
отправки],"",0,1)</f>
        <v>45743</v>
      </c>
      <c r="B2056" s="2">
        <v>521818244</v>
      </c>
      <c r="C2056" s="2"/>
      <c r="D2056" s="2"/>
      <c r="E2056" s="3"/>
      <c r="F2056" s="3"/>
      <c r="H2056" s="5">
        <f>_xlfn.XLOOKUP(Table16[[#This Row],[OrderID]],[3]!Table13456[No заказа],[3]!Table13456[Количество],"",0,1)</f>
        <v>1</v>
      </c>
      <c r="I2056" s="5">
        <f>_xlfn.XLOOKUP(Table16[[#This Row],[OrderID]],[3]!Table13456[No заказа],[3]!Table13456[Цена],"",0,1)</f>
        <v>8391</v>
      </c>
      <c r="J2056" s="2" t="str">
        <f>M01_SETTINGS!$F$2</f>
        <v>KASPI</v>
      </c>
    </row>
    <row r="2057" spans="1:10" x14ac:dyDescent="0.35">
      <c r="A2057" s="3">
        <f>_xlfn.XLOOKUP(Table16[[#This Row],[OrderID]],[3]!Table13456[No заказа],[3]!Table13456[Дата
отправки],"",0,1)</f>
        <v>45743</v>
      </c>
      <c r="B2057" s="2">
        <v>521852018</v>
      </c>
      <c r="C2057" s="2"/>
      <c r="D2057" s="2"/>
      <c r="E2057" s="3"/>
      <c r="F2057" s="3"/>
      <c r="H2057" s="5">
        <f>_xlfn.XLOOKUP(Table16[[#This Row],[OrderID]],[3]!Table13456[No заказа],[3]!Table13456[Количество],"",0,1)</f>
        <v>1</v>
      </c>
      <c r="I2057" s="5">
        <f>_xlfn.XLOOKUP(Table16[[#This Row],[OrderID]],[3]!Table13456[No заказа],[3]!Table13456[Цена],"",0,1)</f>
        <v>7998</v>
      </c>
      <c r="J2057" s="2" t="str">
        <f>M01_SETTINGS!$F$2</f>
        <v>KASPI</v>
      </c>
    </row>
    <row r="2058" spans="1:10" x14ac:dyDescent="0.35">
      <c r="A2058" s="3">
        <f>_xlfn.XLOOKUP(Table16[[#This Row],[OrderID]],[3]!Table13456[No заказа],[3]!Table13456[Дата
отправки],"",0,1)</f>
        <v>45743</v>
      </c>
      <c r="B2058" s="2">
        <v>522148158</v>
      </c>
      <c r="C2058" s="2"/>
      <c r="D2058" s="2"/>
      <c r="E2058" s="3"/>
      <c r="F2058" s="3"/>
      <c r="H2058" s="5">
        <f>_xlfn.XLOOKUP(Table16[[#This Row],[OrderID]],[3]!Table13456[No заказа],[3]!Table13456[Количество],"",0,1)</f>
        <v>1</v>
      </c>
      <c r="I2058" s="5">
        <f>_xlfn.XLOOKUP(Table16[[#This Row],[OrderID]],[3]!Table13456[No заказа],[3]!Table13456[Цена],"",0,1)</f>
        <v>14990</v>
      </c>
      <c r="J2058" s="2" t="str">
        <f>M01_SETTINGS!$F$2</f>
        <v>KASPI</v>
      </c>
    </row>
    <row r="2059" spans="1:10" x14ac:dyDescent="0.35">
      <c r="A2059" s="3">
        <f>_xlfn.XLOOKUP(Table16[[#This Row],[OrderID]],[3]!Table13456[No заказа],[3]!Table13456[Дата
отправки],"",0,1)</f>
        <v>45743</v>
      </c>
      <c r="B2059" s="2">
        <v>521811245</v>
      </c>
      <c r="C2059" s="2"/>
      <c r="D2059" s="2"/>
      <c r="E2059" s="3"/>
      <c r="F2059" s="3"/>
      <c r="H2059" s="5">
        <f>_xlfn.XLOOKUP(Table16[[#This Row],[OrderID]],[3]!Table13456[No заказа],[3]!Table13456[Количество],"",0,1)</f>
        <v>1</v>
      </c>
      <c r="I2059" s="5">
        <f>_xlfn.XLOOKUP(Table16[[#This Row],[OrderID]],[3]!Table13456[No заказа],[3]!Table13456[Цена],"",0,1)</f>
        <v>14990</v>
      </c>
      <c r="J2059" s="2" t="str">
        <f>M01_SETTINGS!$F$2</f>
        <v>KASPI</v>
      </c>
    </row>
    <row r="2060" spans="1:10" x14ac:dyDescent="0.35">
      <c r="A2060" s="3">
        <f>_xlfn.XLOOKUP(Table16[[#This Row],[OrderID]],[3]!Table13456[No заказа],[3]!Table13456[Дата
отправки],"",0,1)</f>
        <v>45743</v>
      </c>
      <c r="B2060" s="2">
        <v>521791532</v>
      </c>
      <c r="C2060" s="2"/>
      <c r="D2060" s="2"/>
      <c r="E2060" s="3"/>
      <c r="F2060" s="3"/>
      <c r="H2060" s="5">
        <f>_xlfn.XLOOKUP(Table16[[#This Row],[OrderID]],[3]!Table13456[No заказа],[3]!Table13456[Количество],"",0,1)</f>
        <v>1</v>
      </c>
      <c r="I2060" s="5">
        <f>_xlfn.XLOOKUP(Table16[[#This Row],[OrderID]],[3]!Table13456[No заказа],[3]!Table13456[Цена],"",0,1)</f>
        <v>14990</v>
      </c>
      <c r="J2060" s="2" t="str">
        <f>M01_SETTINGS!$F$2</f>
        <v>KASPI</v>
      </c>
    </row>
    <row r="2061" spans="1:10" x14ac:dyDescent="0.35">
      <c r="A2061" s="3">
        <f>_xlfn.XLOOKUP(Table16[[#This Row],[OrderID]],[3]!Table13456[No заказа],[3]!Table13456[Дата
отправки],"",0,1)</f>
        <v>45743</v>
      </c>
      <c r="B2061" s="2">
        <v>522122497</v>
      </c>
      <c r="C2061" s="2"/>
      <c r="D2061" s="2"/>
      <c r="E2061" s="3"/>
      <c r="F2061" s="3"/>
      <c r="H2061" s="5">
        <f>_xlfn.XLOOKUP(Table16[[#This Row],[OrderID]],[3]!Table13456[No заказа],[3]!Table13456[Количество],"",0,1)</f>
        <v>1</v>
      </c>
      <c r="I2061" s="5">
        <f>_xlfn.XLOOKUP(Table16[[#This Row],[OrderID]],[3]!Table13456[No заказа],[3]!Table13456[Цена],"",0,1)</f>
        <v>7870</v>
      </c>
      <c r="J2061" s="2" t="str">
        <f>M01_SETTINGS!$F$2</f>
        <v>KASPI</v>
      </c>
    </row>
    <row r="2062" spans="1:10" x14ac:dyDescent="0.35">
      <c r="A2062" s="3">
        <f>_xlfn.XLOOKUP(Table16[[#This Row],[OrderID]],[3]!Table13456[No заказа],[3]!Table13456[Дата
отправки],"",0,1)</f>
        <v>45743</v>
      </c>
      <c r="B2062" s="2">
        <v>522102629</v>
      </c>
      <c r="C2062" s="2"/>
      <c r="D2062" s="2"/>
      <c r="E2062" s="3"/>
      <c r="F2062" s="3"/>
      <c r="H2062" s="5">
        <f>_xlfn.XLOOKUP(Table16[[#This Row],[OrderID]],[3]!Table13456[No заказа],[3]!Table13456[Количество],"",0,1)</f>
        <v>1</v>
      </c>
      <c r="I2062" s="5">
        <f>_xlfn.XLOOKUP(Table16[[#This Row],[OrderID]],[3]!Table13456[No заказа],[3]!Table13456[Цена],"",0,1)</f>
        <v>7870</v>
      </c>
      <c r="J2062" s="2" t="str">
        <f>M01_SETTINGS!$F$2</f>
        <v>KASPI</v>
      </c>
    </row>
    <row r="2063" spans="1:10" x14ac:dyDescent="0.35">
      <c r="A2063" s="3">
        <f>_xlfn.XLOOKUP(Table16[[#This Row],[OrderID]],[3]!Table13456[No заказа],[3]!Table13456[Дата
отправки],"",0,1)</f>
        <v>45743</v>
      </c>
      <c r="B2063" s="2">
        <v>522076656</v>
      </c>
      <c r="C2063" s="2"/>
      <c r="D2063" s="2"/>
      <c r="E2063" s="3"/>
      <c r="F2063" s="3"/>
      <c r="H2063" s="5">
        <f>_xlfn.XLOOKUP(Table16[[#This Row],[OrderID]],[3]!Table13456[No заказа],[3]!Table13456[Количество],"",0,1)</f>
        <v>1</v>
      </c>
      <c r="I2063" s="5">
        <f>_xlfn.XLOOKUP(Table16[[#This Row],[OrderID]],[3]!Table13456[No заказа],[3]!Table13456[Цена],"",0,1)</f>
        <v>7870</v>
      </c>
      <c r="J2063" s="2" t="str">
        <f>M01_SETTINGS!$F$2</f>
        <v>KASPI</v>
      </c>
    </row>
    <row r="2064" spans="1:10" x14ac:dyDescent="0.35">
      <c r="A2064" s="3">
        <f>_xlfn.XLOOKUP(Table16[[#This Row],[OrderID]],[3]!Table13456[No заказа],[3]!Table13456[Дата
отправки],"",0,1)</f>
        <v>45743</v>
      </c>
      <c r="B2064" s="2">
        <v>522050951</v>
      </c>
      <c r="C2064" s="2"/>
      <c r="D2064" s="2"/>
      <c r="E2064" s="3"/>
      <c r="F2064" s="3"/>
      <c r="H2064" s="5">
        <f>_xlfn.XLOOKUP(Table16[[#This Row],[OrderID]],[3]!Table13456[No заказа],[3]!Table13456[Количество],"",0,1)</f>
        <v>1</v>
      </c>
      <c r="I2064" s="5">
        <f>_xlfn.XLOOKUP(Table16[[#This Row],[OrderID]],[3]!Table13456[No заказа],[3]!Table13456[Цена],"",0,1)</f>
        <v>8583</v>
      </c>
      <c r="J2064" s="2" t="str">
        <f>M01_SETTINGS!$F$2</f>
        <v>KASPI</v>
      </c>
    </row>
    <row r="2065" spans="1:10" x14ac:dyDescent="0.35">
      <c r="A2065" s="3">
        <f>_xlfn.XLOOKUP(Table16[[#This Row],[OrderID]],[3]!Table13456[No заказа],[3]!Table13456[Дата
отправки],"",0,1)</f>
        <v>45743</v>
      </c>
      <c r="B2065" s="2">
        <v>521902418</v>
      </c>
      <c r="C2065" s="2"/>
      <c r="D2065" s="2"/>
      <c r="E2065" s="3"/>
      <c r="F2065" s="3"/>
      <c r="H2065" s="5">
        <f>_xlfn.XLOOKUP(Table16[[#This Row],[OrderID]],[3]!Table13456[No заказа],[3]!Table13456[Количество],"",0,1)</f>
        <v>1</v>
      </c>
      <c r="I2065" s="5">
        <f>_xlfn.XLOOKUP(Table16[[#This Row],[OrderID]],[3]!Table13456[No заказа],[3]!Table13456[Цена],"",0,1)</f>
        <v>8583</v>
      </c>
      <c r="J2065" s="2" t="str">
        <f>M01_SETTINGS!$F$2</f>
        <v>KASPI</v>
      </c>
    </row>
    <row r="2066" spans="1:10" x14ac:dyDescent="0.35">
      <c r="A2066" s="3">
        <f>_xlfn.XLOOKUP(Table16[[#This Row],[OrderID]],[3]!Table13456[No заказа],[3]!Table13456[Дата
отправки],"",0,1)</f>
        <v>45743</v>
      </c>
      <c r="B2066" s="2">
        <v>521983216</v>
      </c>
      <c r="C2066" s="2"/>
      <c r="D2066" s="2"/>
      <c r="E2066" s="3"/>
      <c r="F2066" s="3"/>
      <c r="H2066" s="5">
        <f>_xlfn.XLOOKUP(Table16[[#This Row],[OrderID]],[3]!Table13456[No заказа],[3]!Table13456[Количество],"",0,1)</f>
        <v>1</v>
      </c>
      <c r="I2066" s="5">
        <f>_xlfn.XLOOKUP(Table16[[#This Row],[OrderID]],[3]!Table13456[No заказа],[3]!Table13456[Цена],"",0,1)</f>
        <v>8940</v>
      </c>
      <c r="J2066" s="2" t="str">
        <f>M01_SETTINGS!$F$2</f>
        <v>KASPI</v>
      </c>
    </row>
    <row r="2067" spans="1:10" x14ac:dyDescent="0.35">
      <c r="A2067" s="3">
        <f>_xlfn.XLOOKUP(Table16[[#This Row],[OrderID]],[3]!Table13456[No заказа],[3]!Table13456[Дата
отправки],"",0,1)</f>
        <v>45743</v>
      </c>
      <c r="B2067" s="2">
        <v>521962587</v>
      </c>
      <c r="C2067" s="2"/>
      <c r="D2067" s="2"/>
      <c r="E2067" s="3"/>
      <c r="F2067" s="3"/>
      <c r="H2067" s="5">
        <f>_xlfn.XLOOKUP(Table16[[#This Row],[OrderID]],[3]!Table13456[No заказа],[3]!Table13456[Количество],"",0,1)</f>
        <v>1</v>
      </c>
      <c r="I2067" s="5">
        <f>_xlfn.XLOOKUP(Table16[[#This Row],[OrderID]],[3]!Table13456[No заказа],[3]!Table13456[Цена],"",0,1)</f>
        <v>7900</v>
      </c>
      <c r="J2067" s="2" t="str">
        <f>M01_SETTINGS!$F$2</f>
        <v>KASPI</v>
      </c>
    </row>
    <row r="2068" spans="1:10" x14ac:dyDescent="0.35">
      <c r="A2068" s="3">
        <f>_xlfn.XLOOKUP(Table16[[#This Row],[OrderID]],[3]!Table13456[No заказа],[3]!Table13456[Дата
отправки],"",0,1)</f>
        <v>45743</v>
      </c>
      <c r="B2068" s="2">
        <v>521944474</v>
      </c>
      <c r="C2068" s="2"/>
      <c r="D2068" s="2"/>
      <c r="E2068" s="3"/>
      <c r="F2068" s="3"/>
      <c r="H2068" s="5">
        <f>_xlfn.XLOOKUP(Table16[[#This Row],[OrderID]],[3]!Table13456[No заказа],[3]!Table13456[Количество],"",0,1)</f>
        <v>1</v>
      </c>
      <c r="I2068" s="5">
        <f>_xlfn.XLOOKUP(Table16[[#This Row],[OrderID]],[3]!Table13456[No заказа],[3]!Table13456[Цена],"",0,1)</f>
        <v>7869</v>
      </c>
      <c r="J2068" s="2" t="str">
        <f>M01_SETTINGS!$F$2</f>
        <v>KASPI</v>
      </c>
    </row>
    <row r="2069" spans="1:10" x14ac:dyDescent="0.35">
      <c r="A2069" s="3">
        <f>_xlfn.XLOOKUP(Table16[[#This Row],[OrderID]],[3]!Table13456[No заказа],[3]!Table13456[Дата
отправки],"",0,1)</f>
        <v>45743</v>
      </c>
      <c r="B2069" s="2">
        <v>522364405</v>
      </c>
      <c r="C2069" s="2"/>
      <c r="D2069" s="2"/>
      <c r="E2069" s="3"/>
      <c r="F2069" s="3"/>
      <c r="H2069" s="5">
        <f>_xlfn.XLOOKUP(Table16[[#This Row],[OrderID]],[3]!Table13456[No заказа],[3]!Table13456[Количество],"",0,1)</f>
        <v>1</v>
      </c>
      <c r="I2069" s="5">
        <f>_xlfn.XLOOKUP(Table16[[#This Row],[OrderID]],[3]!Table13456[No заказа],[3]!Table13456[Цена],"",0,1)</f>
        <v>7926</v>
      </c>
      <c r="J2069" s="2" t="str">
        <f>M01_SETTINGS!$F$2</f>
        <v>KASPI</v>
      </c>
    </row>
    <row r="2070" spans="1:10" x14ac:dyDescent="0.35">
      <c r="A2070" s="3">
        <f>_xlfn.XLOOKUP(Table16[[#This Row],[OrderID]],[3]!Table13456[No заказа],[3]!Table13456[Дата
отправки],"",0,1)</f>
        <v>45743</v>
      </c>
      <c r="B2070" s="2">
        <v>522280346</v>
      </c>
      <c r="C2070" s="2"/>
      <c r="D2070" s="2"/>
      <c r="E2070" s="3"/>
      <c r="F2070" s="3"/>
      <c r="H2070" s="5">
        <f>_xlfn.XLOOKUP(Table16[[#This Row],[OrderID]],[3]!Table13456[No заказа],[3]!Table13456[Количество],"",0,1)</f>
        <v>1</v>
      </c>
      <c r="I2070" s="5">
        <f>_xlfn.XLOOKUP(Table16[[#This Row],[OrderID]],[3]!Table13456[No заказа],[3]!Table13456[Цена],"",0,1)</f>
        <v>8583</v>
      </c>
      <c r="J2070" s="2" t="str">
        <f>M01_SETTINGS!$F$2</f>
        <v>KASPI</v>
      </c>
    </row>
    <row r="2071" spans="1:10" x14ac:dyDescent="0.35">
      <c r="A2071" s="3">
        <f>_xlfn.XLOOKUP(Table16[[#This Row],[OrderID]],[3]!Table13456[No заказа],[3]!Table13456[Дата
отправки],"",0,1)</f>
        <v>45743</v>
      </c>
      <c r="B2071" s="2">
        <v>522103435</v>
      </c>
      <c r="C2071" s="2"/>
      <c r="D2071" s="2"/>
      <c r="E2071" s="3"/>
      <c r="F2071" s="3"/>
      <c r="H2071" s="5">
        <f>_xlfn.XLOOKUP(Table16[[#This Row],[OrderID]],[3]!Table13456[No заказа],[3]!Table13456[Количество],"",0,1)</f>
        <v>1</v>
      </c>
      <c r="I2071" s="5">
        <f>_xlfn.XLOOKUP(Table16[[#This Row],[OrderID]],[3]!Table13456[No заказа],[3]!Table13456[Цена],"",0,1)</f>
        <v>7900</v>
      </c>
      <c r="J2071" s="2" t="str">
        <f>M01_SETTINGS!$F$2</f>
        <v>KASPI</v>
      </c>
    </row>
    <row r="2072" spans="1:10" x14ac:dyDescent="0.35">
      <c r="A2072" s="3">
        <f>_xlfn.XLOOKUP(Table16[[#This Row],[OrderID]],[3]!Table13456[No заказа],[3]!Table13456[Дата
отправки],"",0,1)</f>
        <v>45743</v>
      </c>
      <c r="B2072" s="2">
        <v>521854918</v>
      </c>
      <c r="C2072" s="2"/>
      <c r="D2072" s="2"/>
      <c r="E2072" s="3"/>
      <c r="F2072" s="3"/>
      <c r="H2072" s="5">
        <f>_xlfn.XLOOKUP(Table16[[#This Row],[OrderID]],[3]!Table13456[No заказа],[3]!Table13456[Количество],"",0,1)</f>
        <v>1</v>
      </c>
      <c r="I2072" s="5">
        <f>_xlfn.XLOOKUP(Table16[[#This Row],[OrderID]],[3]!Table13456[No заказа],[3]!Table13456[Цена],"",0,1)</f>
        <v>8969</v>
      </c>
      <c r="J2072" s="2" t="str">
        <f>M01_SETTINGS!$F$2</f>
        <v>KASPI</v>
      </c>
    </row>
    <row r="2073" spans="1:10" x14ac:dyDescent="0.35">
      <c r="A2073" s="3">
        <f>_xlfn.XLOOKUP(Table16[[#This Row],[OrderID]],[3]!Table13456[No заказа],[3]!Table13456[Дата
отправки],"",0,1)</f>
        <v>45743</v>
      </c>
      <c r="B2073" s="2">
        <v>522280404</v>
      </c>
      <c r="C2073" s="2"/>
      <c r="D2073" s="2"/>
      <c r="E2073" s="3"/>
      <c r="F2073" s="3"/>
      <c r="H2073" s="5">
        <f>_xlfn.XLOOKUP(Table16[[#This Row],[OrderID]],[3]!Table13456[No заказа],[3]!Table13456[Количество],"",0,1)</f>
        <v>1</v>
      </c>
      <c r="I2073" s="5">
        <f>_xlfn.XLOOKUP(Table16[[#This Row],[OrderID]],[3]!Table13456[No заказа],[3]!Table13456[Цена],"",0,1)</f>
        <v>7896</v>
      </c>
      <c r="J2073" s="2" t="str">
        <f>M01_SETTINGS!$F$2</f>
        <v>KASPI</v>
      </c>
    </row>
    <row r="2074" spans="1:10" x14ac:dyDescent="0.35">
      <c r="A2074" s="3">
        <f>_xlfn.XLOOKUP(Table16[[#This Row],[OrderID]],[3]!Table13456[No заказа],[3]!Table13456[Дата
отправки],"",0,1)</f>
        <v>45742</v>
      </c>
      <c r="B2074" s="2" t="s">
        <v>255</v>
      </c>
      <c r="C2074" s="2"/>
      <c r="D2074" s="2"/>
      <c r="E2074" s="3"/>
      <c r="F2074" s="3"/>
      <c r="H2074" s="5">
        <f>_xlfn.XLOOKUP(Table16[[#This Row],[OrderID]],[3]!Table13456[No заказа],[3]!Table13456[Количество],"",0,1)</f>
        <v>1</v>
      </c>
      <c r="I2074" s="5">
        <f>_xlfn.XLOOKUP(Table16[[#This Row],[OrderID]],[3]!Table13456[No заказа],[3]!Table13456[Цена],"",0,1)</f>
        <v>23033</v>
      </c>
      <c r="J2074" s="2" t="str">
        <f>M01_SETTINGS!$F$2</f>
        <v>KASPI</v>
      </c>
    </row>
    <row r="2075" spans="1:10" x14ac:dyDescent="0.35">
      <c r="A2075" s="3">
        <f>_xlfn.XLOOKUP(Table16[[#This Row],[OrderID]],[3]!Table13456[No заказа],[3]!Table13456[Дата
отправки],"",0,1)</f>
        <v>45742</v>
      </c>
      <c r="B2075" s="2">
        <v>521663779</v>
      </c>
      <c r="C2075" s="2"/>
      <c r="D2075" s="2"/>
      <c r="E2075" s="3"/>
      <c r="F2075" s="3"/>
      <c r="H2075" s="5">
        <f>_xlfn.XLOOKUP(Table16[[#This Row],[OrderID]],[3]!Table13456[No заказа],[3]!Table13456[Количество],"",0,1)</f>
        <v>1</v>
      </c>
      <c r="I2075" s="5">
        <f>_xlfn.XLOOKUP(Table16[[#This Row],[OrderID]],[3]!Table13456[No заказа],[3]!Table13456[Цена],"",0,1)</f>
        <v>7994</v>
      </c>
      <c r="J2075" s="2" t="str">
        <f>M01_SETTINGS!$F$2</f>
        <v>KASPI</v>
      </c>
    </row>
    <row r="2076" spans="1:10" x14ac:dyDescent="0.35">
      <c r="A2076" s="3">
        <f>_xlfn.XLOOKUP(Table16[[#This Row],[OrderID]],[3]!Table13456[No заказа],[3]!Table13456[Дата
отправки],"",0,1)</f>
        <v>45742</v>
      </c>
      <c r="B2076" s="2">
        <v>521435362</v>
      </c>
      <c r="C2076" s="2"/>
      <c r="D2076" s="2"/>
      <c r="E2076" s="3"/>
      <c r="F2076" s="3"/>
      <c r="H2076" s="5">
        <f>_xlfn.XLOOKUP(Table16[[#This Row],[OrderID]],[3]!Table13456[No заказа],[3]!Table13456[Количество],"",0,1)</f>
        <v>1</v>
      </c>
      <c r="I2076" s="5">
        <f>_xlfn.XLOOKUP(Table16[[#This Row],[OrderID]],[3]!Table13456[No заказа],[3]!Table13456[Цена],"",0,1)</f>
        <v>7680</v>
      </c>
      <c r="J2076" s="2" t="str">
        <f>M01_SETTINGS!$F$2</f>
        <v>KASPI</v>
      </c>
    </row>
    <row r="2077" spans="1:10" x14ac:dyDescent="0.35">
      <c r="A2077" s="3">
        <f>_xlfn.XLOOKUP(Table16[[#This Row],[OrderID]],[3]!Table13456[No заказа],[3]!Table13456[Дата
отправки],"",0,1)</f>
        <v>45742</v>
      </c>
      <c r="B2077" s="2">
        <v>521714336</v>
      </c>
      <c r="C2077" s="2"/>
      <c r="D2077" s="2"/>
      <c r="E2077" s="3"/>
      <c r="F2077" s="3"/>
      <c r="H2077" s="5">
        <f>_xlfn.XLOOKUP(Table16[[#This Row],[OrderID]],[3]!Table13456[No заказа],[3]!Table13456[Количество],"",0,1)</f>
        <v>1</v>
      </c>
      <c r="I2077" s="5">
        <f>_xlfn.XLOOKUP(Table16[[#This Row],[OrderID]],[3]!Table13456[No заказа],[3]!Table13456[Цена],"",0,1)</f>
        <v>8490</v>
      </c>
      <c r="J2077" s="2" t="str">
        <f>M01_SETTINGS!$F$2</f>
        <v>KASPI</v>
      </c>
    </row>
    <row r="2078" spans="1:10" x14ac:dyDescent="0.35">
      <c r="A2078" s="3">
        <f>_xlfn.XLOOKUP(Table16[[#This Row],[OrderID]],[3]!Table13456[No заказа],[3]!Table13456[Дата
отправки],"",0,1)</f>
        <v>45742</v>
      </c>
      <c r="B2078" s="2">
        <v>521657982</v>
      </c>
      <c r="C2078" s="2"/>
      <c r="D2078" s="2"/>
      <c r="E2078" s="3"/>
      <c r="F2078" s="3"/>
      <c r="H2078" s="5">
        <f>_xlfn.XLOOKUP(Table16[[#This Row],[OrderID]],[3]!Table13456[No заказа],[3]!Table13456[Количество],"",0,1)</f>
        <v>1</v>
      </c>
      <c r="I2078" s="5">
        <f>_xlfn.XLOOKUP(Table16[[#This Row],[OrderID]],[3]!Table13456[No заказа],[3]!Table13456[Цена],"",0,1)</f>
        <v>8700</v>
      </c>
      <c r="J2078" s="2" t="str">
        <f>M01_SETTINGS!$F$2</f>
        <v>KASPI</v>
      </c>
    </row>
    <row r="2079" spans="1:10" x14ac:dyDescent="0.35">
      <c r="A2079" s="3">
        <f>_xlfn.XLOOKUP(Table16[[#This Row],[OrderID]],[3]!Table13456[No заказа],[3]!Table13456[Дата
отправки],"",0,1)</f>
        <v>45742</v>
      </c>
      <c r="B2079" s="2">
        <v>521478991</v>
      </c>
      <c r="C2079" s="2"/>
      <c r="D2079" s="2"/>
      <c r="E2079" s="3"/>
      <c r="F2079" s="3"/>
      <c r="H2079" s="5">
        <f>_xlfn.XLOOKUP(Table16[[#This Row],[OrderID]],[3]!Table13456[No заказа],[3]!Table13456[Количество],"",0,1)</f>
        <v>1</v>
      </c>
      <c r="I2079" s="5">
        <f>_xlfn.XLOOKUP(Table16[[#This Row],[OrderID]],[3]!Table13456[No заказа],[3]!Table13456[Цена],"",0,1)</f>
        <v>7900</v>
      </c>
      <c r="J2079" s="2" t="str">
        <f>M01_SETTINGS!$F$2</f>
        <v>KASPI</v>
      </c>
    </row>
    <row r="2080" spans="1:10" x14ac:dyDescent="0.35">
      <c r="A2080" s="3">
        <f>_xlfn.XLOOKUP(Table16[[#This Row],[OrderID]],[3]!Table13456[No заказа],[3]!Table13456[Дата
отправки],"",0,1)</f>
        <v>45742</v>
      </c>
      <c r="B2080" s="2">
        <v>521633568</v>
      </c>
      <c r="C2080" s="2"/>
      <c r="D2080" s="2"/>
      <c r="E2080" s="3"/>
      <c r="F2080" s="3"/>
      <c r="H2080" s="5">
        <f>_xlfn.XLOOKUP(Table16[[#This Row],[OrderID]],[3]!Table13456[No заказа],[3]!Table13456[Количество],"",0,1)</f>
        <v>1</v>
      </c>
      <c r="I2080" s="5">
        <f>_xlfn.XLOOKUP(Table16[[#This Row],[OrderID]],[3]!Table13456[No заказа],[3]!Table13456[Цена],"",0,1)</f>
        <v>8197</v>
      </c>
      <c r="J2080" s="2" t="str">
        <f>M01_SETTINGS!$F$2</f>
        <v>KASPI</v>
      </c>
    </row>
    <row r="2081" spans="1:10" x14ac:dyDescent="0.35">
      <c r="A2081" s="3">
        <f>_xlfn.XLOOKUP(Table16[[#This Row],[OrderID]],[3]!Table13456[No заказа],[3]!Table13456[Дата
отправки],"",0,1)</f>
        <v>45742</v>
      </c>
      <c r="B2081" s="2">
        <v>521632487</v>
      </c>
      <c r="C2081" s="2"/>
      <c r="D2081" s="2"/>
      <c r="E2081" s="3"/>
      <c r="F2081" s="3"/>
      <c r="H2081" s="5">
        <f>_xlfn.XLOOKUP(Table16[[#This Row],[OrderID]],[3]!Table13456[No заказа],[3]!Table13456[Количество],"",0,1)</f>
        <v>1</v>
      </c>
      <c r="I2081" s="5">
        <f>_xlfn.XLOOKUP(Table16[[#This Row],[OrderID]],[3]!Table13456[No заказа],[3]!Table13456[Цена],"",0,1)</f>
        <v>7992</v>
      </c>
      <c r="J2081" s="2" t="str">
        <f>M01_SETTINGS!$F$2</f>
        <v>KASPI</v>
      </c>
    </row>
    <row r="2082" spans="1:10" x14ac:dyDescent="0.35">
      <c r="A2082" s="3">
        <f>_xlfn.XLOOKUP(Table16[[#This Row],[OrderID]],[3]!Table13456[No заказа],[3]!Table13456[Дата
отправки],"",0,1)</f>
        <v>45742</v>
      </c>
      <c r="B2082" s="2">
        <v>521736263</v>
      </c>
      <c r="C2082" s="2"/>
      <c r="D2082" s="2"/>
      <c r="E2082" s="3"/>
      <c r="F2082" s="3"/>
      <c r="H2082" s="5">
        <f>_xlfn.XLOOKUP(Table16[[#This Row],[OrderID]],[3]!Table13456[No заказа],[3]!Table13456[Количество],"",0,1)</f>
        <v>1</v>
      </c>
      <c r="I2082" s="5">
        <f>_xlfn.XLOOKUP(Table16[[#This Row],[OrderID]],[3]!Table13456[No заказа],[3]!Table13456[Цена],"",0,1)</f>
        <v>5000</v>
      </c>
      <c r="J2082" s="2" t="str">
        <f>M01_SETTINGS!$F$2</f>
        <v>KASPI</v>
      </c>
    </row>
    <row r="2083" spans="1:10" x14ac:dyDescent="0.35">
      <c r="A2083" s="3">
        <f>_xlfn.XLOOKUP(Table16[[#This Row],[OrderID]],[3]!Table13456[No заказа],[3]!Table13456[Дата
отправки],"",0,1)</f>
        <v>45742</v>
      </c>
      <c r="B2083" s="2">
        <v>521471751</v>
      </c>
      <c r="C2083" s="2"/>
      <c r="D2083" s="2"/>
      <c r="E2083" s="3"/>
      <c r="F2083" s="3"/>
      <c r="H2083" s="5">
        <f>_xlfn.XLOOKUP(Table16[[#This Row],[OrderID]],[3]!Table13456[No заказа],[3]!Table13456[Количество],"",0,1)</f>
        <v>1</v>
      </c>
      <c r="I2083" s="5">
        <f>_xlfn.XLOOKUP(Table16[[#This Row],[OrderID]],[3]!Table13456[No заказа],[3]!Table13456[Цена],"",0,1)</f>
        <v>14990</v>
      </c>
      <c r="J2083" s="2" t="str">
        <f>M01_SETTINGS!$F$2</f>
        <v>KASPI</v>
      </c>
    </row>
    <row r="2084" spans="1:10" x14ac:dyDescent="0.35">
      <c r="A2084" s="3">
        <f>_xlfn.XLOOKUP(Table16[[#This Row],[OrderID]],[3]!Table13456[No заказа],[3]!Table13456[Дата
отправки],"",0,1)</f>
        <v>45742</v>
      </c>
      <c r="B2084" s="2" t="s">
        <v>256</v>
      </c>
      <c r="C2084" s="2"/>
      <c r="D2084" s="2"/>
      <c r="E2084" s="3"/>
      <c r="F2084" s="3"/>
      <c r="H2084" s="5">
        <f>_xlfn.XLOOKUP(Table16[[#This Row],[OrderID]],[3]!Table13456[No заказа],[3]!Table13456[Количество],"",0,1)</f>
        <v>1</v>
      </c>
      <c r="I2084" s="5">
        <f>_xlfn.XLOOKUP(Table16[[#This Row],[OrderID]],[3]!Table13456[No заказа],[3]!Table13456[Цена],"",0,1)</f>
        <v>23033</v>
      </c>
      <c r="J2084" s="2" t="str">
        <f>M01_SETTINGS!$F$2</f>
        <v>KASPI</v>
      </c>
    </row>
    <row r="2085" spans="1:10" x14ac:dyDescent="0.35">
      <c r="A2085" s="3">
        <f>_xlfn.XLOOKUP(Table16[[#This Row],[OrderID]],[3]!Table13456[No заказа],[3]!Table13456[Дата
отправки],"",0,1)</f>
        <v>45742</v>
      </c>
      <c r="B2085" s="2">
        <v>521731129</v>
      </c>
      <c r="C2085" s="2"/>
      <c r="D2085" s="2"/>
      <c r="E2085" s="3"/>
      <c r="F2085" s="3"/>
      <c r="H2085" s="5">
        <f>_xlfn.XLOOKUP(Table16[[#This Row],[OrderID]],[3]!Table13456[No заказа],[3]!Table13456[Количество],"",0,1)</f>
        <v>1</v>
      </c>
      <c r="I2085" s="5">
        <f>_xlfn.XLOOKUP(Table16[[#This Row],[OrderID]],[3]!Table13456[No заказа],[3]!Table13456[Цена],"",0,1)</f>
        <v>7660</v>
      </c>
      <c r="J2085" s="2" t="str">
        <f>M01_SETTINGS!$F$2</f>
        <v>KASPI</v>
      </c>
    </row>
    <row r="2086" spans="1:10" x14ac:dyDescent="0.35">
      <c r="A2086" s="3">
        <f>_xlfn.XLOOKUP(Table16[[#This Row],[OrderID]],[3]!Table13456[No заказа],[3]!Table13456[Дата
отправки],"",0,1)</f>
        <v>45742</v>
      </c>
      <c r="B2086" s="2">
        <v>521626564</v>
      </c>
      <c r="C2086" s="2"/>
      <c r="D2086" s="2"/>
      <c r="E2086" s="3"/>
      <c r="F2086" s="3"/>
      <c r="H2086" s="5">
        <f>_xlfn.XLOOKUP(Table16[[#This Row],[OrderID]],[3]!Table13456[No заказа],[3]!Table13456[Количество],"",0,1)</f>
        <v>1</v>
      </c>
      <c r="I2086" s="5">
        <f>_xlfn.XLOOKUP(Table16[[#This Row],[OrderID]],[3]!Table13456[No заказа],[3]!Table13456[Цена],"",0,1)</f>
        <v>7660</v>
      </c>
      <c r="J2086" s="2" t="str">
        <f>M01_SETTINGS!$F$2</f>
        <v>KASPI</v>
      </c>
    </row>
    <row r="2087" spans="1:10" x14ac:dyDescent="0.35">
      <c r="A2087" s="3">
        <f>_xlfn.XLOOKUP(Table16[[#This Row],[OrderID]],[3]!Table13456[No заказа],[3]!Table13456[Дата
отправки],"",0,1)</f>
        <v>45742</v>
      </c>
      <c r="B2087" s="2">
        <v>521437932</v>
      </c>
      <c r="C2087" s="2"/>
      <c r="D2087" s="2"/>
      <c r="E2087" s="3"/>
      <c r="F2087" s="3"/>
      <c r="H2087" s="5">
        <f>_xlfn.XLOOKUP(Table16[[#This Row],[OrderID]],[3]!Table13456[No заказа],[3]!Table13456[Количество],"",0,1)</f>
        <v>1</v>
      </c>
      <c r="I2087" s="5">
        <f>_xlfn.XLOOKUP(Table16[[#This Row],[OrderID]],[3]!Table13456[No заказа],[3]!Table13456[Цена],"",0,1)</f>
        <v>8412</v>
      </c>
      <c r="J2087" s="2" t="str">
        <f>M01_SETTINGS!$F$2</f>
        <v>KASPI</v>
      </c>
    </row>
    <row r="2088" spans="1:10" x14ac:dyDescent="0.35">
      <c r="A2088" s="3">
        <f>_xlfn.XLOOKUP(Table16[[#This Row],[OrderID]],[3]!Table13456[No заказа],[3]!Table13456[Дата
отправки],"",0,1)</f>
        <v>45742</v>
      </c>
      <c r="B2088" s="2">
        <v>521637218</v>
      </c>
      <c r="C2088" s="2"/>
      <c r="D2088" s="2"/>
      <c r="E2088" s="3"/>
      <c r="F2088" s="3"/>
      <c r="H2088" s="5">
        <f>_xlfn.XLOOKUP(Table16[[#This Row],[OrderID]],[3]!Table13456[No заказа],[3]!Table13456[Количество],"",0,1)</f>
        <v>1</v>
      </c>
      <c r="I2088" s="5">
        <f>_xlfn.XLOOKUP(Table16[[#This Row],[OrderID]],[3]!Table13456[No заказа],[3]!Table13456[Цена],"",0,1)</f>
        <v>8798</v>
      </c>
      <c r="J2088" s="2" t="str">
        <f>M01_SETTINGS!$F$2</f>
        <v>KASPI</v>
      </c>
    </row>
    <row r="2089" spans="1:10" x14ac:dyDescent="0.35">
      <c r="A2089" s="3">
        <f>_xlfn.XLOOKUP(Table16[[#This Row],[OrderID]],[3]!Table13456[No заказа],[3]!Table13456[Дата
отправки],"",0,1)</f>
        <v>45742</v>
      </c>
      <c r="B2089" s="2">
        <v>521693884</v>
      </c>
      <c r="C2089" s="2"/>
      <c r="D2089" s="2"/>
      <c r="E2089" s="3"/>
      <c r="F2089" s="3"/>
      <c r="H2089" s="5">
        <f>_xlfn.XLOOKUP(Table16[[#This Row],[OrderID]],[3]!Table13456[No заказа],[3]!Table13456[Количество],"",0,1)</f>
        <v>1</v>
      </c>
      <c r="I2089" s="5">
        <f>_xlfn.XLOOKUP(Table16[[#This Row],[OrderID]],[3]!Table13456[No заказа],[3]!Table13456[Цена],"",0,1)</f>
        <v>8585</v>
      </c>
      <c r="J2089" s="2" t="str">
        <f>M01_SETTINGS!$F$2</f>
        <v>KASPI</v>
      </c>
    </row>
    <row r="2090" spans="1:10" x14ac:dyDescent="0.35">
      <c r="A2090" s="3">
        <f>_xlfn.XLOOKUP(Table16[[#This Row],[OrderID]],[3]!Table13456[No заказа],[3]!Table13456[Дата
отправки],"",0,1)</f>
        <v>45742</v>
      </c>
      <c r="B2090" s="2">
        <v>521619813</v>
      </c>
      <c r="C2090" s="2"/>
      <c r="D2090" s="2"/>
      <c r="E2090" s="3"/>
      <c r="F2090" s="3"/>
      <c r="H2090" s="5">
        <f>_xlfn.XLOOKUP(Table16[[#This Row],[OrderID]],[3]!Table13456[No заказа],[3]!Table13456[Количество],"",0,1)</f>
        <v>1</v>
      </c>
      <c r="I2090" s="5">
        <f>_xlfn.XLOOKUP(Table16[[#This Row],[OrderID]],[3]!Table13456[No заказа],[3]!Table13456[Цена],"",0,1)</f>
        <v>8583</v>
      </c>
      <c r="J2090" s="2" t="str">
        <f>M01_SETTINGS!$F$2</f>
        <v>KASPI</v>
      </c>
    </row>
    <row r="2091" spans="1:10" x14ac:dyDescent="0.35">
      <c r="A2091" s="3">
        <f>_xlfn.XLOOKUP(Table16[[#This Row],[OrderID]],[3]!Table13456[No заказа],[3]!Table13456[Дата
отправки],"",0,1)</f>
        <v>45742</v>
      </c>
      <c r="B2091" s="2">
        <v>521364107</v>
      </c>
      <c r="C2091" s="2"/>
      <c r="D2091" s="2"/>
      <c r="E2091" s="3"/>
      <c r="F2091" s="3"/>
      <c r="H2091" s="5">
        <f>_xlfn.XLOOKUP(Table16[[#This Row],[OrderID]],[3]!Table13456[No заказа],[3]!Table13456[Количество],"",0,1)</f>
        <v>1</v>
      </c>
      <c r="I2091" s="5">
        <f>_xlfn.XLOOKUP(Table16[[#This Row],[OrderID]],[3]!Table13456[No заказа],[3]!Table13456[Цена],"",0,1)</f>
        <v>8901</v>
      </c>
      <c r="J2091" s="2" t="str">
        <f>M01_SETTINGS!$F$2</f>
        <v>KASPI</v>
      </c>
    </row>
    <row r="2092" spans="1:10" x14ac:dyDescent="0.35">
      <c r="A2092" s="3">
        <f>_xlfn.XLOOKUP(Table16[[#This Row],[OrderID]],[3]!Table13456[No заказа],[3]!Table13456[Дата
отправки],"",0,1)</f>
        <v>45742</v>
      </c>
      <c r="B2092" s="2">
        <v>521605639</v>
      </c>
      <c r="C2092" s="2"/>
      <c r="D2092" s="2"/>
      <c r="E2092" s="3"/>
      <c r="F2092" s="3"/>
      <c r="H2092" s="5">
        <f>_xlfn.XLOOKUP(Table16[[#This Row],[OrderID]],[3]!Table13456[No заказа],[3]!Table13456[Количество],"",0,1)</f>
        <v>1</v>
      </c>
      <c r="I2092" s="5">
        <f>_xlfn.XLOOKUP(Table16[[#This Row],[OrderID]],[3]!Table13456[No заказа],[3]!Table13456[Цена],"",0,1)</f>
        <v>7985</v>
      </c>
      <c r="J2092" s="2" t="str">
        <f>M01_SETTINGS!$F$2</f>
        <v>KASPI</v>
      </c>
    </row>
    <row r="2093" spans="1:10" x14ac:dyDescent="0.35">
      <c r="A2093" s="3">
        <f>_xlfn.XLOOKUP(Table16[[#This Row],[OrderID]],[3]!Table13456[No заказа],[3]!Table13456[Дата
отправки],"",0,1)</f>
        <v>45742</v>
      </c>
      <c r="B2093" s="2">
        <v>521620033</v>
      </c>
      <c r="C2093" s="2"/>
      <c r="D2093" s="2"/>
      <c r="E2093" s="3"/>
      <c r="F2093" s="3"/>
      <c r="H2093" s="5">
        <f>_xlfn.XLOOKUP(Table16[[#This Row],[OrderID]],[3]!Table13456[No заказа],[3]!Table13456[Количество],"",0,1)</f>
        <v>1</v>
      </c>
      <c r="I2093" s="5">
        <f>_xlfn.XLOOKUP(Table16[[#This Row],[OrderID]],[3]!Table13456[No заказа],[3]!Table13456[Цена],"",0,1)</f>
        <v>8998</v>
      </c>
      <c r="J2093" s="2" t="str">
        <f>M01_SETTINGS!$F$2</f>
        <v>KASPI</v>
      </c>
    </row>
    <row r="2094" spans="1:10" x14ac:dyDescent="0.35">
      <c r="A2094" s="3">
        <f>_xlfn.XLOOKUP(Table16[[#This Row],[OrderID]],[3]!Table13456[No заказа],[3]!Table13456[Дата
отправки],"",0,1)</f>
        <v>45742</v>
      </c>
      <c r="B2094" s="2">
        <v>521560916</v>
      </c>
      <c r="C2094" s="2"/>
      <c r="D2094" s="2"/>
      <c r="E2094" s="3"/>
      <c r="F2094" s="3"/>
      <c r="H2094" s="5">
        <f>_xlfn.XLOOKUP(Table16[[#This Row],[OrderID]],[3]!Table13456[No заказа],[3]!Table13456[Количество],"",0,1)</f>
        <v>1</v>
      </c>
      <c r="I2094" s="5">
        <f>_xlfn.XLOOKUP(Table16[[#This Row],[OrderID]],[3]!Table13456[No заказа],[3]!Table13456[Цена],"",0,1)</f>
        <v>8998</v>
      </c>
      <c r="J2094" s="2" t="str">
        <f>M01_SETTINGS!$F$2</f>
        <v>KASPI</v>
      </c>
    </row>
    <row r="2095" spans="1:10" x14ac:dyDescent="0.35">
      <c r="A2095" s="3">
        <f>_xlfn.XLOOKUP(Table16[[#This Row],[OrderID]],[3]!Table13456[No заказа],[3]!Table13456[Дата
отправки],"",0,1)</f>
        <v>45742</v>
      </c>
      <c r="B2095" s="2">
        <v>521587547</v>
      </c>
      <c r="C2095" s="2"/>
      <c r="D2095" s="2"/>
      <c r="E2095" s="3"/>
      <c r="F2095" s="3"/>
      <c r="H2095" s="5">
        <f>_xlfn.XLOOKUP(Table16[[#This Row],[OrderID]],[3]!Table13456[No заказа],[3]!Table13456[Количество],"",0,1)</f>
        <v>1</v>
      </c>
      <c r="I2095" s="5">
        <f>_xlfn.XLOOKUP(Table16[[#This Row],[OrderID]],[3]!Table13456[No заказа],[3]!Table13456[Цена],"",0,1)</f>
        <v>8978</v>
      </c>
      <c r="J2095" s="2" t="str">
        <f>M01_SETTINGS!$F$2</f>
        <v>KASPI</v>
      </c>
    </row>
    <row r="2096" spans="1:10" x14ac:dyDescent="0.35">
      <c r="A2096" s="3">
        <f>_xlfn.XLOOKUP(Table16[[#This Row],[OrderID]],[3]!Table13456[No заказа],[3]!Table13456[Дата
отправки],"",0,1)</f>
        <v>45742</v>
      </c>
      <c r="B2096" s="2">
        <v>521513099</v>
      </c>
      <c r="C2096" s="2"/>
      <c r="D2096" s="2"/>
      <c r="E2096" s="3"/>
      <c r="F2096" s="3"/>
      <c r="H2096" s="5">
        <f>_xlfn.XLOOKUP(Table16[[#This Row],[OrderID]],[3]!Table13456[No заказа],[3]!Table13456[Количество],"",0,1)</f>
        <v>1</v>
      </c>
      <c r="I2096" s="5">
        <f>_xlfn.XLOOKUP(Table16[[#This Row],[OrderID]],[3]!Table13456[No заказа],[3]!Table13456[Цена],"",0,1)</f>
        <v>8488</v>
      </c>
      <c r="J2096" s="2" t="str">
        <f>M01_SETTINGS!$F$2</f>
        <v>KASPI</v>
      </c>
    </row>
    <row r="2097" spans="1:10" x14ac:dyDescent="0.35">
      <c r="A2097" s="3">
        <f>_xlfn.XLOOKUP(Table16[[#This Row],[OrderID]],[3]!Table13456[No заказа],[3]!Table13456[Дата
отправки],"",0,1)</f>
        <v>45742</v>
      </c>
      <c r="B2097" s="2">
        <v>521550365</v>
      </c>
      <c r="C2097" s="2"/>
      <c r="D2097" s="2"/>
      <c r="E2097" s="3"/>
      <c r="F2097" s="3"/>
      <c r="H2097" s="5">
        <f>_xlfn.XLOOKUP(Table16[[#This Row],[OrderID]],[3]!Table13456[No заказа],[3]!Table13456[Количество],"",0,1)</f>
        <v>1</v>
      </c>
      <c r="I2097" s="5">
        <f>_xlfn.XLOOKUP(Table16[[#This Row],[OrderID]],[3]!Table13456[No заказа],[3]!Table13456[Цена],"",0,1)</f>
        <v>8993</v>
      </c>
      <c r="J2097" s="2" t="str">
        <f>M01_SETTINGS!$F$2</f>
        <v>KASPI</v>
      </c>
    </row>
    <row r="2098" spans="1:10" x14ac:dyDescent="0.35">
      <c r="A2098" s="3">
        <f>_xlfn.XLOOKUP(Table16[[#This Row],[OrderID]],[3]!Table13456[No заказа],[3]!Table13456[Дата
отправки],"",0,1)</f>
        <v>45742</v>
      </c>
      <c r="B2098" s="2">
        <v>521503479</v>
      </c>
      <c r="C2098" s="2"/>
      <c r="D2098" s="2"/>
      <c r="E2098" s="3"/>
      <c r="F2098" s="3"/>
      <c r="H2098" s="5">
        <f>_xlfn.XLOOKUP(Table16[[#This Row],[OrderID]],[3]!Table13456[No заказа],[3]!Table13456[Количество],"",0,1)</f>
        <v>1</v>
      </c>
      <c r="I2098" s="5">
        <f>_xlfn.XLOOKUP(Table16[[#This Row],[OrderID]],[3]!Table13456[No заказа],[3]!Table13456[Цена],"",0,1)</f>
        <v>8386</v>
      </c>
      <c r="J2098" s="2" t="str">
        <f>M01_SETTINGS!$F$2</f>
        <v>KASPI</v>
      </c>
    </row>
    <row r="2099" spans="1:10" x14ac:dyDescent="0.35">
      <c r="A2099" s="3">
        <f>_xlfn.XLOOKUP(Table16[[#This Row],[OrderID]],[3]!Table13456[No заказа],[3]!Table13456[Дата
отправки],"",0,1)</f>
        <v>45742</v>
      </c>
      <c r="B2099" s="2">
        <v>521428073</v>
      </c>
      <c r="C2099" s="2"/>
      <c r="D2099" s="2"/>
      <c r="E2099" s="3"/>
      <c r="F2099" s="3"/>
      <c r="H2099" s="5">
        <f>_xlfn.XLOOKUP(Table16[[#This Row],[OrderID]],[3]!Table13456[No заказа],[3]!Table13456[Количество],"",0,1)</f>
        <v>1</v>
      </c>
      <c r="I2099" s="5">
        <f>_xlfn.XLOOKUP(Table16[[#This Row],[OrderID]],[3]!Table13456[No заказа],[3]!Table13456[Цена],"",0,1)</f>
        <v>7660</v>
      </c>
      <c r="J2099" s="2" t="str">
        <f>M01_SETTINGS!$F$2</f>
        <v>KASPI</v>
      </c>
    </row>
    <row r="2100" spans="1:10" x14ac:dyDescent="0.35">
      <c r="A2100" s="3">
        <f>_xlfn.XLOOKUP(Table16[[#This Row],[OrderID]],[3]!Table13456[No заказа],[3]!Table13456[Дата
отправки],"",0,1)</f>
        <v>45742</v>
      </c>
      <c r="B2100" s="2">
        <v>521365916</v>
      </c>
      <c r="C2100" s="2"/>
      <c r="D2100" s="2"/>
      <c r="E2100" s="3"/>
      <c r="F2100" s="3"/>
      <c r="H2100" s="5">
        <f>_xlfn.XLOOKUP(Table16[[#This Row],[OrderID]],[3]!Table13456[No заказа],[3]!Table13456[Количество],"",0,1)</f>
        <v>1</v>
      </c>
      <c r="I2100" s="5">
        <f>_xlfn.XLOOKUP(Table16[[#This Row],[OrderID]],[3]!Table13456[No заказа],[3]!Table13456[Цена],"",0,1)</f>
        <v>34052</v>
      </c>
      <c r="J2100" s="2" t="str">
        <f>M01_SETTINGS!$F$2</f>
        <v>KASPI</v>
      </c>
    </row>
    <row r="2101" spans="1:10" x14ac:dyDescent="0.35">
      <c r="A2101" s="3">
        <f>_xlfn.XLOOKUP(Table16[[#This Row],[OrderID]],[3]!Table13456[No заказа],[3]!Table13456[Дата
отправки],"",0,1)</f>
        <v>45741</v>
      </c>
      <c r="B2101" s="2">
        <v>520965097</v>
      </c>
      <c r="C2101" s="2"/>
      <c r="D2101" s="2"/>
      <c r="E2101" s="3"/>
      <c r="F2101" s="3"/>
      <c r="H2101" s="5">
        <f>_xlfn.XLOOKUP(Table16[[#This Row],[OrderID]],[3]!Table13456[No заказа],[3]!Table13456[Количество],"",0,1)</f>
        <v>1</v>
      </c>
      <c r="I2101" s="5">
        <f>_xlfn.XLOOKUP(Table16[[#This Row],[OrderID]],[3]!Table13456[No заказа],[3]!Table13456[Цена],"",0,1)</f>
        <v>7992</v>
      </c>
      <c r="J2101" s="2" t="str">
        <f>M01_SETTINGS!$F$2</f>
        <v>KASPI</v>
      </c>
    </row>
    <row r="2102" spans="1:10" x14ac:dyDescent="0.35">
      <c r="A2102" s="3">
        <f>_xlfn.XLOOKUP(Table16[[#This Row],[OrderID]],[3]!Table13456[No заказа],[3]!Table13456[Дата
отправки],"",0,1)</f>
        <v>45741</v>
      </c>
      <c r="B2102" s="2">
        <v>520945645</v>
      </c>
      <c r="C2102" s="2"/>
      <c r="D2102" s="2"/>
      <c r="E2102" s="3"/>
      <c r="F2102" s="3"/>
      <c r="H2102" s="5">
        <f>_xlfn.XLOOKUP(Table16[[#This Row],[OrderID]],[3]!Table13456[No заказа],[3]!Table13456[Количество],"",0,1)</f>
        <v>1</v>
      </c>
      <c r="I2102" s="5">
        <f>_xlfn.XLOOKUP(Table16[[#This Row],[OrderID]],[3]!Table13456[No заказа],[3]!Table13456[Цена],"",0,1)</f>
        <v>8389</v>
      </c>
      <c r="J2102" s="2" t="str">
        <f>M01_SETTINGS!$F$2</f>
        <v>KASPI</v>
      </c>
    </row>
    <row r="2103" spans="1:10" x14ac:dyDescent="0.35">
      <c r="A2103" s="3">
        <f>_xlfn.XLOOKUP(Table16[[#This Row],[OrderID]],[3]!Table13456[No заказа],[3]!Table13456[Дата
отправки],"",0,1)</f>
        <v>45741</v>
      </c>
      <c r="B2103" s="2">
        <v>521069727</v>
      </c>
      <c r="C2103" s="2"/>
      <c r="D2103" s="2"/>
      <c r="E2103" s="3"/>
      <c r="F2103" s="3"/>
      <c r="H2103" s="5">
        <f>_xlfn.XLOOKUP(Table16[[#This Row],[OrderID]],[3]!Table13456[No заказа],[3]!Table13456[Количество],"",0,1)</f>
        <v>1</v>
      </c>
      <c r="I2103" s="5">
        <f>_xlfn.XLOOKUP(Table16[[#This Row],[OrderID]],[3]!Table13456[No заказа],[3]!Table13456[Цена],"",0,1)</f>
        <v>7993</v>
      </c>
      <c r="J2103" s="2" t="str">
        <f>M01_SETTINGS!$F$2</f>
        <v>KASPI</v>
      </c>
    </row>
    <row r="2104" spans="1:10" x14ac:dyDescent="0.35">
      <c r="A2104" s="3">
        <f>_xlfn.XLOOKUP(Table16[[#This Row],[OrderID]],[3]!Table13456[No заказа],[3]!Table13456[Дата
отправки],"",0,1)</f>
        <v>45741</v>
      </c>
      <c r="B2104" s="2">
        <v>520869592</v>
      </c>
      <c r="C2104" s="2"/>
      <c r="D2104" s="2"/>
      <c r="E2104" s="3"/>
      <c r="F2104" s="3"/>
      <c r="H2104" s="5">
        <f>_xlfn.XLOOKUP(Table16[[#This Row],[OrderID]],[3]!Table13456[No заказа],[3]!Table13456[Количество],"",0,1)</f>
        <v>1</v>
      </c>
      <c r="I2104" s="5">
        <f>_xlfn.XLOOKUP(Table16[[#This Row],[OrderID]],[3]!Table13456[No заказа],[3]!Table13456[Цена],"",0,1)</f>
        <v>8590</v>
      </c>
      <c r="J2104" s="2" t="str">
        <f>M01_SETTINGS!$F$2</f>
        <v>KASPI</v>
      </c>
    </row>
    <row r="2105" spans="1:10" x14ac:dyDescent="0.35">
      <c r="A2105" s="3">
        <f>_xlfn.XLOOKUP(Table16[[#This Row],[OrderID]],[3]!Table13456[No заказа],[3]!Table13456[Дата
отправки],"",0,1)</f>
        <v>45741</v>
      </c>
      <c r="B2105" s="2">
        <v>520975349</v>
      </c>
      <c r="C2105" s="2"/>
      <c r="D2105" s="2"/>
      <c r="E2105" s="3"/>
      <c r="F2105" s="3"/>
      <c r="H2105" s="5">
        <f>_xlfn.XLOOKUP(Table16[[#This Row],[OrderID]],[3]!Table13456[No заказа],[3]!Table13456[Количество],"",0,1)</f>
        <v>1</v>
      </c>
      <c r="I2105" s="5">
        <f>_xlfn.XLOOKUP(Table16[[#This Row],[OrderID]],[3]!Table13456[No заказа],[3]!Table13456[Цена],"",0,1)</f>
        <v>15990</v>
      </c>
      <c r="J2105" s="2" t="str">
        <f>M01_SETTINGS!$F$2</f>
        <v>KASPI</v>
      </c>
    </row>
    <row r="2106" spans="1:10" x14ac:dyDescent="0.35">
      <c r="A2106" s="3">
        <f>_xlfn.XLOOKUP(Table16[[#This Row],[OrderID]],[3]!Table13456[No заказа],[3]!Table13456[Дата
отправки],"",0,1)</f>
        <v>45741</v>
      </c>
      <c r="B2106" s="2">
        <v>521127014</v>
      </c>
      <c r="C2106" s="2"/>
      <c r="D2106" s="2"/>
      <c r="E2106" s="3"/>
      <c r="F2106" s="3"/>
      <c r="H2106" s="5">
        <f>_xlfn.XLOOKUP(Table16[[#This Row],[OrderID]],[3]!Table13456[No заказа],[3]!Table13456[Количество],"",0,1)</f>
        <v>1</v>
      </c>
      <c r="I2106" s="5">
        <f>_xlfn.XLOOKUP(Table16[[#This Row],[OrderID]],[3]!Table13456[No заказа],[3]!Table13456[Цена],"",0,1)</f>
        <v>8800</v>
      </c>
      <c r="J2106" s="2" t="str">
        <f>M01_SETTINGS!$F$2</f>
        <v>KASPI</v>
      </c>
    </row>
    <row r="2107" spans="1:10" x14ac:dyDescent="0.35">
      <c r="A2107" s="3">
        <f>_xlfn.XLOOKUP(Table16[[#This Row],[OrderID]],[3]!Table13456[No заказа],[3]!Table13456[Дата
отправки],"",0,1)</f>
        <v>45741</v>
      </c>
      <c r="B2107" s="2">
        <v>521084563</v>
      </c>
      <c r="C2107" s="2"/>
      <c r="D2107" s="2"/>
      <c r="E2107" s="3"/>
      <c r="F2107" s="3"/>
      <c r="H2107" s="5">
        <f>_xlfn.XLOOKUP(Table16[[#This Row],[OrderID]],[3]!Table13456[No заказа],[3]!Table13456[Количество],"",0,1)</f>
        <v>1</v>
      </c>
      <c r="I2107" s="5">
        <f>_xlfn.XLOOKUP(Table16[[#This Row],[OrderID]],[3]!Table13456[No заказа],[3]!Table13456[Цена],"",0,1)</f>
        <v>7900</v>
      </c>
      <c r="J2107" s="2" t="str">
        <f>M01_SETTINGS!$F$2</f>
        <v>KASPI</v>
      </c>
    </row>
    <row r="2108" spans="1:10" x14ac:dyDescent="0.35">
      <c r="A2108" s="3">
        <f>_xlfn.XLOOKUP(Table16[[#This Row],[OrderID]],[3]!Table13456[No заказа],[3]!Table13456[Дата
отправки],"",0,1)</f>
        <v>45741</v>
      </c>
      <c r="B2108" s="2">
        <v>521016209</v>
      </c>
      <c r="C2108" s="2"/>
      <c r="D2108" s="2"/>
      <c r="E2108" s="3"/>
      <c r="F2108" s="3"/>
      <c r="H2108" s="5">
        <f>_xlfn.XLOOKUP(Table16[[#This Row],[OrderID]],[3]!Table13456[No заказа],[3]!Table13456[Количество],"",0,1)</f>
        <v>1</v>
      </c>
      <c r="I2108" s="5">
        <f>_xlfn.XLOOKUP(Table16[[#This Row],[OrderID]],[3]!Table13456[No заказа],[3]!Table13456[Цена],"",0,1)</f>
        <v>8418</v>
      </c>
      <c r="J2108" s="2" t="str">
        <f>M01_SETTINGS!$F$2</f>
        <v>KASPI</v>
      </c>
    </row>
    <row r="2109" spans="1:10" x14ac:dyDescent="0.35">
      <c r="A2109" s="3">
        <f>_xlfn.XLOOKUP(Table16[[#This Row],[OrderID]],[3]!Table13456[No заказа],[3]!Table13456[Дата
отправки],"",0,1)</f>
        <v>45741</v>
      </c>
      <c r="B2109" s="2">
        <v>520906783</v>
      </c>
      <c r="C2109" s="2"/>
      <c r="D2109" s="2"/>
      <c r="E2109" s="3"/>
      <c r="F2109" s="3"/>
      <c r="H2109" s="5">
        <f>_xlfn.XLOOKUP(Table16[[#This Row],[OrderID]],[3]!Table13456[No заказа],[3]!Table13456[Количество],"",0,1)</f>
        <v>1</v>
      </c>
      <c r="I2109" s="5">
        <f>_xlfn.XLOOKUP(Table16[[#This Row],[OrderID]],[3]!Table13456[No заказа],[3]!Table13456[Цена],"",0,1)</f>
        <v>8418</v>
      </c>
      <c r="J2109" s="2" t="str">
        <f>M01_SETTINGS!$F$2</f>
        <v>KASPI</v>
      </c>
    </row>
    <row r="2110" spans="1:10" x14ac:dyDescent="0.35">
      <c r="A2110" s="3">
        <f>_xlfn.XLOOKUP(Table16[[#This Row],[OrderID]],[3]!Table13456[No заказа],[3]!Table13456[Дата
отправки],"",0,1)</f>
        <v>45741</v>
      </c>
      <c r="B2110" s="2">
        <v>521104185</v>
      </c>
      <c r="C2110" s="2"/>
      <c r="D2110" s="2"/>
      <c r="E2110" s="3"/>
      <c r="F2110" s="3"/>
      <c r="H2110" s="5">
        <f>_xlfn.XLOOKUP(Table16[[#This Row],[OrderID]],[3]!Table13456[No заказа],[3]!Table13456[Количество],"",0,1)</f>
        <v>1</v>
      </c>
      <c r="I2110" s="5">
        <f>_xlfn.XLOOKUP(Table16[[#This Row],[OrderID]],[3]!Table13456[No заказа],[3]!Table13456[Цена],"",0,1)</f>
        <v>14990</v>
      </c>
      <c r="J2110" s="2" t="str">
        <f>M01_SETTINGS!$F$2</f>
        <v>KASPI</v>
      </c>
    </row>
    <row r="2111" spans="1:10" x14ac:dyDescent="0.35">
      <c r="A2111" s="3">
        <f>_xlfn.XLOOKUP(Table16[[#This Row],[OrderID]],[3]!Table13456[No заказа],[3]!Table13456[Дата
отправки],"",0,1)</f>
        <v>45741</v>
      </c>
      <c r="B2111" s="2">
        <v>521169130</v>
      </c>
      <c r="C2111" s="2"/>
      <c r="D2111" s="2"/>
      <c r="E2111" s="3"/>
      <c r="F2111" s="3"/>
      <c r="H2111" s="5">
        <f>_xlfn.XLOOKUP(Table16[[#This Row],[OrderID]],[3]!Table13456[No заказа],[3]!Table13456[Количество],"",0,1)</f>
        <v>1</v>
      </c>
      <c r="I2111" s="5">
        <f>_xlfn.XLOOKUP(Table16[[#This Row],[OrderID]],[3]!Table13456[No заказа],[3]!Table13456[Цена],"",0,1)</f>
        <v>14990</v>
      </c>
      <c r="J2111" s="2" t="str">
        <f>M01_SETTINGS!$F$2</f>
        <v>KASPI</v>
      </c>
    </row>
    <row r="2112" spans="1:10" x14ac:dyDescent="0.35">
      <c r="A2112" s="3">
        <f>_xlfn.XLOOKUP(Table16[[#This Row],[OrderID]],[3]!Table13456[No заказа],[3]!Table13456[Дата
отправки],"",0,1)</f>
        <v>45741</v>
      </c>
      <c r="B2112" s="2">
        <v>520781305</v>
      </c>
      <c r="C2112" s="2"/>
      <c r="D2112" s="2"/>
      <c r="E2112" s="3"/>
      <c r="F2112" s="3"/>
      <c r="H2112" s="5">
        <f>_xlfn.XLOOKUP(Table16[[#This Row],[OrderID]],[3]!Table13456[No заказа],[3]!Table13456[Количество],"",0,1)</f>
        <v>1</v>
      </c>
      <c r="I2112" s="5">
        <f>_xlfn.XLOOKUP(Table16[[#This Row],[OrderID]],[3]!Table13456[No заказа],[3]!Table13456[Цена],"",0,1)</f>
        <v>14990</v>
      </c>
      <c r="J2112" s="2" t="str">
        <f>M01_SETTINGS!$F$2</f>
        <v>KASPI</v>
      </c>
    </row>
    <row r="2113" spans="1:10" x14ac:dyDescent="0.35">
      <c r="A2113" s="3">
        <f>_xlfn.XLOOKUP(Table16[[#This Row],[OrderID]],[3]!Table13456[No заказа],[3]!Table13456[Дата
отправки],"",0,1)</f>
        <v>45741</v>
      </c>
      <c r="B2113" s="2">
        <v>521144160</v>
      </c>
      <c r="C2113" s="2"/>
      <c r="D2113" s="2"/>
      <c r="E2113" s="3"/>
      <c r="F2113" s="3"/>
      <c r="H2113" s="5">
        <f>_xlfn.XLOOKUP(Table16[[#This Row],[OrderID]],[3]!Table13456[No заказа],[3]!Table13456[Количество],"",0,1)</f>
        <v>1</v>
      </c>
      <c r="I2113" s="5">
        <f>_xlfn.XLOOKUP(Table16[[#This Row],[OrderID]],[3]!Table13456[No заказа],[3]!Table13456[Цена],"",0,1)</f>
        <v>14990</v>
      </c>
      <c r="J2113" s="2" t="str">
        <f>M01_SETTINGS!$F$2</f>
        <v>KASPI</v>
      </c>
    </row>
    <row r="2114" spans="1:10" x14ac:dyDescent="0.35">
      <c r="A2114" s="3">
        <f>_xlfn.XLOOKUP(Table16[[#This Row],[OrderID]],[3]!Table13456[No заказа],[3]!Table13456[Дата
отправки],"",0,1)</f>
        <v>45741</v>
      </c>
      <c r="B2114" s="2">
        <v>521088662</v>
      </c>
      <c r="C2114" s="2"/>
      <c r="D2114" s="2"/>
      <c r="E2114" s="3"/>
      <c r="F2114" s="3"/>
      <c r="H2114" s="5">
        <f>_xlfn.XLOOKUP(Table16[[#This Row],[OrderID]],[3]!Table13456[No заказа],[3]!Table13456[Количество],"",0,1)</f>
        <v>1</v>
      </c>
      <c r="I2114" s="5">
        <f>_xlfn.XLOOKUP(Table16[[#This Row],[OrderID]],[3]!Table13456[No заказа],[3]!Table13456[Цена],"",0,1)</f>
        <v>14990</v>
      </c>
      <c r="J2114" s="2" t="str">
        <f>M01_SETTINGS!$F$2</f>
        <v>KASPI</v>
      </c>
    </row>
    <row r="2115" spans="1:10" x14ac:dyDescent="0.35">
      <c r="A2115" s="3">
        <f>_xlfn.XLOOKUP(Table16[[#This Row],[OrderID]],[3]!Table13456[No заказа],[3]!Table13456[Дата
отправки],"",0,1)</f>
        <v>45741</v>
      </c>
      <c r="B2115" s="2">
        <v>521225962</v>
      </c>
      <c r="C2115" s="2"/>
      <c r="D2115" s="2"/>
      <c r="E2115" s="3"/>
      <c r="F2115" s="3"/>
      <c r="H2115" s="5">
        <f>_xlfn.XLOOKUP(Table16[[#This Row],[OrderID]],[3]!Table13456[No заказа],[3]!Table13456[Количество],"",0,1)</f>
        <v>1</v>
      </c>
      <c r="I2115" s="5">
        <f>_xlfn.XLOOKUP(Table16[[#This Row],[OrderID]],[3]!Table13456[No заказа],[3]!Table13456[Цена],"",0,1)</f>
        <v>14990</v>
      </c>
      <c r="J2115" s="2" t="str">
        <f>M01_SETTINGS!$F$2</f>
        <v>KASPI</v>
      </c>
    </row>
    <row r="2116" spans="1:10" x14ac:dyDescent="0.35">
      <c r="A2116" s="3">
        <f>_xlfn.XLOOKUP(Table16[[#This Row],[OrderID]],[3]!Table13456[No заказа],[3]!Table13456[Дата
отправки],"",0,1)</f>
        <v>45741</v>
      </c>
      <c r="B2116" s="2">
        <v>520880759</v>
      </c>
      <c r="C2116" s="2"/>
      <c r="D2116" s="2"/>
      <c r="E2116" s="3"/>
      <c r="F2116" s="3"/>
      <c r="H2116" s="5">
        <f>_xlfn.XLOOKUP(Table16[[#This Row],[OrderID]],[3]!Table13456[No заказа],[3]!Table13456[Количество],"",0,1)</f>
        <v>1</v>
      </c>
      <c r="I2116" s="5">
        <f>_xlfn.XLOOKUP(Table16[[#This Row],[OrderID]],[3]!Table13456[No заказа],[3]!Table13456[Цена],"",0,1)</f>
        <v>7995</v>
      </c>
      <c r="J2116" s="2" t="str">
        <f>M01_SETTINGS!$F$2</f>
        <v>KASPI</v>
      </c>
    </row>
    <row r="2117" spans="1:10" x14ac:dyDescent="0.35">
      <c r="A2117" s="3">
        <f>_xlfn.XLOOKUP(Table16[[#This Row],[OrderID]],[3]!Table13456[No заказа],[3]!Table13456[Дата
отправки],"",0,1)</f>
        <v>45741</v>
      </c>
      <c r="B2117" s="2">
        <v>520998960</v>
      </c>
      <c r="C2117" s="2"/>
      <c r="D2117" s="2"/>
      <c r="E2117" s="3"/>
      <c r="F2117" s="3"/>
      <c r="H2117" s="5">
        <f>_xlfn.XLOOKUP(Table16[[#This Row],[OrderID]],[3]!Table13456[No заказа],[3]!Table13456[Количество],"",0,1)</f>
        <v>1</v>
      </c>
      <c r="I2117" s="5">
        <f>_xlfn.XLOOKUP(Table16[[#This Row],[OrderID]],[3]!Table13456[No заказа],[3]!Table13456[Цена],"",0,1)</f>
        <v>7898</v>
      </c>
      <c r="J2117" s="2" t="str">
        <f>M01_SETTINGS!$F$2</f>
        <v>KASPI</v>
      </c>
    </row>
    <row r="2118" spans="1:10" x14ac:dyDescent="0.35">
      <c r="A2118" s="3">
        <f>_xlfn.XLOOKUP(Table16[[#This Row],[OrderID]],[3]!Table13456[No заказа],[3]!Table13456[Дата
отправки],"",0,1)</f>
        <v>45741</v>
      </c>
      <c r="B2118" s="2">
        <v>520817905</v>
      </c>
      <c r="C2118" s="2"/>
      <c r="D2118" s="2"/>
      <c r="E2118" s="3"/>
      <c r="F2118" s="3"/>
      <c r="H2118" s="5">
        <f>_xlfn.XLOOKUP(Table16[[#This Row],[OrderID]],[3]!Table13456[No заказа],[3]!Table13456[Количество],"",0,1)</f>
        <v>1</v>
      </c>
      <c r="I2118" s="5">
        <f>_xlfn.XLOOKUP(Table16[[#This Row],[OrderID]],[3]!Table13456[No заказа],[3]!Table13456[Цена],"",0,1)</f>
        <v>7660</v>
      </c>
      <c r="J2118" s="2" t="str">
        <f>M01_SETTINGS!$F$2</f>
        <v>KASPI</v>
      </c>
    </row>
    <row r="2119" spans="1:10" x14ac:dyDescent="0.35">
      <c r="A2119" s="3">
        <f>_xlfn.XLOOKUP(Table16[[#This Row],[OrderID]],[3]!Table13456[No заказа],[3]!Table13456[Дата
отправки],"",0,1)</f>
        <v>45741</v>
      </c>
      <c r="B2119" s="2">
        <v>521246065</v>
      </c>
      <c r="C2119" s="2"/>
      <c r="D2119" s="2"/>
      <c r="E2119" s="3"/>
      <c r="F2119" s="3"/>
      <c r="H2119" s="5">
        <f>_xlfn.XLOOKUP(Table16[[#This Row],[OrderID]],[3]!Table13456[No заказа],[3]!Table13456[Количество],"",0,1)</f>
        <v>1</v>
      </c>
      <c r="I2119" s="5">
        <f>_xlfn.XLOOKUP(Table16[[#This Row],[OrderID]],[3]!Table13456[No заказа],[3]!Table13456[Цена],"",0,1)</f>
        <v>7660</v>
      </c>
      <c r="J2119" s="2" t="str">
        <f>M01_SETTINGS!$F$2</f>
        <v>KASPI</v>
      </c>
    </row>
    <row r="2120" spans="1:10" x14ac:dyDescent="0.35">
      <c r="A2120" s="3">
        <f>_xlfn.XLOOKUP(Table16[[#This Row],[OrderID]],[3]!Table13456[No заказа],[3]!Table13456[Дата
отправки],"",0,1)</f>
        <v>45741</v>
      </c>
      <c r="B2120" s="2">
        <v>521097442</v>
      </c>
      <c r="C2120" s="2"/>
      <c r="D2120" s="2"/>
      <c r="E2120" s="3"/>
      <c r="F2120" s="3"/>
      <c r="H2120" s="5">
        <f>_xlfn.XLOOKUP(Table16[[#This Row],[OrderID]],[3]!Table13456[No заказа],[3]!Table13456[Количество],"",0,1)</f>
        <v>1</v>
      </c>
      <c r="I2120" s="5">
        <f>_xlfn.XLOOKUP(Table16[[#This Row],[OrderID]],[3]!Table13456[No заказа],[3]!Table13456[Цена],"",0,1)</f>
        <v>9776</v>
      </c>
      <c r="J2120" s="2" t="str">
        <f>M01_SETTINGS!$F$2</f>
        <v>KASPI</v>
      </c>
    </row>
    <row r="2121" spans="1:10" x14ac:dyDescent="0.35">
      <c r="A2121" s="3">
        <f>_xlfn.XLOOKUP(Table16[[#This Row],[OrderID]],[3]!Table13456[No заказа],[3]!Table13456[Дата
отправки],"",0,1)</f>
        <v>45741</v>
      </c>
      <c r="B2121" s="2">
        <v>520971719</v>
      </c>
      <c r="C2121" s="2"/>
      <c r="D2121" s="2"/>
      <c r="E2121" s="3"/>
      <c r="F2121" s="3"/>
      <c r="H2121" s="5">
        <f>_xlfn.XLOOKUP(Table16[[#This Row],[OrderID]],[3]!Table13456[No заказа],[3]!Table13456[Количество],"",0,1)</f>
        <v>1</v>
      </c>
      <c r="I2121" s="5">
        <f>_xlfn.XLOOKUP(Table16[[#This Row],[OrderID]],[3]!Table13456[No заказа],[3]!Table13456[Цена],"",0,1)</f>
        <v>8387</v>
      </c>
      <c r="J2121" s="2" t="str">
        <f>M01_SETTINGS!$F$2</f>
        <v>KASPI</v>
      </c>
    </row>
    <row r="2122" spans="1:10" x14ac:dyDescent="0.35">
      <c r="A2122" s="3">
        <f>_xlfn.XLOOKUP(Table16[[#This Row],[OrderID]],[3]!Table13456[No заказа],[3]!Table13456[Дата
отправки],"",0,1)</f>
        <v>45741</v>
      </c>
      <c r="B2122" s="2">
        <v>521251473</v>
      </c>
      <c r="C2122" s="2"/>
      <c r="D2122" s="2"/>
      <c r="E2122" s="3"/>
      <c r="F2122" s="3"/>
      <c r="H2122" s="5">
        <f>_xlfn.XLOOKUP(Table16[[#This Row],[OrderID]],[3]!Table13456[No заказа],[3]!Table13456[Количество],"",0,1)</f>
        <v>1</v>
      </c>
      <c r="I2122" s="5">
        <f>_xlfn.XLOOKUP(Table16[[#This Row],[OrderID]],[3]!Table13456[No заказа],[3]!Table13456[Цена],"",0,1)</f>
        <v>8413</v>
      </c>
      <c r="J2122" s="2" t="str">
        <f>M01_SETTINGS!$F$2</f>
        <v>KASPI</v>
      </c>
    </row>
    <row r="2123" spans="1:10" x14ac:dyDescent="0.35">
      <c r="A2123" s="3">
        <f>_xlfn.XLOOKUP(Table16[[#This Row],[OrderID]],[3]!Table13456[No заказа],[3]!Table13456[Дата
отправки],"",0,1)</f>
        <v>45741</v>
      </c>
      <c r="B2123" s="2">
        <v>521174360</v>
      </c>
      <c r="C2123" s="2"/>
      <c r="D2123" s="2"/>
      <c r="E2123" s="3"/>
      <c r="F2123" s="3"/>
      <c r="H2123" s="5">
        <f>_xlfn.XLOOKUP(Table16[[#This Row],[OrderID]],[3]!Table13456[No заказа],[3]!Table13456[Количество],"",0,1)</f>
        <v>1</v>
      </c>
      <c r="I2123" s="5">
        <f>_xlfn.XLOOKUP(Table16[[#This Row],[OrderID]],[3]!Table13456[No заказа],[3]!Table13456[Цена],"",0,1)</f>
        <v>8973</v>
      </c>
      <c r="J2123" s="2" t="str">
        <f>M01_SETTINGS!$F$2</f>
        <v>KASPI</v>
      </c>
    </row>
    <row r="2124" spans="1:10" x14ac:dyDescent="0.35">
      <c r="A2124" s="3">
        <f>_xlfn.XLOOKUP(Table16[[#This Row],[OrderID]],[3]!Table13456[No заказа],[3]!Table13456[Дата
отправки],"",0,1)</f>
        <v>45741</v>
      </c>
      <c r="B2124" s="2">
        <v>521305283</v>
      </c>
      <c r="C2124" s="2"/>
      <c r="D2124" s="2"/>
      <c r="E2124" s="3"/>
      <c r="F2124" s="3"/>
      <c r="H2124" s="5">
        <f>_xlfn.XLOOKUP(Table16[[#This Row],[OrderID]],[3]!Table13456[No заказа],[3]!Table13456[Количество],"",0,1)</f>
        <v>1</v>
      </c>
      <c r="I2124" s="5">
        <f>_xlfn.XLOOKUP(Table16[[#This Row],[OrderID]],[3]!Table13456[No заказа],[3]!Table13456[Цена],"",0,1)</f>
        <v>7986</v>
      </c>
      <c r="J2124" s="2" t="str">
        <f>M01_SETTINGS!$F$2</f>
        <v>KASPI</v>
      </c>
    </row>
    <row r="2125" spans="1:10" x14ac:dyDescent="0.35">
      <c r="A2125" s="3">
        <f>_xlfn.XLOOKUP(Table16[[#This Row],[OrderID]],[3]!Table13456[No заказа],[3]!Table13456[Дата
отправки],"",0,1)</f>
        <v>45741</v>
      </c>
      <c r="B2125" s="2">
        <v>520883754</v>
      </c>
      <c r="C2125" s="2"/>
      <c r="D2125" s="2"/>
      <c r="E2125" s="3"/>
      <c r="F2125" s="3"/>
      <c r="H2125" s="5">
        <f>_xlfn.XLOOKUP(Table16[[#This Row],[OrderID]],[3]!Table13456[No заказа],[3]!Table13456[Количество],"",0,1)</f>
        <v>1</v>
      </c>
      <c r="I2125" s="5">
        <f>_xlfn.XLOOKUP(Table16[[#This Row],[OrderID]],[3]!Table13456[No заказа],[3]!Table13456[Цена],"",0,1)</f>
        <v>8398</v>
      </c>
      <c r="J2125" s="2" t="str">
        <f>M01_SETTINGS!$F$2</f>
        <v>KASPI</v>
      </c>
    </row>
    <row r="2126" spans="1:10" x14ac:dyDescent="0.35">
      <c r="A2126" s="3">
        <f>_xlfn.XLOOKUP(Table16[[#This Row],[OrderID]],[3]!Table13456[No заказа],[3]!Table13456[Дата
отправки],"",0,1)</f>
        <v>45741</v>
      </c>
      <c r="B2126" s="2">
        <v>521309425</v>
      </c>
      <c r="C2126" s="2"/>
      <c r="D2126" s="2"/>
      <c r="E2126" s="3"/>
      <c r="F2126" s="3"/>
      <c r="H2126" s="5">
        <f>_xlfn.XLOOKUP(Table16[[#This Row],[OrderID]],[3]!Table13456[No заказа],[3]!Table13456[Количество],"",0,1)</f>
        <v>1</v>
      </c>
      <c r="I2126" s="5">
        <f>_xlfn.XLOOKUP(Table16[[#This Row],[OrderID]],[3]!Table13456[No заказа],[3]!Table13456[Цена],"",0,1)</f>
        <v>7992</v>
      </c>
      <c r="J2126" s="2" t="str">
        <f>M01_SETTINGS!$F$2</f>
        <v>KASPI</v>
      </c>
    </row>
    <row r="2127" spans="1:10" x14ac:dyDescent="0.35">
      <c r="A2127" s="3">
        <f>_xlfn.XLOOKUP(Table16[[#This Row],[OrderID]],[3]!Table13456[No заказа],[3]!Table13456[Дата
отправки],"",0,1)</f>
        <v>45741</v>
      </c>
      <c r="B2127" s="2">
        <v>520773067</v>
      </c>
      <c r="C2127" s="2"/>
      <c r="D2127" s="2"/>
      <c r="E2127" s="3"/>
      <c r="F2127" s="3"/>
      <c r="H2127" s="5">
        <f>_xlfn.XLOOKUP(Table16[[#This Row],[OrderID]],[3]!Table13456[No заказа],[3]!Table13456[Количество],"",0,1)</f>
        <v>1</v>
      </c>
      <c r="I2127" s="5">
        <f>_xlfn.XLOOKUP(Table16[[#This Row],[OrderID]],[3]!Table13456[No заказа],[3]!Table13456[Цена],"",0,1)</f>
        <v>7993</v>
      </c>
      <c r="J2127" s="2" t="str">
        <f>M01_SETTINGS!$F$2</f>
        <v>KASPI</v>
      </c>
    </row>
    <row r="2128" spans="1:10" x14ac:dyDescent="0.35">
      <c r="A2128" s="3">
        <f>_xlfn.XLOOKUP(Table16[[#This Row],[OrderID]],[3]!Table13456[No заказа],[3]!Table13456[Дата
отправки],"",0,1)</f>
        <v>45741</v>
      </c>
      <c r="B2128" s="2">
        <v>520920756</v>
      </c>
      <c r="C2128" s="2"/>
      <c r="D2128" s="2"/>
      <c r="E2128" s="3"/>
      <c r="F2128" s="3"/>
      <c r="H2128" s="5">
        <f>_xlfn.XLOOKUP(Table16[[#This Row],[OrderID]],[3]!Table13456[No заказа],[3]!Table13456[Количество],"",0,1)</f>
        <v>1</v>
      </c>
      <c r="I2128" s="5">
        <f>_xlfn.XLOOKUP(Table16[[#This Row],[OrderID]],[3]!Table13456[No заказа],[3]!Table13456[Цена],"",0,1)</f>
        <v>32283</v>
      </c>
      <c r="J2128" s="2" t="str">
        <f>M01_SETTINGS!$F$2</f>
        <v>KASPI</v>
      </c>
    </row>
    <row r="2129" spans="1:10" x14ac:dyDescent="0.35">
      <c r="A2129" s="3">
        <f>_xlfn.XLOOKUP(Table16[[#This Row],[OrderID]],[3]!Table13456[No заказа],[3]!Table13456[Дата
отправки],"",0,1)</f>
        <v>45740</v>
      </c>
      <c r="B2129" s="2">
        <v>520400913</v>
      </c>
      <c r="C2129" s="2"/>
      <c r="D2129" s="2"/>
      <c r="E2129" s="3"/>
      <c r="F2129" s="3"/>
      <c r="H2129" s="5">
        <f>_xlfn.XLOOKUP(Table16[[#This Row],[OrderID]],[3]!Table13456[No заказа],[3]!Table13456[Количество],"",0,1)</f>
        <v>1</v>
      </c>
      <c r="I2129" s="5">
        <f>_xlfn.XLOOKUP(Table16[[#This Row],[OrderID]],[3]!Table13456[No заказа],[3]!Table13456[Цена],"",0,1)</f>
        <v>7900</v>
      </c>
      <c r="J2129" s="2" t="str">
        <f>M01_SETTINGS!$F$2</f>
        <v>KASPI</v>
      </c>
    </row>
    <row r="2130" spans="1:10" x14ac:dyDescent="0.35">
      <c r="A2130" s="3">
        <f>_xlfn.XLOOKUP(Table16[[#This Row],[OrderID]],[3]!Table13456[No заказа],[3]!Table13456[Дата
отправки],"",0,1)</f>
        <v>45740</v>
      </c>
      <c r="B2130" s="2">
        <v>520739299</v>
      </c>
      <c r="C2130" s="2"/>
      <c r="D2130" s="2"/>
      <c r="E2130" s="3"/>
      <c r="F2130" s="3"/>
      <c r="H2130" s="5">
        <f>_xlfn.XLOOKUP(Table16[[#This Row],[OrderID]],[3]!Table13456[No заказа],[3]!Table13456[Количество],"",0,1)</f>
        <v>1</v>
      </c>
      <c r="I2130" s="5">
        <f>_xlfn.XLOOKUP(Table16[[#This Row],[OrderID]],[3]!Table13456[No заказа],[3]!Table13456[Цена],"",0,1)</f>
        <v>8000</v>
      </c>
      <c r="J2130" s="2" t="str">
        <f>M01_SETTINGS!$F$2</f>
        <v>KASPI</v>
      </c>
    </row>
    <row r="2131" spans="1:10" x14ac:dyDescent="0.35">
      <c r="A2131" s="3">
        <f>_xlfn.XLOOKUP(Table16[[#This Row],[OrderID]],[3]!Table13456[No заказа],[3]!Table13456[Дата
отправки],"",0,1)</f>
        <v>45740</v>
      </c>
      <c r="B2131" s="2">
        <v>520738440</v>
      </c>
      <c r="C2131" s="2"/>
      <c r="D2131" s="2"/>
      <c r="E2131" s="3"/>
      <c r="F2131" s="3"/>
      <c r="H2131" s="5">
        <f>_xlfn.XLOOKUP(Table16[[#This Row],[OrderID]],[3]!Table13456[No заказа],[3]!Table13456[Количество],"",0,1)</f>
        <v>1</v>
      </c>
      <c r="I2131" s="5">
        <f>_xlfn.XLOOKUP(Table16[[#This Row],[OrderID]],[3]!Table13456[No заказа],[3]!Table13456[Цена],"",0,1)</f>
        <v>9000</v>
      </c>
      <c r="J2131" s="2" t="str">
        <f>M01_SETTINGS!$F$2</f>
        <v>KASPI</v>
      </c>
    </row>
    <row r="2132" spans="1:10" x14ac:dyDescent="0.35">
      <c r="A2132" s="3">
        <f>_xlfn.XLOOKUP(Table16[[#This Row],[OrderID]],[3]!Table13456[No заказа],[3]!Table13456[Дата
отправки],"",0,1)</f>
        <v>45740</v>
      </c>
      <c r="B2132" s="2">
        <v>520456474</v>
      </c>
      <c r="C2132" s="2"/>
      <c r="D2132" s="2"/>
      <c r="E2132" s="3"/>
      <c r="F2132" s="3"/>
      <c r="H2132" s="5">
        <f>_xlfn.XLOOKUP(Table16[[#This Row],[OrderID]],[3]!Table13456[No заказа],[3]!Table13456[Количество],"",0,1)</f>
        <v>1</v>
      </c>
      <c r="I2132" s="5">
        <f>_xlfn.XLOOKUP(Table16[[#This Row],[OrderID]],[3]!Table13456[No заказа],[3]!Table13456[Цена],"",0,1)</f>
        <v>7680</v>
      </c>
      <c r="J2132" s="2" t="str">
        <f>M01_SETTINGS!$F$2</f>
        <v>KASPI</v>
      </c>
    </row>
    <row r="2133" spans="1:10" x14ac:dyDescent="0.35">
      <c r="A2133" s="3">
        <f>_xlfn.XLOOKUP(Table16[[#This Row],[OrderID]],[3]!Table13456[No заказа],[3]!Table13456[Дата
отправки],"",0,1)</f>
        <v>45740</v>
      </c>
      <c r="B2133" s="2">
        <v>520644814</v>
      </c>
      <c r="C2133" s="2"/>
      <c r="D2133" s="2"/>
      <c r="E2133" s="3"/>
      <c r="F2133" s="3"/>
      <c r="H2133" s="5">
        <f>_xlfn.XLOOKUP(Table16[[#This Row],[OrderID]],[3]!Table13456[No заказа],[3]!Table13456[Количество],"",0,1)</f>
        <v>1</v>
      </c>
      <c r="I2133" s="5">
        <f>_xlfn.XLOOKUP(Table16[[#This Row],[OrderID]],[3]!Table13456[No заказа],[3]!Table13456[Цена],"",0,1)</f>
        <v>7980</v>
      </c>
      <c r="J2133" s="2" t="str">
        <f>M01_SETTINGS!$F$2</f>
        <v>KASPI</v>
      </c>
    </row>
    <row r="2134" spans="1:10" x14ac:dyDescent="0.35">
      <c r="A2134" s="3">
        <f>_xlfn.XLOOKUP(Table16[[#This Row],[OrderID]],[3]!Table13456[No заказа],[3]!Table13456[Дата
отправки],"",0,1)</f>
        <v>45740</v>
      </c>
      <c r="B2134" s="2">
        <v>520604441</v>
      </c>
      <c r="C2134" s="2"/>
      <c r="D2134" s="2"/>
      <c r="E2134" s="3"/>
      <c r="F2134" s="3"/>
      <c r="H2134" s="5">
        <f>_xlfn.XLOOKUP(Table16[[#This Row],[OrderID]],[3]!Table13456[No заказа],[3]!Table13456[Количество],"",0,1)</f>
        <v>1</v>
      </c>
      <c r="I2134" s="5">
        <f>_xlfn.XLOOKUP(Table16[[#This Row],[OrderID]],[3]!Table13456[No заказа],[3]!Table13456[Цена],"",0,1)</f>
        <v>8481</v>
      </c>
      <c r="J2134" s="2" t="str">
        <f>M01_SETTINGS!$F$2</f>
        <v>KASPI</v>
      </c>
    </row>
    <row r="2135" spans="1:10" x14ac:dyDescent="0.35">
      <c r="A2135" s="3">
        <f>_xlfn.XLOOKUP(Table16[[#This Row],[OrderID]],[3]!Table13456[No заказа],[3]!Table13456[Дата
отправки],"",0,1)</f>
        <v>45740</v>
      </c>
      <c r="B2135" s="2">
        <v>520270034</v>
      </c>
      <c r="C2135" s="2"/>
      <c r="D2135" s="2"/>
      <c r="E2135" s="3"/>
      <c r="F2135" s="3"/>
      <c r="H2135" s="5">
        <f>_xlfn.XLOOKUP(Table16[[#This Row],[OrderID]],[3]!Table13456[No заказа],[3]!Table13456[Количество],"",0,1)</f>
        <v>1</v>
      </c>
      <c r="I2135" s="5">
        <f>_xlfn.XLOOKUP(Table16[[#This Row],[OrderID]],[3]!Table13456[No заказа],[3]!Table13456[Цена],"",0,1)</f>
        <v>8420</v>
      </c>
      <c r="J2135" s="2" t="str">
        <f>M01_SETTINGS!$F$2</f>
        <v>KASPI</v>
      </c>
    </row>
    <row r="2136" spans="1:10" x14ac:dyDescent="0.35">
      <c r="A2136" s="3">
        <f>_xlfn.XLOOKUP(Table16[[#This Row],[OrderID]],[3]!Table13456[No заказа],[3]!Table13456[Дата
отправки],"",0,1)</f>
        <v>45740</v>
      </c>
      <c r="B2136" s="2">
        <v>520593721</v>
      </c>
      <c r="C2136" s="2"/>
      <c r="D2136" s="2"/>
      <c r="E2136" s="3"/>
      <c r="F2136" s="3"/>
      <c r="H2136" s="5">
        <f>_xlfn.XLOOKUP(Table16[[#This Row],[OrderID]],[3]!Table13456[No заказа],[3]!Table13456[Количество],"",0,1)</f>
        <v>1</v>
      </c>
      <c r="I2136" s="5">
        <f>_xlfn.XLOOKUP(Table16[[#This Row],[OrderID]],[3]!Table13456[No заказа],[3]!Table13456[Цена],"",0,1)</f>
        <v>14990</v>
      </c>
      <c r="J2136" s="2" t="str">
        <f>M01_SETTINGS!$F$2</f>
        <v>KASPI</v>
      </c>
    </row>
    <row r="2137" spans="1:10" x14ac:dyDescent="0.35">
      <c r="A2137" s="3">
        <f>_xlfn.XLOOKUP(Table16[[#This Row],[OrderID]],[3]!Table13456[No заказа],[3]!Table13456[Дата
отправки],"",0,1)</f>
        <v>45740</v>
      </c>
      <c r="B2137" s="2">
        <v>520469248</v>
      </c>
      <c r="C2137" s="2"/>
      <c r="D2137" s="2"/>
      <c r="E2137" s="3"/>
      <c r="F2137" s="3"/>
      <c r="H2137" s="5">
        <f>_xlfn.XLOOKUP(Table16[[#This Row],[OrderID]],[3]!Table13456[No заказа],[3]!Table13456[Количество],"",0,1)</f>
        <v>1</v>
      </c>
      <c r="I2137" s="5">
        <f>_xlfn.XLOOKUP(Table16[[#This Row],[OrderID]],[3]!Table13456[No заказа],[3]!Table13456[Цена],"",0,1)</f>
        <v>14990</v>
      </c>
      <c r="J2137" s="2" t="str">
        <f>M01_SETTINGS!$F$2</f>
        <v>KASPI</v>
      </c>
    </row>
    <row r="2138" spans="1:10" x14ac:dyDescent="0.35">
      <c r="A2138" s="3">
        <f>_xlfn.XLOOKUP(Table16[[#This Row],[OrderID]],[3]!Table13456[No заказа],[3]!Table13456[Дата
отправки],"",0,1)</f>
        <v>45740</v>
      </c>
      <c r="B2138" s="2">
        <v>520558555</v>
      </c>
      <c r="C2138" s="2"/>
      <c r="D2138" s="2"/>
      <c r="E2138" s="3"/>
      <c r="F2138" s="3"/>
      <c r="H2138" s="5">
        <f>_xlfn.XLOOKUP(Table16[[#This Row],[OrderID]],[3]!Table13456[No заказа],[3]!Table13456[Количество],"",0,1)</f>
        <v>1</v>
      </c>
      <c r="I2138" s="5">
        <f>_xlfn.XLOOKUP(Table16[[#This Row],[OrderID]],[3]!Table13456[No заказа],[3]!Table13456[Цена],"",0,1)</f>
        <v>14990</v>
      </c>
      <c r="J2138" s="2" t="str">
        <f>M01_SETTINGS!$F$2</f>
        <v>KASPI</v>
      </c>
    </row>
    <row r="2139" spans="1:10" x14ac:dyDescent="0.35">
      <c r="A2139" s="3">
        <f>_xlfn.XLOOKUP(Table16[[#This Row],[OrderID]],[3]!Table13456[No заказа],[3]!Table13456[Дата
отправки],"",0,1)</f>
        <v>45740</v>
      </c>
      <c r="B2139" s="2">
        <v>520533891</v>
      </c>
      <c r="C2139" s="2"/>
      <c r="D2139" s="2"/>
      <c r="E2139" s="3"/>
      <c r="F2139" s="3"/>
      <c r="H2139" s="5">
        <f>_xlfn.XLOOKUP(Table16[[#This Row],[OrderID]],[3]!Table13456[No заказа],[3]!Table13456[Количество],"",0,1)</f>
        <v>1</v>
      </c>
      <c r="I2139" s="5">
        <f>_xlfn.XLOOKUP(Table16[[#This Row],[OrderID]],[3]!Table13456[No заказа],[3]!Table13456[Цена],"",0,1)</f>
        <v>14990</v>
      </c>
      <c r="J2139" s="2" t="str">
        <f>M01_SETTINGS!$F$2</f>
        <v>KASPI</v>
      </c>
    </row>
    <row r="2140" spans="1:10" x14ac:dyDescent="0.35">
      <c r="A2140" s="3">
        <f>_xlfn.XLOOKUP(Table16[[#This Row],[OrderID]],[3]!Table13456[No заказа],[3]!Table13456[Дата
отправки],"",0,1)</f>
        <v>45740</v>
      </c>
      <c r="B2140" s="2">
        <v>520648140</v>
      </c>
      <c r="C2140" s="2"/>
      <c r="D2140" s="2"/>
      <c r="E2140" s="3"/>
      <c r="F2140" s="3"/>
      <c r="H2140" s="5">
        <f>_xlfn.XLOOKUP(Table16[[#This Row],[OrderID]],[3]!Table13456[No заказа],[3]!Table13456[Количество],"",0,1)</f>
        <v>1</v>
      </c>
      <c r="I2140" s="5">
        <f>_xlfn.XLOOKUP(Table16[[#This Row],[OrderID]],[3]!Table13456[No заказа],[3]!Table13456[Цена],"",0,1)</f>
        <v>14990</v>
      </c>
      <c r="J2140" s="2" t="str">
        <f>M01_SETTINGS!$F$2</f>
        <v>KASPI</v>
      </c>
    </row>
    <row r="2141" spans="1:10" x14ac:dyDescent="0.35">
      <c r="A2141" s="3">
        <f>_xlfn.XLOOKUP(Table16[[#This Row],[OrderID]],[3]!Table13456[No заказа],[3]!Table13456[Дата
отправки],"",0,1)</f>
        <v>45740</v>
      </c>
      <c r="B2141" s="2">
        <v>520541871</v>
      </c>
      <c r="C2141" s="2"/>
      <c r="D2141" s="2"/>
      <c r="E2141" s="3"/>
      <c r="F2141" s="3"/>
      <c r="H2141" s="5">
        <f>_xlfn.XLOOKUP(Table16[[#This Row],[OrderID]],[3]!Table13456[No заказа],[3]!Table13456[Количество],"",0,1)</f>
        <v>1</v>
      </c>
      <c r="I2141" s="5">
        <f>_xlfn.XLOOKUP(Table16[[#This Row],[OrderID]],[3]!Table13456[No заказа],[3]!Table13456[Цена],"",0,1)</f>
        <v>8657</v>
      </c>
      <c r="J2141" s="2" t="str">
        <f>M01_SETTINGS!$F$2</f>
        <v>KASPI</v>
      </c>
    </row>
    <row r="2142" spans="1:10" x14ac:dyDescent="0.35">
      <c r="A2142" s="3">
        <f>_xlfn.XLOOKUP(Table16[[#This Row],[OrderID]],[3]!Table13456[No заказа],[3]!Table13456[Дата
отправки],"",0,1)</f>
        <v>45740</v>
      </c>
      <c r="B2142" s="2">
        <v>520640843</v>
      </c>
      <c r="C2142" s="2"/>
      <c r="D2142" s="2"/>
      <c r="E2142" s="3"/>
      <c r="F2142" s="3"/>
      <c r="H2142" s="5">
        <f>_xlfn.XLOOKUP(Table16[[#This Row],[OrderID]],[3]!Table13456[No заказа],[3]!Table13456[Количество],"",0,1)</f>
        <v>1</v>
      </c>
      <c r="I2142" s="5">
        <f>_xlfn.XLOOKUP(Table16[[#This Row],[OrderID]],[3]!Table13456[No заказа],[3]!Table13456[Цена],"",0,1)</f>
        <v>7660</v>
      </c>
      <c r="J2142" s="2" t="str">
        <f>M01_SETTINGS!$F$2</f>
        <v>KASPI</v>
      </c>
    </row>
    <row r="2143" spans="1:10" x14ac:dyDescent="0.35">
      <c r="A2143" s="3">
        <f>_xlfn.XLOOKUP(Table16[[#This Row],[OrderID]],[3]!Table13456[No заказа],[3]!Table13456[Дата
отправки],"",0,1)</f>
        <v>45740</v>
      </c>
      <c r="B2143" s="2">
        <v>520375646</v>
      </c>
      <c r="C2143" s="2"/>
      <c r="D2143" s="2"/>
      <c r="E2143" s="3"/>
      <c r="F2143" s="3"/>
      <c r="H2143" s="5">
        <f>_xlfn.XLOOKUP(Table16[[#This Row],[OrderID]],[3]!Table13456[No заказа],[3]!Table13456[Количество],"",0,1)</f>
        <v>1</v>
      </c>
      <c r="I2143" s="5">
        <f>_xlfn.XLOOKUP(Table16[[#This Row],[OrderID]],[3]!Table13456[No заказа],[3]!Table13456[Цена],"",0,1)</f>
        <v>7660</v>
      </c>
      <c r="J2143" s="2" t="str">
        <f>M01_SETTINGS!$F$2</f>
        <v>KASPI</v>
      </c>
    </row>
    <row r="2144" spans="1:10" x14ac:dyDescent="0.35">
      <c r="A2144" s="3">
        <f>_xlfn.XLOOKUP(Table16[[#This Row],[OrderID]],[3]!Table13456[No заказа],[3]!Table13456[Дата
отправки],"",0,1)</f>
        <v>45740</v>
      </c>
      <c r="B2144" s="2">
        <v>520445229</v>
      </c>
      <c r="C2144" s="2"/>
      <c r="D2144" s="2"/>
      <c r="E2144" s="3"/>
      <c r="F2144" s="3"/>
      <c r="H2144" s="5">
        <f>_xlfn.XLOOKUP(Table16[[#This Row],[OrderID]],[3]!Table13456[No заказа],[3]!Table13456[Количество],"",0,1)</f>
        <v>1</v>
      </c>
      <c r="I2144" s="5">
        <f>_xlfn.XLOOKUP(Table16[[#This Row],[OrderID]],[3]!Table13456[No заказа],[3]!Table13456[Цена],"",0,1)</f>
        <v>7660</v>
      </c>
      <c r="J2144" s="2" t="str">
        <f>M01_SETTINGS!$F$2</f>
        <v>KASPI</v>
      </c>
    </row>
    <row r="2145" spans="1:10" x14ac:dyDescent="0.35">
      <c r="A2145" s="3">
        <f>_xlfn.XLOOKUP(Table16[[#This Row],[OrderID]],[3]!Table13456[No заказа],[3]!Table13456[Дата
отправки],"",0,1)</f>
        <v>45740</v>
      </c>
      <c r="B2145" s="2">
        <v>520376667</v>
      </c>
      <c r="C2145" s="2"/>
      <c r="D2145" s="2"/>
      <c r="E2145" s="3"/>
      <c r="F2145" s="3"/>
      <c r="H2145" s="5">
        <f>_xlfn.XLOOKUP(Table16[[#This Row],[OrderID]],[3]!Table13456[No заказа],[3]!Table13456[Количество],"",0,1)</f>
        <v>1</v>
      </c>
      <c r="I2145" s="5">
        <f>_xlfn.XLOOKUP(Table16[[#This Row],[OrderID]],[3]!Table13456[No заказа],[3]!Table13456[Цена],"",0,1)</f>
        <v>8657</v>
      </c>
      <c r="J2145" s="2" t="str">
        <f>M01_SETTINGS!$F$2</f>
        <v>KASPI</v>
      </c>
    </row>
    <row r="2146" spans="1:10" x14ac:dyDescent="0.35">
      <c r="A2146" s="3">
        <f>_xlfn.XLOOKUP(Table16[[#This Row],[OrderID]],[3]!Table13456[No заказа],[3]!Table13456[Дата
отправки],"",0,1)</f>
        <v>45740</v>
      </c>
      <c r="B2146" s="2">
        <v>520365550</v>
      </c>
      <c r="C2146" s="2"/>
      <c r="D2146" s="2"/>
      <c r="E2146" s="3"/>
      <c r="F2146" s="3"/>
      <c r="H2146" s="5">
        <f>_xlfn.XLOOKUP(Table16[[#This Row],[OrderID]],[3]!Table13456[No заказа],[3]!Table13456[Количество],"",0,1)</f>
        <v>1</v>
      </c>
      <c r="I2146" s="5">
        <f>_xlfn.XLOOKUP(Table16[[#This Row],[OrderID]],[3]!Table13456[No заказа],[3]!Table13456[Цена],"",0,1)</f>
        <v>7660</v>
      </c>
      <c r="J2146" s="2" t="str">
        <f>M01_SETTINGS!$F$2</f>
        <v>KASPI</v>
      </c>
    </row>
    <row r="2147" spans="1:10" x14ac:dyDescent="0.35">
      <c r="A2147" s="3">
        <f>_xlfn.XLOOKUP(Table16[[#This Row],[OrderID]],[3]!Table13456[No заказа],[3]!Table13456[Дата
отправки],"",0,1)</f>
        <v>45740</v>
      </c>
      <c r="B2147" s="2">
        <v>520624350</v>
      </c>
      <c r="C2147" s="2"/>
      <c r="D2147" s="2"/>
      <c r="E2147" s="3"/>
      <c r="F2147" s="3"/>
      <c r="H2147" s="5">
        <f>_xlfn.XLOOKUP(Table16[[#This Row],[OrderID]],[3]!Table13456[No заказа],[3]!Table13456[Количество],"",0,1)</f>
        <v>1</v>
      </c>
      <c r="I2147" s="5">
        <f>_xlfn.XLOOKUP(Table16[[#This Row],[OrderID]],[3]!Table13456[No заказа],[3]!Table13456[Цена],"",0,1)</f>
        <v>8388</v>
      </c>
      <c r="J2147" s="2" t="str">
        <f>M01_SETTINGS!$F$2</f>
        <v>KASPI</v>
      </c>
    </row>
    <row r="2148" spans="1:10" x14ac:dyDescent="0.35">
      <c r="A2148" s="3">
        <f>_xlfn.XLOOKUP(Table16[[#This Row],[OrderID]],[3]!Table13456[No заказа],[3]!Table13456[Дата
отправки],"",0,1)</f>
        <v>45740</v>
      </c>
      <c r="B2148" s="2">
        <v>520414212</v>
      </c>
      <c r="C2148" s="2"/>
      <c r="D2148" s="2"/>
      <c r="E2148" s="3"/>
      <c r="F2148" s="3"/>
      <c r="H2148" s="5">
        <f>_xlfn.XLOOKUP(Table16[[#This Row],[OrderID]],[3]!Table13456[No заказа],[3]!Table13456[Количество],"",0,1)</f>
        <v>1</v>
      </c>
      <c r="I2148" s="5">
        <f>_xlfn.XLOOKUP(Table16[[#This Row],[OrderID]],[3]!Table13456[No заказа],[3]!Table13456[Цена],"",0,1)</f>
        <v>8948</v>
      </c>
      <c r="J2148" s="2" t="str">
        <f>M01_SETTINGS!$F$2</f>
        <v>KASPI</v>
      </c>
    </row>
    <row r="2149" spans="1:10" x14ac:dyDescent="0.35">
      <c r="A2149" s="3">
        <f>_xlfn.XLOOKUP(Table16[[#This Row],[OrderID]],[3]!Table13456[No заказа],[3]!Table13456[Дата
отправки],"",0,1)</f>
        <v>45740</v>
      </c>
      <c r="B2149" s="2">
        <v>520497902</v>
      </c>
      <c r="C2149" s="2"/>
      <c r="D2149" s="2"/>
      <c r="E2149" s="3"/>
      <c r="F2149" s="3"/>
      <c r="H2149" s="5">
        <f>_xlfn.XLOOKUP(Table16[[#This Row],[OrderID]],[3]!Table13456[No заказа],[3]!Table13456[Количество],"",0,1)</f>
        <v>1</v>
      </c>
      <c r="I2149" s="5">
        <f>_xlfn.XLOOKUP(Table16[[#This Row],[OrderID]],[3]!Table13456[No заказа],[3]!Table13456[Цена],"",0,1)</f>
        <v>8989</v>
      </c>
      <c r="J2149" s="2" t="str">
        <f>M01_SETTINGS!$F$2</f>
        <v>KASPI</v>
      </c>
    </row>
    <row r="2150" spans="1:10" x14ac:dyDescent="0.35">
      <c r="A2150" s="3">
        <f>_xlfn.XLOOKUP(Table16[[#This Row],[OrderID]],[3]!Table13456[No заказа],[3]!Table13456[Дата
отправки],"",0,1)</f>
        <v>45740</v>
      </c>
      <c r="B2150" s="2">
        <v>520737567</v>
      </c>
      <c r="C2150" s="2"/>
      <c r="D2150" s="2"/>
      <c r="E2150" s="3"/>
      <c r="F2150" s="3"/>
      <c r="H2150" s="5">
        <f>_xlfn.XLOOKUP(Table16[[#This Row],[OrderID]],[3]!Table13456[No заказа],[3]!Table13456[Количество],"",0,1)</f>
        <v>1</v>
      </c>
      <c r="I2150" s="5">
        <f>_xlfn.XLOOKUP(Table16[[#This Row],[OrderID]],[3]!Table13456[No заказа],[3]!Table13456[Цена],"",0,1)</f>
        <v>8588</v>
      </c>
      <c r="J2150" s="2" t="str">
        <f>M01_SETTINGS!$F$2</f>
        <v>KASPI</v>
      </c>
    </row>
    <row r="2151" spans="1:10" x14ac:dyDescent="0.35">
      <c r="A2151" s="3">
        <f>_xlfn.XLOOKUP(Table16[[#This Row],[OrderID]],[3]!Table13456[No заказа],[3]!Table13456[Дата
отправки],"",0,1)</f>
        <v>45740</v>
      </c>
      <c r="B2151" s="2">
        <v>520302627</v>
      </c>
      <c r="C2151" s="2"/>
      <c r="D2151" s="2"/>
      <c r="E2151" s="3"/>
      <c r="F2151" s="3"/>
      <c r="H2151" s="5">
        <f>_xlfn.XLOOKUP(Table16[[#This Row],[OrderID]],[3]!Table13456[No заказа],[3]!Table13456[Количество],"",0,1)</f>
        <v>1</v>
      </c>
      <c r="I2151" s="5">
        <f>_xlfn.XLOOKUP(Table16[[#This Row],[OrderID]],[3]!Table13456[No заказа],[3]!Table13456[Цена],"",0,1)</f>
        <v>7893</v>
      </c>
      <c r="J2151" s="2" t="str">
        <f>M01_SETTINGS!$F$2</f>
        <v>KASPI</v>
      </c>
    </row>
    <row r="2152" spans="1:10" x14ac:dyDescent="0.35">
      <c r="A2152" s="3">
        <f>_xlfn.XLOOKUP(Table16[[#This Row],[OrderID]],[3]!Table13456[No заказа],[3]!Table13456[Дата
отправки],"",0,1)</f>
        <v>45740</v>
      </c>
      <c r="B2152" s="2">
        <v>520266349</v>
      </c>
      <c r="C2152" s="2"/>
      <c r="D2152" s="2"/>
      <c r="E2152" s="3"/>
      <c r="F2152" s="3"/>
      <c r="H2152" s="5">
        <f>_xlfn.XLOOKUP(Table16[[#This Row],[OrderID]],[3]!Table13456[No заказа],[3]!Table13456[Количество],"",0,1)</f>
        <v>1</v>
      </c>
      <c r="I2152" s="5">
        <f>_xlfn.XLOOKUP(Table16[[#This Row],[OrderID]],[3]!Table13456[No заказа],[3]!Table13456[Цена],"",0,1)</f>
        <v>8450</v>
      </c>
      <c r="J2152" s="2" t="str">
        <f>M01_SETTINGS!$F$2</f>
        <v>KASPI</v>
      </c>
    </row>
    <row r="2153" spans="1:10" x14ac:dyDescent="0.35">
      <c r="A2153" s="3">
        <f>_xlfn.XLOOKUP(Table16[[#This Row],[OrderID]],[3]!Table13456[No заказа],[3]!Table13456[Дата
отправки],"",0,1)</f>
        <v>45740</v>
      </c>
      <c r="B2153" s="2">
        <v>520654026</v>
      </c>
      <c r="C2153" s="2"/>
      <c r="D2153" s="2"/>
      <c r="E2153" s="3"/>
      <c r="F2153" s="3"/>
      <c r="H2153" s="5">
        <f>_xlfn.XLOOKUP(Table16[[#This Row],[OrderID]],[3]!Table13456[No заказа],[3]!Table13456[Количество],"",0,1)</f>
        <v>1</v>
      </c>
      <c r="I2153" s="5">
        <f>_xlfn.XLOOKUP(Table16[[#This Row],[OrderID]],[3]!Table13456[No заказа],[3]!Table13456[Цена],"",0,1)</f>
        <v>8198</v>
      </c>
      <c r="J2153" s="2" t="str">
        <f>M01_SETTINGS!$F$2</f>
        <v>KASPI</v>
      </c>
    </row>
    <row r="2154" spans="1:10" x14ac:dyDescent="0.35">
      <c r="A2154" s="3">
        <f>_xlfn.XLOOKUP(Table16[[#This Row],[OrderID]],[3]!Table13456[No заказа],[3]!Table13456[Дата
отправки],"",0,1)</f>
        <v>45740</v>
      </c>
      <c r="B2154" s="2">
        <v>520688044</v>
      </c>
      <c r="C2154" s="2"/>
      <c r="D2154" s="2"/>
      <c r="E2154" s="3"/>
      <c r="F2154" s="3"/>
      <c r="H2154" s="5">
        <f>_xlfn.XLOOKUP(Table16[[#This Row],[OrderID]],[3]!Table13456[No заказа],[3]!Table13456[Количество],"",0,1)</f>
        <v>1</v>
      </c>
      <c r="I2154" s="5">
        <f>_xlfn.XLOOKUP(Table16[[#This Row],[OrderID]],[3]!Table13456[No заказа],[3]!Table13456[Цена],"",0,1)</f>
        <v>7995</v>
      </c>
      <c r="J2154" s="2" t="str">
        <f>M01_SETTINGS!$F$2</f>
        <v>KASPI</v>
      </c>
    </row>
    <row r="2155" spans="1:10" x14ac:dyDescent="0.35">
      <c r="A2155" s="3">
        <f>_xlfn.XLOOKUP(Table16[[#This Row],[OrderID]],[3]!Table13456[No заказа],[3]!Table13456[Дата
отправки],"",0,1)</f>
        <v>45740</v>
      </c>
      <c r="B2155" s="2">
        <v>520692600</v>
      </c>
      <c r="C2155" s="2"/>
      <c r="D2155" s="2"/>
      <c r="E2155" s="3"/>
      <c r="F2155" s="3"/>
      <c r="H2155" s="5">
        <f>_xlfn.XLOOKUP(Table16[[#This Row],[OrderID]],[3]!Table13456[No заказа],[3]!Table13456[Количество],"",0,1)</f>
        <v>1</v>
      </c>
      <c r="I2155" s="5">
        <f>_xlfn.XLOOKUP(Table16[[#This Row],[OrderID]],[3]!Table13456[No заказа],[3]!Table13456[Цена],"",0,1)</f>
        <v>8398</v>
      </c>
      <c r="J2155" s="2" t="str">
        <f>M01_SETTINGS!$F$2</f>
        <v>KASPI</v>
      </c>
    </row>
    <row r="2156" spans="1:10" x14ac:dyDescent="0.35">
      <c r="A2156" s="3">
        <f>_xlfn.XLOOKUP(Table16[[#This Row],[OrderID]],[3]!Table13456[No заказа],[3]!Table13456[Дата
отправки],"",0,1)</f>
        <v>45739</v>
      </c>
      <c r="B2156" s="2">
        <v>519838677</v>
      </c>
      <c r="C2156" s="2"/>
      <c r="D2156" s="2"/>
      <c r="E2156" s="3"/>
      <c r="F2156" s="3"/>
      <c r="H2156" s="5">
        <f>_xlfn.XLOOKUP(Table16[[#This Row],[OrderID]],[3]!Table13456[No заказа],[3]!Table13456[Количество],"",0,1)</f>
        <v>2</v>
      </c>
      <c r="I2156" s="5">
        <f>_xlfn.XLOOKUP(Table16[[#This Row],[OrderID]],[3]!Table13456[No заказа],[3]!Table13456[Цена],"",0,1)</f>
        <v>16932</v>
      </c>
      <c r="J2156" s="2" t="str">
        <f>M01_SETTINGS!$F$2</f>
        <v>KASPI</v>
      </c>
    </row>
    <row r="2157" spans="1:10" x14ac:dyDescent="0.35">
      <c r="A2157" s="3">
        <f>_xlfn.XLOOKUP(Table16[[#This Row],[OrderID]],[3]!Table13456[No заказа],[3]!Table13456[Дата
отправки],"",0,1)</f>
        <v>45739</v>
      </c>
      <c r="B2157" s="2">
        <v>519847598</v>
      </c>
      <c r="C2157" s="2"/>
      <c r="D2157" s="2"/>
      <c r="E2157" s="3"/>
      <c r="F2157" s="3"/>
      <c r="H2157" s="5">
        <f>_xlfn.XLOOKUP(Table16[[#This Row],[OrderID]],[3]!Table13456[No заказа],[3]!Table13456[Количество],"",0,1)</f>
        <v>1</v>
      </c>
      <c r="I2157" s="5">
        <f>_xlfn.XLOOKUP(Table16[[#This Row],[OrderID]],[3]!Table13456[No заказа],[3]!Table13456[Цена],"",0,1)</f>
        <v>8490</v>
      </c>
      <c r="J2157" s="2" t="str">
        <f>M01_SETTINGS!$F$2</f>
        <v>KASPI</v>
      </c>
    </row>
    <row r="2158" spans="1:10" x14ac:dyDescent="0.35">
      <c r="A2158" s="3">
        <f>_xlfn.XLOOKUP(Table16[[#This Row],[OrderID]],[3]!Table13456[No заказа],[3]!Table13456[Дата
отправки],"",0,1)</f>
        <v>45739</v>
      </c>
      <c r="B2158" s="2">
        <v>519886974</v>
      </c>
      <c r="C2158" s="2"/>
      <c r="D2158" s="2"/>
      <c r="E2158" s="3"/>
      <c r="F2158" s="3"/>
      <c r="H2158" s="5">
        <f>_xlfn.XLOOKUP(Table16[[#This Row],[OrderID]],[3]!Table13456[No заказа],[3]!Table13456[Количество],"",0,1)</f>
        <v>1</v>
      </c>
      <c r="I2158" s="5">
        <f>_xlfn.XLOOKUP(Table16[[#This Row],[OrderID]],[3]!Table13456[No заказа],[3]!Table13456[Цена],"",0,1)</f>
        <v>8394</v>
      </c>
      <c r="J2158" s="2" t="str">
        <f>M01_SETTINGS!$F$2</f>
        <v>KASPI</v>
      </c>
    </row>
    <row r="2159" spans="1:10" x14ac:dyDescent="0.35">
      <c r="A2159" s="3">
        <f>_xlfn.XLOOKUP(Table16[[#This Row],[OrderID]],[3]!Table13456[No заказа],[3]!Table13456[Дата
отправки],"",0,1)</f>
        <v>45739</v>
      </c>
      <c r="B2159" s="2">
        <v>519831338</v>
      </c>
      <c r="C2159" s="2"/>
      <c r="D2159" s="2"/>
      <c r="E2159" s="3"/>
      <c r="F2159" s="3"/>
      <c r="H2159" s="5">
        <f>_xlfn.XLOOKUP(Table16[[#This Row],[OrderID]],[3]!Table13456[No заказа],[3]!Table13456[Количество],"",0,1)</f>
        <v>1</v>
      </c>
      <c r="I2159" s="5">
        <f>_xlfn.XLOOKUP(Table16[[#This Row],[OrderID]],[3]!Table13456[No заказа],[3]!Table13456[Цена],"",0,1)</f>
        <v>11998</v>
      </c>
      <c r="J2159" s="2" t="str">
        <f>M01_SETTINGS!$F$2</f>
        <v>KASPI</v>
      </c>
    </row>
    <row r="2160" spans="1:10" x14ac:dyDescent="0.35">
      <c r="A2160" s="3">
        <f>_xlfn.XLOOKUP(Table16[[#This Row],[OrderID]],[3]!Table13456[No заказа],[3]!Table13456[Дата
отправки],"",0,1)</f>
        <v>45739</v>
      </c>
      <c r="B2160" s="2">
        <v>520153251</v>
      </c>
      <c r="C2160" s="2"/>
      <c r="D2160" s="2"/>
      <c r="E2160" s="3"/>
      <c r="F2160" s="3"/>
      <c r="H2160" s="5">
        <f>_xlfn.XLOOKUP(Table16[[#This Row],[OrderID]],[3]!Table13456[No заказа],[3]!Table13456[Количество],"",0,1)</f>
        <v>1</v>
      </c>
      <c r="I2160" s="5">
        <f>_xlfn.XLOOKUP(Table16[[#This Row],[OrderID]],[3]!Table13456[No заказа],[3]!Table13456[Цена],"",0,1)</f>
        <v>10013</v>
      </c>
      <c r="J2160" s="2" t="str">
        <f>M01_SETTINGS!$F$2</f>
        <v>KASPI</v>
      </c>
    </row>
    <row r="2161" spans="1:10" x14ac:dyDescent="0.35">
      <c r="A2161" s="3">
        <f>_xlfn.XLOOKUP(Table16[[#This Row],[OrderID]],[3]!Table13456[No заказа],[3]!Table13456[Дата
отправки],"",0,1)</f>
        <v>45739</v>
      </c>
      <c r="B2161" s="2">
        <v>520151066</v>
      </c>
      <c r="C2161" s="2"/>
      <c r="D2161" s="2"/>
      <c r="E2161" s="3"/>
      <c r="F2161" s="3"/>
      <c r="H2161" s="5">
        <f>_xlfn.XLOOKUP(Table16[[#This Row],[OrderID]],[3]!Table13456[No заказа],[3]!Table13456[Количество],"",0,1)</f>
        <v>1</v>
      </c>
      <c r="I2161" s="5">
        <f>_xlfn.XLOOKUP(Table16[[#This Row],[OrderID]],[3]!Table13456[No заказа],[3]!Table13456[Цена],"",0,1)</f>
        <v>14990</v>
      </c>
      <c r="J2161" s="2" t="str">
        <f>M01_SETTINGS!$F$2</f>
        <v>KASPI</v>
      </c>
    </row>
    <row r="2162" spans="1:10" x14ac:dyDescent="0.35">
      <c r="A2162" s="3">
        <f>_xlfn.XLOOKUP(Table16[[#This Row],[OrderID]],[3]!Table13456[No заказа],[3]!Table13456[Дата
отправки],"",0,1)</f>
        <v>45739</v>
      </c>
      <c r="B2162" s="2">
        <v>520218355</v>
      </c>
      <c r="C2162" s="2"/>
      <c r="D2162" s="2"/>
      <c r="E2162" s="3"/>
      <c r="F2162" s="3"/>
      <c r="H2162" s="5">
        <f>_xlfn.XLOOKUP(Table16[[#This Row],[OrderID]],[3]!Table13456[No заказа],[3]!Table13456[Количество],"",0,1)</f>
        <v>1</v>
      </c>
      <c r="I2162" s="5">
        <f>_xlfn.XLOOKUP(Table16[[#This Row],[OrderID]],[3]!Table13456[No заказа],[3]!Table13456[Цена],"",0,1)</f>
        <v>14990</v>
      </c>
      <c r="J2162" s="2" t="str">
        <f>M01_SETTINGS!$F$2</f>
        <v>KASPI</v>
      </c>
    </row>
    <row r="2163" spans="1:10" x14ac:dyDescent="0.35">
      <c r="A2163" s="3">
        <f>_xlfn.XLOOKUP(Table16[[#This Row],[OrderID]],[3]!Table13456[No заказа],[3]!Table13456[Дата
отправки],"",0,1)</f>
        <v>45739</v>
      </c>
      <c r="B2163" s="2">
        <v>519864448</v>
      </c>
      <c r="C2163" s="2"/>
      <c r="D2163" s="2"/>
      <c r="E2163" s="3"/>
      <c r="F2163" s="3"/>
      <c r="H2163" s="5">
        <f>_xlfn.XLOOKUP(Table16[[#This Row],[OrderID]],[3]!Table13456[No заказа],[3]!Table13456[Количество],"",0,1)</f>
        <v>1</v>
      </c>
      <c r="I2163" s="5">
        <f>_xlfn.XLOOKUP(Table16[[#This Row],[OrderID]],[3]!Table13456[No заказа],[3]!Table13456[Цена],"",0,1)</f>
        <v>14990</v>
      </c>
      <c r="J2163" s="2" t="str">
        <f>M01_SETTINGS!$F$2</f>
        <v>KASPI</v>
      </c>
    </row>
    <row r="2164" spans="1:10" x14ac:dyDescent="0.35">
      <c r="A2164" s="3">
        <f>_xlfn.XLOOKUP(Table16[[#This Row],[OrderID]],[3]!Table13456[No заказа],[3]!Table13456[Дата
отправки],"",0,1)</f>
        <v>45739</v>
      </c>
      <c r="B2164" s="2">
        <v>520241284</v>
      </c>
      <c r="C2164" s="2"/>
      <c r="D2164" s="2"/>
      <c r="E2164" s="3"/>
      <c r="F2164" s="3"/>
      <c r="H2164" s="5">
        <f>_xlfn.XLOOKUP(Table16[[#This Row],[OrderID]],[3]!Table13456[No заказа],[3]!Table13456[Количество],"",0,1)</f>
        <v>1</v>
      </c>
      <c r="I2164" s="5">
        <f>_xlfn.XLOOKUP(Table16[[#This Row],[OrderID]],[3]!Table13456[No заказа],[3]!Table13456[Цена],"",0,1)</f>
        <v>14990</v>
      </c>
      <c r="J2164" s="2" t="str">
        <f>M01_SETTINGS!$F$2</f>
        <v>KASPI</v>
      </c>
    </row>
    <row r="2165" spans="1:10" x14ac:dyDescent="0.35">
      <c r="A2165" s="3">
        <f>_xlfn.XLOOKUP(Table16[[#This Row],[OrderID]],[3]!Table13456[No заказа],[3]!Table13456[Дата
отправки],"",0,1)</f>
        <v>45739</v>
      </c>
      <c r="B2165" s="2">
        <v>519914737</v>
      </c>
      <c r="C2165" s="2"/>
      <c r="D2165" s="2"/>
      <c r="E2165" s="3"/>
      <c r="F2165" s="3"/>
      <c r="H2165" s="5">
        <f>_xlfn.XLOOKUP(Table16[[#This Row],[OrderID]],[3]!Table13456[No заказа],[3]!Table13456[Количество],"",0,1)</f>
        <v>1</v>
      </c>
      <c r="I2165" s="5">
        <f>_xlfn.XLOOKUP(Table16[[#This Row],[OrderID]],[3]!Table13456[No заказа],[3]!Table13456[Цена],"",0,1)</f>
        <v>7660</v>
      </c>
      <c r="J2165" s="2" t="str">
        <f>M01_SETTINGS!$F$2</f>
        <v>KASPI</v>
      </c>
    </row>
    <row r="2166" spans="1:10" x14ac:dyDescent="0.35">
      <c r="A2166" s="3">
        <f>_xlfn.XLOOKUP(Table16[[#This Row],[OrderID]],[3]!Table13456[No заказа],[3]!Table13456[Дата
отправки],"",0,1)</f>
        <v>45739</v>
      </c>
      <c r="B2166" s="2">
        <v>519922313</v>
      </c>
      <c r="C2166" s="2"/>
      <c r="D2166" s="2"/>
      <c r="E2166" s="3"/>
      <c r="F2166" s="3"/>
      <c r="H2166" s="5">
        <f>_xlfn.XLOOKUP(Table16[[#This Row],[OrderID]],[3]!Table13456[No заказа],[3]!Table13456[Количество],"",0,1)</f>
        <v>1</v>
      </c>
      <c r="I2166" s="5">
        <f>_xlfn.XLOOKUP(Table16[[#This Row],[OrderID]],[3]!Table13456[No заказа],[3]!Table13456[Цена],"",0,1)</f>
        <v>7660</v>
      </c>
      <c r="J2166" s="2" t="str">
        <f>M01_SETTINGS!$F$2</f>
        <v>KASPI</v>
      </c>
    </row>
    <row r="2167" spans="1:10" x14ac:dyDescent="0.35">
      <c r="A2167" s="3">
        <f>_xlfn.XLOOKUP(Table16[[#This Row],[OrderID]],[3]!Table13456[No заказа],[3]!Table13456[Дата
отправки],"",0,1)</f>
        <v>45739</v>
      </c>
      <c r="B2167" s="2">
        <v>519944712</v>
      </c>
      <c r="C2167" s="2"/>
      <c r="D2167" s="2"/>
      <c r="E2167" s="3"/>
      <c r="F2167" s="3"/>
      <c r="H2167" s="5">
        <f>_xlfn.XLOOKUP(Table16[[#This Row],[OrderID]],[3]!Table13456[No заказа],[3]!Table13456[Количество],"",0,1)</f>
        <v>1</v>
      </c>
      <c r="I2167" s="5">
        <f>_xlfn.XLOOKUP(Table16[[#This Row],[OrderID]],[3]!Table13456[No заказа],[3]!Table13456[Цена],"",0,1)</f>
        <v>7660</v>
      </c>
      <c r="J2167" s="2" t="str">
        <f>M01_SETTINGS!$F$2</f>
        <v>KASPI</v>
      </c>
    </row>
    <row r="2168" spans="1:10" x14ac:dyDescent="0.35">
      <c r="A2168" s="3">
        <f>_xlfn.XLOOKUP(Table16[[#This Row],[OrderID]],[3]!Table13456[No заказа],[3]!Table13456[Дата
отправки],"",0,1)</f>
        <v>45739</v>
      </c>
      <c r="B2168" s="2">
        <v>520140629</v>
      </c>
      <c r="C2168" s="2"/>
      <c r="D2168" s="2"/>
      <c r="E2168" s="3"/>
      <c r="F2168" s="3"/>
      <c r="H2168" s="5">
        <f>_xlfn.XLOOKUP(Table16[[#This Row],[OrderID]],[3]!Table13456[No заказа],[3]!Table13456[Количество],"",0,1)</f>
        <v>1</v>
      </c>
      <c r="I2168" s="5">
        <f>_xlfn.XLOOKUP(Table16[[#This Row],[OrderID]],[3]!Table13456[No заказа],[3]!Table13456[Цена],"",0,1)</f>
        <v>7660</v>
      </c>
      <c r="J2168" s="2" t="str">
        <f>M01_SETTINGS!$F$2</f>
        <v>KASPI</v>
      </c>
    </row>
    <row r="2169" spans="1:10" x14ac:dyDescent="0.35">
      <c r="A2169" s="3">
        <f>_xlfn.XLOOKUP(Table16[[#This Row],[OrderID]],[3]!Table13456[No заказа],[3]!Table13456[Дата
отправки],"",0,1)</f>
        <v>45739</v>
      </c>
      <c r="B2169" s="2">
        <v>520232790</v>
      </c>
      <c r="C2169" s="2"/>
      <c r="D2169" s="2"/>
      <c r="E2169" s="3"/>
      <c r="F2169" s="3"/>
      <c r="H2169" s="5">
        <f>_xlfn.XLOOKUP(Table16[[#This Row],[OrderID]],[3]!Table13456[No заказа],[3]!Table13456[Количество],"",0,1)</f>
        <v>1</v>
      </c>
      <c r="I2169" s="5">
        <f>_xlfn.XLOOKUP(Table16[[#This Row],[OrderID]],[3]!Table13456[No заказа],[3]!Table13456[Цена],"",0,1)</f>
        <v>7660</v>
      </c>
      <c r="J2169" s="2" t="str">
        <f>M01_SETTINGS!$F$2</f>
        <v>KASPI</v>
      </c>
    </row>
    <row r="2170" spans="1:10" x14ac:dyDescent="0.35">
      <c r="A2170" s="3">
        <f>_xlfn.XLOOKUP(Table16[[#This Row],[OrderID]],[3]!Table13456[No заказа],[3]!Table13456[Дата
отправки],"",0,1)</f>
        <v>45739</v>
      </c>
      <c r="B2170" s="2">
        <v>519932834</v>
      </c>
      <c r="C2170" s="2"/>
      <c r="D2170" s="2"/>
      <c r="E2170" s="3"/>
      <c r="F2170" s="3"/>
      <c r="H2170" s="5">
        <f>_xlfn.XLOOKUP(Table16[[#This Row],[OrderID]],[3]!Table13456[No заказа],[3]!Table13456[Количество],"",0,1)</f>
        <v>1</v>
      </c>
      <c r="I2170" s="5">
        <f>_xlfn.XLOOKUP(Table16[[#This Row],[OrderID]],[3]!Table13456[No заказа],[3]!Table13456[Цена],"",0,1)</f>
        <v>7660</v>
      </c>
      <c r="J2170" s="2" t="str">
        <f>M01_SETTINGS!$F$2</f>
        <v>KASPI</v>
      </c>
    </row>
    <row r="2171" spans="1:10" x14ac:dyDescent="0.35">
      <c r="A2171" s="3">
        <f>_xlfn.XLOOKUP(Table16[[#This Row],[OrderID]],[3]!Table13456[No заказа],[3]!Table13456[Дата
отправки],"",0,1)</f>
        <v>45739</v>
      </c>
      <c r="B2171" s="2">
        <v>519926869</v>
      </c>
      <c r="C2171" s="2"/>
      <c r="D2171" s="2"/>
      <c r="E2171" s="3"/>
      <c r="F2171" s="3"/>
      <c r="H2171" s="5">
        <f>_xlfn.XLOOKUP(Table16[[#This Row],[OrderID]],[3]!Table13456[No заказа],[3]!Table13456[Количество],"",0,1)</f>
        <v>1</v>
      </c>
      <c r="I2171" s="5">
        <f>_xlfn.XLOOKUP(Table16[[#This Row],[OrderID]],[3]!Table13456[No заказа],[3]!Table13456[Цена],"",0,1)</f>
        <v>7660</v>
      </c>
      <c r="J2171" s="2" t="str">
        <f>M01_SETTINGS!$F$2</f>
        <v>KASPI</v>
      </c>
    </row>
    <row r="2172" spans="1:10" x14ac:dyDescent="0.35">
      <c r="A2172" s="3">
        <f>_xlfn.XLOOKUP(Table16[[#This Row],[OrderID]],[3]!Table13456[No заказа],[3]!Table13456[Дата
отправки],"",0,1)</f>
        <v>45739</v>
      </c>
      <c r="B2172" s="2">
        <v>519946336</v>
      </c>
      <c r="C2172" s="2"/>
      <c r="D2172" s="2"/>
      <c r="E2172" s="3"/>
      <c r="F2172" s="3"/>
      <c r="H2172" s="5">
        <f>_xlfn.XLOOKUP(Table16[[#This Row],[OrderID]],[3]!Table13456[No заказа],[3]!Table13456[Количество],"",0,1)</f>
        <v>1</v>
      </c>
      <c r="I2172" s="5">
        <f>_xlfn.XLOOKUP(Table16[[#This Row],[OrderID]],[3]!Table13456[No заказа],[3]!Table13456[Цена],"",0,1)</f>
        <v>7660</v>
      </c>
      <c r="J2172" s="2" t="str">
        <f>M01_SETTINGS!$F$2</f>
        <v>KASPI</v>
      </c>
    </row>
    <row r="2173" spans="1:10" x14ac:dyDescent="0.35">
      <c r="A2173" s="3">
        <f>_xlfn.XLOOKUP(Table16[[#This Row],[OrderID]],[3]!Table13456[No заказа],[3]!Table13456[Дата
отправки],"",0,1)</f>
        <v>45739</v>
      </c>
      <c r="B2173" s="2">
        <v>519802535</v>
      </c>
      <c r="C2173" s="2"/>
      <c r="D2173" s="2"/>
      <c r="E2173" s="3"/>
      <c r="F2173" s="3"/>
      <c r="H2173" s="5">
        <f>_xlfn.XLOOKUP(Table16[[#This Row],[OrderID]],[3]!Table13456[No заказа],[3]!Table13456[Количество],"",0,1)</f>
        <v>1</v>
      </c>
      <c r="I2173" s="5">
        <f>_xlfn.XLOOKUP(Table16[[#This Row],[OrderID]],[3]!Table13456[No заказа],[3]!Table13456[Цена],"",0,1)</f>
        <v>7660</v>
      </c>
      <c r="J2173" s="2" t="str">
        <f>M01_SETTINGS!$F$2</f>
        <v>KASPI</v>
      </c>
    </row>
    <row r="2174" spans="1:10" x14ac:dyDescent="0.35">
      <c r="A2174" s="3">
        <f>_xlfn.XLOOKUP(Table16[[#This Row],[OrderID]],[3]!Table13456[No заказа],[3]!Table13456[Дата
отправки],"",0,1)</f>
        <v>45739</v>
      </c>
      <c r="B2174" s="2">
        <v>519833339</v>
      </c>
      <c r="C2174" s="2"/>
      <c r="D2174" s="2"/>
      <c r="E2174" s="3"/>
      <c r="F2174" s="3"/>
      <c r="H2174" s="5">
        <f>_xlfn.XLOOKUP(Table16[[#This Row],[OrderID]],[3]!Table13456[No заказа],[3]!Table13456[Количество],"",0,1)</f>
        <v>1</v>
      </c>
      <c r="I2174" s="5">
        <f>_xlfn.XLOOKUP(Table16[[#This Row],[OrderID]],[3]!Table13456[No заказа],[3]!Table13456[Цена],"",0,1)</f>
        <v>10998</v>
      </c>
      <c r="J2174" s="2" t="str">
        <f>M01_SETTINGS!$F$2</f>
        <v>KASPI</v>
      </c>
    </row>
    <row r="2175" spans="1:10" x14ac:dyDescent="0.35">
      <c r="A2175" s="3">
        <f>_xlfn.XLOOKUP(Table16[[#This Row],[OrderID]],[3]!Table13456[No заказа],[3]!Table13456[Дата
отправки],"",0,1)</f>
        <v>45739</v>
      </c>
      <c r="B2175" s="2">
        <v>519916316</v>
      </c>
      <c r="C2175" s="2"/>
      <c r="D2175" s="2"/>
      <c r="E2175" s="3"/>
      <c r="F2175" s="3"/>
      <c r="H2175" s="5">
        <f>_xlfn.XLOOKUP(Table16[[#This Row],[OrderID]],[3]!Table13456[No заказа],[3]!Table13456[Количество],"",0,1)</f>
        <v>1</v>
      </c>
      <c r="I2175" s="5">
        <f>_xlfn.XLOOKUP(Table16[[#This Row],[OrderID]],[3]!Table13456[No заказа],[3]!Table13456[Цена],"",0,1)</f>
        <v>7660</v>
      </c>
      <c r="J2175" s="2" t="str">
        <f>M01_SETTINGS!$F$2</f>
        <v>KASPI</v>
      </c>
    </row>
    <row r="2176" spans="1:10" x14ac:dyDescent="0.35">
      <c r="A2176" s="3">
        <f>_xlfn.XLOOKUP(Table16[[#This Row],[OrderID]],[3]!Table13456[No заказа],[3]!Table13456[Дата
отправки],"",0,1)</f>
        <v>45739</v>
      </c>
      <c r="B2176" s="2">
        <v>519921504</v>
      </c>
      <c r="C2176" s="2"/>
      <c r="D2176" s="2"/>
      <c r="E2176" s="3"/>
      <c r="F2176" s="3"/>
      <c r="H2176" s="5">
        <f>_xlfn.XLOOKUP(Table16[[#This Row],[OrderID]],[3]!Table13456[No заказа],[3]!Table13456[Количество],"",0,1)</f>
        <v>1</v>
      </c>
      <c r="I2176" s="5">
        <f>_xlfn.XLOOKUP(Table16[[#This Row],[OrderID]],[3]!Table13456[No заказа],[3]!Table13456[Цена],"",0,1)</f>
        <v>7660</v>
      </c>
      <c r="J2176" s="2" t="str">
        <f>M01_SETTINGS!$F$2</f>
        <v>KASPI</v>
      </c>
    </row>
    <row r="2177" spans="1:10" x14ac:dyDescent="0.35">
      <c r="A2177" s="3">
        <f>_xlfn.XLOOKUP(Table16[[#This Row],[OrderID]],[3]!Table13456[No заказа],[3]!Table13456[Дата
отправки],"",0,1)</f>
        <v>45739</v>
      </c>
      <c r="B2177" s="2">
        <v>519903001</v>
      </c>
      <c r="C2177" s="2"/>
      <c r="D2177" s="2"/>
      <c r="E2177" s="3"/>
      <c r="F2177" s="3"/>
      <c r="H2177" s="5">
        <f>_xlfn.XLOOKUP(Table16[[#This Row],[OrderID]],[3]!Table13456[No заказа],[3]!Table13456[Количество],"",0,1)</f>
        <v>1</v>
      </c>
      <c r="I2177" s="5">
        <f>_xlfn.XLOOKUP(Table16[[#This Row],[OrderID]],[3]!Table13456[No заказа],[3]!Table13456[Цена],"",0,1)</f>
        <v>8989</v>
      </c>
      <c r="J2177" s="2" t="str">
        <f>M01_SETTINGS!$F$2</f>
        <v>KASPI</v>
      </c>
    </row>
    <row r="2178" spans="1:10" x14ac:dyDescent="0.35">
      <c r="A2178" s="3">
        <f>_xlfn.XLOOKUP(Table16[[#This Row],[OrderID]],[3]!Table13456[No заказа],[3]!Table13456[Дата
отправки],"",0,1)</f>
        <v>45739</v>
      </c>
      <c r="B2178" s="2">
        <v>519861148</v>
      </c>
      <c r="C2178" s="2"/>
      <c r="D2178" s="2"/>
      <c r="E2178" s="3"/>
      <c r="F2178" s="3"/>
      <c r="H2178" s="5">
        <f>_xlfn.XLOOKUP(Table16[[#This Row],[OrderID]],[3]!Table13456[No заказа],[3]!Table13456[Количество],"",0,1)</f>
        <v>1</v>
      </c>
      <c r="I2178" s="5">
        <f>_xlfn.XLOOKUP(Table16[[#This Row],[OrderID]],[3]!Table13456[No заказа],[3]!Table13456[Цена],"",0,1)</f>
        <v>8998</v>
      </c>
      <c r="J2178" s="2" t="str">
        <f>M01_SETTINGS!$F$2</f>
        <v>KASPI</v>
      </c>
    </row>
    <row r="2179" spans="1:10" x14ac:dyDescent="0.35">
      <c r="A2179" s="3">
        <f>_xlfn.XLOOKUP(Table16[[#This Row],[OrderID]],[3]!Table13456[No заказа],[3]!Table13456[Дата
отправки],"",0,1)</f>
        <v>45739</v>
      </c>
      <c r="B2179" s="2">
        <v>519928987</v>
      </c>
      <c r="C2179" s="2"/>
      <c r="D2179" s="2"/>
      <c r="E2179" s="3"/>
      <c r="F2179" s="3"/>
      <c r="H2179" s="5">
        <f>_xlfn.XLOOKUP(Table16[[#This Row],[OrderID]],[3]!Table13456[No заказа],[3]!Table13456[Количество],"",0,1)</f>
        <v>1</v>
      </c>
      <c r="I2179" s="5">
        <f>_xlfn.XLOOKUP(Table16[[#This Row],[OrderID]],[3]!Table13456[No заказа],[3]!Table13456[Цена],"",0,1)</f>
        <v>7986</v>
      </c>
      <c r="J2179" s="2" t="str">
        <f>M01_SETTINGS!$F$2</f>
        <v>KASPI</v>
      </c>
    </row>
    <row r="2180" spans="1:10" x14ac:dyDescent="0.35">
      <c r="A2180" s="3">
        <f>_xlfn.XLOOKUP(Table16[[#This Row],[OrderID]],[3]!Table13456[No заказа],[3]!Table13456[Дата
отправки],"",0,1)</f>
        <v>45739</v>
      </c>
      <c r="B2180" s="2">
        <v>520081067</v>
      </c>
      <c r="C2180" s="2"/>
      <c r="D2180" s="2"/>
      <c r="E2180" s="3"/>
      <c r="F2180" s="3"/>
      <c r="H2180" s="5">
        <f>_xlfn.XLOOKUP(Table16[[#This Row],[OrderID]],[3]!Table13456[No заказа],[3]!Table13456[Количество],"",0,1)</f>
        <v>1</v>
      </c>
      <c r="I2180" s="5">
        <f>_xlfn.XLOOKUP(Table16[[#This Row],[OrderID]],[3]!Table13456[No заказа],[3]!Table13456[Цена],"",0,1)</f>
        <v>8450</v>
      </c>
      <c r="J2180" s="2" t="str">
        <f>M01_SETTINGS!$F$2</f>
        <v>KASPI</v>
      </c>
    </row>
    <row r="2181" spans="1:10" x14ac:dyDescent="0.35">
      <c r="A2181" s="3">
        <f>_xlfn.XLOOKUP(Table16[[#This Row],[OrderID]],[3]!Table13456[No заказа],[3]!Table13456[Дата
отправки],"",0,1)</f>
        <v>45739</v>
      </c>
      <c r="B2181" s="2">
        <v>519803524</v>
      </c>
      <c r="C2181" s="2"/>
      <c r="D2181" s="2"/>
      <c r="E2181" s="3"/>
      <c r="F2181" s="3"/>
      <c r="H2181" s="5">
        <f>_xlfn.XLOOKUP(Table16[[#This Row],[OrderID]],[3]!Table13456[No заказа],[3]!Table13456[Количество],"",0,1)</f>
        <v>1</v>
      </c>
      <c r="I2181" s="5">
        <f>_xlfn.XLOOKUP(Table16[[#This Row],[OrderID]],[3]!Table13456[No заказа],[3]!Table13456[Цена],"",0,1)</f>
        <v>8453</v>
      </c>
      <c r="J2181" s="2" t="str">
        <f>M01_SETTINGS!$F$2</f>
        <v>KASPI</v>
      </c>
    </row>
    <row r="2182" spans="1:10" x14ac:dyDescent="0.35">
      <c r="A2182" s="3">
        <f>_xlfn.XLOOKUP(Table16[[#This Row],[OrderID]],[3]!Table13456[No заказа],[3]!Table13456[Дата
отправки],"",0,1)</f>
        <v>45739</v>
      </c>
      <c r="B2182" s="2">
        <v>519825862</v>
      </c>
      <c r="C2182" s="2"/>
      <c r="D2182" s="2"/>
      <c r="E2182" s="3"/>
      <c r="F2182" s="3"/>
      <c r="H2182" s="5">
        <f>_xlfn.XLOOKUP(Table16[[#This Row],[OrderID]],[3]!Table13456[No заказа],[3]!Table13456[Количество],"",0,1)</f>
        <v>1</v>
      </c>
      <c r="I2182" s="5">
        <f>_xlfn.XLOOKUP(Table16[[#This Row],[OrderID]],[3]!Table13456[No заказа],[3]!Table13456[Цена],"",0,1)</f>
        <v>8392</v>
      </c>
      <c r="J2182" s="2" t="str">
        <f>M01_SETTINGS!$F$2</f>
        <v>KASPI</v>
      </c>
    </row>
    <row r="2183" spans="1:10" x14ac:dyDescent="0.35">
      <c r="A2183" s="3">
        <f>_xlfn.XLOOKUP(Table16[[#This Row],[OrderID]],[3]!Table13456[No заказа],[3]!Table13456[Дата
отправки],"",0,1)</f>
        <v>45739</v>
      </c>
      <c r="B2183" s="2">
        <v>519961365</v>
      </c>
      <c r="C2183" s="2"/>
      <c r="D2183" s="2"/>
      <c r="E2183" s="3"/>
      <c r="F2183" s="3"/>
      <c r="H2183" s="5">
        <f>_xlfn.XLOOKUP(Table16[[#This Row],[OrderID]],[3]!Table13456[No заказа],[3]!Table13456[Количество],"",0,1)</f>
        <v>1</v>
      </c>
      <c r="I2183" s="5">
        <f>_xlfn.XLOOKUP(Table16[[#This Row],[OrderID]],[3]!Table13456[No заказа],[3]!Table13456[Цена],"",0,1)</f>
        <v>7898</v>
      </c>
      <c r="J2183" s="2" t="str">
        <f>M01_SETTINGS!$F$2</f>
        <v>KASPI</v>
      </c>
    </row>
    <row r="2184" spans="1:10" x14ac:dyDescent="0.35">
      <c r="A2184" s="3">
        <f>_xlfn.XLOOKUP(Table16[[#This Row],[OrderID]],[3]!Table13456[No заказа],[3]!Table13456[Дата
отправки],"",0,1)</f>
        <v>45739</v>
      </c>
      <c r="B2184" s="2">
        <v>519945912</v>
      </c>
      <c r="C2184" s="2"/>
      <c r="D2184" s="2"/>
      <c r="E2184" s="3"/>
      <c r="F2184" s="3"/>
      <c r="H2184" s="5">
        <f>_xlfn.XLOOKUP(Table16[[#This Row],[OrderID]],[3]!Table13456[No заказа],[3]!Table13456[Количество],"",0,1)</f>
        <v>1</v>
      </c>
      <c r="I2184" s="5">
        <f>_xlfn.XLOOKUP(Table16[[#This Row],[OrderID]],[3]!Table13456[No заказа],[3]!Table13456[Цена],"",0,1)</f>
        <v>8994</v>
      </c>
      <c r="J2184" s="2" t="str">
        <f>M01_SETTINGS!$F$2</f>
        <v>KASPI</v>
      </c>
    </row>
    <row r="2185" spans="1:10" x14ac:dyDescent="0.35">
      <c r="A2185" s="3">
        <f>_xlfn.XLOOKUP(Table16[[#This Row],[OrderID]],[3]!Table13456[No заказа],[3]!Table13456[Дата
отправки],"",0,1)</f>
        <v>45739</v>
      </c>
      <c r="B2185" s="2">
        <v>519969167</v>
      </c>
      <c r="C2185" s="2"/>
      <c r="D2185" s="2"/>
      <c r="E2185" s="3"/>
      <c r="F2185" s="3"/>
      <c r="H2185" s="5">
        <f>_xlfn.XLOOKUP(Table16[[#This Row],[OrderID]],[3]!Table13456[No заказа],[3]!Table13456[Количество],"",0,1)</f>
        <v>1</v>
      </c>
      <c r="I2185" s="5">
        <f>_xlfn.XLOOKUP(Table16[[#This Row],[OrderID]],[3]!Table13456[No заказа],[3]!Table13456[Цена],"",0,1)</f>
        <v>8987</v>
      </c>
      <c r="J2185" s="2" t="str">
        <f>M01_SETTINGS!$F$2</f>
        <v>KASPI</v>
      </c>
    </row>
    <row r="2186" spans="1:10" x14ac:dyDescent="0.35">
      <c r="A2186" s="3">
        <f>_xlfn.XLOOKUP(Table16[[#This Row],[OrderID]],[3]!Table13456[No заказа],[3]!Table13456[Дата
отправки],"",0,1)</f>
        <v>45738</v>
      </c>
      <c r="B2186" s="2">
        <v>519376600</v>
      </c>
      <c r="C2186" s="2"/>
      <c r="D2186" s="2"/>
      <c r="E2186" s="3"/>
      <c r="F2186" s="3"/>
      <c r="H2186" s="5">
        <f>_xlfn.XLOOKUP(Table16[[#This Row],[OrderID]],[3]!Table13456[No заказа],[3]!Table13456[Количество],"",0,1)</f>
        <v>1</v>
      </c>
      <c r="I2186" s="5">
        <f>_xlfn.XLOOKUP(Table16[[#This Row],[OrderID]],[3]!Table13456[No заказа],[3]!Table13456[Цена],"",0,1)</f>
        <v>6000</v>
      </c>
      <c r="J2186" s="2" t="str">
        <f>M01_SETTINGS!$F$2</f>
        <v>KASPI</v>
      </c>
    </row>
    <row r="2187" spans="1:10" x14ac:dyDescent="0.35">
      <c r="A2187" s="3">
        <f>_xlfn.XLOOKUP(Table16[[#This Row],[OrderID]],[3]!Table13456[No заказа],[3]!Table13456[Дата
отправки],"",0,1)</f>
        <v>45738</v>
      </c>
      <c r="B2187" s="2">
        <v>519294864</v>
      </c>
      <c r="C2187" s="2"/>
      <c r="D2187" s="2"/>
      <c r="E2187" s="3"/>
      <c r="F2187" s="3"/>
      <c r="H2187" s="5">
        <f>_xlfn.XLOOKUP(Table16[[#This Row],[OrderID]],[3]!Table13456[No заказа],[3]!Table13456[Количество],"",0,1)</f>
        <v>1</v>
      </c>
      <c r="I2187" s="5">
        <f>_xlfn.XLOOKUP(Table16[[#This Row],[OrderID]],[3]!Table13456[No заказа],[3]!Table13456[Цена],"",0,1)</f>
        <v>8236</v>
      </c>
      <c r="J2187" s="2" t="str">
        <f>M01_SETTINGS!$F$2</f>
        <v>KASPI</v>
      </c>
    </row>
    <row r="2188" spans="1:10" x14ac:dyDescent="0.35">
      <c r="A2188" s="3">
        <f>_xlfn.XLOOKUP(Table16[[#This Row],[OrderID]],[3]!Table13456[No заказа],[3]!Table13456[Дата
отправки],"",0,1)</f>
        <v>45738</v>
      </c>
      <c r="B2188" s="2">
        <v>519681990</v>
      </c>
      <c r="C2188" s="2"/>
      <c r="D2188" s="2"/>
      <c r="E2188" s="3"/>
      <c r="F2188" s="3"/>
      <c r="H2188" s="5">
        <f>_xlfn.XLOOKUP(Table16[[#This Row],[OrderID]],[3]!Table13456[No заказа],[3]!Table13456[Количество],"",0,1)</f>
        <v>1</v>
      </c>
      <c r="I2188" s="5">
        <f>_xlfn.XLOOKUP(Table16[[#This Row],[OrderID]],[3]!Table13456[No заказа],[3]!Table13456[Цена],"",0,1)</f>
        <v>8490</v>
      </c>
      <c r="J2188" s="2" t="str">
        <f>M01_SETTINGS!$F$2</f>
        <v>KASPI</v>
      </c>
    </row>
    <row r="2189" spans="1:10" x14ac:dyDescent="0.35">
      <c r="A2189" s="3">
        <f>_xlfn.XLOOKUP(Table16[[#This Row],[OrderID]],[3]!Table13456[No заказа],[3]!Table13456[Дата
отправки],"",0,1)</f>
        <v>45738</v>
      </c>
      <c r="B2189" s="2">
        <v>519464386</v>
      </c>
      <c r="C2189" s="2"/>
      <c r="D2189" s="2"/>
      <c r="E2189" s="3"/>
      <c r="F2189" s="3"/>
      <c r="H2189" s="5">
        <f>_xlfn.XLOOKUP(Table16[[#This Row],[OrderID]],[3]!Table13456[No заказа],[3]!Table13456[Количество],"",0,1)</f>
        <v>1</v>
      </c>
      <c r="I2189" s="5">
        <f>_xlfn.XLOOKUP(Table16[[#This Row],[OrderID]],[3]!Table13456[No заказа],[3]!Table13456[Цена],"",0,1)</f>
        <v>8040</v>
      </c>
      <c r="J2189" s="2" t="str">
        <f>M01_SETTINGS!$F$2</f>
        <v>KASPI</v>
      </c>
    </row>
    <row r="2190" spans="1:10" x14ac:dyDescent="0.35">
      <c r="A2190" s="3">
        <f>_xlfn.XLOOKUP(Table16[[#This Row],[OrderID]],[3]!Table13456[No заказа],[3]!Table13456[Дата
отправки],"",0,1)</f>
        <v>45738</v>
      </c>
      <c r="B2190" s="2">
        <v>519618124</v>
      </c>
      <c r="C2190" s="2"/>
      <c r="D2190" s="2"/>
      <c r="E2190" s="3"/>
      <c r="F2190" s="3"/>
      <c r="H2190" s="5">
        <f>_xlfn.XLOOKUP(Table16[[#This Row],[OrderID]],[3]!Table13456[No заказа],[3]!Table13456[Количество],"",0,1)</f>
        <v>1</v>
      </c>
      <c r="I2190" s="5">
        <f>_xlfn.XLOOKUP(Table16[[#This Row],[OrderID]],[3]!Table13456[No заказа],[3]!Table13456[Цена],"",0,1)</f>
        <v>8394</v>
      </c>
      <c r="J2190" s="2" t="str">
        <f>M01_SETTINGS!$F$2</f>
        <v>KASPI</v>
      </c>
    </row>
    <row r="2191" spans="1:10" x14ac:dyDescent="0.35">
      <c r="A2191" s="3">
        <f>_xlfn.XLOOKUP(Table16[[#This Row],[OrderID]],[3]!Table13456[No заказа],[3]!Table13456[Дата
отправки],"",0,1)</f>
        <v>45738</v>
      </c>
      <c r="B2191" s="2">
        <v>519665766</v>
      </c>
      <c r="C2191" s="2"/>
      <c r="D2191" s="2"/>
      <c r="E2191" s="3"/>
      <c r="F2191" s="3"/>
      <c r="H2191" s="5">
        <f>_xlfn.XLOOKUP(Table16[[#This Row],[OrderID]],[3]!Table13456[No заказа],[3]!Table13456[Количество],"",0,1)</f>
        <v>1</v>
      </c>
      <c r="I2191" s="5">
        <f>_xlfn.XLOOKUP(Table16[[#This Row],[OrderID]],[3]!Table13456[No заказа],[3]!Table13456[Цена],"",0,1)</f>
        <v>7988</v>
      </c>
      <c r="J2191" s="2" t="str">
        <f>M01_SETTINGS!$F$2</f>
        <v>KASPI</v>
      </c>
    </row>
    <row r="2192" spans="1:10" x14ac:dyDescent="0.35">
      <c r="A2192" s="3">
        <f>_xlfn.XLOOKUP(Table16[[#This Row],[OrderID]],[3]!Table13456[No заказа],[3]!Table13456[Дата
отправки],"",0,1)</f>
        <v>45738</v>
      </c>
      <c r="B2192" s="2">
        <v>519546305</v>
      </c>
      <c r="C2192" s="2"/>
      <c r="D2192" s="2"/>
      <c r="E2192" s="3"/>
      <c r="F2192" s="3"/>
      <c r="H2192" s="5">
        <f>_xlfn.XLOOKUP(Table16[[#This Row],[OrderID]],[3]!Table13456[No заказа],[3]!Table13456[Количество],"",0,1)</f>
        <v>1</v>
      </c>
      <c r="I2192" s="5">
        <f>_xlfn.XLOOKUP(Table16[[#This Row],[OrderID]],[3]!Table13456[No заказа],[3]!Table13456[Цена],"",0,1)</f>
        <v>10560</v>
      </c>
      <c r="J2192" s="2" t="str">
        <f>M01_SETTINGS!$F$2</f>
        <v>KASPI</v>
      </c>
    </row>
    <row r="2193" spans="1:10" x14ac:dyDescent="0.35">
      <c r="A2193" s="3">
        <f>_xlfn.XLOOKUP(Table16[[#This Row],[OrderID]],[3]!Table13456[No заказа],[3]!Table13456[Дата
отправки],"",0,1)</f>
        <v>45738</v>
      </c>
      <c r="B2193" s="2">
        <v>519596134</v>
      </c>
      <c r="C2193" s="2"/>
      <c r="D2193" s="2"/>
      <c r="E2193" s="3"/>
      <c r="F2193" s="3"/>
      <c r="H2193" s="5">
        <f>_xlfn.XLOOKUP(Table16[[#This Row],[OrderID]],[3]!Table13456[No заказа],[3]!Table13456[Количество],"",0,1)</f>
        <v>1</v>
      </c>
      <c r="I2193" s="5">
        <f>_xlfn.XLOOKUP(Table16[[#This Row],[OrderID]],[3]!Table13456[No заказа],[3]!Table13456[Цена],"",0,1)</f>
        <v>8315</v>
      </c>
      <c r="J2193" s="2" t="str">
        <f>M01_SETTINGS!$F$2</f>
        <v>KASPI</v>
      </c>
    </row>
    <row r="2194" spans="1:10" x14ac:dyDescent="0.35">
      <c r="A2194" s="3">
        <f>_xlfn.XLOOKUP(Table16[[#This Row],[OrderID]],[3]!Table13456[No заказа],[3]!Table13456[Дата
отправки],"",0,1)</f>
        <v>45738</v>
      </c>
      <c r="B2194" s="2">
        <v>519698586</v>
      </c>
      <c r="C2194" s="2"/>
      <c r="D2194" s="2"/>
      <c r="E2194" s="3"/>
      <c r="F2194" s="3"/>
      <c r="H2194" s="5">
        <f>_xlfn.XLOOKUP(Table16[[#This Row],[OrderID]],[3]!Table13456[No заказа],[3]!Table13456[Количество],"",0,1)</f>
        <v>1</v>
      </c>
      <c r="I2194" s="5">
        <f>_xlfn.XLOOKUP(Table16[[#This Row],[OrderID]],[3]!Table13456[No заказа],[3]!Table13456[Цена],"",0,1)</f>
        <v>8398</v>
      </c>
      <c r="J2194" s="2" t="str">
        <f>M01_SETTINGS!$F$2</f>
        <v>KASPI</v>
      </c>
    </row>
    <row r="2195" spans="1:10" x14ac:dyDescent="0.35">
      <c r="A2195" s="3">
        <f>_xlfn.XLOOKUP(Table16[[#This Row],[OrderID]],[3]!Table13456[No заказа],[3]!Table13456[Дата
отправки],"",0,1)</f>
        <v>45738</v>
      </c>
      <c r="B2195" s="2">
        <v>519557622</v>
      </c>
      <c r="C2195" s="2"/>
      <c r="D2195" s="2"/>
      <c r="E2195" s="3"/>
      <c r="F2195" s="3"/>
      <c r="H2195" s="5">
        <f>_xlfn.XLOOKUP(Table16[[#This Row],[OrderID]],[3]!Table13456[No заказа],[3]!Table13456[Количество],"",0,1)</f>
        <v>1</v>
      </c>
      <c r="I2195" s="5">
        <f>_xlfn.XLOOKUP(Table16[[#This Row],[OrderID]],[3]!Table13456[No заказа],[3]!Table13456[Цена],"",0,1)</f>
        <v>7680</v>
      </c>
      <c r="J2195" s="2" t="str">
        <f>M01_SETTINGS!$F$2</f>
        <v>KASPI</v>
      </c>
    </row>
    <row r="2196" spans="1:10" x14ac:dyDescent="0.35">
      <c r="A2196" s="3">
        <f>_xlfn.XLOOKUP(Table16[[#This Row],[OrderID]],[3]!Table13456[No заказа],[3]!Table13456[Дата
отправки],"",0,1)</f>
        <v>45738</v>
      </c>
      <c r="B2196" s="2">
        <v>519549493</v>
      </c>
      <c r="C2196" s="2"/>
      <c r="D2196" s="2"/>
      <c r="E2196" s="3"/>
      <c r="F2196" s="3"/>
      <c r="H2196" s="5">
        <f>_xlfn.XLOOKUP(Table16[[#This Row],[OrderID]],[3]!Table13456[No заказа],[3]!Table13456[Количество],"",0,1)</f>
        <v>1</v>
      </c>
      <c r="I2196" s="5">
        <f>_xlfn.XLOOKUP(Table16[[#This Row],[OrderID]],[3]!Table13456[No заказа],[3]!Table13456[Цена],"",0,1)</f>
        <v>14990</v>
      </c>
      <c r="J2196" s="2" t="str">
        <f>M01_SETTINGS!$F$2</f>
        <v>KASPI</v>
      </c>
    </row>
    <row r="2197" spans="1:10" x14ac:dyDescent="0.35">
      <c r="A2197" s="3">
        <f>_xlfn.XLOOKUP(Table16[[#This Row],[OrderID]],[3]!Table13456[No заказа],[3]!Table13456[Дата
отправки],"",0,1)</f>
        <v>45738</v>
      </c>
      <c r="B2197" s="2">
        <v>519659289</v>
      </c>
      <c r="C2197" s="2"/>
      <c r="D2197" s="2"/>
      <c r="E2197" s="3"/>
      <c r="F2197" s="3"/>
      <c r="H2197" s="5">
        <f>_xlfn.XLOOKUP(Table16[[#This Row],[OrderID]],[3]!Table13456[No заказа],[3]!Table13456[Количество],"",0,1)</f>
        <v>1</v>
      </c>
      <c r="I2197" s="5">
        <f>_xlfn.XLOOKUP(Table16[[#This Row],[OrderID]],[3]!Table13456[No заказа],[3]!Table13456[Цена],"",0,1)</f>
        <v>14990</v>
      </c>
      <c r="J2197" s="2" t="str">
        <f>M01_SETTINGS!$F$2</f>
        <v>KASPI</v>
      </c>
    </row>
    <row r="2198" spans="1:10" x14ac:dyDescent="0.35">
      <c r="A2198" s="3">
        <f>_xlfn.XLOOKUP(Table16[[#This Row],[OrderID]],[3]!Table13456[No заказа],[3]!Table13456[Дата
отправки],"",0,1)</f>
        <v>45738</v>
      </c>
      <c r="B2198" s="2">
        <v>519596279</v>
      </c>
      <c r="C2198" s="2"/>
      <c r="D2198" s="2"/>
      <c r="E2198" s="3"/>
      <c r="F2198" s="3"/>
      <c r="H2198" s="5">
        <f>_xlfn.XLOOKUP(Table16[[#This Row],[OrderID]],[3]!Table13456[No заказа],[3]!Table13456[Количество],"",0,1)</f>
        <v>1</v>
      </c>
      <c r="I2198" s="5">
        <f>_xlfn.XLOOKUP(Table16[[#This Row],[OrderID]],[3]!Table13456[No заказа],[3]!Table13456[Цена],"",0,1)</f>
        <v>14990</v>
      </c>
      <c r="J2198" s="2" t="str">
        <f>M01_SETTINGS!$F$2</f>
        <v>KASPI</v>
      </c>
    </row>
    <row r="2199" spans="1:10" x14ac:dyDescent="0.35">
      <c r="A2199" s="3">
        <f>_xlfn.XLOOKUP(Table16[[#This Row],[OrderID]],[3]!Table13456[No заказа],[3]!Table13456[Дата
отправки],"",0,1)</f>
        <v>45738</v>
      </c>
      <c r="B2199" s="2">
        <v>519349789</v>
      </c>
      <c r="C2199" s="2"/>
      <c r="D2199" s="2"/>
      <c r="E2199" s="3"/>
      <c r="F2199" s="3"/>
      <c r="H2199" s="5">
        <f>_xlfn.XLOOKUP(Table16[[#This Row],[OrderID]],[3]!Table13456[No заказа],[3]!Table13456[Количество],"",0,1)</f>
        <v>1</v>
      </c>
      <c r="I2199" s="5">
        <f>_xlfn.XLOOKUP(Table16[[#This Row],[OrderID]],[3]!Table13456[No заказа],[3]!Table13456[Цена],"",0,1)</f>
        <v>14990</v>
      </c>
      <c r="J2199" s="2" t="str">
        <f>M01_SETTINGS!$F$2</f>
        <v>KASPI</v>
      </c>
    </row>
    <row r="2200" spans="1:10" x14ac:dyDescent="0.35">
      <c r="A2200" s="3">
        <f>_xlfn.XLOOKUP(Table16[[#This Row],[OrderID]],[3]!Table13456[No заказа],[3]!Table13456[Дата
отправки],"",0,1)</f>
        <v>45738</v>
      </c>
      <c r="B2200" s="2">
        <v>519363172</v>
      </c>
      <c r="C2200" s="2"/>
      <c r="D2200" s="2"/>
      <c r="E2200" s="3"/>
      <c r="F2200" s="3"/>
      <c r="H2200" s="5">
        <f>_xlfn.XLOOKUP(Table16[[#This Row],[OrderID]],[3]!Table13456[No заказа],[3]!Table13456[Количество],"",0,1)</f>
        <v>1</v>
      </c>
      <c r="I2200" s="5">
        <f>_xlfn.XLOOKUP(Table16[[#This Row],[OrderID]],[3]!Table13456[No заказа],[3]!Table13456[Цена],"",0,1)</f>
        <v>7660</v>
      </c>
      <c r="J2200" s="2" t="str">
        <f>M01_SETTINGS!$F$2</f>
        <v>KASPI</v>
      </c>
    </row>
    <row r="2201" spans="1:10" x14ac:dyDescent="0.35">
      <c r="A2201" s="3">
        <f>_xlfn.XLOOKUP(Table16[[#This Row],[OrderID]],[3]!Table13456[No заказа],[3]!Table13456[Дата
отправки],"",0,1)</f>
        <v>45738</v>
      </c>
      <c r="B2201" s="2">
        <v>519427873</v>
      </c>
      <c r="C2201" s="2"/>
      <c r="D2201" s="2"/>
      <c r="E2201" s="3"/>
      <c r="F2201" s="3"/>
      <c r="H2201" s="5">
        <f>_xlfn.XLOOKUP(Table16[[#This Row],[OrderID]],[3]!Table13456[No заказа],[3]!Table13456[Количество],"",0,1)</f>
        <v>1</v>
      </c>
      <c r="I2201" s="5">
        <f>_xlfn.XLOOKUP(Table16[[#This Row],[OrderID]],[3]!Table13456[No заказа],[3]!Table13456[Цена],"",0,1)</f>
        <v>7660</v>
      </c>
      <c r="J2201" s="2" t="str">
        <f>M01_SETTINGS!$F$2</f>
        <v>KASPI</v>
      </c>
    </row>
    <row r="2202" spans="1:10" x14ac:dyDescent="0.35">
      <c r="A2202" s="3">
        <f>_xlfn.XLOOKUP(Table16[[#This Row],[OrderID]],[3]!Table13456[No заказа],[3]!Table13456[Дата
отправки],"",0,1)</f>
        <v>45738</v>
      </c>
      <c r="B2202" s="2">
        <v>519648481</v>
      </c>
      <c r="C2202" s="2"/>
      <c r="D2202" s="2"/>
      <c r="E2202" s="3"/>
      <c r="F2202" s="3"/>
      <c r="H2202" s="5">
        <f>_xlfn.XLOOKUP(Table16[[#This Row],[OrderID]],[3]!Table13456[No заказа],[3]!Table13456[Количество],"",0,1)</f>
        <v>1</v>
      </c>
      <c r="I2202" s="5">
        <f>_xlfn.XLOOKUP(Table16[[#This Row],[OrderID]],[3]!Table13456[No заказа],[3]!Table13456[Цена],"",0,1)</f>
        <v>7898</v>
      </c>
      <c r="J2202" s="2" t="str">
        <f>M01_SETTINGS!$F$2</f>
        <v>KASPI</v>
      </c>
    </row>
    <row r="2203" spans="1:10" x14ac:dyDescent="0.35">
      <c r="A2203" s="3">
        <f>_xlfn.XLOOKUP(Table16[[#This Row],[OrderID]],[3]!Table13456[No заказа],[3]!Table13456[Дата
отправки],"",0,1)</f>
        <v>45738</v>
      </c>
      <c r="B2203" s="2">
        <v>519662491</v>
      </c>
      <c r="C2203" s="2"/>
      <c r="D2203" s="2"/>
      <c r="E2203" s="3"/>
      <c r="F2203" s="3"/>
      <c r="H2203" s="5">
        <f>_xlfn.XLOOKUP(Table16[[#This Row],[OrderID]],[3]!Table13456[No заказа],[3]!Table13456[Количество],"",0,1)</f>
        <v>1</v>
      </c>
      <c r="I2203" s="5">
        <f>_xlfn.XLOOKUP(Table16[[#This Row],[OrderID]],[3]!Table13456[No заказа],[3]!Table13456[Цена],"",0,1)</f>
        <v>7660</v>
      </c>
      <c r="J2203" s="2" t="str">
        <f>M01_SETTINGS!$F$2</f>
        <v>KASPI</v>
      </c>
    </row>
    <row r="2204" spans="1:10" x14ac:dyDescent="0.35">
      <c r="A2204" s="3">
        <f>_xlfn.XLOOKUP(Table16[[#This Row],[OrderID]],[3]!Table13456[No заказа],[3]!Table13456[Дата
отправки],"",0,1)</f>
        <v>45738</v>
      </c>
      <c r="B2204" s="2">
        <v>519365434</v>
      </c>
      <c r="C2204" s="2"/>
      <c r="D2204" s="2"/>
      <c r="E2204" s="3"/>
      <c r="F2204" s="3"/>
      <c r="H2204" s="5">
        <f>_xlfn.XLOOKUP(Table16[[#This Row],[OrderID]],[3]!Table13456[No заказа],[3]!Table13456[Количество],"",0,1)</f>
        <v>1</v>
      </c>
      <c r="I2204" s="5">
        <f>_xlfn.XLOOKUP(Table16[[#This Row],[OrderID]],[3]!Table13456[No заказа],[3]!Table13456[Цена],"",0,1)</f>
        <v>7660</v>
      </c>
      <c r="J2204" s="2" t="str">
        <f>M01_SETTINGS!$F$2</f>
        <v>KASPI</v>
      </c>
    </row>
    <row r="2205" spans="1:10" x14ac:dyDescent="0.35">
      <c r="A2205" s="3">
        <f>_xlfn.XLOOKUP(Table16[[#This Row],[OrderID]],[3]!Table13456[No заказа],[3]!Table13456[Дата
отправки],"",0,1)</f>
        <v>45738</v>
      </c>
      <c r="B2205" s="2">
        <v>519551352</v>
      </c>
      <c r="C2205" s="2"/>
      <c r="D2205" s="2"/>
      <c r="E2205" s="3"/>
      <c r="F2205" s="3"/>
      <c r="H2205" s="5">
        <f>_xlfn.XLOOKUP(Table16[[#This Row],[OrderID]],[3]!Table13456[No заказа],[3]!Table13456[Количество],"",0,1)</f>
        <v>1</v>
      </c>
      <c r="I2205" s="5">
        <f>_xlfn.XLOOKUP(Table16[[#This Row],[OrderID]],[3]!Table13456[No заказа],[3]!Table13456[Цена],"",0,1)</f>
        <v>7660</v>
      </c>
      <c r="J2205" s="2" t="str">
        <f>M01_SETTINGS!$F$2</f>
        <v>KASPI</v>
      </c>
    </row>
    <row r="2206" spans="1:10" x14ac:dyDescent="0.35">
      <c r="A2206" s="3">
        <f>_xlfn.XLOOKUP(Table16[[#This Row],[OrderID]],[3]!Table13456[No заказа],[3]!Table13456[Дата
отправки],"",0,1)</f>
        <v>45738</v>
      </c>
      <c r="B2206" s="2">
        <v>519448102</v>
      </c>
      <c r="C2206" s="2"/>
      <c r="D2206" s="2"/>
      <c r="E2206" s="3"/>
      <c r="F2206" s="3"/>
      <c r="H2206" s="5">
        <f>_xlfn.XLOOKUP(Table16[[#This Row],[OrderID]],[3]!Table13456[No заказа],[3]!Table13456[Количество],"",0,1)</f>
        <v>1</v>
      </c>
      <c r="I2206" s="5">
        <f>_xlfn.XLOOKUP(Table16[[#This Row],[OrderID]],[3]!Table13456[No заказа],[3]!Table13456[Цена],"",0,1)</f>
        <v>7660</v>
      </c>
      <c r="J2206" s="2" t="str">
        <f>M01_SETTINGS!$F$2</f>
        <v>KASPI</v>
      </c>
    </row>
    <row r="2207" spans="1:10" x14ac:dyDescent="0.35">
      <c r="A2207" s="3">
        <f>_xlfn.XLOOKUP(Table16[[#This Row],[OrderID]],[3]!Table13456[No заказа],[3]!Table13456[Дата
отправки],"",0,1)</f>
        <v>45738</v>
      </c>
      <c r="B2207" s="2">
        <v>519358796</v>
      </c>
      <c r="C2207" s="2"/>
      <c r="D2207" s="2"/>
      <c r="E2207" s="3"/>
      <c r="F2207" s="3"/>
      <c r="H2207" s="5">
        <f>_xlfn.XLOOKUP(Table16[[#This Row],[OrderID]],[3]!Table13456[No заказа],[3]!Table13456[Количество],"",0,1)</f>
        <v>1</v>
      </c>
      <c r="I2207" s="5">
        <f>_xlfn.XLOOKUP(Table16[[#This Row],[OrderID]],[3]!Table13456[No заказа],[3]!Table13456[Цена],"",0,1)</f>
        <v>7660</v>
      </c>
      <c r="J2207" s="2" t="str">
        <f>M01_SETTINGS!$F$2</f>
        <v>KASPI</v>
      </c>
    </row>
    <row r="2208" spans="1:10" x14ac:dyDescent="0.35">
      <c r="A2208" s="3">
        <f>_xlfn.XLOOKUP(Table16[[#This Row],[OrderID]],[3]!Table13456[No заказа],[3]!Table13456[Дата
отправки],"",0,1)</f>
        <v>45738</v>
      </c>
      <c r="B2208" s="2">
        <v>519648392</v>
      </c>
      <c r="C2208" s="2"/>
      <c r="D2208" s="2"/>
      <c r="E2208" s="3"/>
      <c r="F2208" s="3"/>
      <c r="H2208" s="5">
        <f>_xlfn.XLOOKUP(Table16[[#This Row],[OrderID]],[3]!Table13456[No заказа],[3]!Table13456[Количество],"",0,1)</f>
        <v>1</v>
      </c>
      <c r="I2208" s="5">
        <f>_xlfn.XLOOKUP(Table16[[#This Row],[OrderID]],[3]!Table13456[No заказа],[3]!Table13456[Цена],"",0,1)</f>
        <v>7660</v>
      </c>
      <c r="J2208" s="2" t="str">
        <f>M01_SETTINGS!$F$2</f>
        <v>KASPI</v>
      </c>
    </row>
    <row r="2209" spans="1:10" x14ac:dyDescent="0.35">
      <c r="A2209" s="3">
        <f>_xlfn.XLOOKUP(Table16[[#This Row],[OrderID]],[3]!Table13456[No заказа],[3]!Table13456[Дата
отправки],"",0,1)</f>
        <v>45738</v>
      </c>
      <c r="B2209" s="2">
        <v>519660687</v>
      </c>
      <c r="C2209" s="2"/>
      <c r="D2209" s="2"/>
      <c r="E2209" s="3"/>
      <c r="F2209" s="3"/>
      <c r="H2209" s="5">
        <f>_xlfn.XLOOKUP(Table16[[#This Row],[OrderID]],[3]!Table13456[No заказа],[3]!Table13456[Количество],"",0,1)</f>
        <v>1</v>
      </c>
      <c r="I2209" s="5">
        <f>_xlfn.XLOOKUP(Table16[[#This Row],[OrderID]],[3]!Table13456[No заказа],[3]!Table13456[Цена],"",0,1)</f>
        <v>8660</v>
      </c>
      <c r="J2209" s="2" t="str">
        <f>M01_SETTINGS!$F$2</f>
        <v>KASPI</v>
      </c>
    </row>
    <row r="2210" spans="1:10" x14ac:dyDescent="0.35">
      <c r="A2210" s="3">
        <f>_xlfn.XLOOKUP(Table16[[#This Row],[OrderID]],[3]!Table13456[No заказа],[3]!Table13456[Дата
отправки],"",0,1)</f>
        <v>45738</v>
      </c>
      <c r="B2210" s="2">
        <v>519326582</v>
      </c>
      <c r="C2210" s="2"/>
      <c r="D2210" s="2"/>
      <c r="E2210" s="3"/>
      <c r="F2210" s="3"/>
      <c r="H2210" s="5">
        <f>_xlfn.XLOOKUP(Table16[[#This Row],[OrderID]],[3]!Table13456[No заказа],[3]!Table13456[Количество],"",0,1)</f>
        <v>1</v>
      </c>
      <c r="I2210" s="5">
        <f>_xlfn.XLOOKUP(Table16[[#This Row],[OrderID]],[3]!Table13456[No заказа],[3]!Table13456[Цена],"",0,1)</f>
        <v>10998</v>
      </c>
      <c r="J2210" s="2" t="str">
        <f>M01_SETTINGS!$F$2</f>
        <v>KASPI</v>
      </c>
    </row>
    <row r="2211" spans="1:10" x14ac:dyDescent="0.35">
      <c r="A2211" s="3">
        <f>_xlfn.XLOOKUP(Table16[[#This Row],[OrderID]],[3]!Table13456[No заказа],[3]!Table13456[Дата
отправки],"",0,1)</f>
        <v>45738</v>
      </c>
      <c r="B2211" s="2">
        <v>519650537</v>
      </c>
      <c r="C2211" s="2"/>
      <c r="D2211" s="2"/>
      <c r="E2211" s="3"/>
      <c r="F2211" s="3"/>
      <c r="H2211" s="5">
        <f>_xlfn.XLOOKUP(Table16[[#This Row],[OrderID]],[3]!Table13456[No заказа],[3]!Table13456[Количество],"",0,1)</f>
        <v>1</v>
      </c>
      <c r="I2211" s="5">
        <f>_xlfn.XLOOKUP(Table16[[#This Row],[OrderID]],[3]!Table13456[No заказа],[3]!Table13456[Цена],"",0,1)</f>
        <v>7660</v>
      </c>
      <c r="J2211" s="2" t="str">
        <f>M01_SETTINGS!$F$2</f>
        <v>KASPI</v>
      </c>
    </row>
    <row r="2212" spans="1:10" x14ac:dyDescent="0.35">
      <c r="A2212" s="3">
        <f>_xlfn.XLOOKUP(Table16[[#This Row],[OrderID]],[3]!Table13456[No заказа],[3]!Table13456[Дата
отправки],"",0,1)</f>
        <v>45738</v>
      </c>
      <c r="B2212" s="2">
        <v>519643196</v>
      </c>
      <c r="C2212" s="2"/>
      <c r="D2212" s="2"/>
      <c r="E2212" s="3"/>
      <c r="F2212" s="3"/>
      <c r="H2212" s="5">
        <f>_xlfn.XLOOKUP(Table16[[#This Row],[OrderID]],[3]!Table13456[No заказа],[3]!Table13456[Количество],"",0,1)</f>
        <v>1</v>
      </c>
      <c r="I2212" s="5">
        <f>_xlfn.XLOOKUP(Table16[[#This Row],[OrderID]],[3]!Table13456[No заказа],[3]!Table13456[Цена],"",0,1)</f>
        <v>7660</v>
      </c>
      <c r="J2212" s="2" t="str">
        <f>M01_SETTINGS!$F$2</f>
        <v>KASPI</v>
      </c>
    </row>
    <row r="2213" spans="1:10" x14ac:dyDescent="0.35">
      <c r="A2213" s="3">
        <f>_xlfn.XLOOKUP(Table16[[#This Row],[OrderID]],[3]!Table13456[No заказа],[3]!Table13456[Дата
отправки],"",0,1)</f>
        <v>45738</v>
      </c>
      <c r="B2213" s="2">
        <v>519301618</v>
      </c>
      <c r="C2213" s="2"/>
      <c r="D2213" s="2"/>
      <c r="E2213" s="3"/>
      <c r="F2213" s="3"/>
      <c r="H2213" s="5">
        <f>_xlfn.XLOOKUP(Table16[[#This Row],[OrderID]],[3]!Table13456[No заказа],[3]!Table13456[Количество],"",0,1)</f>
        <v>1</v>
      </c>
      <c r="I2213" s="5">
        <f>_xlfn.XLOOKUP(Table16[[#This Row],[OrderID]],[3]!Table13456[No заказа],[3]!Table13456[Цена],"",0,1)</f>
        <v>7660</v>
      </c>
      <c r="J2213" s="2" t="str">
        <f>M01_SETTINGS!$F$2</f>
        <v>KASPI</v>
      </c>
    </row>
    <row r="2214" spans="1:10" x14ac:dyDescent="0.35">
      <c r="A2214" s="3">
        <f>_xlfn.XLOOKUP(Table16[[#This Row],[OrderID]],[3]!Table13456[No заказа],[3]!Table13456[Дата
отправки],"",0,1)</f>
        <v>45738</v>
      </c>
      <c r="B2214" s="2">
        <v>519415147</v>
      </c>
      <c r="C2214" s="2"/>
      <c r="D2214" s="2"/>
      <c r="E2214" s="3"/>
      <c r="F2214" s="3"/>
      <c r="H2214" s="5">
        <f>_xlfn.XLOOKUP(Table16[[#This Row],[OrderID]],[3]!Table13456[No заказа],[3]!Table13456[Количество],"",0,1)</f>
        <v>1</v>
      </c>
      <c r="I2214" s="5">
        <f>_xlfn.XLOOKUP(Table16[[#This Row],[OrderID]],[3]!Table13456[No заказа],[3]!Table13456[Цена],"",0,1)</f>
        <v>7992</v>
      </c>
      <c r="J2214" s="2" t="str">
        <f>M01_SETTINGS!$F$2</f>
        <v>KASPI</v>
      </c>
    </row>
    <row r="2215" spans="1:10" x14ac:dyDescent="0.35">
      <c r="A2215" s="3">
        <f>_xlfn.XLOOKUP(Table16[[#This Row],[OrderID]],[3]!Table13456[No заказа],[3]!Table13456[Дата
отправки],"",0,1)</f>
        <v>45738</v>
      </c>
      <c r="B2215" s="2">
        <v>519499218</v>
      </c>
      <c r="C2215" s="2"/>
      <c r="D2215" s="2"/>
      <c r="E2215" s="3"/>
      <c r="F2215" s="3"/>
      <c r="H2215" s="5">
        <f>_xlfn.XLOOKUP(Table16[[#This Row],[OrderID]],[3]!Table13456[No заказа],[3]!Table13456[Количество],"",0,1)</f>
        <v>1</v>
      </c>
      <c r="I2215" s="5">
        <f>_xlfn.XLOOKUP(Table16[[#This Row],[OrderID]],[3]!Table13456[No заказа],[3]!Table13456[Цена],"",0,1)</f>
        <v>8488</v>
      </c>
      <c r="J2215" s="2" t="str">
        <f>M01_SETTINGS!$F$2</f>
        <v>KASPI</v>
      </c>
    </row>
    <row r="2216" spans="1:10" x14ac:dyDescent="0.35">
      <c r="A2216" s="3">
        <f>_xlfn.XLOOKUP(Table16[[#This Row],[OrderID]],[3]!Table13456[No заказа],[3]!Table13456[Дата
отправки],"",0,1)</f>
        <v>45738</v>
      </c>
      <c r="B2216" s="2">
        <v>519531497</v>
      </c>
      <c r="C2216" s="2"/>
      <c r="D2216" s="2"/>
      <c r="E2216" s="3"/>
      <c r="F2216" s="3"/>
      <c r="H2216" s="5">
        <f>_xlfn.XLOOKUP(Table16[[#This Row],[OrderID]],[3]!Table13456[No заказа],[3]!Table13456[Количество],"",0,1)</f>
        <v>1</v>
      </c>
      <c r="I2216" s="5">
        <f>_xlfn.XLOOKUP(Table16[[#This Row],[OrderID]],[3]!Table13456[No заказа],[3]!Table13456[Цена],"",0,1)</f>
        <v>8392</v>
      </c>
      <c r="J2216" s="2" t="str">
        <f>M01_SETTINGS!$F$2</f>
        <v>KASPI</v>
      </c>
    </row>
    <row r="2217" spans="1:10" x14ac:dyDescent="0.35">
      <c r="A2217" s="3">
        <f>_xlfn.XLOOKUP(Table16[[#This Row],[OrderID]],[3]!Table13456[No заказа],[3]!Table13456[Дата
отправки],"",0,1)</f>
        <v>45738</v>
      </c>
      <c r="B2217" s="2">
        <v>519418986</v>
      </c>
      <c r="C2217" s="2"/>
      <c r="D2217" s="2"/>
      <c r="E2217" s="3"/>
      <c r="F2217" s="3"/>
      <c r="H2217" s="5">
        <f>_xlfn.XLOOKUP(Table16[[#This Row],[OrderID]],[3]!Table13456[No заказа],[3]!Table13456[Количество],"",0,1)</f>
        <v>1</v>
      </c>
      <c r="I2217" s="5">
        <f>_xlfn.XLOOKUP(Table16[[#This Row],[OrderID]],[3]!Table13456[No заказа],[3]!Table13456[Цена],"",0,1)</f>
        <v>8392</v>
      </c>
      <c r="J2217" s="2" t="str">
        <f>M01_SETTINGS!$F$2</f>
        <v>KASPI</v>
      </c>
    </row>
    <row r="2218" spans="1:10" x14ac:dyDescent="0.35">
      <c r="A2218" s="3">
        <f>_xlfn.XLOOKUP(Table16[[#This Row],[OrderID]],[3]!Table13456[No заказа],[3]!Table13456[Дата
отправки],"",0,1)</f>
        <v>45738</v>
      </c>
      <c r="B2218" s="2">
        <v>519332143</v>
      </c>
      <c r="C2218" s="2"/>
      <c r="D2218" s="2"/>
      <c r="E2218" s="3"/>
      <c r="F2218" s="3"/>
      <c r="H2218" s="5">
        <f>_xlfn.XLOOKUP(Table16[[#This Row],[OrderID]],[3]!Table13456[No заказа],[3]!Table13456[Количество],"",0,1)</f>
        <v>1</v>
      </c>
      <c r="I2218" s="5">
        <f>_xlfn.XLOOKUP(Table16[[#This Row],[OrderID]],[3]!Table13456[No заказа],[3]!Table13456[Цена],"",0,1)</f>
        <v>8427</v>
      </c>
      <c r="J2218" s="2" t="str">
        <f>M01_SETTINGS!$F$2</f>
        <v>KASPI</v>
      </c>
    </row>
    <row r="2219" spans="1:10" x14ac:dyDescent="0.35">
      <c r="A2219" s="3">
        <f>_xlfn.XLOOKUP(Table16[[#This Row],[OrderID]],[3]!Table13456[No заказа],[3]!Table13456[Дата
отправки],"",0,1)</f>
        <v>45738</v>
      </c>
      <c r="B2219" s="2">
        <v>519646619</v>
      </c>
      <c r="C2219" s="2"/>
      <c r="D2219" s="2"/>
      <c r="E2219" s="3"/>
      <c r="F2219" s="3"/>
      <c r="H2219" s="5">
        <f>_xlfn.XLOOKUP(Table16[[#This Row],[OrderID]],[3]!Table13456[No заказа],[3]!Table13456[Количество],"",0,1)</f>
        <v>1</v>
      </c>
      <c r="I2219" s="5">
        <f>_xlfn.XLOOKUP(Table16[[#This Row],[OrderID]],[3]!Table13456[No заказа],[3]!Table13456[Цена],"",0,1)</f>
        <v>8965</v>
      </c>
      <c r="J2219" s="2" t="str">
        <f>M01_SETTINGS!$F$2</f>
        <v>KASPI</v>
      </c>
    </row>
    <row r="2220" spans="1:10" x14ac:dyDescent="0.35">
      <c r="A2220" s="3">
        <f>_xlfn.XLOOKUP(Table16[[#This Row],[OrderID]],[3]!Table13456[No заказа],[3]!Table13456[Дата
отправки],"",0,1)</f>
        <v>45738</v>
      </c>
      <c r="B2220" s="2">
        <v>519413517</v>
      </c>
      <c r="C2220" s="2"/>
      <c r="D2220" s="2"/>
      <c r="E2220" s="3"/>
      <c r="F2220" s="3"/>
      <c r="H2220" s="5">
        <f>_xlfn.XLOOKUP(Table16[[#This Row],[OrderID]],[3]!Table13456[No заказа],[3]!Table13456[Количество],"",0,1)</f>
        <v>1</v>
      </c>
      <c r="I2220" s="5">
        <f>_xlfn.XLOOKUP(Table16[[#This Row],[OrderID]],[3]!Table13456[No заказа],[3]!Table13456[Цена],"",0,1)</f>
        <v>9889</v>
      </c>
      <c r="J2220" s="2" t="str">
        <f>M01_SETTINGS!$F$2</f>
        <v>KASPI</v>
      </c>
    </row>
    <row r="2221" spans="1:10" x14ac:dyDescent="0.35">
      <c r="A2221" s="3">
        <f>_xlfn.XLOOKUP(Table16[[#This Row],[OrderID]],[3]!Table13456[No заказа],[3]!Table13456[Дата
отправки],"",0,1)</f>
        <v>45738</v>
      </c>
      <c r="B2221" s="2">
        <v>519318819</v>
      </c>
      <c r="C2221" s="2"/>
      <c r="D2221" s="2"/>
      <c r="E2221" s="3"/>
      <c r="F2221" s="3"/>
      <c r="H2221" s="5">
        <f>_xlfn.XLOOKUP(Table16[[#This Row],[OrderID]],[3]!Table13456[No заказа],[3]!Table13456[Количество],"",0,1)</f>
        <v>1</v>
      </c>
      <c r="I2221" s="5">
        <f>_xlfn.XLOOKUP(Table16[[#This Row],[OrderID]],[3]!Table13456[No заказа],[3]!Table13456[Цена],"",0,1)</f>
        <v>7998</v>
      </c>
      <c r="J2221" s="2" t="str">
        <f>M01_SETTINGS!$F$2</f>
        <v>KASPI</v>
      </c>
    </row>
    <row r="2222" spans="1:10" x14ac:dyDescent="0.35">
      <c r="A2222" s="3">
        <f>_xlfn.XLOOKUP(Table16[[#This Row],[OrderID]],[3]!Table13456[No заказа],[3]!Table13456[Дата
отправки],"",0,1)</f>
        <v>45738</v>
      </c>
      <c r="B2222" s="2">
        <v>519432449</v>
      </c>
      <c r="C2222" s="2"/>
      <c r="D2222" s="2"/>
      <c r="E2222" s="3"/>
      <c r="F2222" s="3"/>
      <c r="H2222" s="5">
        <f>_xlfn.XLOOKUP(Table16[[#This Row],[OrderID]],[3]!Table13456[No заказа],[3]!Table13456[Количество],"",0,1)</f>
        <v>1</v>
      </c>
      <c r="I2222" s="5">
        <f>_xlfn.XLOOKUP(Table16[[#This Row],[OrderID]],[3]!Table13456[No заказа],[3]!Table13456[Цена],"",0,1)</f>
        <v>7992</v>
      </c>
      <c r="J2222" s="2" t="str">
        <f>M01_SETTINGS!$F$2</f>
        <v>KASPI</v>
      </c>
    </row>
    <row r="2223" spans="1:10" x14ac:dyDescent="0.35">
      <c r="A2223" s="3">
        <f>_xlfn.XLOOKUP(Table16[[#This Row],[OrderID]],[3]!Table13456[No заказа],[3]!Table13456[Дата
отправки],"",0,1)</f>
        <v>45738</v>
      </c>
      <c r="B2223" s="2">
        <v>519546304</v>
      </c>
      <c r="C2223" s="2"/>
      <c r="D2223" s="2"/>
      <c r="E2223" s="3"/>
      <c r="F2223" s="3"/>
      <c r="H2223" s="5">
        <f>_xlfn.XLOOKUP(Table16[[#This Row],[OrderID]],[3]!Table13456[No заказа],[3]!Table13456[Количество],"",0,1)</f>
        <v>1</v>
      </c>
      <c r="I2223" s="5">
        <f>_xlfn.XLOOKUP(Table16[[#This Row],[OrderID]],[3]!Table13456[No заказа],[3]!Table13456[Цена],"",0,1)</f>
        <v>8998</v>
      </c>
      <c r="J2223" s="2" t="str">
        <f>M01_SETTINGS!$F$2</f>
        <v>KASPI</v>
      </c>
    </row>
    <row r="2224" spans="1:10" x14ac:dyDescent="0.35">
      <c r="A2224" s="3">
        <f>_xlfn.XLOOKUP(Table16[[#This Row],[OrderID]],[3]!Table13456[No заказа],[3]!Table13456[Дата
отправки],"",0,1)</f>
        <v>45738</v>
      </c>
      <c r="B2224" s="2">
        <v>519643198</v>
      </c>
      <c r="C2224" s="2"/>
      <c r="D2224" s="2"/>
      <c r="E2224" s="3"/>
      <c r="F2224" s="3"/>
      <c r="H2224" s="5">
        <f>_xlfn.XLOOKUP(Table16[[#This Row],[OrderID]],[3]!Table13456[No заказа],[3]!Table13456[Количество],"",0,1)</f>
        <v>1</v>
      </c>
      <c r="I2224" s="5">
        <f>_xlfn.XLOOKUP(Table16[[#This Row],[OrderID]],[3]!Table13456[No заказа],[3]!Table13456[Цена],"",0,1)</f>
        <v>7903</v>
      </c>
      <c r="J2224" s="2" t="str">
        <f>M01_SETTINGS!$F$2</f>
        <v>KASPI</v>
      </c>
    </row>
    <row r="2225" spans="1:10" x14ac:dyDescent="0.35">
      <c r="A2225" s="3">
        <f>_xlfn.XLOOKUP(Table16[[#This Row],[OrderID]],[3]!Table13456[No заказа],[3]!Table13456[Дата
отправки],"",0,1)</f>
        <v>45738</v>
      </c>
      <c r="B2225" s="2">
        <v>519385002</v>
      </c>
      <c r="C2225" s="2"/>
      <c r="D2225" s="2"/>
      <c r="E2225" s="3"/>
      <c r="F2225" s="3"/>
      <c r="H2225" s="5">
        <f>_xlfn.XLOOKUP(Table16[[#This Row],[OrderID]],[3]!Table13456[No заказа],[3]!Table13456[Количество],"",0,1)</f>
        <v>1</v>
      </c>
      <c r="I2225" s="5">
        <f>_xlfn.XLOOKUP(Table16[[#This Row],[OrderID]],[3]!Table13456[No заказа],[3]!Table13456[Цена],"",0,1)</f>
        <v>7660</v>
      </c>
      <c r="J2225" s="2" t="str">
        <f>M01_SETTINGS!$F$2</f>
        <v>KASPI</v>
      </c>
    </row>
    <row r="2226" spans="1:10" x14ac:dyDescent="0.35">
      <c r="A2226" s="3">
        <f>_xlfn.XLOOKUP(Table16[[#This Row],[OrderID]],[3]!Table13456[No заказа],[3]!Table13456[Дата
отправки],"",0,1)</f>
        <v>45738</v>
      </c>
      <c r="B2226" s="2">
        <v>519496545</v>
      </c>
      <c r="C2226" s="2"/>
      <c r="D2226" s="2"/>
      <c r="E2226" s="3"/>
      <c r="F2226" s="3"/>
      <c r="H2226" s="5">
        <f>_xlfn.XLOOKUP(Table16[[#This Row],[OrderID]],[3]!Table13456[No заказа],[3]!Table13456[Количество],"",0,1)</f>
        <v>1</v>
      </c>
      <c r="I2226" s="5">
        <f>_xlfn.XLOOKUP(Table16[[#This Row],[OrderID]],[3]!Table13456[No заказа],[3]!Table13456[Цена],"",0,1)</f>
        <v>7660</v>
      </c>
      <c r="J2226" s="2" t="str">
        <f>M01_SETTINGS!$F$2</f>
        <v>KASPI</v>
      </c>
    </row>
    <row r="2227" spans="1:10" x14ac:dyDescent="0.35">
      <c r="A2227" s="3">
        <f>_xlfn.XLOOKUP(Table16[[#This Row],[OrderID]],[3]!Table13456[No заказа],[3]!Table13456[Дата
отправки],"",0,1)</f>
        <v>45738</v>
      </c>
      <c r="B2227" s="2">
        <v>519370454</v>
      </c>
      <c r="C2227" s="2"/>
      <c r="D2227" s="2"/>
      <c r="E2227" s="3"/>
      <c r="F2227" s="3"/>
      <c r="H2227" s="5">
        <f>_xlfn.XLOOKUP(Table16[[#This Row],[OrderID]],[3]!Table13456[No заказа],[3]!Table13456[Количество],"",0,1)</f>
        <v>1</v>
      </c>
      <c r="I2227" s="5">
        <f>_xlfn.XLOOKUP(Table16[[#This Row],[OrderID]],[3]!Table13456[No заказа],[3]!Table13456[Цена],"",0,1)</f>
        <v>8818</v>
      </c>
      <c r="J2227" s="2" t="str">
        <f>M01_SETTINGS!$F$2</f>
        <v>KASPI</v>
      </c>
    </row>
    <row r="2228" spans="1:10" x14ac:dyDescent="0.35">
      <c r="A2228" s="3">
        <f>_xlfn.XLOOKUP(Table16[[#This Row],[OrderID]],[3]!Table13456[No заказа],[3]!Table13456[Дата
отправки],"",0,1)</f>
        <v>45738</v>
      </c>
      <c r="B2228" s="2">
        <v>519366117</v>
      </c>
      <c r="C2228" s="2"/>
      <c r="D2228" s="2"/>
      <c r="E2228" s="3"/>
      <c r="F2228" s="3"/>
      <c r="H2228" s="5">
        <f>_xlfn.XLOOKUP(Table16[[#This Row],[OrderID]],[3]!Table13456[No заказа],[3]!Table13456[Количество],"",0,1)</f>
        <v>1</v>
      </c>
      <c r="I2228" s="5">
        <f>_xlfn.XLOOKUP(Table16[[#This Row],[OrderID]],[3]!Table13456[No заказа],[3]!Table13456[Цена],"",0,1)</f>
        <v>28000</v>
      </c>
      <c r="J2228" s="2" t="str">
        <f>M01_SETTINGS!$F$2</f>
        <v>KASPI</v>
      </c>
    </row>
    <row r="2229" spans="1:10" x14ac:dyDescent="0.35">
      <c r="A2229" s="3">
        <f>_xlfn.XLOOKUP(Table16[[#This Row],[OrderID]],[3]!Table13456[No заказа],[3]!Table13456[Дата
отправки],"",0,1)</f>
        <v>45737</v>
      </c>
      <c r="B2229" s="2">
        <v>519028266</v>
      </c>
      <c r="C2229" s="2"/>
      <c r="D2229" s="2"/>
      <c r="E2229" s="3"/>
      <c r="F2229" s="3"/>
      <c r="H2229" s="5">
        <f>_xlfn.XLOOKUP(Table16[[#This Row],[OrderID]],[3]!Table13456[No заказа],[3]!Table13456[Количество],"",0,1)</f>
        <v>1</v>
      </c>
      <c r="I2229" s="5">
        <f>_xlfn.XLOOKUP(Table16[[#This Row],[OrderID]],[3]!Table13456[No заказа],[3]!Table13456[Цена],"",0,1)</f>
        <v>8472</v>
      </c>
      <c r="J2229" s="2" t="str">
        <f>M01_SETTINGS!$F$2</f>
        <v>KASPI</v>
      </c>
    </row>
    <row r="2230" spans="1:10" x14ac:dyDescent="0.35">
      <c r="A2230" s="3">
        <f>_xlfn.XLOOKUP(Table16[[#This Row],[OrderID]],[3]!Table13456[No заказа],[3]!Table13456[Дата
отправки],"",0,1)</f>
        <v>45737</v>
      </c>
      <c r="B2230" s="2">
        <v>519113173</v>
      </c>
      <c r="C2230" s="2"/>
      <c r="D2230" s="2"/>
      <c r="E2230" s="3"/>
      <c r="F2230" s="3"/>
      <c r="H2230" s="5">
        <f>_xlfn.XLOOKUP(Table16[[#This Row],[OrderID]],[3]!Table13456[No заказа],[3]!Table13456[Количество],"",0,1)</f>
        <v>1</v>
      </c>
      <c r="I2230" s="5">
        <f>_xlfn.XLOOKUP(Table16[[#This Row],[OrderID]],[3]!Table13456[No заказа],[3]!Table13456[Цена],"",0,1)</f>
        <v>8970</v>
      </c>
      <c r="J2230" s="2" t="str">
        <f>M01_SETTINGS!$F$2</f>
        <v>KASPI</v>
      </c>
    </row>
    <row r="2231" spans="1:10" x14ac:dyDescent="0.35">
      <c r="A2231" s="3">
        <f>_xlfn.XLOOKUP(Table16[[#This Row],[OrderID]],[3]!Table13456[No заказа],[3]!Table13456[Дата
отправки],"",0,1)</f>
        <v>45737</v>
      </c>
      <c r="B2231" s="2">
        <v>519237010</v>
      </c>
      <c r="C2231" s="2"/>
      <c r="D2231" s="2"/>
      <c r="E2231" s="3"/>
      <c r="F2231" s="3"/>
      <c r="H2231" s="5">
        <f>_xlfn.XLOOKUP(Table16[[#This Row],[OrderID]],[3]!Table13456[No заказа],[3]!Table13456[Количество],"",0,1)</f>
        <v>1</v>
      </c>
      <c r="I2231" s="5">
        <f>_xlfn.XLOOKUP(Table16[[#This Row],[OrderID]],[3]!Table13456[No заказа],[3]!Table13456[Цена],"",0,1)</f>
        <v>8010</v>
      </c>
      <c r="J2231" s="2" t="str">
        <f>M01_SETTINGS!$F$2</f>
        <v>KASPI</v>
      </c>
    </row>
    <row r="2232" spans="1:10" x14ac:dyDescent="0.35">
      <c r="A2232" s="3">
        <f>_xlfn.XLOOKUP(Table16[[#This Row],[OrderID]],[3]!Table13456[No заказа],[3]!Table13456[Дата
отправки],"",0,1)</f>
        <v>45737</v>
      </c>
      <c r="B2232" s="2">
        <v>519185649</v>
      </c>
      <c r="C2232" s="2"/>
      <c r="D2232" s="2"/>
      <c r="E2232" s="3"/>
      <c r="F2232" s="3"/>
      <c r="H2232" s="5">
        <f>_xlfn.XLOOKUP(Table16[[#This Row],[OrderID]],[3]!Table13456[No заказа],[3]!Table13456[Количество],"",0,1)</f>
        <v>1</v>
      </c>
      <c r="I2232" s="5">
        <f>_xlfn.XLOOKUP(Table16[[#This Row],[OrderID]],[3]!Table13456[No заказа],[3]!Table13456[Цена],"",0,1)</f>
        <v>8000</v>
      </c>
      <c r="J2232" s="2" t="str">
        <f>M01_SETTINGS!$F$2</f>
        <v>KASPI</v>
      </c>
    </row>
    <row r="2233" spans="1:10" x14ac:dyDescent="0.35">
      <c r="A2233" s="3">
        <f>_xlfn.XLOOKUP(Table16[[#This Row],[OrderID]],[3]!Table13456[No заказа],[3]!Table13456[Дата
отправки],"",0,1)</f>
        <v>45737</v>
      </c>
      <c r="B2233" s="2">
        <v>518755092</v>
      </c>
      <c r="C2233" s="2"/>
      <c r="D2233" s="2"/>
      <c r="E2233" s="3"/>
      <c r="F2233" s="3"/>
      <c r="H2233" s="5">
        <f>_xlfn.XLOOKUP(Table16[[#This Row],[OrderID]],[3]!Table13456[No заказа],[3]!Table13456[Количество],"",0,1)</f>
        <v>1</v>
      </c>
      <c r="I2233" s="5">
        <f>_xlfn.XLOOKUP(Table16[[#This Row],[OrderID]],[3]!Table13456[No заказа],[3]!Table13456[Цена],"",0,1)</f>
        <v>9000</v>
      </c>
      <c r="J2233" s="2" t="str">
        <f>M01_SETTINGS!$F$2</f>
        <v>KASPI</v>
      </c>
    </row>
    <row r="2234" spans="1:10" x14ac:dyDescent="0.35">
      <c r="A2234" s="3">
        <f>_xlfn.XLOOKUP(Table16[[#This Row],[OrderID]],[3]!Table13456[No заказа],[3]!Table13456[Дата
отправки],"",0,1)</f>
        <v>45737</v>
      </c>
      <c r="B2234" s="2">
        <v>518736968</v>
      </c>
      <c r="C2234" s="2"/>
      <c r="D2234" s="2"/>
      <c r="E2234" s="3"/>
      <c r="F2234" s="3"/>
      <c r="H2234" s="5">
        <f>_xlfn.XLOOKUP(Table16[[#This Row],[OrderID]],[3]!Table13456[No заказа],[3]!Table13456[Количество],"",0,1)</f>
        <v>1</v>
      </c>
      <c r="I2234" s="5">
        <f>_xlfn.XLOOKUP(Table16[[#This Row],[OrderID]],[3]!Table13456[No заказа],[3]!Table13456[Цена],"",0,1)</f>
        <v>9000</v>
      </c>
      <c r="J2234" s="2" t="str">
        <f>M01_SETTINGS!$F$2</f>
        <v>KASPI</v>
      </c>
    </row>
    <row r="2235" spans="1:10" x14ac:dyDescent="0.35">
      <c r="A2235" s="3">
        <f>_xlfn.XLOOKUP(Table16[[#This Row],[OrderID]],[3]!Table13456[No заказа],[3]!Table13456[Дата
отправки],"",0,1)</f>
        <v>45737</v>
      </c>
      <c r="B2235" s="2">
        <v>518864338</v>
      </c>
      <c r="C2235" s="2"/>
      <c r="D2235" s="2"/>
      <c r="E2235" s="3"/>
      <c r="F2235" s="3"/>
      <c r="H2235" s="5">
        <f>_xlfn.XLOOKUP(Table16[[#This Row],[OrderID]],[3]!Table13456[No заказа],[3]!Table13456[Количество],"",0,1)</f>
        <v>1</v>
      </c>
      <c r="I2235" s="5">
        <f>_xlfn.XLOOKUP(Table16[[#This Row],[OrderID]],[3]!Table13456[No заказа],[3]!Table13456[Цена],"",0,1)</f>
        <v>8474</v>
      </c>
      <c r="J2235" s="2" t="str">
        <f>M01_SETTINGS!$F$2</f>
        <v>KASPI</v>
      </c>
    </row>
    <row r="2236" spans="1:10" x14ac:dyDescent="0.35">
      <c r="A2236" s="3">
        <f>_xlfn.XLOOKUP(Table16[[#This Row],[OrderID]],[3]!Table13456[No заказа],[3]!Table13456[Дата
отправки],"",0,1)</f>
        <v>45737</v>
      </c>
      <c r="B2236" s="2">
        <v>518778354</v>
      </c>
      <c r="C2236" s="2"/>
      <c r="D2236" s="2"/>
      <c r="E2236" s="3"/>
      <c r="F2236" s="3"/>
      <c r="H2236" s="5">
        <f>_xlfn.XLOOKUP(Table16[[#This Row],[OrderID]],[3]!Table13456[No заказа],[3]!Table13456[Количество],"",0,1)</f>
        <v>2</v>
      </c>
      <c r="I2236" s="5">
        <f>_xlfn.XLOOKUP(Table16[[#This Row],[OrderID]],[3]!Table13456[No заказа],[3]!Table13456[Цена],"",0,1)</f>
        <v>16948</v>
      </c>
      <c r="J2236" s="2" t="str">
        <f>M01_SETTINGS!$F$2</f>
        <v>KASPI</v>
      </c>
    </row>
    <row r="2237" spans="1:10" x14ac:dyDescent="0.35">
      <c r="A2237" s="3">
        <f>_xlfn.XLOOKUP(Table16[[#This Row],[OrderID]],[3]!Table13456[No заказа],[3]!Table13456[Дата
отправки],"",0,1)</f>
        <v>45737</v>
      </c>
      <c r="B2237" s="2">
        <v>518892460</v>
      </c>
      <c r="C2237" s="2"/>
      <c r="D2237" s="2"/>
      <c r="E2237" s="3"/>
      <c r="F2237" s="3"/>
      <c r="H2237" s="5">
        <f>_xlfn.XLOOKUP(Table16[[#This Row],[OrderID]],[3]!Table13456[No заказа],[3]!Table13456[Количество],"",0,1)</f>
        <v>1</v>
      </c>
      <c r="I2237" s="5">
        <f>_xlfn.XLOOKUP(Table16[[#This Row],[OrderID]],[3]!Table13456[No заказа],[3]!Table13456[Цена],"",0,1)</f>
        <v>10800</v>
      </c>
      <c r="J2237" s="2" t="str">
        <f>M01_SETTINGS!$F$2</f>
        <v>KASPI</v>
      </c>
    </row>
    <row r="2238" spans="1:10" x14ac:dyDescent="0.35">
      <c r="A2238" s="3">
        <f>_xlfn.XLOOKUP(Table16[[#This Row],[OrderID]],[3]!Table13456[No заказа],[3]!Table13456[Дата
отправки],"",0,1)</f>
        <v>45737</v>
      </c>
      <c r="B2238" s="2">
        <v>519125446</v>
      </c>
      <c r="C2238" s="2"/>
      <c r="D2238" s="2"/>
      <c r="E2238" s="3"/>
      <c r="F2238" s="3"/>
      <c r="H2238" s="5">
        <f>_xlfn.XLOOKUP(Table16[[#This Row],[OrderID]],[3]!Table13456[No заказа],[3]!Table13456[Количество],"",0,1)</f>
        <v>1</v>
      </c>
      <c r="I2238" s="5">
        <f>_xlfn.XLOOKUP(Table16[[#This Row],[OrderID]],[3]!Table13456[No заказа],[3]!Table13456[Цена],"",0,1)</f>
        <v>8462</v>
      </c>
      <c r="J2238" s="2" t="str">
        <f>M01_SETTINGS!$F$2</f>
        <v>KASPI</v>
      </c>
    </row>
    <row r="2239" spans="1:10" x14ac:dyDescent="0.35">
      <c r="A2239" s="3">
        <f>_xlfn.XLOOKUP(Table16[[#This Row],[OrderID]],[3]!Table13456[No заказа],[3]!Table13456[Дата
отправки],"",0,1)</f>
        <v>45737</v>
      </c>
      <c r="B2239" s="2">
        <v>519151069</v>
      </c>
      <c r="C2239" s="2"/>
      <c r="D2239" s="2"/>
      <c r="E2239" s="3"/>
      <c r="F2239" s="3"/>
      <c r="H2239" s="5">
        <f>_xlfn.XLOOKUP(Table16[[#This Row],[OrderID]],[3]!Table13456[No заказа],[3]!Table13456[Количество],"",0,1)</f>
        <v>1</v>
      </c>
      <c r="I2239" s="5">
        <f>_xlfn.XLOOKUP(Table16[[#This Row],[OrderID]],[3]!Table13456[No заказа],[3]!Table13456[Цена],"",0,1)</f>
        <v>8462</v>
      </c>
      <c r="J2239" s="2" t="str">
        <f>M01_SETTINGS!$F$2</f>
        <v>KASPI</v>
      </c>
    </row>
    <row r="2240" spans="1:10" x14ac:dyDescent="0.35">
      <c r="A2240" s="3">
        <f>_xlfn.XLOOKUP(Table16[[#This Row],[OrderID]],[3]!Table13456[No заказа],[3]!Table13456[Дата
отправки],"",0,1)</f>
        <v>45737</v>
      </c>
      <c r="B2240" s="2">
        <v>518940296</v>
      </c>
      <c r="C2240" s="2"/>
      <c r="D2240" s="2"/>
      <c r="E2240" s="3"/>
      <c r="F2240" s="3"/>
      <c r="H2240" s="5">
        <f>_xlfn.XLOOKUP(Table16[[#This Row],[OrderID]],[3]!Table13456[No заказа],[3]!Table13456[Количество],"",0,1)</f>
        <v>1</v>
      </c>
      <c r="I2240" s="5">
        <f>_xlfn.XLOOKUP(Table16[[#This Row],[OrderID]],[3]!Table13456[No заказа],[3]!Table13456[Цена],"",0,1)</f>
        <v>8154</v>
      </c>
      <c r="J2240" s="2" t="str">
        <f>M01_SETTINGS!$F$2</f>
        <v>KASPI</v>
      </c>
    </row>
    <row r="2241" spans="1:10" x14ac:dyDescent="0.35">
      <c r="A2241" s="3">
        <f>_xlfn.XLOOKUP(Table16[[#This Row],[OrderID]],[3]!Table13456[No заказа],[3]!Table13456[Дата
отправки],"",0,1)</f>
        <v>45737</v>
      </c>
      <c r="B2241" s="2">
        <v>518967721</v>
      </c>
      <c r="C2241" s="2"/>
      <c r="D2241" s="2"/>
      <c r="E2241" s="3"/>
      <c r="F2241" s="3"/>
      <c r="H2241" s="5">
        <f>_xlfn.XLOOKUP(Table16[[#This Row],[OrderID]],[3]!Table13456[No заказа],[3]!Table13456[Количество],"",0,1)</f>
        <v>1</v>
      </c>
      <c r="I2241" s="5">
        <f>_xlfn.XLOOKUP(Table16[[#This Row],[OrderID]],[3]!Table13456[No заказа],[3]!Table13456[Цена],"",0,1)</f>
        <v>7873</v>
      </c>
      <c r="J2241" s="2" t="str">
        <f>M01_SETTINGS!$F$2</f>
        <v>KASPI</v>
      </c>
    </row>
    <row r="2242" spans="1:10" x14ac:dyDescent="0.35">
      <c r="A2242" s="3">
        <f>_xlfn.XLOOKUP(Table16[[#This Row],[OrderID]],[3]!Table13456[No заказа],[3]!Table13456[Дата
отправки],"",0,1)</f>
        <v>45737</v>
      </c>
      <c r="B2242" s="2">
        <v>519111366</v>
      </c>
      <c r="C2242" s="2"/>
      <c r="D2242" s="2"/>
      <c r="E2242" s="3"/>
      <c r="F2242" s="3"/>
      <c r="H2242" s="5">
        <f>_xlfn.XLOOKUP(Table16[[#This Row],[OrderID]],[3]!Table13456[No заказа],[3]!Table13456[Количество],"",0,1)</f>
        <v>1</v>
      </c>
      <c r="I2242" s="5">
        <f>_xlfn.XLOOKUP(Table16[[#This Row],[OrderID]],[3]!Table13456[No заказа],[3]!Table13456[Цена],"",0,1)</f>
        <v>8240</v>
      </c>
      <c r="J2242" s="2" t="str">
        <f>M01_SETTINGS!$F$2</f>
        <v>KASPI</v>
      </c>
    </row>
    <row r="2243" spans="1:10" x14ac:dyDescent="0.35">
      <c r="A2243" s="3">
        <f>_xlfn.XLOOKUP(Table16[[#This Row],[OrderID]],[3]!Table13456[No заказа],[3]!Table13456[Дата
отправки],"",0,1)</f>
        <v>45737</v>
      </c>
      <c r="B2243" s="2">
        <v>518783166</v>
      </c>
      <c r="C2243" s="2"/>
      <c r="D2243" s="2"/>
      <c r="E2243" s="3"/>
      <c r="F2243" s="3"/>
      <c r="H2243" s="5">
        <f>_xlfn.XLOOKUP(Table16[[#This Row],[OrderID]],[3]!Table13456[No заказа],[3]!Table13456[Количество],"",0,1)</f>
        <v>1</v>
      </c>
      <c r="I2243" s="5">
        <f>_xlfn.XLOOKUP(Table16[[#This Row],[OrderID]],[3]!Table13456[No заказа],[3]!Table13456[Цена],"",0,1)</f>
        <v>8240</v>
      </c>
      <c r="J2243" s="2" t="str">
        <f>M01_SETTINGS!$F$2</f>
        <v>KASPI</v>
      </c>
    </row>
    <row r="2244" spans="1:10" x14ac:dyDescent="0.35">
      <c r="A2244" s="3">
        <f>_xlfn.XLOOKUP(Table16[[#This Row],[OrderID]],[3]!Table13456[No заказа],[3]!Table13456[Дата
отправки],"",0,1)</f>
        <v>45737</v>
      </c>
      <c r="B2244" s="2">
        <v>519132814</v>
      </c>
      <c r="C2244" s="2"/>
      <c r="D2244" s="2"/>
      <c r="E2244" s="3"/>
      <c r="F2244" s="3"/>
      <c r="H2244" s="5">
        <f>_xlfn.XLOOKUP(Table16[[#This Row],[OrderID]],[3]!Table13456[No заказа],[3]!Table13456[Количество],"",0,1)</f>
        <v>1</v>
      </c>
      <c r="I2244" s="5">
        <f>_xlfn.XLOOKUP(Table16[[#This Row],[OrderID]],[3]!Table13456[No заказа],[3]!Table13456[Цена],"",0,1)</f>
        <v>8590</v>
      </c>
      <c r="J2244" s="2" t="str">
        <f>M01_SETTINGS!$F$2</f>
        <v>KASPI</v>
      </c>
    </row>
    <row r="2245" spans="1:10" x14ac:dyDescent="0.35">
      <c r="A2245" s="3">
        <f>_xlfn.XLOOKUP(Table16[[#This Row],[OrderID]],[3]!Table13456[No заказа],[3]!Table13456[Дата
отправки],"",0,1)</f>
        <v>45737</v>
      </c>
      <c r="B2245" s="2">
        <v>519115893</v>
      </c>
      <c r="C2245" s="2"/>
      <c r="D2245" s="2"/>
      <c r="E2245" s="3"/>
      <c r="F2245" s="3"/>
      <c r="H2245" s="5">
        <f>_xlfn.XLOOKUP(Table16[[#This Row],[OrderID]],[3]!Table13456[No заказа],[3]!Table13456[Количество],"",0,1)</f>
        <v>1</v>
      </c>
      <c r="I2245" s="5">
        <f>_xlfn.XLOOKUP(Table16[[#This Row],[OrderID]],[3]!Table13456[No заказа],[3]!Table13456[Цена],"",0,1)</f>
        <v>8493</v>
      </c>
      <c r="J2245" s="2" t="str">
        <f>M01_SETTINGS!$F$2</f>
        <v>KASPI</v>
      </c>
    </row>
    <row r="2246" spans="1:10" x14ac:dyDescent="0.35">
      <c r="A2246" s="3">
        <f>_xlfn.XLOOKUP(Table16[[#This Row],[OrderID]],[3]!Table13456[No заказа],[3]!Table13456[Дата
отправки],"",0,1)</f>
        <v>45737</v>
      </c>
      <c r="B2246" s="2">
        <v>519122972</v>
      </c>
      <c r="C2246" s="2"/>
      <c r="D2246" s="2"/>
      <c r="E2246" s="3"/>
      <c r="F2246" s="3"/>
      <c r="H2246" s="5">
        <f>_xlfn.XLOOKUP(Table16[[#This Row],[OrderID]],[3]!Table13456[No заказа],[3]!Table13456[Количество],"",0,1)</f>
        <v>1</v>
      </c>
      <c r="I2246" s="5">
        <f>_xlfn.XLOOKUP(Table16[[#This Row],[OrderID]],[3]!Table13456[No заказа],[3]!Table13456[Цена],"",0,1)</f>
        <v>14990</v>
      </c>
      <c r="J2246" s="2" t="str">
        <f>M01_SETTINGS!$F$2</f>
        <v>KASPI</v>
      </c>
    </row>
    <row r="2247" spans="1:10" x14ac:dyDescent="0.35">
      <c r="A2247" s="3">
        <f>_xlfn.XLOOKUP(Table16[[#This Row],[OrderID]],[3]!Table13456[No заказа],[3]!Table13456[Дата
отправки],"",0,1)</f>
        <v>45737</v>
      </c>
      <c r="B2247" s="2">
        <v>519211291</v>
      </c>
      <c r="C2247" s="2"/>
      <c r="D2247" s="2"/>
      <c r="E2247" s="3"/>
      <c r="F2247" s="3"/>
      <c r="H2247" s="5">
        <f>_xlfn.XLOOKUP(Table16[[#This Row],[OrderID]],[3]!Table13456[No заказа],[3]!Table13456[Количество],"",0,1)</f>
        <v>1</v>
      </c>
      <c r="I2247" s="5">
        <f>_xlfn.XLOOKUP(Table16[[#This Row],[OrderID]],[3]!Table13456[No заказа],[3]!Table13456[Цена],"",0,1)</f>
        <v>14990</v>
      </c>
      <c r="J2247" s="2" t="str">
        <f>M01_SETTINGS!$F$2</f>
        <v>KASPI</v>
      </c>
    </row>
    <row r="2248" spans="1:10" x14ac:dyDescent="0.35">
      <c r="A2248" s="3">
        <f>_xlfn.XLOOKUP(Table16[[#This Row],[OrderID]],[3]!Table13456[No заказа],[3]!Table13456[Дата
отправки],"",0,1)</f>
        <v>45737</v>
      </c>
      <c r="B2248" s="2">
        <v>519070426</v>
      </c>
      <c r="C2248" s="2"/>
      <c r="D2248" s="2"/>
      <c r="E2248" s="3"/>
      <c r="F2248" s="3"/>
      <c r="H2248" s="5">
        <f>_xlfn.XLOOKUP(Table16[[#This Row],[OrderID]],[3]!Table13456[No заказа],[3]!Table13456[Количество],"",0,1)</f>
        <v>1</v>
      </c>
      <c r="I2248" s="5">
        <f>_xlfn.XLOOKUP(Table16[[#This Row],[OrderID]],[3]!Table13456[No заказа],[3]!Table13456[Цена],"",0,1)</f>
        <v>7660</v>
      </c>
      <c r="J2248" s="2" t="str">
        <f>M01_SETTINGS!$F$2</f>
        <v>KASPI</v>
      </c>
    </row>
    <row r="2249" spans="1:10" x14ac:dyDescent="0.35">
      <c r="A2249" s="3">
        <f>_xlfn.XLOOKUP(Table16[[#This Row],[OrderID]],[3]!Table13456[No заказа],[3]!Table13456[Дата
отправки],"",0,1)</f>
        <v>45737</v>
      </c>
      <c r="B2249" s="2">
        <v>518997602</v>
      </c>
      <c r="C2249" s="2"/>
      <c r="D2249" s="2"/>
      <c r="E2249" s="3"/>
      <c r="F2249" s="3"/>
      <c r="H2249" s="5">
        <f>_xlfn.XLOOKUP(Table16[[#This Row],[OrderID]],[3]!Table13456[No заказа],[3]!Table13456[Количество],"",0,1)</f>
        <v>1</v>
      </c>
      <c r="I2249" s="5">
        <f>_xlfn.XLOOKUP(Table16[[#This Row],[OrderID]],[3]!Table13456[No заказа],[3]!Table13456[Цена],"",0,1)</f>
        <v>7900</v>
      </c>
      <c r="J2249" s="2" t="str">
        <f>M01_SETTINGS!$F$2</f>
        <v>KASPI</v>
      </c>
    </row>
    <row r="2250" spans="1:10" x14ac:dyDescent="0.35">
      <c r="A2250" s="3">
        <f>_xlfn.XLOOKUP(Table16[[#This Row],[OrderID]],[3]!Table13456[No заказа],[3]!Table13456[Дата
отправки],"",0,1)</f>
        <v>45737</v>
      </c>
      <c r="B2250" s="2">
        <v>519173662</v>
      </c>
      <c r="C2250" s="2"/>
      <c r="D2250" s="2"/>
      <c r="E2250" s="3"/>
      <c r="F2250" s="3"/>
      <c r="H2250" s="5">
        <f>_xlfn.XLOOKUP(Table16[[#This Row],[OrderID]],[3]!Table13456[No заказа],[3]!Table13456[Количество],"",0,1)</f>
        <v>1</v>
      </c>
      <c r="I2250" s="5">
        <f>_xlfn.XLOOKUP(Table16[[#This Row],[OrderID]],[3]!Table13456[No заказа],[3]!Table13456[Цена],"",0,1)</f>
        <v>7900</v>
      </c>
      <c r="J2250" s="2" t="str">
        <f>M01_SETTINGS!$F$2</f>
        <v>KASPI</v>
      </c>
    </row>
    <row r="2251" spans="1:10" x14ac:dyDescent="0.35">
      <c r="A2251" s="3">
        <f>_xlfn.XLOOKUP(Table16[[#This Row],[OrderID]],[3]!Table13456[No заказа],[3]!Table13456[Дата
отправки],"",0,1)</f>
        <v>45737</v>
      </c>
      <c r="B2251" s="2">
        <v>518893799</v>
      </c>
      <c r="C2251" s="2"/>
      <c r="D2251" s="2"/>
      <c r="E2251" s="3"/>
      <c r="F2251" s="3"/>
      <c r="H2251" s="5">
        <f>_xlfn.XLOOKUP(Table16[[#This Row],[OrderID]],[3]!Table13456[No заказа],[3]!Table13456[Количество],"",0,1)</f>
        <v>1</v>
      </c>
      <c r="I2251" s="5">
        <f>_xlfn.XLOOKUP(Table16[[#This Row],[OrderID]],[3]!Table13456[No заказа],[3]!Table13456[Цена],"",0,1)</f>
        <v>7739</v>
      </c>
      <c r="J2251" s="2" t="str">
        <f>M01_SETTINGS!$F$2</f>
        <v>KASPI</v>
      </c>
    </row>
    <row r="2252" spans="1:10" x14ac:dyDescent="0.35">
      <c r="A2252" s="3">
        <f>_xlfn.XLOOKUP(Table16[[#This Row],[OrderID]],[3]!Table13456[No заказа],[3]!Table13456[Дата
отправки],"",0,1)</f>
        <v>45737</v>
      </c>
      <c r="B2252" s="2">
        <v>518976460</v>
      </c>
      <c r="C2252" s="2"/>
      <c r="D2252" s="2"/>
      <c r="E2252" s="3"/>
      <c r="F2252" s="3"/>
      <c r="H2252" s="5">
        <f>_xlfn.XLOOKUP(Table16[[#This Row],[OrderID]],[3]!Table13456[No заказа],[3]!Table13456[Количество],"",0,1)</f>
        <v>1</v>
      </c>
      <c r="I2252" s="5">
        <f>_xlfn.XLOOKUP(Table16[[#This Row],[OrderID]],[3]!Table13456[No заказа],[3]!Table13456[Цена],"",0,1)</f>
        <v>7710</v>
      </c>
      <c r="J2252" s="2" t="str">
        <f>M01_SETTINGS!$F$2</f>
        <v>KASPI</v>
      </c>
    </row>
    <row r="2253" spans="1:10" x14ac:dyDescent="0.35">
      <c r="A2253" s="3">
        <f>_xlfn.XLOOKUP(Table16[[#This Row],[OrderID]],[3]!Table13456[No заказа],[3]!Table13456[Дата
отправки],"",0,1)</f>
        <v>45737</v>
      </c>
      <c r="B2253" s="2">
        <v>519017492</v>
      </c>
      <c r="C2253" s="2"/>
      <c r="D2253" s="2"/>
      <c r="E2253" s="3"/>
      <c r="F2253" s="3"/>
      <c r="H2253" s="5">
        <f>_xlfn.XLOOKUP(Table16[[#This Row],[OrderID]],[3]!Table13456[No заказа],[3]!Table13456[Количество],"",0,1)</f>
        <v>1</v>
      </c>
      <c r="I2253" s="5">
        <f>_xlfn.XLOOKUP(Table16[[#This Row],[OrderID]],[3]!Table13456[No заказа],[3]!Table13456[Цена],"",0,1)</f>
        <v>8981</v>
      </c>
      <c r="J2253" s="2" t="str">
        <f>M01_SETTINGS!$F$2</f>
        <v>KASPI</v>
      </c>
    </row>
    <row r="2254" spans="1:10" x14ac:dyDescent="0.35">
      <c r="A2254" s="3">
        <f>_xlfn.XLOOKUP(Table16[[#This Row],[OrderID]],[3]!Table13456[No заказа],[3]!Table13456[Дата
отправки],"",0,1)</f>
        <v>45737</v>
      </c>
      <c r="B2254" s="2">
        <v>519058177</v>
      </c>
      <c r="C2254" s="2"/>
      <c r="D2254" s="2"/>
      <c r="E2254" s="3"/>
      <c r="F2254" s="3"/>
      <c r="H2254" s="5">
        <f>_xlfn.XLOOKUP(Table16[[#This Row],[OrderID]],[3]!Table13456[No заказа],[3]!Table13456[Количество],"",0,1)</f>
        <v>1</v>
      </c>
      <c r="I2254" s="5">
        <f>_xlfn.XLOOKUP(Table16[[#This Row],[OrderID]],[3]!Table13456[No заказа],[3]!Table13456[Цена],"",0,1)</f>
        <v>7738</v>
      </c>
      <c r="J2254" s="2" t="str">
        <f>M01_SETTINGS!$F$2</f>
        <v>KASPI</v>
      </c>
    </row>
    <row r="2255" spans="1:10" x14ac:dyDescent="0.35">
      <c r="A2255" s="3">
        <f>_xlfn.XLOOKUP(Table16[[#This Row],[OrderID]],[3]!Table13456[No заказа],[3]!Table13456[Дата
отправки],"",0,1)</f>
        <v>45737</v>
      </c>
      <c r="B2255" s="2">
        <v>518870281</v>
      </c>
      <c r="C2255" s="2"/>
      <c r="D2255" s="2"/>
      <c r="E2255" s="3"/>
      <c r="F2255" s="3"/>
      <c r="H2255" s="5">
        <f>_xlfn.XLOOKUP(Table16[[#This Row],[OrderID]],[3]!Table13456[No заказа],[3]!Table13456[Количество],"",0,1)</f>
        <v>1</v>
      </c>
      <c r="I2255" s="5">
        <f>_xlfn.XLOOKUP(Table16[[#This Row],[OrderID]],[3]!Table13456[No заказа],[3]!Table13456[Цена],"",0,1)</f>
        <v>8796</v>
      </c>
      <c r="J2255" s="2" t="str">
        <f>M01_SETTINGS!$F$2</f>
        <v>KASPI</v>
      </c>
    </row>
    <row r="2256" spans="1:10" x14ac:dyDescent="0.35">
      <c r="A2256" s="3">
        <f>_xlfn.XLOOKUP(Table16[[#This Row],[OrderID]],[3]!Table13456[No заказа],[3]!Table13456[Дата
отправки],"",0,1)</f>
        <v>45737</v>
      </c>
      <c r="B2256" s="2">
        <v>518748216</v>
      </c>
      <c r="C2256" s="2"/>
      <c r="D2256" s="2"/>
      <c r="E2256" s="3"/>
      <c r="F2256" s="3"/>
      <c r="H2256" s="5">
        <f>_xlfn.XLOOKUP(Table16[[#This Row],[OrderID]],[3]!Table13456[No заказа],[3]!Table13456[Количество],"",0,1)</f>
        <v>1</v>
      </c>
      <c r="I2256" s="5">
        <f>_xlfn.XLOOKUP(Table16[[#This Row],[OrderID]],[3]!Table13456[No заказа],[3]!Table13456[Цена],"",0,1)</f>
        <v>8429</v>
      </c>
      <c r="J2256" s="2" t="str">
        <f>M01_SETTINGS!$F$2</f>
        <v>KASPI</v>
      </c>
    </row>
    <row r="2257" spans="1:10" x14ac:dyDescent="0.35">
      <c r="A2257" s="3">
        <f>_xlfn.XLOOKUP(Table16[[#This Row],[OrderID]],[3]!Table13456[No заказа],[3]!Table13456[Дата
отправки],"",0,1)</f>
        <v>45737</v>
      </c>
      <c r="B2257" s="2">
        <v>519186182</v>
      </c>
      <c r="C2257" s="2"/>
      <c r="D2257" s="2"/>
      <c r="E2257" s="3"/>
      <c r="F2257" s="3"/>
      <c r="H2257" s="5">
        <f>_xlfn.XLOOKUP(Table16[[#This Row],[OrderID]],[3]!Table13456[No заказа],[3]!Table13456[Количество],"",0,1)</f>
        <v>1</v>
      </c>
      <c r="I2257" s="5">
        <f>_xlfn.XLOOKUP(Table16[[#This Row],[OrderID]],[3]!Table13456[No заказа],[3]!Table13456[Цена],"",0,1)</f>
        <v>8461</v>
      </c>
      <c r="J2257" s="2" t="str">
        <f>M01_SETTINGS!$F$2</f>
        <v>KASPI</v>
      </c>
    </row>
    <row r="2258" spans="1:10" x14ac:dyDescent="0.35">
      <c r="A2258" s="3">
        <f>_xlfn.XLOOKUP(Table16[[#This Row],[OrderID]],[3]!Table13456[No заказа],[3]!Table13456[Дата
отправки],"",0,1)</f>
        <v>45737</v>
      </c>
      <c r="B2258" s="2">
        <v>518871562</v>
      </c>
      <c r="C2258" s="2"/>
      <c r="D2258" s="2"/>
      <c r="E2258" s="3"/>
      <c r="F2258" s="3"/>
      <c r="H2258" s="5">
        <f>_xlfn.XLOOKUP(Table16[[#This Row],[OrderID]],[3]!Table13456[No заказа],[3]!Table13456[Количество],"",0,1)</f>
        <v>1</v>
      </c>
      <c r="I2258" s="5">
        <f>_xlfn.XLOOKUP(Table16[[#This Row],[OrderID]],[3]!Table13456[No заказа],[3]!Table13456[Цена],"",0,1)</f>
        <v>7838</v>
      </c>
      <c r="J2258" s="2" t="str">
        <f>M01_SETTINGS!$F$2</f>
        <v>KASPI</v>
      </c>
    </row>
    <row r="2259" spans="1:10" x14ac:dyDescent="0.35">
      <c r="A2259" s="3">
        <f>_xlfn.XLOOKUP(Table16[[#This Row],[OrderID]],[3]!Table13456[No заказа],[3]!Table13456[Дата
отправки],"",0,1)</f>
        <v>45737</v>
      </c>
      <c r="B2259" s="2">
        <v>518914642</v>
      </c>
      <c r="C2259" s="2"/>
      <c r="D2259" s="2"/>
      <c r="E2259" s="3"/>
      <c r="F2259" s="3"/>
      <c r="H2259" s="5">
        <f>_xlfn.XLOOKUP(Table16[[#This Row],[OrderID]],[3]!Table13456[No заказа],[3]!Table13456[Количество],"",0,1)</f>
        <v>1</v>
      </c>
      <c r="I2259" s="5">
        <f>_xlfn.XLOOKUP(Table16[[#This Row],[OrderID]],[3]!Table13456[No заказа],[3]!Table13456[Цена],"",0,1)</f>
        <v>8329</v>
      </c>
      <c r="J2259" s="2" t="str">
        <f>M01_SETTINGS!$F$2</f>
        <v>KASPI</v>
      </c>
    </row>
    <row r="2260" spans="1:10" x14ac:dyDescent="0.35">
      <c r="A2260" s="3">
        <f>_xlfn.XLOOKUP(Table16[[#This Row],[OrderID]],[3]!Table13456[No заказа],[3]!Table13456[Дата
отправки],"",0,1)</f>
        <v>45737</v>
      </c>
      <c r="B2260" s="2">
        <v>518881436</v>
      </c>
      <c r="C2260" s="2"/>
      <c r="D2260" s="2"/>
      <c r="E2260" s="3"/>
      <c r="F2260" s="3"/>
      <c r="H2260" s="5">
        <f>_xlfn.XLOOKUP(Table16[[#This Row],[OrderID]],[3]!Table13456[No заказа],[3]!Table13456[Количество],"",0,1)</f>
        <v>1</v>
      </c>
      <c r="I2260" s="5">
        <f>_xlfn.XLOOKUP(Table16[[#This Row],[OrderID]],[3]!Table13456[No заказа],[3]!Table13456[Цена],"",0,1)</f>
        <v>8433</v>
      </c>
      <c r="J2260" s="2" t="str">
        <f>M01_SETTINGS!$F$2</f>
        <v>KASPI</v>
      </c>
    </row>
    <row r="2261" spans="1:10" x14ac:dyDescent="0.35">
      <c r="A2261" s="3">
        <f>_xlfn.XLOOKUP(Table16[[#This Row],[OrderID]],[3]!Table13456[No заказа],[3]!Table13456[Дата
отправки],"",0,1)</f>
        <v>45737</v>
      </c>
      <c r="B2261" s="2">
        <v>518918861</v>
      </c>
      <c r="C2261" s="2"/>
      <c r="D2261" s="2"/>
      <c r="E2261" s="3"/>
      <c r="F2261" s="3"/>
      <c r="H2261" s="5">
        <f>_xlfn.XLOOKUP(Table16[[#This Row],[OrderID]],[3]!Table13456[No заказа],[3]!Table13456[Количество],"",0,1)</f>
        <v>1</v>
      </c>
      <c r="I2261" s="5">
        <f>_xlfn.XLOOKUP(Table16[[#This Row],[OrderID]],[3]!Table13456[No заказа],[3]!Table13456[Цена],"",0,1)</f>
        <v>8429</v>
      </c>
      <c r="J2261" s="2" t="str">
        <f>M01_SETTINGS!$F$2</f>
        <v>KASPI</v>
      </c>
    </row>
    <row r="2262" spans="1:10" x14ac:dyDescent="0.35">
      <c r="A2262" s="3">
        <f>_xlfn.XLOOKUP(Table16[[#This Row],[OrderID]],[3]!Table13456[No заказа],[3]!Table13456[Дата
отправки],"",0,1)</f>
        <v>45736</v>
      </c>
      <c r="B2262" s="2">
        <v>518283961</v>
      </c>
      <c r="C2262" s="2"/>
      <c r="D2262" s="2"/>
      <c r="E2262" s="3"/>
      <c r="F2262" s="3"/>
      <c r="H2262" s="5">
        <f>_xlfn.XLOOKUP(Table16[[#This Row],[OrderID]],[3]!Table13456[No заказа],[3]!Table13456[Количество],"",0,1)</f>
        <v>1</v>
      </c>
      <c r="I2262" s="5">
        <f>_xlfn.XLOOKUP(Table16[[#This Row],[OrderID]],[3]!Table13456[No заказа],[3]!Table13456[Цена],"",0,1)</f>
        <v>8418</v>
      </c>
      <c r="J2262" s="2" t="str">
        <f>M01_SETTINGS!$F$2</f>
        <v>KASPI</v>
      </c>
    </row>
    <row r="2263" spans="1:10" x14ac:dyDescent="0.35">
      <c r="A2263" s="3">
        <f>_xlfn.XLOOKUP(Table16[[#This Row],[OrderID]],[3]!Table13456[No заказа],[3]!Table13456[Дата
отправки],"",0,1)</f>
        <v>45736</v>
      </c>
      <c r="B2263" s="2">
        <v>518503510</v>
      </c>
      <c r="C2263" s="2"/>
      <c r="D2263" s="2"/>
      <c r="E2263" s="3"/>
      <c r="F2263" s="3"/>
      <c r="H2263" s="5">
        <f>_xlfn.XLOOKUP(Table16[[#This Row],[OrderID]],[3]!Table13456[No заказа],[3]!Table13456[Количество],"",0,1)</f>
        <v>1</v>
      </c>
      <c r="I2263" s="5">
        <f>_xlfn.XLOOKUP(Table16[[#This Row],[OrderID]],[3]!Table13456[No заказа],[3]!Table13456[Цена],"",0,1)</f>
        <v>9249</v>
      </c>
      <c r="J2263" s="2" t="str">
        <f>M01_SETTINGS!$F$2</f>
        <v>KASPI</v>
      </c>
    </row>
    <row r="2264" spans="1:10" x14ac:dyDescent="0.35">
      <c r="A2264" s="3">
        <f>_xlfn.XLOOKUP(Table16[[#This Row],[OrderID]],[3]!Table13456[No заказа],[3]!Table13456[Дата
отправки],"",0,1)</f>
        <v>45736</v>
      </c>
      <c r="B2264" s="2">
        <v>518321521</v>
      </c>
      <c r="C2264" s="2"/>
      <c r="D2264" s="2"/>
      <c r="E2264" s="3"/>
      <c r="F2264" s="3"/>
      <c r="H2264" s="5">
        <f>_xlfn.XLOOKUP(Table16[[#This Row],[OrderID]],[3]!Table13456[No заказа],[3]!Table13456[Количество],"",0,1)</f>
        <v>1</v>
      </c>
      <c r="I2264" s="5">
        <f>_xlfn.XLOOKUP(Table16[[#This Row],[OrderID]],[3]!Table13456[No заказа],[3]!Table13456[Цена],"",0,1)</f>
        <v>7697</v>
      </c>
      <c r="J2264" s="2" t="str">
        <f>M01_SETTINGS!$F$2</f>
        <v>KASPI</v>
      </c>
    </row>
    <row r="2265" spans="1:10" x14ac:dyDescent="0.35">
      <c r="A2265" s="3">
        <f>_xlfn.XLOOKUP(Table16[[#This Row],[OrderID]],[3]!Table13456[No заказа],[3]!Table13456[Дата
отправки],"",0,1)</f>
        <v>45736</v>
      </c>
      <c r="B2265" s="2">
        <v>518446316</v>
      </c>
      <c r="C2265" s="2"/>
      <c r="D2265" s="2"/>
      <c r="E2265" s="3"/>
      <c r="F2265" s="3"/>
      <c r="H2265" s="5">
        <f>_xlfn.XLOOKUP(Table16[[#This Row],[OrderID]],[3]!Table13456[No заказа],[3]!Table13456[Количество],"",0,1)</f>
        <v>1</v>
      </c>
      <c r="I2265" s="5">
        <f>_xlfn.XLOOKUP(Table16[[#This Row],[OrderID]],[3]!Table13456[No заказа],[3]!Table13456[Цена],"",0,1)</f>
        <v>9891</v>
      </c>
      <c r="J2265" s="2" t="str">
        <f>M01_SETTINGS!$F$2</f>
        <v>KASPI</v>
      </c>
    </row>
    <row r="2266" spans="1:10" x14ac:dyDescent="0.35">
      <c r="A2266" s="3">
        <f>_xlfn.XLOOKUP(Table16[[#This Row],[OrderID]],[3]!Table13456[No заказа],[3]!Table13456[Дата
отправки],"",0,1)</f>
        <v>45736</v>
      </c>
      <c r="B2266" s="2">
        <v>518306892</v>
      </c>
      <c r="C2266" s="2"/>
      <c r="D2266" s="2"/>
      <c r="E2266" s="3"/>
      <c r="F2266" s="3"/>
      <c r="H2266" s="5">
        <f>_xlfn.XLOOKUP(Table16[[#This Row],[OrderID]],[3]!Table13456[No заказа],[3]!Table13456[Количество],"",0,1)</f>
        <v>1</v>
      </c>
      <c r="I2266" s="5">
        <f>_xlfn.XLOOKUP(Table16[[#This Row],[OrderID]],[3]!Table13456[No заказа],[3]!Table13456[Цена],"",0,1)</f>
        <v>8289</v>
      </c>
      <c r="J2266" s="2" t="str">
        <f>M01_SETTINGS!$F$2</f>
        <v>KASPI</v>
      </c>
    </row>
    <row r="2267" spans="1:10" x14ac:dyDescent="0.35">
      <c r="A2267" s="3">
        <f>_xlfn.XLOOKUP(Table16[[#This Row],[OrderID]],[3]!Table13456[No заказа],[3]!Table13456[Дата
отправки],"",0,1)</f>
        <v>45736</v>
      </c>
      <c r="B2267" s="2">
        <v>518317413</v>
      </c>
      <c r="C2267" s="2"/>
      <c r="D2267" s="2"/>
      <c r="E2267" s="3"/>
      <c r="F2267" s="3"/>
      <c r="H2267" s="5">
        <f>_xlfn.XLOOKUP(Table16[[#This Row],[OrderID]],[3]!Table13456[No заказа],[3]!Table13456[Количество],"",0,1)</f>
        <v>1</v>
      </c>
      <c r="I2267" s="5">
        <f>_xlfn.XLOOKUP(Table16[[#This Row],[OrderID]],[3]!Table13456[No заказа],[3]!Table13456[Цена],"",0,1)</f>
        <v>7972</v>
      </c>
      <c r="J2267" s="2" t="str">
        <f>M01_SETTINGS!$F$2</f>
        <v>KASPI</v>
      </c>
    </row>
    <row r="2268" spans="1:10" x14ac:dyDescent="0.35">
      <c r="A2268" s="3">
        <f>_xlfn.XLOOKUP(Table16[[#This Row],[OrderID]],[3]!Table13456[No заказа],[3]!Table13456[Дата
отправки],"",0,1)</f>
        <v>45736</v>
      </c>
      <c r="B2268" s="2">
        <v>518277417</v>
      </c>
      <c r="C2268" s="2"/>
      <c r="D2268" s="2"/>
      <c r="E2268" s="3"/>
      <c r="F2268" s="3"/>
      <c r="H2268" s="5">
        <f>_xlfn.XLOOKUP(Table16[[#This Row],[OrderID]],[3]!Table13456[No заказа],[3]!Table13456[Количество],"",0,1)</f>
        <v>1</v>
      </c>
      <c r="I2268" s="5">
        <f>_xlfn.XLOOKUP(Table16[[#This Row],[OrderID]],[3]!Table13456[No заказа],[3]!Table13456[Цена],"",0,1)</f>
        <v>7897</v>
      </c>
      <c r="J2268" s="2" t="str">
        <f>M01_SETTINGS!$F$2</f>
        <v>KASPI</v>
      </c>
    </row>
    <row r="2269" spans="1:10" x14ac:dyDescent="0.35">
      <c r="A2269" s="3">
        <f>_xlfn.XLOOKUP(Table16[[#This Row],[OrderID]],[3]!Table13456[No заказа],[3]!Table13456[Дата
отправки],"",0,1)</f>
        <v>45736</v>
      </c>
      <c r="B2269" s="2">
        <v>518671391</v>
      </c>
      <c r="C2269" s="2"/>
      <c r="D2269" s="2"/>
      <c r="E2269" s="3"/>
      <c r="F2269" s="3"/>
      <c r="H2269" s="5">
        <f>_xlfn.XLOOKUP(Table16[[#This Row],[OrderID]],[3]!Table13456[No заказа],[3]!Table13456[Количество],"",0,1)</f>
        <v>1</v>
      </c>
      <c r="I2269" s="5">
        <f>_xlfn.XLOOKUP(Table16[[#This Row],[OrderID]],[3]!Table13456[No заказа],[3]!Table13456[Цена],"",0,1)</f>
        <v>7973</v>
      </c>
      <c r="J2269" s="2" t="str">
        <f>M01_SETTINGS!$F$2</f>
        <v>KASPI</v>
      </c>
    </row>
    <row r="2270" spans="1:10" x14ac:dyDescent="0.35">
      <c r="A2270" s="3">
        <f>_xlfn.XLOOKUP(Table16[[#This Row],[OrderID]],[3]!Table13456[No заказа],[3]!Table13456[Дата
отправки],"",0,1)</f>
        <v>45736</v>
      </c>
      <c r="B2270" s="2">
        <v>518535036</v>
      </c>
      <c r="C2270" s="2"/>
      <c r="D2270" s="2"/>
      <c r="E2270" s="3"/>
      <c r="F2270" s="3"/>
      <c r="H2270" s="5">
        <f>_xlfn.XLOOKUP(Table16[[#This Row],[OrderID]],[3]!Table13456[No заказа],[3]!Table13456[Количество],"",0,1)</f>
        <v>1</v>
      </c>
      <c r="I2270" s="5">
        <f>_xlfn.XLOOKUP(Table16[[#This Row],[OrderID]],[3]!Table13456[No заказа],[3]!Table13456[Цена],"",0,1)</f>
        <v>7916</v>
      </c>
      <c r="J2270" s="2" t="str">
        <f>M01_SETTINGS!$F$2</f>
        <v>KASPI</v>
      </c>
    </row>
    <row r="2271" spans="1:10" x14ac:dyDescent="0.35">
      <c r="A2271" s="3">
        <f>_xlfn.XLOOKUP(Table16[[#This Row],[OrderID]],[3]!Table13456[No заказа],[3]!Table13456[Дата
отправки],"",0,1)</f>
        <v>45736</v>
      </c>
      <c r="B2271" s="2">
        <v>518470386</v>
      </c>
      <c r="C2271" s="2"/>
      <c r="D2271" s="2"/>
      <c r="E2271" s="3"/>
      <c r="F2271" s="3"/>
      <c r="H2271" s="5">
        <f>_xlfn.XLOOKUP(Table16[[#This Row],[OrderID]],[3]!Table13456[No заказа],[3]!Table13456[Количество],"",0,1)</f>
        <v>1</v>
      </c>
      <c r="I2271" s="5">
        <f>_xlfn.XLOOKUP(Table16[[#This Row],[OrderID]],[3]!Table13456[No заказа],[3]!Table13456[Цена],"",0,1)</f>
        <v>7932</v>
      </c>
      <c r="J2271" s="2" t="str">
        <f>M01_SETTINGS!$F$2</f>
        <v>KASPI</v>
      </c>
    </row>
    <row r="2272" spans="1:10" x14ac:dyDescent="0.35">
      <c r="A2272" s="3">
        <f>_xlfn.XLOOKUP(Table16[[#This Row],[OrderID]],[3]!Table13456[No заказа],[3]!Table13456[Дата
отправки],"",0,1)</f>
        <v>45736</v>
      </c>
      <c r="B2272" s="2">
        <v>518375998</v>
      </c>
      <c r="C2272" s="2"/>
      <c r="D2272" s="2"/>
      <c r="E2272" s="3"/>
      <c r="F2272" s="3"/>
      <c r="H2272" s="5">
        <f>_xlfn.XLOOKUP(Table16[[#This Row],[OrderID]],[3]!Table13456[No заказа],[3]!Table13456[Количество],"",0,1)</f>
        <v>1</v>
      </c>
      <c r="I2272" s="5">
        <f>_xlfn.XLOOKUP(Table16[[#This Row],[OrderID]],[3]!Table13456[No заказа],[3]!Table13456[Цена],"",0,1)</f>
        <v>7939</v>
      </c>
      <c r="J2272" s="2" t="str">
        <f>M01_SETTINGS!$F$2</f>
        <v>KASPI</v>
      </c>
    </row>
    <row r="2273" spans="1:10" x14ac:dyDescent="0.35">
      <c r="A2273" s="3">
        <f>_xlfn.XLOOKUP(Table16[[#This Row],[OrderID]],[3]!Table13456[No заказа],[3]!Table13456[Дата
отправки],"",0,1)</f>
        <v>45736</v>
      </c>
      <c r="B2273" s="2">
        <v>518603641</v>
      </c>
      <c r="C2273" s="2"/>
      <c r="D2273" s="2"/>
      <c r="E2273" s="3"/>
      <c r="F2273" s="3"/>
      <c r="H2273" s="5">
        <f>_xlfn.XLOOKUP(Table16[[#This Row],[OrderID]],[3]!Table13456[No заказа],[3]!Table13456[Количество],"",0,1)</f>
        <v>1</v>
      </c>
      <c r="I2273" s="5">
        <f>_xlfn.XLOOKUP(Table16[[#This Row],[OrderID]],[3]!Table13456[No заказа],[3]!Table13456[Цена],"",0,1)</f>
        <v>14990</v>
      </c>
      <c r="J2273" s="2" t="str">
        <f>M01_SETTINGS!$F$2</f>
        <v>KASPI</v>
      </c>
    </row>
    <row r="2274" spans="1:10" x14ac:dyDescent="0.35">
      <c r="A2274" s="3">
        <f>_xlfn.XLOOKUP(Table16[[#This Row],[OrderID]],[3]!Table13456[No заказа],[3]!Table13456[Дата
отправки],"",0,1)</f>
        <v>45736</v>
      </c>
      <c r="B2274" s="2">
        <v>518590800</v>
      </c>
      <c r="C2274" s="2"/>
      <c r="D2274" s="2"/>
      <c r="E2274" s="3"/>
      <c r="F2274" s="3"/>
      <c r="H2274" s="5">
        <f>_xlfn.XLOOKUP(Table16[[#This Row],[OrderID]],[3]!Table13456[No заказа],[3]!Table13456[Количество],"",0,1)</f>
        <v>1</v>
      </c>
      <c r="I2274" s="5">
        <f>_xlfn.XLOOKUP(Table16[[#This Row],[OrderID]],[3]!Table13456[No заказа],[3]!Table13456[Цена],"",0,1)</f>
        <v>14990</v>
      </c>
      <c r="J2274" s="2" t="str">
        <f>M01_SETTINGS!$F$2</f>
        <v>KASPI</v>
      </c>
    </row>
    <row r="2275" spans="1:10" x14ac:dyDescent="0.35">
      <c r="A2275" s="3">
        <f>_xlfn.XLOOKUP(Table16[[#This Row],[OrderID]],[3]!Table13456[No заказа],[3]!Table13456[Дата
отправки],"",0,1)</f>
        <v>45736</v>
      </c>
      <c r="B2275" s="2">
        <v>518726672</v>
      </c>
      <c r="C2275" s="2"/>
      <c r="D2275" s="2"/>
      <c r="E2275" s="3"/>
      <c r="F2275" s="3"/>
      <c r="H2275" s="5">
        <f>_xlfn.XLOOKUP(Table16[[#This Row],[OrderID]],[3]!Table13456[No заказа],[3]!Table13456[Количество],"",0,1)</f>
        <v>1</v>
      </c>
      <c r="I2275" s="5">
        <f>_xlfn.XLOOKUP(Table16[[#This Row],[OrderID]],[3]!Table13456[No заказа],[3]!Table13456[Цена],"",0,1)</f>
        <v>14990</v>
      </c>
      <c r="J2275" s="2" t="str">
        <f>M01_SETTINGS!$F$2</f>
        <v>KASPI</v>
      </c>
    </row>
    <row r="2276" spans="1:10" x14ac:dyDescent="0.35">
      <c r="A2276" s="3">
        <f>_xlfn.XLOOKUP(Table16[[#This Row],[OrderID]],[3]!Table13456[No заказа],[3]!Table13456[Дата
отправки],"",0,1)</f>
        <v>45736</v>
      </c>
      <c r="B2276" s="2">
        <v>518517392</v>
      </c>
      <c r="C2276" s="2"/>
      <c r="D2276" s="2"/>
      <c r="E2276" s="3"/>
      <c r="F2276" s="3"/>
      <c r="H2276" s="5">
        <f>_xlfn.XLOOKUP(Table16[[#This Row],[OrderID]],[3]!Table13456[No заказа],[3]!Table13456[Количество],"",0,1)</f>
        <v>1</v>
      </c>
      <c r="I2276" s="5">
        <f>_xlfn.XLOOKUP(Table16[[#This Row],[OrderID]],[3]!Table13456[No заказа],[3]!Table13456[Цена],"",0,1)</f>
        <v>14990</v>
      </c>
      <c r="J2276" s="2" t="str">
        <f>M01_SETTINGS!$F$2</f>
        <v>KASPI</v>
      </c>
    </row>
    <row r="2277" spans="1:10" x14ac:dyDescent="0.35">
      <c r="A2277" s="3">
        <f>_xlfn.XLOOKUP(Table16[[#This Row],[OrderID]],[3]!Table13456[No заказа],[3]!Table13456[Дата
отправки],"",0,1)</f>
        <v>45736</v>
      </c>
      <c r="B2277" s="2">
        <v>518492694</v>
      </c>
      <c r="C2277" s="2"/>
      <c r="D2277" s="2"/>
      <c r="E2277" s="3"/>
      <c r="F2277" s="3"/>
      <c r="H2277" s="5">
        <f>_xlfn.XLOOKUP(Table16[[#This Row],[OrderID]],[3]!Table13456[No заказа],[3]!Table13456[Количество],"",0,1)</f>
        <v>1</v>
      </c>
      <c r="I2277" s="5">
        <f>_xlfn.XLOOKUP(Table16[[#This Row],[OrderID]],[3]!Table13456[No заказа],[3]!Table13456[Цена],"",0,1)</f>
        <v>14990</v>
      </c>
      <c r="J2277" s="2" t="str">
        <f>M01_SETTINGS!$F$2</f>
        <v>KASPI</v>
      </c>
    </row>
    <row r="2278" spans="1:10" x14ac:dyDescent="0.35">
      <c r="A2278" s="3">
        <f>_xlfn.XLOOKUP(Table16[[#This Row],[OrderID]],[3]!Table13456[No заказа],[3]!Table13456[Дата
отправки],"",0,1)</f>
        <v>45736</v>
      </c>
      <c r="B2278" s="2">
        <v>518327664</v>
      </c>
      <c r="C2278" s="2"/>
      <c r="D2278" s="2"/>
      <c r="E2278" s="3"/>
      <c r="F2278" s="3"/>
      <c r="H2278" s="5">
        <f>_xlfn.XLOOKUP(Table16[[#This Row],[OrderID]],[3]!Table13456[No заказа],[3]!Table13456[Количество],"",0,1)</f>
        <v>1</v>
      </c>
      <c r="I2278" s="5">
        <f>_xlfn.XLOOKUP(Table16[[#This Row],[OrderID]],[3]!Table13456[No заказа],[3]!Table13456[Цена],"",0,1)</f>
        <v>14990</v>
      </c>
      <c r="J2278" s="2" t="str">
        <f>M01_SETTINGS!$F$2</f>
        <v>KASPI</v>
      </c>
    </row>
    <row r="2279" spans="1:10" x14ac:dyDescent="0.35">
      <c r="A2279" s="3">
        <f>_xlfn.XLOOKUP(Table16[[#This Row],[OrderID]],[3]!Table13456[No заказа],[3]!Table13456[Дата
отправки],"",0,1)</f>
        <v>45736</v>
      </c>
      <c r="B2279" s="2">
        <v>518413864</v>
      </c>
      <c r="C2279" s="2"/>
      <c r="D2279" s="2"/>
      <c r="E2279" s="3"/>
      <c r="F2279" s="3"/>
      <c r="H2279" s="5">
        <f>_xlfn.XLOOKUP(Table16[[#This Row],[OrderID]],[3]!Table13456[No заказа],[3]!Table13456[Количество],"",0,1)</f>
        <v>1</v>
      </c>
      <c r="I2279" s="5">
        <f>_xlfn.XLOOKUP(Table16[[#This Row],[OrderID]],[3]!Table13456[No заказа],[3]!Table13456[Цена],"",0,1)</f>
        <v>14990</v>
      </c>
      <c r="J2279" s="2" t="str">
        <f>M01_SETTINGS!$F$2</f>
        <v>KASPI</v>
      </c>
    </row>
    <row r="2280" spans="1:10" x14ac:dyDescent="0.35">
      <c r="A2280" s="3">
        <f>_xlfn.XLOOKUP(Table16[[#This Row],[OrderID]],[3]!Table13456[No заказа],[3]!Table13456[Дата
отправки],"",0,1)</f>
        <v>45736</v>
      </c>
      <c r="B2280" s="2">
        <v>518714488</v>
      </c>
      <c r="C2280" s="2"/>
      <c r="D2280" s="2"/>
      <c r="E2280" s="3"/>
      <c r="F2280" s="3"/>
      <c r="H2280" s="5">
        <f>_xlfn.XLOOKUP(Table16[[#This Row],[OrderID]],[3]!Table13456[No заказа],[3]!Table13456[Количество],"",0,1)</f>
        <v>1</v>
      </c>
      <c r="I2280" s="5">
        <f>_xlfn.XLOOKUP(Table16[[#This Row],[OrderID]],[3]!Table13456[No заказа],[3]!Table13456[Цена],"",0,1)</f>
        <v>14990</v>
      </c>
      <c r="J2280" s="2" t="str">
        <f>M01_SETTINGS!$F$2</f>
        <v>KASPI</v>
      </c>
    </row>
    <row r="2281" spans="1:10" x14ac:dyDescent="0.35">
      <c r="A2281" s="3">
        <f>_xlfn.XLOOKUP(Table16[[#This Row],[OrderID]],[3]!Table13456[No заказа],[3]!Table13456[Дата
отправки],"",0,1)</f>
        <v>45736</v>
      </c>
      <c r="B2281" s="2">
        <v>518550297</v>
      </c>
      <c r="C2281" s="2"/>
      <c r="D2281" s="2"/>
      <c r="E2281" s="3"/>
      <c r="F2281" s="3"/>
      <c r="H2281" s="5">
        <f>_xlfn.XLOOKUP(Table16[[#This Row],[OrderID]],[3]!Table13456[No заказа],[3]!Table13456[Количество],"",0,1)</f>
        <v>1</v>
      </c>
      <c r="I2281" s="5">
        <f>_xlfn.XLOOKUP(Table16[[#This Row],[OrderID]],[3]!Table13456[No заказа],[3]!Table13456[Цена],"",0,1)</f>
        <v>7945</v>
      </c>
      <c r="J2281" s="2" t="str">
        <f>M01_SETTINGS!$F$2</f>
        <v>KASPI</v>
      </c>
    </row>
    <row r="2282" spans="1:10" x14ac:dyDescent="0.35">
      <c r="A2282" s="3">
        <f>_xlfn.XLOOKUP(Table16[[#This Row],[OrderID]],[3]!Table13456[No заказа],[3]!Table13456[Дата
отправки],"",0,1)</f>
        <v>45736</v>
      </c>
      <c r="B2282" s="2">
        <v>518659898</v>
      </c>
      <c r="C2282" s="2"/>
      <c r="D2282" s="2"/>
      <c r="E2282" s="3"/>
      <c r="F2282" s="3"/>
      <c r="H2282" s="5">
        <f>_xlfn.XLOOKUP(Table16[[#This Row],[OrderID]],[3]!Table13456[No заказа],[3]!Table13456[Количество],"",0,1)</f>
        <v>1</v>
      </c>
      <c r="I2282" s="5">
        <f>_xlfn.XLOOKUP(Table16[[#This Row],[OrderID]],[3]!Table13456[No заказа],[3]!Table13456[Цена],"",0,1)</f>
        <v>7660</v>
      </c>
      <c r="J2282" s="2" t="str">
        <f>M01_SETTINGS!$F$2</f>
        <v>KASPI</v>
      </c>
    </row>
    <row r="2283" spans="1:10" x14ac:dyDescent="0.35">
      <c r="A2283" s="3">
        <f>_xlfn.XLOOKUP(Table16[[#This Row],[OrderID]],[3]!Table13456[No заказа],[3]!Table13456[Дата
отправки],"",0,1)</f>
        <v>45736</v>
      </c>
      <c r="B2283" s="2">
        <v>518554250</v>
      </c>
      <c r="C2283" s="2"/>
      <c r="D2283" s="2"/>
      <c r="E2283" s="3"/>
      <c r="F2283" s="3"/>
      <c r="H2283" s="5">
        <f>_xlfn.XLOOKUP(Table16[[#This Row],[OrderID]],[3]!Table13456[No заказа],[3]!Table13456[Количество],"",0,1)</f>
        <v>1</v>
      </c>
      <c r="I2283" s="5">
        <f>_xlfn.XLOOKUP(Table16[[#This Row],[OrderID]],[3]!Table13456[No заказа],[3]!Table13456[Цена],"",0,1)</f>
        <v>7857</v>
      </c>
      <c r="J2283" s="2" t="str">
        <f>M01_SETTINGS!$F$2</f>
        <v>KASPI</v>
      </c>
    </row>
    <row r="2284" spans="1:10" x14ac:dyDescent="0.35">
      <c r="A2284" s="3">
        <f>_xlfn.XLOOKUP(Table16[[#This Row],[OrderID]],[3]!Table13456[No заказа],[3]!Table13456[Дата
отправки],"",0,1)</f>
        <v>45736</v>
      </c>
      <c r="B2284" s="2">
        <v>518480280</v>
      </c>
      <c r="C2284" s="2"/>
      <c r="D2284" s="2"/>
      <c r="E2284" s="3"/>
      <c r="F2284" s="3"/>
      <c r="H2284" s="5">
        <f>_xlfn.XLOOKUP(Table16[[#This Row],[OrderID]],[3]!Table13456[No заказа],[3]!Table13456[Количество],"",0,1)</f>
        <v>1</v>
      </c>
      <c r="I2284" s="5">
        <f>_xlfn.XLOOKUP(Table16[[#This Row],[OrderID]],[3]!Table13456[No заказа],[3]!Table13456[Цена],"",0,1)</f>
        <v>8476</v>
      </c>
      <c r="J2284" s="2" t="str">
        <f>M01_SETTINGS!$F$2</f>
        <v>KASPI</v>
      </c>
    </row>
    <row r="2285" spans="1:10" x14ac:dyDescent="0.35">
      <c r="A2285" s="3">
        <f>_xlfn.XLOOKUP(Table16[[#This Row],[OrderID]],[3]!Table13456[No заказа],[3]!Table13456[Дата
отправки],"",0,1)</f>
        <v>45736</v>
      </c>
      <c r="B2285" s="2">
        <v>518654355</v>
      </c>
      <c r="C2285" s="2"/>
      <c r="D2285" s="2"/>
      <c r="E2285" s="3"/>
      <c r="F2285" s="3"/>
      <c r="H2285" s="5">
        <f>_xlfn.XLOOKUP(Table16[[#This Row],[OrderID]],[3]!Table13456[No заказа],[3]!Table13456[Количество],"",0,1)</f>
        <v>1</v>
      </c>
      <c r="I2285" s="5">
        <f>_xlfn.XLOOKUP(Table16[[#This Row],[OrderID]],[3]!Table13456[No заказа],[3]!Table13456[Цена],"",0,1)</f>
        <v>8231</v>
      </c>
      <c r="J2285" s="2" t="str">
        <f>M01_SETTINGS!$F$2</f>
        <v>KASPI</v>
      </c>
    </row>
    <row r="2286" spans="1:10" x14ac:dyDescent="0.35">
      <c r="A2286" s="3">
        <f>_xlfn.XLOOKUP(Table16[[#This Row],[OrderID]],[3]!Table13456[No заказа],[3]!Table13456[Дата
отправки],"",0,1)</f>
        <v>45736</v>
      </c>
      <c r="B2286" s="2">
        <v>518685053</v>
      </c>
      <c r="C2286" s="2"/>
      <c r="D2286" s="2"/>
      <c r="E2286" s="3"/>
      <c r="F2286" s="3"/>
      <c r="H2286" s="5">
        <f>_xlfn.XLOOKUP(Table16[[#This Row],[OrderID]],[3]!Table13456[No заказа],[3]!Table13456[Количество],"",0,1)</f>
        <v>1</v>
      </c>
      <c r="I2286" s="5">
        <f>_xlfn.XLOOKUP(Table16[[#This Row],[OrderID]],[3]!Table13456[No заказа],[3]!Table13456[Цена],"",0,1)</f>
        <v>9000</v>
      </c>
      <c r="J2286" s="2" t="str">
        <f>M01_SETTINGS!$F$2</f>
        <v>KASPI</v>
      </c>
    </row>
    <row r="2287" spans="1:10" x14ac:dyDescent="0.35">
      <c r="A2287" s="3">
        <f>_xlfn.XLOOKUP(Table16[[#This Row],[OrderID]],[3]!Table13456[No заказа],[3]!Table13456[Дата
отправки],"",0,1)</f>
        <v>45736</v>
      </c>
      <c r="B2287" s="2">
        <v>518343582</v>
      </c>
      <c r="C2287" s="2"/>
      <c r="D2287" s="2"/>
      <c r="E2287" s="3"/>
      <c r="F2287" s="3"/>
      <c r="H2287" s="5">
        <f>_xlfn.XLOOKUP(Table16[[#This Row],[OrderID]],[3]!Table13456[No заказа],[3]!Table13456[Количество],"",0,1)</f>
        <v>1</v>
      </c>
      <c r="I2287" s="5">
        <f>_xlfn.XLOOKUP(Table16[[#This Row],[OrderID]],[3]!Table13456[No заказа],[3]!Table13456[Цена],"",0,1)</f>
        <v>8397</v>
      </c>
      <c r="J2287" s="2" t="str">
        <f>M01_SETTINGS!$F$2</f>
        <v>KASPI</v>
      </c>
    </row>
    <row r="2288" spans="1:10" x14ac:dyDescent="0.35">
      <c r="A2288" s="3">
        <f>_xlfn.XLOOKUP(Table16[[#This Row],[OrderID]],[3]!Table13456[No заказа],[3]!Table13456[Дата
отправки],"",0,1)</f>
        <v>45736</v>
      </c>
      <c r="B2288" s="2">
        <v>518689928</v>
      </c>
      <c r="C2288" s="2"/>
      <c r="D2288" s="2"/>
      <c r="E2288" s="3"/>
      <c r="F2288" s="3"/>
      <c r="H2288" s="5">
        <f>_xlfn.XLOOKUP(Table16[[#This Row],[OrderID]],[3]!Table13456[No заказа],[3]!Table13456[Количество],"",0,1)</f>
        <v>1</v>
      </c>
      <c r="I2288" s="5">
        <f>_xlfn.XLOOKUP(Table16[[#This Row],[OrderID]],[3]!Table13456[No заказа],[3]!Table13456[Цена],"",0,1)</f>
        <v>7660</v>
      </c>
      <c r="J2288" s="2" t="str">
        <f>M01_SETTINGS!$F$2</f>
        <v>KASPI</v>
      </c>
    </row>
    <row r="2289" spans="1:10" x14ac:dyDescent="0.35">
      <c r="A2289" s="3">
        <f>_xlfn.XLOOKUP(Table16[[#This Row],[OrderID]],[3]!Table13456[No заказа],[3]!Table13456[Дата
отправки],"",0,1)</f>
        <v>45736</v>
      </c>
      <c r="B2289" s="2">
        <v>518231230</v>
      </c>
      <c r="C2289" s="2"/>
      <c r="D2289" s="2"/>
      <c r="E2289" s="3"/>
      <c r="F2289" s="3"/>
      <c r="H2289" s="5">
        <f>_xlfn.XLOOKUP(Table16[[#This Row],[OrderID]],[3]!Table13456[No заказа],[3]!Table13456[Количество],"",0,1)</f>
        <v>1</v>
      </c>
      <c r="I2289" s="5">
        <f>_xlfn.XLOOKUP(Table16[[#This Row],[OrderID]],[3]!Table13456[No заказа],[3]!Table13456[Цена],"",0,1)</f>
        <v>8440</v>
      </c>
      <c r="J2289" s="2" t="str">
        <f>M01_SETTINGS!$F$2</f>
        <v>KASPI</v>
      </c>
    </row>
    <row r="2290" spans="1:10" x14ac:dyDescent="0.35">
      <c r="A2290" s="3">
        <f>_xlfn.XLOOKUP(Table16[[#This Row],[OrderID]],[3]!Table13456[No заказа],[3]!Table13456[Дата
отправки],"",0,1)</f>
        <v>45736</v>
      </c>
      <c r="B2290" s="2">
        <v>518372057</v>
      </c>
      <c r="C2290" s="2"/>
      <c r="D2290" s="2"/>
      <c r="E2290" s="3"/>
      <c r="F2290" s="3"/>
      <c r="H2290" s="5">
        <f>_xlfn.XLOOKUP(Table16[[#This Row],[OrderID]],[3]!Table13456[No заказа],[3]!Table13456[Количество],"",0,1)</f>
        <v>1</v>
      </c>
      <c r="I2290" s="5">
        <f>_xlfn.XLOOKUP(Table16[[#This Row],[OrderID]],[3]!Table13456[No заказа],[3]!Table13456[Цена],"",0,1)</f>
        <v>8416</v>
      </c>
      <c r="J2290" s="2" t="str">
        <f>M01_SETTINGS!$F$2</f>
        <v>KASPI</v>
      </c>
    </row>
    <row r="2291" spans="1:10" x14ac:dyDescent="0.35">
      <c r="A2291" s="3">
        <f>_xlfn.XLOOKUP(Table16[[#This Row],[OrderID]],[3]!Table13456[No заказа],[3]!Table13456[Дата
отправки],"",0,1)</f>
        <v>45736</v>
      </c>
      <c r="B2291" s="2">
        <v>518503067</v>
      </c>
      <c r="C2291" s="2"/>
      <c r="D2291" s="2"/>
      <c r="E2291" s="3"/>
      <c r="F2291" s="3"/>
      <c r="H2291" s="5">
        <f>_xlfn.XLOOKUP(Table16[[#This Row],[OrderID]],[3]!Table13456[No заказа],[3]!Table13456[Количество],"",0,1)</f>
        <v>1</v>
      </c>
      <c r="I2291" s="5">
        <f>_xlfn.XLOOKUP(Table16[[#This Row],[OrderID]],[3]!Table13456[No заказа],[3]!Table13456[Цена],"",0,1)</f>
        <v>8600</v>
      </c>
      <c r="J2291" s="2" t="str">
        <f>M01_SETTINGS!$F$2</f>
        <v>KASPI</v>
      </c>
    </row>
    <row r="2292" spans="1:10" x14ac:dyDescent="0.35">
      <c r="A2292" s="3">
        <f>_xlfn.XLOOKUP(Table16[[#This Row],[OrderID]],[3]!Table13456[No заказа],[3]!Table13456[Дата
отправки],"",0,1)</f>
        <v>45736</v>
      </c>
      <c r="B2292" s="2">
        <v>518230218</v>
      </c>
      <c r="C2292" s="2"/>
      <c r="D2292" s="2"/>
      <c r="E2292" s="3"/>
      <c r="F2292" s="3"/>
      <c r="H2292" s="5">
        <f>_xlfn.XLOOKUP(Table16[[#This Row],[OrderID]],[3]!Table13456[No заказа],[3]!Table13456[Количество],"",0,1)</f>
        <v>1</v>
      </c>
      <c r="I2292" s="5">
        <f>_xlfn.XLOOKUP(Table16[[#This Row],[OrderID]],[3]!Table13456[No заказа],[3]!Table13456[Цена],"",0,1)</f>
        <v>8477</v>
      </c>
      <c r="J2292" s="2" t="str">
        <f>M01_SETTINGS!$F$2</f>
        <v>KASPI</v>
      </c>
    </row>
    <row r="2293" spans="1:10" x14ac:dyDescent="0.35">
      <c r="A2293" s="3">
        <f>_xlfn.XLOOKUP(Table16[[#This Row],[OrderID]],[3]!Table13456[No заказа],[3]!Table13456[Дата
отправки],"",0,1)</f>
        <v>45736</v>
      </c>
      <c r="B2293" s="2">
        <v>518599929</v>
      </c>
      <c r="C2293" s="2"/>
      <c r="D2293" s="2"/>
      <c r="E2293" s="3"/>
      <c r="F2293" s="3"/>
      <c r="H2293" s="5">
        <f>_xlfn.XLOOKUP(Table16[[#This Row],[OrderID]],[3]!Table13456[No заказа],[3]!Table13456[Количество],"",0,1)</f>
        <v>1</v>
      </c>
      <c r="I2293" s="5">
        <f>_xlfn.XLOOKUP(Table16[[#This Row],[OrderID]],[3]!Table13456[No заказа],[3]!Table13456[Цена],"",0,1)</f>
        <v>7999</v>
      </c>
      <c r="J2293" s="2" t="str">
        <f>M01_SETTINGS!$F$2</f>
        <v>KASPI</v>
      </c>
    </row>
    <row r="2294" spans="1:10" x14ac:dyDescent="0.35">
      <c r="A2294" s="3">
        <f>_xlfn.XLOOKUP(Table16[[#This Row],[OrderID]],[3]!Table13456[No заказа],[3]!Table13456[Дата
отправки],"",0,1)</f>
        <v>45736</v>
      </c>
      <c r="B2294" s="2">
        <v>518455705</v>
      </c>
      <c r="C2294" s="2"/>
      <c r="D2294" s="2"/>
      <c r="E2294" s="3"/>
      <c r="F2294" s="3"/>
      <c r="H2294" s="5">
        <f>_xlfn.XLOOKUP(Table16[[#This Row],[OrderID]],[3]!Table13456[No заказа],[3]!Table13456[Количество],"",0,1)</f>
        <v>1</v>
      </c>
      <c r="I2294" s="5">
        <f>_xlfn.XLOOKUP(Table16[[#This Row],[OrderID]],[3]!Table13456[No заказа],[3]!Table13456[Цена],"",0,1)</f>
        <v>8431</v>
      </c>
      <c r="J2294" s="2" t="str">
        <f>M01_SETTINGS!$F$2</f>
        <v>KASPI</v>
      </c>
    </row>
    <row r="2295" spans="1:10" x14ac:dyDescent="0.35">
      <c r="A2295" s="3">
        <f>_xlfn.XLOOKUP(Table16[[#This Row],[OrderID]],[3]!Table13456[No заказа],[3]!Table13456[Дата
отправки],"",0,1)</f>
        <v>45736</v>
      </c>
      <c r="B2295" s="2">
        <v>518705937</v>
      </c>
      <c r="C2295" s="2"/>
      <c r="D2295" s="2"/>
      <c r="E2295" s="3"/>
      <c r="F2295" s="3"/>
      <c r="H2295" s="5">
        <f>_xlfn.XLOOKUP(Table16[[#This Row],[OrderID]],[3]!Table13456[No заказа],[3]!Table13456[Количество],"",0,1)</f>
        <v>1</v>
      </c>
      <c r="I2295" s="5">
        <f>_xlfn.XLOOKUP(Table16[[#This Row],[OrderID]],[3]!Table13456[No заказа],[3]!Table13456[Цена],"",0,1)</f>
        <v>31876</v>
      </c>
      <c r="J2295" s="2" t="str">
        <f>M01_SETTINGS!$F$2</f>
        <v>KASPI</v>
      </c>
    </row>
    <row r="2296" spans="1:10" x14ac:dyDescent="0.35">
      <c r="A2296" s="3">
        <f>_xlfn.XLOOKUP(Table16[[#This Row],[OrderID]],[3]!Table13456[No заказа],[3]!Table13456[Дата
отправки],"",0,1)</f>
        <v>45735</v>
      </c>
      <c r="B2296" s="2">
        <v>517792993</v>
      </c>
      <c r="C2296" s="2"/>
      <c r="D2296" s="2"/>
      <c r="E2296" s="3"/>
      <c r="F2296" s="3"/>
      <c r="H2296" s="5">
        <f>_xlfn.XLOOKUP(Table16[[#This Row],[OrderID]],[3]!Table13456[No заказа],[3]!Table13456[Количество],"",0,1)</f>
        <v>1</v>
      </c>
      <c r="I2296" s="5">
        <f>_xlfn.XLOOKUP(Table16[[#This Row],[OrderID]],[3]!Table13456[No заказа],[3]!Table13456[Цена],"",0,1)</f>
        <v>8523</v>
      </c>
      <c r="J2296" s="2" t="str">
        <f>M01_SETTINGS!$F$2</f>
        <v>KASPI</v>
      </c>
    </row>
    <row r="2297" spans="1:10" x14ac:dyDescent="0.35">
      <c r="A2297" s="3">
        <f>_xlfn.XLOOKUP(Table16[[#This Row],[OrderID]],[3]!Table13456[No заказа],[3]!Table13456[Дата
отправки],"",0,1)</f>
        <v>45735</v>
      </c>
      <c r="B2297" s="2">
        <v>517676495</v>
      </c>
      <c r="C2297" s="2"/>
      <c r="D2297" s="2"/>
      <c r="E2297" s="3"/>
      <c r="F2297" s="3"/>
      <c r="H2297" s="5">
        <f>_xlfn.XLOOKUP(Table16[[#This Row],[OrderID]],[3]!Table13456[No заказа],[3]!Table13456[Количество],"",0,1)</f>
        <v>1</v>
      </c>
      <c r="I2297" s="5">
        <f>_xlfn.XLOOKUP(Table16[[#This Row],[OrderID]],[3]!Table13456[No заказа],[3]!Table13456[Цена],"",0,1)</f>
        <v>8480</v>
      </c>
      <c r="J2297" s="2" t="str">
        <f>M01_SETTINGS!$F$2</f>
        <v>KASPI</v>
      </c>
    </row>
    <row r="2298" spans="1:10" x14ac:dyDescent="0.35">
      <c r="A2298" s="3">
        <f>_xlfn.XLOOKUP(Table16[[#This Row],[OrderID]],[3]!Table13456[No заказа],[3]!Table13456[Дата
отправки],"",0,1)</f>
        <v>45735</v>
      </c>
      <c r="B2298" s="2">
        <v>517972155</v>
      </c>
      <c r="C2298" s="2"/>
      <c r="D2298" s="2"/>
      <c r="E2298" s="3"/>
      <c r="F2298" s="3"/>
      <c r="H2298" s="5">
        <f>_xlfn.XLOOKUP(Table16[[#This Row],[OrderID]],[3]!Table13456[No заказа],[3]!Table13456[Количество],"",0,1)</f>
        <v>1</v>
      </c>
      <c r="I2298" s="5">
        <f>_xlfn.XLOOKUP(Table16[[#This Row],[OrderID]],[3]!Table13456[No заказа],[3]!Table13456[Цена],"",0,1)</f>
        <v>9000</v>
      </c>
      <c r="J2298" s="2" t="str">
        <f>M01_SETTINGS!$F$2</f>
        <v>KASPI</v>
      </c>
    </row>
    <row r="2299" spans="1:10" x14ac:dyDescent="0.35">
      <c r="A2299" s="3">
        <f>_xlfn.XLOOKUP(Table16[[#This Row],[OrderID]],[3]!Table13456[No заказа],[3]!Table13456[Дата
отправки],"",0,1)</f>
        <v>45735</v>
      </c>
      <c r="B2299" s="2">
        <v>517809889</v>
      </c>
      <c r="C2299" s="2"/>
      <c r="D2299" s="2"/>
      <c r="E2299" s="3"/>
      <c r="F2299" s="3"/>
      <c r="H2299" s="5">
        <f>_xlfn.XLOOKUP(Table16[[#This Row],[OrderID]],[3]!Table13456[No заказа],[3]!Table13456[Количество],"",0,1)</f>
        <v>1</v>
      </c>
      <c r="I2299" s="5">
        <f>_xlfn.XLOOKUP(Table16[[#This Row],[OrderID]],[3]!Table13456[No заказа],[3]!Table13456[Цена],"",0,1)</f>
        <v>8480</v>
      </c>
      <c r="J2299" s="2" t="str">
        <f>M01_SETTINGS!$F$2</f>
        <v>KASPI</v>
      </c>
    </row>
    <row r="2300" spans="1:10" x14ac:dyDescent="0.35">
      <c r="A2300" s="3">
        <f>_xlfn.XLOOKUP(Table16[[#This Row],[OrderID]],[3]!Table13456[No заказа],[3]!Table13456[Дата
отправки],"",0,1)</f>
        <v>45735</v>
      </c>
      <c r="B2300" s="2">
        <v>517687652</v>
      </c>
      <c r="C2300" s="2"/>
      <c r="D2300" s="2"/>
      <c r="E2300" s="3"/>
      <c r="F2300" s="3"/>
      <c r="H2300" s="5">
        <f>_xlfn.XLOOKUP(Table16[[#This Row],[OrderID]],[3]!Table13456[No заказа],[3]!Table13456[Количество],"",0,1)</f>
        <v>1</v>
      </c>
      <c r="I2300" s="5">
        <f>_xlfn.XLOOKUP(Table16[[#This Row],[OrderID]],[3]!Table13456[No заказа],[3]!Table13456[Цена],"",0,1)</f>
        <v>9379</v>
      </c>
      <c r="J2300" s="2" t="str">
        <f>M01_SETTINGS!$F$2</f>
        <v>KASPI</v>
      </c>
    </row>
    <row r="2301" spans="1:10" x14ac:dyDescent="0.35">
      <c r="A2301" s="3">
        <f>_xlfn.XLOOKUP(Table16[[#This Row],[OrderID]],[3]!Table13456[No заказа],[3]!Table13456[Дата
отправки],"",0,1)</f>
        <v>45735</v>
      </c>
      <c r="B2301" s="2">
        <v>518015488</v>
      </c>
      <c r="C2301" s="2"/>
      <c r="D2301" s="2"/>
      <c r="E2301" s="3"/>
      <c r="F2301" s="3"/>
      <c r="H2301" s="5">
        <f>_xlfn.XLOOKUP(Table16[[#This Row],[OrderID]],[3]!Table13456[No заказа],[3]!Table13456[Количество],"",0,1)</f>
        <v>1</v>
      </c>
      <c r="I2301" s="5">
        <f>_xlfn.XLOOKUP(Table16[[#This Row],[OrderID]],[3]!Table13456[No заказа],[3]!Table13456[Цена],"",0,1)</f>
        <v>8998</v>
      </c>
      <c r="J2301" s="2" t="str">
        <f>M01_SETTINGS!$F$2</f>
        <v>KASPI</v>
      </c>
    </row>
    <row r="2302" spans="1:10" x14ac:dyDescent="0.35">
      <c r="A2302" s="3">
        <f>_xlfn.XLOOKUP(Table16[[#This Row],[OrderID]],[3]!Table13456[No заказа],[3]!Table13456[Дата
отправки],"",0,1)</f>
        <v>45735</v>
      </c>
      <c r="B2302" s="2">
        <v>517674379</v>
      </c>
      <c r="C2302" s="2"/>
      <c r="D2302" s="2"/>
      <c r="E2302" s="3"/>
      <c r="F2302" s="3"/>
      <c r="H2302" s="5">
        <f>_xlfn.XLOOKUP(Table16[[#This Row],[OrderID]],[3]!Table13456[No заказа],[3]!Table13456[Количество],"",0,1)</f>
        <v>1</v>
      </c>
      <c r="I2302" s="5">
        <f>_xlfn.XLOOKUP(Table16[[#This Row],[OrderID]],[3]!Table13456[No заказа],[3]!Table13456[Цена],"",0,1)</f>
        <v>8480</v>
      </c>
      <c r="J2302" s="2" t="str">
        <f>M01_SETTINGS!$F$2</f>
        <v>KASPI</v>
      </c>
    </row>
    <row r="2303" spans="1:10" x14ac:dyDescent="0.35">
      <c r="A2303" s="3">
        <f>_xlfn.XLOOKUP(Table16[[#This Row],[OrderID]],[3]!Table13456[No заказа],[3]!Table13456[Дата
отправки],"",0,1)</f>
        <v>45735</v>
      </c>
      <c r="B2303" s="2">
        <v>517817352</v>
      </c>
      <c r="C2303" s="2"/>
      <c r="D2303" s="2"/>
      <c r="E2303" s="3"/>
      <c r="F2303" s="3"/>
      <c r="H2303" s="5">
        <f>_xlfn.XLOOKUP(Table16[[#This Row],[OrderID]],[3]!Table13456[No заказа],[3]!Table13456[Количество],"",0,1)</f>
        <v>1</v>
      </c>
      <c r="I2303" s="5">
        <f>_xlfn.XLOOKUP(Table16[[#This Row],[OrderID]],[3]!Table13456[No заказа],[3]!Table13456[Цена],"",0,1)</f>
        <v>9353</v>
      </c>
      <c r="J2303" s="2" t="str">
        <f>M01_SETTINGS!$F$2</f>
        <v>KASPI</v>
      </c>
    </row>
    <row r="2304" spans="1:10" x14ac:dyDescent="0.35">
      <c r="A2304" s="3">
        <f>_xlfn.XLOOKUP(Table16[[#This Row],[OrderID]],[3]!Table13456[No заказа],[3]!Table13456[Дата
отправки],"",0,1)</f>
        <v>45735</v>
      </c>
      <c r="B2304" s="2">
        <v>517923216</v>
      </c>
      <c r="C2304" s="2"/>
      <c r="D2304" s="2"/>
      <c r="E2304" s="3"/>
      <c r="F2304" s="3"/>
      <c r="H2304" s="5">
        <f>_xlfn.XLOOKUP(Table16[[#This Row],[OrderID]],[3]!Table13456[No заказа],[3]!Table13456[Количество],"",0,1)</f>
        <v>1</v>
      </c>
      <c r="I2304" s="5">
        <f>_xlfn.XLOOKUP(Table16[[#This Row],[OrderID]],[3]!Table13456[No заказа],[3]!Table13456[Цена],"",0,1)</f>
        <v>9338</v>
      </c>
      <c r="J2304" s="2" t="str">
        <f>M01_SETTINGS!$F$2</f>
        <v>KASPI</v>
      </c>
    </row>
    <row r="2305" spans="1:10" x14ac:dyDescent="0.35">
      <c r="A2305" s="3">
        <f>_xlfn.XLOOKUP(Table16[[#This Row],[OrderID]],[3]!Table13456[No заказа],[3]!Table13456[Дата
отправки],"",0,1)</f>
        <v>45735</v>
      </c>
      <c r="B2305" s="2">
        <v>518075921</v>
      </c>
      <c r="C2305" s="2"/>
      <c r="D2305" s="2"/>
      <c r="E2305" s="3"/>
      <c r="F2305" s="3"/>
      <c r="H2305" s="5">
        <f>_xlfn.XLOOKUP(Table16[[#This Row],[OrderID]],[3]!Table13456[No заказа],[3]!Table13456[Количество],"",0,1)</f>
        <v>1</v>
      </c>
      <c r="I2305" s="5">
        <f>_xlfn.XLOOKUP(Table16[[#This Row],[OrderID]],[3]!Table13456[No заказа],[3]!Table13456[Цена],"",0,1)</f>
        <v>14990</v>
      </c>
      <c r="J2305" s="2" t="str">
        <f>M01_SETTINGS!$F$2</f>
        <v>KASPI</v>
      </c>
    </row>
    <row r="2306" spans="1:10" x14ac:dyDescent="0.35">
      <c r="A2306" s="3">
        <f>_xlfn.XLOOKUP(Table16[[#This Row],[OrderID]],[3]!Table13456[No заказа],[3]!Table13456[Дата
отправки],"",0,1)</f>
        <v>45735</v>
      </c>
      <c r="B2306" s="2">
        <v>518166290</v>
      </c>
      <c r="C2306" s="2"/>
      <c r="D2306" s="2"/>
      <c r="E2306" s="3"/>
      <c r="F2306" s="3"/>
      <c r="H2306" s="5">
        <f>_xlfn.XLOOKUP(Table16[[#This Row],[OrderID]],[3]!Table13456[No заказа],[3]!Table13456[Количество],"",0,1)</f>
        <v>1</v>
      </c>
      <c r="I2306" s="5">
        <f>_xlfn.XLOOKUP(Table16[[#This Row],[OrderID]],[3]!Table13456[No заказа],[3]!Table13456[Цена],"",0,1)</f>
        <v>14990</v>
      </c>
      <c r="J2306" s="2" t="str">
        <f>M01_SETTINGS!$F$2</f>
        <v>KASPI</v>
      </c>
    </row>
    <row r="2307" spans="1:10" x14ac:dyDescent="0.35">
      <c r="A2307" s="3">
        <f>_xlfn.XLOOKUP(Table16[[#This Row],[OrderID]],[3]!Table13456[No заказа],[3]!Table13456[Дата
отправки],"",0,1)</f>
        <v>45735</v>
      </c>
      <c r="B2307" s="2">
        <v>517732336</v>
      </c>
      <c r="C2307" s="2"/>
      <c r="D2307" s="2"/>
      <c r="E2307" s="3"/>
      <c r="F2307" s="3"/>
      <c r="H2307" s="5">
        <f>_xlfn.XLOOKUP(Table16[[#This Row],[OrderID]],[3]!Table13456[No заказа],[3]!Table13456[Количество],"",0,1)</f>
        <v>1</v>
      </c>
      <c r="I2307" s="5">
        <f>_xlfn.XLOOKUP(Table16[[#This Row],[OrderID]],[3]!Table13456[No заказа],[3]!Table13456[Цена],"",0,1)</f>
        <v>14990</v>
      </c>
      <c r="J2307" s="2" t="str">
        <f>M01_SETTINGS!$F$2</f>
        <v>KASPI</v>
      </c>
    </row>
    <row r="2308" spans="1:10" x14ac:dyDescent="0.35">
      <c r="A2308" s="3">
        <f>_xlfn.XLOOKUP(Table16[[#This Row],[OrderID]],[3]!Table13456[No заказа],[3]!Table13456[Дата
отправки],"",0,1)</f>
        <v>45735</v>
      </c>
      <c r="B2308" s="2">
        <v>518157119</v>
      </c>
      <c r="C2308" s="2"/>
      <c r="D2308" s="2"/>
      <c r="E2308" s="3"/>
      <c r="F2308" s="3"/>
      <c r="H2308" s="5">
        <f>_xlfn.XLOOKUP(Table16[[#This Row],[OrderID]],[3]!Table13456[No заказа],[3]!Table13456[Количество],"",0,1)</f>
        <v>1</v>
      </c>
      <c r="I2308" s="5">
        <f>_xlfn.XLOOKUP(Table16[[#This Row],[OrderID]],[3]!Table13456[No заказа],[3]!Table13456[Цена],"",0,1)</f>
        <v>14990</v>
      </c>
      <c r="J2308" s="2" t="str">
        <f>M01_SETTINGS!$F$2</f>
        <v>KASPI</v>
      </c>
    </row>
    <row r="2309" spans="1:10" x14ac:dyDescent="0.35">
      <c r="A2309" s="3">
        <f>_xlfn.XLOOKUP(Table16[[#This Row],[OrderID]],[3]!Table13456[No заказа],[3]!Table13456[Дата
отправки],"",0,1)</f>
        <v>45735</v>
      </c>
      <c r="B2309" s="2">
        <v>517895298</v>
      </c>
      <c r="C2309" s="2"/>
      <c r="D2309" s="2"/>
      <c r="E2309" s="3"/>
      <c r="F2309" s="3"/>
      <c r="H2309" s="5">
        <f>_xlfn.XLOOKUP(Table16[[#This Row],[OrderID]],[3]!Table13456[No заказа],[3]!Table13456[Количество],"",0,1)</f>
        <v>1</v>
      </c>
      <c r="I2309" s="5">
        <f>_xlfn.XLOOKUP(Table16[[#This Row],[OrderID]],[3]!Table13456[No заказа],[3]!Table13456[Цена],"",0,1)</f>
        <v>8635</v>
      </c>
      <c r="J2309" s="2" t="str">
        <f>M01_SETTINGS!$F$2</f>
        <v>KASPI</v>
      </c>
    </row>
    <row r="2310" spans="1:10" x14ac:dyDescent="0.35">
      <c r="A2310" s="3">
        <f>_xlfn.XLOOKUP(Table16[[#This Row],[OrderID]],[3]!Table13456[No заказа],[3]!Table13456[Дата
отправки],"",0,1)</f>
        <v>45735</v>
      </c>
      <c r="B2310" s="2">
        <v>517911776</v>
      </c>
      <c r="C2310" s="2"/>
      <c r="D2310" s="2"/>
      <c r="E2310" s="3"/>
      <c r="F2310" s="3"/>
      <c r="H2310" s="5">
        <f>_xlfn.XLOOKUP(Table16[[#This Row],[OrderID]],[3]!Table13456[No заказа],[3]!Table13456[Количество],"",0,1)</f>
        <v>1</v>
      </c>
      <c r="I2310" s="5">
        <f>_xlfn.XLOOKUP(Table16[[#This Row],[OrderID]],[3]!Table13456[No заказа],[3]!Table13456[Цена],"",0,1)</f>
        <v>8440</v>
      </c>
      <c r="J2310" s="2" t="str">
        <f>M01_SETTINGS!$F$2</f>
        <v>KASPI</v>
      </c>
    </row>
    <row r="2311" spans="1:10" x14ac:dyDescent="0.35">
      <c r="A2311" s="3">
        <f>_xlfn.XLOOKUP(Table16[[#This Row],[OrderID]],[3]!Table13456[No заказа],[3]!Table13456[Дата
отправки],"",0,1)</f>
        <v>45735</v>
      </c>
      <c r="B2311" s="2">
        <v>517812653</v>
      </c>
      <c r="C2311" s="2"/>
      <c r="D2311" s="2"/>
      <c r="E2311" s="3"/>
      <c r="F2311" s="3"/>
      <c r="H2311" s="5">
        <f>_xlfn.XLOOKUP(Table16[[#This Row],[OrderID]],[3]!Table13456[No заказа],[3]!Table13456[Количество],"",0,1)</f>
        <v>1</v>
      </c>
      <c r="I2311" s="5">
        <f>_xlfn.XLOOKUP(Table16[[#This Row],[OrderID]],[3]!Table13456[No заказа],[3]!Table13456[Цена],"",0,1)</f>
        <v>8987</v>
      </c>
      <c r="J2311" s="2" t="str">
        <f>M01_SETTINGS!$F$2</f>
        <v>KASPI</v>
      </c>
    </row>
    <row r="2312" spans="1:10" x14ac:dyDescent="0.35">
      <c r="A2312" s="3">
        <f>_xlfn.XLOOKUP(Table16[[#This Row],[OrderID]],[3]!Table13456[No заказа],[3]!Table13456[Дата
отправки],"",0,1)</f>
        <v>45735</v>
      </c>
      <c r="B2312" s="2">
        <v>517778141</v>
      </c>
      <c r="C2312" s="2"/>
      <c r="D2312" s="2"/>
      <c r="E2312" s="3"/>
      <c r="F2312" s="3"/>
      <c r="H2312" s="5">
        <f>_xlfn.XLOOKUP(Table16[[#This Row],[OrderID]],[3]!Table13456[No заказа],[3]!Table13456[Количество],"",0,1)</f>
        <v>1</v>
      </c>
      <c r="I2312" s="5">
        <f>_xlfn.XLOOKUP(Table16[[#This Row],[OrderID]],[3]!Table13456[No заказа],[3]!Table13456[Цена],"",0,1)</f>
        <v>8986</v>
      </c>
      <c r="J2312" s="2" t="str">
        <f>M01_SETTINGS!$F$2</f>
        <v>KASPI</v>
      </c>
    </row>
    <row r="2313" spans="1:10" x14ac:dyDescent="0.35">
      <c r="A2313" s="3">
        <f>_xlfn.XLOOKUP(Table16[[#This Row],[OrderID]],[3]!Table13456[No заказа],[3]!Table13456[Дата
отправки],"",0,1)</f>
        <v>45735</v>
      </c>
      <c r="B2313" s="2">
        <v>517854758</v>
      </c>
      <c r="C2313" s="2"/>
      <c r="D2313" s="2"/>
      <c r="E2313" s="3"/>
      <c r="F2313" s="3"/>
      <c r="H2313" s="5">
        <f>_xlfn.XLOOKUP(Table16[[#This Row],[OrderID]],[3]!Table13456[No заказа],[3]!Table13456[Количество],"",0,1)</f>
        <v>1</v>
      </c>
      <c r="I2313" s="5">
        <f>_xlfn.XLOOKUP(Table16[[#This Row],[OrderID]],[3]!Table13456[No заказа],[3]!Table13456[Цена],"",0,1)</f>
        <v>29995</v>
      </c>
      <c r="J2313" s="2" t="str">
        <f>M01_SETTINGS!$F$2</f>
        <v>KASPI</v>
      </c>
    </row>
    <row r="2314" spans="1:10" x14ac:dyDescent="0.35">
      <c r="A2314" s="3">
        <f>_xlfn.XLOOKUP(Table16[[#This Row],[OrderID]],[3]!Table13456[No заказа],[3]!Table13456[Дата
отправки],"",0,1)</f>
        <v>45734</v>
      </c>
      <c r="B2314" s="2">
        <v>517448846</v>
      </c>
      <c r="C2314" s="2"/>
      <c r="D2314" s="2"/>
      <c r="E2314" s="3"/>
      <c r="F2314" s="3"/>
      <c r="H2314" s="5">
        <f>_xlfn.XLOOKUP(Table16[[#This Row],[OrderID]],[3]!Table13456[No заказа],[3]!Table13456[Количество],"",0,1)</f>
        <v>1</v>
      </c>
      <c r="I2314" s="5">
        <f>_xlfn.XLOOKUP(Table16[[#This Row],[OrderID]],[3]!Table13456[No заказа],[3]!Table13456[Цена],"",0,1)</f>
        <v>8496</v>
      </c>
      <c r="J2314" s="2" t="str">
        <f>M01_SETTINGS!$F$2</f>
        <v>KASPI</v>
      </c>
    </row>
    <row r="2315" spans="1:10" x14ac:dyDescent="0.35">
      <c r="A2315" s="3">
        <f>_xlfn.XLOOKUP(Table16[[#This Row],[OrderID]],[3]!Table13456[No заказа],[3]!Table13456[Дата
отправки],"",0,1)</f>
        <v>45734</v>
      </c>
      <c r="B2315" s="2">
        <v>517345698</v>
      </c>
      <c r="C2315" s="2"/>
      <c r="D2315" s="2"/>
      <c r="E2315" s="3"/>
      <c r="F2315" s="3"/>
      <c r="H2315" s="5">
        <f>_xlfn.XLOOKUP(Table16[[#This Row],[OrderID]],[3]!Table13456[No заказа],[3]!Table13456[Количество],"",0,1)</f>
        <v>1</v>
      </c>
      <c r="I2315" s="5">
        <f>_xlfn.XLOOKUP(Table16[[#This Row],[OrderID]],[3]!Table13456[No заказа],[3]!Table13456[Цена],"",0,1)</f>
        <v>8800</v>
      </c>
      <c r="J2315" s="2" t="str">
        <f>M01_SETTINGS!$F$2</f>
        <v>KASPI</v>
      </c>
    </row>
    <row r="2316" spans="1:10" x14ac:dyDescent="0.35">
      <c r="A2316" s="3">
        <f>_xlfn.XLOOKUP(Table16[[#This Row],[OrderID]],[3]!Table13456[No заказа],[3]!Table13456[Дата
отправки],"",0,1)</f>
        <v>45734</v>
      </c>
      <c r="B2316" s="2">
        <v>517316763</v>
      </c>
      <c r="C2316" s="2"/>
      <c r="D2316" s="2"/>
      <c r="E2316" s="3"/>
      <c r="F2316" s="3"/>
      <c r="H2316" s="5">
        <f>_xlfn.XLOOKUP(Table16[[#This Row],[OrderID]],[3]!Table13456[No заказа],[3]!Table13456[Количество],"",0,1)</f>
        <v>1</v>
      </c>
      <c r="I2316" s="5">
        <f>_xlfn.XLOOKUP(Table16[[#This Row],[OrderID]],[3]!Table13456[No заказа],[3]!Table13456[Цена],"",0,1)</f>
        <v>8480</v>
      </c>
      <c r="J2316" s="2" t="str">
        <f>M01_SETTINGS!$F$2</f>
        <v>KASPI</v>
      </c>
    </row>
    <row r="2317" spans="1:10" x14ac:dyDescent="0.35">
      <c r="A2317" s="3">
        <f>_xlfn.XLOOKUP(Table16[[#This Row],[OrderID]],[3]!Table13456[No заказа],[3]!Table13456[Дата
отправки],"",0,1)</f>
        <v>45734</v>
      </c>
      <c r="B2317" s="2">
        <v>517459358</v>
      </c>
      <c r="C2317" s="2"/>
      <c r="D2317" s="2"/>
      <c r="E2317" s="3"/>
      <c r="F2317" s="3"/>
      <c r="H2317" s="5">
        <f>_xlfn.XLOOKUP(Table16[[#This Row],[OrderID]],[3]!Table13456[No заказа],[3]!Table13456[Количество],"",0,1)</f>
        <v>1</v>
      </c>
      <c r="I2317" s="5">
        <f>_xlfn.XLOOKUP(Table16[[#This Row],[OrderID]],[3]!Table13456[No заказа],[3]!Table13456[Цена],"",0,1)</f>
        <v>9384</v>
      </c>
      <c r="J2317" s="2" t="str">
        <f>M01_SETTINGS!$F$2</f>
        <v>KASPI</v>
      </c>
    </row>
    <row r="2318" spans="1:10" x14ac:dyDescent="0.35">
      <c r="A2318" s="3">
        <f>_xlfn.XLOOKUP(Table16[[#This Row],[OrderID]],[3]!Table13456[No заказа],[3]!Table13456[Дата
отправки],"",0,1)</f>
        <v>45734</v>
      </c>
      <c r="B2318" s="2">
        <v>517140777</v>
      </c>
      <c r="C2318" s="2"/>
      <c r="D2318" s="2"/>
      <c r="E2318" s="3"/>
      <c r="F2318" s="3"/>
      <c r="H2318" s="5">
        <f>_xlfn.XLOOKUP(Table16[[#This Row],[OrderID]],[3]!Table13456[No заказа],[3]!Table13456[Количество],"",0,1)</f>
        <v>1</v>
      </c>
      <c r="I2318" s="5">
        <f>_xlfn.XLOOKUP(Table16[[#This Row],[OrderID]],[3]!Table13456[No заказа],[3]!Table13456[Цена],"",0,1)</f>
        <v>14990</v>
      </c>
      <c r="J2318" s="2" t="str">
        <f>M01_SETTINGS!$F$2</f>
        <v>KASPI</v>
      </c>
    </row>
    <row r="2319" spans="1:10" x14ac:dyDescent="0.35">
      <c r="A2319" s="3">
        <f>_xlfn.XLOOKUP(Table16[[#This Row],[OrderID]],[3]!Table13456[No заказа],[3]!Table13456[Дата
отправки],"",0,1)</f>
        <v>45734</v>
      </c>
      <c r="B2319" s="2">
        <v>517262341</v>
      </c>
      <c r="C2319" s="2"/>
      <c r="D2319" s="2"/>
      <c r="E2319" s="3"/>
      <c r="F2319" s="3"/>
      <c r="H2319" s="5">
        <f>_xlfn.XLOOKUP(Table16[[#This Row],[OrderID]],[3]!Table13456[No заказа],[3]!Table13456[Количество],"",0,1)</f>
        <v>1</v>
      </c>
      <c r="I2319" s="5">
        <f>_xlfn.XLOOKUP(Table16[[#This Row],[OrderID]],[3]!Table13456[No заказа],[3]!Table13456[Цена],"",0,1)</f>
        <v>14990</v>
      </c>
      <c r="J2319" s="2" t="str">
        <f>M01_SETTINGS!$F$2</f>
        <v>KASPI</v>
      </c>
    </row>
    <row r="2320" spans="1:10" x14ac:dyDescent="0.35">
      <c r="A2320" s="3">
        <f>_xlfn.XLOOKUP(Table16[[#This Row],[OrderID]],[3]!Table13456[No заказа],[3]!Table13456[Дата
отправки],"",0,1)</f>
        <v>45734</v>
      </c>
      <c r="B2320" s="2">
        <v>517383372</v>
      </c>
      <c r="C2320" s="2"/>
      <c r="D2320" s="2"/>
      <c r="E2320" s="3"/>
      <c r="F2320" s="3"/>
      <c r="H2320" s="5">
        <f>_xlfn.XLOOKUP(Table16[[#This Row],[OrderID]],[3]!Table13456[No заказа],[3]!Table13456[Количество],"",0,1)</f>
        <v>1</v>
      </c>
      <c r="I2320" s="5">
        <f>_xlfn.XLOOKUP(Table16[[#This Row],[OrderID]],[3]!Table13456[No заказа],[3]!Table13456[Цена],"",0,1)</f>
        <v>9894</v>
      </c>
      <c r="J2320" s="2" t="str">
        <f>M01_SETTINGS!$F$2</f>
        <v>KASPI</v>
      </c>
    </row>
    <row r="2321" spans="1:10" x14ac:dyDescent="0.35">
      <c r="A2321" s="3">
        <f>_xlfn.XLOOKUP(Table16[[#This Row],[OrderID]],[3]!Table13456[No заказа],[3]!Table13456[Дата
отправки],"",0,1)</f>
        <v>45734</v>
      </c>
      <c r="B2321" s="2">
        <v>517227798</v>
      </c>
      <c r="C2321" s="2"/>
      <c r="D2321" s="2"/>
      <c r="E2321" s="3"/>
      <c r="F2321" s="3"/>
      <c r="H2321" s="5">
        <f>_xlfn.XLOOKUP(Table16[[#This Row],[OrderID]],[3]!Table13456[No заказа],[3]!Table13456[Количество],"",0,1)</f>
        <v>1</v>
      </c>
      <c r="I2321" s="5">
        <f>_xlfn.XLOOKUP(Table16[[#This Row],[OrderID]],[3]!Table13456[No заказа],[3]!Table13456[Цена],"",0,1)</f>
        <v>8440</v>
      </c>
      <c r="J2321" s="2" t="str">
        <f>M01_SETTINGS!$F$2</f>
        <v>KASPI</v>
      </c>
    </row>
    <row r="2322" spans="1:10" x14ac:dyDescent="0.35">
      <c r="A2322" s="3">
        <f>_xlfn.XLOOKUP(Table16[[#This Row],[OrderID]],[3]!Table13456[No заказа],[3]!Table13456[Дата
отправки],"",0,1)</f>
        <v>45734</v>
      </c>
      <c r="B2322" s="2">
        <v>517450214</v>
      </c>
      <c r="C2322" s="2"/>
      <c r="D2322" s="2"/>
      <c r="E2322" s="3"/>
      <c r="F2322" s="3"/>
      <c r="H2322" s="5">
        <f>_xlfn.XLOOKUP(Table16[[#This Row],[OrderID]],[3]!Table13456[No заказа],[3]!Table13456[Количество],"",0,1)</f>
        <v>1</v>
      </c>
      <c r="I2322" s="5">
        <f>_xlfn.XLOOKUP(Table16[[#This Row],[OrderID]],[3]!Table13456[No заказа],[3]!Table13456[Цена],"",0,1)</f>
        <v>8454</v>
      </c>
      <c r="J2322" s="2" t="str">
        <f>M01_SETTINGS!$F$2</f>
        <v>KASPI</v>
      </c>
    </row>
    <row r="2323" spans="1:10" x14ac:dyDescent="0.35">
      <c r="A2323" s="3">
        <f>_xlfn.XLOOKUP(Table16[[#This Row],[OrderID]],[3]!Table13456[No заказа],[3]!Table13456[Дата
отправки],"",0,1)</f>
        <v>45734</v>
      </c>
      <c r="B2323" s="2">
        <v>517347790</v>
      </c>
      <c r="C2323" s="2"/>
      <c r="D2323" s="2"/>
      <c r="E2323" s="3"/>
      <c r="F2323" s="3"/>
      <c r="H2323" s="5">
        <f>_xlfn.XLOOKUP(Table16[[#This Row],[OrderID]],[3]!Table13456[No заказа],[3]!Table13456[Количество],"",0,1)</f>
        <v>1</v>
      </c>
      <c r="I2323" s="5">
        <f>_xlfn.XLOOKUP(Table16[[#This Row],[OrderID]],[3]!Table13456[No заказа],[3]!Table13456[Цена],"",0,1)</f>
        <v>8440</v>
      </c>
      <c r="J2323" s="2" t="str">
        <f>M01_SETTINGS!$F$2</f>
        <v>KASPI</v>
      </c>
    </row>
    <row r="2324" spans="1:10" x14ac:dyDescent="0.35">
      <c r="A2324" s="3">
        <f>_xlfn.XLOOKUP(Table16[[#This Row],[OrderID]],[3]!Table13456[No заказа],[3]!Table13456[Дата
отправки],"",0,1)</f>
        <v>45734</v>
      </c>
      <c r="B2324" s="2">
        <v>517475600</v>
      </c>
      <c r="C2324" s="2"/>
      <c r="D2324" s="2"/>
      <c r="E2324" s="3"/>
      <c r="F2324" s="3"/>
      <c r="H2324" s="5">
        <f>_xlfn.XLOOKUP(Table16[[#This Row],[OrderID]],[3]!Table13456[No заказа],[3]!Table13456[Количество],"",0,1)</f>
        <v>1</v>
      </c>
      <c r="I2324" s="5">
        <f>_xlfn.XLOOKUP(Table16[[#This Row],[OrderID]],[3]!Table13456[No заказа],[3]!Table13456[Цена],"",0,1)</f>
        <v>8583</v>
      </c>
      <c r="J2324" s="2" t="str">
        <f>M01_SETTINGS!$F$2</f>
        <v>KASPI</v>
      </c>
    </row>
    <row r="2325" spans="1:10" x14ac:dyDescent="0.35">
      <c r="A2325" s="3">
        <f>_xlfn.XLOOKUP(Table16[[#This Row],[OrderID]],[3]!Table13456[No заказа],[3]!Table13456[Дата
отправки],"",0,1)</f>
        <v>45734</v>
      </c>
      <c r="B2325" s="2">
        <v>517193627</v>
      </c>
      <c r="C2325" s="2"/>
      <c r="D2325" s="2"/>
      <c r="E2325" s="3"/>
      <c r="F2325" s="3"/>
      <c r="H2325" s="5">
        <f>_xlfn.XLOOKUP(Table16[[#This Row],[OrderID]],[3]!Table13456[No заказа],[3]!Table13456[Количество],"",0,1)</f>
        <v>1</v>
      </c>
      <c r="I2325" s="5">
        <f>_xlfn.XLOOKUP(Table16[[#This Row],[OrderID]],[3]!Table13456[No заказа],[3]!Table13456[Цена],"",0,1)</f>
        <v>8996</v>
      </c>
      <c r="J2325" s="2" t="str">
        <f>M01_SETTINGS!$F$2</f>
        <v>KASPI</v>
      </c>
    </row>
    <row r="2326" spans="1:10" x14ac:dyDescent="0.35">
      <c r="A2326" s="3">
        <f>_xlfn.XLOOKUP(Table16[[#This Row],[OrderID]],[3]!Table13456[No заказа],[3]!Table13456[Дата
отправки],"",0,1)</f>
        <v>45734</v>
      </c>
      <c r="B2326" s="2">
        <v>517399012</v>
      </c>
      <c r="C2326" s="2"/>
      <c r="D2326" s="2"/>
      <c r="E2326" s="3"/>
      <c r="F2326" s="3"/>
      <c r="H2326" s="5">
        <f>_xlfn.XLOOKUP(Table16[[#This Row],[OrderID]],[3]!Table13456[No заказа],[3]!Table13456[Количество],"",0,1)</f>
        <v>1</v>
      </c>
      <c r="I2326" s="5">
        <f>_xlfn.XLOOKUP(Table16[[#This Row],[OrderID]],[3]!Table13456[No заказа],[3]!Table13456[Цена],"",0,1)</f>
        <v>11996</v>
      </c>
      <c r="J2326" s="2" t="str">
        <f>M01_SETTINGS!$F$2</f>
        <v>KASPI</v>
      </c>
    </row>
    <row r="2327" spans="1:10" x14ac:dyDescent="0.35">
      <c r="A2327" s="3">
        <f>_xlfn.XLOOKUP(Table16[[#This Row],[OrderID]],[3]!Table13456[No заказа],[3]!Table13456[Дата
отправки],"",0,1)</f>
        <v>45734</v>
      </c>
      <c r="B2327" s="2">
        <v>517367214</v>
      </c>
      <c r="C2327" s="2"/>
      <c r="D2327" s="2"/>
      <c r="E2327" s="3"/>
      <c r="F2327" s="3"/>
      <c r="H2327" s="5">
        <f>_xlfn.XLOOKUP(Table16[[#This Row],[OrderID]],[3]!Table13456[No заказа],[3]!Table13456[Количество],"",0,1)</f>
        <v>1</v>
      </c>
      <c r="I2327" s="5">
        <f>_xlfn.XLOOKUP(Table16[[#This Row],[OrderID]],[3]!Table13456[No заказа],[3]!Table13456[Цена],"",0,1)</f>
        <v>8570</v>
      </c>
      <c r="J2327" s="2" t="str">
        <f>M01_SETTINGS!$F$2</f>
        <v>KASPI</v>
      </c>
    </row>
    <row r="2328" spans="1:10" x14ac:dyDescent="0.35">
      <c r="A2328" s="3">
        <f>_xlfn.XLOOKUP(Table16[[#This Row],[OrderID]],[3]!Table13456[No заказа],[3]!Table13456[Дата
отправки],"",0,1)</f>
        <v>45734</v>
      </c>
      <c r="B2328" s="2">
        <v>517392613</v>
      </c>
      <c r="C2328" s="2"/>
      <c r="D2328" s="2"/>
      <c r="E2328" s="3"/>
      <c r="F2328" s="3"/>
      <c r="H2328" s="5">
        <f>_xlfn.XLOOKUP(Table16[[#This Row],[OrderID]],[3]!Table13456[No заказа],[3]!Table13456[Количество],"",0,1)</f>
        <v>1</v>
      </c>
      <c r="I2328" s="5">
        <f>_xlfn.XLOOKUP(Table16[[#This Row],[OrderID]],[3]!Table13456[No заказа],[3]!Table13456[Цена],"",0,1)</f>
        <v>8478</v>
      </c>
      <c r="J2328" s="2" t="str">
        <f>M01_SETTINGS!$F$2</f>
        <v>KASPI</v>
      </c>
    </row>
    <row r="2329" spans="1:10" x14ac:dyDescent="0.35">
      <c r="A2329" s="3">
        <f>_xlfn.XLOOKUP(Table16[[#This Row],[OrderID]],[3]!Table13456[No заказа],[3]!Table13456[Дата
отправки],"",0,1)</f>
        <v>45734</v>
      </c>
      <c r="B2329" s="2">
        <v>517318079</v>
      </c>
      <c r="C2329" s="2"/>
      <c r="D2329" s="2"/>
      <c r="E2329" s="3"/>
      <c r="F2329" s="3"/>
      <c r="H2329" s="5">
        <f>_xlfn.XLOOKUP(Table16[[#This Row],[OrderID]],[3]!Table13456[No заказа],[3]!Table13456[Количество],"",0,1)</f>
        <v>1</v>
      </c>
      <c r="I2329" s="5">
        <f>_xlfn.XLOOKUP(Table16[[#This Row],[OrderID]],[3]!Table13456[No заказа],[3]!Table13456[Цена],"",0,1)</f>
        <v>8796</v>
      </c>
      <c r="J2329" s="2" t="str">
        <f>M01_SETTINGS!$F$2</f>
        <v>KASPI</v>
      </c>
    </row>
    <row r="2330" spans="1:10" x14ac:dyDescent="0.35">
      <c r="A2330" s="3">
        <f>_xlfn.XLOOKUP(Table16[[#This Row],[OrderID]],[3]!Table13456[No заказа],[3]!Table13456[Дата
отправки],"",0,1)</f>
        <v>45734</v>
      </c>
      <c r="B2330" s="2">
        <v>517206930</v>
      </c>
      <c r="C2330" s="2"/>
      <c r="D2330" s="2"/>
      <c r="E2330" s="3"/>
      <c r="F2330" s="3"/>
      <c r="H2330" s="5">
        <f>_xlfn.XLOOKUP(Table16[[#This Row],[OrderID]],[3]!Table13456[No заказа],[3]!Table13456[Количество],"",0,1)</f>
        <v>1</v>
      </c>
      <c r="I2330" s="5">
        <f>_xlfn.XLOOKUP(Table16[[#This Row],[OrderID]],[3]!Table13456[No заказа],[3]!Table13456[Цена],"",0,1)</f>
        <v>8440</v>
      </c>
      <c r="J2330" s="2" t="str">
        <f>M01_SETTINGS!$F$2</f>
        <v>KASPI</v>
      </c>
    </row>
    <row r="2331" spans="1:10" x14ac:dyDescent="0.35">
      <c r="A2331" s="3">
        <f>_xlfn.XLOOKUP(Table16[[#This Row],[OrderID]],[3]!Table13456[No заказа],[3]!Table13456[Дата
отправки],"",0,1)</f>
        <v>45733</v>
      </c>
      <c r="B2331" s="2">
        <v>516794660</v>
      </c>
      <c r="C2331" s="2"/>
      <c r="D2331" s="2"/>
      <c r="E2331" s="3"/>
      <c r="F2331" s="3"/>
      <c r="H2331" s="5">
        <f>_xlfn.XLOOKUP(Table16[[#This Row],[OrderID]],[3]!Table13456[No заказа],[3]!Table13456[Количество],"",0,1)</f>
        <v>1</v>
      </c>
      <c r="I2331" s="5">
        <f>_xlfn.XLOOKUP(Table16[[#This Row],[OrderID]],[3]!Table13456[No заказа],[3]!Table13456[Цена],"",0,1)</f>
        <v>8640</v>
      </c>
      <c r="J2331" s="2" t="str">
        <f>M01_SETTINGS!$F$2</f>
        <v>KASPI</v>
      </c>
    </row>
    <row r="2332" spans="1:10" x14ac:dyDescent="0.35">
      <c r="A2332" s="3">
        <f>_xlfn.XLOOKUP(Table16[[#This Row],[OrderID]],[3]!Table13456[No заказа],[3]!Table13456[Дата
отправки],"",0,1)</f>
        <v>45733</v>
      </c>
      <c r="B2332" s="2">
        <v>517071580</v>
      </c>
      <c r="C2332" s="2"/>
      <c r="D2332" s="2"/>
      <c r="E2332" s="3"/>
      <c r="F2332" s="3"/>
      <c r="H2332" s="5">
        <f>_xlfn.XLOOKUP(Table16[[#This Row],[OrderID]],[3]!Table13456[No заказа],[3]!Table13456[Количество],"",0,1)</f>
        <v>1</v>
      </c>
      <c r="I2332" s="5">
        <f>_xlfn.XLOOKUP(Table16[[#This Row],[OrderID]],[3]!Table13456[No заказа],[3]!Table13456[Цена],"",0,1)</f>
        <v>8988</v>
      </c>
      <c r="J2332" s="2" t="str">
        <f>M01_SETTINGS!$F$2</f>
        <v>KASPI</v>
      </c>
    </row>
    <row r="2333" spans="1:10" x14ac:dyDescent="0.35">
      <c r="A2333" s="3">
        <f>_xlfn.XLOOKUP(Table16[[#This Row],[OrderID]],[3]!Table13456[No заказа],[3]!Table13456[Дата
отправки],"",0,1)</f>
        <v>45733</v>
      </c>
      <c r="B2333" s="2">
        <v>516939936</v>
      </c>
      <c r="C2333" s="2"/>
      <c r="D2333" s="2"/>
      <c r="E2333" s="3"/>
      <c r="F2333" s="3"/>
      <c r="H2333" s="5">
        <f>_xlfn.XLOOKUP(Table16[[#This Row],[OrderID]],[3]!Table13456[No заказа],[3]!Table13456[Количество],"",0,1)</f>
        <v>1</v>
      </c>
      <c r="I2333" s="5">
        <f>_xlfn.XLOOKUP(Table16[[#This Row],[OrderID]],[3]!Table13456[No заказа],[3]!Table13456[Цена],"",0,1)</f>
        <v>9000</v>
      </c>
      <c r="J2333" s="2" t="str">
        <f>M01_SETTINGS!$F$2</f>
        <v>KASPI</v>
      </c>
    </row>
    <row r="2334" spans="1:10" x14ac:dyDescent="0.35">
      <c r="A2334" s="3">
        <f>_xlfn.XLOOKUP(Table16[[#This Row],[OrderID]],[3]!Table13456[No заказа],[3]!Table13456[Дата
отправки],"",0,1)</f>
        <v>45733</v>
      </c>
      <c r="B2334" s="2">
        <v>516774822</v>
      </c>
      <c r="C2334" s="2"/>
      <c r="D2334" s="2"/>
      <c r="E2334" s="3"/>
      <c r="F2334" s="3"/>
      <c r="H2334" s="5">
        <f>_xlfn.XLOOKUP(Table16[[#This Row],[OrderID]],[3]!Table13456[No заказа],[3]!Table13456[Количество],"",0,1)</f>
        <v>1</v>
      </c>
      <c r="I2334" s="5">
        <f>_xlfn.XLOOKUP(Table16[[#This Row],[OrderID]],[3]!Table13456[No заказа],[3]!Table13456[Цена],"",0,1)</f>
        <v>14998</v>
      </c>
      <c r="J2334" s="2" t="str">
        <f>M01_SETTINGS!$F$2</f>
        <v>KASPI</v>
      </c>
    </row>
    <row r="2335" spans="1:10" x14ac:dyDescent="0.35">
      <c r="A2335" s="3">
        <f>_xlfn.XLOOKUP(Table16[[#This Row],[OrderID]],[3]!Table13456[No заказа],[3]!Table13456[Дата
отправки],"",0,1)</f>
        <v>45733</v>
      </c>
      <c r="B2335" s="2">
        <v>516627551</v>
      </c>
      <c r="C2335" s="2"/>
      <c r="D2335" s="2"/>
      <c r="E2335" s="3"/>
      <c r="F2335" s="3"/>
      <c r="H2335" s="5">
        <f>_xlfn.XLOOKUP(Table16[[#This Row],[OrderID]],[3]!Table13456[No заказа],[3]!Table13456[Количество],"",0,1)</f>
        <v>1</v>
      </c>
      <c r="I2335" s="5">
        <f>_xlfn.XLOOKUP(Table16[[#This Row],[OrderID]],[3]!Table13456[No заказа],[3]!Table13456[Цена],"",0,1)</f>
        <v>8998</v>
      </c>
      <c r="J2335" s="2" t="str">
        <f>M01_SETTINGS!$F$2</f>
        <v>KASPI</v>
      </c>
    </row>
    <row r="2336" spans="1:10" x14ac:dyDescent="0.35">
      <c r="A2336" s="3">
        <f>_xlfn.XLOOKUP(Table16[[#This Row],[OrderID]],[3]!Table13456[No заказа],[3]!Table13456[Дата
отправки],"",0,1)</f>
        <v>45733</v>
      </c>
      <c r="B2336" s="2">
        <v>516721630</v>
      </c>
      <c r="C2336" s="2"/>
      <c r="D2336" s="2"/>
      <c r="E2336" s="3"/>
      <c r="F2336" s="3"/>
      <c r="H2336" s="5">
        <f>_xlfn.XLOOKUP(Table16[[#This Row],[OrderID]],[3]!Table13456[No заказа],[3]!Table13456[Количество],"",0,1)</f>
        <v>1</v>
      </c>
      <c r="I2336" s="5">
        <f>_xlfn.XLOOKUP(Table16[[#This Row],[OrderID]],[3]!Table13456[No заказа],[3]!Table13456[Цена],"",0,1)</f>
        <v>8979</v>
      </c>
      <c r="J2336" s="2" t="str">
        <f>M01_SETTINGS!$F$2</f>
        <v>KASPI</v>
      </c>
    </row>
    <row r="2337" spans="1:10" x14ac:dyDescent="0.35">
      <c r="A2337" s="3">
        <f>_xlfn.XLOOKUP(Table16[[#This Row],[OrderID]],[3]!Table13456[No заказа],[3]!Table13456[Дата
отправки],"",0,1)</f>
        <v>45733</v>
      </c>
      <c r="B2337" s="2">
        <v>517010806</v>
      </c>
      <c r="C2337" s="2"/>
      <c r="D2337" s="2"/>
      <c r="E2337" s="3"/>
      <c r="F2337" s="3"/>
      <c r="H2337" s="5">
        <f>_xlfn.XLOOKUP(Table16[[#This Row],[OrderID]],[3]!Table13456[No заказа],[3]!Table13456[Количество],"",0,1)</f>
        <v>1</v>
      </c>
      <c r="I2337" s="5">
        <f>_xlfn.XLOOKUP(Table16[[#This Row],[OrderID]],[3]!Table13456[No заказа],[3]!Table13456[Цена],"",0,1)</f>
        <v>8990</v>
      </c>
      <c r="J2337" s="2" t="str">
        <f>M01_SETTINGS!$F$2</f>
        <v>KASPI</v>
      </c>
    </row>
    <row r="2338" spans="1:10" x14ac:dyDescent="0.35">
      <c r="A2338" s="3">
        <f>_xlfn.XLOOKUP(Table16[[#This Row],[OrderID]],[3]!Table13456[No заказа],[3]!Table13456[Дата
отправки],"",0,1)</f>
        <v>45733</v>
      </c>
      <c r="B2338" s="2">
        <v>516803476</v>
      </c>
      <c r="C2338" s="2"/>
      <c r="D2338" s="2"/>
      <c r="E2338" s="3"/>
      <c r="F2338" s="3"/>
      <c r="H2338" s="5">
        <f>_xlfn.XLOOKUP(Table16[[#This Row],[OrderID]],[3]!Table13456[No заказа],[3]!Table13456[Количество],"",0,1)</f>
        <v>1</v>
      </c>
      <c r="I2338" s="5">
        <f>_xlfn.XLOOKUP(Table16[[#This Row],[OrderID]],[3]!Table13456[No заказа],[3]!Table13456[Цена],"",0,1)</f>
        <v>9452</v>
      </c>
      <c r="J2338" s="2" t="str">
        <f>M01_SETTINGS!$F$2</f>
        <v>KASPI</v>
      </c>
    </row>
    <row r="2339" spans="1:10" x14ac:dyDescent="0.35">
      <c r="A2339" s="3">
        <f>_xlfn.XLOOKUP(Table16[[#This Row],[OrderID]],[3]!Table13456[No заказа],[3]!Table13456[Дата
отправки],"",0,1)</f>
        <v>45733</v>
      </c>
      <c r="B2339" s="2">
        <v>517039456</v>
      </c>
      <c r="C2339" s="2"/>
      <c r="D2339" s="2"/>
      <c r="E2339" s="3"/>
      <c r="F2339" s="3"/>
      <c r="H2339" s="5">
        <f>_xlfn.XLOOKUP(Table16[[#This Row],[OrderID]],[3]!Table13456[No заказа],[3]!Table13456[Количество],"",0,1)</f>
        <v>1</v>
      </c>
      <c r="I2339" s="5">
        <f>_xlfn.XLOOKUP(Table16[[#This Row],[OrderID]],[3]!Table13456[No заказа],[3]!Table13456[Цена],"",0,1)</f>
        <v>14990</v>
      </c>
      <c r="J2339" s="2" t="str">
        <f>M01_SETTINGS!$F$2</f>
        <v>KASPI</v>
      </c>
    </row>
    <row r="2340" spans="1:10" x14ac:dyDescent="0.35">
      <c r="A2340" s="3">
        <f>_xlfn.XLOOKUP(Table16[[#This Row],[OrderID]],[3]!Table13456[No заказа],[3]!Table13456[Дата
отправки],"",0,1)</f>
        <v>45733</v>
      </c>
      <c r="B2340" s="2">
        <v>516941008</v>
      </c>
      <c r="C2340" s="2"/>
      <c r="D2340" s="2"/>
      <c r="E2340" s="3"/>
      <c r="F2340" s="3"/>
      <c r="H2340" s="5">
        <f>_xlfn.XLOOKUP(Table16[[#This Row],[OrderID]],[3]!Table13456[No заказа],[3]!Table13456[Количество],"",0,1)</f>
        <v>1</v>
      </c>
      <c r="I2340" s="5">
        <f>_xlfn.XLOOKUP(Table16[[#This Row],[OrderID]],[3]!Table13456[No заказа],[3]!Table13456[Цена],"",0,1)</f>
        <v>14990</v>
      </c>
      <c r="J2340" s="2" t="str">
        <f>M01_SETTINGS!$F$2</f>
        <v>KASPI</v>
      </c>
    </row>
    <row r="2341" spans="1:10" x14ac:dyDescent="0.35">
      <c r="A2341" s="3">
        <f>_xlfn.XLOOKUP(Table16[[#This Row],[OrderID]],[3]!Table13456[No заказа],[3]!Table13456[Дата
отправки],"",0,1)</f>
        <v>45733</v>
      </c>
      <c r="B2341" s="2">
        <v>516705626</v>
      </c>
      <c r="C2341" s="2"/>
      <c r="D2341" s="2"/>
      <c r="E2341" s="3"/>
      <c r="F2341" s="3"/>
      <c r="H2341" s="5">
        <f>_xlfn.XLOOKUP(Table16[[#This Row],[OrderID]],[3]!Table13456[No заказа],[3]!Table13456[Количество],"",0,1)</f>
        <v>1</v>
      </c>
      <c r="I2341" s="5">
        <f>_xlfn.XLOOKUP(Table16[[#This Row],[OrderID]],[3]!Table13456[No заказа],[3]!Table13456[Цена],"",0,1)</f>
        <v>14990</v>
      </c>
      <c r="J2341" s="2" t="str">
        <f>M01_SETTINGS!$F$2</f>
        <v>KASPI</v>
      </c>
    </row>
    <row r="2342" spans="1:10" x14ac:dyDescent="0.35">
      <c r="A2342" s="3">
        <f>_xlfn.XLOOKUP(Table16[[#This Row],[OrderID]],[3]!Table13456[No заказа],[3]!Table13456[Дата
отправки],"",0,1)</f>
        <v>45733</v>
      </c>
      <c r="B2342" s="2">
        <v>516855796</v>
      </c>
      <c r="C2342" s="2"/>
      <c r="D2342" s="2"/>
      <c r="E2342" s="3"/>
      <c r="F2342" s="3"/>
      <c r="H2342" s="5">
        <f>_xlfn.XLOOKUP(Table16[[#This Row],[OrderID]],[3]!Table13456[No заказа],[3]!Table13456[Количество],"",0,1)</f>
        <v>1</v>
      </c>
      <c r="I2342" s="5">
        <f>_xlfn.XLOOKUP(Table16[[#This Row],[OrderID]],[3]!Table13456[No заказа],[3]!Table13456[Цена],"",0,1)</f>
        <v>14990</v>
      </c>
      <c r="J2342" s="2" t="str">
        <f>M01_SETTINGS!$F$2</f>
        <v>KASPI</v>
      </c>
    </row>
    <row r="2343" spans="1:10" x14ac:dyDescent="0.35">
      <c r="A2343" s="3">
        <f>_xlfn.XLOOKUP(Table16[[#This Row],[OrderID]],[3]!Table13456[No заказа],[3]!Table13456[Дата
отправки],"",0,1)</f>
        <v>45733</v>
      </c>
      <c r="B2343" s="2">
        <v>516985426</v>
      </c>
      <c r="C2343" s="2"/>
      <c r="D2343" s="2"/>
      <c r="E2343" s="3"/>
      <c r="F2343" s="3"/>
      <c r="H2343" s="5">
        <f>_xlfn.XLOOKUP(Table16[[#This Row],[OrderID]],[3]!Table13456[No заказа],[3]!Table13456[Количество],"",0,1)</f>
        <v>1</v>
      </c>
      <c r="I2343" s="5">
        <f>_xlfn.XLOOKUP(Table16[[#This Row],[OrderID]],[3]!Table13456[No заказа],[3]!Table13456[Цена],"",0,1)</f>
        <v>14990</v>
      </c>
      <c r="J2343" s="2" t="str">
        <f>M01_SETTINGS!$F$2</f>
        <v>KASPI</v>
      </c>
    </row>
    <row r="2344" spans="1:10" x14ac:dyDescent="0.35">
      <c r="A2344" s="3">
        <f>_xlfn.XLOOKUP(Table16[[#This Row],[OrderID]],[3]!Table13456[No заказа],[3]!Table13456[Дата
отправки],"",0,1)</f>
        <v>45733</v>
      </c>
      <c r="B2344" s="2">
        <v>516572504</v>
      </c>
      <c r="C2344" s="2"/>
      <c r="D2344" s="2"/>
      <c r="E2344" s="3"/>
      <c r="F2344" s="3"/>
      <c r="H2344" s="5">
        <f>_xlfn.XLOOKUP(Table16[[#This Row],[OrderID]],[3]!Table13456[No заказа],[3]!Table13456[Количество],"",0,1)</f>
        <v>1</v>
      </c>
      <c r="I2344" s="5">
        <f>_xlfn.XLOOKUP(Table16[[#This Row],[OrderID]],[3]!Table13456[No заказа],[3]!Table13456[Цена],"",0,1)</f>
        <v>14990</v>
      </c>
      <c r="J2344" s="2" t="str">
        <f>M01_SETTINGS!$F$2</f>
        <v>KASPI</v>
      </c>
    </row>
    <row r="2345" spans="1:10" x14ac:dyDescent="0.35">
      <c r="A2345" s="3">
        <f>_xlfn.XLOOKUP(Table16[[#This Row],[OrderID]],[3]!Table13456[No заказа],[3]!Table13456[Дата
отправки],"",0,1)</f>
        <v>45733</v>
      </c>
      <c r="B2345" s="2">
        <v>517012135</v>
      </c>
      <c r="C2345" s="2"/>
      <c r="D2345" s="2"/>
      <c r="E2345" s="3"/>
      <c r="F2345" s="3"/>
      <c r="H2345" s="5">
        <f>_xlfn.XLOOKUP(Table16[[#This Row],[OrderID]],[3]!Table13456[No заказа],[3]!Table13456[Количество],"",0,1)</f>
        <v>1</v>
      </c>
      <c r="I2345" s="5">
        <f>_xlfn.XLOOKUP(Table16[[#This Row],[OrderID]],[3]!Table13456[No заказа],[3]!Table13456[Цена],"",0,1)</f>
        <v>14990</v>
      </c>
      <c r="J2345" s="2" t="str">
        <f>M01_SETTINGS!$F$2</f>
        <v>KASPI</v>
      </c>
    </row>
    <row r="2346" spans="1:10" x14ac:dyDescent="0.35">
      <c r="A2346" s="3">
        <f>_xlfn.XLOOKUP(Table16[[#This Row],[OrderID]],[3]!Table13456[No заказа],[3]!Table13456[Дата
отправки],"",0,1)</f>
        <v>45733</v>
      </c>
      <c r="B2346" s="2">
        <v>516914181</v>
      </c>
      <c r="C2346" s="2"/>
      <c r="D2346" s="2"/>
      <c r="E2346" s="3"/>
      <c r="F2346" s="3"/>
      <c r="H2346" s="5">
        <f>_xlfn.XLOOKUP(Table16[[#This Row],[OrderID]],[3]!Table13456[No заказа],[3]!Table13456[Количество],"",0,1)</f>
        <v>1</v>
      </c>
      <c r="I2346" s="5">
        <f>_xlfn.XLOOKUP(Table16[[#This Row],[OrderID]],[3]!Table13456[No заказа],[3]!Table13456[Цена],"",0,1)</f>
        <v>14990</v>
      </c>
      <c r="J2346" s="2" t="str">
        <f>M01_SETTINGS!$F$2</f>
        <v>KASPI</v>
      </c>
    </row>
    <row r="2347" spans="1:10" x14ac:dyDescent="0.35">
      <c r="A2347" s="3">
        <f>_xlfn.XLOOKUP(Table16[[#This Row],[OrderID]],[3]!Table13456[No заказа],[3]!Table13456[Дата
отправки],"",0,1)</f>
        <v>45733</v>
      </c>
      <c r="B2347" s="2">
        <v>516681600</v>
      </c>
      <c r="C2347" s="2"/>
      <c r="D2347" s="2"/>
      <c r="E2347" s="3"/>
      <c r="F2347" s="3"/>
      <c r="H2347" s="5">
        <f>_xlfn.XLOOKUP(Table16[[#This Row],[OrderID]],[3]!Table13456[No заказа],[3]!Table13456[Количество],"",0,1)</f>
        <v>2</v>
      </c>
      <c r="I2347" s="5">
        <f>_xlfn.XLOOKUP(Table16[[#This Row],[OrderID]],[3]!Table13456[No заказа],[3]!Table13456[Цена],"",0,1)</f>
        <v>15918</v>
      </c>
      <c r="J2347" s="2" t="str">
        <f>M01_SETTINGS!$F$2</f>
        <v>KASPI</v>
      </c>
    </row>
    <row r="2348" spans="1:10" x14ac:dyDescent="0.35">
      <c r="A2348" s="3">
        <f>_xlfn.XLOOKUP(Table16[[#This Row],[OrderID]],[3]!Table13456[No заказа],[3]!Table13456[Дата
отправки],"",0,1)</f>
        <v>45733</v>
      </c>
      <c r="B2348" s="2">
        <v>517043514</v>
      </c>
      <c r="C2348" s="2"/>
      <c r="D2348" s="2"/>
      <c r="E2348" s="3"/>
      <c r="F2348" s="3"/>
      <c r="H2348" s="5">
        <f>_xlfn.XLOOKUP(Table16[[#This Row],[OrderID]],[3]!Table13456[No заказа],[3]!Table13456[Количество],"",0,1)</f>
        <v>1</v>
      </c>
      <c r="I2348" s="5">
        <f>_xlfn.XLOOKUP(Table16[[#This Row],[OrderID]],[3]!Table13456[No заказа],[3]!Table13456[Цена],"",0,1)</f>
        <v>8795</v>
      </c>
      <c r="J2348" s="2" t="str">
        <f>M01_SETTINGS!$F$2</f>
        <v>KASPI</v>
      </c>
    </row>
    <row r="2349" spans="1:10" x14ac:dyDescent="0.35">
      <c r="A2349" s="3">
        <f>_xlfn.XLOOKUP(Table16[[#This Row],[OrderID]],[3]!Table13456[No заказа],[3]!Table13456[Дата
отправки],"",0,1)</f>
        <v>45733</v>
      </c>
      <c r="B2349" s="2">
        <v>516801826</v>
      </c>
      <c r="C2349" s="2"/>
      <c r="D2349" s="2"/>
      <c r="E2349" s="3"/>
      <c r="F2349" s="3"/>
      <c r="H2349" s="5">
        <f>_xlfn.XLOOKUP(Table16[[#This Row],[OrderID]],[3]!Table13456[No заказа],[3]!Table13456[Количество],"",0,1)</f>
        <v>1</v>
      </c>
      <c r="I2349" s="5">
        <f>_xlfn.XLOOKUP(Table16[[#This Row],[OrderID]],[3]!Table13456[No заказа],[3]!Table13456[Цена],"",0,1)</f>
        <v>8998</v>
      </c>
      <c r="J2349" s="2" t="str">
        <f>M01_SETTINGS!$F$2</f>
        <v>KASPI</v>
      </c>
    </row>
    <row r="2350" spans="1:10" x14ac:dyDescent="0.35">
      <c r="A2350" s="3">
        <f>_xlfn.XLOOKUP(Table16[[#This Row],[OrderID]],[3]!Table13456[No заказа],[3]!Table13456[Дата
отправки],"",0,1)</f>
        <v>45733</v>
      </c>
      <c r="B2350" s="2">
        <v>516873408</v>
      </c>
      <c r="C2350" s="2"/>
      <c r="D2350" s="2"/>
      <c r="E2350" s="3"/>
      <c r="F2350" s="3"/>
      <c r="H2350" s="5">
        <f>_xlfn.XLOOKUP(Table16[[#This Row],[OrderID]],[3]!Table13456[No заказа],[3]!Table13456[Количество],"",0,1)</f>
        <v>1</v>
      </c>
      <c r="I2350" s="5">
        <f>_xlfn.XLOOKUP(Table16[[#This Row],[OrderID]],[3]!Table13456[No заказа],[3]!Table13456[Цена],"",0,1)</f>
        <v>7911</v>
      </c>
      <c r="J2350" s="2" t="str">
        <f>M01_SETTINGS!$F$2</f>
        <v>KASPI</v>
      </c>
    </row>
    <row r="2351" spans="1:10" x14ac:dyDescent="0.35">
      <c r="A2351" s="3">
        <f>_xlfn.XLOOKUP(Table16[[#This Row],[OrderID]],[3]!Table13456[No заказа],[3]!Table13456[Дата
отправки],"",0,1)</f>
        <v>45733</v>
      </c>
      <c r="B2351" s="2">
        <v>516760147</v>
      </c>
      <c r="C2351" s="2"/>
      <c r="D2351" s="2"/>
      <c r="E2351" s="3"/>
      <c r="F2351" s="3"/>
      <c r="H2351" s="5">
        <f>_xlfn.XLOOKUP(Table16[[#This Row],[OrderID]],[3]!Table13456[No заказа],[3]!Table13456[Количество],"",0,1)</f>
        <v>1</v>
      </c>
      <c r="I2351" s="5">
        <f>_xlfn.XLOOKUP(Table16[[#This Row],[OrderID]],[3]!Table13456[No заказа],[3]!Table13456[Цена],"",0,1)</f>
        <v>7941</v>
      </c>
      <c r="J2351" s="2" t="str">
        <f>M01_SETTINGS!$F$2</f>
        <v>KASPI</v>
      </c>
    </row>
    <row r="2352" spans="1:10" x14ac:dyDescent="0.35">
      <c r="A2352" s="3">
        <f>_xlfn.XLOOKUP(Table16[[#This Row],[OrderID]],[3]!Table13456[No заказа],[3]!Table13456[Дата
отправки],"",0,1)</f>
        <v>45733</v>
      </c>
      <c r="B2352" s="2">
        <v>516654765</v>
      </c>
      <c r="C2352" s="2"/>
      <c r="D2352" s="2"/>
      <c r="E2352" s="3"/>
      <c r="F2352" s="3"/>
      <c r="H2352" s="5">
        <f>_xlfn.XLOOKUP(Table16[[#This Row],[OrderID]],[3]!Table13456[No заказа],[3]!Table13456[Количество],"",0,1)</f>
        <v>1</v>
      </c>
      <c r="I2352" s="5">
        <f>_xlfn.XLOOKUP(Table16[[#This Row],[OrderID]],[3]!Table13456[No заказа],[3]!Table13456[Цена],"",0,1)</f>
        <v>7963</v>
      </c>
      <c r="J2352" s="2" t="str">
        <f>M01_SETTINGS!$F$2</f>
        <v>KASPI</v>
      </c>
    </row>
    <row r="2353" spans="1:10" x14ac:dyDescent="0.35">
      <c r="A2353" s="3">
        <f>_xlfn.XLOOKUP(Table16[[#This Row],[OrderID]],[3]!Table13456[No заказа],[3]!Table13456[Дата
отправки],"",0,1)</f>
        <v>45733</v>
      </c>
      <c r="B2353" s="2">
        <v>516955714</v>
      </c>
      <c r="C2353" s="2"/>
      <c r="D2353" s="2"/>
      <c r="E2353" s="3"/>
      <c r="F2353" s="3"/>
      <c r="H2353" s="5">
        <f>_xlfn.XLOOKUP(Table16[[#This Row],[OrderID]],[3]!Table13456[No заказа],[3]!Table13456[Количество],"",0,1)</f>
        <v>1</v>
      </c>
      <c r="I2353" s="5">
        <f>_xlfn.XLOOKUP(Table16[[#This Row],[OrderID]],[3]!Table13456[No заказа],[3]!Table13456[Цена],"",0,1)</f>
        <v>8377</v>
      </c>
      <c r="J2353" s="2" t="str">
        <f>M01_SETTINGS!$F$2</f>
        <v>KASPI</v>
      </c>
    </row>
    <row r="2354" spans="1:10" x14ac:dyDescent="0.35">
      <c r="A2354" s="3">
        <f>_xlfn.XLOOKUP(Table16[[#This Row],[OrderID]],[3]!Table13456[No заказа],[3]!Table13456[Дата
отправки],"",0,1)</f>
        <v>45733</v>
      </c>
      <c r="B2354" s="2">
        <v>516873680</v>
      </c>
      <c r="C2354" s="2"/>
      <c r="D2354" s="2"/>
      <c r="E2354" s="3"/>
      <c r="F2354" s="3"/>
      <c r="H2354" s="5">
        <f>_xlfn.XLOOKUP(Table16[[#This Row],[OrderID]],[3]!Table13456[No заказа],[3]!Table13456[Количество],"",0,1)</f>
        <v>1</v>
      </c>
      <c r="I2354" s="5">
        <f>_xlfn.XLOOKUP(Table16[[#This Row],[OrderID]],[3]!Table13456[No заказа],[3]!Table13456[Цена],"",0,1)</f>
        <v>8387</v>
      </c>
      <c r="J2354" s="2" t="str">
        <f>M01_SETTINGS!$F$2</f>
        <v>KASPI</v>
      </c>
    </row>
    <row r="2355" spans="1:10" x14ac:dyDescent="0.35">
      <c r="A2355" s="3">
        <f>_xlfn.XLOOKUP(Table16[[#This Row],[OrderID]],[3]!Table13456[No заказа],[3]!Table13456[Дата
отправки],"",0,1)</f>
        <v>45733</v>
      </c>
      <c r="B2355" s="2">
        <v>516831602</v>
      </c>
      <c r="C2355" s="2"/>
      <c r="D2355" s="2"/>
      <c r="E2355" s="3"/>
      <c r="F2355" s="3"/>
      <c r="H2355" s="5">
        <f>_xlfn.XLOOKUP(Table16[[#This Row],[OrderID]],[3]!Table13456[No заказа],[3]!Table13456[Количество],"",0,1)</f>
        <v>1</v>
      </c>
      <c r="I2355" s="5">
        <f>_xlfn.XLOOKUP(Table16[[#This Row],[OrderID]],[3]!Table13456[No заказа],[3]!Table13456[Цена],"",0,1)</f>
        <v>7990</v>
      </c>
      <c r="J2355" s="2" t="str">
        <f>M01_SETTINGS!$F$2</f>
        <v>KASPI</v>
      </c>
    </row>
    <row r="2356" spans="1:10" x14ac:dyDescent="0.35">
      <c r="A2356" s="3">
        <f>_xlfn.XLOOKUP(Table16[[#This Row],[OrderID]],[3]!Table13456[No заказа],[3]!Table13456[Дата
отправки],"",0,1)</f>
        <v>45733</v>
      </c>
      <c r="B2356" s="2">
        <v>516698052</v>
      </c>
      <c r="C2356" s="2"/>
      <c r="D2356" s="2"/>
      <c r="E2356" s="3"/>
      <c r="F2356" s="3"/>
      <c r="H2356" s="5">
        <f>_xlfn.XLOOKUP(Table16[[#This Row],[OrderID]],[3]!Table13456[No заказа],[3]!Table13456[Количество],"",0,1)</f>
        <v>1</v>
      </c>
      <c r="I2356" s="5">
        <f>_xlfn.XLOOKUP(Table16[[#This Row],[OrderID]],[3]!Table13456[No заказа],[3]!Table13456[Цена],"",0,1)</f>
        <v>7990</v>
      </c>
      <c r="J2356" s="2" t="str">
        <f>M01_SETTINGS!$F$2</f>
        <v>KASPI</v>
      </c>
    </row>
    <row r="2357" spans="1:10" x14ac:dyDescent="0.35">
      <c r="A2357" s="3">
        <f>_xlfn.XLOOKUP(Table16[[#This Row],[OrderID]],[3]!Table13456[No заказа],[3]!Table13456[Дата
отправки],"",0,1)</f>
        <v>45733</v>
      </c>
      <c r="B2357" s="2">
        <v>517081767</v>
      </c>
      <c r="C2357" s="2"/>
      <c r="D2357" s="2"/>
      <c r="E2357" s="3"/>
      <c r="F2357" s="3"/>
      <c r="H2357" s="5">
        <f>_xlfn.XLOOKUP(Table16[[#This Row],[OrderID]],[3]!Table13456[No заказа],[3]!Table13456[Количество],"",0,1)</f>
        <v>1</v>
      </c>
      <c r="I2357" s="5">
        <f>_xlfn.XLOOKUP(Table16[[#This Row],[OrderID]],[3]!Table13456[No заказа],[3]!Table13456[Цена],"",0,1)</f>
        <v>11998</v>
      </c>
      <c r="J2357" s="2" t="str">
        <f>M01_SETTINGS!$F$2</f>
        <v>KASPI</v>
      </c>
    </row>
    <row r="2358" spans="1:10" x14ac:dyDescent="0.35">
      <c r="A2358" s="3">
        <f>_xlfn.XLOOKUP(Table16[[#This Row],[OrderID]],[3]!Table13456[No заказа],[3]!Table13456[Дата
отправки],"",0,1)</f>
        <v>45733</v>
      </c>
      <c r="B2358" s="2">
        <v>516707380</v>
      </c>
      <c r="C2358" s="2"/>
      <c r="D2358" s="2"/>
      <c r="E2358" s="3"/>
      <c r="F2358" s="3"/>
      <c r="H2358" s="5">
        <f>_xlfn.XLOOKUP(Table16[[#This Row],[OrderID]],[3]!Table13456[No заказа],[3]!Table13456[Количество],"",0,1)</f>
        <v>1</v>
      </c>
      <c r="I2358" s="5">
        <f>_xlfn.XLOOKUP(Table16[[#This Row],[OrderID]],[3]!Table13456[No заказа],[3]!Table13456[Цена],"",0,1)</f>
        <v>8395</v>
      </c>
      <c r="J2358" s="2" t="str">
        <f>M01_SETTINGS!$F$2</f>
        <v>KASPI</v>
      </c>
    </row>
    <row r="2359" spans="1:10" x14ac:dyDescent="0.35">
      <c r="A2359" s="3">
        <f>_xlfn.XLOOKUP(Table16[[#This Row],[OrderID]],[3]!Table13456[No заказа],[3]!Table13456[Дата
отправки],"",0,1)</f>
        <v>45733</v>
      </c>
      <c r="B2359" s="2">
        <v>516872706</v>
      </c>
      <c r="C2359" s="2"/>
      <c r="D2359" s="2"/>
      <c r="E2359" s="3"/>
      <c r="F2359" s="3"/>
      <c r="H2359" s="5">
        <f>_xlfn.XLOOKUP(Table16[[#This Row],[OrderID]],[3]!Table13456[No заказа],[3]!Table13456[Количество],"",0,1)</f>
        <v>1</v>
      </c>
      <c r="I2359" s="5">
        <f>_xlfn.XLOOKUP(Table16[[#This Row],[OrderID]],[3]!Table13456[No заказа],[3]!Table13456[Цена],"",0,1)</f>
        <v>7994</v>
      </c>
      <c r="J2359" s="2" t="str">
        <f>M01_SETTINGS!$F$2</f>
        <v>KASPI</v>
      </c>
    </row>
    <row r="2360" spans="1:10" x14ac:dyDescent="0.35">
      <c r="A2360" s="3">
        <f>_xlfn.XLOOKUP(Table16[[#This Row],[OrderID]],[3]!Table13456[No заказа],[3]!Table13456[Дата
отправки],"",0,1)</f>
        <v>45733</v>
      </c>
      <c r="B2360" s="2">
        <v>516757435</v>
      </c>
      <c r="C2360" s="2"/>
      <c r="D2360" s="2"/>
      <c r="E2360" s="3"/>
      <c r="F2360" s="3"/>
      <c r="H2360" s="5">
        <f>_xlfn.XLOOKUP(Table16[[#This Row],[OrderID]],[3]!Table13456[No заказа],[3]!Table13456[Количество],"",0,1)</f>
        <v>1</v>
      </c>
      <c r="I2360" s="5">
        <f>_xlfn.XLOOKUP(Table16[[#This Row],[OrderID]],[3]!Table13456[No заказа],[3]!Table13456[Цена],"",0,1)</f>
        <v>7880</v>
      </c>
      <c r="J2360" s="2" t="str">
        <f>M01_SETTINGS!$F$2</f>
        <v>KASPI</v>
      </c>
    </row>
    <row r="2361" spans="1:10" x14ac:dyDescent="0.35">
      <c r="A2361" s="3">
        <f>_xlfn.XLOOKUP(Table16[[#This Row],[OrderID]],[3]!Table13456[No заказа],[3]!Table13456[Дата
отправки],"",0,1)</f>
        <v>45733</v>
      </c>
      <c r="B2361" s="2">
        <v>516657151</v>
      </c>
      <c r="C2361" s="2"/>
      <c r="D2361" s="2"/>
      <c r="E2361" s="3"/>
      <c r="F2361" s="3"/>
      <c r="H2361" s="5">
        <f>_xlfn.XLOOKUP(Table16[[#This Row],[OrderID]],[3]!Table13456[No заказа],[3]!Table13456[Количество],"",0,1)</f>
        <v>1</v>
      </c>
      <c r="I2361" s="5">
        <f>_xlfn.XLOOKUP(Table16[[#This Row],[OrderID]],[3]!Table13456[No заказа],[3]!Table13456[Цена],"",0,1)</f>
        <v>7943</v>
      </c>
      <c r="J2361" s="2" t="str">
        <f>M01_SETTINGS!$F$2</f>
        <v>KASPI</v>
      </c>
    </row>
    <row r="2362" spans="1:10" x14ac:dyDescent="0.35">
      <c r="A2362" s="3">
        <f>_xlfn.XLOOKUP(Table16[[#This Row],[OrderID]],[3]!Table13456[No заказа],[3]!Table13456[Дата
отправки],"",0,1)</f>
        <v>45733</v>
      </c>
      <c r="B2362" s="2">
        <v>516824402</v>
      </c>
      <c r="C2362" s="2"/>
      <c r="D2362" s="2"/>
      <c r="E2362" s="3"/>
      <c r="F2362" s="3"/>
      <c r="H2362" s="5">
        <f>_xlfn.XLOOKUP(Table16[[#This Row],[OrderID]],[3]!Table13456[No заказа],[3]!Table13456[Количество],"",0,1)</f>
        <v>1</v>
      </c>
      <c r="I2362" s="5">
        <f>_xlfn.XLOOKUP(Table16[[#This Row],[OrderID]],[3]!Table13456[No заказа],[3]!Table13456[Цена],"",0,1)</f>
        <v>8588</v>
      </c>
      <c r="J2362" s="2" t="str">
        <f>M01_SETTINGS!$F$2</f>
        <v>KASPI</v>
      </c>
    </row>
    <row r="2363" spans="1:10" x14ac:dyDescent="0.35">
      <c r="A2363" s="3">
        <f>_xlfn.XLOOKUP(Table16[[#This Row],[OrderID]],[3]!Table13456[No заказа],[3]!Table13456[Дата
отправки],"",0,1)</f>
        <v>45733</v>
      </c>
      <c r="B2363" s="2">
        <v>517009527</v>
      </c>
      <c r="C2363" s="2"/>
      <c r="D2363" s="2"/>
      <c r="E2363" s="3"/>
      <c r="F2363" s="3"/>
      <c r="H2363" s="5">
        <f>_xlfn.XLOOKUP(Table16[[#This Row],[OrderID]],[3]!Table13456[No заказа],[3]!Table13456[Количество],"",0,1)</f>
        <v>1</v>
      </c>
      <c r="I2363" s="5">
        <f>_xlfn.XLOOKUP(Table16[[#This Row],[OrderID]],[3]!Table13456[No заказа],[3]!Table13456[Цена],"",0,1)</f>
        <v>8000</v>
      </c>
      <c r="J2363" s="2" t="str">
        <f>M01_SETTINGS!$F$2</f>
        <v>KASPI</v>
      </c>
    </row>
    <row r="2364" spans="1:10" x14ac:dyDescent="0.35">
      <c r="A2364" s="3">
        <f>_xlfn.XLOOKUP(Table16[[#This Row],[OrderID]],[3]!Table13456[No заказа],[3]!Table13456[Дата
отправки],"",0,1)</f>
        <v>45733</v>
      </c>
      <c r="B2364" s="2">
        <v>516661959</v>
      </c>
      <c r="C2364" s="2"/>
      <c r="D2364" s="2"/>
      <c r="E2364" s="3"/>
      <c r="F2364" s="3"/>
      <c r="H2364" s="5">
        <f>_xlfn.XLOOKUP(Table16[[#This Row],[OrderID]],[3]!Table13456[No заказа],[3]!Table13456[Количество],"",0,1)</f>
        <v>1</v>
      </c>
      <c r="I2364" s="5">
        <f>_xlfn.XLOOKUP(Table16[[#This Row],[OrderID]],[3]!Table13456[No заказа],[3]!Table13456[Цена],"",0,1)</f>
        <v>7960</v>
      </c>
      <c r="J2364" s="2" t="str">
        <f>M01_SETTINGS!$F$2</f>
        <v>KASPI</v>
      </c>
    </row>
    <row r="2365" spans="1:10" x14ac:dyDescent="0.35">
      <c r="A2365" s="3">
        <f>_xlfn.XLOOKUP(Table16[[#This Row],[OrderID]],[3]!Table13456[No заказа],[3]!Table13456[Дата
отправки],"",0,1)</f>
        <v>45733</v>
      </c>
      <c r="B2365" s="2">
        <v>516626796</v>
      </c>
      <c r="C2365" s="2"/>
      <c r="D2365" s="2"/>
      <c r="E2365" s="3"/>
      <c r="F2365" s="3"/>
      <c r="H2365" s="5">
        <f>_xlfn.XLOOKUP(Table16[[#This Row],[OrderID]],[3]!Table13456[No заказа],[3]!Table13456[Количество],"",0,1)</f>
        <v>1</v>
      </c>
      <c r="I2365" s="5">
        <f>_xlfn.XLOOKUP(Table16[[#This Row],[OrderID]],[3]!Table13456[No заказа],[3]!Table13456[Цена],"",0,1)</f>
        <v>7932</v>
      </c>
      <c r="J2365" s="2" t="str">
        <f>M01_SETTINGS!$F$2</f>
        <v>KASPI</v>
      </c>
    </row>
    <row r="2366" spans="1:10" x14ac:dyDescent="0.35">
      <c r="A2366" s="3">
        <f>_xlfn.XLOOKUP(Table16[[#This Row],[OrderID]],[3]!Table13456[No заказа],[3]!Table13456[Дата
отправки],"",0,1)</f>
        <v>45733</v>
      </c>
      <c r="B2366" s="2">
        <v>516928059</v>
      </c>
      <c r="C2366" s="2"/>
      <c r="D2366" s="2"/>
      <c r="E2366" s="3"/>
      <c r="F2366" s="3"/>
      <c r="H2366" s="5">
        <f>_xlfn.XLOOKUP(Table16[[#This Row],[OrderID]],[3]!Table13456[No заказа],[3]!Table13456[Количество],"",0,1)</f>
        <v>1</v>
      </c>
      <c r="I2366" s="5">
        <f>_xlfn.XLOOKUP(Table16[[#This Row],[OrderID]],[3]!Table13456[No заказа],[3]!Table13456[Цена],"",0,1)</f>
        <v>9808</v>
      </c>
      <c r="J2366" s="2" t="str">
        <f>M01_SETTINGS!$F$2</f>
        <v>KASPI</v>
      </c>
    </row>
    <row r="2367" spans="1:10" x14ac:dyDescent="0.35">
      <c r="A2367" s="3">
        <f>_xlfn.XLOOKUP(Table16[[#This Row],[OrderID]],[3]!Table13456[No заказа],[3]!Table13456[Дата
отправки],"",0,1)</f>
        <v>45733</v>
      </c>
      <c r="B2367" s="2">
        <v>516974306</v>
      </c>
      <c r="C2367" s="2"/>
      <c r="D2367" s="2"/>
      <c r="E2367" s="3"/>
      <c r="F2367" s="3"/>
      <c r="H2367" s="5">
        <f>_xlfn.XLOOKUP(Table16[[#This Row],[OrderID]],[3]!Table13456[No заказа],[3]!Table13456[Количество],"",0,1)</f>
        <v>1</v>
      </c>
      <c r="I2367" s="5">
        <f>_xlfn.XLOOKUP(Table16[[#This Row],[OrderID]],[3]!Table13456[No заказа],[3]!Table13456[Цена],"",0,1)</f>
        <v>8483</v>
      </c>
      <c r="J2367" s="2" t="str">
        <f>M01_SETTINGS!$F$2</f>
        <v>KASPI</v>
      </c>
    </row>
    <row r="2368" spans="1:10" x14ac:dyDescent="0.35">
      <c r="A2368" s="3">
        <f>_xlfn.XLOOKUP(Table16[[#This Row],[OrderID]],[3]!Table13456[No заказа],[3]!Table13456[Дата
отправки],"",0,1)</f>
        <v>45733</v>
      </c>
      <c r="B2368" s="2">
        <v>516569476</v>
      </c>
      <c r="C2368" s="2"/>
      <c r="D2368" s="2"/>
      <c r="E2368" s="3"/>
      <c r="F2368" s="3"/>
      <c r="H2368" s="5">
        <f>_xlfn.XLOOKUP(Table16[[#This Row],[OrderID]],[3]!Table13456[No заказа],[3]!Table13456[Количество],"",0,1)</f>
        <v>1</v>
      </c>
      <c r="I2368" s="5">
        <f>_xlfn.XLOOKUP(Table16[[#This Row],[OrderID]],[3]!Table13456[No заказа],[3]!Table13456[Цена],"",0,1)</f>
        <v>7998</v>
      </c>
      <c r="J2368" s="2" t="str">
        <f>M01_SETTINGS!$F$2</f>
        <v>KASPI</v>
      </c>
    </row>
    <row r="2369" spans="1:10" x14ac:dyDescent="0.35">
      <c r="A2369" s="3">
        <f>_xlfn.XLOOKUP(Table16[[#This Row],[OrderID]],[3]!Table13456[No заказа],[3]!Table13456[Дата
отправки],"",0,1)</f>
        <v>45733</v>
      </c>
      <c r="B2369" s="2">
        <v>516784719</v>
      </c>
      <c r="C2369" s="2"/>
      <c r="D2369" s="2"/>
      <c r="E2369" s="3"/>
      <c r="F2369" s="3"/>
      <c r="H2369" s="5">
        <f>_xlfn.XLOOKUP(Table16[[#This Row],[OrderID]],[3]!Table13456[No заказа],[3]!Table13456[Количество],"",0,1)</f>
        <v>1</v>
      </c>
      <c r="I2369" s="5">
        <f>_xlfn.XLOOKUP(Table16[[#This Row],[OrderID]],[3]!Table13456[No заказа],[3]!Table13456[Цена],"",0,1)</f>
        <v>8483</v>
      </c>
      <c r="J2369" s="2" t="str">
        <f>M01_SETTINGS!$F$2</f>
        <v>KASPI</v>
      </c>
    </row>
    <row r="2370" spans="1:10" x14ac:dyDescent="0.35">
      <c r="A2370" s="3">
        <f>_xlfn.XLOOKUP(Table16[[#This Row],[OrderID]],[3]!Table13456[No заказа],[3]!Table13456[Дата
отправки],"",0,1)</f>
        <v>45733</v>
      </c>
      <c r="B2370" s="2">
        <v>516944447</v>
      </c>
      <c r="C2370" s="2"/>
      <c r="D2370" s="2"/>
      <c r="E2370" s="3"/>
      <c r="F2370" s="3"/>
      <c r="H2370" s="5">
        <f>_xlfn.XLOOKUP(Table16[[#This Row],[OrderID]],[3]!Table13456[No заказа],[3]!Table13456[Количество],"",0,1)</f>
        <v>1</v>
      </c>
      <c r="I2370" s="5">
        <f>_xlfn.XLOOKUP(Table16[[#This Row],[OrderID]],[3]!Table13456[No заказа],[3]!Table13456[Цена],"",0,1)</f>
        <v>8376</v>
      </c>
      <c r="J2370" s="2" t="str">
        <f>M01_SETTINGS!$F$2</f>
        <v>KASPI</v>
      </c>
    </row>
    <row r="2371" spans="1:10" x14ac:dyDescent="0.35">
      <c r="A2371" s="3">
        <f>_xlfn.XLOOKUP(Table16[[#This Row],[OrderID]],[3]!Table13456[No заказа],[3]!Table13456[Дата
отправки],"",0,1)</f>
        <v>45733</v>
      </c>
      <c r="B2371" s="2">
        <v>516618461</v>
      </c>
      <c r="C2371" s="2"/>
      <c r="D2371" s="2"/>
      <c r="E2371" s="3"/>
      <c r="F2371" s="3"/>
      <c r="H2371" s="5">
        <f>_xlfn.XLOOKUP(Table16[[#This Row],[OrderID]],[3]!Table13456[No заказа],[3]!Table13456[Количество],"",0,1)</f>
        <v>1</v>
      </c>
      <c r="I2371" s="5">
        <f>_xlfn.XLOOKUP(Table16[[#This Row],[OrderID]],[3]!Table13456[No заказа],[3]!Table13456[Цена],"",0,1)</f>
        <v>9808</v>
      </c>
      <c r="J2371" s="2" t="str">
        <f>M01_SETTINGS!$F$2</f>
        <v>KASPI</v>
      </c>
    </row>
    <row r="2372" spans="1:10" x14ac:dyDescent="0.35">
      <c r="A2372" s="3">
        <f>_xlfn.XLOOKUP(Table16[[#This Row],[OrderID]],[3]!Table13456[No заказа],[3]!Table13456[Дата
отправки],"",0,1)</f>
        <v>45733</v>
      </c>
      <c r="B2372" s="2">
        <v>516582776</v>
      </c>
      <c r="C2372" s="2"/>
      <c r="D2372" s="2"/>
      <c r="E2372" s="3"/>
      <c r="F2372" s="3"/>
      <c r="H2372" s="5">
        <f>_xlfn.XLOOKUP(Table16[[#This Row],[OrderID]],[3]!Table13456[No заказа],[3]!Table13456[Количество],"",0,1)</f>
        <v>1</v>
      </c>
      <c r="I2372" s="5">
        <f>_xlfn.XLOOKUP(Table16[[#This Row],[OrderID]],[3]!Table13456[No заказа],[3]!Table13456[Цена],"",0,1)</f>
        <v>8483</v>
      </c>
      <c r="J2372" s="2" t="str">
        <f>M01_SETTINGS!$F$2</f>
        <v>KASPI</v>
      </c>
    </row>
    <row r="2373" spans="1:10" x14ac:dyDescent="0.35">
      <c r="A2373" s="3">
        <f>_xlfn.XLOOKUP(Table16[[#This Row],[OrderID]],[3]!Table13456[No заказа],[3]!Table13456[Дата
отправки],"",0,1)</f>
        <v>45733</v>
      </c>
      <c r="B2373" s="2">
        <v>516611072</v>
      </c>
      <c r="C2373" s="2"/>
      <c r="D2373" s="2"/>
      <c r="E2373" s="3"/>
      <c r="F2373" s="3"/>
      <c r="H2373" s="5">
        <f>_xlfn.XLOOKUP(Table16[[#This Row],[OrderID]],[3]!Table13456[No заказа],[3]!Table13456[Количество],"",0,1)</f>
        <v>1</v>
      </c>
      <c r="I2373" s="5">
        <f>_xlfn.XLOOKUP(Table16[[#This Row],[OrderID]],[3]!Table13456[No заказа],[3]!Table13456[Цена],"",0,1)</f>
        <v>7998</v>
      </c>
      <c r="J2373" s="2" t="str">
        <f>M01_SETTINGS!$F$2</f>
        <v>KASPI</v>
      </c>
    </row>
    <row r="2374" spans="1:10" x14ac:dyDescent="0.35">
      <c r="A2374" s="3">
        <f>_xlfn.XLOOKUP(Table16[[#This Row],[OrderID]],[3]!Table13456[No заказа],[3]!Table13456[Дата
отправки],"",0,1)</f>
        <v>45733</v>
      </c>
      <c r="B2374" s="2">
        <v>516801682</v>
      </c>
      <c r="C2374" s="2"/>
      <c r="D2374" s="2"/>
      <c r="E2374" s="3"/>
      <c r="F2374" s="3"/>
      <c r="H2374" s="5">
        <f>_xlfn.XLOOKUP(Table16[[#This Row],[OrderID]],[3]!Table13456[No заказа],[3]!Table13456[Количество],"",0,1)</f>
        <v>1</v>
      </c>
      <c r="I2374" s="5">
        <f>_xlfn.XLOOKUP(Table16[[#This Row],[OrderID]],[3]!Table13456[No заказа],[3]!Table13456[Цена],"",0,1)</f>
        <v>7943</v>
      </c>
      <c r="J2374" s="2" t="str">
        <f>M01_SETTINGS!$F$2</f>
        <v>KASPI</v>
      </c>
    </row>
    <row r="2375" spans="1:10" x14ac:dyDescent="0.35">
      <c r="A2375" s="3">
        <f>_xlfn.XLOOKUP(Table16[[#This Row],[OrderID]],[3]!Table13456[No заказа],[3]!Table13456[Дата
отправки],"",0,1)</f>
        <v>45733</v>
      </c>
      <c r="B2375" s="2">
        <v>516899228</v>
      </c>
      <c r="C2375" s="2"/>
      <c r="D2375" s="2"/>
      <c r="E2375" s="3"/>
      <c r="F2375" s="3"/>
      <c r="H2375" s="5">
        <f>_xlfn.XLOOKUP(Table16[[#This Row],[OrderID]],[3]!Table13456[No заказа],[3]!Table13456[Количество],"",0,1)</f>
        <v>1</v>
      </c>
      <c r="I2375" s="5">
        <f>_xlfn.XLOOKUP(Table16[[#This Row],[OrderID]],[3]!Table13456[No заказа],[3]!Table13456[Цена],"",0,1)</f>
        <v>8586</v>
      </c>
      <c r="J2375" s="2" t="str">
        <f>M01_SETTINGS!$F$2</f>
        <v>KASPI</v>
      </c>
    </row>
    <row r="2376" spans="1:10" x14ac:dyDescent="0.35">
      <c r="A2376" s="3">
        <f>_xlfn.XLOOKUP(Table16[[#This Row],[OrderID]],[3]!Table13456[No заказа],[3]!Table13456[Дата
отправки],"",0,1)</f>
        <v>45733</v>
      </c>
      <c r="B2376" s="2">
        <v>516761260</v>
      </c>
      <c r="C2376" s="2"/>
      <c r="D2376" s="2"/>
      <c r="E2376" s="3"/>
      <c r="F2376" s="3"/>
      <c r="H2376" s="5">
        <f>_xlfn.XLOOKUP(Table16[[#This Row],[OrderID]],[3]!Table13456[No заказа],[3]!Table13456[Количество],"",0,1)</f>
        <v>1</v>
      </c>
      <c r="I2376" s="5">
        <f>_xlfn.XLOOKUP(Table16[[#This Row],[OrderID]],[3]!Table13456[No заказа],[3]!Table13456[Цена],"",0,1)</f>
        <v>32900</v>
      </c>
      <c r="J2376" s="2" t="str">
        <f>M01_SETTINGS!$F$2</f>
        <v>KASPI</v>
      </c>
    </row>
    <row r="2377" spans="1:10" x14ac:dyDescent="0.35">
      <c r="A2377" s="3">
        <f>_xlfn.XLOOKUP(Table16[[#This Row],[OrderID]],[3]!Table13456[No заказа],[3]!Table13456[Дата
отправки],"",0,1)</f>
        <v>45733</v>
      </c>
      <c r="B2377" s="2">
        <v>516917615</v>
      </c>
      <c r="C2377" s="2"/>
      <c r="D2377" s="2"/>
      <c r="E2377" s="3"/>
      <c r="F2377" s="3"/>
      <c r="H2377" s="5">
        <f>_xlfn.XLOOKUP(Table16[[#This Row],[OrderID]],[3]!Table13456[No заказа],[3]!Table13456[Количество],"",0,1)</f>
        <v>1</v>
      </c>
      <c r="I2377" s="5">
        <f>_xlfn.XLOOKUP(Table16[[#This Row],[OrderID]],[3]!Table13456[No заказа],[3]!Table13456[Цена],"",0,1)</f>
        <v>29995</v>
      </c>
      <c r="J2377" s="2" t="str">
        <f>M01_SETTINGS!$F$2</f>
        <v>KASPI</v>
      </c>
    </row>
    <row r="2378" spans="1:10" x14ac:dyDescent="0.35">
      <c r="A2378" s="3">
        <f>_xlfn.XLOOKUP(Table16[[#This Row],[OrderID]],[3]!Table13456[No заказа],[3]!Table13456[Дата
отправки],"",0,1)</f>
        <v>45733</v>
      </c>
      <c r="B2378" s="2">
        <v>517111345</v>
      </c>
      <c r="C2378" s="2"/>
      <c r="D2378" s="2"/>
      <c r="E2378" s="3"/>
      <c r="F2378" s="3"/>
      <c r="H2378" s="5">
        <f>_xlfn.XLOOKUP(Table16[[#This Row],[OrderID]],[3]!Table13456[No заказа],[3]!Table13456[Количество],"",0,1)</f>
        <v>1</v>
      </c>
      <c r="I2378" s="5">
        <f>_xlfn.XLOOKUP(Table16[[#This Row],[OrderID]],[3]!Table13456[No заказа],[3]!Table13456[Цена],"",0,1)</f>
        <v>32703</v>
      </c>
      <c r="J2378" s="2" t="str">
        <f>M01_SETTINGS!$F$2</f>
        <v>KASPI</v>
      </c>
    </row>
    <row r="2379" spans="1:10" x14ac:dyDescent="0.35">
      <c r="A2379" s="3">
        <f>_xlfn.XLOOKUP(Table16[[#This Row],[OrderID]],[3]!Table13456[No заказа],[3]!Table13456[Дата
отправки],"",0,1)</f>
        <v>45732</v>
      </c>
      <c r="B2379" s="2">
        <v>516206764</v>
      </c>
      <c r="C2379" s="2"/>
      <c r="D2379" s="2"/>
      <c r="E2379" s="3"/>
      <c r="F2379" s="3"/>
      <c r="H2379" s="5">
        <f>_xlfn.XLOOKUP(Table16[[#This Row],[OrderID]],[3]!Table13456[No заказа],[3]!Table13456[Количество],"",0,1)</f>
        <v>1</v>
      </c>
      <c r="I2379" s="5">
        <f>_xlfn.XLOOKUP(Table16[[#This Row],[OrderID]],[3]!Table13456[No заказа],[3]!Table13456[Цена],"",0,1)</f>
        <v>8640</v>
      </c>
      <c r="J2379" s="2" t="str">
        <f>M01_SETTINGS!$F$2</f>
        <v>KASPI</v>
      </c>
    </row>
    <row r="2380" spans="1:10" x14ac:dyDescent="0.35">
      <c r="A2380" s="3">
        <f>_xlfn.XLOOKUP(Table16[[#This Row],[OrderID]],[3]!Table13456[No заказа],[3]!Table13456[Дата
отправки],"",0,1)</f>
        <v>45732</v>
      </c>
      <c r="B2380" s="2">
        <v>516097868</v>
      </c>
      <c r="C2380" s="2"/>
      <c r="D2380" s="2"/>
      <c r="E2380" s="3"/>
      <c r="F2380" s="3"/>
      <c r="H2380" s="5">
        <f>_xlfn.XLOOKUP(Table16[[#This Row],[OrderID]],[3]!Table13456[No заказа],[3]!Table13456[Количество],"",0,1)</f>
        <v>1</v>
      </c>
      <c r="I2380" s="5">
        <f>_xlfn.XLOOKUP(Table16[[#This Row],[OrderID]],[3]!Table13456[No заказа],[3]!Table13456[Цена],"",0,1)</f>
        <v>8988</v>
      </c>
      <c r="J2380" s="2" t="str">
        <f>M01_SETTINGS!$F$2</f>
        <v>KASPI</v>
      </c>
    </row>
    <row r="2381" spans="1:10" x14ac:dyDescent="0.35">
      <c r="A2381" s="3">
        <f>_xlfn.XLOOKUP(Table16[[#This Row],[OrderID]],[3]!Table13456[No заказа],[3]!Table13456[Дата
отправки],"",0,1)</f>
        <v>45732</v>
      </c>
      <c r="B2381" s="2">
        <v>515987678</v>
      </c>
      <c r="C2381" s="2"/>
      <c r="D2381" s="2"/>
      <c r="E2381" s="3"/>
      <c r="F2381" s="3"/>
      <c r="H2381" s="5">
        <f>_xlfn.XLOOKUP(Table16[[#This Row],[OrderID]],[3]!Table13456[No заказа],[3]!Table13456[Количество],"",0,1)</f>
        <v>1</v>
      </c>
      <c r="I2381" s="5">
        <f>_xlfn.XLOOKUP(Table16[[#This Row],[OrderID]],[3]!Table13456[No заказа],[3]!Table13456[Цена],"",0,1)</f>
        <v>8998</v>
      </c>
      <c r="J2381" s="2" t="str">
        <f>M01_SETTINGS!$F$2</f>
        <v>KASPI</v>
      </c>
    </row>
    <row r="2382" spans="1:10" x14ac:dyDescent="0.35">
      <c r="A2382" s="3">
        <f>_xlfn.XLOOKUP(Table16[[#This Row],[OrderID]],[3]!Table13456[No заказа],[3]!Table13456[Дата
отправки],"",0,1)</f>
        <v>45732</v>
      </c>
      <c r="B2382" s="2">
        <v>516074554</v>
      </c>
      <c r="C2382" s="2"/>
      <c r="D2382" s="2"/>
      <c r="E2382" s="3"/>
      <c r="F2382" s="3"/>
      <c r="H2382" s="5">
        <f>_xlfn.XLOOKUP(Table16[[#This Row],[OrderID]],[3]!Table13456[No заказа],[3]!Table13456[Количество],"",0,1)</f>
        <v>1</v>
      </c>
      <c r="I2382" s="5">
        <f>_xlfn.XLOOKUP(Table16[[#This Row],[OrderID]],[3]!Table13456[No заказа],[3]!Table13456[Цена],"",0,1)</f>
        <v>9537</v>
      </c>
      <c r="J2382" s="2" t="str">
        <f>M01_SETTINGS!$F$2</f>
        <v>KASPI</v>
      </c>
    </row>
    <row r="2383" spans="1:10" x14ac:dyDescent="0.35">
      <c r="A2383" s="3">
        <f>_xlfn.XLOOKUP(Table16[[#This Row],[OrderID]],[3]!Table13456[No заказа],[3]!Table13456[Дата
отправки],"",0,1)</f>
        <v>45732</v>
      </c>
      <c r="B2383" s="2">
        <v>516466682</v>
      </c>
      <c r="C2383" s="2"/>
      <c r="D2383" s="2"/>
      <c r="E2383" s="3"/>
      <c r="F2383" s="3"/>
      <c r="H2383" s="5">
        <f>_xlfn.XLOOKUP(Table16[[#This Row],[OrderID]],[3]!Table13456[No заказа],[3]!Table13456[Количество],"",0,1)</f>
        <v>1</v>
      </c>
      <c r="I2383" s="5">
        <f>_xlfn.XLOOKUP(Table16[[#This Row],[OrderID]],[3]!Table13456[No заказа],[3]!Table13456[Цена],"",0,1)</f>
        <v>9485</v>
      </c>
      <c r="J2383" s="2" t="str">
        <f>M01_SETTINGS!$F$2</f>
        <v>KASPI</v>
      </c>
    </row>
    <row r="2384" spans="1:10" x14ac:dyDescent="0.35">
      <c r="A2384" s="3">
        <f>_xlfn.XLOOKUP(Table16[[#This Row],[OrderID]],[3]!Table13456[No заказа],[3]!Table13456[Дата
отправки],"",0,1)</f>
        <v>45732</v>
      </c>
      <c r="B2384" s="2">
        <v>516386215</v>
      </c>
      <c r="C2384" s="2"/>
      <c r="D2384" s="2"/>
      <c r="E2384" s="3"/>
      <c r="F2384" s="3"/>
      <c r="H2384" s="5">
        <f>_xlfn.XLOOKUP(Table16[[#This Row],[OrderID]],[3]!Table13456[No заказа],[3]!Table13456[Количество],"",0,1)</f>
        <v>1</v>
      </c>
      <c r="I2384" s="5">
        <f>_xlfn.XLOOKUP(Table16[[#This Row],[OrderID]],[3]!Table13456[No заказа],[3]!Table13456[Цена],"",0,1)</f>
        <v>14990</v>
      </c>
      <c r="J2384" s="2" t="str">
        <f>M01_SETTINGS!$F$2</f>
        <v>KASPI</v>
      </c>
    </row>
    <row r="2385" spans="1:10" x14ac:dyDescent="0.35">
      <c r="A2385" s="3">
        <f>_xlfn.XLOOKUP(Table16[[#This Row],[OrderID]],[3]!Table13456[No заказа],[3]!Table13456[Дата
отправки],"",0,1)</f>
        <v>45732</v>
      </c>
      <c r="B2385" s="2">
        <v>516001384</v>
      </c>
      <c r="C2385" s="2"/>
      <c r="D2385" s="2"/>
      <c r="E2385" s="3"/>
      <c r="F2385" s="3"/>
      <c r="H2385" s="5">
        <f>_xlfn.XLOOKUP(Table16[[#This Row],[OrderID]],[3]!Table13456[No заказа],[3]!Table13456[Количество],"",0,1)</f>
        <v>1</v>
      </c>
      <c r="I2385" s="5">
        <f>_xlfn.XLOOKUP(Table16[[#This Row],[OrderID]],[3]!Table13456[No заказа],[3]!Table13456[Цена],"",0,1)</f>
        <v>14990</v>
      </c>
      <c r="J2385" s="2" t="str">
        <f>M01_SETTINGS!$F$2</f>
        <v>KASPI</v>
      </c>
    </row>
    <row r="2386" spans="1:10" x14ac:dyDescent="0.35">
      <c r="A2386" s="3">
        <f>_xlfn.XLOOKUP(Table16[[#This Row],[OrderID]],[3]!Table13456[No заказа],[3]!Table13456[Дата
отправки],"",0,1)</f>
        <v>45732</v>
      </c>
      <c r="B2386" s="2">
        <v>516325293</v>
      </c>
      <c r="C2386" s="2"/>
      <c r="D2386" s="2"/>
      <c r="E2386" s="3"/>
      <c r="F2386" s="3"/>
      <c r="H2386" s="5">
        <f>_xlfn.XLOOKUP(Table16[[#This Row],[OrderID]],[3]!Table13456[No заказа],[3]!Table13456[Количество],"",0,1)</f>
        <v>1</v>
      </c>
      <c r="I2386" s="5">
        <f>_xlfn.XLOOKUP(Table16[[#This Row],[OrderID]],[3]!Table13456[No заказа],[3]!Table13456[Цена],"",0,1)</f>
        <v>14990</v>
      </c>
      <c r="J2386" s="2" t="str">
        <f>M01_SETTINGS!$F$2</f>
        <v>KASPI</v>
      </c>
    </row>
    <row r="2387" spans="1:10" x14ac:dyDescent="0.35">
      <c r="A2387" s="3">
        <f>_xlfn.XLOOKUP(Table16[[#This Row],[OrderID]],[3]!Table13456[No заказа],[3]!Table13456[Дата
отправки],"",0,1)</f>
        <v>45732</v>
      </c>
      <c r="B2387" s="2">
        <v>516354020</v>
      </c>
      <c r="C2387" s="2"/>
      <c r="D2387" s="2"/>
      <c r="E2387" s="3"/>
      <c r="F2387" s="3"/>
      <c r="H2387" s="5">
        <f>_xlfn.XLOOKUP(Table16[[#This Row],[OrderID]],[3]!Table13456[No заказа],[3]!Table13456[Количество],"",0,1)</f>
        <v>1</v>
      </c>
      <c r="I2387" s="5">
        <f>_xlfn.XLOOKUP(Table16[[#This Row],[OrderID]],[3]!Table13456[No заказа],[3]!Table13456[Цена],"",0,1)</f>
        <v>14990</v>
      </c>
      <c r="J2387" s="2" t="str">
        <f>M01_SETTINGS!$F$2</f>
        <v>KASPI</v>
      </c>
    </row>
    <row r="2388" spans="1:10" x14ac:dyDescent="0.35">
      <c r="A2388" s="3">
        <f>_xlfn.XLOOKUP(Table16[[#This Row],[OrderID]],[3]!Table13456[No заказа],[3]!Table13456[Дата
отправки],"",0,1)</f>
        <v>45732</v>
      </c>
      <c r="B2388" s="2">
        <v>516433763</v>
      </c>
      <c r="C2388" s="2"/>
      <c r="D2388" s="2"/>
      <c r="E2388" s="3"/>
      <c r="F2388" s="3"/>
      <c r="H2388" s="5">
        <f>_xlfn.XLOOKUP(Table16[[#This Row],[OrderID]],[3]!Table13456[No заказа],[3]!Table13456[Количество],"",0,1)</f>
        <v>1</v>
      </c>
      <c r="I2388" s="5">
        <f>_xlfn.XLOOKUP(Table16[[#This Row],[OrderID]],[3]!Table13456[No заказа],[3]!Table13456[Цена],"",0,1)</f>
        <v>14990</v>
      </c>
      <c r="J2388" s="2" t="str">
        <f>M01_SETTINGS!$F$2</f>
        <v>KASPI</v>
      </c>
    </row>
    <row r="2389" spans="1:10" x14ac:dyDescent="0.35">
      <c r="A2389" s="3">
        <f>_xlfn.XLOOKUP(Table16[[#This Row],[OrderID]],[3]!Table13456[No заказа],[3]!Table13456[Дата
отправки],"",0,1)</f>
        <v>45732</v>
      </c>
      <c r="B2389" s="2">
        <v>516264630</v>
      </c>
      <c r="C2389" s="2"/>
      <c r="D2389" s="2"/>
      <c r="E2389" s="3"/>
      <c r="F2389" s="3"/>
      <c r="H2389" s="5">
        <f>_xlfn.XLOOKUP(Table16[[#This Row],[OrderID]],[3]!Table13456[No заказа],[3]!Table13456[Количество],"",0,1)</f>
        <v>1</v>
      </c>
      <c r="I2389" s="5">
        <f>_xlfn.XLOOKUP(Table16[[#This Row],[OrderID]],[3]!Table13456[No заказа],[3]!Table13456[Цена],"",0,1)</f>
        <v>14990</v>
      </c>
      <c r="J2389" s="2" t="str">
        <f>M01_SETTINGS!$F$2</f>
        <v>KASPI</v>
      </c>
    </row>
    <row r="2390" spans="1:10" x14ac:dyDescent="0.35">
      <c r="A2390" s="3">
        <f>_xlfn.XLOOKUP(Table16[[#This Row],[OrderID]],[3]!Table13456[No заказа],[3]!Table13456[Дата
отправки],"",0,1)</f>
        <v>45732</v>
      </c>
      <c r="B2390" s="2">
        <v>516493942</v>
      </c>
      <c r="C2390" s="2"/>
      <c r="D2390" s="2"/>
      <c r="E2390" s="3"/>
      <c r="F2390" s="3"/>
      <c r="H2390" s="5">
        <f>_xlfn.XLOOKUP(Table16[[#This Row],[OrderID]],[3]!Table13456[No заказа],[3]!Table13456[Количество],"",0,1)</f>
        <v>1</v>
      </c>
      <c r="I2390" s="5">
        <f>_xlfn.XLOOKUP(Table16[[#This Row],[OrderID]],[3]!Table13456[No заказа],[3]!Table13456[Цена],"",0,1)</f>
        <v>14990</v>
      </c>
      <c r="J2390" s="2" t="str">
        <f>M01_SETTINGS!$F$2</f>
        <v>KASPI</v>
      </c>
    </row>
    <row r="2391" spans="1:10" x14ac:dyDescent="0.35">
      <c r="A2391" s="3">
        <f>_xlfn.XLOOKUP(Table16[[#This Row],[OrderID]],[3]!Table13456[No заказа],[3]!Table13456[Дата
отправки],"",0,1)</f>
        <v>45732</v>
      </c>
      <c r="B2391" s="2">
        <v>516186849</v>
      </c>
      <c r="C2391" s="2"/>
      <c r="D2391" s="2"/>
      <c r="E2391" s="3"/>
      <c r="F2391" s="3"/>
      <c r="H2391" s="5">
        <f>_xlfn.XLOOKUP(Table16[[#This Row],[OrderID]],[3]!Table13456[No заказа],[3]!Table13456[Количество],"",0,1)</f>
        <v>1</v>
      </c>
      <c r="I2391" s="5">
        <f>_xlfn.XLOOKUP(Table16[[#This Row],[OrderID]],[3]!Table13456[No заказа],[3]!Table13456[Цена],"",0,1)</f>
        <v>7990</v>
      </c>
      <c r="J2391" s="2" t="str">
        <f>M01_SETTINGS!$F$2</f>
        <v>KASPI</v>
      </c>
    </row>
    <row r="2392" spans="1:10" x14ac:dyDescent="0.35">
      <c r="A2392" s="3">
        <f>_xlfn.XLOOKUP(Table16[[#This Row],[OrderID]],[3]!Table13456[No заказа],[3]!Table13456[Дата
отправки],"",0,1)</f>
        <v>45732</v>
      </c>
      <c r="B2392" s="2">
        <v>516329601</v>
      </c>
      <c r="C2392" s="2"/>
      <c r="D2392" s="2"/>
      <c r="E2392" s="3"/>
      <c r="F2392" s="3"/>
      <c r="H2392" s="5">
        <f>_xlfn.XLOOKUP(Table16[[#This Row],[OrderID]],[3]!Table13456[No заказа],[3]!Table13456[Количество],"",0,1)</f>
        <v>1</v>
      </c>
      <c r="I2392" s="5">
        <f>_xlfn.XLOOKUP(Table16[[#This Row],[OrderID]],[3]!Table13456[No заказа],[3]!Table13456[Цена],"",0,1)</f>
        <v>7985</v>
      </c>
      <c r="J2392" s="2" t="str">
        <f>M01_SETTINGS!$F$2</f>
        <v>KASPI</v>
      </c>
    </row>
    <row r="2393" spans="1:10" x14ac:dyDescent="0.35">
      <c r="A2393" s="3">
        <f>_xlfn.XLOOKUP(Table16[[#This Row],[OrderID]],[3]!Table13456[No заказа],[3]!Table13456[Дата
отправки],"",0,1)</f>
        <v>45732</v>
      </c>
      <c r="B2393" s="2">
        <v>516090603</v>
      </c>
      <c r="C2393" s="2"/>
      <c r="D2393" s="2"/>
      <c r="E2393" s="3"/>
      <c r="F2393" s="3"/>
      <c r="H2393" s="5">
        <f>_xlfn.XLOOKUP(Table16[[#This Row],[OrderID]],[3]!Table13456[No заказа],[3]!Table13456[Количество],"",0,1)</f>
        <v>1</v>
      </c>
      <c r="I2393" s="5">
        <f>_xlfn.XLOOKUP(Table16[[#This Row],[OrderID]],[3]!Table13456[No заказа],[3]!Table13456[Цена],"",0,1)</f>
        <v>8584</v>
      </c>
      <c r="J2393" s="2" t="str">
        <f>M01_SETTINGS!$F$2</f>
        <v>KASPI</v>
      </c>
    </row>
    <row r="2394" spans="1:10" x14ac:dyDescent="0.35">
      <c r="A2394" s="3">
        <f>_xlfn.XLOOKUP(Table16[[#This Row],[OrderID]],[3]!Table13456[No заказа],[3]!Table13456[Дата
отправки],"",0,1)</f>
        <v>45732</v>
      </c>
      <c r="B2394" s="2">
        <v>516492775</v>
      </c>
      <c r="C2394" s="2"/>
      <c r="D2394" s="2"/>
      <c r="E2394" s="3"/>
      <c r="F2394" s="3"/>
      <c r="H2394" s="5">
        <f>_xlfn.XLOOKUP(Table16[[#This Row],[OrderID]],[3]!Table13456[No заказа],[3]!Table13456[Количество],"",0,1)</f>
        <v>1</v>
      </c>
      <c r="I2394" s="5">
        <f>_xlfn.XLOOKUP(Table16[[#This Row],[OrderID]],[3]!Table13456[No заказа],[3]!Table13456[Цена],"",0,1)</f>
        <v>8500</v>
      </c>
      <c r="J2394" s="2" t="str">
        <f>M01_SETTINGS!$F$2</f>
        <v>KASPI</v>
      </c>
    </row>
    <row r="2395" spans="1:10" x14ac:dyDescent="0.35">
      <c r="A2395" s="3">
        <f>_xlfn.XLOOKUP(Table16[[#This Row],[OrderID]],[3]!Table13456[No заказа],[3]!Table13456[Дата
отправки],"",0,1)</f>
        <v>45732</v>
      </c>
      <c r="B2395" s="2">
        <v>516198903</v>
      </c>
      <c r="C2395" s="2"/>
      <c r="D2395" s="2"/>
      <c r="E2395" s="3"/>
      <c r="F2395" s="3"/>
      <c r="H2395" s="5">
        <f>_xlfn.XLOOKUP(Table16[[#This Row],[OrderID]],[3]!Table13456[No заказа],[3]!Table13456[Количество],"",0,1)</f>
        <v>1</v>
      </c>
      <c r="I2395" s="5">
        <f>_xlfn.XLOOKUP(Table16[[#This Row],[OrderID]],[3]!Table13456[No заказа],[3]!Table13456[Цена],"",0,1)</f>
        <v>8000</v>
      </c>
      <c r="J2395" s="2" t="str">
        <f>M01_SETTINGS!$F$2</f>
        <v>KASPI</v>
      </c>
    </row>
    <row r="2396" spans="1:10" x14ac:dyDescent="0.35">
      <c r="A2396" s="3">
        <f>_xlfn.XLOOKUP(Table16[[#This Row],[OrderID]],[3]!Table13456[No заказа],[3]!Table13456[Дата
отправки],"",0,1)</f>
        <v>45732</v>
      </c>
      <c r="B2396" s="2">
        <v>516086484</v>
      </c>
      <c r="C2396" s="2"/>
      <c r="D2396" s="2"/>
      <c r="E2396" s="3"/>
      <c r="F2396" s="3"/>
      <c r="H2396" s="5">
        <f>_xlfn.XLOOKUP(Table16[[#This Row],[OrderID]],[3]!Table13456[No заказа],[3]!Table13456[Количество],"",0,1)</f>
        <v>1</v>
      </c>
      <c r="I2396" s="5">
        <f>_xlfn.XLOOKUP(Table16[[#This Row],[OrderID]],[3]!Table13456[No заказа],[3]!Table13456[Цена],"",0,1)</f>
        <v>8000</v>
      </c>
      <c r="J2396" s="2" t="str">
        <f>M01_SETTINGS!$F$2</f>
        <v>KASPI</v>
      </c>
    </row>
    <row r="2397" spans="1:10" x14ac:dyDescent="0.35">
      <c r="A2397" s="3">
        <f>_xlfn.XLOOKUP(Table16[[#This Row],[OrderID]],[3]!Table13456[No заказа],[3]!Table13456[Дата
отправки],"",0,1)</f>
        <v>45732</v>
      </c>
      <c r="B2397" s="2">
        <v>516105378</v>
      </c>
      <c r="C2397" s="2"/>
      <c r="D2397" s="2"/>
      <c r="E2397" s="3"/>
      <c r="F2397" s="3"/>
      <c r="H2397" s="5">
        <f>_xlfn.XLOOKUP(Table16[[#This Row],[OrderID]],[3]!Table13456[No заказа],[3]!Table13456[Количество],"",0,1)</f>
        <v>1</v>
      </c>
      <c r="I2397" s="5">
        <f>_xlfn.XLOOKUP(Table16[[#This Row],[OrderID]],[3]!Table13456[No заказа],[3]!Table13456[Цена],"",0,1)</f>
        <v>9898</v>
      </c>
      <c r="J2397" s="2" t="str">
        <f>M01_SETTINGS!$F$2</f>
        <v>KASPI</v>
      </c>
    </row>
    <row r="2398" spans="1:10" x14ac:dyDescent="0.35">
      <c r="A2398" s="3">
        <f>_xlfn.XLOOKUP(Table16[[#This Row],[OrderID]],[3]!Table13456[No заказа],[3]!Table13456[Дата
отправки],"",0,1)</f>
        <v>45732</v>
      </c>
      <c r="B2398" s="2">
        <v>516299929</v>
      </c>
      <c r="C2398" s="2"/>
      <c r="D2398" s="2"/>
      <c r="E2398" s="3"/>
      <c r="F2398" s="3"/>
      <c r="H2398" s="5">
        <f>_xlfn.XLOOKUP(Table16[[#This Row],[OrderID]],[3]!Table13456[No заказа],[3]!Table13456[Количество],"",0,1)</f>
        <v>1</v>
      </c>
      <c r="I2398" s="5">
        <f>_xlfn.XLOOKUP(Table16[[#This Row],[OrderID]],[3]!Table13456[No заказа],[3]!Table13456[Цена],"",0,1)</f>
        <v>8496</v>
      </c>
      <c r="J2398" s="2" t="str">
        <f>M01_SETTINGS!$F$2</f>
        <v>KASPI</v>
      </c>
    </row>
    <row r="2399" spans="1:10" x14ac:dyDescent="0.35">
      <c r="A2399" s="3">
        <f>_xlfn.XLOOKUP(Table16[[#This Row],[OrderID]],[3]!Table13456[No заказа],[3]!Table13456[Дата
отправки],"",0,1)</f>
        <v>45732</v>
      </c>
      <c r="B2399" s="2">
        <v>516256264</v>
      </c>
      <c r="C2399" s="2"/>
      <c r="D2399" s="2"/>
      <c r="E2399" s="3"/>
      <c r="F2399" s="3"/>
      <c r="H2399" s="5">
        <f>_xlfn.XLOOKUP(Table16[[#This Row],[OrderID]],[3]!Table13456[No заказа],[3]!Table13456[Количество],"",0,1)</f>
        <v>1</v>
      </c>
      <c r="I2399" s="5">
        <f>_xlfn.XLOOKUP(Table16[[#This Row],[OrderID]],[3]!Table13456[No заказа],[3]!Table13456[Цена],"",0,1)</f>
        <v>7880</v>
      </c>
      <c r="J2399" s="2" t="str">
        <f>M01_SETTINGS!$F$2</f>
        <v>KASPI</v>
      </c>
    </row>
    <row r="2400" spans="1:10" x14ac:dyDescent="0.35">
      <c r="A2400" s="3">
        <f>_xlfn.XLOOKUP(Table16[[#This Row],[OrderID]],[3]!Table13456[No заказа],[3]!Table13456[Дата
отправки],"",0,1)</f>
        <v>45732</v>
      </c>
      <c r="B2400" s="2">
        <v>516449345</v>
      </c>
      <c r="C2400" s="2"/>
      <c r="D2400" s="2"/>
      <c r="E2400" s="3"/>
      <c r="F2400" s="3"/>
      <c r="H2400" s="5">
        <f>_xlfn.XLOOKUP(Table16[[#This Row],[OrderID]],[3]!Table13456[No заказа],[3]!Table13456[Количество],"",0,1)</f>
        <v>1</v>
      </c>
      <c r="I2400" s="5">
        <f>_xlfn.XLOOKUP(Table16[[#This Row],[OrderID]],[3]!Table13456[No заказа],[3]!Table13456[Цена],"",0,1)</f>
        <v>7950</v>
      </c>
      <c r="J2400" s="2" t="str">
        <f>M01_SETTINGS!$F$2</f>
        <v>KASPI</v>
      </c>
    </row>
    <row r="2401" spans="1:10" x14ac:dyDescent="0.35">
      <c r="A2401" s="3">
        <f>_xlfn.XLOOKUP(Table16[[#This Row],[OrderID]],[3]!Table13456[No заказа],[3]!Table13456[Дата
отправки],"",0,1)</f>
        <v>45732</v>
      </c>
      <c r="B2401" s="2">
        <v>516277262</v>
      </c>
      <c r="C2401" s="2"/>
      <c r="D2401" s="2"/>
      <c r="E2401" s="3"/>
      <c r="F2401" s="3"/>
      <c r="H2401" s="5">
        <f>_xlfn.XLOOKUP(Table16[[#This Row],[OrderID]],[3]!Table13456[No заказа],[3]!Table13456[Количество],"",0,1)</f>
        <v>2</v>
      </c>
      <c r="I2401" s="5">
        <f>_xlfn.XLOOKUP(Table16[[#This Row],[OrderID]],[3]!Table13456[No заказа],[3]!Table13456[Цена],"",0,1)</f>
        <v>17014</v>
      </c>
      <c r="J2401" s="2" t="str">
        <f>M01_SETTINGS!$F$2</f>
        <v>KASPI</v>
      </c>
    </row>
    <row r="2402" spans="1:10" x14ac:dyDescent="0.35">
      <c r="A2402" s="3">
        <f>_xlfn.XLOOKUP(Table16[[#This Row],[OrderID]],[3]!Table13456[No заказа],[3]!Table13456[Дата
отправки],"",0,1)</f>
        <v>45732</v>
      </c>
      <c r="B2402" s="2">
        <v>516048333</v>
      </c>
      <c r="C2402" s="2"/>
      <c r="D2402" s="2"/>
      <c r="E2402" s="3"/>
      <c r="F2402" s="3"/>
      <c r="H2402" s="5">
        <f>_xlfn.XLOOKUP(Table16[[#This Row],[OrderID]],[3]!Table13456[No заказа],[3]!Table13456[Количество],"",0,1)</f>
        <v>1</v>
      </c>
      <c r="I2402" s="5">
        <f>_xlfn.XLOOKUP(Table16[[#This Row],[OrderID]],[3]!Table13456[No заказа],[3]!Table13456[Цена],"",0,1)</f>
        <v>8486</v>
      </c>
      <c r="J2402" s="2" t="str">
        <f>M01_SETTINGS!$F$2</f>
        <v>KASPI</v>
      </c>
    </row>
    <row r="2403" spans="1:10" x14ac:dyDescent="0.35">
      <c r="A2403" s="3">
        <f>_xlfn.XLOOKUP(Table16[[#This Row],[OrderID]],[3]!Table13456[No заказа],[3]!Table13456[Дата
отправки],"",0,1)</f>
        <v>45732</v>
      </c>
      <c r="B2403" s="2">
        <v>516329537</v>
      </c>
      <c r="C2403" s="2"/>
      <c r="D2403" s="2"/>
      <c r="E2403" s="3"/>
      <c r="F2403" s="3"/>
      <c r="H2403" s="5">
        <f>_xlfn.XLOOKUP(Table16[[#This Row],[OrderID]],[3]!Table13456[No заказа],[3]!Table13456[Количество],"",0,1)</f>
        <v>1</v>
      </c>
      <c r="I2403" s="5">
        <f>_xlfn.XLOOKUP(Table16[[#This Row],[OrderID]],[3]!Table13456[No заказа],[3]!Table13456[Цена],"",0,1)</f>
        <v>8078</v>
      </c>
      <c r="J2403" s="2" t="str">
        <f>M01_SETTINGS!$F$2</f>
        <v>KASPI</v>
      </c>
    </row>
    <row r="2404" spans="1:10" x14ac:dyDescent="0.35">
      <c r="A2404" s="3">
        <f>_xlfn.XLOOKUP(Table16[[#This Row],[OrderID]],[3]!Table13456[No заказа],[3]!Table13456[Дата
отправки],"",0,1)</f>
        <v>45732</v>
      </c>
      <c r="B2404" s="2">
        <v>516095075</v>
      </c>
      <c r="C2404" s="2"/>
      <c r="D2404" s="2"/>
      <c r="E2404" s="3"/>
      <c r="F2404" s="3"/>
      <c r="H2404" s="5">
        <f>_xlfn.XLOOKUP(Table16[[#This Row],[OrderID]],[3]!Table13456[No заказа],[3]!Table13456[Количество],"",0,1)</f>
        <v>1</v>
      </c>
      <c r="I2404" s="5">
        <f>_xlfn.XLOOKUP(Table16[[#This Row],[OrderID]],[3]!Table13456[No заказа],[3]!Table13456[Цена],"",0,1)</f>
        <v>11996</v>
      </c>
      <c r="J2404" s="2" t="str">
        <f>M01_SETTINGS!$F$2</f>
        <v>KASPI</v>
      </c>
    </row>
    <row r="2405" spans="1:10" x14ac:dyDescent="0.35">
      <c r="A2405" s="3">
        <f>_xlfn.XLOOKUP(Table16[[#This Row],[OrderID]],[3]!Table13456[No заказа],[3]!Table13456[Дата
отправки],"",0,1)</f>
        <v>45732</v>
      </c>
      <c r="B2405" s="2">
        <v>516172737</v>
      </c>
      <c r="C2405" s="2"/>
      <c r="D2405" s="2"/>
      <c r="E2405" s="3"/>
      <c r="F2405" s="3"/>
      <c r="H2405" s="5">
        <f>_xlfn.XLOOKUP(Table16[[#This Row],[OrderID]],[3]!Table13456[No заказа],[3]!Table13456[Количество],"",0,1)</f>
        <v>1</v>
      </c>
      <c r="I2405" s="5">
        <f>_xlfn.XLOOKUP(Table16[[#This Row],[OrderID]],[3]!Table13456[No заказа],[3]!Table13456[Цена],"",0,1)</f>
        <v>8996</v>
      </c>
      <c r="J2405" s="2" t="str">
        <f>M01_SETTINGS!$F$2</f>
        <v>KASPI</v>
      </c>
    </row>
    <row r="2406" spans="1:10" x14ac:dyDescent="0.35">
      <c r="A2406" s="3">
        <f>_xlfn.XLOOKUP(Table16[[#This Row],[OrderID]],[3]!Table13456[No заказа],[3]!Table13456[Дата
отправки],"",0,1)</f>
        <v>45732</v>
      </c>
      <c r="B2406" s="2">
        <v>516467157</v>
      </c>
      <c r="C2406" s="2"/>
      <c r="D2406" s="2"/>
      <c r="E2406" s="3"/>
      <c r="F2406" s="3"/>
      <c r="H2406" s="5">
        <f>_xlfn.XLOOKUP(Table16[[#This Row],[OrderID]],[3]!Table13456[No заказа],[3]!Table13456[Количество],"",0,1)</f>
        <v>1</v>
      </c>
      <c r="I2406" s="5">
        <f>_xlfn.XLOOKUP(Table16[[#This Row],[OrderID]],[3]!Table13456[No заказа],[3]!Table13456[Цена],"",0,1)</f>
        <v>8468</v>
      </c>
      <c r="J2406" s="2" t="str">
        <f>M01_SETTINGS!$F$2</f>
        <v>KASPI</v>
      </c>
    </row>
    <row r="2407" spans="1:10" x14ac:dyDescent="0.35">
      <c r="A2407" s="3">
        <f>_xlfn.XLOOKUP(Table16[[#This Row],[OrderID]],[3]!Table13456[No заказа],[3]!Table13456[Дата
отправки],"",0,1)</f>
        <v>45731</v>
      </c>
      <c r="B2407" s="2">
        <v>515739417</v>
      </c>
      <c r="C2407" s="2"/>
      <c r="D2407" s="2"/>
      <c r="E2407" s="3"/>
      <c r="F2407" s="3"/>
      <c r="H2407" s="5">
        <f>_xlfn.XLOOKUP(Table16[[#This Row],[OrderID]],[3]!Table13456[No заказа],[3]!Table13456[Количество],"",0,1)</f>
        <v>1</v>
      </c>
      <c r="I2407" s="5">
        <f>_xlfn.XLOOKUP(Table16[[#This Row],[OrderID]],[3]!Table13456[No заказа],[3]!Table13456[Цена],"",0,1)</f>
        <v>9596</v>
      </c>
      <c r="J2407" s="2" t="str">
        <f>M01_SETTINGS!$F$2</f>
        <v>KASPI</v>
      </c>
    </row>
    <row r="2408" spans="1:10" x14ac:dyDescent="0.35">
      <c r="A2408" s="3">
        <f>_xlfn.XLOOKUP(Table16[[#This Row],[OrderID]],[3]!Table13456[No заказа],[3]!Table13456[Дата
отправки],"",0,1)</f>
        <v>45731</v>
      </c>
      <c r="B2408" s="2">
        <v>515499541</v>
      </c>
      <c r="C2408" s="2"/>
      <c r="D2408" s="2"/>
      <c r="E2408" s="3"/>
      <c r="F2408" s="3"/>
      <c r="H2408" s="5">
        <f>_xlfn.XLOOKUP(Table16[[#This Row],[OrderID]],[3]!Table13456[No заказа],[3]!Table13456[Количество],"",0,1)</f>
        <v>1</v>
      </c>
      <c r="I2408" s="5">
        <f>_xlfn.XLOOKUP(Table16[[#This Row],[OrderID]],[3]!Table13456[No заказа],[3]!Table13456[Цена],"",0,1)</f>
        <v>8802</v>
      </c>
      <c r="J2408" s="2" t="str">
        <f>M01_SETTINGS!$F$2</f>
        <v>KASPI</v>
      </c>
    </row>
    <row r="2409" spans="1:10" x14ac:dyDescent="0.35">
      <c r="A2409" s="3">
        <f>_xlfn.XLOOKUP(Table16[[#This Row],[OrderID]],[3]!Table13456[No заказа],[3]!Table13456[Дата
отправки],"",0,1)</f>
        <v>45731</v>
      </c>
      <c r="B2409" s="2">
        <v>515382349</v>
      </c>
      <c r="C2409" s="2"/>
      <c r="D2409" s="2"/>
      <c r="E2409" s="3"/>
      <c r="F2409" s="3"/>
      <c r="H2409" s="5">
        <f>_xlfn.XLOOKUP(Table16[[#This Row],[OrderID]],[3]!Table13456[No заказа],[3]!Table13456[Количество],"",0,1)</f>
        <v>1</v>
      </c>
      <c r="I2409" s="5">
        <f>_xlfn.XLOOKUP(Table16[[#This Row],[OrderID]],[3]!Table13456[No заказа],[3]!Table13456[Цена],"",0,1)</f>
        <v>8640</v>
      </c>
      <c r="J2409" s="2" t="str">
        <f>M01_SETTINGS!$F$2</f>
        <v>KASPI</v>
      </c>
    </row>
    <row r="2410" spans="1:10" x14ac:dyDescent="0.35">
      <c r="A2410" s="3">
        <f>_xlfn.XLOOKUP(Table16[[#This Row],[OrderID]],[3]!Table13456[No заказа],[3]!Table13456[Дата
отправки],"",0,1)</f>
        <v>45731</v>
      </c>
      <c r="B2410" s="2">
        <v>515621484</v>
      </c>
      <c r="C2410" s="2"/>
      <c r="D2410" s="2"/>
      <c r="E2410" s="3"/>
      <c r="F2410" s="3"/>
      <c r="H2410" s="5">
        <f>_xlfn.XLOOKUP(Table16[[#This Row],[OrderID]],[3]!Table13456[No заказа],[3]!Table13456[Количество],"",0,1)</f>
        <v>1</v>
      </c>
      <c r="I2410" s="5">
        <f>_xlfn.XLOOKUP(Table16[[#This Row],[OrderID]],[3]!Table13456[No заказа],[3]!Table13456[Цена],"",0,1)</f>
        <v>9614</v>
      </c>
      <c r="J2410" s="2" t="str">
        <f>M01_SETTINGS!$F$2</f>
        <v>KASPI</v>
      </c>
    </row>
    <row r="2411" spans="1:10" x14ac:dyDescent="0.35">
      <c r="A2411" s="3">
        <f>_xlfn.XLOOKUP(Table16[[#This Row],[OrderID]],[3]!Table13456[No заказа],[3]!Table13456[Дата
отправки],"",0,1)</f>
        <v>45731</v>
      </c>
      <c r="B2411" s="2">
        <v>515565431</v>
      </c>
      <c r="C2411" s="2"/>
      <c r="D2411" s="2"/>
      <c r="E2411" s="3"/>
      <c r="F2411" s="3"/>
      <c r="H2411" s="5">
        <f>_xlfn.XLOOKUP(Table16[[#This Row],[OrderID]],[3]!Table13456[No заказа],[3]!Table13456[Количество],"",0,1)</f>
        <v>1</v>
      </c>
      <c r="I2411" s="5">
        <f>_xlfn.XLOOKUP(Table16[[#This Row],[OrderID]],[3]!Table13456[No заказа],[3]!Table13456[Цена],"",0,1)</f>
        <v>14990</v>
      </c>
      <c r="J2411" s="2" t="str">
        <f>M01_SETTINGS!$F$2</f>
        <v>KASPI</v>
      </c>
    </row>
    <row r="2412" spans="1:10" x14ac:dyDescent="0.35">
      <c r="A2412" s="3">
        <f>_xlfn.XLOOKUP(Table16[[#This Row],[OrderID]],[3]!Table13456[No заказа],[3]!Table13456[Дата
отправки],"",0,1)</f>
        <v>45731</v>
      </c>
      <c r="B2412" s="2">
        <v>515717854</v>
      </c>
      <c r="C2412" s="2"/>
      <c r="D2412" s="2"/>
      <c r="E2412" s="3"/>
      <c r="F2412" s="3"/>
      <c r="H2412" s="5">
        <f>_xlfn.XLOOKUP(Table16[[#This Row],[OrderID]],[3]!Table13456[No заказа],[3]!Table13456[Количество],"",0,1)</f>
        <v>1</v>
      </c>
      <c r="I2412" s="5">
        <f>_xlfn.XLOOKUP(Table16[[#This Row],[OrderID]],[3]!Table13456[No заказа],[3]!Table13456[Цена],"",0,1)</f>
        <v>14990</v>
      </c>
      <c r="J2412" s="2" t="str">
        <f>M01_SETTINGS!$F$2</f>
        <v>KASPI</v>
      </c>
    </row>
    <row r="2413" spans="1:10" x14ac:dyDescent="0.35">
      <c r="A2413" s="3">
        <f>_xlfn.XLOOKUP(Table16[[#This Row],[OrderID]],[3]!Table13456[No заказа],[3]!Table13456[Дата
отправки],"",0,1)</f>
        <v>45731</v>
      </c>
      <c r="B2413" s="2">
        <v>515709429</v>
      </c>
      <c r="C2413" s="2"/>
      <c r="D2413" s="2"/>
      <c r="E2413" s="3"/>
      <c r="F2413" s="3"/>
      <c r="H2413" s="5">
        <f>_xlfn.XLOOKUP(Table16[[#This Row],[OrderID]],[3]!Table13456[No заказа],[3]!Table13456[Количество],"",0,1)</f>
        <v>1</v>
      </c>
      <c r="I2413" s="5">
        <f>_xlfn.XLOOKUP(Table16[[#This Row],[OrderID]],[3]!Table13456[No заказа],[3]!Table13456[Цена],"",0,1)</f>
        <v>14990</v>
      </c>
      <c r="J2413" s="2" t="str">
        <f>M01_SETTINGS!$F$2</f>
        <v>KASPI</v>
      </c>
    </row>
    <row r="2414" spans="1:10" x14ac:dyDescent="0.35">
      <c r="A2414" s="3">
        <f>_xlfn.XLOOKUP(Table16[[#This Row],[OrderID]],[3]!Table13456[No заказа],[3]!Table13456[Дата
отправки],"",0,1)</f>
        <v>45731</v>
      </c>
      <c r="B2414" s="2">
        <v>515552336</v>
      </c>
      <c r="C2414" s="2"/>
      <c r="D2414" s="2"/>
      <c r="E2414" s="3"/>
      <c r="F2414" s="3"/>
      <c r="H2414" s="5">
        <f>_xlfn.XLOOKUP(Table16[[#This Row],[OrderID]],[3]!Table13456[No заказа],[3]!Table13456[Количество],"",0,1)</f>
        <v>1</v>
      </c>
      <c r="I2414" s="5">
        <f>_xlfn.XLOOKUP(Table16[[#This Row],[OrderID]],[3]!Table13456[No заказа],[3]!Table13456[Цена],"",0,1)</f>
        <v>14990</v>
      </c>
      <c r="J2414" s="2" t="str">
        <f>M01_SETTINGS!$F$2</f>
        <v>KASPI</v>
      </c>
    </row>
    <row r="2415" spans="1:10" x14ac:dyDescent="0.35">
      <c r="A2415" s="3">
        <f>_xlfn.XLOOKUP(Table16[[#This Row],[OrderID]],[3]!Table13456[No заказа],[3]!Table13456[Дата
отправки],"",0,1)</f>
        <v>45731</v>
      </c>
      <c r="B2415" s="2">
        <v>515602351</v>
      </c>
      <c r="C2415" s="2"/>
      <c r="D2415" s="2"/>
      <c r="E2415" s="3"/>
      <c r="F2415" s="3"/>
      <c r="H2415" s="5">
        <f>_xlfn.XLOOKUP(Table16[[#This Row],[OrderID]],[3]!Table13456[No заказа],[3]!Table13456[Количество],"",0,1)</f>
        <v>1</v>
      </c>
      <c r="I2415" s="5">
        <f>_xlfn.XLOOKUP(Table16[[#This Row],[OrderID]],[3]!Table13456[No заказа],[3]!Table13456[Цена],"",0,1)</f>
        <v>14990</v>
      </c>
      <c r="J2415" s="2" t="str">
        <f>M01_SETTINGS!$F$2</f>
        <v>KASPI</v>
      </c>
    </row>
    <row r="2416" spans="1:10" x14ac:dyDescent="0.35">
      <c r="A2416" s="3">
        <f>_xlfn.XLOOKUP(Table16[[#This Row],[OrderID]],[3]!Table13456[No заказа],[3]!Table13456[Дата
отправки],"",0,1)</f>
        <v>45731</v>
      </c>
      <c r="B2416" s="2">
        <v>515825848</v>
      </c>
      <c r="C2416" s="2"/>
      <c r="D2416" s="2"/>
      <c r="E2416" s="3"/>
      <c r="F2416" s="3"/>
      <c r="H2416" s="5">
        <f>_xlfn.XLOOKUP(Table16[[#This Row],[OrderID]],[3]!Table13456[No заказа],[3]!Table13456[Количество],"",0,1)</f>
        <v>1</v>
      </c>
      <c r="I2416" s="5">
        <f>_xlfn.XLOOKUP(Table16[[#This Row],[OrderID]],[3]!Table13456[No заказа],[3]!Table13456[Цена],"",0,1)</f>
        <v>14990</v>
      </c>
      <c r="J2416" s="2" t="str">
        <f>M01_SETTINGS!$F$2</f>
        <v>KASPI</v>
      </c>
    </row>
    <row r="2417" spans="1:10" x14ac:dyDescent="0.35">
      <c r="A2417" s="3">
        <f>_xlfn.XLOOKUP(Table16[[#This Row],[OrderID]],[3]!Table13456[No заказа],[3]!Table13456[Дата
отправки],"",0,1)</f>
        <v>45731</v>
      </c>
      <c r="B2417" s="2">
        <v>515400158</v>
      </c>
      <c r="C2417" s="2"/>
      <c r="D2417" s="2"/>
      <c r="E2417" s="3"/>
      <c r="F2417" s="3"/>
      <c r="H2417" s="5">
        <f>_xlfn.XLOOKUP(Table16[[#This Row],[OrderID]],[3]!Table13456[No заказа],[3]!Table13456[Количество],"",0,1)</f>
        <v>1</v>
      </c>
      <c r="I2417" s="5">
        <f>_xlfn.XLOOKUP(Table16[[#This Row],[OrderID]],[3]!Table13456[No заказа],[3]!Table13456[Цена],"",0,1)</f>
        <v>7880</v>
      </c>
      <c r="J2417" s="2" t="str">
        <f>M01_SETTINGS!$F$2</f>
        <v>KASPI</v>
      </c>
    </row>
    <row r="2418" spans="1:10" x14ac:dyDescent="0.35">
      <c r="A2418" s="3">
        <f>_xlfn.XLOOKUP(Table16[[#This Row],[OrderID]],[3]!Table13456[No заказа],[3]!Table13456[Дата
отправки],"",0,1)</f>
        <v>45731</v>
      </c>
      <c r="B2418" s="2">
        <v>515478508</v>
      </c>
      <c r="C2418" s="2"/>
      <c r="D2418" s="2"/>
      <c r="E2418" s="3"/>
      <c r="F2418" s="3"/>
      <c r="H2418" s="5">
        <f>_xlfn.XLOOKUP(Table16[[#This Row],[OrderID]],[3]!Table13456[No заказа],[3]!Table13456[Количество],"",0,1)</f>
        <v>1</v>
      </c>
      <c r="I2418" s="5">
        <f>_xlfn.XLOOKUP(Table16[[#This Row],[OrderID]],[3]!Table13456[No заказа],[3]!Table13456[Цена],"",0,1)</f>
        <v>8000</v>
      </c>
      <c r="J2418" s="2" t="str">
        <f>M01_SETTINGS!$F$2</f>
        <v>KASPI</v>
      </c>
    </row>
    <row r="2419" spans="1:10" x14ac:dyDescent="0.35">
      <c r="A2419" s="3">
        <f>_xlfn.XLOOKUP(Table16[[#This Row],[OrderID]],[3]!Table13456[No заказа],[3]!Table13456[Дата
отправки],"",0,1)</f>
        <v>45731</v>
      </c>
      <c r="B2419" s="2">
        <v>515576271</v>
      </c>
      <c r="C2419" s="2"/>
      <c r="D2419" s="2"/>
      <c r="E2419" s="3"/>
      <c r="F2419" s="3"/>
      <c r="H2419" s="5">
        <f>_xlfn.XLOOKUP(Table16[[#This Row],[OrderID]],[3]!Table13456[No заказа],[3]!Table13456[Количество],"",0,1)</f>
        <v>1</v>
      </c>
      <c r="I2419" s="5">
        <f>_xlfn.XLOOKUP(Table16[[#This Row],[OrderID]],[3]!Table13456[No заказа],[3]!Table13456[Цена],"",0,1)</f>
        <v>7880</v>
      </c>
      <c r="J2419" s="2" t="str">
        <f>M01_SETTINGS!$F$2</f>
        <v>KASPI</v>
      </c>
    </row>
    <row r="2420" spans="1:10" x14ac:dyDescent="0.35">
      <c r="A2420" s="3">
        <f>_xlfn.XLOOKUP(Table16[[#This Row],[OrderID]],[3]!Table13456[No заказа],[3]!Table13456[Дата
отправки],"",0,1)</f>
        <v>45731</v>
      </c>
      <c r="B2420" s="2">
        <v>515442673</v>
      </c>
      <c r="C2420" s="2"/>
      <c r="D2420" s="2"/>
      <c r="E2420" s="3"/>
      <c r="F2420" s="3"/>
      <c r="H2420" s="5">
        <f>_xlfn.XLOOKUP(Table16[[#This Row],[OrderID]],[3]!Table13456[No заказа],[3]!Table13456[Количество],"",0,1)</f>
        <v>1</v>
      </c>
      <c r="I2420" s="5">
        <f>_xlfn.XLOOKUP(Table16[[#This Row],[OrderID]],[3]!Table13456[No заказа],[3]!Table13456[Цена],"",0,1)</f>
        <v>8499</v>
      </c>
      <c r="J2420" s="2" t="str">
        <f>M01_SETTINGS!$F$2</f>
        <v>KASPI</v>
      </c>
    </row>
    <row r="2421" spans="1:10" x14ac:dyDescent="0.35">
      <c r="A2421" s="3">
        <f>_xlfn.XLOOKUP(Table16[[#This Row],[OrderID]],[3]!Table13456[No заказа],[3]!Table13456[Дата
отправки],"",0,1)</f>
        <v>45731</v>
      </c>
      <c r="B2421" s="2">
        <v>515816980</v>
      </c>
      <c r="C2421" s="2"/>
      <c r="D2421" s="2"/>
      <c r="E2421" s="3"/>
      <c r="F2421" s="3"/>
      <c r="H2421" s="5">
        <f>_xlfn.XLOOKUP(Table16[[#This Row],[OrderID]],[3]!Table13456[No заказа],[3]!Table13456[Количество],"",0,1)</f>
        <v>1</v>
      </c>
      <c r="I2421" s="5">
        <f>_xlfn.XLOOKUP(Table16[[#This Row],[OrderID]],[3]!Table13456[No заказа],[3]!Table13456[Цена],"",0,1)</f>
        <v>7880</v>
      </c>
      <c r="J2421" s="2" t="str">
        <f>M01_SETTINGS!$F$2</f>
        <v>KASPI</v>
      </c>
    </row>
    <row r="2422" spans="1:10" x14ac:dyDescent="0.35">
      <c r="A2422" s="3">
        <f>_xlfn.XLOOKUP(Table16[[#This Row],[OrderID]],[3]!Table13456[No заказа],[3]!Table13456[Дата
отправки],"",0,1)</f>
        <v>45731</v>
      </c>
      <c r="B2422" s="2">
        <v>515727232</v>
      </c>
      <c r="C2422" s="2"/>
      <c r="D2422" s="2"/>
      <c r="E2422" s="3"/>
      <c r="F2422" s="3"/>
      <c r="H2422" s="5">
        <f>_xlfn.XLOOKUP(Table16[[#This Row],[OrderID]],[3]!Table13456[No заказа],[3]!Table13456[Количество],"",0,1)</f>
        <v>1</v>
      </c>
      <c r="I2422" s="5">
        <f>_xlfn.XLOOKUP(Table16[[#This Row],[OrderID]],[3]!Table13456[No заказа],[3]!Table13456[Цена],"",0,1)</f>
        <v>7880</v>
      </c>
      <c r="J2422" s="2" t="str">
        <f>M01_SETTINGS!$F$2</f>
        <v>KASPI</v>
      </c>
    </row>
    <row r="2423" spans="1:10" x14ac:dyDescent="0.35">
      <c r="A2423" s="3">
        <f>_xlfn.XLOOKUP(Table16[[#This Row],[OrderID]],[3]!Table13456[No заказа],[3]!Table13456[Дата
отправки],"",0,1)</f>
        <v>45731</v>
      </c>
      <c r="B2423" s="2">
        <v>515549440</v>
      </c>
      <c r="C2423" s="2"/>
      <c r="D2423" s="2"/>
      <c r="E2423" s="3"/>
      <c r="F2423" s="3"/>
      <c r="H2423" s="5">
        <f>_xlfn.XLOOKUP(Table16[[#This Row],[OrderID]],[3]!Table13456[No заказа],[3]!Table13456[Количество],"",0,1)</f>
        <v>1</v>
      </c>
      <c r="I2423" s="5">
        <f>_xlfn.XLOOKUP(Table16[[#This Row],[OrderID]],[3]!Table13456[No заказа],[3]!Table13456[Цена],"",0,1)</f>
        <v>7880</v>
      </c>
      <c r="J2423" s="2" t="str">
        <f>M01_SETTINGS!$F$2</f>
        <v>KASPI</v>
      </c>
    </row>
    <row r="2424" spans="1:10" x14ac:dyDescent="0.35">
      <c r="A2424" s="3">
        <f>_xlfn.XLOOKUP(Table16[[#This Row],[OrderID]],[3]!Table13456[No заказа],[3]!Table13456[Дата
отправки],"",0,1)</f>
        <v>45731</v>
      </c>
      <c r="B2424" s="2">
        <v>515665672</v>
      </c>
      <c r="C2424" s="2"/>
      <c r="D2424" s="2"/>
      <c r="E2424" s="3"/>
      <c r="F2424" s="3"/>
      <c r="H2424" s="5">
        <f>_xlfn.XLOOKUP(Table16[[#This Row],[OrderID]],[3]!Table13456[No заказа],[3]!Table13456[Количество],"",0,1)</f>
        <v>1</v>
      </c>
      <c r="I2424" s="5">
        <f>_xlfn.XLOOKUP(Table16[[#This Row],[OrderID]],[3]!Table13456[No заказа],[3]!Table13456[Цена],"",0,1)</f>
        <v>7953</v>
      </c>
      <c r="J2424" s="2" t="str">
        <f>M01_SETTINGS!$F$2</f>
        <v>KASPI</v>
      </c>
    </row>
    <row r="2425" spans="1:10" x14ac:dyDescent="0.35">
      <c r="A2425" s="3">
        <f>_xlfn.XLOOKUP(Table16[[#This Row],[OrderID]],[3]!Table13456[No заказа],[3]!Table13456[Дата
отправки],"",0,1)</f>
        <v>45731</v>
      </c>
      <c r="B2425" s="2">
        <v>515445443</v>
      </c>
      <c r="C2425" s="2"/>
      <c r="D2425" s="2"/>
      <c r="E2425" s="3"/>
      <c r="F2425" s="3"/>
      <c r="H2425" s="5">
        <f>_xlfn.XLOOKUP(Table16[[#This Row],[OrderID]],[3]!Table13456[No заказа],[3]!Table13456[Количество],"",0,1)</f>
        <v>1</v>
      </c>
      <c r="I2425" s="5">
        <f>_xlfn.XLOOKUP(Table16[[#This Row],[OrderID]],[3]!Table13456[No заказа],[3]!Table13456[Цена],"",0,1)</f>
        <v>7958</v>
      </c>
      <c r="J2425" s="2" t="str">
        <f>M01_SETTINGS!$F$2</f>
        <v>KASPI</v>
      </c>
    </row>
    <row r="2426" spans="1:10" x14ac:dyDescent="0.35">
      <c r="A2426" s="3">
        <f>_xlfn.XLOOKUP(Table16[[#This Row],[OrderID]],[3]!Table13456[No заказа],[3]!Table13456[Дата
отправки],"",0,1)</f>
        <v>45731</v>
      </c>
      <c r="B2426" s="2">
        <v>515867148</v>
      </c>
      <c r="C2426" s="2"/>
      <c r="D2426" s="2"/>
      <c r="E2426" s="3"/>
      <c r="F2426" s="3"/>
      <c r="H2426" s="5">
        <f>_xlfn.XLOOKUP(Table16[[#This Row],[OrderID]],[3]!Table13456[No заказа],[3]!Table13456[Количество],"",0,1)</f>
        <v>1</v>
      </c>
      <c r="I2426" s="5">
        <f>_xlfn.XLOOKUP(Table16[[#This Row],[OrderID]],[3]!Table13456[No заказа],[3]!Table13456[Цена],"",0,1)</f>
        <v>8000</v>
      </c>
      <c r="J2426" s="2" t="str">
        <f>M01_SETTINGS!$F$2</f>
        <v>KASPI</v>
      </c>
    </row>
    <row r="2427" spans="1:10" x14ac:dyDescent="0.35">
      <c r="A2427" s="3">
        <f>_xlfn.XLOOKUP(Table16[[#This Row],[OrderID]],[3]!Table13456[No заказа],[3]!Table13456[Дата
отправки],"",0,1)</f>
        <v>45731</v>
      </c>
      <c r="B2427" s="2">
        <v>515640247</v>
      </c>
      <c r="C2427" s="2"/>
      <c r="D2427" s="2"/>
      <c r="E2427" s="3"/>
      <c r="F2427" s="3"/>
      <c r="H2427" s="5">
        <f>_xlfn.XLOOKUP(Table16[[#This Row],[OrderID]],[3]!Table13456[No заказа],[3]!Table13456[Количество],"",0,1)</f>
        <v>1</v>
      </c>
      <c r="I2427" s="5">
        <f>_xlfn.XLOOKUP(Table16[[#This Row],[OrderID]],[3]!Table13456[No заказа],[3]!Table13456[Цена],"",0,1)</f>
        <v>8986</v>
      </c>
      <c r="J2427" s="2" t="str">
        <f>M01_SETTINGS!$F$2</f>
        <v>KASPI</v>
      </c>
    </row>
    <row r="2428" spans="1:10" x14ac:dyDescent="0.35">
      <c r="A2428" s="3">
        <f>_xlfn.XLOOKUP(Table16[[#This Row],[OrderID]],[3]!Table13456[No заказа],[3]!Table13456[Дата
отправки],"",0,1)</f>
        <v>45731</v>
      </c>
      <c r="B2428" s="2">
        <v>515578241</v>
      </c>
      <c r="C2428" s="2"/>
      <c r="D2428" s="2"/>
      <c r="E2428" s="3"/>
      <c r="F2428" s="3"/>
      <c r="H2428" s="5">
        <f>_xlfn.XLOOKUP(Table16[[#This Row],[OrderID]],[3]!Table13456[No заказа],[3]!Table13456[Количество],"",0,1)</f>
        <v>1</v>
      </c>
      <c r="I2428" s="5">
        <f>_xlfn.XLOOKUP(Table16[[#This Row],[OrderID]],[3]!Table13456[No заказа],[3]!Table13456[Цена],"",0,1)</f>
        <v>7998</v>
      </c>
      <c r="J2428" s="2" t="str">
        <f>M01_SETTINGS!$F$2</f>
        <v>KASPI</v>
      </c>
    </row>
    <row r="2429" spans="1:10" x14ac:dyDescent="0.35">
      <c r="A2429" s="3">
        <f>_xlfn.XLOOKUP(Table16[[#This Row],[OrderID]],[3]!Table13456[No заказа],[3]!Table13456[Дата
отправки],"",0,1)</f>
        <v>45731</v>
      </c>
      <c r="B2429" s="2">
        <v>515424838</v>
      </c>
      <c r="C2429" s="2"/>
      <c r="D2429" s="2"/>
      <c r="E2429" s="3"/>
      <c r="F2429" s="3"/>
      <c r="H2429" s="5">
        <f>_xlfn.XLOOKUP(Table16[[#This Row],[OrderID]],[3]!Table13456[No заказа],[3]!Table13456[Количество],"",0,1)</f>
        <v>1</v>
      </c>
      <c r="I2429" s="5">
        <f>_xlfn.XLOOKUP(Table16[[#This Row],[OrderID]],[3]!Table13456[No заказа],[3]!Table13456[Цена],"",0,1)</f>
        <v>10217</v>
      </c>
      <c r="J2429" s="2" t="str">
        <f>M01_SETTINGS!$F$2</f>
        <v>KASPI</v>
      </c>
    </row>
    <row r="2430" spans="1:10" x14ac:dyDescent="0.35">
      <c r="A2430" s="3">
        <f>_xlfn.XLOOKUP(Table16[[#This Row],[OrderID]],[3]!Table13456[No заказа],[3]!Table13456[Дата
отправки],"",0,1)</f>
        <v>45731</v>
      </c>
      <c r="B2430" s="2">
        <v>515403967</v>
      </c>
      <c r="C2430" s="2"/>
      <c r="D2430" s="2"/>
      <c r="E2430" s="3"/>
      <c r="F2430" s="3"/>
      <c r="H2430" s="5">
        <f>_xlfn.XLOOKUP(Table16[[#This Row],[OrderID]],[3]!Table13456[No заказа],[3]!Table13456[Количество],"",0,1)</f>
        <v>1</v>
      </c>
      <c r="I2430" s="5">
        <f>_xlfn.XLOOKUP(Table16[[#This Row],[OrderID]],[3]!Table13456[No заказа],[3]!Table13456[Цена],"",0,1)</f>
        <v>11492</v>
      </c>
      <c r="J2430" s="2" t="str">
        <f>M01_SETTINGS!$F$2</f>
        <v>KASPI</v>
      </c>
    </row>
    <row r="2431" spans="1:10" x14ac:dyDescent="0.35">
      <c r="A2431" s="3">
        <f>_xlfn.XLOOKUP(Table16[[#This Row],[OrderID]],[3]!Table13456[No заказа],[3]!Table13456[Дата
отправки],"",0,1)</f>
        <v>45731</v>
      </c>
      <c r="B2431" s="2">
        <v>515795584</v>
      </c>
      <c r="C2431" s="2"/>
      <c r="D2431" s="2"/>
      <c r="E2431" s="3"/>
      <c r="F2431" s="3"/>
      <c r="H2431" s="5">
        <f>_xlfn.XLOOKUP(Table16[[#This Row],[OrderID]],[3]!Table13456[No заказа],[3]!Table13456[Количество],"",0,1)</f>
        <v>1</v>
      </c>
      <c r="I2431" s="5">
        <f>_xlfn.XLOOKUP(Table16[[#This Row],[OrderID]],[3]!Table13456[No заказа],[3]!Table13456[Цена],"",0,1)</f>
        <v>8468</v>
      </c>
      <c r="J2431" s="2" t="str">
        <f>M01_SETTINGS!$F$2</f>
        <v>KASPI</v>
      </c>
    </row>
    <row r="2432" spans="1:10" x14ac:dyDescent="0.35">
      <c r="A2432" s="3">
        <f>_xlfn.XLOOKUP(Table16[[#This Row],[OrderID]],[3]!Table13456[No заказа],[3]!Table13456[Дата
отправки],"",0,1)</f>
        <v>45731</v>
      </c>
      <c r="B2432" s="2">
        <v>515475014</v>
      </c>
      <c r="C2432" s="2"/>
      <c r="D2432" s="2"/>
      <c r="E2432" s="3"/>
      <c r="F2432" s="3"/>
      <c r="H2432" s="5">
        <f>_xlfn.XLOOKUP(Table16[[#This Row],[OrderID]],[3]!Table13456[No заказа],[3]!Table13456[Количество],"",0,1)</f>
        <v>1</v>
      </c>
      <c r="I2432" s="5">
        <f>_xlfn.XLOOKUP(Table16[[#This Row],[OrderID]],[3]!Table13456[No заказа],[3]!Table13456[Цена],"",0,1)</f>
        <v>7998</v>
      </c>
      <c r="J2432" s="2" t="str">
        <f>M01_SETTINGS!$F$2</f>
        <v>KASPI</v>
      </c>
    </row>
    <row r="2433" spans="1:10" x14ac:dyDescent="0.35">
      <c r="A2433" s="3">
        <f>_xlfn.XLOOKUP(Table16[[#This Row],[OrderID]],[3]!Table13456[No заказа],[3]!Table13456[Дата
отправки],"",0,1)</f>
        <v>45731</v>
      </c>
      <c r="B2433" s="2">
        <v>515365582</v>
      </c>
      <c r="C2433" s="2"/>
      <c r="D2433" s="2"/>
      <c r="E2433" s="3"/>
      <c r="F2433" s="3"/>
      <c r="H2433" s="5">
        <f>_xlfn.XLOOKUP(Table16[[#This Row],[OrderID]],[3]!Table13456[No заказа],[3]!Table13456[Количество],"",0,1)</f>
        <v>1</v>
      </c>
      <c r="I2433" s="5">
        <f>_xlfn.XLOOKUP(Table16[[#This Row],[OrderID]],[3]!Table13456[No заказа],[3]!Table13456[Цена],"",0,1)</f>
        <v>8988</v>
      </c>
      <c r="J2433" s="2" t="str">
        <f>M01_SETTINGS!$F$2</f>
        <v>KASPI</v>
      </c>
    </row>
    <row r="2434" spans="1:10" x14ac:dyDescent="0.35">
      <c r="A2434" s="3">
        <f>_xlfn.XLOOKUP(Table16[[#This Row],[OrderID]],[3]!Table13456[No заказа],[3]!Table13456[Дата
отправки],"",0,1)</f>
        <v>45731</v>
      </c>
      <c r="B2434" s="2">
        <v>515800895</v>
      </c>
      <c r="C2434" s="2"/>
      <c r="D2434" s="2"/>
      <c r="E2434" s="3"/>
      <c r="F2434" s="3"/>
      <c r="H2434" s="5">
        <f>_xlfn.XLOOKUP(Table16[[#This Row],[OrderID]],[3]!Table13456[No заказа],[3]!Table13456[Количество],"",0,1)</f>
        <v>1</v>
      </c>
      <c r="I2434" s="5">
        <f>_xlfn.XLOOKUP(Table16[[#This Row],[OrderID]],[3]!Table13456[No заказа],[3]!Table13456[Цена],"",0,1)</f>
        <v>8492</v>
      </c>
      <c r="J2434" s="2" t="str">
        <f>M01_SETTINGS!$F$2</f>
        <v>KASPI</v>
      </c>
    </row>
    <row r="2435" spans="1:10" x14ac:dyDescent="0.35">
      <c r="A2435" s="3">
        <f>_xlfn.XLOOKUP(Table16[[#This Row],[OrderID]],[3]!Table13456[No заказа],[3]!Table13456[Дата
отправки],"",0,1)</f>
        <v>45731</v>
      </c>
      <c r="B2435" s="2">
        <v>515401322</v>
      </c>
      <c r="C2435" s="2"/>
      <c r="D2435" s="2"/>
      <c r="E2435" s="3"/>
      <c r="F2435" s="3"/>
      <c r="H2435" s="5">
        <f>_xlfn.XLOOKUP(Table16[[#This Row],[OrderID]],[3]!Table13456[No заказа],[3]!Table13456[Количество],"",0,1)</f>
        <v>1</v>
      </c>
      <c r="I2435" s="5">
        <f>_xlfn.XLOOKUP(Table16[[#This Row],[OrderID]],[3]!Table13456[No заказа],[3]!Table13456[Цена],"",0,1)</f>
        <v>8497</v>
      </c>
      <c r="J2435" s="2" t="str">
        <f>M01_SETTINGS!$F$2</f>
        <v>KASPI</v>
      </c>
    </row>
    <row r="2436" spans="1:10" x14ac:dyDescent="0.35">
      <c r="A2436" s="3">
        <f>_xlfn.XLOOKUP(Table16[[#This Row],[OrderID]],[3]!Table13456[No заказа],[3]!Table13456[Дата
отправки],"",0,1)</f>
        <v>45730</v>
      </c>
      <c r="B2436" s="2">
        <v>515085531</v>
      </c>
      <c r="C2436" s="2"/>
      <c r="D2436" s="2"/>
      <c r="E2436" s="3"/>
      <c r="F2436" s="3"/>
      <c r="H2436" s="5">
        <f>_xlfn.XLOOKUP(Table16[[#This Row],[OrderID]],[3]!Table13456[No заказа],[3]!Table13456[Количество],"",0,1)</f>
        <v>1</v>
      </c>
      <c r="I2436" s="5">
        <f>_xlfn.XLOOKUP(Table16[[#This Row],[OrderID]],[3]!Table13456[No заказа],[3]!Table13456[Цена],"",0,1)</f>
        <v>11997</v>
      </c>
      <c r="J2436" s="2" t="str">
        <f>M01_SETTINGS!$F$2</f>
        <v>KASPI</v>
      </c>
    </row>
    <row r="2437" spans="1:10" x14ac:dyDescent="0.35">
      <c r="A2437" s="3">
        <f>_xlfn.XLOOKUP(Table16[[#This Row],[OrderID]],[3]!Table13456[No заказа],[3]!Table13456[Дата
отправки],"",0,1)</f>
        <v>45730</v>
      </c>
      <c r="B2437" s="2">
        <v>514983046</v>
      </c>
      <c r="C2437" s="2"/>
      <c r="D2437" s="2"/>
      <c r="E2437" s="3"/>
      <c r="F2437" s="3"/>
      <c r="H2437" s="5">
        <f>_xlfn.XLOOKUP(Table16[[#This Row],[OrderID]],[3]!Table13456[No заказа],[3]!Table13456[Количество],"",0,1)</f>
        <v>1</v>
      </c>
      <c r="I2437" s="5">
        <f>_xlfn.XLOOKUP(Table16[[#This Row],[OrderID]],[3]!Table13456[No заказа],[3]!Table13456[Цена],"",0,1)</f>
        <v>14990</v>
      </c>
      <c r="J2437" s="2" t="str">
        <f>M01_SETTINGS!$F$2</f>
        <v>KASPI</v>
      </c>
    </row>
    <row r="2438" spans="1:10" x14ac:dyDescent="0.35">
      <c r="A2438" s="3">
        <f>_xlfn.XLOOKUP(Table16[[#This Row],[OrderID]],[3]!Table13456[No заказа],[3]!Table13456[Дата
отправки],"",0,1)</f>
        <v>45730</v>
      </c>
      <c r="B2438" s="2">
        <v>514921279</v>
      </c>
      <c r="C2438" s="2"/>
      <c r="D2438" s="2"/>
      <c r="E2438" s="3"/>
      <c r="F2438" s="3"/>
      <c r="H2438" s="5">
        <f>_xlfn.XLOOKUP(Table16[[#This Row],[OrderID]],[3]!Table13456[No заказа],[3]!Table13456[Количество],"",0,1)</f>
        <v>1</v>
      </c>
      <c r="I2438" s="5">
        <f>_xlfn.XLOOKUP(Table16[[#This Row],[OrderID]],[3]!Table13456[No заказа],[3]!Table13456[Цена],"",0,1)</f>
        <v>14990</v>
      </c>
      <c r="J2438" s="2" t="str">
        <f>M01_SETTINGS!$F$2</f>
        <v>KASPI</v>
      </c>
    </row>
    <row r="2439" spans="1:10" x14ac:dyDescent="0.35">
      <c r="A2439" s="3">
        <f>_xlfn.XLOOKUP(Table16[[#This Row],[OrderID]],[3]!Table13456[No заказа],[3]!Table13456[Дата
отправки],"",0,1)</f>
        <v>45730</v>
      </c>
      <c r="B2439" s="2">
        <v>514839858</v>
      </c>
      <c r="C2439" s="2"/>
      <c r="D2439" s="2"/>
      <c r="E2439" s="3"/>
      <c r="F2439" s="3"/>
      <c r="H2439" s="5">
        <f>_xlfn.XLOOKUP(Table16[[#This Row],[OrderID]],[3]!Table13456[No заказа],[3]!Table13456[Количество],"",0,1)</f>
        <v>1</v>
      </c>
      <c r="I2439" s="5">
        <f>_xlfn.XLOOKUP(Table16[[#This Row],[OrderID]],[3]!Table13456[No заказа],[3]!Table13456[Цена],"",0,1)</f>
        <v>14990</v>
      </c>
      <c r="J2439" s="2" t="str">
        <f>M01_SETTINGS!$F$2</f>
        <v>KASPI</v>
      </c>
    </row>
    <row r="2440" spans="1:10" x14ac:dyDescent="0.35">
      <c r="A2440" s="3">
        <f>_xlfn.XLOOKUP(Table16[[#This Row],[OrderID]],[3]!Table13456[No заказа],[3]!Table13456[Дата
отправки],"",0,1)</f>
        <v>45730</v>
      </c>
      <c r="B2440" s="2">
        <v>514901274</v>
      </c>
      <c r="C2440" s="2"/>
      <c r="D2440" s="2"/>
      <c r="E2440" s="3"/>
      <c r="F2440" s="3"/>
      <c r="H2440" s="5">
        <f>_xlfn.XLOOKUP(Table16[[#This Row],[OrderID]],[3]!Table13456[No заказа],[3]!Table13456[Количество],"",0,1)</f>
        <v>1</v>
      </c>
      <c r="I2440" s="5">
        <f>_xlfn.XLOOKUP(Table16[[#This Row],[OrderID]],[3]!Table13456[No заказа],[3]!Table13456[Цена],"",0,1)</f>
        <v>14990</v>
      </c>
      <c r="J2440" s="2" t="str">
        <f>M01_SETTINGS!$F$2</f>
        <v>KASPI</v>
      </c>
    </row>
    <row r="2441" spans="1:10" x14ac:dyDescent="0.35">
      <c r="A2441" s="3">
        <f>_xlfn.XLOOKUP(Table16[[#This Row],[OrderID]],[3]!Table13456[No заказа],[3]!Table13456[Дата
отправки],"",0,1)</f>
        <v>45730</v>
      </c>
      <c r="B2441" s="2">
        <v>515251709</v>
      </c>
      <c r="C2441" s="2"/>
      <c r="D2441" s="2"/>
      <c r="E2441" s="3"/>
      <c r="F2441" s="3"/>
      <c r="H2441" s="5">
        <f>_xlfn.XLOOKUP(Table16[[#This Row],[OrderID]],[3]!Table13456[No заказа],[3]!Table13456[Количество],"",0,1)</f>
        <v>1</v>
      </c>
      <c r="I2441" s="5">
        <f>_xlfn.XLOOKUP(Table16[[#This Row],[OrderID]],[3]!Table13456[No заказа],[3]!Table13456[Цена],"",0,1)</f>
        <v>14990</v>
      </c>
      <c r="J2441" s="2" t="str">
        <f>M01_SETTINGS!$F$2</f>
        <v>KASPI</v>
      </c>
    </row>
    <row r="2442" spans="1:10" x14ac:dyDescent="0.35">
      <c r="A2442" s="3">
        <f>_xlfn.XLOOKUP(Table16[[#This Row],[OrderID]],[3]!Table13456[No заказа],[3]!Table13456[Дата
отправки],"",0,1)</f>
        <v>45730</v>
      </c>
      <c r="B2442" s="2">
        <v>515261238</v>
      </c>
      <c r="C2442" s="2"/>
      <c r="D2442" s="2"/>
      <c r="E2442" s="3"/>
      <c r="F2442" s="3"/>
      <c r="H2442" s="5">
        <f>_xlfn.XLOOKUP(Table16[[#This Row],[OrderID]],[3]!Table13456[No заказа],[3]!Table13456[Количество],"",0,1)</f>
        <v>1</v>
      </c>
      <c r="I2442" s="5">
        <f>_xlfn.XLOOKUP(Table16[[#This Row],[OrderID]],[3]!Table13456[No заказа],[3]!Table13456[Цена],"",0,1)</f>
        <v>14990</v>
      </c>
      <c r="J2442" s="2" t="str">
        <f>M01_SETTINGS!$F$2</f>
        <v>KASPI</v>
      </c>
    </row>
    <row r="2443" spans="1:10" x14ac:dyDescent="0.35">
      <c r="A2443" s="3">
        <f>_xlfn.XLOOKUP(Table16[[#This Row],[OrderID]],[3]!Table13456[No заказа],[3]!Table13456[Дата
отправки],"",0,1)</f>
        <v>45730</v>
      </c>
      <c r="B2443" s="2">
        <v>515277160</v>
      </c>
      <c r="C2443" s="2"/>
      <c r="D2443" s="2"/>
      <c r="E2443" s="3"/>
      <c r="F2443" s="3"/>
      <c r="H2443" s="5">
        <f>_xlfn.XLOOKUP(Table16[[#This Row],[OrderID]],[3]!Table13456[No заказа],[3]!Table13456[Количество],"",0,1)</f>
        <v>1</v>
      </c>
      <c r="I2443" s="5">
        <f>_xlfn.XLOOKUP(Table16[[#This Row],[OrderID]],[3]!Table13456[No заказа],[3]!Table13456[Цена],"",0,1)</f>
        <v>14990</v>
      </c>
      <c r="J2443" s="2" t="str">
        <f>M01_SETTINGS!$F$2</f>
        <v>KASPI</v>
      </c>
    </row>
    <row r="2444" spans="1:10" x14ac:dyDescent="0.35">
      <c r="A2444" s="3">
        <f>_xlfn.XLOOKUP(Table16[[#This Row],[OrderID]],[3]!Table13456[No заказа],[3]!Table13456[Дата
отправки],"",0,1)</f>
        <v>45730</v>
      </c>
      <c r="B2444" s="2">
        <v>514922129</v>
      </c>
      <c r="C2444" s="2"/>
      <c r="D2444" s="2"/>
      <c r="E2444" s="3"/>
      <c r="F2444" s="3"/>
      <c r="H2444" s="5">
        <f>_xlfn.XLOOKUP(Table16[[#This Row],[OrderID]],[3]!Table13456[No заказа],[3]!Table13456[Количество],"",0,1)</f>
        <v>1</v>
      </c>
      <c r="I2444" s="5">
        <f>_xlfn.XLOOKUP(Table16[[#This Row],[OrderID]],[3]!Table13456[No заказа],[3]!Table13456[Цена],"",0,1)</f>
        <v>14990</v>
      </c>
      <c r="J2444" s="2" t="str">
        <f>M01_SETTINGS!$F$2</f>
        <v>KASPI</v>
      </c>
    </row>
    <row r="2445" spans="1:10" x14ac:dyDescent="0.35">
      <c r="A2445" s="3">
        <f>_xlfn.XLOOKUP(Table16[[#This Row],[OrderID]],[3]!Table13456[No заказа],[3]!Table13456[Дата
отправки],"",0,1)</f>
        <v>45730</v>
      </c>
      <c r="B2445" s="2">
        <v>514835891</v>
      </c>
      <c r="C2445" s="2"/>
      <c r="D2445" s="2"/>
      <c r="E2445" s="3"/>
      <c r="F2445" s="3"/>
      <c r="H2445" s="5">
        <f>_xlfn.XLOOKUP(Table16[[#This Row],[OrderID]],[3]!Table13456[No заказа],[3]!Table13456[Количество],"",0,1)</f>
        <v>1</v>
      </c>
      <c r="I2445" s="5">
        <f>_xlfn.XLOOKUP(Table16[[#This Row],[OrderID]],[3]!Table13456[No заказа],[3]!Table13456[Цена],"",0,1)</f>
        <v>14990</v>
      </c>
      <c r="J2445" s="2" t="str">
        <f>M01_SETTINGS!$F$2</f>
        <v>KASPI</v>
      </c>
    </row>
    <row r="2446" spans="1:10" x14ac:dyDescent="0.35">
      <c r="A2446" s="3">
        <f>_xlfn.XLOOKUP(Table16[[#This Row],[OrderID]],[3]!Table13456[No заказа],[3]!Table13456[Дата
отправки],"",0,1)</f>
        <v>45730</v>
      </c>
      <c r="B2446" s="2">
        <v>515200321</v>
      </c>
      <c r="C2446" s="2"/>
      <c r="D2446" s="2"/>
      <c r="E2446" s="3"/>
      <c r="F2446" s="3"/>
      <c r="H2446" s="5">
        <f>_xlfn.XLOOKUP(Table16[[#This Row],[OrderID]],[3]!Table13456[No заказа],[3]!Table13456[Количество],"",0,1)</f>
        <v>1</v>
      </c>
      <c r="I2446" s="5">
        <f>_xlfn.XLOOKUP(Table16[[#This Row],[OrderID]],[3]!Table13456[No заказа],[3]!Table13456[Цена],"",0,1)</f>
        <v>14990</v>
      </c>
      <c r="J2446" s="2" t="str">
        <f>M01_SETTINGS!$F$2</f>
        <v>KASPI</v>
      </c>
    </row>
    <row r="2447" spans="1:10" x14ac:dyDescent="0.35">
      <c r="A2447" s="3">
        <f>_xlfn.XLOOKUP(Table16[[#This Row],[OrderID]],[3]!Table13456[No заказа],[3]!Table13456[Дата
отправки],"",0,1)</f>
        <v>45730</v>
      </c>
      <c r="B2447" s="2">
        <v>514861731</v>
      </c>
      <c r="C2447" s="2"/>
      <c r="D2447" s="2"/>
      <c r="E2447" s="3"/>
      <c r="F2447" s="3"/>
      <c r="H2447" s="5">
        <f>_xlfn.XLOOKUP(Table16[[#This Row],[OrderID]],[3]!Table13456[No заказа],[3]!Table13456[Количество],"",0,1)</f>
        <v>1</v>
      </c>
      <c r="I2447" s="5">
        <f>_xlfn.XLOOKUP(Table16[[#This Row],[OrderID]],[3]!Table13456[No заказа],[3]!Table13456[Цена],"",0,1)</f>
        <v>14990</v>
      </c>
      <c r="J2447" s="2" t="str">
        <f>M01_SETTINGS!$F$2</f>
        <v>KASPI</v>
      </c>
    </row>
    <row r="2448" spans="1:10" x14ac:dyDescent="0.35">
      <c r="A2448" s="3">
        <f>_xlfn.XLOOKUP(Table16[[#This Row],[OrderID]],[3]!Table13456[No заказа],[3]!Table13456[Дата
отправки],"",0,1)</f>
        <v>45730</v>
      </c>
      <c r="B2448" s="2">
        <v>514976464</v>
      </c>
      <c r="C2448" s="2"/>
      <c r="D2448" s="2"/>
      <c r="E2448" s="3"/>
      <c r="F2448" s="3"/>
      <c r="H2448" s="5">
        <f>_xlfn.XLOOKUP(Table16[[#This Row],[OrderID]],[3]!Table13456[No заказа],[3]!Table13456[Количество],"",0,1)</f>
        <v>1</v>
      </c>
      <c r="I2448" s="5">
        <f>_xlfn.XLOOKUP(Table16[[#This Row],[OrderID]],[3]!Table13456[No заказа],[3]!Table13456[Цена],"",0,1)</f>
        <v>7897</v>
      </c>
      <c r="J2448" s="2" t="str">
        <f>M01_SETTINGS!$F$2</f>
        <v>KASPI</v>
      </c>
    </row>
    <row r="2449" spans="1:10" x14ac:dyDescent="0.35">
      <c r="A2449" s="3">
        <f>_xlfn.XLOOKUP(Table16[[#This Row],[OrderID]],[3]!Table13456[No заказа],[3]!Table13456[Дата
отправки],"",0,1)</f>
        <v>45730</v>
      </c>
      <c r="B2449" s="2">
        <v>515164377</v>
      </c>
      <c r="C2449" s="2"/>
      <c r="D2449" s="2"/>
      <c r="E2449" s="3"/>
      <c r="F2449" s="3"/>
      <c r="H2449" s="5">
        <f>_xlfn.XLOOKUP(Table16[[#This Row],[OrderID]],[3]!Table13456[No заказа],[3]!Table13456[Количество],"",0,1)</f>
        <v>1</v>
      </c>
      <c r="I2449" s="5">
        <f>_xlfn.XLOOKUP(Table16[[#This Row],[OrderID]],[3]!Table13456[No заказа],[3]!Table13456[Цена],"",0,1)</f>
        <v>9810</v>
      </c>
      <c r="J2449" s="2" t="str">
        <f>M01_SETTINGS!$F$2</f>
        <v>KASPI</v>
      </c>
    </row>
    <row r="2450" spans="1:10" x14ac:dyDescent="0.35">
      <c r="A2450" s="3">
        <f>_xlfn.XLOOKUP(Table16[[#This Row],[OrderID]],[3]!Table13456[No заказа],[3]!Table13456[Дата
отправки],"",0,1)</f>
        <v>45730</v>
      </c>
      <c r="B2450" s="2">
        <v>514927974</v>
      </c>
      <c r="C2450" s="2"/>
      <c r="D2450" s="2"/>
      <c r="E2450" s="3"/>
      <c r="F2450" s="3"/>
      <c r="H2450" s="5">
        <f>_xlfn.XLOOKUP(Table16[[#This Row],[OrderID]],[3]!Table13456[No заказа],[3]!Table13456[Количество],"",0,1)</f>
        <v>1</v>
      </c>
      <c r="I2450" s="5">
        <f>_xlfn.XLOOKUP(Table16[[#This Row],[OrderID]],[3]!Table13456[No заказа],[3]!Table13456[Цена],"",0,1)</f>
        <v>7985</v>
      </c>
      <c r="J2450" s="2" t="str">
        <f>M01_SETTINGS!$F$2</f>
        <v>KASPI</v>
      </c>
    </row>
    <row r="2451" spans="1:10" x14ac:dyDescent="0.35">
      <c r="A2451" s="3">
        <f>_xlfn.XLOOKUP(Table16[[#This Row],[OrderID]],[3]!Table13456[No заказа],[3]!Table13456[Дата
отправки],"",0,1)</f>
        <v>45730</v>
      </c>
      <c r="B2451" s="2">
        <v>514823470</v>
      </c>
      <c r="C2451" s="2"/>
      <c r="D2451" s="2"/>
      <c r="E2451" s="3"/>
      <c r="F2451" s="3"/>
      <c r="H2451" s="5">
        <f>_xlfn.XLOOKUP(Table16[[#This Row],[OrderID]],[3]!Table13456[No заказа],[3]!Table13456[Количество],"",0,1)</f>
        <v>1</v>
      </c>
      <c r="I2451" s="5">
        <f>_xlfn.XLOOKUP(Table16[[#This Row],[OrderID]],[3]!Table13456[No заказа],[3]!Table13456[Цена],"",0,1)</f>
        <v>8672</v>
      </c>
      <c r="J2451" s="2" t="str">
        <f>M01_SETTINGS!$F$2</f>
        <v>KASPI</v>
      </c>
    </row>
    <row r="2452" spans="1:10" x14ac:dyDescent="0.35">
      <c r="A2452" s="3">
        <f>_xlfn.XLOOKUP(Table16[[#This Row],[OrderID]],[3]!Table13456[No заказа],[3]!Table13456[Дата
отправки],"",0,1)</f>
        <v>45730</v>
      </c>
      <c r="B2452" s="2">
        <v>515021005</v>
      </c>
      <c r="C2452" s="2"/>
      <c r="D2452" s="2"/>
      <c r="E2452" s="3"/>
      <c r="F2452" s="3"/>
      <c r="H2452" s="5">
        <f>_xlfn.XLOOKUP(Table16[[#This Row],[OrderID]],[3]!Table13456[No заказа],[3]!Table13456[Количество],"",0,1)</f>
        <v>1</v>
      </c>
      <c r="I2452" s="5">
        <f>_xlfn.XLOOKUP(Table16[[#This Row],[OrderID]],[3]!Table13456[No заказа],[3]!Table13456[Цена],"",0,1)</f>
        <v>7990</v>
      </c>
      <c r="J2452" s="2" t="str">
        <f>M01_SETTINGS!$F$2</f>
        <v>KASPI</v>
      </c>
    </row>
    <row r="2453" spans="1:10" x14ac:dyDescent="0.35">
      <c r="A2453" s="3">
        <f>_xlfn.XLOOKUP(Table16[[#This Row],[OrderID]],[3]!Table13456[No заказа],[3]!Table13456[Дата
отправки],"",0,1)</f>
        <v>45730</v>
      </c>
      <c r="B2453" s="2">
        <v>515188671</v>
      </c>
      <c r="C2453" s="2"/>
      <c r="D2453" s="2"/>
      <c r="E2453" s="3"/>
      <c r="F2453" s="3"/>
      <c r="H2453" s="5">
        <f>_xlfn.XLOOKUP(Table16[[#This Row],[OrderID]],[3]!Table13456[No заказа],[3]!Table13456[Количество],"",0,1)</f>
        <v>1</v>
      </c>
      <c r="I2453" s="5">
        <f>_xlfn.XLOOKUP(Table16[[#This Row],[OrderID]],[3]!Table13456[No заказа],[3]!Table13456[Цена],"",0,1)</f>
        <v>8000</v>
      </c>
      <c r="J2453" s="2" t="str">
        <f>M01_SETTINGS!$F$2</f>
        <v>KASPI</v>
      </c>
    </row>
    <row r="2454" spans="1:10" x14ac:dyDescent="0.35">
      <c r="A2454" s="3">
        <f>_xlfn.XLOOKUP(Table16[[#This Row],[OrderID]],[3]!Table13456[No заказа],[3]!Table13456[Дата
отправки],"",0,1)</f>
        <v>45730</v>
      </c>
      <c r="B2454" s="2">
        <v>514890589</v>
      </c>
      <c r="C2454" s="2"/>
      <c r="D2454" s="2"/>
      <c r="E2454" s="3"/>
      <c r="F2454" s="3"/>
      <c r="H2454" s="5">
        <f>_xlfn.XLOOKUP(Table16[[#This Row],[OrderID]],[3]!Table13456[No заказа],[3]!Table13456[Количество],"",0,1)</f>
        <v>1</v>
      </c>
      <c r="I2454" s="5">
        <f>_xlfn.XLOOKUP(Table16[[#This Row],[OrderID]],[3]!Table13456[No заказа],[3]!Table13456[Цена],"",0,1)</f>
        <v>8000</v>
      </c>
      <c r="J2454" s="2" t="str">
        <f>M01_SETTINGS!$F$2</f>
        <v>KASPI</v>
      </c>
    </row>
    <row r="2455" spans="1:10" x14ac:dyDescent="0.35">
      <c r="A2455" s="3">
        <f>_xlfn.XLOOKUP(Table16[[#This Row],[OrderID]],[3]!Table13456[No заказа],[3]!Table13456[Дата
отправки],"",0,1)</f>
        <v>45730</v>
      </c>
      <c r="B2455" s="2">
        <v>514838924</v>
      </c>
      <c r="C2455" s="2"/>
      <c r="D2455" s="2"/>
      <c r="E2455" s="3"/>
      <c r="F2455" s="3"/>
      <c r="H2455" s="5">
        <f>_xlfn.XLOOKUP(Table16[[#This Row],[OrderID]],[3]!Table13456[No заказа],[3]!Table13456[Количество],"",0,1)</f>
        <v>1</v>
      </c>
      <c r="I2455" s="5">
        <f>_xlfn.XLOOKUP(Table16[[#This Row],[OrderID]],[3]!Table13456[No заказа],[3]!Table13456[Цена],"",0,1)</f>
        <v>8000</v>
      </c>
      <c r="J2455" s="2" t="str">
        <f>M01_SETTINGS!$F$2</f>
        <v>KASPI</v>
      </c>
    </row>
    <row r="2456" spans="1:10" x14ac:dyDescent="0.35">
      <c r="A2456" s="3">
        <f>_xlfn.XLOOKUP(Table16[[#This Row],[OrderID]],[3]!Table13456[No заказа],[3]!Table13456[Дата
отправки],"",0,1)</f>
        <v>45730</v>
      </c>
      <c r="B2456" s="2">
        <v>514825803</v>
      </c>
      <c r="C2456" s="2"/>
      <c r="D2456" s="2"/>
      <c r="E2456" s="3"/>
      <c r="F2456" s="3"/>
      <c r="H2456" s="5">
        <f>_xlfn.XLOOKUP(Table16[[#This Row],[OrderID]],[3]!Table13456[No заказа],[3]!Table13456[Количество],"",0,1)</f>
        <v>1</v>
      </c>
      <c r="I2456" s="5">
        <f>_xlfn.XLOOKUP(Table16[[#This Row],[OrderID]],[3]!Table13456[No заказа],[3]!Table13456[Цена],"",0,1)</f>
        <v>7990</v>
      </c>
      <c r="J2456" s="2" t="str">
        <f>M01_SETTINGS!$F$2</f>
        <v>KASPI</v>
      </c>
    </row>
    <row r="2457" spans="1:10" x14ac:dyDescent="0.35">
      <c r="A2457" s="3">
        <f>_xlfn.XLOOKUP(Table16[[#This Row],[OrderID]],[3]!Table13456[No заказа],[3]!Table13456[Дата
отправки],"",0,1)</f>
        <v>45730</v>
      </c>
      <c r="B2457" s="2">
        <v>514871484</v>
      </c>
      <c r="C2457" s="2"/>
      <c r="D2457" s="2"/>
      <c r="E2457" s="3"/>
      <c r="F2457" s="3"/>
      <c r="H2457" s="5">
        <f>_xlfn.XLOOKUP(Table16[[#This Row],[OrderID]],[3]!Table13456[No заказа],[3]!Table13456[Количество],"",0,1)</f>
        <v>1</v>
      </c>
      <c r="I2457" s="5">
        <f>_xlfn.XLOOKUP(Table16[[#This Row],[OrderID]],[3]!Table13456[No заказа],[3]!Table13456[Цена],"",0,1)</f>
        <v>7980</v>
      </c>
      <c r="J2457" s="2" t="str">
        <f>M01_SETTINGS!$F$2</f>
        <v>KASPI</v>
      </c>
    </row>
    <row r="2458" spans="1:10" x14ac:dyDescent="0.35">
      <c r="A2458" s="3">
        <f>_xlfn.XLOOKUP(Table16[[#This Row],[OrderID]],[3]!Table13456[No заказа],[3]!Table13456[Дата
отправки],"",0,1)</f>
        <v>45730</v>
      </c>
      <c r="B2458" s="2">
        <v>515133709</v>
      </c>
      <c r="C2458" s="2"/>
      <c r="D2458" s="2"/>
      <c r="E2458" s="3"/>
      <c r="F2458" s="3"/>
      <c r="H2458" s="5">
        <f>_xlfn.XLOOKUP(Table16[[#This Row],[OrderID]],[3]!Table13456[No заказа],[3]!Table13456[Количество],"",0,1)</f>
        <v>1</v>
      </c>
      <c r="I2458" s="5">
        <f>_xlfn.XLOOKUP(Table16[[#This Row],[OrderID]],[3]!Table13456[No заказа],[3]!Table13456[Цена],"",0,1)</f>
        <v>8000</v>
      </c>
      <c r="J2458" s="2" t="str">
        <f>M01_SETTINGS!$F$2</f>
        <v>KASPI</v>
      </c>
    </row>
    <row r="2459" spans="1:10" x14ac:dyDescent="0.35">
      <c r="A2459" s="3">
        <f>_xlfn.XLOOKUP(Table16[[#This Row],[OrderID]],[3]!Table13456[No заказа],[3]!Table13456[Дата
отправки],"",0,1)</f>
        <v>45730</v>
      </c>
      <c r="B2459" s="2">
        <v>514950750</v>
      </c>
      <c r="C2459" s="2"/>
      <c r="D2459" s="2"/>
      <c r="E2459" s="3"/>
      <c r="F2459" s="3"/>
      <c r="H2459" s="5">
        <f>_xlfn.XLOOKUP(Table16[[#This Row],[OrderID]],[3]!Table13456[No заказа],[3]!Table13456[Количество],"",0,1)</f>
        <v>1</v>
      </c>
      <c r="I2459" s="5">
        <f>_xlfn.XLOOKUP(Table16[[#This Row],[OrderID]],[3]!Table13456[No заказа],[3]!Table13456[Цена],"",0,1)</f>
        <v>7880</v>
      </c>
      <c r="J2459" s="2" t="str">
        <f>M01_SETTINGS!$F$2</f>
        <v>KASPI</v>
      </c>
    </row>
    <row r="2460" spans="1:10" x14ac:dyDescent="0.35">
      <c r="A2460" s="3">
        <f>_xlfn.XLOOKUP(Table16[[#This Row],[OrderID]],[3]!Table13456[No заказа],[3]!Table13456[Дата
отправки],"",0,1)</f>
        <v>45730</v>
      </c>
      <c r="B2460" s="2">
        <v>514848044</v>
      </c>
      <c r="C2460" s="2"/>
      <c r="D2460" s="2"/>
      <c r="E2460" s="3"/>
      <c r="F2460" s="3"/>
      <c r="H2460" s="5">
        <f>_xlfn.XLOOKUP(Table16[[#This Row],[OrderID]],[3]!Table13456[No заказа],[3]!Table13456[Количество],"",0,1)</f>
        <v>1</v>
      </c>
      <c r="I2460" s="5">
        <f>_xlfn.XLOOKUP(Table16[[#This Row],[OrderID]],[3]!Table13456[No заказа],[3]!Table13456[Цена],"",0,1)</f>
        <v>7880</v>
      </c>
      <c r="J2460" s="2" t="str">
        <f>M01_SETTINGS!$F$2</f>
        <v>KASPI</v>
      </c>
    </row>
    <row r="2461" spans="1:10" x14ac:dyDescent="0.35">
      <c r="A2461" s="3">
        <f>_xlfn.XLOOKUP(Table16[[#This Row],[OrderID]],[3]!Table13456[No заказа],[3]!Table13456[Дата
отправки],"",0,1)</f>
        <v>45730</v>
      </c>
      <c r="B2461" s="2">
        <v>515074626</v>
      </c>
      <c r="C2461" s="2"/>
      <c r="D2461" s="2"/>
      <c r="E2461" s="3"/>
      <c r="F2461" s="3"/>
      <c r="H2461" s="5">
        <f>_xlfn.XLOOKUP(Table16[[#This Row],[OrderID]],[3]!Table13456[No заказа],[3]!Table13456[Количество],"",0,1)</f>
        <v>1</v>
      </c>
      <c r="I2461" s="5">
        <f>_xlfn.XLOOKUP(Table16[[#This Row],[OrderID]],[3]!Table13456[No заказа],[3]!Table13456[Цена],"",0,1)</f>
        <v>7988</v>
      </c>
      <c r="J2461" s="2" t="str">
        <f>M01_SETTINGS!$F$2</f>
        <v>KASPI</v>
      </c>
    </row>
    <row r="2462" spans="1:10" x14ac:dyDescent="0.35">
      <c r="A2462" s="3">
        <f>_xlfn.XLOOKUP(Table16[[#This Row],[OrderID]],[3]!Table13456[No заказа],[3]!Table13456[Дата
отправки],"",0,1)</f>
        <v>45730</v>
      </c>
      <c r="B2462" s="2">
        <v>514944655</v>
      </c>
      <c r="C2462" s="2"/>
      <c r="D2462" s="2"/>
      <c r="E2462" s="3"/>
      <c r="F2462" s="3"/>
      <c r="H2462" s="5">
        <f>_xlfn.XLOOKUP(Table16[[#This Row],[OrderID]],[3]!Table13456[No заказа],[3]!Table13456[Количество],"",0,1)</f>
        <v>1</v>
      </c>
      <c r="I2462" s="5">
        <f>_xlfn.XLOOKUP(Table16[[#This Row],[OrderID]],[3]!Table13456[No заказа],[3]!Table13456[Цена],"",0,1)</f>
        <v>8468</v>
      </c>
      <c r="J2462" s="2" t="str">
        <f>M01_SETTINGS!$F$2</f>
        <v>KASPI</v>
      </c>
    </row>
    <row r="2463" spans="1:10" x14ac:dyDescent="0.35">
      <c r="A2463" s="3">
        <f>_xlfn.XLOOKUP(Table16[[#This Row],[OrderID]],[3]!Table13456[No заказа],[3]!Table13456[Дата
отправки],"",0,1)</f>
        <v>45729</v>
      </c>
      <c r="B2463" s="2">
        <v>514505948</v>
      </c>
      <c r="C2463" s="2"/>
      <c r="D2463" s="2"/>
      <c r="E2463" s="3"/>
      <c r="F2463" s="3"/>
      <c r="H2463" s="5">
        <f>_xlfn.XLOOKUP(Table16[[#This Row],[OrderID]],[3]!Table13456[No заказа],[3]!Table13456[Количество],"",0,1)</f>
        <v>1</v>
      </c>
      <c r="I2463" s="5">
        <f>_xlfn.XLOOKUP(Table16[[#This Row],[OrderID]],[3]!Table13456[No заказа],[3]!Table13456[Цена],"",0,1)</f>
        <v>10870</v>
      </c>
      <c r="J2463" s="2" t="str">
        <f>M01_SETTINGS!$F$2</f>
        <v>KASPI</v>
      </c>
    </row>
    <row r="2464" spans="1:10" x14ac:dyDescent="0.35">
      <c r="A2464" s="3">
        <f>_xlfn.XLOOKUP(Table16[[#This Row],[OrderID]],[3]!Table13456[No заказа],[3]!Table13456[Дата
отправки],"",0,1)</f>
        <v>45729</v>
      </c>
      <c r="B2464" s="2">
        <v>514366471</v>
      </c>
      <c r="C2464" s="2"/>
      <c r="D2464" s="2"/>
      <c r="E2464" s="3"/>
      <c r="F2464" s="3"/>
      <c r="H2464" s="5">
        <f>_xlfn.XLOOKUP(Table16[[#This Row],[OrderID]],[3]!Table13456[No заказа],[3]!Table13456[Количество],"",0,1)</f>
        <v>1</v>
      </c>
      <c r="I2464" s="5">
        <f>_xlfn.XLOOKUP(Table16[[#This Row],[OrderID]],[3]!Table13456[No заказа],[3]!Table13456[Цена],"",0,1)</f>
        <v>8990</v>
      </c>
      <c r="J2464" s="2" t="str">
        <f>M01_SETTINGS!$F$2</f>
        <v>KASPI</v>
      </c>
    </row>
    <row r="2465" spans="1:10" x14ac:dyDescent="0.35">
      <c r="A2465" s="3">
        <f>_xlfn.XLOOKUP(Table16[[#This Row],[OrderID]],[3]!Table13456[No заказа],[3]!Table13456[Дата
отправки],"",0,1)</f>
        <v>45729</v>
      </c>
      <c r="B2465" s="2">
        <v>514242435</v>
      </c>
      <c r="C2465" s="2"/>
      <c r="D2465" s="2"/>
      <c r="E2465" s="3"/>
      <c r="F2465" s="3"/>
      <c r="H2465" s="5">
        <f>_xlfn.XLOOKUP(Table16[[#This Row],[OrderID]],[3]!Table13456[No заказа],[3]!Table13456[Количество],"",0,1)</f>
        <v>1</v>
      </c>
      <c r="I2465" s="5">
        <f>_xlfn.XLOOKUP(Table16[[#This Row],[OrderID]],[3]!Table13456[No заказа],[3]!Table13456[Цена],"",0,1)</f>
        <v>14990</v>
      </c>
      <c r="J2465" s="2" t="str">
        <f>M01_SETTINGS!$F$2</f>
        <v>KASPI</v>
      </c>
    </row>
    <row r="2466" spans="1:10" x14ac:dyDescent="0.35">
      <c r="A2466" s="3">
        <f>_xlfn.XLOOKUP(Table16[[#This Row],[OrderID]],[3]!Table13456[No заказа],[3]!Table13456[Дата
отправки],"",0,1)</f>
        <v>45729</v>
      </c>
      <c r="B2466" s="2">
        <v>514256102</v>
      </c>
      <c r="C2466" s="2"/>
      <c r="D2466" s="2"/>
      <c r="E2466" s="3"/>
      <c r="F2466" s="3"/>
      <c r="H2466" s="5">
        <f>_xlfn.XLOOKUP(Table16[[#This Row],[OrderID]],[3]!Table13456[No заказа],[3]!Table13456[Количество],"",0,1)</f>
        <v>1</v>
      </c>
      <c r="I2466" s="5">
        <f>_xlfn.XLOOKUP(Table16[[#This Row],[OrderID]],[3]!Table13456[No заказа],[3]!Table13456[Цена],"",0,1)</f>
        <v>14990</v>
      </c>
      <c r="J2466" s="2" t="str">
        <f>M01_SETTINGS!$F$2</f>
        <v>KASPI</v>
      </c>
    </row>
    <row r="2467" spans="1:10" x14ac:dyDescent="0.35">
      <c r="A2467" s="3">
        <f>_xlfn.XLOOKUP(Table16[[#This Row],[OrderID]],[3]!Table13456[No заказа],[3]!Table13456[Дата
отправки],"",0,1)</f>
        <v>45729</v>
      </c>
      <c r="B2467" s="2">
        <v>514779935</v>
      </c>
      <c r="C2467" s="2"/>
      <c r="D2467" s="2"/>
      <c r="E2467" s="3"/>
      <c r="F2467" s="3"/>
      <c r="H2467" s="5">
        <f>_xlfn.XLOOKUP(Table16[[#This Row],[OrderID]],[3]!Table13456[No заказа],[3]!Table13456[Количество],"",0,1)</f>
        <v>1</v>
      </c>
      <c r="I2467" s="5">
        <f>_xlfn.XLOOKUP(Table16[[#This Row],[OrderID]],[3]!Table13456[No заказа],[3]!Table13456[Цена],"",0,1)</f>
        <v>14990</v>
      </c>
      <c r="J2467" s="2" t="str">
        <f>M01_SETTINGS!$F$2</f>
        <v>KASPI</v>
      </c>
    </row>
    <row r="2468" spans="1:10" x14ac:dyDescent="0.35">
      <c r="A2468" s="3">
        <f>_xlfn.XLOOKUP(Table16[[#This Row],[OrderID]],[3]!Table13456[No заказа],[3]!Table13456[Дата
отправки],"",0,1)</f>
        <v>45729</v>
      </c>
      <c r="B2468" s="2">
        <v>514653827</v>
      </c>
      <c r="C2468" s="2"/>
      <c r="D2468" s="2"/>
      <c r="E2468" s="3"/>
      <c r="F2468" s="3"/>
      <c r="H2468" s="5">
        <f>_xlfn.XLOOKUP(Table16[[#This Row],[OrderID]],[3]!Table13456[No заказа],[3]!Table13456[Количество],"",0,1)</f>
        <v>1</v>
      </c>
      <c r="I2468" s="5">
        <f>_xlfn.XLOOKUP(Table16[[#This Row],[OrderID]],[3]!Table13456[No заказа],[3]!Table13456[Цена],"",0,1)</f>
        <v>14990</v>
      </c>
      <c r="J2468" s="2" t="str">
        <f>M01_SETTINGS!$F$2</f>
        <v>KASPI</v>
      </c>
    </row>
    <row r="2469" spans="1:10" x14ac:dyDescent="0.35">
      <c r="A2469" s="3">
        <f>_xlfn.XLOOKUP(Table16[[#This Row],[OrderID]],[3]!Table13456[No заказа],[3]!Table13456[Дата
отправки],"",0,1)</f>
        <v>45729</v>
      </c>
      <c r="B2469" s="2">
        <v>514319414</v>
      </c>
      <c r="C2469" s="2"/>
      <c r="D2469" s="2"/>
      <c r="E2469" s="3"/>
      <c r="F2469" s="3"/>
      <c r="H2469" s="5">
        <f>_xlfn.XLOOKUP(Table16[[#This Row],[OrderID]],[3]!Table13456[No заказа],[3]!Table13456[Количество],"",0,1)</f>
        <v>1</v>
      </c>
      <c r="I2469" s="5">
        <f>_xlfn.XLOOKUP(Table16[[#This Row],[OrderID]],[3]!Table13456[No заказа],[3]!Table13456[Цена],"",0,1)</f>
        <v>14990</v>
      </c>
      <c r="J2469" s="2" t="str">
        <f>M01_SETTINGS!$F$2</f>
        <v>KASPI</v>
      </c>
    </row>
    <row r="2470" spans="1:10" x14ac:dyDescent="0.35">
      <c r="A2470" s="3">
        <f>_xlfn.XLOOKUP(Table16[[#This Row],[OrderID]],[3]!Table13456[No заказа],[3]!Table13456[Дата
отправки],"",0,1)</f>
        <v>45729</v>
      </c>
      <c r="B2470" s="2">
        <v>514270964</v>
      </c>
      <c r="C2470" s="2"/>
      <c r="D2470" s="2"/>
      <c r="E2470" s="3"/>
      <c r="F2470" s="3"/>
      <c r="H2470" s="5">
        <f>_xlfn.XLOOKUP(Table16[[#This Row],[OrderID]],[3]!Table13456[No заказа],[3]!Table13456[Количество],"",0,1)</f>
        <v>1</v>
      </c>
      <c r="I2470" s="5">
        <f>_xlfn.XLOOKUP(Table16[[#This Row],[OrderID]],[3]!Table13456[No заказа],[3]!Table13456[Цена],"",0,1)</f>
        <v>8000</v>
      </c>
      <c r="J2470" s="2" t="str">
        <f>M01_SETTINGS!$F$2</f>
        <v>KASPI</v>
      </c>
    </row>
    <row r="2471" spans="1:10" x14ac:dyDescent="0.35">
      <c r="A2471" s="3">
        <f>_xlfn.XLOOKUP(Table16[[#This Row],[OrderID]],[3]!Table13456[No заказа],[3]!Table13456[Дата
отправки],"",0,1)</f>
        <v>45729</v>
      </c>
      <c r="B2471" s="2">
        <v>514229701</v>
      </c>
      <c r="C2471" s="2"/>
      <c r="D2471" s="2"/>
      <c r="E2471" s="3"/>
      <c r="F2471" s="3"/>
      <c r="H2471" s="5">
        <f>_xlfn.XLOOKUP(Table16[[#This Row],[OrderID]],[3]!Table13456[No заказа],[3]!Table13456[Количество],"",0,1)</f>
        <v>1</v>
      </c>
      <c r="I2471" s="5">
        <f>_xlfn.XLOOKUP(Table16[[#This Row],[OrderID]],[3]!Table13456[No заказа],[3]!Table13456[Цена],"",0,1)</f>
        <v>8000</v>
      </c>
      <c r="J2471" s="2" t="str">
        <f>M01_SETTINGS!$F$2</f>
        <v>KASPI</v>
      </c>
    </row>
    <row r="2472" spans="1:10" x14ac:dyDescent="0.35">
      <c r="A2472" s="3">
        <f>_xlfn.XLOOKUP(Table16[[#This Row],[OrderID]],[3]!Table13456[No заказа],[3]!Table13456[Дата
отправки],"",0,1)</f>
        <v>45729</v>
      </c>
      <c r="B2472" s="2">
        <v>514204845</v>
      </c>
      <c r="C2472" s="2"/>
      <c r="D2472" s="2"/>
      <c r="E2472" s="3"/>
      <c r="F2472" s="3"/>
      <c r="H2472" s="5">
        <f>_xlfn.XLOOKUP(Table16[[#This Row],[OrderID]],[3]!Table13456[No заказа],[3]!Table13456[Количество],"",0,1)</f>
        <v>1</v>
      </c>
      <c r="I2472" s="5">
        <f>_xlfn.XLOOKUP(Table16[[#This Row],[OrderID]],[3]!Table13456[No заказа],[3]!Table13456[Цена],"",0,1)</f>
        <v>8000</v>
      </c>
      <c r="J2472" s="2" t="str">
        <f>M01_SETTINGS!$F$2</f>
        <v>KASPI</v>
      </c>
    </row>
    <row r="2473" spans="1:10" x14ac:dyDescent="0.35">
      <c r="A2473" s="3">
        <f>_xlfn.XLOOKUP(Table16[[#This Row],[OrderID]],[3]!Table13456[No заказа],[3]!Table13456[Дата
отправки],"",0,1)</f>
        <v>45729</v>
      </c>
      <c r="B2473" s="2">
        <v>514211362</v>
      </c>
      <c r="C2473" s="2"/>
      <c r="D2473" s="2"/>
      <c r="E2473" s="3"/>
      <c r="F2473" s="3"/>
      <c r="H2473" s="5">
        <f>_xlfn.XLOOKUP(Table16[[#This Row],[OrderID]],[3]!Table13456[No заказа],[3]!Table13456[Количество],"",0,1)</f>
        <v>1</v>
      </c>
      <c r="I2473" s="5">
        <f>_xlfn.XLOOKUP(Table16[[#This Row],[OrderID]],[3]!Table13456[No заказа],[3]!Table13456[Цена],"",0,1)</f>
        <v>7963</v>
      </c>
      <c r="J2473" s="2" t="str">
        <f>M01_SETTINGS!$F$2</f>
        <v>KASPI</v>
      </c>
    </row>
    <row r="2474" spans="1:10" x14ac:dyDescent="0.35">
      <c r="A2474" s="3">
        <f>_xlfn.XLOOKUP(Table16[[#This Row],[OrderID]],[3]!Table13456[No заказа],[3]!Table13456[Дата
отправки],"",0,1)</f>
        <v>45729</v>
      </c>
      <c r="B2474" s="2">
        <v>514204892</v>
      </c>
      <c r="C2474" s="2"/>
      <c r="D2474" s="2"/>
      <c r="E2474" s="3"/>
      <c r="F2474" s="3"/>
      <c r="H2474" s="5">
        <f>_xlfn.XLOOKUP(Table16[[#This Row],[OrderID]],[3]!Table13456[No заказа],[3]!Table13456[Количество],"",0,1)</f>
        <v>1</v>
      </c>
      <c r="I2474" s="5">
        <f>_xlfn.XLOOKUP(Table16[[#This Row],[OrderID]],[3]!Table13456[No заказа],[3]!Table13456[Цена],"",0,1)</f>
        <v>7963</v>
      </c>
      <c r="J2474" s="2" t="str">
        <f>M01_SETTINGS!$F$2</f>
        <v>KASPI</v>
      </c>
    </row>
    <row r="2475" spans="1:10" x14ac:dyDescent="0.35">
      <c r="A2475" s="3">
        <f>_xlfn.XLOOKUP(Table16[[#This Row],[OrderID]],[3]!Table13456[No заказа],[3]!Table13456[Дата
отправки],"",0,1)</f>
        <v>45729</v>
      </c>
      <c r="B2475" s="2">
        <v>514203292</v>
      </c>
      <c r="C2475" s="2"/>
      <c r="D2475" s="2"/>
      <c r="E2475" s="3"/>
      <c r="F2475" s="3"/>
      <c r="H2475" s="5">
        <f>_xlfn.XLOOKUP(Table16[[#This Row],[OrderID]],[3]!Table13456[No заказа],[3]!Table13456[Количество],"",0,1)</f>
        <v>1</v>
      </c>
      <c r="I2475" s="5">
        <f>_xlfn.XLOOKUP(Table16[[#This Row],[OrderID]],[3]!Table13456[No заказа],[3]!Table13456[Цена],"",0,1)</f>
        <v>12998</v>
      </c>
      <c r="J2475" s="2" t="str">
        <f>M01_SETTINGS!$F$2</f>
        <v>KASPI</v>
      </c>
    </row>
    <row r="2476" spans="1:10" x14ac:dyDescent="0.35">
      <c r="A2476" s="3">
        <f>_xlfn.XLOOKUP(Table16[[#This Row],[OrderID]],[3]!Table13456[No заказа],[3]!Table13456[Дата
отправки],"",0,1)</f>
        <v>45729</v>
      </c>
      <c r="B2476" s="2">
        <v>514453166</v>
      </c>
      <c r="C2476" s="2"/>
      <c r="D2476" s="2"/>
      <c r="E2476" s="3"/>
      <c r="F2476" s="3"/>
      <c r="H2476" s="5">
        <f>_xlfn.XLOOKUP(Table16[[#This Row],[OrderID]],[3]!Table13456[No заказа],[3]!Table13456[Количество],"",0,1)</f>
        <v>1</v>
      </c>
      <c r="I2476" s="5">
        <f>_xlfn.XLOOKUP(Table16[[#This Row],[OrderID]],[3]!Table13456[No заказа],[3]!Table13456[Цена],"",0,1)</f>
        <v>8000</v>
      </c>
      <c r="J2476" s="2" t="str">
        <f>M01_SETTINGS!$F$2</f>
        <v>KASPI</v>
      </c>
    </row>
    <row r="2477" spans="1:10" x14ac:dyDescent="0.35">
      <c r="A2477" s="3">
        <f>_xlfn.XLOOKUP(Table16[[#This Row],[OrderID]],[3]!Table13456[No заказа],[3]!Table13456[Дата
отправки],"",0,1)</f>
        <v>45729</v>
      </c>
      <c r="B2477" s="2">
        <v>514436965</v>
      </c>
      <c r="C2477" s="2"/>
      <c r="D2477" s="2"/>
      <c r="E2477" s="3"/>
      <c r="F2477" s="3"/>
      <c r="H2477" s="5">
        <f>_xlfn.XLOOKUP(Table16[[#This Row],[OrderID]],[3]!Table13456[No заказа],[3]!Table13456[Количество],"",0,1)</f>
        <v>1</v>
      </c>
      <c r="I2477" s="5">
        <f>_xlfn.XLOOKUP(Table16[[#This Row],[OrderID]],[3]!Table13456[No заказа],[3]!Table13456[Цена],"",0,1)</f>
        <v>8000</v>
      </c>
      <c r="J2477" s="2" t="str">
        <f>M01_SETTINGS!$F$2</f>
        <v>KASPI</v>
      </c>
    </row>
    <row r="2478" spans="1:10" x14ac:dyDescent="0.35">
      <c r="A2478" s="3">
        <f>_xlfn.XLOOKUP(Table16[[#This Row],[OrderID]],[3]!Table13456[No заказа],[3]!Table13456[Дата
отправки],"",0,1)</f>
        <v>45729</v>
      </c>
      <c r="B2478" s="2">
        <v>514308199</v>
      </c>
      <c r="C2478" s="2"/>
      <c r="D2478" s="2"/>
      <c r="E2478" s="3"/>
      <c r="F2478" s="3"/>
      <c r="H2478" s="5">
        <f>_xlfn.XLOOKUP(Table16[[#This Row],[OrderID]],[3]!Table13456[No заказа],[3]!Table13456[Количество],"",0,1)</f>
        <v>1</v>
      </c>
      <c r="I2478" s="5">
        <f>_xlfn.XLOOKUP(Table16[[#This Row],[OrderID]],[3]!Table13456[No заказа],[3]!Table13456[Цена],"",0,1)</f>
        <v>7880</v>
      </c>
      <c r="J2478" s="2" t="str">
        <f>M01_SETTINGS!$F$2</f>
        <v>KASPI</v>
      </c>
    </row>
    <row r="2479" spans="1:10" x14ac:dyDescent="0.35">
      <c r="A2479" s="3">
        <f>_xlfn.XLOOKUP(Table16[[#This Row],[OrderID]],[3]!Table13456[No заказа],[3]!Table13456[Дата
отправки],"",0,1)</f>
        <v>45729</v>
      </c>
      <c r="B2479" s="2">
        <v>514703156</v>
      </c>
      <c r="C2479" s="2"/>
      <c r="D2479" s="2"/>
      <c r="E2479" s="3"/>
      <c r="F2479" s="3"/>
      <c r="H2479" s="5">
        <f>_xlfn.XLOOKUP(Table16[[#This Row],[OrderID]],[3]!Table13456[No заказа],[3]!Table13456[Количество],"",0,1)</f>
        <v>1</v>
      </c>
      <c r="I2479" s="5">
        <f>_xlfn.XLOOKUP(Table16[[#This Row],[OrderID]],[3]!Table13456[No заказа],[3]!Table13456[Цена],"",0,1)</f>
        <v>7998</v>
      </c>
      <c r="J2479" s="2" t="str">
        <f>M01_SETTINGS!$F$2</f>
        <v>KASPI</v>
      </c>
    </row>
    <row r="2480" spans="1:10" x14ac:dyDescent="0.35">
      <c r="A2480" s="3">
        <f>_xlfn.XLOOKUP(Table16[[#This Row],[OrderID]],[3]!Table13456[No заказа],[3]!Table13456[Дата
отправки],"",0,1)</f>
        <v>45729</v>
      </c>
      <c r="B2480" s="2">
        <v>514376024</v>
      </c>
      <c r="C2480" s="2"/>
      <c r="D2480" s="2"/>
      <c r="E2480" s="3"/>
      <c r="F2480" s="3"/>
      <c r="H2480" s="5">
        <f>_xlfn.XLOOKUP(Table16[[#This Row],[OrderID]],[3]!Table13456[No заказа],[3]!Table13456[Количество],"",0,1)</f>
        <v>1</v>
      </c>
      <c r="I2480" s="5">
        <f>_xlfn.XLOOKUP(Table16[[#This Row],[OrderID]],[3]!Table13456[No заказа],[3]!Table13456[Цена],"",0,1)</f>
        <v>7990</v>
      </c>
      <c r="J2480" s="2" t="str">
        <f>M01_SETTINGS!$F$2</f>
        <v>KASPI</v>
      </c>
    </row>
    <row r="2481" spans="1:10" x14ac:dyDescent="0.35">
      <c r="A2481" s="3">
        <f>_xlfn.XLOOKUP(Table16[[#This Row],[OrderID]],[3]!Table13456[No заказа],[3]!Table13456[Дата
отправки],"",0,1)</f>
        <v>45729</v>
      </c>
      <c r="B2481" s="2">
        <v>514326541</v>
      </c>
      <c r="C2481" s="2"/>
      <c r="D2481" s="2"/>
      <c r="E2481" s="3"/>
      <c r="F2481" s="3"/>
      <c r="H2481" s="5">
        <f>_xlfn.XLOOKUP(Table16[[#This Row],[OrderID]],[3]!Table13456[No заказа],[3]!Table13456[Количество],"",0,1)</f>
        <v>1</v>
      </c>
      <c r="I2481" s="5">
        <f>_xlfn.XLOOKUP(Table16[[#This Row],[OrderID]],[3]!Table13456[No заказа],[3]!Table13456[Цена],"",0,1)</f>
        <v>7998</v>
      </c>
      <c r="J2481" s="2" t="str">
        <f>M01_SETTINGS!$F$2</f>
        <v>KASPI</v>
      </c>
    </row>
    <row r="2482" spans="1:10" x14ac:dyDescent="0.35">
      <c r="A2482" s="3">
        <f>_xlfn.XLOOKUP(Table16[[#This Row],[OrderID]],[3]!Table13456[No заказа],[3]!Table13456[Дата
отправки],"",0,1)</f>
        <v>45729</v>
      </c>
      <c r="B2482" s="2">
        <v>514737832</v>
      </c>
      <c r="C2482" s="2"/>
      <c r="D2482" s="2"/>
      <c r="E2482" s="3"/>
      <c r="F2482" s="3"/>
      <c r="H2482" s="5">
        <f>_xlfn.XLOOKUP(Table16[[#This Row],[OrderID]],[3]!Table13456[No заказа],[3]!Table13456[Количество],"",0,1)</f>
        <v>1</v>
      </c>
      <c r="I2482" s="5">
        <f>_xlfn.XLOOKUP(Table16[[#This Row],[OrderID]],[3]!Table13456[No заказа],[3]!Table13456[Цена],"",0,1)</f>
        <v>7998</v>
      </c>
      <c r="J2482" s="2" t="str">
        <f>M01_SETTINGS!$F$2</f>
        <v>KASPI</v>
      </c>
    </row>
    <row r="2483" spans="1:10" x14ac:dyDescent="0.35">
      <c r="A2483" s="3">
        <f>_xlfn.XLOOKUP(Table16[[#This Row],[OrderID]],[3]!Table13456[No заказа],[3]!Table13456[Дата
отправки],"",0,1)</f>
        <v>45729</v>
      </c>
      <c r="B2483" s="2">
        <v>514751427</v>
      </c>
      <c r="C2483" s="2"/>
      <c r="D2483" s="2"/>
      <c r="E2483" s="3"/>
      <c r="F2483" s="3"/>
      <c r="H2483" s="5">
        <f>_xlfn.XLOOKUP(Table16[[#This Row],[OrderID]],[3]!Table13456[No заказа],[3]!Table13456[Количество],"",0,1)</f>
        <v>1</v>
      </c>
      <c r="I2483" s="5">
        <f>_xlfn.XLOOKUP(Table16[[#This Row],[OrderID]],[3]!Table13456[No заказа],[3]!Table13456[Цена],"",0,1)</f>
        <v>7998</v>
      </c>
      <c r="J2483" s="2" t="str">
        <f>M01_SETTINGS!$F$2</f>
        <v>KASPI</v>
      </c>
    </row>
    <row r="2484" spans="1:10" x14ac:dyDescent="0.35">
      <c r="A2484" s="3">
        <f>_xlfn.XLOOKUP(Table16[[#This Row],[OrderID]],[3]!Table13456[No заказа],[3]!Table13456[Дата
отправки],"",0,1)</f>
        <v>45729</v>
      </c>
      <c r="B2484" s="2">
        <v>514213369</v>
      </c>
      <c r="C2484" s="2"/>
      <c r="D2484" s="2"/>
      <c r="E2484" s="3"/>
      <c r="F2484" s="3"/>
      <c r="H2484" s="5">
        <f>_xlfn.XLOOKUP(Table16[[#This Row],[OrderID]],[3]!Table13456[No заказа],[3]!Table13456[Количество],"",0,1)</f>
        <v>1</v>
      </c>
      <c r="I2484" s="5">
        <f>_xlfn.XLOOKUP(Table16[[#This Row],[OrderID]],[3]!Table13456[No заказа],[3]!Table13456[Цена],"",0,1)</f>
        <v>7988</v>
      </c>
      <c r="J2484" s="2" t="str">
        <f>M01_SETTINGS!$F$2</f>
        <v>KASPI</v>
      </c>
    </row>
    <row r="2485" spans="1:10" x14ac:dyDescent="0.35">
      <c r="A2485" s="3">
        <f>_xlfn.XLOOKUP(Table16[[#This Row],[OrderID]],[3]!Table13456[No заказа],[3]!Table13456[Дата
отправки],"",0,1)</f>
        <v>45729</v>
      </c>
      <c r="B2485" s="2">
        <v>514307016</v>
      </c>
      <c r="C2485" s="2"/>
      <c r="D2485" s="2"/>
      <c r="E2485" s="3"/>
      <c r="F2485" s="3"/>
      <c r="H2485" s="5">
        <f>_xlfn.XLOOKUP(Table16[[#This Row],[OrderID]],[3]!Table13456[No заказа],[3]!Table13456[Количество],"",0,1)</f>
        <v>1</v>
      </c>
      <c r="I2485" s="5">
        <f>_xlfn.XLOOKUP(Table16[[#This Row],[OrderID]],[3]!Table13456[No заказа],[3]!Table13456[Цена],"",0,1)</f>
        <v>8637</v>
      </c>
      <c r="J2485" s="2" t="str">
        <f>M01_SETTINGS!$F$2</f>
        <v>KASPI</v>
      </c>
    </row>
    <row r="2486" spans="1:10" x14ac:dyDescent="0.35">
      <c r="A2486" s="3">
        <f>_xlfn.XLOOKUP(Table16[[#This Row],[OrderID]],[3]!Table13456[No заказа],[3]!Table13456[Дата
отправки],"",0,1)</f>
        <v>45729</v>
      </c>
      <c r="B2486" s="2">
        <v>514219582</v>
      </c>
      <c r="C2486" s="2"/>
      <c r="D2486" s="2"/>
      <c r="E2486" s="3"/>
      <c r="F2486" s="3"/>
      <c r="H2486" s="5">
        <f>_xlfn.XLOOKUP(Table16[[#This Row],[OrderID]],[3]!Table13456[No заказа],[3]!Table13456[Количество],"",0,1)</f>
        <v>1</v>
      </c>
      <c r="I2486" s="5">
        <f>_xlfn.XLOOKUP(Table16[[#This Row],[OrderID]],[3]!Table13456[No заказа],[3]!Table13456[Цена],"",0,1)</f>
        <v>8497</v>
      </c>
      <c r="J2486" s="2" t="str">
        <f>M01_SETTINGS!$F$2</f>
        <v>KASPI</v>
      </c>
    </row>
    <row r="2487" spans="1:10" x14ac:dyDescent="0.35">
      <c r="A2487" s="3">
        <f>_xlfn.XLOOKUP(Table16[[#This Row],[OrderID]],[3]!Table13456[No заказа],[3]!Table13456[Дата
отправки],"",0,1)</f>
        <v>45729</v>
      </c>
      <c r="B2487" s="2">
        <v>514188508</v>
      </c>
      <c r="C2487" s="2"/>
      <c r="D2487" s="2"/>
      <c r="E2487" s="3"/>
      <c r="F2487" s="3"/>
      <c r="H2487" s="5">
        <f>_xlfn.XLOOKUP(Table16[[#This Row],[OrderID]],[3]!Table13456[No заказа],[3]!Table13456[Количество],"",0,1)</f>
        <v>1</v>
      </c>
      <c r="I2487" s="5">
        <f>_xlfn.XLOOKUP(Table16[[#This Row],[OrderID]],[3]!Table13456[No заказа],[3]!Table13456[Цена],"",0,1)</f>
        <v>8986</v>
      </c>
      <c r="J2487" s="2" t="str">
        <f>M01_SETTINGS!$F$2</f>
        <v>KASPI</v>
      </c>
    </row>
    <row r="2488" spans="1:10" x14ac:dyDescent="0.35">
      <c r="A2488" s="3">
        <f>_xlfn.XLOOKUP(Table16[[#This Row],[OrderID]],[3]!Table13456[No заказа],[3]!Table13456[Дата
отправки],"",0,1)</f>
        <v>45729</v>
      </c>
      <c r="B2488" s="2">
        <v>514332932</v>
      </c>
      <c r="C2488" s="2"/>
      <c r="D2488" s="2"/>
      <c r="E2488" s="3"/>
      <c r="F2488" s="3"/>
      <c r="H2488" s="5">
        <f>_xlfn.XLOOKUP(Table16[[#This Row],[OrderID]],[3]!Table13456[No заказа],[3]!Table13456[Количество],"",0,1)</f>
        <v>1</v>
      </c>
      <c r="I2488" s="5">
        <f>_xlfn.XLOOKUP(Table16[[#This Row],[OrderID]],[3]!Table13456[No заказа],[3]!Table13456[Цена],"",0,1)</f>
        <v>8468</v>
      </c>
      <c r="J2488" s="2" t="str">
        <f>M01_SETTINGS!$F$2</f>
        <v>KASPI</v>
      </c>
    </row>
    <row r="2489" spans="1:10" x14ac:dyDescent="0.35">
      <c r="A2489" s="3">
        <f>_xlfn.XLOOKUP(Table16[[#This Row],[OrderID]],[3]!Table13456[No заказа],[3]!Table13456[Дата
отправки],"",0,1)</f>
        <v>45729</v>
      </c>
      <c r="B2489" s="2">
        <v>512400920</v>
      </c>
      <c r="C2489" s="2"/>
      <c r="D2489" s="2"/>
      <c r="E2489" s="3"/>
      <c r="F2489" s="3"/>
      <c r="H2489" s="5">
        <f>_xlfn.XLOOKUP(Table16[[#This Row],[OrderID]],[3]!Table13456[No заказа],[3]!Table13456[Количество],"",0,1)</f>
        <v>1</v>
      </c>
      <c r="I2489" s="5">
        <f>_xlfn.XLOOKUP(Table16[[#This Row],[OrderID]],[3]!Table13456[No заказа],[3]!Table13456[Цена],"",0,1)</f>
        <v>8239</v>
      </c>
      <c r="J2489" s="2" t="str">
        <f>M01_SETTINGS!$F$2</f>
        <v>KASPI</v>
      </c>
    </row>
    <row r="2490" spans="1:10" x14ac:dyDescent="0.35">
      <c r="A2490" s="3">
        <f>_xlfn.XLOOKUP(Table16[[#This Row],[OrderID]],[3]!Table13456[No заказа],[3]!Table13456[Дата
отправки],"",0,1)</f>
        <v>45729</v>
      </c>
      <c r="B2490" s="2">
        <v>514678846</v>
      </c>
      <c r="C2490" s="2"/>
      <c r="D2490" s="2"/>
      <c r="E2490" s="3"/>
      <c r="F2490" s="3"/>
      <c r="H2490" s="5">
        <f>_xlfn.XLOOKUP(Table16[[#This Row],[OrderID]],[3]!Table13456[No заказа],[3]!Table13456[Количество],"",0,1)</f>
        <v>1</v>
      </c>
      <c r="I2490" s="5">
        <f>_xlfn.XLOOKUP(Table16[[#This Row],[OrderID]],[3]!Table13456[No заказа],[3]!Table13456[Цена],"",0,1)</f>
        <v>8497</v>
      </c>
      <c r="J2490" s="2" t="str">
        <f>M01_SETTINGS!$F$2</f>
        <v>KASPI</v>
      </c>
    </row>
    <row r="2491" spans="1:10" x14ac:dyDescent="0.35">
      <c r="A2491" s="3">
        <f>_xlfn.XLOOKUP(Table16[[#This Row],[OrderID]],[3]!Table13456[No заказа],[3]!Table13456[Дата
отправки],"",0,1)</f>
        <v>45729</v>
      </c>
      <c r="B2491" s="2">
        <v>514569123</v>
      </c>
      <c r="C2491" s="2"/>
      <c r="D2491" s="2"/>
      <c r="E2491" s="3"/>
      <c r="F2491" s="3"/>
      <c r="H2491" s="5">
        <f>_xlfn.XLOOKUP(Table16[[#This Row],[OrderID]],[3]!Table13456[No заказа],[3]!Table13456[Количество],"",0,1)</f>
        <v>1</v>
      </c>
      <c r="I2491" s="5">
        <f>_xlfn.XLOOKUP(Table16[[#This Row],[OrderID]],[3]!Table13456[No заказа],[3]!Table13456[Цена],"",0,1)</f>
        <v>8986</v>
      </c>
      <c r="J2491" s="2" t="str">
        <f>M01_SETTINGS!$F$2</f>
        <v>KASPI</v>
      </c>
    </row>
    <row r="2492" spans="1:10" x14ac:dyDescent="0.35">
      <c r="A2492" s="3">
        <f>_xlfn.XLOOKUP(Table16[[#This Row],[OrderID]],[3]!Table13456[No заказа],[3]!Table13456[Дата
отправки],"",0,1)</f>
        <v>45729</v>
      </c>
      <c r="B2492" s="2">
        <v>514419778</v>
      </c>
      <c r="C2492" s="2"/>
      <c r="D2492" s="2"/>
      <c r="E2492" s="3"/>
      <c r="F2492" s="3"/>
      <c r="H2492" s="5">
        <f>_xlfn.XLOOKUP(Table16[[#This Row],[OrderID]],[3]!Table13456[No заказа],[3]!Table13456[Количество],"",0,1)</f>
        <v>1</v>
      </c>
      <c r="I2492" s="5">
        <f>_xlfn.XLOOKUP(Table16[[#This Row],[OrderID]],[3]!Table13456[No заказа],[3]!Table13456[Цена],"",0,1)</f>
        <v>8988</v>
      </c>
      <c r="J2492" s="2" t="str">
        <f>M01_SETTINGS!$F$2</f>
        <v>KASPI</v>
      </c>
    </row>
    <row r="2493" spans="1:10" x14ac:dyDescent="0.35">
      <c r="A2493" s="3">
        <f>_xlfn.XLOOKUP(Table16[[#This Row],[OrderID]],[3]!Table13456[No заказа],[3]!Table13456[Дата
отправки],"",0,1)</f>
        <v>45729</v>
      </c>
      <c r="B2493" s="2">
        <v>514326546</v>
      </c>
      <c r="C2493" s="2"/>
      <c r="D2493" s="2"/>
      <c r="E2493" s="3"/>
      <c r="F2493" s="3"/>
      <c r="H2493" s="5">
        <f>_xlfn.XLOOKUP(Table16[[#This Row],[OrderID]],[3]!Table13456[No заказа],[3]!Table13456[Количество],"",0,1)</f>
        <v>1</v>
      </c>
      <c r="I2493" s="5">
        <f>_xlfn.XLOOKUP(Table16[[#This Row],[OrderID]],[3]!Table13456[No заказа],[3]!Table13456[Цена],"",0,1)</f>
        <v>8594</v>
      </c>
      <c r="J2493" s="2" t="str">
        <f>M01_SETTINGS!$F$2</f>
        <v>KASPI</v>
      </c>
    </row>
    <row r="2494" spans="1:10" x14ac:dyDescent="0.35">
      <c r="A2494" s="3">
        <f>_xlfn.XLOOKUP(Table16[[#This Row],[OrderID]],[3]!Table13456[No заказа],[3]!Table13456[Дата
отправки],"",0,1)</f>
        <v>45729</v>
      </c>
      <c r="B2494" s="2">
        <v>514334052</v>
      </c>
      <c r="C2494" s="2"/>
      <c r="D2494" s="2"/>
      <c r="E2494" s="3"/>
      <c r="F2494" s="3"/>
      <c r="H2494" s="5">
        <f>_xlfn.XLOOKUP(Table16[[#This Row],[OrderID]],[3]!Table13456[No заказа],[3]!Table13456[Количество],"",0,1)</f>
        <v>1</v>
      </c>
      <c r="I2494" s="5">
        <f>_xlfn.XLOOKUP(Table16[[#This Row],[OrderID]],[3]!Table13456[No заказа],[3]!Table13456[Цена],"",0,1)</f>
        <v>7998</v>
      </c>
      <c r="J2494" s="2" t="str">
        <f>M01_SETTINGS!$F$2</f>
        <v>KASPI</v>
      </c>
    </row>
    <row r="2495" spans="1:10" x14ac:dyDescent="0.35">
      <c r="A2495" s="3">
        <f>_xlfn.XLOOKUP(Table16[[#This Row],[OrderID]],[3]!Table13456[No заказа],[3]!Table13456[Дата
отправки],"",0,1)</f>
        <v>45729</v>
      </c>
      <c r="B2495" s="2">
        <v>514437408</v>
      </c>
      <c r="C2495" s="2"/>
      <c r="D2495" s="2"/>
      <c r="E2495" s="3"/>
      <c r="F2495" s="3"/>
      <c r="H2495" s="5">
        <f>_xlfn.XLOOKUP(Table16[[#This Row],[OrderID]],[3]!Table13456[No заказа],[3]!Table13456[Количество],"",0,1)</f>
        <v>1</v>
      </c>
      <c r="I2495" s="5">
        <f>_xlfn.XLOOKUP(Table16[[#This Row],[OrderID]],[3]!Table13456[No заказа],[3]!Table13456[Цена],"",0,1)</f>
        <v>29364</v>
      </c>
      <c r="J2495" s="2" t="str">
        <f>M01_SETTINGS!$F$2</f>
        <v>KASPI</v>
      </c>
    </row>
    <row r="2496" spans="1:10" x14ac:dyDescent="0.35">
      <c r="A2496" s="3">
        <f>_xlfn.XLOOKUP(Table16[[#This Row],[OrderID]],[3]!Table13456[No заказа],[3]!Table13456[Дата
отправки],"",0,1)</f>
        <v>45728</v>
      </c>
      <c r="B2496" s="2">
        <v>514086940</v>
      </c>
      <c r="C2496" s="2"/>
      <c r="D2496" s="2"/>
      <c r="E2496" s="3"/>
      <c r="F2496" s="3"/>
      <c r="H2496" s="5">
        <f>_xlfn.XLOOKUP(Table16[[#This Row],[OrderID]],[3]!Table13456[No заказа],[3]!Table13456[Количество],"",0,1)</f>
        <v>1</v>
      </c>
      <c r="I2496" s="5">
        <f>_xlfn.XLOOKUP(Table16[[#This Row],[OrderID]],[3]!Table13456[No заказа],[3]!Table13456[Цена],"",0,1)</f>
        <v>8640</v>
      </c>
      <c r="J2496" s="2" t="str">
        <f>M01_SETTINGS!$F$2</f>
        <v>KASPI</v>
      </c>
    </row>
    <row r="2497" spans="1:10" x14ac:dyDescent="0.35">
      <c r="A2497" s="3">
        <f>_xlfn.XLOOKUP(Table16[[#This Row],[OrderID]],[3]!Table13456[No заказа],[3]!Table13456[Дата
отправки],"",0,1)</f>
        <v>45728</v>
      </c>
      <c r="B2497" s="2">
        <v>513895846</v>
      </c>
      <c r="C2497" s="2"/>
      <c r="D2497" s="2"/>
      <c r="E2497" s="3"/>
      <c r="F2497" s="3"/>
      <c r="H2497" s="5">
        <f>_xlfn.XLOOKUP(Table16[[#This Row],[OrderID]],[3]!Table13456[No заказа],[3]!Table13456[Количество],"",0,1)</f>
        <v>1</v>
      </c>
      <c r="I2497" s="5">
        <f>_xlfn.XLOOKUP(Table16[[#This Row],[OrderID]],[3]!Table13456[No заказа],[3]!Table13456[Цена],"",0,1)</f>
        <v>14990</v>
      </c>
      <c r="J2497" s="2" t="str">
        <f>M01_SETTINGS!$F$2</f>
        <v>KASPI</v>
      </c>
    </row>
    <row r="2498" spans="1:10" x14ac:dyDescent="0.35">
      <c r="A2498" s="3">
        <f>_xlfn.XLOOKUP(Table16[[#This Row],[OrderID]],[3]!Table13456[No заказа],[3]!Table13456[Дата
отправки],"",0,1)</f>
        <v>45728</v>
      </c>
      <c r="B2498" s="2">
        <v>513602504</v>
      </c>
      <c r="C2498" s="2"/>
      <c r="D2498" s="2"/>
      <c r="E2498" s="3"/>
      <c r="F2498" s="3"/>
      <c r="H2498" s="5">
        <f>_xlfn.XLOOKUP(Table16[[#This Row],[OrderID]],[3]!Table13456[No заказа],[3]!Table13456[Количество],"",0,1)</f>
        <v>1</v>
      </c>
      <c r="I2498" s="5">
        <f>_xlfn.XLOOKUP(Table16[[#This Row],[OrderID]],[3]!Table13456[No заказа],[3]!Table13456[Цена],"",0,1)</f>
        <v>14990</v>
      </c>
      <c r="J2498" s="2" t="str">
        <f>M01_SETTINGS!$F$2</f>
        <v>KASPI</v>
      </c>
    </row>
    <row r="2499" spans="1:10" x14ac:dyDescent="0.35">
      <c r="A2499" s="3">
        <f>_xlfn.XLOOKUP(Table16[[#This Row],[OrderID]],[3]!Table13456[No заказа],[3]!Table13456[Дата
отправки],"",0,1)</f>
        <v>45728</v>
      </c>
      <c r="B2499" s="2">
        <v>513990639</v>
      </c>
      <c r="C2499" s="2"/>
      <c r="D2499" s="2"/>
      <c r="E2499" s="3"/>
      <c r="F2499" s="3"/>
      <c r="H2499" s="5">
        <f>_xlfn.XLOOKUP(Table16[[#This Row],[OrderID]],[3]!Table13456[No заказа],[3]!Table13456[Количество],"",0,1)</f>
        <v>1</v>
      </c>
      <c r="I2499" s="5">
        <f>_xlfn.XLOOKUP(Table16[[#This Row],[OrderID]],[3]!Table13456[No заказа],[3]!Table13456[Цена],"",0,1)</f>
        <v>8000</v>
      </c>
      <c r="J2499" s="2" t="str">
        <f>M01_SETTINGS!$F$2</f>
        <v>KASPI</v>
      </c>
    </row>
    <row r="2500" spans="1:10" x14ac:dyDescent="0.35">
      <c r="A2500" s="3">
        <f>_xlfn.XLOOKUP(Table16[[#This Row],[OrderID]],[3]!Table13456[No заказа],[3]!Table13456[Дата
отправки],"",0,1)</f>
        <v>45728</v>
      </c>
      <c r="B2500" s="2">
        <v>513527684</v>
      </c>
      <c r="C2500" s="2"/>
      <c r="D2500" s="2"/>
      <c r="E2500" s="3"/>
      <c r="F2500" s="3"/>
      <c r="H2500" s="5">
        <f>_xlfn.XLOOKUP(Table16[[#This Row],[OrderID]],[3]!Table13456[No заказа],[3]!Table13456[Количество],"",0,1)</f>
        <v>1</v>
      </c>
      <c r="I2500" s="5">
        <f>_xlfn.XLOOKUP(Table16[[#This Row],[OrderID]],[3]!Table13456[No заказа],[3]!Table13456[Цена],"",0,1)</f>
        <v>8169</v>
      </c>
      <c r="J2500" s="2" t="str">
        <f>M01_SETTINGS!$F$2</f>
        <v>KASPI</v>
      </c>
    </row>
    <row r="2501" spans="1:10" x14ac:dyDescent="0.35">
      <c r="A2501" s="3">
        <f>_xlfn.XLOOKUP(Table16[[#This Row],[OrderID]],[3]!Table13456[No заказа],[3]!Table13456[Дата
отправки],"",0,1)</f>
        <v>45728</v>
      </c>
      <c r="B2501" s="2">
        <v>513949028</v>
      </c>
      <c r="C2501" s="2"/>
      <c r="D2501" s="2"/>
      <c r="E2501" s="3"/>
      <c r="F2501" s="3"/>
      <c r="H2501" s="5">
        <f>_xlfn.XLOOKUP(Table16[[#This Row],[OrderID]],[3]!Table13456[No заказа],[3]!Table13456[Количество],"",0,1)</f>
        <v>1</v>
      </c>
      <c r="I2501" s="5">
        <f>_xlfn.XLOOKUP(Table16[[#This Row],[OrderID]],[3]!Table13456[No заказа],[3]!Table13456[Цена],"",0,1)</f>
        <v>7906</v>
      </c>
      <c r="J2501" s="2" t="str">
        <f>M01_SETTINGS!$F$2</f>
        <v>KASPI</v>
      </c>
    </row>
    <row r="2502" spans="1:10" x14ac:dyDescent="0.35">
      <c r="A2502" s="3">
        <f>_xlfn.XLOOKUP(Table16[[#This Row],[OrderID]],[3]!Table13456[No заказа],[3]!Table13456[Дата
отправки],"",0,1)</f>
        <v>45728</v>
      </c>
      <c r="B2502" s="2">
        <v>513823069</v>
      </c>
      <c r="C2502" s="2"/>
      <c r="D2502" s="2"/>
      <c r="E2502" s="3"/>
      <c r="F2502" s="3"/>
      <c r="H2502" s="5">
        <f>_xlfn.XLOOKUP(Table16[[#This Row],[OrderID]],[3]!Table13456[No заказа],[3]!Table13456[Количество],"",0,1)</f>
        <v>1</v>
      </c>
      <c r="I2502" s="5">
        <f>_xlfn.XLOOKUP(Table16[[#This Row],[OrderID]],[3]!Table13456[No заказа],[3]!Table13456[Цена],"",0,1)</f>
        <v>7975</v>
      </c>
      <c r="J2502" s="2" t="str">
        <f>M01_SETTINGS!$F$2</f>
        <v>KASPI</v>
      </c>
    </row>
    <row r="2503" spans="1:10" x14ac:dyDescent="0.35">
      <c r="A2503" s="3">
        <f>_xlfn.XLOOKUP(Table16[[#This Row],[OrderID]],[3]!Table13456[No заказа],[3]!Table13456[Дата
отправки],"",0,1)</f>
        <v>45728</v>
      </c>
      <c r="B2503" s="2">
        <v>513768981</v>
      </c>
      <c r="C2503" s="2"/>
      <c r="D2503" s="2"/>
      <c r="E2503" s="3"/>
      <c r="F2503" s="3"/>
      <c r="H2503" s="5">
        <f>_xlfn.XLOOKUP(Table16[[#This Row],[OrderID]],[3]!Table13456[No заказа],[3]!Table13456[Количество],"",0,1)</f>
        <v>1</v>
      </c>
      <c r="I2503" s="5">
        <f>_xlfn.XLOOKUP(Table16[[#This Row],[OrderID]],[3]!Table13456[No заказа],[3]!Table13456[Цена],"",0,1)</f>
        <v>7987</v>
      </c>
      <c r="J2503" s="2" t="str">
        <f>M01_SETTINGS!$F$2</f>
        <v>KASPI</v>
      </c>
    </row>
    <row r="2504" spans="1:10" x14ac:dyDescent="0.35">
      <c r="A2504" s="3">
        <f>_xlfn.XLOOKUP(Table16[[#This Row],[OrderID]],[3]!Table13456[No заказа],[3]!Table13456[Дата
отправки],"",0,1)</f>
        <v>45728</v>
      </c>
      <c r="B2504" s="2">
        <v>513722480</v>
      </c>
      <c r="C2504" s="2"/>
      <c r="D2504" s="2"/>
      <c r="E2504" s="3"/>
      <c r="F2504" s="3"/>
      <c r="H2504" s="5">
        <f>_xlfn.XLOOKUP(Table16[[#This Row],[OrderID]],[3]!Table13456[No заказа],[3]!Table13456[Количество],"",0,1)</f>
        <v>1</v>
      </c>
      <c r="I2504" s="5">
        <f>_xlfn.XLOOKUP(Table16[[#This Row],[OrderID]],[3]!Table13456[No заказа],[3]!Table13456[Цена],"",0,1)</f>
        <v>8000</v>
      </c>
      <c r="J2504" s="2" t="str">
        <f>M01_SETTINGS!$F$2</f>
        <v>KASPI</v>
      </c>
    </row>
    <row r="2505" spans="1:10" x14ac:dyDescent="0.35">
      <c r="A2505" s="3">
        <f>_xlfn.XLOOKUP(Table16[[#This Row],[OrderID]],[3]!Table13456[No заказа],[3]!Table13456[Дата
отправки],"",0,1)</f>
        <v>45728</v>
      </c>
      <c r="B2505" s="2">
        <v>513820937</v>
      </c>
      <c r="C2505" s="2"/>
      <c r="D2505" s="2"/>
      <c r="E2505" s="3"/>
      <c r="F2505" s="3"/>
      <c r="H2505" s="5">
        <f>_xlfn.XLOOKUP(Table16[[#This Row],[OrderID]],[3]!Table13456[No заказа],[3]!Table13456[Количество],"",0,1)</f>
        <v>1</v>
      </c>
      <c r="I2505" s="5">
        <f>_xlfn.XLOOKUP(Table16[[#This Row],[OrderID]],[3]!Table13456[No заказа],[3]!Table13456[Цена],"",0,1)</f>
        <v>7998</v>
      </c>
      <c r="J2505" s="2" t="str">
        <f>M01_SETTINGS!$F$2</f>
        <v>KASPI</v>
      </c>
    </row>
    <row r="2506" spans="1:10" x14ac:dyDescent="0.35">
      <c r="A2506" s="3">
        <f>_xlfn.XLOOKUP(Table16[[#This Row],[OrderID]],[3]!Table13456[No заказа],[3]!Table13456[Дата
отправки],"",0,1)</f>
        <v>45728</v>
      </c>
      <c r="B2506" s="2">
        <v>513857005</v>
      </c>
      <c r="C2506" s="2"/>
      <c r="D2506" s="2"/>
      <c r="E2506" s="3"/>
      <c r="F2506" s="3"/>
      <c r="H2506" s="5">
        <f>_xlfn.XLOOKUP(Table16[[#This Row],[OrderID]],[3]!Table13456[No заказа],[3]!Table13456[Количество],"",0,1)</f>
        <v>1</v>
      </c>
      <c r="I2506" s="5">
        <f>_xlfn.XLOOKUP(Table16[[#This Row],[OrderID]],[3]!Table13456[No заказа],[3]!Table13456[Цена],"",0,1)</f>
        <v>10568</v>
      </c>
      <c r="J2506" s="2" t="str">
        <f>M01_SETTINGS!$F$2</f>
        <v>KASPI</v>
      </c>
    </row>
    <row r="2507" spans="1:10" x14ac:dyDescent="0.35">
      <c r="A2507" s="3">
        <f>_xlfn.XLOOKUP(Table16[[#This Row],[OrderID]],[3]!Table13456[No заказа],[3]!Table13456[Дата
отправки],"",0,1)</f>
        <v>45728</v>
      </c>
      <c r="B2507" s="2">
        <v>513902863</v>
      </c>
      <c r="C2507" s="2"/>
      <c r="D2507" s="2"/>
      <c r="E2507" s="3"/>
      <c r="F2507" s="3"/>
      <c r="H2507" s="5">
        <f>_xlfn.XLOOKUP(Table16[[#This Row],[OrderID]],[3]!Table13456[No заказа],[3]!Table13456[Количество],"",0,1)</f>
        <v>1</v>
      </c>
      <c r="I2507" s="5">
        <f>_xlfn.XLOOKUP(Table16[[#This Row],[OrderID]],[3]!Table13456[No заказа],[3]!Table13456[Цена],"",0,1)</f>
        <v>8000</v>
      </c>
      <c r="J2507" s="2" t="str">
        <f>M01_SETTINGS!$F$2</f>
        <v>KASPI</v>
      </c>
    </row>
    <row r="2508" spans="1:10" x14ac:dyDescent="0.35">
      <c r="A2508" s="3">
        <f>_xlfn.XLOOKUP(Table16[[#This Row],[OrderID]],[3]!Table13456[No заказа],[3]!Table13456[Дата
отправки],"",0,1)</f>
        <v>45728</v>
      </c>
      <c r="B2508" s="2">
        <v>513875501</v>
      </c>
      <c r="C2508" s="2"/>
      <c r="D2508" s="2"/>
      <c r="E2508" s="3"/>
      <c r="F2508" s="3"/>
      <c r="H2508" s="5">
        <f>_xlfn.XLOOKUP(Table16[[#This Row],[OrderID]],[3]!Table13456[No заказа],[3]!Table13456[Количество],"",0,1)</f>
        <v>1</v>
      </c>
      <c r="I2508" s="5">
        <f>_xlfn.XLOOKUP(Table16[[#This Row],[OrderID]],[3]!Table13456[No заказа],[3]!Table13456[Цена],"",0,1)</f>
        <v>7987</v>
      </c>
      <c r="J2508" s="2" t="str">
        <f>M01_SETTINGS!$F$2</f>
        <v>KASPI</v>
      </c>
    </row>
    <row r="2509" spans="1:10" x14ac:dyDescent="0.35">
      <c r="A2509" s="3">
        <f>_xlfn.XLOOKUP(Table16[[#This Row],[OrderID]],[3]!Table13456[No заказа],[3]!Table13456[Дата
отправки],"",0,1)</f>
        <v>45728</v>
      </c>
      <c r="B2509" s="2">
        <v>513724169</v>
      </c>
      <c r="C2509" s="2"/>
      <c r="D2509" s="2"/>
      <c r="E2509" s="3"/>
      <c r="F2509" s="3"/>
      <c r="H2509" s="5">
        <f>_xlfn.XLOOKUP(Table16[[#This Row],[OrderID]],[3]!Table13456[No заказа],[3]!Table13456[Количество],"",0,1)</f>
        <v>1</v>
      </c>
      <c r="I2509" s="5">
        <f>_xlfn.XLOOKUP(Table16[[#This Row],[OrderID]],[3]!Table13456[No заказа],[3]!Table13456[Цена],"",0,1)</f>
        <v>8000</v>
      </c>
      <c r="J2509" s="2" t="str">
        <f>M01_SETTINGS!$F$2</f>
        <v>KASPI</v>
      </c>
    </row>
    <row r="2510" spans="1:10" x14ac:dyDescent="0.35">
      <c r="A2510" s="3">
        <f>_xlfn.XLOOKUP(Table16[[#This Row],[OrderID]],[3]!Table13456[No заказа],[3]!Table13456[Дата
отправки],"",0,1)</f>
        <v>45728</v>
      </c>
      <c r="B2510" s="2">
        <v>513564242</v>
      </c>
      <c r="C2510" s="2"/>
      <c r="D2510" s="2"/>
      <c r="E2510" s="3"/>
      <c r="F2510" s="3"/>
      <c r="H2510" s="5">
        <f>_xlfn.XLOOKUP(Table16[[#This Row],[OrderID]],[3]!Table13456[No заказа],[3]!Table13456[Количество],"",0,1)</f>
        <v>1</v>
      </c>
      <c r="I2510" s="5">
        <f>_xlfn.XLOOKUP(Table16[[#This Row],[OrderID]],[3]!Table13456[No заказа],[3]!Table13456[Цена],"",0,1)</f>
        <v>8000</v>
      </c>
      <c r="J2510" s="2" t="str">
        <f>M01_SETTINGS!$F$2</f>
        <v>KASPI</v>
      </c>
    </row>
    <row r="2511" spans="1:10" x14ac:dyDescent="0.35">
      <c r="A2511" s="3">
        <f>_xlfn.XLOOKUP(Table16[[#This Row],[OrderID]],[3]!Table13456[No заказа],[3]!Table13456[Дата
отправки],"",0,1)</f>
        <v>45728</v>
      </c>
      <c r="B2511" s="2">
        <v>513905587</v>
      </c>
      <c r="C2511" s="2"/>
      <c r="D2511" s="2"/>
      <c r="E2511" s="3"/>
      <c r="F2511" s="3"/>
      <c r="H2511" s="5">
        <f>_xlfn.XLOOKUP(Table16[[#This Row],[OrderID]],[3]!Table13456[No заказа],[3]!Table13456[Количество],"",0,1)</f>
        <v>1</v>
      </c>
      <c r="I2511" s="5">
        <f>_xlfn.XLOOKUP(Table16[[#This Row],[OrderID]],[3]!Table13456[No заказа],[3]!Table13456[Цена],"",0,1)</f>
        <v>8499</v>
      </c>
      <c r="J2511" s="2" t="str">
        <f>M01_SETTINGS!$F$2</f>
        <v>KASPI</v>
      </c>
    </row>
    <row r="2512" spans="1:10" x14ac:dyDescent="0.35">
      <c r="A2512" s="3">
        <f>_xlfn.XLOOKUP(Table16[[#This Row],[OrderID]],[3]!Table13456[No заказа],[3]!Table13456[Дата
отправки],"",0,1)</f>
        <v>45728</v>
      </c>
      <c r="B2512" s="2">
        <v>513949641</v>
      </c>
      <c r="C2512" s="2"/>
      <c r="D2512" s="2"/>
      <c r="E2512" s="3"/>
      <c r="F2512" s="3"/>
      <c r="H2512" s="5">
        <f>_xlfn.XLOOKUP(Table16[[#This Row],[OrderID]],[3]!Table13456[No заказа],[3]!Table13456[Количество],"",0,1)</f>
        <v>1</v>
      </c>
      <c r="I2512" s="5">
        <f>_xlfn.XLOOKUP(Table16[[#This Row],[OrderID]],[3]!Table13456[No заказа],[3]!Table13456[Цена],"",0,1)</f>
        <v>7998</v>
      </c>
      <c r="J2512" s="2" t="str">
        <f>M01_SETTINGS!$F$2</f>
        <v>KASPI</v>
      </c>
    </row>
    <row r="2513" spans="1:10" x14ac:dyDescent="0.35">
      <c r="A2513" s="3">
        <f>_xlfn.XLOOKUP(Table16[[#This Row],[OrderID]],[3]!Table13456[No заказа],[3]!Table13456[Дата
отправки],"",0,1)</f>
        <v>45728</v>
      </c>
      <c r="B2513" s="2">
        <v>513829270</v>
      </c>
      <c r="C2513" s="2"/>
      <c r="D2513" s="2"/>
      <c r="E2513" s="3"/>
      <c r="F2513" s="3"/>
      <c r="H2513" s="5">
        <f>_xlfn.XLOOKUP(Table16[[#This Row],[OrderID]],[3]!Table13456[No заказа],[3]!Table13456[Количество],"",0,1)</f>
        <v>1</v>
      </c>
      <c r="I2513" s="5">
        <f>_xlfn.XLOOKUP(Table16[[#This Row],[OrderID]],[3]!Table13456[No заказа],[3]!Table13456[Цена],"",0,1)</f>
        <v>7998</v>
      </c>
      <c r="J2513" s="2" t="str">
        <f>M01_SETTINGS!$F$2</f>
        <v>KASPI</v>
      </c>
    </row>
    <row r="2514" spans="1:10" x14ac:dyDescent="0.35">
      <c r="A2514" s="3">
        <f>_xlfn.XLOOKUP(Table16[[#This Row],[OrderID]],[3]!Table13456[No заказа],[3]!Table13456[Дата
отправки],"",0,1)</f>
        <v>45728</v>
      </c>
      <c r="B2514" s="2">
        <v>513800030</v>
      </c>
      <c r="C2514" s="2"/>
      <c r="D2514" s="2"/>
      <c r="E2514" s="3"/>
      <c r="F2514" s="3"/>
      <c r="H2514" s="5">
        <f>_xlfn.XLOOKUP(Table16[[#This Row],[OrderID]],[3]!Table13456[No заказа],[3]!Table13456[Количество],"",0,1)</f>
        <v>1</v>
      </c>
      <c r="I2514" s="5">
        <f>_xlfn.XLOOKUP(Table16[[#This Row],[OrderID]],[3]!Table13456[No заказа],[3]!Table13456[Цена],"",0,1)</f>
        <v>8017</v>
      </c>
      <c r="J2514" s="2" t="str">
        <f>M01_SETTINGS!$F$2</f>
        <v>KASPI</v>
      </c>
    </row>
    <row r="2515" spans="1:10" x14ac:dyDescent="0.35">
      <c r="A2515" s="3">
        <f>_xlfn.XLOOKUP(Table16[[#This Row],[OrderID]],[3]!Table13456[No заказа],[3]!Table13456[Дата
отправки],"",0,1)</f>
        <v>45728</v>
      </c>
      <c r="B2515" s="2">
        <v>513952326</v>
      </c>
      <c r="C2515" s="2"/>
      <c r="D2515" s="2"/>
      <c r="E2515" s="3"/>
      <c r="F2515" s="3"/>
      <c r="H2515" s="5">
        <f>_xlfn.XLOOKUP(Table16[[#This Row],[OrderID]],[3]!Table13456[No заказа],[3]!Table13456[Количество],"",0,1)</f>
        <v>1</v>
      </c>
      <c r="I2515" s="5">
        <f>_xlfn.XLOOKUP(Table16[[#This Row],[OrderID]],[3]!Table13456[No заказа],[3]!Table13456[Цена],"",0,1)</f>
        <v>9890</v>
      </c>
      <c r="J2515" s="2" t="str">
        <f>M01_SETTINGS!$F$2</f>
        <v>KASPI</v>
      </c>
    </row>
    <row r="2516" spans="1:10" x14ac:dyDescent="0.35">
      <c r="A2516" s="3">
        <f>_xlfn.XLOOKUP(Table16[[#This Row],[OrderID]],[3]!Table13456[No заказа],[3]!Table13456[Дата
отправки],"",0,1)</f>
        <v>45728</v>
      </c>
      <c r="B2516" s="2">
        <v>513717223</v>
      </c>
      <c r="C2516" s="2"/>
      <c r="D2516" s="2"/>
      <c r="E2516" s="3"/>
      <c r="F2516" s="3"/>
      <c r="H2516" s="5">
        <f>_xlfn.XLOOKUP(Table16[[#This Row],[OrderID]],[3]!Table13456[No заказа],[3]!Table13456[Количество],"",0,1)</f>
        <v>1</v>
      </c>
      <c r="I2516" s="5">
        <f>_xlfn.XLOOKUP(Table16[[#This Row],[OrderID]],[3]!Table13456[No заказа],[3]!Table13456[Цена],"",0,1)</f>
        <v>7988</v>
      </c>
      <c r="J2516" s="2" t="str">
        <f>M01_SETTINGS!$F$2</f>
        <v>KASPI</v>
      </c>
    </row>
    <row r="2517" spans="1:10" x14ac:dyDescent="0.35">
      <c r="A2517" s="3">
        <f>_xlfn.XLOOKUP(Table16[[#This Row],[OrderID]],[3]!Table13456[No заказа],[3]!Table13456[Дата
отправки],"",0,1)</f>
        <v>45728</v>
      </c>
      <c r="B2517" s="2">
        <v>513583793</v>
      </c>
      <c r="C2517" s="2"/>
      <c r="D2517" s="2"/>
      <c r="E2517" s="3"/>
      <c r="F2517" s="3"/>
      <c r="H2517" s="5">
        <f>_xlfn.XLOOKUP(Table16[[#This Row],[OrderID]],[3]!Table13456[No заказа],[3]!Table13456[Количество],"",0,1)</f>
        <v>1</v>
      </c>
      <c r="I2517" s="5">
        <f>_xlfn.XLOOKUP(Table16[[#This Row],[OrderID]],[3]!Table13456[No заказа],[3]!Table13456[Цена],"",0,1)</f>
        <v>7998</v>
      </c>
      <c r="J2517" s="2" t="str">
        <f>M01_SETTINGS!$F$2</f>
        <v>KASPI</v>
      </c>
    </row>
    <row r="2518" spans="1:10" x14ac:dyDescent="0.35">
      <c r="A2518" s="3">
        <f>_xlfn.XLOOKUP(Table16[[#This Row],[OrderID]],[3]!Table13456[No заказа],[3]!Table13456[Дата
отправки],"",0,1)</f>
        <v>45728</v>
      </c>
      <c r="B2518" s="2">
        <v>513827534</v>
      </c>
      <c r="C2518" s="2"/>
      <c r="D2518" s="2"/>
      <c r="E2518" s="3"/>
      <c r="F2518" s="3"/>
      <c r="H2518" s="5">
        <f>_xlfn.XLOOKUP(Table16[[#This Row],[OrderID]],[3]!Table13456[No заказа],[3]!Table13456[Количество],"",0,1)</f>
        <v>1</v>
      </c>
      <c r="I2518" s="5">
        <f>_xlfn.XLOOKUP(Table16[[#This Row],[OrderID]],[3]!Table13456[No заказа],[3]!Table13456[Цена],"",0,1)</f>
        <v>7998</v>
      </c>
      <c r="J2518" s="2" t="str">
        <f>M01_SETTINGS!$F$2</f>
        <v>KASPI</v>
      </c>
    </row>
    <row r="2519" spans="1:10" x14ac:dyDescent="0.35">
      <c r="A2519" s="3">
        <f>_xlfn.XLOOKUP(Table16[[#This Row],[OrderID]],[3]!Table13456[No заказа],[3]!Table13456[Дата
отправки],"",0,1)</f>
        <v>45728</v>
      </c>
      <c r="B2519" s="2">
        <v>513677604</v>
      </c>
      <c r="C2519" s="2"/>
      <c r="D2519" s="2"/>
      <c r="E2519" s="3"/>
      <c r="F2519" s="3"/>
      <c r="H2519" s="5">
        <f>_xlfn.XLOOKUP(Table16[[#This Row],[OrderID]],[3]!Table13456[No заказа],[3]!Table13456[Количество],"",0,1)</f>
        <v>1</v>
      </c>
      <c r="I2519" s="5">
        <f>_xlfn.XLOOKUP(Table16[[#This Row],[OrderID]],[3]!Table13456[No заказа],[3]!Table13456[Цена],"",0,1)</f>
        <v>7998</v>
      </c>
      <c r="J2519" s="2" t="str">
        <f>M01_SETTINGS!$F$2</f>
        <v>KASPI</v>
      </c>
    </row>
    <row r="2520" spans="1:10" x14ac:dyDescent="0.35">
      <c r="A2520" s="3">
        <f>_xlfn.XLOOKUP(Table16[[#This Row],[OrderID]],[3]!Table13456[No заказа],[3]!Table13456[Дата
отправки],"",0,1)</f>
        <v>45728</v>
      </c>
      <c r="B2520" s="2">
        <v>513995853</v>
      </c>
      <c r="C2520" s="2"/>
      <c r="D2520" s="2"/>
      <c r="E2520" s="3"/>
      <c r="F2520" s="3"/>
      <c r="H2520" s="5">
        <f>_xlfn.XLOOKUP(Table16[[#This Row],[OrderID]],[3]!Table13456[No заказа],[3]!Table13456[Количество],"",0,1)</f>
        <v>1</v>
      </c>
      <c r="I2520" s="5">
        <f>_xlfn.XLOOKUP(Table16[[#This Row],[OrderID]],[3]!Table13456[No заказа],[3]!Table13456[Цена],"",0,1)</f>
        <v>8501</v>
      </c>
      <c r="J2520" s="2" t="str">
        <f>M01_SETTINGS!$F$2</f>
        <v>KASPI</v>
      </c>
    </row>
    <row r="2521" spans="1:10" x14ac:dyDescent="0.35">
      <c r="A2521" s="3">
        <f>_xlfn.XLOOKUP(Table16[[#This Row],[OrderID]],[3]!Table13456[No заказа],[3]!Table13456[Дата
отправки],"",0,1)</f>
        <v>45728</v>
      </c>
      <c r="B2521" s="2">
        <v>513774512</v>
      </c>
      <c r="C2521" s="2"/>
      <c r="D2521" s="2"/>
      <c r="E2521" s="3"/>
      <c r="F2521" s="3"/>
      <c r="H2521" s="5">
        <f>_xlfn.XLOOKUP(Table16[[#This Row],[OrderID]],[3]!Table13456[No заказа],[3]!Table13456[Количество],"",0,1)</f>
        <v>1</v>
      </c>
      <c r="I2521" s="5">
        <f>_xlfn.XLOOKUP(Table16[[#This Row],[OrderID]],[3]!Table13456[No заказа],[3]!Table13456[Цена],"",0,1)</f>
        <v>7880</v>
      </c>
      <c r="J2521" s="2" t="str">
        <f>M01_SETTINGS!$F$2</f>
        <v>KASPI</v>
      </c>
    </row>
    <row r="2522" spans="1:10" x14ac:dyDescent="0.35">
      <c r="A2522" s="3">
        <f>_xlfn.XLOOKUP(Table16[[#This Row],[OrderID]],[3]!Table13456[No заказа],[3]!Table13456[Дата
отправки],"",0,1)</f>
        <v>45728</v>
      </c>
      <c r="B2522" s="2">
        <v>513568317</v>
      </c>
      <c r="C2522" s="2"/>
      <c r="D2522" s="2"/>
      <c r="E2522" s="3"/>
      <c r="F2522" s="3"/>
      <c r="H2522" s="5">
        <f>_xlfn.XLOOKUP(Table16[[#This Row],[OrderID]],[3]!Table13456[No заказа],[3]!Table13456[Количество],"",0,1)</f>
        <v>1</v>
      </c>
      <c r="I2522" s="5">
        <f>_xlfn.XLOOKUP(Table16[[#This Row],[OrderID]],[3]!Table13456[No заказа],[3]!Table13456[Цена],"",0,1)</f>
        <v>7988</v>
      </c>
      <c r="J2522" s="2" t="str">
        <f>M01_SETTINGS!$F$2</f>
        <v>KASPI</v>
      </c>
    </row>
    <row r="2523" spans="1:10" x14ac:dyDescent="0.35">
      <c r="A2523" s="3">
        <f>_xlfn.XLOOKUP(Table16[[#This Row],[OrderID]],[3]!Table13456[No заказа],[3]!Table13456[Дата
отправки],"",0,1)</f>
        <v>45727</v>
      </c>
      <c r="B2523" s="2">
        <v>513082683</v>
      </c>
      <c r="C2523" s="2"/>
      <c r="D2523" s="2"/>
      <c r="E2523" s="3"/>
      <c r="F2523" s="3"/>
      <c r="H2523" s="5">
        <f>_xlfn.XLOOKUP(Table16[[#This Row],[OrderID]],[3]!Table13456[No заказа],[3]!Table13456[Количество],"",0,1)</f>
        <v>1</v>
      </c>
      <c r="I2523" s="5">
        <f>_xlfn.XLOOKUP(Table16[[#This Row],[OrderID]],[3]!Table13456[No заказа],[3]!Table13456[Цена],"",0,1)</f>
        <v>9000</v>
      </c>
      <c r="J2523" s="2" t="str">
        <f>M01_SETTINGS!$F$2</f>
        <v>KASPI</v>
      </c>
    </row>
    <row r="2524" spans="1:10" x14ac:dyDescent="0.35">
      <c r="A2524" s="3">
        <f>_xlfn.XLOOKUP(Table16[[#This Row],[OrderID]],[3]!Table13456[No заказа],[3]!Table13456[Дата
отправки],"",0,1)</f>
        <v>45727</v>
      </c>
      <c r="B2524" s="2">
        <v>513024158</v>
      </c>
      <c r="C2524" s="2"/>
      <c r="D2524" s="2"/>
      <c r="E2524" s="3"/>
      <c r="F2524" s="3"/>
      <c r="H2524" s="5">
        <f>_xlfn.XLOOKUP(Table16[[#This Row],[OrderID]],[3]!Table13456[No заказа],[3]!Table13456[Количество],"",0,1)</f>
        <v>1</v>
      </c>
      <c r="I2524" s="5">
        <f>_xlfn.XLOOKUP(Table16[[#This Row],[OrderID]],[3]!Table13456[No заказа],[3]!Table13456[Цена],"",0,1)</f>
        <v>8990</v>
      </c>
      <c r="J2524" s="2" t="str">
        <f>M01_SETTINGS!$F$2</f>
        <v>KASPI</v>
      </c>
    </row>
    <row r="2525" spans="1:10" x14ac:dyDescent="0.35">
      <c r="A2525" s="3">
        <f>_xlfn.XLOOKUP(Table16[[#This Row],[OrderID]],[3]!Table13456[No заказа],[3]!Table13456[Дата
отправки],"",0,1)</f>
        <v>45727</v>
      </c>
      <c r="B2525" s="2">
        <v>513211602</v>
      </c>
      <c r="C2525" s="2"/>
      <c r="D2525" s="2"/>
      <c r="E2525" s="3"/>
      <c r="F2525" s="3"/>
      <c r="H2525" s="5">
        <f>_xlfn.XLOOKUP(Table16[[#This Row],[OrderID]],[3]!Table13456[No заказа],[3]!Table13456[Количество],"",0,1)</f>
        <v>1</v>
      </c>
      <c r="I2525" s="5">
        <f>_xlfn.XLOOKUP(Table16[[#This Row],[OrderID]],[3]!Table13456[No заказа],[3]!Table13456[Цена],"",0,1)</f>
        <v>8800</v>
      </c>
      <c r="J2525" s="2" t="str">
        <f>M01_SETTINGS!$F$2</f>
        <v>KASPI</v>
      </c>
    </row>
    <row r="2526" spans="1:10" x14ac:dyDescent="0.35">
      <c r="A2526" s="3">
        <f>_xlfn.XLOOKUP(Table16[[#This Row],[OrderID]],[3]!Table13456[No заказа],[3]!Table13456[Дата
отправки],"",0,1)</f>
        <v>45727</v>
      </c>
      <c r="B2526" s="2">
        <v>513172245</v>
      </c>
      <c r="C2526" s="2"/>
      <c r="D2526" s="2"/>
      <c r="E2526" s="3"/>
      <c r="F2526" s="3"/>
      <c r="H2526" s="5">
        <f>_xlfn.XLOOKUP(Table16[[#This Row],[OrderID]],[3]!Table13456[No заказа],[3]!Table13456[Количество],"",0,1)</f>
        <v>1</v>
      </c>
      <c r="I2526" s="5">
        <f>_xlfn.XLOOKUP(Table16[[#This Row],[OrderID]],[3]!Table13456[No заказа],[3]!Table13456[Цена],"",0,1)</f>
        <v>8800</v>
      </c>
      <c r="J2526" s="2" t="str">
        <f>M01_SETTINGS!$F$2</f>
        <v>KASPI</v>
      </c>
    </row>
    <row r="2527" spans="1:10" x14ac:dyDescent="0.35">
      <c r="A2527" s="3">
        <f>_xlfn.XLOOKUP(Table16[[#This Row],[OrderID]],[3]!Table13456[No заказа],[3]!Table13456[Дата
отправки],"",0,1)</f>
        <v>45727</v>
      </c>
      <c r="B2527" s="2">
        <v>513036367</v>
      </c>
      <c r="C2527" s="2"/>
      <c r="D2527" s="2"/>
      <c r="E2527" s="3"/>
      <c r="F2527" s="3"/>
      <c r="H2527" s="5">
        <f>_xlfn.XLOOKUP(Table16[[#This Row],[OrderID]],[3]!Table13456[No заказа],[3]!Table13456[Количество],"",0,1)</f>
        <v>1</v>
      </c>
      <c r="I2527" s="5">
        <f>_xlfn.XLOOKUP(Table16[[#This Row],[OrderID]],[3]!Table13456[No заказа],[3]!Table13456[Цена],"",0,1)</f>
        <v>9003</v>
      </c>
      <c r="J2527" s="2" t="str">
        <f>M01_SETTINGS!$F$2</f>
        <v>KASPI</v>
      </c>
    </row>
    <row r="2528" spans="1:10" x14ac:dyDescent="0.35">
      <c r="A2528" s="3">
        <f>_xlfn.XLOOKUP(Table16[[#This Row],[OrderID]],[3]!Table13456[No заказа],[3]!Table13456[Дата
отправки],"",0,1)</f>
        <v>45727</v>
      </c>
      <c r="B2528" s="2">
        <v>513357445</v>
      </c>
      <c r="C2528" s="2"/>
      <c r="D2528" s="2"/>
      <c r="E2528" s="3"/>
      <c r="F2528" s="3"/>
      <c r="H2528" s="5">
        <f>_xlfn.XLOOKUP(Table16[[#This Row],[OrderID]],[3]!Table13456[No заказа],[3]!Table13456[Количество],"",0,1)</f>
        <v>2</v>
      </c>
      <c r="I2528" s="5">
        <f>_xlfn.XLOOKUP(Table16[[#This Row],[OrderID]],[3]!Table13456[No заказа],[3]!Table13456[Цена],"",0,1)</f>
        <v>18000</v>
      </c>
      <c r="J2528" s="2" t="str">
        <f>M01_SETTINGS!$F$2</f>
        <v>KASPI</v>
      </c>
    </row>
    <row r="2529" spans="1:10" x14ac:dyDescent="0.35">
      <c r="A2529" s="3">
        <f>_xlfn.XLOOKUP(Table16[[#This Row],[OrderID]],[3]!Table13456[No заказа],[3]!Table13456[Дата
отправки],"",0,1)</f>
        <v>45727</v>
      </c>
      <c r="B2529" s="2">
        <v>512959594</v>
      </c>
      <c r="C2529" s="2"/>
      <c r="D2529" s="2"/>
      <c r="E2529" s="3"/>
      <c r="F2529" s="3"/>
      <c r="H2529" s="5">
        <f>_xlfn.XLOOKUP(Table16[[#This Row],[OrderID]],[3]!Table13456[No заказа],[3]!Table13456[Количество],"",0,1)</f>
        <v>1</v>
      </c>
      <c r="I2529" s="5">
        <f>_xlfn.XLOOKUP(Table16[[#This Row],[OrderID]],[3]!Table13456[No заказа],[3]!Table13456[Цена],"",0,1)</f>
        <v>7447</v>
      </c>
      <c r="J2529" s="2" t="str">
        <f>M01_SETTINGS!$F$2</f>
        <v>KASPI</v>
      </c>
    </row>
    <row r="2530" spans="1:10" x14ac:dyDescent="0.35">
      <c r="A2530" s="3">
        <f>_xlfn.XLOOKUP(Table16[[#This Row],[OrderID]],[3]!Table13456[No заказа],[3]!Table13456[Дата
отправки],"",0,1)</f>
        <v>45727</v>
      </c>
      <c r="B2530" s="2">
        <v>513228076</v>
      </c>
      <c r="C2530" s="2"/>
      <c r="D2530" s="2"/>
      <c r="E2530" s="3"/>
      <c r="F2530" s="3"/>
      <c r="H2530" s="5">
        <f>_xlfn.XLOOKUP(Table16[[#This Row],[OrderID]],[3]!Table13456[No заказа],[3]!Table13456[Количество],"",0,1)</f>
        <v>1</v>
      </c>
      <c r="I2530" s="5">
        <f>_xlfn.XLOOKUP(Table16[[#This Row],[OrderID]],[3]!Table13456[No заказа],[3]!Table13456[Цена],"",0,1)</f>
        <v>14990</v>
      </c>
      <c r="J2530" s="2" t="str">
        <f>M01_SETTINGS!$F$2</f>
        <v>KASPI</v>
      </c>
    </row>
    <row r="2531" spans="1:10" x14ac:dyDescent="0.35">
      <c r="A2531" s="3">
        <f>_xlfn.XLOOKUP(Table16[[#This Row],[OrderID]],[3]!Table13456[No заказа],[3]!Table13456[Дата
отправки],"",0,1)</f>
        <v>45727</v>
      </c>
      <c r="B2531" s="2">
        <v>513132462</v>
      </c>
      <c r="C2531" s="2"/>
      <c r="D2531" s="2"/>
      <c r="E2531" s="3"/>
      <c r="F2531" s="3"/>
      <c r="H2531" s="5">
        <f>_xlfn.XLOOKUP(Table16[[#This Row],[OrderID]],[3]!Table13456[No заказа],[3]!Table13456[Количество],"",0,1)</f>
        <v>1</v>
      </c>
      <c r="I2531" s="5">
        <f>_xlfn.XLOOKUP(Table16[[#This Row],[OrderID]],[3]!Table13456[No заказа],[3]!Table13456[Цена],"",0,1)</f>
        <v>14990</v>
      </c>
      <c r="J2531" s="2" t="str">
        <f>M01_SETTINGS!$F$2</f>
        <v>KASPI</v>
      </c>
    </row>
    <row r="2532" spans="1:10" x14ac:dyDescent="0.35">
      <c r="A2532" s="3">
        <f>_xlfn.XLOOKUP(Table16[[#This Row],[OrderID]],[3]!Table13456[No заказа],[3]!Table13456[Дата
отправки],"",0,1)</f>
        <v>45727</v>
      </c>
      <c r="B2532" s="2">
        <v>513029417</v>
      </c>
      <c r="C2532" s="2"/>
      <c r="D2532" s="2"/>
      <c r="E2532" s="3"/>
      <c r="F2532" s="3"/>
      <c r="H2532" s="5">
        <f>_xlfn.XLOOKUP(Table16[[#This Row],[OrderID]],[3]!Table13456[No заказа],[3]!Table13456[Количество],"",0,1)</f>
        <v>1</v>
      </c>
      <c r="I2532" s="5">
        <f>_xlfn.XLOOKUP(Table16[[#This Row],[OrderID]],[3]!Table13456[No заказа],[3]!Table13456[Цена],"",0,1)</f>
        <v>14990</v>
      </c>
      <c r="J2532" s="2" t="str">
        <f>M01_SETTINGS!$F$2</f>
        <v>KASPI</v>
      </c>
    </row>
    <row r="2533" spans="1:10" x14ac:dyDescent="0.35">
      <c r="A2533" s="3">
        <f>_xlfn.XLOOKUP(Table16[[#This Row],[OrderID]],[3]!Table13456[No заказа],[3]!Table13456[Дата
отправки],"",0,1)</f>
        <v>45727</v>
      </c>
      <c r="B2533" s="2">
        <v>513300659</v>
      </c>
      <c r="C2533" s="2"/>
      <c r="D2533" s="2"/>
      <c r="E2533" s="3"/>
      <c r="F2533" s="3"/>
      <c r="H2533" s="5">
        <f>_xlfn.XLOOKUP(Table16[[#This Row],[OrderID]],[3]!Table13456[No заказа],[3]!Table13456[Количество],"",0,1)</f>
        <v>1</v>
      </c>
      <c r="I2533" s="5">
        <f>_xlfn.XLOOKUP(Table16[[#This Row],[OrderID]],[3]!Table13456[No заказа],[3]!Table13456[Цена],"",0,1)</f>
        <v>14990</v>
      </c>
      <c r="J2533" s="2" t="str">
        <f>M01_SETTINGS!$F$2</f>
        <v>KASPI</v>
      </c>
    </row>
    <row r="2534" spans="1:10" x14ac:dyDescent="0.35">
      <c r="A2534" s="3">
        <f>_xlfn.XLOOKUP(Table16[[#This Row],[OrderID]],[3]!Table13456[No заказа],[3]!Table13456[Дата
отправки],"",0,1)</f>
        <v>45727</v>
      </c>
      <c r="B2534" s="2">
        <v>512882746</v>
      </c>
      <c r="C2534" s="2"/>
      <c r="D2534" s="2"/>
      <c r="E2534" s="3"/>
      <c r="F2534" s="3"/>
      <c r="H2534" s="5">
        <f>_xlfn.XLOOKUP(Table16[[#This Row],[OrderID]],[3]!Table13456[No заказа],[3]!Table13456[Количество],"",0,1)</f>
        <v>1</v>
      </c>
      <c r="I2534" s="5">
        <f>_xlfn.XLOOKUP(Table16[[#This Row],[OrderID]],[3]!Table13456[No заказа],[3]!Table13456[Цена],"",0,1)</f>
        <v>14990</v>
      </c>
      <c r="J2534" s="2" t="str">
        <f>M01_SETTINGS!$F$2</f>
        <v>KASPI</v>
      </c>
    </row>
    <row r="2535" spans="1:10" x14ac:dyDescent="0.35">
      <c r="A2535" s="3">
        <f>_xlfn.XLOOKUP(Table16[[#This Row],[OrderID]],[3]!Table13456[No заказа],[3]!Table13456[Дата
отправки],"",0,1)</f>
        <v>45727</v>
      </c>
      <c r="B2535" s="2">
        <v>513366554</v>
      </c>
      <c r="C2535" s="2"/>
      <c r="D2535" s="2"/>
      <c r="E2535" s="3"/>
      <c r="F2535" s="3"/>
      <c r="H2535" s="5">
        <f>_xlfn.XLOOKUP(Table16[[#This Row],[OrderID]],[3]!Table13456[No заказа],[3]!Table13456[Количество],"",0,1)</f>
        <v>1</v>
      </c>
      <c r="I2535" s="5">
        <f>_xlfn.XLOOKUP(Table16[[#This Row],[OrderID]],[3]!Table13456[No заказа],[3]!Table13456[Цена],"",0,1)</f>
        <v>14990</v>
      </c>
      <c r="J2535" s="2" t="str">
        <f>M01_SETTINGS!$F$2</f>
        <v>KASPI</v>
      </c>
    </row>
    <row r="2536" spans="1:10" x14ac:dyDescent="0.35">
      <c r="A2536" s="3">
        <f>_xlfn.XLOOKUP(Table16[[#This Row],[OrderID]],[3]!Table13456[No заказа],[3]!Table13456[Дата
отправки],"",0,1)</f>
        <v>45727</v>
      </c>
      <c r="B2536" s="2">
        <v>513426590</v>
      </c>
      <c r="C2536" s="2"/>
      <c r="D2536" s="2"/>
      <c r="E2536" s="3"/>
      <c r="F2536" s="3"/>
      <c r="H2536" s="5">
        <f>_xlfn.XLOOKUP(Table16[[#This Row],[OrderID]],[3]!Table13456[No заказа],[3]!Table13456[Количество],"",0,1)</f>
        <v>1</v>
      </c>
      <c r="I2536" s="5">
        <f>_xlfn.XLOOKUP(Table16[[#This Row],[OrderID]],[3]!Table13456[No заказа],[3]!Table13456[Цена],"",0,1)</f>
        <v>7896</v>
      </c>
      <c r="J2536" s="2" t="str">
        <f>M01_SETTINGS!$F$2</f>
        <v>KASPI</v>
      </c>
    </row>
    <row r="2537" spans="1:10" x14ac:dyDescent="0.35">
      <c r="A2537" s="3">
        <f>_xlfn.XLOOKUP(Table16[[#This Row],[OrderID]],[3]!Table13456[No заказа],[3]!Table13456[Дата
отправки],"",0,1)</f>
        <v>45727</v>
      </c>
      <c r="B2537" s="2">
        <v>513370357</v>
      </c>
      <c r="C2537" s="2"/>
      <c r="D2537" s="2"/>
      <c r="E2537" s="3"/>
      <c r="F2537" s="3"/>
      <c r="H2537" s="5">
        <f>_xlfn.XLOOKUP(Table16[[#This Row],[OrderID]],[3]!Table13456[No заказа],[3]!Table13456[Количество],"",0,1)</f>
        <v>1</v>
      </c>
      <c r="I2537" s="5">
        <f>_xlfn.XLOOKUP(Table16[[#This Row],[OrderID]],[3]!Table13456[No заказа],[3]!Table13456[Цена],"",0,1)</f>
        <v>8990</v>
      </c>
      <c r="J2537" s="2" t="str">
        <f>M01_SETTINGS!$F$2</f>
        <v>KASPI</v>
      </c>
    </row>
    <row r="2538" spans="1:10" x14ac:dyDescent="0.35">
      <c r="A2538" s="3">
        <f>_xlfn.XLOOKUP(Table16[[#This Row],[OrderID]],[3]!Table13456[No заказа],[3]!Table13456[Дата
отправки],"",0,1)</f>
        <v>45727</v>
      </c>
      <c r="B2538" s="2">
        <v>513485200</v>
      </c>
      <c r="C2538" s="2"/>
      <c r="D2538" s="2"/>
      <c r="E2538" s="3"/>
      <c r="F2538" s="3"/>
      <c r="H2538" s="5">
        <f>_xlfn.XLOOKUP(Table16[[#This Row],[OrderID]],[3]!Table13456[No заказа],[3]!Table13456[Количество],"",0,1)</f>
        <v>1</v>
      </c>
      <c r="I2538" s="5">
        <f>_xlfn.XLOOKUP(Table16[[#This Row],[OrderID]],[3]!Table13456[No заказа],[3]!Table13456[Цена],"",0,1)</f>
        <v>7973</v>
      </c>
      <c r="J2538" s="2" t="str">
        <f>M01_SETTINGS!$F$2</f>
        <v>KASPI</v>
      </c>
    </row>
    <row r="2539" spans="1:10" x14ac:dyDescent="0.35">
      <c r="A2539" s="3">
        <f>_xlfn.XLOOKUP(Table16[[#This Row],[OrderID]],[3]!Table13456[No заказа],[3]!Table13456[Дата
отправки],"",0,1)</f>
        <v>45727</v>
      </c>
      <c r="B2539" s="2">
        <v>513086393</v>
      </c>
      <c r="C2539" s="2"/>
      <c r="D2539" s="2"/>
      <c r="E2539" s="3"/>
      <c r="F2539" s="3"/>
      <c r="H2539" s="5">
        <f>_xlfn.XLOOKUP(Table16[[#This Row],[OrderID]],[3]!Table13456[No заказа],[3]!Table13456[Количество],"",0,1)</f>
        <v>1</v>
      </c>
      <c r="I2539" s="5">
        <f>_xlfn.XLOOKUP(Table16[[#This Row],[OrderID]],[3]!Table13456[No заказа],[3]!Table13456[Цена],"",0,1)</f>
        <v>8115</v>
      </c>
      <c r="J2539" s="2" t="str">
        <f>M01_SETTINGS!$F$2</f>
        <v>KASPI</v>
      </c>
    </row>
    <row r="2540" spans="1:10" x14ac:dyDescent="0.35">
      <c r="A2540" s="3">
        <f>_xlfn.XLOOKUP(Table16[[#This Row],[OrderID]],[3]!Table13456[No заказа],[3]!Table13456[Дата
отправки],"",0,1)</f>
        <v>45727</v>
      </c>
      <c r="B2540" s="2">
        <v>513365398</v>
      </c>
      <c r="C2540" s="2"/>
      <c r="D2540" s="2"/>
      <c r="E2540" s="3"/>
      <c r="F2540" s="3"/>
      <c r="H2540" s="5">
        <f>_xlfn.XLOOKUP(Table16[[#This Row],[OrderID]],[3]!Table13456[No заказа],[3]!Table13456[Количество],"",0,1)</f>
        <v>1</v>
      </c>
      <c r="I2540" s="5">
        <f>_xlfn.XLOOKUP(Table16[[#This Row],[OrderID]],[3]!Table13456[No заказа],[3]!Table13456[Цена],"",0,1)</f>
        <v>7987</v>
      </c>
      <c r="J2540" s="2" t="str">
        <f>M01_SETTINGS!$F$2</f>
        <v>KASPI</v>
      </c>
    </row>
    <row r="2541" spans="1:10" x14ac:dyDescent="0.35">
      <c r="A2541" s="3">
        <f>_xlfn.XLOOKUP(Table16[[#This Row],[OrderID]],[3]!Table13456[No заказа],[3]!Table13456[Дата
отправки],"",0,1)</f>
        <v>45727</v>
      </c>
      <c r="B2541" s="2">
        <v>512932589</v>
      </c>
      <c r="C2541" s="2"/>
      <c r="D2541" s="2"/>
      <c r="E2541" s="3"/>
      <c r="F2541" s="3"/>
      <c r="H2541" s="5">
        <f>_xlfn.XLOOKUP(Table16[[#This Row],[OrderID]],[3]!Table13456[No заказа],[3]!Table13456[Количество],"",0,1)</f>
        <v>1</v>
      </c>
      <c r="I2541" s="5">
        <f>_xlfn.XLOOKUP(Table16[[#This Row],[OrderID]],[3]!Table13456[No заказа],[3]!Table13456[Цена],"",0,1)</f>
        <v>8081</v>
      </c>
      <c r="J2541" s="2" t="str">
        <f>M01_SETTINGS!$F$2</f>
        <v>KASPI</v>
      </c>
    </row>
    <row r="2542" spans="1:10" x14ac:dyDescent="0.35">
      <c r="A2542" s="3">
        <f>_xlfn.XLOOKUP(Table16[[#This Row],[OrderID]],[3]!Table13456[No заказа],[3]!Table13456[Дата
отправки],"",0,1)</f>
        <v>45727</v>
      </c>
      <c r="B2542" s="2">
        <v>513456484</v>
      </c>
      <c r="C2542" s="2"/>
      <c r="D2542" s="2"/>
      <c r="E2542" s="3"/>
      <c r="F2542" s="3"/>
      <c r="H2542" s="5">
        <f>_xlfn.XLOOKUP(Table16[[#This Row],[OrderID]],[3]!Table13456[No заказа],[3]!Table13456[Количество],"",0,1)</f>
        <v>1</v>
      </c>
      <c r="I2542" s="5">
        <f>_xlfn.XLOOKUP(Table16[[#This Row],[OrderID]],[3]!Table13456[No заказа],[3]!Table13456[Цена],"",0,1)</f>
        <v>8106</v>
      </c>
      <c r="J2542" s="2" t="str">
        <f>M01_SETTINGS!$F$2</f>
        <v>KASPI</v>
      </c>
    </row>
    <row r="2543" spans="1:10" x14ac:dyDescent="0.35">
      <c r="A2543" s="3">
        <f>_xlfn.XLOOKUP(Table16[[#This Row],[OrderID]],[3]!Table13456[No заказа],[3]!Table13456[Дата
отправки],"",0,1)</f>
        <v>45727</v>
      </c>
      <c r="B2543" s="2">
        <v>513444732</v>
      </c>
      <c r="C2543" s="2"/>
      <c r="D2543" s="2"/>
      <c r="E2543" s="3"/>
      <c r="F2543" s="3"/>
      <c r="H2543" s="5">
        <f>_xlfn.XLOOKUP(Table16[[#This Row],[OrderID]],[3]!Table13456[No заказа],[3]!Table13456[Количество],"",0,1)</f>
        <v>1</v>
      </c>
      <c r="I2543" s="5">
        <f>_xlfn.XLOOKUP(Table16[[#This Row],[OrderID]],[3]!Table13456[No заказа],[3]!Table13456[Цена],"",0,1)</f>
        <v>8000</v>
      </c>
      <c r="J2543" s="2" t="str">
        <f>M01_SETTINGS!$F$2</f>
        <v>KASPI</v>
      </c>
    </row>
    <row r="2544" spans="1:10" x14ac:dyDescent="0.35">
      <c r="A2544" s="3">
        <f>_xlfn.XLOOKUP(Table16[[#This Row],[OrderID]],[3]!Table13456[No заказа],[3]!Table13456[Дата
отправки],"",0,1)</f>
        <v>45727</v>
      </c>
      <c r="B2544" s="2">
        <v>513255194</v>
      </c>
      <c r="C2544" s="2"/>
      <c r="D2544" s="2"/>
      <c r="E2544" s="3"/>
      <c r="F2544" s="3"/>
      <c r="H2544" s="5">
        <f>_xlfn.XLOOKUP(Table16[[#This Row],[OrderID]],[3]!Table13456[No заказа],[3]!Table13456[Количество],"",0,1)</f>
        <v>1</v>
      </c>
      <c r="I2544" s="5">
        <f>_xlfn.XLOOKUP(Table16[[#This Row],[OrderID]],[3]!Table13456[No заказа],[3]!Table13456[Цена],"",0,1)</f>
        <v>8000</v>
      </c>
      <c r="J2544" s="2" t="str">
        <f>M01_SETTINGS!$F$2</f>
        <v>KASPI</v>
      </c>
    </row>
    <row r="2545" spans="1:10" x14ac:dyDescent="0.35">
      <c r="A2545" s="3">
        <f>_xlfn.XLOOKUP(Table16[[#This Row],[OrderID]],[3]!Table13456[No заказа],[3]!Table13456[Дата
отправки],"",0,1)</f>
        <v>45727</v>
      </c>
      <c r="B2545" s="2">
        <v>513485466</v>
      </c>
      <c r="C2545" s="2"/>
      <c r="D2545" s="2"/>
      <c r="E2545" s="3"/>
      <c r="F2545" s="3"/>
      <c r="H2545" s="5">
        <f>_xlfn.XLOOKUP(Table16[[#This Row],[OrderID]],[3]!Table13456[No заказа],[3]!Table13456[Количество],"",0,1)</f>
        <v>1</v>
      </c>
      <c r="I2545" s="5">
        <f>_xlfn.XLOOKUP(Table16[[#This Row],[OrderID]],[3]!Table13456[No заказа],[3]!Table13456[Цена],"",0,1)</f>
        <v>7990</v>
      </c>
      <c r="J2545" s="2" t="str">
        <f>M01_SETTINGS!$F$2</f>
        <v>KASPI</v>
      </c>
    </row>
    <row r="2546" spans="1:10" x14ac:dyDescent="0.35">
      <c r="A2546" s="3">
        <f>_xlfn.XLOOKUP(Table16[[#This Row],[OrderID]],[3]!Table13456[No заказа],[3]!Table13456[Дата
отправки],"",0,1)</f>
        <v>45727</v>
      </c>
      <c r="B2546" s="2">
        <v>513061498</v>
      </c>
      <c r="C2546" s="2"/>
      <c r="D2546" s="2"/>
      <c r="E2546" s="3"/>
      <c r="F2546" s="3"/>
      <c r="H2546" s="5">
        <f>_xlfn.XLOOKUP(Table16[[#This Row],[OrderID]],[3]!Table13456[No заказа],[3]!Table13456[Количество],"",0,1)</f>
        <v>1</v>
      </c>
      <c r="I2546" s="5">
        <f>_xlfn.XLOOKUP(Table16[[#This Row],[OrderID]],[3]!Table13456[No заказа],[3]!Table13456[Цена],"",0,1)</f>
        <v>8498</v>
      </c>
      <c r="J2546" s="2" t="str">
        <f>M01_SETTINGS!$F$2</f>
        <v>KASPI</v>
      </c>
    </row>
    <row r="2547" spans="1:10" x14ac:dyDescent="0.35">
      <c r="A2547" s="3">
        <f>_xlfn.XLOOKUP(Table16[[#This Row],[OrderID]],[3]!Table13456[No заказа],[3]!Table13456[Дата
отправки],"",0,1)</f>
        <v>45727</v>
      </c>
      <c r="B2547" s="2">
        <v>513392143</v>
      </c>
      <c r="C2547" s="2"/>
      <c r="D2547" s="2"/>
      <c r="E2547" s="3"/>
      <c r="F2547" s="3"/>
      <c r="H2547" s="5">
        <f>_xlfn.XLOOKUP(Table16[[#This Row],[OrderID]],[3]!Table13456[No заказа],[3]!Table13456[Количество],"",0,1)</f>
        <v>1</v>
      </c>
      <c r="I2547" s="5">
        <f>_xlfn.XLOOKUP(Table16[[#This Row],[OrderID]],[3]!Table13456[No заказа],[3]!Table13456[Цена],"",0,1)</f>
        <v>7998</v>
      </c>
      <c r="J2547" s="2" t="str">
        <f>M01_SETTINGS!$F$2</f>
        <v>KASPI</v>
      </c>
    </row>
    <row r="2548" spans="1:10" x14ac:dyDescent="0.35">
      <c r="A2548" s="3">
        <f>_xlfn.XLOOKUP(Table16[[#This Row],[OrderID]],[3]!Table13456[No заказа],[3]!Table13456[Дата
отправки],"",0,1)</f>
        <v>45727</v>
      </c>
      <c r="B2548" s="2">
        <v>513160422</v>
      </c>
      <c r="C2548" s="2"/>
      <c r="D2548" s="2"/>
      <c r="E2548" s="3"/>
      <c r="F2548" s="3"/>
      <c r="H2548" s="5">
        <f>_xlfn.XLOOKUP(Table16[[#This Row],[OrderID]],[3]!Table13456[No заказа],[3]!Table13456[Количество],"",0,1)</f>
        <v>1</v>
      </c>
      <c r="I2548" s="5">
        <f>_xlfn.XLOOKUP(Table16[[#This Row],[OrderID]],[3]!Table13456[No заказа],[3]!Table13456[Цена],"",0,1)</f>
        <v>8495</v>
      </c>
      <c r="J2548" s="2" t="str">
        <f>M01_SETTINGS!$F$2</f>
        <v>KASPI</v>
      </c>
    </row>
    <row r="2549" spans="1:10" x14ac:dyDescent="0.35">
      <c r="A2549" s="3">
        <f>_xlfn.XLOOKUP(Table16[[#This Row],[OrderID]],[3]!Table13456[No заказа],[3]!Table13456[Дата
отправки],"",0,1)</f>
        <v>45727</v>
      </c>
      <c r="B2549" s="2">
        <v>512982993</v>
      </c>
      <c r="C2549" s="2"/>
      <c r="D2549" s="2"/>
      <c r="E2549" s="3"/>
      <c r="F2549" s="3"/>
      <c r="H2549" s="5">
        <f>_xlfn.XLOOKUP(Table16[[#This Row],[OrderID]],[3]!Table13456[No заказа],[3]!Table13456[Количество],"",0,1)</f>
        <v>1</v>
      </c>
      <c r="I2549" s="5">
        <f>_xlfn.XLOOKUP(Table16[[#This Row],[OrderID]],[3]!Table13456[No заказа],[3]!Table13456[Цена],"",0,1)</f>
        <v>9898</v>
      </c>
      <c r="J2549" s="2" t="str">
        <f>M01_SETTINGS!$F$2</f>
        <v>KASPI</v>
      </c>
    </row>
    <row r="2550" spans="1:10" x14ac:dyDescent="0.35">
      <c r="A2550" s="3">
        <f>_xlfn.XLOOKUP(Table16[[#This Row],[OrderID]],[3]!Table13456[No заказа],[3]!Table13456[Дата
отправки],"",0,1)</f>
        <v>45727</v>
      </c>
      <c r="B2550" s="2">
        <v>513028982</v>
      </c>
      <c r="C2550" s="2"/>
      <c r="D2550" s="2"/>
      <c r="E2550" s="3"/>
      <c r="F2550" s="3"/>
      <c r="H2550" s="5">
        <f>_xlfn.XLOOKUP(Table16[[#This Row],[OrderID]],[3]!Table13456[No заказа],[3]!Table13456[Количество],"",0,1)</f>
        <v>1</v>
      </c>
      <c r="I2550" s="5">
        <f>_xlfn.XLOOKUP(Table16[[#This Row],[OrderID]],[3]!Table13456[No заказа],[3]!Table13456[Цена],"",0,1)</f>
        <v>7998</v>
      </c>
      <c r="J2550" s="2" t="str">
        <f>M01_SETTINGS!$F$2</f>
        <v>KASPI</v>
      </c>
    </row>
    <row r="2551" spans="1:10" x14ac:dyDescent="0.35">
      <c r="A2551" s="3">
        <f>_xlfn.XLOOKUP(Table16[[#This Row],[OrderID]],[3]!Table13456[No заказа],[3]!Table13456[Дата
отправки],"",0,1)</f>
        <v>45727</v>
      </c>
      <c r="B2551" s="2">
        <v>512924176</v>
      </c>
      <c r="C2551" s="2"/>
      <c r="D2551" s="2"/>
      <c r="E2551" s="3"/>
      <c r="F2551" s="3"/>
      <c r="H2551" s="5">
        <f>_xlfn.XLOOKUP(Table16[[#This Row],[OrderID]],[3]!Table13456[No заказа],[3]!Table13456[Количество],"",0,1)</f>
        <v>1</v>
      </c>
      <c r="I2551" s="5">
        <f>_xlfn.XLOOKUP(Table16[[#This Row],[OrderID]],[3]!Table13456[No заказа],[3]!Table13456[Цена],"",0,1)</f>
        <v>7988</v>
      </c>
      <c r="J2551" s="2" t="str">
        <f>M01_SETTINGS!$F$2</f>
        <v>KASPI</v>
      </c>
    </row>
    <row r="2552" spans="1:10" x14ac:dyDescent="0.35">
      <c r="A2552" s="3">
        <f>_xlfn.XLOOKUP(Table16[[#This Row],[OrderID]],[3]!Table13456[No заказа],[3]!Table13456[Дата
отправки],"",0,1)</f>
        <v>45727</v>
      </c>
      <c r="B2552" s="2">
        <v>513364763</v>
      </c>
      <c r="C2552" s="2"/>
      <c r="D2552" s="2"/>
      <c r="E2552" s="3"/>
      <c r="F2552" s="3"/>
      <c r="H2552" s="5">
        <f>_xlfn.XLOOKUP(Table16[[#This Row],[OrderID]],[3]!Table13456[No заказа],[3]!Table13456[Количество],"",0,1)</f>
        <v>1</v>
      </c>
      <c r="I2552" s="5">
        <f>_xlfn.XLOOKUP(Table16[[#This Row],[OrderID]],[3]!Table13456[No заказа],[3]!Table13456[Цена],"",0,1)</f>
        <v>8498</v>
      </c>
      <c r="J2552" s="2" t="str">
        <f>M01_SETTINGS!$F$2</f>
        <v>KASPI</v>
      </c>
    </row>
    <row r="2553" spans="1:10" x14ac:dyDescent="0.35">
      <c r="A2553" s="3">
        <f>_xlfn.XLOOKUP(Table16[[#This Row],[OrderID]],[3]!Table13456[No заказа],[3]!Table13456[Дата
отправки],"",0,1)</f>
        <v>45727</v>
      </c>
      <c r="B2553" s="2">
        <v>513161048</v>
      </c>
      <c r="C2553" s="2"/>
      <c r="D2553" s="2"/>
      <c r="E2553" s="3"/>
      <c r="F2553" s="3"/>
      <c r="H2553" s="5">
        <f>_xlfn.XLOOKUP(Table16[[#This Row],[OrderID]],[3]!Table13456[No заказа],[3]!Table13456[Количество],"",0,1)</f>
        <v>1</v>
      </c>
      <c r="I2553" s="5">
        <f>_xlfn.XLOOKUP(Table16[[#This Row],[OrderID]],[3]!Table13456[No заказа],[3]!Table13456[Цена],"",0,1)</f>
        <v>8471</v>
      </c>
      <c r="J2553" s="2" t="str">
        <f>M01_SETTINGS!$F$2</f>
        <v>KASPI</v>
      </c>
    </row>
    <row r="2554" spans="1:10" x14ac:dyDescent="0.35">
      <c r="A2554" s="3">
        <f>_xlfn.XLOOKUP(Table16[[#This Row],[OrderID]],[3]!Table13456[No заказа],[3]!Table13456[Дата
отправки],"",0,1)</f>
        <v>45727</v>
      </c>
      <c r="B2554" s="2">
        <v>513277012</v>
      </c>
      <c r="C2554" s="2"/>
      <c r="D2554" s="2"/>
      <c r="E2554" s="3"/>
      <c r="F2554" s="3"/>
      <c r="H2554" s="5">
        <f>_xlfn.XLOOKUP(Table16[[#This Row],[OrderID]],[3]!Table13456[No заказа],[3]!Table13456[Количество],"",0,1)</f>
        <v>1</v>
      </c>
      <c r="I2554" s="5">
        <f>_xlfn.XLOOKUP(Table16[[#This Row],[OrderID]],[3]!Table13456[No заказа],[3]!Table13456[Цена],"",0,1)</f>
        <v>8637</v>
      </c>
      <c r="J2554" s="2" t="str">
        <f>M01_SETTINGS!$F$2</f>
        <v>KASPI</v>
      </c>
    </row>
    <row r="2555" spans="1:10" x14ac:dyDescent="0.35">
      <c r="A2555" s="3">
        <f>_xlfn.XLOOKUP(Table16[[#This Row],[OrderID]],[3]!Table13456[No заказа],[3]!Table13456[Дата
отправки],"",0,1)</f>
        <v>45727</v>
      </c>
      <c r="B2555" s="2">
        <v>513328489</v>
      </c>
      <c r="C2555" s="2"/>
      <c r="D2555" s="2"/>
      <c r="E2555" s="3"/>
      <c r="F2555" s="3"/>
      <c r="H2555" s="5">
        <f>_xlfn.XLOOKUP(Table16[[#This Row],[OrderID]],[3]!Table13456[No заказа],[3]!Table13456[Количество],"",0,1)</f>
        <v>1</v>
      </c>
      <c r="I2555" s="5">
        <f>_xlfn.XLOOKUP(Table16[[#This Row],[OrderID]],[3]!Table13456[No заказа],[3]!Table13456[Цена],"",0,1)</f>
        <v>10116</v>
      </c>
      <c r="J2555" s="2" t="str">
        <f>M01_SETTINGS!$F$2</f>
        <v>KASPI</v>
      </c>
    </row>
    <row r="2556" spans="1:10" x14ac:dyDescent="0.35">
      <c r="A2556" s="3">
        <f>_xlfn.XLOOKUP(Table16[[#This Row],[OrderID]],[3]!Table13456[No заказа],[3]!Table13456[Дата
отправки],"",0,1)</f>
        <v>45727</v>
      </c>
      <c r="B2556" s="2">
        <v>513395546</v>
      </c>
      <c r="C2556" s="2"/>
      <c r="D2556" s="2"/>
      <c r="E2556" s="3"/>
      <c r="F2556" s="3"/>
      <c r="H2556" s="5">
        <f>_xlfn.XLOOKUP(Table16[[#This Row],[OrderID]],[3]!Table13456[No заказа],[3]!Table13456[Количество],"",0,1)</f>
        <v>1</v>
      </c>
      <c r="I2556" s="5">
        <f>_xlfn.XLOOKUP(Table16[[#This Row],[OrderID]],[3]!Table13456[No заказа],[3]!Table13456[Цена],"",0,1)</f>
        <v>8471</v>
      </c>
      <c r="J2556" s="2" t="str">
        <f>M01_SETTINGS!$F$2</f>
        <v>KASPI</v>
      </c>
    </row>
    <row r="2557" spans="1:10" x14ac:dyDescent="0.35">
      <c r="A2557" s="3">
        <f>_xlfn.XLOOKUP(Table16[[#This Row],[OrderID]],[3]!Table13456[No заказа],[3]!Table13456[Дата
отправки],"",0,1)</f>
        <v>45727</v>
      </c>
      <c r="B2557" s="2">
        <v>513231077</v>
      </c>
      <c r="C2557" s="2"/>
      <c r="D2557" s="2"/>
      <c r="E2557" s="3"/>
      <c r="F2557" s="3"/>
      <c r="H2557" s="5">
        <f>_xlfn.XLOOKUP(Table16[[#This Row],[OrderID]],[3]!Table13456[No заказа],[3]!Table13456[Количество],"",0,1)</f>
        <v>1</v>
      </c>
      <c r="I2557" s="5">
        <f>_xlfn.XLOOKUP(Table16[[#This Row],[OrderID]],[3]!Table13456[No заказа],[3]!Table13456[Цена],"",0,1)</f>
        <v>8471</v>
      </c>
      <c r="J2557" s="2" t="str">
        <f>M01_SETTINGS!$F$2</f>
        <v>KASPI</v>
      </c>
    </row>
    <row r="2558" spans="1:10" x14ac:dyDescent="0.35">
      <c r="A2558" s="3">
        <f>_xlfn.XLOOKUP(Table16[[#This Row],[OrderID]],[3]!Table13456[No заказа],[3]!Table13456[Дата
отправки],"",0,1)</f>
        <v>45727</v>
      </c>
      <c r="B2558" s="2">
        <v>512976182</v>
      </c>
      <c r="C2558" s="2"/>
      <c r="D2558" s="2"/>
      <c r="E2558" s="3"/>
      <c r="F2558" s="3"/>
      <c r="H2558" s="5">
        <f>_xlfn.XLOOKUP(Table16[[#This Row],[OrderID]],[3]!Table13456[No заказа],[3]!Table13456[Количество],"",0,1)</f>
        <v>1</v>
      </c>
      <c r="I2558" s="5">
        <f>_xlfn.XLOOKUP(Table16[[#This Row],[OrderID]],[3]!Table13456[No заказа],[3]!Table13456[Цена],"",0,1)</f>
        <v>8474</v>
      </c>
      <c r="J2558" s="2" t="str">
        <f>M01_SETTINGS!$F$2</f>
        <v>KASPI</v>
      </c>
    </row>
    <row r="2559" spans="1:10" x14ac:dyDescent="0.35">
      <c r="A2559" s="3">
        <f>_xlfn.XLOOKUP(Table16[[#This Row],[OrderID]],[3]!Table13456[No заказа],[3]!Table13456[Дата
отправки],"",0,1)</f>
        <v>45727</v>
      </c>
      <c r="B2559" s="2">
        <v>513348641</v>
      </c>
      <c r="C2559" s="2"/>
      <c r="D2559" s="2"/>
      <c r="E2559" s="3"/>
      <c r="F2559" s="3"/>
      <c r="H2559" s="5">
        <f>_xlfn.XLOOKUP(Table16[[#This Row],[OrderID]],[3]!Table13456[No заказа],[3]!Table13456[Количество],"",0,1)</f>
        <v>1</v>
      </c>
      <c r="I2559" s="5">
        <f>_xlfn.XLOOKUP(Table16[[#This Row],[OrderID]],[3]!Table13456[No заказа],[3]!Table13456[Цена],"",0,1)</f>
        <v>7998</v>
      </c>
      <c r="J2559" s="2" t="str">
        <f>M01_SETTINGS!$F$2</f>
        <v>KASPI</v>
      </c>
    </row>
    <row r="2560" spans="1:10" x14ac:dyDescent="0.35">
      <c r="A2560" s="3">
        <f>_xlfn.XLOOKUP(Table16[[#This Row],[OrderID]],[3]!Table13456[No заказа],[3]!Table13456[Дата
отправки],"",0,1)</f>
        <v>45727</v>
      </c>
      <c r="B2560" s="2">
        <v>513079907</v>
      </c>
      <c r="C2560" s="2"/>
      <c r="D2560" s="2"/>
      <c r="E2560" s="3"/>
      <c r="F2560" s="3"/>
      <c r="H2560" s="5">
        <f>_xlfn.XLOOKUP(Table16[[#This Row],[OrderID]],[3]!Table13456[No заказа],[3]!Table13456[Количество],"",0,1)</f>
        <v>1</v>
      </c>
      <c r="I2560" s="5">
        <f>_xlfn.XLOOKUP(Table16[[#This Row],[OrderID]],[3]!Table13456[No заказа],[3]!Table13456[Цена],"",0,1)</f>
        <v>7998</v>
      </c>
      <c r="J2560" s="2" t="str">
        <f>M01_SETTINGS!$F$2</f>
        <v>KASPI</v>
      </c>
    </row>
    <row r="2561" spans="1:10" x14ac:dyDescent="0.35">
      <c r="A2561" s="3">
        <f>_xlfn.XLOOKUP(Table16[[#This Row],[OrderID]],[3]!Table13456[No заказа],[3]!Table13456[Дата
отправки],"",0,1)</f>
        <v>45727</v>
      </c>
      <c r="B2561" s="2">
        <v>512913226</v>
      </c>
      <c r="C2561" s="2"/>
      <c r="D2561" s="2"/>
      <c r="E2561" s="3"/>
      <c r="F2561" s="3"/>
      <c r="H2561" s="5">
        <f>_xlfn.XLOOKUP(Table16[[#This Row],[OrderID]],[3]!Table13456[No заказа],[3]!Table13456[Количество],"",0,1)</f>
        <v>1</v>
      </c>
      <c r="I2561" s="5">
        <f>_xlfn.XLOOKUP(Table16[[#This Row],[OrderID]],[3]!Table13456[No заказа],[3]!Table13456[Цена],"",0,1)</f>
        <v>7998</v>
      </c>
      <c r="J2561" s="2" t="str">
        <f>M01_SETTINGS!$F$2</f>
        <v>KASPI</v>
      </c>
    </row>
    <row r="2562" spans="1:10" x14ac:dyDescent="0.35">
      <c r="A2562" s="3">
        <f>_xlfn.XLOOKUP(Table16[[#This Row],[OrderID]],[3]!Table13456[No заказа],[3]!Table13456[Дата
отправки],"",0,1)</f>
        <v>45727</v>
      </c>
      <c r="B2562" s="2">
        <v>513006533</v>
      </c>
      <c r="C2562" s="2"/>
      <c r="D2562" s="2"/>
      <c r="E2562" s="3"/>
      <c r="F2562" s="3"/>
      <c r="H2562" s="5">
        <f>_xlfn.XLOOKUP(Table16[[#This Row],[OrderID]],[3]!Table13456[No заказа],[3]!Table13456[Количество],"",0,1)</f>
        <v>1</v>
      </c>
      <c r="I2562" s="5">
        <f>_xlfn.XLOOKUP(Table16[[#This Row],[OrderID]],[3]!Table13456[No заказа],[3]!Table13456[Цена],"",0,1)</f>
        <v>24996</v>
      </c>
      <c r="J2562" s="2" t="str">
        <f>M01_SETTINGS!$F$2</f>
        <v>KASPI</v>
      </c>
    </row>
    <row r="2563" spans="1:10" x14ac:dyDescent="0.35">
      <c r="A2563" s="3">
        <f>_xlfn.XLOOKUP(Table16[[#This Row],[OrderID]],[3]!Table13456[No заказа],[3]!Table13456[Дата
отправки],"",0,1)</f>
        <v>45727</v>
      </c>
      <c r="B2563" s="2">
        <v>512954058</v>
      </c>
      <c r="C2563" s="2"/>
      <c r="D2563" s="2"/>
      <c r="E2563" s="3"/>
      <c r="F2563" s="3"/>
      <c r="H2563" s="5">
        <f>_xlfn.XLOOKUP(Table16[[#This Row],[OrderID]],[3]!Table13456[No заказа],[3]!Table13456[Количество],"",0,1)</f>
        <v>1</v>
      </c>
      <c r="I2563" s="5">
        <f>_xlfn.XLOOKUP(Table16[[#This Row],[OrderID]],[3]!Table13456[No заказа],[3]!Table13456[Цена],"",0,1)</f>
        <v>24996</v>
      </c>
      <c r="J2563" s="2" t="str">
        <f>M01_SETTINGS!$F$2</f>
        <v>KASPI</v>
      </c>
    </row>
    <row r="2564" spans="1:10" x14ac:dyDescent="0.35">
      <c r="A2564" s="3">
        <f>_xlfn.XLOOKUP(Table16[[#This Row],[OrderID]],[3]!Table13456[No заказа],[3]!Table13456[Дата
отправки],"",0,1)</f>
        <v>45726</v>
      </c>
      <c r="B2564" s="2">
        <v>512423520</v>
      </c>
      <c r="C2564" s="2"/>
      <c r="D2564" s="2"/>
      <c r="E2564" s="3"/>
      <c r="F2564" s="3"/>
      <c r="H2564" s="5">
        <f>_xlfn.XLOOKUP(Table16[[#This Row],[OrderID]],[3]!Table13456[No заказа],[3]!Table13456[Количество],"",0,1)</f>
        <v>1</v>
      </c>
      <c r="I2564" s="5">
        <f>_xlfn.XLOOKUP(Table16[[#This Row],[OrderID]],[3]!Table13456[No заказа],[3]!Table13456[Цена],"",0,1)</f>
        <v>8640</v>
      </c>
      <c r="J2564" s="2" t="str">
        <f>M01_SETTINGS!$F$2</f>
        <v>KASPI</v>
      </c>
    </row>
    <row r="2565" spans="1:10" x14ac:dyDescent="0.35">
      <c r="A2565" s="3">
        <f>_xlfn.XLOOKUP(Table16[[#This Row],[OrderID]],[3]!Table13456[No заказа],[3]!Table13456[Дата
отправки],"",0,1)</f>
        <v>45726</v>
      </c>
      <c r="B2565" s="2">
        <v>512321921</v>
      </c>
      <c r="C2565" s="2"/>
      <c r="D2565" s="2"/>
      <c r="E2565" s="3"/>
      <c r="F2565" s="3"/>
      <c r="H2565" s="5">
        <f>_xlfn.XLOOKUP(Table16[[#This Row],[OrderID]],[3]!Table13456[No заказа],[3]!Table13456[Количество],"",0,1)</f>
        <v>1</v>
      </c>
      <c r="I2565" s="5">
        <f>_xlfn.XLOOKUP(Table16[[#This Row],[OrderID]],[3]!Table13456[No заказа],[3]!Table13456[Цена],"",0,1)</f>
        <v>8800</v>
      </c>
      <c r="J2565" s="2" t="str">
        <f>M01_SETTINGS!$F$2</f>
        <v>KASPI</v>
      </c>
    </row>
    <row r="2566" spans="1:10" x14ac:dyDescent="0.35">
      <c r="A2566" s="3">
        <f>_xlfn.XLOOKUP(Table16[[#This Row],[OrderID]],[3]!Table13456[No заказа],[3]!Table13456[Дата
отправки],"",0,1)</f>
        <v>45726</v>
      </c>
      <c r="B2566" s="2">
        <v>512678767</v>
      </c>
      <c r="C2566" s="2"/>
      <c r="D2566" s="2"/>
      <c r="E2566" s="3"/>
      <c r="F2566" s="3"/>
      <c r="H2566" s="5">
        <f>_xlfn.XLOOKUP(Table16[[#This Row],[OrderID]],[3]!Table13456[No заказа],[3]!Table13456[Количество],"",0,1)</f>
        <v>1</v>
      </c>
      <c r="I2566" s="5">
        <f>_xlfn.XLOOKUP(Table16[[#This Row],[OrderID]],[3]!Table13456[No заказа],[3]!Table13456[Цена],"",0,1)</f>
        <v>8988</v>
      </c>
      <c r="J2566" s="2" t="str">
        <f>M01_SETTINGS!$F$2</f>
        <v>KASPI</v>
      </c>
    </row>
    <row r="2567" spans="1:10" x14ac:dyDescent="0.35">
      <c r="A2567" s="3">
        <f>_xlfn.XLOOKUP(Table16[[#This Row],[OrderID]],[3]!Table13456[No заказа],[3]!Table13456[Дата
отправки],"",0,1)</f>
        <v>45726</v>
      </c>
      <c r="B2567" s="2">
        <v>512811152</v>
      </c>
      <c r="C2567" s="2"/>
      <c r="D2567" s="2"/>
      <c r="E2567" s="3"/>
      <c r="F2567" s="3"/>
      <c r="H2567" s="5">
        <f>_xlfn.XLOOKUP(Table16[[#This Row],[OrderID]],[3]!Table13456[No заказа],[3]!Table13456[Количество],"",0,1)</f>
        <v>1</v>
      </c>
      <c r="I2567" s="5">
        <f>_xlfn.XLOOKUP(Table16[[#This Row],[OrderID]],[3]!Table13456[No заказа],[3]!Table13456[Цена],"",0,1)</f>
        <v>8640</v>
      </c>
      <c r="J2567" s="2" t="str">
        <f>M01_SETTINGS!$F$2</f>
        <v>KASPI</v>
      </c>
    </row>
    <row r="2568" spans="1:10" x14ac:dyDescent="0.35">
      <c r="A2568" s="3">
        <f>_xlfn.XLOOKUP(Table16[[#This Row],[OrderID]],[3]!Table13456[No заказа],[3]!Table13456[Дата
отправки],"",0,1)</f>
        <v>45726</v>
      </c>
      <c r="B2568" s="2">
        <v>512401798</v>
      </c>
      <c r="C2568" s="2"/>
      <c r="D2568" s="2"/>
      <c r="E2568" s="3"/>
      <c r="F2568" s="3"/>
      <c r="H2568" s="5">
        <f>_xlfn.XLOOKUP(Table16[[#This Row],[OrderID]],[3]!Table13456[No заказа],[3]!Table13456[Количество],"",0,1)</f>
        <v>1</v>
      </c>
      <c r="I2568" s="5">
        <f>_xlfn.XLOOKUP(Table16[[#This Row],[OrderID]],[3]!Table13456[No заказа],[3]!Table13456[Цена],"",0,1)</f>
        <v>9178</v>
      </c>
      <c r="J2568" s="2" t="str">
        <f>M01_SETTINGS!$F$2</f>
        <v>KASPI</v>
      </c>
    </row>
    <row r="2569" spans="1:10" x14ac:dyDescent="0.35">
      <c r="A2569" s="3">
        <f>_xlfn.XLOOKUP(Table16[[#This Row],[OrderID]],[3]!Table13456[No заказа],[3]!Table13456[Дата
отправки],"",0,1)</f>
        <v>45726</v>
      </c>
      <c r="B2569" s="2">
        <v>512368530</v>
      </c>
      <c r="C2569" s="2"/>
      <c r="D2569" s="2"/>
      <c r="E2569" s="3"/>
      <c r="F2569" s="3"/>
      <c r="H2569" s="5">
        <f>_xlfn.XLOOKUP(Table16[[#This Row],[OrderID]],[3]!Table13456[No заказа],[3]!Table13456[Количество],"",0,1)</f>
        <v>1</v>
      </c>
      <c r="I2569" s="5">
        <f>_xlfn.XLOOKUP(Table16[[#This Row],[OrderID]],[3]!Table13456[No заказа],[3]!Table13456[Цена],"",0,1)</f>
        <v>14990</v>
      </c>
      <c r="J2569" s="2" t="str">
        <f>M01_SETTINGS!$F$2</f>
        <v>KASPI</v>
      </c>
    </row>
    <row r="2570" spans="1:10" x14ac:dyDescent="0.35">
      <c r="A2570" s="3">
        <f>_xlfn.XLOOKUP(Table16[[#This Row],[OrderID]],[3]!Table13456[No заказа],[3]!Table13456[Дата
отправки],"",0,1)</f>
        <v>45726</v>
      </c>
      <c r="B2570" s="2">
        <v>512608773</v>
      </c>
      <c r="C2570" s="2"/>
      <c r="D2570" s="2"/>
      <c r="E2570" s="3"/>
      <c r="F2570" s="3"/>
      <c r="H2570" s="5">
        <f>_xlfn.XLOOKUP(Table16[[#This Row],[OrderID]],[3]!Table13456[No заказа],[3]!Table13456[Количество],"",0,1)</f>
        <v>1</v>
      </c>
      <c r="I2570" s="5">
        <f>_xlfn.XLOOKUP(Table16[[#This Row],[OrderID]],[3]!Table13456[No заказа],[3]!Table13456[Цена],"",0,1)</f>
        <v>14990</v>
      </c>
      <c r="J2570" s="2" t="str">
        <f>M01_SETTINGS!$F$2</f>
        <v>KASPI</v>
      </c>
    </row>
    <row r="2571" spans="1:10" x14ac:dyDescent="0.35">
      <c r="A2571" s="3">
        <f>_xlfn.XLOOKUP(Table16[[#This Row],[OrderID]],[3]!Table13456[No заказа],[3]!Table13456[Дата
отправки],"",0,1)</f>
        <v>45726</v>
      </c>
      <c r="B2571" s="2">
        <v>512471376</v>
      </c>
      <c r="C2571" s="2"/>
      <c r="D2571" s="2"/>
      <c r="E2571" s="3"/>
      <c r="F2571" s="3"/>
      <c r="H2571" s="5">
        <f>_xlfn.XLOOKUP(Table16[[#This Row],[OrderID]],[3]!Table13456[No заказа],[3]!Table13456[Количество],"",0,1)</f>
        <v>1</v>
      </c>
      <c r="I2571" s="5">
        <f>_xlfn.XLOOKUP(Table16[[#This Row],[OrderID]],[3]!Table13456[No заказа],[3]!Table13456[Цена],"",0,1)</f>
        <v>14990</v>
      </c>
      <c r="J2571" s="2" t="str">
        <f>M01_SETTINGS!$F$2</f>
        <v>KASPI</v>
      </c>
    </row>
    <row r="2572" spans="1:10" x14ac:dyDescent="0.35">
      <c r="A2572" s="3">
        <f>_xlfn.XLOOKUP(Table16[[#This Row],[OrderID]],[3]!Table13456[No заказа],[3]!Table13456[Дата
отправки],"",0,1)</f>
        <v>45726</v>
      </c>
      <c r="B2572" s="2">
        <v>512562152</v>
      </c>
      <c r="C2572" s="2"/>
      <c r="D2572" s="2"/>
      <c r="E2572" s="3"/>
      <c r="F2572" s="3"/>
      <c r="H2572" s="5">
        <f>_xlfn.XLOOKUP(Table16[[#This Row],[OrderID]],[3]!Table13456[No заказа],[3]!Table13456[Количество],"",0,1)</f>
        <v>1</v>
      </c>
      <c r="I2572" s="5">
        <f>_xlfn.XLOOKUP(Table16[[#This Row],[OrderID]],[3]!Table13456[No заказа],[3]!Table13456[Цена],"",0,1)</f>
        <v>14990</v>
      </c>
      <c r="J2572" s="2" t="str">
        <f>M01_SETTINGS!$F$2</f>
        <v>KASPI</v>
      </c>
    </row>
    <row r="2573" spans="1:10" x14ac:dyDescent="0.35">
      <c r="A2573" s="3">
        <f>_xlfn.XLOOKUP(Table16[[#This Row],[OrderID]],[3]!Table13456[No заказа],[3]!Table13456[Дата
отправки],"",0,1)</f>
        <v>45726</v>
      </c>
      <c r="B2573" s="2">
        <v>512511061</v>
      </c>
      <c r="C2573" s="2"/>
      <c r="D2573" s="2"/>
      <c r="E2573" s="3"/>
      <c r="F2573" s="3"/>
      <c r="H2573" s="5">
        <f>_xlfn.XLOOKUP(Table16[[#This Row],[OrderID]],[3]!Table13456[No заказа],[3]!Table13456[Количество],"",0,1)</f>
        <v>1</v>
      </c>
      <c r="I2573" s="5">
        <f>_xlfn.XLOOKUP(Table16[[#This Row],[OrderID]],[3]!Table13456[No заказа],[3]!Table13456[Цена],"",0,1)</f>
        <v>14990</v>
      </c>
      <c r="J2573" s="2" t="str">
        <f>M01_SETTINGS!$F$2</f>
        <v>KASPI</v>
      </c>
    </row>
    <row r="2574" spans="1:10" x14ac:dyDescent="0.35">
      <c r="A2574" s="3">
        <f>_xlfn.XLOOKUP(Table16[[#This Row],[OrderID]],[3]!Table13456[No заказа],[3]!Table13456[Дата
отправки],"",0,1)</f>
        <v>45726</v>
      </c>
      <c r="B2574" s="2">
        <v>512690975</v>
      </c>
      <c r="C2574" s="2"/>
      <c r="D2574" s="2"/>
      <c r="E2574" s="3"/>
      <c r="F2574" s="3"/>
      <c r="H2574" s="5">
        <f>_xlfn.XLOOKUP(Table16[[#This Row],[OrderID]],[3]!Table13456[No заказа],[3]!Table13456[Количество],"",0,1)</f>
        <v>1</v>
      </c>
      <c r="I2574" s="5">
        <f>_xlfn.XLOOKUP(Table16[[#This Row],[OrderID]],[3]!Table13456[No заказа],[3]!Table13456[Цена],"",0,1)</f>
        <v>14990</v>
      </c>
      <c r="J2574" s="2" t="str">
        <f>M01_SETTINGS!$F$2</f>
        <v>KASPI</v>
      </c>
    </row>
    <row r="2575" spans="1:10" x14ac:dyDescent="0.35">
      <c r="A2575" s="3">
        <f>_xlfn.XLOOKUP(Table16[[#This Row],[OrderID]],[3]!Table13456[No заказа],[3]!Table13456[Дата
отправки],"",0,1)</f>
        <v>45726</v>
      </c>
      <c r="B2575" s="2">
        <v>512524351</v>
      </c>
      <c r="C2575" s="2"/>
      <c r="D2575" s="2"/>
      <c r="E2575" s="3"/>
      <c r="F2575" s="3"/>
      <c r="H2575" s="5">
        <f>_xlfn.XLOOKUP(Table16[[#This Row],[OrderID]],[3]!Table13456[No заказа],[3]!Table13456[Количество],"",0,1)</f>
        <v>1</v>
      </c>
      <c r="I2575" s="5">
        <f>_xlfn.XLOOKUP(Table16[[#This Row],[OrderID]],[3]!Table13456[No заказа],[3]!Table13456[Цена],"",0,1)</f>
        <v>8196</v>
      </c>
      <c r="J2575" s="2" t="str">
        <f>M01_SETTINGS!$F$2</f>
        <v>KASPI</v>
      </c>
    </row>
    <row r="2576" spans="1:10" x14ac:dyDescent="0.35">
      <c r="A2576" s="3">
        <f>_xlfn.XLOOKUP(Table16[[#This Row],[OrderID]],[3]!Table13456[No заказа],[3]!Table13456[Дата
отправки],"",0,1)</f>
        <v>45726</v>
      </c>
      <c r="B2576" s="2">
        <v>512629464</v>
      </c>
      <c r="C2576" s="2"/>
      <c r="D2576" s="2"/>
      <c r="E2576" s="3"/>
      <c r="F2576" s="3"/>
      <c r="H2576" s="5">
        <f>_xlfn.XLOOKUP(Table16[[#This Row],[OrderID]],[3]!Table13456[No заказа],[3]!Table13456[Количество],"",0,1)</f>
        <v>1</v>
      </c>
      <c r="I2576" s="5">
        <f>_xlfn.XLOOKUP(Table16[[#This Row],[OrderID]],[3]!Table13456[No заказа],[3]!Table13456[Цена],"",0,1)</f>
        <v>8446</v>
      </c>
      <c r="J2576" s="2" t="str">
        <f>M01_SETTINGS!$F$2</f>
        <v>KASPI</v>
      </c>
    </row>
    <row r="2577" spans="1:10" x14ac:dyDescent="0.35">
      <c r="A2577" s="3">
        <f>_xlfn.XLOOKUP(Table16[[#This Row],[OrderID]],[3]!Table13456[No заказа],[3]!Table13456[Дата
отправки],"",0,1)</f>
        <v>45726</v>
      </c>
      <c r="B2577" s="2">
        <v>512834955</v>
      </c>
      <c r="C2577" s="2"/>
      <c r="D2577" s="2"/>
      <c r="E2577" s="3"/>
      <c r="F2577" s="3"/>
      <c r="H2577" s="5">
        <f>_xlfn.XLOOKUP(Table16[[#This Row],[OrderID]],[3]!Table13456[No заказа],[3]!Table13456[Количество],"",0,1)</f>
        <v>1</v>
      </c>
      <c r="I2577" s="5">
        <f>_xlfn.XLOOKUP(Table16[[#This Row],[OrderID]],[3]!Table13456[No заказа],[3]!Table13456[Цена],"",0,1)</f>
        <v>8453</v>
      </c>
      <c r="J2577" s="2" t="str">
        <f>M01_SETTINGS!$F$2</f>
        <v>KASPI</v>
      </c>
    </row>
    <row r="2578" spans="1:10" x14ac:dyDescent="0.35">
      <c r="A2578" s="3">
        <f>_xlfn.XLOOKUP(Table16[[#This Row],[OrderID]],[3]!Table13456[No заказа],[3]!Table13456[Дата
отправки],"",0,1)</f>
        <v>45726</v>
      </c>
      <c r="B2578" s="2">
        <v>512516525</v>
      </c>
      <c r="C2578" s="2"/>
      <c r="D2578" s="2"/>
      <c r="E2578" s="3"/>
      <c r="F2578" s="3"/>
      <c r="H2578" s="5">
        <f>_xlfn.XLOOKUP(Table16[[#This Row],[OrderID]],[3]!Table13456[No заказа],[3]!Table13456[Количество],"",0,1)</f>
        <v>1</v>
      </c>
      <c r="I2578" s="5">
        <f>_xlfn.XLOOKUP(Table16[[#This Row],[OrderID]],[3]!Table13456[No заказа],[3]!Table13456[Цена],"",0,1)</f>
        <v>8928</v>
      </c>
      <c r="J2578" s="2" t="str">
        <f>M01_SETTINGS!$F$2</f>
        <v>KASPI</v>
      </c>
    </row>
    <row r="2579" spans="1:10" x14ac:dyDescent="0.35">
      <c r="A2579" s="3">
        <f>_xlfn.XLOOKUP(Table16[[#This Row],[OrderID]],[3]!Table13456[No заказа],[3]!Table13456[Дата
отправки],"",0,1)</f>
        <v>45726</v>
      </c>
      <c r="B2579" s="2">
        <v>512669093</v>
      </c>
      <c r="C2579" s="2"/>
      <c r="D2579" s="2"/>
      <c r="E2579" s="3"/>
      <c r="F2579" s="3"/>
      <c r="H2579" s="5">
        <f>_xlfn.XLOOKUP(Table16[[#This Row],[OrderID]],[3]!Table13456[No заказа],[3]!Table13456[Количество],"",0,1)</f>
        <v>1</v>
      </c>
      <c r="I2579" s="5">
        <f>_xlfn.XLOOKUP(Table16[[#This Row],[OrderID]],[3]!Table13456[No заказа],[3]!Table13456[Цена],"",0,1)</f>
        <v>8798</v>
      </c>
      <c r="J2579" s="2" t="str">
        <f>M01_SETTINGS!$F$2</f>
        <v>KASPI</v>
      </c>
    </row>
    <row r="2580" spans="1:10" x14ac:dyDescent="0.35">
      <c r="A2580" s="3">
        <f>_xlfn.XLOOKUP(Table16[[#This Row],[OrderID]],[3]!Table13456[No заказа],[3]!Table13456[Дата
отправки],"",0,1)</f>
        <v>45726</v>
      </c>
      <c r="B2580" s="2">
        <v>512759947</v>
      </c>
      <c r="C2580" s="2"/>
      <c r="D2580" s="2"/>
      <c r="E2580" s="3"/>
      <c r="F2580" s="3"/>
      <c r="H2580" s="5">
        <f>_xlfn.XLOOKUP(Table16[[#This Row],[OrderID]],[3]!Table13456[No заказа],[3]!Table13456[Количество],"",0,1)</f>
        <v>1</v>
      </c>
      <c r="I2580" s="5">
        <f>_xlfn.XLOOKUP(Table16[[#This Row],[OrderID]],[3]!Table13456[No заказа],[3]!Table13456[Цена],"",0,1)</f>
        <v>8000</v>
      </c>
      <c r="J2580" s="2" t="str">
        <f>M01_SETTINGS!$F$2</f>
        <v>KASPI</v>
      </c>
    </row>
    <row r="2581" spans="1:10" x14ac:dyDescent="0.35">
      <c r="A2581" s="3">
        <f>_xlfn.XLOOKUP(Table16[[#This Row],[OrderID]],[3]!Table13456[No заказа],[3]!Table13456[Дата
отправки],"",0,1)</f>
        <v>45726</v>
      </c>
      <c r="B2581" s="2">
        <v>512592854</v>
      </c>
      <c r="C2581" s="2"/>
      <c r="D2581" s="2"/>
      <c r="E2581" s="3"/>
      <c r="F2581" s="3"/>
      <c r="H2581" s="5">
        <f>_xlfn.XLOOKUP(Table16[[#This Row],[OrderID]],[3]!Table13456[No заказа],[3]!Table13456[Количество],"",0,1)</f>
        <v>1</v>
      </c>
      <c r="I2581" s="5">
        <f>_xlfn.XLOOKUP(Table16[[#This Row],[OrderID]],[3]!Table13456[No заказа],[3]!Table13456[Цена],"",0,1)</f>
        <v>8899</v>
      </c>
      <c r="J2581" s="2" t="str">
        <f>M01_SETTINGS!$F$2</f>
        <v>KASPI</v>
      </c>
    </row>
    <row r="2582" spans="1:10" x14ac:dyDescent="0.35">
      <c r="A2582" s="3">
        <f>_xlfn.XLOOKUP(Table16[[#This Row],[OrderID]],[3]!Table13456[No заказа],[3]!Table13456[Дата
отправки],"",0,1)</f>
        <v>45726</v>
      </c>
      <c r="B2582" s="2">
        <v>512727146</v>
      </c>
      <c r="C2582" s="2"/>
      <c r="D2582" s="2"/>
      <c r="E2582" s="3"/>
      <c r="F2582" s="3"/>
      <c r="H2582" s="5">
        <f>_xlfn.XLOOKUP(Table16[[#This Row],[OrderID]],[3]!Table13456[No заказа],[3]!Table13456[Количество],"",0,1)</f>
        <v>1</v>
      </c>
      <c r="I2582" s="5">
        <f>_xlfn.XLOOKUP(Table16[[#This Row],[OrderID]],[3]!Table13456[No заказа],[3]!Table13456[Цена],"",0,1)</f>
        <v>8339</v>
      </c>
      <c r="J2582" s="2" t="str">
        <f>M01_SETTINGS!$F$2</f>
        <v>KASPI</v>
      </c>
    </row>
    <row r="2583" spans="1:10" x14ac:dyDescent="0.35">
      <c r="A2583" s="3">
        <f>_xlfn.XLOOKUP(Table16[[#This Row],[OrderID]],[3]!Table13456[No заказа],[3]!Table13456[Дата
отправки],"",0,1)</f>
        <v>45726</v>
      </c>
      <c r="B2583" s="2">
        <v>512405221</v>
      </c>
      <c r="C2583" s="2"/>
      <c r="D2583" s="2"/>
      <c r="E2583" s="3"/>
      <c r="F2583" s="3"/>
      <c r="H2583" s="5">
        <f>_xlfn.XLOOKUP(Table16[[#This Row],[OrderID]],[3]!Table13456[No заказа],[3]!Table13456[Количество],"",0,1)</f>
        <v>1</v>
      </c>
      <c r="I2583" s="5">
        <f>_xlfn.XLOOKUP(Table16[[#This Row],[OrderID]],[3]!Table13456[No заказа],[3]!Table13456[Цена],"",0,1)</f>
        <v>7998</v>
      </c>
      <c r="J2583" s="2" t="str">
        <f>M01_SETTINGS!$F$2</f>
        <v>KASPI</v>
      </c>
    </row>
    <row r="2584" spans="1:10" x14ac:dyDescent="0.35">
      <c r="A2584" s="3">
        <f>_xlfn.XLOOKUP(Table16[[#This Row],[OrderID]],[3]!Table13456[No заказа],[3]!Table13456[Дата
отправки],"",0,1)</f>
        <v>45726</v>
      </c>
      <c r="B2584" s="2">
        <v>512377551</v>
      </c>
      <c r="C2584" s="2"/>
      <c r="D2584" s="2"/>
      <c r="E2584" s="3"/>
      <c r="F2584" s="3"/>
      <c r="H2584" s="5">
        <f>_xlfn.XLOOKUP(Table16[[#This Row],[OrderID]],[3]!Table13456[No заказа],[3]!Table13456[Количество],"",0,1)</f>
        <v>1</v>
      </c>
      <c r="I2584" s="5">
        <f>_xlfn.XLOOKUP(Table16[[#This Row],[OrderID]],[3]!Table13456[No заказа],[3]!Table13456[Цена],"",0,1)</f>
        <v>7998</v>
      </c>
      <c r="J2584" s="2" t="str">
        <f>M01_SETTINGS!$F$2</f>
        <v>KASPI</v>
      </c>
    </row>
    <row r="2585" spans="1:10" x14ac:dyDescent="0.35">
      <c r="A2585" s="3">
        <f>_xlfn.XLOOKUP(Table16[[#This Row],[OrderID]],[3]!Table13456[No заказа],[3]!Table13456[Дата
отправки],"",0,1)</f>
        <v>45726</v>
      </c>
      <c r="B2585" s="2">
        <v>512458027</v>
      </c>
      <c r="C2585" s="2"/>
      <c r="D2585" s="2"/>
      <c r="E2585" s="3"/>
      <c r="F2585" s="3"/>
      <c r="H2585" s="5">
        <f>_xlfn.XLOOKUP(Table16[[#This Row],[OrderID]],[3]!Table13456[No заказа],[3]!Table13456[Количество],"",0,1)</f>
        <v>1</v>
      </c>
      <c r="I2585" s="5">
        <f>_xlfn.XLOOKUP(Table16[[#This Row],[OrderID]],[3]!Table13456[No заказа],[3]!Table13456[Цена],"",0,1)</f>
        <v>8414</v>
      </c>
      <c r="J2585" s="2" t="str">
        <f>M01_SETTINGS!$F$2</f>
        <v>KASPI</v>
      </c>
    </row>
    <row r="2586" spans="1:10" x14ac:dyDescent="0.35">
      <c r="A2586" s="3">
        <f>_xlfn.XLOOKUP(Table16[[#This Row],[OrderID]],[3]!Table13456[No заказа],[3]!Table13456[Дата
отправки],"",0,1)</f>
        <v>45726</v>
      </c>
      <c r="B2586" s="2">
        <v>512711930</v>
      </c>
      <c r="C2586" s="2"/>
      <c r="D2586" s="2"/>
      <c r="E2586" s="3"/>
      <c r="F2586" s="3"/>
      <c r="H2586" s="5">
        <f>_xlfn.XLOOKUP(Table16[[#This Row],[OrderID]],[3]!Table13456[No заказа],[3]!Table13456[Количество],"",0,1)</f>
        <v>1</v>
      </c>
      <c r="I2586" s="5">
        <f>_xlfn.XLOOKUP(Table16[[#This Row],[OrderID]],[3]!Table13456[No заказа],[3]!Table13456[Цена],"",0,1)</f>
        <v>7988</v>
      </c>
      <c r="J2586" s="2" t="str">
        <f>M01_SETTINGS!$F$2</f>
        <v>KASPI</v>
      </c>
    </row>
    <row r="2587" spans="1:10" x14ac:dyDescent="0.35">
      <c r="A2587" s="3">
        <f>_xlfn.XLOOKUP(Table16[[#This Row],[OrderID]],[3]!Table13456[No заказа],[3]!Table13456[Дата
отправки],"",0,1)</f>
        <v>45726</v>
      </c>
      <c r="B2587" s="2">
        <v>512646043</v>
      </c>
      <c r="C2587" s="2"/>
      <c r="D2587" s="2"/>
      <c r="E2587" s="3"/>
      <c r="F2587" s="3"/>
      <c r="H2587" s="5">
        <f>_xlfn.XLOOKUP(Table16[[#This Row],[OrderID]],[3]!Table13456[No заказа],[3]!Table13456[Количество],"",0,1)</f>
        <v>1</v>
      </c>
      <c r="I2587" s="5">
        <f>_xlfn.XLOOKUP(Table16[[#This Row],[OrderID]],[3]!Table13456[No заказа],[3]!Table13456[Цена],"",0,1)</f>
        <v>9375</v>
      </c>
      <c r="J2587" s="2" t="str">
        <f>M01_SETTINGS!$F$2</f>
        <v>KASPI</v>
      </c>
    </row>
    <row r="2588" spans="1:10" x14ac:dyDescent="0.35">
      <c r="A2588" s="3">
        <f>_xlfn.XLOOKUP(Table16[[#This Row],[OrderID]],[3]!Table13456[No заказа],[3]!Table13456[Дата
отправки],"",0,1)</f>
        <v>45726</v>
      </c>
      <c r="B2588" s="2">
        <v>512615692</v>
      </c>
      <c r="C2588" s="2"/>
      <c r="D2588" s="2"/>
      <c r="E2588" s="3"/>
      <c r="F2588" s="3"/>
      <c r="H2588" s="5">
        <f>_xlfn.XLOOKUP(Table16[[#This Row],[OrderID]],[3]!Table13456[No заказа],[3]!Table13456[Количество],"",0,1)</f>
        <v>1</v>
      </c>
      <c r="I2588" s="5">
        <f>_xlfn.XLOOKUP(Table16[[#This Row],[OrderID]],[3]!Table13456[No заказа],[3]!Table13456[Цена],"",0,1)</f>
        <v>11996</v>
      </c>
      <c r="J2588" s="2" t="str">
        <f>M01_SETTINGS!$F$2</f>
        <v>KASPI</v>
      </c>
    </row>
    <row r="2589" spans="1:10" x14ac:dyDescent="0.35">
      <c r="A2589" s="3">
        <f>_xlfn.XLOOKUP(Table16[[#This Row],[OrderID]],[3]!Table13456[No заказа],[3]!Table13456[Дата
отправки],"",0,1)</f>
        <v>45726</v>
      </c>
      <c r="B2589" s="2">
        <v>512555313</v>
      </c>
      <c r="C2589" s="2"/>
      <c r="D2589" s="2"/>
      <c r="E2589" s="3"/>
      <c r="F2589" s="3"/>
      <c r="H2589" s="5">
        <f>_xlfn.XLOOKUP(Table16[[#This Row],[OrderID]],[3]!Table13456[No заказа],[3]!Table13456[Количество],"",0,1)</f>
        <v>1</v>
      </c>
      <c r="I2589" s="5">
        <f>_xlfn.XLOOKUP(Table16[[#This Row],[OrderID]],[3]!Table13456[No заказа],[3]!Table13456[Цена],"",0,1)</f>
        <v>8498</v>
      </c>
      <c r="J2589" s="2" t="str">
        <f>M01_SETTINGS!$F$2</f>
        <v>KASPI</v>
      </c>
    </row>
    <row r="2590" spans="1:10" x14ac:dyDescent="0.35">
      <c r="A2590" s="3">
        <f>_xlfn.XLOOKUP(Table16[[#This Row],[OrderID]],[3]!Table13456[No заказа],[3]!Table13456[Дата
отправки],"",0,1)</f>
        <v>45726</v>
      </c>
      <c r="B2590" s="2">
        <v>512765037</v>
      </c>
      <c r="C2590" s="2"/>
      <c r="D2590" s="2"/>
      <c r="E2590" s="3"/>
      <c r="F2590" s="3"/>
      <c r="H2590" s="5">
        <f>_xlfn.XLOOKUP(Table16[[#This Row],[OrderID]],[3]!Table13456[No заказа],[3]!Table13456[Количество],"",0,1)</f>
        <v>1</v>
      </c>
      <c r="I2590" s="5">
        <f>_xlfn.XLOOKUP(Table16[[#This Row],[OrderID]],[3]!Table13456[No заказа],[3]!Table13456[Цена],"",0,1)</f>
        <v>8474</v>
      </c>
      <c r="J2590" s="2" t="str">
        <f>M01_SETTINGS!$F$2</f>
        <v>KASPI</v>
      </c>
    </row>
    <row r="2591" spans="1:10" x14ac:dyDescent="0.35">
      <c r="A2591" s="3">
        <f>_xlfn.XLOOKUP(Table16[[#This Row],[OrderID]],[3]!Table13456[No заказа],[3]!Table13456[Дата
отправки],"",0,1)</f>
        <v>45726</v>
      </c>
      <c r="B2591" s="2">
        <v>512331044</v>
      </c>
      <c r="C2591" s="2"/>
      <c r="D2591" s="2"/>
      <c r="E2591" s="3"/>
      <c r="F2591" s="3"/>
      <c r="H2591" s="5">
        <f>_xlfn.XLOOKUP(Table16[[#This Row],[OrderID]],[3]!Table13456[No заказа],[3]!Table13456[Количество],"",0,1)</f>
        <v>1</v>
      </c>
      <c r="I2591" s="5">
        <f>_xlfn.XLOOKUP(Table16[[#This Row],[OrderID]],[3]!Table13456[No заказа],[3]!Table13456[Цена],"",0,1)</f>
        <v>8569</v>
      </c>
      <c r="J2591" s="2" t="str">
        <f>M01_SETTINGS!$F$2</f>
        <v>KASPI</v>
      </c>
    </row>
    <row r="2592" spans="1:10" x14ac:dyDescent="0.35">
      <c r="A2592" s="3">
        <f>_xlfn.XLOOKUP(Table16[[#This Row],[OrderID]],[3]!Table13456[No заказа],[3]!Table13456[Дата
отправки],"",0,1)</f>
        <v>45726</v>
      </c>
      <c r="B2592" s="2">
        <v>512480453</v>
      </c>
      <c r="C2592" s="2"/>
      <c r="D2592" s="2"/>
      <c r="E2592" s="3"/>
      <c r="F2592" s="3"/>
      <c r="H2592" s="5">
        <f>_xlfn.XLOOKUP(Table16[[#This Row],[OrderID]],[3]!Table13456[No заказа],[3]!Table13456[Количество],"",0,1)</f>
        <v>1</v>
      </c>
      <c r="I2592" s="5">
        <f>_xlfn.XLOOKUP(Table16[[#This Row],[OrderID]],[3]!Table13456[No заказа],[3]!Table13456[Цена],"",0,1)</f>
        <v>24999</v>
      </c>
      <c r="J2592" s="2" t="str">
        <f>M01_SETTINGS!$F$2</f>
        <v>KASPI</v>
      </c>
    </row>
    <row r="2593" spans="1:10" x14ac:dyDescent="0.35">
      <c r="A2593" s="3">
        <f>_xlfn.XLOOKUP(Table16[[#This Row],[OrderID]],[3]!Table13456[No заказа],[3]!Table13456[Дата
отправки],"",0,1)</f>
        <v>45726</v>
      </c>
      <c r="B2593" s="2">
        <v>512391867</v>
      </c>
      <c r="C2593" s="2"/>
      <c r="D2593" s="2"/>
      <c r="E2593" s="3"/>
      <c r="F2593" s="3"/>
      <c r="H2593" s="5">
        <f>_xlfn.XLOOKUP(Table16[[#This Row],[OrderID]],[3]!Table13456[No заказа],[3]!Table13456[Количество],"",0,1)</f>
        <v>1</v>
      </c>
      <c r="I2593" s="5">
        <f>_xlfn.XLOOKUP(Table16[[#This Row],[OrderID]],[3]!Table13456[No заказа],[3]!Table13456[Цена],"",0,1)</f>
        <v>31322</v>
      </c>
      <c r="J2593" s="2" t="str">
        <f>M01_SETTINGS!$F$2</f>
        <v>KASPI</v>
      </c>
    </row>
    <row r="2594" spans="1:10" x14ac:dyDescent="0.35">
      <c r="A2594" s="3">
        <f>_xlfn.XLOOKUP(Table16[[#This Row],[OrderID]],[3]!Table13456[No заказа],[3]!Table13456[Дата
отправки],"",0,1)</f>
        <v>45725</v>
      </c>
      <c r="B2594" s="2">
        <v>512197860</v>
      </c>
      <c r="C2594" s="2"/>
      <c r="D2594" s="2"/>
      <c r="E2594" s="3"/>
      <c r="F2594" s="3"/>
      <c r="H2594" s="5">
        <f>_xlfn.XLOOKUP(Table16[[#This Row],[OrderID]],[3]!Table13456[No заказа],[3]!Table13456[Количество],"",0,1)</f>
        <v>1</v>
      </c>
      <c r="I2594" s="5">
        <f>_xlfn.XLOOKUP(Table16[[#This Row],[OrderID]],[3]!Table13456[No заказа],[3]!Table13456[Цена],"",0,1)</f>
        <v>8640</v>
      </c>
      <c r="J2594" s="2" t="str">
        <f>M01_SETTINGS!$F$2</f>
        <v>KASPI</v>
      </c>
    </row>
    <row r="2595" spans="1:10" x14ac:dyDescent="0.35">
      <c r="A2595" s="3">
        <f>_xlfn.XLOOKUP(Table16[[#This Row],[OrderID]],[3]!Table13456[No заказа],[3]!Table13456[Дата
отправки],"",0,1)</f>
        <v>45725</v>
      </c>
      <c r="B2595" s="2">
        <v>511742776</v>
      </c>
      <c r="C2595" s="2"/>
      <c r="D2595" s="2"/>
      <c r="E2595" s="3"/>
      <c r="F2595" s="3"/>
      <c r="H2595" s="5">
        <f>_xlfn.XLOOKUP(Table16[[#This Row],[OrderID]],[3]!Table13456[No заказа],[3]!Table13456[Количество],"",0,1)</f>
        <v>1</v>
      </c>
      <c r="I2595" s="5">
        <f>_xlfn.XLOOKUP(Table16[[#This Row],[OrderID]],[3]!Table13456[No заказа],[3]!Table13456[Цена],"",0,1)</f>
        <v>8640</v>
      </c>
      <c r="J2595" s="2" t="str">
        <f>M01_SETTINGS!$F$2</f>
        <v>KASPI</v>
      </c>
    </row>
    <row r="2596" spans="1:10" x14ac:dyDescent="0.35">
      <c r="A2596" s="3">
        <f>_xlfn.XLOOKUP(Table16[[#This Row],[OrderID]],[3]!Table13456[No заказа],[3]!Table13456[Дата
отправки],"",0,1)</f>
        <v>45725</v>
      </c>
      <c r="B2596" s="2">
        <v>511762074</v>
      </c>
      <c r="C2596" s="2"/>
      <c r="D2596" s="2"/>
      <c r="E2596" s="3"/>
      <c r="F2596" s="3"/>
      <c r="H2596" s="5">
        <f>_xlfn.XLOOKUP(Table16[[#This Row],[OrderID]],[3]!Table13456[No заказа],[3]!Table13456[Количество],"",0,1)</f>
        <v>1</v>
      </c>
      <c r="I2596" s="5">
        <f>_xlfn.XLOOKUP(Table16[[#This Row],[OrderID]],[3]!Table13456[No заказа],[3]!Table13456[Цена],"",0,1)</f>
        <v>14990</v>
      </c>
      <c r="J2596" s="2" t="str">
        <f>M01_SETTINGS!$F$2</f>
        <v>KASPI</v>
      </c>
    </row>
    <row r="2597" spans="1:10" x14ac:dyDescent="0.35">
      <c r="A2597" s="3">
        <f>_xlfn.XLOOKUP(Table16[[#This Row],[OrderID]],[3]!Table13456[No заказа],[3]!Table13456[Дата
отправки],"",0,1)</f>
        <v>45725</v>
      </c>
      <c r="B2597" s="2">
        <v>512101411</v>
      </c>
      <c r="C2597" s="2"/>
      <c r="D2597" s="2"/>
      <c r="E2597" s="3"/>
      <c r="F2597" s="3"/>
      <c r="H2597" s="5">
        <f>_xlfn.XLOOKUP(Table16[[#This Row],[OrderID]],[3]!Table13456[No заказа],[3]!Table13456[Количество],"",0,1)</f>
        <v>1</v>
      </c>
      <c r="I2597" s="5">
        <f>_xlfn.XLOOKUP(Table16[[#This Row],[OrderID]],[3]!Table13456[No заказа],[3]!Table13456[Цена],"",0,1)</f>
        <v>14990</v>
      </c>
      <c r="J2597" s="2" t="str">
        <f>M01_SETTINGS!$F$2</f>
        <v>KASPI</v>
      </c>
    </row>
    <row r="2598" spans="1:10" x14ac:dyDescent="0.35">
      <c r="A2598" s="3">
        <f>_xlfn.XLOOKUP(Table16[[#This Row],[OrderID]],[3]!Table13456[No заказа],[3]!Table13456[Дата
отправки],"",0,1)</f>
        <v>45725</v>
      </c>
      <c r="B2598" s="2">
        <v>512141307</v>
      </c>
      <c r="C2598" s="2"/>
      <c r="D2598" s="2"/>
      <c r="E2598" s="3"/>
      <c r="F2598" s="3"/>
      <c r="H2598" s="5">
        <f>_xlfn.XLOOKUP(Table16[[#This Row],[OrderID]],[3]!Table13456[No заказа],[3]!Table13456[Количество],"",0,1)</f>
        <v>1</v>
      </c>
      <c r="I2598" s="5">
        <f>_xlfn.XLOOKUP(Table16[[#This Row],[OrderID]],[3]!Table13456[No заказа],[3]!Table13456[Цена],"",0,1)</f>
        <v>14990</v>
      </c>
      <c r="J2598" s="2" t="str">
        <f>M01_SETTINGS!$F$2</f>
        <v>KASPI</v>
      </c>
    </row>
    <row r="2599" spans="1:10" x14ac:dyDescent="0.35">
      <c r="A2599" s="3">
        <f>_xlfn.XLOOKUP(Table16[[#This Row],[OrderID]],[3]!Table13456[No заказа],[3]!Table13456[Дата
отправки],"",0,1)</f>
        <v>45725</v>
      </c>
      <c r="B2599" s="2">
        <v>511721117</v>
      </c>
      <c r="C2599" s="2"/>
      <c r="D2599" s="2"/>
      <c r="E2599" s="3"/>
      <c r="F2599" s="3"/>
      <c r="H2599" s="5">
        <f>_xlfn.XLOOKUP(Table16[[#This Row],[OrderID]],[3]!Table13456[No заказа],[3]!Table13456[Количество],"",0,1)</f>
        <v>1</v>
      </c>
      <c r="I2599" s="5">
        <f>_xlfn.XLOOKUP(Table16[[#This Row],[OrderID]],[3]!Table13456[No заказа],[3]!Table13456[Цена],"",0,1)</f>
        <v>14990</v>
      </c>
      <c r="J2599" s="2" t="str">
        <f>M01_SETTINGS!$F$2</f>
        <v>KASPI</v>
      </c>
    </row>
    <row r="2600" spans="1:10" x14ac:dyDescent="0.35">
      <c r="A2600" s="3">
        <f>_xlfn.XLOOKUP(Table16[[#This Row],[OrderID]],[3]!Table13456[No заказа],[3]!Table13456[Дата
отправки],"",0,1)</f>
        <v>45725</v>
      </c>
      <c r="B2600" s="2">
        <v>512142425</v>
      </c>
      <c r="C2600" s="2"/>
      <c r="D2600" s="2"/>
      <c r="E2600" s="3"/>
      <c r="F2600" s="3"/>
      <c r="H2600" s="5">
        <f>_xlfn.XLOOKUP(Table16[[#This Row],[OrderID]],[3]!Table13456[No заказа],[3]!Table13456[Количество],"",0,1)</f>
        <v>1</v>
      </c>
      <c r="I2600" s="5">
        <f>_xlfn.XLOOKUP(Table16[[#This Row],[OrderID]],[3]!Table13456[No заказа],[3]!Table13456[Цена],"",0,1)</f>
        <v>14990</v>
      </c>
      <c r="J2600" s="2" t="str">
        <f>M01_SETTINGS!$F$2</f>
        <v>KASPI</v>
      </c>
    </row>
    <row r="2601" spans="1:10" x14ac:dyDescent="0.35">
      <c r="A2601" s="3">
        <f>_xlfn.XLOOKUP(Table16[[#This Row],[OrderID]],[3]!Table13456[No заказа],[3]!Table13456[Дата
отправки],"",0,1)</f>
        <v>45725</v>
      </c>
      <c r="B2601" s="2">
        <v>511843087</v>
      </c>
      <c r="C2601" s="2"/>
      <c r="D2601" s="2"/>
      <c r="E2601" s="3"/>
      <c r="F2601" s="3"/>
      <c r="H2601" s="5">
        <f>_xlfn.XLOOKUP(Table16[[#This Row],[OrderID]],[3]!Table13456[No заказа],[3]!Table13456[Количество],"",0,1)</f>
        <v>1</v>
      </c>
      <c r="I2601" s="5">
        <f>_xlfn.XLOOKUP(Table16[[#This Row],[OrderID]],[3]!Table13456[No заказа],[3]!Table13456[Цена],"",0,1)</f>
        <v>14990</v>
      </c>
      <c r="J2601" s="2" t="str">
        <f>M01_SETTINGS!$F$2</f>
        <v>KASPI</v>
      </c>
    </row>
    <row r="2602" spans="1:10" x14ac:dyDescent="0.35">
      <c r="A2602" s="3">
        <f>_xlfn.XLOOKUP(Table16[[#This Row],[OrderID]],[3]!Table13456[No заказа],[3]!Table13456[Дата
отправки],"",0,1)</f>
        <v>45725</v>
      </c>
      <c r="B2602" s="2">
        <v>512144640</v>
      </c>
      <c r="C2602" s="2"/>
      <c r="D2602" s="2"/>
      <c r="E2602" s="3"/>
      <c r="F2602" s="3"/>
      <c r="H2602" s="5">
        <f>_xlfn.XLOOKUP(Table16[[#This Row],[OrderID]],[3]!Table13456[No заказа],[3]!Table13456[Количество],"",0,1)</f>
        <v>1</v>
      </c>
      <c r="I2602" s="5">
        <f>_xlfn.XLOOKUP(Table16[[#This Row],[OrderID]],[3]!Table13456[No заказа],[3]!Table13456[Цена],"",0,1)</f>
        <v>8998</v>
      </c>
      <c r="J2602" s="2" t="str">
        <f>M01_SETTINGS!$F$2</f>
        <v>KASPI</v>
      </c>
    </row>
    <row r="2603" spans="1:10" x14ac:dyDescent="0.35">
      <c r="A2603" s="3">
        <f>_xlfn.XLOOKUP(Table16[[#This Row],[OrderID]],[3]!Table13456[No заказа],[3]!Table13456[Дата
отправки],"",0,1)</f>
        <v>45725</v>
      </c>
      <c r="B2603" s="2">
        <v>511975213</v>
      </c>
      <c r="C2603" s="2"/>
      <c r="D2603" s="2"/>
      <c r="E2603" s="3"/>
      <c r="F2603" s="3"/>
      <c r="H2603" s="5">
        <f>_xlfn.XLOOKUP(Table16[[#This Row],[OrderID]],[3]!Table13456[No заказа],[3]!Table13456[Количество],"",0,1)</f>
        <v>1</v>
      </c>
      <c r="I2603" s="5">
        <f>_xlfn.XLOOKUP(Table16[[#This Row],[OrderID]],[3]!Table13456[No заказа],[3]!Table13456[Цена],"",0,1)</f>
        <v>8542</v>
      </c>
      <c r="J2603" s="2" t="str">
        <f>M01_SETTINGS!$F$2</f>
        <v>KASPI</v>
      </c>
    </row>
    <row r="2604" spans="1:10" x14ac:dyDescent="0.35">
      <c r="A2604" s="3">
        <f>_xlfn.XLOOKUP(Table16[[#This Row],[OrderID]],[3]!Table13456[No заказа],[3]!Table13456[Дата
отправки],"",0,1)</f>
        <v>45725</v>
      </c>
      <c r="B2604" s="2">
        <v>512104351</v>
      </c>
      <c r="C2604" s="2"/>
      <c r="D2604" s="2"/>
      <c r="E2604" s="3"/>
      <c r="F2604" s="3"/>
      <c r="H2604" s="5">
        <f>_xlfn.XLOOKUP(Table16[[#This Row],[OrderID]],[3]!Table13456[No заказа],[3]!Table13456[Количество],"",0,1)</f>
        <v>1</v>
      </c>
      <c r="I2604" s="5">
        <f>_xlfn.XLOOKUP(Table16[[#This Row],[OrderID]],[3]!Table13456[No заказа],[3]!Table13456[Цена],"",0,1)</f>
        <v>8521</v>
      </c>
      <c r="J2604" s="2" t="str">
        <f>M01_SETTINGS!$F$2</f>
        <v>KASPI</v>
      </c>
    </row>
    <row r="2605" spans="1:10" x14ac:dyDescent="0.35">
      <c r="A2605" s="3">
        <f>_xlfn.XLOOKUP(Table16[[#This Row],[OrderID]],[3]!Table13456[No заказа],[3]!Table13456[Дата
отправки],"",0,1)</f>
        <v>45725</v>
      </c>
      <c r="B2605" s="2">
        <v>512259391</v>
      </c>
      <c r="C2605" s="2"/>
      <c r="D2605" s="2"/>
      <c r="E2605" s="3"/>
      <c r="F2605" s="3"/>
      <c r="H2605" s="5">
        <f>_xlfn.XLOOKUP(Table16[[#This Row],[OrderID]],[3]!Table13456[No заказа],[3]!Table13456[Количество],"",0,1)</f>
        <v>1</v>
      </c>
      <c r="I2605" s="5">
        <f>_xlfn.XLOOKUP(Table16[[#This Row],[OrderID]],[3]!Table13456[No заказа],[3]!Table13456[Цена],"",0,1)</f>
        <v>8482</v>
      </c>
      <c r="J2605" s="2" t="str">
        <f>M01_SETTINGS!$F$2</f>
        <v>KASPI</v>
      </c>
    </row>
    <row r="2606" spans="1:10" x14ac:dyDescent="0.35">
      <c r="A2606" s="3">
        <f>_xlfn.XLOOKUP(Table16[[#This Row],[OrderID]],[3]!Table13456[No заказа],[3]!Table13456[Дата
отправки],"",0,1)</f>
        <v>45725</v>
      </c>
      <c r="B2606" s="2">
        <v>512020920</v>
      </c>
      <c r="C2606" s="2"/>
      <c r="D2606" s="2"/>
      <c r="E2606" s="3"/>
      <c r="F2606" s="3"/>
      <c r="H2606" s="5">
        <f>_xlfn.XLOOKUP(Table16[[#This Row],[OrderID]],[3]!Table13456[No заказа],[3]!Table13456[Количество],"",0,1)</f>
        <v>1</v>
      </c>
      <c r="I2606" s="5">
        <f>_xlfn.XLOOKUP(Table16[[#This Row],[OrderID]],[3]!Table13456[No заказа],[3]!Table13456[Цена],"",0,1)</f>
        <v>8170</v>
      </c>
      <c r="J2606" s="2" t="str">
        <f>M01_SETTINGS!$F$2</f>
        <v>KASPI</v>
      </c>
    </row>
    <row r="2607" spans="1:10" x14ac:dyDescent="0.35">
      <c r="A2607" s="3">
        <f>_xlfn.XLOOKUP(Table16[[#This Row],[OrderID]],[3]!Table13456[No заказа],[3]!Table13456[Дата
отправки],"",0,1)</f>
        <v>45725</v>
      </c>
      <c r="B2607" s="2">
        <v>512184062</v>
      </c>
      <c r="C2607" s="2"/>
      <c r="D2607" s="2"/>
      <c r="E2607" s="3"/>
      <c r="F2607" s="3"/>
      <c r="H2607" s="5">
        <f>_xlfn.XLOOKUP(Table16[[#This Row],[OrderID]],[3]!Table13456[No заказа],[3]!Table13456[Количество],"",0,1)</f>
        <v>1</v>
      </c>
      <c r="I2607" s="5">
        <f>_xlfn.XLOOKUP(Table16[[#This Row],[OrderID]],[3]!Table13456[No заказа],[3]!Table13456[Цена],"",0,1)</f>
        <v>10800</v>
      </c>
      <c r="J2607" s="2" t="str">
        <f>M01_SETTINGS!$F$2</f>
        <v>KASPI</v>
      </c>
    </row>
    <row r="2608" spans="1:10" x14ac:dyDescent="0.35">
      <c r="A2608" s="3">
        <f>_xlfn.XLOOKUP(Table16[[#This Row],[OrderID]],[3]!Table13456[No заказа],[3]!Table13456[Дата
отправки],"",0,1)</f>
        <v>45725</v>
      </c>
      <c r="B2608" s="2">
        <v>512071782</v>
      </c>
      <c r="C2608" s="2"/>
      <c r="D2608" s="2"/>
      <c r="E2608" s="3"/>
      <c r="F2608" s="3"/>
      <c r="H2608" s="5">
        <f>_xlfn.XLOOKUP(Table16[[#This Row],[OrderID]],[3]!Table13456[No заказа],[3]!Table13456[Количество],"",0,1)</f>
        <v>1</v>
      </c>
      <c r="I2608" s="5">
        <f>_xlfn.XLOOKUP(Table16[[#This Row],[OrderID]],[3]!Table13456[No заказа],[3]!Table13456[Цена],"",0,1)</f>
        <v>8798</v>
      </c>
      <c r="J2608" s="2" t="str">
        <f>M01_SETTINGS!$F$2</f>
        <v>KASPI</v>
      </c>
    </row>
    <row r="2609" spans="1:10" x14ac:dyDescent="0.35">
      <c r="A2609" s="3">
        <f>_xlfn.XLOOKUP(Table16[[#This Row],[OrderID]],[3]!Table13456[No заказа],[3]!Table13456[Дата
отправки],"",0,1)</f>
        <v>45725</v>
      </c>
      <c r="B2609" s="2">
        <v>512042667</v>
      </c>
      <c r="C2609" s="2"/>
      <c r="D2609" s="2"/>
      <c r="E2609" s="3"/>
      <c r="F2609" s="3"/>
      <c r="H2609" s="5">
        <f>_xlfn.XLOOKUP(Table16[[#This Row],[OrderID]],[3]!Table13456[No заказа],[3]!Table13456[Количество],"",0,1)</f>
        <v>1</v>
      </c>
      <c r="I2609" s="5">
        <f>_xlfn.XLOOKUP(Table16[[#This Row],[OrderID]],[3]!Table13456[No заказа],[3]!Table13456[Цена],"",0,1)</f>
        <v>31384</v>
      </c>
      <c r="J2609" s="2" t="str">
        <f>M01_SETTINGS!$F$2</f>
        <v>KASPI</v>
      </c>
    </row>
    <row r="2610" spans="1:10" x14ac:dyDescent="0.35">
      <c r="A2610" s="3">
        <f>_xlfn.XLOOKUP(Table16[[#This Row],[OrderID]],[3]!Table13456[No заказа],[3]!Table13456[Дата
отправки],"",0,1)</f>
        <v>45725</v>
      </c>
      <c r="B2610" s="2">
        <v>512022122</v>
      </c>
      <c r="C2610" s="2"/>
      <c r="D2610" s="2"/>
      <c r="E2610" s="3"/>
      <c r="F2610" s="3"/>
      <c r="H2610" s="5">
        <f>_xlfn.XLOOKUP(Table16[[#This Row],[OrderID]],[3]!Table13456[No заказа],[3]!Table13456[Количество],"",0,1)</f>
        <v>1</v>
      </c>
      <c r="I2610" s="5">
        <f>_xlfn.XLOOKUP(Table16[[#This Row],[OrderID]],[3]!Table13456[No заказа],[3]!Table13456[Цена],"",0,1)</f>
        <v>31386</v>
      </c>
      <c r="J2610" s="2" t="str">
        <f>M01_SETTINGS!$F$2</f>
        <v>KASPI</v>
      </c>
    </row>
    <row r="2611" spans="1:10" x14ac:dyDescent="0.35">
      <c r="A2611" s="3">
        <f>_xlfn.XLOOKUP(Table16[[#This Row],[OrderID]],[3]!Table13456[No заказа],[3]!Table13456[Дата
отправки],"",0,1)</f>
        <v>45724</v>
      </c>
      <c r="B2611" s="2">
        <v>511467708</v>
      </c>
      <c r="C2611" s="2"/>
      <c r="D2611" s="2"/>
      <c r="E2611" s="3"/>
      <c r="F2611" s="3"/>
      <c r="H2611" s="5">
        <f>_xlfn.XLOOKUP(Table16[[#This Row],[OrderID]],[3]!Table13456[No заказа],[3]!Table13456[Количество],"",0,1)</f>
        <v>1</v>
      </c>
      <c r="I2611" s="5">
        <f>_xlfn.XLOOKUP(Table16[[#This Row],[OrderID]],[3]!Table13456[No заказа],[3]!Table13456[Цена],"",0,1)</f>
        <v>10885</v>
      </c>
      <c r="J2611" s="2" t="str">
        <f>M01_SETTINGS!$F$2</f>
        <v>KASPI</v>
      </c>
    </row>
    <row r="2612" spans="1:10" x14ac:dyDescent="0.35">
      <c r="A2612" s="3">
        <f>_xlfn.XLOOKUP(Table16[[#This Row],[OrderID]],[3]!Table13456[No заказа],[3]!Table13456[Дата
отправки],"",0,1)</f>
        <v>45724</v>
      </c>
      <c r="B2612" s="2">
        <v>511269051</v>
      </c>
      <c r="C2612" s="2"/>
      <c r="D2612" s="2"/>
      <c r="E2612" s="3"/>
      <c r="F2612" s="3"/>
      <c r="H2612" s="5">
        <f>_xlfn.XLOOKUP(Table16[[#This Row],[OrderID]],[3]!Table13456[No заказа],[3]!Table13456[Количество],"",0,1)</f>
        <v>1</v>
      </c>
      <c r="I2612" s="5">
        <f>_xlfn.XLOOKUP(Table16[[#This Row],[OrderID]],[3]!Table13456[No заказа],[3]!Table13456[Цена],"",0,1)</f>
        <v>9016</v>
      </c>
      <c r="J2612" s="2" t="str">
        <f>M01_SETTINGS!$F$2</f>
        <v>KASPI</v>
      </c>
    </row>
    <row r="2613" spans="1:10" x14ac:dyDescent="0.35">
      <c r="A2613" s="3">
        <f>_xlfn.XLOOKUP(Table16[[#This Row],[OrderID]],[3]!Table13456[No заказа],[3]!Table13456[Дата
отправки],"",0,1)</f>
        <v>45724</v>
      </c>
      <c r="B2613" s="2">
        <v>511338559</v>
      </c>
      <c r="C2613" s="2"/>
      <c r="D2613" s="2"/>
      <c r="E2613" s="3"/>
      <c r="F2613" s="3"/>
      <c r="H2613" s="5">
        <f>_xlfn.XLOOKUP(Table16[[#This Row],[OrderID]],[3]!Table13456[No заказа],[3]!Table13456[Количество],"",0,1)</f>
        <v>1</v>
      </c>
      <c r="I2613" s="5">
        <f>_xlfn.XLOOKUP(Table16[[#This Row],[OrderID]],[3]!Table13456[No заказа],[3]!Table13456[Цена],"",0,1)</f>
        <v>8671</v>
      </c>
      <c r="J2613" s="2" t="str">
        <f>M01_SETTINGS!$F$2</f>
        <v>KASPI</v>
      </c>
    </row>
    <row r="2614" spans="1:10" x14ac:dyDescent="0.35">
      <c r="A2614" s="3">
        <f>_xlfn.XLOOKUP(Table16[[#This Row],[OrderID]],[3]!Table13456[No заказа],[3]!Table13456[Дата
отправки],"",0,1)</f>
        <v>45724</v>
      </c>
      <c r="B2614" s="2">
        <v>511302558</v>
      </c>
      <c r="C2614" s="2"/>
      <c r="D2614" s="2"/>
      <c r="E2614" s="3"/>
      <c r="F2614" s="3"/>
      <c r="H2614" s="5">
        <f>_xlfn.XLOOKUP(Table16[[#This Row],[OrderID]],[3]!Table13456[No заказа],[3]!Table13456[Количество],"",0,1)</f>
        <v>1</v>
      </c>
      <c r="I2614" s="5">
        <f>_xlfn.XLOOKUP(Table16[[#This Row],[OrderID]],[3]!Table13456[No заказа],[3]!Table13456[Цена],"",0,1)</f>
        <v>8687</v>
      </c>
      <c r="J2614" s="2" t="str">
        <f>M01_SETTINGS!$F$2</f>
        <v>KASPI</v>
      </c>
    </row>
    <row r="2615" spans="1:10" x14ac:dyDescent="0.35">
      <c r="A2615" s="3">
        <f>_xlfn.XLOOKUP(Table16[[#This Row],[OrderID]],[3]!Table13456[No заказа],[3]!Table13456[Дата
отправки],"",0,1)</f>
        <v>45724</v>
      </c>
      <c r="B2615" s="2">
        <v>511137298</v>
      </c>
      <c r="C2615" s="2"/>
      <c r="D2615" s="2"/>
      <c r="E2615" s="3"/>
      <c r="F2615" s="3"/>
      <c r="H2615" s="5">
        <f>_xlfn.XLOOKUP(Table16[[#This Row],[OrderID]],[3]!Table13456[No заказа],[3]!Table13456[Количество],"",0,1)</f>
        <v>1</v>
      </c>
      <c r="I2615" s="5">
        <f>_xlfn.XLOOKUP(Table16[[#This Row],[OrderID]],[3]!Table13456[No заказа],[3]!Table13456[Цена],"",0,1)</f>
        <v>8640</v>
      </c>
      <c r="J2615" s="2" t="str">
        <f>M01_SETTINGS!$F$2</f>
        <v>KASPI</v>
      </c>
    </row>
    <row r="2616" spans="1:10" x14ac:dyDescent="0.35">
      <c r="A2616" s="3">
        <f>_xlfn.XLOOKUP(Table16[[#This Row],[OrderID]],[3]!Table13456[No заказа],[3]!Table13456[Дата
отправки],"",0,1)</f>
        <v>45724</v>
      </c>
      <c r="B2616" s="2">
        <v>511372436</v>
      </c>
      <c r="C2616" s="2"/>
      <c r="D2616" s="2"/>
      <c r="E2616" s="3"/>
      <c r="F2616" s="3"/>
      <c r="H2616" s="5">
        <f>_xlfn.XLOOKUP(Table16[[#This Row],[OrderID]],[3]!Table13456[No заказа],[3]!Table13456[Количество],"",0,1)</f>
        <v>1</v>
      </c>
      <c r="I2616" s="5">
        <f>_xlfn.XLOOKUP(Table16[[#This Row],[OrderID]],[3]!Table13456[No заказа],[3]!Table13456[Цена],"",0,1)</f>
        <v>8800</v>
      </c>
      <c r="J2616" s="2" t="str">
        <f>M01_SETTINGS!$F$2</f>
        <v>KASPI</v>
      </c>
    </row>
    <row r="2617" spans="1:10" x14ac:dyDescent="0.35">
      <c r="A2617" s="3">
        <f>_xlfn.XLOOKUP(Table16[[#This Row],[OrderID]],[3]!Table13456[No заказа],[3]!Table13456[Дата
отправки],"",0,1)</f>
        <v>45724</v>
      </c>
      <c r="B2617" s="2">
        <v>511232767</v>
      </c>
      <c r="C2617" s="2"/>
      <c r="D2617" s="2"/>
      <c r="E2617" s="3"/>
      <c r="F2617" s="3"/>
      <c r="H2617" s="5">
        <f>_xlfn.XLOOKUP(Table16[[#This Row],[OrderID]],[3]!Table13456[No заказа],[3]!Table13456[Количество],"",0,1)</f>
        <v>1</v>
      </c>
      <c r="I2617" s="5">
        <f>_xlfn.XLOOKUP(Table16[[#This Row],[OrderID]],[3]!Table13456[No заказа],[3]!Table13456[Цена],"",0,1)</f>
        <v>14990</v>
      </c>
      <c r="J2617" s="2" t="str">
        <f>M01_SETTINGS!$F$2</f>
        <v>KASPI</v>
      </c>
    </row>
    <row r="2618" spans="1:10" x14ac:dyDescent="0.35">
      <c r="A2618" s="3">
        <f>_xlfn.XLOOKUP(Table16[[#This Row],[OrderID]],[3]!Table13456[No заказа],[3]!Table13456[Дата
отправки],"",0,1)</f>
        <v>45724</v>
      </c>
      <c r="B2618" s="2">
        <v>511436027</v>
      </c>
      <c r="C2618" s="2"/>
      <c r="D2618" s="2"/>
      <c r="E2618" s="3"/>
      <c r="F2618" s="3"/>
      <c r="H2618" s="5">
        <f>_xlfn.XLOOKUP(Table16[[#This Row],[OrderID]],[3]!Table13456[No заказа],[3]!Table13456[Количество],"",0,1)</f>
        <v>1</v>
      </c>
      <c r="I2618" s="5">
        <f>_xlfn.XLOOKUP(Table16[[#This Row],[OrderID]],[3]!Table13456[No заказа],[3]!Table13456[Цена],"",0,1)</f>
        <v>14990</v>
      </c>
      <c r="J2618" s="2" t="str">
        <f>M01_SETTINGS!$F$2</f>
        <v>KASPI</v>
      </c>
    </row>
    <row r="2619" spans="1:10" x14ac:dyDescent="0.35">
      <c r="A2619" s="3">
        <f>_xlfn.XLOOKUP(Table16[[#This Row],[OrderID]],[3]!Table13456[No заказа],[3]!Table13456[Дата
отправки],"",0,1)</f>
        <v>45724</v>
      </c>
      <c r="B2619" s="2">
        <v>511153042</v>
      </c>
      <c r="C2619" s="2"/>
      <c r="D2619" s="2"/>
      <c r="E2619" s="3"/>
      <c r="F2619" s="3"/>
      <c r="H2619" s="5">
        <f>_xlfn.XLOOKUP(Table16[[#This Row],[OrderID]],[3]!Table13456[No заказа],[3]!Table13456[Количество],"",0,1)</f>
        <v>1</v>
      </c>
      <c r="I2619" s="5">
        <f>_xlfn.XLOOKUP(Table16[[#This Row],[OrderID]],[3]!Table13456[No заказа],[3]!Table13456[Цена],"",0,1)</f>
        <v>14990</v>
      </c>
      <c r="J2619" s="2" t="str">
        <f>M01_SETTINGS!$F$2</f>
        <v>KASPI</v>
      </c>
    </row>
    <row r="2620" spans="1:10" x14ac:dyDescent="0.35">
      <c r="A2620" s="3">
        <f>_xlfn.XLOOKUP(Table16[[#This Row],[OrderID]],[3]!Table13456[No заказа],[3]!Table13456[Дата
отправки],"",0,1)</f>
        <v>45724</v>
      </c>
      <c r="B2620" s="2">
        <v>511005030</v>
      </c>
      <c r="C2620" s="2"/>
      <c r="D2620" s="2"/>
      <c r="E2620" s="3"/>
      <c r="F2620" s="3"/>
      <c r="H2620" s="5">
        <f>_xlfn.XLOOKUP(Table16[[#This Row],[OrderID]],[3]!Table13456[No заказа],[3]!Table13456[Количество],"",0,1)</f>
        <v>1</v>
      </c>
      <c r="I2620" s="5">
        <f>_xlfn.XLOOKUP(Table16[[#This Row],[OrderID]],[3]!Table13456[No заказа],[3]!Table13456[Цена],"",0,1)</f>
        <v>14990</v>
      </c>
      <c r="J2620" s="2" t="str">
        <f>M01_SETTINGS!$F$2</f>
        <v>KASPI</v>
      </c>
    </row>
    <row r="2621" spans="1:10" x14ac:dyDescent="0.35">
      <c r="A2621" s="3">
        <f>_xlfn.XLOOKUP(Table16[[#This Row],[OrderID]],[3]!Table13456[No заказа],[3]!Table13456[Дата
отправки],"",0,1)</f>
        <v>45724</v>
      </c>
      <c r="B2621" s="2">
        <v>511420376</v>
      </c>
      <c r="C2621" s="2"/>
      <c r="D2621" s="2"/>
      <c r="E2621" s="3"/>
      <c r="F2621" s="3"/>
      <c r="H2621" s="5">
        <f>_xlfn.XLOOKUP(Table16[[#This Row],[OrderID]],[3]!Table13456[No заказа],[3]!Table13456[Количество],"",0,1)</f>
        <v>1</v>
      </c>
      <c r="I2621" s="5">
        <f>_xlfn.XLOOKUP(Table16[[#This Row],[OrderID]],[3]!Table13456[No заказа],[3]!Table13456[Цена],"",0,1)</f>
        <v>14990</v>
      </c>
      <c r="J2621" s="2" t="str">
        <f>M01_SETTINGS!$F$2</f>
        <v>KASPI</v>
      </c>
    </row>
    <row r="2622" spans="1:10" x14ac:dyDescent="0.35">
      <c r="A2622" s="3">
        <f>_xlfn.XLOOKUP(Table16[[#This Row],[OrderID]],[3]!Table13456[No заказа],[3]!Table13456[Дата
отправки],"",0,1)</f>
        <v>45724</v>
      </c>
      <c r="B2622" s="2">
        <v>511209406</v>
      </c>
      <c r="C2622" s="2"/>
      <c r="D2622" s="2"/>
      <c r="E2622" s="3"/>
      <c r="F2622" s="3"/>
      <c r="H2622" s="5">
        <f>_xlfn.XLOOKUP(Table16[[#This Row],[OrderID]],[3]!Table13456[No заказа],[3]!Table13456[Количество],"",0,1)</f>
        <v>1</v>
      </c>
      <c r="I2622" s="5">
        <f>_xlfn.XLOOKUP(Table16[[#This Row],[OrderID]],[3]!Table13456[No заказа],[3]!Table13456[Цена],"",0,1)</f>
        <v>14990</v>
      </c>
      <c r="J2622" s="2" t="str">
        <f>M01_SETTINGS!$F$2</f>
        <v>KASPI</v>
      </c>
    </row>
    <row r="2623" spans="1:10" x14ac:dyDescent="0.35">
      <c r="A2623" s="3">
        <f>_xlfn.XLOOKUP(Table16[[#This Row],[OrderID]],[3]!Table13456[No заказа],[3]!Table13456[Дата
отправки],"",0,1)</f>
        <v>45724</v>
      </c>
      <c r="B2623" s="2">
        <v>511540060</v>
      </c>
      <c r="C2623" s="2"/>
      <c r="D2623" s="2"/>
      <c r="E2623" s="3"/>
      <c r="F2623" s="3"/>
      <c r="H2623" s="5">
        <f>_xlfn.XLOOKUP(Table16[[#This Row],[OrderID]],[3]!Table13456[No заказа],[3]!Table13456[Количество],"",0,1)</f>
        <v>1</v>
      </c>
      <c r="I2623" s="5">
        <f>_xlfn.XLOOKUP(Table16[[#This Row],[OrderID]],[3]!Table13456[No заказа],[3]!Table13456[Цена],"",0,1)</f>
        <v>14990</v>
      </c>
      <c r="J2623" s="2" t="str">
        <f>M01_SETTINGS!$F$2</f>
        <v>KASPI</v>
      </c>
    </row>
    <row r="2624" spans="1:10" x14ac:dyDescent="0.35">
      <c r="A2624" s="3">
        <f>_xlfn.XLOOKUP(Table16[[#This Row],[OrderID]],[3]!Table13456[No заказа],[3]!Table13456[Дата
отправки],"",0,1)</f>
        <v>45724</v>
      </c>
      <c r="B2624" s="2">
        <v>511161221</v>
      </c>
      <c r="C2624" s="2"/>
      <c r="D2624" s="2"/>
      <c r="E2624" s="3"/>
      <c r="F2624" s="3"/>
      <c r="H2624" s="5">
        <f>_xlfn.XLOOKUP(Table16[[#This Row],[OrderID]],[3]!Table13456[No заказа],[3]!Table13456[Количество],"",0,1)</f>
        <v>1</v>
      </c>
      <c r="I2624" s="5">
        <f>_xlfn.XLOOKUP(Table16[[#This Row],[OrderID]],[3]!Table13456[No заказа],[3]!Table13456[Цена],"",0,1)</f>
        <v>14990</v>
      </c>
      <c r="J2624" s="2" t="str">
        <f>M01_SETTINGS!$F$2</f>
        <v>KASPI</v>
      </c>
    </row>
    <row r="2625" spans="1:10" x14ac:dyDescent="0.35">
      <c r="A2625" s="3">
        <f>_xlfn.XLOOKUP(Table16[[#This Row],[OrderID]],[3]!Table13456[No заказа],[3]!Table13456[Дата
отправки],"",0,1)</f>
        <v>45724</v>
      </c>
      <c r="B2625" s="2">
        <v>511463676</v>
      </c>
      <c r="C2625" s="2"/>
      <c r="D2625" s="2"/>
      <c r="E2625" s="3"/>
      <c r="F2625" s="3"/>
      <c r="H2625" s="5">
        <f>_xlfn.XLOOKUP(Table16[[#This Row],[OrderID]],[3]!Table13456[No заказа],[3]!Table13456[Количество],"",0,1)</f>
        <v>1</v>
      </c>
      <c r="I2625" s="5">
        <f>_xlfn.XLOOKUP(Table16[[#This Row],[OrderID]],[3]!Table13456[No заказа],[3]!Table13456[Цена],"",0,1)</f>
        <v>8554</v>
      </c>
      <c r="J2625" s="2" t="str">
        <f>M01_SETTINGS!$F$2</f>
        <v>KASPI</v>
      </c>
    </row>
    <row r="2626" spans="1:10" x14ac:dyDescent="0.35">
      <c r="A2626" s="3">
        <f>_xlfn.XLOOKUP(Table16[[#This Row],[OrderID]],[3]!Table13456[No заказа],[3]!Table13456[Дата
отправки],"",0,1)</f>
        <v>45724</v>
      </c>
      <c r="B2626" s="2">
        <v>511420471</v>
      </c>
      <c r="C2626" s="2"/>
      <c r="D2626" s="2"/>
      <c r="E2626" s="3"/>
      <c r="F2626" s="3"/>
      <c r="H2626" s="5">
        <f>_xlfn.XLOOKUP(Table16[[#This Row],[OrderID]],[3]!Table13456[No заказа],[3]!Table13456[Количество],"",0,1)</f>
        <v>1</v>
      </c>
      <c r="I2626" s="5">
        <f>_xlfn.XLOOKUP(Table16[[#This Row],[OrderID]],[3]!Table13456[No заказа],[3]!Table13456[Цена],"",0,1)</f>
        <v>8590</v>
      </c>
      <c r="J2626" s="2" t="str">
        <f>M01_SETTINGS!$F$2</f>
        <v>KASPI</v>
      </c>
    </row>
    <row r="2627" spans="1:10" x14ac:dyDescent="0.35">
      <c r="A2627" s="3">
        <f>_xlfn.XLOOKUP(Table16[[#This Row],[OrderID]],[3]!Table13456[No заказа],[3]!Table13456[Дата
отправки],"",0,1)</f>
        <v>45724</v>
      </c>
      <c r="B2627" s="2">
        <v>511109332</v>
      </c>
      <c r="C2627" s="2"/>
      <c r="D2627" s="2"/>
      <c r="E2627" s="3"/>
      <c r="F2627" s="3"/>
      <c r="H2627" s="5">
        <f>_xlfn.XLOOKUP(Table16[[#This Row],[OrderID]],[3]!Table13456[No заказа],[3]!Table13456[Количество],"",0,1)</f>
        <v>1</v>
      </c>
      <c r="I2627" s="5">
        <f>_xlfn.XLOOKUP(Table16[[#This Row],[OrderID]],[3]!Table13456[No заказа],[3]!Table13456[Цена],"",0,1)</f>
        <v>8720</v>
      </c>
      <c r="J2627" s="2" t="str">
        <f>M01_SETTINGS!$F$2</f>
        <v>KASPI</v>
      </c>
    </row>
    <row r="2628" spans="1:10" x14ac:dyDescent="0.35">
      <c r="A2628" s="3">
        <f>_xlfn.XLOOKUP(Table16[[#This Row],[OrderID]],[3]!Table13456[No заказа],[3]!Table13456[Дата
отправки],"",0,1)</f>
        <v>45724</v>
      </c>
      <c r="B2628" s="2">
        <v>511565198</v>
      </c>
      <c r="C2628" s="2"/>
      <c r="D2628" s="2"/>
      <c r="E2628" s="3"/>
      <c r="F2628" s="3"/>
      <c r="H2628" s="5">
        <f>_xlfn.XLOOKUP(Table16[[#This Row],[OrderID]],[3]!Table13456[No заказа],[3]!Table13456[Количество],"",0,1)</f>
        <v>1</v>
      </c>
      <c r="I2628" s="5">
        <f>_xlfn.XLOOKUP(Table16[[#This Row],[OrderID]],[3]!Table13456[No заказа],[3]!Table13456[Цена],"",0,1)</f>
        <v>8590</v>
      </c>
      <c r="J2628" s="2" t="str">
        <f>M01_SETTINGS!$F$2</f>
        <v>KASPI</v>
      </c>
    </row>
    <row r="2629" spans="1:10" x14ac:dyDescent="0.35">
      <c r="A2629" s="3">
        <f>_xlfn.XLOOKUP(Table16[[#This Row],[OrderID]],[3]!Table13456[No заказа],[3]!Table13456[Дата
отправки],"",0,1)</f>
        <v>45723</v>
      </c>
      <c r="B2629" s="2">
        <v>510501744</v>
      </c>
      <c r="C2629" s="2"/>
      <c r="D2629" s="2"/>
      <c r="E2629" s="3"/>
      <c r="F2629" s="3"/>
      <c r="H2629" s="5">
        <f>_xlfn.XLOOKUP(Table16[[#This Row],[OrderID]],[3]!Table13456[No заказа],[3]!Table13456[Количество],"",0,1)</f>
        <v>1</v>
      </c>
      <c r="I2629" s="5">
        <f>_xlfn.XLOOKUP(Table16[[#This Row],[OrderID]],[3]!Table13456[No заказа],[3]!Table13456[Цена],"",0,1)</f>
        <v>9320</v>
      </c>
      <c r="J2629" s="2" t="str">
        <f>M01_SETTINGS!$F$2</f>
        <v>KASPI</v>
      </c>
    </row>
    <row r="2630" spans="1:10" x14ac:dyDescent="0.35">
      <c r="A2630" s="3">
        <f>_xlfn.XLOOKUP(Table16[[#This Row],[OrderID]],[3]!Table13456[No заказа],[3]!Table13456[Дата
отправки],"",0,1)</f>
        <v>45723</v>
      </c>
      <c r="B2630" s="2">
        <v>510939444</v>
      </c>
      <c r="C2630" s="2"/>
      <c r="D2630" s="2"/>
      <c r="E2630" s="3"/>
      <c r="F2630" s="3"/>
      <c r="H2630" s="5">
        <f>_xlfn.XLOOKUP(Table16[[#This Row],[OrderID]],[3]!Table13456[No заказа],[3]!Table13456[Количество],"",0,1)</f>
        <v>1</v>
      </c>
      <c r="I2630" s="5">
        <f>_xlfn.XLOOKUP(Table16[[#This Row],[OrderID]],[3]!Table13456[No заказа],[3]!Table13456[Цена],"",0,1)</f>
        <v>8800</v>
      </c>
      <c r="J2630" s="2" t="str">
        <f>M01_SETTINGS!$F$2</f>
        <v>KASPI</v>
      </c>
    </row>
    <row r="2631" spans="1:10" x14ac:dyDescent="0.35">
      <c r="A2631" s="3">
        <f>_xlfn.XLOOKUP(Table16[[#This Row],[OrderID]],[3]!Table13456[No заказа],[3]!Table13456[Дата
отправки],"",0,1)</f>
        <v>45723</v>
      </c>
      <c r="B2631" s="2">
        <v>510568072</v>
      </c>
      <c r="C2631" s="2"/>
      <c r="D2631" s="2"/>
      <c r="E2631" s="3"/>
      <c r="F2631" s="3"/>
      <c r="H2631" s="5">
        <f>_xlfn.XLOOKUP(Table16[[#This Row],[OrderID]],[3]!Table13456[No заказа],[3]!Table13456[Количество],"",0,1)</f>
        <v>1</v>
      </c>
      <c r="I2631" s="5">
        <f>_xlfn.XLOOKUP(Table16[[#This Row],[OrderID]],[3]!Table13456[No заказа],[3]!Table13456[Цена],"",0,1)</f>
        <v>8822</v>
      </c>
      <c r="J2631" s="2" t="str">
        <f>M01_SETTINGS!$F$2</f>
        <v>KASPI</v>
      </c>
    </row>
    <row r="2632" spans="1:10" x14ac:dyDescent="0.35">
      <c r="A2632" s="3">
        <f>_xlfn.XLOOKUP(Table16[[#This Row],[OrderID]],[3]!Table13456[No заказа],[3]!Table13456[Дата
отправки],"",0,1)</f>
        <v>45723</v>
      </c>
      <c r="B2632" s="2">
        <v>510552637</v>
      </c>
      <c r="C2632" s="2"/>
      <c r="D2632" s="2"/>
      <c r="E2632" s="3"/>
      <c r="F2632" s="3"/>
      <c r="H2632" s="5">
        <f>_xlfn.XLOOKUP(Table16[[#This Row],[OrderID]],[3]!Table13456[No заказа],[3]!Table13456[Количество],"",0,1)</f>
        <v>1</v>
      </c>
      <c r="I2632" s="5">
        <f>_xlfn.XLOOKUP(Table16[[#This Row],[OrderID]],[3]!Table13456[No заказа],[3]!Table13456[Цена],"",0,1)</f>
        <v>9000</v>
      </c>
      <c r="J2632" s="2" t="str">
        <f>M01_SETTINGS!$F$2</f>
        <v>KASPI</v>
      </c>
    </row>
    <row r="2633" spans="1:10" x14ac:dyDescent="0.35">
      <c r="A2633" s="3">
        <f>_xlfn.XLOOKUP(Table16[[#This Row],[OrderID]],[3]!Table13456[No заказа],[3]!Table13456[Дата
отправки],"",0,1)</f>
        <v>45723</v>
      </c>
      <c r="B2633" s="2">
        <v>510385369</v>
      </c>
      <c r="C2633" s="2"/>
      <c r="D2633" s="2"/>
      <c r="E2633" s="3"/>
      <c r="F2633" s="3"/>
      <c r="H2633" s="5">
        <f>_xlfn.XLOOKUP(Table16[[#This Row],[OrderID]],[3]!Table13456[No заказа],[3]!Table13456[Количество],"",0,1)</f>
        <v>1</v>
      </c>
      <c r="I2633" s="5">
        <f>_xlfn.XLOOKUP(Table16[[#This Row],[OrderID]],[3]!Table13456[No заказа],[3]!Table13456[Цена],"",0,1)</f>
        <v>9000</v>
      </c>
      <c r="J2633" s="2" t="str">
        <f>M01_SETTINGS!$F$2</f>
        <v>KASPI</v>
      </c>
    </row>
    <row r="2634" spans="1:10" x14ac:dyDescent="0.35">
      <c r="A2634" s="3">
        <f>_xlfn.XLOOKUP(Table16[[#This Row],[OrderID]],[3]!Table13456[No заказа],[3]!Table13456[Дата
отправки],"",0,1)</f>
        <v>45723</v>
      </c>
      <c r="B2634" s="2">
        <v>510860538</v>
      </c>
      <c r="C2634" s="2"/>
      <c r="D2634" s="2"/>
      <c r="E2634" s="3"/>
      <c r="F2634" s="3"/>
      <c r="H2634" s="5">
        <f>_xlfn.XLOOKUP(Table16[[#This Row],[OrderID]],[3]!Table13456[No заказа],[3]!Table13456[Количество],"",0,1)</f>
        <v>1</v>
      </c>
      <c r="I2634" s="5">
        <f>_xlfn.XLOOKUP(Table16[[#This Row],[OrderID]],[3]!Table13456[No заказа],[3]!Table13456[Цена],"",0,1)</f>
        <v>10998</v>
      </c>
      <c r="J2634" s="2" t="str">
        <f>M01_SETTINGS!$F$2</f>
        <v>KASPI</v>
      </c>
    </row>
    <row r="2635" spans="1:10" x14ac:dyDescent="0.35">
      <c r="A2635" s="3">
        <f>_xlfn.XLOOKUP(Table16[[#This Row],[OrderID]],[3]!Table13456[No заказа],[3]!Table13456[Дата
отправки],"",0,1)</f>
        <v>45723</v>
      </c>
      <c r="B2635" s="2">
        <v>510927455</v>
      </c>
      <c r="C2635" s="2"/>
      <c r="D2635" s="2"/>
      <c r="E2635" s="3"/>
      <c r="F2635" s="3"/>
      <c r="H2635" s="5">
        <f>_xlfn.XLOOKUP(Table16[[#This Row],[OrderID]],[3]!Table13456[No заказа],[3]!Table13456[Количество],"",0,1)</f>
        <v>1</v>
      </c>
      <c r="I2635" s="5">
        <f>_xlfn.XLOOKUP(Table16[[#This Row],[OrderID]],[3]!Table13456[No заказа],[3]!Table13456[Цена],"",0,1)</f>
        <v>8990</v>
      </c>
      <c r="J2635" s="2" t="str">
        <f>M01_SETTINGS!$F$2</f>
        <v>KASPI</v>
      </c>
    </row>
    <row r="2636" spans="1:10" x14ac:dyDescent="0.35">
      <c r="A2636" s="3">
        <f>_xlfn.XLOOKUP(Table16[[#This Row],[OrderID]],[3]!Table13456[No заказа],[3]!Table13456[Дата
отправки],"",0,1)</f>
        <v>45723</v>
      </c>
      <c r="B2636" s="2">
        <v>510583527</v>
      </c>
      <c r="C2636" s="2"/>
      <c r="D2636" s="2"/>
      <c r="E2636" s="3"/>
      <c r="F2636" s="3"/>
      <c r="H2636" s="5">
        <f>_xlfn.XLOOKUP(Table16[[#This Row],[OrderID]],[3]!Table13456[No заказа],[3]!Table13456[Количество],"",0,1)</f>
        <v>1</v>
      </c>
      <c r="I2636" s="5">
        <f>_xlfn.XLOOKUP(Table16[[#This Row],[OrderID]],[3]!Table13456[No заказа],[3]!Table13456[Цена],"",0,1)</f>
        <v>8990</v>
      </c>
      <c r="J2636" s="2" t="str">
        <f>M01_SETTINGS!$F$2</f>
        <v>KASPI</v>
      </c>
    </row>
    <row r="2637" spans="1:10" x14ac:dyDescent="0.35">
      <c r="A2637" s="3">
        <f>_xlfn.XLOOKUP(Table16[[#This Row],[OrderID]],[3]!Table13456[No заказа],[3]!Table13456[Дата
отправки],"",0,1)</f>
        <v>45723</v>
      </c>
      <c r="B2637" s="2">
        <v>510553770</v>
      </c>
      <c r="C2637" s="2"/>
      <c r="D2637" s="2"/>
      <c r="E2637" s="3"/>
      <c r="F2637" s="3"/>
      <c r="H2637" s="5">
        <f>_xlfn.XLOOKUP(Table16[[#This Row],[OrderID]],[3]!Table13456[No заказа],[3]!Table13456[Количество],"",0,1)</f>
        <v>1</v>
      </c>
      <c r="I2637" s="5">
        <f>_xlfn.XLOOKUP(Table16[[#This Row],[OrderID]],[3]!Table13456[No заказа],[3]!Table13456[Цена],"",0,1)</f>
        <v>9664</v>
      </c>
      <c r="J2637" s="2" t="str">
        <f>M01_SETTINGS!$F$2</f>
        <v>KASPI</v>
      </c>
    </row>
    <row r="2638" spans="1:10" x14ac:dyDescent="0.35">
      <c r="A2638" s="3">
        <f>_xlfn.XLOOKUP(Table16[[#This Row],[OrderID]],[3]!Table13456[No заказа],[3]!Table13456[Дата
отправки],"",0,1)</f>
        <v>45723</v>
      </c>
      <c r="B2638" s="2">
        <v>510728663</v>
      </c>
      <c r="C2638" s="2"/>
      <c r="D2638" s="2"/>
      <c r="E2638" s="3"/>
      <c r="F2638" s="3"/>
      <c r="H2638" s="5">
        <f>_xlfn.XLOOKUP(Table16[[#This Row],[OrderID]],[3]!Table13456[No заказа],[3]!Table13456[Количество],"",0,1)</f>
        <v>1</v>
      </c>
      <c r="I2638" s="5">
        <f>_xlfn.XLOOKUP(Table16[[#This Row],[OrderID]],[3]!Table13456[No заказа],[3]!Table13456[Цена],"",0,1)</f>
        <v>14990</v>
      </c>
      <c r="J2638" s="2" t="str">
        <f>M01_SETTINGS!$F$2</f>
        <v>KASPI</v>
      </c>
    </row>
    <row r="2639" spans="1:10" x14ac:dyDescent="0.35">
      <c r="A2639" s="3">
        <f>_xlfn.XLOOKUP(Table16[[#This Row],[OrderID]],[3]!Table13456[No заказа],[3]!Table13456[Дата
отправки],"",0,1)</f>
        <v>45723</v>
      </c>
      <c r="B2639" s="2">
        <v>510407145</v>
      </c>
      <c r="C2639" s="2"/>
      <c r="D2639" s="2"/>
      <c r="E2639" s="3"/>
      <c r="F2639" s="3"/>
      <c r="H2639" s="5">
        <f>_xlfn.XLOOKUP(Table16[[#This Row],[OrderID]],[3]!Table13456[No заказа],[3]!Table13456[Количество],"",0,1)</f>
        <v>1</v>
      </c>
      <c r="I2639" s="5">
        <f>_xlfn.XLOOKUP(Table16[[#This Row],[OrderID]],[3]!Table13456[No заказа],[3]!Table13456[Цена],"",0,1)</f>
        <v>14990</v>
      </c>
      <c r="J2639" s="2" t="str">
        <f>M01_SETTINGS!$F$2</f>
        <v>KASPI</v>
      </c>
    </row>
    <row r="2640" spans="1:10" x14ac:dyDescent="0.35">
      <c r="A2640" s="3">
        <f>_xlfn.XLOOKUP(Table16[[#This Row],[OrderID]],[3]!Table13456[No заказа],[3]!Table13456[Дата
отправки],"",0,1)</f>
        <v>45723</v>
      </c>
      <c r="B2640" s="2">
        <v>510680673</v>
      </c>
      <c r="C2640" s="2"/>
      <c r="D2640" s="2"/>
      <c r="E2640" s="3"/>
      <c r="F2640" s="3"/>
      <c r="H2640" s="5">
        <f>_xlfn.XLOOKUP(Table16[[#This Row],[OrderID]],[3]!Table13456[No заказа],[3]!Table13456[Количество],"",0,1)</f>
        <v>1</v>
      </c>
      <c r="I2640" s="5">
        <f>_xlfn.XLOOKUP(Table16[[#This Row],[OrderID]],[3]!Table13456[No заказа],[3]!Table13456[Цена],"",0,1)</f>
        <v>8609</v>
      </c>
      <c r="J2640" s="2" t="str">
        <f>M01_SETTINGS!$F$2</f>
        <v>KASPI</v>
      </c>
    </row>
    <row r="2641" spans="1:10" x14ac:dyDescent="0.35">
      <c r="A2641" s="3">
        <f>_xlfn.XLOOKUP(Table16[[#This Row],[OrderID]],[3]!Table13456[No заказа],[3]!Table13456[Дата
отправки],"",0,1)</f>
        <v>45723</v>
      </c>
      <c r="B2641" s="2">
        <v>510674247</v>
      </c>
      <c r="C2641" s="2"/>
      <c r="D2641" s="2"/>
      <c r="E2641" s="3"/>
      <c r="F2641" s="3"/>
      <c r="H2641" s="5">
        <f>_xlfn.XLOOKUP(Table16[[#This Row],[OrderID]],[3]!Table13456[No заказа],[3]!Table13456[Количество],"",0,1)</f>
        <v>1</v>
      </c>
      <c r="I2641" s="5">
        <f>_xlfn.XLOOKUP(Table16[[#This Row],[OrderID]],[3]!Table13456[No заказа],[3]!Table13456[Цена],"",0,1)</f>
        <v>8590</v>
      </c>
      <c r="J2641" s="2" t="str">
        <f>M01_SETTINGS!$F$2</f>
        <v>KASPI</v>
      </c>
    </row>
    <row r="2642" spans="1:10" x14ac:dyDescent="0.35">
      <c r="A2642" s="3">
        <f>_xlfn.XLOOKUP(Table16[[#This Row],[OrderID]],[3]!Table13456[No заказа],[3]!Table13456[Дата
отправки],"",0,1)</f>
        <v>45723</v>
      </c>
      <c r="B2642" s="2">
        <v>510469391</v>
      </c>
      <c r="C2642" s="2"/>
      <c r="D2642" s="2"/>
      <c r="E2642" s="3"/>
      <c r="F2642" s="3"/>
      <c r="H2642" s="5">
        <f>_xlfn.XLOOKUP(Table16[[#This Row],[OrderID]],[3]!Table13456[No заказа],[3]!Table13456[Количество],"",0,1)</f>
        <v>1</v>
      </c>
      <c r="I2642" s="5">
        <f>_xlfn.XLOOKUP(Table16[[#This Row],[OrderID]],[3]!Table13456[No заказа],[3]!Table13456[Цена],"",0,1)</f>
        <v>8998</v>
      </c>
      <c r="J2642" s="2" t="str">
        <f>M01_SETTINGS!$F$2</f>
        <v>KASPI</v>
      </c>
    </row>
    <row r="2643" spans="1:10" x14ac:dyDescent="0.35">
      <c r="A2643" s="3">
        <f>_xlfn.XLOOKUP(Table16[[#This Row],[OrderID]],[3]!Table13456[No заказа],[3]!Table13456[Дата
отправки],"",0,1)</f>
        <v>45723</v>
      </c>
      <c r="B2643" s="2">
        <v>510783577</v>
      </c>
      <c r="C2643" s="2"/>
      <c r="D2643" s="2"/>
      <c r="E2643" s="3"/>
      <c r="F2643" s="3"/>
      <c r="H2643" s="5">
        <f>_xlfn.XLOOKUP(Table16[[#This Row],[OrderID]],[3]!Table13456[No заказа],[3]!Table13456[Количество],"",0,1)</f>
        <v>1</v>
      </c>
      <c r="I2643" s="5">
        <f>_xlfn.XLOOKUP(Table16[[#This Row],[OrderID]],[3]!Table13456[No заказа],[3]!Table13456[Цена],"",0,1)</f>
        <v>8590</v>
      </c>
      <c r="J2643" s="2" t="str">
        <f>M01_SETTINGS!$F$2</f>
        <v>KASPI</v>
      </c>
    </row>
    <row r="2644" spans="1:10" x14ac:dyDescent="0.35">
      <c r="A2644" s="3">
        <f>_xlfn.XLOOKUP(Table16[[#This Row],[OrderID]],[3]!Table13456[No заказа],[3]!Table13456[Дата
отправки],"",0,1)</f>
        <v>45723</v>
      </c>
      <c r="B2644" s="2">
        <v>510753528</v>
      </c>
      <c r="C2644" s="2"/>
      <c r="D2644" s="2"/>
      <c r="E2644" s="3"/>
      <c r="F2644" s="3"/>
      <c r="H2644" s="5">
        <f>_xlfn.XLOOKUP(Table16[[#This Row],[OrderID]],[3]!Table13456[No заказа],[3]!Table13456[Количество],"",0,1)</f>
        <v>1</v>
      </c>
      <c r="I2644" s="5">
        <f>_xlfn.XLOOKUP(Table16[[#This Row],[OrderID]],[3]!Table13456[No заказа],[3]!Table13456[Цена],"",0,1)</f>
        <v>8926</v>
      </c>
      <c r="J2644" s="2" t="str">
        <f>M01_SETTINGS!$F$2</f>
        <v>KASPI</v>
      </c>
    </row>
    <row r="2645" spans="1:10" x14ac:dyDescent="0.35">
      <c r="A2645" s="3">
        <f>_xlfn.XLOOKUP(Table16[[#This Row],[OrderID]],[3]!Table13456[No заказа],[3]!Table13456[Дата
отправки],"",0,1)</f>
        <v>45723</v>
      </c>
      <c r="B2645" s="2">
        <v>510447575</v>
      </c>
      <c r="C2645" s="2"/>
      <c r="D2645" s="2"/>
      <c r="E2645" s="3"/>
      <c r="F2645" s="3"/>
      <c r="H2645" s="5">
        <f>_xlfn.XLOOKUP(Table16[[#This Row],[OrderID]],[3]!Table13456[No заказа],[3]!Table13456[Количество],"",0,1)</f>
        <v>1</v>
      </c>
      <c r="I2645" s="5">
        <f>_xlfn.XLOOKUP(Table16[[#This Row],[OrderID]],[3]!Table13456[No заказа],[3]!Table13456[Цена],"",0,1)</f>
        <v>8590</v>
      </c>
      <c r="J2645" s="2" t="str">
        <f>M01_SETTINGS!$F$2</f>
        <v>KASPI</v>
      </c>
    </row>
    <row r="2646" spans="1:10" x14ac:dyDescent="0.35">
      <c r="A2646" s="3">
        <f>_xlfn.XLOOKUP(Table16[[#This Row],[OrderID]],[3]!Table13456[No заказа],[3]!Table13456[Дата
отправки],"",0,1)</f>
        <v>45723</v>
      </c>
      <c r="B2646" s="2">
        <v>510583706</v>
      </c>
      <c r="C2646" s="2"/>
      <c r="D2646" s="2"/>
      <c r="E2646" s="3"/>
      <c r="F2646" s="3"/>
      <c r="H2646" s="5">
        <f>_xlfn.XLOOKUP(Table16[[#This Row],[OrderID]],[3]!Table13456[No заказа],[3]!Table13456[Количество],"",0,1)</f>
        <v>1</v>
      </c>
      <c r="I2646" s="5">
        <f>_xlfn.XLOOKUP(Table16[[#This Row],[OrderID]],[3]!Table13456[No заказа],[3]!Table13456[Цена],"",0,1)</f>
        <v>8866</v>
      </c>
      <c r="J2646" s="2" t="str">
        <f>M01_SETTINGS!$F$2</f>
        <v>KASPI</v>
      </c>
    </row>
    <row r="2647" spans="1:10" x14ac:dyDescent="0.35">
      <c r="A2647" s="3">
        <f>_xlfn.XLOOKUP(Table16[[#This Row],[OrderID]],[3]!Table13456[No заказа],[3]!Table13456[Дата
отправки],"",0,1)</f>
        <v>45723</v>
      </c>
      <c r="B2647" s="2">
        <v>510679274</v>
      </c>
      <c r="C2647" s="2"/>
      <c r="D2647" s="2"/>
      <c r="E2647" s="3"/>
      <c r="F2647" s="3"/>
      <c r="H2647" s="5">
        <f>_xlfn.XLOOKUP(Table16[[#This Row],[OrderID]],[3]!Table13456[No заказа],[3]!Table13456[Количество],"",0,1)</f>
        <v>1</v>
      </c>
      <c r="I2647" s="5">
        <f>_xlfn.XLOOKUP(Table16[[#This Row],[OrderID]],[3]!Table13456[No заказа],[3]!Table13456[Цена],"",0,1)</f>
        <v>8590</v>
      </c>
      <c r="J2647" s="2" t="str">
        <f>M01_SETTINGS!$F$2</f>
        <v>KASPI</v>
      </c>
    </row>
    <row r="2648" spans="1:10" x14ac:dyDescent="0.35">
      <c r="A2648" s="3">
        <f>_xlfn.XLOOKUP(Table16[[#This Row],[OrderID]],[3]!Table13456[No заказа],[3]!Table13456[Дата
отправки],"",0,1)</f>
        <v>45723</v>
      </c>
      <c r="B2648" s="2">
        <v>510382935</v>
      </c>
      <c r="C2648" s="2"/>
      <c r="D2648" s="2"/>
      <c r="E2648" s="3"/>
      <c r="F2648" s="3"/>
      <c r="H2648" s="5">
        <f>_xlfn.XLOOKUP(Table16[[#This Row],[OrderID]],[3]!Table13456[No заказа],[3]!Table13456[Количество],"",0,1)</f>
        <v>1</v>
      </c>
      <c r="I2648" s="5">
        <f>_xlfn.XLOOKUP(Table16[[#This Row],[OrderID]],[3]!Table13456[No заказа],[3]!Table13456[Цена],"",0,1)</f>
        <v>9892</v>
      </c>
      <c r="J2648" s="2" t="str">
        <f>M01_SETTINGS!$F$2</f>
        <v>KASPI</v>
      </c>
    </row>
    <row r="2649" spans="1:10" x14ac:dyDescent="0.35">
      <c r="A2649" s="3">
        <f>_xlfn.XLOOKUP(Table16[[#This Row],[OrderID]],[3]!Table13456[No заказа],[3]!Table13456[Дата
отправки],"",0,1)</f>
        <v>45723</v>
      </c>
      <c r="B2649" s="2">
        <v>510388880</v>
      </c>
      <c r="C2649" s="2"/>
      <c r="D2649" s="2"/>
      <c r="E2649" s="3"/>
      <c r="F2649" s="3"/>
      <c r="H2649" s="5">
        <f>_xlfn.XLOOKUP(Table16[[#This Row],[OrderID]],[3]!Table13456[No заказа],[3]!Table13456[Количество],"",0,1)</f>
        <v>1</v>
      </c>
      <c r="I2649" s="5">
        <f>_xlfn.XLOOKUP(Table16[[#This Row],[OrderID]],[3]!Table13456[No заказа],[3]!Table13456[Цена],"",0,1)</f>
        <v>9898</v>
      </c>
      <c r="J2649" s="2" t="str">
        <f>M01_SETTINGS!$F$2</f>
        <v>KASPI</v>
      </c>
    </row>
    <row r="2650" spans="1:10" x14ac:dyDescent="0.35">
      <c r="A2650" s="3">
        <f>_xlfn.XLOOKUP(Table16[[#This Row],[OrderID]],[3]!Table13456[No заказа],[3]!Table13456[Дата
отправки],"",0,1)</f>
        <v>45723</v>
      </c>
      <c r="B2650" s="2">
        <v>510954114</v>
      </c>
      <c r="C2650" s="2"/>
      <c r="D2650" s="2"/>
      <c r="E2650" s="3"/>
      <c r="F2650" s="3"/>
      <c r="H2650" s="5">
        <f>_xlfn.XLOOKUP(Table16[[#This Row],[OrderID]],[3]!Table13456[No заказа],[3]!Table13456[Количество],"",0,1)</f>
        <v>1</v>
      </c>
      <c r="I2650" s="5">
        <f>_xlfn.XLOOKUP(Table16[[#This Row],[OrderID]],[3]!Table13456[No заказа],[3]!Table13456[Цена],"",0,1)</f>
        <v>21970</v>
      </c>
      <c r="J2650" s="2" t="str">
        <f>M01_SETTINGS!$F$2</f>
        <v>KASPI</v>
      </c>
    </row>
    <row r="2651" spans="1:10" x14ac:dyDescent="0.35">
      <c r="A2651" s="3">
        <f>_xlfn.XLOOKUP(Table16[[#This Row],[OrderID]],[3]!Table13456[No заказа],[3]!Table13456[Дата
отправки],"",0,1)</f>
        <v>45723</v>
      </c>
      <c r="B2651" s="2">
        <v>510677334</v>
      </c>
      <c r="C2651" s="2"/>
      <c r="D2651" s="2"/>
      <c r="E2651" s="3"/>
      <c r="F2651" s="3"/>
      <c r="H2651" s="5">
        <f>_xlfn.XLOOKUP(Table16[[#This Row],[OrderID]],[3]!Table13456[No заказа],[3]!Table13456[Количество],"",0,1)</f>
        <v>1</v>
      </c>
      <c r="I2651" s="5">
        <f>_xlfn.XLOOKUP(Table16[[#This Row],[OrderID]],[3]!Table13456[No заказа],[3]!Table13456[Цена],"",0,1)</f>
        <v>20954</v>
      </c>
      <c r="J2651" s="2" t="str">
        <f>M01_SETTINGS!$F$2</f>
        <v>KASPI</v>
      </c>
    </row>
    <row r="2652" spans="1:10" x14ac:dyDescent="0.35">
      <c r="A2652" s="3">
        <f>_xlfn.XLOOKUP(Table16[[#This Row],[OrderID]],[3]!Table13456[No заказа],[3]!Table13456[Дата
отправки],"",0,1)</f>
        <v>45723</v>
      </c>
      <c r="B2652" s="2">
        <v>510635465</v>
      </c>
      <c r="C2652" s="2"/>
      <c r="D2652" s="2"/>
      <c r="E2652" s="3"/>
      <c r="F2652" s="3"/>
      <c r="H2652" s="5">
        <f>_xlfn.XLOOKUP(Table16[[#This Row],[OrderID]],[3]!Table13456[No заказа],[3]!Table13456[Количество],"",0,1)</f>
        <v>1</v>
      </c>
      <c r="I2652" s="5">
        <f>_xlfn.XLOOKUP(Table16[[#This Row],[OrderID]],[3]!Table13456[No заказа],[3]!Table13456[Цена],"",0,1)</f>
        <v>20959</v>
      </c>
      <c r="J2652" s="2" t="str">
        <f>M01_SETTINGS!$F$2</f>
        <v>KASPI</v>
      </c>
    </row>
    <row r="2653" spans="1:10" x14ac:dyDescent="0.35">
      <c r="A2653" s="3">
        <f>_xlfn.XLOOKUP(Table16[[#This Row],[OrderID]],[3]!Table13456[No заказа],[3]!Table13456[Дата
отправки],"",0,1)</f>
        <v>45722</v>
      </c>
      <c r="B2653" s="2">
        <v>510139833</v>
      </c>
      <c r="C2653" s="2"/>
      <c r="D2653" s="2"/>
      <c r="E2653" s="3"/>
      <c r="F2653" s="3"/>
      <c r="H2653" s="5">
        <f>_xlfn.XLOOKUP(Table16[[#This Row],[OrderID]],[3]!Table13456[No заказа],[3]!Table13456[Количество],"",0,1)</f>
        <v>1</v>
      </c>
      <c r="I2653" s="5">
        <f>_xlfn.XLOOKUP(Table16[[#This Row],[OrderID]],[3]!Table13456[No заказа],[3]!Table13456[Цена],"",0,1)</f>
        <v>8888</v>
      </c>
      <c r="J2653" s="2" t="str">
        <f>M01_SETTINGS!$F$2</f>
        <v>KASPI</v>
      </c>
    </row>
    <row r="2654" spans="1:10" x14ac:dyDescent="0.35">
      <c r="A2654" s="3">
        <f>_xlfn.XLOOKUP(Table16[[#This Row],[OrderID]],[3]!Table13456[No заказа],[3]!Table13456[Дата
отправки],"",0,1)</f>
        <v>45722</v>
      </c>
      <c r="B2654" s="2">
        <v>509700666</v>
      </c>
      <c r="C2654" s="2"/>
      <c r="D2654" s="2"/>
      <c r="E2654" s="3"/>
      <c r="F2654" s="3"/>
      <c r="H2654" s="5">
        <f>_xlfn.XLOOKUP(Table16[[#This Row],[OrderID]],[3]!Table13456[No заказа],[3]!Table13456[Количество],"",0,1)</f>
        <v>1</v>
      </c>
      <c r="I2654" s="5">
        <f>_xlfn.XLOOKUP(Table16[[#This Row],[OrderID]],[3]!Table13456[No заказа],[3]!Table13456[Цена],"",0,1)</f>
        <v>9900</v>
      </c>
      <c r="J2654" s="2" t="str">
        <f>M01_SETTINGS!$F$2</f>
        <v>KASPI</v>
      </c>
    </row>
    <row r="2655" spans="1:10" x14ac:dyDescent="0.35">
      <c r="A2655" s="3">
        <f>_xlfn.XLOOKUP(Table16[[#This Row],[OrderID]],[3]!Table13456[No заказа],[3]!Table13456[Дата
отправки],"",0,1)</f>
        <v>45722</v>
      </c>
      <c r="B2655" s="2">
        <v>510284270</v>
      </c>
      <c r="C2655" s="2"/>
      <c r="D2655" s="2"/>
      <c r="E2655" s="3"/>
      <c r="F2655" s="3"/>
      <c r="H2655" s="5">
        <f>_xlfn.XLOOKUP(Table16[[#This Row],[OrderID]],[3]!Table13456[No заказа],[3]!Table13456[Количество],"",0,1)</f>
        <v>1</v>
      </c>
      <c r="I2655" s="5">
        <f>_xlfn.XLOOKUP(Table16[[#This Row],[OrderID]],[3]!Table13456[No заказа],[3]!Table13456[Цена],"",0,1)</f>
        <v>10896</v>
      </c>
      <c r="J2655" s="2" t="str">
        <f>M01_SETTINGS!$F$2</f>
        <v>KASPI</v>
      </c>
    </row>
    <row r="2656" spans="1:10" x14ac:dyDescent="0.35">
      <c r="A2656" s="3">
        <f>_xlfn.XLOOKUP(Table16[[#This Row],[OrderID]],[3]!Table13456[No заказа],[3]!Table13456[Дата
отправки],"",0,1)</f>
        <v>45722</v>
      </c>
      <c r="B2656" s="2">
        <v>510173460</v>
      </c>
      <c r="C2656" s="2"/>
      <c r="D2656" s="2"/>
      <c r="E2656" s="3"/>
      <c r="F2656" s="3"/>
      <c r="H2656" s="5">
        <f>_xlfn.XLOOKUP(Table16[[#This Row],[OrderID]],[3]!Table13456[No заказа],[3]!Table13456[Количество],"",0,1)</f>
        <v>1</v>
      </c>
      <c r="I2656" s="5">
        <f>_xlfn.XLOOKUP(Table16[[#This Row],[OrderID]],[3]!Table13456[No заказа],[3]!Table13456[Цена],"",0,1)</f>
        <v>11150</v>
      </c>
      <c r="J2656" s="2" t="str">
        <f>M01_SETTINGS!$F$2</f>
        <v>KASPI</v>
      </c>
    </row>
    <row r="2657" spans="1:10" x14ac:dyDescent="0.35">
      <c r="A2657" s="3">
        <f>_xlfn.XLOOKUP(Table16[[#This Row],[OrderID]],[3]!Table13456[No заказа],[3]!Table13456[Дата
отправки],"",0,1)</f>
        <v>45722</v>
      </c>
      <c r="B2657" s="2">
        <v>509850789</v>
      </c>
      <c r="C2657" s="2"/>
      <c r="D2657" s="2"/>
      <c r="E2657" s="3"/>
      <c r="F2657" s="3"/>
      <c r="H2657" s="5">
        <f>_xlfn.XLOOKUP(Table16[[#This Row],[OrderID]],[3]!Table13456[No заказа],[3]!Table13456[Количество],"",0,1)</f>
        <v>1</v>
      </c>
      <c r="I2657" s="5">
        <f>_xlfn.XLOOKUP(Table16[[#This Row],[OrderID]],[3]!Table13456[No заказа],[3]!Table13456[Цена],"",0,1)</f>
        <v>8700</v>
      </c>
      <c r="J2657" s="2" t="str">
        <f>M01_SETTINGS!$F$2</f>
        <v>KASPI</v>
      </c>
    </row>
    <row r="2658" spans="1:10" x14ac:dyDescent="0.35">
      <c r="A2658" s="3">
        <f>_xlfn.XLOOKUP(Table16[[#This Row],[OrderID]],[3]!Table13456[No заказа],[3]!Table13456[Дата
отправки],"",0,1)</f>
        <v>45722</v>
      </c>
      <c r="B2658" s="2">
        <v>510338197</v>
      </c>
      <c r="C2658" s="2"/>
      <c r="D2658" s="2"/>
      <c r="E2658" s="3"/>
      <c r="F2658" s="3"/>
      <c r="H2658" s="5">
        <f>_xlfn.XLOOKUP(Table16[[#This Row],[OrderID]],[3]!Table13456[No заказа],[3]!Table13456[Количество],"",0,1)</f>
        <v>1</v>
      </c>
      <c r="I2658" s="5">
        <f>_xlfn.XLOOKUP(Table16[[#This Row],[OrderID]],[3]!Table13456[No заказа],[3]!Table13456[Цена],"",0,1)</f>
        <v>8642</v>
      </c>
      <c r="J2658" s="2" t="str">
        <f>M01_SETTINGS!$F$2</f>
        <v>KASPI</v>
      </c>
    </row>
    <row r="2659" spans="1:10" x14ac:dyDescent="0.35">
      <c r="A2659" s="3">
        <f>_xlfn.XLOOKUP(Table16[[#This Row],[OrderID]],[3]!Table13456[No заказа],[3]!Table13456[Дата
отправки],"",0,1)</f>
        <v>45722</v>
      </c>
      <c r="B2659" s="2">
        <v>510140085</v>
      </c>
      <c r="C2659" s="2"/>
      <c r="D2659" s="2"/>
      <c r="E2659" s="3"/>
      <c r="F2659" s="3"/>
      <c r="H2659" s="5">
        <f>_xlfn.XLOOKUP(Table16[[#This Row],[OrderID]],[3]!Table13456[No заказа],[3]!Table13456[Количество],"",0,1)</f>
        <v>1</v>
      </c>
      <c r="I2659" s="5">
        <f>_xlfn.XLOOKUP(Table16[[#This Row],[OrderID]],[3]!Table13456[No заказа],[3]!Table13456[Цена],"",0,1)</f>
        <v>9000</v>
      </c>
      <c r="J2659" s="2" t="str">
        <f>M01_SETTINGS!$F$2</f>
        <v>KASPI</v>
      </c>
    </row>
    <row r="2660" spans="1:10" x14ac:dyDescent="0.35">
      <c r="A2660" s="3">
        <f>_xlfn.XLOOKUP(Table16[[#This Row],[OrderID]],[3]!Table13456[No заказа],[3]!Table13456[Дата
отправки],"",0,1)</f>
        <v>45722</v>
      </c>
      <c r="B2660" s="2">
        <v>509741955</v>
      </c>
      <c r="C2660" s="2"/>
      <c r="D2660" s="2"/>
      <c r="E2660" s="3"/>
      <c r="F2660" s="3"/>
      <c r="H2660" s="5">
        <f>_xlfn.XLOOKUP(Table16[[#This Row],[OrderID]],[3]!Table13456[No заказа],[3]!Table13456[Количество],"",0,1)</f>
        <v>1</v>
      </c>
      <c r="I2660" s="5">
        <f>_xlfn.XLOOKUP(Table16[[#This Row],[OrderID]],[3]!Table13456[No заказа],[3]!Table13456[Цена],"",0,1)</f>
        <v>9302</v>
      </c>
      <c r="J2660" s="2" t="str">
        <f>M01_SETTINGS!$F$2</f>
        <v>KASPI</v>
      </c>
    </row>
    <row r="2661" spans="1:10" x14ac:dyDescent="0.35">
      <c r="A2661" s="3">
        <f>_xlfn.XLOOKUP(Table16[[#This Row],[OrderID]],[3]!Table13456[No заказа],[3]!Table13456[Дата
отправки],"",0,1)</f>
        <v>45722</v>
      </c>
      <c r="B2661" s="2">
        <v>509688157</v>
      </c>
      <c r="C2661" s="2"/>
      <c r="D2661" s="2"/>
      <c r="E2661" s="3"/>
      <c r="F2661" s="3"/>
      <c r="H2661" s="5">
        <f>_xlfn.XLOOKUP(Table16[[#This Row],[OrderID]],[3]!Table13456[No заказа],[3]!Table13456[Количество],"",0,1)</f>
        <v>1</v>
      </c>
      <c r="I2661" s="5">
        <f>_xlfn.XLOOKUP(Table16[[#This Row],[OrderID]],[3]!Table13456[No заказа],[3]!Table13456[Цена],"",0,1)</f>
        <v>8799</v>
      </c>
      <c r="J2661" s="2" t="str">
        <f>M01_SETTINGS!$F$2</f>
        <v>KASPI</v>
      </c>
    </row>
    <row r="2662" spans="1:10" x14ac:dyDescent="0.35">
      <c r="A2662" s="3">
        <f>_xlfn.XLOOKUP(Table16[[#This Row],[OrderID]],[3]!Table13456[No заказа],[3]!Table13456[Дата
отправки],"",0,1)</f>
        <v>45722</v>
      </c>
      <c r="B2662" s="2">
        <v>510144040</v>
      </c>
      <c r="C2662" s="2"/>
      <c r="D2662" s="2"/>
      <c r="E2662" s="3"/>
      <c r="F2662" s="3"/>
      <c r="H2662" s="5">
        <f>_xlfn.XLOOKUP(Table16[[#This Row],[OrderID]],[3]!Table13456[No заказа],[3]!Table13456[Количество],"",0,1)</f>
        <v>1</v>
      </c>
      <c r="I2662" s="5">
        <f>_xlfn.XLOOKUP(Table16[[#This Row],[OrderID]],[3]!Table13456[No заказа],[3]!Table13456[Цена],"",0,1)</f>
        <v>9000</v>
      </c>
      <c r="J2662" s="2" t="str">
        <f>M01_SETTINGS!$F$2</f>
        <v>KASPI</v>
      </c>
    </row>
    <row r="2663" spans="1:10" x14ac:dyDescent="0.35">
      <c r="A2663" s="3">
        <f>_xlfn.XLOOKUP(Table16[[#This Row],[OrderID]],[3]!Table13456[No заказа],[3]!Table13456[Дата
отправки],"",0,1)</f>
        <v>45722</v>
      </c>
      <c r="B2663" s="2">
        <v>510260071</v>
      </c>
      <c r="C2663" s="2"/>
      <c r="D2663" s="2"/>
      <c r="E2663" s="3"/>
      <c r="F2663" s="3"/>
      <c r="H2663" s="5">
        <f>_xlfn.XLOOKUP(Table16[[#This Row],[OrderID]],[3]!Table13456[No заказа],[3]!Table13456[Количество],"",0,1)</f>
        <v>1</v>
      </c>
      <c r="I2663" s="5">
        <f>_xlfn.XLOOKUP(Table16[[#This Row],[OrderID]],[3]!Table13456[No заказа],[3]!Table13456[Цена],"",0,1)</f>
        <v>8690</v>
      </c>
      <c r="J2663" s="2" t="str">
        <f>M01_SETTINGS!$F$2</f>
        <v>KASPI</v>
      </c>
    </row>
    <row r="2664" spans="1:10" x14ac:dyDescent="0.35">
      <c r="A2664" s="3">
        <f>_xlfn.XLOOKUP(Table16[[#This Row],[OrderID]],[3]!Table13456[No заказа],[3]!Table13456[Дата
отправки],"",0,1)</f>
        <v>45722</v>
      </c>
      <c r="B2664" s="2">
        <v>510097075</v>
      </c>
      <c r="C2664" s="2"/>
      <c r="D2664" s="2"/>
      <c r="E2664" s="3"/>
      <c r="F2664" s="3"/>
      <c r="H2664" s="5">
        <f>_xlfn.XLOOKUP(Table16[[#This Row],[OrderID]],[3]!Table13456[No заказа],[3]!Table13456[Количество],"",0,1)</f>
        <v>1</v>
      </c>
      <c r="I2664" s="5">
        <f>_xlfn.XLOOKUP(Table16[[#This Row],[OrderID]],[3]!Table13456[No заказа],[3]!Table13456[Цена],"",0,1)</f>
        <v>10507</v>
      </c>
      <c r="J2664" s="2" t="str">
        <f>M01_SETTINGS!$F$2</f>
        <v>KASPI</v>
      </c>
    </row>
    <row r="2665" spans="1:10" x14ac:dyDescent="0.35">
      <c r="A2665" s="3">
        <f>_xlfn.XLOOKUP(Table16[[#This Row],[OrderID]],[3]!Table13456[No заказа],[3]!Table13456[Дата
отправки],"",0,1)</f>
        <v>45722</v>
      </c>
      <c r="B2665" s="2">
        <v>509949669</v>
      </c>
      <c r="C2665" s="2"/>
      <c r="D2665" s="2"/>
      <c r="E2665" s="3"/>
      <c r="F2665" s="3"/>
      <c r="H2665" s="5">
        <f>_xlfn.XLOOKUP(Table16[[#This Row],[OrderID]],[3]!Table13456[No заказа],[3]!Table13456[Количество],"",0,1)</f>
        <v>1</v>
      </c>
      <c r="I2665" s="5">
        <f>_xlfn.XLOOKUP(Table16[[#This Row],[OrderID]],[3]!Table13456[No заказа],[3]!Table13456[Цена],"",0,1)</f>
        <v>14990</v>
      </c>
      <c r="J2665" s="2" t="str">
        <f>M01_SETTINGS!$F$2</f>
        <v>KASPI</v>
      </c>
    </row>
    <row r="2666" spans="1:10" x14ac:dyDescent="0.35">
      <c r="A2666" s="3">
        <f>_xlfn.XLOOKUP(Table16[[#This Row],[OrderID]],[3]!Table13456[No заказа],[3]!Table13456[Дата
отправки],"",0,1)</f>
        <v>45722</v>
      </c>
      <c r="B2666" s="2">
        <v>510376405</v>
      </c>
      <c r="C2666" s="2"/>
      <c r="D2666" s="2"/>
      <c r="E2666" s="3"/>
      <c r="F2666" s="3"/>
      <c r="H2666" s="5">
        <f>_xlfn.XLOOKUP(Table16[[#This Row],[OrderID]],[3]!Table13456[No заказа],[3]!Table13456[Количество],"",0,1)</f>
        <v>1</v>
      </c>
      <c r="I2666" s="5">
        <f>_xlfn.XLOOKUP(Table16[[#This Row],[OrderID]],[3]!Table13456[No заказа],[3]!Table13456[Цена],"",0,1)</f>
        <v>14990</v>
      </c>
      <c r="J2666" s="2" t="str">
        <f>M01_SETTINGS!$F$2</f>
        <v>KASPI</v>
      </c>
    </row>
    <row r="2667" spans="1:10" x14ac:dyDescent="0.35">
      <c r="A2667" s="3">
        <f>_xlfn.XLOOKUP(Table16[[#This Row],[OrderID]],[3]!Table13456[No заказа],[3]!Table13456[Дата
отправки],"",0,1)</f>
        <v>45722</v>
      </c>
      <c r="B2667" s="2">
        <v>510014947</v>
      </c>
      <c r="C2667" s="2"/>
      <c r="D2667" s="2"/>
      <c r="E2667" s="3"/>
      <c r="F2667" s="3"/>
      <c r="H2667" s="5">
        <f>_xlfn.XLOOKUP(Table16[[#This Row],[OrderID]],[3]!Table13456[No заказа],[3]!Table13456[Количество],"",0,1)</f>
        <v>1</v>
      </c>
      <c r="I2667" s="5">
        <f>_xlfn.XLOOKUP(Table16[[#This Row],[OrderID]],[3]!Table13456[No заказа],[3]!Table13456[Цена],"",0,1)</f>
        <v>8629</v>
      </c>
      <c r="J2667" s="2" t="str">
        <f>M01_SETTINGS!$F$2</f>
        <v>KASPI</v>
      </c>
    </row>
    <row r="2668" spans="1:10" x14ac:dyDescent="0.35">
      <c r="A2668" s="3">
        <f>_xlfn.XLOOKUP(Table16[[#This Row],[OrderID]],[3]!Table13456[No заказа],[3]!Table13456[Дата
отправки],"",0,1)</f>
        <v>45722</v>
      </c>
      <c r="B2668" s="2">
        <v>510011310</v>
      </c>
      <c r="C2668" s="2"/>
      <c r="D2668" s="2"/>
      <c r="E2668" s="3"/>
      <c r="F2668" s="3"/>
      <c r="H2668" s="5">
        <f>_xlfn.XLOOKUP(Table16[[#This Row],[OrderID]],[3]!Table13456[No заказа],[3]!Table13456[Количество],"",0,1)</f>
        <v>1</v>
      </c>
      <c r="I2668" s="5">
        <f>_xlfn.XLOOKUP(Table16[[#This Row],[OrderID]],[3]!Table13456[No заказа],[3]!Table13456[Цена],"",0,1)</f>
        <v>8590</v>
      </c>
      <c r="J2668" s="2" t="str">
        <f>M01_SETTINGS!$F$2</f>
        <v>KASPI</v>
      </c>
    </row>
    <row r="2669" spans="1:10" x14ac:dyDescent="0.35">
      <c r="A2669" s="3">
        <f>_xlfn.XLOOKUP(Table16[[#This Row],[OrderID]],[3]!Table13456[No заказа],[3]!Table13456[Дата
отправки],"",0,1)</f>
        <v>45722</v>
      </c>
      <c r="B2669" s="2">
        <v>510145208</v>
      </c>
      <c r="C2669" s="2"/>
      <c r="D2669" s="2"/>
      <c r="E2669" s="3"/>
      <c r="F2669" s="3"/>
      <c r="H2669" s="5">
        <f>_xlfn.XLOOKUP(Table16[[#This Row],[OrderID]],[3]!Table13456[No заказа],[3]!Table13456[Количество],"",0,1)</f>
        <v>1</v>
      </c>
      <c r="I2669" s="5">
        <f>_xlfn.XLOOKUP(Table16[[#This Row],[OrderID]],[3]!Table13456[No заказа],[3]!Table13456[Цена],"",0,1)</f>
        <v>8600</v>
      </c>
      <c r="J2669" s="2" t="str">
        <f>M01_SETTINGS!$F$2</f>
        <v>KASPI</v>
      </c>
    </row>
    <row r="2670" spans="1:10" x14ac:dyDescent="0.35">
      <c r="A2670" s="3">
        <f>_xlfn.XLOOKUP(Table16[[#This Row],[OrderID]],[3]!Table13456[No заказа],[3]!Table13456[Дата
отправки],"",0,1)</f>
        <v>45722</v>
      </c>
      <c r="B2670" s="2">
        <v>510079994</v>
      </c>
      <c r="C2670" s="2"/>
      <c r="D2670" s="2"/>
      <c r="E2670" s="3"/>
      <c r="F2670" s="3"/>
      <c r="H2670" s="5">
        <f>_xlfn.XLOOKUP(Table16[[#This Row],[OrderID]],[3]!Table13456[No заказа],[3]!Table13456[Количество],"",0,1)</f>
        <v>1</v>
      </c>
      <c r="I2670" s="5">
        <f>_xlfn.XLOOKUP(Table16[[#This Row],[OrderID]],[3]!Table13456[No заказа],[3]!Table13456[Цена],"",0,1)</f>
        <v>8600</v>
      </c>
      <c r="J2670" s="2" t="str">
        <f>M01_SETTINGS!$F$2</f>
        <v>KASPI</v>
      </c>
    </row>
    <row r="2671" spans="1:10" x14ac:dyDescent="0.35">
      <c r="A2671" s="3">
        <f>_xlfn.XLOOKUP(Table16[[#This Row],[OrderID]],[3]!Table13456[No заказа],[3]!Table13456[Дата
отправки],"",0,1)</f>
        <v>45722</v>
      </c>
      <c r="B2671" s="2">
        <v>510321296</v>
      </c>
      <c r="C2671" s="2"/>
      <c r="D2671" s="2"/>
      <c r="E2671" s="3"/>
      <c r="F2671" s="3"/>
      <c r="H2671" s="5">
        <f>_xlfn.XLOOKUP(Table16[[#This Row],[OrderID]],[3]!Table13456[No заказа],[3]!Table13456[Количество],"",0,1)</f>
        <v>1</v>
      </c>
      <c r="I2671" s="5">
        <f>_xlfn.XLOOKUP(Table16[[#This Row],[OrderID]],[3]!Table13456[No заказа],[3]!Table13456[Цена],"",0,1)</f>
        <v>8637</v>
      </c>
      <c r="J2671" s="2" t="str">
        <f>M01_SETTINGS!$F$2</f>
        <v>KASPI</v>
      </c>
    </row>
    <row r="2672" spans="1:10" x14ac:dyDescent="0.35">
      <c r="A2672" s="3">
        <f>_xlfn.XLOOKUP(Table16[[#This Row],[OrderID]],[3]!Table13456[No заказа],[3]!Table13456[Дата
отправки],"",0,1)</f>
        <v>45722</v>
      </c>
      <c r="B2672" s="2">
        <v>509965825</v>
      </c>
      <c r="C2672" s="2"/>
      <c r="D2672" s="2"/>
      <c r="E2672" s="3"/>
      <c r="F2672" s="3"/>
      <c r="H2672" s="5">
        <f>_xlfn.XLOOKUP(Table16[[#This Row],[OrderID]],[3]!Table13456[No заказа],[3]!Table13456[Количество],"",0,1)</f>
        <v>1</v>
      </c>
      <c r="I2672" s="5">
        <f>_xlfn.XLOOKUP(Table16[[#This Row],[OrderID]],[3]!Table13456[No заказа],[3]!Table13456[Цена],"",0,1)</f>
        <v>8634</v>
      </c>
      <c r="J2672" s="2" t="str">
        <f>M01_SETTINGS!$F$2</f>
        <v>KASPI</v>
      </c>
    </row>
    <row r="2673" spans="1:10" x14ac:dyDescent="0.35">
      <c r="A2673" s="3">
        <f>_xlfn.XLOOKUP(Table16[[#This Row],[OrderID]],[3]!Table13456[No заказа],[3]!Table13456[Дата
отправки],"",0,1)</f>
        <v>45722</v>
      </c>
      <c r="B2673" s="2">
        <v>509978946</v>
      </c>
      <c r="C2673" s="2"/>
      <c r="D2673" s="2"/>
      <c r="E2673" s="3"/>
      <c r="F2673" s="3"/>
      <c r="H2673" s="5">
        <f>_xlfn.XLOOKUP(Table16[[#This Row],[OrderID]],[3]!Table13456[No заказа],[3]!Table13456[Количество],"",0,1)</f>
        <v>1</v>
      </c>
      <c r="I2673" s="5">
        <f>_xlfn.XLOOKUP(Table16[[#This Row],[OrderID]],[3]!Table13456[No заказа],[3]!Table13456[Цена],"",0,1)</f>
        <v>8590</v>
      </c>
      <c r="J2673" s="2" t="str">
        <f>M01_SETTINGS!$F$2</f>
        <v>KASPI</v>
      </c>
    </row>
    <row r="2674" spans="1:10" x14ac:dyDescent="0.35">
      <c r="A2674" s="3">
        <f>_xlfn.XLOOKUP(Table16[[#This Row],[OrderID]],[3]!Table13456[No заказа],[3]!Table13456[Дата
отправки],"",0,1)</f>
        <v>45722</v>
      </c>
      <c r="B2674" s="2">
        <v>509762945</v>
      </c>
      <c r="C2674" s="2"/>
      <c r="D2674" s="2"/>
      <c r="E2674" s="3"/>
      <c r="F2674" s="3"/>
      <c r="H2674" s="5">
        <f>_xlfn.XLOOKUP(Table16[[#This Row],[OrderID]],[3]!Table13456[No заказа],[3]!Table13456[Количество],"",0,1)</f>
        <v>1</v>
      </c>
      <c r="I2674" s="5">
        <f>_xlfn.XLOOKUP(Table16[[#This Row],[OrderID]],[3]!Table13456[No заказа],[3]!Table13456[Цена],"",0,1)</f>
        <v>9443</v>
      </c>
      <c r="J2674" s="2" t="str">
        <f>M01_SETTINGS!$F$2</f>
        <v>KASPI</v>
      </c>
    </row>
    <row r="2675" spans="1:10" x14ac:dyDescent="0.35">
      <c r="A2675" s="3">
        <f>_xlfn.XLOOKUP(Table16[[#This Row],[OrderID]],[3]!Table13456[No заказа],[3]!Table13456[Дата
отправки],"",0,1)</f>
        <v>45722</v>
      </c>
      <c r="B2675" s="2">
        <v>509794161</v>
      </c>
      <c r="C2675" s="2"/>
      <c r="D2675" s="2"/>
      <c r="E2675" s="3"/>
      <c r="F2675" s="3"/>
      <c r="H2675" s="5">
        <f>_xlfn.XLOOKUP(Table16[[#This Row],[OrderID]],[3]!Table13456[No заказа],[3]!Table13456[Количество],"",0,1)</f>
        <v>1</v>
      </c>
      <c r="I2675" s="5">
        <f>_xlfn.XLOOKUP(Table16[[#This Row],[OrderID]],[3]!Table13456[No заказа],[3]!Table13456[Цена],"",0,1)</f>
        <v>9250</v>
      </c>
      <c r="J2675" s="2" t="str">
        <f>M01_SETTINGS!$F$2</f>
        <v>KASPI</v>
      </c>
    </row>
    <row r="2676" spans="1:10" x14ac:dyDescent="0.35">
      <c r="A2676" s="3">
        <f>_xlfn.XLOOKUP(Table16[[#This Row],[OrderID]],[3]!Table13456[No заказа],[3]!Table13456[Дата
отправки],"",0,1)</f>
        <v>45722</v>
      </c>
      <c r="B2676" s="2">
        <v>509740166</v>
      </c>
      <c r="C2676" s="2"/>
      <c r="D2676" s="2"/>
      <c r="E2676" s="3"/>
      <c r="F2676" s="3"/>
      <c r="H2676" s="5">
        <f>_xlfn.XLOOKUP(Table16[[#This Row],[OrderID]],[3]!Table13456[No заказа],[3]!Table13456[Количество],"",0,1)</f>
        <v>1</v>
      </c>
      <c r="I2676" s="5">
        <f>_xlfn.XLOOKUP(Table16[[#This Row],[OrderID]],[3]!Table13456[No заказа],[3]!Table13456[Цена],"",0,1)</f>
        <v>8617</v>
      </c>
      <c r="J2676" s="2" t="str">
        <f>M01_SETTINGS!$F$2</f>
        <v>KASPI</v>
      </c>
    </row>
    <row r="2677" spans="1:10" x14ac:dyDescent="0.35">
      <c r="A2677" s="3">
        <f>_xlfn.XLOOKUP(Table16[[#This Row],[OrderID]],[3]!Table13456[No заказа],[3]!Table13456[Дата
отправки],"",0,1)</f>
        <v>45722</v>
      </c>
      <c r="B2677" s="2">
        <v>509949627</v>
      </c>
      <c r="C2677" s="2"/>
      <c r="D2677" s="2"/>
      <c r="E2677" s="3"/>
      <c r="F2677" s="3"/>
      <c r="H2677" s="5">
        <f>_xlfn.XLOOKUP(Table16[[#This Row],[OrderID]],[3]!Table13456[No заказа],[3]!Table13456[Количество],"",0,1)</f>
        <v>1</v>
      </c>
      <c r="I2677" s="5">
        <f>_xlfn.XLOOKUP(Table16[[#This Row],[OrderID]],[3]!Table13456[No заказа],[3]!Table13456[Цена],"",0,1)</f>
        <v>8986</v>
      </c>
      <c r="J2677" s="2" t="str">
        <f>M01_SETTINGS!$F$2</f>
        <v>KASPI</v>
      </c>
    </row>
    <row r="2678" spans="1:10" x14ac:dyDescent="0.35">
      <c r="A2678" s="3">
        <f>_xlfn.XLOOKUP(Table16[[#This Row],[OrderID]],[3]!Table13456[No заказа],[3]!Table13456[Дата
отправки],"",0,1)</f>
        <v>45722</v>
      </c>
      <c r="B2678" s="2">
        <v>509987643</v>
      </c>
      <c r="C2678" s="2"/>
      <c r="D2678" s="2"/>
      <c r="E2678" s="3"/>
      <c r="F2678" s="3"/>
      <c r="H2678" s="5">
        <f>_xlfn.XLOOKUP(Table16[[#This Row],[OrderID]],[3]!Table13456[No заказа],[3]!Table13456[Количество],"",0,1)</f>
        <v>1</v>
      </c>
      <c r="I2678" s="5">
        <f>_xlfn.XLOOKUP(Table16[[#This Row],[OrderID]],[3]!Table13456[No заказа],[3]!Table13456[Цена],"",0,1)</f>
        <v>31397</v>
      </c>
      <c r="J2678" s="2" t="str">
        <f>M01_SETTINGS!$F$2</f>
        <v>KASPI</v>
      </c>
    </row>
    <row r="2679" spans="1:10" x14ac:dyDescent="0.35">
      <c r="A2679" s="3">
        <f>_xlfn.XLOOKUP(Table16[[#This Row],[OrderID]],[3]!Table13456[No заказа],[3]!Table13456[Дата
отправки],"",0,1)</f>
        <v>45722</v>
      </c>
      <c r="B2679" s="2">
        <v>509888904</v>
      </c>
      <c r="C2679" s="2"/>
      <c r="D2679" s="2"/>
      <c r="E2679" s="3"/>
      <c r="F2679" s="3"/>
      <c r="H2679" s="5">
        <f>_xlfn.XLOOKUP(Table16[[#This Row],[OrderID]],[3]!Table13456[No заказа],[3]!Table13456[Количество],"",0,1)</f>
        <v>1</v>
      </c>
      <c r="I2679" s="5">
        <f>_xlfn.XLOOKUP(Table16[[#This Row],[OrderID]],[3]!Table13456[No заказа],[3]!Table13456[Цена],"",0,1)</f>
        <v>29817</v>
      </c>
      <c r="J2679" s="2" t="str">
        <f>M01_SETTINGS!$F$2</f>
        <v>KASPI</v>
      </c>
    </row>
    <row r="2680" spans="1:10" x14ac:dyDescent="0.35">
      <c r="A2680" s="3">
        <f>_xlfn.XLOOKUP(Table16[[#This Row],[OrderID]],[3]!Table13456[No заказа],[3]!Table13456[Дата
отправки],"",0,1)</f>
        <v>45722</v>
      </c>
      <c r="B2680" s="2">
        <v>509887728</v>
      </c>
      <c r="C2680" s="2"/>
      <c r="D2680" s="2"/>
      <c r="E2680" s="3"/>
      <c r="F2680" s="3"/>
      <c r="H2680" s="5">
        <f>_xlfn.XLOOKUP(Table16[[#This Row],[OrderID]],[3]!Table13456[No заказа],[3]!Table13456[Количество],"",0,1)</f>
        <v>1</v>
      </c>
      <c r="I2680" s="5">
        <f>_xlfn.XLOOKUP(Table16[[#This Row],[OrderID]],[3]!Table13456[No заказа],[3]!Table13456[Цена],"",0,1)</f>
        <v>29818</v>
      </c>
      <c r="J2680" s="2" t="str">
        <f>M01_SETTINGS!$F$2</f>
        <v>KASPI</v>
      </c>
    </row>
    <row r="2681" spans="1:10" x14ac:dyDescent="0.35">
      <c r="A2681" s="3">
        <f>_xlfn.XLOOKUP(Table16[[#This Row],[OrderID]],[3]!Table13456[No заказа],[3]!Table13456[Дата
отправки],"",0,1)</f>
        <v>45722</v>
      </c>
      <c r="B2681" s="2">
        <v>509852908</v>
      </c>
      <c r="C2681" s="2"/>
      <c r="D2681" s="2"/>
      <c r="E2681" s="3"/>
      <c r="F2681" s="3"/>
      <c r="H2681" s="5">
        <f>_xlfn.XLOOKUP(Table16[[#This Row],[OrderID]],[3]!Table13456[No заказа],[3]!Table13456[Количество],"",0,1)</f>
        <v>1</v>
      </c>
      <c r="I2681" s="5">
        <f>_xlfn.XLOOKUP(Table16[[#This Row],[OrderID]],[3]!Table13456[No заказа],[3]!Table13456[Цена],"",0,1)</f>
        <v>29825</v>
      </c>
      <c r="J2681" s="2" t="str">
        <f>M01_SETTINGS!$F$2</f>
        <v>KASPI</v>
      </c>
    </row>
    <row r="2682" spans="1:10" x14ac:dyDescent="0.35">
      <c r="A2682" s="3">
        <f>_xlfn.XLOOKUP(Table16[[#This Row],[OrderID]],[3]!Table13456[No заказа],[3]!Table13456[Дата
отправки],"",0,1)</f>
        <v>45722</v>
      </c>
      <c r="B2682" s="2">
        <v>509839002</v>
      </c>
      <c r="C2682" s="2"/>
      <c r="D2682" s="2"/>
      <c r="E2682" s="3"/>
      <c r="F2682" s="3"/>
      <c r="H2682" s="5">
        <f>_xlfn.XLOOKUP(Table16[[#This Row],[OrderID]],[3]!Table13456[No заказа],[3]!Table13456[Количество],"",0,1)</f>
        <v>1</v>
      </c>
      <c r="I2682" s="5">
        <f>_xlfn.XLOOKUP(Table16[[#This Row],[OrderID]],[3]!Table13456[No заказа],[3]!Table13456[Цена],"",0,1)</f>
        <v>29495</v>
      </c>
      <c r="J2682" s="2" t="str">
        <f>M01_SETTINGS!$F$2</f>
        <v>KASPI</v>
      </c>
    </row>
    <row r="2683" spans="1:10" x14ac:dyDescent="0.35">
      <c r="A2683" s="3">
        <f>_xlfn.XLOOKUP(Table16[[#This Row],[OrderID]],[3]!Table13456[No заказа],[3]!Table13456[Дата
отправки],"",0,1)</f>
        <v>45721</v>
      </c>
      <c r="B2683" s="2">
        <v>509413126</v>
      </c>
      <c r="C2683" s="2"/>
      <c r="D2683" s="2"/>
      <c r="E2683" s="3"/>
      <c r="F2683" s="3"/>
      <c r="H2683" s="5">
        <f>_xlfn.XLOOKUP(Table16[[#This Row],[OrderID]],[3]!Table13456[No заказа],[3]!Table13456[Количество],"",0,1)</f>
        <v>1</v>
      </c>
      <c r="I2683" s="5">
        <f>_xlfn.XLOOKUP(Table16[[#This Row],[OrderID]],[3]!Table13456[No заказа],[3]!Table13456[Цена],"",0,1)</f>
        <v>8800</v>
      </c>
      <c r="J2683" s="2" t="str">
        <f>M01_SETTINGS!$F$2</f>
        <v>KASPI</v>
      </c>
    </row>
    <row r="2684" spans="1:10" x14ac:dyDescent="0.35">
      <c r="A2684" s="3">
        <f>_xlfn.XLOOKUP(Table16[[#This Row],[OrderID]],[3]!Table13456[No заказа],[3]!Table13456[Дата
отправки],"",0,1)</f>
        <v>45721</v>
      </c>
      <c r="B2684" s="2">
        <v>509122383</v>
      </c>
      <c r="C2684" s="2"/>
      <c r="D2684" s="2"/>
      <c r="E2684" s="3"/>
      <c r="F2684" s="3"/>
      <c r="H2684" s="5">
        <f>_xlfn.XLOOKUP(Table16[[#This Row],[OrderID]],[3]!Table13456[No заказа],[3]!Table13456[Количество],"",0,1)</f>
        <v>1</v>
      </c>
      <c r="I2684" s="5">
        <f>_xlfn.XLOOKUP(Table16[[#This Row],[OrderID]],[3]!Table13456[No заказа],[3]!Table13456[Цена],"",0,1)</f>
        <v>10276</v>
      </c>
      <c r="J2684" s="2" t="str">
        <f>M01_SETTINGS!$F$2</f>
        <v>KASPI</v>
      </c>
    </row>
    <row r="2685" spans="1:10" x14ac:dyDescent="0.35">
      <c r="A2685" s="3">
        <f>_xlfn.XLOOKUP(Table16[[#This Row],[OrderID]],[3]!Table13456[No заказа],[3]!Table13456[Дата
отправки],"",0,1)</f>
        <v>45721</v>
      </c>
      <c r="B2685" s="2">
        <v>509173737</v>
      </c>
      <c r="C2685" s="2"/>
      <c r="D2685" s="2"/>
      <c r="E2685" s="3"/>
      <c r="F2685" s="3"/>
      <c r="H2685" s="5">
        <f>_xlfn.XLOOKUP(Table16[[#This Row],[OrderID]],[3]!Table13456[No заказа],[3]!Table13456[Количество],"",0,1)</f>
        <v>1</v>
      </c>
      <c r="I2685" s="5">
        <f>_xlfn.XLOOKUP(Table16[[#This Row],[OrderID]],[3]!Table13456[No заказа],[3]!Table13456[Цена],"",0,1)</f>
        <v>9027</v>
      </c>
      <c r="J2685" s="2" t="str">
        <f>M01_SETTINGS!$F$2</f>
        <v>KASPI</v>
      </c>
    </row>
    <row r="2686" spans="1:10" x14ac:dyDescent="0.35">
      <c r="A2686" s="3">
        <f>_xlfn.XLOOKUP(Table16[[#This Row],[OrderID]],[3]!Table13456[No заказа],[3]!Table13456[Дата
отправки],"",0,1)</f>
        <v>45721</v>
      </c>
      <c r="B2686" s="2">
        <v>509264891</v>
      </c>
      <c r="C2686" s="2"/>
      <c r="D2686" s="2"/>
      <c r="E2686" s="3"/>
      <c r="F2686" s="3"/>
      <c r="H2686" s="5">
        <f>_xlfn.XLOOKUP(Table16[[#This Row],[OrderID]],[3]!Table13456[No заказа],[3]!Table13456[Количество],"",0,1)</f>
        <v>1</v>
      </c>
      <c r="I2686" s="5">
        <f>_xlfn.XLOOKUP(Table16[[#This Row],[OrderID]],[3]!Table13456[No заказа],[3]!Table13456[Цена],"",0,1)</f>
        <v>10661</v>
      </c>
      <c r="J2686" s="2" t="str">
        <f>M01_SETTINGS!$F$2</f>
        <v>KASPI</v>
      </c>
    </row>
    <row r="2687" spans="1:10" x14ac:dyDescent="0.35">
      <c r="A2687" s="3">
        <f>_xlfn.XLOOKUP(Table16[[#This Row],[OrderID]],[3]!Table13456[No заказа],[3]!Table13456[Дата
отправки],"",0,1)</f>
        <v>45721</v>
      </c>
      <c r="B2687" s="2">
        <v>509478802</v>
      </c>
      <c r="C2687" s="2"/>
      <c r="D2687" s="2"/>
      <c r="E2687" s="3"/>
      <c r="F2687" s="3"/>
      <c r="H2687" s="5">
        <f>_xlfn.XLOOKUP(Table16[[#This Row],[OrderID]],[3]!Table13456[No заказа],[3]!Table13456[Количество],"",0,1)</f>
        <v>1</v>
      </c>
      <c r="I2687" s="5">
        <f>_xlfn.XLOOKUP(Table16[[#This Row],[OrderID]],[3]!Table13456[No заказа],[3]!Table13456[Цена],"",0,1)</f>
        <v>10652</v>
      </c>
      <c r="J2687" s="2" t="str">
        <f>M01_SETTINGS!$F$2</f>
        <v>KASPI</v>
      </c>
    </row>
    <row r="2688" spans="1:10" x14ac:dyDescent="0.35">
      <c r="A2688" s="3">
        <f>_xlfn.XLOOKUP(Table16[[#This Row],[OrderID]],[3]!Table13456[No заказа],[3]!Table13456[Дата
отправки],"",0,1)</f>
        <v>45721</v>
      </c>
      <c r="B2688" s="2">
        <v>509115189</v>
      </c>
      <c r="C2688" s="2"/>
      <c r="D2688" s="2"/>
      <c r="E2688" s="3"/>
      <c r="F2688" s="3"/>
      <c r="H2688" s="5">
        <f>_xlfn.XLOOKUP(Table16[[#This Row],[OrderID]],[3]!Table13456[No заказа],[3]!Table13456[Количество],"",0,1)</f>
        <v>1</v>
      </c>
      <c r="I2688" s="5">
        <f>_xlfn.XLOOKUP(Table16[[#This Row],[OrderID]],[3]!Table13456[No заказа],[3]!Table13456[Цена],"",0,1)</f>
        <v>8799</v>
      </c>
      <c r="J2688" s="2" t="str">
        <f>M01_SETTINGS!$F$2</f>
        <v>KASPI</v>
      </c>
    </row>
    <row r="2689" spans="1:10" x14ac:dyDescent="0.35">
      <c r="A2689" s="3">
        <f>_xlfn.XLOOKUP(Table16[[#This Row],[OrderID]],[3]!Table13456[No заказа],[3]!Table13456[Дата
отправки],"",0,1)</f>
        <v>45721</v>
      </c>
      <c r="B2689" s="2">
        <v>509332925</v>
      </c>
      <c r="C2689" s="2"/>
      <c r="D2689" s="2"/>
      <c r="E2689" s="3"/>
      <c r="F2689" s="3"/>
      <c r="H2689" s="5">
        <f>_xlfn.XLOOKUP(Table16[[#This Row],[OrderID]],[3]!Table13456[No заказа],[3]!Table13456[Количество],"",0,1)</f>
        <v>1</v>
      </c>
      <c r="I2689" s="5">
        <f>_xlfn.XLOOKUP(Table16[[#This Row],[OrderID]],[3]!Table13456[No заказа],[3]!Table13456[Цена],"",0,1)</f>
        <v>8981</v>
      </c>
      <c r="J2689" s="2" t="str">
        <f>M01_SETTINGS!$F$2</f>
        <v>KASPI</v>
      </c>
    </row>
    <row r="2690" spans="1:10" x14ac:dyDescent="0.35">
      <c r="A2690" s="3">
        <f>_xlfn.XLOOKUP(Table16[[#This Row],[OrderID]],[3]!Table13456[No заказа],[3]!Table13456[Дата
отправки],"",0,1)</f>
        <v>45721</v>
      </c>
      <c r="B2690" s="2">
        <v>509342837</v>
      </c>
      <c r="C2690" s="2"/>
      <c r="D2690" s="2"/>
      <c r="E2690" s="3"/>
      <c r="F2690" s="3"/>
      <c r="H2690" s="5">
        <f>_xlfn.XLOOKUP(Table16[[#This Row],[OrderID]],[3]!Table13456[No заказа],[3]!Table13456[Количество],"",0,1)</f>
        <v>1</v>
      </c>
      <c r="I2690" s="5">
        <f>_xlfn.XLOOKUP(Table16[[#This Row],[OrderID]],[3]!Table13456[No заказа],[3]!Table13456[Цена],"",0,1)</f>
        <v>8640</v>
      </c>
      <c r="J2690" s="2" t="str">
        <f>M01_SETTINGS!$F$2</f>
        <v>KASPI</v>
      </c>
    </row>
    <row r="2691" spans="1:10" x14ac:dyDescent="0.35">
      <c r="A2691" s="3">
        <f>_xlfn.XLOOKUP(Table16[[#This Row],[OrderID]],[3]!Table13456[No заказа],[3]!Table13456[Дата
отправки],"",0,1)</f>
        <v>45721</v>
      </c>
      <c r="B2691" s="2">
        <v>509231301</v>
      </c>
      <c r="C2691" s="2"/>
      <c r="D2691" s="2"/>
      <c r="E2691" s="3"/>
      <c r="F2691" s="3"/>
      <c r="H2691" s="5">
        <f>_xlfn.XLOOKUP(Table16[[#This Row],[OrderID]],[3]!Table13456[No заказа],[3]!Table13456[Количество],"",0,1)</f>
        <v>1</v>
      </c>
      <c r="I2691" s="5">
        <f>_xlfn.XLOOKUP(Table16[[#This Row],[OrderID]],[3]!Table13456[No заказа],[3]!Table13456[Цена],"",0,1)</f>
        <v>11208</v>
      </c>
      <c r="J2691" s="2" t="str">
        <f>M01_SETTINGS!$F$2</f>
        <v>KASPI</v>
      </c>
    </row>
    <row r="2692" spans="1:10" x14ac:dyDescent="0.35">
      <c r="A2692" s="3">
        <f>_xlfn.XLOOKUP(Table16[[#This Row],[OrderID]],[3]!Table13456[No заказа],[3]!Table13456[Дата
отправки],"",0,1)</f>
        <v>45721</v>
      </c>
      <c r="B2692" s="2">
        <v>509236780</v>
      </c>
      <c r="C2692" s="2"/>
      <c r="D2692" s="2"/>
      <c r="E2692" s="3"/>
      <c r="F2692" s="3"/>
      <c r="H2692" s="5">
        <f>_xlfn.XLOOKUP(Table16[[#This Row],[OrderID]],[3]!Table13456[No заказа],[3]!Table13456[Количество],"",0,1)</f>
        <v>1</v>
      </c>
      <c r="I2692" s="5">
        <f>_xlfn.XLOOKUP(Table16[[#This Row],[OrderID]],[3]!Table13456[No заказа],[3]!Table13456[Цена],"",0,1)</f>
        <v>9899</v>
      </c>
      <c r="J2692" s="2" t="str">
        <f>M01_SETTINGS!$F$2</f>
        <v>KASPI</v>
      </c>
    </row>
    <row r="2693" spans="1:10" x14ac:dyDescent="0.35">
      <c r="A2693" s="3">
        <f>_xlfn.XLOOKUP(Table16[[#This Row],[OrderID]],[3]!Table13456[No заказа],[3]!Table13456[Дата
отправки],"",0,1)</f>
        <v>45721</v>
      </c>
      <c r="B2693" s="2">
        <v>509164592</v>
      </c>
      <c r="C2693" s="2"/>
      <c r="D2693" s="2"/>
      <c r="E2693" s="3"/>
      <c r="F2693" s="3"/>
      <c r="H2693" s="5">
        <f>_xlfn.XLOOKUP(Table16[[#This Row],[OrderID]],[3]!Table13456[No заказа],[3]!Table13456[Количество],"",0,1)</f>
        <v>1</v>
      </c>
      <c r="I2693" s="5">
        <f>_xlfn.XLOOKUP(Table16[[#This Row],[OrderID]],[3]!Table13456[No заказа],[3]!Table13456[Цена],"",0,1)</f>
        <v>10664</v>
      </c>
      <c r="J2693" s="2" t="str">
        <f>M01_SETTINGS!$F$2</f>
        <v>KASPI</v>
      </c>
    </row>
    <row r="2694" spans="1:10" x14ac:dyDescent="0.35">
      <c r="A2694" s="3">
        <f>_xlfn.XLOOKUP(Table16[[#This Row],[OrderID]],[3]!Table13456[No заказа],[3]!Table13456[Дата
отправки],"",0,1)</f>
        <v>45721</v>
      </c>
      <c r="B2694" s="2">
        <v>509279117</v>
      </c>
      <c r="C2694" s="2"/>
      <c r="D2694" s="2"/>
      <c r="E2694" s="3"/>
      <c r="F2694" s="3"/>
      <c r="H2694" s="5">
        <f>_xlfn.XLOOKUP(Table16[[#This Row],[OrderID]],[3]!Table13456[No заказа],[3]!Table13456[Количество],"",0,1)</f>
        <v>1</v>
      </c>
      <c r="I2694" s="5">
        <f>_xlfn.XLOOKUP(Table16[[#This Row],[OrderID]],[3]!Table13456[No заказа],[3]!Table13456[Цена],"",0,1)</f>
        <v>9515</v>
      </c>
      <c r="J2694" s="2" t="str">
        <f>M01_SETTINGS!$F$2</f>
        <v>KASPI</v>
      </c>
    </row>
    <row r="2695" spans="1:10" x14ac:dyDescent="0.35">
      <c r="A2695" s="3">
        <f>_xlfn.XLOOKUP(Table16[[#This Row],[OrderID]],[3]!Table13456[No заказа],[3]!Table13456[Дата
отправки],"",0,1)</f>
        <v>45721</v>
      </c>
      <c r="B2695" s="2">
        <v>509301885</v>
      </c>
      <c r="C2695" s="2"/>
      <c r="D2695" s="2"/>
      <c r="E2695" s="3"/>
      <c r="F2695" s="3"/>
      <c r="H2695" s="5">
        <f>_xlfn.XLOOKUP(Table16[[#This Row],[OrderID]],[3]!Table13456[No заказа],[3]!Table13456[Количество],"",0,1)</f>
        <v>1</v>
      </c>
      <c r="I2695" s="5">
        <f>_xlfn.XLOOKUP(Table16[[#This Row],[OrderID]],[3]!Table13456[No заказа],[3]!Table13456[Цена],"",0,1)</f>
        <v>14990</v>
      </c>
      <c r="J2695" s="2" t="str">
        <f>M01_SETTINGS!$F$2</f>
        <v>KASPI</v>
      </c>
    </row>
    <row r="2696" spans="1:10" x14ac:dyDescent="0.35">
      <c r="A2696" s="3">
        <f>_xlfn.XLOOKUP(Table16[[#This Row],[OrderID]],[3]!Table13456[No заказа],[3]!Table13456[Дата
отправки],"",0,1)</f>
        <v>45721</v>
      </c>
      <c r="B2696" s="2">
        <v>509600568</v>
      </c>
      <c r="C2696" s="2"/>
      <c r="D2696" s="2"/>
      <c r="E2696" s="3"/>
      <c r="F2696" s="3"/>
      <c r="H2696" s="5">
        <f>_xlfn.XLOOKUP(Table16[[#This Row],[OrderID]],[3]!Table13456[No заказа],[3]!Table13456[Количество],"",0,1)</f>
        <v>1</v>
      </c>
      <c r="I2696" s="5">
        <f>_xlfn.XLOOKUP(Table16[[#This Row],[OrderID]],[3]!Table13456[No заказа],[3]!Table13456[Цена],"",0,1)</f>
        <v>14990</v>
      </c>
      <c r="J2696" s="2" t="str">
        <f>M01_SETTINGS!$F$2</f>
        <v>KASPI</v>
      </c>
    </row>
    <row r="2697" spans="1:10" x14ac:dyDescent="0.35">
      <c r="A2697" s="3">
        <f>_xlfn.XLOOKUP(Table16[[#This Row],[OrderID]],[3]!Table13456[No заказа],[3]!Table13456[Дата
отправки],"",0,1)</f>
        <v>45721</v>
      </c>
      <c r="B2697" s="2">
        <v>509434242</v>
      </c>
      <c r="C2697" s="2"/>
      <c r="D2697" s="2"/>
      <c r="E2697" s="3"/>
      <c r="F2697" s="3"/>
      <c r="H2697" s="5">
        <f>_xlfn.XLOOKUP(Table16[[#This Row],[OrderID]],[3]!Table13456[No заказа],[3]!Table13456[Количество],"",0,1)</f>
        <v>1</v>
      </c>
      <c r="I2697" s="5">
        <f>_xlfn.XLOOKUP(Table16[[#This Row],[OrderID]],[3]!Table13456[No заказа],[3]!Table13456[Цена],"",0,1)</f>
        <v>14990</v>
      </c>
      <c r="J2697" s="2" t="str">
        <f>M01_SETTINGS!$F$2</f>
        <v>KASPI</v>
      </c>
    </row>
    <row r="2698" spans="1:10" x14ac:dyDescent="0.35">
      <c r="A2698" s="3">
        <f>_xlfn.XLOOKUP(Table16[[#This Row],[OrderID]],[3]!Table13456[No заказа],[3]!Table13456[Дата
отправки],"",0,1)</f>
        <v>45721</v>
      </c>
      <c r="B2698" s="2">
        <v>509217298</v>
      </c>
      <c r="C2698" s="2"/>
      <c r="D2698" s="2"/>
      <c r="E2698" s="3"/>
      <c r="F2698" s="3"/>
      <c r="H2698" s="5">
        <f>_xlfn.XLOOKUP(Table16[[#This Row],[OrderID]],[3]!Table13456[No заказа],[3]!Table13456[Количество],"",0,1)</f>
        <v>1</v>
      </c>
      <c r="I2698" s="5">
        <f>_xlfn.XLOOKUP(Table16[[#This Row],[OrderID]],[3]!Table13456[No заказа],[3]!Table13456[Цена],"",0,1)</f>
        <v>14990</v>
      </c>
      <c r="J2698" s="2" t="str">
        <f>M01_SETTINGS!$F$2</f>
        <v>KASPI</v>
      </c>
    </row>
    <row r="2699" spans="1:10" x14ac:dyDescent="0.35">
      <c r="A2699" s="3">
        <f>_xlfn.XLOOKUP(Table16[[#This Row],[OrderID]],[3]!Table13456[No заказа],[3]!Table13456[Дата
отправки],"",0,1)</f>
        <v>45721</v>
      </c>
      <c r="B2699" s="2">
        <v>509449905</v>
      </c>
      <c r="C2699" s="2"/>
      <c r="D2699" s="2"/>
      <c r="E2699" s="3"/>
      <c r="F2699" s="3"/>
      <c r="H2699" s="5">
        <f>_xlfn.XLOOKUP(Table16[[#This Row],[OrderID]],[3]!Table13456[No заказа],[3]!Table13456[Количество],"",0,1)</f>
        <v>1</v>
      </c>
      <c r="I2699" s="5">
        <f>_xlfn.XLOOKUP(Table16[[#This Row],[OrderID]],[3]!Table13456[No заказа],[3]!Table13456[Цена],"",0,1)</f>
        <v>14990</v>
      </c>
      <c r="J2699" s="2" t="str">
        <f>M01_SETTINGS!$F$2</f>
        <v>KASPI</v>
      </c>
    </row>
    <row r="2700" spans="1:10" x14ac:dyDescent="0.35">
      <c r="A2700" s="3">
        <f>_xlfn.XLOOKUP(Table16[[#This Row],[OrderID]],[3]!Table13456[No заказа],[3]!Table13456[Дата
отправки],"",0,1)</f>
        <v>45721</v>
      </c>
      <c r="B2700" s="2">
        <v>509298005</v>
      </c>
      <c r="C2700" s="2"/>
      <c r="D2700" s="2"/>
      <c r="E2700" s="3"/>
      <c r="F2700" s="3"/>
      <c r="H2700" s="5">
        <f>_xlfn.XLOOKUP(Table16[[#This Row],[OrderID]],[3]!Table13456[No заказа],[3]!Table13456[Количество],"",0,1)</f>
        <v>1</v>
      </c>
      <c r="I2700" s="5">
        <f>_xlfn.XLOOKUP(Table16[[#This Row],[OrderID]],[3]!Table13456[No заказа],[3]!Table13456[Цена],"",0,1)</f>
        <v>8590</v>
      </c>
      <c r="J2700" s="2" t="str">
        <f>M01_SETTINGS!$F$2</f>
        <v>KASPI</v>
      </c>
    </row>
    <row r="2701" spans="1:10" x14ac:dyDescent="0.35">
      <c r="A2701" s="3">
        <f>_xlfn.XLOOKUP(Table16[[#This Row],[OrderID]],[3]!Table13456[No заказа],[3]!Table13456[Дата
отправки],"",0,1)</f>
        <v>45721</v>
      </c>
      <c r="B2701" s="2">
        <v>509116259</v>
      </c>
      <c r="C2701" s="2"/>
      <c r="D2701" s="2"/>
      <c r="E2701" s="3"/>
      <c r="F2701" s="3"/>
      <c r="H2701" s="5">
        <f>_xlfn.XLOOKUP(Table16[[#This Row],[OrderID]],[3]!Table13456[No заказа],[3]!Table13456[Количество],"",0,1)</f>
        <v>1</v>
      </c>
      <c r="I2701" s="5">
        <f>_xlfn.XLOOKUP(Table16[[#This Row],[OrderID]],[3]!Table13456[No заказа],[3]!Table13456[Цена],"",0,1)</f>
        <v>8886</v>
      </c>
      <c r="J2701" s="2" t="str">
        <f>M01_SETTINGS!$F$2</f>
        <v>KASPI</v>
      </c>
    </row>
    <row r="2702" spans="1:10" x14ac:dyDescent="0.35">
      <c r="A2702" s="3">
        <f>_xlfn.XLOOKUP(Table16[[#This Row],[OrderID]],[3]!Table13456[No заказа],[3]!Table13456[Дата
отправки],"",0,1)</f>
        <v>45721</v>
      </c>
      <c r="B2702" s="2">
        <v>509365744</v>
      </c>
      <c r="C2702" s="2"/>
      <c r="D2702" s="2"/>
      <c r="E2702" s="3"/>
      <c r="F2702" s="3"/>
      <c r="H2702" s="5">
        <f>_xlfn.XLOOKUP(Table16[[#This Row],[OrderID]],[3]!Table13456[No заказа],[3]!Table13456[Количество],"",0,1)</f>
        <v>1</v>
      </c>
      <c r="I2702" s="5">
        <f>_xlfn.XLOOKUP(Table16[[#This Row],[OrderID]],[3]!Table13456[No заказа],[3]!Table13456[Цена],"",0,1)</f>
        <v>8590</v>
      </c>
      <c r="J2702" s="2" t="str">
        <f>M01_SETTINGS!$F$2</f>
        <v>KASPI</v>
      </c>
    </row>
    <row r="2703" spans="1:10" x14ac:dyDescent="0.35">
      <c r="A2703" s="3">
        <f>_xlfn.XLOOKUP(Table16[[#This Row],[OrderID]],[3]!Table13456[No заказа],[3]!Table13456[Дата
отправки],"",0,1)</f>
        <v>45721</v>
      </c>
      <c r="B2703" s="2">
        <v>509233479</v>
      </c>
      <c r="C2703" s="2"/>
      <c r="D2703" s="2"/>
      <c r="E2703" s="3"/>
      <c r="F2703" s="3"/>
      <c r="H2703" s="5">
        <f>_xlfn.XLOOKUP(Table16[[#This Row],[OrderID]],[3]!Table13456[No заказа],[3]!Table13456[Количество],"",0,1)</f>
        <v>1</v>
      </c>
      <c r="I2703" s="5">
        <f>_xlfn.XLOOKUP(Table16[[#This Row],[OrderID]],[3]!Table13456[No заказа],[3]!Table13456[Цена],"",0,1)</f>
        <v>8698</v>
      </c>
      <c r="J2703" s="2" t="str">
        <f>M01_SETTINGS!$F$2</f>
        <v>KASPI</v>
      </c>
    </row>
    <row r="2704" spans="1:10" x14ac:dyDescent="0.35">
      <c r="A2704" s="3">
        <f>_xlfn.XLOOKUP(Table16[[#This Row],[OrderID]],[3]!Table13456[No заказа],[3]!Table13456[Дата
отправки],"",0,1)</f>
        <v>45721</v>
      </c>
      <c r="B2704" s="2">
        <v>509149936</v>
      </c>
      <c r="C2704" s="2"/>
      <c r="D2704" s="2"/>
      <c r="E2704" s="3"/>
      <c r="F2704" s="3"/>
      <c r="H2704" s="5">
        <f>_xlfn.XLOOKUP(Table16[[#This Row],[OrderID]],[3]!Table13456[No заказа],[3]!Table13456[Количество],"",0,1)</f>
        <v>1</v>
      </c>
      <c r="I2704" s="5">
        <f>_xlfn.XLOOKUP(Table16[[#This Row],[OrderID]],[3]!Table13456[No заказа],[3]!Table13456[Цена],"",0,1)</f>
        <v>8698</v>
      </c>
      <c r="J2704" s="2" t="str">
        <f>M01_SETTINGS!$F$2</f>
        <v>KASPI</v>
      </c>
    </row>
    <row r="2705" spans="1:10" x14ac:dyDescent="0.35">
      <c r="A2705" s="3">
        <f>_xlfn.XLOOKUP(Table16[[#This Row],[OrderID]],[3]!Table13456[No заказа],[3]!Table13456[Дата
отправки],"",0,1)</f>
        <v>45721</v>
      </c>
      <c r="B2705" s="2">
        <v>509483680</v>
      </c>
      <c r="C2705" s="2"/>
      <c r="D2705" s="2"/>
      <c r="E2705" s="3"/>
      <c r="F2705" s="3"/>
      <c r="H2705" s="5">
        <f>_xlfn.XLOOKUP(Table16[[#This Row],[OrderID]],[3]!Table13456[No заказа],[3]!Table13456[Количество],"",0,1)</f>
        <v>1</v>
      </c>
      <c r="I2705" s="5">
        <f>_xlfn.XLOOKUP(Table16[[#This Row],[OrderID]],[3]!Table13456[No заказа],[3]!Table13456[Цена],"",0,1)</f>
        <v>9892</v>
      </c>
      <c r="J2705" s="2" t="str">
        <f>M01_SETTINGS!$F$2</f>
        <v>KASPI</v>
      </c>
    </row>
    <row r="2706" spans="1:10" x14ac:dyDescent="0.35">
      <c r="A2706" s="3">
        <f>_xlfn.XLOOKUP(Table16[[#This Row],[OrderID]],[3]!Table13456[No заказа],[3]!Table13456[Дата
отправки],"",0,1)</f>
        <v>45721</v>
      </c>
      <c r="B2706" s="2">
        <v>509238212</v>
      </c>
      <c r="C2706" s="2"/>
      <c r="D2706" s="2"/>
      <c r="E2706" s="3"/>
      <c r="F2706" s="3"/>
      <c r="H2706" s="5">
        <f>_xlfn.XLOOKUP(Table16[[#This Row],[OrderID]],[3]!Table13456[No заказа],[3]!Table13456[Количество],"",0,1)</f>
        <v>1</v>
      </c>
      <c r="I2706" s="5">
        <f>_xlfn.XLOOKUP(Table16[[#This Row],[OrderID]],[3]!Table13456[No заказа],[3]!Table13456[Цена],"",0,1)</f>
        <v>25966</v>
      </c>
      <c r="J2706" s="2" t="str">
        <f>M01_SETTINGS!$F$2</f>
        <v>KASPI</v>
      </c>
    </row>
    <row r="2707" spans="1:10" x14ac:dyDescent="0.35">
      <c r="A2707" s="3">
        <f>_xlfn.XLOOKUP(Table16[[#This Row],[OrderID]],[3]!Table13456[No заказа],[3]!Table13456[Дата
отправки],"",0,1)</f>
        <v>45721</v>
      </c>
      <c r="B2707" s="2">
        <v>509666648</v>
      </c>
      <c r="C2707" s="2"/>
      <c r="D2707" s="2"/>
      <c r="E2707" s="3"/>
      <c r="F2707" s="3"/>
      <c r="H2707" s="5">
        <f>_xlfn.XLOOKUP(Table16[[#This Row],[OrderID]],[3]!Table13456[No заказа],[3]!Table13456[Количество],"",0,1)</f>
        <v>1</v>
      </c>
      <c r="I2707" s="5">
        <f>_xlfn.XLOOKUP(Table16[[#This Row],[OrderID]],[3]!Table13456[No заказа],[3]!Table13456[Цена],"",0,1)</f>
        <v>29883</v>
      </c>
      <c r="J2707" s="2" t="str">
        <f>M01_SETTINGS!$F$2</f>
        <v>KASPI</v>
      </c>
    </row>
    <row r="2708" spans="1:10" x14ac:dyDescent="0.35">
      <c r="A2708" s="3">
        <f>_xlfn.XLOOKUP(Table16[[#This Row],[OrderID]],[3]!Table13456[No заказа],[3]!Table13456[Дата
отправки],"",0,1)</f>
        <v>45721</v>
      </c>
      <c r="B2708" s="2">
        <v>509648139</v>
      </c>
      <c r="C2708" s="2"/>
      <c r="D2708" s="2"/>
      <c r="E2708" s="3"/>
      <c r="F2708" s="3"/>
      <c r="H2708" s="5">
        <f>_xlfn.XLOOKUP(Table16[[#This Row],[OrderID]],[3]!Table13456[No заказа],[3]!Table13456[Количество],"",0,1)</f>
        <v>1</v>
      </c>
      <c r="I2708" s="5">
        <f>_xlfn.XLOOKUP(Table16[[#This Row],[OrderID]],[3]!Table13456[No заказа],[3]!Table13456[Цена],"",0,1)</f>
        <v>29891</v>
      </c>
      <c r="J2708" s="2" t="str">
        <f>M01_SETTINGS!$F$2</f>
        <v>KASPI</v>
      </c>
    </row>
    <row r="2709" spans="1:10" x14ac:dyDescent="0.35">
      <c r="A2709" s="3">
        <f>_xlfn.XLOOKUP(Table16[[#This Row],[OrderID]],[3]!Table13456[No заказа],[3]!Table13456[Дата
отправки],"",0,1)</f>
        <v>45721</v>
      </c>
      <c r="B2709" s="2">
        <v>509567449</v>
      </c>
      <c r="C2709" s="2"/>
      <c r="D2709" s="2"/>
      <c r="E2709" s="3"/>
      <c r="F2709" s="3"/>
      <c r="H2709" s="5">
        <f>_xlfn.XLOOKUP(Table16[[#This Row],[OrderID]],[3]!Table13456[No заказа],[3]!Table13456[Количество],"",0,1)</f>
        <v>1</v>
      </c>
      <c r="I2709" s="5">
        <f>_xlfn.XLOOKUP(Table16[[#This Row],[OrderID]],[3]!Table13456[No заказа],[3]!Table13456[Цена],"",0,1)</f>
        <v>29925</v>
      </c>
      <c r="J2709" s="2" t="str">
        <f>M01_SETTINGS!$F$2</f>
        <v>KASPI</v>
      </c>
    </row>
    <row r="2710" spans="1:10" x14ac:dyDescent="0.35">
      <c r="A2710" s="3">
        <f>_xlfn.XLOOKUP(Table16[[#This Row],[OrderID]],[3]!Table13456[No заказа],[3]!Table13456[Дата
отправки],"",0,1)</f>
        <v>45721</v>
      </c>
      <c r="B2710" s="2">
        <v>509199569</v>
      </c>
      <c r="C2710" s="2"/>
      <c r="D2710" s="2"/>
      <c r="E2710" s="3"/>
      <c r="F2710" s="3"/>
      <c r="H2710" s="5">
        <f>_xlfn.XLOOKUP(Table16[[#This Row],[OrderID]],[3]!Table13456[No заказа],[3]!Table13456[Количество],"",0,1)</f>
        <v>1</v>
      </c>
      <c r="I2710" s="5">
        <f>_xlfn.XLOOKUP(Table16[[#This Row],[OrderID]],[3]!Table13456[No заказа],[3]!Table13456[Цена],"",0,1)</f>
        <v>20000</v>
      </c>
      <c r="J2710" s="2" t="str">
        <f>M01_SETTINGS!$F$2</f>
        <v>KASPI</v>
      </c>
    </row>
    <row r="2711" spans="1:10" x14ac:dyDescent="0.35">
      <c r="A2711" s="3">
        <f>_xlfn.XLOOKUP(Table16[[#This Row],[OrderID]],[3]!Table13456[No заказа],[3]!Table13456[Дата
отправки],"",0,1)</f>
        <v>45720</v>
      </c>
      <c r="B2711" s="2">
        <v>509051644</v>
      </c>
      <c r="C2711" s="2"/>
      <c r="D2711" s="2"/>
      <c r="E2711" s="3"/>
      <c r="F2711" s="3"/>
      <c r="H2711" s="5">
        <f>_xlfn.XLOOKUP(Table16[[#This Row],[OrderID]],[3]!Table13456[No заказа],[3]!Table13456[Количество],"",0,1)</f>
        <v>1</v>
      </c>
      <c r="I2711" s="5">
        <f>_xlfn.XLOOKUP(Table16[[#This Row],[OrderID]],[3]!Table13456[No заказа],[3]!Table13456[Цена],"",0,1)</f>
        <v>8996</v>
      </c>
      <c r="J2711" s="2" t="str">
        <f>M01_SETTINGS!$F$2</f>
        <v>KASPI</v>
      </c>
    </row>
    <row r="2712" spans="1:10" x14ac:dyDescent="0.35">
      <c r="A2712" s="3">
        <f>_xlfn.XLOOKUP(Table16[[#This Row],[OrderID]],[3]!Table13456[No заказа],[3]!Table13456[Дата
отправки],"",0,1)</f>
        <v>45720</v>
      </c>
      <c r="B2712" s="2">
        <v>508498126</v>
      </c>
      <c r="C2712" s="2"/>
      <c r="D2712" s="2"/>
      <c r="E2712" s="3"/>
      <c r="F2712" s="3"/>
      <c r="H2712" s="5">
        <f>_xlfn.XLOOKUP(Table16[[#This Row],[OrderID]],[3]!Table13456[No заказа],[3]!Table13456[Количество],"",0,1)</f>
        <v>1</v>
      </c>
      <c r="I2712" s="5">
        <f>_xlfn.XLOOKUP(Table16[[#This Row],[OrderID]],[3]!Table13456[No заказа],[3]!Table13456[Цена],"",0,1)</f>
        <v>8784</v>
      </c>
      <c r="J2712" s="2" t="str">
        <f>M01_SETTINGS!$F$2</f>
        <v>KASPI</v>
      </c>
    </row>
    <row r="2713" spans="1:10" x14ac:dyDescent="0.35">
      <c r="A2713" s="3">
        <f>_xlfn.XLOOKUP(Table16[[#This Row],[OrderID]],[3]!Table13456[No заказа],[3]!Table13456[Дата
отправки],"",0,1)</f>
        <v>45720</v>
      </c>
      <c r="B2713" s="2">
        <v>508536137</v>
      </c>
      <c r="C2713" s="2"/>
      <c r="D2713" s="2"/>
      <c r="E2713" s="3"/>
      <c r="F2713" s="3"/>
      <c r="H2713" s="5">
        <f>_xlfn.XLOOKUP(Table16[[#This Row],[OrderID]],[3]!Table13456[No заказа],[3]!Table13456[Количество],"",0,1)</f>
        <v>1</v>
      </c>
      <c r="I2713" s="5">
        <f>_xlfn.XLOOKUP(Table16[[#This Row],[OrderID]],[3]!Table13456[No заказа],[3]!Table13456[Цена],"",0,1)</f>
        <v>9898</v>
      </c>
      <c r="J2713" s="2" t="str">
        <f>M01_SETTINGS!$F$2</f>
        <v>KASPI</v>
      </c>
    </row>
    <row r="2714" spans="1:10" x14ac:dyDescent="0.35">
      <c r="A2714" s="3">
        <f>_xlfn.XLOOKUP(Table16[[#This Row],[OrderID]],[3]!Table13456[No заказа],[3]!Table13456[Дата
отправки],"",0,1)</f>
        <v>45720</v>
      </c>
      <c r="B2714" s="2">
        <v>508644135</v>
      </c>
      <c r="C2714" s="2"/>
      <c r="D2714" s="2"/>
      <c r="E2714" s="3"/>
      <c r="F2714" s="3"/>
      <c r="H2714" s="5">
        <f>_xlfn.XLOOKUP(Table16[[#This Row],[OrderID]],[3]!Table13456[No заказа],[3]!Table13456[Количество],"",0,1)</f>
        <v>1</v>
      </c>
      <c r="I2714" s="5">
        <f>_xlfn.XLOOKUP(Table16[[#This Row],[OrderID]],[3]!Table13456[No заказа],[3]!Table13456[Цена],"",0,1)</f>
        <v>9000</v>
      </c>
      <c r="J2714" s="2" t="str">
        <f>M01_SETTINGS!$F$2</f>
        <v>KASPI</v>
      </c>
    </row>
    <row r="2715" spans="1:10" x14ac:dyDescent="0.35">
      <c r="A2715" s="3">
        <f>_xlfn.XLOOKUP(Table16[[#This Row],[OrderID]],[3]!Table13456[No заказа],[3]!Table13456[Дата
отправки],"",0,1)</f>
        <v>45720</v>
      </c>
      <c r="B2715" s="2">
        <v>508377121</v>
      </c>
      <c r="C2715" s="2"/>
      <c r="D2715" s="2"/>
      <c r="E2715" s="3"/>
      <c r="F2715" s="3"/>
      <c r="H2715" s="5">
        <f>_xlfn.XLOOKUP(Table16[[#This Row],[OrderID]],[3]!Table13456[No заказа],[3]!Table13456[Количество],"",0,1)</f>
        <v>1</v>
      </c>
      <c r="I2715" s="5">
        <f>_xlfn.XLOOKUP(Table16[[#This Row],[OrderID]],[3]!Table13456[No заказа],[3]!Table13456[Цена],"",0,1)</f>
        <v>8888</v>
      </c>
      <c r="J2715" s="2" t="str">
        <f>M01_SETTINGS!$F$2</f>
        <v>KASPI</v>
      </c>
    </row>
    <row r="2716" spans="1:10" x14ac:dyDescent="0.35">
      <c r="A2716" s="3">
        <f>_xlfn.XLOOKUP(Table16[[#This Row],[OrderID]],[3]!Table13456[No заказа],[3]!Table13456[Дата
отправки],"",0,1)</f>
        <v>45720</v>
      </c>
      <c r="B2716" s="2">
        <v>508607405</v>
      </c>
      <c r="C2716" s="2"/>
      <c r="D2716" s="2"/>
      <c r="E2716" s="3"/>
      <c r="F2716" s="3"/>
      <c r="H2716" s="5">
        <f>_xlfn.XLOOKUP(Table16[[#This Row],[OrderID]],[3]!Table13456[No заказа],[3]!Table13456[Количество],"",0,1)</f>
        <v>1</v>
      </c>
      <c r="I2716" s="5">
        <f>_xlfn.XLOOKUP(Table16[[#This Row],[OrderID]],[3]!Table13456[No заказа],[3]!Table13456[Цена],"",0,1)</f>
        <v>9654</v>
      </c>
      <c r="J2716" s="2" t="str">
        <f>M01_SETTINGS!$F$2</f>
        <v>KASPI</v>
      </c>
    </row>
    <row r="2717" spans="1:10" x14ac:dyDescent="0.35">
      <c r="A2717" s="3">
        <f>_xlfn.XLOOKUP(Table16[[#This Row],[OrderID]],[3]!Table13456[No заказа],[3]!Table13456[Дата
отправки],"",0,1)</f>
        <v>45720</v>
      </c>
      <c r="B2717" s="2">
        <v>508368219</v>
      </c>
      <c r="C2717" s="2"/>
      <c r="D2717" s="2"/>
      <c r="E2717" s="3"/>
      <c r="F2717" s="3"/>
      <c r="H2717" s="5">
        <f>_xlfn.XLOOKUP(Table16[[#This Row],[OrderID]],[3]!Table13456[No заказа],[3]!Table13456[Количество],"",0,1)</f>
        <v>1</v>
      </c>
      <c r="I2717" s="5">
        <f>_xlfn.XLOOKUP(Table16[[#This Row],[OrderID]],[3]!Table13456[No заказа],[3]!Table13456[Цена],"",0,1)</f>
        <v>9000</v>
      </c>
      <c r="J2717" s="2" t="str">
        <f>M01_SETTINGS!$F$2</f>
        <v>KASPI</v>
      </c>
    </row>
    <row r="2718" spans="1:10" x14ac:dyDescent="0.35">
      <c r="A2718" s="3">
        <f>_xlfn.XLOOKUP(Table16[[#This Row],[OrderID]],[3]!Table13456[No заказа],[3]!Table13456[Дата
отправки],"",0,1)</f>
        <v>45720</v>
      </c>
      <c r="B2718" s="2">
        <v>508597370</v>
      </c>
      <c r="C2718" s="2"/>
      <c r="D2718" s="2"/>
      <c r="E2718" s="3"/>
      <c r="F2718" s="3"/>
      <c r="H2718" s="5">
        <f>_xlfn.XLOOKUP(Table16[[#This Row],[OrderID]],[3]!Table13456[No заказа],[3]!Table13456[Количество],"",0,1)</f>
        <v>1</v>
      </c>
      <c r="I2718" s="5">
        <f>_xlfn.XLOOKUP(Table16[[#This Row],[OrderID]],[3]!Table13456[No заказа],[3]!Table13456[Цена],"",0,1)</f>
        <v>8775</v>
      </c>
      <c r="J2718" s="2" t="str">
        <f>M01_SETTINGS!$F$2</f>
        <v>KASPI</v>
      </c>
    </row>
    <row r="2719" spans="1:10" x14ac:dyDescent="0.35">
      <c r="A2719" s="3">
        <f>_xlfn.XLOOKUP(Table16[[#This Row],[OrderID]],[3]!Table13456[No заказа],[3]!Table13456[Дата
отправки],"",0,1)</f>
        <v>45720</v>
      </c>
      <c r="B2719" s="2">
        <v>508981139</v>
      </c>
      <c r="C2719" s="2"/>
      <c r="D2719" s="2"/>
      <c r="E2719" s="3"/>
      <c r="F2719" s="3"/>
      <c r="H2719" s="5">
        <f>_xlfn.XLOOKUP(Table16[[#This Row],[OrderID]],[3]!Table13456[No заказа],[3]!Table13456[Количество],"",0,1)</f>
        <v>1</v>
      </c>
      <c r="I2719" s="5">
        <f>_xlfn.XLOOKUP(Table16[[#This Row],[OrderID]],[3]!Table13456[No заказа],[3]!Table13456[Цена],"",0,1)</f>
        <v>14990</v>
      </c>
      <c r="J2719" s="2" t="str">
        <f>M01_SETTINGS!$F$2</f>
        <v>KASPI</v>
      </c>
    </row>
    <row r="2720" spans="1:10" x14ac:dyDescent="0.35">
      <c r="A2720" s="3">
        <f>_xlfn.XLOOKUP(Table16[[#This Row],[OrderID]],[3]!Table13456[No заказа],[3]!Table13456[Дата
отправки],"",0,1)</f>
        <v>45720</v>
      </c>
      <c r="B2720" s="2">
        <v>508858736</v>
      </c>
      <c r="C2720" s="2"/>
      <c r="D2720" s="2"/>
      <c r="E2720" s="3"/>
      <c r="F2720" s="3"/>
      <c r="H2720" s="5">
        <f>_xlfn.XLOOKUP(Table16[[#This Row],[OrderID]],[3]!Table13456[No заказа],[3]!Table13456[Количество],"",0,1)</f>
        <v>1</v>
      </c>
      <c r="I2720" s="5">
        <f>_xlfn.XLOOKUP(Table16[[#This Row],[OrderID]],[3]!Table13456[No заказа],[3]!Table13456[Цена],"",0,1)</f>
        <v>14990</v>
      </c>
      <c r="J2720" s="2" t="str">
        <f>M01_SETTINGS!$F$2</f>
        <v>KASPI</v>
      </c>
    </row>
    <row r="2721" spans="1:10" x14ac:dyDescent="0.35">
      <c r="A2721" s="3">
        <f>_xlfn.XLOOKUP(Table16[[#This Row],[OrderID]],[3]!Table13456[No заказа],[3]!Table13456[Дата
отправки],"",0,1)</f>
        <v>45720</v>
      </c>
      <c r="B2721" s="2">
        <v>508849151</v>
      </c>
      <c r="C2721" s="2"/>
      <c r="D2721" s="2"/>
      <c r="E2721" s="3"/>
      <c r="F2721" s="3"/>
      <c r="H2721" s="5">
        <f>_xlfn.XLOOKUP(Table16[[#This Row],[OrderID]],[3]!Table13456[No заказа],[3]!Table13456[Количество],"",0,1)</f>
        <v>1</v>
      </c>
      <c r="I2721" s="5">
        <f>_xlfn.XLOOKUP(Table16[[#This Row],[OrderID]],[3]!Table13456[No заказа],[3]!Table13456[Цена],"",0,1)</f>
        <v>14990</v>
      </c>
      <c r="J2721" s="2" t="str">
        <f>M01_SETTINGS!$F$2</f>
        <v>KASPI</v>
      </c>
    </row>
    <row r="2722" spans="1:10" x14ac:dyDescent="0.35">
      <c r="A2722" s="3">
        <f>_xlfn.XLOOKUP(Table16[[#This Row],[OrderID]],[3]!Table13456[No заказа],[3]!Table13456[Дата
отправки],"",0,1)</f>
        <v>45720</v>
      </c>
      <c r="B2722" s="2">
        <v>508636194</v>
      </c>
      <c r="C2722" s="2"/>
      <c r="D2722" s="2"/>
      <c r="E2722" s="3"/>
      <c r="F2722" s="3"/>
      <c r="H2722" s="5">
        <f>_xlfn.XLOOKUP(Table16[[#This Row],[OrderID]],[3]!Table13456[No заказа],[3]!Table13456[Количество],"",0,1)</f>
        <v>1</v>
      </c>
      <c r="I2722" s="5">
        <f>_xlfn.XLOOKUP(Table16[[#This Row],[OrderID]],[3]!Table13456[No заказа],[3]!Table13456[Цена],"",0,1)</f>
        <v>14990</v>
      </c>
      <c r="J2722" s="2" t="str">
        <f>M01_SETTINGS!$F$2</f>
        <v>KASPI</v>
      </c>
    </row>
    <row r="2723" spans="1:10" x14ac:dyDescent="0.35">
      <c r="A2723" s="3">
        <f>_xlfn.XLOOKUP(Table16[[#This Row],[OrderID]],[3]!Table13456[No заказа],[3]!Table13456[Дата
отправки],"",0,1)</f>
        <v>45720</v>
      </c>
      <c r="B2723" s="2">
        <v>508445866</v>
      </c>
      <c r="C2723" s="2"/>
      <c r="D2723" s="2"/>
      <c r="E2723" s="3"/>
      <c r="F2723" s="3"/>
      <c r="H2723" s="5">
        <f>_xlfn.XLOOKUP(Table16[[#This Row],[OrderID]],[3]!Table13456[No заказа],[3]!Table13456[Количество],"",0,1)</f>
        <v>1</v>
      </c>
      <c r="I2723" s="5">
        <f>_xlfn.XLOOKUP(Table16[[#This Row],[OrderID]],[3]!Table13456[No заказа],[3]!Table13456[Цена],"",0,1)</f>
        <v>14990</v>
      </c>
      <c r="J2723" s="2" t="str">
        <f>M01_SETTINGS!$F$2</f>
        <v>KASPI</v>
      </c>
    </row>
    <row r="2724" spans="1:10" x14ac:dyDescent="0.35">
      <c r="A2724" s="3">
        <f>_xlfn.XLOOKUP(Table16[[#This Row],[OrderID]],[3]!Table13456[No заказа],[3]!Table13456[Дата
отправки],"",0,1)</f>
        <v>45720</v>
      </c>
      <c r="B2724" s="2">
        <v>508958515</v>
      </c>
      <c r="C2724" s="2"/>
      <c r="D2724" s="2"/>
      <c r="E2724" s="3"/>
      <c r="F2724" s="3"/>
      <c r="H2724" s="5">
        <f>_xlfn.XLOOKUP(Table16[[#This Row],[OrderID]],[3]!Table13456[No заказа],[3]!Table13456[Количество],"",0,1)</f>
        <v>1</v>
      </c>
      <c r="I2724" s="5">
        <f>_xlfn.XLOOKUP(Table16[[#This Row],[OrderID]],[3]!Table13456[No заказа],[3]!Table13456[Цена],"",0,1)</f>
        <v>8998</v>
      </c>
      <c r="J2724" s="2" t="str">
        <f>M01_SETTINGS!$F$2</f>
        <v>KASPI</v>
      </c>
    </row>
    <row r="2725" spans="1:10" x14ac:dyDescent="0.35">
      <c r="A2725" s="3">
        <f>_xlfn.XLOOKUP(Table16[[#This Row],[OrderID]],[3]!Table13456[No заказа],[3]!Table13456[Дата
отправки],"",0,1)</f>
        <v>45720</v>
      </c>
      <c r="B2725" s="2">
        <v>508881539</v>
      </c>
      <c r="C2725" s="2"/>
      <c r="D2725" s="2"/>
      <c r="E2725" s="3"/>
      <c r="F2725" s="3"/>
      <c r="H2725" s="5">
        <f>_xlfn.XLOOKUP(Table16[[#This Row],[OrderID]],[3]!Table13456[No заказа],[3]!Table13456[Количество],"",0,1)</f>
        <v>1</v>
      </c>
      <c r="I2725" s="5">
        <f>_xlfn.XLOOKUP(Table16[[#This Row],[OrderID]],[3]!Table13456[No заказа],[3]!Table13456[Цена],"",0,1)</f>
        <v>9898</v>
      </c>
      <c r="J2725" s="2" t="str">
        <f>M01_SETTINGS!$F$2</f>
        <v>KASPI</v>
      </c>
    </row>
    <row r="2726" spans="1:10" x14ac:dyDescent="0.35">
      <c r="A2726" s="3">
        <f>_xlfn.XLOOKUP(Table16[[#This Row],[OrderID]],[3]!Table13456[No заказа],[3]!Table13456[Дата
отправки],"",0,1)</f>
        <v>45720</v>
      </c>
      <c r="B2726" s="2">
        <v>508453103</v>
      </c>
      <c r="C2726" s="2"/>
      <c r="D2726" s="2"/>
      <c r="E2726" s="3"/>
      <c r="F2726" s="3"/>
      <c r="H2726" s="5">
        <f>_xlfn.XLOOKUP(Table16[[#This Row],[OrderID]],[3]!Table13456[No заказа],[3]!Table13456[Количество],"",0,1)</f>
        <v>1</v>
      </c>
      <c r="I2726" s="5">
        <f>_xlfn.XLOOKUP(Table16[[#This Row],[OrderID]],[3]!Table13456[No заказа],[3]!Table13456[Цена],"",0,1)</f>
        <v>8639</v>
      </c>
      <c r="J2726" s="2" t="str">
        <f>M01_SETTINGS!$F$2</f>
        <v>KASPI</v>
      </c>
    </row>
    <row r="2727" spans="1:10" x14ac:dyDescent="0.35">
      <c r="A2727" s="3">
        <f>_xlfn.XLOOKUP(Table16[[#This Row],[OrderID]],[3]!Table13456[No заказа],[3]!Table13456[Дата
отправки],"",0,1)</f>
        <v>45720</v>
      </c>
      <c r="B2727" s="2">
        <v>508649451</v>
      </c>
      <c r="C2727" s="2"/>
      <c r="D2727" s="2"/>
      <c r="E2727" s="3"/>
      <c r="F2727" s="3"/>
      <c r="H2727" s="5">
        <f>_xlfn.XLOOKUP(Table16[[#This Row],[OrderID]],[3]!Table13456[No заказа],[3]!Table13456[Количество],"",0,1)</f>
        <v>1</v>
      </c>
      <c r="I2727" s="5">
        <f>_xlfn.XLOOKUP(Table16[[#This Row],[OrderID]],[3]!Table13456[No заказа],[3]!Table13456[Цена],"",0,1)</f>
        <v>8474</v>
      </c>
      <c r="J2727" s="2" t="str">
        <f>M01_SETTINGS!$F$2</f>
        <v>KASPI</v>
      </c>
    </row>
    <row r="2728" spans="1:10" x14ac:dyDescent="0.35">
      <c r="A2728" s="3">
        <f>_xlfn.XLOOKUP(Table16[[#This Row],[OrderID]],[3]!Table13456[No заказа],[3]!Table13456[Дата
отправки],"",0,1)</f>
        <v>45720</v>
      </c>
      <c r="B2728" s="2">
        <v>508649402</v>
      </c>
      <c r="C2728" s="2"/>
      <c r="D2728" s="2"/>
      <c r="E2728" s="3"/>
      <c r="F2728" s="3"/>
      <c r="H2728" s="5">
        <f>_xlfn.XLOOKUP(Table16[[#This Row],[OrderID]],[3]!Table13456[No заказа],[3]!Table13456[Количество],"",0,1)</f>
        <v>1</v>
      </c>
      <c r="I2728" s="5">
        <f>_xlfn.XLOOKUP(Table16[[#This Row],[OrderID]],[3]!Table13456[No заказа],[3]!Table13456[Цена],"",0,1)</f>
        <v>8628</v>
      </c>
      <c r="J2728" s="2" t="str">
        <f>M01_SETTINGS!$F$2</f>
        <v>KASPI</v>
      </c>
    </row>
    <row r="2729" spans="1:10" x14ac:dyDescent="0.35">
      <c r="A2729" s="3">
        <f>_xlfn.XLOOKUP(Table16[[#This Row],[OrderID]],[3]!Table13456[No заказа],[3]!Table13456[Дата
отправки],"",0,1)</f>
        <v>45720</v>
      </c>
      <c r="B2729" s="2">
        <v>508380678</v>
      </c>
      <c r="C2729" s="2"/>
      <c r="D2729" s="2"/>
      <c r="E2729" s="3"/>
      <c r="F2729" s="3"/>
      <c r="H2729" s="5">
        <f>_xlfn.XLOOKUP(Table16[[#This Row],[OrderID]],[3]!Table13456[No заказа],[3]!Table13456[Количество],"",0,1)</f>
        <v>1</v>
      </c>
      <c r="I2729" s="5">
        <f>_xlfn.XLOOKUP(Table16[[#This Row],[OrderID]],[3]!Table13456[No заказа],[3]!Table13456[Цена],"",0,1)</f>
        <v>9374</v>
      </c>
      <c r="J2729" s="2" t="str">
        <f>M01_SETTINGS!$F$2</f>
        <v>KASPI</v>
      </c>
    </row>
    <row r="2730" spans="1:10" x14ac:dyDescent="0.35">
      <c r="A2730" s="3">
        <f>_xlfn.XLOOKUP(Table16[[#This Row],[OrderID]],[3]!Table13456[No заказа],[3]!Table13456[Дата
отправки],"",0,1)</f>
        <v>45720</v>
      </c>
      <c r="B2730" s="2">
        <v>508894915</v>
      </c>
      <c r="C2730" s="2"/>
      <c r="D2730" s="2"/>
      <c r="E2730" s="3"/>
      <c r="F2730" s="3"/>
      <c r="H2730" s="5">
        <f>_xlfn.XLOOKUP(Table16[[#This Row],[OrderID]],[3]!Table13456[No заказа],[3]!Table13456[Количество],"",0,1)</f>
        <v>1</v>
      </c>
      <c r="I2730" s="5">
        <f>_xlfn.XLOOKUP(Table16[[#This Row],[OrderID]],[3]!Table13456[No заказа],[3]!Table13456[Цена],"",0,1)</f>
        <v>9895</v>
      </c>
      <c r="J2730" s="2" t="str">
        <f>M01_SETTINGS!$F$2</f>
        <v>KASPI</v>
      </c>
    </row>
    <row r="2731" spans="1:10" x14ac:dyDescent="0.35">
      <c r="A2731" s="3">
        <f>_xlfn.XLOOKUP(Table16[[#This Row],[OrderID]],[3]!Table13456[No заказа],[3]!Table13456[Дата
отправки],"",0,1)</f>
        <v>45720</v>
      </c>
      <c r="B2731" s="2">
        <v>508648725</v>
      </c>
      <c r="C2731" s="2"/>
      <c r="D2731" s="2"/>
      <c r="E2731" s="3"/>
      <c r="F2731" s="3"/>
      <c r="H2731" s="5">
        <f>_xlfn.XLOOKUP(Table16[[#This Row],[OrderID]],[3]!Table13456[No заказа],[3]!Table13456[Количество],"",0,1)</f>
        <v>1</v>
      </c>
      <c r="I2731" s="5">
        <f>_xlfn.XLOOKUP(Table16[[#This Row],[OrderID]],[3]!Table13456[No заказа],[3]!Table13456[Цена],"",0,1)</f>
        <v>8590</v>
      </c>
      <c r="J2731" s="2" t="str">
        <f>M01_SETTINGS!$F$2</f>
        <v>KASPI</v>
      </c>
    </row>
    <row r="2732" spans="1:10" x14ac:dyDescent="0.35">
      <c r="A2732" s="3">
        <f>_xlfn.XLOOKUP(Table16[[#This Row],[OrderID]],[3]!Table13456[No заказа],[3]!Table13456[Дата
отправки],"",0,1)</f>
        <v>45720</v>
      </c>
      <c r="B2732" s="2">
        <v>508394442</v>
      </c>
      <c r="C2732" s="2"/>
      <c r="D2732" s="2"/>
      <c r="E2732" s="3"/>
      <c r="F2732" s="3"/>
      <c r="H2732" s="5">
        <f>_xlfn.XLOOKUP(Table16[[#This Row],[OrderID]],[3]!Table13456[No заказа],[3]!Table13456[Количество],"",0,1)</f>
        <v>1</v>
      </c>
      <c r="I2732" s="5">
        <f>_xlfn.XLOOKUP(Table16[[#This Row],[OrderID]],[3]!Table13456[No заказа],[3]!Table13456[Цена],"",0,1)</f>
        <v>8621</v>
      </c>
      <c r="J2732" s="2" t="str">
        <f>M01_SETTINGS!$F$2</f>
        <v>KASPI</v>
      </c>
    </row>
    <row r="2733" spans="1:10" x14ac:dyDescent="0.35">
      <c r="A2733" s="3">
        <f>_xlfn.XLOOKUP(Table16[[#This Row],[OrderID]],[3]!Table13456[No заказа],[3]!Table13456[Дата
отправки],"",0,1)</f>
        <v>45720</v>
      </c>
      <c r="B2733" s="2">
        <v>508805926</v>
      </c>
      <c r="C2733" s="2"/>
      <c r="D2733" s="2"/>
      <c r="E2733" s="3"/>
      <c r="F2733" s="3"/>
      <c r="H2733" s="5">
        <f>_xlfn.XLOOKUP(Table16[[#This Row],[OrderID]],[3]!Table13456[No заказа],[3]!Table13456[Количество],"",0,1)</f>
        <v>1</v>
      </c>
      <c r="I2733" s="5">
        <f>_xlfn.XLOOKUP(Table16[[#This Row],[OrderID]],[3]!Table13456[No заказа],[3]!Table13456[Цена],"",0,1)</f>
        <v>9300</v>
      </c>
      <c r="J2733" s="2" t="str">
        <f>M01_SETTINGS!$F$2</f>
        <v>KASPI</v>
      </c>
    </row>
    <row r="2734" spans="1:10" x14ac:dyDescent="0.35">
      <c r="A2734" s="3">
        <f>_xlfn.XLOOKUP(Table16[[#This Row],[OrderID]],[3]!Table13456[No заказа],[3]!Table13456[Дата
отправки],"",0,1)</f>
        <v>45720</v>
      </c>
      <c r="B2734" s="2">
        <v>508580127</v>
      </c>
      <c r="C2734" s="2"/>
      <c r="D2734" s="2"/>
      <c r="E2734" s="3"/>
      <c r="F2734" s="3"/>
      <c r="H2734" s="5">
        <f>_xlfn.XLOOKUP(Table16[[#This Row],[OrderID]],[3]!Table13456[No заказа],[3]!Table13456[Количество],"",0,1)</f>
        <v>1</v>
      </c>
      <c r="I2734" s="5">
        <f>_xlfn.XLOOKUP(Table16[[#This Row],[OrderID]],[3]!Table13456[No заказа],[3]!Table13456[Цена],"",0,1)</f>
        <v>8550</v>
      </c>
      <c r="J2734" s="2" t="str">
        <f>M01_SETTINGS!$F$2</f>
        <v>KASPI</v>
      </c>
    </row>
    <row r="2735" spans="1:10" x14ac:dyDescent="0.35">
      <c r="A2735" s="3">
        <f>_xlfn.XLOOKUP(Table16[[#This Row],[OrderID]],[3]!Table13456[No заказа],[3]!Table13456[Дата
отправки],"",0,1)</f>
        <v>45720</v>
      </c>
      <c r="B2735" s="2">
        <v>508420150</v>
      </c>
      <c r="C2735" s="2"/>
      <c r="D2735" s="2"/>
      <c r="E2735" s="3"/>
      <c r="F2735" s="3"/>
      <c r="H2735" s="5">
        <f>_xlfn.XLOOKUP(Table16[[#This Row],[OrderID]],[3]!Table13456[No заказа],[3]!Table13456[Количество],"",0,1)</f>
        <v>1</v>
      </c>
      <c r="I2735" s="5">
        <f>_xlfn.XLOOKUP(Table16[[#This Row],[OrderID]],[3]!Table13456[No заказа],[3]!Table13456[Цена],"",0,1)</f>
        <v>8550</v>
      </c>
      <c r="J2735" s="2" t="str">
        <f>M01_SETTINGS!$F$2</f>
        <v>KASPI</v>
      </c>
    </row>
    <row r="2736" spans="1:10" x14ac:dyDescent="0.35">
      <c r="A2736" s="3">
        <f>_xlfn.XLOOKUP(Table16[[#This Row],[OrderID]],[3]!Table13456[No заказа],[3]!Table13456[Дата
отправки],"",0,1)</f>
        <v>45720</v>
      </c>
      <c r="B2736" s="2">
        <v>508798450</v>
      </c>
      <c r="C2736" s="2"/>
      <c r="D2736" s="2"/>
      <c r="E2736" s="3"/>
      <c r="F2736" s="3"/>
      <c r="H2736" s="5">
        <f>_xlfn.XLOOKUP(Table16[[#This Row],[OrderID]],[3]!Table13456[No заказа],[3]!Table13456[Количество],"",0,1)</f>
        <v>1</v>
      </c>
      <c r="I2736" s="5">
        <f>_xlfn.XLOOKUP(Table16[[#This Row],[OrderID]],[3]!Table13456[No заказа],[3]!Table13456[Цена],"",0,1)</f>
        <v>8529</v>
      </c>
      <c r="J2736" s="2" t="str">
        <f>M01_SETTINGS!$F$2</f>
        <v>KASPI</v>
      </c>
    </row>
    <row r="2737" spans="1:10" x14ac:dyDescent="0.35">
      <c r="A2737" s="3">
        <f>_xlfn.XLOOKUP(Table16[[#This Row],[OrderID]],[3]!Table13456[No заказа],[3]!Table13456[Дата
отправки],"",0,1)</f>
        <v>45720</v>
      </c>
      <c r="B2737" s="2">
        <v>508678414</v>
      </c>
      <c r="C2737" s="2"/>
      <c r="D2737" s="2"/>
      <c r="E2737" s="3"/>
      <c r="F2737" s="3"/>
      <c r="H2737" s="5">
        <f>_xlfn.XLOOKUP(Table16[[#This Row],[OrderID]],[3]!Table13456[No заказа],[3]!Table13456[Количество],"",0,1)</f>
        <v>1</v>
      </c>
      <c r="I2737" s="5">
        <f>_xlfn.XLOOKUP(Table16[[#This Row],[OrderID]],[3]!Table13456[No заказа],[3]!Table13456[Цена],"",0,1)</f>
        <v>8587</v>
      </c>
      <c r="J2737" s="2" t="str">
        <f>M01_SETTINGS!$F$2</f>
        <v>KASPI</v>
      </c>
    </row>
    <row r="2738" spans="1:10" x14ac:dyDescent="0.35">
      <c r="A2738" s="3">
        <f>_xlfn.XLOOKUP(Table16[[#This Row],[OrderID]],[3]!Table13456[No заказа],[3]!Table13456[Дата
отправки],"",0,1)</f>
        <v>45720</v>
      </c>
      <c r="B2738" s="2">
        <v>509056433</v>
      </c>
      <c r="C2738" s="2"/>
      <c r="D2738" s="2"/>
      <c r="E2738" s="3"/>
      <c r="F2738" s="3"/>
      <c r="H2738" s="5">
        <f>_xlfn.XLOOKUP(Table16[[#This Row],[OrderID]],[3]!Table13456[No заказа],[3]!Table13456[Количество],"",0,1)</f>
        <v>1</v>
      </c>
      <c r="I2738" s="5">
        <f>_xlfn.XLOOKUP(Table16[[#This Row],[OrderID]],[3]!Table13456[No заказа],[3]!Table13456[Цена],"",0,1)</f>
        <v>29446</v>
      </c>
      <c r="J2738" s="2" t="str">
        <f>M01_SETTINGS!$F$2</f>
        <v>KASPI</v>
      </c>
    </row>
    <row r="2739" spans="1:10" x14ac:dyDescent="0.35">
      <c r="A2739" s="3">
        <f>_xlfn.XLOOKUP(Table16[[#This Row],[OrderID]],[3]!Table13456[No заказа],[3]!Table13456[Дата
отправки],"",0,1)</f>
        <v>45720</v>
      </c>
      <c r="B2739" s="2">
        <v>508818938</v>
      </c>
      <c r="C2739" s="2"/>
      <c r="D2739" s="2"/>
      <c r="E2739" s="3"/>
      <c r="F2739" s="3"/>
      <c r="H2739" s="5">
        <f>_xlfn.XLOOKUP(Table16[[#This Row],[OrderID]],[3]!Table13456[No заказа],[3]!Table13456[Количество],"",0,1)</f>
        <v>1</v>
      </c>
      <c r="I2739" s="5">
        <f>_xlfn.XLOOKUP(Table16[[#This Row],[OrderID]],[3]!Table13456[No заказа],[3]!Table13456[Цена],"",0,1)</f>
        <v>29000</v>
      </c>
      <c r="J2739" s="2" t="str">
        <f>M01_SETTINGS!$F$2</f>
        <v>KASPI</v>
      </c>
    </row>
    <row r="2740" spans="1:10" x14ac:dyDescent="0.35">
      <c r="A2740" s="3">
        <f>_xlfn.XLOOKUP(Table16[[#This Row],[OrderID]],[3]!Table13456[No заказа],[3]!Table13456[Дата
отправки],"",0,1)</f>
        <v>45720</v>
      </c>
      <c r="B2740" s="2">
        <v>508740243</v>
      </c>
      <c r="C2740" s="2"/>
      <c r="D2740" s="2"/>
      <c r="E2740" s="3"/>
      <c r="F2740" s="3"/>
      <c r="H2740" s="5">
        <f>_xlfn.XLOOKUP(Table16[[#This Row],[OrderID]],[3]!Table13456[No заказа],[3]!Table13456[Количество],"",0,1)</f>
        <v>1</v>
      </c>
      <c r="I2740" s="5">
        <f>_xlfn.XLOOKUP(Table16[[#This Row],[OrderID]],[3]!Table13456[No заказа],[3]!Table13456[Цена],"",0,1)</f>
        <v>29001</v>
      </c>
      <c r="J2740" s="2" t="str">
        <f>M01_SETTINGS!$F$2</f>
        <v>KASPI</v>
      </c>
    </row>
    <row r="2741" spans="1:10" x14ac:dyDescent="0.35">
      <c r="A2741" s="3">
        <f>_xlfn.XLOOKUP(Table16[[#This Row],[OrderID]],[3]!Table13456[No заказа],[3]!Table13456[Дата
отправки],"",0,1)</f>
        <v>45720</v>
      </c>
      <c r="B2741" s="2">
        <v>508657365</v>
      </c>
      <c r="C2741" s="2"/>
      <c r="D2741" s="2"/>
      <c r="E2741" s="3"/>
      <c r="F2741" s="3"/>
      <c r="H2741" s="5">
        <f>_xlfn.XLOOKUP(Table16[[#This Row],[OrderID]],[3]!Table13456[No заказа],[3]!Table13456[Количество],"",0,1)</f>
        <v>1</v>
      </c>
      <c r="I2741" s="5">
        <f>_xlfn.XLOOKUP(Table16[[#This Row],[OrderID]],[3]!Table13456[No заказа],[3]!Table13456[Цена],"",0,1)</f>
        <v>29001</v>
      </c>
      <c r="J2741" s="2" t="str">
        <f>M01_SETTINGS!$F$2</f>
        <v>KASPI</v>
      </c>
    </row>
    <row r="2742" spans="1:10" x14ac:dyDescent="0.35">
      <c r="A2742" s="3">
        <f>_xlfn.XLOOKUP(Table16[[#This Row],[OrderID]],[3]!Table13456[No заказа],[3]!Table13456[Дата
отправки],"",0,1)</f>
        <v>45720</v>
      </c>
      <c r="B2742" s="2">
        <v>508616067</v>
      </c>
      <c r="C2742" s="2"/>
      <c r="D2742" s="2"/>
      <c r="E2742" s="3"/>
      <c r="F2742" s="3"/>
      <c r="H2742" s="5">
        <f>_xlfn.XLOOKUP(Table16[[#This Row],[OrderID]],[3]!Table13456[No заказа],[3]!Table13456[Количество],"",0,1)</f>
        <v>1</v>
      </c>
      <c r="I2742" s="5">
        <f>_xlfn.XLOOKUP(Table16[[#This Row],[OrderID]],[3]!Table13456[No заказа],[3]!Table13456[Цена],"",0,1)</f>
        <v>29001</v>
      </c>
      <c r="J2742" s="2" t="str">
        <f>M01_SETTINGS!$F$2</f>
        <v>KASPI</v>
      </c>
    </row>
    <row r="2743" spans="1:10" x14ac:dyDescent="0.35">
      <c r="A2743" s="3">
        <f>_xlfn.XLOOKUP(Table16[[#This Row],[OrderID]],[3]!Table13456[No заказа],[3]!Table13456[Дата
отправки],"",0,1)</f>
        <v>45720</v>
      </c>
      <c r="B2743" s="2">
        <v>508567490</v>
      </c>
      <c r="C2743" s="2"/>
      <c r="D2743" s="2"/>
      <c r="E2743" s="3"/>
      <c r="F2743" s="3"/>
      <c r="H2743" s="5">
        <f>_xlfn.XLOOKUP(Table16[[#This Row],[OrderID]],[3]!Table13456[No заказа],[3]!Table13456[Количество],"",0,1)</f>
        <v>1</v>
      </c>
      <c r="I2743" s="5">
        <f>_xlfn.XLOOKUP(Table16[[#This Row],[OrderID]],[3]!Table13456[No заказа],[3]!Table13456[Цена],"",0,1)</f>
        <v>29005</v>
      </c>
      <c r="J2743" s="2" t="str">
        <f>M01_SETTINGS!$F$2</f>
        <v>KASPI</v>
      </c>
    </row>
    <row r="2744" spans="1:10" x14ac:dyDescent="0.35">
      <c r="A2744" s="3">
        <f>_xlfn.XLOOKUP(Table16[[#This Row],[OrderID]],[3]!Table13456[No заказа],[3]!Table13456[Дата
отправки],"",0,1)</f>
        <v>45720</v>
      </c>
      <c r="B2744" s="2">
        <v>508925202</v>
      </c>
      <c r="C2744" s="2"/>
      <c r="D2744" s="2"/>
      <c r="E2744" s="3"/>
      <c r="F2744" s="3"/>
      <c r="H2744" s="5">
        <f>_xlfn.XLOOKUP(Table16[[#This Row],[OrderID]],[3]!Table13456[No заказа],[3]!Table13456[Количество],"",0,1)</f>
        <v>1</v>
      </c>
      <c r="I2744" s="5">
        <f>_xlfn.XLOOKUP(Table16[[#This Row],[OrderID]],[3]!Table13456[No заказа],[3]!Table13456[Цена],"",0,1)</f>
        <v>29995</v>
      </c>
      <c r="J2744" s="2" t="str">
        <f>M01_SETTINGS!$F$2</f>
        <v>KASPI</v>
      </c>
    </row>
    <row r="2745" spans="1:10" x14ac:dyDescent="0.35">
      <c r="A2745" s="3">
        <f>_xlfn.XLOOKUP(Table16[[#This Row],[OrderID]],[3]!Table13456[No заказа],[3]!Table13456[Дата
отправки],"",0,1)</f>
        <v>45719</v>
      </c>
      <c r="B2745" s="2">
        <v>508040880</v>
      </c>
      <c r="C2745" s="2"/>
      <c r="D2745" s="2"/>
      <c r="E2745" s="3"/>
      <c r="F2745" s="3"/>
      <c r="H2745" s="5">
        <f>_xlfn.XLOOKUP(Table16[[#This Row],[OrderID]],[3]!Table13456[No заказа],[3]!Table13456[Количество],"",0,1)</f>
        <v>1</v>
      </c>
      <c r="I2745" s="5">
        <f>_xlfn.XLOOKUP(Table16[[#This Row],[OrderID]],[3]!Table13456[No заказа],[3]!Table13456[Цена],"",0,1)</f>
        <v>10777</v>
      </c>
      <c r="J2745" s="2" t="str">
        <f>M01_SETTINGS!$F$2</f>
        <v>KASPI</v>
      </c>
    </row>
    <row r="2746" spans="1:10" x14ac:dyDescent="0.35">
      <c r="A2746" s="3">
        <f>_xlfn.XLOOKUP(Table16[[#This Row],[OrderID]],[3]!Table13456[No заказа],[3]!Table13456[Дата
отправки],"",0,1)</f>
        <v>45719</v>
      </c>
      <c r="B2746" s="2">
        <v>507978135</v>
      </c>
      <c r="C2746" s="2"/>
      <c r="D2746" s="2"/>
      <c r="E2746" s="3"/>
      <c r="F2746" s="3"/>
      <c r="H2746" s="5">
        <f>_xlfn.XLOOKUP(Table16[[#This Row],[OrderID]],[3]!Table13456[No заказа],[3]!Table13456[Количество],"",0,1)</f>
        <v>1</v>
      </c>
      <c r="I2746" s="5">
        <f>_xlfn.XLOOKUP(Table16[[#This Row],[OrderID]],[3]!Table13456[No заказа],[3]!Table13456[Цена],"",0,1)</f>
        <v>8799</v>
      </c>
      <c r="J2746" s="2" t="str">
        <f>M01_SETTINGS!$F$2</f>
        <v>KASPI</v>
      </c>
    </row>
    <row r="2747" spans="1:10" x14ac:dyDescent="0.35">
      <c r="A2747" s="3">
        <f>_xlfn.XLOOKUP(Table16[[#This Row],[OrderID]],[3]!Table13456[No заказа],[3]!Table13456[Дата
отправки],"",0,1)</f>
        <v>45719</v>
      </c>
      <c r="B2747" s="2">
        <v>507809291</v>
      </c>
      <c r="C2747" s="2"/>
      <c r="D2747" s="2"/>
      <c r="E2747" s="3"/>
      <c r="F2747" s="3"/>
      <c r="H2747" s="5">
        <f>_xlfn.XLOOKUP(Table16[[#This Row],[OrderID]],[3]!Table13456[No заказа],[3]!Table13456[Количество],"",0,1)</f>
        <v>1</v>
      </c>
      <c r="I2747" s="5">
        <f>_xlfn.XLOOKUP(Table16[[#This Row],[OrderID]],[3]!Table13456[No заказа],[3]!Table13456[Цена],"",0,1)</f>
        <v>8888</v>
      </c>
      <c r="J2747" s="2" t="str">
        <f>M01_SETTINGS!$F$2</f>
        <v>KASPI</v>
      </c>
    </row>
    <row r="2748" spans="1:10" x14ac:dyDescent="0.35">
      <c r="A2748" s="3">
        <f>_xlfn.XLOOKUP(Table16[[#This Row],[OrderID]],[3]!Table13456[No заказа],[3]!Table13456[Дата
отправки],"",0,1)</f>
        <v>45719</v>
      </c>
      <c r="B2748" s="2">
        <v>508019554</v>
      </c>
      <c r="C2748" s="2"/>
      <c r="D2748" s="2"/>
      <c r="E2748" s="3"/>
      <c r="F2748" s="3"/>
      <c r="H2748" s="5">
        <f>_xlfn.XLOOKUP(Table16[[#This Row],[OrderID]],[3]!Table13456[No заказа],[3]!Table13456[Количество],"",0,1)</f>
        <v>1</v>
      </c>
      <c r="I2748" s="5">
        <f>_xlfn.XLOOKUP(Table16[[#This Row],[OrderID]],[3]!Table13456[No заказа],[3]!Table13456[Цена],"",0,1)</f>
        <v>10778</v>
      </c>
      <c r="J2748" s="2" t="str">
        <f>M01_SETTINGS!$F$2</f>
        <v>KASPI</v>
      </c>
    </row>
    <row r="2749" spans="1:10" x14ac:dyDescent="0.35">
      <c r="A2749" s="3">
        <f>_xlfn.XLOOKUP(Table16[[#This Row],[OrderID]],[3]!Table13456[No заказа],[3]!Table13456[Дата
отправки],"",0,1)</f>
        <v>45719</v>
      </c>
      <c r="B2749" s="2">
        <v>508231162</v>
      </c>
      <c r="C2749" s="2"/>
      <c r="D2749" s="2"/>
      <c r="E2749" s="3"/>
      <c r="F2749" s="3"/>
      <c r="H2749" s="5">
        <f>_xlfn.XLOOKUP(Table16[[#This Row],[OrderID]],[3]!Table13456[No заказа],[3]!Table13456[Количество],"",0,1)</f>
        <v>1</v>
      </c>
      <c r="I2749" s="5">
        <f>_xlfn.XLOOKUP(Table16[[#This Row],[OrderID]],[3]!Table13456[No заказа],[3]!Table13456[Цена],"",0,1)</f>
        <v>8800</v>
      </c>
      <c r="J2749" s="2" t="str">
        <f>M01_SETTINGS!$F$2</f>
        <v>KASPI</v>
      </c>
    </row>
    <row r="2750" spans="1:10" x14ac:dyDescent="0.35">
      <c r="A2750" s="3">
        <f>_xlfn.XLOOKUP(Table16[[#This Row],[OrderID]],[3]!Table13456[No заказа],[3]!Table13456[Дата
отправки],"",0,1)</f>
        <v>45719</v>
      </c>
      <c r="B2750" s="2">
        <v>507891773</v>
      </c>
      <c r="C2750" s="2"/>
      <c r="D2750" s="2"/>
      <c r="E2750" s="3"/>
      <c r="F2750" s="3"/>
      <c r="H2750" s="5">
        <f>_xlfn.XLOOKUP(Table16[[#This Row],[OrderID]],[3]!Table13456[No заказа],[3]!Table13456[Количество],"",0,1)</f>
        <v>1</v>
      </c>
      <c r="I2750" s="5">
        <f>_xlfn.XLOOKUP(Table16[[#This Row],[OrderID]],[3]!Table13456[No заказа],[3]!Table13456[Цена],"",0,1)</f>
        <v>8885</v>
      </c>
      <c r="J2750" s="2" t="str">
        <f>M01_SETTINGS!$F$2</f>
        <v>KASPI</v>
      </c>
    </row>
    <row r="2751" spans="1:10" x14ac:dyDescent="0.35">
      <c r="A2751" s="3">
        <f>_xlfn.XLOOKUP(Table16[[#This Row],[OrderID]],[3]!Table13456[No заказа],[3]!Table13456[Дата
отправки],"",0,1)</f>
        <v>45719</v>
      </c>
      <c r="B2751" s="2">
        <v>507900388</v>
      </c>
      <c r="C2751" s="2"/>
      <c r="D2751" s="2"/>
      <c r="E2751" s="3"/>
      <c r="F2751" s="3"/>
      <c r="H2751" s="5">
        <f>_xlfn.XLOOKUP(Table16[[#This Row],[OrderID]],[3]!Table13456[No заказа],[3]!Table13456[Количество],"",0,1)</f>
        <v>1</v>
      </c>
      <c r="I2751" s="5">
        <f>_xlfn.XLOOKUP(Table16[[#This Row],[OrderID]],[3]!Table13456[No заказа],[3]!Table13456[Цена],"",0,1)</f>
        <v>8799</v>
      </c>
      <c r="J2751" s="2" t="str">
        <f>M01_SETTINGS!$F$2</f>
        <v>KASPI</v>
      </c>
    </row>
    <row r="2752" spans="1:10" x14ac:dyDescent="0.35">
      <c r="A2752" s="3">
        <f>_xlfn.XLOOKUP(Table16[[#This Row],[OrderID]],[3]!Table13456[No заказа],[3]!Table13456[Дата
отправки],"",0,1)</f>
        <v>45719</v>
      </c>
      <c r="B2752" s="2">
        <v>508069300</v>
      </c>
      <c r="C2752" s="2"/>
      <c r="D2752" s="2"/>
      <c r="E2752" s="3"/>
      <c r="F2752" s="3"/>
      <c r="H2752" s="5">
        <f>_xlfn.XLOOKUP(Table16[[#This Row],[OrderID]],[3]!Table13456[No заказа],[3]!Table13456[Количество],"",0,1)</f>
        <v>1</v>
      </c>
      <c r="I2752" s="5">
        <f>_xlfn.XLOOKUP(Table16[[#This Row],[OrderID]],[3]!Table13456[No заказа],[3]!Table13456[Цена],"",0,1)</f>
        <v>8640</v>
      </c>
      <c r="J2752" s="2" t="str">
        <f>M01_SETTINGS!$F$2</f>
        <v>KASPI</v>
      </c>
    </row>
    <row r="2753" spans="1:10" x14ac:dyDescent="0.35">
      <c r="A2753" s="3">
        <f>_xlfn.XLOOKUP(Table16[[#This Row],[OrderID]],[3]!Table13456[No заказа],[3]!Table13456[Дата
отправки],"",0,1)</f>
        <v>45719</v>
      </c>
      <c r="B2753" s="2">
        <v>508335100</v>
      </c>
      <c r="C2753" s="2"/>
      <c r="D2753" s="2"/>
      <c r="E2753" s="3"/>
      <c r="F2753" s="3"/>
      <c r="H2753" s="5">
        <f>_xlfn.XLOOKUP(Table16[[#This Row],[OrderID]],[3]!Table13456[No заказа],[3]!Table13456[Количество],"",0,1)</f>
        <v>1</v>
      </c>
      <c r="I2753" s="5">
        <f>_xlfn.XLOOKUP(Table16[[#This Row],[OrderID]],[3]!Table13456[No заказа],[3]!Table13456[Цена],"",0,1)</f>
        <v>8900</v>
      </c>
      <c r="J2753" s="2" t="str">
        <f>M01_SETTINGS!$F$2</f>
        <v>KASPI</v>
      </c>
    </row>
    <row r="2754" spans="1:10" x14ac:dyDescent="0.35">
      <c r="A2754" s="3">
        <f>_xlfn.XLOOKUP(Table16[[#This Row],[OrderID]],[3]!Table13456[No заказа],[3]!Table13456[Дата
отправки],"",0,1)</f>
        <v>45719</v>
      </c>
      <c r="B2754" s="2">
        <v>507950501</v>
      </c>
      <c r="C2754" s="2"/>
      <c r="D2754" s="2"/>
      <c r="E2754" s="3"/>
      <c r="F2754" s="3"/>
      <c r="H2754" s="5">
        <f>_xlfn.XLOOKUP(Table16[[#This Row],[OrderID]],[3]!Table13456[No заказа],[3]!Table13456[Количество],"",0,1)</f>
        <v>1</v>
      </c>
      <c r="I2754" s="5">
        <f>_xlfn.XLOOKUP(Table16[[#This Row],[OrderID]],[3]!Table13456[No заказа],[3]!Table13456[Цена],"",0,1)</f>
        <v>9897</v>
      </c>
      <c r="J2754" s="2" t="str">
        <f>M01_SETTINGS!$F$2</f>
        <v>KASPI</v>
      </c>
    </row>
    <row r="2755" spans="1:10" x14ac:dyDescent="0.35">
      <c r="A2755" s="3">
        <f>_xlfn.XLOOKUP(Table16[[#This Row],[OrderID]],[3]!Table13456[No заказа],[3]!Table13456[Дата
отправки],"",0,1)</f>
        <v>45719</v>
      </c>
      <c r="B2755" s="2">
        <v>508081749</v>
      </c>
      <c r="C2755" s="2"/>
      <c r="D2755" s="2"/>
      <c r="E2755" s="3"/>
      <c r="F2755" s="3"/>
      <c r="H2755" s="5">
        <f>_xlfn.XLOOKUP(Table16[[#This Row],[OrderID]],[3]!Table13456[No заказа],[3]!Table13456[Количество],"",0,1)</f>
        <v>1</v>
      </c>
      <c r="I2755" s="5">
        <f>_xlfn.XLOOKUP(Table16[[#This Row],[OrderID]],[3]!Table13456[No заказа],[3]!Table13456[Цена],"",0,1)</f>
        <v>8800</v>
      </c>
      <c r="J2755" s="2" t="str">
        <f>M01_SETTINGS!$F$2</f>
        <v>KASPI</v>
      </c>
    </row>
    <row r="2756" spans="1:10" x14ac:dyDescent="0.35">
      <c r="A2756" s="3">
        <f>_xlfn.XLOOKUP(Table16[[#This Row],[OrderID]],[3]!Table13456[No заказа],[3]!Table13456[Дата
отправки],"",0,1)</f>
        <v>45719</v>
      </c>
      <c r="B2756" s="2">
        <v>507846753</v>
      </c>
      <c r="C2756" s="2"/>
      <c r="D2756" s="2"/>
      <c r="E2756" s="3"/>
      <c r="F2756" s="3"/>
      <c r="H2756" s="5">
        <f>_xlfn.XLOOKUP(Table16[[#This Row],[OrderID]],[3]!Table13456[No заказа],[3]!Table13456[Количество],"",0,1)</f>
        <v>1</v>
      </c>
      <c r="I2756" s="5">
        <f>_xlfn.XLOOKUP(Table16[[#This Row],[OrderID]],[3]!Table13456[No заказа],[3]!Table13456[Цена],"",0,1)</f>
        <v>8762</v>
      </c>
      <c r="J2756" s="2" t="str">
        <f>M01_SETTINGS!$F$2</f>
        <v>KASPI</v>
      </c>
    </row>
    <row r="2757" spans="1:10" x14ac:dyDescent="0.35">
      <c r="A2757" s="3">
        <f>_xlfn.XLOOKUP(Table16[[#This Row],[OrderID]],[3]!Table13456[No заказа],[3]!Table13456[Дата
отправки],"",0,1)</f>
        <v>45719</v>
      </c>
      <c r="B2757" s="2">
        <v>508018716</v>
      </c>
      <c r="C2757" s="2"/>
      <c r="D2757" s="2"/>
      <c r="E2757" s="3"/>
      <c r="F2757" s="3"/>
      <c r="H2757" s="5">
        <f>_xlfn.XLOOKUP(Table16[[#This Row],[OrderID]],[3]!Table13456[No заказа],[3]!Table13456[Количество],"",0,1)</f>
        <v>1</v>
      </c>
      <c r="I2757" s="5">
        <f>_xlfn.XLOOKUP(Table16[[#This Row],[OrderID]],[3]!Table13456[No заказа],[3]!Table13456[Цена],"",0,1)</f>
        <v>14990</v>
      </c>
      <c r="J2757" s="2" t="str">
        <f>M01_SETTINGS!$F$2</f>
        <v>KASPI</v>
      </c>
    </row>
    <row r="2758" spans="1:10" x14ac:dyDescent="0.35">
      <c r="A2758" s="3">
        <f>_xlfn.XLOOKUP(Table16[[#This Row],[OrderID]],[3]!Table13456[No заказа],[3]!Table13456[Дата
отправки],"",0,1)</f>
        <v>45719</v>
      </c>
      <c r="B2758" s="2">
        <v>508320554</v>
      </c>
      <c r="C2758" s="2"/>
      <c r="D2758" s="2"/>
      <c r="E2758" s="3"/>
      <c r="F2758" s="3"/>
      <c r="H2758" s="5">
        <f>_xlfn.XLOOKUP(Table16[[#This Row],[OrderID]],[3]!Table13456[No заказа],[3]!Table13456[Количество],"",0,1)</f>
        <v>1</v>
      </c>
      <c r="I2758" s="5">
        <f>_xlfn.XLOOKUP(Table16[[#This Row],[OrderID]],[3]!Table13456[No заказа],[3]!Table13456[Цена],"",0,1)</f>
        <v>14990</v>
      </c>
      <c r="J2758" s="2" t="str">
        <f>M01_SETTINGS!$F$2</f>
        <v>KASPI</v>
      </c>
    </row>
    <row r="2759" spans="1:10" x14ac:dyDescent="0.35">
      <c r="A2759" s="3">
        <f>_xlfn.XLOOKUP(Table16[[#This Row],[OrderID]],[3]!Table13456[No заказа],[3]!Table13456[Дата
отправки],"",0,1)</f>
        <v>45719</v>
      </c>
      <c r="B2759" s="2">
        <v>508055060</v>
      </c>
      <c r="C2759" s="2"/>
      <c r="D2759" s="2"/>
      <c r="E2759" s="3"/>
      <c r="F2759" s="3"/>
      <c r="H2759" s="5">
        <f>_xlfn.XLOOKUP(Table16[[#This Row],[OrderID]],[3]!Table13456[No заказа],[3]!Table13456[Количество],"",0,1)</f>
        <v>1</v>
      </c>
      <c r="I2759" s="5">
        <f>_xlfn.XLOOKUP(Table16[[#This Row],[OrderID]],[3]!Table13456[No заказа],[3]!Table13456[Цена],"",0,1)</f>
        <v>14990</v>
      </c>
      <c r="J2759" s="2" t="str">
        <f>M01_SETTINGS!$F$2</f>
        <v>KASPI</v>
      </c>
    </row>
    <row r="2760" spans="1:10" x14ac:dyDescent="0.35">
      <c r="A2760" s="3">
        <f>_xlfn.XLOOKUP(Table16[[#This Row],[OrderID]],[3]!Table13456[No заказа],[3]!Table13456[Дата
отправки],"",0,1)</f>
        <v>45719</v>
      </c>
      <c r="B2760" s="2">
        <v>507882575</v>
      </c>
      <c r="C2760" s="2"/>
      <c r="D2760" s="2"/>
      <c r="E2760" s="3"/>
      <c r="F2760" s="3"/>
      <c r="H2760" s="5">
        <f>_xlfn.XLOOKUP(Table16[[#This Row],[OrderID]],[3]!Table13456[No заказа],[3]!Table13456[Количество],"",0,1)</f>
        <v>1</v>
      </c>
      <c r="I2760" s="5">
        <f>_xlfn.XLOOKUP(Table16[[#This Row],[OrderID]],[3]!Table13456[No заказа],[3]!Table13456[Цена],"",0,1)</f>
        <v>14990</v>
      </c>
      <c r="J2760" s="2" t="str">
        <f>M01_SETTINGS!$F$2</f>
        <v>KASPI</v>
      </c>
    </row>
    <row r="2761" spans="1:10" x14ac:dyDescent="0.35">
      <c r="A2761" s="3">
        <f>_xlfn.XLOOKUP(Table16[[#This Row],[OrderID]],[3]!Table13456[No заказа],[3]!Table13456[Дата
отправки],"",0,1)</f>
        <v>45719</v>
      </c>
      <c r="B2761" s="2">
        <v>508198796</v>
      </c>
      <c r="C2761" s="2"/>
      <c r="D2761" s="2"/>
      <c r="E2761" s="3"/>
      <c r="F2761" s="3"/>
      <c r="H2761" s="5">
        <f>_xlfn.XLOOKUP(Table16[[#This Row],[OrderID]],[3]!Table13456[No заказа],[3]!Table13456[Количество],"",0,1)</f>
        <v>1</v>
      </c>
      <c r="I2761" s="5">
        <f>_xlfn.XLOOKUP(Table16[[#This Row],[OrderID]],[3]!Table13456[No заказа],[3]!Table13456[Цена],"",0,1)</f>
        <v>8715</v>
      </c>
      <c r="J2761" s="2" t="str">
        <f>M01_SETTINGS!$F$2</f>
        <v>KASPI</v>
      </c>
    </row>
    <row r="2762" spans="1:10" x14ac:dyDescent="0.35">
      <c r="A2762" s="3">
        <f>_xlfn.XLOOKUP(Table16[[#This Row],[OrderID]],[3]!Table13456[No заказа],[3]!Table13456[Дата
отправки],"",0,1)</f>
        <v>45719</v>
      </c>
      <c r="B2762" s="2">
        <v>508100993</v>
      </c>
      <c r="C2762" s="2"/>
      <c r="D2762" s="2"/>
      <c r="E2762" s="3"/>
      <c r="F2762" s="3"/>
      <c r="H2762" s="5">
        <f>_xlfn.XLOOKUP(Table16[[#This Row],[OrderID]],[3]!Table13456[No заказа],[3]!Table13456[Количество],"",0,1)</f>
        <v>1</v>
      </c>
      <c r="I2762" s="5">
        <f>_xlfn.XLOOKUP(Table16[[#This Row],[OrderID]],[3]!Table13456[No заказа],[3]!Table13456[Цена],"",0,1)</f>
        <v>8998</v>
      </c>
      <c r="J2762" s="2" t="str">
        <f>M01_SETTINGS!$F$2</f>
        <v>KASPI</v>
      </c>
    </row>
    <row r="2763" spans="1:10" x14ac:dyDescent="0.35">
      <c r="A2763" s="3">
        <f>_xlfn.XLOOKUP(Table16[[#This Row],[OrderID]],[3]!Table13456[No заказа],[3]!Table13456[Дата
отправки],"",0,1)</f>
        <v>45719</v>
      </c>
      <c r="B2763" s="2">
        <v>507924364</v>
      </c>
      <c r="C2763" s="2"/>
      <c r="D2763" s="2"/>
      <c r="E2763" s="3"/>
      <c r="F2763" s="3"/>
      <c r="H2763" s="5">
        <f>_xlfn.XLOOKUP(Table16[[#This Row],[OrderID]],[3]!Table13456[No заказа],[3]!Table13456[Количество],"",0,1)</f>
        <v>1</v>
      </c>
      <c r="I2763" s="5">
        <f>_xlfn.XLOOKUP(Table16[[#This Row],[OrderID]],[3]!Table13456[No заказа],[3]!Table13456[Цена],"",0,1)</f>
        <v>8988</v>
      </c>
      <c r="J2763" s="2" t="str">
        <f>M01_SETTINGS!$F$2</f>
        <v>KASPI</v>
      </c>
    </row>
    <row r="2764" spans="1:10" x14ac:dyDescent="0.35">
      <c r="A2764" s="3">
        <f>_xlfn.XLOOKUP(Table16[[#This Row],[OrderID]],[3]!Table13456[No заказа],[3]!Table13456[Дата
отправки],"",0,1)</f>
        <v>45719</v>
      </c>
      <c r="B2764" s="2">
        <v>508173698</v>
      </c>
      <c r="C2764" s="2"/>
      <c r="D2764" s="2"/>
      <c r="E2764" s="3"/>
      <c r="F2764" s="3"/>
      <c r="H2764" s="5">
        <f>_xlfn.XLOOKUP(Table16[[#This Row],[OrderID]],[3]!Table13456[No заказа],[3]!Table13456[Количество],"",0,1)</f>
        <v>1</v>
      </c>
      <c r="I2764" s="5">
        <f>_xlfn.XLOOKUP(Table16[[#This Row],[OrderID]],[3]!Table13456[No заказа],[3]!Table13456[Цена],"",0,1)</f>
        <v>8798</v>
      </c>
      <c r="J2764" s="2" t="str">
        <f>M01_SETTINGS!$F$2</f>
        <v>KASPI</v>
      </c>
    </row>
    <row r="2765" spans="1:10" x14ac:dyDescent="0.35">
      <c r="A2765" s="3">
        <f>_xlfn.XLOOKUP(Table16[[#This Row],[OrderID]],[3]!Table13456[No заказа],[3]!Table13456[Дата
отправки],"",0,1)</f>
        <v>45719</v>
      </c>
      <c r="B2765" s="2">
        <v>508340181</v>
      </c>
      <c r="C2765" s="2"/>
      <c r="D2765" s="2"/>
      <c r="E2765" s="3"/>
      <c r="F2765" s="3"/>
      <c r="H2765" s="5">
        <f>_xlfn.XLOOKUP(Table16[[#This Row],[OrderID]],[3]!Table13456[No заказа],[3]!Table13456[Количество],"",0,1)</f>
        <v>1</v>
      </c>
      <c r="I2765" s="5">
        <f>_xlfn.XLOOKUP(Table16[[#This Row],[OrderID]],[3]!Table13456[No заказа],[3]!Table13456[Цена],"",0,1)</f>
        <v>14990</v>
      </c>
      <c r="J2765" s="2" t="str">
        <f>M01_SETTINGS!$F$2</f>
        <v>KASPI</v>
      </c>
    </row>
    <row r="2766" spans="1:10" x14ac:dyDescent="0.35">
      <c r="A2766" s="3">
        <f>_xlfn.XLOOKUP(Table16[[#This Row],[OrderID]],[3]!Table13456[No заказа],[3]!Table13456[Дата
отправки],"",0,1)</f>
        <v>45719</v>
      </c>
      <c r="B2766" s="2">
        <v>508046154</v>
      </c>
      <c r="C2766" s="2"/>
      <c r="D2766" s="2"/>
      <c r="E2766" s="3"/>
      <c r="F2766" s="3"/>
      <c r="H2766" s="5">
        <f>_xlfn.XLOOKUP(Table16[[#This Row],[OrderID]],[3]!Table13456[No заказа],[3]!Table13456[Количество],"",0,1)</f>
        <v>1</v>
      </c>
      <c r="I2766" s="5">
        <f>_xlfn.XLOOKUP(Table16[[#This Row],[OrderID]],[3]!Table13456[No заказа],[3]!Table13456[Цена],"",0,1)</f>
        <v>10795</v>
      </c>
      <c r="J2766" s="2" t="str">
        <f>M01_SETTINGS!$F$2</f>
        <v>KASPI</v>
      </c>
    </row>
    <row r="2767" spans="1:10" x14ac:dyDescent="0.35">
      <c r="A2767" s="3">
        <f>_xlfn.XLOOKUP(Table16[[#This Row],[OrderID]],[3]!Table13456[No заказа],[3]!Table13456[Дата
отправки],"",0,1)</f>
        <v>45719</v>
      </c>
      <c r="B2767" s="2">
        <v>507931876</v>
      </c>
      <c r="C2767" s="2"/>
      <c r="D2767" s="2"/>
      <c r="E2767" s="3"/>
      <c r="F2767" s="3"/>
      <c r="H2767" s="5">
        <f>_xlfn.XLOOKUP(Table16[[#This Row],[OrderID]],[3]!Table13456[No заказа],[3]!Table13456[Количество],"",0,1)</f>
        <v>1</v>
      </c>
      <c r="I2767" s="5">
        <f>_xlfn.XLOOKUP(Table16[[#This Row],[OrderID]],[3]!Table13456[No заказа],[3]!Table13456[Цена],"",0,1)</f>
        <v>29406</v>
      </c>
      <c r="J2767" s="2" t="str">
        <f>M01_SETTINGS!$F$2</f>
        <v>KASPI</v>
      </c>
    </row>
    <row r="2768" spans="1:10" x14ac:dyDescent="0.35">
      <c r="A2768" s="3">
        <f>_xlfn.XLOOKUP(Table16[[#This Row],[OrderID]],[3]!Table13456[No заказа],[3]!Table13456[Дата
отправки],"",0,1)</f>
        <v>45718</v>
      </c>
      <c r="B2768" s="2">
        <v>507758513</v>
      </c>
      <c r="C2768" s="2"/>
      <c r="D2768" s="2"/>
      <c r="E2768" s="3"/>
      <c r="F2768" s="3"/>
      <c r="H2768" s="5">
        <f>_xlfn.XLOOKUP(Table16[[#This Row],[OrderID]],[3]!Table13456[No заказа],[3]!Table13456[Количество],"",0,1)</f>
        <v>1</v>
      </c>
      <c r="I2768" s="5">
        <f>_xlfn.XLOOKUP(Table16[[#This Row],[OrderID]],[3]!Table13456[No заказа],[3]!Table13456[Цена],"",0,1)</f>
        <v>8657</v>
      </c>
      <c r="J2768" s="2" t="str">
        <f>M01_SETTINGS!$F$2</f>
        <v>KASPI</v>
      </c>
    </row>
    <row r="2769" spans="1:10" x14ac:dyDescent="0.35">
      <c r="A2769" s="3">
        <f>_xlfn.XLOOKUP(Table16[[#This Row],[OrderID]],[3]!Table13456[No заказа],[3]!Table13456[Дата
отправки],"",0,1)</f>
        <v>45718</v>
      </c>
      <c r="B2769" s="2">
        <v>507758513</v>
      </c>
      <c r="C2769" s="2"/>
      <c r="D2769" s="2"/>
      <c r="E2769" s="3"/>
      <c r="F2769" s="3"/>
      <c r="H2769" s="5">
        <f>_xlfn.XLOOKUP(Table16[[#This Row],[OrderID]],[3]!Table13456[No заказа],[3]!Table13456[Количество],"",0,1)</f>
        <v>1</v>
      </c>
      <c r="I2769" s="5">
        <f>_xlfn.XLOOKUP(Table16[[#This Row],[OrderID]],[3]!Table13456[No заказа],[3]!Table13456[Цена],"",0,1)</f>
        <v>8657</v>
      </c>
      <c r="J2769" s="2" t="str">
        <f>M01_SETTINGS!$F$2</f>
        <v>KASPI</v>
      </c>
    </row>
    <row r="2770" spans="1:10" x14ac:dyDescent="0.35">
      <c r="A2770" s="3">
        <f>_xlfn.XLOOKUP(Table16[[#This Row],[OrderID]],[3]!Table13456[No заказа],[3]!Table13456[Дата
отправки],"",0,1)</f>
        <v>45718</v>
      </c>
      <c r="B2770" s="2">
        <v>507491181</v>
      </c>
      <c r="C2770" s="2"/>
      <c r="D2770" s="2"/>
      <c r="E2770" s="3"/>
      <c r="F2770" s="3"/>
      <c r="H2770" s="5">
        <f>_xlfn.XLOOKUP(Table16[[#This Row],[OrderID]],[3]!Table13456[No заказа],[3]!Table13456[Количество],"",0,1)</f>
        <v>1</v>
      </c>
      <c r="I2770" s="5">
        <f>_xlfn.XLOOKUP(Table16[[#This Row],[OrderID]],[3]!Table13456[No заказа],[3]!Table13456[Цена],"",0,1)</f>
        <v>8999</v>
      </c>
      <c r="J2770" s="2" t="str">
        <f>M01_SETTINGS!$F$2</f>
        <v>KASPI</v>
      </c>
    </row>
    <row r="2771" spans="1:10" x14ac:dyDescent="0.35">
      <c r="A2771" s="3">
        <f>_xlfn.XLOOKUP(Table16[[#This Row],[OrderID]],[3]!Table13456[No заказа],[3]!Table13456[Дата
отправки],"",0,1)</f>
        <v>45718</v>
      </c>
      <c r="B2771" s="2">
        <v>507213707</v>
      </c>
      <c r="C2771" s="2"/>
      <c r="D2771" s="2"/>
      <c r="E2771" s="3"/>
      <c r="F2771" s="3"/>
      <c r="H2771" s="5">
        <f>_xlfn.XLOOKUP(Table16[[#This Row],[OrderID]],[3]!Table13456[No заказа],[3]!Table13456[Количество],"",0,1)</f>
        <v>1</v>
      </c>
      <c r="I2771" s="5">
        <f>_xlfn.XLOOKUP(Table16[[#This Row],[OrderID]],[3]!Table13456[No заказа],[3]!Table13456[Цена],"",0,1)</f>
        <v>8819</v>
      </c>
      <c r="J2771" s="2" t="str">
        <f>M01_SETTINGS!$F$2</f>
        <v>KASPI</v>
      </c>
    </row>
    <row r="2772" spans="1:10" x14ac:dyDescent="0.35">
      <c r="A2772" s="3">
        <f>_xlfn.XLOOKUP(Table16[[#This Row],[OrderID]],[3]!Table13456[No заказа],[3]!Table13456[Дата
отправки],"",0,1)</f>
        <v>45718</v>
      </c>
      <c r="B2772" s="2">
        <v>507646443</v>
      </c>
      <c r="C2772" s="2"/>
      <c r="D2772" s="2"/>
      <c r="E2772" s="3"/>
      <c r="F2772" s="3"/>
      <c r="H2772" s="5">
        <f>_xlfn.XLOOKUP(Table16[[#This Row],[OrderID]],[3]!Table13456[No заказа],[3]!Table13456[Количество],"",0,1)</f>
        <v>1</v>
      </c>
      <c r="I2772" s="5">
        <f>_xlfn.XLOOKUP(Table16[[#This Row],[OrderID]],[3]!Table13456[No заказа],[3]!Table13456[Цена],"",0,1)</f>
        <v>8983</v>
      </c>
      <c r="J2772" s="2" t="str">
        <f>M01_SETTINGS!$F$2</f>
        <v>KASPI</v>
      </c>
    </row>
    <row r="2773" spans="1:10" x14ac:dyDescent="0.35">
      <c r="A2773" s="3">
        <f>_xlfn.XLOOKUP(Table16[[#This Row],[OrderID]],[3]!Table13456[No заказа],[3]!Table13456[Дата
отправки],"",0,1)</f>
        <v>45718</v>
      </c>
      <c r="B2773" s="2">
        <v>507766224</v>
      </c>
      <c r="C2773" s="2"/>
      <c r="D2773" s="2"/>
      <c r="E2773" s="3"/>
      <c r="F2773" s="3"/>
      <c r="H2773" s="5">
        <f>_xlfn.XLOOKUP(Table16[[#This Row],[OrderID]],[3]!Table13456[No заказа],[3]!Table13456[Количество],"",0,1)</f>
        <v>1</v>
      </c>
      <c r="I2773" s="5">
        <f>_xlfn.XLOOKUP(Table16[[#This Row],[OrderID]],[3]!Table13456[No заказа],[3]!Table13456[Цена],"",0,1)</f>
        <v>8799</v>
      </c>
      <c r="J2773" s="2" t="str">
        <f>M01_SETTINGS!$F$2</f>
        <v>KASPI</v>
      </c>
    </row>
    <row r="2774" spans="1:10" x14ac:dyDescent="0.35">
      <c r="A2774" s="3">
        <f>_xlfn.XLOOKUP(Table16[[#This Row],[OrderID]],[3]!Table13456[No заказа],[3]!Table13456[Дата
отправки],"",0,1)</f>
        <v>45718</v>
      </c>
      <c r="B2774" s="2">
        <v>507359379</v>
      </c>
      <c r="C2774" s="2"/>
      <c r="D2774" s="2"/>
      <c r="E2774" s="3"/>
      <c r="F2774" s="3"/>
      <c r="H2774" s="5">
        <f>_xlfn.XLOOKUP(Table16[[#This Row],[OrderID]],[3]!Table13456[No заказа],[3]!Table13456[Количество],"",0,1)</f>
        <v>1</v>
      </c>
      <c r="I2774" s="5">
        <f>_xlfn.XLOOKUP(Table16[[#This Row],[OrderID]],[3]!Table13456[No заказа],[3]!Table13456[Цена],"",0,1)</f>
        <v>8640</v>
      </c>
      <c r="J2774" s="2" t="str">
        <f>M01_SETTINGS!$F$2</f>
        <v>KASPI</v>
      </c>
    </row>
    <row r="2775" spans="1:10" x14ac:dyDescent="0.35">
      <c r="A2775" s="3">
        <f>_xlfn.XLOOKUP(Table16[[#This Row],[OrderID]],[3]!Table13456[No заказа],[3]!Table13456[Дата
отправки],"",0,1)</f>
        <v>45718</v>
      </c>
      <c r="B2775" s="2">
        <v>507651970</v>
      </c>
      <c r="C2775" s="2"/>
      <c r="D2775" s="2"/>
      <c r="E2775" s="3"/>
      <c r="F2775" s="3"/>
      <c r="H2775" s="5">
        <f>_xlfn.XLOOKUP(Table16[[#This Row],[OrderID]],[3]!Table13456[No заказа],[3]!Table13456[Количество],"",0,1)</f>
        <v>1</v>
      </c>
      <c r="I2775" s="5">
        <f>_xlfn.XLOOKUP(Table16[[#This Row],[OrderID]],[3]!Table13456[No заказа],[3]!Table13456[Цена],"",0,1)</f>
        <v>8640</v>
      </c>
      <c r="J2775" s="2" t="str">
        <f>M01_SETTINGS!$F$2</f>
        <v>KASPI</v>
      </c>
    </row>
    <row r="2776" spans="1:10" x14ac:dyDescent="0.35">
      <c r="A2776" s="3">
        <f>_xlfn.XLOOKUP(Table16[[#This Row],[OrderID]],[3]!Table13456[No заказа],[3]!Table13456[Дата
отправки],"",0,1)</f>
        <v>45718</v>
      </c>
      <c r="B2776" s="2">
        <v>507572554</v>
      </c>
      <c r="C2776" s="2"/>
      <c r="D2776" s="2"/>
      <c r="E2776" s="3"/>
      <c r="F2776" s="3"/>
      <c r="H2776" s="5">
        <f>_xlfn.XLOOKUP(Table16[[#This Row],[OrderID]],[3]!Table13456[No заказа],[3]!Table13456[Количество],"",0,1)</f>
        <v>1</v>
      </c>
      <c r="I2776" s="5">
        <f>_xlfn.XLOOKUP(Table16[[#This Row],[OrderID]],[3]!Table13456[No заказа],[3]!Table13456[Цена],"",0,1)</f>
        <v>8904</v>
      </c>
      <c r="J2776" s="2" t="str">
        <f>M01_SETTINGS!$F$2</f>
        <v>KASPI</v>
      </c>
    </row>
    <row r="2777" spans="1:10" x14ac:dyDescent="0.35">
      <c r="A2777" s="3">
        <f>_xlfn.XLOOKUP(Table16[[#This Row],[OrderID]],[3]!Table13456[No заказа],[3]!Table13456[Дата
отправки],"",0,1)</f>
        <v>45718</v>
      </c>
      <c r="B2777" s="2">
        <v>507394714</v>
      </c>
      <c r="C2777" s="2"/>
      <c r="D2777" s="2"/>
      <c r="E2777" s="3"/>
      <c r="F2777" s="3"/>
      <c r="H2777" s="5">
        <f>_xlfn.XLOOKUP(Table16[[#This Row],[OrderID]],[3]!Table13456[No заказа],[3]!Table13456[Количество],"",0,1)</f>
        <v>1</v>
      </c>
      <c r="I2777" s="5">
        <f>_xlfn.XLOOKUP(Table16[[#This Row],[OrderID]],[3]!Table13456[No заказа],[3]!Table13456[Цена],"",0,1)</f>
        <v>8700</v>
      </c>
      <c r="J2777" s="2" t="str">
        <f>M01_SETTINGS!$F$2</f>
        <v>KASPI</v>
      </c>
    </row>
    <row r="2778" spans="1:10" x14ac:dyDescent="0.35">
      <c r="A2778" s="3">
        <f>_xlfn.XLOOKUP(Table16[[#This Row],[OrderID]],[3]!Table13456[No заказа],[3]!Table13456[Дата
отправки],"",0,1)</f>
        <v>45718</v>
      </c>
      <c r="B2778" s="2">
        <v>507446476</v>
      </c>
      <c r="C2778" s="2"/>
      <c r="D2778" s="2"/>
      <c r="E2778" s="3"/>
      <c r="F2778" s="3"/>
      <c r="H2778" s="5">
        <f>_xlfn.XLOOKUP(Table16[[#This Row],[OrderID]],[3]!Table13456[No заказа],[3]!Table13456[Количество],"",0,1)</f>
        <v>1</v>
      </c>
      <c r="I2778" s="5">
        <f>_xlfn.XLOOKUP(Table16[[#This Row],[OrderID]],[3]!Table13456[No заказа],[3]!Table13456[Цена],"",0,1)</f>
        <v>8800</v>
      </c>
      <c r="J2778" s="2" t="str">
        <f>M01_SETTINGS!$F$2</f>
        <v>KASPI</v>
      </c>
    </row>
    <row r="2779" spans="1:10" x14ac:dyDescent="0.35">
      <c r="A2779" s="3">
        <f>_xlfn.XLOOKUP(Table16[[#This Row],[OrderID]],[3]!Table13456[No заказа],[3]!Table13456[Дата
отправки],"",0,1)</f>
        <v>45718</v>
      </c>
      <c r="B2779" s="2">
        <v>507360935</v>
      </c>
      <c r="C2779" s="2"/>
      <c r="D2779" s="2"/>
      <c r="E2779" s="3"/>
      <c r="F2779" s="3"/>
      <c r="H2779" s="5">
        <f>_xlfn.XLOOKUP(Table16[[#This Row],[OrderID]],[3]!Table13456[No заказа],[3]!Table13456[Количество],"",0,1)</f>
        <v>1</v>
      </c>
      <c r="I2779" s="5">
        <f>_xlfn.XLOOKUP(Table16[[#This Row],[OrderID]],[3]!Table13456[No заказа],[3]!Table13456[Цена],"",0,1)</f>
        <v>8640</v>
      </c>
      <c r="J2779" s="2" t="str">
        <f>M01_SETTINGS!$F$2</f>
        <v>KASPI</v>
      </c>
    </row>
    <row r="2780" spans="1:10" x14ac:dyDescent="0.35">
      <c r="A2780" s="3">
        <f>_xlfn.XLOOKUP(Table16[[#This Row],[OrderID]],[3]!Table13456[No заказа],[3]!Table13456[Дата
отправки],"",0,1)</f>
        <v>45718</v>
      </c>
      <c r="B2780" s="2">
        <v>507318403</v>
      </c>
      <c r="C2780" s="2"/>
      <c r="D2780" s="2"/>
      <c r="E2780" s="3"/>
      <c r="F2780" s="3"/>
      <c r="H2780" s="5">
        <f>_xlfn.XLOOKUP(Table16[[#This Row],[OrderID]],[3]!Table13456[No заказа],[3]!Table13456[Количество],"",0,1)</f>
        <v>1</v>
      </c>
      <c r="I2780" s="5">
        <f>_xlfn.XLOOKUP(Table16[[#This Row],[OrderID]],[3]!Table13456[No заказа],[3]!Table13456[Цена],"",0,1)</f>
        <v>8933</v>
      </c>
      <c r="J2780" s="2" t="str">
        <f>M01_SETTINGS!$F$2</f>
        <v>KASPI</v>
      </c>
    </row>
    <row r="2781" spans="1:10" x14ac:dyDescent="0.35">
      <c r="A2781" s="3">
        <f>_xlfn.XLOOKUP(Table16[[#This Row],[OrderID]],[3]!Table13456[No заказа],[3]!Table13456[Дата
отправки],"",0,1)</f>
        <v>45718</v>
      </c>
      <c r="B2781" s="2">
        <v>507473639</v>
      </c>
      <c r="C2781" s="2"/>
      <c r="D2781" s="2"/>
      <c r="E2781" s="3"/>
      <c r="F2781" s="3"/>
      <c r="H2781" s="5">
        <f>_xlfn.XLOOKUP(Table16[[#This Row],[OrderID]],[3]!Table13456[No заказа],[3]!Table13456[Количество],"",0,1)</f>
        <v>1</v>
      </c>
      <c r="I2781" s="5">
        <f>_xlfn.XLOOKUP(Table16[[#This Row],[OrderID]],[3]!Table13456[No заказа],[3]!Table13456[Цена],"",0,1)</f>
        <v>8640</v>
      </c>
      <c r="J2781" s="2" t="str">
        <f>M01_SETTINGS!$F$2</f>
        <v>KASPI</v>
      </c>
    </row>
    <row r="2782" spans="1:10" x14ac:dyDescent="0.35">
      <c r="A2782" s="3">
        <f>_xlfn.XLOOKUP(Table16[[#This Row],[OrderID]],[3]!Table13456[No заказа],[3]!Table13456[Дата
отправки],"",0,1)</f>
        <v>45718</v>
      </c>
      <c r="B2782" s="2">
        <v>507187159</v>
      </c>
      <c r="C2782" s="2"/>
      <c r="D2782" s="2"/>
      <c r="E2782" s="3"/>
      <c r="F2782" s="3"/>
      <c r="H2782" s="5">
        <f>_xlfn.XLOOKUP(Table16[[#This Row],[OrderID]],[3]!Table13456[No заказа],[3]!Table13456[Количество],"",0,1)</f>
        <v>1</v>
      </c>
      <c r="I2782" s="5">
        <f>_xlfn.XLOOKUP(Table16[[#This Row],[OrderID]],[3]!Table13456[No заказа],[3]!Table13456[Цена],"",0,1)</f>
        <v>8821</v>
      </c>
      <c r="J2782" s="2" t="str">
        <f>M01_SETTINGS!$F$2</f>
        <v>KASPI</v>
      </c>
    </row>
    <row r="2783" spans="1:10" x14ac:dyDescent="0.35">
      <c r="A2783" s="3">
        <f>_xlfn.XLOOKUP(Table16[[#This Row],[OrderID]],[3]!Table13456[No заказа],[3]!Table13456[Дата
отправки],"",0,1)</f>
        <v>45718</v>
      </c>
      <c r="B2783" s="2">
        <v>507304709</v>
      </c>
      <c r="C2783" s="2"/>
      <c r="D2783" s="2"/>
      <c r="E2783" s="3"/>
      <c r="F2783" s="3"/>
      <c r="H2783" s="5">
        <f>_xlfn.XLOOKUP(Table16[[#This Row],[OrderID]],[3]!Table13456[No заказа],[3]!Table13456[Количество],"",0,1)</f>
        <v>1</v>
      </c>
      <c r="I2783" s="5">
        <f>_xlfn.XLOOKUP(Table16[[#This Row],[OrderID]],[3]!Table13456[No заказа],[3]!Table13456[Цена],"",0,1)</f>
        <v>14990</v>
      </c>
      <c r="J2783" s="2" t="str">
        <f>M01_SETTINGS!$F$2</f>
        <v>KASPI</v>
      </c>
    </row>
    <row r="2784" spans="1:10" x14ac:dyDescent="0.35">
      <c r="A2784" s="3">
        <f>_xlfn.XLOOKUP(Table16[[#This Row],[OrderID]],[3]!Table13456[No заказа],[3]!Table13456[Дата
отправки],"",0,1)</f>
        <v>45718</v>
      </c>
      <c r="B2784" s="2">
        <v>507506006</v>
      </c>
      <c r="C2784" s="2"/>
      <c r="D2784" s="2"/>
      <c r="E2784" s="3"/>
      <c r="F2784" s="3"/>
      <c r="H2784" s="5">
        <f>_xlfn.XLOOKUP(Table16[[#This Row],[OrderID]],[3]!Table13456[No заказа],[3]!Table13456[Количество],"",0,1)</f>
        <v>1</v>
      </c>
      <c r="I2784" s="5">
        <f>_xlfn.XLOOKUP(Table16[[#This Row],[OrderID]],[3]!Table13456[No заказа],[3]!Table13456[Цена],"",0,1)</f>
        <v>14990</v>
      </c>
      <c r="J2784" s="2" t="str">
        <f>M01_SETTINGS!$F$2</f>
        <v>KASPI</v>
      </c>
    </row>
    <row r="2785" spans="1:10" x14ac:dyDescent="0.35">
      <c r="A2785" s="3">
        <f>_xlfn.XLOOKUP(Table16[[#This Row],[OrderID]],[3]!Table13456[No заказа],[3]!Table13456[Дата
отправки],"",0,1)</f>
        <v>45718</v>
      </c>
      <c r="B2785" s="2">
        <v>507700948</v>
      </c>
      <c r="C2785" s="2"/>
      <c r="D2785" s="2"/>
      <c r="E2785" s="3"/>
      <c r="F2785" s="3"/>
      <c r="H2785" s="5">
        <f>_xlfn.XLOOKUP(Table16[[#This Row],[OrderID]],[3]!Table13456[No заказа],[3]!Table13456[Количество],"",0,1)</f>
        <v>1</v>
      </c>
      <c r="I2785" s="5">
        <f>_xlfn.XLOOKUP(Table16[[#This Row],[OrderID]],[3]!Table13456[No заказа],[3]!Table13456[Цена],"",0,1)</f>
        <v>14990</v>
      </c>
      <c r="J2785" s="2" t="str">
        <f>M01_SETTINGS!$F$2</f>
        <v>KASPI</v>
      </c>
    </row>
    <row r="2786" spans="1:10" x14ac:dyDescent="0.35">
      <c r="A2786" s="3">
        <f>_xlfn.XLOOKUP(Table16[[#This Row],[OrderID]],[3]!Table13456[No заказа],[3]!Table13456[Дата
отправки],"",0,1)</f>
        <v>45718</v>
      </c>
      <c r="B2786" s="2">
        <v>507587702</v>
      </c>
      <c r="C2786" s="2"/>
      <c r="D2786" s="2"/>
      <c r="E2786" s="3"/>
      <c r="F2786" s="3"/>
      <c r="H2786" s="5">
        <f>_xlfn.XLOOKUP(Table16[[#This Row],[OrderID]],[3]!Table13456[No заказа],[3]!Table13456[Количество],"",0,1)</f>
        <v>1</v>
      </c>
      <c r="I2786" s="5">
        <f>_xlfn.XLOOKUP(Table16[[#This Row],[OrderID]],[3]!Table13456[No заказа],[3]!Table13456[Цена],"",0,1)</f>
        <v>14990</v>
      </c>
      <c r="J2786" s="2" t="str">
        <f>M01_SETTINGS!$F$2</f>
        <v>KASPI</v>
      </c>
    </row>
    <row r="2787" spans="1:10" x14ac:dyDescent="0.35">
      <c r="A2787" s="3">
        <f>_xlfn.XLOOKUP(Table16[[#This Row],[OrderID]],[3]!Table13456[No заказа],[3]!Table13456[Дата
отправки],"",0,1)</f>
        <v>45718</v>
      </c>
      <c r="B2787" s="2">
        <v>507531213</v>
      </c>
      <c r="C2787" s="2"/>
      <c r="D2787" s="2"/>
      <c r="E2787" s="3"/>
      <c r="F2787" s="3"/>
      <c r="H2787" s="5">
        <f>_xlfn.XLOOKUP(Table16[[#This Row],[OrderID]],[3]!Table13456[No заказа],[3]!Table13456[Количество],"",0,1)</f>
        <v>1</v>
      </c>
      <c r="I2787" s="5">
        <f>_xlfn.XLOOKUP(Table16[[#This Row],[OrderID]],[3]!Table13456[No заказа],[3]!Table13456[Цена],"",0,1)</f>
        <v>8947</v>
      </c>
      <c r="J2787" s="2" t="str">
        <f>M01_SETTINGS!$F$2</f>
        <v>KASPI</v>
      </c>
    </row>
    <row r="2788" spans="1:10" x14ac:dyDescent="0.35">
      <c r="A2788" s="3">
        <f>_xlfn.XLOOKUP(Table16[[#This Row],[OrderID]],[3]!Table13456[No заказа],[3]!Table13456[Дата
отправки],"",0,1)</f>
        <v>45718</v>
      </c>
      <c r="B2788" s="2">
        <v>507632317</v>
      </c>
      <c r="C2788" s="2"/>
      <c r="D2788" s="2"/>
      <c r="E2788" s="3"/>
      <c r="F2788" s="3"/>
      <c r="H2788" s="5">
        <f>_xlfn.XLOOKUP(Table16[[#This Row],[OrderID]],[3]!Table13456[No заказа],[3]!Table13456[Количество],"",0,1)</f>
        <v>1</v>
      </c>
      <c r="I2788" s="5">
        <f>_xlfn.XLOOKUP(Table16[[#This Row],[OrderID]],[3]!Table13456[No заказа],[3]!Table13456[Цена],"",0,1)</f>
        <v>8998</v>
      </c>
      <c r="J2788" s="2" t="str">
        <f>M01_SETTINGS!$F$2</f>
        <v>KASPI</v>
      </c>
    </row>
    <row r="2789" spans="1:10" x14ac:dyDescent="0.35">
      <c r="A2789" s="3">
        <f>_xlfn.XLOOKUP(Table16[[#This Row],[OrderID]],[3]!Table13456[No заказа],[3]!Table13456[Дата
отправки],"",0,1)</f>
        <v>45718</v>
      </c>
      <c r="B2789" s="2">
        <v>507328518</v>
      </c>
      <c r="C2789" s="2"/>
      <c r="D2789" s="2"/>
      <c r="E2789" s="3"/>
      <c r="F2789" s="3"/>
      <c r="H2789" s="5">
        <f>_xlfn.XLOOKUP(Table16[[#This Row],[OrderID]],[3]!Table13456[No заказа],[3]!Table13456[Количество],"",0,1)</f>
        <v>1</v>
      </c>
      <c r="I2789" s="5">
        <f>_xlfn.XLOOKUP(Table16[[#This Row],[OrderID]],[3]!Table13456[No заказа],[3]!Table13456[Цена],"",0,1)</f>
        <v>8719</v>
      </c>
      <c r="J2789" s="2" t="str">
        <f>M01_SETTINGS!$F$2</f>
        <v>KASPI</v>
      </c>
    </row>
    <row r="2790" spans="1:10" x14ac:dyDescent="0.35">
      <c r="A2790" s="3">
        <f>_xlfn.XLOOKUP(Table16[[#This Row],[OrderID]],[3]!Table13456[No заказа],[3]!Table13456[Дата
отправки],"",0,1)</f>
        <v>45718</v>
      </c>
      <c r="B2790" s="2">
        <v>507154086</v>
      </c>
      <c r="C2790" s="2"/>
      <c r="D2790" s="2"/>
      <c r="E2790" s="3"/>
      <c r="F2790" s="3"/>
      <c r="H2790" s="5">
        <f>_xlfn.XLOOKUP(Table16[[#This Row],[OrderID]],[3]!Table13456[No заказа],[3]!Table13456[Количество],"",0,1)</f>
        <v>1</v>
      </c>
      <c r="I2790" s="5">
        <f>_xlfn.XLOOKUP(Table16[[#This Row],[OrderID]],[3]!Table13456[No заказа],[3]!Table13456[Цена],"",0,1)</f>
        <v>9000</v>
      </c>
      <c r="J2790" s="2" t="str">
        <f>M01_SETTINGS!$F$2</f>
        <v>KASPI</v>
      </c>
    </row>
    <row r="2791" spans="1:10" x14ac:dyDescent="0.35">
      <c r="A2791" s="3">
        <f>_xlfn.XLOOKUP(Table16[[#This Row],[OrderID]],[3]!Table13456[No заказа],[3]!Table13456[Дата
отправки],"",0,1)</f>
        <v>45718</v>
      </c>
      <c r="B2791" s="2">
        <v>507173220</v>
      </c>
      <c r="C2791" s="2"/>
      <c r="D2791" s="2"/>
      <c r="E2791" s="3"/>
      <c r="F2791" s="3"/>
      <c r="H2791" s="5">
        <f>_xlfn.XLOOKUP(Table16[[#This Row],[OrderID]],[3]!Table13456[No заказа],[3]!Table13456[Количество],"",0,1)</f>
        <v>1</v>
      </c>
      <c r="I2791" s="5">
        <f>_xlfn.XLOOKUP(Table16[[#This Row],[OrderID]],[3]!Table13456[No заказа],[3]!Table13456[Цена],"",0,1)</f>
        <v>8769</v>
      </c>
      <c r="J2791" s="2" t="str">
        <f>M01_SETTINGS!$F$2</f>
        <v>KASPI</v>
      </c>
    </row>
    <row r="2792" spans="1:10" x14ac:dyDescent="0.35">
      <c r="A2792" s="3">
        <f>_xlfn.XLOOKUP(Table16[[#This Row],[OrderID]],[3]!Table13456[No заказа],[3]!Table13456[Дата
отправки],"",0,1)</f>
        <v>45718</v>
      </c>
      <c r="B2792" s="2">
        <v>507249131</v>
      </c>
      <c r="C2792" s="2"/>
      <c r="D2792" s="2"/>
      <c r="E2792" s="3"/>
      <c r="F2792" s="3"/>
      <c r="H2792" s="5">
        <f>_xlfn.XLOOKUP(Table16[[#This Row],[OrderID]],[3]!Table13456[No заказа],[3]!Table13456[Количество],"",0,1)</f>
        <v>1</v>
      </c>
      <c r="I2792" s="5">
        <f>_xlfn.XLOOKUP(Table16[[#This Row],[OrderID]],[3]!Table13456[No заказа],[3]!Table13456[Цена],"",0,1)</f>
        <v>10894</v>
      </c>
      <c r="J2792" s="2" t="str">
        <f>M01_SETTINGS!$F$2</f>
        <v>KASPI</v>
      </c>
    </row>
    <row r="2793" spans="1:10" x14ac:dyDescent="0.35">
      <c r="A2793" s="3">
        <f>_xlfn.XLOOKUP(Table16[[#This Row],[OrderID]],[3]!Table13456[No заказа],[3]!Table13456[Дата
отправки],"",0,1)</f>
        <v>45718</v>
      </c>
      <c r="B2793" s="2">
        <v>507700197</v>
      </c>
      <c r="C2793" s="2"/>
      <c r="D2793" s="2"/>
      <c r="E2793" s="3"/>
      <c r="F2793" s="3"/>
      <c r="H2793" s="5">
        <f>_xlfn.XLOOKUP(Table16[[#This Row],[OrderID]],[3]!Table13456[No заказа],[3]!Table13456[Количество],"",0,1)</f>
        <v>1</v>
      </c>
      <c r="I2793" s="5">
        <f>_xlfn.XLOOKUP(Table16[[#This Row],[OrderID]],[3]!Table13456[No заказа],[3]!Table13456[Цена],"",0,1)</f>
        <v>9000</v>
      </c>
      <c r="J2793" s="2" t="str">
        <f>M01_SETTINGS!$F$2</f>
        <v>KASPI</v>
      </c>
    </row>
    <row r="2794" spans="1:10" x14ac:dyDescent="0.35">
      <c r="A2794" s="3">
        <f>_xlfn.XLOOKUP(Table16[[#This Row],[OrderID]],[3]!Table13456[No заказа],[3]!Table13456[Дата
отправки],"",0,1)</f>
        <v>45718</v>
      </c>
      <c r="B2794" s="2">
        <v>507495794</v>
      </c>
      <c r="C2794" s="2"/>
      <c r="D2794" s="2"/>
      <c r="E2794" s="3"/>
      <c r="F2794" s="3"/>
      <c r="H2794" s="5">
        <f>_xlfn.XLOOKUP(Table16[[#This Row],[OrderID]],[3]!Table13456[No заказа],[3]!Table13456[Количество],"",0,1)</f>
        <v>1</v>
      </c>
      <c r="I2794" s="5">
        <f>_xlfn.XLOOKUP(Table16[[#This Row],[OrderID]],[3]!Table13456[No заказа],[3]!Table13456[Цена],"",0,1)</f>
        <v>10882</v>
      </c>
      <c r="J2794" s="2" t="str">
        <f>M01_SETTINGS!$F$2</f>
        <v>KASPI</v>
      </c>
    </row>
    <row r="2795" spans="1:10" x14ac:dyDescent="0.35">
      <c r="A2795" s="3">
        <f>_xlfn.XLOOKUP(Table16[[#This Row],[OrderID]],[3]!Table13456[No заказа],[3]!Table13456[Дата
отправки],"",0,1)</f>
        <v>45718</v>
      </c>
      <c r="B2795" s="2">
        <v>507163767</v>
      </c>
      <c r="C2795" s="2"/>
      <c r="D2795" s="2"/>
      <c r="E2795" s="3"/>
      <c r="F2795" s="3"/>
      <c r="H2795" s="5">
        <f>_xlfn.XLOOKUP(Table16[[#This Row],[OrderID]],[3]!Table13456[No заказа],[3]!Table13456[Количество],"",0,1)</f>
        <v>1</v>
      </c>
      <c r="I2795" s="5">
        <f>_xlfn.XLOOKUP(Table16[[#This Row],[OrderID]],[3]!Table13456[No заказа],[3]!Table13456[Цена],"",0,1)</f>
        <v>10797</v>
      </c>
      <c r="J2795" s="2" t="str">
        <f>M01_SETTINGS!$F$2</f>
        <v>KASPI</v>
      </c>
    </row>
    <row r="2796" spans="1:10" x14ac:dyDescent="0.35">
      <c r="A2796" s="3">
        <f>_xlfn.XLOOKUP(Table16[[#This Row],[OrderID]],[3]!Table13456[No заказа],[3]!Table13456[Дата
отправки],"",0,1)</f>
        <v>45717</v>
      </c>
      <c r="B2796" s="2">
        <v>506977346</v>
      </c>
      <c r="C2796" s="2"/>
      <c r="D2796" s="2"/>
      <c r="E2796" s="3"/>
      <c r="F2796" s="3"/>
      <c r="H2796" s="5">
        <f>_xlfn.XLOOKUP(Table16[[#This Row],[OrderID]],[3]!Table13456[No заказа],[3]!Table13456[Количество],"",0,1)</f>
        <v>1</v>
      </c>
      <c r="I2796" s="5">
        <f>_xlfn.XLOOKUP(Table16[[#This Row],[OrderID]],[3]!Table13456[No заказа],[3]!Table13456[Цена],"",0,1)</f>
        <v>8640</v>
      </c>
      <c r="J2796" s="2" t="str">
        <f>M01_SETTINGS!$F$2</f>
        <v>KASPI</v>
      </c>
    </row>
    <row r="2797" spans="1:10" x14ac:dyDescent="0.35">
      <c r="A2797" s="3">
        <f>_xlfn.XLOOKUP(Table16[[#This Row],[OrderID]],[3]!Table13456[No заказа],[3]!Table13456[Дата
отправки],"",0,1)</f>
        <v>45717</v>
      </c>
      <c r="B2797" s="2">
        <v>506370225</v>
      </c>
      <c r="C2797" s="2"/>
      <c r="D2797" s="2"/>
      <c r="E2797" s="3"/>
      <c r="F2797" s="3"/>
      <c r="H2797" s="5">
        <f>_xlfn.XLOOKUP(Table16[[#This Row],[OrderID]],[3]!Table13456[No заказа],[3]!Table13456[Количество],"",0,1)</f>
        <v>1</v>
      </c>
      <c r="I2797" s="5">
        <f>_xlfn.XLOOKUP(Table16[[#This Row],[OrderID]],[3]!Table13456[No заказа],[3]!Table13456[Цена],"",0,1)</f>
        <v>8770</v>
      </c>
      <c r="J2797" s="2" t="str">
        <f>M01_SETTINGS!$F$2</f>
        <v>KASPI</v>
      </c>
    </row>
    <row r="2798" spans="1:10" x14ac:dyDescent="0.35">
      <c r="A2798" s="3">
        <f>_xlfn.XLOOKUP(Table16[[#This Row],[OrderID]],[3]!Table13456[No заказа],[3]!Table13456[Дата
отправки],"",0,1)</f>
        <v>45717</v>
      </c>
      <c r="B2798" s="2">
        <v>506584299</v>
      </c>
      <c r="C2798" s="2"/>
      <c r="D2798" s="2"/>
      <c r="E2798" s="3"/>
      <c r="F2798" s="3"/>
      <c r="H2798" s="5">
        <f>_xlfn.XLOOKUP(Table16[[#This Row],[OrderID]],[3]!Table13456[No заказа],[3]!Table13456[Количество],"",0,1)</f>
        <v>1</v>
      </c>
      <c r="I2798" s="5">
        <f>_xlfn.XLOOKUP(Table16[[#This Row],[OrderID]],[3]!Table13456[No заказа],[3]!Table13456[Цена],"",0,1)</f>
        <v>8670</v>
      </c>
      <c r="J2798" s="2" t="str">
        <f>M01_SETTINGS!$F$2</f>
        <v>KASPI</v>
      </c>
    </row>
    <row r="2799" spans="1:10" x14ac:dyDescent="0.35">
      <c r="A2799" s="3">
        <f>_xlfn.XLOOKUP(Table16[[#This Row],[OrderID]],[3]!Table13456[No заказа],[3]!Table13456[Дата
отправки],"",0,1)</f>
        <v>45717</v>
      </c>
      <c r="B2799" s="2">
        <v>506521768</v>
      </c>
      <c r="C2799" s="2"/>
      <c r="D2799" s="2"/>
      <c r="E2799" s="3"/>
      <c r="F2799" s="3"/>
      <c r="H2799" s="5">
        <f>_xlfn.XLOOKUP(Table16[[#This Row],[OrderID]],[3]!Table13456[No заказа],[3]!Table13456[Количество],"",0,1)</f>
        <v>1</v>
      </c>
      <c r="I2799" s="5">
        <f>_xlfn.XLOOKUP(Table16[[#This Row],[OrderID]],[3]!Table13456[No заказа],[3]!Table13456[Цена],"",0,1)</f>
        <v>8891</v>
      </c>
      <c r="J2799" s="2" t="str">
        <f>M01_SETTINGS!$F$2</f>
        <v>KASPI</v>
      </c>
    </row>
    <row r="2800" spans="1:10" x14ac:dyDescent="0.35">
      <c r="A2800" s="3">
        <f>_xlfn.XLOOKUP(Table16[[#This Row],[OrderID]],[3]!Table13456[No заказа],[3]!Table13456[Дата
отправки],"",0,1)</f>
        <v>45717</v>
      </c>
      <c r="B2800" s="2">
        <v>506707292</v>
      </c>
      <c r="C2800" s="2"/>
      <c r="D2800" s="2"/>
      <c r="E2800" s="3"/>
      <c r="F2800" s="3"/>
      <c r="H2800" s="5">
        <f>_xlfn.XLOOKUP(Table16[[#This Row],[OrderID]],[3]!Table13456[No заказа],[3]!Table13456[Количество],"",0,1)</f>
        <v>1</v>
      </c>
      <c r="I2800" s="5">
        <f>_xlfn.XLOOKUP(Table16[[#This Row],[OrderID]],[3]!Table13456[No заказа],[3]!Table13456[Цена],"",0,1)</f>
        <v>8702</v>
      </c>
      <c r="J2800" s="2" t="str">
        <f>M01_SETTINGS!$F$2</f>
        <v>KASPI</v>
      </c>
    </row>
    <row r="2801" spans="1:10" x14ac:dyDescent="0.35">
      <c r="A2801" s="3">
        <f>_xlfn.XLOOKUP(Table16[[#This Row],[OrderID]],[3]!Table13456[No заказа],[3]!Table13456[Дата
отправки],"",0,1)</f>
        <v>45717</v>
      </c>
      <c r="B2801" s="2">
        <v>506766879</v>
      </c>
      <c r="C2801" s="2"/>
      <c r="D2801" s="2"/>
      <c r="E2801" s="3"/>
      <c r="F2801" s="3"/>
      <c r="H2801" s="5">
        <f>_xlfn.XLOOKUP(Table16[[#This Row],[OrderID]],[3]!Table13456[No заказа],[3]!Table13456[Количество],"",0,1)</f>
        <v>1</v>
      </c>
      <c r="I2801" s="5">
        <f>_xlfn.XLOOKUP(Table16[[#This Row],[OrderID]],[3]!Table13456[No заказа],[3]!Table13456[Цена],"",0,1)</f>
        <v>8768</v>
      </c>
      <c r="J2801" s="2" t="str">
        <f>M01_SETTINGS!$F$2</f>
        <v>KASPI</v>
      </c>
    </row>
    <row r="2802" spans="1:10" x14ac:dyDescent="0.35">
      <c r="A2802" s="3">
        <f>_xlfn.XLOOKUP(Table16[[#This Row],[OrderID]],[3]!Table13456[No заказа],[3]!Table13456[Дата
отправки],"",0,1)</f>
        <v>45717</v>
      </c>
      <c r="B2802" s="2">
        <v>507015549</v>
      </c>
      <c r="C2802" s="2"/>
      <c r="D2802" s="2"/>
      <c r="E2802" s="3"/>
      <c r="F2802" s="3"/>
      <c r="H2802" s="5">
        <f>_xlfn.XLOOKUP(Table16[[#This Row],[OrderID]],[3]!Table13456[No заказа],[3]!Table13456[Количество],"",0,1)</f>
        <v>1</v>
      </c>
      <c r="I2802" s="5">
        <f>_xlfn.XLOOKUP(Table16[[#This Row],[OrderID]],[3]!Table13456[No заказа],[3]!Table13456[Цена],"",0,1)</f>
        <v>8888</v>
      </c>
      <c r="J2802" s="2" t="str">
        <f>M01_SETTINGS!$F$2</f>
        <v>KASPI</v>
      </c>
    </row>
    <row r="2803" spans="1:10" x14ac:dyDescent="0.35">
      <c r="A2803" s="3">
        <f>_xlfn.XLOOKUP(Table16[[#This Row],[OrderID]],[3]!Table13456[No заказа],[3]!Table13456[Дата
отправки],"",0,1)</f>
        <v>45717</v>
      </c>
      <c r="B2803" s="2">
        <v>506537151</v>
      </c>
      <c r="C2803" s="2"/>
      <c r="D2803" s="2"/>
      <c r="E2803" s="3"/>
      <c r="F2803" s="3"/>
      <c r="H2803" s="5">
        <f>_xlfn.XLOOKUP(Table16[[#This Row],[OrderID]],[3]!Table13456[No заказа],[3]!Table13456[Количество],"",0,1)</f>
        <v>1</v>
      </c>
      <c r="I2803" s="5">
        <f>_xlfn.XLOOKUP(Table16[[#This Row],[OrderID]],[3]!Table13456[No заказа],[3]!Table13456[Цена],"",0,1)</f>
        <v>8888</v>
      </c>
      <c r="J2803" s="2" t="str">
        <f>M01_SETTINGS!$F$2</f>
        <v>KASPI</v>
      </c>
    </row>
    <row r="2804" spans="1:10" x14ac:dyDescent="0.35">
      <c r="A2804" s="3">
        <f>_xlfn.XLOOKUP(Table16[[#This Row],[OrderID]],[3]!Table13456[No заказа],[3]!Table13456[Дата
отправки],"",0,1)</f>
        <v>45717</v>
      </c>
      <c r="B2804" s="2">
        <v>506510871</v>
      </c>
      <c r="C2804" s="2"/>
      <c r="D2804" s="2"/>
      <c r="E2804" s="3"/>
      <c r="F2804" s="3"/>
      <c r="H2804" s="5">
        <f>_xlfn.XLOOKUP(Table16[[#This Row],[OrderID]],[3]!Table13456[No заказа],[3]!Table13456[Количество],"",0,1)</f>
        <v>1</v>
      </c>
      <c r="I2804" s="5">
        <f>_xlfn.XLOOKUP(Table16[[#This Row],[OrderID]],[3]!Table13456[No заказа],[3]!Table13456[Цена],"",0,1)</f>
        <v>10899</v>
      </c>
      <c r="J2804" s="2" t="str">
        <f>M01_SETTINGS!$F$2</f>
        <v>KASPI</v>
      </c>
    </row>
    <row r="2805" spans="1:10" x14ac:dyDescent="0.35">
      <c r="A2805" s="3">
        <f>_xlfn.XLOOKUP(Table16[[#This Row],[OrderID]],[3]!Table13456[No заказа],[3]!Table13456[Дата
отправки],"",0,1)</f>
        <v>45717</v>
      </c>
      <c r="B2805" s="2">
        <v>506538648</v>
      </c>
      <c r="C2805" s="2"/>
      <c r="D2805" s="2"/>
      <c r="E2805" s="3"/>
      <c r="F2805" s="3"/>
      <c r="H2805" s="5">
        <f>_xlfn.XLOOKUP(Table16[[#This Row],[OrderID]],[3]!Table13456[No заказа],[3]!Table13456[Количество],"",0,1)</f>
        <v>1</v>
      </c>
      <c r="I2805" s="5">
        <f>_xlfn.XLOOKUP(Table16[[#This Row],[OrderID]],[3]!Table13456[No заказа],[3]!Table13456[Цена],"",0,1)</f>
        <v>8783</v>
      </c>
      <c r="J2805" s="2" t="str">
        <f>M01_SETTINGS!$F$2</f>
        <v>KASPI</v>
      </c>
    </row>
    <row r="2806" spans="1:10" x14ac:dyDescent="0.35">
      <c r="A2806" s="3">
        <f>_xlfn.XLOOKUP(Table16[[#This Row],[OrderID]],[3]!Table13456[No заказа],[3]!Table13456[Дата
отправки],"",0,1)</f>
        <v>45717</v>
      </c>
      <c r="B2806" s="2">
        <v>506657450</v>
      </c>
      <c r="C2806" s="2"/>
      <c r="D2806" s="2"/>
      <c r="E2806" s="3"/>
      <c r="F2806" s="3"/>
      <c r="H2806" s="5">
        <f>_xlfn.XLOOKUP(Table16[[#This Row],[OrderID]],[3]!Table13456[No заказа],[3]!Table13456[Количество],"",0,1)</f>
        <v>1</v>
      </c>
      <c r="I2806" s="5">
        <f>_xlfn.XLOOKUP(Table16[[#This Row],[OrderID]],[3]!Table13456[No заказа],[3]!Table13456[Цена],"",0,1)</f>
        <v>8879</v>
      </c>
      <c r="J2806" s="2" t="str">
        <f>M01_SETTINGS!$F$2</f>
        <v>KASPI</v>
      </c>
    </row>
    <row r="2807" spans="1:10" x14ac:dyDescent="0.35">
      <c r="A2807" s="3">
        <f>_xlfn.XLOOKUP(Table16[[#This Row],[OrderID]],[3]!Table13456[No заказа],[3]!Table13456[Дата
отправки],"",0,1)</f>
        <v>45717</v>
      </c>
      <c r="B2807" s="2">
        <v>506822003</v>
      </c>
      <c r="C2807" s="2"/>
      <c r="D2807" s="2"/>
      <c r="E2807" s="3"/>
      <c r="F2807" s="3"/>
      <c r="H2807" s="5">
        <f>_xlfn.XLOOKUP(Table16[[#This Row],[OrderID]],[3]!Table13456[No заказа],[3]!Table13456[Количество],"",0,1)</f>
        <v>1</v>
      </c>
      <c r="I2807" s="5">
        <f>_xlfn.XLOOKUP(Table16[[#This Row],[OrderID]],[3]!Table13456[No заказа],[3]!Table13456[Цена],"",0,1)</f>
        <v>8768</v>
      </c>
      <c r="J2807" s="2" t="str">
        <f>M01_SETTINGS!$F$2</f>
        <v>KASPI</v>
      </c>
    </row>
    <row r="2808" spans="1:10" x14ac:dyDescent="0.35">
      <c r="A2808" s="3">
        <f>_xlfn.XLOOKUP(Table16[[#This Row],[OrderID]],[3]!Table13456[No заказа],[3]!Table13456[Дата
отправки],"",0,1)</f>
        <v>45717</v>
      </c>
      <c r="B2808" s="2">
        <v>506761024</v>
      </c>
      <c r="C2808" s="2"/>
      <c r="D2808" s="2"/>
      <c r="E2808" s="3"/>
      <c r="F2808" s="3"/>
      <c r="H2808" s="5">
        <f>_xlfn.XLOOKUP(Table16[[#This Row],[OrderID]],[3]!Table13456[No заказа],[3]!Table13456[Количество],"",0,1)</f>
        <v>1</v>
      </c>
      <c r="I2808" s="5">
        <f>_xlfn.XLOOKUP(Table16[[#This Row],[OrderID]],[3]!Table13456[No заказа],[3]!Table13456[Цена],"",0,1)</f>
        <v>8787</v>
      </c>
      <c r="J2808" s="2" t="str">
        <f>M01_SETTINGS!$F$2</f>
        <v>KASPI</v>
      </c>
    </row>
    <row r="2809" spans="1:10" x14ac:dyDescent="0.35">
      <c r="A2809" s="3">
        <f>_xlfn.XLOOKUP(Table16[[#This Row],[OrderID]],[3]!Table13456[No заказа],[3]!Table13456[Дата
отправки],"",0,1)</f>
        <v>45717</v>
      </c>
      <c r="B2809" s="2">
        <v>506462970</v>
      </c>
      <c r="C2809" s="2"/>
      <c r="D2809" s="2"/>
      <c r="E2809" s="3"/>
      <c r="F2809" s="3"/>
      <c r="H2809" s="5">
        <f>_xlfn.XLOOKUP(Table16[[#This Row],[OrderID]],[3]!Table13456[No заказа],[3]!Table13456[Количество],"",0,1)</f>
        <v>1</v>
      </c>
      <c r="I2809" s="5">
        <f>_xlfn.XLOOKUP(Table16[[#This Row],[OrderID]],[3]!Table13456[No заказа],[3]!Table13456[Цена],"",0,1)</f>
        <v>8894</v>
      </c>
      <c r="J2809" s="2" t="str">
        <f>M01_SETTINGS!$F$2</f>
        <v>KASPI</v>
      </c>
    </row>
    <row r="2810" spans="1:10" x14ac:dyDescent="0.35">
      <c r="A2810" s="3">
        <f>_xlfn.XLOOKUP(Table16[[#This Row],[OrderID]],[3]!Table13456[No заказа],[3]!Table13456[Дата
отправки],"",0,1)</f>
        <v>45717</v>
      </c>
      <c r="B2810" s="2">
        <v>506803104</v>
      </c>
      <c r="C2810" s="2"/>
      <c r="D2810" s="2"/>
      <c r="E2810" s="3"/>
      <c r="F2810" s="3"/>
      <c r="H2810" s="5">
        <f>_xlfn.XLOOKUP(Table16[[#This Row],[OrderID]],[3]!Table13456[No заказа],[3]!Table13456[Количество],"",0,1)</f>
        <v>1</v>
      </c>
      <c r="I2810" s="5">
        <f>_xlfn.XLOOKUP(Table16[[#This Row],[OrderID]],[3]!Table13456[No заказа],[3]!Table13456[Цена],"",0,1)</f>
        <v>9000</v>
      </c>
      <c r="J2810" s="2" t="str">
        <f>M01_SETTINGS!$F$2</f>
        <v>KASPI</v>
      </c>
    </row>
    <row r="2811" spans="1:10" x14ac:dyDescent="0.35">
      <c r="A2811" s="3">
        <f>_xlfn.XLOOKUP(Table16[[#This Row],[OrderID]],[3]!Table13456[No заказа],[3]!Table13456[Дата
отправки],"",0,1)</f>
        <v>45717</v>
      </c>
      <c r="B2811" s="2">
        <v>506554049</v>
      </c>
      <c r="C2811" s="2"/>
      <c r="D2811" s="2"/>
      <c r="E2811" s="3"/>
      <c r="F2811" s="3"/>
      <c r="H2811" s="5">
        <f>_xlfn.XLOOKUP(Table16[[#This Row],[OrderID]],[3]!Table13456[No заказа],[3]!Table13456[Количество],"",0,1)</f>
        <v>1</v>
      </c>
      <c r="I2811" s="5">
        <f>_xlfn.XLOOKUP(Table16[[#This Row],[OrderID]],[3]!Table13456[No заказа],[3]!Table13456[Цена],"",0,1)</f>
        <v>10577</v>
      </c>
      <c r="J2811" s="2" t="str">
        <f>M01_SETTINGS!$F$2</f>
        <v>KASPI</v>
      </c>
    </row>
    <row r="2812" spans="1:10" x14ac:dyDescent="0.35">
      <c r="A2812" s="3">
        <f>_xlfn.XLOOKUP(Table16[[#This Row],[OrderID]],[3]!Table13456[No заказа],[3]!Table13456[Дата
отправки],"",0,1)</f>
        <v>45717</v>
      </c>
      <c r="B2812" s="2">
        <v>506582301</v>
      </c>
      <c r="C2812" s="2"/>
      <c r="D2812" s="2"/>
      <c r="E2812" s="3"/>
      <c r="F2812" s="3"/>
      <c r="H2812" s="5">
        <f>_xlfn.XLOOKUP(Table16[[#This Row],[OrderID]],[3]!Table13456[No заказа],[3]!Table13456[Количество],"",0,1)</f>
        <v>1</v>
      </c>
      <c r="I2812" s="5">
        <f>_xlfn.XLOOKUP(Table16[[#This Row],[OrderID]],[3]!Table13456[No заказа],[3]!Table13456[Цена],"",0,1)</f>
        <v>8866</v>
      </c>
      <c r="J2812" s="2" t="str">
        <f>M01_SETTINGS!$F$2</f>
        <v>KASPI</v>
      </c>
    </row>
    <row r="2813" spans="1:10" x14ac:dyDescent="0.35">
      <c r="A2813" s="3">
        <f>_xlfn.XLOOKUP(Table16[[#This Row],[OrderID]],[3]!Table13456[No заказа],[3]!Table13456[Дата
отправки],"",0,1)</f>
        <v>45717</v>
      </c>
      <c r="B2813" s="2">
        <v>506911372</v>
      </c>
      <c r="C2813" s="2"/>
      <c r="D2813" s="2"/>
      <c r="E2813" s="3"/>
      <c r="F2813" s="3"/>
      <c r="H2813" s="5">
        <f>_xlfn.XLOOKUP(Table16[[#This Row],[OrderID]],[3]!Table13456[No заказа],[3]!Table13456[Количество],"",0,1)</f>
        <v>1</v>
      </c>
      <c r="I2813" s="5">
        <f>_xlfn.XLOOKUP(Table16[[#This Row],[OrderID]],[3]!Table13456[No заказа],[3]!Table13456[Цена],"",0,1)</f>
        <v>8745</v>
      </c>
      <c r="J2813" s="2" t="str">
        <f>M01_SETTINGS!$F$2</f>
        <v>KASPI</v>
      </c>
    </row>
    <row r="2814" spans="1:10" x14ac:dyDescent="0.35">
      <c r="A2814" s="3">
        <f>_xlfn.XLOOKUP(Table16[[#This Row],[OrderID]],[3]!Table13456[No заказа],[3]!Table13456[Дата
отправки],"",0,1)</f>
        <v>45717</v>
      </c>
      <c r="B2814" s="2">
        <v>506478477</v>
      </c>
      <c r="C2814" s="2"/>
      <c r="D2814" s="2"/>
      <c r="E2814" s="3"/>
      <c r="F2814" s="3"/>
      <c r="H2814" s="5">
        <f>_xlfn.XLOOKUP(Table16[[#This Row],[OrderID]],[3]!Table13456[No заказа],[3]!Table13456[Количество],"",0,1)</f>
        <v>1</v>
      </c>
      <c r="I2814" s="5">
        <f>_xlfn.XLOOKUP(Table16[[#This Row],[OrderID]],[3]!Table13456[No заказа],[3]!Table13456[Цена],"",0,1)</f>
        <v>10900</v>
      </c>
      <c r="J2814" s="2" t="str">
        <f>M01_SETTINGS!$F$2</f>
        <v>KASPI</v>
      </c>
    </row>
    <row r="2815" spans="1:10" x14ac:dyDescent="0.35">
      <c r="A2815" s="3">
        <f>_xlfn.XLOOKUP(Table16[[#This Row],[OrderID]],[3]!Table13456[No заказа],[3]!Table13456[Дата
отправки],"",0,1)</f>
        <v>45717</v>
      </c>
      <c r="B2815" s="2">
        <v>506678010</v>
      </c>
      <c r="C2815" s="2"/>
      <c r="D2815" s="2"/>
      <c r="E2815" s="3"/>
      <c r="F2815" s="3"/>
      <c r="H2815" s="5">
        <f>_xlfn.XLOOKUP(Table16[[#This Row],[OrderID]],[3]!Table13456[No заказа],[3]!Table13456[Количество],"",0,1)</f>
        <v>1</v>
      </c>
      <c r="I2815" s="5">
        <f>_xlfn.XLOOKUP(Table16[[#This Row],[OrderID]],[3]!Table13456[No заказа],[3]!Table13456[Цена],"",0,1)</f>
        <v>14990</v>
      </c>
      <c r="J2815" s="2" t="str">
        <f>M01_SETTINGS!$F$2</f>
        <v>KASPI</v>
      </c>
    </row>
    <row r="2816" spans="1:10" x14ac:dyDescent="0.35">
      <c r="A2816" s="3">
        <f>_xlfn.XLOOKUP(Table16[[#This Row],[OrderID]],[3]!Table13456[No заказа],[3]!Table13456[Дата
отправки],"",0,1)</f>
        <v>45717</v>
      </c>
      <c r="B2816" s="2">
        <v>507016405</v>
      </c>
      <c r="C2816" s="2"/>
      <c r="D2816" s="2"/>
      <c r="E2816" s="3"/>
      <c r="F2816" s="3"/>
      <c r="H2816" s="5">
        <f>_xlfn.XLOOKUP(Table16[[#This Row],[OrderID]],[3]!Table13456[No заказа],[3]!Table13456[Количество],"",0,1)</f>
        <v>1</v>
      </c>
      <c r="I2816" s="5">
        <f>_xlfn.XLOOKUP(Table16[[#This Row],[OrderID]],[3]!Table13456[No заказа],[3]!Table13456[Цена],"",0,1)</f>
        <v>14990</v>
      </c>
      <c r="J2816" s="2" t="str">
        <f>M01_SETTINGS!$F$2</f>
        <v>KASPI</v>
      </c>
    </row>
    <row r="2817" spans="1:10" x14ac:dyDescent="0.35">
      <c r="A2817" s="3">
        <f>_xlfn.XLOOKUP(Table16[[#This Row],[OrderID]],[3]!Table13456[No заказа],[3]!Table13456[Дата
отправки],"",0,1)</f>
        <v>45717</v>
      </c>
      <c r="B2817" s="2">
        <v>506587466</v>
      </c>
      <c r="C2817" s="2"/>
      <c r="D2817" s="2"/>
      <c r="E2817" s="3"/>
      <c r="F2817" s="3"/>
      <c r="H2817" s="5">
        <f>_xlfn.XLOOKUP(Table16[[#This Row],[OrderID]],[3]!Table13456[No заказа],[3]!Table13456[Количество],"",0,1)</f>
        <v>1</v>
      </c>
      <c r="I2817" s="5">
        <f>_xlfn.XLOOKUP(Table16[[#This Row],[OrderID]],[3]!Table13456[No заказа],[3]!Table13456[Цена],"",0,1)</f>
        <v>14990</v>
      </c>
      <c r="J2817" s="2" t="str">
        <f>M01_SETTINGS!$F$2</f>
        <v>KASPI</v>
      </c>
    </row>
    <row r="2818" spans="1:10" x14ac:dyDescent="0.35">
      <c r="A2818" s="3">
        <f>_xlfn.XLOOKUP(Table16[[#This Row],[OrderID]],[3]!Table13456[No заказа],[3]!Table13456[Дата
отправки],"",0,1)</f>
        <v>45717</v>
      </c>
      <c r="B2818" s="2">
        <v>506655250</v>
      </c>
      <c r="C2818" s="2"/>
      <c r="D2818" s="2"/>
      <c r="E2818" s="3"/>
      <c r="F2818" s="3"/>
      <c r="H2818" s="5">
        <f>_xlfn.XLOOKUP(Table16[[#This Row],[OrderID]],[3]!Table13456[No заказа],[3]!Table13456[Количество],"",0,1)</f>
        <v>1</v>
      </c>
      <c r="I2818" s="5">
        <f>_xlfn.XLOOKUP(Table16[[#This Row],[OrderID]],[3]!Table13456[No заказа],[3]!Table13456[Цена],"",0,1)</f>
        <v>14990</v>
      </c>
      <c r="J2818" s="2" t="str">
        <f>M01_SETTINGS!$F$2</f>
        <v>KASPI</v>
      </c>
    </row>
    <row r="2819" spans="1:10" x14ac:dyDescent="0.35">
      <c r="A2819" s="3">
        <f>_xlfn.XLOOKUP(Table16[[#This Row],[OrderID]],[3]!Table13456[No заказа],[3]!Table13456[Дата
отправки],"",0,1)</f>
        <v>45717</v>
      </c>
      <c r="B2819" s="2">
        <v>506615363</v>
      </c>
      <c r="C2819" s="2"/>
      <c r="D2819" s="2"/>
      <c r="E2819" s="3"/>
      <c r="F2819" s="3"/>
      <c r="H2819" s="5">
        <f>_xlfn.XLOOKUP(Table16[[#This Row],[OrderID]],[3]!Table13456[No заказа],[3]!Table13456[Количество],"",0,1)</f>
        <v>1</v>
      </c>
      <c r="I2819" s="5">
        <f>_xlfn.XLOOKUP(Table16[[#This Row],[OrderID]],[3]!Table13456[No заказа],[3]!Table13456[Цена],"",0,1)</f>
        <v>14990</v>
      </c>
      <c r="J2819" s="2" t="str">
        <f>M01_SETTINGS!$F$2</f>
        <v>KASPI</v>
      </c>
    </row>
    <row r="2820" spans="1:10" x14ac:dyDescent="0.35">
      <c r="A2820" s="3">
        <f>_xlfn.XLOOKUP(Table16[[#This Row],[OrderID]],[3]!Table13456[No заказа],[3]!Table13456[Дата
отправки],"",0,1)</f>
        <v>45717</v>
      </c>
      <c r="B2820" s="2">
        <v>506504963</v>
      </c>
      <c r="C2820" s="2"/>
      <c r="D2820" s="2"/>
      <c r="E2820" s="3"/>
      <c r="F2820" s="3"/>
      <c r="H2820" s="5">
        <f>_xlfn.XLOOKUP(Table16[[#This Row],[OrderID]],[3]!Table13456[No заказа],[3]!Table13456[Количество],"",0,1)</f>
        <v>1</v>
      </c>
      <c r="I2820" s="5">
        <f>_xlfn.XLOOKUP(Table16[[#This Row],[OrderID]],[3]!Table13456[No заказа],[3]!Table13456[Цена],"",0,1)</f>
        <v>8882</v>
      </c>
      <c r="J2820" s="2" t="str">
        <f>M01_SETTINGS!$F$2</f>
        <v>KASPI</v>
      </c>
    </row>
    <row r="2821" spans="1:10" x14ac:dyDescent="0.35">
      <c r="A2821" s="3">
        <f>_xlfn.XLOOKUP(Table16[[#This Row],[OrderID]],[3]!Table13456[No заказа],[3]!Table13456[Дата
отправки],"",0,1)</f>
        <v>45717</v>
      </c>
      <c r="B2821" s="2">
        <v>506792070</v>
      </c>
      <c r="C2821" s="2"/>
      <c r="D2821" s="2"/>
      <c r="E2821" s="3"/>
      <c r="F2821" s="3"/>
      <c r="H2821" s="5">
        <f>_xlfn.XLOOKUP(Table16[[#This Row],[OrderID]],[3]!Table13456[No заказа],[3]!Table13456[Количество],"",0,1)</f>
        <v>1</v>
      </c>
      <c r="I2821" s="5">
        <f>_xlfn.XLOOKUP(Table16[[#This Row],[OrderID]],[3]!Table13456[No заказа],[3]!Table13456[Цена],"",0,1)</f>
        <v>9000</v>
      </c>
      <c r="J2821" s="2" t="str">
        <f>M01_SETTINGS!$F$2</f>
        <v>KASPI</v>
      </c>
    </row>
    <row r="2822" spans="1:10" x14ac:dyDescent="0.35">
      <c r="A2822" s="3">
        <f>_xlfn.XLOOKUP(Table16[[#This Row],[OrderID]],[3]!Table13456[No заказа],[3]!Table13456[Дата
отправки],"",0,1)</f>
        <v>45717</v>
      </c>
      <c r="B2822" s="2">
        <v>506530701</v>
      </c>
      <c r="C2822" s="2"/>
      <c r="D2822" s="2"/>
      <c r="E2822" s="3"/>
      <c r="F2822" s="3"/>
      <c r="H2822" s="5">
        <f>_xlfn.XLOOKUP(Table16[[#This Row],[OrderID]],[3]!Table13456[No заказа],[3]!Table13456[Количество],"",0,1)</f>
        <v>1</v>
      </c>
      <c r="I2822" s="5">
        <f>_xlfn.XLOOKUP(Table16[[#This Row],[OrderID]],[3]!Table13456[No заказа],[3]!Table13456[Цена],"",0,1)</f>
        <v>9985</v>
      </c>
      <c r="J2822" s="2" t="str">
        <f>M01_SETTINGS!$F$2</f>
        <v>KASPI</v>
      </c>
    </row>
    <row r="2823" spans="1:10" x14ac:dyDescent="0.35">
      <c r="A2823" s="3">
        <f>_xlfn.XLOOKUP(Table16[[#This Row],[OrderID]],[3]!Table13456[No заказа],[3]!Table13456[Дата
отправки],"",0,1)</f>
        <v>45717</v>
      </c>
      <c r="B2823" s="2">
        <v>506832860</v>
      </c>
      <c r="C2823" s="2"/>
      <c r="D2823" s="2"/>
      <c r="E2823" s="3"/>
      <c r="F2823" s="3"/>
      <c r="H2823" s="5">
        <f>_xlfn.XLOOKUP(Table16[[#This Row],[OrderID]],[3]!Table13456[No заказа],[3]!Table13456[Количество],"",0,1)</f>
        <v>1</v>
      </c>
      <c r="I2823" s="5">
        <f>_xlfn.XLOOKUP(Table16[[#This Row],[OrderID]],[3]!Table13456[No заказа],[3]!Table13456[Цена],"",0,1)</f>
        <v>9460</v>
      </c>
      <c r="J2823" s="2" t="str">
        <f>M01_SETTINGS!$F$2</f>
        <v>KASPI</v>
      </c>
    </row>
    <row r="2824" spans="1:10" x14ac:dyDescent="0.35">
      <c r="A2824" s="3">
        <f>_xlfn.XLOOKUP(Table16[[#This Row],[OrderID]],[3]!Table13456[No заказа],[3]!Table13456[Дата
отправки],"",0,1)</f>
        <v>45717</v>
      </c>
      <c r="B2824" s="2">
        <v>506677109</v>
      </c>
      <c r="C2824" s="2"/>
      <c r="D2824" s="2"/>
      <c r="E2824" s="3"/>
      <c r="F2824" s="3"/>
      <c r="H2824" s="5">
        <f>_xlfn.XLOOKUP(Table16[[#This Row],[OrderID]],[3]!Table13456[No заказа],[3]!Table13456[Количество],"",0,1)</f>
        <v>1</v>
      </c>
      <c r="I2824" s="5">
        <f>_xlfn.XLOOKUP(Table16[[#This Row],[OrderID]],[3]!Table13456[No заказа],[3]!Table13456[Цена],"",0,1)</f>
        <v>9867</v>
      </c>
      <c r="J2824" s="2" t="str">
        <f>M01_SETTINGS!$F$2</f>
        <v>KASPI</v>
      </c>
    </row>
    <row r="2825" spans="1:10" x14ac:dyDescent="0.35">
      <c r="A2825" s="3">
        <f>_xlfn.XLOOKUP(Table16[[#This Row],[OrderID]],[3]!Table13456[No заказа],[3]!Table13456[Дата
отправки],"",0,1)</f>
        <v>45717</v>
      </c>
      <c r="B2825" s="2">
        <v>506559825</v>
      </c>
      <c r="C2825" s="2"/>
      <c r="D2825" s="2"/>
      <c r="E2825" s="3"/>
      <c r="F2825" s="3"/>
      <c r="H2825" s="5">
        <f>_xlfn.XLOOKUP(Table16[[#This Row],[OrderID]],[3]!Table13456[No заказа],[3]!Table13456[Количество],"",0,1)</f>
        <v>1</v>
      </c>
      <c r="I2825" s="5">
        <f>_xlfn.XLOOKUP(Table16[[#This Row],[OrderID]],[3]!Table13456[No заказа],[3]!Table13456[Цена],"",0,1)</f>
        <v>10882</v>
      </c>
      <c r="J2825" s="2" t="str">
        <f>M01_SETTINGS!$F$2</f>
        <v>KASPI</v>
      </c>
    </row>
    <row r="2826" spans="1:10" x14ac:dyDescent="0.35">
      <c r="A2826" s="3">
        <f>_xlfn.XLOOKUP(Table16[[#This Row],[OrderID]],[3]!Table13456[No заказа],[3]!Table13456[Дата
отправки],"",0,1)</f>
        <v>45717</v>
      </c>
      <c r="B2826" s="2">
        <v>506690962</v>
      </c>
      <c r="C2826" s="2"/>
      <c r="D2826" s="2"/>
      <c r="E2826" s="3"/>
      <c r="F2826" s="3"/>
      <c r="H2826" s="5">
        <f>_xlfn.XLOOKUP(Table16[[#This Row],[OrderID]],[3]!Table13456[No заказа],[3]!Table13456[Количество],"",0,1)</f>
        <v>1</v>
      </c>
      <c r="I2826" s="5">
        <f>_xlfn.XLOOKUP(Table16[[#This Row],[OrderID]],[3]!Table13456[No заказа],[3]!Table13456[Цена],"",0,1)</f>
        <v>11996</v>
      </c>
      <c r="J2826" s="2" t="str">
        <f>M01_SETTINGS!$F$2</f>
        <v>KASPI</v>
      </c>
    </row>
    <row r="2827" spans="1:10" x14ac:dyDescent="0.35">
      <c r="A2827" s="3">
        <f>_xlfn.XLOOKUP(Table16[[#This Row],[OrderID]],[3]!Table13456[No заказа],[3]!Table13456[Дата
отправки],"",0,1)</f>
        <v>45717</v>
      </c>
      <c r="B2827" s="2">
        <v>507035348</v>
      </c>
      <c r="C2827" s="2"/>
      <c r="D2827" s="2"/>
      <c r="E2827" s="3"/>
      <c r="F2827" s="3"/>
      <c r="H2827" s="5">
        <f>_xlfn.XLOOKUP(Table16[[#This Row],[OrderID]],[3]!Table13456[No заказа],[3]!Table13456[Количество],"",0,1)</f>
        <v>1</v>
      </c>
      <c r="I2827" s="5">
        <f>_xlfn.XLOOKUP(Table16[[#This Row],[OrderID]],[3]!Table13456[No заказа],[3]!Table13456[Цена],"",0,1)</f>
        <v>10894</v>
      </c>
      <c r="J2827" s="2" t="str">
        <f>M01_SETTINGS!$F$2</f>
        <v>KASPI</v>
      </c>
    </row>
    <row r="2828" spans="1:10" x14ac:dyDescent="0.35">
      <c r="A2828" s="3">
        <f>_xlfn.XLOOKUP(Table16[[#This Row],[OrderID]],[3]!Table13456[No заказа],[3]!Table13456[Дата
отправки],"",0,1)</f>
        <v>45717</v>
      </c>
      <c r="B2828" s="2">
        <v>506469568</v>
      </c>
      <c r="C2828" s="2"/>
      <c r="D2828" s="2"/>
      <c r="E2828" s="3"/>
      <c r="F2828" s="3"/>
      <c r="H2828" s="5">
        <f>_xlfn.XLOOKUP(Table16[[#This Row],[OrderID]],[3]!Table13456[No заказа],[3]!Table13456[Количество],"",0,1)</f>
        <v>1</v>
      </c>
      <c r="I2828" s="5">
        <f>_xlfn.XLOOKUP(Table16[[#This Row],[OrderID]],[3]!Table13456[No заказа],[3]!Table13456[Цена],"",0,1)</f>
        <v>37849</v>
      </c>
      <c r="J2828" s="2" t="str">
        <f>M01_SETTINGS!$F$2</f>
        <v>KASPI</v>
      </c>
    </row>
    <row r="2829" spans="1:10" x14ac:dyDescent="0.35">
      <c r="A2829" s="3">
        <f>_xlfn.XLOOKUP(Table16[[#This Row],[OrderID]],[3]!Table13456[No заказа],[3]!Table13456[Дата
отправки],"",0,1)</f>
        <v>45716</v>
      </c>
      <c r="B2829" s="2">
        <v>505893429</v>
      </c>
      <c r="C2829" s="2"/>
      <c r="D2829" s="2"/>
      <c r="E2829" s="3"/>
      <c r="F2829" s="3"/>
      <c r="H2829" s="5">
        <f>_xlfn.XLOOKUP(Table16[[#This Row],[OrderID]],[3]!Table13456[No заказа],[3]!Table13456[Количество],"",0,1)</f>
        <v>1</v>
      </c>
      <c r="I2829" s="5">
        <f>_xlfn.XLOOKUP(Table16[[#This Row],[OrderID]],[3]!Table13456[No заказа],[3]!Table13456[Цена],"",0,1)</f>
        <v>8799</v>
      </c>
      <c r="J2829" s="2" t="str">
        <f>M01_SETTINGS!$F$2</f>
        <v>KASPI</v>
      </c>
    </row>
    <row r="2830" spans="1:10" x14ac:dyDescent="0.35">
      <c r="A2830" s="3">
        <f>_xlfn.XLOOKUP(Table16[[#This Row],[OrderID]],[3]!Table13456[No заказа],[3]!Table13456[Дата
отправки],"",0,1)</f>
        <v>45717</v>
      </c>
      <c r="B2830" s="2">
        <v>506370225</v>
      </c>
      <c r="C2830" s="2"/>
      <c r="D2830" s="2"/>
      <c r="E2830" s="3"/>
      <c r="F2830" s="3"/>
      <c r="H2830" s="5">
        <f>_xlfn.XLOOKUP(Table16[[#This Row],[OrderID]],[3]!Table13456[No заказа],[3]!Table13456[Количество],"",0,1)</f>
        <v>1</v>
      </c>
      <c r="I2830" s="5">
        <f>_xlfn.XLOOKUP(Table16[[#This Row],[OrderID]],[3]!Table13456[No заказа],[3]!Table13456[Цена],"",0,1)</f>
        <v>8770</v>
      </c>
      <c r="J2830" s="2" t="str">
        <f>M01_SETTINGS!$F$2</f>
        <v>KASPI</v>
      </c>
    </row>
    <row r="2831" spans="1:10" x14ac:dyDescent="0.35">
      <c r="A2831" s="3">
        <f>_xlfn.XLOOKUP(Table16[[#This Row],[OrderID]],[3]!Table13456[No заказа],[3]!Table13456[Дата
отправки],"",0,1)</f>
        <v>45716</v>
      </c>
      <c r="B2831" s="2">
        <v>505930926</v>
      </c>
      <c r="C2831" s="2"/>
      <c r="D2831" s="2"/>
      <c r="E2831" s="3"/>
      <c r="F2831" s="3"/>
      <c r="H2831" s="5">
        <f>_xlfn.XLOOKUP(Table16[[#This Row],[OrderID]],[3]!Table13456[No заказа],[3]!Table13456[Количество],"",0,1)</f>
        <v>2</v>
      </c>
      <c r="I2831" s="5">
        <f>_xlfn.XLOOKUP(Table16[[#This Row],[OrderID]],[3]!Table13456[No заказа],[3]!Table13456[Цена],"",0,1)</f>
        <v>17708</v>
      </c>
      <c r="J2831" s="2" t="str">
        <f>M01_SETTINGS!$F$2</f>
        <v>KASPI</v>
      </c>
    </row>
    <row r="2832" spans="1:10" x14ac:dyDescent="0.35">
      <c r="A2832" s="3">
        <f>_xlfn.XLOOKUP(Table16[[#This Row],[OrderID]],[3]!Table13456[No заказа],[3]!Table13456[Дата
отправки],"",0,1)</f>
        <v>45716</v>
      </c>
      <c r="B2832" s="2">
        <v>506159338</v>
      </c>
      <c r="C2832" s="2"/>
      <c r="D2832" s="2"/>
      <c r="E2832" s="3"/>
      <c r="F2832" s="3"/>
      <c r="H2832" s="5">
        <f>_xlfn.XLOOKUP(Table16[[#This Row],[OrderID]],[3]!Table13456[No заказа],[3]!Table13456[Количество],"",0,1)</f>
        <v>1</v>
      </c>
      <c r="I2832" s="5">
        <f>_xlfn.XLOOKUP(Table16[[#This Row],[OrderID]],[3]!Table13456[No заказа],[3]!Table13456[Цена],"",0,1)</f>
        <v>8798</v>
      </c>
      <c r="J2832" s="2" t="str">
        <f>M01_SETTINGS!$F$2</f>
        <v>KASPI</v>
      </c>
    </row>
    <row r="2833" spans="1:10" x14ac:dyDescent="0.35">
      <c r="A2833" s="3">
        <f>_xlfn.XLOOKUP(Table16[[#This Row],[OrderID]],[3]!Table13456[No заказа],[3]!Table13456[Дата
отправки],"",0,1)</f>
        <v>45716</v>
      </c>
      <c r="B2833" s="2">
        <v>506200155</v>
      </c>
      <c r="C2833" s="2"/>
      <c r="D2833" s="2"/>
      <c r="E2833" s="3"/>
      <c r="F2833" s="3"/>
      <c r="H2833" s="5">
        <f>_xlfn.XLOOKUP(Table16[[#This Row],[OrderID]],[3]!Table13456[No заказа],[3]!Table13456[Количество],"",0,1)</f>
        <v>1</v>
      </c>
      <c r="I2833" s="5">
        <f>_xlfn.XLOOKUP(Table16[[#This Row],[OrderID]],[3]!Table13456[No заказа],[3]!Table13456[Цена],"",0,1)</f>
        <v>8890</v>
      </c>
      <c r="J2833" s="2" t="str">
        <f>M01_SETTINGS!$F$2</f>
        <v>KASPI</v>
      </c>
    </row>
    <row r="2834" spans="1:10" x14ac:dyDescent="0.35">
      <c r="A2834" s="3">
        <f>_xlfn.XLOOKUP(Table16[[#This Row],[OrderID]],[3]!Table13456[No заказа],[3]!Table13456[Дата
отправки],"",0,1)</f>
        <v>45716</v>
      </c>
      <c r="B2834" s="2">
        <v>506355116</v>
      </c>
      <c r="C2834" s="2"/>
      <c r="D2834" s="2"/>
      <c r="E2834" s="3"/>
      <c r="F2834" s="3"/>
      <c r="H2834" s="5">
        <f>_xlfn.XLOOKUP(Table16[[#This Row],[OrderID]],[3]!Table13456[No заказа],[3]!Table13456[Количество],"",0,1)</f>
        <v>1</v>
      </c>
      <c r="I2834" s="5">
        <f>_xlfn.XLOOKUP(Table16[[#This Row],[OrderID]],[3]!Table13456[No заказа],[3]!Table13456[Цена],"",0,1)</f>
        <v>9000</v>
      </c>
      <c r="J2834" s="2" t="str">
        <f>M01_SETTINGS!$F$2</f>
        <v>KASPI</v>
      </c>
    </row>
    <row r="2835" spans="1:10" x14ac:dyDescent="0.35">
      <c r="A2835" s="3">
        <f>_xlfn.XLOOKUP(Table16[[#This Row],[OrderID]],[3]!Table13456[No заказа],[3]!Table13456[Дата
отправки],"",0,1)</f>
        <v>45716</v>
      </c>
      <c r="B2835" s="2">
        <v>506284554</v>
      </c>
      <c r="C2835" s="2"/>
      <c r="D2835" s="2"/>
      <c r="E2835" s="3"/>
      <c r="F2835" s="3"/>
      <c r="H2835" s="5">
        <f>_xlfn.XLOOKUP(Table16[[#This Row],[OrderID]],[3]!Table13456[No заказа],[3]!Table13456[Количество],"",0,1)</f>
        <v>1</v>
      </c>
      <c r="I2835" s="5">
        <f>_xlfn.XLOOKUP(Table16[[#This Row],[OrderID]],[3]!Table13456[No заказа],[3]!Table13456[Цена],"",0,1)</f>
        <v>8936</v>
      </c>
      <c r="J2835" s="2" t="str">
        <f>M01_SETTINGS!$F$2</f>
        <v>KASPI</v>
      </c>
    </row>
    <row r="2836" spans="1:10" x14ac:dyDescent="0.35">
      <c r="A2836" s="3">
        <f>_xlfn.XLOOKUP(Table16[[#This Row],[OrderID]],[3]!Table13456[No заказа],[3]!Table13456[Дата
отправки],"",0,1)</f>
        <v>45716</v>
      </c>
      <c r="B2836" s="2">
        <v>506179613</v>
      </c>
      <c r="C2836" s="2"/>
      <c r="D2836" s="2"/>
      <c r="E2836" s="3"/>
      <c r="F2836" s="3"/>
      <c r="H2836" s="5">
        <f>_xlfn.XLOOKUP(Table16[[#This Row],[OrderID]],[3]!Table13456[No заказа],[3]!Table13456[Количество],"",0,1)</f>
        <v>1</v>
      </c>
      <c r="I2836" s="5">
        <f>_xlfn.XLOOKUP(Table16[[#This Row],[OrderID]],[3]!Table13456[No заказа],[3]!Table13456[Цена],"",0,1)</f>
        <v>8998</v>
      </c>
      <c r="J2836" s="2" t="str">
        <f>M01_SETTINGS!$F$2</f>
        <v>KASPI</v>
      </c>
    </row>
    <row r="2837" spans="1:10" x14ac:dyDescent="0.35">
      <c r="A2837" s="3">
        <f>_xlfn.XLOOKUP(Table16[[#This Row],[OrderID]],[3]!Table13456[No заказа],[3]!Table13456[Дата
отправки],"",0,1)</f>
        <v>45716</v>
      </c>
      <c r="B2837" s="2">
        <v>506120387</v>
      </c>
      <c r="C2837" s="2"/>
      <c r="D2837" s="2"/>
      <c r="E2837" s="3"/>
      <c r="F2837" s="3"/>
      <c r="H2837" s="5">
        <f>_xlfn.XLOOKUP(Table16[[#This Row],[OrderID]],[3]!Table13456[No заказа],[3]!Table13456[Количество],"",0,1)</f>
        <v>1</v>
      </c>
      <c r="I2837" s="5">
        <f>_xlfn.XLOOKUP(Table16[[#This Row],[OrderID]],[3]!Table13456[No заказа],[3]!Table13456[Цена],"",0,1)</f>
        <v>8940</v>
      </c>
      <c r="J2837" s="2" t="str">
        <f>M01_SETTINGS!$F$2</f>
        <v>KASPI</v>
      </c>
    </row>
    <row r="2838" spans="1:10" x14ac:dyDescent="0.35">
      <c r="A2838" s="3">
        <f>_xlfn.XLOOKUP(Table16[[#This Row],[OrderID]],[3]!Table13456[No заказа],[3]!Table13456[Дата
отправки],"",0,1)</f>
        <v>45716</v>
      </c>
      <c r="B2838" s="2">
        <v>505972703</v>
      </c>
      <c r="C2838" s="2"/>
      <c r="D2838" s="2"/>
      <c r="E2838" s="3"/>
      <c r="F2838" s="3"/>
      <c r="H2838" s="5">
        <f>_xlfn.XLOOKUP(Table16[[#This Row],[OrderID]],[3]!Table13456[No заказа],[3]!Table13456[Количество],"",0,1)</f>
        <v>1</v>
      </c>
      <c r="I2838" s="5">
        <f>_xlfn.XLOOKUP(Table16[[#This Row],[OrderID]],[3]!Table13456[No заказа],[3]!Table13456[Цена],"",0,1)</f>
        <v>8917</v>
      </c>
      <c r="J2838" s="2" t="str">
        <f>M01_SETTINGS!$F$2</f>
        <v>KASPI</v>
      </c>
    </row>
    <row r="2839" spans="1:10" x14ac:dyDescent="0.35">
      <c r="A2839" s="3">
        <f>_xlfn.XLOOKUP(Table16[[#This Row],[OrderID]],[3]!Table13456[No заказа],[3]!Table13456[Дата
отправки],"",0,1)</f>
        <v>45716</v>
      </c>
      <c r="B2839" s="2">
        <v>505979429</v>
      </c>
      <c r="C2839" s="2"/>
      <c r="D2839" s="2"/>
      <c r="E2839" s="3"/>
      <c r="F2839" s="3"/>
      <c r="H2839" s="5">
        <f>_xlfn.XLOOKUP(Table16[[#This Row],[OrderID]],[3]!Table13456[No заказа],[3]!Table13456[Количество],"",0,1)</f>
        <v>1</v>
      </c>
      <c r="I2839" s="5">
        <f>_xlfn.XLOOKUP(Table16[[#This Row],[OrderID]],[3]!Table13456[No заказа],[3]!Table13456[Цена],"",0,1)</f>
        <v>10996</v>
      </c>
      <c r="J2839" s="2" t="str">
        <f>M01_SETTINGS!$F$2</f>
        <v>KASPI</v>
      </c>
    </row>
    <row r="2840" spans="1:10" x14ac:dyDescent="0.35">
      <c r="A2840" s="3">
        <f>_xlfn.XLOOKUP(Table16[[#This Row],[OrderID]],[3]!Table13456[No заказа],[3]!Table13456[Дата
отправки],"",0,1)</f>
        <v>45716</v>
      </c>
      <c r="B2840" s="2">
        <v>506141816</v>
      </c>
      <c r="C2840" s="2"/>
      <c r="D2840" s="2"/>
      <c r="E2840" s="3"/>
      <c r="F2840" s="3"/>
      <c r="H2840" s="5">
        <f>_xlfn.XLOOKUP(Table16[[#This Row],[OrderID]],[3]!Table13456[No заказа],[3]!Table13456[Количество],"",0,1)</f>
        <v>1</v>
      </c>
      <c r="I2840" s="5">
        <f>_xlfn.XLOOKUP(Table16[[#This Row],[OrderID]],[3]!Table13456[No заказа],[3]!Table13456[Цена],"",0,1)</f>
        <v>8662</v>
      </c>
      <c r="J2840" s="2" t="str">
        <f>M01_SETTINGS!$F$2</f>
        <v>KASPI</v>
      </c>
    </row>
    <row r="2841" spans="1:10" x14ac:dyDescent="0.35">
      <c r="A2841" s="3">
        <f>_xlfn.XLOOKUP(Table16[[#This Row],[OrderID]],[3]!Table13456[No заказа],[3]!Table13456[Дата
отправки],"",0,1)</f>
        <v>45716</v>
      </c>
      <c r="B2841" s="2">
        <v>506175999</v>
      </c>
      <c r="C2841" s="2"/>
      <c r="D2841" s="2"/>
      <c r="E2841" s="3"/>
      <c r="F2841" s="3"/>
      <c r="H2841" s="5">
        <f>_xlfn.XLOOKUP(Table16[[#This Row],[OrderID]],[3]!Table13456[No заказа],[3]!Table13456[Количество],"",0,1)</f>
        <v>1</v>
      </c>
      <c r="I2841" s="5">
        <f>_xlfn.XLOOKUP(Table16[[#This Row],[OrderID]],[3]!Table13456[No заказа],[3]!Table13456[Цена],"",0,1)</f>
        <v>10493</v>
      </c>
      <c r="J2841" s="2" t="str">
        <f>M01_SETTINGS!$F$2</f>
        <v>KASPI</v>
      </c>
    </row>
    <row r="2842" spans="1:10" x14ac:dyDescent="0.35">
      <c r="A2842" s="3">
        <f>_xlfn.XLOOKUP(Table16[[#This Row],[OrderID]],[3]!Table13456[No заказа],[3]!Table13456[Дата
отправки],"",0,1)</f>
        <v>45716</v>
      </c>
      <c r="B2842" s="2">
        <v>505867029</v>
      </c>
      <c r="C2842" s="2"/>
      <c r="D2842" s="2"/>
      <c r="E2842" s="3"/>
      <c r="F2842" s="3"/>
      <c r="H2842" s="5">
        <f>_xlfn.XLOOKUP(Table16[[#This Row],[OrderID]],[3]!Table13456[No заказа],[3]!Table13456[Количество],"",0,1)</f>
        <v>1</v>
      </c>
      <c r="I2842" s="5">
        <f>_xlfn.XLOOKUP(Table16[[#This Row],[OrderID]],[3]!Table13456[No заказа],[3]!Table13456[Цена],"",0,1)</f>
        <v>10966</v>
      </c>
      <c r="J2842" s="2" t="str">
        <f>M01_SETTINGS!$F$2</f>
        <v>KASPI</v>
      </c>
    </row>
    <row r="2843" spans="1:10" x14ac:dyDescent="0.35">
      <c r="A2843" s="3">
        <f>_xlfn.XLOOKUP(Table16[[#This Row],[OrderID]],[3]!Table13456[No заказа],[3]!Table13456[Дата
отправки],"",0,1)</f>
        <v>45716</v>
      </c>
      <c r="B2843" s="2">
        <v>506015751</v>
      </c>
      <c r="C2843" s="2"/>
      <c r="D2843" s="2"/>
      <c r="E2843" s="3"/>
      <c r="F2843" s="3"/>
      <c r="H2843" s="5">
        <f>_xlfn.XLOOKUP(Table16[[#This Row],[OrderID]],[3]!Table13456[No заказа],[3]!Table13456[Количество],"",0,1)</f>
        <v>1</v>
      </c>
      <c r="I2843" s="5">
        <f>_xlfn.XLOOKUP(Table16[[#This Row],[OrderID]],[3]!Table13456[No заказа],[3]!Table13456[Цена],"",0,1)</f>
        <v>9378</v>
      </c>
      <c r="J2843" s="2" t="str">
        <f>M01_SETTINGS!$F$2</f>
        <v>KASPI</v>
      </c>
    </row>
    <row r="2844" spans="1:10" x14ac:dyDescent="0.35">
      <c r="A2844" s="3">
        <f>_xlfn.XLOOKUP(Table16[[#This Row],[OrderID]],[3]!Table13456[No заказа],[3]!Table13456[Дата
отправки],"",0,1)</f>
        <v>45716</v>
      </c>
      <c r="B2844" s="2">
        <v>506092470</v>
      </c>
      <c r="C2844" s="2"/>
      <c r="D2844" s="2"/>
      <c r="E2844" s="3"/>
      <c r="F2844" s="3"/>
      <c r="H2844" s="5">
        <f>_xlfn.XLOOKUP(Table16[[#This Row],[OrderID]],[3]!Table13456[No заказа],[3]!Table13456[Количество],"",0,1)</f>
        <v>1</v>
      </c>
      <c r="I2844" s="5">
        <f>_xlfn.XLOOKUP(Table16[[#This Row],[OrderID]],[3]!Table13456[No заказа],[3]!Table13456[Цена],"",0,1)</f>
        <v>8977</v>
      </c>
      <c r="J2844" s="2" t="str">
        <f>M01_SETTINGS!$F$2</f>
        <v>KASPI</v>
      </c>
    </row>
    <row r="2845" spans="1:10" x14ac:dyDescent="0.35">
      <c r="A2845" s="3">
        <f>_xlfn.XLOOKUP(Table16[[#This Row],[OrderID]],[3]!Table13456[No заказа],[3]!Table13456[Дата
отправки],"",0,1)</f>
        <v>45716</v>
      </c>
      <c r="B2845" s="2">
        <v>506142480</v>
      </c>
      <c r="C2845" s="2"/>
      <c r="D2845" s="2"/>
      <c r="E2845" s="3"/>
      <c r="F2845" s="3"/>
      <c r="H2845" s="5">
        <f>_xlfn.XLOOKUP(Table16[[#This Row],[OrderID]],[3]!Table13456[No заказа],[3]!Table13456[Количество],"",0,1)</f>
        <v>1</v>
      </c>
      <c r="I2845" s="5">
        <f>_xlfn.XLOOKUP(Table16[[#This Row],[OrderID]],[3]!Table13456[No заказа],[3]!Table13456[Цена],"",0,1)</f>
        <v>8999</v>
      </c>
      <c r="J2845" s="2" t="str">
        <f>M01_SETTINGS!$F$2</f>
        <v>KASPI</v>
      </c>
    </row>
    <row r="2846" spans="1:10" x14ac:dyDescent="0.35">
      <c r="A2846" s="3">
        <f>_xlfn.XLOOKUP(Table16[[#This Row],[OrderID]],[3]!Table13456[No заказа],[3]!Table13456[Дата
отправки],"",0,1)</f>
        <v>45716</v>
      </c>
      <c r="B2846" s="2">
        <v>505861305</v>
      </c>
      <c r="C2846" s="2"/>
      <c r="D2846" s="2"/>
      <c r="E2846" s="3"/>
      <c r="F2846" s="3"/>
      <c r="H2846" s="5">
        <f>_xlfn.XLOOKUP(Table16[[#This Row],[OrderID]],[3]!Table13456[No заказа],[3]!Table13456[Количество],"",0,1)</f>
        <v>1</v>
      </c>
      <c r="I2846" s="5">
        <f>_xlfn.XLOOKUP(Table16[[#This Row],[OrderID]],[3]!Table13456[No заказа],[3]!Table13456[Цена],"",0,1)</f>
        <v>8958</v>
      </c>
      <c r="J2846" s="2" t="str">
        <f>M01_SETTINGS!$F$2</f>
        <v>KASPI</v>
      </c>
    </row>
    <row r="2847" spans="1:10" x14ac:dyDescent="0.35">
      <c r="A2847" s="3">
        <f>_xlfn.XLOOKUP(Table16[[#This Row],[OrderID]],[3]!Table13456[No заказа],[3]!Table13456[Дата
отправки],"",0,1)</f>
        <v>45716</v>
      </c>
      <c r="B2847" s="2">
        <v>506146102</v>
      </c>
      <c r="C2847" s="2"/>
      <c r="D2847" s="2"/>
      <c r="E2847" s="3"/>
      <c r="F2847" s="3"/>
      <c r="H2847" s="5">
        <f>_xlfn.XLOOKUP(Table16[[#This Row],[OrderID]],[3]!Table13456[No заказа],[3]!Table13456[Количество],"",0,1)</f>
        <v>2</v>
      </c>
      <c r="I2847" s="5">
        <f>_xlfn.XLOOKUP(Table16[[#This Row],[OrderID]],[3]!Table13456[No заказа],[3]!Table13456[Цена],"",0,1)</f>
        <v>17550</v>
      </c>
      <c r="J2847" s="2" t="str">
        <f>M01_SETTINGS!$F$2</f>
        <v>KASPI</v>
      </c>
    </row>
    <row r="2848" spans="1:10" x14ac:dyDescent="0.35">
      <c r="A2848" s="3">
        <f>_xlfn.XLOOKUP(Table16[[#This Row],[OrderID]],[3]!Table13456[No заказа],[3]!Table13456[Дата
отправки],"",0,1)</f>
        <v>45716</v>
      </c>
      <c r="B2848" s="2">
        <v>506069005</v>
      </c>
      <c r="C2848" s="2"/>
      <c r="D2848" s="2"/>
      <c r="E2848" s="3"/>
      <c r="F2848" s="3"/>
      <c r="H2848" s="5">
        <f>_xlfn.XLOOKUP(Table16[[#This Row],[OrderID]],[3]!Table13456[No заказа],[3]!Table13456[Количество],"",0,1)</f>
        <v>1</v>
      </c>
      <c r="I2848" s="5">
        <f>_xlfn.XLOOKUP(Table16[[#This Row],[OrderID]],[3]!Table13456[No заказа],[3]!Table13456[Цена],"",0,1)</f>
        <v>8825</v>
      </c>
      <c r="J2848" s="2" t="str">
        <f>M01_SETTINGS!$F$2</f>
        <v>KASPI</v>
      </c>
    </row>
    <row r="2849" spans="1:10" x14ac:dyDescent="0.35">
      <c r="A2849" s="3">
        <f>_xlfn.XLOOKUP(Table16[[#This Row],[OrderID]],[3]!Table13456[No заказа],[3]!Table13456[Дата
отправки],"",0,1)</f>
        <v>45716</v>
      </c>
      <c r="B2849" s="2">
        <v>506067976</v>
      </c>
      <c r="C2849" s="2"/>
      <c r="D2849" s="2"/>
      <c r="E2849" s="3"/>
      <c r="F2849" s="3"/>
      <c r="H2849" s="5">
        <f>_xlfn.XLOOKUP(Table16[[#This Row],[OrderID]],[3]!Table13456[No заказа],[3]!Table13456[Количество],"",0,1)</f>
        <v>1</v>
      </c>
      <c r="I2849" s="5">
        <f>_xlfn.XLOOKUP(Table16[[#This Row],[OrderID]],[3]!Table13456[No заказа],[3]!Table13456[Цена],"",0,1)</f>
        <v>9359</v>
      </c>
      <c r="J2849" s="2" t="str">
        <f>M01_SETTINGS!$F$2</f>
        <v>KASPI</v>
      </c>
    </row>
    <row r="2850" spans="1:10" x14ac:dyDescent="0.35">
      <c r="A2850" s="3">
        <f>_xlfn.XLOOKUP(Table16[[#This Row],[OrderID]],[3]!Table13456[No заказа],[3]!Table13456[Дата
отправки],"",0,1)</f>
        <v>45716</v>
      </c>
      <c r="B2850" s="2">
        <v>505986322</v>
      </c>
      <c r="C2850" s="2"/>
      <c r="D2850" s="2"/>
      <c r="E2850" s="3"/>
      <c r="F2850" s="3"/>
      <c r="H2850" s="5">
        <f>_xlfn.XLOOKUP(Table16[[#This Row],[OrderID]],[3]!Table13456[No заказа],[3]!Table13456[Количество],"",0,1)</f>
        <v>1</v>
      </c>
      <c r="I2850" s="5">
        <f>_xlfn.XLOOKUP(Table16[[#This Row],[OrderID]],[3]!Table13456[No заказа],[3]!Table13456[Цена],"",0,1)</f>
        <v>9386</v>
      </c>
      <c r="J2850" s="2" t="str">
        <f>M01_SETTINGS!$F$2</f>
        <v>KASPI</v>
      </c>
    </row>
    <row r="2851" spans="1:10" x14ac:dyDescent="0.35">
      <c r="A2851" s="3">
        <f>_xlfn.XLOOKUP(Table16[[#This Row],[OrderID]],[3]!Table13456[No заказа],[3]!Table13456[Дата
отправки],"",0,1)</f>
        <v>45716</v>
      </c>
      <c r="B2851" s="2">
        <v>506105053</v>
      </c>
      <c r="C2851" s="2"/>
      <c r="D2851" s="2"/>
      <c r="E2851" s="3"/>
      <c r="F2851" s="3"/>
      <c r="H2851" s="5">
        <f>_xlfn.XLOOKUP(Table16[[#This Row],[OrderID]],[3]!Table13456[No заказа],[3]!Table13456[Количество],"",0,1)</f>
        <v>1</v>
      </c>
      <c r="I2851" s="5">
        <f>_xlfn.XLOOKUP(Table16[[#This Row],[OrderID]],[3]!Table13456[No заказа],[3]!Table13456[Цена],"",0,1)</f>
        <v>12751</v>
      </c>
      <c r="J2851" s="2" t="str">
        <f>M01_SETTINGS!$F$2</f>
        <v>KASPI</v>
      </c>
    </row>
    <row r="2852" spans="1:10" x14ac:dyDescent="0.35">
      <c r="A2852" s="3">
        <f>_xlfn.XLOOKUP(Table16[[#This Row],[OrderID]],[3]!Table13456[No заказа],[3]!Table13456[Дата
отправки],"",0,1)</f>
        <v>45716</v>
      </c>
      <c r="B2852" s="2">
        <v>506108859</v>
      </c>
      <c r="C2852" s="2"/>
      <c r="D2852" s="2"/>
      <c r="E2852" s="3"/>
      <c r="F2852" s="3"/>
      <c r="H2852" s="5">
        <f>_xlfn.XLOOKUP(Table16[[#This Row],[OrderID]],[3]!Table13456[No заказа],[3]!Table13456[Количество],"",0,1)</f>
        <v>1</v>
      </c>
      <c r="I2852" s="5">
        <f>_xlfn.XLOOKUP(Table16[[#This Row],[OrderID]],[3]!Table13456[No заказа],[3]!Table13456[Цена],"",0,1)</f>
        <v>8904</v>
      </c>
      <c r="J2852" s="2" t="str">
        <f>M01_SETTINGS!$F$2</f>
        <v>KASPI</v>
      </c>
    </row>
    <row r="2853" spans="1:10" x14ac:dyDescent="0.35">
      <c r="A2853" s="3">
        <f>_xlfn.XLOOKUP(Table16[[#This Row],[OrderID]],[3]!Table13456[No заказа],[3]!Table13456[Дата
отправки],"",0,1)</f>
        <v>45716</v>
      </c>
      <c r="B2853" s="2">
        <v>506110960</v>
      </c>
      <c r="C2853" s="2"/>
      <c r="D2853" s="2"/>
      <c r="E2853" s="3"/>
      <c r="F2853" s="3"/>
      <c r="H2853" s="5">
        <f>_xlfn.XLOOKUP(Table16[[#This Row],[OrderID]],[3]!Table13456[No заказа],[3]!Table13456[Количество],"",0,1)</f>
        <v>1</v>
      </c>
      <c r="I2853" s="5">
        <f>_xlfn.XLOOKUP(Table16[[#This Row],[OrderID]],[3]!Table13456[No заказа],[3]!Table13456[Цена],"",0,1)</f>
        <v>14990</v>
      </c>
      <c r="J2853" s="2" t="str">
        <f>M01_SETTINGS!$F$2</f>
        <v>KASPI</v>
      </c>
    </row>
    <row r="2854" spans="1:10" x14ac:dyDescent="0.35">
      <c r="A2854" s="3">
        <f>_xlfn.XLOOKUP(Table16[[#This Row],[OrderID]],[3]!Table13456[No заказа],[3]!Table13456[Дата
отправки],"",0,1)</f>
        <v>45716</v>
      </c>
      <c r="B2854" s="2">
        <v>506395666</v>
      </c>
      <c r="C2854" s="2"/>
      <c r="D2854" s="2"/>
      <c r="E2854" s="3"/>
      <c r="F2854" s="3"/>
      <c r="H2854" s="5">
        <f>_xlfn.XLOOKUP(Table16[[#This Row],[OrderID]],[3]!Table13456[No заказа],[3]!Table13456[Количество],"",0,1)</f>
        <v>1</v>
      </c>
      <c r="I2854" s="5">
        <f>_xlfn.XLOOKUP(Table16[[#This Row],[OrderID]],[3]!Table13456[No заказа],[3]!Table13456[Цена],"",0,1)</f>
        <v>14990</v>
      </c>
      <c r="J2854" s="2" t="str">
        <f>M01_SETTINGS!$F$2</f>
        <v>KASPI</v>
      </c>
    </row>
    <row r="2855" spans="1:10" x14ac:dyDescent="0.35">
      <c r="A2855" s="3">
        <f>_xlfn.XLOOKUP(Table16[[#This Row],[OrderID]],[3]!Table13456[No заказа],[3]!Table13456[Дата
отправки],"",0,1)</f>
        <v>45716</v>
      </c>
      <c r="B2855" s="2">
        <v>506173054</v>
      </c>
      <c r="C2855" s="2"/>
      <c r="D2855" s="2"/>
      <c r="E2855" s="3"/>
      <c r="F2855" s="3"/>
      <c r="H2855" s="5">
        <f>_xlfn.XLOOKUP(Table16[[#This Row],[OrderID]],[3]!Table13456[No заказа],[3]!Table13456[Количество],"",0,1)</f>
        <v>1</v>
      </c>
      <c r="I2855" s="5">
        <f>_xlfn.XLOOKUP(Table16[[#This Row],[OrderID]],[3]!Table13456[No заказа],[3]!Table13456[Цена],"",0,1)</f>
        <v>14990</v>
      </c>
      <c r="J2855" s="2" t="str">
        <f>M01_SETTINGS!$F$2</f>
        <v>KASPI</v>
      </c>
    </row>
    <row r="2856" spans="1:10" x14ac:dyDescent="0.35">
      <c r="A2856" s="3">
        <f>_xlfn.XLOOKUP(Table16[[#This Row],[OrderID]],[3]!Table13456[No заказа],[3]!Table13456[Дата
отправки],"",0,1)</f>
        <v>45716</v>
      </c>
      <c r="B2856" s="2">
        <v>505859712</v>
      </c>
      <c r="C2856" s="2"/>
      <c r="D2856" s="2"/>
      <c r="E2856" s="3"/>
      <c r="F2856" s="3"/>
      <c r="H2856" s="5">
        <f>_xlfn.XLOOKUP(Table16[[#This Row],[OrderID]],[3]!Table13456[No заказа],[3]!Table13456[Количество],"",0,1)</f>
        <v>1</v>
      </c>
      <c r="I2856" s="5">
        <f>_xlfn.XLOOKUP(Table16[[#This Row],[OrderID]],[3]!Table13456[No заказа],[3]!Table13456[Цена],"",0,1)</f>
        <v>14990</v>
      </c>
      <c r="J2856" s="2" t="str">
        <f>M01_SETTINGS!$F$2</f>
        <v>KASPI</v>
      </c>
    </row>
    <row r="2857" spans="1:10" x14ac:dyDescent="0.35">
      <c r="A2857" s="3">
        <f>_xlfn.XLOOKUP(Table16[[#This Row],[OrderID]],[3]!Table13456[No заказа],[3]!Table13456[Дата
отправки],"",0,1)</f>
        <v>45716</v>
      </c>
      <c r="B2857" s="2">
        <v>505975268</v>
      </c>
      <c r="C2857" s="2"/>
      <c r="D2857" s="2"/>
      <c r="E2857" s="3"/>
      <c r="F2857" s="3"/>
      <c r="H2857" s="5">
        <f>_xlfn.XLOOKUP(Table16[[#This Row],[OrderID]],[3]!Table13456[No заказа],[3]!Table13456[Количество],"",0,1)</f>
        <v>1</v>
      </c>
      <c r="I2857" s="5">
        <f>_xlfn.XLOOKUP(Table16[[#This Row],[OrderID]],[3]!Table13456[No заказа],[3]!Table13456[Цена],"",0,1)</f>
        <v>14990</v>
      </c>
      <c r="J2857" s="2" t="str">
        <f>M01_SETTINGS!$F$2</f>
        <v>KASPI</v>
      </c>
    </row>
    <row r="2858" spans="1:10" x14ac:dyDescent="0.35">
      <c r="A2858" s="3">
        <f>_xlfn.XLOOKUP(Table16[[#This Row],[OrderID]],[3]!Table13456[No заказа],[3]!Table13456[Дата
отправки],"",0,1)</f>
        <v>45716</v>
      </c>
      <c r="B2858" s="2">
        <v>505967000</v>
      </c>
      <c r="C2858" s="2"/>
      <c r="D2858" s="2"/>
      <c r="E2858" s="3"/>
      <c r="F2858" s="3"/>
      <c r="H2858" s="5">
        <f>_xlfn.XLOOKUP(Table16[[#This Row],[OrderID]],[3]!Table13456[No заказа],[3]!Table13456[Количество],"",0,1)</f>
        <v>1</v>
      </c>
      <c r="I2858" s="5">
        <f>_xlfn.XLOOKUP(Table16[[#This Row],[OrderID]],[3]!Table13456[No заказа],[3]!Table13456[Цена],"",0,1)</f>
        <v>14990</v>
      </c>
      <c r="J2858" s="2" t="str">
        <f>M01_SETTINGS!$F$2</f>
        <v>KASPI</v>
      </c>
    </row>
    <row r="2859" spans="1:10" x14ac:dyDescent="0.35">
      <c r="A2859" s="3">
        <f>_xlfn.XLOOKUP(Table16[[#This Row],[OrderID]],[3]!Table13456[No заказа],[3]!Table13456[Дата
отправки],"",0,1)</f>
        <v>45716</v>
      </c>
      <c r="B2859" s="2">
        <v>505998191</v>
      </c>
      <c r="C2859" s="2"/>
      <c r="D2859" s="2"/>
      <c r="E2859" s="3"/>
      <c r="F2859" s="3"/>
      <c r="H2859" s="5">
        <f>_xlfn.XLOOKUP(Table16[[#This Row],[OrderID]],[3]!Table13456[No заказа],[3]!Table13456[Количество],"",0,1)</f>
        <v>1</v>
      </c>
      <c r="I2859" s="5">
        <f>_xlfn.XLOOKUP(Table16[[#This Row],[OrderID]],[3]!Table13456[No заказа],[3]!Table13456[Цена],"",0,1)</f>
        <v>8915</v>
      </c>
      <c r="J2859" s="2" t="str">
        <f>M01_SETTINGS!$F$2</f>
        <v>KASPI</v>
      </c>
    </row>
    <row r="2860" spans="1:10" x14ac:dyDescent="0.35">
      <c r="A2860" s="3">
        <f>_xlfn.XLOOKUP(Table16[[#This Row],[OrderID]],[3]!Table13456[No заказа],[3]!Table13456[Дата
отправки],"",0,1)</f>
        <v>45716</v>
      </c>
      <c r="B2860" s="2">
        <v>506419486</v>
      </c>
      <c r="C2860" s="2"/>
      <c r="D2860" s="2"/>
      <c r="E2860" s="3"/>
      <c r="F2860" s="3"/>
      <c r="H2860" s="5">
        <f>_xlfn.XLOOKUP(Table16[[#This Row],[OrderID]],[3]!Table13456[No заказа],[3]!Table13456[Количество],"",0,1)</f>
        <v>1</v>
      </c>
      <c r="I2860" s="5">
        <f>_xlfn.XLOOKUP(Table16[[#This Row],[OrderID]],[3]!Table13456[No заказа],[3]!Table13456[Цена],"",0,1)</f>
        <v>10853</v>
      </c>
      <c r="J2860" s="2" t="str">
        <f>M01_SETTINGS!$F$2</f>
        <v>KASPI</v>
      </c>
    </row>
    <row r="2861" spans="1:10" x14ac:dyDescent="0.35">
      <c r="A2861" s="3">
        <f>_xlfn.XLOOKUP(Table16[[#This Row],[OrderID]],[3]!Table13456[No заказа],[3]!Table13456[Дата
отправки],"",0,1)</f>
        <v>45716</v>
      </c>
      <c r="B2861" s="2">
        <v>505838310</v>
      </c>
      <c r="C2861" s="2"/>
      <c r="D2861" s="2"/>
      <c r="E2861" s="3"/>
      <c r="F2861" s="3"/>
      <c r="H2861" s="5">
        <f>_xlfn.XLOOKUP(Table16[[#This Row],[OrderID]],[3]!Table13456[No заказа],[3]!Table13456[Количество],"",0,1)</f>
        <v>1</v>
      </c>
      <c r="I2861" s="5">
        <f>_xlfn.XLOOKUP(Table16[[#This Row],[OrderID]],[3]!Table13456[No заказа],[3]!Table13456[Цена],"",0,1)</f>
        <v>8925</v>
      </c>
      <c r="J2861" s="2" t="str">
        <f>M01_SETTINGS!$F$2</f>
        <v>KASPI</v>
      </c>
    </row>
    <row r="2862" spans="1:10" x14ac:dyDescent="0.35">
      <c r="A2862" s="3">
        <f>_xlfn.XLOOKUP(Table16[[#This Row],[OrderID]],[3]!Table13456[No заказа],[3]!Table13456[Дата
отправки],"",0,1)</f>
        <v>45716</v>
      </c>
      <c r="B2862" s="2">
        <v>506283402</v>
      </c>
      <c r="C2862" s="2"/>
      <c r="D2862" s="2"/>
      <c r="E2862" s="3"/>
      <c r="F2862" s="3"/>
      <c r="H2862" s="5">
        <f>_xlfn.XLOOKUP(Table16[[#This Row],[OrderID]],[3]!Table13456[No заказа],[3]!Table13456[Количество],"",0,1)</f>
        <v>1</v>
      </c>
      <c r="I2862" s="5">
        <f>_xlfn.XLOOKUP(Table16[[#This Row],[OrderID]],[3]!Table13456[No заказа],[3]!Table13456[Цена],"",0,1)</f>
        <v>9985</v>
      </c>
      <c r="J2862" s="2" t="str">
        <f>M01_SETTINGS!$F$2</f>
        <v>KASPI</v>
      </c>
    </row>
    <row r="2863" spans="1:10" x14ac:dyDescent="0.35">
      <c r="A2863" s="3">
        <f>_xlfn.XLOOKUP(Table16[[#This Row],[OrderID]],[3]!Table13456[No заказа],[3]!Table13456[Дата
отправки],"",0,1)</f>
        <v>45716</v>
      </c>
      <c r="B2863" s="2">
        <v>505991458</v>
      </c>
      <c r="C2863" s="2"/>
      <c r="D2863" s="2"/>
      <c r="E2863" s="3"/>
      <c r="F2863" s="3"/>
      <c r="H2863" s="5">
        <f>_xlfn.XLOOKUP(Table16[[#This Row],[OrderID]],[3]!Table13456[No заказа],[3]!Table13456[Количество],"",0,1)</f>
        <v>1</v>
      </c>
      <c r="I2863" s="5">
        <f>_xlfn.XLOOKUP(Table16[[#This Row],[OrderID]],[3]!Table13456[No заказа],[3]!Table13456[Цена],"",0,1)</f>
        <v>9985</v>
      </c>
      <c r="J2863" s="2" t="str">
        <f>M01_SETTINGS!$F$2</f>
        <v>KASPI</v>
      </c>
    </row>
    <row r="2864" spans="1:10" x14ac:dyDescent="0.35">
      <c r="A2864" s="3">
        <f>_xlfn.XLOOKUP(Table16[[#This Row],[OrderID]],[3]!Table13456[No заказа],[3]!Table13456[Дата
отправки],"",0,1)</f>
        <v>45716</v>
      </c>
      <c r="B2864" s="2">
        <v>506296766</v>
      </c>
      <c r="C2864" s="2"/>
      <c r="D2864" s="2"/>
      <c r="E2864" s="3"/>
      <c r="F2864" s="3"/>
      <c r="H2864" s="5">
        <f>_xlfn.XLOOKUP(Table16[[#This Row],[OrderID]],[3]!Table13456[No заказа],[3]!Table13456[Количество],"",0,1)</f>
        <v>1</v>
      </c>
      <c r="I2864" s="5">
        <f>_xlfn.XLOOKUP(Table16[[#This Row],[OrderID]],[3]!Table13456[No заказа],[3]!Table13456[Цена],"",0,1)</f>
        <v>10633</v>
      </c>
      <c r="J2864" s="2" t="str">
        <f>M01_SETTINGS!$F$2</f>
        <v>KASPI</v>
      </c>
    </row>
    <row r="2865" spans="1:10" x14ac:dyDescent="0.35">
      <c r="A2865" s="3">
        <f>_xlfn.XLOOKUP(Table16[[#This Row],[OrderID]],[3]!Table13456[No заказа],[3]!Table13456[Дата
отправки],"",0,1)</f>
        <v>45715</v>
      </c>
      <c r="B2865" s="2">
        <v>505806864</v>
      </c>
      <c r="C2865" s="2"/>
      <c r="D2865" s="2"/>
      <c r="E2865" s="3"/>
      <c r="F2865" s="3"/>
      <c r="H2865" s="5">
        <f>_xlfn.XLOOKUP(Table16[[#This Row],[OrderID]],[3]!Table13456[No заказа],[3]!Table13456[Количество],"",0,1)</f>
        <v>1</v>
      </c>
      <c r="I2865" s="5">
        <f>_xlfn.XLOOKUP(Table16[[#This Row],[OrderID]],[3]!Table13456[No заказа],[3]!Table13456[Цена],"",0,1)</f>
        <v>8799</v>
      </c>
      <c r="J2865" s="2" t="str">
        <f>M01_SETTINGS!$F$2</f>
        <v>KASPI</v>
      </c>
    </row>
    <row r="2866" spans="1:10" x14ac:dyDescent="0.35">
      <c r="A2866" s="3">
        <f>_xlfn.XLOOKUP(Table16[[#This Row],[OrderID]],[3]!Table13456[No заказа],[3]!Table13456[Дата
отправки],"",0,1)</f>
        <v>45715</v>
      </c>
      <c r="B2866" s="2">
        <v>505617703</v>
      </c>
      <c r="C2866" s="2"/>
      <c r="D2866" s="2"/>
      <c r="E2866" s="3"/>
      <c r="F2866" s="3"/>
      <c r="H2866" s="5">
        <f>_xlfn.XLOOKUP(Table16[[#This Row],[OrderID]],[3]!Table13456[No заказа],[3]!Table13456[Количество],"",0,1)</f>
        <v>1</v>
      </c>
      <c r="I2866" s="5">
        <f>_xlfn.XLOOKUP(Table16[[#This Row],[OrderID]],[3]!Table13456[No заказа],[3]!Table13456[Цена],"",0,1)</f>
        <v>9987</v>
      </c>
      <c r="J2866" s="2" t="str">
        <f>M01_SETTINGS!$F$2</f>
        <v>KASPI</v>
      </c>
    </row>
    <row r="2867" spans="1:10" x14ac:dyDescent="0.35">
      <c r="A2867" s="3">
        <f>_xlfn.XLOOKUP(Table16[[#This Row],[OrderID]],[3]!Table13456[No заказа],[3]!Table13456[Дата
отправки],"",0,1)</f>
        <v>45715</v>
      </c>
      <c r="B2867" s="2">
        <v>505609392</v>
      </c>
      <c r="C2867" s="2"/>
      <c r="D2867" s="2"/>
      <c r="E2867" s="3"/>
      <c r="F2867" s="3"/>
      <c r="H2867" s="5">
        <f>_xlfn.XLOOKUP(Table16[[#This Row],[OrderID]],[3]!Table13456[No заказа],[3]!Table13456[Количество],"",0,1)</f>
        <v>1</v>
      </c>
      <c r="I2867" s="5">
        <f>_xlfn.XLOOKUP(Table16[[#This Row],[OrderID]],[3]!Table13456[No заказа],[3]!Table13456[Цена],"",0,1)</f>
        <v>10899</v>
      </c>
      <c r="J2867" s="2" t="str">
        <f>M01_SETTINGS!$F$2</f>
        <v>KASPI</v>
      </c>
    </row>
    <row r="2868" spans="1:10" x14ac:dyDescent="0.35">
      <c r="A2868" s="3">
        <f>_xlfn.XLOOKUP(Table16[[#This Row],[OrderID]],[3]!Table13456[No заказа],[3]!Table13456[Дата
отправки],"",0,1)</f>
        <v>45715</v>
      </c>
      <c r="B2868" s="2">
        <v>505664986</v>
      </c>
      <c r="C2868" s="2"/>
      <c r="D2868" s="2"/>
      <c r="E2868" s="3"/>
      <c r="F2868" s="3"/>
      <c r="H2868" s="5">
        <f>_xlfn.XLOOKUP(Table16[[#This Row],[OrderID]],[3]!Table13456[No заказа],[3]!Table13456[Количество],"",0,1)</f>
        <v>1</v>
      </c>
      <c r="I2868" s="5">
        <f>_xlfn.XLOOKUP(Table16[[#This Row],[OrderID]],[3]!Table13456[No заказа],[3]!Table13456[Цена],"",0,1)</f>
        <v>10600</v>
      </c>
      <c r="J2868" s="2" t="str">
        <f>M01_SETTINGS!$F$2</f>
        <v>KASPI</v>
      </c>
    </row>
    <row r="2869" spans="1:10" x14ac:dyDescent="0.35">
      <c r="A2869" s="3">
        <f>_xlfn.XLOOKUP(Table16[[#This Row],[OrderID]],[3]!Table13456[No заказа],[3]!Table13456[Дата
отправки],"",0,1)</f>
        <v>45715</v>
      </c>
      <c r="B2869" s="2">
        <v>505371040</v>
      </c>
      <c r="C2869" s="2"/>
      <c r="D2869" s="2"/>
      <c r="E2869" s="3"/>
      <c r="F2869" s="3"/>
      <c r="H2869" s="5">
        <f>_xlfn.XLOOKUP(Table16[[#This Row],[OrderID]],[3]!Table13456[No заказа],[3]!Table13456[Количество],"",0,1)</f>
        <v>1</v>
      </c>
      <c r="I2869" s="5">
        <f>_xlfn.XLOOKUP(Table16[[#This Row],[OrderID]],[3]!Table13456[No заказа],[3]!Table13456[Цена],"",0,1)</f>
        <v>9000</v>
      </c>
      <c r="J2869" s="2" t="str">
        <f>M01_SETTINGS!$F$2</f>
        <v>KASPI</v>
      </c>
    </row>
    <row r="2870" spans="1:10" x14ac:dyDescent="0.35">
      <c r="A2870" s="3">
        <f>_xlfn.XLOOKUP(Table16[[#This Row],[OrderID]],[3]!Table13456[No заказа],[3]!Table13456[Дата
отправки],"",0,1)</f>
        <v>45715</v>
      </c>
      <c r="B2870" s="2">
        <v>505776658</v>
      </c>
      <c r="C2870" s="2"/>
      <c r="D2870" s="2"/>
      <c r="E2870" s="3"/>
      <c r="F2870" s="3"/>
      <c r="H2870" s="5">
        <f>_xlfn.XLOOKUP(Table16[[#This Row],[OrderID]],[3]!Table13456[No заказа],[3]!Table13456[Количество],"",0,1)</f>
        <v>1</v>
      </c>
      <c r="I2870" s="5">
        <f>_xlfn.XLOOKUP(Table16[[#This Row],[OrderID]],[3]!Table13456[No заказа],[3]!Table13456[Цена],"",0,1)</f>
        <v>14990</v>
      </c>
      <c r="J2870" s="2" t="str">
        <f>M01_SETTINGS!$F$2</f>
        <v>KASPI</v>
      </c>
    </row>
    <row r="2871" spans="1:10" x14ac:dyDescent="0.35">
      <c r="A2871" s="3">
        <f>_xlfn.XLOOKUP(Table16[[#This Row],[OrderID]],[3]!Table13456[No заказа],[3]!Table13456[Дата
отправки],"",0,1)</f>
        <v>45715</v>
      </c>
      <c r="B2871" s="2">
        <v>505540717</v>
      </c>
      <c r="C2871" s="2"/>
      <c r="D2871" s="2"/>
      <c r="E2871" s="3"/>
      <c r="F2871" s="3"/>
      <c r="H2871" s="5">
        <f>_xlfn.XLOOKUP(Table16[[#This Row],[OrderID]],[3]!Table13456[No заказа],[3]!Table13456[Количество],"",0,1)</f>
        <v>1</v>
      </c>
      <c r="I2871" s="5">
        <f>_xlfn.XLOOKUP(Table16[[#This Row],[OrderID]],[3]!Table13456[No заказа],[3]!Table13456[Цена],"",0,1)</f>
        <v>14990</v>
      </c>
      <c r="J2871" s="2" t="str">
        <f>M01_SETTINGS!$F$2</f>
        <v>KASPI</v>
      </c>
    </row>
    <row r="2872" spans="1:10" x14ac:dyDescent="0.35">
      <c r="A2872" s="3">
        <f>_xlfn.XLOOKUP(Table16[[#This Row],[OrderID]],[3]!Table13456[No заказа],[3]!Table13456[Дата
отправки],"",0,1)</f>
        <v>45715</v>
      </c>
      <c r="B2872" s="2">
        <v>505661730</v>
      </c>
      <c r="C2872" s="2"/>
      <c r="D2872" s="2"/>
      <c r="E2872" s="3"/>
      <c r="F2872" s="3"/>
      <c r="H2872" s="5">
        <f>_xlfn.XLOOKUP(Table16[[#This Row],[OrderID]],[3]!Table13456[No заказа],[3]!Table13456[Количество],"",0,1)</f>
        <v>1</v>
      </c>
      <c r="I2872" s="5">
        <f>_xlfn.XLOOKUP(Table16[[#This Row],[OrderID]],[3]!Table13456[No заказа],[3]!Table13456[Цена],"",0,1)</f>
        <v>14990</v>
      </c>
      <c r="J2872" s="2" t="str">
        <f>M01_SETTINGS!$F$2</f>
        <v>KASPI</v>
      </c>
    </row>
    <row r="2873" spans="1:10" x14ac:dyDescent="0.35">
      <c r="A2873" s="3">
        <f>_xlfn.XLOOKUP(Table16[[#This Row],[OrderID]],[3]!Table13456[No заказа],[3]!Table13456[Дата
отправки],"",0,1)</f>
        <v>45715</v>
      </c>
      <c r="B2873" s="2">
        <v>505498423</v>
      </c>
      <c r="C2873" s="2"/>
      <c r="D2873" s="2"/>
      <c r="E2873" s="3"/>
      <c r="F2873" s="3"/>
      <c r="H2873" s="5">
        <f>_xlfn.XLOOKUP(Table16[[#This Row],[OrderID]],[3]!Table13456[No заказа],[3]!Table13456[Количество],"",0,1)</f>
        <v>1</v>
      </c>
      <c r="I2873" s="5">
        <f>_xlfn.XLOOKUP(Table16[[#This Row],[OrderID]],[3]!Table13456[No заказа],[3]!Table13456[Цена],"",0,1)</f>
        <v>8999</v>
      </c>
      <c r="J2873" s="2" t="str">
        <f>M01_SETTINGS!$F$2</f>
        <v>KASPI</v>
      </c>
    </row>
    <row r="2874" spans="1:10" x14ac:dyDescent="0.35">
      <c r="A2874" s="3">
        <f>_xlfn.XLOOKUP(Table16[[#This Row],[OrderID]],[3]!Table13456[No заказа],[3]!Table13456[Дата
отправки],"",0,1)</f>
        <v>45715</v>
      </c>
      <c r="B2874" s="2">
        <v>505595767</v>
      </c>
      <c r="C2874" s="2"/>
      <c r="D2874" s="2"/>
      <c r="E2874" s="3"/>
      <c r="F2874" s="3"/>
      <c r="H2874" s="5">
        <f>_xlfn.XLOOKUP(Table16[[#This Row],[OrderID]],[3]!Table13456[No заказа],[3]!Table13456[Количество],"",0,1)</f>
        <v>1</v>
      </c>
      <c r="I2874" s="5">
        <f>_xlfn.XLOOKUP(Table16[[#This Row],[OrderID]],[3]!Table13456[No заказа],[3]!Table13456[Цена],"",0,1)</f>
        <v>8983</v>
      </c>
      <c r="J2874" s="2" t="str">
        <f>M01_SETTINGS!$F$2</f>
        <v>KASPI</v>
      </c>
    </row>
    <row r="2875" spans="1:10" x14ac:dyDescent="0.35">
      <c r="A2875" s="3">
        <f>_xlfn.XLOOKUP(Table16[[#This Row],[OrderID]],[3]!Table13456[No заказа],[3]!Table13456[Дата
отправки],"",0,1)</f>
        <v>45715</v>
      </c>
      <c r="B2875" s="2">
        <v>505445581</v>
      </c>
      <c r="C2875" s="2"/>
      <c r="D2875" s="2"/>
      <c r="E2875" s="3"/>
      <c r="F2875" s="3"/>
      <c r="H2875" s="5">
        <f>_xlfn.XLOOKUP(Table16[[#This Row],[OrderID]],[3]!Table13456[No заказа],[3]!Table13456[Количество],"",0,1)</f>
        <v>1</v>
      </c>
      <c r="I2875" s="5">
        <f>_xlfn.XLOOKUP(Table16[[#This Row],[OrderID]],[3]!Table13456[No заказа],[3]!Table13456[Цена],"",0,1)</f>
        <v>8949</v>
      </c>
      <c r="J2875" s="2" t="str">
        <f>M01_SETTINGS!$F$2</f>
        <v>KASPI</v>
      </c>
    </row>
    <row r="2876" spans="1:10" x14ac:dyDescent="0.35">
      <c r="A2876" s="3">
        <f>_xlfn.XLOOKUP(Table16[[#This Row],[OrderID]],[3]!Table13456[No заказа],[3]!Table13456[Дата
отправки],"",0,1)</f>
        <v>45715</v>
      </c>
      <c r="B2876" s="2">
        <v>505574376</v>
      </c>
      <c r="C2876" s="2"/>
      <c r="D2876" s="2"/>
      <c r="E2876" s="3"/>
      <c r="F2876" s="3"/>
      <c r="H2876" s="5">
        <f>_xlfn.XLOOKUP(Table16[[#This Row],[OrderID]],[3]!Table13456[No заказа],[3]!Table13456[Количество],"",0,1)</f>
        <v>1</v>
      </c>
      <c r="I2876" s="5">
        <f>_xlfn.XLOOKUP(Table16[[#This Row],[OrderID]],[3]!Table13456[No заказа],[3]!Table13456[Цена],"",0,1)</f>
        <v>8799</v>
      </c>
      <c r="J2876" s="2" t="str">
        <f>M01_SETTINGS!$F$2</f>
        <v>KASPI</v>
      </c>
    </row>
    <row r="2877" spans="1:10" x14ac:dyDescent="0.35">
      <c r="A2877" s="3">
        <f>_xlfn.XLOOKUP(Table16[[#This Row],[OrderID]],[3]!Table13456[No заказа],[3]!Table13456[Дата
отправки],"",0,1)</f>
        <v>45715</v>
      </c>
      <c r="B2877" s="2">
        <v>505397126</v>
      </c>
      <c r="C2877" s="2"/>
      <c r="D2877" s="2"/>
      <c r="E2877" s="3"/>
      <c r="F2877" s="3"/>
      <c r="H2877" s="5">
        <f>_xlfn.XLOOKUP(Table16[[#This Row],[OrderID]],[3]!Table13456[No заказа],[3]!Table13456[Количество],"",0,1)</f>
        <v>1</v>
      </c>
      <c r="I2877" s="5">
        <f>_xlfn.XLOOKUP(Table16[[#This Row],[OrderID]],[3]!Table13456[No заказа],[3]!Table13456[Цена],"",0,1)</f>
        <v>8831</v>
      </c>
      <c r="J2877" s="2" t="str">
        <f>M01_SETTINGS!$F$2</f>
        <v>KASPI</v>
      </c>
    </row>
    <row r="2878" spans="1:10" x14ac:dyDescent="0.35">
      <c r="A2878" s="3">
        <f>_xlfn.XLOOKUP(Table16[[#This Row],[OrderID]],[3]!Table13456[No заказа],[3]!Table13456[Дата
отправки],"",0,1)</f>
        <v>45715</v>
      </c>
      <c r="B2878" s="2">
        <v>505666095</v>
      </c>
      <c r="C2878" s="2"/>
      <c r="D2878" s="2"/>
      <c r="E2878" s="3"/>
      <c r="F2878" s="3"/>
      <c r="H2878" s="5">
        <f>_xlfn.XLOOKUP(Table16[[#This Row],[OrderID]],[3]!Table13456[No заказа],[3]!Table13456[Количество],"",0,1)</f>
        <v>1</v>
      </c>
      <c r="I2878" s="5">
        <f>_xlfn.XLOOKUP(Table16[[#This Row],[OrderID]],[3]!Table13456[No заказа],[3]!Table13456[Цена],"",0,1)</f>
        <v>8974</v>
      </c>
      <c r="J2878" s="2" t="str">
        <f>M01_SETTINGS!$F$2</f>
        <v>KASPI</v>
      </c>
    </row>
    <row r="2879" spans="1:10" x14ac:dyDescent="0.35">
      <c r="A2879" s="3">
        <f>_xlfn.XLOOKUP(Table16[[#This Row],[OrderID]],[3]!Table13456[No заказа],[3]!Table13456[Дата
отправки],"",0,1)</f>
        <v>45715</v>
      </c>
      <c r="B2879" s="2">
        <v>505393181</v>
      </c>
      <c r="C2879" s="2"/>
      <c r="D2879" s="2"/>
      <c r="E2879" s="3"/>
      <c r="F2879" s="3"/>
      <c r="H2879" s="5">
        <f>_xlfn.XLOOKUP(Table16[[#This Row],[OrderID]],[3]!Table13456[No заказа],[3]!Table13456[Количество],"",0,1)</f>
        <v>1</v>
      </c>
      <c r="I2879" s="5">
        <f>_xlfn.XLOOKUP(Table16[[#This Row],[OrderID]],[3]!Table13456[No заказа],[3]!Table13456[Цена],"",0,1)</f>
        <v>8972</v>
      </c>
      <c r="J2879" s="2" t="str">
        <f>M01_SETTINGS!$F$2</f>
        <v>KASPI</v>
      </c>
    </row>
    <row r="2880" spans="1:10" x14ac:dyDescent="0.35">
      <c r="A2880" s="3">
        <f>_xlfn.XLOOKUP(Table16[[#This Row],[OrderID]],[3]!Table13456[No заказа],[3]!Table13456[Дата
отправки],"",0,1)</f>
        <v>45715</v>
      </c>
      <c r="B2880" s="2">
        <v>505602597</v>
      </c>
      <c r="C2880" s="2"/>
      <c r="D2880" s="2"/>
      <c r="E2880" s="3"/>
      <c r="F2880" s="3"/>
      <c r="H2880" s="5">
        <f>_xlfn.XLOOKUP(Table16[[#This Row],[OrderID]],[3]!Table13456[No заказа],[3]!Table13456[Количество],"",0,1)</f>
        <v>1</v>
      </c>
      <c r="I2880" s="5">
        <f>_xlfn.XLOOKUP(Table16[[#This Row],[OrderID]],[3]!Table13456[No заказа],[3]!Table13456[Цена],"",0,1)</f>
        <v>8799</v>
      </c>
      <c r="J2880" s="2" t="str">
        <f>M01_SETTINGS!$F$2</f>
        <v>KASPI</v>
      </c>
    </row>
    <row r="2881" spans="1:10" x14ac:dyDescent="0.35">
      <c r="A2881" s="3">
        <f>_xlfn.XLOOKUP(Table16[[#This Row],[OrderID]],[3]!Table13456[No заказа],[3]!Table13456[Дата
отправки],"",0,1)</f>
        <v>45715</v>
      </c>
      <c r="B2881" s="2">
        <v>505515002</v>
      </c>
      <c r="C2881" s="2"/>
      <c r="D2881" s="2"/>
      <c r="E2881" s="3"/>
      <c r="F2881" s="3"/>
      <c r="H2881" s="5">
        <f>_xlfn.XLOOKUP(Table16[[#This Row],[OrderID]],[3]!Table13456[No заказа],[3]!Table13456[Количество],"",0,1)</f>
        <v>1</v>
      </c>
      <c r="I2881" s="5">
        <f>_xlfn.XLOOKUP(Table16[[#This Row],[OrderID]],[3]!Table13456[No заказа],[3]!Table13456[Цена],"",0,1)</f>
        <v>8967</v>
      </c>
      <c r="J2881" s="2" t="str">
        <f>M01_SETTINGS!$F$2</f>
        <v>KASPI</v>
      </c>
    </row>
    <row r="2882" spans="1:10" x14ac:dyDescent="0.35">
      <c r="A2882" s="3">
        <f>_xlfn.XLOOKUP(Table16[[#This Row],[OrderID]],[3]!Table13456[No заказа],[3]!Table13456[Дата
отправки],"",0,1)</f>
        <v>45715</v>
      </c>
      <c r="B2882" s="2">
        <v>505542822</v>
      </c>
      <c r="C2882" s="2"/>
      <c r="D2882" s="2"/>
      <c r="E2882" s="3"/>
      <c r="F2882" s="3"/>
      <c r="H2882" s="5">
        <f>_xlfn.XLOOKUP(Table16[[#This Row],[OrderID]],[3]!Table13456[No заказа],[3]!Table13456[Количество],"",0,1)</f>
        <v>1</v>
      </c>
      <c r="I2882" s="5">
        <f>_xlfn.XLOOKUP(Table16[[#This Row],[OrderID]],[3]!Table13456[No заказа],[3]!Table13456[Цена],"",0,1)</f>
        <v>8978</v>
      </c>
      <c r="J2882" s="2" t="str">
        <f>M01_SETTINGS!$F$2</f>
        <v>KASPI</v>
      </c>
    </row>
    <row r="2883" spans="1:10" x14ac:dyDescent="0.35">
      <c r="A2883" s="3">
        <f>_xlfn.XLOOKUP(Table16[[#This Row],[OrderID]],[3]!Table13456[No заказа],[3]!Table13456[Дата
отправки],"",0,1)</f>
        <v>45715</v>
      </c>
      <c r="B2883" s="2">
        <v>505482853</v>
      </c>
      <c r="C2883" s="2"/>
      <c r="D2883" s="2"/>
      <c r="E2883" s="3"/>
      <c r="F2883" s="3"/>
      <c r="H2883" s="5">
        <f>_xlfn.XLOOKUP(Table16[[#This Row],[OrderID]],[3]!Table13456[No заказа],[3]!Table13456[Количество],"",0,1)</f>
        <v>1</v>
      </c>
      <c r="I2883" s="5">
        <f>_xlfn.XLOOKUP(Table16[[#This Row],[OrderID]],[3]!Table13456[No заказа],[3]!Table13456[Цена],"",0,1)</f>
        <v>8978</v>
      </c>
      <c r="J2883" s="2" t="str">
        <f>M01_SETTINGS!$F$2</f>
        <v>KASPI</v>
      </c>
    </row>
    <row r="2884" spans="1:10" x14ac:dyDescent="0.35">
      <c r="A2884" s="3">
        <f>_xlfn.XLOOKUP(Table16[[#This Row],[OrderID]],[3]!Table13456[No заказа],[3]!Table13456[Дата
отправки],"",0,1)</f>
        <v>45715</v>
      </c>
      <c r="B2884" s="2">
        <v>505450088</v>
      </c>
      <c r="C2884" s="2"/>
      <c r="D2884" s="2"/>
      <c r="E2884" s="3"/>
      <c r="F2884" s="3"/>
      <c r="H2884" s="5">
        <f>_xlfn.XLOOKUP(Table16[[#This Row],[OrderID]],[3]!Table13456[No заказа],[3]!Table13456[Количество],"",0,1)</f>
        <v>1</v>
      </c>
      <c r="I2884" s="5">
        <f>_xlfn.XLOOKUP(Table16[[#This Row],[OrderID]],[3]!Table13456[No заказа],[3]!Table13456[Цена],"",0,1)</f>
        <v>8978</v>
      </c>
      <c r="J2884" s="2" t="str">
        <f>M01_SETTINGS!$F$2</f>
        <v>KASPI</v>
      </c>
    </row>
    <row r="2885" spans="1:10" x14ac:dyDescent="0.35">
      <c r="A2885" s="3">
        <f>_xlfn.XLOOKUP(Table16[[#This Row],[OrderID]],[3]!Table13456[No заказа],[3]!Table13456[Дата
отправки],"",0,1)</f>
        <v>45715</v>
      </c>
      <c r="B2885" s="2">
        <v>505782864</v>
      </c>
      <c r="C2885" s="2"/>
      <c r="D2885" s="2"/>
      <c r="E2885" s="3"/>
      <c r="F2885" s="3"/>
      <c r="H2885" s="5">
        <f>_xlfn.XLOOKUP(Table16[[#This Row],[OrderID]],[3]!Table13456[No заказа],[3]!Table13456[Количество],"",0,1)</f>
        <v>1</v>
      </c>
      <c r="I2885" s="5">
        <f>_xlfn.XLOOKUP(Table16[[#This Row],[OrderID]],[3]!Table13456[No заказа],[3]!Table13456[Цена],"",0,1)</f>
        <v>8955</v>
      </c>
      <c r="J2885" s="2" t="str">
        <f>M01_SETTINGS!$F$2</f>
        <v>KASPI</v>
      </c>
    </row>
    <row r="2886" spans="1:10" x14ac:dyDescent="0.35">
      <c r="A2886" s="3">
        <f>_xlfn.XLOOKUP(Table16[[#This Row],[OrderID]],[3]!Table13456[No заказа],[3]!Table13456[Дата
отправки],"",0,1)</f>
        <v>45715</v>
      </c>
      <c r="B2886" s="2">
        <v>505725531</v>
      </c>
      <c r="C2886" s="2"/>
      <c r="D2886" s="2"/>
      <c r="E2886" s="3"/>
      <c r="F2886" s="3"/>
      <c r="H2886" s="5">
        <f>_xlfn.XLOOKUP(Table16[[#This Row],[OrderID]],[3]!Table13456[No заказа],[3]!Table13456[Количество],"",0,1)</f>
        <v>1</v>
      </c>
      <c r="I2886" s="5">
        <f>_xlfn.XLOOKUP(Table16[[#This Row],[OrderID]],[3]!Table13456[No заказа],[3]!Table13456[Цена],"",0,1)</f>
        <v>8959</v>
      </c>
      <c r="J2886" s="2" t="str">
        <f>M01_SETTINGS!$F$2</f>
        <v>KASPI</v>
      </c>
    </row>
    <row r="2887" spans="1:10" x14ac:dyDescent="0.35">
      <c r="A2887" s="3">
        <f>_xlfn.XLOOKUP(Table16[[#This Row],[OrderID]],[3]!Table13456[No заказа],[3]!Table13456[Дата
отправки],"",0,1)</f>
        <v>45715</v>
      </c>
      <c r="B2887" s="2">
        <v>505649031</v>
      </c>
      <c r="C2887" s="2"/>
      <c r="D2887" s="2"/>
      <c r="E2887" s="3"/>
      <c r="F2887" s="3"/>
      <c r="H2887" s="5">
        <f>_xlfn.XLOOKUP(Table16[[#This Row],[OrderID]],[3]!Table13456[No заказа],[3]!Table13456[Количество],"",0,1)</f>
        <v>1</v>
      </c>
      <c r="I2887" s="5">
        <f>_xlfn.XLOOKUP(Table16[[#This Row],[OrderID]],[3]!Table13456[No заказа],[3]!Table13456[Цена],"",0,1)</f>
        <v>8798</v>
      </c>
      <c r="J2887" s="2" t="str">
        <f>M01_SETTINGS!$F$2</f>
        <v>KASPI</v>
      </c>
    </row>
    <row r="2888" spans="1:10" x14ac:dyDescent="0.35">
      <c r="A2888" s="3">
        <f>_xlfn.XLOOKUP(Table16[[#This Row],[OrderID]],[3]!Table13456[No заказа],[3]!Table13456[Дата
отправки],"",0,1)</f>
        <v>45715</v>
      </c>
      <c r="B2888" s="2">
        <v>505555346</v>
      </c>
      <c r="C2888" s="2"/>
      <c r="D2888" s="2"/>
      <c r="E2888" s="3"/>
      <c r="F2888" s="3"/>
      <c r="H2888" s="5">
        <f>_xlfn.XLOOKUP(Table16[[#This Row],[OrderID]],[3]!Table13456[No заказа],[3]!Table13456[Количество],"",0,1)</f>
        <v>1</v>
      </c>
      <c r="I2888" s="5">
        <f>_xlfn.XLOOKUP(Table16[[#This Row],[OrderID]],[3]!Table13456[No заказа],[3]!Table13456[Цена],"",0,1)</f>
        <v>8640</v>
      </c>
      <c r="J2888" s="2" t="str">
        <f>M01_SETTINGS!$F$2</f>
        <v>KASPI</v>
      </c>
    </row>
    <row r="2889" spans="1:10" x14ac:dyDescent="0.35">
      <c r="A2889" s="3">
        <f>_xlfn.XLOOKUP(Table16[[#This Row],[OrderID]],[3]!Table13456[No заказа],[3]!Table13456[Дата
отправки],"",0,1)</f>
        <v>45715</v>
      </c>
      <c r="B2889" s="2">
        <v>505650250</v>
      </c>
      <c r="C2889" s="2"/>
      <c r="D2889" s="2"/>
      <c r="E2889" s="3"/>
      <c r="F2889" s="3"/>
      <c r="H2889" s="5">
        <f>_xlfn.XLOOKUP(Table16[[#This Row],[OrderID]],[3]!Table13456[No заказа],[3]!Table13456[Количество],"",0,1)</f>
        <v>1</v>
      </c>
      <c r="I2889" s="5">
        <f>_xlfn.XLOOKUP(Table16[[#This Row],[OrderID]],[3]!Table13456[No заказа],[3]!Table13456[Цена],"",0,1)</f>
        <v>14990</v>
      </c>
      <c r="J2889" s="2" t="str">
        <f>M01_SETTINGS!$F$2</f>
        <v>KASPI</v>
      </c>
    </row>
    <row r="2890" spans="1:10" x14ac:dyDescent="0.35">
      <c r="A2890" s="3">
        <f>_xlfn.XLOOKUP(Table16[[#This Row],[OrderID]],[3]!Table13456[No заказа],[3]!Table13456[Дата
отправки],"",0,1)</f>
        <v>45715</v>
      </c>
      <c r="B2890" s="2">
        <v>505587461</v>
      </c>
      <c r="C2890" s="2"/>
      <c r="D2890" s="2"/>
      <c r="E2890" s="3"/>
      <c r="F2890" s="3"/>
      <c r="H2890" s="5">
        <f>_xlfn.XLOOKUP(Table16[[#This Row],[OrderID]],[3]!Table13456[No заказа],[3]!Table13456[Количество],"",0,1)</f>
        <v>1</v>
      </c>
      <c r="I2890" s="5">
        <f>_xlfn.XLOOKUP(Table16[[#This Row],[OrderID]],[3]!Table13456[No заказа],[3]!Table13456[Цена],"",0,1)</f>
        <v>10894</v>
      </c>
      <c r="J2890" s="2" t="str">
        <f>M01_SETTINGS!$F$2</f>
        <v>KASPI</v>
      </c>
    </row>
    <row r="2891" spans="1:10" x14ac:dyDescent="0.35">
      <c r="A2891" s="3">
        <f>_xlfn.XLOOKUP(Table16[[#This Row],[OrderID]],[3]!Table13456[No заказа],[3]!Table13456[Дата
отправки],"",0,1)</f>
        <v>45715</v>
      </c>
      <c r="B2891" s="2">
        <v>505311214</v>
      </c>
      <c r="C2891" s="2"/>
      <c r="D2891" s="2"/>
      <c r="E2891" s="3"/>
      <c r="F2891" s="3"/>
      <c r="H2891" s="5">
        <f>_xlfn.XLOOKUP(Table16[[#This Row],[OrderID]],[3]!Table13456[No заказа],[3]!Table13456[Количество],"",0,1)</f>
        <v>1</v>
      </c>
      <c r="I2891" s="5">
        <f>_xlfn.XLOOKUP(Table16[[#This Row],[OrderID]],[3]!Table13456[No заказа],[3]!Table13456[Цена],"",0,1)</f>
        <v>10085</v>
      </c>
      <c r="J2891" s="2" t="str">
        <f>M01_SETTINGS!$F$2</f>
        <v>KASPI</v>
      </c>
    </row>
    <row r="2892" spans="1:10" x14ac:dyDescent="0.35">
      <c r="A2892" s="3">
        <f>_xlfn.XLOOKUP(Table16[[#This Row],[OrderID]],[3]!Table13456[No заказа],[3]!Table13456[Дата
отправки],"",0,1)</f>
        <v>45715</v>
      </c>
      <c r="B2892" s="2">
        <v>505489373</v>
      </c>
      <c r="C2892" s="2"/>
      <c r="D2892" s="2"/>
      <c r="E2892" s="3"/>
      <c r="F2892" s="3"/>
      <c r="H2892" s="5">
        <f>_xlfn.XLOOKUP(Table16[[#This Row],[OrderID]],[3]!Table13456[No заказа],[3]!Table13456[Количество],"",0,1)</f>
        <v>1</v>
      </c>
      <c r="I2892" s="5">
        <f>_xlfn.XLOOKUP(Table16[[#This Row],[OrderID]],[3]!Table13456[No заказа],[3]!Table13456[Цена],"",0,1)</f>
        <v>9663</v>
      </c>
      <c r="J2892" s="2" t="str">
        <f>M01_SETTINGS!$F$2</f>
        <v>KASPI</v>
      </c>
    </row>
    <row r="2893" spans="1:10" x14ac:dyDescent="0.35">
      <c r="A2893" s="3">
        <f>_xlfn.XLOOKUP(Table16[[#This Row],[OrderID]],[3]!Table13456[No заказа],[3]!Table13456[Дата
отправки],"",0,1)</f>
        <v>45715</v>
      </c>
      <c r="B2893" s="2">
        <v>505413473</v>
      </c>
      <c r="C2893" s="2"/>
      <c r="D2893" s="2"/>
      <c r="E2893" s="3"/>
      <c r="F2893" s="3"/>
      <c r="H2893" s="5">
        <f>_xlfn.XLOOKUP(Table16[[#This Row],[OrderID]],[3]!Table13456[No заказа],[3]!Table13456[Количество],"",0,1)</f>
        <v>1</v>
      </c>
      <c r="I2893" s="5">
        <f>_xlfn.XLOOKUP(Table16[[#This Row],[OrderID]],[3]!Table13456[No заказа],[3]!Table13456[Цена],"",0,1)</f>
        <v>9689</v>
      </c>
      <c r="J2893" s="2" t="str">
        <f>M01_SETTINGS!$F$2</f>
        <v>KASPI</v>
      </c>
    </row>
    <row r="2894" spans="1:10" x14ac:dyDescent="0.35">
      <c r="A2894" s="3">
        <f>_xlfn.XLOOKUP(Table16[[#This Row],[OrderID]],[3]!Table13456[No заказа],[3]!Table13456[Дата
отправки],"",0,1)</f>
        <v>45714</v>
      </c>
      <c r="B2894" s="2">
        <v>505270998</v>
      </c>
      <c r="C2894" s="2"/>
      <c r="D2894" s="2"/>
      <c r="E2894" s="3"/>
      <c r="F2894" s="3"/>
      <c r="H2894" s="5">
        <f>_xlfn.XLOOKUP(Table16[[#This Row],[OrderID]],[3]!Table13456[No заказа],[3]!Table13456[Количество],"",0,1)</f>
        <v>1</v>
      </c>
      <c r="I2894" s="5">
        <f>_xlfn.XLOOKUP(Table16[[#This Row],[OrderID]],[3]!Table13456[No заказа],[3]!Table13456[Цена],"",0,1)</f>
        <v>9216</v>
      </c>
      <c r="J2894" s="2" t="str">
        <f>M01_SETTINGS!$F$2</f>
        <v>KASPI</v>
      </c>
    </row>
    <row r="2895" spans="1:10" x14ac:dyDescent="0.35">
      <c r="A2895" s="3">
        <f>_xlfn.XLOOKUP(Table16[[#This Row],[OrderID]],[3]!Table13456[No заказа],[3]!Table13456[Дата
отправки],"",0,1)</f>
        <v>45714</v>
      </c>
      <c r="B2895" s="2">
        <v>505175210</v>
      </c>
      <c r="C2895" s="2"/>
      <c r="D2895" s="2"/>
      <c r="E2895" s="3"/>
      <c r="F2895" s="3"/>
      <c r="H2895" s="5">
        <f>_xlfn.XLOOKUP(Table16[[#This Row],[OrderID]],[3]!Table13456[No заказа],[3]!Table13456[Количество],"",0,1)</f>
        <v>1</v>
      </c>
      <c r="I2895" s="5">
        <f>_xlfn.XLOOKUP(Table16[[#This Row],[OrderID]],[3]!Table13456[No заказа],[3]!Table13456[Цена],"",0,1)</f>
        <v>10896</v>
      </c>
      <c r="J2895" s="2" t="str">
        <f>M01_SETTINGS!$F$2</f>
        <v>KASPI</v>
      </c>
    </row>
    <row r="2896" spans="1:10" x14ac:dyDescent="0.35">
      <c r="A2896" s="3">
        <f>_xlfn.XLOOKUP(Table16[[#This Row],[OrderID]],[3]!Table13456[No заказа],[3]!Table13456[Дата
отправки],"",0,1)</f>
        <v>45714</v>
      </c>
      <c r="B2896" s="2">
        <v>504557964</v>
      </c>
      <c r="C2896" s="2"/>
      <c r="D2896" s="2"/>
      <c r="E2896" s="3"/>
      <c r="F2896" s="3"/>
      <c r="H2896" s="5">
        <f>_xlfn.XLOOKUP(Table16[[#This Row],[OrderID]],[3]!Table13456[No заказа],[3]!Table13456[Количество],"",0,1)</f>
        <v>1</v>
      </c>
      <c r="I2896" s="5">
        <f>_xlfn.XLOOKUP(Table16[[#This Row],[OrderID]],[3]!Table13456[No заказа],[3]!Table13456[Цена],"",0,1)</f>
        <v>10999</v>
      </c>
      <c r="J2896" s="2" t="str">
        <f>M01_SETTINGS!$F$2</f>
        <v>KASPI</v>
      </c>
    </row>
    <row r="2897" spans="1:10" x14ac:dyDescent="0.35">
      <c r="A2897" s="3">
        <f>_xlfn.XLOOKUP(Table16[[#This Row],[OrderID]],[3]!Table13456[No заказа],[3]!Table13456[Дата
отправки],"",0,1)</f>
        <v>45714</v>
      </c>
      <c r="B2897" s="2">
        <v>505319597</v>
      </c>
      <c r="C2897" s="2"/>
      <c r="D2897" s="2"/>
      <c r="E2897" s="3"/>
      <c r="F2897" s="3"/>
      <c r="H2897" s="5">
        <f>_xlfn.XLOOKUP(Table16[[#This Row],[OrderID]],[3]!Table13456[No заказа],[3]!Table13456[Количество],"",0,1)</f>
        <v>1</v>
      </c>
      <c r="I2897" s="5">
        <f>_xlfn.XLOOKUP(Table16[[#This Row],[OrderID]],[3]!Table13456[No заказа],[3]!Table13456[Цена],"",0,1)</f>
        <v>9738</v>
      </c>
      <c r="J2897" s="2" t="str">
        <f>M01_SETTINGS!$F$2</f>
        <v>KASPI</v>
      </c>
    </row>
    <row r="2898" spans="1:10" x14ac:dyDescent="0.35">
      <c r="A2898" s="3">
        <f>_xlfn.XLOOKUP(Table16[[#This Row],[OrderID]],[3]!Table13456[No заказа],[3]!Table13456[Дата
отправки],"",0,1)</f>
        <v>45714</v>
      </c>
      <c r="B2898" s="2">
        <v>505266026</v>
      </c>
      <c r="C2898" s="2"/>
      <c r="D2898" s="2"/>
      <c r="E2898" s="3"/>
      <c r="F2898" s="3"/>
      <c r="H2898" s="5">
        <f>_xlfn.XLOOKUP(Table16[[#This Row],[OrderID]],[3]!Table13456[No заказа],[3]!Table13456[Количество],"",0,1)</f>
        <v>1</v>
      </c>
      <c r="I2898" s="5">
        <f>_xlfn.XLOOKUP(Table16[[#This Row],[OrderID]],[3]!Table13456[No заказа],[3]!Table13456[Цена],"",0,1)</f>
        <v>10997</v>
      </c>
      <c r="J2898" s="2" t="str">
        <f>M01_SETTINGS!$F$2</f>
        <v>KASPI</v>
      </c>
    </row>
    <row r="2899" spans="1:10" x14ac:dyDescent="0.35">
      <c r="A2899" s="3">
        <f>_xlfn.XLOOKUP(Table16[[#This Row],[OrderID]],[3]!Table13456[No заказа],[3]!Table13456[Дата
отправки],"",0,1)</f>
        <v>45714</v>
      </c>
      <c r="B2899" s="2">
        <v>505229987</v>
      </c>
      <c r="C2899" s="2"/>
      <c r="D2899" s="2"/>
      <c r="E2899" s="3"/>
      <c r="F2899" s="3"/>
      <c r="H2899" s="5">
        <f>_xlfn.XLOOKUP(Table16[[#This Row],[OrderID]],[3]!Table13456[No заказа],[3]!Table13456[Количество],"",0,1)</f>
        <v>1</v>
      </c>
      <c r="I2899" s="5">
        <f>_xlfn.XLOOKUP(Table16[[#This Row],[OrderID]],[3]!Table13456[No заказа],[3]!Table13456[Цена],"",0,1)</f>
        <v>11000</v>
      </c>
      <c r="J2899" s="2" t="str">
        <f>M01_SETTINGS!$F$2</f>
        <v>KASPI</v>
      </c>
    </row>
    <row r="2900" spans="1:10" x14ac:dyDescent="0.35">
      <c r="A2900" s="3">
        <f>_xlfn.XLOOKUP(Table16[[#This Row],[OrderID]],[3]!Table13456[No заказа],[3]!Table13456[Дата
отправки],"",0,1)</f>
        <v>45714</v>
      </c>
      <c r="B2900" s="2">
        <v>505190204</v>
      </c>
      <c r="C2900" s="2"/>
      <c r="D2900" s="2"/>
      <c r="E2900" s="3"/>
      <c r="F2900" s="3"/>
      <c r="H2900" s="5">
        <f>_xlfn.XLOOKUP(Table16[[#This Row],[OrderID]],[3]!Table13456[No заказа],[3]!Table13456[Количество],"",0,1)</f>
        <v>1</v>
      </c>
      <c r="I2900" s="5">
        <f>_xlfn.XLOOKUP(Table16[[#This Row],[OrderID]],[3]!Table13456[No заказа],[3]!Table13456[Цена],"",0,1)</f>
        <v>14990</v>
      </c>
      <c r="J2900" s="2" t="str">
        <f>M01_SETTINGS!$F$2</f>
        <v>KASPI</v>
      </c>
    </row>
    <row r="2901" spans="1:10" x14ac:dyDescent="0.35">
      <c r="A2901" s="3">
        <f>_xlfn.XLOOKUP(Table16[[#This Row],[OrderID]],[3]!Table13456[No заказа],[3]!Table13456[Дата
отправки],"",0,1)</f>
        <v>45714</v>
      </c>
      <c r="B2901" s="2">
        <v>504481755</v>
      </c>
      <c r="C2901" s="2"/>
      <c r="D2901" s="2"/>
      <c r="E2901" s="3"/>
      <c r="F2901" s="3"/>
      <c r="H2901" s="5">
        <f>_xlfn.XLOOKUP(Table16[[#This Row],[OrderID]],[3]!Table13456[No заказа],[3]!Table13456[Количество],"",0,1)</f>
        <v>1</v>
      </c>
      <c r="I2901" s="5">
        <f>_xlfn.XLOOKUP(Table16[[#This Row],[OrderID]],[3]!Table13456[No заказа],[3]!Table13456[Цена],"",0,1)</f>
        <v>14990</v>
      </c>
      <c r="J2901" s="2" t="str">
        <f>M01_SETTINGS!$F$2</f>
        <v>KASPI</v>
      </c>
    </row>
    <row r="2902" spans="1:10" x14ac:dyDescent="0.35">
      <c r="A2902" s="3">
        <f>_xlfn.XLOOKUP(Table16[[#This Row],[OrderID]],[3]!Table13456[No заказа],[3]!Table13456[Дата
отправки],"",0,1)</f>
        <v>45714</v>
      </c>
      <c r="B2902" s="2">
        <v>504780532</v>
      </c>
      <c r="C2902" s="2"/>
      <c r="D2902" s="2"/>
      <c r="E2902" s="3"/>
      <c r="F2902" s="3"/>
      <c r="H2902" s="5">
        <f>_xlfn.XLOOKUP(Table16[[#This Row],[OrderID]],[3]!Table13456[No заказа],[3]!Table13456[Количество],"",0,1)</f>
        <v>1</v>
      </c>
      <c r="I2902" s="5">
        <f>_xlfn.XLOOKUP(Table16[[#This Row],[OrderID]],[3]!Table13456[No заказа],[3]!Table13456[Цена],"",0,1)</f>
        <v>14990</v>
      </c>
      <c r="J2902" s="2" t="str">
        <f>M01_SETTINGS!$F$2</f>
        <v>KASPI</v>
      </c>
    </row>
    <row r="2903" spans="1:10" x14ac:dyDescent="0.35">
      <c r="A2903" s="3">
        <f>_xlfn.XLOOKUP(Table16[[#This Row],[OrderID]],[3]!Table13456[No заказа],[3]!Table13456[Дата
отправки],"",0,1)</f>
        <v>45714</v>
      </c>
      <c r="B2903" s="2">
        <v>504692639</v>
      </c>
      <c r="C2903" s="2"/>
      <c r="D2903" s="2"/>
      <c r="E2903" s="3"/>
      <c r="F2903" s="3"/>
      <c r="H2903" s="5">
        <f>_xlfn.XLOOKUP(Table16[[#This Row],[OrderID]],[3]!Table13456[No заказа],[3]!Table13456[Количество],"",0,1)</f>
        <v>1</v>
      </c>
      <c r="I2903" s="5">
        <f>_xlfn.XLOOKUP(Table16[[#This Row],[OrderID]],[3]!Table13456[No заказа],[3]!Table13456[Цена],"",0,1)</f>
        <v>14990</v>
      </c>
      <c r="J2903" s="2" t="str">
        <f>M01_SETTINGS!$F$2</f>
        <v>KASPI</v>
      </c>
    </row>
    <row r="2904" spans="1:10" x14ac:dyDescent="0.35">
      <c r="A2904" s="3">
        <f>_xlfn.XLOOKUP(Table16[[#This Row],[OrderID]],[3]!Table13456[No заказа],[3]!Table13456[Дата
отправки],"",0,1)</f>
        <v>45714</v>
      </c>
      <c r="B2904" s="2">
        <v>504810538</v>
      </c>
      <c r="C2904" s="2"/>
      <c r="D2904" s="2"/>
      <c r="E2904" s="3"/>
      <c r="F2904" s="3"/>
      <c r="H2904" s="5">
        <f>_xlfn.XLOOKUP(Table16[[#This Row],[OrderID]],[3]!Table13456[No заказа],[3]!Table13456[Количество],"",0,1)</f>
        <v>1</v>
      </c>
      <c r="I2904" s="5">
        <f>_xlfn.XLOOKUP(Table16[[#This Row],[OrderID]],[3]!Table13456[No заказа],[3]!Table13456[Цена],"",0,1)</f>
        <v>14990</v>
      </c>
      <c r="J2904" s="2" t="str">
        <f>M01_SETTINGS!$F$2</f>
        <v>KASPI</v>
      </c>
    </row>
    <row r="2905" spans="1:10" x14ac:dyDescent="0.35">
      <c r="A2905" s="3">
        <f>_xlfn.XLOOKUP(Table16[[#This Row],[OrderID]],[3]!Table13456[No заказа],[3]!Table13456[Дата
отправки],"",0,1)</f>
        <v>45714</v>
      </c>
      <c r="B2905" s="2">
        <v>505084819</v>
      </c>
      <c r="C2905" s="2"/>
      <c r="D2905" s="2"/>
      <c r="E2905" s="3"/>
      <c r="F2905" s="3"/>
      <c r="H2905" s="5">
        <f>_xlfn.XLOOKUP(Table16[[#This Row],[OrderID]],[3]!Table13456[No заказа],[3]!Table13456[Количество],"",0,1)</f>
        <v>1</v>
      </c>
      <c r="I2905" s="5">
        <f>_xlfn.XLOOKUP(Table16[[#This Row],[OrderID]],[3]!Table13456[No заказа],[3]!Table13456[Цена],"",0,1)</f>
        <v>10198</v>
      </c>
      <c r="J2905" s="2" t="str">
        <f>M01_SETTINGS!$F$2</f>
        <v>KASPI</v>
      </c>
    </row>
    <row r="2906" spans="1:10" x14ac:dyDescent="0.35">
      <c r="A2906" s="3">
        <f>_xlfn.XLOOKUP(Table16[[#This Row],[OrderID]],[3]!Table13456[No заказа],[3]!Table13456[Дата
отправки],"",0,1)</f>
        <v>45714</v>
      </c>
      <c r="B2906" s="2">
        <v>504987002</v>
      </c>
      <c r="C2906" s="2"/>
      <c r="D2906" s="2"/>
      <c r="E2906" s="3"/>
      <c r="F2906" s="3"/>
      <c r="H2906" s="5">
        <f>_xlfn.XLOOKUP(Table16[[#This Row],[OrderID]],[3]!Table13456[No заказа],[3]!Table13456[Количество],"",0,1)</f>
        <v>1</v>
      </c>
      <c r="I2906" s="5">
        <f>_xlfn.XLOOKUP(Table16[[#This Row],[OrderID]],[3]!Table13456[No заказа],[3]!Table13456[Цена],"",0,1)</f>
        <v>9000</v>
      </c>
      <c r="J2906" s="2" t="str">
        <f>M01_SETTINGS!$F$2</f>
        <v>KASPI</v>
      </c>
    </row>
    <row r="2907" spans="1:10" x14ac:dyDescent="0.35">
      <c r="A2907" s="3">
        <f>_xlfn.XLOOKUP(Table16[[#This Row],[OrderID]],[3]!Table13456[No заказа],[3]!Table13456[Дата
отправки],"",0,1)</f>
        <v>45714</v>
      </c>
      <c r="B2907" s="2">
        <v>504834543</v>
      </c>
      <c r="C2907" s="2"/>
      <c r="D2907" s="2"/>
      <c r="E2907" s="3"/>
      <c r="F2907" s="3"/>
      <c r="H2907" s="5">
        <f>_xlfn.XLOOKUP(Table16[[#This Row],[OrderID]],[3]!Table13456[No заказа],[3]!Table13456[Количество],"",0,1)</f>
        <v>1</v>
      </c>
      <c r="I2907" s="5">
        <f>_xlfn.XLOOKUP(Table16[[#This Row],[OrderID]],[3]!Table13456[No заказа],[3]!Table13456[Цена],"",0,1)</f>
        <v>10600</v>
      </c>
      <c r="J2907" s="2" t="str">
        <f>M01_SETTINGS!$F$2</f>
        <v>KASPI</v>
      </c>
    </row>
    <row r="2908" spans="1:10" x14ac:dyDescent="0.35">
      <c r="A2908" s="3">
        <f>_xlfn.XLOOKUP(Table16[[#This Row],[OrderID]],[3]!Table13456[No заказа],[3]!Table13456[Дата
отправки],"",0,1)</f>
        <v>45714</v>
      </c>
      <c r="B2908" s="2">
        <v>504776618</v>
      </c>
      <c r="C2908" s="2"/>
      <c r="D2908" s="2"/>
      <c r="E2908" s="3"/>
      <c r="F2908" s="3"/>
      <c r="H2908" s="5">
        <f>_xlfn.XLOOKUP(Table16[[#This Row],[OrderID]],[3]!Table13456[No заказа],[3]!Table13456[Количество],"",0,1)</f>
        <v>1</v>
      </c>
      <c r="I2908" s="5">
        <f>_xlfn.XLOOKUP(Table16[[#This Row],[OrderID]],[3]!Table13456[No заказа],[3]!Table13456[Цена],"",0,1)</f>
        <v>9407</v>
      </c>
      <c r="J2908" s="2" t="str">
        <f>M01_SETTINGS!$F$2</f>
        <v>KASPI</v>
      </c>
    </row>
    <row r="2909" spans="1:10" x14ac:dyDescent="0.35">
      <c r="A2909" s="3">
        <f>_xlfn.XLOOKUP(Table16[[#This Row],[OrderID]],[3]!Table13456[No заказа],[3]!Table13456[Дата
отправки],"",0,1)</f>
        <v>45714</v>
      </c>
      <c r="B2909" s="2">
        <v>505111257</v>
      </c>
      <c r="C2909" s="2"/>
      <c r="D2909" s="2"/>
      <c r="E2909" s="3"/>
      <c r="F2909" s="3"/>
      <c r="H2909" s="5">
        <f>_xlfn.XLOOKUP(Table16[[#This Row],[OrderID]],[3]!Table13456[No заказа],[3]!Table13456[Количество],"",0,1)</f>
        <v>1</v>
      </c>
      <c r="I2909" s="5">
        <f>_xlfn.XLOOKUP(Table16[[#This Row],[OrderID]],[3]!Table13456[No заказа],[3]!Table13456[Цена],"",0,1)</f>
        <v>9000</v>
      </c>
      <c r="J2909" s="2" t="str">
        <f>M01_SETTINGS!$F$2</f>
        <v>KASPI</v>
      </c>
    </row>
    <row r="2910" spans="1:10" x14ac:dyDescent="0.35">
      <c r="A2910" s="3">
        <f>_xlfn.XLOOKUP(Table16[[#This Row],[OrderID]],[3]!Table13456[No заказа],[3]!Table13456[Дата
отправки],"",0,1)</f>
        <v>45714</v>
      </c>
      <c r="B2910" s="2">
        <v>504992441</v>
      </c>
      <c r="C2910" s="2"/>
      <c r="D2910" s="2"/>
      <c r="E2910" s="3"/>
      <c r="F2910" s="3"/>
      <c r="H2910" s="5">
        <f>_xlfn.XLOOKUP(Table16[[#This Row],[OrderID]],[3]!Table13456[No заказа],[3]!Table13456[Количество],"",0,1)</f>
        <v>1</v>
      </c>
      <c r="I2910" s="5">
        <f>_xlfn.XLOOKUP(Table16[[#This Row],[OrderID]],[3]!Table13456[No заказа],[3]!Table13456[Цена],"",0,1)</f>
        <v>9000</v>
      </c>
      <c r="J2910" s="2" t="str">
        <f>M01_SETTINGS!$F$2</f>
        <v>KASPI</v>
      </c>
    </row>
    <row r="2911" spans="1:10" x14ac:dyDescent="0.35">
      <c r="A2911" s="3">
        <f>_xlfn.XLOOKUP(Table16[[#This Row],[OrderID]],[3]!Table13456[No заказа],[3]!Table13456[Дата
отправки],"",0,1)</f>
        <v>45714</v>
      </c>
      <c r="B2911" s="2">
        <v>505003890</v>
      </c>
      <c r="C2911" s="2"/>
      <c r="D2911" s="2"/>
      <c r="E2911" s="3"/>
      <c r="F2911" s="3"/>
      <c r="H2911" s="5">
        <f>_xlfn.XLOOKUP(Table16[[#This Row],[OrderID]],[3]!Table13456[No заказа],[3]!Table13456[Количество],"",0,1)</f>
        <v>1</v>
      </c>
      <c r="I2911" s="5">
        <f>_xlfn.XLOOKUP(Table16[[#This Row],[OrderID]],[3]!Table13456[No заказа],[3]!Table13456[Цена],"",0,1)</f>
        <v>14990</v>
      </c>
      <c r="J2911" s="2" t="str">
        <f>M01_SETTINGS!$F$2</f>
        <v>KASPI</v>
      </c>
    </row>
    <row r="2912" spans="1:10" x14ac:dyDescent="0.35">
      <c r="A2912" s="3">
        <f>_xlfn.XLOOKUP(Table16[[#This Row],[OrderID]],[3]!Table13456[No заказа],[3]!Table13456[Дата
отправки],"",0,1)</f>
        <v>45714</v>
      </c>
      <c r="B2912" s="2">
        <v>504315903</v>
      </c>
      <c r="C2912" s="2"/>
      <c r="D2912" s="2"/>
      <c r="E2912" s="3"/>
      <c r="F2912" s="3"/>
      <c r="H2912" s="5">
        <f>_xlfn.XLOOKUP(Table16[[#This Row],[OrderID]],[3]!Table13456[No заказа],[3]!Table13456[Количество],"",0,1)</f>
        <v>1</v>
      </c>
      <c r="I2912" s="5">
        <f>_xlfn.XLOOKUP(Table16[[#This Row],[OrderID]],[3]!Table13456[No заказа],[3]!Table13456[Цена],"",0,1)</f>
        <v>15490</v>
      </c>
      <c r="J2912" s="2" t="str">
        <f>M01_SETTINGS!$F$2</f>
        <v>KASPI</v>
      </c>
    </row>
    <row r="2913" spans="1:10" x14ac:dyDescent="0.35">
      <c r="A2913" s="3">
        <f>_xlfn.XLOOKUP(Table16[[#This Row],[OrderID]],[3]!Table13456[No заказа],[3]!Table13456[Дата
отправки],"",0,1)</f>
        <v>45714</v>
      </c>
      <c r="B2913" s="2">
        <v>505266027</v>
      </c>
      <c r="C2913" s="2"/>
      <c r="D2913" s="2"/>
      <c r="E2913" s="3"/>
      <c r="F2913" s="3"/>
      <c r="H2913" s="5">
        <f>_xlfn.XLOOKUP(Table16[[#This Row],[OrderID]],[3]!Table13456[No заказа],[3]!Table13456[Количество],"",0,1)</f>
        <v>1</v>
      </c>
      <c r="I2913" s="5">
        <f>_xlfn.XLOOKUP(Table16[[#This Row],[OrderID]],[3]!Table13456[No заказа],[3]!Table13456[Цена],"",0,1)</f>
        <v>9579</v>
      </c>
      <c r="J2913" s="2" t="str">
        <f>M01_SETTINGS!$F$2</f>
        <v>KASPI</v>
      </c>
    </row>
    <row r="2914" spans="1:10" x14ac:dyDescent="0.35">
      <c r="A2914" s="3">
        <f>_xlfn.XLOOKUP(Table16[[#This Row],[OrderID]],[3]!Table13456[No заказа],[3]!Table13456[Дата
отправки],"",0,1)</f>
        <v>45714</v>
      </c>
      <c r="B2914" s="2">
        <v>504940426</v>
      </c>
      <c r="C2914" s="2"/>
      <c r="D2914" s="2"/>
      <c r="E2914" s="3"/>
      <c r="F2914" s="3"/>
      <c r="H2914" s="5">
        <f>_xlfn.XLOOKUP(Table16[[#This Row],[OrderID]],[3]!Table13456[No заказа],[3]!Table13456[Количество],"",0,1)</f>
        <v>1</v>
      </c>
      <c r="I2914" s="5">
        <f>_xlfn.XLOOKUP(Table16[[#This Row],[OrderID]],[3]!Table13456[No заказа],[3]!Table13456[Цена],"",0,1)</f>
        <v>10997</v>
      </c>
      <c r="J2914" s="2" t="str">
        <f>M01_SETTINGS!$F$2</f>
        <v>KASPI</v>
      </c>
    </row>
    <row r="2915" spans="1:10" x14ac:dyDescent="0.35">
      <c r="A2915" s="3">
        <f>_xlfn.XLOOKUP(Table16[[#This Row],[OrderID]],[3]!Table13456[No заказа],[3]!Table13456[Дата
отправки],"",0,1)</f>
        <v>45714</v>
      </c>
      <c r="B2915" s="2">
        <v>504731078</v>
      </c>
      <c r="C2915" s="2"/>
      <c r="D2915" s="2"/>
      <c r="E2915" s="3"/>
      <c r="F2915" s="3"/>
      <c r="H2915" s="5">
        <f>_xlfn.XLOOKUP(Table16[[#This Row],[OrderID]],[3]!Table13456[No заказа],[3]!Table13456[Количество],"",0,1)</f>
        <v>1</v>
      </c>
      <c r="I2915" s="5">
        <f>_xlfn.XLOOKUP(Table16[[#This Row],[OrderID]],[3]!Table13456[No заказа],[3]!Table13456[Цена],"",0,1)</f>
        <v>9983</v>
      </c>
      <c r="J2915" s="2" t="str">
        <f>M01_SETTINGS!$F$2</f>
        <v>KASPI</v>
      </c>
    </row>
    <row r="2916" spans="1:10" x14ac:dyDescent="0.35">
      <c r="A2916" s="3">
        <f>_xlfn.XLOOKUP(Table16[[#This Row],[OrderID]],[3]!Table13456[No заказа],[3]!Table13456[Дата
отправки],"",0,1)</f>
        <v>45712</v>
      </c>
      <c r="B2916" s="2">
        <v>503725966</v>
      </c>
      <c r="C2916" s="2"/>
      <c r="D2916" s="2"/>
      <c r="E2916" s="3"/>
      <c r="F2916" s="3"/>
      <c r="H2916" s="5">
        <f>_xlfn.XLOOKUP(Table16[[#This Row],[OrderID]],[3]!Table13456[No заказа],[3]!Table13456[Количество],"",0,1)</f>
        <v>1</v>
      </c>
      <c r="I2916" s="5">
        <f>_xlfn.XLOOKUP(Table16[[#This Row],[OrderID]],[3]!Table13456[No заказа],[3]!Table13456[Цена],"",0,1)</f>
        <v>8950</v>
      </c>
      <c r="J2916" s="2" t="str">
        <f>M01_SETTINGS!$F$2</f>
        <v>KASPI</v>
      </c>
    </row>
    <row r="2917" spans="1:10" x14ac:dyDescent="0.35">
      <c r="A2917" s="3">
        <f>_xlfn.XLOOKUP(Table16[[#This Row],[OrderID]],[3]!Table13456[No заказа],[3]!Table13456[Дата
отправки],"",0,1)</f>
        <v>45712</v>
      </c>
      <c r="B2917" s="2">
        <v>503745980</v>
      </c>
      <c r="C2917" s="2"/>
      <c r="D2917" s="2"/>
      <c r="E2917" s="3"/>
      <c r="F2917" s="3"/>
      <c r="H2917" s="5">
        <f>_xlfn.XLOOKUP(Table16[[#This Row],[OrderID]],[3]!Table13456[No заказа],[3]!Table13456[Количество],"",0,1)</f>
        <v>1</v>
      </c>
      <c r="I2917" s="5">
        <f>_xlfn.XLOOKUP(Table16[[#This Row],[OrderID]],[3]!Table13456[No заказа],[3]!Table13456[Цена],"",0,1)</f>
        <v>8951</v>
      </c>
      <c r="J2917" s="2" t="str">
        <f>M01_SETTINGS!$F$2</f>
        <v>KASPI</v>
      </c>
    </row>
    <row r="2918" spans="1:10" x14ac:dyDescent="0.35">
      <c r="A2918" s="3">
        <f>_xlfn.XLOOKUP(Table16[[#This Row],[OrderID]],[3]!Table13456[No заказа],[3]!Table13456[Дата
отправки],"",0,1)</f>
        <v>45712</v>
      </c>
      <c r="B2918" s="2">
        <v>503849021</v>
      </c>
      <c r="C2918" s="2"/>
      <c r="D2918" s="2"/>
      <c r="E2918" s="3"/>
      <c r="F2918" s="3"/>
      <c r="H2918" s="5">
        <f>_xlfn.XLOOKUP(Table16[[#This Row],[OrderID]],[3]!Table13456[No заказа],[3]!Table13456[Количество],"",0,1)</f>
        <v>1</v>
      </c>
      <c r="I2918" s="5">
        <f>_xlfn.XLOOKUP(Table16[[#This Row],[OrderID]],[3]!Table13456[No заказа],[3]!Table13456[Цена],"",0,1)</f>
        <v>8999</v>
      </c>
      <c r="J2918" s="2" t="str">
        <f>M01_SETTINGS!$F$2</f>
        <v>KASPI</v>
      </c>
    </row>
    <row r="2919" spans="1:10" x14ac:dyDescent="0.35">
      <c r="A2919" s="3">
        <f>_xlfn.XLOOKUP(Table16[[#This Row],[OrderID]],[3]!Table13456[No заказа],[3]!Table13456[Дата
отправки],"",0,1)</f>
        <v>45712</v>
      </c>
      <c r="B2919" s="2">
        <v>503914947</v>
      </c>
      <c r="C2919" s="2"/>
      <c r="D2919" s="2"/>
      <c r="E2919" s="3"/>
      <c r="F2919" s="3"/>
      <c r="H2919" s="5">
        <f>_xlfn.XLOOKUP(Table16[[#This Row],[OrderID]],[3]!Table13456[No заказа],[3]!Table13456[Количество],"",0,1)</f>
        <v>1</v>
      </c>
      <c r="I2919" s="5">
        <f>_xlfn.XLOOKUP(Table16[[#This Row],[OrderID]],[3]!Table13456[No заказа],[3]!Table13456[Цена],"",0,1)</f>
        <v>10900</v>
      </c>
      <c r="J2919" s="2" t="str">
        <f>M01_SETTINGS!$F$2</f>
        <v>KASPI</v>
      </c>
    </row>
    <row r="2920" spans="1:10" x14ac:dyDescent="0.35">
      <c r="A2920" s="3">
        <f>_xlfn.XLOOKUP(Table16[[#This Row],[OrderID]],[3]!Table13456[No заказа],[3]!Table13456[Дата
отправки],"",0,1)</f>
        <v>45712</v>
      </c>
      <c r="B2920" s="2">
        <v>503843187</v>
      </c>
      <c r="C2920" s="2"/>
      <c r="D2920" s="2"/>
      <c r="E2920" s="3"/>
      <c r="F2920" s="3"/>
      <c r="H2920" s="5">
        <f>_xlfn.XLOOKUP(Table16[[#This Row],[OrderID]],[3]!Table13456[No заказа],[3]!Table13456[Количество],"",0,1)</f>
        <v>1</v>
      </c>
      <c r="I2920" s="5">
        <f>_xlfn.XLOOKUP(Table16[[#This Row],[OrderID]],[3]!Table13456[No заказа],[3]!Table13456[Цена],"",0,1)</f>
        <v>10898</v>
      </c>
      <c r="J2920" s="2" t="str">
        <f>M01_SETTINGS!$F$2</f>
        <v>KASPI</v>
      </c>
    </row>
    <row r="2921" spans="1:10" x14ac:dyDescent="0.35">
      <c r="A2921" s="3">
        <f>_xlfn.XLOOKUP(Table16[[#This Row],[OrderID]],[3]!Table13456[No заказа],[3]!Table13456[Дата
отправки],"",0,1)</f>
        <v>45712</v>
      </c>
      <c r="B2921" s="2">
        <v>503942946</v>
      </c>
      <c r="C2921" s="2"/>
      <c r="D2921" s="2"/>
      <c r="E2921" s="3"/>
      <c r="F2921" s="3"/>
      <c r="H2921" s="5">
        <f>_xlfn.XLOOKUP(Table16[[#This Row],[OrderID]],[3]!Table13456[No заказа],[3]!Table13456[Количество],"",0,1)</f>
        <v>1</v>
      </c>
      <c r="I2921" s="5">
        <f>_xlfn.XLOOKUP(Table16[[#This Row],[OrderID]],[3]!Table13456[No заказа],[3]!Table13456[Цена],"",0,1)</f>
        <v>8924</v>
      </c>
      <c r="J2921" s="2" t="str">
        <f>M01_SETTINGS!$F$2</f>
        <v>KASPI</v>
      </c>
    </row>
    <row r="2922" spans="1:10" x14ac:dyDescent="0.35">
      <c r="A2922" s="3">
        <f>_xlfn.XLOOKUP(Table16[[#This Row],[OrderID]],[3]!Table13456[No заказа],[3]!Table13456[Дата
отправки],"",0,1)</f>
        <v>45712</v>
      </c>
      <c r="B2922" s="2">
        <v>503923387</v>
      </c>
      <c r="C2922" s="2"/>
      <c r="D2922" s="2"/>
      <c r="E2922" s="3"/>
      <c r="F2922" s="3"/>
      <c r="H2922" s="5">
        <f>_xlfn.XLOOKUP(Table16[[#This Row],[OrderID]],[3]!Table13456[No заказа],[3]!Table13456[Количество],"",0,1)</f>
        <v>1</v>
      </c>
      <c r="I2922" s="5">
        <f>_xlfn.XLOOKUP(Table16[[#This Row],[OrderID]],[3]!Table13456[No заказа],[3]!Table13456[Цена],"",0,1)</f>
        <v>8926</v>
      </c>
      <c r="J2922" s="2" t="str">
        <f>M01_SETTINGS!$F$2</f>
        <v>KASPI</v>
      </c>
    </row>
    <row r="2923" spans="1:10" x14ac:dyDescent="0.35">
      <c r="A2923" s="3">
        <f>_xlfn.XLOOKUP(Table16[[#This Row],[OrderID]],[3]!Table13456[No заказа],[3]!Table13456[Дата
отправки],"",0,1)</f>
        <v>45712</v>
      </c>
      <c r="B2923" s="2">
        <v>503964123</v>
      </c>
      <c r="C2923" s="2"/>
      <c r="D2923" s="2"/>
      <c r="E2923" s="3"/>
      <c r="F2923" s="3"/>
      <c r="H2923" s="5">
        <f>_xlfn.XLOOKUP(Table16[[#This Row],[OrderID]],[3]!Table13456[No заказа],[3]!Table13456[Количество],"",0,1)</f>
        <v>1</v>
      </c>
      <c r="I2923" s="5">
        <f>_xlfn.XLOOKUP(Table16[[#This Row],[OrderID]],[3]!Table13456[No заказа],[3]!Table13456[Цена],"",0,1)</f>
        <v>10488</v>
      </c>
      <c r="J2923" s="2" t="str">
        <f>M01_SETTINGS!$F$2</f>
        <v>KASPI</v>
      </c>
    </row>
    <row r="2924" spans="1:10" x14ac:dyDescent="0.35">
      <c r="A2924" s="3">
        <f>_xlfn.XLOOKUP(Table16[[#This Row],[OrderID]],[3]!Table13456[No заказа],[3]!Table13456[Дата
отправки],"",0,1)</f>
        <v>45712</v>
      </c>
      <c r="B2924" s="2">
        <v>503889309</v>
      </c>
      <c r="C2924" s="2"/>
      <c r="D2924" s="2"/>
      <c r="E2924" s="3"/>
      <c r="F2924" s="3"/>
      <c r="H2924" s="5">
        <f>_xlfn.XLOOKUP(Table16[[#This Row],[OrderID]],[3]!Table13456[No заказа],[3]!Table13456[Количество],"",0,1)</f>
        <v>1</v>
      </c>
      <c r="I2924" s="5">
        <f>_xlfn.XLOOKUP(Table16[[#This Row],[OrderID]],[3]!Table13456[No заказа],[3]!Table13456[Цена],"",0,1)</f>
        <v>8800</v>
      </c>
      <c r="J2924" s="2" t="str">
        <f>M01_SETTINGS!$F$2</f>
        <v>KASPI</v>
      </c>
    </row>
    <row r="2925" spans="1:10" x14ac:dyDescent="0.35">
      <c r="A2925" s="3">
        <f>_xlfn.XLOOKUP(Table16[[#This Row],[OrderID]],[3]!Table13456[No заказа],[3]!Table13456[Дата
отправки],"",0,1)</f>
        <v>45712</v>
      </c>
      <c r="B2925" s="2">
        <v>503770592</v>
      </c>
      <c r="C2925" s="2"/>
      <c r="D2925" s="2"/>
      <c r="E2925" s="3"/>
      <c r="F2925" s="3"/>
      <c r="H2925" s="5">
        <f>_xlfn.XLOOKUP(Table16[[#This Row],[OrderID]],[3]!Table13456[No заказа],[3]!Table13456[Количество],"",0,1)</f>
        <v>1</v>
      </c>
      <c r="I2925" s="5">
        <f>_xlfn.XLOOKUP(Table16[[#This Row],[OrderID]],[3]!Table13456[No заказа],[3]!Table13456[Цена],"",0,1)</f>
        <v>8800</v>
      </c>
      <c r="J2925" s="2" t="str">
        <f>M01_SETTINGS!$F$2</f>
        <v>KASPI</v>
      </c>
    </row>
    <row r="2926" spans="1:10" x14ac:dyDescent="0.35">
      <c r="A2926" s="3">
        <f>_xlfn.XLOOKUP(Table16[[#This Row],[OrderID]],[3]!Table13456[No заказа],[3]!Table13456[Дата
отправки],"",0,1)</f>
        <v>45712</v>
      </c>
      <c r="B2926" s="2">
        <v>503825307</v>
      </c>
      <c r="C2926" s="2"/>
      <c r="D2926" s="2"/>
      <c r="E2926" s="3"/>
      <c r="F2926" s="3"/>
      <c r="H2926" s="5">
        <f>_xlfn.XLOOKUP(Table16[[#This Row],[OrderID]],[3]!Table13456[No заказа],[3]!Table13456[Количество],"",0,1)</f>
        <v>1</v>
      </c>
      <c r="I2926" s="5">
        <f>_xlfn.XLOOKUP(Table16[[#This Row],[OrderID]],[3]!Table13456[No заказа],[3]!Table13456[Цена],"",0,1)</f>
        <v>8800</v>
      </c>
      <c r="J2926" s="2" t="str">
        <f>M01_SETTINGS!$F$2</f>
        <v>KASPI</v>
      </c>
    </row>
    <row r="2927" spans="1:10" x14ac:dyDescent="0.35">
      <c r="A2927" s="3">
        <f>_xlfn.XLOOKUP(Table16[[#This Row],[OrderID]],[3]!Table13456[No заказа],[3]!Table13456[Дата
отправки],"",0,1)</f>
        <v>45712</v>
      </c>
      <c r="B2927" s="2">
        <v>503765425</v>
      </c>
      <c r="C2927" s="2"/>
      <c r="D2927" s="2"/>
      <c r="E2927" s="3"/>
      <c r="F2927" s="3"/>
      <c r="H2927" s="5">
        <f>_xlfn.XLOOKUP(Table16[[#This Row],[OrderID]],[3]!Table13456[No заказа],[3]!Table13456[Количество],"",0,1)</f>
        <v>1</v>
      </c>
      <c r="I2927" s="5">
        <f>_xlfn.XLOOKUP(Table16[[#This Row],[OrderID]],[3]!Table13456[No заказа],[3]!Table13456[Цена],"",0,1)</f>
        <v>9000</v>
      </c>
      <c r="J2927" s="2" t="str">
        <f>M01_SETTINGS!$F$2</f>
        <v>KASPI</v>
      </c>
    </row>
    <row r="2928" spans="1:10" x14ac:dyDescent="0.35">
      <c r="A2928" s="3">
        <f>_xlfn.XLOOKUP(Table16[[#This Row],[OrderID]],[3]!Table13456[No заказа],[3]!Table13456[Дата
отправки],"",0,1)</f>
        <v>45712</v>
      </c>
      <c r="B2928" s="2">
        <v>503781657</v>
      </c>
      <c r="C2928" s="2"/>
      <c r="D2928" s="2"/>
      <c r="E2928" s="3"/>
      <c r="F2928" s="3"/>
      <c r="H2928" s="5">
        <f>_xlfn.XLOOKUP(Table16[[#This Row],[OrderID]],[3]!Table13456[No заказа],[3]!Table13456[Количество],"",0,1)</f>
        <v>1</v>
      </c>
      <c r="I2928" s="5">
        <f>_xlfn.XLOOKUP(Table16[[#This Row],[OrderID]],[3]!Table13456[No заказа],[3]!Table13456[Цена],"",0,1)</f>
        <v>8946</v>
      </c>
      <c r="J2928" s="2" t="str">
        <f>M01_SETTINGS!$F$2</f>
        <v>KASPI</v>
      </c>
    </row>
    <row r="2929" spans="1:10" x14ac:dyDescent="0.35">
      <c r="A2929" s="3">
        <f>_xlfn.XLOOKUP(Table16[[#This Row],[OrderID]],[3]!Table13456[No заказа],[3]!Table13456[Дата
отправки],"",0,1)</f>
        <v>45712</v>
      </c>
      <c r="B2929" s="2">
        <v>503720347</v>
      </c>
      <c r="C2929" s="2"/>
      <c r="D2929" s="2"/>
      <c r="E2929" s="3"/>
      <c r="F2929" s="3"/>
      <c r="H2929" s="5">
        <f>_xlfn.XLOOKUP(Table16[[#This Row],[OrderID]],[3]!Table13456[No заказа],[3]!Table13456[Количество],"",0,1)</f>
        <v>1</v>
      </c>
      <c r="I2929" s="5">
        <f>_xlfn.XLOOKUP(Table16[[#This Row],[OrderID]],[3]!Table13456[No заказа],[3]!Table13456[Цена],"",0,1)</f>
        <v>8999</v>
      </c>
      <c r="J2929" s="2" t="str">
        <f>M01_SETTINGS!$F$2</f>
        <v>KASPI</v>
      </c>
    </row>
    <row r="2930" spans="1:10" x14ac:dyDescent="0.35">
      <c r="A2930" s="3">
        <f>_xlfn.XLOOKUP(Table16[[#This Row],[OrderID]],[3]!Table13456[No заказа],[3]!Table13456[Дата
отправки],"",0,1)</f>
        <v>45712</v>
      </c>
      <c r="B2930" s="2">
        <v>503715131</v>
      </c>
      <c r="C2930" s="2"/>
      <c r="D2930" s="2"/>
      <c r="E2930" s="3"/>
      <c r="F2930" s="3"/>
      <c r="H2930" s="5">
        <f>_xlfn.XLOOKUP(Table16[[#This Row],[OrderID]],[3]!Table13456[No заказа],[3]!Table13456[Количество],"",0,1)</f>
        <v>1</v>
      </c>
      <c r="I2930" s="5">
        <f>_xlfn.XLOOKUP(Table16[[#This Row],[OrderID]],[3]!Table13456[No заказа],[3]!Table13456[Цена],"",0,1)</f>
        <v>8999</v>
      </c>
      <c r="J2930" s="2" t="str">
        <f>M01_SETTINGS!$F$2</f>
        <v>KASPI</v>
      </c>
    </row>
    <row r="2931" spans="1:10" x14ac:dyDescent="0.35">
      <c r="A2931" s="3">
        <f>_xlfn.XLOOKUP(Table16[[#This Row],[OrderID]],[3]!Table13456[No заказа],[3]!Table13456[Дата
отправки],"",0,1)</f>
        <v>45712</v>
      </c>
      <c r="B2931" s="2">
        <v>503883570</v>
      </c>
      <c r="C2931" s="2"/>
      <c r="D2931" s="2"/>
      <c r="E2931" s="3"/>
      <c r="F2931" s="3"/>
      <c r="H2931" s="5">
        <f>_xlfn.XLOOKUP(Table16[[#This Row],[OrderID]],[3]!Table13456[No заказа],[3]!Table13456[Количество],"",0,1)</f>
        <v>1</v>
      </c>
      <c r="I2931" s="5">
        <f>_xlfn.XLOOKUP(Table16[[#This Row],[OrderID]],[3]!Table13456[No заказа],[3]!Table13456[Цена],"",0,1)</f>
        <v>9020</v>
      </c>
      <c r="J2931" s="2" t="str">
        <f>M01_SETTINGS!$F$2</f>
        <v>KASPI</v>
      </c>
    </row>
    <row r="2932" spans="1:10" x14ac:dyDescent="0.35">
      <c r="A2932" s="3">
        <f>_xlfn.XLOOKUP(Table16[[#This Row],[OrderID]],[3]!Table13456[No заказа],[3]!Table13456[Дата
отправки],"",0,1)</f>
        <v>45712</v>
      </c>
      <c r="B2932" s="2">
        <v>503727180</v>
      </c>
      <c r="C2932" s="2"/>
      <c r="D2932" s="2"/>
      <c r="E2932" s="3"/>
      <c r="F2932" s="3"/>
      <c r="H2932" s="5">
        <f>_xlfn.XLOOKUP(Table16[[#This Row],[OrderID]],[3]!Table13456[No заказа],[3]!Table13456[Количество],"",0,1)</f>
        <v>1</v>
      </c>
      <c r="I2932" s="5">
        <f>_xlfn.XLOOKUP(Table16[[#This Row],[OrderID]],[3]!Table13456[No заказа],[3]!Table13456[Цена],"",0,1)</f>
        <v>11517</v>
      </c>
      <c r="J2932" s="2" t="str">
        <f>M01_SETTINGS!$F$2</f>
        <v>KASPI</v>
      </c>
    </row>
    <row r="2933" spans="1:10" x14ac:dyDescent="0.35">
      <c r="A2933" s="3">
        <f>_xlfn.XLOOKUP(Table16[[#This Row],[OrderID]],[3]!Table13456[No заказа],[3]!Table13456[Дата
отправки],"",0,1)</f>
        <v>45712</v>
      </c>
      <c r="B2933" s="2">
        <v>504127903</v>
      </c>
      <c r="C2933" s="2"/>
      <c r="D2933" s="2"/>
      <c r="E2933" s="3"/>
      <c r="F2933" s="3"/>
      <c r="H2933" s="5">
        <f>_xlfn.XLOOKUP(Table16[[#This Row],[OrderID]],[3]!Table13456[No заказа],[3]!Table13456[Количество],"",0,1)</f>
        <v>1</v>
      </c>
      <c r="I2933" s="5">
        <f>_xlfn.XLOOKUP(Table16[[#This Row],[OrderID]],[3]!Table13456[No заказа],[3]!Table13456[Цена],"",0,1)</f>
        <v>10999</v>
      </c>
      <c r="J2933" s="2" t="str">
        <f>M01_SETTINGS!$F$2</f>
        <v>KASPI</v>
      </c>
    </row>
    <row r="2934" spans="1:10" x14ac:dyDescent="0.35">
      <c r="A2934" s="3">
        <f>_xlfn.XLOOKUP(Table16[[#This Row],[OrderID]],[3]!Table13456[No заказа],[3]!Table13456[Дата
отправки],"",0,1)</f>
        <v>45712</v>
      </c>
      <c r="B2934" s="2">
        <v>503719104</v>
      </c>
      <c r="C2934" s="2"/>
      <c r="D2934" s="2"/>
      <c r="E2934" s="3"/>
      <c r="F2934" s="3"/>
      <c r="H2934" s="5">
        <f>_xlfn.XLOOKUP(Table16[[#This Row],[OrderID]],[3]!Table13456[No заказа],[3]!Table13456[Количество],"",0,1)</f>
        <v>1</v>
      </c>
      <c r="I2934" s="5">
        <f>_xlfn.XLOOKUP(Table16[[#This Row],[OrderID]],[3]!Table13456[No заказа],[3]!Table13456[Цена],"",0,1)</f>
        <v>8800</v>
      </c>
      <c r="J2934" s="2" t="str">
        <f>M01_SETTINGS!$F$2</f>
        <v>KASPI</v>
      </c>
    </row>
    <row r="2935" spans="1:10" x14ac:dyDescent="0.35">
      <c r="A2935" s="3">
        <f>_xlfn.XLOOKUP(Table16[[#This Row],[OrderID]],[3]!Table13456[No заказа],[3]!Table13456[Дата
отправки],"",0,1)</f>
        <v>45712</v>
      </c>
      <c r="B2935" s="2">
        <v>503877938</v>
      </c>
      <c r="C2935" s="2"/>
      <c r="D2935" s="2"/>
      <c r="E2935" s="3"/>
      <c r="F2935" s="3"/>
      <c r="H2935" s="5">
        <f>_xlfn.XLOOKUP(Table16[[#This Row],[OrderID]],[3]!Table13456[No заказа],[3]!Table13456[Количество],"",0,1)</f>
        <v>1</v>
      </c>
      <c r="I2935" s="5">
        <f>_xlfn.XLOOKUP(Table16[[#This Row],[OrderID]],[3]!Table13456[No заказа],[3]!Table13456[Цена],"",0,1)</f>
        <v>11491</v>
      </c>
      <c r="J2935" s="2" t="str">
        <f>M01_SETTINGS!$F$2</f>
        <v>KASPI</v>
      </c>
    </row>
    <row r="2936" spans="1:10" x14ac:dyDescent="0.35">
      <c r="A2936" s="3">
        <f>_xlfn.XLOOKUP(Table16[[#This Row],[OrderID]],[3]!Table13456[No заказа],[3]!Table13456[Дата
отправки],"",0,1)</f>
        <v>45712</v>
      </c>
      <c r="B2936" s="2">
        <v>503844875</v>
      </c>
      <c r="C2936" s="2"/>
      <c r="D2936" s="2"/>
      <c r="E2936" s="3"/>
      <c r="F2936" s="3"/>
      <c r="H2936" s="5">
        <f>_xlfn.XLOOKUP(Table16[[#This Row],[OrderID]],[3]!Table13456[No заказа],[3]!Table13456[Количество],"",0,1)</f>
        <v>1</v>
      </c>
      <c r="I2936" s="5">
        <f>_xlfn.XLOOKUP(Table16[[#This Row],[OrderID]],[3]!Table13456[No заказа],[3]!Table13456[Цена],"",0,1)</f>
        <v>8942</v>
      </c>
      <c r="J2936" s="2" t="str">
        <f>M01_SETTINGS!$F$2</f>
        <v>KASPI</v>
      </c>
    </row>
    <row r="2937" spans="1:10" x14ac:dyDescent="0.35">
      <c r="A2937" s="3">
        <f>_xlfn.XLOOKUP(Table16[[#This Row],[OrderID]],[3]!Table13456[No заказа],[3]!Table13456[Дата
отправки],"",0,1)</f>
        <v>45712</v>
      </c>
      <c r="B2937" s="2">
        <v>503660386</v>
      </c>
      <c r="C2937" s="2"/>
      <c r="D2937" s="2"/>
      <c r="E2937" s="3"/>
      <c r="F2937" s="3"/>
      <c r="H2937" s="5">
        <f>_xlfn.XLOOKUP(Table16[[#This Row],[OrderID]],[3]!Table13456[No заказа],[3]!Table13456[Количество],"",0,1)</f>
        <v>1</v>
      </c>
      <c r="I2937" s="5">
        <f>_xlfn.XLOOKUP(Table16[[#This Row],[OrderID]],[3]!Table13456[No заказа],[3]!Table13456[Цена],"",0,1)</f>
        <v>8800</v>
      </c>
      <c r="J2937" s="2" t="str">
        <f>M01_SETTINGS!$F$2</f>
        <v>KASPI</v>
      </c>
    </row>
    <row r="2938" spans="1:10" x14ac:dyDescent="0.35">
      <c r="A2938" s="3">
        <f>_xlfn.XLOOKUP(Table16[[#This Row],[OrderID]],[3]!Table13456[No заказа],[3]!Table13456[Дата
отправки],"",0,1)</f>
        <v>45712</v>
      </c>
      <c r="B2938" s="2">
        <v>503780255</v>
      </c>
      <c r="C2938" s="2"/>
      <c r="D2938" s="2"/>
      <c r="E2938" s="3"/>
      <c r="F2938" s="3"/>
      <c r="H2938" s="5">
        <f>_xlfn.XLOOKUP(Table16[[#This Row],[OrderID]],[3]!Table13456[No заказа],[3]!Table13456[Количество],"",0,1)</f>
        <v>1</v>
      </c>
      <c r="I2938" s="5">
        <f>_xlfn.XLOOKUP(Table16[[#This Row],[OrderID]],[3]!Table13456[No заказа],[3]!Table13456[Цена],"",0,1)</f>
        <v>8800</v>
      </c>
      <c r="J2938" s="2" t="str">
        <f>M01_SETTINGS!$F$2</f>
        <v>KASPI</v>
      </c>
    </row>
    <row r="2939" spans="1:10" x14ac:dyDescent="0.35">
      <c r="A2939" s="3">
        <f>_xlfn.XLOOKUP(Table16[[#This Row],[OrderID]],[3]!Table13456[No заказа],[3]!Table13456[Дата
отправки],"",0,1)</f>
        <v>45712</v>
      </c>
      <c r="B2939" s="2">
        <v>503948464</v>
      </c>
      <c r="C2939" s="2"/>
      <c r="D2939" s="2"/>
      <c r="E2939" s="3"/>
      <c r="F2939" s="3"/>
      <c r="H2939" s="5">
        <f>_xlfn.XLOOKUP(Table16[[#This Row],[OrderID]],[3]!Table13456[No заказа],[3]!Table13456[Количество],"",0,1)</f>
        <v>1</v>
      </c>
      <c r="I2939" s="5">
        <f>_xlfn.XLOOKUP(Table16[[#This Row],[OrderID]],[3]!Table13456[No заказа],[3]!Table13456[Цена],"",0,1)</f>
        <v>8800</v>
      </c>
      <c r="J2939" s="2" t="str">
        <f>M01_SETTINGS!$F$2</f>
        <v>KASPI</v>
      </c>
    </row>
    <row r="2940" spans="1:10" x14ac:dyDescent="0.35">
      <c r="A2940" s="3">
        <f>_xlfn.XLOOKUP(Table16[[#This Row],[OrderID]],[3]!Table13456[No заказа],[3]!Table13456[Дата
отправки],"",0,1)</f>
        <v>45712</v>
      </c>
      <c r="B2940" s="2">
        <v>503703582</v>
      </c>
      <c r="C2940" s="2"/>
      <c r="D2940" s="2"/>
      <c r="E2940" s="3"/>
      <c r="F2940" s="3"/>
      <c r="H2940" s="5">
        <f>_xlfn.XLOOKUP(Table16[[#This Row],[OrderID]],[3]!Table13456[No заказа],[3]!Table13456[Количество],"",0,1)</f>
        <v>1</v>
      </c>
      <c r="I2940" s="5">
        <f>_xlfn.XLOOKUP(Table16[[#This Row],[OrderID]],[3]!Table13456[No заказа],[3]!Table13456[Цена],"",0,1)</f>
        <v>8800</v>
      </c>
      <c r="J2940" s="2" t="str">
        <f>M01_SETTINGS!$F$2</f>
        <v>KASPI</v>
      </c>
    </row>
    <row r="2941" spans="1:10" x14ac:dyDescent="0.35">
      <c r="A2941" s="3">
        <f>_xlfn.XLOOKUP(Table16[[#This Row],[OrderID]],[3]!Table13456[No заказа],[3]!Table13456[Дата
отправки],"",0,1)</f>
        <v>45712</v>
      </c>
      <c r="B2941" s="2">
        <v>503909432</v>
      </c>
      <c r="C2941" s="2"/>
      <c r="D2941" s="2"/>
      <c r="E2941" s="3"/>
      <c r="F2941" s="3"/>
      <c r="H2941" s="5">
        <f>_xlfn.XLOOKUP(Table16[[#This Row],[OrderID]],[3]!Table13456[No заказа],[3]!Table13456[Количество],"",0,1)</f>
        <v>1</v>
      </c>
      <c r="I2941" s="5">
        <f>_xlfn.XLOOKUP(Table16[[#This Row],[OrderID]],[3]!Table13456[No заказа],[3]!Table13456[Цена],"",0,1)</f>
        <v>9982</v>
      </c>
      <c r="J2941" s="2" t="str">
        <f>M01_SETTINGS!$F$2</f>
        <v>KASPI</v>
      </c>
    </row>
    <row r="2942" spans="1:10" x14ac:dyDescent="0.35">
      <c r="A2942" s="3">
        <f>_xlfn.XLOOKUP(Table16[[#This Row],[OrderID]],[3]!Table13456[No заказа],[3]!Table13456[Дата
отправки],"",0,1)</f>
        <v>45712</v>
      </c>
      <c r="B2942" s="2">
        <v>503939573</v>
      </c>
      <c r="C2942" s="2"/>
      <c r="D2942" s="2"/>
      <c r="E2942" s="3"/>
      <c r="F2942" s="3"/>
      <c r="H2942" s="5">
        <f>_xlfn.XLOOKUP(Table16[[#This Row],[OrderID]],[3]!Table13456[No заказа],[3]!Table13456[Количество],"",0,1)</f>
        <v>1</v>
      </c>
      <c r="I2942" s="5">
        <f>_xlfn.XLOOKUP(Table16[[#This Row],[OrderID]],[3]!Table13456[No заказа],[3]!Table13456[Цена],"",0,1)</f>
        <v>15490</v>
      </c>
      <c r="J2942" s="2" t="str">
        <f>M01_SETTINGS!$F$2</f>
        <v>KASPI</v>
      </c>
    </row>
    <row r="2943" spans="1:10" x14ac:dyDescent="0.35">
      <c r="A2943" s="3">
        <f>_xlfn.XLOOKUP(Table16[[#This Row],[OrderID]],[3]!Table13456[No заказа],[3]!Table13456[Дата
отправки],"",0,1)</f>
        <v>45712</v>
      </c>
      <c r="B2943" s="2">
        <v>504087974</v>
      </c>
      <c r="C2943" s="2"/>
      <c r="D2943" s="2"/>
      <c r="E2943" s="3"/>
      <c r="F2943" s="3"/>
      <c r="H2943" s="5">
        <f>_xlfn.XLOOKUP(Table16[[#This Row],[OrderID]],[3]!Table13456[No заказа],[3]!Table13456[Количество],"",0,1)</f>
        <v>1</v>
      </c>
      <c r="I2943" s="5">
        <f>_xlfn.XLOOKUP(Table16[[#This Row],[OrderID]],[3]!Table13456[No заказа],[3]!Table13456[Цена],"",0,1)</f>
        <v>14990</v>
      </c>
      <c r="J2943" s="2" t="str">
        <f>M01_SETTINGS!$F$2</f>
        <v>KASPI</v>
      </c>
    </row>
    <row r="2944" spans="1:10" x14ac:dyDescent="0.35">
      <c r="A2944" s="3">
        <f>_xlfn.XLOOKUP(Table16[[#This Row],[OrderID]],[3]!Table13456[No заказа],[3]!Table13456[Дата
отправки],"",0,1)</f>
        <v>45712</v>
      </c>
      <c r="B2944" s="2">
        <v>503865072</v>
      </c>
      <c r="C2944" s="2"/>
      <c r="D2944" s="2"/>
      <c r="E2944" s="3"/>
      <c r="F2944" s="3"/>
      <c r="H2944" s="5">
        <f>_xlfn.XLOOKUP(Table16[[#This Row],[OrderID]],[3]!Table13456[No заказа],[3]!Table13456[Количество],"",0,1)</f>
        <v>1</v>
      </c>
      <c r="I2944" s="5">
        <f>_xlfn.XLOOKUP(Table16[[#This Row],[OrderID]],[3]!Table13456[No заказа],[3]!Table13456[Цена],"",0,1)</f>
        <v>14990</v>
      </c>
      <c r="J2944" s="2" t="str">
        <f>M01_SETTINGS!$F$2</f>
        <v>KASPI</v>
      </c>
    </row>
    <row r="2945" spans="1:10" x14ac:dyDescent="0.35">
      <c r="A2945" s="3">
        <f>_xlfn.XLOOKUP(Table16[[#This Row],[OrderID]],[3]!Table13456[No заказа],[3]!Table13456[Дата
отправки],"",0,1)</f>
        <v>45712</v>
      </c>
      <c r="B2945" s="2">
        <v>503858202</v>
      </c>
      <c r="C2945" s="2"/>
      <c r="D2945" s="2"/>
      <c r="E2945" s="3"/>
      <c r="F2945" s="3"/>
      <c r="H2945" s="5">
        <f>_xlfn.XLOOKUP(Table16[[#This Row],[OrderID]],[3]!Table13456[No заказа],[3]!Table13456[Количество],"",0,1)</f>
        <v>1</v>
      </c>
      <c r="I2945" s="5">
        <f>_xlfn.XLOOKUP(Table16[[#This Row],[OrderID]],[3]!Table13456[No заказа],[3]!Table13456[Цена],"",0,1)</f>
        <v>15490</v>
      </c>
      <c r="J2945" s="2" t="str">
        <f>M01_SETTINGS!$F$2</f>
        <v>KASPI</v>
      </c>
    </row>
    <row r="2946" spans="1:10" x14ac:dyDescent="0.35">
      <c r="A2946" s="3">
        <f>_xlfn.XLOOKUP(Table16[[#This Row],[OrderID]],[3]!Table13456[No заказа],[3]!Table13456[Дата
отправки],"",0,1)</f>
        <v>45712</v>
      </c>
      <c r="B2946" s="2">
        <v>504239416</v>
      </c>
      <c r="C2946" s="2"/>
      <c r="D2946" s="2"/>
      <c r="E2946" s="3"/>
      <c r="F2946" s="3"/>
      <c r="H2946" s="5">
        <f>_xlfn.XLOOKUP(Table16[[#This Row],[OrderID]],[3]!Table13456[No заказа],[3]!Table13456[Количество],"",0,1)</f>
        <v>1</v>
      </c>
      <c r="I2946" s="5">
        <f>_xlfn.XLOOKUP(Table16[[#This Row],[OrderID]],[3]!Table13456[No заказа],[3]!Table13456[Цена],"",0,1)</f>
        <v>15490</v>
      </c>
      <c r="J2946" s="2" t="str">
        <f>M01_SETTINGS!$F$2</f>
        <v>KASPI</v>
      </c>
    </row>
    <row r="2947" spans="1:10" x14ac:dyDescent="0.35">
      <c r="A2947" s="3">
        <f>_xlfn.XLOOKUP(Table16[[#This Row],[OrderID]],[3]!Table13456[No заказа],[3]!Table13456[Дата
отправки],"",0,1)</f>
        <v>45712</v>
      </c>
      <c r="B2947" s="2">
        <v>504175055</v>
      </c>
      <c r="C2947" s="2"/>
      <c r="D2947" s="2"/>
      <c r="E2947" s="3"/>
      <c r="F2947" s="3"/>
      <c r="H2947" s="5">
        <f>_xlfn.XLOOKUP(Table16[[#This Row],[OrderID]],[3]!Table13456[No заказа],[3]!Table13456[Количество],"",0,1)</f>
        <v>1</v>
      </c>
      <c r="I2947" s="5">
        <f>_xlfn.XLOOKUP(Table16[[#This Row],[OrderID]],[3]!Table13456[No заказа],[3]!Table13456[Цена],"",0,1)</f>
        <v>15490</v>
      </c>
      <c r="J2947" s="2" t="str">
        <f>M01_SETTINGS!$F$2</f>
        <v>KASPI</v>
      </c>
    </row>
    <row r="2948" spans="1:10" x14ac:dyDescent="0.35">
      <c r="A2948" s="3">
        <f>_xlfn.XLOOKUP(Table16[[#This Row],[OrderID]],[3]!Table13456[No заказа],[3]!Table13456[Дата
отправки],"",0,1)</f>
        <v>45712</v>
      </c>
      <c r="B2948" s="2">
        <v>503879342</v>
      </c>
      <c r="C2948" s="2"/>
      <c r="D2948" s="2"/>
      <c r="E2948" s="3"/>
      <c r="F2948" s="3"/>
      <c r="H2948" s="5">
        <f>_xlfn.XLOOKUP(Table16[[#This Row],[OrderID]],[3]!Table13456[No заказа],[3]!Table13456[Количество],"",0,1)</f>
        <v>1</v>
      </c>
      <c r="I2948" s="5">
        <f>_xlfn.XLOOKUP(Table16[[#This Row],[OrderID]],[3]!Table13456[No заказа],[3]!Table13456[Цена],"",0,1)</f>
        <v>8990</v>
      </c>
      <c r="J2948" s="2" t="str">
        <f>M01_SETTINGS!$F$2</f>
        <v>KASPI</v>
      </c>
    </row>
    <row r="2949" spans="1:10" x14ac:dyDescent="0.35">
      <c r="A2949" s="3">
        <f>_xlfn.XLOOKUP(Table16[[#This Row],[OrderID]],[3]!Table13456[No заказа],[3]!Table13456[Дата
отправки],"",0,1)</f>
        <v>45712</v>
      </c>
      <c r="B2949" s="2">
        <v>503632399</v>
      </c>
      <c r="C2949" s="2"/>
      <c r="D2949" s="2"/>
      <c r="E2949" s="3"/>
      <c r="F2949" s="3"/>
      <c r="H2949" s="5">
        <f>_xlfn.XLOOKUP(Table16[[#This Row],[OrderID]],[3]!Table13456[No заказа],[3]!Table13456[Количество],"",0,1)</f>
        <v>1</v>
      </c>
      <c r="I2949" s="5">
        <f>_xlfn.XLOOKUP(Table16[[#This Row],[OrderID]],[3]!Table13456[No заказа],[3]!Table13456[Цена],"",0,1)</f>
        <v>8797</v>
      </c>
      <c r="J2949" s="2" t="str">
        <f>M01_SETTINGS!$F$2</f>
        <v>KASPI</v>
      </c>
    </row>
    <row r="2950" spans="1:10" x14ac:dyDescent="0.35">
      <c r="A2950" s="3">
        <f>_xlfn.XLOOKUP(Table16[[#This Row],[OrderID]],[3]!Table13456[No заказа],[3]!Table13456[Дата
отправки],"",0,1)</f>
        <v>45712</v>
      </c>
      <c r="B2950" s="2">
        <v>504136853</v>
      </c>
      <c r="C2950" s="2"/>
      <c r="D2950" s="2"/>
      <c r="E2950" s="3"/>
      <c r="F2950" s="3"/>
      <c r="H2950" s="5">
        <f>_xlfn.XLOOKUP(Table16[[#This Row],[OrderID]],[3]!Table13456[No заказа],[3]!Table13456[Количество],"",0,1)</f>
        <v>1</v>
      </c>
      <c r="I2950" s="5">
        <f>_xlfn.XLOOKUP(Table16[[#This Row],[OrderID]],[3]!Table13456[No заказа],[3]!Table13456[Цена],"",0,1)</f>
        <v>8820</v>
      </c>
      <c r="J2950" s="2" t="str">
        <f>M01_SETTINGS!$F$2</f>
        <v>KASPI</v>
      </c>
    </row>
    <row r="2951" spans="1:10" x14ac:dyDescent="0.35">
      <c r="A2951" s="3">
        <f>_xlfn.XLOOKUP(Table16[[#This Row],[OrderID]],[3]!Table13456[No заказа],[3]!Table13456[Дата
отправки],"",0,1)</f>
        <v>45712</v>
      </c>
      <c r="B2951" s="2">
        <v>503732805</v>
      </c>
      <c r="C2951" s="2"/>
      <c r="D2951" s="2"/>
      <c r="E2951" s="3"/>
      <c r="F2951" s="3"/>
      <c r="H2951" s="5">
        <f>_xlfn.XLOOKUP(Table16[[#This Row],[OrderID]],[3]!Table13456[No заказа],[3]!Table13456[Количество],"",0,1)</f>
        <v>1</v>
      </c>
      <c r="I2951" s="5">
        <f>_xlfn.XLOOKUP(Table16[[#This Row],[OrderID]],[3]!Table13456[No заказа],[3]!Table13456[Цена],"",0,1)</f>
        <v>8800</v>
      </c>
      <c r="J2951" s="2" t="str">
        <f>M01_SETTINGS!$F$2</f>
        <v>KASPI</v>
      </c>
    </row>
    <row r="2952" spans="1:10" x14ac:dyDescent="0.35">
      <c r="A2952" s="3">
        <f>_xlfn.XLOOKUP(Table16[[#This Row],[OrderID]],[3]!Table13456[No заказа],[3]!Table13456[Дата
отправки],"",0,1)</f>
        <v>45712</v>
      </c>
      <c r="B2952" s="2">
        <v>503669517</v>
      </c>
      <c r="C2952" s="2"/>
      <c r="D2952" s="2"/>
      <c r="E2952" s="3"/>
      <c r="F2952" s="3"/>
      <c r="H2952" s="5">
        <f>_xlfn.XLOOKUP(Table16[[#This Row],[OrderID]],[3]!Table13456[No заказа],[3]!Table13456[Количество],"",0,1)</f>
        <v>1</v>
      </c>
      <c r="I2952" s="5">
        <f>_xlfn.XLOOKUP(Table16[[#This Row],[OrderID]],[3]!Table13456[No заказа],[3]!Table13456[Цена],"",0,1)</f>
        <v>8999</v>
      </c>
      <c r="J2952" s="2" t="str">
        <f>M01_SETTINGS!$F$2</f>
        <v>KASPI</v>
      </c>
    </row>
    <row r="2953" spans="1:10" x14ac:dyDescent="0.35">
      <c r="A2953" s="3">
        <f>_xlfn.XLOOKUP(Table16[[#This Row],[OrderID]],[3]!Table13456[No заказа],[3]!Table13456[Дата
отправки],"",0,1)</f>
        <v>45712</v>
      </c>
      <c r="B2953" s="2">
        <v>503915274</v>
      </c>
      <c r="C2953" s="2"/>
      <c r="D2953" s="2"/>
      <c r="E2953" s="3"/>
      <c r="F2953" s="3"/>
      <c r="H2953" s="5">
        <f>_xlfn.XLOOKUP(Table16[[#This Row],[OrderID]],[3]!Table13456[No заказа],[3]!Table13456[Количество],"",0,1)</f>
        <v>1</v>
      </c>
      <c r="I2953" s="5">
        <f>_xlfn.XLOOKUP(Table16[[#This Row],[OrderID]],[3]!Table13456[No заказа],[3]!Table13456[Цена],"",0,1)</f>
        <v>8819</v>
      </c>
      <c r="J2953" s="2" t="str">
        <f>M01_SETTINGS!$F$2</f>
        <v>KASPI</v>
      </c>
    </row>
    <row r="2954" spans="1:10" x14ac:dyDescent="0.35">
      <c r="A2954" s="3">
        <f>_xlfn.XLOOKUP(Table16[[#This Row],[OrderID]],[3]!Table13456[No заказа],[3]!Table13456[Дата
отправки],"",0,1)</f>
        <v>45712</v>
      </c>
      <c r="B2954" s="2">
        <v>503649475</v>
      </c>
      <c r="C2954" s="2"/>
      <c r="D2954" s="2"/>
      <c r="E2954" s="3"/>
      <c r="F2954" s="3"/>
      <c r="H2954" s="5">
        <f>_xlfn.XLOOKUP(Table16[[#This Row],[OrderID]],[3]!Table13456[No заказа],[3]!Table13456[Количество],"",0,1)</f>
        <v>1</v>
      </c>
      <c r="I2954" s="5">
        <f>_xlfn.XLOOKUP(Table16[[#This Row],[OrderID]],[3]!Table13456[No заказа],[3]!Table13456[Цена],"",0,1)</f>
        <v>8819</v>
      </c>
      <c r="J2954" s="2" t="str">
        <f>M01_SETTINGS!$F$2</f>
        <v>KASPI</v>
      </c>
    </row>
    <row r="2955" spans="1:10" x14ac:dyDescent="0.35">
      <c r="A2955" s="3">
        <f>_xlfn.XLOOKUP(Table16[[#This Row],[OrderID]],[3]!Table13456[No заказа],[3]!Table13456[Дата
отправки],"",0,1)</f>
        <v>45712</v>
      </c>
      <c r="B2955" s="2">
        <v>504088784</v>
      </c>
      <c r="C2955" s="2"/>
      <c r="D2955" s="2"/>
      <c r="E2955" s="3"/>
      <c r="F2955" s="3"/>
      <c r="H2955" s="5">
        <f>_xlfn.XLOOKUP(Table16[[#This Row],[OrderID]],[3]!Table13456[No заказа],[3]!Table13456[Количество],"",0,1)</f>
        <v>1</v>
      </c>
      <c r="I2955" s="5">
        <f>_xlfn.XLOOKUP(Table16[[#This Row],[OrderID]],[3]!Table13456[No заказа],[3]!Table13456[Цена],"",0,1)</f>
        <v>8796</v>
      </c>
      <c r="J2955" s="2" t="str">
        <f>M01_SETTINGS!$F$2</f>
        <v>KASPI</v>
      </c>
    </row>
    <row r="2956" spans="1:10" x14ac:dyDescent="0.35">
      <c r="A2956" s="3">
        <f>_xlfn.XLOOKUP(Table16[[#This Row],[OrderID]],[3]!Table13456[No заказа],[3]!Table13456[Дата
отправки],"",0,1)</f>
        <v>45711</v>
      </c>
      <c r="B2956" s="2">
        <v>503353370</v>
      </c>
      <c r="C2956" s="2"/>
      <c r="D2956" s="2"/>
      <c r="E2956" s="3"/>
      <c r="F2956" s="3"/>
      <c r="H2956" s="5">
        <f>_xlfn.XLOOKUP(Table16[[#This Row],[OrderID]],[3]!Table13456[No заказа],[3]!Table13456[Количество],"",0,1)</f>
        <v>1</v>
      </c>
      <c r="I2956" s="5">
        <f>_xlfn.XLOOKUP(Table16[[#This Row],[OrderID]],[3]!Table13456[No заказа],[3]!Table13456[Цена],"",0,1)</f>
        <v>8999</v>
      </c>
      <c r="J2956" s="2" t="str">
        <f>M01_SETTINGS!$F$2</f>
        <v>KASPI</v>
      </c>
    </row>
    <row r="2957" spans="1:10" x14ac:dyDescent="0.35">
      <c r="A2957" s="3">
        <f>_xlfn.XLOOKUP(Table16[[#This Row],[OrderID]],[3]!Table13456[No заказа],[3]!Table13456[Дата
отправки],"",0,1)</f>
        <v>45711</v>
      </c>
      <c r="B2957" s="2">
        <v>503321454</v>
      </c>
      <c r="C2957" s="2"/>
      <c r="D2957" s="2"/>
      <c r="E2957" s="3"/>
      <c r="F2957" s="3"/>
      <c r="H2957" s="5">
        <f>_xlfn.XLOOKUP(Table16[[#This Row],[OrderID]],[3]!Table13456[No заказа],[3]!Table13456[Количество],"",0,1)</f>
        <v>1</v>
      </c>
      <c r="I2957" s="5">
        <f>_xlfn.XLOOKUP(Table16[[#This Row],[OrderID]],[3]!Table13456[No заказа],[3]!Table13456[Цена],"",0,1)</f>
        <v>8999</v>
      </c>
      <c r="J2957" s="2" t="str">
        <f>M01_SETTINGS!$F$2</f>
        <v>KASPI</v>
      </c>
    </row>
    <row r="2958" spans="1:10" x14ac:dyDescent="0.35">
      <c r="A2958" s="3">
        <f>_xlfn.XLOOKUP(Table16[[#This Row],[OrderID]],[3]!Table13456[No заказа],[3]!Table13456[Дата
отправки],"",0,1)</f>
        <v>45711</v>
      </c>
      <c r="B2958" s="2">
        <v>503279923</v>
      </c>
      <c r="C2958" s="2"/>
      <c r="D2958" s="2"/>
      <c r="E2958" s="3"/>
      <c r="F2958" s="3"/>
      <c r="H2958" s="5">
        <f>_xlfn.XLOOKUP(Table16[[#This Row],[OrderID]],[3]!Table13456[No заказа],[3]!Table13456[Количество],"",0,1)</f>
        <v>1</v>
      </c>
      <c r="I2958" s="5">
        <f>_xlfn.XLOOKUP(Table16[[#This Row],[OrderID]],[3]!Table13456[No заказа],[3]!Table13456[Цена],"",0,1)</f>
        <v>8999</v>
      </c>
      <c r="J2958" s="2" t="str">
        <f>M01_SETTINGS!$F$2</f>
        <v>KASPI</v>
      </c>
    </row>
    <row r="2959" spans="1:10" x14ac:dyDescent="0.35">
      <c r="A2959" s="3">
        <f>_xlfn.XLOOKUP(Table16[[#This Row],[OrderID]],[3]!Table13456[No заказа],[3]!Table13456[Дата
отправки],"",0,1)</f>
        <v>45711</v>
      </c>
      <c r="B2959" s="2">
        <v>503136110</v>
      </c>
      <c r="C2959" s="2"/>
      <c r="D2959" s="2"/>
      <c r="E2959" s="3"/>
      <c r="F2959" s="3"/>
      <c r="H2959" s="5">
        <f>_xlfn.XLOOKUP(Table16[[#This Row],[OrderID]],[3]!Table13456[No заказа],[3]!Table13456[Количество],"",0,1)</f>
        <v>1</v>
      </c>
      <c r="I2959" s="5">
        <f>_xlfn.XLOOKUP(Table16[[#This Row],[OrderID]],[3]!Table13456[No заказа],[3]!Table13456[Цена],"",0,1)</f>
        <v>8999</v>
      </c>
      <c r="J2959" s="2" t="str">
        <f>M01_SETTINGS!$F$2</f>
        <v>KASPI</v>
      </c>
    </row>
    <row r="2960" spans="1:10" x14ac:dyDescent="0.35">
      <c r="A2960" s="3">
        <f>_xlfn.XLOOKUP(Table16[[#This Row],[OrderID]],[3]!Table13456[No заказа],[3]!Table13456[Дата
отправки],"",0,1)</f>
        <v>45711</v>
      </c>
      <c r="B2960" s="2">
        <v>503118192</v>
      </c>
      <c r="C2960" s="2"/>
      <c r="D2960" s="2"/>
      <c r="E2960" s="3"/>
      <c r="F2960" s="3"/>
      <c r="H2960" s="5">
        <f>_xlfn.XLOOKUP(Table16[[#This Row],[OrderID]],[3]!Table13456[No заказа],[3]!Table13456[Количество],"",0,1)</f>
        <v>1</v>
      </c>
      <c r="I2960" s="5">
        <f>_xlfn.XLOOKUP(Table16[[#This Row],[OrderID]],[3]!Table13456[No заказа],[3]!Table13456[Цена],"",0,1)</f>
        <v>9000</v>
      </c>
      <c r="J2960" s="2" t="str">
        <f>M01_SETTINGS!$F$2</f>
        <v>KASPI</v>
      </c>
    </row>
    <row r="2961" spans="1:10" x14ac:dyDescent="0.35">
      <c r="A2961" s="3">
        <f>_xlfn.XLOOKUP(Table16[[#This Row],[OrderID]],[3]!Table13456[No заказа],[3]!Table13456[Дата
отправки],"",0,1)</f>
        <v>45711</v>
      </c>
      <c r="B2961" s="2">
        <v>503561377</v>
      </c>
      <c r="C2961" s="2"/>
      <c r="D2961" s="2"/>
      <c r="E2961" s="3"/>
      <c r="F2961" s="3"/>
      <c r="H2961" s="5">
        <f>_xlfn.XLOOKUP(Table16[[#This Row],[OrderID]],[3]!Table13456[No заказа],[3]!Table13456[Количество],"",0,1)</f>
        <v>1</v>
      </c>
      <c r="I2961" s="5">
        <f>_xlfn.XLOOKUP(Table16[[#This Row],[OrderID]],[3]!Table13456[No заказа],[3]!Table13456[Цена],"",0,1)</f>
        <v>8961</v>
      </c>
      <c r="J2961" s="2" t="str">
        <f>M01_SETTINGS!$F$2</f>
        <v>KASPI</v>
      </c>
    </row>
    <row r="2962" spans="1:10" x14ac:dyDescent="0.35">
      <c r="A2962" s="3">
        <f>_xlfn.XLOOKUP(Table16[[#This Row],[OrderID]],[3]!Table13456[No заказа],[3]!Table13456[Дата
отправки],"",0,1)</f>
        <v>45711</v>
      </c>
      <c r="B2962" s="2">
        <v>503569004</v>
      </c>
      <c r="C2962" s="2"/>
      <c r="D2962" s="2"/>
      <c r="E2962" s="3"/>
      <c r="F2962" s="3"/>
      <c r="H2962" s="5">
        <f>_xlfn.XLOOKUP(Table16[[#This Row],[OrderID]],[3]!Table13456[No заказа],[3]!Table13456[Количество],"",0,1)</f>
        <v>1</v>
      </c>
      <c r="I2962" s="5">
        <f>_xlfn.XLOOKUP(Table16[[#This Row],[OrderID]],[3]!Table13456[No заказа],[3]!Table13456[Цена],"",0,1)</f>
        <v>8961</v>
      </c>
      <c r="J2962" s="2" t="str">
        <f>M01_SETTINGS!$F$2</f>
        <v>KASPI</v>
      </c>
    </row>
    <row r="2963" spans="1:10" x14ac:dyDescent="0.35">
      <c r="A2963" s="3">
        <f>_xlfn.XLOOKUP(Table16[[#This Row],[OrderID]],[3]!Table13456[No заказа],[3]!Table13456[Дата
отправки],"",0,1)</f>
        <v>45711</v>
      </c>
      <c r="B2963" s="2">
        <v>503432285</v>
      </c>
      <c r="C2963" s="2"/>
      <c r="D2963" s="2"/>
      <c r="E2963" s="3"/>
      <c r="F2963" s="3"/>
      <c r="H2963" s="5">
        <f>_xlfn.XLOOKUP(Table16[[#This Row],[OrderID]],[3]!Table13456[No заказа],[3]!Table13456[Количество],"",0,1)</f>
        <v>1</v>
      </c>
      <c r="I2963" s="5">
        <f>_xlfn.XLOOKUP(Table16[[#This Row],[OrderID]],[3]!Table13456[No заказа],[3]!Table13456[Цена],"",0,1)</f>
        <v>8800</v>
      </c>
      <c r="J2963" s="2" t="str">
        <f>M01_SETTINGS!$F$2</f>
        <v>KASPI</v>
      </c>
    </row>
    <row r="2964" spans="1:10" x14ac:dyDescent="0.35">
      <c r="A2964" s="3">
        <f>_xlfn.XLOOKUP(Table16[[#This Row],[OrderID]],[3]!Table13456[No заказа],[3]!Table13456[Дата
отправки],"",0,1)</f>
        <v>45711</v>
      </c>
      <c r="B2964" s="2">
        <v>503314821</v>
      </c>
      <c r="C2964" s="2"/>
      <c r="D2964" s="2"/>
      <c r="E2964" s="3"/>
      <c r="F2964" s="3"/>
      <c r="H2964" s="5">
        <f>_xlfn.XLOOKUP(Table16[[#This Row],[OrderID]],[3]!Table13456[No заказа],[3]!Table13456[Количество],"",0,1)</f>
        <v>1</v>
      </c>
      <c r="I2964" s="5">
        <f>_xlfn.XLOOKUP(Table16[[#This Row],[OrderID]],[3]!Table13456[No заказа],[3]!Table13456[Цена],"",0,1)</f>
        <v>8800</v>
      </c>
      <c r="J2964" s="2" t="str">
        <f>M01_SETTINGS!$F$2</f>
        <v>KASPI</v>
      </c>
    </row>
    <row r="2965" spans="1:10" x14ac:dyDescent="0.35">
      <c r="A2965" s="3">
        <f>_xlfn.XLOOKUP(Table16[[#This Row],[OrderID]],[3]!Table13456[No заказа],[3]!Table13456[Дата
отправки],"",0,1)</f>
        <v>45711</v>
      </c>
      <c r="B2965" s="2">
        <v>503350065</v>
      </c>
      <c r="C2965" s="2"/>
      <c r="D2965" s="2"/>
      <c r="E2965" s="3"/>
      <c r="F2965" s="3"/>
      <c r="H2965" s="5">
        <f>_xlfn.XLOOKUP(Table16[[#This Row],[OrderID]],[3]!Table13456[No заказа],[3]!Table13456[Количество],"",0,1)</f>
        <v>1</v>
      </c>
      <c r="I2965" s="5">
        <f>_xlfn.XLOOKUP(Table16[[#This Row],[OrderID]],[3]!Table13456[No заказа],[3]!Table13456[Цена],"",0,1)</f>
        <v>9000</v>
      </c>
      <c r="J2965" s="2" t="str">
        <f>M01_SETTINGS!$F$2</f>
        <v>KASPI</v>
      </c>
    </row>
    <row r="2966" spans="1:10" x14ac:dyDescent="0.35">
      <c r="A2966" s="3">
        <f>_xlfn.XLOOKUP(Table16[[#This Row],[OrderID]],[3]!Table13456[No заказа],[3]!Table13456[Дата
отправки],"",0,1)</f>
        <v>45711</v>
      </c>
      <c r="B2966" s="2">
        <v>503493622</v>
      </c>
      <c r="C2966" s="2"/>
      <c r="D2966" s="2"/>
      <c r="E2966" s="3"/>
      <c r="F2966" s="3"/>
      <c r="H2966" s="5">
        <f>_xlfn.XLOOKUP(Table16[[#This Row],[OrderID]],[3]!Table13456[No заказа],[3]!Table13456[Количество],"",0,1)</f>
        <v>1</v>
      </c>
      <c r="I2966" s="5">
        <f>_xlfn.XLOOKUP(Table16[[#This Row],[OrderID]],[3]!Table13456[No заказа],[3]!Table13456[Цена],"",0,1)</f>
        <v>10880</v>
      </c>
      <c r="J2966" s="2" t="str">
        <f>M01_SETTINGS!$F$2</f>
        <v>KASPI</v>
      </c>
    </row>
    <row r="2967" spans="1:10" x14ac:dyDescent="0.35">
      <c r="A2967" s="3">
        <f>_xlfn.XLOOKUP(Table16[[#This Row],[OrderID]],[3]!Table13456[No заказа],[3]!Table13456[Дата
отправки],"",0,1)</f>
        <v>45711</v>
      </c>
      <c r="B2967" s="2">
        <v>503287751</v>
      </c>
      <c r="C2967" s="2"/>
      <c r="D2967" s="2"/>
      <c r="E2967" s="3"/>
      <c r="F2967" s="3"/>
      <c r="H2967" s="5">
        <f>_xlfn.XLOOKUP(Table16[[#This Row],[OrderID]],[3]!Table13456[No заказа],[3]!Table13456[Количество],"",0,1)</f>
        <v>1</v>
      </c>
      <c r="I2967" s="5">
        <f>_xlfn.XLOOKUP(Table16[[#This Row],[OrderID]],[3]!Table13456[No заказа],[3]!Table13456[Цена],"",0,1)</f>
        <v>9000</v>
      </c>
      <c r="J2967" s="2" t="str">
        <f>M01_SETTINGS!$F$2</f>
        <v>KASPI</v>
      </c>
    </row>
    <row r="2968" spans="1:10" x14ac:dyDescent="0.35">
      <c r="A2968" s="3">
        <f>_xlfn.XLOOKUP(Table16[[#This Row],[OrderID]],[3]!Table13456[No заказа],[3]!Table13456[Дата
отправки],"",0,1)</f>
        <v>45711</v>
      </c>
      <c r="B2968" s="2">
        <v>503268304</v>
      </c>
      <c r="C2968" s="2"/>
      <c r="D2968" s="2"/>
      <c r="E2968" s="3"/>
      <c r="F2968" s="3"/>
      <c r="H2968" s="5">
        <f>_xlfn.XLOOKUP(Table16[[#This Row],[OrderID]],[3]!Table13456[No заказа],[3]!Table13456[Количество],"",0,1)</f>
        <v>1</v>
      </c>
      <c r="I2968" s="5">
        <f>_xlfn.XLOOKUP(Table16[[#This Row],[OrderID]],[3]!Table13456[No заказа],[3]!Table13456[Цена],"",0,1)</f>
        <v>8820</v>
      </c>
      <c r="J2968" s="2" t="str">
        <f>M01_SETTINGS!$F$2</f>
        <v>KASPI</v>
      </c>
    </row>
    <row r="2969" spans="1:10" x14ac:dyDescent="0.35">
      <c r="A2969" s="3">
        <f>_xlfn.XLOOKUP(Table16[[#This Row],[OrderID]],[3]!Table13456[No заказа],[3]!Table13456[Дата
отправки],"",0,1)</f>
        <v>45711</v>
      </c>
      <c r="B2969" s="2">
        <v>503278304</v>
      </c>
      <c r="C2969" s="2"/>
      <c r="D2969" s="2"/>
      <c r="E2969" s="3"/>
      <c r="F2969" s="3"/>
      <c r="H2969" s="5">
        <f>_xlfn.XLOOKUP(Table16[[#This Row],[OrderID]],[3]!Table13456[No заказа],[3]!Table13456[Количество],"",0,1)</f>
        <v>1</v>
      </c>
      <c r="I2969" s="5">
        <f>_xlfn.XLOOKUP(Table16[[#This Row],[OrderID]],[3]!Table13456[No заказа],[3]!Table13456[Цена],"",0,1)</f>
        <v>12000</v>
      </c>
      <c r="J2969" s="2" t="str">
        <f>M01_SETTINGS!$F$2</f>
        <v>KASPI</v>
      </c>
    </row>
    <row r="2970" spans="1:10" x14ac:dyDescent="0.35">
      <c r="A2970" s="3">
        <f>_xlfn.XLOOKUP(Table16[[#This Row],[OrderID]],[3]!Table13456[No заказа],[3]!Table13456[Дата
отправки],"",0,1)</f>
        <v>45711</v>
      </c>
      <c r="B2970" s="2">
        <v>503604142</v>
      </c>
      <c r="C2970" s="2"/>
      <c r="D2970" s="2"/>
      <c r="E2970" s="3"/>
      <c r="F2970" s="3"/>
      <c r="H2970" s="5">
        <f>_xlfn.XLOOKUP(Table16[[#This Row],[OrderID]],[3]!Table13456[No заказа],[3]!Table13456[Количество],"",0,1)</f>
        <v>1</v>
      </c>
      <c r="I2970" s="5">
        <f>_xlfn.XLOOKUP(Table16[[#This Row],[OrderID]],[3]!Table13456[No заказа],[3]!Table13456[Цена],"",0,1)</f>
        <v>9020</v>
      </c>
      <c r="J2970" s="2" t="str">
        <f>M01_SETTINGS!$F$2</f>
        <v>KASPI</v>
      </c>
    </row>
    <row r="2971" spans="1:10" x14ac:dyDescent="0.35">
      <c r="A2971" s="3">
        <f>_xlfn.XLOOKUP(Table16[[#This Row],[OrderID]],[3]!Table13456[No заказа],[3]!Table13456[Дата
отправки],"",0,1)</f>
        <v>45711</v>
      </c>
      <c r="B2971" s="2">
        <v>503425072</v>
      </c>
      <c r="C2971" s="2"/>
      <c r="D2971" s="2"/>
      <c r="E2971" s="3"/>
      <c r="F2971" s="3"/>
      <c r="H2971" s="5">
        <f>_xlfn.XLOOKUP(Table16[[#This Row],[OrderID]],[3]!Table13456[No заказа],[3]!Table13456[Количество],"",0,1)</f>
        <v>1</v>
      </c>
      <c r="I2971" s="5">
        <f>_xlfn.XLOOKUP(Table16[[#This Row],[OrderID]],[3]!Table13456[No заказа],[3]!Table13456[Цена],"",0,1)</f>
        <v>12897</v>
      </c>
      <c r="J2971" s="2" t="str">
        <f>M01_SETTINGS!$F$2</f>
        <v>KASPI</v>
      </c>
    </row>
    <row r="2972" spans="1:10" x14ac:dyDescent="0.35">
      <c r="A2972" s="3">
        <f>_xlfn.XLOOKUP(Table16[[#This Row],[OrderID]],[3]!Table13456[No заказа],[3]!Table13456[Дата
отправки],"",0,1)</f>
        <v>45711</v>
      </c>
      <c r="B2972" s="2">
        <v>503553727</v>
      </c>
      <c r="C2972" s="2"/>
      <c r="D2972" s="2"/>
      <c r="E2972" s="3"/>
      <c r="F2972" s="3"/>
      <c r="H2972" s="5">
        <f>_xlfn.XLOOKUP(Table16[[#This Row],[OrderID]],[3]!Table13456[No заказа],[3]!Table13456[Количество],"",0,1)</f>
        <v>1</v>
      </c>
      <c r="I2972" s="5">
        <f>_xlfn.XLOOKUP(Table16[[#This Row],[OrderID]],[3]!Table13456[No заказа],[3]!Table13456[Цена],"",0,1)</f>
        <v>8820</v>
      </c>
      <c r="J2972" s="2" t="str">
        <f>M01_SETTINGS!$F$2</f>
        <v>KASPI</v>
      </c>
    </row>
    <row r="2973" spans="1:10" x14ac:dyDescent="0.35">
      <c r="A2973" s="3">
        <f>_xlfn.XLOOKUP(Table16[[#This Row],[OrderID]],[3]!Table13456[No заказа],[3]!Table13456[Дата
отправки],"",0,1)</f>
        <v>45711</v>
      </c>
      <c r="B2973" s="2">
        <v>502777471</v>
      </c>
      <c r="C2973" s="2"/>
      <c r="D2973" s="2"/>
      <c r="E2973" s="3"/>
      <c r="F2973" s="3"/>
      <c r="H2973" s="5">
        <f>_xlfn.XLOOKUP(Table16[[#This Row],[OrderID]],[3]!Table13456[No заказа],[3]!Table13456[Количество],"",0,1)</f>
        <v>1</v>
      </c>
      <c r="I2973" s="5">
        <f>_xlfn.XLOOKUP(Table16[[#This Row],[OrderID]],[3]!Table13456[No заказа],[3]!Table13456[Цена],"",0,1)</f>
        <v>8800</v>
      </c>
      <c r="J2973" s="2" t="str">
        <f>M01_SETTINGS!$F$2</f>
        <v>KASPI</v>
      </c>
    </row>
    <row r="2974" spans="1:10" x14ac:dyDescent="0.35">
      <c r="A2974" s="3">
        <f>_xlfn.XLOOKUP(Table16[[#This Row],[OrderID]],[3]!Table13456[No заказа],[3]!Table13456[Дата
отправки],"",0,1)</f>
        <v>45711</v>
      </c>
      <c r="B2974" s="2">
        <v>503593693</v>
      </c>
      <c r="C2974" s="2"/>
      <c r="D2974" s="2"/>
      <c r="E2974" s="3"/>
      <c r="F2974" s="3"/>
      <c r="H2974" s="5">
        <f>_xlfn.XLOOKUP(Table16[[#This Row],[OrderID]],[3]!Table13456[No заказа],[3]!Table13456[Количество],"",0,1)</f>
        <v>1</v>
      </c>
      <c r="I2974" s="5">
        <f>_xlfn.XLOOKUP(Table16[[#This Row],[OrderID]],[3]!Table13456[No заказа],[3]!Table13456[Цена],"",0,1)</f>
        <v>8820</v>
      </c>
      <c r="J2974" s="2" t="str">
        <f>M01_SETTINGS!$F$2</f>
        <v>KASPI</v>
      </c>
    </row>
    <row r="2975" spans="1:10" x14ac:dyDescent="0.35">
      <c r="A2975" s="3">
        <f>_xlfn.XLOOKUP(Table16[[#This Row],[OrderID]],[3]!Table13456[No заказа],[3]!Table13456[Дата
отправки],"",0,1)</f>
        <v>45711</v>
      </c>
      <c r="B2975" s="2">
        <v>503465562</v>
      </c>
      <c r="C2975" s="2"/>
      <c r="D2975" s="2"/>
      <c r="E2975" s="3"/>
      <c r="F2975" s="3"/>
      <c r="H2975" s="5">
        <f>_xlfn.XLOOKUP(Table16[[#This Row],[OrderID]],[3]!Table13456[No заказа],[3]!Table13456[Количество],"",0,1)</f>
        <v>1</v>
      </c>
      <c r="I2975" s="5">
        <f>_xlfn.XLOOKUP(Table16[[#This Row],[OrderID]],[3]!Table13456[No заказа],[3]!Table13456[Цена],"",0,1)</f>
        <v>8981</v>
      </c>
      <c r="J2975" s="2" t="str">
        <f>M01_SETTINGS!$F$2</f>
        <v>KASPI</v>
      </c>
    </row>
    <row r="2976" spans="1:10" x14ac:dyDescent="0.35">
      <c r="A2976" s="3">
        <f>_xlfn.XLOOKUP(Table16[[#This Row],[OrderID]],[3]!Table13456[No заказа],[3]!Table13456[Дата
отправки],"",0,1)</f>
        <v>45711</v>
      </c>
      <c r="B2976" s="2">
        <v>503113893</v>
      </c>
      <c r="C2976" s="2"/>
      <c r="D2976" s="2"/>
      <c r="E2976" s="3"/>
      <c r="F2976" s="3"/>
      <c r="H2976" s="5">
        <f>_xlfn.XLOOKUP(Table16[[#This Row],[OrderID]],[3]!Table13456[No заказа],[3]!Table13456[Количество],"",0,1)</f>
        <v>1</v>
      </c>
      <c r="I2976" s="5">
        <f>_xlfn.XLOOKUP(Table16[[#This Row],[OrderID]],[3]!Table13456[No заказа],[3]!Table13456[Цена],"",0,1)</f>
        <v>9000</v>
      </c>
      <c r="J2976" s="2" t="str">
        <f>M01_SETTINGS!$F$2</f>
        <v>KASPI</v>
      </c>
    </row>
    <row r="2977" spans="1:10" x14ac:dyDescent="0.35">
      <c r="A2977" s="3">
        <f>_xlfn.XLOOKUP(Table16[[#This Row],[OrderID]],[3]!Table13456[No заказа],[3]!Table13456[Дата
отправки],"",0,1)</f>
        <v>45711</v>
      </c>
      <c r="B2977" s="2">
        <v>503567034</v>
      </c>
      <c r="C2977" s="2"/>
      <c r="D2977" s="2"/>
      <c r="E2977" s="3"/>
      <c r="F2977" s="3"/>
      <c r="H2977" s="5">
        <f>_xlfn.XLOOKUP(Table16[[#This Row],[OrderID]],[3]!Table13456[No заказа],[3]!Table13456[Количество],"",0,1)</f>
        <v>1</v>
      </c>
      <c r="I2977" s="5">
        <f>_xlfn.XLOOKUP(Table16[[#This Row],[OrderID]],[3]!Table13456[No заказа],[3]!Table13456[Цена],"",0,1)</f>
        <v>8972</v>
      </c>
      <c r="J2977" s="2" t="str">
        <f>M01_SETTINGS!$F$2</f>
        <v>KASPI</v>
      </c>
    </row>
    <row r="2978" spans="1:10" x14ac:dyDescent="0.35">
      <c r="A2978" s="3">
        <f>_xlfn.XLOOKUP(Table16[[#This Row],[OrderID]],[3]!Table13456[No заказа],[3]!Table13456[Дата
отправки],"",0,1)</f>
        <v>45711</v>
      </c>
      <c r="B2978" s="2">
        <v>503264077</v>
      </c>
      <c r="C2978" s="2"/>
      <c r="D2978" s="2"/>
      <c r="E2978" s="3"/>
      <c r="F2978" s="3"/>
      <c r="H2978" s="5">
        <f>_xlfn.XLOOKUP(Table16[[#This Row],[OrderID]],[3]!Table13456[No заказа],[3]!Table13456[Количество],"",0,1)</f>
        <v>1</v>
      </c>
      <c r="I2978" s="5">
        <f>_xlfn.XLOOKUP(Table16[[#This Row],[OrderID]],[3]!Table13456[No заказа],[3]!Table13456[Цена],"",0,1)</f>
        <v>10900</v>
      </c>
      <c r="J2978" s="2" t="str">
        <f>M01_SETTINGS!$F$2</f>
        <v>KASPI</v>
      </c>
    </row>
    <row r="2979" spans="1:10" x14ac:dyDescent="0.35">
      <c r="A2979" s="3">
        <f>_xlfn.XLOOKUP(Table16[[#This Row],[OrderID]],[3]!Table13456[No заказа],[3]!Table13456[Дата
отправки],"",0,1)</f>
        <v>45711</v>
      </c>
      <c r="B2979" s="2">
        <v>503421350</v>
      </c>
      <c r="C2979" s="2"/>
      <c r="D2979" s="2"/>
      <c r="E2979" s="3"/>
      <c r="F2979" s="3"/>
      <c r="H2979" s="5">
        <f>_xlfn.XLOOKUP(Table16[[#This Row],[OrderID]],[3]!Table13456[No заказа],[3]!Table13456[Количество],"",0,1)</f>
        <v>1</v>
      </c>
      <c r="I2979" s="5">
        <f>_xlfn.XLOOKUP(Table16[[#This Row],[OrderID]],[3]!Table13456[No заказа],[3]!Table13456[Цена],"",0,1)</f>
        <v>10750</v>
      </c>
      <c r="J2979" s="2" t="str">
        <f>M01_SETTINGS!$F$2</f>
        <v>KASPI</v>
      </c>
    </row>
    <row r="2980" spans="1:10" x14ac:dyDescent="0.35">
      <c r="A2980" s="3">
        <f>_xlfn.XLOOKUP(Table16[[#This Row],[OrderID]],[3]!Table13456[No заказа],[3]!Table13456[Дата
отправки],"",0,1)</f>
        <v>45711</v>
      </c>
      <c r="B2980" s="2">
        <v>503469390</v>
      </c>
      <c r="C2980" s="2"/>
      <c r="D2980" s="2"/>
      <c r="E2980" s="3"/>
      <c r="F2980" s="3"/>
      <c r="H2980" s="5">
        <f>_xlfn.XLOOKUP(Table16[[#This Row],[OrderID]],[3]!Table13456[No заказа],[3]!Table13456[Количество],"",0,1)</f>
        <v>1</v>
      </c>
      <c r="I2980" s="5">
        <f>_xlfn.XLOOKUP(Table16[[#This Row],[OrderID]],[3]!Table13456[No заказа],[3]!Table13456[Цена],"",0,1)</f>
        <v>8800</v>
      </c>
      <c r="J2980" s="2" t="str">
        <f>M01_SETTINGS!$F$2</f>
        <v>KASPI</v>
      </c>
    </row>
    <row r="2981" spans="1:10" x14ac:dyDescent="0.35">
      <c r="A2981" s="3">
        <f>_xlfn.XLOOKUP(Table16[[#This Row],[OrderID]],[3]!Table13456[No заказа],[3]!Table13456[Дата
отправки],"",0,1)</f>
        <v>45711</v>
      </c>
      <c r="B2981" s="2">
        <v>503529281</v>
      </c>
      <c r="C2981" s="2"/>
      <c r="D2981" s="2"/>
      <c r="E2981" s="3"/>
      <c r="F2981" s="3"/>
      <c r="H2981" s="5">
        <f>_xlfn.XLOOKUP(Table16[[#This Row],[OrderID]],[3]!Table13456[No заказа],[3]!Table13456[Количество],"",0,1)</f>
        <v>1</v>
      </c>
      <c r="I2981" s="5">
        <f>_xlfn.XLOOKUP(Table16[[#This Row],[OrderID]],[3]!Table13456[No заказа],[3]!Table13456[Цена],"",0,1)</f>
        <v>8968</v>
      </c>
      <c r="J2981" s="2" t="str">
        <f>M01_SETTINGS!$F$2</f>
        <v>KASPI</v>
      </c>
    </row>
    <row r="2982" spans="1:10" x14ac:dyDescent="0.35">
      <c r="A2982" s="3">
        <f>_xlfn.XLOOKUP(Table16[[#This Row],[OrderID]],[3]!Table13456[No заказа],[3]!Table13456[Дата
отправки],"",0,1)</f>
        <v>45711</v>
      </c>
      <c r="B2982" s="2">
        <v>503312195</v>
      </c>
      <c r="C2982" s="2"/>
      <c r="D2982" s="2"/>
      <c r="E2982" s="3"/>
      <c r="F2982" s="3"/>
      <c r="H2982" s="5">
        <f>_xlfn.XLOOKUP(Table16[[#This Row],[OrderID]],[3]!Table13456[No заказа],[3]!Table13456[Количество],"",0,1)</f>
        <v>1</v>
      </c>
      <c r="I2982" s="5">
        <f>_xlfn.XLOOKUP(Table16[[#This Row],[OrderID]],[3]!Table13456[No заказа],[3]!Table13456[Цена],"",0,1)</f>
        <v>8800</v>
      </c>
      <c r="J2982" s="2" t="str">
        <f>M01_SETTINGS!$F$2</f>
        <v>KASPI</v>
      </c>
    </row>
    <row r="2983" spans="1:10" x14ac:dyDescent="0.35">
      <c r="A2983" s="3">
        <f>_xlfn.XLOOKUP(Table16[[#This Row],[OrderID]],[3]!Table13456[No заказа],[3]!Table13456[Дата
отправки],"",0,1)</f>
        <v>45711</v>
      </c>
      <c r="B2983" s="2">
        <v>503151156</v>
      </c>
      <c r="C2983" s="2"/>
      <c r="D2983" s="2"/>
      <c r="E2983" s="3"/>
      <c r="F2983" s="3"/>
      <c r="H2983" s="5">
        <f>_xlfn.XLOOKUP(Table16[[#This Row],[OrderID]],[3]!Table13456[No заказа],[3]!Table13456[Количество],"",0,1)</f>
        <v>1</v>
      </c>
      <c r="I2983" s="5">
        <f>_xlfn.XLOOKUP(Table16[[#This Row],[OrderID]],[3]!Table13456[No заказа],[3]!Table13456[Цена],"",0,1)</f>
        <v>8800</v>
      </c>
      <c r="J2983" s="2" t="str">
        <f>M01_SETTINGS!$F$2</f>
        <v>KASPI</v>
      </c>
    </row>
    <row r="2984" spans="1:10" x14ac:dyDescent="0.35">
      <c r="A2984" s="3">
        <f>_xlfn.XLOOKUP(Table16[[#This Row],[OrderID]],[3]!Table13456[No заказа],[3]!Table13456[Дата
отправки],"",0,1)</f>
        <v>45711</v>
      </c>
      <c r="B2984" s="2">
        <v>503334736</v>
      </c>
      <c r="C2984" s="2"/>
      <c r="D2984" s="2"/>
      <c r="E2984" s="3"/>
      <c r="F2984" s="3"/>
      <c r="H2984" s="5">
        <f>_xlfn.XLOOKUP(Table16[[#This Row],[OrderID]],[3]!Table13456[No заказа],[3]!Table13456[Количество],"",0,1)</f>
        <v>1</v>
      </c>
      <c r="I2984" s="5">
        <f>_xlfn.XLOOKUP(Table16[[#This Row],[OrderID]],[3]!Table13456[No заказа],[3]!Table13456[Цена],"",0,1)</f>
        <v>10727</v>
      </c>
      <c r="J2984" s="2" t="str">
        <f>M01_SETTINGS!$F$2</f>
        <v>KASPI</v>
      </c>
    </row>
    <row r="2985" spans="1:10" x14ac:dyDescent="0.35">
      <c r="A2985" s="3">
        <f>_xlfn.XLOOKUP(Table16[[#This Row],[OrderID]],[3]!Table13456[No заказа],[3]!Table13456[Дата
отправки],"",0,1)</f>
        <v>45711</v>
      </c>
      <c r="B2985" s="2">
        <v>503374763</v>
      </c>
      <c r="C2985" s="2"/>
      <c r="D2985" s="2"/>
      <c r="E2985" s="3"/>
      <c r="F2985" s="3"/>
      <c r="H2985" s="5">
        <f>_xlfn.XLOOKUP(Table16[[#This Row],[OrderID]],[3]!Table13456[No заказа],[3]!Table13456[Количество],"",0,1)</f>
        <v>1</v>
      </c>
      <c r="I2985" s="5">
        <f>_xlfn.XLOOKUP(Table16[[#This Row],[OrderID]],[3]!Table13456[No заказа],[3]!Table13456[Цена],"",0,1)</f>
        <v>14990</v>
      </c>
      <c r="J2985" s="2" t="str">
        <f>M01_SETTINGS!$F$2</f>
        <v>KASPI</v>
      </c>
    </row>
    <row r="2986" spans="1:10" x14ac:dyDescent="0.35">
      <c r="A2986" s="3">
        <f>_xlfn.XLOOKUP(Table16[[#This Row],[OrderID]],[3]!Table13456[No заказа],[3]!Table13456[Дата
отправки],"",0,1)</f>
        <v>45711</v>
      </c>
      <c r="B2986" s="2">
        <v>503368160</v>
      </c>
      <c r="C2986" s="2"/>
      <c r="D2986" s="2"/>
      <c r="E2986" s="3"/>
      <c r="F2986" s="3"/>
      <c r="H2986" s="5">
        <f>_xlfn.XLOOKUP(Table16[[#This Row],[OrderID]],[3]!Table13456[No заказа],[3]!Table13456[Количество],"",0,1)</f>
        <v>1</v>
      </c>
      <c r="I2986" s="5">
        <f>_xlfn.XLOOKUP(Table16[[#This Row],[OrderID]],[3]!Table13456[No заказа],[3]!Table13456[Цена],"",0,1)</f>
        <v>15490</v>
      </c>
      <c r="J2986" s="2" t="str">
        <f>M01_SETTINGS!$F$2</f>
        <v>KASPI</v>
      </c>
    </row>
    <row r="2987" spans="1:10" x14ac:dyDescent="0.35">
      <c r="A2987" s="3">
        <f>_xlfn.XLOOKUP(Table16[[#This Row],[OrderID]],[3]!Table13456[No заказа],[3]!Table13456[Дата
отправки],"",0,1)</f>
        <v>45711</v>
      </c>
      <c r="B2987" s="2">
        <v>503386066</v>
      </c>
      <c r="C2987" s="2"/>
      <c r="D2987" s="2"/>
      <c r="E2987" s="3"/>
      <c r="F2987" s="3"/>
      <c r="H2987" s="5">
        <f>_xlfn.XLOOKUP(Table16[[#This Row],[OrderID]],[3]!Table13456[No заказа],[3]!Table13456[Количество],"",0,1)</f>
        <v>1</v>
      </c>
      <c r="I2987" s="5">
        <f>_xlfn.XLOOKUP(Table16[[#This Row],[OrderID]],[3]!Table13456[No заказа],[3]!Table13456[Цена],"",0,1)</f>
        <v>15490</v>
      </c>
      <c r="J2987" s="2" t="str">
        <f>M01_SETTINGS!$F$2</f>
        <v>KASPI</v>
      </c>
    </row>
    <row r="2988" spans="1:10" x14ac:dyDescent="0.35">
      <c r="A2988" s="3">
        <f>_xlfn.XLOOKUP(Table16[[#This Row],[OrderID]],[3]!Table13456[No заказа],[3]!Table13456[Дата
отправки],"",0,1)</f>
        <v>45711</v>
      </c>
      <c r="B2988" s="2">
        <v>503338742</v>
      </c>
      <c r="C2988" s="2"/>
      <c r="D2988" s="2"/>
      <c r="E2988" s="3"/>
      <c r="F2988" s="3"/>
      <c r="H2988" s="5">
        <f>_xlfn.XLOOKUP(Table16[[#This Row],[OrderID]],[3]!Table13456[No заказа],[3]!Table13456[Количество],"",0,1)</f>
        <v>1</v>
      </c>
      <c r="I2988" s="5">
        <f>_xlfn.XLOOKUP(Table16[[#This Row],[OrderID]],[3]!Table13456[No заказа],[3]!Table13456[Цена],"",0,1)</f>
        <v>14990</v>
      </c>
      <c r="J2988" s="2" t="str">
        <f>M01_SETTINGS!$F$2</f>
        <v>KASPI</v>
      </c>
    </row>
    <row r="2989" spans="1:10" x14ac:dyDescent="0.35">
      <c r="A2989" s="3">
        <f>_xlfn.XLOOKUP(Table16[[#This Row],[OrderID]],[3]!Table13456[No заказа],[3]!Table13456[Дата
отправки],"",0,1)</f>
        <v>45711</v>
      </c>
      <c r="B2989" s="2">
        <v>503125636</v>
      </c>
      <c r="C2989" s="2"/>
      <c r="D2989" s="2"/>
      <c r="E2989" s="3"/>
      <c r="F2989" s="3"/>
      <c r="H2989" s="5">
        <f>_xlfn.XLOOKUP(Table16[[#This Row],[OrderID]],[3]!Table13456[No заказа],[3]!Table13456[Количество],"",0,1)</f>
        <v>1</v>
      </c>
      <c r="I2989" s="5">
        <f>_xlfn.XLOOKUP(Table16[[#This Row],[OrderID]],[3]!Table13456[No заказа],[3]!Table13456[Цена],"",0,1)</f>
        <v>15990</v>
      </c>
      <c r="J2989" s="2" t="str">
        <f>M01_SETTINGS!$F$2</f>
        <v>KASPI</v>
      </c>
    </row>
    <row r="2990" spans="1:10" x14ac:dyDescent="0.35">
      <c r="A2990" s="3">
        <f>_xlfn.XLOOKUP(Table16[[#This Row],[OrderID]],[3]!Table13456[No заказа],[3]!Table13456[Дата
отправки],"",0,1)</f>
        <v>45711</v>
      </c>
      <c r="B2990" s="2">
        <v>503451167</v>
      </c>
      <c r="C2990" s="2"/>
      <c r="D2990" s="2"/>
      <c r="E2990" s="3"/>
      <c r="F2990" s="3"/>
      <c r="H2990" s="5">
        <f>_xlfn.XLOOKUP(Table16[[#This Row],[OrderID]],[3]!Table13456[No заказа],[3]!Table13456[Количество],"",0,1)</f>
        <v>1</v>
      </c>
      <c r="I2990" s="5">
        <f>_xlfn.XLOOKUP(Table16[[#This Row],[OrderID]],[3]!Table13456[No заказа],[3]!Table13456[Цена],"",0,1)</f>
        <v>8899</v>
      </c>
      <c r="J2990" s="2" t="str">
        <f>M01_SETTINGS!$F$2</f>
        <v>KASPI</v>
      </c>
    </row>
    <row r="2991" spans="1:10" x14ac:dyDescent="0.35">
      <c r="A2991" s="3">
        <f>_xlfn.XLOOKUP(Table16[[#This Row],[OrderID]],[3]!Table13456[No заказа],[3]!Table13456[Дата
отправки],"",0,1)</f>
        <v>45711</v>
      </c>
      <c r="B2991" s="2">
        <v>503588840</v>
      </c>
      <c r="C2991" s="2"/>
      <c r="D2991" s="2"/>
      <c r="E2991" s="3"/>
      <c r="F2991" s="3"/>
      <c r="H2991" s="5">
        <f>_xlfn.XLOOKUP(Table16[[#This Row],[OrderID]],[3]!Table13456[No заказа],[3]!Table13456[Количество],"",0,1)</f>
        <v>1</v>
      </c>
      <c r="I2991" s="5">
        <f>_xlfn.XLOOKUP(Table16[[#This Row],[OrderID]],[3]!Table13456[No заказа],[3]!Table13456[Цена],"",0,1)</f>
        <v>9020</v>
      </c>
      <c r="J2991" s="2" t="str">
        <f>M01_SETTINGS!$F$2</f>
        <v>KASPI</v>
      </c>
    </row>
    <row r="2992" spans="1:10" x14ac:dyDescent="0.35">
      <c r="A2992" s="3">
        <f>_xlfn.XLOOKUP(Table16[[#This Row],[OrderID]],[3]!Table13456[No заказа],[3]!Table13456[Дата
отправки],"",0,1)</f>
        <v>45711</v>
      </c>
      <c r="B2992" s="2">
        <v>503246406</v>
      </c>
      <c r="C2992" s="2"/>
      <c r="D2992" s="2"/>
      <c r="E2992" s="3"/>
      <c r="F2992" s="3"/>
      <c r="H2992" s="5">
        <f>_xlfn.XLOOKUP(Table16[[#This Row],[OrderID]],[3]!Table13456[No заказа],[3]!Table13456[Количество],"",0,1)</f>
        <v>1</v>
      </c>
      <c r="I2992" s="5">
        <f>_xlfn.XLOOKUP(Table16[[#This Row],[OrderID]],[3]!Table13456[No заказа],[3]!Table13456[Цена],"",0,1)</f>
        <v>11631</v>
      </c>
      <c r="J2992" s="2" t="str">
        <f>M01_SETTINGS!$F$2</f>
        <v>KASPI</v>
      </c>
    </row>
    <row r="2993" spans="1:10" x14ac:dyDescent="0.35">
      <c r="A2993" s="3">
        <f>_xlfn.XLOOKUP(Table16[[#This Row],[OrderID]],[3]!Table13456[No заказа],[3]!Table13456[Дата
отправки],"",0,1)</f>
        <v>45711</v>
      </c>
      <c r="B2993" s="2">
        <v>503571636</v>
      </c>
      <c r="C2993" s="2"/>
      <c r="D2993" s="2"/>
      <c r="E2993" s="3"/>
      <c r="F2993" s="3"/>
      <c r="H2993" s="5">
        <f>_xlfn.XLOOKUP(Table16[[#This Row],[OrderID]],[3]!Table13456[No заказа],[3]!Table13456[Количество],"",0,1)</f>
        <v>1</v>
      </c>
      <c r="I2993" s="5">
        <f>_xlfn.XLOOKUP(Table16[[#This Row],[OrderID]],[3]!Table13456[No заказа],[3]!Table13456[Цена],"",0,1)</f>
        <v>8805</v>
      </c>
      <c r="J2993" s="2" t="str">
        <f>M01_SETTINGS!$F$2</f>
        <v>KASPI</v>
      </c>
    </row>
    <row r="2994" spans="1:10" x14ac:dyDescent="0.35">
      <c r="A2994" s="3">
        <f>_xlfn.XLOOKUP(Table16[[#This Row],[OrderID]],[3]!Table13456[No заказа],[3]!Table13456[Дата
отправки],"",0,1)</f>
        <v>45710</v>
      </c>
      <c r="B2994" s="2">
        <v>502770534</v>
      </c>
      <c r="C2994" s="2"/>
      <c r="D2994" s="2"/>
      <c r="E2994" s="3"/>
      <c r="F2994" s="3"/>
      <c r="H2994" s="5">
        <f>_xlfn.XLOOKUP(Table16[[#This Row],[OrderID]],[3]!Table13456[No заказа],[3]!Table13456[Количество],"",0,1)</f>
        <v>1</v>
      </c>
      <c r="I2994" s="5">
        <f>_xlfn.XLOOKUP(Table16[[#This Row],[OrderID]],[3]!Table13456[No заказа],[3]!Table13456[Цена],"",0,1)</f>
        <v>9000</v>
      </c>
      <c r="J2994" s="2" t="str">
        <f>M01_SETTINGS!$F$2</f>
        <v>KASPI</v>
      </c>
    </row>
    <row r="2995" spans="1:10" x14ac:dyDescent="0.35">
      <c r="A2995" s="3">
        <f>_xlfn.XLOOKUP(Table16[[#This Row],[OrderID]],[3]!Table13456[No заказа],[3]!Table13456[Дата
отправки],"",0,1)</f>
        <v>45710</v>
      </c>
      <c r="B2995" s="2">
        <v>502643403</v>
      </c>
      <c r="C2995" s="2"/>
      <c r="D2995" s="2"/>
      <c r="E2995" s="3"/>
      <c r="F2995" s="3"/>
      <c r="H2995" s="5">
        <f>_xlfn.XLOOKUP(Table16[[#This Row],[OrderID]],[3]!Table13456[No заказа],[3]!Table13456[Количество],"",0,1)</f>
        <v>1</v>
      </c>
      <c r="I2995" s="5">
        <f>_xlfn.XLOOKUP(Table16[[#This Row],[OrderID]],[3]!Table13456[No заказа],[3]!Table13456[Цена],"",0,1)</f>
        <v>9000</v>
      </c>
      <c r="J2995" s="2" t="str">
        <f>M01_SETTINGS!$F$2</f>
        <v>KASPI</v>
      </c>
    </row>
    <row r="2996" spans="1:10" x14ac:dyDescent="0.35">
      <c r="A2996" s="3">
        <f>_xlfn.XLOOKUP(Table16[[#This Row],[OrderID]],[3]!Table13456[No заказа],[3]!Table13456[Дата
отправки],"",0,1)</f>
        <v>45710</v>
      </c>
      <c r="B2996" s="2">
        <v>502928044</v>
      </c>
      <c r="C2996" s="2"/>
      <c r="D2996" s="2"/>
      <c r="E2996" s="3"/>
      <c r="F2996" s="3"/>
      <c r="H2996" s="5">
        <f>_xlfn.XLOOKUP(Table16[[#This Row],[OrderID]],[3]!Table13456[No заказа],[3]!Table13456[Количество],"",0,1)</f>
        <v>1</v>
      </c>
      <c r="I2996" s="5">
        <f>_xlfn.XLOOKUP(Table16[[#This Row],[OrderID]],[3]!Table13456[No заказа],[3]!Table13456[Цена],"",0,1)</f>
        <v>8999</v>
      </c>
      <c r="J2996" s="2" t="str">
        <f>M01_SETTINGS!$F$2</f>
        <v>KASPI</v>
      </c>
    </row>
    <row r="2997" spans="1:10" x14ac:dyDescent="0.35">
      <c r="A2997" s="3">
        <f>_xlfn.XLOOKUP(Table16[[#This Row],[OrderID]],[3]!Table13456[No заказа],[3]!Table13456[Дата
отправки],"",0,1)</f>
        <v>45710</v>
      </c>
      <c r="B2997" s="2">
        <v>502740211</v>
      </c>
      <c r="C2997" s="2"/>
      <c r="D2997" s="2"/>
      <c r="E2997" s="3"/>
      <c r="F2997" s="3"/>
      <c r="H2997" s="5">
        <f>_xlfn.XLOOKUP(Table16[[#This Row],[OrderID]],[3]!Table13456[No заказа],[3]!Table13456[Количество],"",0,1)</f>
        <v>1</v>
      </c>
      <c r="I2997" s="5">
        <f>_xlfn.XLOOKUP(Table16[[#This Row],[OrderID]],[3]!Table13456[No заказа],[3]!Table13456[Цена],"",0,1)</f>
        <v>8999</v>
      </c>
      <c r="J2997" s="2" t="str">
        <f>M01_SETTINGS!$F$2</f>
        <v>KASPI</v>
      </c>
    </row>
    <row r="2998" spans="1:10" x14ac:dyDescent="0.35">
      <c r="A2998" s="3">
        <f>_xlfn.XLOOKUP(Table16[[#This Row],[OrderID]],[3]!Table13456[No заказа],[3]!Table13456[Дата
отправки],"",0,1)</f>
        <v>45710</v>
      </c>
      <c r="B2998" s="2">
        <v>502629940</v>
      </c>
      <c r="C2998" s="2"/>
      <c r="D2998" s="2"/>
      <c r="E2998" s="3"/>
      <c r="F2998" s="3"/>
      <c r="H2998" s="5">
        <f>_xlfn.XLOOKUP(Table16[[#This Row],[OrderID]],[3]!Table13456[No заказа],[3]!Table13456[Количество],"",0,1)</f>
        <v>1</v>
      </c>
      <c r="I2998" s="5">
        <f>_xlfn.XLOOKUP(Table16[[#This Row],[OrderID]],[3]!Table13456[No заказа],[3]!Table13456[Цена],"",0,1)</f>
        <v>8999</v>
      </c>
      <c r="J2998" s="2" t="str">
        <f>M01_SETTINGS!$F$2</f>
        <v>KASPI</v>
      </c>
    </row>
    <row r="2999" spans="1:10" x14ac:dyDescent="0.35">
      <c r="A2999" s="3">
        <f>_xlfn.XLOOKUP(Table16[[#This Row],[OrderID]],[3]!Table13456[No заказа],[3]!Table13456[Дата
отправки],"",0,1)</f>
        <v>45710</v>
      </c>
      <c r="B2999" s="2">
        <v>503050546</v>
      </c>
      <c r="C2999" s="2"/>
      <c r="D2999" s="2"/>
      <c r="E2999" s="3"/>
      <c r="F2999" s="3"/>
      <c r="H2999" s="5">
        <f>_xlfn.XLOOKUP(Table16[[#This Row],[OrderID]],[3]!Table13456[No заказа],[3]!Table13456[Количество],"",0,1)</f>
        <v>1</v>
      </c>
      <c r="I2999" s="5">
        <f>_xlfn.XLOOKUP(Table16[[#This Row],[OrderID]],[3]!Table13456[No заказа],[3]!Table13456[Цена],"",0,1)</f>
        <v>8999</v>
      </c>
      <c r="J2999" s="2" t="str">
        <f>M01_SETTINGS!$F$2</f>
        <v>KASPI</v>
      </c>
    </row>
    <row r="3000" spans="1:10" x14ac:dyDescent="0.35">
      <c r="A3000" s="3">
        <f>_xlfn.XLOOKUP(Table16[[#This Row],[OrderID]],[3]!Table13456[No заказа],[3]!Table13456[Дата
отправки],"",0,1)</f>
        <v>45710</v>
      </c>
      <c r="B3000" s="2">
        <v>502910567</v>
      </c>
      <c r="C3000" s="2"/>
      <c r="D3000" s="2"/>
      <c r="E3000" s="3"/>
      <c r="F3000" s="3"/>
      <c r="H3000" s="5">
        <f>_xlfn.XLOOKUP(Table16[[#This Row],[OrderID]],[3]!Table13456[No заказа],[3]!Table13456[Количество],"",0,1)</f>
        <v>1</v>
      </c>
      <c r="I3000" s="5">
        <f>_xlfn.XLOOKUP(Table16[[#This Row],[OrderID]],[3]!Table13456[No заказа],[3]!Table13456[Цена],"",0,1)</f>
        <v>8999</v>
      </c>
      <c r="J3000" s="2" t="str">
        <f>M01_SETTINGS!$F$2</f>
        <v>KASPI</v>
      </c>
    </row>
    <row r="3001" spans="1:10" x14ac:dyDescent="0.35">
      <c r="A3001" s="3">
        <f>_xlfn.XLOOKUP(Table16[[#This Row],[OrderID]],[3]!Table13456[No заказа],[3]!Table13456[Дата
отправки],"",0,1)</f>
        <v>45710</v>
      </c>
      <c r="B3001" s="2">
        <v>502632616</v>
      </c>
      <c r="C3001" s="2"/>
      <c r="D3001" s="2"/>
      <c r="E3001" s="3"/>
      <c r="F3001" s="3"/>
      <c r="H3001" s="5">
        <f>_xlfn.XLOOKUP(Table16[[#This Row],[OrderID]],[3]!Table13456[No заказа],[3]!Table13456[Количество],"",0,1)</f>
        <v>1</v>
      </c>
      <c r="I3001" s="5">
        <f>_xlfn.XLOOKUP(Table16[[#This Row],[OrderID]],[3]!Table13456[No заказа],[3]!Table13456[Цена],"",0,1)</f>
        <v>8999</v>
      </c>
      <c r="J3001" s="2" t="str">
        <f>M01_SETTINGS!$F$2</f>
        <v>KASPI</v>
      </c>
    </row>
    <row r="3002" spans="1:10" x14ac:dyDescent="0.35">
      <c r="A3002" s="3">
        <f>_xlfn.XLOOKUP(Table16[[#This Row],[OrderID]],[3]!Table13456[No заказа],[3]!Table13456[Дата
отправки],"",0,1)</f>
        <v>45710</v>
      </c>
      <c r="B3002" s="2">
        <v>502819978</v>
      </c>
      <c r="C3002" s="2"/>
      <c r="D3002" s="2"/>
      <c r="E3002" s="3"/>
      <c r="F3002" s="3"/>
      <c r="H3002" s="5">
        <f>_xlfn.XLOOKUP(Table16[[#This Row],[OrderID]],[3]!Table13456[No заказа],[3]!Table13456[Количество],"",0,1)</f>
        <v>1</v>
      </c>
      <c r="I3002" s="5">
        <f>_xlfn.XLOOKUP(Table16[[#This Row],[OrderID]],[3]!Table13456[No заказа],[3]!Table13456[Цена],"",0,1)</f>
        <v>10900</v>
      </c>
      <c r="J3002" s="2" t="str">
        <f>M01_SETTINGS!$F$2</f>
        <v>KASPI</v>
      </c>
    </row>
    <row r="3003" spans="1:10" x14ac:dyDescent="0.35">
      <c r="A3003" s="3">
        <f>_xlfn.XLOOKUP(Table16[[#This Row],[OrderID]],[3]!Table13456[No заказа],[3]!Table13456[Дата
отправки],"",0,1)</f>
        <v>45710</v>
      </c>
      <c r="B3003" s="2">
        <v>502893971</v>
      </c>
      <c r="C3003" s="2"/>
      <c r="D3003" s="2"/>
      <c r="E3003" s="3"/>
      <c r="F3003" s="3"/>
      <c r="H3003" s="5">
        <f>_xlfn.XLOOKUP(Table16[[#This Row],[OrderID]],[3]!Table13456[No заказа],[3]!Table13456[Количество],"",0,1)</f>
        <v>1</v>
      </c>
      <c r="I3003" s="5">
        <f>_xlfn.XLOOKUP(Table16[[#This Row],[OrderID]],[3]!Table13456[No заказа],[3]!Table13456[Цена],"",0,1)</f>
        <v>10900</v>
      </c>
      <c r="J3003" s="2" t="str">
        <f>M01_SETTINGS!$F$2</f>
        <v>KASPI</v>
      </c>
    </row>
    <row r="3004" spans="1:10" x14ac:dyDescent="0.35">
      <c r="A3004" s="3">
        <f>_xlfn.XLOOKUP(Table16[[#This Row],[OrderID]],[3]!Table13456[No заказа],[3]!Table13456[Дата
отправки],"",0,1)</f>
        <v>45710</v>
      </c>
      <c r="B3004" s="2">
        <v>502707132</v>
      </c>
      <c r="C3004" s="2"/>
      <c r="D3004" s="2"/>
      <c r="E3004" s="3"/>
      <c r="F3004" s="3"/>
      <c r="H3004" s="5">
        <f>_xlfn.XLOOKUP(Table16[[#This Row],[OrderID]],[3]!Table13456[No заказа],[3]!Table13456[Количество],"",0,1)</f>
        <v>1</v>
      </c>
      <c r="I3004" s="5">
        <f>_xlfn.XLOOKUP(Table16[[#This Row],[OrderID]],[3]!Table13456[No заказа],[3]!Table13456[Цена],"",0,1)</f>
        <v>8800</v>
      </c>
      <c r="J3004" s="2" t="str">
        <f>M01_SETTINGS!$F$2</f>
        <v>KASPI</v>
      </c>
    </row>
    <row r="3005" spans="1:10" x14ac:dyDescent="0.35">
      <c r="A3005" s="3">
        <f>_xlfn.XLOOKUP(Table16[[#This Row],[OrderID]],[3]!Table13456[No заказа],[3]!Table13456[Дата
отправки],"",0,1)</f>
        <v>45710</v>
      </c>
      <c r="B3005" s="2">
        <v>502710161</v>
      </c>
      <c r="C3005" s="2"/>
      <c r="D3005" s="2"/>
      <c r="E3005" s="3"/>
      <c r="F3005" s="3"/>
      <c r="H3005" s="5">
        <f>_xlfn.XLOOKUP(Table16[[#This Row],[OrderID]],[3]!Table13456[No заказа],[3]!Table13456[Количество],"",0,1)</f>
        <v>1</v>
      </c>
      <c r="I3005" s="5">
        <f>_xlfn.XLOOKUP(Table16[[#This Row],[OrderID]],[3]!Table13456[No заказа],[3]!Table13456[Цена],"",0,1)</f>
        <v>10334</v>
      </c>
      <c r="J3005" s="2" t="str">
        <f>M01_SETTINGS!$F$2</f>
        <v>KASPI</v>
      </c>
    </row>
    <row r="3006" spans="1:10" x14ac:dyDescent="0.35">
      <c r="A3006" s="3">
        <f>_xlfn.XLOOKUP(Table16[[#This Row],[OrderID]],[3]!Table13456[No заказа],[3]!Table13456[Дата
отправки],"",0,1)</f>
        <v>45710</v>
      </c>
      <c r="B3006" s="2">
        <v>502777763</v>
      </c>
      <c r="C3006" s="2"/>
      <c r="D3006" s="2"/>
      <c r="E3006" s="3"/>
      <c r="F3006" s="3"/>
      <c r="H3006" s="5">
        <f>_xlfn.XLOOKUP(Table16[[#This Row],[OrderID]],[3]!Table13456[No заказа],[3]!Table13456[Количество],"",0,1)</f>
        <v>1</v>
      </c>
      <c r="I3006" s="5">
        <f>_xlfn.XLOOKUP(Table16[[#This Row],[OrderID]],[3]!Table13456[No заказа],[3]!Table13456[Цена],"",0,1)</f>
        <v>8973</v>
      </c>
      <c r="J3006" s="2" t="str">
        <f>M01_SETTINGS!$F$2</f>
        <v>KASPI</v>
      </c>
    </row>
    <row r="3007" spans="1:10" x14ac:dyDescent="0.35">
      <c r="A3007" s="3">
        <f>_xlfn.XLOOKUP(Table16[[#This Row],[OrderID]],[3]!Table13456[No заказа],[3]!Table13456[Дата
отправки],"",0,1)</f>
        <v>45710</v>
      </c>
      <c r="B3007" s="2">
        <v>502694297</v>
      </c>
      <c r="C3007" s="2"/>
      <c r="D3007" s="2"/>
      <c r="E3007" s="3"/>
      <c r="F3007" s="3"/>
      <c r="H3007" s="5">
        <f>_xlfn.XLOOKUP(Table16[[#This Row],[OrderID]],[3]!Table13456[No заказа],[3]!Table13456[Количество],"",0,1)</f>
        <v>1</v>
      </c>
      <c r="I3007" s="5">
        <f>_xlfn.XLOOKUP(Table16[[#This Row],[OrderID]],[3]!Table13456[No заказа],[3]!Table13456[Цена],"",0,1)</f>
        <v>8973</v>
      </c>
      <c r="J3007" s="2" t="str">
        <f>M01_SETTINGS!$F$2</f>
        <v>KASPI</v>
      </c>
    </row>
    <row r="3008" spans="1:10" x14ac:dyDescent="0.35">
      <c r="A3008" s="3">
        <f>_xlfn.XLOOKUP(Table16[[#This Row],[OrderID]],[3]!Table13456[No заказа],[3]!Table13456[Дата
отправки],"",0,1)</f>
        <v>45710</v>
      </c>
      <c r="B3008" s="2">
        <v>502581866</v>
      </c>
      <c r="C3008" s="2"/>
      <c r="D3008" s="2"/>
      <c r="E3008" s="3"/>
      <c r="F3008" s="3"/>
      <c r="H3008" s="5">
        <f>_xlfn.XLOOKUP(Table16[[#This Row],[OrderID]],[3]!Table13456[No заказа],[3]!Table13456[Количество],"",0,1)</f>
        <v>1</v>
      </c>
      <c r="I3008" s="5">
        <f>_xlfn.XLOOKUP(Table16[[#This Row],[OrderID]],[3]!Table13456[No заказа],[3]!Table13456[Цена],"",0,1)</f>
        <v>8967</v>
      </c>
      <c r="J3008" s="2" t="str">
        <f>M01_SETTINGS!$F$2</f>
        <v>KASPI</v>
      </c>
    </row>
    <row r="3009" spans="1:10" x14ac:dyDescent="0.35">
      <c r="A3009" s="3">
        <f>_xlfn.XLOOKUP(Table16[[#This Row],[OrderID]],[3]!Table13456[No заказа],[3]!Table13456[Дата
отправки],"",0,1)</f>
        <v>45710</v>
      </c>
      <c r="B3009" s="2">
        <v>502614001</v>
      </c>
      <c r="C3009" s="2"/>
      <c r="D3009" s="2"/>
      <c r="E3009" s="3"/>
      <c r="F3009" s="3"/>
      <c r="H3009" s="5">
        <f>_xlfn.XLOOKUP(Table16[[#This Row],[OrderID]],[3]!Table13456[No заказа],[3]!Table13456[Количество],"",0,1)</f>
        <v>1</v>
      </c>
      <c r="I3009" s="5">
        <f>_xlfn.XLOOKUP(Table16[[#This Row],[OrderID]],[3]!Table13456[No заказа],[3]!Table13456[Цена],"",0,1)</f>
        <v>10880</v>
      </c>
      <c r="J3009" s="2" t="str">
        <f>M01_SETTINGS!$F$2</f>
        <v>KASPI</v>
      </c>
    </row>
    <row r="3010" spans="1:10" x14ac:dyDescent="0.35">
      <c r="A3010" s="3">
        <f>_xlfn.XLOOKUP(Table16[[#This Row],[OrderID]],[3]!Table13456[No заказа],[3]!Table13456[Дата
отправки],"",0,1)</f>
        <v>45710</v>
      </c>
      <c r="B3010" s="2">
        <v>502853977</v>
      </c>
      <c r="C3010" s="2"/>
      <c r="D3010" s="2"/>
      <c r="E3010" s="3"/>
      <c r="F3010" s="3"/>
      <c r="H3010" s="5">
        <f>_xlfn.XLOOKUP(Table16[[#This Row],[OrderID]],[3]!Table13456[No заказа],[3]!Table13456[Количество],"",0,1)</f>
        <v>1</v>
      </c>
      <c r="I3010" s="5">
        <f>_xlfn.XLOOKUP(Table16[[#This Row],[OrderID]],[3]!Table13456[No заказа],[3]!Table13456[Цена],"",0,1)</f>
        <v>9000</v>
      </c>
      <c r="J3010" s="2" t="str">
        <f>M01_SETTINGS!$F$2</f>
        <v>KASPI</v>
      </c>
    </row>
    <row r="3011" spans="1:10" x14ac:dyDescent="0.35">
      <c r="A3011" s="3">
        <f>_xlfn.XLOOKUP(Table16[[#This Row],[OrderID]],[3]!Table13456[No заказа],[3]!Table13456[Дата
отправки],"",0,1)</f>
        <v>45710</v>
      </c>
      <c r="B3011" s="2">
        <v>502808459</v>
      </c>
      <c r="C3011" s="2"/>
      <c r="D3011" s="2"/>
      <c r="E3011" s="3"/>
      <c r="F3011" s="3"/>
      <c r="H3011" s="5">
        <f>_xlfn.XLOOKUP(Table16[[#This Row],[OrderID]],[3]!Table13456[No заказа],[3]!Table13456[Количество],"",0,1)</f>
        <v>1</v>
      </c>
      <c r="I3011" s="5">
        <f>_xlfn.XLOOKUP(Table16[[#This Row],[OrderID]],[3]!Table13456[No заказа],[3]!Table13456[Цена],"",0,1)</f>
        <v>9019</v>
      </c>
      <c r="J3011" s="2" t="str">
        <f>M01_SETTINGS!$F$2</f>
        <v>KASPI</v>
      </c>
    </row>
    <row r="3012" spans="1:10" x14ac:dyDescent="0.35">
      <c r="A3012" s="3">
        <f>_xlfn.XLOOKUP(Table16[[#This Row],[OrderID]],[3]!Table13456[No заказа],[3]!Table13456[Дата
отправки],"",0,1)</f>
        <v>45710</v>
      </c>
      <c r="B3012" s="2">
        <v>502780026</v>
      </c>
      <c r="C3012" s="2"/>
      <c r="D3012" s="2"/>
      <c r="E3012" s="3"/>
      <c r="F3012" s="3"/>
      <c r="H3012" s="5">
        <f>_xlfn.XLOOKUP(Table16[[#This Row],[OrderID]],[3]!Table13456[No заказа],[3]!Table13456[Количество],"",0,1)</f>
        <v>1</v>
      </c>
      <c r="I3012" s="5">
        <f>_xlfn.XLOOKUP(Table16[[#This Row],[OrderID]],[3]!Table13456[No заказа],[3]!Table13456[Цена],"",0,1)</f>
        <v>9027</v>
      </c>
      <c r="J3012" s="2" t="str">
        <f>M01_SETTINGS!$F$2</f>
        <v>KASPI</v>
      </c>
    </row>
    <row r="3013" spans="1:10" x14ac:dyDescent="0.35">
      <c r="A3013" s="3">
        <f>_xlfn.XLOOKUP(Table16[[#This Row],[OrderID]],[3]!Table13456[No заказа],[3]!Table13456[Дата
отправки],"",0,1)</f>
        <v>45710</v>
      </c>
      <c r="B3013" s="2">
        <v>502880752</v>
      </c>
      <c r="C3013" s="2"/>
      <c r="D3013" s="2"/>
      <c r="E3013" s="3"/>
      <c r="F3013" s="3"/>
      <c r="H3013" s="5">
        <f>_xlfn.XLOOKUP(Table16[[#This Row],[OrderID]],[3]!Table13456[No заказа],[3]!Table13456[Количество],"",0,1)</f>
        <v>1</v>
      </c>
      <c r="I3013" s="5">
        <f>_xlfn.XLOOKUP(Table16[[#This Row],[OrderID]],[3]!Table13456[No заказа],[3]!Table13456[Цена],"",0,1)</f>
        <v>8966</v>
      </c>
      <c r="J3013" s="2" t="str">
        <f>M01_SETTINGS!$F$2</f>
        <v>KASPI</v>
      </c>
    </row>
    <row r="3014" spans="1:10" x14ac:dyDescent="0.35">
      <c r="A3014" s="3">
        <f>_xlfn.XLOOKUP(Table16[[#This Row],[OrderID]],[3]!Table13456[No заказа],[3]!Table13456[Дата
отправки],"",0,1)</f>
        <v>45710</v>
      </c>
      <c r="B3014" s="2">
        <v>502629599</v>
      </c>
      <c r="C3014" s="2"/>
      <c r="D3014" s="2"/>
      <c r="E3014" s="3"/>
      <c r="F3014" s="3"/>
      <c r="H3014" s="5">
        <f>_xlfn.XLOOKUP(Table16[[#This Row],[OrderID]],[3]!Table13456[No заказа],[3]!Table13456[Количество],"",0,1)</f>
        <v>1</v>
      </c>
      <c r="I3014" s="5">
        <f>_xlfn.XLOOKUP(Table16[[#This Row],[OrderID]],[3]!Table13456[No заказа],[3]!Table13456[Цена],"",0,1)</f>
        <v>9000</v>
      </c>
      <c r="J3014" s="2" t="str">
        <f>M01_SETTINGS!$F$2</f>
        <v>KASPI</v>
      </c>
    </row>
    <row r="3015" spans="1:10" x14ac:dyDescent="0.35">
      <c r="A3015" s="3">
        <f>_xlfn.XLOOKUP(Table16[[#This Row],[OrderID]],[3]!Table13456[No заказа],[3]!Table13456[Дата
отправки],"",0,1)</f>
        <v>45710</v>
      </c>
      <c r="B3015" s="2">
        <v>502607490</v>
      </c>
      <c r="C3015" s="2"/>
      <c r="D3015" s="2"/>
      <c r="E3015" s="3"/>
      <c r="F3015" s="3"/>
      <c r="H3015" s="5">
        <f>_xlfn.XLOOKUP(Table16[[#This Row],[OrderID]],[3]!Table13456[No заказа],[3]!Table13456[Количество],"",0,1)</f>
        <v>1</v>
      </c>
      <c r="I3015" s="5">
        <f>_xlfn.XLOOKUP(Table16[[#This Row],[OrderID]],[3]!Table13456[No заказа],[3]!Table13456[Цена],"",0,1)</f>
        <v>9000</v>
      </c>
      <c r="J3015" s="2" t="str">
        <f>M01_SETTINGS!$F$2</f>
        <v>KASPI</v>
      </c>
    </row>
    <row r="3016" spans="1:10" x14ac:dyDescent="0.35">
      <c r="A3016" s="3">
        <f>_xlfn.XLOOKUP(Table16[[#This Row],[OrderID]],[3]!Table13456[No заказа],[3]!Table13456[Дата
отправки],"",0,1)</f>
        <v>45710</v>
      </c>
      <c r="B3016" s="2">
        <v>502576955</v>
      </c>
      <c r="C3016" s="2"/>
      <c r="D3016" s="2"/>
      <c r="E3016" s="3"/>
      <c r="F3016" s="3"/>
      <c r="H3016" s="5">
        <f>_xlfn.XLOOKUP(Table16[[#This Row],[OrderID]],[3]!Table13456[No заказа],[3]!Table13456[Количество],"",0,1)</f>
        <v>1</v>
      </c>
      <c r="I3016" s="5">
        <f>_xlfn.XLOOKUP(Table16[[#This Row],[OrderID]],[3]!Table13456[No заказа],[3]!Table13456[Цена],"",0,1)</f>
        <v>9000</v>
      </c>
      <c r="J3016" s="2" t="str">
        <f>M01_SETTINGS!$F$2</f>
        <v>KASPI</v>
      </c>
    </row>
    <row r="3017" spans="1:10" x14ac:dyDescent="0.35">
      <c r="A3017" s="3">
        <f>_xlfn.XLOOKUP(Table16[[#This Row],[OrderID]],[3]!Table13456[No заказа],[3]!Table13456[Дата
отправки],"",0,1)</f>
        <v>45710</v>
      </c>
      <c r="B3017" s="2">
        <v>502634093</v>
      </c>
      <c r="C3017" s="2"/>
      <c r="D3017" s="2"/>
      <c r="E3017" s="3"/>
      <c r="F3017" s="3"/>
      <c r="H3017" s="5">
        <f>_xlfn.XLOOKUP(Table16[[#This Row],[OrderID]],[3]!Table13456[No заказа],[3]!Table13456[Количество],"",0,1)</f>
        <v>1</v>
      </c>
      <c r="I3017" s="5">
        <f>_xlfn.XLOOKUP(Table16[[#This Row],[OrderID]],[3]!Table13456[No заказа],[3]!Table13456[Цена],"",0,1)</f>
        <v>8980</v>
      </c>
      <c r="J3017" s="2" t="str">
        <f>M01_SETTINGS!$F$2</f>
        <v>KASPI</v>
      </c>
    </row>
    <row r="3018" spans="1:10" x14ac:dyDescent="0.35">
      <c r="A3018" s="3">
        <f>_xlfn.XLOOKUP(Table16[[#This Row],[OrderID]],[3]!Table13456[No заказа],[3]!Table13456[Дата
отправки],"",0,1)</f>
        <v>45710</v>
      </c>
      <c r="B3018" s="2">
        <v>503090216</v>
      </c>
      <c r="C3018" s="2"/>
      <c r="D3018" s="2"/>
      <c r="E3018" s="3"/>
      <c r="F3018" s="3"/>
      <c r="H3018" s="5">
        <f>_xlfn.XLOOKUP(Table16[[#This Row],[OrderID]],[3]!Table13456[No заказа],[3]!Table13456[Количество],"",0,1)</f>
        <v>1</v>
      </c>
      <c r="I3018" s="5">
        <f>_xlfn.XLOOKUP(Table16[[#This Row],[OrderID]],[3]!Table13456[No заказа],[3]!Table13456[Цена],"",0,1)</f>
        <v>8900</v>
      </c>
      <c r="J3018" s="2" t="str">
        <f>M01_SETTINGS!$F$2</f>
        <v>KASPI</v>
      </c>
    </row>
    <row r="3019" spans="1:10" x14ac:dyDescent="0.35">
      <c r="A3019" s="3">
        <f>_xlfn.XLOOKUP(Table16[[#This Row],[OrderID]],[3]!Table13456[No заказа],[3]!Table13456[Дата
отправки],"",0,1)</f>
        <v>45710</v>
      </c>
      <c r="B3019" s="2">
        <v>502994505</v>
      </c>
      <c r="C3019" s="2"/>
      <c r="D3019" s="2"/>
      <c r="E3019" s="3"/>
      <c r="F3019" s="3"/>
      <c r="H3019" s="5">
        <f>_xlfn.XLOOKUP(Table16[[#This Row],[OrderID]],[3]!Table13456[No заказа],[3]!Table13456[Количество],"",0,1)</f>
        <v>1</v>
      </c>
      <c r="I3019" s="5">
        <f>_xlfn.XLOOKUP(Table16[[#This Row],[OrderID]],[3]!Table13456[No заказа],[3]!Table13456[Цена],"",0,1)</f>
        <v>9020</v>
      </c>
      <c r="J3019" s="2" t="str">
        <f>M01_SETTINGS!$F$2</f>
        <v>KASPI</v>
      </c>
    </row>
    <row r="3020" spans="1:10" x14ac:dyDescent="0.35">
      <c r="A3020" s="3">
        <f>_xlfn.XLOOKUP(Table16[[#This Row],[OrderID]],[3]!Table13456[No заказа],[3]!Table13456[Дата
отправки],"",0,1)</f>
        <v>45710</v>
      </c>
      <c r="B3020" s="2">
        <v>502867073</v>
      </c>
      <c r="C3020" s="2"/>
      <c r="D3020" s="2"/>
      <c r="E3020" s="3"/>
      <c r="F3020" s="3"/>
      <c r="H3020" s="5">
        <f>_xlfn.XLOOKUP(Table16[[#This Row],[OrderID]],[3]!Table13456[No заказа],[3]!Table13456[Количество],"",0,1)</f>
        <v>1</v>
      </c>
      <c r="I3020" s="5">
        <f>_xlfn.XLOOKUP(Table16[[#This Row],[OrderID]],[3]!Table13456[No заказа],[3]!Table13456[Цена],"",0,1)</f>
        <v>10890</v>
      </c>
      <c r="J3020" s="2" t="str">
        <f>M01_SETTINGS!$F$2</f>
        <v>KASPI</v>
      </c>
    </row>
    <row r="3021" spans="1:10" x14ac:dyDescent="0.35">
      <c r="A3021" s="3">
        <f>_xlfn.XLOOKUP(Table16[[#This Row],[OrderID]],[3]!Table13456[No заказа],[3]!Table13456[Дата
отправки],"",0,1)</f>
        <v>45710</v>
      </c>
      <c r="B3021" s="2">
        <v>503098767</v>
      </c>
      <c r="C3021" s="2"/>
      <c r="D3021" s="2"/>
      <c r="E3021" s="3"/>
      <c r="F3021" s="3"/>
      <c r="H3021" s="5">
        <f>_xlfn.XLOOKUP(Table16[[#This Row],[OrderID]],[3]!Table13456[No заказа],[3]!Table13456[Количество],"",0,1)</f>
        <v>1</v>
      </c>
      <c r="I3021" s="5">
        <f>_xlfn.XLOOKUP(Table16[[#This Row],[OrderID]],[3]!Table13456[No заказа],[3]!Table13456[Цена],"",0,1)</f>
        <v>8800</v>
      </c>
      <c r="J3021" s="2" t="str">
        <f>M01_SETTINGS!$F$2</f>
        <v>KASPI</v>
      </c>
    </row>
    <row r="3022" spans="1:10" x14ac:dyDescent="0.35">
      <c r="A3022" s="3">
        <f>_xlfn.XLOOKUP(Table16[[#This Row],[OrderID]],[3]!Table13456[No заказа],[3]!Table13456[Дата
отправки],"",0,1)</f>
        <v>45710</v>
      </c>
      <c r="B3022" s="2">
        <v>502803940</v>
      </c>
      <c r="C3022" s="2"/>
      <c r="D3022" s="2"/>
      <c r="E3022" s="3"/>
      <c r="F3022" s="3"/>
      <c r="H3022" s="5">
        <f>_xlfn.XLOOKUP(Table16[[#This Row],[OrderID]],[3]!Table13456[No заказа],[3]!Table13456[Количество],"",0,1)</f>
        <v>1</v>
      </c>
      <c r="I3022" s="5">
        <f>_xlfn.XLOOKUP(Table16[[#This Row],[OrderID]],[3]!Table13456[No заказа],[3]!Table13456[Цена],"",0,1)</f>
        <v>8999</v>
      </c>
      <c r="J3022" s="2" t="str">
        <f>M01_SETTINGS!$F$2</f>
        <v>KASPI</v>
      </c>
    </row>
    <row r="3023" spans="1:10" x14ac:dyDescent="0.35">
      <c r="A3023" s="3">
        <f>_xlfn.XLOOKUP(Table16[[#This Row],[OrderID]],[3]!Table13456[No заказа],[3]!Table13456[Дата
отправки],"",0,1)</f>
        <v>45710</v>
      </c>
      <c r="B3023" s="2">
        <v>502948684</v>
      </c>
      <c r="C3023" s="2"/>
      <c r="D3023" s="2"/>
      <c r="E3023" s="3"/>
      <c r="F3023" s="3"/>
      <c r="H3023" s="5">
        <f>_xlfn.XLOOKUP(Table16[[#This Row],[OrderID]],[3]!Table13456[No заказа],[3]!Table13456[Количество],"",0,1)</f>
        <v>1</v>
      </c>
      <c r="I3023" s="5">
        <f>_xlfn.XLOOKUP(Table16[[#This Row],[OrderID]],[3]!Table13456[No заказа],[3]!Table13456[Цена],"",0,1)</f>
        <v>8800</v>
      </c>
      <c r="J3023" s="2" t="str">
        <f>M01_SETTINGS!$F$2</f>
        <v>KASPI</v>
      </c>
    </row>
    <row r="3024" spans="1:10" x14ac:dyDescent="0.35">
      <c r="A3024" s="3">
        <f>_xlfn.XLOOKUP(Table16[[#This Row],[OrderID]],[3]!Table13456[No заказа],[3]!Table13456[Дата
отправки],"",0,1)</f>
        <v>45710</v>
      </c>
      <c r="B3024" s="2">
        <v>502628204</v>
      </c>
      <c r="C3024" s="2"/>
      <c r="D3024" s="2"/>
      <c r="E3024" s="3"/>
      <c r="F3024" s="3"/>
      <c r="H3024" s="5">
        <f>_xlfn.XLOOKUP(Table16[[#This Row],[OrderID]],[3]!Table13456[No заказа],[3]!Table13456[Количество],"",0,1)</f>
        <v>1</v>
      </c>
      <c r="I3024" s="5">
        <f>_xlfn.XLOOKUP(Table16[[#This Row],[OrderID]],[3]!Table13456[No заказа],[3]!Table13456[Цена],"",0,1)</f>
        <v>10900</v>
      </c>
      <c r="J3024" s="2" t="str">
        <f>M01_SETTINGS!$F$2</f>
        <v>KASPI</v>
      </c>
    </row>
    <row r="3025" spans="1:10" x14ac:dyDescent="0.35">
      <c r="A3025" s="3">
        <f>_xlfn.XLOOKUP(Table16[[#This Row],[OrderID]],[3]!Table13456[No заказа],[3]!Table13456[Дата
отправки],"",0,1)</f>
        <v>45710</v>
      </c>
      <c r="B3025" s="2">
        <v>502679060</v>
      </c>
      <c r="C3025" s="2"/>
      <c r="D3025" s="2"/>
      <c r="E3025" s="3"/>
      <c r="F3025" s="3"/>
      <c r="H3025" s="5">
        <f>_xlfn.XLOOKUP(Table16[[#This Row],[OrderID]],[3]!Table13456[No заказа],[3]!Table13456[Количество],"",0,1)</f>
        <v>1</v>
      </c>
      <c r="I3025" s="5">
        <f>_xlfn.XLOOKUP(Table16[[#This Row],[OrderID]],[3]!Table13456[No заказа],[3]!Table13456[Цена],"",0,1)</f>
        <v>9000</v>
      </c>
      <c r="J3025" s="2" t="str">
        <f>M01_SETTINGS!$F$2</f>
        <v>KASPI</v>
      </c>
    </row>
    <row r="3026" spans="1:10" x14ac:dyDescent="0.35">
      <c r="A3026" s="3">
        <f>_xlfn.XLOOKUP(Table16[[#This Row],[OrderID]],[3]!Table13456[No заказа],[3]!Table13456[Дата
отправки],"",0,1)</f>
        <v>45710</v>
      </c>
      <c r="B3026" s="2">
        <v>502938565</v>
      </c>
      <c r="C3026" s="2"/>
      <c r="D3026" s="2"/>
      <c r="E3026" s="3"/>
      <c r="F3026" s="3"/>
      <c r="H3026" s="5">
        <f>_xlfn.XLOOKUP(Table16[[#This Row],[OrderID]],[3]!Table13456[No заказа],[3]!Table13456[Количество],"",0,1)</f>
        <v>1</v>
      </c>
      <c r="I3026" s="5">
        <f>_xlfn.XLOOKUP(Table16[[#This Row],[OrderID]],[3]!Table13456[No заказа],[3]!Table13456[Цена],"",0,1)</f>
        <v>9000</v>
      </c>
      <c r="J3026" s="2" t="str">
        <f>M01_SETTINGS!$F$2</f>
        <v>KASPI</v>
      </c>
    </row>
    <row r="3027" spans="1:10" x14ac:dyDescent="0.35">
      <c r="A3027" s="3">
        <f>_xlfn.XLOOKUP(Table16[[#This Row],[OrderID]],[3]!Table13456[No заказа],[3]!Table13456[Дата
отправки],"",0,1)</f>
        <v>45710</v>
      </c>
      <c r="B3027" s="2">
        <v>502600379</v>
      </c>
      <c r="C3027" s="2"/>
      <c r="D3027" s="2"/>
      <c r="E3027" s="3"/>
      <c r="F3027" s="3"/>
      <c r="H3027" s="5">
        <f>_xlfn.XLOOKUP(Table16[[#This Row],[OrderID]],[3]!Table13456[No заказа],[3]!Table13456[Количество],"",0,1)</f>
        <v>1</v>
      </c>
      <c r="I3027" s="5">
        <f>_xlfn.XLOOKUP(Table16[[#This Row],[OrderID]],[3]!Table13456[No заказа],[3]!Table13456[Цена],"",0,1)</f>
        <v>10999</v>
      </c>
      <c r="J3027" s="2" t="str">
        <f>M01_SETTINGS!$F$2</f>
        <v>KASPI</v>
      </c>
    </row>
    <row r="3028" spans="1:10" x14ac:dyDescent="0.35">
      <c r="A3028" s="3">
        <f>_xlfn.XLOOKUP(Table16[[#This Row],[OrderID]],[3]!Table13456[No заказа],[3]!Table13456[Дата
отправки],"",0,1)</f>
        <v>45710</v>
      </c>
      <c r="B3028" s="2">
        <v>502897883</v>
      </c>
      <c r="C3028" s="2"/>
      <c r="D3028" s="2"/>
      <c r="E3028" s="3"/>
      <c r="F3028" s="3"/>
      <c r="H3028" s="5">
        <f>_xlfn.XLOOKUP(Table16[[#This Row],[OrderID]],[3]!Table13456[No заказа],[3]!Table13456[Количество],"",0,1)</f>
        <v>1</v>
      </c>
      <c r="I3028" s="5">
        <f>_xlfn.XLOOKUP(Table16[[#This Row],[OrderID]],[3]!Table13456[No заказа],[3]!Table13456[Цена],"",0,1)</f>
        <v>10728</v>
      </c>
      <c r="J3028" s="2" t="str">
        <f>M01_SETTINGS!$F$2</f>
        <v>KASPI</v>
      </c>
    </row>
    <row r="3029" spans="1:10" x14ac:dyDescent="0.35">
      <c r="A3029" s="3">
        <f>_xlfn.XLOOKUP(Table16[[#This Row],[OrderID]],[3]!Table13456[No заказа],[3]!Table13456[Дата
отправки],"",0,1)</f>
        <v>45710</v>
      </c>
      <c r="B3029" s="2">
        <v>502967670</v>
      </c>
      <c r="C3029" s="2"/>
      <c r="D3029" s="2"/>
      <c r="E3029" s="3"/>
      <c r="F3029" s="3"/>
      <c r="H3029" s="5">
        <f>_xlfn.XLOOKUP(Table16[[#This Row],[OrderID]],[3]!Table13456[No заказа],[3]!Table13456[Количество],"",0,1)</f>
        <v>1</v>
      </c>
      <c r="I3029" s="5">
        <f>_xlfn.XLOOKUP(Table16[[#This Row],[OrderID]],[3]!Table13456[No заказа],[3]!Table13456[Цена],"",0,1)</f>
        <v>15490</v>
      </c>
      <c r="J3029" s="2" t="str">
        <f>M01_SETTINGS!$F$2</f>
        <v>KASPI</v>
      </c>
    </row>
    <row r="3030" spans="1:10" x14ac:dyDescent="0.35">
      <c r="A3030" s="3">
        <f>_xlfn.XLOOKUP(Table16[[#This Row],[OrderID]],[3]!Table13456[No заказа],[3]!Table13456[Дата
отправки],"",0,1)</f>
        <v>45710</v>
      </c>
      <c r="B3030" s="2">
        <v>502904087</v>
      </c>
      <c r="C3030" s="2"/>
      <c r="D3030" s="2"/>
      <c r="E3030" s="3"/>
      <c r="F3030" s="3"/>
      <c r="H3030" s="5">
        <f>_xlfn.XLOOKUP(Table16[[#This Row],[OrderID]],[3]!Table13456[No заказа],[3]!Table13456[Количество],"",0,1)</f>
        <v>1</v>
      </c>
      <c r="I3030" s="5">
        <f>_xlfn.XLOOKUP(Table16[[#This Row],[OrderID]],[3]!Table13456[No заказа],[3]!Table13456[Цена],"",0,1)</f>
        <v>15490</v>
      </c>
      <c r="J3030" s="2" t="str">
        <f>M01_SETTINGS!$F$2</f>
        <v>KASPI</v>
      </c>
    </row>
    <row r="3031" spans="1:10" x14ac:dyDescent="0.35">
      <c r="A3031" s="3">
        <f>_xlfn.XLOOKUP(Table16[[#This Row],[OrderID]],[3]!Table13456[No заказа],[3]!Table13456[Дата
отправки],"",0,1)</f>
        <v>45710</v>
      </c>
      <c r="B3031" s="2">
        <v>503108534</v>
      </c>
      <c r="C3031" s="2"/>
      <c r="D3031" s="2"/>
      <c r="E3031" s="3"/>
      <c r="F3031" s="3"/>
      <c r="H3031" s="5">
        <f>_xlfn.XLOOKUP(Table16[[#This Row],[OrderID]],[3]!Table13456[No заказа],[3]!Table13456[Количество],"",0,1)</f>
        <v>1</v>
      </c>
      <c r="I3031" s="5">
        <f>_xlfn.XLOOKUP(Table16[[#This Row],[OrderID]],[3]!Table13456[No заказа],[3]!Table13456[Цена],"",0,1)</f>
        <v>15990</v>
      </c>
      <c r="J3031" s="2" t="str">
        <f>M01_SETTINGS!$F$2</f>
        <v>KASPI</v>
      </c>
    </row>
    <row r="3032" spans="1:10" x14ac:dyDescent="0.35">
      <c r="A3032" s="3">
        <f>_xlfn.XLOOKUP(Table16[[#This Row],[OrderID]],[3]!Table13456[No заказа],[3]!Table13456[Дата
отправки],"",0,1)</f>
        <v>45710</v>
      </c>
      <c r="B3032" s="2">
        <v>502843540</v>
      </c>
      <c r="C3032" s="2"/>
      <c r="D3032" s="2"/>
      <c r="E3032" s="3"/>
      <c r="F3032" s="3"/>
      <c r="H3032" s="5">
        <f>_xlfn.XLOOKUP(Table16[[#This Row],[OrderID]],[3]!Table13456[No заказа],[3]!Table13456[Количество],"",0,1)</f>
        <v>1</v>
      </c>
      <c r="I3032" s="5">
        <f>_xlfn.XLOOKUP(Table16[[#This Row],[OrderID]],[3]!Table13456[No заказа],[3]!Table13456[Цена],"",0,1)</f>
        <v>15990</v>
      </c>
      <c r="J3032" s="2" t="str">
        <f>M01_SETTINGS!$F$2</f>
        <v>KASPI</v>
      </c>
    </row>
    <row r="3033" spans="1:10" x14ac:dyDescent="0.35">
      <c r="A3033" s="3">
        <f>_xlfn.XLOOKUP(Table16[[#This Row],[OrderID]],[3]!Table13456[No заказа],[3]!Table13456[Дата
отправки],"",0,1)</f>
        <v>45710</v>
      </c>
      <c r="B3033" s="2">
        <v>502854934</v>
      </c>
      <c r="C3033" s="2"/>
      <c r="D3033" s="2"/>
      <c r="E3033" s="3"/>
      <c r="F3033" s="3"/>
      <c r="H3033" s="5">
        <f>_xlfn.XLOOKUP(Table16[[#This Row],[OrderID]],[3]!Table13456[No заказа],[3]!Table13456[Количество],"",0,1)</f>
        <v>1</v>
      </c>
      <c r="I3033" s="5">
        <f>_xlfn.XLOOKUP(Table16[[#This Row],[OrderID]],[3]!Table13456[No заказа],[3]!Table13456[Цена],"",0,1)</f>
        <v>15990</v>
      </c>
      <c r="J3033" s="2" t="str">
        <f>M01_SETTINGS!$F$2</f>
        <v>KASPI</v>
      </c>
    </row>
    <row r="3034" spans="1:10" x14ac:dyDescent="0.35">
      <c r="A3034" s="3">
        <f>_xlfn.XLOOKUP(Table16[[#This Row],[OrderID]],[3]!Table13456[No заказа],[3]!Table13456[Дата
отправки],"",0,1)</f>
        <v>45710</v>
      </c>
      <c r="B3034" s="2">
        <v>502809877</v>
      </c>
      <c r="C3034" s="2"/>
      <c r="D3034" s="2"/>
      <c r="E3034" s="3"/>
      <c r="F3034" s="3"/>
      <c r="H3034" s="5">
        <f>_xlfn.XLOOKUP(Table16[[#This Row],[OrderID]],[3]!Table13456[No заказа],[3]!Table13456[Количество],"",0,1)</f>
        <v>1</v>
      </c>
      <c r="I3034" s="5">
        <f>_xlfn.XLOOKUP(Table16[[#This Row],[OrderID]],[3]!Table13456[No заказа],[3]!Table13456[Цена],"",0,1)</f>
        <v>9000</v>
      </c>
      <c r="J3034" s="2" t="str">
        <f>M01_SETTINGS!$F$2</f>
        <v>KASPI</v>
      </c>
    </row>
    <row r="3035" spans="1:10" x14ac:dyDescent="0.35">
      <c r="A3035" s="3">
        <f>_xlfn.XLOOKUP(Table16[[#This Row],[OrderID]],[3]!Table13456[No заказа],[3]!Table13456[Дата
отправки],"",0,1)</f>
        <v>45710</v>
      </c>
      <c r="B3035" s="2">
        <v>502736530</v>
      </c>
      <c r="C3035" s="2"/>
      <c r="D3035" s="2"/>
      <c r="E3035" s="3"/>
      <c r="F3035" s="3"/>
      <c r="H3035" s="5">
        <f>_xlfn.XLOOKUP(Table16[[#This Row],[OrderID]],[3]!Table13456[No заказа],[3]!Table13456[Количество],"",0,1)</f>
        <v>1</v>
      </c>
      <c r="I3035" s="5">
        <f>_xlfn.XLOOKUP(Table16[[#This Row],[OrderID]],[3]!Table13456[No заказа],[3]!Table13456[Цена],"",0,1)</f>
        <v>10333</v>
      </c>
      <c r="J3035" s="2" t="str">
        <f>M01_SETTINGS!$F$2</f>
        <v>KASPI</v>
      </c>
    </row>
    <row r="3036" spans="1:10" x14ac:dyDescent="0.35">
      <c r="A3036" s="3">
        <f>_xlfn.XLOOKUP(Table16[[#This Row],[OrderID]],[3]!Table13456[No заказа],[3]!Table13456[Дата
отправки],"",0,1)</f>
        <v>45710</v>
      </c>
      <c r="B3036" s="2">
        <v>503034386</v>
      </c>
      <c r="C3036" s="2"/>
      <c r="D3036" s="2"/>
      <c r="E3036" s="3"/>
      <c r="F3036" s="3"/>
      <c r="H3036" s="5">
        <f>_xlfn.XLOOKUP(Table16[[#This Row],[OrderID]],[3]!Table13456[No заказа],[3]!Table13456[Количество],"",0,1)</f>
        <v>1</v>
      </c>
      <c r="I3036" s="5">
        <f>_xlfn.XLOOKUP(Table16[[#This Row],[OrderID]],[3]!Table13456[No заказа],[3]!Table13456[Цена],"",0,1)</f>
        <v>8890</v>
      </c>
      <c r="J3036" s="2" t="str">
        <f>M01_SETTINGS!$F$2</f>
        <v>KASPI</v>
      </c>
    </row>
    <row r="3037" spans="1:10" x14ac:dyDescent="0.35">
      <c r="A3037" s="3">
        <f>_xlfn.XLOOKUP(Table16[[#This Row],[OrderID]],[3]!Table13456[No заказа],[3]!Table13456[Дата
отправки],"",0,1)</f>
        <v>45710</v>
      </c>
      <c r="B3037" s="2">
        <v>502955378</v>
      </c>
      <c r="C3037" s="2"/>
      <c r="D3037" s="2"/>
      <c r="E3037" s="3"/>
      <c r="F3037" s="3"/>
      <c r="H3037" s="5">
        <f>_xlfn.XLOOKUP(Table16[[#This Row],[OrderID]],[3]!Table13456[No заказа],[3]!Table13456[Количество],"",0,1)</f>
        <v>1</v>
      </c>
      <c r="I3037" s="5">
        <f>_xlfn.XLOOKUP(Table16[[#This Row],[OrderID]],[3]!Table13456[No заказа],[3]!Table13456[Цена],"",0,1)</f>
        <v>10872</v>
      </c>
      <c r="J3037" s="2" t="str">
        <f>M01_SETTINGS!$F$2</f>
        <v>KASPI</v>
      </c>
    </row>
    <row r="3038" spans="1:10" x14ac:dyDescent="0.35">
      <c r="A3038" s="3">
        <f>_xlfn.XLOOKUP(Table16[[#This Row],[OrderID]],[3]!Table13456[No заказа],[3]!Table13456[Дата
отправки],"",0,1)</f>
        <v>45710</v>
      </c>
      <c r="B3038" s="2">
        <v>502780375</v>
      </c>
      <c r="C3038" s="2"/>
      <c r="D3038" s="2"/>
      <c r="E3038" s="3"/>
      <c r="F3038" s="3"/>
      <c r="H3038" s="5">
        <f>_xlfn.XLOOKUP(Table16[[#This Row],[OrderID]],[3]!Table13456[No заказа],[3]!Table13456[Количество],"",0,1)</f>
        <v>1</v>
      </c>
      <c r="I3038" s="5">
        <f>_xlfn.XLOOKUP(Table16[[#This Row],[OrderID]],[3]!Table13456[No заказа],[3]!Table13456[Цена],"",0,1)</f>
        <v>11989</v>
      </c>
      <c r="J3038" s="2" t="str">
        <f>M01_SETTINGS!$F$2</f>
        <v>KASPI</v>
      </c>
    </row>
    <row r="3039" spans="1:10" x14ac:dyDescent="0.35">
      <c r="A3039" s="3">
        <f>_xlfn.XLOOKUP(Table16[[#This Row],[OrderID]],[3]!Table13456[No заказа],[3]!Table13456[Дата
отправки],"",0,1)</f>
        <v>45710</v>
      </c>
      <c r="B3039" s="2">
        <v>502915179</v>
      </c>
      <c r="C3039" s="2"/>
      <c r="D3039" s="2"/>
      <c r="E3039" s="3"/>
      <c r="F3039" s="3"/>
      <c r="H3039" s="5">
        <f>_xlfn.XLOOKUP(Table16[[#This Row],[OrderID]],[3]!Table13456[No заказа],[3]!Table13456[Количество],"",0,1)</f>
        <v>1</v>
      </c>
      <c r="I3039" s="5">
        <f>_xlfn.XLOOKUP(Table16[[#This Row],[OrderID]],[3]!Table13456[No заказа],[3]!Table13456[Цена],"",0,1)</f>
        <v>8977</v>
      </c>
      <c r="J3039" s="2" t="str">
        <f>M01_SETTINGS!$F$2</f>
        <v>KASPI</v>
      </c>
    </row>
    <row r="3040" spans="1:10" x14ac:dyDescent="0.35">
      <c r="A3040" s="3">
        <f>_xlfn.XLOOKUP(Table16[[#This Row],[OrderID]],[3]!Table13456[No заказа],[3]!Table13456[Дата
отправки],"",0,1)</f>
        <v>45710</v>
      </c>
      <c r="B3040" s="2">
        <v>502627649</v>
      </c>
      <c r="C3040" s="2"/>
      <c r="D3040" s="2"/>
      <c r="E3040" s="3"/>
      <c r="F3040" s="3"/>
      <c r="H3040" s="5">
        <f>_xlfn.XLOOKUP(Table16[[#This Row],[OrderID]],[3]!Table13456[No заказа],[3]!Table13456[Количество],"",0,1)</f>
        <v>1</v>
      </c>
      <c r="I3040" s="5">
        <f>_xlfn.XLOOKUP(Table16[[#This Row],[OrderID]],[3]!Table13456[No заказа],[3]!Table13456[Цена],"",0,1)</f>
        <v>10728</v>
      </c>
      <c r="J3040" s="2" t="str">
        <f>M01_SETTINGS!$F$2</f>
        <v>KASPI</v>
      </c>
    </row>
    <row r="3041" spans="1:10" x14ac:dyDescent="0.35">
      <c r="A3041" s="3">
        <f>_xlfn.XLOOKUP(Table16[[#This Row],[OrderID]],[3]!Table13456[No заказа],[3]!Table13456[Дата
отправки],"",0,1)</f>
        <v>45709</v>
      </c>
      <c r="B3041" s="2">
        <v>502377309</v>
      </c>
      <c r="C3041" s="2"/>
      <c r="D3041" s="2"/>
      <c r="E3041" s="3"/>
      <c r="F3041" s="3"/>
      <c r="H3041" s="5">
        <f>_xlfn.XLOOKUP(Table16[[#This Row],[OrderID]],[3]!Table13456[No заказа],[3]!Table13456[Количество],"",0,1)</f>
        <v>1</v>
      </c>
      <c r="I3041" s="5">
        <f>_xlfn.XLOOKUP(Table16[[#This Row],[OrderID]],[3]!Table13456[No заказа],[3]!Table13456[Цена],"",0,1)</f>
        <v>9000</v>
      </c>
      <c r="J3041" s="2" t="str">
        <f>M01_SETTINGS!$F$2</f>
        <v>KASPI</v>
      </c>
    </row>
    <row r="3042" spans="1:10" x14ac:dyDescent="0.35">
      <c r="A3042" s="3">
        <f>_xlfn.XLOOKUP(Table16[[#This Row],[OrderID]],[3]!Table13456[No заказа],[3]!Table13456[Дата
отправки],"",0,1)</f>
        <v>45709</v>
      </c>
      <c r="B3042" s="2">
        <v>502261109</v>
      </c>
      <c r="C3042" s="2"/>
      <c r="D3042" s="2"/>
      <c r="E3042" s="3"/>
      <c r="F3042" s="3"/>
      <c r="H3042" s="5">
        <f>_xlfn.XLOOKUP(Table16[[#This Row],[OrderID]],[3]!Table13456[No заказа],[3]!Table13456[Количество],"",0,1)</f>
        <v>1</v>
      </c>
      <c r="I3042" s="5">
        <f>_xlfn.XLOOKUP(Table16[[#This Row],[OrderID]],[3]!Table13456[No заказа],[3]!Table13456[Цена],"",0,1)</f>
        <v>9000</v>
      </c>
      <c r="J3042" s="2" t="str">
        <f>M01_SETTINGS!$F$2</f>
        <v>KASPI</v>
      </c>
    </row>
    <row r="3043" spans="1:10" x14ac:dyDescent="0.35">
      <c r="A3043" s="3">
        <f>_xlfn.XLOOKUP(Table16[[#This Row],[OrderID]],[3]!Table13456[No заказа],[3]!Table13456[Дата
отправки],"",0,1)</f>
        <v>45709</v>
      </c>
      <c r="B3043" s="2">
        <v>502038387</v>
      </c>
      <c r="C3043" s="2"/>
      <c r="D3043" s="2"/>
      <c r="E3043" s="3"/>
      <c r="F3043" s="3"/>
      <c r="H3043" s="5">
        <f>_xlfn.XLOOKUP(Table16[[#This Row],[OrderID]],[3]!Table13456[No заказа],[3]!Table13456[Количество],"",0,1)</f>
        <v>1</v>
      </c>
      <c r="I3043" s="5">
        <f>_xlfn.XLOOKUP(Table16[[#This Row],[OrderID]],[3]!Table13456[No заказа],[3]!Table13456[Цена],"",0,1)</f>
        <v>8999</v>
      </c>
      <c r="J3043" s="2" t="str">
        <f>M01_SETTINGS!$F$2</f>
        <v>KASPI</v>
      </c>
    </row>
    <row r="3044" spans="1:10" x14ac:dyDescent="0.35">
      <c r="A3044" s="3">
        <f>_xlfn.XLOOKUP(Table16[[#This Row],[OrderID]],[3]!Table13456[No заказа],[3]!Table13456[Дата
отправки],"",0,1)</f>
        <v>45709</v>
      </c>
      <c r="B3044" s="2">
        <v>502389084</v>
      </c>
      <c r="C3044" s="2"/>
      <c r="D3044" s="2"/>
      <c r="E3044" s="3"/>
      <c r="F3044" s="3"/>
      <c r="H3044" s="5">
        <f>_xlfn.XLOOKUP(Table16[[#This Row],[OrderID]],[3]!Table13456[No заказа],[3]!Table13456[Количество],"",0,1)</f>
        <v>1</v>
      </c>
      <c r="I3044" s="5">
        <f>_xlfn.XLOOKUP(Table16[[#This Row],[OrderID]],[3]!Table13456[No заказа],[3]!Table13456[Цена],"",0,1)</f>
        <v>8999</v>
      </c>
      <c r="J3044" s="2" t="str">
        <f>M01_SETTINGS!$F$2</f>
        <v>KASPI</v>
      </c>
    </row>
    <row r="3045" spans="1:10" x14ac:dyDescent="0.35">
      <c r="A3045" s="3">
        <f>_xlfn.XLOOKUP(Table16[[#This Row],[OrderID]],[3]!Table13456[No заказа],[3]!Table13456[Дата
отправки],"",0,1)</f>
        <v>45709</v>
      </c>
      <c r="B3045" s="2">
        <v>502170127</v>
      </c>
      <c r="C3045" s="2"/>
      <c r="D3045" s="2"/>
      <c r="E3045" s="3"/>
      <c r="F3045" s="3"/>
      <c r="H3045" s="5">
        <f>_xlfn.XLOOKUP(Table16[[#This Row],[OrderID]],[3]!Table13456[No заказа],[3]!Table13456[Количество],"",0,1)</f>
        <v>1</v>
      </c>
      <c r="I3045" s="5">
        <f>_xlfn.XLOOKUP(Table16[[#This Row],[OrderID]],[3]!Table13456[No заказа],[3]!Table13456[Цена],"",0,1)</f>
        <v>8999</v>
      </c>
      <c r="J3045" s="2" t="str">
        <f>M01_SETTINGS!$F$2</f>
        <v>KASPI</v>
      </c>
    </row>
    <row r="3046" spans="1:10" x14ac:dyDescent="0.35">
      <c r="A3046" s="3">
        <f>_xlfn.XLOOKUP(Table16[[#This Row],[OrderID]],[3]!Table13456[No заказа],[3]!Table13456[Дата
отправки],"",0,1)</f>
        <v>45709</v>
      </c>
      <c r="B3046" s="2">
        <v>502247201</v>
      </c>
      <c r="C3046" s="2"/>
      <c r="D3046" s="2"/>
      <c r="E3046" s="3"/>
      <c r="F3046" s="3"/>
      <c r="H3046" s="5">
        <f>_xlfn.XLOOKUP(Table16[[#This Row],[OrderID]],[3]!Table13456[No заказа],[3]!Table13456[Количество],"",0,1)</f>
        <v>1</v>
      </c>
      <c r="I3046" s="5">
        <f>_xlfn.XLOOKUP(Table16[[#This Row],[OrderID]],[3]!Table13456[No заказа],[3]!Table13456[Цена],"",0,1)</f>
        <v>9000</v>
      </c>
      <c r="J3046" s="2" t="str">
        <f>M01_SETTINGS!$F$2</f>
        <v>KASPI</v>
      </c>
    </row>
    <row r="3047" spans="1:10" x14ac:dyDescent="0.35">
      <c r="A3047" s="3">
        <f>_xlfn.XLOOKUP(Table16[[#This Row],[OrderID]],[3]!Table13456[No заказа],[3]!Table13456[Дата
отправки],"",0,1)</f>
        <v>45709</v>
      </c>
      <c r="B3047" s="2">
        <v>502423677</v>
      </c>
      <c r="C3047" s="2"/>
      <c r="D3047" s="2"/>
      <c r="E3047" s="3"/>
      <c r="F3047" s="3"/>
      <c r="H3047" s="5">
        <f>_xlfn.XLOOKUP(Table16[[#This Row],[OrderID]],[3]!Table13456[No заказа],[3]!Table13456[Количество],"",0,1)</f>
        <v>1</v>
      </c>
      <c r="I3047" s="5">
        <f>_xlfn.XLOOKUP(Table16[[#This Row],[OrderID]],[3]!Table13456[No заказа],[3]!Table13456[Цена],"",0,1)</f>
        <v>10359</v>
      </c>
      <c r="J3047" s="2" t="str">
        <f>M01_SETTINGS!$F$2</f>
        <v>KASPI</v>
      </c>
    </row>
    <row r="3048" spans="1:10" x14ac:dyDescent="0.35">
      <c r="A3048" s="3">
        <f>_xlfn.XLOOKUP(Table16[[#This Row],[OrderID]],[3]!Table13456[No заказа],[3]!Table13456[Дата
отправки],"",0,1)</f>
        <v>45709</v>
      </c>
      <c r="B3048" s="2">
        <v>502054322</v>
      </c>
      <c r="C3048" s="2"/>
      <c r="D3048" s="2"/>
      <c r="E3048" s="3"/>
      <c r="F3048" s="3"/>
      <c r="H3048" s="5">
        <f>_xlfn.XLOOKUP(Table16[[#This Row],[OrderID]],[3]!Table13456[No заказа],[3]!Table13456[Количество],"",0,1)</f>
        <v>1</v>
      </c>
      <c r="I3048" s="5">
        <f>_xlfn.XLOOKUP(Table16[[#This Row],[OrderID]],[3]!Table13456[No заказа],[3]!Table13456[Цена],"",0,1)</f>
        <v>10391</v>
      </c>
      <c r="J3048" s="2" t="str">
        <f>M01_SETTINGS!$F$2</f>
        <v>KASPI</v>
      </c>
    </row>
    <row r="3049" spans="1:10" x14ac:dyDescent="0.35">
      <c r="A3049" s="3">
        <f>_xlfn.XLOOKUP(Table16[[#This Row],[OrderID]],[3]!Table13456[No заказа],[3]!Table13456[Дата
отправки],"",0,1)</f>
        <v>45709</v>
      </c>
      <c r="B3049" s="2">
        <v>502097951</v>
      </c>
      <c r="C3049" s="2"/>
      <c r="D3049" s="2"/>
      <c r="E3049" s="3"/>
      <c r="F3049" s="3"/>
      <c r="H3049" s="5">
        <f>_xlfn.XLOOKUP(Table16[[#This Row],[OrderID]],[3]!Table13456[No заказа],[3]!Table13456[Количество],"",0,1)</f>
        <v>1</v>
      </c>
      <c r="I3049" s="5">
        <f>_xlfn.XLOOKUP(Table16[[#This Row],[OrderID]],[3]!Table13456[No заказа],[3]!Table13456[Цена],"",0,1)</f>
        <v>10075</v>
      </c>
      <c r="J3049" s="2" t="str">
        <f>M01_SETTINGS!$F$2</f>
        <v>KASPI</v>
      </c>
    </row>
    <row r="3050" spans="1:10" x14ac:dyDescent="0.35">
      <c r="A3050" s="3">
        <f>_xlfn.XLOOKUP(Table16[[#This Row],[OrderID]],[3]!Table13456[No заказа],[3]!Table13456[Дата
отправки],"",0,1)</f>
        <v>45709</v>
      </c>
      <c r="B3050" s="2">
        <v>502166742</v>
      </c>
      <c r="C3050" s="2"/>
      <c r="D3050" s="2"/>
      <c r="E3050" s="3"/>
      <c r="F3050" s="3"/>
      <c r="H3050" s="5">
        <f>_xlfn.XLOOKUP(Table16[[#This Row],[OrderID]],[3]!Table13456[No заказа],[3]!Table13456[Количество],"",0,1)</f>
        <v>1</v>
      </c>
      <c r="I3050" s="5">
        <f>_xlfn.XLOOKUP(Table16[[#This Row],[OrderID]],[3]!Table13456[No заказа],[3]!Table13456[Цена],"",0,1)</f>
        <v>8903</v>
      </c>
      <c r="J3050" s="2" t="str">
        <f>M01_SETTINGS!$F$2</f>
        <v>KASPI</v>
      </c>
    </row>
    <row r="3051" spans="1:10" x14ac:dyDescent="0.35">
      <c r="A3051" s="3">
        <f>_xlfn.XLOOKUP(Table16[[#This Row],[OrderID]],[3]!Table13456[No заказа],[3]!Table13456[Дата
отправки],"",0,1)</f>
        <v>45709</v>
      </c>
      <c r="B3051" s="2">
        <v>502088841</v>
      </c>
      <c r="C3051" s="2"/>
      <c r="D3051" s="2"/>
      <c r="E3051" s="3"/>
      <c r="F3051" s="3"/>
      <c r="H3051" s="5">
        <f>_xlfn.XLOOKUP(Table16[[#This Row],[OrderID]],[3]!Table13456[No заказа],[3]!Table13456[Количество],"",0,1)</f>
        <v>1</v>
      </c>
      <c r="I3051" s="5">
        <f>_xlfn.XLOOKUP(Table16[[#This Row],[OrderID]],[3]!Table13456[No заказа],[3]!Table13456[Цена],"",0,1)</f>
        <v>9000</v>
      </c>
      <c r="J3051" s="2" t="str">
        <f>M01_SETTINGS!$F$2</f>
        <v>KASPI</v>
      </c>
    </row>
    <row r="3052" spans="1:10" x14ac:dyDescent="0.35">
      <c r="A3052" s="3">
        <f>_xlfn.XLOOKUP(Table16[[#This Row],[OrderID]],[3]!Table13456[No заказа],[3]!Table13456[Дата
отправки],"",0,1)</f>
        <v>45709</v>
      </c>
      <c r="B3052" s="2">
        <v>502323745</v>
      </c>
      <c r="C3052" s="2"/>
      <c r="D3052" s="2"/>
      <c r="E3052" s="3"/>
      <c r="F3052" s="3"/>
      <c r="H3052" s="5">
        <f>_xlfn.XLOOKUP(Table16[[#This Row],[OrderID]],[3]!Table13456[No заказа],[3]!Table13456[Количество],"",0,1)</f>
        <v>1</v>
      </c>
      <c r="I3052" s="5">
        <f>_xlfn.XLOOKUP(Table16[[#This Row],[OrderID]],[3]!Table13456[No заказа],[3]!Table13456[Цена],"",0,1)</f>
        <v>9000</v>
      </c>
      <c r="J3052" s="2" t="str">
        <f>M01_SETTINGS!$F$2</f>
        <v>KASPI</v>
      </c>
    </row>
    <row r="3053" spans="1:10" x14ac:dyDescent="0.35">
      <c r="A3053" s="3">
        <f>_xlfn.XLOOKUP(Table16[[#This Row],[OrderID]],[3]!Table13456[No заказа],[3]!Table13456[Дата
отправки],"",0,1)</f>
        <v>45709</v>
      </c>
      <c r="B3053" s="2">
        <v>502570312</v>
      </c>
      <c r="C3053" s="2"/>
      <c r="D3053" s="2"/>
      <c r="E3053" s="3"/>
      <c r="F3053" s="3"/>
      <c r="H3053" s="5">
        <f>_xlfn.XLOOKUP(Table16[[#This Row],[OrderID]],[3]!Table13456[No заказа],[3]!Table13456[Количество],"",0,1)</f>
        <v>1</v>
      </c>
      <c r="I3053" s="5">
        <f>_xlfn.XLOOKUP(Table16[[#This Row],[OrderID]],[3]!Table13456[No заказа],[3]!Table13456[Цена],"",0,1)</f>
        <v>9000</v>
      </c>
      <c r="J3053" s="2" t="str">
        <f>M01_SETTINGS!$F$2</f>
        <v>KASPI</v>
      </c>
    </row>
    <row r="3054" spans="1:10" x14ac:dyDescent="0.35">
      <c r="A3054" s="3">
        <f>_xlfn.XLOOKUP(Table16[[#This Row],[OrderID]],[3]!Table13456[No заказа],[3]!Table13456[Дата
отправки],"",0,1)</f>
        <v>45709</v>
      </c>
      <c r="B3054" s="2">
        <v>502514034</v>
      </c>
      <c r="C3054" s="2"/>
      <c r="D3054" s="2"/>
      <c r="E3054" s="3"/>
      <c r="F3054" s="3"/>
      <c r="H3054" s="5">
        <f>_xlfn.XLOOKUP(Table16[[#This Row],[OrderID]],[3]!Table13456[No заказа],[3]!Table13456[Количество],"",0,1)</f>
        <v>1</v>
      </c>
      <c r="I3054" s="5">
        <f>_xlfn.XLOOKUP(Table16[[#This Row],[OrderID]],[3]!Table13456[No заказа],[3]!Table13456[Цена],"",0,1)</f>
        <v>10880</v>
      </c>
      <c r="J3054" s="2" t="str">
        <f>M01_SETTINGS!$F$2</f>
        <v>KASPI</v>
      </c>
    </row>
    <row r="3055" spans="1:10" x14ac:dyDescent="0.35">
      <c r="A3055" s="3">
        <f>_xlfn.XLOOKUP(Table16[[#This Row],[OrderID]],[3]!Table13456[No заказа],[3]!Table13456[Дата
отправки],"",0,1)</f>
        <v>45709</v>
      </c>
      <c r="B3055" s="2">
        <v>502292925</v>
      </c>
      <c r="C3055" s="2"/>
      <c r="D3055" s="2"/>
      <c r="E3055" s="3"/>
      <c r="F3055" s="3"/>
      <c r="H3055" s="5">
        <f>_xlfn.XLOOKUP(Table16[[#This Row],[OrderID]],[3]!Table13456[No заказа],[3]!Table13456[Количество],"",0,1)</f>
        <v>1</v>
      </c>
      <c r="I3055" s="5">
        <f>_xlfn.XLOOKUP(Table16[[#This Row],[OrderID]],[3]!Table13456[No заказа],[3]!Table13456[Цена],"",0,1)</f>
        <v>9136</v>
      </c>
      <c r="J3055" s="2" t="str">
        <f>M01_SETTINGS!$F$2</f>
        <v>KASPI</v>
      </c>
    </row>
    <row r="3056" spans="1:10" x14ac:dyDescent="0.35">
      <c r="A3056" s="3">
        <f>_xlfn.XLOOKUP(Table16[[#This Row],[OrderID]],[3]!Table13456[No заказа],[3]!Table13456[Дата
отправки],"",0,1)</f>
        <v>45709</v>
      </c>
      <c r="B3056" s="2">
        <v>502180314</v>
      </c>
      <c r="C3056" s="2"/>
      <c r="D3056" s="2"/>
      <c r="E3056" s="3"/>
      <c r="F3056" s="3"/>
      <c r="H3056" s="5">
        <f>_xlfn.XLOOKUP(Table16[[#This Row],[OrderID]],[3]!Table13456[No заказа],[3]!Table13456[Количество],"",0,1)</f>
        <v>1</v>
      </c>
      <c r="I3056" s="5">
        <f>_xlfn.XLOOKUP(Table16[[#This Row],[OrderID]],[3]!Table13456[No заказа],[3]!Table13456[Цена],"",0,1)</f>
        <v>9000</v>
      </c>
      <c r="J3056" s="2" t="str">
        <f>M01_SETTINGS!$F$2</f>
        <v>KASPI</v>
      </c>
    </row>
    <row r="3057" spans="1:10" x14ac:dyDescent="0.35">
      <c r="A3057" s="3">
        <f>_xlfn.XLOOKUP(Table16[[#This Row],[OrderID]],[3]!Table13456[No заказа],[3]!Table13456[Дата
отправки],"",0,1)</f>
        <v>45709</v>
      </c>
      <c r="B3057" s="2">
        <v>502525538</v>
      </c>
      <c r="C3057" s="2"/>
      <c r="D3057" s="2"/>
      <c r="E3057" s="3"/>
      <c r="F3057" s="3"/>
      <c r="H3057" s="5">
        <f>_xlfn.XLOOKUP(Table16[[#This Row],[OrderID]],[3]!Table13456[No заказа],[3]!Table13456[Количество],"",0,1)</f>
        <v>1</v>
      </c>
      <c r="I3057" s="5">
        <f>_xlfn.XLOOKUP(Table16[[#This Row],[OrderID]],[3]!Table13456[No заказа],[3]!Table13456[Цена],"",0,1)</f>
        <v>10900</v>
      </c>
      <c r="J3057" s="2" t="str">
        <f>M01_SETTINGS!$F$2</f>
        <v>KASPI</v>
      </c>
    </row>
    <row r="3058" spans="1:10" x14ac:dyDescent="0.35">
      <c r="A3058" s="3">
        <f>_xlfn.XLOOKUP(Table16[[#This Row],[OrderID]],[3]!Table13456[No заказа],[3]!Table13456[Дата
отправки],"",0,1)</f>
        <v>45709</v>
      </c>
      <c r="B3058" s="2">
        <v>502341321</v>
      </c>
      <c r="C3058" s="2"/>
      <c r="D3058" s="2"/>
      <c r="E3058" s="3"/>
      <c r="F3058" s="3"/>
      <c r="H3058" s="5">
        <f>_xlfn.XLOOKUP(Table16[[#This Row],[OrderID]],[3]!Table13456[No заказа],[3]!Table13456[Количество],"",0,1)</f>
        <v>1</v>
      </c>
      <c r="I3058" s="5">
        <f>_xlfn.XLOOKUP(Table16[[#This Row],[OrderID]],[3]!Table13456[No заказа],[3]!Table13456[Цена],"",0,1)</f>
        <v>8800</v>
      </c>
      <c r="J3058" s="2" t="str">
        <f>M01_SETTINGS!$F$2</f>
        <v>KASPI</v>
      </c>
    </row>
    <row r="3059" spans="1:10" x14ac:dyDescent="0.35">
      <c r="A3059" s="3">
        <f>_xlfn.XLOOKUP(Table16[[#This Row],[OrderID]],[3]!Table13456[No заказа],[3]!Table13456[Дата
отправки],"",0,1)</f>
        <v>45709</v>
      </c>
      <c r="B3059" s="2">
        <v>502581251</v>
      </c>
      <c r="C3059" s="2"/>
      <c r="D3059" s="2"/>
      <c r="E3059" s="3"/>
      <c r="F3059" s="3"/>
      <c r="H3059" s="5">
        <f>_xlfn.XLOOKUP(Table16[[#This Row],[OrderID]],[3]!Table13456[No заказа],[3]!Table13456[Количество],"",0,1)</f>
        <v>1</v>
      </c>
      <c r="I3059" s="5">
        <f>_xlfn.XLOOKUP(Table16[[#This Row],[OrderID]],[3]!Table13456[No заказа],[3]!Table13456[Цена],"",0,1)</f>
        <v>8800</v>
      </c>
      <c r="J3059" s="2" t="str">
        <f>M01_SETTINGS!$F$2</f>
        <v>KASPI</v>
      </c>
    </row>
    <row r="3060" spans="1:10" x14ac:dyDescent="0.35">
      <c r="A3060" s="3">
        <f>_xlfn.XLOOKUP(Table16[[#This Row],[OrderID]],[3]!Table13456[No заказа],[3]!Table13456[Дата
отправки],"",0,1)</f>
        <v>45709</v>
      </c>
      <c r="B3060" s="2">
        <v>502031623</v>
      </c>
      <c r="C3060" s="2"/>
      <c r="D3060" s="2"/>
      <c r="E3060" s="3"/>
      <c r="F3060" s="3"/>
      <c r="H3060" s="5">
        <f>_xlfn.XLOOKUP(Table16[[#This Row],[OrderID]],[3]!Table13456[No заказа],[3]!Table13456[Количество],"",0,1)</f>
        <v>1</v>
      </c>
      <c r="I3060" s="5">
        <f>_xlfn.XLOOKUP(Table16[[#This Row],[OrderID]],[3]!Table13456[No заказа],[3]!Table13456[Цена],"",0,1)</f>
        <v>10880</v>
      </c>
      <c r="J3060" s="2" t="str">
        <f>M01_SETTINGS!$F$2</f>
        <v>KASPI</v>
      </c>
    </row>
    <row r="3061" spans="1:10" x14ac:dyDescent="0.35">
      <c r="A3061" s="3">
        <f>_xlfn.XLOOKUP(Table16[[#This Row],[OrderID]],[3]!Table13456[No заказа],[3]!Table13456[Дата
отправки],"",0,1)</f>
        <v>45709</v>
      </c>
      <c r="B3061" s="2">
        <v>502264172</v>
      </c>
      <c r="C3061" s="2"/>
      <c r="D3061" s="2"/>
      <c r="E3061" s="3"/>
      <c r="F3061" s="3"/>
      <c r="H3061" s="5">
        <f>_xlfn.XLOOKUP(Table16[[#This Row],[OrderID]],[3]!Table13456[No заказа],[3]!Table13456[Количество],"",0,1)</f>
        <v>1</v>
      </c>
      <c r="I3061" s="5">
        <f>_xlfn.XLOOKUP(Table16[[#This Row],[OrderID]],[3]!Table13456[No заказа],[3]!Table13456[Цена],"",0,1)</f>
        <v>8978</v>
      </c>
      <c r="J3061" s="2" t="str">
        <f>M01_SETTINGS!$F$2</f>
        <v>KASPI</v>
      </c>
    </row>
    <row r="3062" spans="1:10" x14ac:dyDescent="0.35">
      <c r="A3062" s="3">
        <f>_xlfn.XLOOKUP(Table16[[#This Row],[OrderID]],[3]!Table13456[No заказа],[3]!Table13456[Дата
отправки],"",0,1)</f>
        <v>45709</v>
      </c>
      <c r="B3062" s="2">
        <v>502361702</v>
      </c>
      <c r="C3062" s="2"/>
      <c r="D3062" s="2"/>
      <c r="E3062" s="3"/>
      <c r="F3062" s="3"/>
      <c r="H3062" s="5">
        <f>_xlfn.XLOOKUP(Table16[[#This Row],[OrderID]],[3]!Table13456[No заказа],[3]!Table13456[Количество],"",0,1)</f>
        <v>1</v>
      </c>
      <c r="I3062" s="5">
        <f>_xlfn.XLOOKUP(Table16[[#This Row],[OrderID]],[3]!Table13456[No заказа],[3]!Table13456[Цена],"",0,1)</f>
        <v>9000</v>
      </c>
      <c r="J3062" s="2" t="str">
        <f>M01_SETTINGS!$F$2</f>
        <v>KASPI</v>
      </c>
    </row>
    <row r="3063" spans="1:10" x14ac:dyDescent="0.35">
      <c r="A3063" s="3">
        <f>_xlfn.XLOOKUP(Table16[[#This Row],[OrderID]],[3]!Table13456[No заказа],[3]!Table13456[Дата
отправки],"",0,1)</f>
        <v>45709</v>
      </c>
      <c r="B3063" s="2">
        <v>502292679</v>
      </c>
      <c r="C3063" s="2"/>
      <c r="D3063" s="2"/>
      <c r="E3063" s="3"/>
      <c r="F3063" s="3"/>
      <c r="H3063" s="5">
        <f>_xlfn.XLOOKUP(Table16[[#This Row],[OrderID]],[3]!Table13456[No заказа],[3]!Table13456[Количество],"",0,1)</f>
        <v>1</v>
      </c>
      <c r="I3063" s="5">
        <f>_xlfn.XLOOKUP(Table16[[#This Row],[OrderID]],[3]!Table13456[No заказа],[3]!Table13456[Цена],"",0,1)</f>
        <v>8967</v>
      </c>
      <c r="J3063" s="2" t="str">
        <f>M01_SETTINGS!$F$2</f>
        <v>KASPI</v>
      </c>
    </row>
    <row r="3064" spans="1:10" x14ac:dyDescent="0.35">
      <c r="A3064" s="3">
        <f>_xlfn.XLOOKUP(Table16[[#This Row],[OrderID]],[3]!Table13456[No заказа],[3]!Table13456[Дата
отправки],"",0,1)</f>
        <v>45709</v>
      </c>
      <c r="B3064" s="2">
        <v>502577091</v>
      </c>
      <c r="C3064" s="2"/>
      <c r="D3064" s="2"/>
      <c r="E3064" s="3"/>
      <c r="F3064" s="3"/>
      <c r="H3064" s="5">
        <f>_xlfn.XLOOKUP(Table16[[#This Row],[OrderID]],[3]!Table13456[No заказа],[3]!Table13456[Количество],"",0,1)</f>
        <v>1</v>
      </c>
      <c r="I3064" s="5">
        <f>_xlfn.XLOOKUP(Table16[[#This Row],[OrderID]],[3]!Table13456[No заказа],[3]!Table13456[Цена],"",0,1)</f>
        <v>11574</v>
      </c>
      <c r="J3064" s="2" t="str">
        <f>M01_SETTINGS!$F$2</f>
        <v>KASPI</v>
      </c>
    </row>
    <row r="3065" spans="1:10" x14ac:dyDescent="0.35">
      <c r="A3065" s="3">
        <f>_xlfn.XLOOKUP(Table16[[#This Row],[OrderID]],[3]!Table13456[No заказа],[3]!Table13456[Дата
отправки],"",0,1)</f>
        <v>45709</v>
      </c>
      <c r="B3065" s="2">
        <v>502365927</v>
      </c>
      <c r="C3065" s="2"/>
      <c r="D3065" s="2"/>
      <c r="E3065" s="3"/>
      <c r="F3065" s="3"/>
      <c r="H3065" s="5">
        <f>_xlfn.XLOOKUP(Table16[[#This Row],[OrderID]],[3]!Table13456[No заказа],[3]!Table13456[Количество],"",0,1)</f>
        <v>1</v>
      </c>
      <c r="I3065" s="5">
        <f>_xlfn.XLOOKUP(Table16[[#This Row],[OrderID]],[3]!Table13456[No заказа],[3]!Table13456[Цена],"",0,1)</f>
        <v>8999</v>
      </c>
      <c r="J3065" s="2" t="str">
        <f>M01_SETTINGS!$F$2</f>
        <v>KASPI</v>
      </c>
    </row>
    <row r="3066" spans="1:10" x14ac:dyDescent="0.35">
      <c r="A3066" s="3">
        <f>_xlfn.XLOOKUP(Table16[[#This Row],[OrderID]],[3]!Table13456[No заказа],[3]!Table13456[Дата
отправки],"",0,1)</f>
        <v>45709</v>
      </c>
      <c r="B3066" s="2">
        <v>502523870</v>
      </c>
      <c r="C3066" s="2"/>
      <c r="D3066" s="2"/>
      <c r="E3066" s="3"/>
      <c r="F3066" s="3"/>
      <c r="H3066" s="5">
        <f>_xlfn.XLOOKUP(Table16[[#This Row],[OrderID]],[3]!Table13456[No заказа],[3]!Table13456[Количество],"",0,1)</f>
        <v>1</v>
      </c>
      <c r="I3066" s="5">
        <f>_xlfn.XLOOKUP(Table16[[#This Row],[OrderID]],[3]!Table13456[No заказа],[3]!Table13456[Цена],"",0,1)</f>
        <v>10753</v>
      </c>
      <c r="J3066" s="2" t="str">
        <f>M01_SETTINGS!$F$2</f>
        <v>KASPI</v>
      </c>
    </row>
    <row r="3067" spans="1:10" x14ac:dyDescent="0.35">
      <c r="A3067" s="3">
        <f>_xlfn.XLOOKUP(Table16[[#This Row],[OrderID]],[3]!Table13456[No заказа],[3]!Table13456[Дата
отправки],"",0,1)</f>
        <v>45709</v>
      </c>
      <c r="B3067" s="2">
        <v>502434605</v>
      </c>
      <c r="C3067" s="2"/>
      <c r="D3067" s="2"/>
      <c r="E3067" s="3"/>
      <c r="F3067" s="3"/>
      <c r="H3067" s="5">
        <f>_xlfn.XLOOKUP(Table16[[#This Row],[OrderID]],[3]!Table13456[No заказа],[3]!Table13456[Количество],"",0,1)</f>
        <v>1</v>
      </c>
      <c r="I3067" s="5">
        <f>_xlfn.XLOOKUP(Table16[[#This Row],[OrderID]],[3]!Table13456[No заказа],[3]!Table13456[Цена],"",0,1)</f>
        <v>8900</v>
      </c>
      <c r="J3067" s="2" t="str">
        <f>M01_SETTINGS!$F$2</f>
        <v>KASPI</v>
      </c>
    </row>
    <row r="3068" spans="1:10" x14ac:dyDescent="0.35">
      <c r="A3068" s="3">
        <f>_xlfn.XLOOKUP(Table16[[#This Row],[OrderID]],[3]!Table13456[No заказа],[3]!Table13456[Дата
отправки],"",0,1)</f>
        <v>45709</v>
      </c>
      <c r="B3068" s="2">
        <v>502539613</v>
      </c>
      <c r="C3068" s="2"/>
      <c r="D3068" s="2"/>
      <c r="E3068" s="3"/>
      <c r="F3068" s="3"/>
      <c r="H3068" s="5">
        <f>_xlfn.XLOOKUP(Table16[[#This Row],[OrderID]],[3]!Table13456[No заказа],[3]!Table13456[Количество],"",0,1)</f>
        <v>1</v>
      </c>
      <c r="I3068" s="5">
        <f>_xlfn.XLOOKUP(Table16[[#This Row],[OrderID]],[3]!Table13456[No заказа],[3]!Table13456[Цена],"",0,1)</f>
        <v>12896</v>
      </c>
      <c r="J3068" s="2" t="str">
        <f>M01_SETTINGS!$F$2</f>
        <v>KASPI</v>
      </c>
    </row>
    <row r="3069" spans="1:10" x14ac:dyDescent="0.35">
      <c r="A3069" s="3">
        <f>_xlfn.XLOOKUP(Table16[[#This Row],[OrderID]],[3]!Table13456[No заказа],[3]!Table13456[Дата
отправки],"",0,1)</f>
        <v>45709</v>
      </c>
      <c r="B3069" s="2">
        <v>502224167</v>
      </c>
      <c r="C3069" s="2"/>
      <c r="D3069" s="2"/>
      <c r="E3069" s="3"/>
      <c r="F3069" s="3"/>
      <c r="H3069" s="5">
        <f>_xlfn.XLOOKUP(Table16[[#This Row],[OrderID]],[3]!Table13456[No заказа],[3]!Table13456[Количество],"",0,1)</f>
        <v>1</v>
      </c>
      <c r="I3069" s="5">
        <f>_xlfn.XLOOKUP(Table16[[#This Row],[OrderID]],[3]!Table13456[No заказа],[3]!Table13456[Цена],"",0,1)</f>
        <v>8999</v>
      </c>
      <c r="J3069" s="2" t="str">
        <f>M01_SETTINGS!$F$2</f>
        <v>KASPI</v>
      </c>
    </row>
    <row r="3070" spans="1:10" x14ac:dyDescent="0.35">
      <c r="A3070" s="3">
        <f>_xlfn.XLOOKUP(Table16[[#This Row],[OrderID]],[3]!Table13456[No заказа],[3]!Table13456[Дата
отправки],"",0,1)</f>
        <v>45709</v>
      </c>
      <c r="B3070" s="2">
        <v>502189268</v>
      </c>
      <c r="C3070" s="2"/>
      <c r="D3070" s="2"/>
      <c r="E3070" s="3"/>
      <c r="F3070" s="3"/>
      <c r="H3070" s="5">
        <f>_xlfn.XLOOKUP(Table16[[#This Row],[OrderID]],[3]!Table13456[No заказа],[3]!Table13456[Количество],"",0,1)</f>
        <v>1</v>
      </c>
      <c r="I3070" s="5">
        <f>_xlfn.XLOOKUP(Table16[[#This Row],[OrderID]],[3]!Table13456[No заказа],[3]!Table13456[Цена],"",0,1)</f>
        <v>8999</v>
      </c>
      <c r="J3070" s="2" t="str">
        <f>M01_SETTINGS!$F$2</f>
        <v>KASPI</v>
      </c>
    </row>
    <row r="3071" spans="1:10" x14ac:dyDescent="0.35">
      <c r="A3071" s="3">
        <f>_xlfn.XLOOKUP(Table16[[#This Row],[OrderID]],[3]!Table13456[No заказа],[3]!Table13456[Дата
отправки],"",0,1)</f>
        <v>45709</v>
      </c>
      <c r="B3071" s="2">
        <v>502503420</v>
      </c>
      <c r="C3071" s="2"/>
      <c r="D3071" s="2"/>
      <c r="E3071" s="3"/>
      <c r="F3071" s="3"/>
      <c r="H3071" s="5">
        <f>_xlfn.XLOOKUP(Table16[[#This Row],[OrderID]],[3]!Table13456[No заказа],[3]!Table13456[Количество],"",0,1)</f>
        <v>1</v>
      </c>
      <c r="I3071" s="5">
        <f>_xlfn.XLOOKUP(Table16[[#This Row],[OrderID]],[3]!Table13456[No заказа],[3]!Table13456[Цена],"",0,1)</f>
        <v>10900</v>
      </c>
      <c r="J3071" s="2" t="str">
        <f>M01_SETTINGS!$F$2</f>
        <v>KASPI</v>
      </c>
    </row>
    <row r="3072" spans="1:10" x14ac:dyDescent="0.35">
      <c r="A3072" s="3">
        <f>_xlfn.XLOOKUP(Table16[[#This Row],[OrderID]],[3]!Table13456[No заказа],[3]!Table13456[Дата
отправки],"",0,1)</f>
        <v>45709</v>
      </c>
      <c r="B3072" s="2">
        <v>502445636</v>
      </c>
      <c r="C3072" s="2"/>
      <c r="D3072" s="2"/>
      <c r="E3072" s="3"/>
      <c r="F3072" s="3"/>
      <c r="H3072" s="5">
        <f>_xlfn.XLOOKUP(Table16[[#This Row],[OrderID]],[3]!Table13456[No заказа],[3]!Table13456[Количество],"",0,1)</f>
        <v>1</v>
      </c>
      <c r="I3072" s="5">
        <f>_xlfn.XLOOKUP(Table16[[#This Row],[OrderID]],[3]!Table13456[No заказа],[3]!Table13456[Цена],"",0,1)</f>
        <v>9000</v>
      </c>
      <c r="J3072" s="2" t="str">
        <f>M01_SETTINGS!$F$2</f>
        <v>KASPI</v>
      </c>
    </row>
    <row r="3073" spans="1:10" x14ac:dyDescent="0.35">
      <c r="A3073" s="3">
        <f>_xlfn.XLOOKUP(Table16[[#This Row],[OrderID]],[3]!Table13456[No заказа],[3]!Table13456[Дата
отправки],"",0,1)</f>
        <v>45709</v>
      </c>
      <c r="B3073" s="2">
        <v>502211784</v>
      </c>
      <c r="C3073" s="2"/>
      <c r="D3073" s="2"/>
      <c r="E3073" s="3"/>
      <c r="F3073" s="3"/>
      <c r="H3073" s="5">
        <f>_xlfn.XLOOKUP(Table16[[#This Row],[OrderID]],[3]!Table13456[No заказа],[3]!Table13456[Количество],"",0,1)</f>
        <v>1</v>
      </c>
      <c r="I3073" s="5">
        <f>_xlfn.XLOOKUP(Table16[[#This Row],[OrderID]],[3]!Table13456[No заказа],[3]!Table13456[Цена],"",0,1)</f>
        <v>10890</v>
      </c>
      <c r="J3073" s="2" t="str">
        <f>M01_SETTINGS!$F$2</f>
        <v>KASPI</v>
      </c>
    </row>
    <row r="3074" spans="1:10" x14ac:dyDescent="0.35">
      <c r="A3074" s="3">
        <f>_xlfn.XLOOKUP(Table16[[#This Row],[OrderID]],[3]!Table13456[No заказа],[3]!Table13456[Дата
отправки],"",0,1)</f>
        <v>45709</v>
      </c>
      <c r="B3074" s="2">
        <v>502250302</v>
      </c>
      <c r="C3074" s="2"/>
      <c r="D3074" s="2"/>
      <c r="E3074" s="3"/>
      <c r="F3074" s="3"/>
      <c r="H3074" s="5">
        <f>_xlfn.XLOOKUP(Table16[[#This Row],[OrderID]],[3]!Table13456[No заказа],[3]!Table13456[Количество],"",0,1)</f>
        <v>1</v>
      </c>
      <c r="I3074" s="5">
        <f>_xlfn.XLOOKUP(Table16[[#This Row],[OrderID]],[3]!Table13456[No заказа],[3]!Table13456[Цена],"",0,1)</f>
        <v>9481</v>
      </c>
      <c r="J3074" s="2" t="str">
        <f>M01_SETTINGS!$F$2</f>
        <v>KASPI</v>
      </c>
    </row>
    <row r="3075" spans="1:10" x14ac:dyDescent="0.35">
      <c r="A3075" s="3">
        <f>_xlfn.XLOOKUP(Table16[[#This Row],[OrderID]],[3]!Table13456[No заказа],[3]!Table13456[Дата
отправки],"",0,1)</f>
        <v>45709</v>
      </c>
      <c r="B3075" s="2">
        <v>502459240</v>
      </c>
      <c r="C3075" s="2"/>
      <c r="D3075" s="2"/>
      <c r="E3075" s="3"/>
      <c r="F3075" s="3"/>
      <c r="H3075" s="5">
        <f>_xlfn.XLOOKUP(Table16[[#This Row],[OrderID]],[3]!Table13456[No заказа],[3]!Table13456[Количество],"",0,1)</f>
        <v>1</v>
      </c>
      <c r="I3075" s="5">
        <f>_xlfn.XLOOKUP(Table16[[#This Row],[OrderID]],[3]!Table13456[No заказа],[3]!Table13456[Цена],"",0,1)</f>
        <v>10999</v>
      </c>
      <c r="J3075" s="2" t="str">
        <f>M01_SETTINGS!$F$2</f>
        <v>KASPI</v>
      </c>
    </row>
    <row r="3076" spans="1:10" x14ac:dyDescent="0.35">
      <c r="A3076" s="3">
        <f>_xlfn.XLOOKUP(Table16[[#This Row],[OrderID]],[3]!Table13456[No заказа],[3]!Table13456[Дата
отправки],"",0,1)</f>
        <v>45709</v>
      </c>
      <c r="B3076" s="2">
        <v>502131699</v>
      </c>
      <c r="C3076" s="2"/>
      <c r="D3076" s="2"/>
      <c r="E3076" s="3"/>
      <c r="F3076" s="3"/>
      <c r="H3076" s="5">
        <f>_xlfn.XLOOKUP(Table16[[#This Row],[OrderID]],[3]!Table13456[No заказа],[3]!Table13456[Количество],"",0,1)</f>
        <v>1</v>
      </c>
      <c r="I3076" s="5">
        <f>_xlfn.XLOOKUP(Table16[[#This Row],[OrderID]],[3]!Table13456[No заказа],[3]!Table13456[Цена],"",0,1)</f>
        <v>10819</v>
      </c>
      <c r="J3076" s="2" t="str">
        <f>M01_SETTINGS!$F$2</f>
        <v>KASPI</v>
      </c>
    </row>
    <row r="3077" spans="1:10" x14ac:dyDescent="0.35">
      <c r="A3077" s="3">
        <f>_xlfn.XLOOKUP(Table16[[#This Row],[OrderID]],[3]!Table13456[No заказа],[3]!Table13456[Дата
отправки],"",0,1)</f>
        <v>45709</v>
      </c>
      <c r="B3077" s="2">
        <v>502422573</v>
      </c>
      <c r="C3077" s="2"/>
      <c r="D3077" s="2"/>
      <c r="E3077" s="3"/>
      <c r="F3077" s="3"/>
      <c r="H3077" s="5">
        <f>_xlfn.XLOOKUP(Table16[[#This Row],[OrderID]],[3]!Table13456[No заказа],[3]!Table13456[Количество],"",0,1)</f>
        <v>1</v>
      </c>
      <c r="I3077" s="5">
        <f>_xlfn.XLOOKUP(Table16[[#This Row],[OrderID]],[3]!Table13456[No заказа],[3]!Table13456[Цена],"",0,1)</f>
        <v>10361</v>
      </c>
      <c r="J3077" s="2" t="str">
        <f>M01_SETTINGS!$F$2</f>
        <v>KASPI</v>
      </c>
    </row>
    <row r="3078" spans="1:10" x14ac:dyDescent="0.35">
      <c r="A3078" s="3">
        <f>_xlfn.XLOOKUP(Table16[[#This Row],[OrderID]],[3]!Table13456[No заказа],[3]!Table13456[Дата
отправки],"",0,1)</f>
        <v>45709</v>
      </c>
      <c r="B3078" s="2">
        <v>502240750</v>
      </c>
      <c r="C3078" s="2"/>
      <c r="D3078" s="2"/>
      <c r="E3078" s="3"/>
      <c r="F3078" s="3"/>
      <c r="H3078" s="5">
        <f>_xlfn.XLOOKUP(Table16[[#This Row],[OrderID]],[3]!Table13456[No заказа],[3]!Table13456[Количество],"",0,1)</f>
        <v>1</v>
      </c>
      <c r="I3078" s="5">
        <f>_xlfn.XLOOKUP(Table16[[#This Row],[OrderID]],[3]!Table13456[No заказа],[3]!Table13456[Цена],"",0,1)</f>
        <v>10768</v>
      </c>
      <c r="J3078" s="2" t="str">
        <f>M01_SETTINGS!$F$2</f>
        <v>KASPI</v>
      </c>
    </row>
    <row r="3079" spans="1:10" x14ac:dyDescent="0.35">
      <c r="A3079" s="3">
        <f>_xlfn.XLOOKUP(Table16[[#This Row],[OrderID]],[3]!Table13456[No заказа],[3]!Table13456[Дата
отправки],"",0,1)</f>
        <v>45709</v>
      </c>
      <c r="B3079" s="2">
        <v>502050380</v>
      </c>
      <c r="C3079" s="2"/>
      <c r="D3079" s="2"/>
      <c r="E3079" s="3"/>
      <c r="F3079" s="3"/>
      <c r="H3079" s="5">
        <f>_xlfn.XLOOKUP(Table16[[#This Row],[OrderID]],[3]!Table13456[No заказа],[3]!Table13456[Количество],"",0,1)</f>
        <v>1</v>
      </c>
      <c r="I3079" s="5">
        <f>_xlfn.XLOOKUP(Table16[[#This Row],[OrderID]],[3]!Table13456[No заказа],[3]!Table13456[Цена],"",0,1)</f>
        <v>19990</v>
      </c>
      <c r="J3079" s="2" t="str">
        <f>M01_SETTINGS!$F$2</f>
        <v>KASPI</v>
      </c>
    </row>
    <row r="3080" spans="1:10" x14ac:dyDescent="0.35">
      <c r="A3080" s="3">
        <f>_xlfn.XLOOKUP(Table16[[#This Row],[OrderID]],[3]!Table13456[No заказа],[3]!Table13456[Дата
отправки],"",0,1)</f>
        <v>45709</v>
      </c>
      <c r="B3080" s="2">
        <v>502389171</v>
      </c>
      <c r="C3080" s="2"/>
      <c r="D3080" s="2"/>
      <c r="E3080" s="3"/>
      <c r="F3080" s="3"/>
      <c r="H3080" s="5">
        <f>_xlfn.XLOOKUP(Table16[[#This Row],[OrderID]],[3]!Table13456[No заказа],[3]!Table13456[Количество],"",0,1)</f>
        <v>1</v>
      </c>
      <c r="I3080" s="5">
        <f>_xlfn.XLOOKUP(Table16[[#This Row],[OrderID]],[3]!Table13456[No заказа],[3]!Table13456[Цена],"",0,1)</f>
        <v>8982</v>
      </c>
      <c r="J3080" s="2" t="str">
        <f>M01_SETTINGS!$F$2</f>
        <v>KASPI</v>
      </c>
    </row>
    <row r="3081" spans="1:10" x14ac:dyDescent="0.35">
      <c r="A3081" s="3">
        <f>_xlfn.XLOOKUP(Table16[[#This Row],[OrderID]],[3]!Table13456[No заказа],[3]!Table13456[Дата
отправки],"",0,1)</f>
        <v>45709</v>
      </c>
      <c r="B3081" s="2">
        <v>502318423</v>
      </c>
      <c r="C3081" s="2"/>
      <c r="D3081" s="2"/>
      <c r="E3081" s="3"/>
      <c r="F3081" s="3"/>
      <c r="H3081" s="5">
        <f>_xlfn.XLOOKUP(Table16[[#This Row],[OrderID]],[3]!Table13456[No заказа],[3]!Table13456[Количество],"",0,1)</f>
        <v>1</v>
      </c>
      <c r="I3081" s="5">
        <f>_xlfn.XLOOKUP(Table16[[#This Row],[OrderID]],[3]!Table13456[No заказа],[3]!Table13456[Цена],"",0,1)</f>
        <v>10998</v>
      </c>
      <c r="J3081" s="2" t="str">
        <f>M01_SETTINGS!$F$2</f>
        <v>KASPI</v>
      </c>
    </row>
    <row r="3082" spans="1:10" x14ac:dyDescent="0.35">
      <c r="A3082" s="3">
        <f>_xlfn.XLOOKUP(Table16[[#This Row],[OrderID]],[3]!Table13456[No заказа],[3]!Table13456[Дата
отправки],"",0,1)</f>
        <v>45709</v>
      </c>
      <c r="B3082" s="2">
        <v>502254792</v>
      </c>
      <c r="C3082" s="2"/>
      <c r="D3082" s="2"/>
      <c r="E3082" s="3"/>
      <c r="F3082" s="3"/>
      <c r="H3082" s="5">
        <f>_xlfn.XLOOKUP(Table16[[#This Row],[OrderID]],[3]!Table13456[No заказа],[3]!Table13456[Количество],"",0,1)</f>
        <v>1</v>
      </c>
      <c r="I3082" s="5">
        <f>_xlfn.XLOOKUP(Table16[[#This Row],[OrderID]],[3]!Table13456[No заказа],[3]!Table13456[Цена],"",0,1)</f>
        <v>11769</v>
      </c>
      <c r="J3082" s="2" t="str">
        <f>M01_SETTINGS!$F$2</f>
        <v>KASPI</v>
      </c>
    </row>
    <row r="3083" spans="1:10" x14ac:dyDescent="0.35">
      <c r="A3083" s="3">
        <f>_xlfn.XLOOKUP(Table16[[#This Row],[OrderID]],[3]!Table13456[No заказа],[3]!Table13456[Дата
отправки],"",0,1)</f>
        <v>45709</v>
      </c>
      <c r="B3083" s="2">
        <v>502255828</v>
      </c>
      <c r="C3083" s="2"/>
      <c r="D3083" s="2"/>
      <c r="E3083" s="3"/>
      <c r="F3083" s="3"/>
      <c r="H3083" s="5">
        <f>_xlfn.XLOOKUP(Table16[[#This Row],[OrderID]],[3]!Table13456[No заказа],[3]!Table13456[Количество],"",0,1)</f>
        <v>1</v>
      </c>
      <c r="I3083" s="5">
        <f>_xlfn.XLOOKUP(Table16[[#This Row],[OrderID]],[3]!Table13456[No заказа],[3]!Table13456[Цена],"",0,1)</f>
        <v>8899</v>
      </c>
      <c r="J3083" s="2" t="str">
        <f>M01_SETTINGS!$F$2</f>
        <v>KASPI</v>
      </c>
    </row>
    <row r="3084" spans="1:10" x14ac:dyDescent="0.35">
      <c r="A3084" s="3">
        <f>_xlfn.XLOOKUP(Table16[[#This Row],[OrderID]],[3]!Table13456[No заказа],[3]!Table13456[Дата
отправки],"",0,1)</f>
        <v>45709</v>
      </c>
      <c r="B3084" s="2">
        <v>502417271</v>
      </c>
      <c r="C3084" s="2"/>
      <c r="D3084" s="2"/>
      <c r="E3084" s="3"/>
      <c r="F3084" s="3"/>
      <c r="H3084" s="5">
        <f>_xlfn.XLOOKUP(Table16[[#This Row],[OrderID]],[3]!Table13456[No заказа],[3]!Table13456[Количество],"",0,1)</f>
        <v>1</v>
      </c>
      <c r="I3084" s="5">
        <f>_xlfn.XLOOKUP(Table16[[#This Row],[OrderID]],[3]!Table13456[No заказа],[3]!Table13456[Цена],"",0,1)</f>
        <v>10361</v>
      </c>
      <c r="J3084" s="2" t="str">
        <f>M01_SETTINGS!$F$2</f>
        <v>KASPI</v>
      </c>
    </row>
    <row r="3085" spans="1:10" x14ac:dyDescent="0.35">
      <c r="A3085" s="3">
        <f>_xlfn.XLOOKUP(Table16[[#This Row],[OrderID]],[3]!Table13456[No заказа],[3]!Table13456[Дата
отправки],"",0,1)</f>
        <v>45709</v>
      </c>
      <c r="B3085" s="2">
        <v>502058734</v>
      </c>
      <c r="C3085" s="2"/>
      <c r="D3085" s="2"/>
      <c r="E3085" s="3"/>
      <c r="F3085" s="3"/>
      <c r="H3085" s="5">
        <f>_xlfn.XLOOKUP(Table16[[#This Row],[OrderID]],[3]!Table13456[No заказа],[3]!Table13456[Количество],"",0,1)</f>
        <v>1</v>
      </c>
      <c r="I3085" s="5">
        <f>_xlfn.XLOOKUP(Table16[[#This Row],[OrderID]],[3]!Table13456[No заказа],[3]!Table13456[Цена],"",0,1)</f>
        <v>8920</v>
      </c>
      <c r="J3085" s="2" t="str">
        <f>M01_SETTINGS!$F$2</f>
        <v>KASPI</v>
      </c>
    </row>
    <row r="3086" spans="1:10" x14ac:dyDescent="0.35">
      <c r="A3086" s="3">
        <f>_xlfn.XLOOKUP(Table16[[#This Row],[OrderID]],[3]!Table13456[No заказа],[3]!Table13456[Дата
отправки],"",0,1)</f>
        <v>45709</v>
      </c>
      <c r="B3086" s="2">
        <v>502386833</v>
      </c>
      <c r="C3086" s="2"/>
      <c r="D3086" s="2"/>
      <c r="E3086" s="3"/>
      <c r="F3086" s="3"/>
      <c r="H3086" s="5">
        <f>_xlfn.XLOOKUP(Table16[[#This Row],[OrderID]],[3]!Table13456[No заказа],[3]!Table13456[Количество],"",0,1)</f>
        <v>1</v>
      </c>
      <c r="I3086" s="5">
        <f>_xlfn.XLOOKUP(Table16[[#This Row],[OrderID]],[3]!Table13456[No заказа],[3]!Table13456[Цена],"",0,1)</f>
        <v>8869</v>
      </c>
      <c r="J3086" s="2" t="str">
        <f>M01_SETTINGS!$F$2</f>
        <v>KASPI</v>
      </c>
    </row>
    <row r="3087" spans="1:10" x14ac:dyDescent="0.35">
      <c r="A3087" s="3">
        <f>_xlfn.XLOOKUP(Table16[[#This Row],[OrderID]],[3]!Table13456[No заказа],[3]!Table13456[Дата
отправки],"",0,1)</f>
        <v>45708</v>
      </c>
      <c r="B3087" s="2">
        <v>501971369</v>
      </c>
      <c r="C3087" s="2"/>
      <c r="D3087" s="2"/>
      <c r="E3087" s="3"/>
      <c r="F3087" s="3"/>
      <c r="H3087" s="5">
        <f>_xlfn.XLOOKUP(Table16[[#This Row],[OrderID]],[3]!Table13456[No заказа],[3]!Table13456[Количество],"",0,1)</f>
        <v>1</v>
      </c>
      <c r="I3087" s="5">
        <f>_xlfn.XLOOKUP(Table16[[#This Row],[OrderID]],[3]!Table13456[No заказа],[3]!Table13456[Цена],"",0,1)</f>
        <v>8999</v>
      </c>
      <c r="J3087" s="2" t="str">
        <f>M01_SETTINGS!$F$2</f>
        <v>KASPI</v>
      </c>
    </row>
    <row r="3088" spans="1:10" x14ac:dyDescent="0.35">
      <c r="A3088" s="3">
        <f>_xlfn.XLOOKUP(Table16[[#This Row],[OrderID]],[3]!Table13456[No заказа],[3]!Table13456[Дата
отправки],"",0,1)</f>
        <v>45708</v>
      </c>
      <c r="B3088" s="2">
        <v>501623576</v>
      </c>
      <c r="C3088" s="2"/>
      <c r="D3088" s="2"/>
      <c r="E3088" s="3"/>
      <c r="F3088" s="3"/>
      <c r="H3088" s="5">
        <f>_xlfn.XLOOKUP(Table16[[#This Row],[OrderID]],[3]!Table13456[No заказа],[3]!Table13456[Количество],"",0,1)</f>
        <v>1</v>
      </c>
      <c r="I3088" s="5">
        <f>_xlfn.XLOOKUP(Table16[[#This Row],[OrderID]],[3]!Table13456[No заказа],[3]!Table13456[Цена],"",0,1)</f>
        <v>9000</v>
      </c>
      <c r="J3088" s="2" t="str">
        <f>M01_SETTINGS!$F$2</f>
        <v>KASPI</v>
      </c>
    </row>
    <row r="3089" spans="1:10" x14ac:dyDescent="0.35">
      <c r="A3089" s="3">
        <f>_xlfn.XLOOKUP(Table16[[#This Row],[OrderID]],[3]!Table13456[No заказа],[3]!Table13456[Дата
отправки],"",0,1)</f>
        <v>45708</v>
      </c>
      <c r="B3089" s="2">
        <v>501599946</v>
      </c>
      <c r="C3089" s="2"/>
      <c r="D3089" s="2"/>
      <c r="E3089" s="3"/>
      <c r="F3089" s="3"/>
      <c r="H3089" s="5">
        <f>_xlfn.XLOOKUP(Table16[[#This Row],[OrderID]],[3]!Table13456[No заказа],[3]!Table13456[Количество],"",0,1)</f>
        <v>1</v>
      </c>
      <c r="I3089" s="5">
        <f>_xlfn.XLOOKUP(Table16[[#This Row],[OrderID]],[3]!Table13456[No заказа],[3]!Table13456[Цена],"",0,1)</f>
        <v>9000</v>
      </c>
      <c r="J3089" s="2" t="str">
        <f>M01_SETTINGS!$F$2</f>
        <v>KASPI</v>
      </c>
    </row>
    <row r="3090" spans="1:10" x14ac:dyDescent="0.35">
      <c r="A3090" s="3">
        <f>_xlfn.XLOOKUP(Table16[[#This Row],[OrderID]],[3]!Table13456[No заказа],[3]!Table13456[Дата
отправки],"",0,1)</f>
        <v>45708</v>
      </c>
      <c r="B3090" s="2">
        <v>501524661</v>
      </c>
      <c r="C3090" s="2"/>
      <c r="D3090" s="2"/>
      <c r="E3090" s="3"/>
      <c r="F3090" s="3"/>
      <c r="H3090" s="5">
        <f>_xlfn.XLOOKUP(Table16[[#This Row],[OrderID]],[3]!Table13456[No заказа],[3]!Table13456[Количество],"",0,1)</f>
        <v>1</v>
      </c>
      <c r="I3090" s="5">
        <f>_xlfn.XLOOKUP(Table16[[#This Row],[OrderID]],[3]!Table13456[No заказа],[3]!Table13456[Цена],"",0,1)</f>
        <v>9000</v>
      </c>
      <c r="J3090" s="2" t="str">
        <f>M01_SETTINGS!$F$2</f>
        <v>KASPI</v>
      </c>
    </row>
    <row r="3091" spans="1:10" x14ac:dyDescent="0.35">
      <c r="A3091" s="3">
        <f>_xlfn.XLOOKUP(Table16[[#This Row],[OrderID]],[3]!Table13456[No заказа],[3]!Table13456[Дата
отправки],"",0,1)</f>
        <v>45708</v>
      </c>
      <c r="B3091" s="2">
        <v>501506688</v>
      </c>
      <c r="C3091" s="2"/>
      <c r="D3091" s="2"/>
      <c r="E3091" s="3"/>
      <c r="F3091" s="3"/>
      <c r="H3091" s="5">
        <f>_xlfn.XLOOKUP(Table16[[#This Row],[OrderID]],[3]!Table13456[No заказа],[3]!Table13456[Количество],"",0,1)</f>
        <v>1</v>
      </c>
      <c r="I3091" s="5">
        <f>_xlfn.XLOOKUP(Table16[[#This Row],[OrderID]],[3]!Table13456[No заказа],[3]!Table13456[Цена],"",0,1)</f>
        <v>9000</v>
      </c>
      <c r="J3091" s="2" t="str">
        <f>M01_SETTINGS!$F$2</f>
        <v>KASPI</v>
      </c>
    </row>
    <row r="3092" spans="1:10" x14ac:dyDescent="0.35">
      <c r="A3092" s="3">
        <f>_xlfn.XLOOKUP(Table16[[#This Row],[OrderID]],[3]!Table13456[No заказа],[3]!Table13456[Дата
отправки],"",0,1)</f>
        <v>45708</v>
      </c>
      <c r="B3092" s="2">
        <v>501474388</v>
      </c>
      <c r="C3092" s="2"/>
      <c r="D3092" s="2"/>
      <c r="E3092" s="3"/>
      <c r="F3092" s="3"/>
      <c r="H3092" s="5">
        <f>_xlfn.XLOOKUP(Table16[[#This Row],[OrderID]],[3]!Table13456[No заказа],[3]!Table13456[Количество],"",0,1)</f>
        <v>1</v>
      </c>
      <c r="I3092" s="5">
        <f>_xlfn.XLOOKUP(Table16[[#This Row],[OrderID]],[3]!Table13456[No заказа],[3]!Table13456[Цена],"",0,1)</f>
        <v>9000</v>
      </c>
      <c r="J3092" s="2" t="str">
        <f>M01_SETTINGS!$F$2</f>
        <v>KASPI</v>
      </c>
    </row>
    <row r="3093" spans="1:10" x14ac:dyDescent="0.35">
      <c r="A3093" s="3">
        <f>_xlfn.XLOOKUP(Table16[[#This Row],[OrderID]],[3]!Table13456[No заказа],[3]!Table13456[Дата
отправки],"",0,1)</f>
        <v>45708</v>
      </c>
      <c r="B3093" s="2">
        <v>501876203</v>
      </c>
      <c r="C3093" s="2"/>
      <c r="D3093" s="2"/>
      <c r="E3093" s="3"/>
      <c r="F3093" s="3"/>
      <c r="H3093" s="5">
        <f>_xlfn.XLOOKUP(Table16[[#This Row],[OrderID]],[3]!Table13456[No заказа],[3]!Table13456[Количество],"",0,1)</f>
        <v>1</v>
      </c>
      <c r="I3093" s="5">
        <f>_xlfn.XLOOKUP(Table16[[#This Row],[OrderID]],[3]!Table13456[No заказа],[3]!Table13456[Цена],"",0,1)</f>
        <v>10869</v>
      </c>
      <c r="J3093" s="2" t="str">
        <f>M01_SETTINGS!$F$2</f>
        <v>KASPI</v>
      </c>
    </row>
    <row r="3094" spans="1:10" x14ac:dyDescent="0.35">
      <c r="A3094" s="3">
        <f>_xlfn.XLOOKUP(Table16[[#This Row],[OrderID]],[3]!Table13456[No заказа],[3]!Table13456[Дата
отправки],"",0,1)</f>
        <v>45708</v>
      </c>
      <c r="B3094" s="2">
        <v>501514861</v>
      </c>
      <c r="C3094" s="2"/>
      <c r="D3094" s="2"/>
      <c r="E3094" s="3"/>
      <c r="F3094" s="3"/>
      <c r="H3094" s="5">
        <f>_xlfn.XLOOKUP(Table16[[#This Row],[OrderID]],[3]!Table13456[No заказа],[3]!Table13456[Количество],"",0,1)</f>
        <v>1</v>
      </c>
      <c r="I3094" s="5">
        <f>_xlfn.XLOOKUP(Table16[[#This Row],[OrderID]],[3]!Table13456[No заказа],[3]!Table13456[Цена],"",0,1)</f>
        <v>12279</v>
      </c>
      <c r="J3094" s="2" t="str">
        <f>M01_SETTINGS!$F$2</f>
        <v>KASPI</v>
      </c>
    </row>
    <row r="3095" spans="1:10" x14ac:dyDescent="0.35">
      <c r="A3095" s="3">
        <f>_xlfn.XLOOKUP(Table16[[#This Row],[OrderID]],[3]!Table13456[No заказа],[3]!Table13456[Дата
отправки],"",0,1)</f>
        <v>45708</v>
      </c>
      <c r="B3095" s="2">
        <v>501863171</v>
      </c>
      <c r="C3095" s="2"/>
      <c r="D3095" s="2"/>
      <c r="E3095" s="3"/>
      <c r="F3095" s="3"/>
      <c r="H3095" s="5">
        <f>_xlfn.XLOOKUP(Table16[[#This Row],[OrderID]],[3]!Table13456[No заказа],[3]!Table13456[Количество],"",0,1)</f>
        <v>1</v>
      </c>
      <c r="I3095" s="5">
        <f>_xlfn.XLOOKUP(Table16[[#This Row],[OrderID]],[3]!Table13456[No заказа],[3]!Table13456[Цена],"",0,1)</f>
        <v>10406</v>
      </c>
      <c r="J3095" s="2" t="str">
        <f>M01_SETTINGS!$F$2</f>
        <v>KASPI</v>
      </c>
    </row>
    <row r="3096" spans="1:10" x14ac:dyDescent="0.35">
      <c r="A3096" s="3">
        <f>_xlfn.XLOOKUP(Table16[[#This Row],[OrderID]],[3]!Table13456[No заказа],[3]!Table13456[Дата
отправки],"",0,1)</f>
        <v>45708</v>
      </c>
      <c r="B3096" s="2">
        <v>501975520</v>
      </c>
      <c r="C3096" s="2"/>
      <c r="D3096" s="2"/>
      <c r="E3096" s="3"/>
      <c r="F3096" s="3"/>
      <c r="H3096" s="5">
        <f>_xlfn.XLOOKUP(Table16[[#This Row],[OrderID]],[3]!Table13456[No заказа],[3]!Table13456[Количество],"",0,1)</f>
        <v>1</v>
      </c>
      <c r="I3096" s="5">
        <f>_xlfn.XLOOKUP(Table16[[#This Row],[OrderID]],[3]!Table13456[No заказа],[3]!Table13456[Цена],"",0,1)</f>
        <v>9000</v>
      </c>
      <c r="J3096" s="2" t="str">
        <f>M01_SETTINGS!$F$2</f>
        <v>KASPI</v>
      </c>
    </row>
    <row r="3097" spans="1:10" x14ac:dyDescent="0.35">
      <c r="A3097" s="3">
        <f>_xlfn.XLOOKUP(Table16[[#This Row],[OrderID]],[3]!Table13456[No заказа],[3]!Table13456[Дата
отправки],"",0,1)</f>
        <v>45708</v>
      </c>
      <c r="B3097" s="2">
        <v>501630908</v>
      </c>
      <c r="C3097" s="2"/>
      <c r="D3097" s="2"/>
      <c r="E3097" s="3"/>
      <c r="F3097" s="3"/>
      <c r="H3097" s="5">
        <f>_xlfn.XLOOKUP(Table16[[#This Row],[OrderID]],[3]!Table13456[No заказа],[3]!Table13456[Количество],"",0,1)</f>
        <v>1</v>
      </c>
      <c r="I3097" s="5">
        <f>_xlfn.XLOOKUP(Table16[[#This Row],[OrderID]],[3]!Table13456[No заказа],[3]!Table13456[Цена],"",0,1)</f>
        <v>9000</v>
      </c>
      <c r="J3097" s="2" t="str">
        <f>M01_SETTINGS!$F$2</f>
        <v>KASPI</v>
      </c>
    </row>
    <row r="3098" spans="1:10" x14ac:dyDescent="0.35">
      <c r="A3098" s="3">
        <f>_xlfn.XLOOKUP(Table16[[#This Row],[OrderID]],[3]!Table13456[No заказа],[3]!Table13456[Дата
отправки],"",0,1)</f>
        <v>45708</v>
      </c>
      <c r="B3098" s="2">
        <v>501731918</v>
      </c>
      <c r="C3098" s="2"/>
      <c r="D3098" s="2"/>
      <c r="E3098" s="3"/>
      <c r="F3098" s="3"/>
      <c r="H3098" s="5">
        <f>_xlfn.XLOOKUP(Table16[[#This Row],[OrderID]],[3]!Table13456[No заказа],[3]!Table13456[Количество],"",0,1)</f>
        <v>1</v>
      </c>
      <c r="I3098" s="5">
        <f>_xlfn.XLOOKUP(Table16[[#This Row],[OrderID]],[3]!Table13456[No заказа],[3]!Table13456[Цена],"",0,1)</f>
        <v>9087</v>
      </c>
      <c r="J3098" s="2" t="str">
        <f>M01_SETTINGS!$F$2</f>
        <v>KASPI</v>
      </c>
    </row>
    <row r="3099" spans="1:10" x14ac:dyDescent="0.35">
      <c r="A3099" s="3">
        <f>_xlfn.XLOOKUP(Table16[[#This Row],[OrderID]],[3]!Table13456[No заказа],[3]!Table13456[Дата
отправки],"",0,1)</f>
        <v>45708</v>
      </c>
      <c r="B3099" s="2">
        <v>501515262</v>
      </c>
      <c r="C3099" s="2"/>
      <c r="D3099" s="2"/>
      <c r="E3099" s="3"/>
      <c r="F3099" s="3"/>
      <c r="H3099" s="5">
        <f>_xlfn.XLOOKUP(Table16[[#This Row],[OrderID]],[3]!Table13456[No заказа],[3]!Table13456[Количество],"",0,1)</f>
        <v>1</v>
      </c>
      <c r="I3099" s="5">
        <f>_xlfn.XLOOKUP(Table16[[#This Row],[OrderID]],[3]!Table13456[No заказа],[3]!Table13456[Цена],"",0,1)</f>
        <v>9797</v>
      </c>
      <c r="J3099" s="2" t="str">
        <f>M01_SETTINGS!$F$2</f>
        <v>KASPI</v>
      </c>
    </row>
    <row r="3100" spans="1:10" x14ac:dyDescent="0.35">
      <c r="A3100" s="3">
        <f>_xlfn.XLOOKUP(Table16[[#This Row],[OrderID]],[3]!Table13456[No заказа],[3]!Table13456[Дата
отправки],"",0,1)</f>
        <v>45708</v>
      </c>
      <c r="B3100" s="2">
        <v>501967314</v>
      </c>
      <c r="C3100" s="2"/>
      <c r="D3100" s="2"/>
      <c r="E3100" s="3"/>
      <c r="F3100" s="3"/>
      <c r="H3100" s="5">
        <f>_xlfn.XLOOKUP(Table16[[#This Row],[OrderID]],[3]!Table13456[No заказа],[3]!Table13456[Количество],"",0,1)</f>
        <v>1</v>
      </c>
      <c r="I3100" s="5">
        <f>_xlfn.XLOOKUP(Table16[[#This Row],[OrderID]],[3]!Table13456[No заказа],[3]!Table13456[Цена],"",0,1)</f>
        <v>8800</v>
      </c>
      <c r="J3100" s="2" t="str">
        <f>M01_SETTINGS!$F$2</f>
        <v>KASPI</v>
      </c>
    </row>
    <row r="3101" spans="1:10" x14ac:dyDescent="0.35">
      <c r="A3101" s="3">
        <f>_xlfn.XLOOKUP(Table16[[#This Row],[OrderID]],[3]!Table13456[No заказа],[3]!Table13456[Дата
отправки],"",0,1)</f>
        <v>45708</v>
      </c>
      <c r="B3101" s="2">
        <v>501637271</v>
      </c>
      <c r="C3101" s="2"/>
      <c r="D3101" s="2"/>
      <c r="E3101" s="3"/>
      <c r="F3101" s="3"/>
      <c r="H3101" s="5">
        <f>_xlfn.XLOOKUP(Table16[[#This Row],[OrderID]],[3]!Table13456[No заказа],[3]!Table13456[Количество],"",0,1)</f>
        <v>1</v>
      </c>
      <c r="I3101" s="5">
        <f>_xlfn.XLOOKUP(Table16[[#This Row],[OrderID]],[3]!Table13456[No заказа],[3]!Table13456[Цена],"",0,1)</f>
        <v>9000</v>
      </c>
      <c r="J3101" s="2" t="str">
        <f>M01_SETTINGS!$F$2</f>
        <v>KASPI</v>
      </c>
    </row>
    <row r="3102" spans="1:10" x14ac:dyDescent="0.35">
      <c r="A3102" s="3">
        <f>_xlfn.XLOOKUP(Table16[[#This Row],[OrderID]],[3]!Table13456[No заказа],[3]!Table13456[Дата
отправки],"",0,1)</f>
        <v>45708</v>
      </c>
      <c r="B3102" s="2">
        <v>501497147</v>
      </c>
      <c r="C3102" s="2"/>
      <c r="D3102" s="2"/>
      <c r="E3102" s="3"/>
      <c r="F3102" s="3"/>
      <c r="H3102" s="5">
        <f>_xlfn.XLOOKUP(Table16[[#This Row],[OrderID]],[3]!Table13456[No заказа],[3]!Table13456[Количество],"",0,1)</f>
        <v>1</v>
      </c>
      <c r="I3102" s="5">
        <f>_xlfn.XLOOKUP(Table16[[#This Row],[OrderID]],[3]!Table13456[No заказа],[3]!Table13456[Цена],"",0,1)</f>
        <v>9000</v>
      </c>
      <c r="J3102" s="2" t="str">
        <f>M01_SETTINGS!$F$2</f>
        <v>KASPI</v>
      </c>
    </row>
    <row r="3103" spans="1:10" x14ac:dyDescent="0.35">
      <c r="A3103" s="3">
        <f>_xlfn.XLOOKUP(Table16[[#This Row],[OrderID]],[3]!Table13456[No заказа],[3]!Table13456[Дата
отправки],"",0,1)</f>
        <v>45708</v>
      </c>
      <c r="B3103" s="2">
        <v>501842732</v>
      </c>
      <c r="C3103" s="2"/>
      <c r="D3103" s="2"/>
      <c r="E3103" s="3"/>
      <c r="F3103" s="3"/>
      <c r="H3103" s="5">
        <f>_xlfn.XLOOKUP(Table16[[#This Row],[OrderID]],[3]!Table13456[No заказа],[3]!Table13456[Количество],"",0,1)</f>
        <v>1</v>
      </c>
      <c r="I3103" s="5">
        <f>_xlfn.XLOOKUP(Table16[[#This Row],[OrderID]],[3]!Table13456[No заказа],[3]!Table13456[Цена],"",0,1)</f>
        <v>8988</v>
      </c>
      <c r="J3103" s="2" t="str">
        <f>M01_SETTINGS!$F$2</f>
        <v>KASPI</v>
      </c>
    </row>
    <row r="3104" spans="1:10" x14ac:dyDescent="0.35">
      <c r="A3104" s="3">
        <f>_xlfn.XLOOKUP(Table16[[#This Row],[OrderID]],[3]!Table13456[No заказа],[3]!Table13456[Дата
отправки],"",0,1)</f>
        <v>45708</v>
      </c>
      <c r="B3104" s="2">
        <v>501667069</v>
      </c>
      <c r="C3104" s="2"/>
      <c r="D3104" s="2"/>
      <c r="E3104" s="3"/>
      <c r="F3104" s="3"/>
      <c r="H3104" s="5">
        <f>_xlfn.XLOOKUP(Table16[[#This Row],[OrderID]],[3]!Table13456[No заказа],[3]!Table13456[Количество],"",0,1)</f>
        <v>1</v>
      </c>
      <c r="I3104" s="5">
        <f>_xlfn.XLOOKUP(Table16[[#This Row],[OrderID]],[3]!Table13456[No заказа],[3]!Table13456[Цена],"",0,1)</f>
        <v>16650</v>
      </c>
      <c r="J3104" s="2" t="str">
        <f>M01_SETTINGS!$F$2</f>
        <v>KASPI</v>
      </c>
    </row>
    <row r="3105" spans="1:10" x14ac:dyDescent="0.35">
      <c r="A3105" s="3">
        <f>_xlfn.XLOOKUP(Table16[[#This Row],[OrderID]],[3]!Table13456[No заказа],[3]!Table13456[Дата
отправки],"",0,1)</f>
        <v>45708</v>
      </c>
      <c r="B3105" s="2">
        <v>501772799</v>
      </c>
      <c r="C3105" s="2"/>
      <c r="D3105" s="2"/>
      <c r="E3105" s="3"/>
      <c r="F3105" s="3"/>
      <c r="H3105" s="5">
        <f>_xlfn.XLOOKUP(Table16[[#This Row],[OrderID]],[3]!Table13456[No заказа],[3]!Table13456[Количество],"",0,1)</f>
        <v>1</v>
      </c>
      <c r="I3105" s="5">
        <f>_xlfn.XLOOKUP(Table16[[#This Row],[OrderID]],[3]!Table13456[No заказа],[3]!Table13456[Цена],"",0,1)</f>
        <v>9094</v>
      </c>
      <c r="J3105" s="2" t="str">
        <f>M01_SETTINGS!$F$2</f>
        <v>KASPI</v>
      </c>
    </row>
    <row r="3106" spans="1:10" x14ac:dyDescent="0.35">
      <c r="A3106" s="3">
        <f>_xlfn.XLOOKUP(Table16[[#This Row],[OrderID]],[3]!Table13456[No заказа],[3]!Table13456[Дата
отправки],"",0,1)</f>
        <v>45708</v>
      </c>
      <c r="B3106" s="2">
        <v>501572304</v>
      </c>
      <c r="C3106" s="2"/>
      <c r="D3106" s="2"/>
      <c r="E3106" s="3"/>
      <c r="F3106" s="3"/>
      <c r="H3106" s="5">
        <f>_xlfn.XLOOKUP(Table16[[#This Row],[OrderID]],[3]!Table13456[No заказа],[3]!Table13456[Количество],"",0,1)</f>
        <v>1</v>
      </c>
      <c r="I3106" s="5">
        <f>_xlfn.XLOOKUP(Table16[[#This Row],[OrderID]],[3]!Table13456[No заказа],[3]!Table13456[Цена],"",0,1)</f>
        <v>11898</v>
      </c>
      <c r="J3106" s="2" t="str">
        <f>M01_SETTINGS!$F$2</f>
        <v>KASPI</v>
      </c>
    </row>
    <row r="3107" spans="1:10" x14ac:dyDescent="0.35">
      <c r="A3107" s="3">
        <f>_xlfn.XLOOKUP(Table16[[#This Row],[OrderID]],[3]!Table13456[No заказа],[3]!Table13456[Дата
отправки],"",0,1)</f>
        <v>45708</v>
      </c>
      <c r="B3107" s="2">
        <v>501812326</v>
      </c>
      <c r="C3107" s="2"/>
      <c r="D3107" s="2"/>
      <c r="E3107" s="3"/>
      <c r="F3107" s="3"/>
      <c r="H3107" s="5">
        <f>_xlfn.XLOOKUP(Table16[[#This Row],[OrderID]],[3]!Table13456[No заказа],[3]!Table13456[Количество],"",0,1)</f>
        <v>1</v>
      </c>
      <c r="I3107" s="5">
        <f>_xlfn.XLOOKUP(Table16[[#This Row],[OrderID]],[3]!Table13456[No заказа],[3]!Table13456[Цена],"",0,1)</f>
        <v>10422</v>
      </c>
      <c r="J3107" s="2" t="str">
        <f>M01_SETTINGS!$F$2</f>
        <v>KASPI</v>
      </c>
    </row>
    <row r="3108" spans="1:10" x14ac:dyDescent="0.35">
      <c r="A3108" s="3">
        <f>_xlfn.XLOOKUP(Table16[[#This Row],[OrderID]],[3]!Table13456[No заказа],[3]!Table13456[Дата
отправки],"",0,1)</f>
        <v>45708</v>
      </c>
      <c r="B3108" s="2">
        <v>501677146</v>
      </c>
      <c r="C3108" s="2"/>
      <c r="D3108" s="2"/>
      <c r="E3108" s="3"/>
      <c r="F3108" s="3"/>
      <c r="H3108" s="5">
        <f>_xlfn.XLOOKUP(Table16[[#This Row],[OrderID]],[3]!Table13456[No заказа],[3]!Table13456[Количество],"",0,1)</f>
        <v>1</v>
      </c>
      <c r="I3108" s="5">
        <f>_xlfn.XLOOKUP(Table16[[#This Row],[OrderID]],[3]!Table13456[No заказа],[3]!Table13456[Цена],"",0,1)</f>
        <v>8961</v>
      </c>
      <c r="J3108" s="2" t="str">
        <f>M01_SETTINGS!$F$2</f>
        <v>KASPI</v>
      </c>
    </row>
    <row r="3109" spans="1:10" x14ac:dyDescent="0.35">
      <c r="A3109" s="3">
        <f>_xlfn.XLOOKUP(Table16[[#This Row],[OrderID]],[3]!Table13456[No заказа],[3]!Table13456[Дата
отправки],"",0,1)</f>
        <v>45708</v>
      </c>
      <c r="B3109" s="2">
        <v>501811097</v>
      </c>
      <c r="C3109" s="2"/>
      <c r="D3109" s="2"/>
      <c r="E3109" s="3"/>
      <c r="F3109" s="3"/>
      <c r="H3109" s="5">
        <f>_xlfn.XLOOKUP(Table16[[#This Row],[OrderID]],[3]!Table13456[No заказа],[3]!Table13456[Количество],"",0,1)</f>
        <v>1</v>
      </c>
      <c r="I3109" s="5">
        <f>_xlfn.XLOOKUP(Table16[[#This Row],[OrderID]],[3]!Table13456[No заказа],[3]!Table13456[Цена],"",0,1)</f>
        <v>8852</v>
      </c>
      <c r="J3109" s="2" t="str">
        <f>M01_SETTINGS!$F$2</f>
        <v>KASPI</v>
      </c>
    </row>
    <row r="3110" spans="1:10" x14ac:dyDescent="0.35">
      <c r="A3110" s="3">
        <f>_xlfn.XLOOKUP(Table16[[#This Row],[OrderID]],[3]!Table13456[No заказа],[3]!Table13456[Дата
отправки],"",0,1)</f>
        <v>45708</v>
      </c>
      <c r="B3110" s="2">
        <v>501670727</v>
      </c>
      <c r="C3110" s="2"/>
      <c r="D3110" s="2"/>
      <c r="E3110" s="3"/>
      <c r="F3110" s="3"/>
      <c r="H3110" s="5">
        <f>_xlfn.XLOOKUP(Table16[[#This Row],[OrderID]],[3]!Table13456[No заказа],[3]!Table13456[Количество],"",0,1)</f>
        <v>1</v>
      </c>
      <c r="I3110" s="5">
        <f>_xlfn.XLOOKUP(Table16[[#This Row],[OrderID]],[3]!Table13456[No заказа],[3]!Table13456[Цена],"",0,1)</f>
        <v>8868</v>
      </c>
      <c r="J3110" s="2" t="str">
        <f>M01_SETTINGS!$F$2</f>
        <v>KASPI</v>
      </c>
    </row>
    <row r="3111" spans="1:10" x14ac:dyDescent="0.35">
      <c r="A3111" s="3">
        <f>_xlfn.XLOOKUP(Table16[[#This Row],[OrderID]],[3]!Table13456[No заказа],[3]!Table13456[Дата
отправки],"",0,1)</f>
        <v>45708</v>
      </c>
      <c r="B3111" s="2">
        <v>501652802</v>
      </c>
      <c r="C3111" s="2"/>
      <c r="D3111" s="2"/>
      <c r="E3111" s="3"/>
      <c r="F3111" s="3"/>
      <c r="H3111" s="5">
        <f>_xlfn.XLOOKUP(Table16[[#This Row],[OrderID]],[3]!Table13456[No заказа],[3]!Table13456[Количество],"",0,1)</f>
        <v>1</v>
      </c>
      <c r="I3111" s="5">
        <f>_xlfn.XLOOKUP(Table16[[#This Row],[OrderID]],[3]!Table13456[No заказа],[3]!Table13456[Цена],"",0,1)</f>
        <v>9000</v>
      </c>
      <c r="J3111" s="2" t="str">
        <f>M01_SETTINGS!$F$2</f>
        <v>KASPI</v>
      </c>
    </row>
    <row r="3112" spans="1:10" x14ac:dyDescent="0.35">
      <c r="A3112" s="3">
        <f>_xlfn.XLOOKUP(Table16[[#This Row],[OrderID]],[3]!Table13456[No заказа],[3]!Table13456[Дата
отправки],"",0,1)</f>
        <v>45708</v>
      </c>
      <c r="B3112" s="2">
        <v>501771304</v>
      </c>
      <c r="C3112" s="2"/>
      <c r="D3112" s="2"/>
      <c r="E3112" s="3"/>
      <c r="F3112" s="3"/>
      <c r="H3112" s="5">
        <f>_xlfn.XLOOKUP(Table16[[#This Row],[OrderID]],[3]!Table13456[No заказа],[3]!Table13456[Количество],"",0,1)</f>
        <v>1</v>
      </c>
      <c r="I3112" s="5">
        <f>_xlfn.XLOOKUP(Table16[[#This Row],[OrderID]],[3]!Table13456[No заказа],[3]!Table13456[Цена],"",0,1)</f>
        <v>10900</v>
      </c>
      <c r="J3112" s="2" t="str">
        <f>M01_SETTINGS!$F$2</f>
        <v>KASPI</v>
      </c>
    </row>
    <row r="3113" spans="1:10" x14ac:dyDescent="0.35">
      <c r="A3113" s="3">
        <f>_xlfn.XLOOKUP(Table16[[#This Row],[OrderID]],[3]!Table13456[No заказа],[3]!Table13456[Дата
отправки],"",0,1)</f>
        <v>45708</v>
      </c>
      <c r="B3113" s="2">
        <v>501651456</v>
      </c>
      <c r="C3113" s="2"/>
      <c r="D3113" s="2"/>
      <c r="E3113" s="3"/>
      <c r="F3113" s="3"/>
      <c r="H3113" s="5">
        <f>_xlfn.XLOOKUP(Table16[[#This Row],[OrderID]],[3]!Table13456[No заказа],[3]!Table13456[Количество],"",0,1)</f>
        <v>1</v>
      </c>
      <c r="I3113" s="5">
        <f>_xlfn.XLOOKUP(Table16[[#This Row],[OrderID]],[3]!Table13456[No заказа],[3]!Table13456[Цена],"",0,1)</f>
        <v>8900</v>
      </c>
      <c r="J3113" s="2" t="str">
        <f>M01_SETTINGS!$F$2</f>
        <v>KASPI</v>
      </c>
    </row>
    <row r="3114" spans="1:10" x14ac:dyDescent="0.35">
      <c r="A3114" s="3">
        <f>_xlfn.XLOOKUP(Table16[[#This Row],[OrderID]],[3]!Table13456[No заказа],[3]!Table13456[Дата
отправки],"",0,1)</f>
        <v>45708</v>
      </c>
      <c r="B3114" s="2">
        <v>501725246</v>
      </c>
      <c r="C3114" s="2"/>
      <c r="D3114" s="2"/>
      <c r="E3114" s="3"/>
      <c r="F3114" s="3"/>
      <c r="H3114" s="5">
        <f>_xlfn.XLOOKUP(Table16[[#This Row],[OrderID]],[3]!Table13456[No заказа],[3]!Table13456[Количество],"",0,1)</f>
        <v>1</v>
      </c>
      <c r="I3114" s="5">
        <f>_xlfn.XLOOKUP(Table16[[#This Row],[OrderID]],[3]!Table13456[No заказа],[3]!Table13456[Цена],"",0,1)</f>
        <v>10430</v>
      </c>
      <c r="J3114" s="2" t="str">
        <f>M01_SETTINGS!$F$2</f>
        <v>KASPI</v>
      </c>
    </row>
    <row r="3115" spans="1:10" x14ac:dyDescent="0.35">
      <c r="A3115" s="3">
        <f>_xlfn.XLOOKUP(Table16[[#This Row],[OrderID]],[3]!Table13456[No заказа],[3]!Table13456[Дата
отправки],"",0,1)</f>
        <v>45708</v>
      </c>
      <c r="B3115" s="2">
        <v>501459629</v>
      </c>
      <c r="C3115" s="2"/>
      <c r="D3115" s="2"/>
      <c r="E3115" s="3"/>
      <c r="F3115" s="3"/>
      <c r="H3115" s="5">
        <f>_xlfn.XLOOKUP(Table16[[#This Row],[OrderID]],[3]!Table13456[No заказа],[3]!Table13456[Количество],"",0,1)</f>
        <v>1</v>
      </c>
      <c r="I3115" s="5">
        <f>_xlfn.XLOOKUP(Table16[[#This Row],[OrderID]],[3]!Table13456[No заказа],[3]!Table13456[Цена],"",0,1)</f>
        <v>10450</v>
      </c>
      <c r="J3115" s="2" t="str">
        <f>M01_SETTINGS!$F$2</f>
        <v>KASPI</v>
      </c>
    </row>
    <row r="3116" spans="1:10" x14ac:dyDescent="0.35">
      <c r="A3116" s="3">
        <f>_xlfn.XLOOKUP(Table16[[#This Row],[OrderID]],[3]!Table13456[No заказа],[3]!Table13456[Дата
отправки],"",0,1)</f>
        <v>45708</v>
      </c>
      <c r="B3116" s="2">
        <v>501488652</v>
      </c>
      <c r="C3116" s="2"/>
      <c r="D3116" s="2"/>
      <c r="E3116" s="3"/>
      <c r="F3116" s="3"/>
      <c r="H3116" s="5">
        <f>_xlfn.XLOOKUP(Table16[[#This Row],[OrderID]],[3]!Table13456[No заказа],[3]!Table13456[Количество],"",0,1)</f>
        <v>1</v>
      </c>
      <c r="I3116" s="5">
        <f>_xlfn.XLOOKUP(Table16[[#This Row],[OrderID]],[3]!Table13456[No заказа],[3]!Table13456[Цена],"",0,1)</f>
        <v>9000</v>
      </c>
      <c r="J3116" s="2" t="str">
        <f>M01_SETTINGS!$F$2</f>
        <v>KASPI</v>
      </c>
    </row>
    <row r="3117" spans="1:10" x14ac:dyDescent="0.35">
      <c r="A3117" s="3">
        <f>_xlfn.XLOOKUP(Table16[[#This Row],[OrderID]],[3]!Table13456[No заказа],[3]!Table13456[Дата
отправки],"",0,1)</f>
        <v>45708</v>
      </c>
      <c r="B3117" s="2">
        <v>501926331</v>
      </c>
      <c r="C3117" s="2"/>
      <c r="D3117" s="2"/>
      <c r="E3117" s="3"/>
      <c r="F3117" s="3"/>
      <c r="H3117" s="5">
        <f>_xlfn.XLOOKUP(Table16[[#This Row],[OrderID]],[3]!Table13456[No заказа],[3]!Table13456[Количество],"",0,1)</f>
        <v>1</v>
      </c>
      <c r="I3117" s="5">
        <f>_xlfn.XLOOKUP(Table16[[#This Row],[OrderID]],[3]!Table13456[No заказа],[3]!Table13456[Цена],"",0,1)</f>
        <v>11898</v>
      </c>
      <c r="J3117" s="2" t="str">
        <f>M01_SETTINGS!$F$2</f>
        <v>KASPI</v>
      </c>
    </row>
    <row r="3118" spans="1:10" x14ac:dyDescent="0.35">
      <c r="A3118" s="3">
        <f>_xlfn.XLOOKUP(Table16[[#This Row],[OrderID]],[3]!Table13456[No заказа],[3]!Table13456[Дата
отправки],"",0,1)</f>
        <v>45708</v>
      </c>
      <c r="B3118" s="2">
        <v>501812306</v>
      </c>
      <c r="C3118" s="2"/>
      <c r="D3118" s="2"/>
      <c r="E3118" s="3"/>
      <c r="F3118" s="3"/>
      <c r="H3118" s="5">
        <f>_xlfn.XLOOKUP(Table16[[#This Row],[OrderID]],[3]!Table13456[No заказа],[3]!Table13456[Количество],"",0,1)</f>
        <v>1</v>
      </c>
      <c r="I3118" s="5">
        <f>_xlfn.XLOOKUP(Table16[[#This Row],[OrderID]],[3]!Table13456[No заказа],[3]!Table13456[Цена],"",0,1)</f>
        <v>8938</v>
      </c>
      <c r="J3118" s="2" t="str">
        <f>M01_SETTINGS!$F$2</f>
        <v>KASPI</v>
      </c>
    </row>
    <row r="3119" spans="1:10" x14ac:dyDescent="0.35">
      <c r="A3119" s="3">
        <f>_xlfn.XLOOKUP(Table16[[#This Row],[OrderID]],[3]!Table13456[No заказа],[3]!Table13456[Дата
отправки],"",0,1)</f>
        <v>45708</v>
      </c>
      <c r="B3119" s="2">
        <v>501479001</v>
      </c>
      <c r="C3119" s="2"/>
      <c r="D3119" s="2"/>
      <c r="E3119" s="3"/>
      <c r="F3119" s="3"/>
      <c r="H3119" s="5">
        <f>_xlfn.XLOOKUP(Table16[[#This Row],[OrderID]],[3]!Table13456[No заказа],[3]!Table13456[Количество],"",0,1)</f>
        <v>1</v>
      </c>
      <c r="I3119" s="5">
        <f>_xlfn.XLOOKUP(Table16[[#This Row],[OrderID]],[3]!Table13456[No заказа],[3]!Table13456[Цена],"",0,1)</f>
        <v>8997</v>
      </c>
      <c r="J3119" s="2" t="str">
        <f>M01_SETTINGS!$F$2</f>
        <v>KASPI</v>
      </c>
    </row>
    <row r="3120" spans="1:10" x14ac:dyDescent="0.35">
      <c r="A3120" s="3">
        <f>_xlfn.XLOOKUP(Table16[[#This Row],[OrderID]],[3]!Table13456[No заказа],[3]!Table13456[Дата
отправки],"",0,1)</f>
        <v>45708</v>
      </c>
      <c r="B3120" s="2">
        <v>501949351</v>
      </c>
      <c r="C3120" s="2"/>
      <c r="D3120" s="2"/>
      <c r="E3120" s="3"/>
      <c r="F3120" s="3"/>
      <c r="H3120" s="5">
        <f>_xlfn.XLOOKUP(Table16[[#This Row],[OrderID]],[3]!Table13456[No заказа],[3]!Table13456[Количество],"",0,1)</f>
        <v>1</v>
      </c>
      <c r="I3120" s="5">
        <f>_xlfn.XLOOKUP(Table16[[#This Row],[OrderID]],[3]!Table13456[No заказа],[3]!Table13456[Цена],"",0,1)</f>
        <v>10788</v>
      </c>
      <c r="J3120" s="2" t="str">
        <f>M01_SETTINGS!$F$2</f>
        <v>KASPI</v>
      </c>
    </row>
    <row r="3121" spans="1:10" x14ac:dyDescent="0.35">
      <c r="A3121" s="3">
        <f>_xlfn.XLOOKUP(Table16[[#This Row],[OrderID]],[3]!Table13456[No заказа],[3]!Table13456[Дата
отправки],"",0,1)</f>
        <v>45708</v>
      </c>
      <c r="B3121" s="2">
        <v>501868878</v>
      </c>
      <c r="C3121" s="2"/>
      <c r="D3121" s="2"/>
      <c r="E3121" s="3"/>
      <c r="F3121" s="3"/>
      <c r="H3121" s="5">
        <f>_xlfn.XLOOKUP(Table16[[#This Row],[OrderID]],[3]!Table13456[No заказа],[3]!Table13456[Количество],"",0,1)</f>
        <v>1</v>
      </c>
      <c r="I3121" s="5">
        <f>_xlfn.XLOOKUP(Table16[[#This Row],[OrderID]],[3]!Table13456[No заказа],[3]!Table13456[Цена],"",0,1)</f>
        <v>10794</v>
      </c>
      <c r="J3121" s="2" t="str">
        <f>M01_SETTINGS!$F$2</f>
        <v>KASPI</v>
      </c>
    </row>
    <row r="3122" spans="1:10" x14ac:dyDescent="0.35">
      <c r="A3122" s="3">
        <f>_xlfn.XLOOKUP(Table16[[#This Row],[OrderID]],[3]!Table13456[No заказа],[3]!Table13456[Дата
отправки],"",0,1)</f>
        <v>45708</v>
      </c>
      <c r="B3122" s="2">
        <v>501969816</v>
      </c>
      <c r="C3122" s="2"/>
      <c r="D3122" s="2"/>
      <c r="E3122" s="3"/>
      <c r="F3122" s="3"/>
      <c r="H3122" s="5">
        <f>_xlfn.XLOOKUP(Table16[[#This Row],[OrderID]],[3]!Table13456[No заказа],[3]!Table13456[Количество],"",0,1)</f>
        <v>1</v>
      </c>
      <c r="I3122" s="5">
        <f>_xlfn.XLOOKUP(Table16[[#This Row],[OrderID]],[3]!Table13456[No заказа],[3]!Table13456[Цена],"",0,1)</f>
        <v>10788</v>
      </c>
      <c r="J3122" s="2" t="str">
        <f>M01_SETTINGS!$F$2</f>
        <v>KASPI</v>
      </c>
    </row>
    <row r="3123" spans="1:10" x14ac:dyDescent="0.35">
      <c r="A3123" s="3">
        <f>_xlfn.XLOOKUP(Table16[[#This Row],[OrderID]],[3]!Table13456[No заказа],[3]!Table13456[Дата
отправки],"",0,1)</f>
        <v>45708</v>
      </c>
      <c r="B3123" s="2">
        <v>501592828</v>
      </c>
      <c r="C3123" s="2"/>
      <c r="D3123" s="2"/>
      <c r="E3123" s="3"/>
      <c r="F3123" s="3"/>
      <c r="H3123" s="5">
        <f>_xlfn.XLOOKUP(Table16[[#This Row],[OrderID]],[3]!Table13456[No заказа],[3]!Table13456[Количество],"",0,1)</f>
        <v>2</v>
      </c>
      <c r="I3123" s="5">
        <f>_xlfn.XLOOKUP(Table16[[#This Row],[OrderID]],[3]!Table13456[No заказа],[3]!Table13456[Цена],"",0,1)</f>
        <v>17600</v>
      </c>
      <c r="J3123" s="2" t="str">
        <f>M01_SETTINGS!$F$2</f>
        <v>KASPI</v>
      </c>
    </row>
    <row r="3124" spans="1:10" x14ac:dyDescent="0.35">
      <c r="A3124" s="3">
        <f>_xlfn.XLOOKUP(Table16[[#This Row],[OrderID]],[3]!Table13456[No заказа],[3]!Table13456[Дата
отправки],"",0,1)</f>
        <v>45708</v>
      </c>
      <c r="B3124" s="2">
        <v>501722899</v>
      </c>
      <c r="C3124" s="2"/>
      <c r="D3124" s="2"/>
      <c r="E3124" s="3"/>
      <c r="F3124" s="3"/>
      <c r="H3124" s="5">
        <f>_xlfn.XLOOKUP(Table16[[#This Row],[OrderID]],[3]!Table13456[No заказа],[3]!Table13456[Количество],"",0,1)</f>
        <v>1</v>
      </c>
      <c r="I3124" s="5">
        <f>_xlfn.XLOOKUP(Table16[[#This Row],[OrderID]],[3]!Table13456[No заказа],[3]!Table13456[Цена],"",0,1)</f>
        <v>9000</v>
      </c>
      <c r="J3124" s="2" t="str">
        <f>M01_SETTINGS!$F$2</f>
        <v>KASPI</v>
      </c>
    </row>
    <row r="3125" spans="1:10" x14ac:dyDescent="0.35">
      <c r="A3125" s="3">
        <f>_xlfn.XLOOKUP(Table16[[#This Row],[OrderID]],[3]!Table13456[No заказа],[3]!Table13456[Дата
отправки],"",0,1)</f>
        <v>45708</v>
      </c>
      <c r="B3125" s="2">
        <v>501799798</v>
      </c>
      <c r="C3125" s="2"/>
      <c r="D3125" s="2"/>
      <c r="E3125" s="3"/>
      <c r="F3125" s="3"/>
      <c r="H3125" s="5">
        <f>_xlfn.XLOOKUP(Table16[[#This Row],[OrderID]],[3]!Table13456[No заказа],[3]!Table13456[Количество],"",0,1)</f>
        <v>1</v>
      </c>
      <c r="I3125" s="5">
        <f>_xlfn.XLOOKUP(Table16[[#This Row],[OrderID]],[3]!Table13456[No заказа],[3]!Table13456[Цена],"",0,1)</f>
        <v>19990</v>
      </c>
      <c r="J3125" s="2" t="str">
        <f>M01_SETTINGS!$F$2</f>
        <v>KASPI</v>
      </c>
    </row>
    <row r="3126" spans="1:10" x14ac:dyDescent="0.35">
      <c r="A3126" s="3">
        <f>_xlfn.XLOOKUP(Table16[[#This Row],[OrderID]],[3]!Table13456[No заказа],[3]!Table13456[Дата
отправки],"",0,1)</f>
        <v>45708</v>
      </c>
      <c r="B3126" s="2">
        <v>501948228</v>
      </c>
      <c r="C3126" s="2"/>
      <c r="D3126" s="2"/>
      <c r="E3126" s="3"/>
      <c r="F3126" s="3"/>
      <c r="H3126" s="5">
        <f>_xlfn.XLOOKUP(Table16[[#This Row],[OrderID]],[3]!Table13456[No заказа],[3]!Table13456[Количество],"",0,1)</f>
        <v>1</v>
      </c>
      <c r="I3126" s="5">
        <f>_xlfn.XLOOKUP(Table16[[#This Row],[OrderID]],[3]!Table13456[No заказа],[3]!Table13456[Цена],"",0,1)</f>
        <v>19990</v>
      </c>
      <c r="J3126" s="2" t="str">
        <f>M01_SETTINGS!$F$2</f>
        <v>KASPI</v>
      </c>
    </row>
    <row r="3127" spans="1:10" x14ac:dyDescent="0.35">
      <c r="A3127" s="3">
        <f>_xlfn.XLOOKUP(Table16[[#This Row],[OrderID]],[3]!Table13456[No заказа],[3]!Table13456[Дата
отправки],"",0,1)</f>
        <v>45708</v>
      </c>
      <c r="B3127" s="2">
        <v>501784094</v>
      </c>
      <c r="C3127" s="2"/>
      <c r="D3127" s="2"/>
      <c r="E3127" s="3"/>
      <c r="F3127" s="3"/>
      <c r="H3127" s="5">
        <f>_xlfn.XLOOKUP(Table16[[#This Row],[OrderID]],[3]!Table13456[No заказа],[3]!Table13456[Количество],"",0,1)</f>
        <v>1</v>
      </c>
      <c r="I3127" s="5">
        <f>_xlfn.XLOOKUP(Table16[[#This Row],[OrderID]],[3]!Table13456[No заказа],[3]!Table13456[Цена],"",0,1)</f>
        <v>19990</v>
      </c>
      <c r="J3127" s="2" t="str">
        <f>M01_SETTINGS!$F$2</f>
        <v>KASPI</v>
      </c>
    </row>
    <row r="3128" spans="1:10" x14ac:dyDescent="0.35">
      <c r="A3128" s="3">
        <f>_xlfn.XLOOKUP(Table16[[#This Row],[OrderID]],[3]!Table13456[No заказа],[3]!Table13456[Дата
отправки],"",0,1)</f>
        <v>45708</v>
      </c>
      <c r="B3128" s="2">
        <v>501504746</v>
      </c>
      <c r="C3128" s="2"/>
      <c r="D3128" s="2"/>
      <c r="E3128" s="3"/>
      <c r="F3128" s="3"/>
      <c r="H3128" s="5">
        <f>_xlfn.XLOOKUP(Table16[[#This Row],[OrderID]],[3]!Table13456[No заказа],[3]!Table13456[Количество],"",0,1)</f>
        <v>1</v>
      </c>
      <c r="I3128" s="5">
        <f>_xlfn.XLOOKUP(Table16[[#This Row],[OrderID]],[3]!Table13456[No заказа],[3]!Table13456[Цена],"",0,1)</f>
        <v>19990</v>
      </c>
      <c r="J3128" s="2" t="str">
        <f>M01_SETTINGS!$F$2</f>
        <v>KASPI</v>
      </c>
    </row>
    <row r="3129" spans="1:10" x14ac:dyDescent="0.35">
      <c r="A3129" s="3">
        <f>_xlfn.XLOOKUP(Table16[[#This Row],[OrderID]],[3]!Table13456[No заказа],[3]!Table13456[Дата
отправки],"",0,1)</f>
        <v>45708</v>
      </c>
      <c r="B3129" s="2">
        <v>501774972</v>
      </c>
      <c r="C3129" s="2"/>
      <c r="D3129" s="2"/>
      <c r="E3129" s="3"/>
      <c r="F3129" s="3"/>
      <c r="H3129" s="5">
        <f>_xlfn.XLOOKUP(Table16[[#This Row],[OrderID]],[3]!Table13456[No заказа],[3]!Table13456[Количество],"",0,1)</f>
        <v>1</v>
      </c>
      <c r="I3129" s="5">
        <f>_xlfn.XLOOKUP(Table16[[#This Row],[OrderID]],[3]!Table13456[No заказа],[3]!Table13456[Цена],"",0,1)</f>
        <v>19990</v>
      </c>
      <c r="J3129" s="2" t="str">
        <f>M01_SETTINGS!$F$2</f>
        <v>KASPI</v>
      </c>
    </row>
    <row r="3130" spans="1:10" x14ac:dyDescent="0.35">
      <c r="A3130" s="3">
        <f>_xlfn.XLOOKUP(Table16[[#This Row],[OrderID]],[3]!Table13456[No заказа],[3]!Table13456[Дата
отправки],"",0,1)</f>
        <v>45708</v>
      </c>
      <c r="B3130" s="2">
        <v>501634172</v>
      </c>
      <c r="C3130" s="2"/>
      <c r="D3130" s="2"/>
      <c r="E3130" s="3"/>
      <c r="F3130" s="3"/>
      <c r="H3130" s="5">
        <f>_xlfn.XLOOKUP(Table16[[#This Row],[OrderID]],[3]!Table13456[No заказа],[3]!Table13456[Количество],"",0,1)</f>
        <v>1</v>
      </c>
      <c r="I3130" s="5">
        <f>_xlfn.XLOOKUP(Table16[[#This Row],[OrderID]],[3]!Table13456[No заказа],[3]!Table13456[Цена],"",0,1)</f>
        <v>8999</v>
      </c>
      <c r="J3130" s="2" t="str">
        <f>M01_SETTINGS!$F$2</f>
        <v>KASPI</v>
      </c>
    </row>
    <row r="3131" spans="1:10" x14ac:dyDescent="0.35">
      <c r="A3131" s="3">
        <f>_xlfn.XLOOKUP(Table16[[#This Row],[OrderID]],[3]!Table13456[No заказа],[3]!Table13456[Дата
отправки],"",0,1)</f>
        <v>45708</v>
      </c>
      <c r="B3131" s="2">
        <v>501892618</v>
      </c>
      <c r="C3131" s="2"/>
      <c r="D3131" s="2"/>
      <c r="E3131" s="3"/>
      <c r="F3131" s="3"/>
      <c r="H3131" s="5">
        <f>_xlfn.XLOOKUP(Table16[[#This Row],[OrderID]],[3]!Table13456[No заказа],[3]!Table13456[Количество],"",0,1)</f>
        <v>1</v>
      </c>
      <c r="I3131" s="5">
        <f>_xlfn.XLOOKUP(Table16[[#This Row],[OrderID]],[3]!Table13456[No заказа],[3]!Table13456[Цена],"",0,1)</f>
        <v>9000</v>
      </c>
      <c r="J3131" s="2" t="str">
        <f>M01_SETTINGS!$F$2</f>
        <v>KASPI</v>
      </c>
    </row>
    <row r="3132" spans="1:10" x14ac:dyDescent="0.35">
      <c r="A3132" s="3">
        <f>_xlfn.XLOOKUP(Table16[[#This Row],[OrderID]],[3]!Table13456[No заказа],[3]!Table13456[Дата
отправки],"",0,1)</f>
        <v>45708</v>
      </c>
      <c r="B3132" s="2">
        <v>501758011</v>
      </c>
      <c r="C3132" s="2"/>
      <c r="D3132" s="2"/>
      <c r="E3132" s="3"/>
      <c r="F3132" s="3"/>
      <c r="H3132" s="5">
        <f>_xlfn.XLOOKUP(Table16[[#This Row],[OrderID]],[3]!Table13456[No заказа],[3]!Table13456[Количество],"",0,1)</f>
        <v>1</v>
      </c>
      <c r="I3132" s="5">
        <f>_xlfn.XLOOKUP(Table16[[#This Row],[OrderID]],[3]!Table13456[No заказа],[3]!Table13456[Цена],"",0,1)</f>
        <v>9999</v>
      </c>
      <c r="J3132" s="2" t="str">
        <f>M01_SETTINGS!$F$2</f>
        <v>KASPI</v>
      </c>
    </row>
    <row r="3133" spans="1:10" x14ac:dyDescent="0.35">
      <c r="A3133" s="3">
        <f>_xlfn.XLOOKUP(Table16[[#This Row],[OrderID]],[3]!Table13456[No заказа],[3]!Table13456[Дата
отправки],"",0,1)</f>
        <v>45708</v>
      </c>
      <c r="B3133" s="2">
        <v>501740156</v>
      </c>
      <c r="C3133" s="2"/>
      <c r="D3133" s="2"/>
      <c r="E3133" s="3"/>
      <c r="F3133" s="3"/>
      <c r="H3133" s="5">
        <f>_xlfn.XLOOKUP(Table16[[#This Row],[OrderID]],[3]!Table13456[No заказа],[3]!Table13456[Количество],"",0,1)</f>
        <v>1</v>
      </c>
      <c r="I3133" s="5">
        <f>_xlfn.XLOOKUP(Table16[[#This Row],[OrderID]],[3]!Table13456[No заказа],[3]!Table13456[Цена],"",0,1)</f>
        <v>8857</v>
      </c>
      <c r="J3133" s="2" t="str">
        <f>M01_SETTINGS!$F$2</f>
        <v>KASPI</v>
      </c>
    </row>
    <row r="3134" spans="1:10" x14ac:dyDescent="0.35">
      <c r="A3134" s="3">
        <f>_xlfn.XLOOKUP(Table16[[#This Row],[OrderID]],[3]!Table13456[No заказа],[3]!Table13456[Дата
отправки],"",0,1)</f>
        <v>45708</v>
      </c>
      <c r="B3134" s="2">
        <v>501867067</v>
      </c>
      <c r="C3134" s="2"/>
      <c r="D3134" s="2"/>
      <c r="E3134" s="3"/>
      <c r="F3134" s="3"/>
      <c r="H3134" s="5">
        <f>_xlfn.XLOOKUP(Table16[[#This Row],[OrderID]],[3]!Table13456[No заказа],[3]!Table13456[Количество],"",0,1)</f>
        <v>1</v>
      </c>
      <c r="I3134" s="5">
        <f>_xlfn.XLOOKUP(Table16[[#This Row],[OrderID]],[3]!Table13456[No заказа],[3]!Table13456[Цена],"",0,1)</f>
        <v>8987</v>
      </c>
      <c r="J3134" s="2" t="str">
        <f>M01_SETTINGS!$F$2</f>
        <v>KASPI</v>
      </c>
    </row>
    <row r="3135" spans="1:10" x14ac:dyDescent="0.35">
      <c r="A3135" s="3">
        <f>_xlfn.XLOOKUP(Table16[[#This Row],[OrderID]],[3]!Table13456[No заказа],[3]!Table13456[Дата
отправки],"",0,1)</f>
        <v>45708</v>
      </c>
      <c r="B3135" s="2">
        <v>501531465</v>
      </c>
      <c r="C3135" s="2"/>
      <c r="D3135" s="2"/>
      <c r="E3135" s="3"/>
      <c r="F3135" s="3"/>
      <c r="H3135" s="5">
        <f>_xlfn.XLOOKUP(Table16[[#This Row],[OrderID]],[3]!Table13456[No заказа],[3]!Table13456[Количество],"",0,1)</f>
        <v>1</v>
      </c>
      <c r="I3135" s="5">
        <f>_xlfn.XLOOKUP(Table16[[#This Row],[OrderID]],[3]!Table13456[No заказа],[3]!Table13456[Цена],"",0,1)</f>
        <v>16659</v>
      </c>
      <c r="J3135" s="2" t="str">
        <f>M01_SETTINGS!$F$2</f>
        <v>KASPI</v>
      </c>
    </row>
    <row r="3136" spans="1:10" x14ac:dyDescent="0.35">
      <c r="A3136" s="3">
        <f>_xlfn.XLOOKUP(Table16[[#This Row],[OrderID]],[3]!Table13456[No заказа],[3]!Table13456[Дата
отправки],"",0,1)</f>
        <v>45707</v>
      </c>
      <c r="B3136" s="2">
        <v>501347252</v>
      </c>
      <c r="C3136" s="2"/>
      <c r="D3136" s="2"/>
      <c r="E3136" s="3"/>
      <c r="F3136" s="3"/>
      <c r="H3136" s="5">
        <f>_xlfn.XLOOKUP(Table16[[#This Row],[OrderID]],[3]!Table13456[No заказа],[3]!Table13456[Количество],"",0,1)</f>
        <v>1</v>
      </c>
      <c r="I3136" s="5">
        <f>_xlfn.XLOOKUP(Table16[[#This Row],[OrderID]],[3]!Table13456[No заказа],[3]!Table13456[Цена],"",0,1)</f>
        <v>9000</v>
      </c>
      <c r="J3136" s="2" t="str">
        <f>M01_SETTINGS!$F$2</f>
        <v>KASPI</v>
      </c>
    </row>
    <row r="3137" spans="1:10" x14ac:dyDescent="0.35">
      <c r="A3137" s="3">
        <f>_xlfn.XLOOKUP(Table16[[#This Row],[OrderID]],[3]!Table13456[No заказа],[3]!Table13456[Дата
отправки],"",0,1)</f>
        <v>45707</v>
      </c>
      <c r="B3137" s="2">
        <v>501331197</v>
      </c>
      <c r="C3137" s="2"/>
      <c r="D3137" s="2"/>
      <c r="E3137" s="3"/>
      <c r="F3137" s="3"/>
      <c r="H3137" s="5">
        <f>_xlfn.XLOOKUP(Table16[[#This Row],[OrderID]],[3]!Table13456[No заказа],[3]!Table13456[Количество],"",0,1)</f>
        <v>1</v>
      </c>
      <c r="I3137" s="5">
        <f>_xlfn.XLOOKUP(Table16[[#This Row],[OrderID]],[3]!Table13456[No заказа],[3]!Table13456[Цена],"",0,1)</f>
        <v>9000</v>
      </c>
      <c r="J3137" s="2" t="str">
        <f>M01_SETTINGS!$F$2</f>
        <v>KASPI</v>
      </c>
    </row>
    <row r="3138" spans="1:10" x14ac:dyDescent="0.35">
      <c r="A3138" s="3">
        <f>_xlfn.XLOOKUP(Table16[[#This Row],[OrderID]],[3]!Table13456[No заказа],[3]!Table13456[Дата
отправки],"",0,1)</f>
        <v>45707</v>
      </c>
      <c r="B3138" s="2">
        <v>501223728</v>
      </c>
      <c r="C3138" s="2"/>
      <c r="D3138" s="2"/>
      <c r="E3138" s="3"/>
      <c r="F3138" s="3"/>
      <c r="H3138" s="5">
        <f>_xlfn.XLOOKUP(Table16[[#This Row],[OrderID]],[3]!Table13456[No заказа],[3]!Table13456[Количество],"",0,1)</f>
        <v>1</v>
      </c>
      <c r="I3138" s="5">
        <f>_xlfn.XLOOKUP(Table16[[#This Row],[OrderID]],[3]!Table13456[No заказа],[3]!Table13456[Цена],"",0,1)</f>
        <v>9021</v>
      </c>
      <c r="J3138" s="2" t="str">
        <f>M01_SETTINGS!$F$2</f>
        <v>KASPI</v>
      </c>
    </row>
    <row r="3139" spans="1:10" x14ac:dyDescent="0.35">
      <c r="A3139" s="3">
        <f>_xlfn.XLOOKUP(Table16[[#This Row],[OrderID]],[3]!Table13456[No заказа],[3]!Table13456[Дата
отправки],"",0,1)</f>
        <v>45707</v>
      </c>
      <c r="B3139" s="2">
        <v>500950069</v>
      </c>
      <c r="C3139" s="2"/>
      <c r="D3139" s="2"/>
      <c r="E3139" s="3"/>
      <c r="F3139" s="3"/>
      <c r="H3139" s="5">
        <f>_xlfn.XLOOKUP(Table16[[#This Row],[OrderID]],[3]!Table13456[No заказа],[3]!Table13456[Количество],"",0,1)</f>
        <v>1</v>
      </c>
      <c r="I3139" s="5">
        <f>_xlfn.XLOOKUP(Table16[[#This Row],[OrderID]],[3]!Table13456[No заказа],[3]!Table13456[Цена],"",0,1)</f>
        <v>9087</v>
      </c>
      <c r="J3139" s="2" t="str">
        <f>M01_SETTINGS!$F$2</f>
        <v>KASPI</v>
      </c>
    </row>
    <row r="3140" spans="1:10" x14ac:dyDescent="0.35">
      <c r="A3140" s="3">
        <f>_xlfn.XLOOKUP(Table16[[#This Row],[OrderID]],[3]!Table13456[No заказа],[3]!Table13456[Дата
отправки],"",0,1)</f>
        <v>45707</v>
      </c>
      <c r="B3140" s="2">
        <v>501251799</v>
      </c>
      <c r="C3140" s="2"/>
      <c r="D3140" s="2"/>
      <c r="E3140" s="3"/>
      <c r="F3140" s="3"/>
      <c r="H3140" s="5">
        <f>_xlfn.XLOOKUP(Table16[[#This Row],[OrderID]],[3]!Table13456[No заказа],[3]!Table13456[Количество],"",0,1)</f>
        <v>1</v>
      </c>
      <c r="I3140" s="5">
        <f>_xlfn.XLOOKUP(Table16[[#This Row],[OrderID]],[3]!Table13456[No заказа],[3]!Table13456[Цена],"",0,1)</f>
        <v>9430</v>
      </c>
      <c r="J3140" s="2" t="str">
        <f>M01_SETTINGS!$F$2</f>
        <v>KASPI</v>
      </c>
    </row>
    <row r="3141" spans="1:10" x14ac:dyDescent="0.35">
      <c r="A3141" s="3">
        <f>_xlfn.XLOOKUP(Table16[[#This Row],[OrderID]],[3]!Table13456[No заказа],[3]!Table13456[Дата
отправки],"",0,1)</f>
        <v>45707</v>
      </c>
      <c r="B3141" s="2">
        <v>501070481</v>
      </c>
      <c r="C3141" s="2"/>
      <c r="D3141" s="2"/>
      <c r="E3141" s="3"/>
      <c r="F3141" s="3"/>
      <c r="H3141" s="5">
        <f>_xlfn.XLOOKUP(Table16[[#This Row],[OrderID]],[3]!Table13456[No заказа],[3]!Table13456[Количество],"",0,1)</f>
        <v>1</v>
      </c>
      <c r="I3141" s="5">
        <f>_xlfn.XLOOKUP(Table16[[#This Row],[OrderID]],[3]!Table13456[No заказа],[3]!Table13456[Цена],"",0,1)</f>
        <v>9503</v>
      </c>
      <c r="J3141" s="2" t="str">
        <f>M01_SETTINGS!$F$2</f>
        <v>KASPI</v>
      </c>
    </row>
    <row r="3142" spans="1:10" x14ac:dyDescent="0.35">
      <c r="A3142" s="3">
        <f>_xlfn.XLOOKUP(Table16[[#This Row],[OrderID]],[3]!Table13456[No заказа],[3]!Table13456[Дата
отправки],"",0,1)</f>
        <v>45707</v>
      </c>
      <c r="B3142" s="2">
        <v>501002784</v>
      </c>
      <c r="C3142" s="2"/>
      <c r="D3142" s="2"/>
      <c r="E3142" s="3"/>
      <c r="F3142" s="3"/>
      <c r="H3142" s="5">
        <f>_xlfn.XLOOKUP(Table16[[#This Row],[OrderID]],[3]!Table13456[No заказа],[3]!Table13456[Количество],"",0,1)</f>
        <v>1</v>
      </c>
      <c r="I3142" s="5">
        <f>_xlfn.XLOOKUP(Table16[[#This Row],[OrderID]],[3]!Table13456[No заказа],[3]!Table13456[Цена],"",0,1)</f>
        <v>9527</v>
      </c>
      <c r="J3142" s="2" t="str">
        <f>M01_SETTINGS!$F$2</f>
        <v>KASPI</v>
      </c>
    </row>
    <row r="3143" spans="1:10" x14ac:dyDescent="0.35">
      <c r="A3143" s="3">
        <f>_xlfn.XLOOKUP(Table16[[#This Row],[OrderID]],[3]!Table13456[No заказа],[3]!Table13456[Дата
отправки],"",0,1)</f>
        <v>45707</v>
      </c>
      <c r="B3143" s="2">
        <v>501079421</v>
      </c>
      <c r="C3143" s="2"/>
      <c r="D3143" s="2"/>
      <c r="E3143" s="3"/>
      <c r="F3143" s="3"/>
      <c r="H3143" s="5">
        <f>_xlfn.XLOOKUP(Table16[[#This Row],[OrderID]],[3]!Table13456[No заказа],[3]!Table13456[Количество],"",0,1)</f>
        <v>1</v>
      </c>
      <c r="I3143" s="5">
        <f>_xlfn.XLOOKUP(Table16[[#This Row],[OrderID]],[3]!Table13456[No заказа],[3]!Table13456[Цена],"",0,1)</f>
        <v>9099</v>
      </c>
      <c r="J3143" s="2" t="str">
        <f>M01_SETTINGS!$F$2</f>
        <v>KASPI</v>
      </c>
    </row>
    <row r="3144" spans="1:10" x14ac:dyDescent="0.35">
      <c r="A3144" s="3">
        <f>_xlfn.XLOOKUP(Table16[[#This Row],[OrderID]],[3]!Table13456[No заказа],[3]!Table13456[Дата
отправки],"",0,1)</f>
        <v>45707</v>
      </c>
      <c r="B3144" s="2">
        <v>501192081</v>
      </c>
      <c r="C3144" s="2"/>
      <c r="D3144" s="2"/>
      <c r="E3144" s="3"/>
      <c r="F3144" s="3"/>
      <c r="H3144" s="5">
        <f>_xlfn.XLOOKUP(Table16[[#This Row],[OrderID]],[3]!Table13456[No заказа],[3]!Table13456[Количество],"",0,1)</f>
        <v>1</v>
      </c>
      <c r="I3144" s="5">
        <f>_xlfn.XLOOKUP(Table16[[#This Row],[OrderID]],[3]!Table13456[No заказа],[3]!Table13456[Цена],"",0,1)</f>
        <v>10489</v>
      </c>
      <c r="J3144" s="2" t="str">
        <f>M01_SETTINGS!$F$2</f>
        <v>KASPI</v>
      </c>
    </row>
    <row r="3145" spans="1:10" x14ac:dyDescent="0.35">
      <c r="A3145" s="3">
        <f>_xlfn.XLOOKUP(Table16[[#This Row],[OrderID]],[3]!Table13456[No заказа],[3]!Table13456[Дата
отправки],"",0,1)</f>
        <v>45707</v>
      </c>
      <c r="B3145" s="2">
        <v>501195105</v>
      </c>
      <c r="C3145" s="2"/>
      <c r="D3145" s="2"/>
      <c r="E3145" s="3"/>
      <c r="F3145" s="3"/>
      <c r="H3145" s="5">
        <f>_xlfn.XLOOKUP(Table16[[#This Row],[OrderID]],[3]!Table13456[No заказа],[3]!Table13456[Количество],"",0,1)</f>
        <v>1</v>
      </c>
      <c r="I3145" s="5">
        <f>_xlfn.XLOOKUP(Table16[[#This Row],[OrderID]],[3]!Table13456[No заказа],[3]!Table13456[Цена],"",0,1)</f>
        <v>9104</v>
      </c>
      <c r="J3145" s="2" t="str">
        <f>M01_SETTINGS!$F$2</f>
        <v>KASPI</v>
      </c>
    </row>
    <row r="3146" spans="1:10" x14ac:dyDescent="0.35">
      <c r="A3146" s="3">
        <f>_xlfn.XLOOKUP(Table16[[#This Row],[OrderID]],[3]!Table13456[No заказа],[3]!Table13456[Дата
отправки],"",0,1)</f>
        <v>45707</v>
      </c>
      <c r="B3146" s="2">
        <v>501083546</v>
      </c>
      <c r="C3146" s="2"/>
      <c r="D3146" s="2"/>
      <c r="E3146" s="3"/>
      <c r="F3146" s="3"/>
      <c r="H3146" s="5">
        <f>_xlfn.XLOOKUP(Table16[[#This Row],[OrderID]],[3]!Table13456[No заказа],[3]!Table13456[Количество],"",0,1)</f>
        <v>1</v>
      </c>
      <c r="I3146" s="5">
        <f>_xlfn.XLOOKUP(Table16[[#This Row],[OrderID]],[3]!Table13456[No заказа],[3]!Table13456[Цена],"",0,1)</f>
        <v>10397</v>
      </c>
      <c r="J3146" s="2" t="str">
        <f>M01_SETTINGS!$F$2</f>
        <v>KASPI</v>
      </c>
    </row>
    <row r="3147" spans="1:10" x14ac:dyDescent="0.35">
      <c r="A3147" s="3">
        <f>_xlfn.XLOOKUP(Table16[[#This Row],[OrderID]],[3]!Table13456[No заказа],[3]!Table13456[Дата
отправки],"",0,1)</f>
        <v>45707</v>
      </c>
      <c r="B3147" s="2">
        <v>501055348</v>
      </c>
      <c r="C3147" s="2"/>
      <c r="D3147" s="2"/>
      <c r="E3147" s="3"/>
      <c r="F3147" s="3"/>
      <c r="H3147" s="5">
        <f>_xlfn.XLOOKUP(Table16[[#This Row],[OrderID]],[3]!Table13456[No заказа],[3]!Table13456[Количество],"",0,1)</f>
        <v>1</v>
      </c>
      <c r="I3147" s="5">
        <f>_xlfn.XLOOKUP(Table16[[#This Row],[OrderID]],[3]!Table13456[No заказа],[3]!Table13456[Цена],"",0,1)</f>
        <v>9000</v>
      </c>
      <c r="J3147" s="2" t="str">
        <f>M01_SETTINGS!$F$2</f>
        <v>KASPI</v>
      </c>
    </row>
    <row r="3148" spans="1:10" x14ac:dyDescent="0.35">
      <c r="A3148" s="3">
        <f>_xlfn.XLOOKUP(Table16[[#This Row],[OrderID]],[3]!Table13456[No заказа],[3]!Table13456[Дата
отправки],"",0,1)</f>
        <v>45707</v>
      </c>
      <c r="B3148" s="2">
        <v>500900043</v>
      </c>
      <c r="C3148" s="2"/>
      <c r="D3148" s="2"/>
      <c r="E3148" s="3"/>
      <c r="F3148" s="3"/>
      <c r="H3148" s="5">
        <f>_xlfn.XLOOKUP(Table16[[#This Row],[OrderID]],[3]!Table13456[No заказа],[3]!Table13456[Количество],"",0,1)</f>
        <v>1</v>
      </c>
      <c r="I3148" s="5">
        <f>_xlfn.XLOOKUP(Table16[[#This Row],[OrderID]],[3]!Table13456[No заказа],[3]!Table13456[Цена],"",0,1)</f>
        <v>9000</v>
      </c>
      <c r="J3148" s="2" t="str">
        <f>M01_SETTINGS!$F$2</f>
        <v>KASPI</v>
      </c>
    </row>
    <row r="3149" spans="1:10" x14ac:dyDescent="0.35">
      <c r="A3149" s="3">
        <f>_xlfn.XLOOKUP(Table16[[#This Row],[OrderID]],[3]!Table13456[No заказа],[3]!Table13456[Дата
отправки],"",0,1)</f>
        <v>45707</v>
      </c>
      <c r="B3149" s="2">
        <v>501426491</v>
      </c>
      <c r="C3149" s="2"/>
      <c r="D3149" s="2"/>
      <c r="E3149" s="3"/>
      <c r="F3149" s="3"/>
      <c r="H3149" s="5">
        <f>_xlfn.XLOOKUP(Table16[[#This Row],[OrderID]],[3]!Table13456[No заказа],[3]!Table13456[Количество],"",0,1)</f>
        <v>1</v>
      </c>
      <c r="I3149" s="5">
        <f>_xlfn.XLOOKUP(Table16[[#This Row],[OrderID]],[3]!Table13456[No заказа],[3]!Table13456[Цена],"",0,1)</f>
        <v>9000</v>
      </c>
      <c r="J3149" s="2" t="str">
        <f>M01_SETTINGS!$F$2</f>
        <v>KASPI</v>
      </c>
    </row>
    <row r="3150" spans="1:10" x14ac:dyDescent="0.35">
      <c r="A3150" s="3">
        <f>_xlfn.XLOOKUP(Table16[[#This Row],[OrderID]],[3]!Table13456[No заказа],[3]!Table13456[Дата
отправки],"",0,1)</f>
        <v>45707</v>
      </c>
      <c r="B3150" s="2">
        <v>500985283</v>
      </c>
      <c r="C3150" s="2"/>
      <c r="D3150" s="2"/>
      <c r="E3150" s="3"/>
      <c r="F3150" s="3"/>
      <c r="H3150" s="5">
        <f>_xlfn.XLOOKUP(Table16[[#This Row],[OrderID]],[3]!Table13456[No заказа],[3]!Table13456[Количество],"",0,1)</f>
        <v>1</v>
      </c>
      <c r="I3150" s="5">
        <f>_xlfn.XLOOKUP(Table16[[#This Row],[OrderID]],[3]!Table13456[No заказа],[3]!Table13456[Цена],"",0,1)</f>
        <v>9000</v>
      </c>
      <c r="J3150" s="2" t="str">
        <f>M01_SETTINGS!$F$2</f>
        <v>KASPI</v>
      </c>
    </row>
    <row r="3151" spans="1:10" x14ac:dyDescent="0.35">
      <c r="A3151" s="3">
        <f>_xlfn.XLOOKUP(Table16[[#This Row],[OrderID]],[3]!Table13456[No заказа],[3]!Table13456[Дата
отправки],"",0,1)</f>
        <v>45707</v>
      </c>
      <c r="B3151" s="2">
        <v>501111897</v>
      </c>
      <c r="C3151" s="2"/>
      <c r="D3151" s="2"/>
      <c r="E3151" s="3"/>
      <c r="F3151" s="3"/>
      <c r="H3151" s="5">
        <f>_xlfn.XLOOKUP(Table16[[#This Row],[OrderID]],[3]!Table13456[No заказа],[3]!Table13456[Количество],"",0,1)</f>
        <v>1</v>
      </c>
      <c r="I3151" s="5">
        <f>_xlfn.XLOOKUP(Table16[[#This Row],[OrderID]],[3]!Table13456[No заказа],[3]!Table13456[Цена],"",0,1)</f>
        <v>9000</v>
      </c>
      <c r="J3151" s="2" t="str">
        <f>M01_SETTINGS!$F$2</f>
        <v>KASPI</v>
      </c>
    </row>
    <row r="3152" spans="1:10" x14ac:dyDescent="0.35">
      <c r="A3152" s="3">
        <f>_xlfn.XLOOKUP(Table16[[#This Row],[OrderID]],[3]!Table13456[No заказа],[3]!Table13456[Дата
отправки],"",0,1)</f>
        <v>45707</v>
      </c>
      <c r="B3152" s="2">
        <v>501192625</v>
      </c>
      <c r="C3152" s="2"/>
      <c r="D3152" s="2"/>
      <c r="E3152" s="3"/>
      <c r="F3152" s="3"/>
      <c r="H3152" s="5">
        <f>_xlfn.XLOOKUP(Table16[[#This Row],[OrderID]],[3]!Table13456[No заказа],[3]!Table13456[Количество],"",0,1)</f>
        <v>1</v>
      </c>
      <c r="I3152" s="5">
        <f>_xlfn.XLOOKUP(Table16[[#This Row],[OrderID]],[3]!Table13456[No заказа],[3]!Table13456[Цена],"",0,1)</f>
        <v>9467</v>
      </c>
      <c r="J3152" s="2" t="str">
        <f>M01_SETTINGS!$F$2</f>
        <v>KASPI</v>
      </c>
    </row>
    <row r="3153" spans="1:10" x14ac:dyDescent="0.35">
      <c r="A3153" s="3">
        <f>_xlfn.XLOOKUP(Table16[[#This Row],[OrderID]],[3]!Table13456[No заказа],[3]!Table13456[Дата
отправки],"",0,1)</f>
        <v>45707</v>
      </c>
      <c r="B3153" s="2">
        <v>501399336</v>
      </c>
      <c r="C3153" s="2"/>
      <c r="D3153" s="2"/>
      <c r="E3153" s="3"/>
      <c r="F3153" s="3"/>
      <c r="H3153" s="5">
        <f>_xlfn.XLOOKUP(Table16[[#This Row],[OrderID]],[3]!Table13456[No заказа],[3]!Table13456[Количество],"",0,1)</f>
        <v>1</v>
      </c>
      <c r="I3153" s="5">
        <f>_xlfn.XLOOKUP(Table16[[#This Row],[OrderID]],[3]!Table13456[No заказа],[3]!Table13456[Цена],"",0,1)</f>
        <v>9000</v>
      </c>
      <c r="J3153" s="2" t="str">
        <f>M01_SETTINGS!$F$2</f>
        <v>KASPI</v>
      </c>
    </row>
    <row r="3154" spans="1:10" x14ac:dyDescent="0.35">
      <c r="A3154" s="3">
        <f>_xlfn.XLOOKUP(Table16[[#This Row],[OrderID]],[3]!Table13456[No заказа],[3]!Table13456[Дата
отправки],"",0,1)</f>
        <v>45707</v>
      </c>
      <c r="B3154" s="2">
        <v>501116110</v>
      </c>
      <c r="C3154" s="2"/>
      <c r="D3154" s="2"/>
      <c r="E3154" s="3"/>
      <c r="F3154" s="3"/>
      <c r="H3154" s="5">
        <f>_xlfn.XLOOKUP(Table16[[#This Row],[OrderID]],[3]!Table13456[No заказа],[3]!Table13456[Количество],"",0,1)</f>
        <v>1</v>
      </c>
      <c r="I3154" s="5">
        <f>_xlfn.XLOOKUP(Table16[[#This Row],[OrderID]],[3]!Table13456[No заказа],[3]!Table13456[Цена],"",0,1)</f>
        <v>9000</v>
      </c>
      <c r="J3154" s="2" t="str">
        <f>M01_SETTINGS!$F$2</f>
        <v>KASPI</v>
      </c>
    </row>
    <row r="3155" spans="1:10" x14ac:dyDescent="0.35">
      <c r="A3155" s="3">
        <f>_xlfn.XLOOKUP(Table16[[#This Row],[OrderID]],[3]!Table13456[No заказа],[3]!Table13456[Дата
отправки],"",0,1)</f>
        <v>45707</v>
      </c>
      <c r="B3155" s="2">
        <v>501299304</v>
      </c>
      <c r="C3155" s="2"/>
      <c r="D3155" s="2"/>
      <c r="E3155" s="3"/>
      <c r="F3155" s="3"/>
      <c r="H3155" s="5">
        <f>_xlfn.XLOOKUP(Table16[[#This Row],[OrderID]],[3]!Table13456[No заказа],[3]!Table13456[Количество],"",0,1)</f>
        <v>1</v>
      </c>
      <c r="I3155" s="5">
        <f>_xlfn.XLOOKUP(Table16[[#This Row],[OrderID]],[3]!Table13456[No заказа],[3]!Table13456[Цена],"",0,1)</f>
        <v>9000</v>
      </c>
      <c r="J3155" s="2" t="str">
        <f>M01_SETTINGS!$F$2</f>
        <v>KASPI</v>
      </c>
    </row>
    <row r="3156" spans="1:10" x14ac:dyDescent="0.35">
      <c r="A3156" s="3">
        <f>_xlfn.XLOOKUP(Table16[[#This Row],[OrderID]],[3]!Table13456[No заказа],[3]!Table13456[Дата
отправки],"",0,1)</f>
        <v>45707</v>
      </c>
      <c r="B3156" s="2">
        <v>501005451</v>
      </c>
      <c r="C3156" s="2"/>
      <c r="D3156" s="2"/>
      <c r="E3156" s="3"/>
      <c r="F3156" s="3"/>
      <c r="H3156" s="5">
        <f>_xlfn.XLOOKUP(Table16[[#This Row],[OrderID]],[3]!Table13456[No заказа],[3]!Table13456[Количество],"",0,1)</f>
        <v>1</v>
      </c>
      <c r="I3156" s="5">
        <f>_xlfn.XLOOKUP(Table16[[#This Row],[OrderID]],[3]!Table13456[No заказа],[3]!Table13456[Цена],"",0,1)</f>
        <v>10880</v>
      </c>
      <c r="J3156" s="2" t="str">
        <f>M01_SETTINGS!$F$2</f>
        <v>KASPI</v>
      </c>
    </row>
    <row r="3157" spans="1:10" x14ac:dyDescent="0.35">
      <c r="A3157" s="3">
        <f>_xlfn.XLOOKUP(Table16[[#This Row],[OrderID]],[3]!Table13456[No заказа],[3]!Table13456[Дата
отправки],"",0,1)</f>
        <v>45707</v>
      </c>
      <c r="B3157" s="2">
        <v>501192559</v>
      </c>
      <c r="C3157" s="2"/>
      <c r="D3157" s="2"/>
      <c r="E3157" s="3"/>
      <c r="F3157" s="3"/>
      <c r="H3157" s="5">
        <f>_xlfn.XLOOKUP(Table16[[#This Row],[OrderID]],[3]!Table13456[No заказа],[3]!Table13456[Количество],"",0,1)</f>
        <v>1</v>
      </c>
      <c r="I3157" s="5">
        <f>_xlfn.XLOOKUP(Table16[[#This Row],[OrderID]],[3]!Table13456[No заказа],[3]!Table13456[Цена],"",0,1)</f>
        <v>9000</v>
      </c>
      <c r="J3157" s="2" t="str">
        <f>M01_SETTINGS!$F$2</f>
        <v>KASPI</v>
      </c>
    </row>
    <row r="3158" spans="1:10" x14ac:dyDescent="0.35">
      <c r="A3158" s="3">
        <f>_xlfn.XLOOKUP(Table16[[#This Row],[OrderID]],[3]!Table13456[No заказа],[3]!Table13456[Дата
отправки],"",0,1)</f>
        <v>45707</v>
      </c>
      <c r="B3158" s="2">
        <v>501181227</v>
      </c>
      <c r="C3158" s="2"/>
      <c r="D3158" s="2"/>
      <c r="E3158" s="3"/>
      <c r="F3158" s="3"/>
      <c r="H3158" s="5">
        <f>_xlfn.XLOOKUP(Table16[[#This Row],[OrderID]],[3]!Table13456[No заказа],[3]!Table13456[Количество],"",0,1)</f>
        <v>1</v>
      </c>
      <c r="I3158" s="5">
        <f>_xlfn.XLOOKUP(Table16[[#This Row],[OrderID]],[3]!Table13456[No заказа],[3]!Table13456[Цена],"",0,1)</f>
        <v>9251</v>
      </c>
      <c r="J3158" s="2" t="str">
        <f>M01_SETTINGS!$F$2</f>
        <v>KASPI</v>
      </c>
    </row>
    <row r="3159" spans="1:10" x14ac:dyDescent="0.35">
      <c r="A3159" s="3">
        <f>_xlfn.XLOOKUP(Table16[[#This Row],[OrderID]],[3]!Table13456[No заказа],[3]!Table13456[Дата
отправки],"",0,1)</f>
        <v>45707</v>
      </c>
      <c r="B3159" s="2">
        <v>500928867</v>
      </c>
      <c r="C3159" s="2"/>
      <c r="D3159" s="2"/>
      <c r="E3159" s="3"/>
      <c r="F3159" s="3"/>
      <c r="H3159" s="5">
        <f>_xlfn.XLOOKUP(Table16[[#This Row],[OrderID]],[3]!Table13456[No заказа],[3]!Table13456[Количество],"",0,1)</f>
        <v>1</v>
      </c>
      <c r="I3159" s="5">
        <f>_xlfn.XLOOKUP(Table16[[#This Row],[OrderID]],[3]!Table13456[No заказа],[3]!Table13456[Цена],"",0,1)</f>
        <v>10900</v>
      </c>
      <c r="J3159" s="2" t="str">
        <f>M01_SETTINGS!$F$2</f>
        <v>KASPI</v>
      </c>
    </row>
    <row r="3160" spans="1:10" x14ac:dyDescent="0.35">
      <c r="A3160" s="3">
        <f>_xlfn.XLOOKUP(Table16[[#This Row],[OrderID]],[3]!Table13456[No заказа],[3]!Table13456[Дата
отправки],"",0,1)</f>
        <v>45707</v>
      </c>
      <c r="B3160" s="2">
        <v>501168731</v>
      </c>
      <c r="C3160" s="2"/>
      <c r="D3160" s="2"/>
      <c r="E3160" s="3"/>
      <c r="F3160" s="3"/>
      <c r="H3160" s="5">
        <f>_xlfn.XLOOKUP(Table16[[#This Row],[OrderID]],[3]!Table13456[No заказа],[3]!Table13456[Количество],"",0,1)</f>
        <v>1</v>
      </c>
      <c r="I3160" s="5">
        <f>_xlfn.XLOOKUP(Table16[[#This Row],[OrderID]],[3]!Table13456[No заказа],[3]!Table13456[Цена],"",0,1)</f>
        <v>8926</v>
      </c>
      <c r="J3160" s="2" t="str">
        <f>M01_SETTINGS!$F$2</f>
        <v>KASPI</v>
      </c>
    </row>
    <row r="3161" spans="1:10" x14ac:dyDescent="0.35">
      <c r="A3161" s="3">
        <f>_xlfn.XLOOKUP(Table16[[#This Row],[OrderID]],[3]!Table13456[No заказа],[3]!Table13456[Дата
отправки],"",0,1)</f>
        <v>45707</v>
      </c>
      <c r="B3161" s="2">
        <v>501419288</v>
      </c>
      <c r="C3161" s="2"/>
      <c r="D3161" s="2"/>
      <c r="E3161" s="3"/>
      <c r="F3161" s="3"/>
      <c r="H3161" s="5">
        <f>_xlfn.XLOOKUP(Table16[[#This Row],[OrderID]],[3]!Table13456[No заказа],[3]!Table13456[Количество],"",0,1)</f>
        <v>1</v>
      </c>
      <c r="I3161" s="5">
        <f>_xlfn.XLOOKUP(Table16[[#This Row],[OrderID]],[3]!Table13456[No заказа],[3]!Table13456[Цена],"",0,1)</f>
        <v>9000</v>
      </c>
      <c r="J3161" s="2" t="str">
        <f>M01_SETTINGS!$F$2</f>
        <v>KASPI</v>
      </c>
    </row>
    <row r="3162" spans="1:10" x14ac:dyDescent="0.35">
      <c r="A3162" s="3">
        <f>_xlfn.XLOOKUP(Table16[[#This Row],[OrderID]],[3]!Table13456[No заказа],[3]!Table13456[Дата
отправки],"",0,1)</f>
        <v>45707</v>
      </c>
      <c r="B3162" s="2">
        <v>501247813</v>
      </c>
      <c r="C3162" s="2"/>
      <c r="D3162" s="2"/>
      <c r="E3162" s="3"/>
      <c r="F3162" s="3"/>
      <c r="H3162" s="5">
        <f>_xlfn.XLOOKUP(Table16[[#This Row],[OrderID]],[3]!Table13456[No заказа],[3]!Table13456[Количество],"",0,1)</f>
        <v>1</v>
      </c>
      <c r="I3162" s="5">
        <f>_xlfn.XLOOKUP(Table16[[#This Row],[OrderID]],[3]!Table13456[No заказа],[3]!Table13456[Цена],"",0,1)</f>
        <v>9000</v>
      </c>
      <c r="J3162" s="2" t="str">
        <f>M01_SETTINGS!$F$2</f>
        <v>KASPI</v>
      </c>
    </row>
    <row r="3163" spans="1:10" x14ac:dyDescent="0.35">
      <c r="A3163" s="3">
        <f>_xlfn.XLOOKUP(Table16[[#This Row],[OrderID]],[3]!Table13456[No заказа],[3]!Table13456[Дата
отправки],"",0,1)</f>
        <v>45707</v>
      </c>
      <c r="B3163" s="2">
        <v>501205547</v>
      </c>
      <c r="C3163" s="2"/>
      <c r="D3163" s="2"/>
      <c r="E3163" s="3"/>
      <c r="F3163" s="3"/>
      <c r="H3163" s="5">
        <f>_xlfn.XLOOKUP(Table16[[#This Row],[OrderID]],[3]!Table13456[No заказа],[3]!Table13456[Количество],"",0,1)</f>
        <v>1</v>
      </c>
      <c r="I3163" s="5">
        <f>_xlfn.XLOOKUP(Table16[[#This Row],[OrderID]],[3]!Table13456[No заказа],[3]!Table13456[Цена],"",0,1)</f>
        <v>11402</v>
      </c>
      <c r="J3163" s="2" t="str">
        <f>M01_SETTINGS!$F$2</f>
        <v>KASPI</v>
      </c>
    </row>
    <row r="3164" spans="1:10" x14ac:dyDescent="0.35">
      <c r="A3164" s="3">
        <f>_xlfn.XLOOKUP(Table16[[#This Row],[OrderID]],[3]!Table13456[No заказа],[3]!Table13456[Дата
отправки],"",0,1)</f>
        <v>45707</v>
      </c>
      <c r="B3164" s="2">
        <v>501435436</v>
      </c>
      <c r="C3164" s="2"/>
      <c r="D3164" s="2"/>
      <c r="E3164" s="3"/>
      <c r="F3164" s="3"/>
      <c r="H3164" s="5">
        <f>_xlfn.XLOOKUP(Table16[[#This Row],[OrderID]],[3]!Table13456[No заказа],[3]!Table13456[Количество],"",0,1)</f>
        <v>1</v>
      </c>
      <c r="I3164" s="5">
        <f>_xlfn.XLOOKUP(Table16[[#This Row],[OrderID]],[3]!Table13456[No заказа],[3]!Table13456[Цена],"",0,1)</f>
        <v>10842</v>
      </c>
      <c r="J3164" s="2" t="str">
        <f>M01_SETTINGS!$F$2</f>
        <v>KASPI</v>
      </c>
    </row>
    <row r="3165" spans="1:10" x14ac:dyDescent="0.35">
      <c r="A3165" s="3">
        <f>_xlfn.XLOOKUP(Table16[[#This Row],[OrderID]],[3]!Table13456[No заказа],[3]!Table13456[Дата
отправки],"",0,1)</f>
        <v>45707</v>
      </c>
      <c r="B3165" s="2">
        <v>501428095</v>
      </c>
      <c r="C3165" s="2"/>
      <c r="D3165" s="2"/>
      <c r="E3165" s="3"/>
      <c r="F3165" s="3"/>
      <c r="H3165" s="5">
        <f>_xlfn.XLOOKUP(Table16[[#This Row],[OrderID]],[3]!Table13456[No заказа],[3]!Table13456[Количество],"",0,1)</f>
        <v>1</v>
      </c>
      <c r="I3165" s="5">
        <f>_xlfn.XLOOKUP(Table16[[#This Row],[OrderID]],[3]!Table13456[No заказа],[3]!Table13456[Цена],"",0,1)</f>
        <v>9330</v>
      </c>
      <c r="J3165" s="2" t="str">
        <f>M01_SETTINGS!$F$2</f>
        <v>KASPI</v>
      </c>
    </row>
    <row r="3166" spans="1:10" x14ac:dyDescent="0.35">
      <c r="A3166" s="3">
        <f>_xlfn.XLOOKUP(Table16[[#This Row],[OrderID]],[3]!Table13456[No заказа],[3]!Table13456[Дата
отправки],"",0,1)</f>
        <v>45707</v>
      </c>
      <c r="B3166" s="2">
        <v>501240084</v>
      </c>
      <c r="C3166" s="2"/>
      <c r="D3166" s="2"/>
      <c r="E3166" s="3"/>
      <c r="F3166" s="3"/>
      <c r="H3166" s="5">
        <f>_xlfn.XLOOKUP(Table16[[#This Row],[OrderID]],[3]!Table13456[No заказа],[3]!Table13456[Количество],"",0,1)</f>
        <v>1</v>
      </c>
      <c r="I3166" s="5">
        <f>_xlfn.XLOOKUP(Table16[[#This Row],[OrderID]],[3]!Table13456[No заказа],[3]!Table13456[Цена],"",0,1)</f>
        <v>8919</v>
      </c>
      <c r="J3166" s="2" t="str">
        <f>M01_SETTINGS!$F$2</f>
        <v>KASPI</v>
      </c>
    </row>
    <row r="3167" spans="1:10" x14ac:dyDescent="0.35">
      <c r="A3167" s="3">
        <f>_xlfn.XLOOKUP(Table16[[#This Row],[OrderID]],[3]!Table13456[No заказа],[3]!Table13456[Дата
отправки],"",0,1)</f>
        <v>45707</v>
      </c>
      <c r="B3167" s="2">
        <v>501011574</v>
      </c>
      <c r="C3167" s="2"/>
      <c r="D3167" s="2"/>
      <c r="E3167" s="3"/>
      <c r="F3167" s="3"/>
      <c r="H3167" s="5">
        <f>_xlfn.XLOOKUP(Table16[[#This Row],[OrderID]],[3]!Table13456[No заказа],[3]!Table13456[Количество],"",0,1)</f>
        <v>1</v>
      </c>
      <c r="I3167" s="5">
        <f>_xlfn.XLOOKUP(Table16[[#This Row],[OrderID]],[3]!Table13456[No заказа],[3]!Table13456[Цена],"",0,1)</f>
        <v>8941</v>
      </c>
      <c r="J3167" s="2" t="str">
        <f>M01_SETTINGS!$F$2</f>
        <v>KASPI</v>
      </c>
    </row>
    <row r="3168" spans="1:10" x14ac:dyDescent="0.35">
      <c r="A3168" s="3">
        <f>_xlfn.XLOOKUP(Table16[[#This Row],[OrderID]],[3]!Table13456[No заказа],[3]!Table13456[Дата
отправки],"",0,1)</f>
        <v>45707</v>
      </c>
      <c r="B3168" s="2">
        <v>500946992</v>
      </c>
      <c r="C3168" s="2"/>
      <c r="D3168" s="2"/>
      <c r="E3168" s="3"/>
      <c r="F3168" s="3"/>
      <c r="H3168" s="5">
        <f>_xlfn.XLOOKUP(Table16[[#This Row],[OrderID]],[3]!Table13456[No заказа],[3]!Table13456[Количество],"",0,1)</f>
        <v>1</v>
      </c>
      <c r="I3168" s="5">
        <f>_xlfn.XLOOKUP(Table16[[#This Row],[OrderID]],[3]!Table13456[No заказа],[3]!Table13456[Цена],"",0,1)</f>
        <v>8946</v>
      </c>
      <c r="J3168" s="2" t="str">
        <f>M01_SETTINGS!$F$2</f>
        <v>KASPI</v>
      </c>
    </row>
    <row r="3169" spans="1:10" x14ac:dyDescent="0.35">
      <c r="A3169" s="3">
        <f>_xlfn.XLOOKUP(Table16[[#This Row],[OrderID]],[3]!Table13456[No заказа],[3]!Table13456[Дата
отправки],"",0,1)</f>
        <v>45707</v>
      </c>
      <c r="B3169" s="2">
        <v>501036917</v>
      </c>
      <c r="C3169" s="2"/>
      <c r="D3169" s="2"/>
      <c r="E3169" s="3"/>
      <c r="F3169" s="3"/>
      <c r="H3169" s="5">
        <f>_xlfn.XLOOKUP(Table16[[#This Row],[OrderID]],[3]!Table13456[No заказа],[3]!Table13456[Количество],"",0,1)</f>
        <v>1</v>
      </c>
      <c r="I3169" s="5">
        <f>_xlfn.XLOOKUP(Table16[[#This Row],[OrderID]],[3]!Table13456[No заказа],[3]!Table13456[Цена],"",0,1)</f>
        <v>8999</v>
      </c>
      <c r="J3169" s="2" t="str">
        <f>M01_SETTINGS!$F$2</f>
        <v>KASPI</v>
      </c>
    </row>
    <row r="3170" spans="1:10" x14ac:dyDescent="0.35">
      <c r="A3170" s="3">
        <f>_xlfn.XLOOKUP(Table16[[#This Row],[OrderID]],[3]!Table13456[No заказа],[3]!Table13456[Дата
отправки],"",0,1)</f>
        <v>45707</v>
      </c>
      <c r="B3170" s="2">
        <v>500945439</v>
      </c>
      <c r="C3170" s="2"/>
      <c r="D3170" s="2"/>
      <c r="E3170" s="3"/>
      <c r="F3170" s="3"/>
      <c r="H3170" s="5">
        <f>_xlfn.XLOOKUP(Table16[[#This Row],[OrderID]],[3]!Table13456[No заказа],[3]!Table13456[Количество],"",0,1)</f>
        <v>1</v>
      </c>
      <c r="I3170" s="5">
        <f>_xlfn.XLOOKUP(Table16[[#This Row],[OrderID]],[3]!Table13456[No заказа],[3]!Table13456[Цена],"",0,1)</f>
        <v>8999</v>
      </c>
      <c r="J3170" s="2" t="str">
        <f>M01_SETTINGS!$F$2</f>
        <v>KASPI</v>
      </c>
    </row>
    <row r="3171" spans="1:10" x14ac:dyDescent="0.35">
      <c r="A3171" s="3">
        <f>_xlfn.XLOOKUP(Table16[[#This Row],[OrderID]],[3]!Table13456[No заказа],[3]!Table13456[Дата
отправки],"",0,1)</f>
        <v>45707</v>
      </c>
      <c r="B3171" s="2">
        <v>501127676</v>
      </c>
      <c r="C3171" s="2"/>
      <c r="D3171" s="2"/>
      <c r="E3171" s="3"/>
      <c r="F3171" s="3"/>
      <c r="H3171" s="5">
        <f>_xlfn.XLOOKUP(Table16[[#This Row],[OrderID]],[3]!Table13456[No заказа],[3]!Table13456[Количество],"",0,1)</f>
        <v>1</v>
      </c>
      <c r="I3171" s="5">
        <f>_xlfn.XLOOKUP(Table16[[#This Row],[OrderID]],[3]!Table13456[No заказа],[3]!Table13456[Цена],"",0,1)</f>
        <v>9000</v>
      </c>
      <c r="J3171" s="2" t="str">
        <f>M01_SETTINGS!$F$2</f>
        <v>KASPI</v>
      </c>
    </row>
    <row r="3172" spans="1:10" x14ac:dyDescent="0.35">
      <c r="A3172" s="3">
        <f>_xlfn.XLOOKUP(Table16[[#This Row],[OrderID]],[3]!Table13456[No заказа],[3]!Table13456[Дата
отправки],"",0,1)</f>
        <v>45707</v>
      </c>
      <c r="B3172" s="2">
        <v>501246569</v>
      </c>
      <c r="C3172" s="2"/>
      <c r="D3172" s="2"/>
      <c r="E3172" s="3"/>
      <c r="F3172" s="3"/>
      <c r="H3172" s="5">
        <f>_xlfn.XLOOKUP(Table16[[#This Row],[OrderID]],[3]!Table13456[No заказа],[3]!Table13456[Количество],"",0,1)</f>
        <v>1</v>
      </c>
      <c r="I3172" s="5">
        <f>_xlfn.XLOOKUP(Table16[[#This Row],[OrderID]],[3]!Table13456[No заказа],[3]!Table13456[Цена],"",0,1)</f>
        <v>9087</v>
      </c>
      <c r="J3172" s="2" t="str">
        <f>M01_SETTINGS!$F$2</f>
        <v>KASPI</v>
      </c>
    </row>
    <row r="3173" spans="1:10" x14ac:dyDescent="0.35">
      <c r="A3173" s="3">
        <f>_xlfn.XLOOKUP(Table16[[#This Row],[OrderID]],[3]!Table13456[No заказа],[3]!Table13456[Дата
отправки],"",0,1)</f>
        <v>45707</v>
      </c>
      <c r="B3173" s="2">
        <v>500966290</v>
      </c>
      <c r="C3173" s="2"/>
      <c r="D3173" s="2"/>
      <c r="E3173" s="3"/>
      <c r="F3173" s="3"/>
      <c r="H3173" s="5">
        <f>_xlfn.XLOOKUP(Table16[[#This Row],[OrderID]],[3]!Table13456[No заказа],[3]!Table13456[Количество],"",0,1)</f>
        <v>1</v>
      </c>
      <c r="I3173" s="5">
        <f>_xlfn.XLOOKUP(Table16[[#This Row],[OrderID]],[3]!Table13456[No заказа],[3]!Table13456[Цена],"",0,1)</f>
        <v>10900</v>
      </c>
      <c r="J3173" s="2" t="str">
        <f>M01_SETTINGS!$F$2</f>
        <v>KASPI</v>
      </c>
    </row>
    <row r="3174" spans="1:10" x14ac:dyDescent="0.35">
      <c r="A3174" s="3">
        <f>_xlfn.XLOOKUP(Table16[[#This Row],[OrderID]],[3]!Table13456[No заказа],[3]!Table13456[Дата
отправки],"",0,1)</f>
        <v>45707</v>
      </c>
      <c r="B3174" s="2">
        <v>500988821</v>
      </c>
      <c r="C3174" s="2"/>
      <c r="D3174" s="2"/>
      <c r="E3174" s="3"/>
      <c r="F3174" s="3"/>
      <c r="H3174" s="5">
        <f>_xlfn.XLOOKUP(Table16[[#This Row],[OrderID]],[3]!Table13456[No заказа],[3]!Table13456[Количество],"",0,1)</f>
        <v>1</v>
      </c>
      <c r="I3174" s="5">
        <f>_xlfn.XLOOKUP(Table16[[#This Row],[OrderID]],[3]!Table13456[No заказа],[3]!Table13456[Цена],"",0,1)</f>
        <v>8990</v>
      </c>
      <c r="J3174" s="2" t="str">
        <f>M01_SETTINGS!$F$2</f>
        <v>KASPI</v>
      </c>
    </row>
    <row r="3175" spans="1:10" x14ac:dyDescent="0.35">
      <c r="A3175" s="3">
        <f>_xlfn.XLOOKUP(Table16[[#This Row],[OrderID]],[3]!Table13456[No заказа],[3]!Table13456[Дата
отправки],"",0,1)</f>
        <v>45707</v>
      </c>
      <c r="B3175" s="2">
        <v>501360586</v>
      </c>
      <c r="C3175" s="2"/>
      <c r="D3175" s="2"/>
      <c r="E3175" s="3"/>
      <c r="F3175" s="3"/>
      <c r="H3175" s="5">
        <f>_xlfn.XLOOKUP(Table16[[#This Row],[OrderID]],[3]!Table13456[No заказа],[3]!Table13456[Количество],"",0,1)</f>
        <v>1</v>
      </c>
      <c r="I3175" s="5">
        <f>_xlfn.XLOOKUP(Table16[[#This Row],[OrderID]],[3]!Table13456[No заказа],[3]!Table13456[Цена],"",0,1)</f>
        <v>14990</v>
      </c>
      <c r="J3175" s="2" t="str">
        <f>M01_SETTINGS!$F$2</f>
        <v>KASPI</v>
      </c>
    </row>
    <row r="3176" spans="1:10" x14ac:dyDescent="0.35">
      <c r="A3176" s="3">
        <f>_xlfn.XLOOKUP(Table16[[#This Row],[OrderID]],[3]!Table13456[No заказа],[3]!Table13456[Дата
отправки],"",0,1)</f>
        <v>45707</v>
      </c>
      <c r="B3176" s="2">
        <v>500970607</v>
      </c>
      <c r="C3176" s="2"/>
      <c r="D3176" s="2"/>
      <c r="E3176" s="3"/>
      <c r="F3176" s="3"/>
      <c r="H3176" s="5">
        <f>_xlfn.XLOOKUP(Table16[[#This Row],[OrderID]],[3]!Table13456[No заказа],[3]!Table13456[Количество],"",0,1)</f>
        <v>1</v>
      </c>
      <c r="I3176" s="5">
        <f>_xlfn.XLOOKUP(Table16[[#This Row],[OrderID]],[3]!Table13456[No заказа],[3]!Table13456[Цена],"",0,1)</f>
        <v>14990</v>
      </c>
      <c r="J3176" s="2" t="str">
        <f>M01_SETTINGS!$F$2</f>
        <v>KASPI</v>
      </c>
    </row>
    <row r="3177" spans="1:10" x14ac:dyDescent="0.35">
      <c r="A3177" s="3">
        <f>_xlfn.XLOOKUP(Table16[[#This Row],[OrderID]],[3]!Table13456[No заказа],[3]!Table13456[Дата
отправки],"",0,1)</f>
        <v>45707</v>
      </c>
      <c r="B3177" s="2">
        <v>501328163</v>
      </c>
      <c r="C3177" s="2"/>
      <c r="D3177" s="2"/>
      <c r="E3177" s="3"/>
      <c r="F3177" s="3"/>
      <c r="H3177" s="5">
        <f>_xlfn.XLOOKUP(Table16[[#This Row],[OrderID]],[3]!Table13456[No заказа],[3]!Table13456[Количество],"",0,1)</f>
        <v>1</v>
      </c>
      <c r="I3177" s="5">
        <f>_xlfn.XLOOKUP(Table16[[#This Row],[OrderID]],[3]!Table13456[No заказа],[3]!Table13456[Цена],"",0,1)</f>
        <v>14990</v>
      </c>
      <c r="J3177" s="2" t="str">
        <f>M01_SETTINGS!$F$2</f>
        <v>KASPI</v>
      </c>
    </row>
    <row r="3178" spans="1:10" x14ac:dyDescent="0.35">
      <c r="A3178" s="3">
        <f>_xlfn.XLOOKUP(Table16[[#This Row],[OrderID]],[3]!Table13456[No заказа],[3]!Table13456[Дата
отправки],"",0,1)</f>
        <v>45707</v>
      </c>
      <c r="B3178" s="2">
        <v>501079183</v>
      </c>
      <c r="C3178" s="2"/>
      <c r="D3178" s="2"/>
      <c r="E3178" s="3"/>
      <c r="F3178" s="3"/>
      <c r="H3178" s="5">
        <f>_xlfn.XLOOKUP(Table16[[#This Row],[OrderID]],[3]!Table13456[No заказа],[3]!Table13456[Количество],"",0,1)</f>
        <v>1</v>
      </c>
      <c r="I3178" s="5">
        <f>_xlfn.XLOOKUP(Table16[[#This Row],[OrderID]],[3]!Table13456[No заказа],[3]!Table13456[Цена],"",0,1)</f>
        <v>14990</v>
      </c>
      <c r="J3178" s="2" t="str">
        <f>M01_SETTINGS!$F$2</f>
        <v>KASPI</v>
      </c>
    </row>
    <row r="3179" spans="1:10" x14ac:dyDescent="0.35">
      <c r="A3179" s="3">
        <f>_xlfn.XLOOKUP(Table16[[#This Row],[OrderID]],[3]!Table13456[No заказа],[3]!Table13456[Дата
отправки],"",0,1)</f>
        <v>45707</v>
      </c>
      <c r="B3179" s="2">
        <v>501012024</v>
      </c>
      <c r="C3179" s="2"/>
      <c r="D3179" s="2"/>
      <c r="E3179" s="3"/>
      <c r="F3179" s="3"/>
      <c r="H3179" s="5">
        <f>_xlfn.XLOOKUP(Table16[[#This Row],[OrderID]],[3]!Table13456[No заказа],[3]!Table13456[Количество],"",0,1)</f>
        <v>1</v>
      </c>
      <c r="I3179" s="5">
        <f>_xlfn.XLOOKUP(Table16[[#This Row],[OrderID]],[3]!Table13456[No заказа],[3]!Table13456[Цена],"",0,1)</f>
        <v>14990</v>
      </c>
      <c r="J3179" s="2" t="str">
        <f>M01_SETTINGS!$F$2</f>
        <v>KASPI</v>
      </c>
    </row>
    <row r="3180" spans="1:10" x14ac:dyDescent="0.35">
      <c r="A3180" s="3">
        <f>_xlfn.XLOOKUP(Table16[[#This Row],[OrderID]],[3]!Table13456[No заказа],[3]!Table13456[Дата
отправки],"",0,1)</f>
        <v>45707</v>
      </c>
      <c r="B3180" s="2">
        <v>500990976</v>
      </c>
      <c r="C3180" s="2"/>
      <c r="D3180" s="2"/>
      <c r="E3180" s="3"/>
      <c r="F3180" s="3"/>
      <c r="H3180" s="5">
        <f>_xlfn.XLOOKUP(Table16[[#This Row],[OrderID]],[3]!Table13456[No заказа],[3]!Table13456[Количество],"",0,1)</f>
        <v>1</v>
      </c>
      <c r="I3180" s="5">
        <f>_xlfn.XLOOKUP(Table16[[#This Row],[OrderID]],[3]!Table13456[No заказа],[3]!Table13456[Цена],"",0,1)</f>
        <v>14990</v>
      </c>
      <c r="J3180" s="2" t="str">
        <f>M01_SETTINGS!$F$2</f>
        <v>KASPI</v>
      </c>
    </row>
    <row r="3181" spans="1:10" x14ac:dyDescent="0.35">
      <c r="A3181" s="3">
        <f>_xlfn.XLOOKUP(Table16[[#This Row],[OrderID]],[3]!Table13456[No заказа],[3]!Table13456[Дата
отправки],"",0,1)</f>
        <v>45707</v>
      </c>
      <c r="B3181" s="2">
        <v>501082298</v>
      </c>
      <c r="C3181" s="2"/>
      <c r="D3181" s="2"/>
      <c r="E3181" s="3"/>
      <c r="F3181" s="3"/>
      <c r="H3181" s="5">
        <f>_xlfn.XLOOKUP(Table16[[#This Row],[OrderID]],[3]!Table13456[No заказа],[3]!Table13456[Количество],"",0,1)</f>
        <v>1</v>
      </c>
      <c r="I3181" s="5">
        <f>_xlfn.XLOOKUP(Table16[[#This Row],[OrderID]],[3]!Table13456[No заказа],[3]!Table13456[Цена],"",0,1)</f>
        <v>14990</v>
      </c>
      <c r="J3181" s="2" t="str">
        <f>M01_SETTINGS!$F$2</f>
        <v>KASPI</v>
      </c>
    </row>
    <row r="3182" spans="1:10" x14ac:dyDescent="0.35">
      <c r="A3182" s="3">
        <f>_xlfn.XLOOKUP(Table16[[#This Row],[OrderID]],[3]!Table13456[No заказа],[3]!Table13456[Дата
отправки],"",0,1)</f>
        <v>45707</v>
      </c>
      <c r="B3182" s="2">
        <v>501117227</v>
      </c>
      <c r="C3182" s="2"/>
      <c r="D3182" s="2"/>
      <c r="E3182" s="3"/>
      <c r="F3182" s="3"/>
      <c r="H3182" s="5">
        <f>_xlfn.XLOOKUP(Table16[[#This Row],[OrderID]],[3]!Table13456[No заказа],[3]!Table13456[Количество],"",0,1)</f>
        <v>1</v>
      </c>
      <c r="I3182" s="5">
        <f>_xlfn.XLOOKUP(Table16[[#This Row],[OrderID]],[3]!Table13456[No заказа],[3]!Table13456[Цена],"",0,1)</f>
        <v>14990</v>
      </c>
      <c r="J3182" s="2" t="str">
        <f>M01_SETTINGS!$F$2</f>
        <v>KASPI</v>
      </c>
    </row>
    <row r="3183" spans="1:10" x14ac:dyDescent="0.35">
      <c r="A3183" s="3">
        <f>_xlfn.XLOOKUP(Table16[[#This Row],[OrderID]],[3]!Table13456[No заказа],[3]!Table13456[Дата
отправки],"",0,1)</f>
        <v>45707</v>
      </c>
      <c r="B3183" s="2">
        <v>501224710</v>
      </c>
      <c r="C3183" s="2"/>
      <c r="D3183" s="2"/>
      <c r="E3183" s="3"/>
      <c r="F3183" s="3"/>
      <c r="H3183" s="5">
        <f>_xlfn.XLOOKUP(Table16[[#This Row],[OrderID]],[3]!Table13456[No заказа],[3]!Table13456[Количество],"",0,1)</f>
        <v>1</v>
      </c>
      <c r="I3183" s="5">
        <f>_xlfn.XLOOKUP(Table16[[#This Row],[OrderID]],[3]!Table13456[No заказа],[3]!Table13456[Цена],"",0,1)</f>
        <v>14990</v>
      </c>
      <c r="J3183" s="2" t="str">
        <f>M01_SETTINGS!$F$2</f>
        <v>KASPI</v>
      </c>
    </row>
    <row r="3184" spans="1:10" x14ac:dyDescent="0.35">
      <c r="A3184" s="3">
        <f>_xlfn.XLOOKUP(Table16[[#This Row],[OrderID]],[3]!Table13456[No заказа],[3]!Table13456[Дата
отправки],"",0,1)</f>
        <v>45707</v>
      </c>
      <c r="B3184" s="2">
        <v>500910956</v>
      </c>
      <c r="C3184" s="2"/>
      <c r="D3184" s="2"/>
      <c r="E3184" s="3"/>
      <c r="F3184" s="3"/>
      <c r="H3184" s="5">
        <f>_xlfn.XLOOKUP(Table16[[#This Row],[OrderID]],[3]!Table13456[No заказа],[3]!Table13456[Количество],"",0,1)</f>
        <v>1</v>
      </c>
      <c r="I3184" s="5">
        <f>_xlfn.XLOOKUP(Table16[[#This Row],[OrderID]],[3]!Table13456[No заказа],[3]!Table13456[Цена],"",0,1)</f>
        <v>14990</v>
      </c>
      <c r="J3184" s="2" t="str">
        <f>M01_SETTINGS!$F$2</f>
        <v>KASPI</v>
      </c>
    </row>
    <row r="3185" spans="1:10" x14ac:dyDescent="0.35">
      <c r="A3185" s="3">
        <f>_xlfn.XLOOKUP(Table16[[#This Row],[OrderID]],[3]!Table13456[No заказа],[3]!Table13456[Дата
отправки],"",0,1)</f>
        <v>45707</v>
      </c>
      <c r="B3185" s="2">
        <v>501071184</v>
      </c>
      <c r="C3185" s="2"/>
      <c r="D3185" s="2"/>
      <c r="E3185" s="3"/>
      <c r="F3185" s="3"/>
      <c r="H3185" s="5">
        <f>_xlfn.XLOOKUP(Table16[[#This Row],[OrderID]],[3]!Table13456[No заказа],[3]!Table13456[Количество],"",0,1)</f>
        <v>1</v>
      </c>
      <c r="I3185" s="5">
        <f>_xlfn.XLOOKUP(Table16[[#This Row],[OrderID]],[3]!Table13456[No заказа],[3]!Table13456[Цена],"",0,1)</f>
        <v>9276</v>
      </c>
      <c r="J3185" s="2" t="str">
        <f>M01_SETTINGS!$F$2</f>
        <v>KASPI</v>
      </c>
    </row>
    <row r="3186" spans="1:10" x14ac:dyDescent="0.35">
      <c r="A3186" s="3">
        <f>_xlfn.XLOOKUP(Table16[[#This Row],[OrderID]],[3]!Table13456[No заказа],[3]!Table13456[Дата
отправки],"",0,1)</f>
        <v>45707</v>
      </c>
      <c r="B3186" s="2">
        <v>501151295</v>
      </c>
      <c r="C3186" s="2"/>
      <c r="D3186" s="2"/>
      <c r="E3186" s="3"/>
      <c r="F3186" s="3"/>
      <c r="H3186" s="5">
        <f>_xlfn.XLOOKUP(Table16[[#This Row],[OrderID]],[3]!Table13456[No заказа],[3]!Table13456[Количество],"",0,1)</f>
        <v>1</v>
      </c>
      <c r="I3186" s="5">
        <f>_xlfn.XLOOKUP(Table16[[#This Row],[OrderID]],[3]!Table13456[No заказа],[3]!Table13456[Цена],"",0,1)</f>
        <v>8991</v>
      </c>
      <c r="J3186" s="2" t="str">
        <f>M01_SETTINGS!$F$2</f>
        <v>KASPI</v>
      </c>
    </row>
    <row r="3187" spans="1:10" x14ac:dyDescent="0.35">
      <c r="A3187" s="3">
        <f>_xlfn.XLOOKUP(Table16[[#This Row],[OrderID]],[3]!Table13456[No заказа],[3]!Table13456[Дата
отправки],"",0,1)</f>
        <v>45707</v>
      </c>
      <c r="B3187" s="2">
        <v>501221314</v>
      </c>
      <c r="C3187" s="2"/>
      <c r="D3187" s="2"/>
      <c r="E3187" s="3"/>
      <c r="F3187" s="3"/>
      <c r="H3187" s="5">
        <f>_xlfn.XLOOKUP(Table16[[#This Row],[OrderID]],[3]!Table13456[No заказа],[3]!Table13456[Количество],"",0,1)</f>
        <v>1</v>
      </c>
      <c r="I3187" s="5">
        <f>_xlfn.XLOOKUP(Table16[[#This Row],[OrderID]],[3]!Table13456[No заказа],[3]!Table13456[Цена],"",0,1)</f>
        <v>11877</v>
      </c>
      <c r="J3187" s="2" t="str">
        <f>M01_SETTINGS!$F$2</f>
        <v>KASPI</v>
      </c>
    </row>
    <row r="3188" spans="1:10" x14ac:dyDescent="0.35">
      <c r="A3188" s="3">
        <f>_xlfn.XLOOKUP(Table16[[#This Row],[OrderID]],[3]!Table13456[No заказа],[3]!Table13456[Дата
отправки],"",0,1)</f>
        <v>45707</v>
      </c>
      <c r="B3188" s="2">
        <v>501083596</v>
      </c>
      <c r="C3188" s="2"/>
      <c r="D3188" s="2"/>
      <c r="E3188" s="3"/>
      <c r="F3188" s="3"/>
      <c r="H3188" s="5">
        <f>_xlfn.XLOOKUP(Table16[[#This Row],[OrderID]],[3]!Table13456[No заказа],[3]!Table13456[Количество],"",0,1)</f>
        <v>1</v>
      </c>
      <c r="I3188" s="5">
        <f>_xlfn.XLOOKUP(Table16[[#This Row],[OrderID]],[3]!Table13456[No заказа],[3]!Table13456[Цена],"",0,1)</f>
        <v>11889</v>
      </c>
      <c r="J3188" s="2" t="str">
        <f>M01_SETTINGS!$F$2</f>
        <v>KASPI</v>
      </c>
    </row>
    <row r="3189" spans="1:10" x14ac:dyDescent="0.35">
      <c r="A3189" s="3">
        <f>_xlfn.XLOOKUP(Table16[[#This Row],[OrderID]],[3]!Table13456[No заказа],[3]!Table13456[Дата
отправки],"",0,1)</f>
        <v>45707</v>
      </c>
      <c r="B3189" s="2">
        <v>501384444</v>
      </c>
      <c r="C3189" s="2"/>
      <c r="D3189" s="2"/>
      <c r="E3189" s="3"/>
      <c r="F3189" s="3"/>
      <c r="H3189" s="5">
        <f>_xlfn.XLOOKUP(Table16[[#This Row],[OrderID]],[3]!Table13456[No заказа],[3]!Table13456[Количество],"",0,1)</f>
        <v>1</v>
      </c>
      <c r="I3189" s="5">
        <f>_xlfn.XLOOKUP(Table16[[#This Row],[OrderID]],[3]!Table13456[No заказа],[3]!Table13456[Цена],"",0,1)</f>
        <v>8999</v>
      </c>
      <c r="J3189" s="2" t="str">
        <f>M01_SETTINGS!$F$2</f>
        <v>KASPI</v>
      </c>
    </row>
    <row r="3190" spans="1:10" x14ac:dyDescent="0.35">
      <c r="A3190" s="3">
        <f>_xlfn.XLOOKUP(Table16[[#This Row],[OrderID]],[3]!Table13456[No заказа],[3]!Table13456[Дата
отправки],"",0,1)</f>
        <v>45707</v>
      </c>
      <c r="B3190" s="2">
        <v>501155038</v>
      </c>
      <c r="C3190" s="2"/>
      <c r="D3190" s="2"/>
      <c r="E3190" s="3"/>
      <c r="F3190" s="3"/>
      <c r="H3190" s="5">
        <f>_xlfn.XLOOKUP(Table16[[#This Row],[OrderID]],[3]!Table13456[No заказа],[3]!Table13456[Количество],"",0,1)</f>
        <v>1</v>
      </c>
      <c r="I3190" s="5">
        <f>_xlfn.XLOOKUP(Table16[[#This Row],[OrderID]],[3]!Table13456[No заказа],[3]!Table13456[Цена],"",0,1)</f>
        <v>8999</v>
      </c>
      <c r="J3190" s="2" t="str">
        <f>M01_SETTINGS!$F$2</f>
        <v>KASPI</v>
      </c>
    </row>
    <row r="3191" spans="1:10" x14ac:dyDescent="0.35">
      <c r="A3191" s="3">
        <f>_xlfn.XLOOKUP(Table16[[#This Row],[OrderID]],[3]!Table13456[No заказа],[3]!Table13456[Дата
отправки],"",0,1)</f>
        <v>45707</v>
      </c>
      <c r="B3191" s="2">
        <v>501180040</v>
      </c>
      <c r="C3191" s="2"/>
      <c r="D3191" s="2"/>
      <c r="E3191" s="3"/>
      <c r="F3191" s="3"/>
      <c r="H3191" s="5">
        <f>_xlfn.XLOOKUP(Table16[[#This Row],[OrderID]],[3]!Table13456[No заказа],[3]!Table13456[Количество],"",0,1)</f>
        <v>1</v>
      </c>
      <c r="I3191" s="5">
        <f>_xlfn.XLOOKUP(Table16[[#This Row],[OrderID]],[3]!Table13456[No заказа],[3]!Table13456[Цена],"",0,1)</f>
        <v>11084</v>
      </c>
      <c r="J3191" s="2" t="str">
        <f>M01_SETTINGS!$F$2</f>
        <v>KASPI</v>
      </c>
    </row>
    <row r="3192" spans="1:10" x14ac:dyDescent="0.35">
      <c r="A3192" s="3">
        <f>_xlfn.XLOOKUP(Table16[[#This Row],[OrderID]],[3]!Table13456[No заказа],[3]!Table13456[Дата
отправки],"",0,1)</f>
        <v>45707</v>
      </c>
      <c r="B3192" s="2">
        <v>501388235</v>
      </c>
      <c r="C3192" s="2"/>
      <c r="D3192" s="2"/>
      <c r="E3192" s="3"/>
      <c r="F3192" s="3"/>
      <c r="H3192" s="5">
        <f>_xlfn.XLOOKUP(Table16[[#This Row],[OrderID]],[3]!Table13456[No заказа],[3]!Table13456[Количество],"",0,1)</f>
        <v>1</v>
      </c>
      <c r="I3192" s="5">
        <f>_xlfn.XLOOKUP(Table16[[#This Row],[OrderID]],[3]!Table13456[No заказа],[3]!Table13456[Цена],"",0,1)</f>
        <v>8999</v>
      </c>
      <c r="J3192" s="2" t="str">
        <f>M01_SETTINGS!$F$2</f>
        <v>KASPI</v>
      </c>
    </row>
    <row r="3193" spans="1:10" x14ac:dyDescent="0.35">
      <c r="A3193" s="3">
        <f>_xlfn.XLOOKUP(Table16[[#This Row],[OrderID]],[3]!Table13456[No заказа],[3]!Table13456[Дата
отправки],"",0,1)</f>
        <v>45707</v>
      </c>
      <c r="B3193" s="2">
        <v>501299954</v>
      </c>
      <c r="C3193" s="2"/>
      <c r="D3193" s="2"/>
      <c r="E3193" s="3"/>
      <c r="F3193" s="3"/>
      <c r="H3193" s="5">
        <f>_xlfn.XLOOKUP(Table16[[#This Row],[OrderID]],[3]!Table13456[No заказа],[3]!Table13456[Количество],"",0,1)</f>
        <v>1</v>
      </c>
      <c r="I3193" s="5">
        <f>_xlfn.XLOOKUP(Table16[[#This Row],[OrderID]],[3]!Table13456[No заказа],[3]!Table13456[Цена],"",0,1)</f>
        <v>8800</v>
      </c>
      <c r="J3193" s="2" t="str">
        <f>M01_SETTINGS!$F$2</f>
        <v>KASPI</v>
      </c>
    </row>
    <row r="3194" spans="1:10" x14ac:dyDescent="0.35">
      <c r="A3194" s="3">
        <f>_xlfn.XLOOKUP(Table16[[#This Row],[OrderID]],[3]!Table13456[No заказа],[3]!Table13456[Дата
отправки],"",0,1)</f>
        <v>45706</v>
      </c>
      <c r="B3194" s="2">
        <v>500502259</v>
      </c>
      <c r="C3194" s="2"/>
      <c r="D3194" s="2"/>
      <c r="E3194" s="3"/>
      <c r="F3194" s="3"/>
      <c r="H3194" s="5">
        <f>_xlfn.XLOOKUP(Table16[[#This Row],[OrderID]],[3]!Table13456[No заказа],[3]!Table13456[Количество],"",0,1)</f>
        <v>1</v>
      </c>
      <c r="I3194" s="5">
        <f>_xlfn.XLOOKUP(Table16[[#This Row],[OrderID]],[3]!Table13456[No заказа],[3]!Table13456[Цена],"",0,1)</f>
        <v>9000</v>
      </c>
      <c r="J3194" s="2" t="str">
        <f>M01_SETTINGS!$F$2</f>
        <v>KASPI</v>
      </c>
    </row>
    <row r="3195" spans="1:10" x14ac:dyDescent="0.35">
      <c r="A3195" s="3">
        <f>_xlfn.XLOOKUP(Table16[[#This Row],[OrderID]],[3]!Table13456[No заказа],[3]!Table13456[Дата
отправки],"",0,1)</f>
        <v>45706</v>
      </c>
      <c r="B3195" s="2">
        <v>500418403</v>
      </c>
      <c r="C3195" s="2"/>
      <c r="D3195" s="2"/>
      <c r="E3195" s="3"/>
      <c r="F3195" s="3"/>
      <c r="H3195" s="5">
        <f>_xlfn.XLOOKUP(Table16[[#This Row],[OrderID]],[3]!Table13456[No заказа],[3]!Table13456[Количество],"",0,1)</f>
        <v>1</v>
      </c>
      <c r="I3195" s="5">
        <f>_xlfn.XLOOKUP(Table16[[#This Row],[OrderID]],[3]!Table13456[No заказа],[3]!Table13456[Цена],"",0,1)</f>
        <v>9195</v>
      </c>
      <c r="J3195" s="2" t="str">
        <f>M01_SETTINGS!$F$2</f>
        <v>KASPI</v>
      </c>
    </row>
    <row r="3196" spans="1:10" x14ac:dyDescent="0.35">
      <c r="A3196" s="3">
        <f>_xlfn.XLOOKUP(Table16[[#This Row],[OrderID]],[3]!Table13456[No заказа],[3]!Table13456[Дата
отправки],"",0,1)</f>
        <v>45706</v>
      </c>
      <c r="B3196" s="2">
        <v>500433956</v>
      </c>
      <c r="C3196" s="2"/>
      <c r="D3196" s="2"/>
      <c r="E3196" s="3"/>
      <c r="F3196" s="3"/>
      <c r="H3196" s="5">
        <f>_xlfn.XLOOKUP(Table16[[#This Row],[OrderID]],[3]!Table13456[No заказа],[3]!Table13456[Количество],"",0,1)</f>
        <v>1</v>
      </c>
      <c r="I3196" s="5">
        <f>_xlfn.XLOOKUP(Table16[[#This Row],[OrderID]],[3]!Table13456[No заказа],[3]!Table13456[Цена],"",0,1)</f>
        <v>9717</v>
      </c>
      <c r="J3196" s="2" t="str">
        <f>M01_SETTINGS!$F$2</f>
        <v>KASPI</v>
      </c>
    </row>
    <row r="3197" spans="1:10" x14ac:dyDescent="0.35">
      <c r="A3197" s="3">
        <f>_xlfn.XLOOKUP(Table16[[#This Row],[OrderID]],[3]!Table13456[No заказа],[3]!Table13456[Дата
отправки],"",0,1)</f>
        <v>45706</v>
      </c>
      <c r="B3197" s="2">
        <v>500854559</v>
      </c>
      <c r="C3197" s="2"/>
      <c r="D3197" s="2"/>
      <c r="E3197" s="3"/>
      <c r="F3197" s="3"/>
      <c r="H3197" s="5">
        <f>_xlfn.XLOOKUP(Table16[[#This Row],[OrderID]],[3]!Table13456[No заказа],[3]!Table13456[Количество],"",0,1)</f>
        <v>1</v>
      </c>
      <c r="I3197" s="5">
        <f>_xlfn.XLOOKUP(Table16[[#This Row],[OrderID]],[3]!Table13456[No заказа],[3]!Table13456[Цена],"",0,1)</f>
        <v>9000</v>
      </c>
      <c r="J3197" s="2" t="str">
        <f>M01_SETTINGS!$F$2</f>
        <v>KASPI</v>
      </c>
    </row>
    <row r="3198" spans="1:10" x14ac:dyDescent="0.35">
      <c r="A3198" s="3">
        <f>_xlfn.XLOOKUP(Table16[[#This Row],[OrderID]],[3]!Table13456[No заказа],[3]!Table13456[Дата
отправки],"",0,1)</f>
        <v>45706</v>
      </c>
      <c r="B3198" s="2">
        <v>500443374</v>
      </c>
      <c r="C3198" s="2"/>
      <c r="D3198" s="2"/>
      <c r="E3198" s="3"/>
      <c r="F3198" s="3"/>
      <c r="H3198" s="5">
        <f>_xlfn.XLOOKUP(Table16[[#This Row],[OrderID]],[3]!Table13456[No заказа],[3]!Table13456[Количество],"",0,1)</f>
        <v>1</v>
      </c>
      <c r="I3198" s="5">
        <f>_xlfn.XLOOKUP(Table16[[#This Row],[OrderID]],[3]!Table13456[No заказа],[3]!Table13456[Цена],"",0,1)</f>
        <v>10089</v>
      </c>
      <c r="J3198" s="2" t="str">
        <f>M01_SETTINGS!$F$2</f>
        <v>KASPI</v>
      </c>
    </row>
    <row r="3199" spans="1:10" x14ac:dyDescent="0.35">
      <c r="A3199" s="3">
        <f>_xlfn.XLOOKUP(Table16[[#This Row],[OrderID]],[3]!Table13456[No заказа],[3]!Table13456[Дата
отправки],"",0,1)</f>
        <v>45706</v>
      </c>
      <c r="B3199" s="2">
        <v>500543730</v>
      </c>
      <c r="C3199" s="2"/>
      <c r="D3199" s="2"/>
      <c r="E3199" s="3"/>
      <c r="F3199" s="3"/>
      <c r="H3199" s="5">
        <f>_xlfn.XLOOKUP(Table16[[#This Row],[OrderID]],[3]!Table13456[No заказа],[3]!Table13456[Количество],"",0,1)</f>
        <v>1</v>
      </c>
      <c r="I3199" s="5">
        <f>_xlfn.XLOOKUP(Table16[[#This Row],[OrderID]],[3]!Table13456[No заказа],[3]!Table13456[Цена],"",0,1)</f>
        <v>10576</v>
      </c>
      <c r="J3199" s="2" t="str">
        <f>M01_SETTINGS!$F$2</f>
        <v>KASPI</v>
      </c>
    </row>
    <row r="3200" spans="1:10" x14ac:dyDescent="0.35">
      <c r="A3200" s="3">
        <f>_xlfn.XLOOKUP(Table16[[#This Row],[OrderID]],[3]!Table13456[No заказа],[3]!Table13456[Дата
отправки],"",0,1)</f>
        <v>45706</v>
      </c>
      <c r="B3200" s="2">
        <v>500413478</v>
      </c>
      <c r="C3200" s="2"/>
      <c r="D3200" s="2"/>
      <c r="E3200" s="3"/>
      <c r="F3200" s="3"/>
      <c r="H3200" s="5">
        <f>_xlfn.XLOOKUP(Table16[[#This Row],[OrderID]],[3]!Table13456[No заказа],[3]!Table13456[Количество],"",0,1)</f>
        <v>1</v>
      </c>
      <c r="I3200" s="5">
        <f>_xlfn.XLOOKUP(Table16[[#This Row],[OrderID]],[3]!Table13456[No заказа],[3]!Table13456[Цена],"",0,1)</f>
        <v>10587</v>
      </c>
      <c r="J3200" s="2" t="str">
        <f>M01_SETTINGS!$F$2</f>
        <v>KASPI</v>
      </c>
    </row>
    <row r="3201" spans="1:10" x14ac:dyDescent="0.35">
      <c r="A3201" s="3">
        <f>_xlfn.XLOOKUP(Table16[[#This Row],[OrderID]],[3]!Table13456[No заказа],[3]!Table13456[Дата
отправки],"",0,1)</f>
        <v>45706</v>
      </c>
      <c r="B3201" s="2">
        <v>500525235</v>
      </c>
      <c r="C3201" s="2"/>
      <c r="D3201" s="2"/>
      <c r="E3201" s="3"/>
      <c r="F3201" s="3"/>
      <c r="H3201" s="5">
        <f>_xlfn.XLOOKUP(Table16[[#This Row],[OrderID]],[3]!Table13456[No заказа],[3]!Table13456[Количество],"",0,1)</f>
        <v>1</v>
      </c>
      <c r="I3201" s="5">
        <f>_xlfn.XLOOKUP(Table16[[#This Row],[OrderID]],[3]!Table13456[No заказа],[3]!Table13456[Цена],"",0,1)</f>
        <v>9447</v>
      </c>
      <c r="J3201" s="2" t="str">
        <f>M01_SETTINGS!$F$2</f>
        <v>KASPI</v>
      </c>
    </row>
    <row r="3202" spans="1:10" x14ac:dyDescent="0.35">
      <c r="A3202" s="3">
        <f>_xlfn.XLOOKUP(Table16[[#This Row],[OrderID]],[3]!Table13456[No заказа],[3]!Table13456[Дата
отправки],"",0,1)</f>
        <v>45706</v>
      </c>
      <c r="B3202" s="2">
        <v>500651125</v>
      </c>
      <c r="C3202" s="2"/>
      <c r="D3202" s="2"/>
      <c r="E3202" s="3"/>
      <c r="F3202" s="3"/>
      <c r="H3202" s="5">
        <f>_xlfn.XLOOKUP(Table16[[#This Row],[OrderID]],[3]!Table13456[No заказа],[3]!Table13456[Количество],"",0,1)</f>
        <v>1</v>
      </c>
      <c r="I3202" s="5">
        <f>_xlfn.XLOOKUP(Table16[[#This Row],[OrderID]],[3]!Table13456[No заказа],[3]!Table13456[Цена],"",0,1)</f>
        <v>10417</v>
      </c>
      <c r="J3202" s="2" t="str">
        <f>M01_SETTINGS!$F$2</f>
        <v>KASPI</v>
      </c>
    </row>
    <row r="3203" spans="1:10" x14ac:dyDescent="0.35">
      <c r="A3203" s="3">
        <f>_xlfn.XLOOKUP(Table16[[#This Row],[OrderID]],[3]!Table13456[No заказа],[3]!Table13456[Дата
отправки],"",0,1)</f>
        <v>45706</v>
      </c>
      <c r="B3203" s="2">
        <v>500332580</v>
      </c>
      <c r="C3203" s="2"/>
      <c r="D3203" s="2"/>
      <c r="E3203" s="3"/>
      <c r="F3203" s="3"/>
      <c r="H3203" s="5">
        <f>_xlfn.XLOOKUP(Table16[[#This Row],[OrderID]],[3]!Table13456[No заказа],[3]!Table13456[Количество],"",0,1)</f>
        <v>1</v>
      </c>
      <c r="I3203" s="5">
        <f>_xlfn.XLOOKUP(Table16[[#This Row],[OrderID]],[3]!Table13456[No заказа],[3]!Table13456[Цена],"",0,1)</f>
        <v>10431</v>
      </c>
      <c r="J3203" s="2" t="str">
        <f>M01_SETTINGS!$F$2</f>
        <v>KASPI</v>
      </c>
    </row>
    <row r="3204" spans="1:10" x14ac:dyDescent="0.35">
      <c r="A3204" s="3">
        <f>_xlfn.XLOOKUP(Table16[[#This Row],[OrderID]],[3]!Table13456[No заказа],[3]!Table13456[Дата
отправки],"",0,1)</f>
        <v>45706</v>
      </c>
      <c r="B3204" s="2">
        <v>500452835</v>
      </c>
      <c r="C3204" s="2"/>
      <c r="D3204" s="2"/>
      <c r="E3204" s="3"/>
      <c r="F3204" s="3"/>
      <c r="H3204" s="5">
        <f>_xlfn.XLOOKUP(Table16[[#This Row],[OrderID]],[3]!Table13456[No заказа],[3]!Table13456[Количество],"",0,1)</f>
        <v>1</v>
      </c>
      <c r="I3204" s="5">
        <f>_xlfn.XLOOKUP(Table16[[#This Row],[OrderID]],[3]!Table13456[No заказа],[3]!Table13456[Цена],"",0,1)</f>
        <v>9000</v>
      </c>
      <c r="J3204" s="2" t="str">
        <f>M01_SETTINGS!$F$2</f>
        <v>KASPI</v>
      </c>
    </row>
    <row r="3205" spans="1:10" x14ac:dyDescent="0.35">
      <c r="A3205" s="3">
        <f>_xlfn.XLOOKUP(Table16[[#This Row],[OrderID]],[3]!Table13456[No заказа],[3]!Table13456[Дата
отправки],"",0,1)</f>
        <v>45706</v>
      </c>
      <c r="B3205" s="2">
        <v>500782812</v>
      </c>
      <c r="C3205" s="2"/>
      <c r="D3205" s="2"/>
      <c r="E3205" s="3"/>
      <c r="F3205" s="3"/>
      <c r="H3205" s="5">
        <f>_xlfn.XLOOKUP(Table16[[#This Row],[OrderID]],[3]!Table13456[No заказа],[3]!Table13456[Количество],"",0,1)</f>
        <v>1</v>
      </c>
      <c r="I3205" s="5">
        <f>_xlfn.XLOOKUP(Table16[[#This Row],[OrderID]],[3]!Table13456[No заказа],[3]!Table13456[Цена],"",0,1)</f>
        <v>9260</v>
      </c>
      <c r="J3205" s="2" t="str">
        <f>M01_SETTINGS!$F$2</f>
        <v>KASPI</v>
      </c>
    </row>
    <row r="3206" spans="1:10" x14ac:dyDescent="0.35">
      <c r="A3206" s="3">
        <f>_xlfn.XLOOKUP(Table16[[#This Row],[OrderID]],[3]!Table13456[No заказа],[3]!Table13456[Дата
отправки],"",0,1)</f>
        <v>45706</v>
      </c>
      <c r="B3206" s="2">
        <v>500582057</v>
      </c>
      <c r="C3206" s="2"/>
      <c r="D3206" s="2"/>
      <c r="E3206" s="3"/>
      <c r="F3206" s="3"/>
      <c r="H3206" s="5">
        <f>_xlfn.XLOOKUP(Table16[[#This Row],[OrderID]],[3]!Table13456[No заказа],[3]!Table13456[Количество],"",0,1)</f>
        <v>1</v>
      </c>
      <c r="I3206" s="5">
        <f>_xlfn.XLOOKUP(Table16[[#This Row],[OrderID]],[3]!Table13456[No заказа],[3]!Table13456[Цена],"",0,1)</f>
        <v>9316</v>
      </c>
      <c r="J3206" s="2" t="str">
        <f>M01_SETTINGS!$F$2</f>
        <v>KASPI</v>
      </c>
    </row>
    <row r="3207" spans="1:10" x14ac:dyDescent="0.35">
      <c r="A3207" s="3">
        <f>_xlfn.XLOOKUP(Table16[[#This Row],[OrderID]],[3]!Table13456[No заказа],[3]!Table13456[Дата
отправки],"",0,1)</f>
        <v>45706</v>
      </c>
      <c r="B3207" s="2">
        <v>500456677</v>
      </c>
      <c r="C3207" s="2"/>
      <c r="D3207" s="2"/>
      <c r="E3207" s="3"/>
      <c r="F3207" s="3"/>
      <c r="H3207" s="5">
        <f>_xlfn.XLOOKUP(Table16[[#This Row],[OrderID]],[3]!Table13456[No заказа],[3]!Table13456[Количество],"",0,1)</f>
        <v>1</v>
      </c>
      <c r="I3207" s="5">
        <f>_xlfn.XLOOKUP(Table16[[#This Row],[OrderID]],[3]!Table13456[No заказа],[3]!Table13456[Цена],"",0,1)</f>
        <v>9000</v>
      </c>
      <c r="J3207" s="2" t="str">
        <f>M01_SETTINGS!$F$2</f>
        <v>KASPI</v>
      </c>
    </row>
    <row r="3208" spans="1:10" x14ac:dyDescent="0.35">
      <c r="A3208" s="3">
        <f>_xlfn.XLOOKUP(Table16[[#This Row],[OrderID]],[3]!Table13456[No заказа],[3]!Table13456[Дата
отправки],"",0,1)</f>
        <v>45706</v>
      </c>
      <c r="B3208" s="2">
        <v>500626082</v>
      </c>
      <c r="C3208" s="2"/>
      <c r="D3208" s="2"/>
      <c r="E3208" s="3"/>
      <c r="F3208" s="3"/>
      <c r="H3208" s="5">
        <f>_xlfn.XLOOKUP(Table16[[#This Row],[OrderID]],[3]!Table13456[No заказа],[3]!Table13456[Количество],"",0,1)</f>
        <v>1</v>
      </c>
      <c r="I3208" s="5">
        <f>_xlfn.XLOOKUP(Table16[[#This Row],[OrderID]],[3]!Table13456[No заказа],[3]!Table13456[Цена],"",0,1)</f>
        <v>9000</v>
      </c>
      <c r="J3208" s="2" t="str">
        <f>M01_SETTINGS!$F$2</f>
        <v>KASPI</v>
      </c>
    </row>
    <row r="3209" spans="1:10" x14ac:dyDescent="0.35">
      <c r="A3209" s="3">
        <f>_xlfn.XLOOKUP(Table16[[#This Row],[OrderID]],[3]!Table13456[No заказа],[3]!Table13456[Дата
отправки],"",0,1)</f>
        <v>45706</v>
      </c>
      <c r="B3209" s="2">
        <v>500691609</v>
      </c>
      <c r="C3209" s="2"/>
      <c r="D3209" s="2"/>
      <c r="E3209" s="3"/>
      <c r="F3209" s="3"/>
      <c r="H3209" s="5">
        <f>_xlfn.XLOOKUP(Table16[[#This Row],[OrderID]],[3]!Table13456[No заказа],[3]!Table13456[Количество],"",0,1)</f>
        <v>1</v>
      </c>
      <c r="I3209" s="5">
        <f>_xlfn.XLOOKUP(Table16[[#This Row],[OrderID]],[3]!Table13456[No заказа],[3]!Table13456[Цена],"",0,1)</f>
        <v>8982</v>
      </c>
      <c r="J3209" s="2" t="str">
        <f>M01_SETTINGS!$F$2</f>
        <v>KASPI</v>
      </c>
    </row>
    <row r="3210" spans="1:10" x14ac:dyDescent="0.35">
      <c r="A3210" s="3">
        <f>_xlfn.XLOOKUP(Table16[[#This Row],[OrderID]],[3]!Table13456[No заказа],[3]!Table13456[Дата
отправки],"",0,1)</f>
        <v>45706</v>
      </c>
      <c r="B3210" s="2">
        <v>500488641</v>
      </c>
      <c r="C3210" s="2"/>
      <c r="D3210" s="2"/>
      <c r="E3210" s="3"/>
      <c r="F3210" s="3"/>
      <c r="H3210" s="5">
        <f>_xlfn.XLOOKUP(Table16[[#This Row],[OrderID]],[3]!Table13456[No заказа],[3]!Table13456[Количество],"",0,1)</f>
        <v>1</v>
      </c>
      <c r="I3210" s="5">
        <f>_xlfn.XLOOKUP(Table16[[#This Row],[OrderID]],[3]!Table13456[No заказа],[3]!Table13456[Цена],"",0,1)</f>
        <v>10895</v>
      </c>
      <c r="J3210" s="2" t="str">
        <f>M01_SETTINGS!$F$2</f>
        <v>KASPI</v>
      </c>
    </row>
    <row r="3211" spans="1:10" x14ac:dyDescent="0.35">
      <c r="A3211" s="3">
        <f>_xlfn.XLOOKUP(Table16[[#This Row],[OrderID]],[3]!Table13456[No заказа],[3]!Table13456[Дата
отправки],"",0,1)</f>
        <v>45706</v>
      </c>
      <c r="B3211" s="2">
        <v>500583894</v>
      </c>
      <c r="C3211" s="2"/>
      <c r="D3211" s="2"/>
      <c r="E3211" s="3"/>
      <c r="F3211" s="3"/>
      <c r="H3211" s="5">
        <f>_xlfn.XLOOKUP(Table16[[#This Row],[OrderID]],[3]!Table13456[No заказа],[3]!Table13456[Количество],"",0,1)</f>
        <v>1</v>
      </c>
      <c r="I3211" s="5">
        <f>_xlfn.XLOOKUP(Table16[[#This Row],[OrderID]],[3]!Table13456[No заказа],[3]!Table13456[Цена],"",0,1)</f>
        <v>9000</v>
      </c>
      <c r="J3211" s="2" t="str">
        <f>M01_SETTINGS!$F$2</f>
        <v>KASPI</v>
      </c>
    </row>
    <row r="3212" spans="1:10" x14ac:dyDescent="0.35">
      <c r="A3212" s="3">
        <f>_xlfn.XLOOKUP(Table16[[#This Row],[OrderID]],[3]!Table13456[No заказа],[3]!Table13456[Дата
отправки],"",0,1)</f>
        <v>45706</v>
      </c>
      <c r="B3212" s="2">
        <v>500622941</v>
      </c>
      <c r="C3212" s="2"/>
      <c r="D3212" s="2"/>
      <c r="E3212" s="3"/>
      <c r="F3212" s="3"/>
      <c r="H3212" s="5">
        <f>_xlfn.XLOOKUP(Table16[[#This Row],[OrderID]],[3]!Table13456[No заказа],[3]!Table13456[Количество],"",0,1)</f>
        <v>1</v>
      </c>
      <c r="I3212" s="5">
        <f>_xlfn.XLOOKUP(Table16[[#This Row],[OrderID]],[3]!Table13456[No заказа],[3]!Table13456[Цена],"",0,1)</f>
        <v>10880</v>
      </c>
      <c r="J3212" s="2" t="str">
        <f>M01_SETTINGS!$F$2</f>
        <v>KASPI</v>
      </c>
    </row>
    <row r="3213" spans="1:10" x14ac:dyDescent="0.35">
      <c r="A3213" s="3">
        <f>_xlfn.XLOOKUP(Table16[[#This Row],[OrderID]],[3]!Table13456[No заказа],[3]!Table13456[Дата
отправки],"",0,1)</f>
        <v>45706</v>
      </c>
      <c r="B3213" s="2">
        <v>500518424</v>
      </c>
      <c r="C3213" s="2"/>
      <c r="D3213" s="2"/>
      <c r="E3213" s="3"/>
      <c r="F3213" s="3"/>
      <c r="H3213" s="5">
        <f>_xlfn.XLOOKUP(Table16[[#This Row],[OrderID]],[3]!Table13456[No заказа],[3]!Table13456[Количество],"",0,1)</f>
        <v>1</v>
      </c>
      <c r="I3213" s="5">
        <f>_xlfn.XLOOKUP(Table16[[#This Row],[OrderID]],[3]!Table13456[No заказа],[3]!Table13456[Цена],"",0,1)</f>
        <v>8800</v>
      </c>
      <c r="J3213" s="2" t="str">
        <f>M01_SETTINGS!$F$2</f>
        <v>KASPI</v>
      </c>
    </row>
    <row r="3214" spans="1:10" x14ac:dyDescent="0.35">
      <c r="A3214" s="3">
        <f>_xlfn.XLOOKUP(Table16[[#This Row],[OrderID]],[3]!Table13456[No заказа],[3]!Table13456[Дата
отправки],"",0,1)</f>
        <v>45706</v>
      </c>
      <c r="B3214" s="2">
        <v>500670870</v>
      </c>
      <c r="C3214" s="2"/>
      <c r="D3214" s="2"/>
      <c r="E3214" s="3"/>
      <c r="F3214" s="3"/>
      <c r="H3214" s="5">
        <f>_xlfn.XLOOKUP(Table16[[#This Row],[OrderID]],[3]!Table13456[No заказа],[3]!Table13456[Количество],"",0,1)</f>
        <v>1</v>
      </c>
      <c r="I3214" s="5">
        <f>_xlfn.XLOOKUP(Table16[[#This Row],[OrderID]],[3]!Table13456[No заказа],[3]!Table13456[Цена],"",0,1)</f>
        <v>9112</v>
      </c>
      <c r="J3214" s="2" t="str">
        <f>M01_SETTINGS!$F$2</f>
        <v>KASPI</v>
      </c>
    </row>
    <row r="3215" spans="1:10" x14ac:dyDescent="0.35">
      <c r="A3215" s="3">
        <f>_xlfn.XLOOKUP(Table16[[#This Row],[OrderID]],[3]!Table13456[No заказа],[3]!Table13456[Дата
отправки],"",0,1)</f>
        <v>45706</v>
      </c>
      <c r="B3215" s="2">
        <v>500601596</v>
      </c>
      <c r="C3215" s="2"/>
      <c r="D3215" s="2"/>
      <c r="E3215" s="3"/>
      <c r="F3215" s="3"/>
      <c r="H3215" s="5">
        <f>_xlfn.XLOOKUP(Table16[[#This Row],[OrderID]],[3]!Table13456[No заказа],[3]!Table13456[Количество],"",0,1)</f>
        <v>1</v>
      </c>
      <c r="I3215" s="5">
        <f>_xlfn.XLOOKUP(Table16[[#This Row],[OrderID]],[3]!Table13456[No заказа],[3]!Table13456[Цена],"",0,1)</f>
        <v>10900</v>
      </c>
      <c r="J3215" s="2" t="str">
        <f>M01_SETTINGS!$F$2</f>
        <v>KASPI</v>
      </c>
    </row>
    <row r="3216" spans="1:10" x14ac:dyDescent="0.35">
      <c r="A3216" s="3">
        <f>_xlfn.XLOOKUP(Table16[[#This Row],[OrderID]],[3]!Table13456[No заказа],[3]!Table13456[Дата
отправки],"",0,1)</f>
        <v>45706</v>
      </c>
      <c r="B3216" s="2">
        <v>500463399</v>
      </c>
      <c r="C3216" s="2"/>
      <c r="D3216" s="2"/>
      <c r="E3216" s="3"/>
      <c r="F3216" s="3"/>
      <c r="H3216" s="5">
        <f>_xlfn.XLOOKUP(Table16[[#This Row],[OrderID]],[3]!Table13456[No заказа],[3]!Table13456[Количество],"",0,1)</f>
        <v>1</v>
      </c>
      <c r="I3216" s="5">
        <f>_xlfn.XLOOKUP(Table16[[#This Row],[OrderID]],[3]!Table13456[No заказа],[3]!Table13456[Цена],"",0,1)</f>
        <v>10755</v>
      </c>
      <c r="J3216" s="2" t="str">
        <f>M01_SETTINGS!$F$2</f>
        <v>KASPI</v>
      </c>
    </row>
    <row r="3217" spans="1:10" x14ac:dyDescent="0.35">
      <c r="A3217" s="3">
        <f>_xlfn.XLOOKUP(Table16[[#This Row],[OrderID]],[3]!Table13456[No заказа],[3]!Table13456[Дата
отправки],"",0,1)</f>
        <v>45706</v>
      </c>
      <c r="B3217" s="2">
        <v>500728971</v>
      </c>
      <c r="C3217" s="2"/>
      <c r="D3217" s="2"/>
      <c r="E3217" s="3"/>
      <c r="F3217" s="3"/>
      <c r="H3217" s="5">
        <f>_xlfn.XLOOKUP(Table16[[#This Row],[OrderID]],[3]!Table13456[No заказа],[3]!Table13456[Количество],"",0,1)</f>
        <v>1</v>
      </c>
      <c r="I3217" s="5">
        <f>_xlfn.XLOOKUP(Table16[[#This Row],[OrderID]],[3]!Table13456[No заказа],[3]!Table13456[Цена],"",0,1)</f>
        <v>11898</v>
      </c>
      <c r="J3217" s="2" t="str">
        <f>M01_SETTINGS!$F$2</f>
        <v>KASPI</v>
      </c>
    </row>
    <row r="3218" spans="1:10" x14ac:dyDescent="0.35">
      <c r="A3218" s="3">
        <f>_xlfn.XLOOKUP(Table16[[#This Row],[OrderID]],[3]!Table13456[No заказа],[3]!Table13456[Дата
отправки],"",0,1)</f>
        <v>45706</v>
      </c>
      <c r="B3218" s="2">
        <v>500608181</v>
      </c>
      <c r="C3218" s="2"/>
      <c r="D3218" s="2"/>
      <c r="E3218" s="3"/>
      <c r="F3218" s="3"/>
      <c r="H3218" s="5">
        <f>_xlfn.XLOOKUP(Table16[[#This Row],[OrderID]],[3]!Table13456[No заказа],[3]!Table13456[Количество],"",0,1)</f>
        <v>1</v>
      </c>
      <c r="I3218" s="5">
        <f>_xlfn.XLOOKUP(Table16[[#This Row],[OrderID]],[3]!Table13456[No заказа],[3]!Table13456[Цена],"",0,1)</f>
        <v>8800</v>
      </c>
      <c r="J3218" s="2" t="str">
        <f>M01_SETTINGS!$F$2</f>
        <v>KASPI</v>
      </c>
    </row>
    <row r="3219" spans="1:10" x14ac:dyDescent="0.35">
      <c r="A3219" s="3">
        <f>_xlfn.XLOOKUP(Table16[[#This Row],[OrderID]],[3]!Table13456[No заказа],[3]!Table13456[Дата
отправки],"",0,1)</f>
        <v>45706</v>
      </c>
      <c r="B3219" s="2">
        <v>500453799</v>
      </c>
      <c r="C3219" s="2"/>
      <c r="D3219" s="2"/>
      <c r="E3219" s="3"/>
      <c r="F3219" s="3"/>
      <c r="H3219" s="5">
        <f>_xlfn.XLOOKUP(Table16[[#This Row],[OrderID]],[3]!Table13456[No заказа],[3]!Table13456[Количество],"",0,1)</f>
        <v>1</v>
      </c>
      <c r="I3219" s="5">
        <f>_xlfn.XLOOKUP(Table16[[#This Row],[OrderID]],[3]!Table13456[No заказа],[3]!Table13456[Цена],"",0,1)</f>
        <v>8987</v>
      </c>
      <c r="J3219" s="2" t="str">
        <f>M01_SETTINGS!$F$2</f>
        <v>KASPI</v>
      </c>
    </row>
    <row r="3220" spans="1:10" x14ac:dyDescent="0.35">
      <c r="A3220" s="3">
        <f>_xlfn.XLOOKUP(Table16[[#This Row],[OrderID]],[3]!Table13456[No заказа],[3]!Table13456[Дата
отправки],"",0,1)</f>
        <v>45706</v>
      </c>
      <c r="B3220" s="2">
        <v>500650210</v>
      </c>
      <c r="C3220" s="2"/>
      <c r="D3220" s="2"/>
      <c r="E3220" s="3"/>
      <c r="F3220" s="3"/>
      <c r="H3220" s="5">
        <f>_xlfn.XLOOKUP(Table16[[#This Row],[OrderID]],[3]!Table13456[No заказа],[3]!Table13456[Количество],"",0,1)</f>
        <v>1</v>
      </c>
      <c r="I3220" s="5">
        <f>_xlfn.XLOOKUP(Table16[[#This Row],[OrderID]],[3]!Table13456[No заказа],[3]!Table13456[Цена],"",0,1)</f>
        <v>13410</v>
      </c>
      <c r="J3220" s="2" t="str">
        <f>M01_SETTINGS!$F$2</f>
        <v>KASPI</v>
      </c>
    </row>
    <row r="3221" spans="1:10" x14ac:dyDescent="0.35">
      <c r="A3221" s="3">
        <f>_xlfn.XLOOKUP(Table16[[#This Row],[OrderID]],[3]!Table13456[No заказа],[3]!Table13456[Дата
отправки],"",0,1)</f>
        <v>45706</v>
      </c>
      <c r="B3221" s="2">
        <v>500705873</v>
      </c>
      <c r="C3221" s="2"/>
      <c r="D3221" s="2"/>
      <c r="E3221" s="3"/>
      <c r="F3221" s="3"/>
      <c r="H3221" s="5">
        <f>_xlfn.XLOOKUP(Table16[[#This Row],[OrderID]],[3]!Table13456[No заказа],[3]!Table13456[Количество],"",0,1)</f>
        <v>1</v>
      </c>
      <c r="I3221" s="5">
        <f>_xlfn.XLOOKUP(Table16[[#This Row],[OrderID]],[3]!Table13456[No заказа],[3]!Table13456[Цена],"",0,1)</f>
        <v>9000</v>
      </c>
      <c r="J3221" s="2" t="str">
        <f>M01_SETTINGS!$F$2</f>
        <v>KASPI</v>
      </c>
    </row>
    <row r="3222" spans="1:10" x14ac:dyDescent="0.35">
      <c r="A3222" s="3">
        <f>_xlfn.XLOOKUP(Table16[[#This Row],[OrderID]],[3]!Table13456[No заказа],[3]!Table13456[Дата
отправки],"",0,1)</f>
        <v>45706</v>
      </c>
      <c r="B3222" s="2">
        <v>500372673</v>
      </c>
      <c r="C3222" s="2"/>
      <c r="D3222" s="2"/>
      <c r="E3222" s="3"/>
      <c r="F3222" s="3"/>
      <c r="H3222" s="5">
        <f>_xlfn.XLOOKUP(Table16[[#This Row],[OrderID]],[3]!Table13456[No заказа],[3]!Table13456[Количество],"",0,1)</f>
        <v>1</v>
      </c>
      <c r="I3222" s="5">
        <f>_xlfn.XLOOKUP(Table16[[#This Row],[OrderID]],[3]!Table13456[No заказа],[3]!Table13456[Цена],"",0,1)</f>
        <v>9000</v>
      </c>
      <c r="J3222" s="2" t="str">
        <f>M01_SETTINGS!$F$2</f>
        <v>KASPI</v>
      </c>
    </row>
    <row r="3223" spans="1:10" x14ac:dyDescent="0.35">
      <c r="A3223" s="3">
        <f>_xlfn.XLOOKUP(Table16[[#This Row],[OrderID]],[3]!Table13456[No заказа],[3]!Table13456[Дата
отправки],"",0,1)</f>
        <v>45706</v>
      </c>
      <c r="B3223" s="2">
        <v>500555942</v>
      </c>
      <c r="C3223" s="2"/>
      <c r="D3223" s="2"/>
      <c r="E3223" s="3"/>
      <c r="F3223" s="3"/>
      <c r="H3223" s="5">
        <f>_xlfn.XLOOKUP(Table16[[#This Row],[OrderID]],[3]!Table13456[No заказа],[3]!Table13456[Количество],"",0,1)</f>
        <v>1</v>
      </c>
      <c r="I3223" s="5">
        <f>_xlfn.XLOOKUP(Table16[[#This Row],[OrderID]],[3]!Table13456[No заказа],[3]!Table13456[Цена],"",0,1)</f>
        <v>9000</v>
      </c>
      <c r="J3223" s="2" t="str">
        <f>M01_SETTINGS!$F$2</f>
        <v>KASPI</v>
      </c>
    </row>
    <row r="3224" spans="1:10" x14ac:dyDescent="0.35">
      <c r="A3224" s="3">
        <f>_xlfn.XLOOKUP(Table16[[#This Row],[OrderID]],[3]!Table13456[No заказа],[3]!Table13456[Дата
отправки],"",0,1)</f>
        <v>45706</v>
      </c>
      <c r="B3224" s="2">
        <v>500367459</v>
      </c>
      <c r="C3224" s="2"/>
      <c r="D3224" s="2"/>
      <c r="E3224" s="3"/>
      <c r="F3224" s="3"/>
      <c r="H3224" s="5">
        <f>_xlfn.XLOOKUP(Table16[[#This Row],[OrderID]],[3]!Table13456[No заказа],[3]!Table13456[Количество],"",0,1)</f>
        <v>1</v>
      </c>
      <c r="I3224" s="5">
        <f>_xlfn.XLOOKUP(Table16[[#This Row],[OrderID]],[3]!Table13456[No заказа],[3]!Table13456[Цена],"",0,1)</f>
        <v>10890</v>
      </c>
      <c r="J3224" s="2" t="str">
        <f>M01_SETTINGS!$F$2</f>
        <v>KASPI</v>
      </c>
    </row>
    <row r="3225" spans="1:10" x14ac:dyDescent="0.35">
      <c r="A3225" s="3">
        <f>_xlfn.XLOOKUP(Table16[[#This Row],[OrderID]],[3]!Table13456[No заказа],[3]!Table13456[Дата
отправки],"",0,1)</f>
        <v>45706</v>
      </c>
      <c r="B3225" s="2">
        <v>500467450</v>
      </c>
      <c r="C3225" s="2"/>
      <c r="D3225" s="2"/>
      <c r="E3225" s="3"/>
      <c r="F3225" s="3"/>
      <c r="H3225" s="5">
        <f>_xlfn.XLOOKUP(Table16[[#This Row],[OrderID]],[3]!Table13456[No заказа],[3]!Table13456[Количество],"",0,1)</f>
        <v>1</v>
      </c>
      <c r="I3225" s="5">
        <f>_xlfn.XLOOKUP(Table16[[#This Row],[OrderID]],[3]!Table13456[No заказа],[3]!Table13456[Цена],"",0,1)</f>
        <v>10900</v>
      </c>
      <c r="J3225" s="2" t="str">
        <f>M01_SETTINGS!$F$2</f>
        <v>KASPI</v>
      </c>
    </row>
    <row r="3226" spans="1:10" x14ac:dyDescent="0.35">
      <c r="A3226" s="3">
        <f>_xlfn.XLOOKUP(Table16[[#This Row],[OrderID]],[3]!Table13456[No заказа],[3]!Table13456[Дата
отправки],"",0,1)</f>
        <v>45706</v>
      </c>
      <c r="B3226" s="2">
        <v>500450132</v>
      </c>
      <c r="C3226" s="2"/>
      <c r="D3226" s="2"/>
      <c r="E3226" s="3"/>
      <c r="F3226" s="3"/>
      <c r="H3226" s="5">
        <f>_xlfn.XLOOKUP(Table16[[#This Row],[OrderID]],[3]!Table13456[No заказа],[3]!Table13456[Количество],"",0,1)</f>
        <v>1</v>
      </c>
      <c r="I3226" s="5">
        <f>_xlfn.XLOOKUP(Table16[[#This Row],[OrderID]],[3]!Table13456[No заказа],[3]!Table13456[Цена],"",0,1)</f>
        <v>10900</v>
      </c>
      <c r="J3226" s="2" t="str">
        <f>M01_SETTINGS!$F$2</f>
        <v>KASPI</v>
      </c>
    </row>
    <row r="3227" spans="1:10" x14ac:dyDescent="0.35">
      <c r="A3227" s="3">
        <f>_xlfn.XLOOKUP(Table16[[#This Row],[OrderID]],[3]!Table13456[No заказа],[3]!Table13456[Дата
отправки],"",0,1)</f>
        <v>45706</v>
      </c>
      <c r="B3227" s="2">
        <v>500694423</v>
      </c>
      <c r="C3227" s="2"/>
      <c r="D3227" s="2"/>
      <c r="E3227" s="3"/>
      <c r="F3227" s="3"/>
      <c r="H3227" s="5">
        <f>_xlfn.XLOOKUP(Table16[[#This Row],[OrderID]],[3]!Table13456[No заказа],[3]!Table13456[Количество],"",0,1)</f>
        <v>1</v>
      </c>
      <c r="I3227" s="5">
        <f>_xlfn.XLOOKUP(Table16[[#This Row],[OrderID]],[3]!Table13456[No заказа],[3]!Table13456[Цена],"",0,1)</f>
        <v>9600</v>
      </c>
      <c r="J3227" s="2" t="str">
        <f>M01_SETTINGS!$F$2</f>
        <v>KASPI</v>
      </c>
    </row>
    <row r="3228" spans="1:10" x14ac:dyDescent="0.35">
      <c r="A3228" s="3">
        <f>_xlfn.XLOOKUP(Table16[[#This Row],[OrderID]],[3]!Table13456[No заказа],[3]!Table13456[Дата
отправки],"",0,1)</f>
        <v>45706</v>
      </c>
      <c r="B3228" s="2">
        <v>500465187</v>
      </c>
      <c r="C3228" s="2"/>
      <c r="D3228" s="2"/>
      <c r="E3228" s="3"/>
      <c r="F3228" s="3"/>
      <c r="H3228" s="5">
        <f>_xlfn.XLOOKUP(Table16[[#This Row],[OrderID]],[3]!Table13456[No заказа],[3]!Table13456[Количество],"",0,1)</f>
        <v>1</v>
      </c>
      <c r="I3228" s="5">
        <f>_xlfn.XLOOKUP(Table16[[#This Row],[OrderID]],[3]!Table13456[No заказа],[3]!Table13456[Цена],"",0,1)</f>
        <v>9000</v>
      </c>
      <c r="J3228" s="2" t="str">
        <f>M01_SETTINGS!$F$2</f>
        <v>KASPI</v>
      </c>
    </row>
    <row r="3229" spans="1:10" x14ac:dyDescent="0.35">
      <c r="A3229" s="3">
        <f>_xlfn.XLOOKUP(Table16[[#This Row],[OrderID]],[3]!Table13456[No заказа],[3]!Table13456[Дата
отправки],"",0,1)</f>
        <v>45706</v>
      </c>
      <c r="B3229" s="2">
        <v>500856449</v>
      </c>
      <c r="C3229" s="2"/>
      <c r="D3229" s="2"/>
      <c r="E3229" s="3"/>
      <c r="F3229" s="3"/>
      <c r="H3229" s="5">
        <f>_xlfn.XLOOKUP(Table16[[#This Row],[OrderID]],[3]!Table13456[No заказа],[3]!Table13456[Количество],"",0,1)</f>
        <v>1</v>
      </c>
      <c r="I3229" s="5">
        <f>_xlfn.XLOOKUP(Table16[[#This Row],[OrderID]],[3]!Table13456[No заказа],[3]!Table13456[Цена],"",0,1)</f>
        <v>9233</v>
      </c>
      <c r="J3229" s="2" t="str">
        <f>M01_SETTINGS!$F$2</f>
        <v>KASPI</v>
      </c>
    </row>
    <row r="3230" spans="1:10" x14ac:dyDescent="0.35">
      <c r="A3230" s="3">
        <f>_xlfn.XLOOKUP(Table16[[#This Row],[OrderID]],[3]!Table13456[No заказа],[3]!Table13456[Дата
отправки],"",0,1)</f>
        <v>45706</v>
      </c>
      <c r="B3230" s="2">
        <v>500809145</v>
      </c>
      <c r="C3230" s="2"/>
      <c r="D3230" s="2"/>
      <c r="E3230" s="3"/>
      <c r="F3230" s="3"/>
      <c r="H3230" s="5">
        <f>_xlfn.XLOOKUP(Table16[[#This Row],[OrderID]],[3]!Table13456[No заказа],[3]!Table13456[Количество],"",0,1)</f>
        <v>1</v>
      </c>
      <c r="I3230" s="5">
        <f>_xlfn.XLOOKUP(Table16[[#This Row],[OrderID]],[3]!Table13456[No заказа],[3]!Table13456[Цена],"",0,1)</f>
        <v>8800</v>
      </c>
      <c r="J3230" s="2" t="str">
        <f>M01_SETTINGS!$F$2</f>
        <v>KASPI</v>
      </c>
    </row>
    <row r="3231" spans="1:10" x14ac:dyDescent="0.35">
      <c r="A3231" s="3">
        <f>_xlfn.XLOOKUP(Table16[[#This Row],[OrderID]],[3]!Table13456[No заказа],[3]!Table13456[Дата
отправки],"",0,1)</f>
        <v>45706</v>
      </c>
      <c r="B3231" s="2">
        <v>500578509</v>
      </c>
      <c r="C3231" s="2"/>
      <c r="D3231" s="2"/>
      <c r="E3231" s="3"/>
      <c r="F3231" s="3"/>
      <c r="H3231" s="5">
        <f>_xlfn.XLOOKUP(Table16[[#This Row],[OrderID]],[3]!Table13456[No заказа],[3]!Table13456[Количество],"",0,1)</f>
        <v>1</v>
      </c>
      <c r="I3231" s="5">
        <f>_xlfn.XLOOKUP(Table16[[#This Row],[OrderID]],[3]!Table13456[No заказа],[3]!Table13456[Цена],"",0,1)</f>
        <v>8986</v>
      </c>
      <c r="J3231" s="2" t="str">
        <f>M01_SETTINGS!$F$2</f>
        <v>KASPI</v>
      </c>
    </row>
    <row r="3232" spans="1:10" x14ac:dyDescent="0.35">
      <c r="A3232" s="3">
        <f>_xlfn.XLOOKUP(Table16[[#This Row],[OrderID]],[3]!Table13456[No заказа],[3]!Table13456[Дата
отправки],"",0,1)</f>
        <v>45706</v>
      </c>
      <c r="B3232" s="2">
        <v>500810147</v>
      </c>
      <c r="C3232" s="2"/>
      <c r="D3232" s="2"/>
      <c r="E3232" s="3"/>
      <c r="F3232" s="3"/>
      <c r="H3232" s="5">
        <f>_xlfn.XLOOKUP(Table16[[#This Row],[OrderID]],[3]!Table13456[No заказа],[3]!Table13456[Количество],"",0,1)</f>
        <v>1</v>
      </c>
      <c r="I3232" s="5">
        <f>_xlfn.XLOOKUP(Table16[[#This Row],[OrderID]],[3]!Table13456[No заказа],[3]!Table13456[Цена],"",0,1)</f>
        <v>5990</v>
      </c>
      <c r="J3232" s="2" t="str">
        <f>M01_SETTINGS!$F$2</f>
        <v>KASPI</v>
      </c>
    </row>
    <row r="3233" spans="1:10" x14ac:dyDescent="0.35">
      <c r="A3233" s="3">
        <f>_xlfn.XLOOKUP(Table16[[#This Row],[OrderID]],[3]!Table13456[No заказа],[3]!Table13456[Дата
отправки],"",0,1)</f>
        <v>45706</v>
      </c>
      <c r="B3233" s="2">
        <v>500777046</v>
      </c>
      <c r="C3233" s="2"/>
      <c r="D3233" s="2"/>
      <c r="E3233" s="3"/>
      <c r="F3233" s="3"/>
      <c r="H3233" s="5">
        <f>_xlfn.XLOOKUP(Table16[[#This Row],[OrderID]],[3]!Table13456[No заказа],[3]!Table13456[Количество],"",0,1)</f>
        <v>1</v>
      </c>
      <c r="I3233" s="5">
        <f>_xlfn.XLOOKUP(Table16[[#This Row],[OrderID]],[3]!Table13456[No заказа],[3]!Table13456[Цена],"",0,1)</f>
        <v>14990</v>
      </c>
      <c r="J3233" s="2" t="str">
        <f>M01_SETTINGS!$F$2</f>
        <v>KASPI</v>
      </c>
    </row>
    <row r="3234" spans="1:10" x14ac:dyDescent="0.35">
      <c r="A3234" s="3">
        <f>_xlfn.XLOOKUP(Table16[[#This Row],[OrderID]],[3]!Table13456[No заказа],[3]!Table13456[Дата
отправки],"",0,1)</f>
        <v>45706</v>
      </c>
      <c r="B3234" s="2">
        <v>500563808</v>
      </c>
      <c r="C3234" s="2"/>
      <c r="D3234" s="2"/>
      <c r="E3234" s="3"/>
      <c r="F3234" s="3"/>
      <c r="H3234" s="5">
        <f>_xlfn.XLOOKUP(Table16[[#This Row],[OrderID]],[3]!Table13456[No заказа],[3]!Table13456[Количество],"",0,1)</f>
        <v>1</v>
      </c>
      <c r="I3234" s="5">
        <f>_xlfn.XLOOKUP(Table16[[#This Row],[OrderID]],[3]!Table13456[No заказа],[3]!Table13456[Цена],"",0,1)</f>
        <v>14990</v>
      </c>
      <c r="J3234" s="2" t="str">
        <f>M01_SETTINGS!$F$2</f>
        <v>KASPI</v>
      </c>
    </row>
    <row r="3235" spans="1:10" x14ac:dyDescent="0.35">
      <c r="A3235" s="3">
        <f>_xlfn.XLOOKUP(Table16[[#This Row],[OrderID]],[3]!Table13456[No заказа],[3]!Table13456[Дата
отправки],"",0,1)</f>
        <v>45706</v>
      </c>
      <c r="B3235" s="2">
        <v>500528289</v>
      </c>
      <c r="C3235" s="2"/>
      <c r="D3235" s="2"/>
      <c r="E3235" s="3"/>
      <c r="F3235" s="3"/>
      <c r="H3235" s="5">
        <f>_xlfn.XLOOKUP(Table16[[#This Row],[OrderID]],[3]!Table13456[No заказа],[3]!Table13456[Количество],"",0,1)</f>
        <v>1</v>
      </c>
      <c r="I3235" s="5">
        <f>_xlfn.XLOOKUP(Table16[[#This Row],[OrderID]],[3]!Table13456[No заказа],[3]!Table13456[Цена],"",0,1)</f>
        <v>14990</v>
      </c>
      <c r="J3235" s="2" t="str">
        <f>M01_SETTINGS!$F$2</f>
        <v>KASPI</v>
      </c>
    </row>
    <row r="3236" spans="1:10" x14ac:dyDescent="0.35">
      <c r="A3236" s="3">
        <f>_xlfn.XLOOKUP(Table16[[#This Row],[OrderID]],[3]!Table13456[No заказа],[3]!Table13456[Дата
отправки],"",0,1)</f>
        <v>45706</v>
      </c>
      <c r="B3236" s="2">
        <v>500528144</v>
      </c>
      <c r="C3236" s="2"/>
      <c r="D3236" s="2"/>
      <c r="E3236" s="3"/>
      <c r="F3236" s="3"/>
      <c r="H3236" s="5">
        <f>_xlfn.XLOOKUP(Table16[[#This Row],[OrderID]],[3]!Table13456[No заказа],[3]!Table13456[Количество],"",0,1)</f>
        <v>1</v>
      </c>
      <c r="I3236" s="5">
        <f>_xlfn.XLOOKUP(Table16[[#This Row],[OrderID]],[3]!Table13456[No заказа],[3]!Table13456[Цена],"",0,1)</f>
        <v>14990</v>
      </c>
      <c r="J3236" s="2" t="str">
        <f>M01_SETTINGS!$F$2</f>
        <v>KASPI</v>
      </c>
    </row>
    <row r="3237" spans="1:10" x14ac:dyDescent="0.35">
      <c r="A3237" s="3">
        <f>_xlfn.XLOOKUP(Table16[[#This Row],[OrderID]],[3]!Table13456[No заказа],[3]!Table13456[Дата
отправки],"",0,1)</f>
        <v>45706</v>
      </c>
      <c r="B3237" s="2">
        <v>500561477</v>
      </c>
      <c r="C3237" s="2"/>
      <c r="D3237" s="2"/>
      <c r="E3237" s="3"/>
      <c r="F3237" s="3"/>
      <c r="H3237" s="5">
        <f>_xlfn.XLOOKUP(Table16[[#This Row],[OrderID]],[3]!Table13456[No заказа],[3]!Table13456[Количество],"",0,1)</f>
        <v>1</v>
      </c>
      <c r="I3237" s="5">
        <f>_xlfn.XLOOKUP(Table16[[#This Row],[OrderID]],[3]!Table13456[No заказа],[3]!Table13456[Цена],"",0,1)</f>
        <v>14990</v>
      </c>
      <c r="J3237" s="2" t="str">
        <f>M01_SETTINGS!$F$2</f>
        <v>KASPI</v>
      </c>
    </row>
    <row r="3238" spans="1:10" x14ac:dyDescent="0.35">
      <c r="A3238" s="3">
        <f>_xlfn.XLOOKUP(Table16[[#This Row],[OrderID]],[3]!Table13456[No заказа],[3]!Table13456[Дата
отправки],"",0,1)</f>
        <v>45706</v>
      </c>
      <c r="B3238" s="2">
        <v>500605046</v>
      </c>
      <c r="C3238" s="2"/>
      <c r="D3238" s="2"/>
      <c r="E3238" s="3"/>
      <c r="F3238" s="3"/>
      <c r="H3238" s="5">
        <f>_xlfn.XLOOKUP(Table16[[#This Row],[OrderID]],[3]!Table13456[No заказа],[3]!Table13456[Количество],"",0,1)</f>
        <v>1</v>
      </c>
      <c r="I3238" s="5">
        <f>_xlfn.XLOOKUP(Table16[[#This Row],[OrderID]],[3]!Table13456[No заказа],[3]!Table13456[Цена],"",0,1)</f>
        <v>14990</v>
      </c>
      <c r="J3238" s="2" t="str">
        <f>M01_SETTINGS!$F$2</f>
        <v>KASPI</v>
      </c>
    </row>
    <row r="3239" spans="1:10" x14ac:dyDescent="0.35">
      <c r="A3239" s="3">
        <f>_xlfn.XLOOKUP(Table16[[#This Row],[OrderID]],[3]!Table13456[No заказа],[3]!Table13456[Дата
отправки],"",0,1)</f>
        <v>45706</v>
      </c>
      <c r="B3239" s="2">
        <v>500856474</v>
      </c>
      <c r="C3239" s="2"/>
      <c r="D3239" s="2"/>
      <c r="E3239" s="3"/>
      <c r="F3239" s="3"/>
      <c r="H3239" s="5">
        <f>_xlfn.XLOOKUP(Table16[[#This Row],[OrderID]],[3]!Table13456[No заказа],[3]!Table13456[Количество],"",0,1)</f>
        <v>1</v>
      </c>
      <c r="I3239" s="5">
        <f>_xlfn.XLOOKUP(Table16[[#This Row],[OrderID]],[3]!Table13456[No заказа],[3]!Table13456[Цена],"",0,1)</f>
        <v>10228</v>
      </c>
      <c r="J3239" s="2" t="str">
        <f>M01_SETTINGS!$F$2</f>
        <v>KASPI</v>
      </c>
    </row>
    <row r="3240" spans="1:10" x14ac:dyDescent="0.35">
      <c r="A3240" s="3">
        <f>_xlfn.XLOOKUP(Table16[[#This Row],[OrderID]],[3]!Table13456[No заказа],[3]!Table13456[Дата
отправки],"",0,1)</f>
        <v>45706</v>
      </c>
      <c r="B3240" s="2">
        <v>500881944</v>
      </c>
      <c r="C3240" s="2"/>
      <c r="D3240" s="2"/>
      <c r="E3240" s="3"/>
      <c r="F3240" s="3"/>
      <c r="H3240" s="5">
        <f>_xlfn.XLOOKUP(Table16[[#This Row],[OrderID]],[3]!Table13456[No заказа],[3]!Table13456[Количество],"",0,1)</f>
        <v>1</v>
      </c>
      <c r="I3240" s="5">
        <f>_xlfn.XLOOKUP(Table16[[#This Row],[OrderID]],[3]!Table13456[No заказа],[3]!Table13456[Цена],"",0,1)</f>
        <v>9486</v>
      </c>
      <c r="J3240" s="2" t="str">
        <f>M01_SETTINGS!$F$2</f>
        <v>KASPI</v>
      </c>
    </row>
    <row r="3241" spans="1:10" x14ac:dyDescent="0.35">
      <c r="A3241" s="3">
        <f>_xlfn.XLOOKUP(Table16[[#This Row],[OrderID]],[3]!Table13456[No заказа],[3]!Table13456[Дата
отправки],"",0,1)</f>
        <v>45706</v>
      </c>
      <c r="B3241" s="2">
        <v>500539166</v>
      </c>
      <c r="C3241" s="2"/>
      <c r="D3241" s="2"/>
      <c r="E3241" s="3"/>
      <c r="F3241" s="3"/>
      <c r="H3241" s="5">
        <f>_xlfn.XLOOKUP(Table16[[#This Row],[OrderID]],[3]!Table13456[No заказа],[3]!Table13456[Количество],"",0,1)</f>
        <v>1</v>
      </c>
      <c r="I3241" s="5">
        <f>_xlfn.XLOOKUP(Table16[[#This Row],[OrderID]],[3]!Table13456[No заказа],[3]!Table13456[Цена],"",0,1)</f>
        <v>9683</v>
      </c>
      <c r="J3241" s="2" t="str">
        <f>M01_SETTINGS!$F$2</f>
        <v>KASPI</v>
      </c>
    </row>
    <row r="3242" spans="1:10" x14ac:dyDescent="0.35">
      <c r="A3242" s="3">
        <f>_xlfn.XLOOKUP(Table16[[#This Row],[OrderID]],[3]!Table13456[No заказа],[3]!Table13456[Дата
отправки],"",0,1)</f>
        <v>45706</v>
      </c>
      <c r="B3242" s="2">
        <v>500854417</v>
      </c>
      <c r="C3242" s="2"/>
      <c r="D3242" s="2"/>
      <c r="E3242" s="3"/>
      <c r="F3242" s="3"/>
      <c r="H3242" s="5">
        <f>_xlfn.XLOOKUP(Table16[[#This Row],[OrderID]],[3]!Table13456[No заказа],[3]!Table13456[Количество],"",0,1)</f>
        <v>1</v>
      </c>
      <c r="I3242" s="5">
        <f>_xlfn.XLOOKUP(Table16[[#This Row],[OrderID]],[3]!Table13456[No заказа],[3]!Table13456[Цена],"",0,1)</f>
        <v>8991</v>
      </c>
      <c r="J3242" s="2" t="str">
        <f>M01_SETTINGS!$F$2</f>
        <v>KASPI</v>
      </c>
    </row>
    <row r="3243" spans="1:10" x14ac:dyDescent="0.35">
      <c r="A3243" s="3">
        <f>_xlfn.XLOOKUP(Table16[[#This Row],[OrderID]],[3]!Table13456[No заказа],[3]!Table13456[Дата
отправки],"",0,1)</f>
        <v>45706</v>
      </c>
      <c r="B3243" s="2">
        <v>500627102</v>
      </c>
      <c r="C3243" s="2"/>
      <c r="D3243" s="2"/>
      <c r="E3243" s="3"/>
      <c r="F3243" s="3"/>
      <c r="H3243" s="5">
        <f>_xlfn.XLOOKUP(Table16[[#This Row],[OrderID]],[3]!Table13456[No заказа],[3]!Table13456[Количество],"",0,1)</f>
        <v>1</v>
      </c>
      <c r="I3243" s="5">
        <f>_xlfn.XLOOKUP(Table16[[#This Row],[OrderID]],[3]!Table13456[No заказа],[3]!Table13456[Цена],"",0,1)</f>
        <v>8993</v>
      </c>
      <c r="J3243" s="2" t="str">
        <f>M01_SETTINGS!$F$2</f>
        <v>KASPI</v>
      </c>
    </row>
    <row r="3244" spans="1:10" x14ac:dyDescent="0.35">
      <c r="A3244" s="3">
        <f>_xlfn.XLOOKUP(Table16[[#This Row],[OrderID]],[3]!Table13456[No заказа],[3]!Table13456[Дата
отправки],"",0,1)</f>
        <v>45706</v>
      </c>
      <c r="B3244" s="2">
        <v>500760120</v>
      </c>
      <c r="C3244" s="2"/>
      <c r="D3244" s="2"/>
      <c r="E3244" s="3"/>
      <c r="F3244" s="3"/>
      <c r="H3244" s="5">
        <f>_xlfn.XLOOKUP(Table16[[#This Row],[OrderID]],[3]!Table13456[No заказа],[3]!Table13456[Количество],"",0,1)</f>
        <v>1</v>
      </c>
      <c r="I3244" s="5">
        <f>_xlfn.XLOOKUP(Table16[[#This Row],[OrderID]],[3]!Table13456[No заказа],[3]!Table13456[Цена],"",0,1)</f>
        <v>8999</v>
      </c>
      <c r="J3244" s="2" t="str">
        <f>M01_SETTINGS!$F$2</f>
        <v>KASPI</v>
      </c>
    </row>
    <row r="3245" spans="1:10" x14ac:dyDescent="0.35">
      <c r="A3245" s="3">
        <f>_xlfn.XLOOKUP(Table16[[#This Row],[OrderID]],[3]!Table13456[No заказа],[3]!Table13456[Дата
отправки],"",0,1)</f>
        <v>45705</v>
      </c>
      <c r="B3245" s="2">
        <v>499841341</v>
      </c>
      <c r="C3245" s="2"/>
      <c r="D3245" s="2"/>
      <c r="E3245" s="3"/>
      <c r="F3245" s="3"/>
      <c r="H3245" s="5">
        <f>_xlfn.XLOOKUP(Table16[[#This Row],[OrderID]],[3]!Table13456[No заказа],[3]!Table13456[Количество],"",0,1)</f>
        <v>1</v>
      </c>
      <c r="I3245" s="5">
        <f>_xlfn.XLOOKUP(Table16[[#This Row],[OrderID]],[3]!Table13456[No заказа],[3]!Table13456[Цена],"",0,1)</f>
        <v>8990</v>
      </c>
      <c r="J3245" s="2" t="str">
        <f>M01_SETTINGS!$F$2</f>
        <v>KASPI</v>
      </c>
    </row>
    <row r="3246" spans="1:10" x14ac:dyDescent="0.35">
      <c r="A3246" s="3">
        <f>_xlfn.XLOOKUP(Table16[[#This Row],[OrderID]],[3]!Table13456[No заказа],[3]!Table13456[Дата
отправки],"",0,1)</f>
        <v>45705</v>
      </c>
      <c r="B3246" s="2">
        <v>499447610</v>
      </c>
      <c r="C3246" s="2"/>
      <c r="D3246" s="2"/>
      <c r="E3246" s="3"/>
      <c r="F3246" s="3"/>
      <c r="H3246" s="5">
        <f>_xlfn.XLOOKUP(Table16[[#This Row],[OrderID]],[3]!Table13456[No заказа],[3]!Table13456[Количество],"",0,1)</f>
        <v>1</v>
      </c>
      <c r="I3246" s="5">
        <f>_xlfn.XLOOKUP(Table16[[#This Row],[OrderID]],[3]!Table13456[No заказа],[3]!Table13456[Цена],"",0,1)</f>
        <v>9887</v>
      </c>
      <c r="J3246" s="2" t="str">
        <f>M01_SETTINGS!$F$2</f>
        <v>KASPI</v>
      </c>
    </row>
    <row r="3247" spans="1:10" x14ac:dyDescent="0.35">
      <c r="A3247" s="3">
        <f>_xlfn.XLOOKUP(Table16[[#This Row],[OrderID]],[3]!Table13456[No заказа],[3]!Table13456[Дата
отправки],"",0,1)</f>
        <v>45705</v>
      </c>
      <c r="B3247" s="2">
        <v>499450408</v>
      </c>
      <c r="C3247" s="2"/>
      <c r="D3247" s="2"/>
      <c r="E3247" s="3"/>
      <c r="F3247" s="3"/>
      <c r="H3247" s="5">
        <f>_xlfn.XLOOKUP(Table16[[#This Row],[OrderID]],[3]!Table13456[No заказа],[3]!Table13456[Количество],"",0,1)</f>
        <v>1</v>
      </c>
      <c r="I3247" s="5">
        <f>_xlfn.XLOOKUP(Table16[[#This Row],[OrderID]],[3]!Table13456[No заказа],[3]!Table13456[Цена],"",0,1)</f>
        <v>9887</v>
      </c>
      <c r="J3247" s="2" t="str">
        <f>M01_SETTINGS!$F$2</f>
        <v>KASPI</v>
      </c>
    </row>
    <row r="3248" spans="1:10" x14ac:dyDescent="0.35">
      <c r="A3248" s="3">
        <f>_xlfn.XLOOKUP(Table16[[#This Row],[OrderID]],[3]!Table13456[No заказа],[3]!Table13456[Дата
отправки],"",0,1)</f>
        <v>45705</v>
      </c>
      <c r="B3248" s="2">
        <v>499828501</v>
      </c>
      <c r="C3248" s="2"/>
      <c r="D3248" s="2"/>
      <c r="E3248" s="3"/>
      <c r="F3248" s="3"/>
      <c r="H3248" s="5">
        <f>_xlfn.XLOOKUP(Table16[[#This Row],[OrderID]],[3]!Table13456[No заказа],[3]!Table13456[Количество],"",0,1)</f>
        <v>1</v>
      </c>
      <c r="I3248" s="5">
        <f>_xlfn.XLOOKUP(Table16[[#This Row],[OrderID]],[3]!Table13456[No заказа],[3]!Table13456[Цена],"",0,1)</f>
        <v>9000</v>
      </c>
      <c r="J3248" s="2" t="str">
        <f>M01_SETTINGS!$F$2</f>
        <v>KASPI</v>
      </c>
    </row>
    <row r="3249" spans="1:10" x14ac:dyDescent="0.35">
      <c r="A3249" s="3">
        <f>_xlfn.XLOOKUP(Table16[[#This Row],[OrderID]],[3]!Table13456[No заказа],[3]!Table13456[Дата
отправки],"",0,1)</f>
        <v>45705</v>
      </c>
      <c r="B3249" s="2">
        <v>500307218</v>
      </c>
      <c r="C3249" s="2"/>
      <c r="D3249" s="2"/>
      <c r="E3249" s="3"/>
      <c r="F3249" s="3"/>
      <c r="H3249" s="5">
        <f>_xlfn.XLOOKUP(Table16[[#This Row],[OrderID]],[3]!Table13456[No заказа],[3]!Table13456[Количество],"",0,1)</f>
        <v>1</v>
      </c>
      <c r="I3249" s="5">
        <f>_xlfn.XLOOKUP(Table16[[#This Row],[OrderID]],[3]!Table13456[No заказа],[3]!Table13456[Цена],"",0,1)</f>
        <v>11898</v>
      </c>
      <c r="J3249" s="2" t="str">
        <f>M01_SETTINGS!$F$2</f>
        <v>KASPI</v>
      </c>
    </row>
    <row r="3250" spans="1:10" x14ac:dyDescent="0.35">
      <c r="A3250" s="3">
        <f>_xlfn.XLOOKUP(Table16[[#This Row],[OrderID]],[3]!Table13456[No заказа],[3]!Table13456[Дата
отправки],"",0,1)</f>
        <v>45705</v>
      </c>
      <c r="B3250" s="2">
        <v>500179353</v>
      </c>
      <c r="C3250" s="2"/>
      <c r="D3250" s="2"/>
      <c r="E3250" s="3"/>
      <c r="F3250" s="3"/>
      <c r="H3250" s="5">
        <f>_xlfn.XLOOKUP(Table16[[#This Row],[OrderID]],[3]!Table13456[No заказа],[3]!Table13456[Количество],"",0,1)</f>
        <v>1</v>
      </c>
      <c r="I3250" s="5">
        <f>_xlfn.XLOOKUP(Table16[[#This Row],[OrderID]],[3]!Table13456[No заказа],[3]!Table13456[Цена],"",0,1)</f>
        <v>9000</v>
      </c>
      <c r="J3250" s="2" t="str">
        <f>M01_SETTINGS!$F$2</f>
        <v>KASPI</v>
      </c>
    </row>
    <row r="3251" spans="1:10" x14ac:dyDescent="0.35">
      <c r="A3251" s="3">
        <f>_xlfn.XLOOKUP(Table16[[#This Row],[OrderID]],[3]!Table13456[No заказа],[3]!Table13456[Дата
отправки],"",0,1)</f>
        <v>45705</v>
      </c>
      <c r="B3251" s="2">
        <v>499801946</v>
      </c>
      <c r="C3251" s="2"/>
      <c r="D3251" s="2"/>
      <c r="E3251" s="3"/>
      <c r="F3251" s="3"/>
      <c r="H3251" s="5">
        <f>_xlfn.XLOOKUP(Table16[[#This Row],[OrderID]],[3]!Table13456[No заказа],[3]!Table13456[Количество],"",0,1)</f>
        <v>1</v>
      </c>
      <c r="I3251" s="5">
        <f>_xlfn.XLOOKUP(Table16[[#This Row],[OrderID]],[3]!Table13456[No заказа],[3]!Table13456[Цена],"",0,1)</f>
        <v>9000</v>
      </c>
      <c r="J3251" s="2" t="str">
        <f>M01_SETTINGS!$F$2</f>
        <v>KASPI</v>
      </c>
    </row>
    <row r="3252" spans="1:10" x14ac:dyDescent="0.35">
      <c r="A3252" s="3">
        <f>_xlfn.XLOOKUP(Table16[[#This Row],[OrderID]],[3]!Table13456[No заказа],[3]!Table13456[Дата
отправки],"",0,1)</f>
        <v>45705</v>
      </c>
      <c r="B3252" s="2">
        <v>499862307</v>
      </c>
      <c r="C3252" s="2"/>
      <c r="D3252" s="2"/>
      <c r="E3252" s="3"/>
      <c r="F3252" s="3"/>
      <c r="H3252" s="5">
        <f>_xlfn.XLOOKUP(Table16[[#This Row],[OrderID]],[3]!Table13456[No заказа],[3]!Table13456[Количество],"",0,1)</f>
        <v>1</v>
      </c>
      <c r="I3252" s="5">
        <f>_xlfn.XLOOKUP(Table16[[#This Row],[OrderID]],[3]!Table13456[No заказа],[3]!Table13456[Цена],"",0,1)</f>
        <v>9447</v>
      </c>
      <c r="J3252" s="2" t="str">
        <f>M01_SETTINGS!$F$2</f>
        <v>KASPI</v>
      </c>
    </row>
    <row r="3253" spans="1:10" x14ac:dyDescent="0.35">
      <c r="A3253" s="3">
        <f>_xlfn.XLOOKUP(Table16[[#This Row],[OrderID]],[3]!Table13456[No заказа],[3]!Table13456[Дата
отправки],"",0,1)</f>
        <v>45705</v>
      </c>
      <c r="B3253" s="2">
        <v>499845822</v>
      </c>
      <c r="C3253" s="2"/>
      <c r="D3253" s="2"/>
      <c r="E3253" s="3"/>
      <c r="F3253" s="3"/>
      <c r="H3253" s="5">
        <f>_xlfn.XLOOKUP(Table16[[#This Row],[OrderID]],[3]!Table13456[No заказа],[3]!Table13456[Количество],"",0,1)</f>
        <v>1</v>
      </c>
      <c r="I3253" s="5">
        <f>_xlfn.XLOOKUP(Table16[[#This Row],[OrderID]],[3]!Table13456[No заказа],[3]!Table13456[Цена],"",0,1)</f>
        <v>9847</v>
      </c>
      <c r="J3253" s="2" t="str">
        <f>M01_SETTINGS!$F$2</f>
        <v>KASPI</v>
      </c>
    </row>
    <row r="3254" spans="1:10" x14ac:dyDescent="0.35">
      <c r="A3254" s="3">
        <f>_xlfn.XLOOKUP(Table16[[#This Row],[OrderID]],[3]!Table13456[No заказа],[3]!Table13456[Дата
отправки],"",0,1)</f>
        <v>45705</v>
      </c>
      <c r="B3254" s="2">
        <v>499356540</v>
      </c>
      <c r="C3254" s="2"/>
      <c r="D3254" s="2"/>
      <c r="E3254" s="3"/>
      <c r="F3254" s="3"/>
      <c r="H3254" s="5">
        <f>_xlfn.XLOOKUP(Table16[[#This Row],[OrderID]],[3]!Table13456[No заказа],[3]!Table13456[Количество],"",0,1)</f>
        <v>1</v>
      </c>
      <c r="I3254" s="5">
        <f>_xlfn.XLOOKUP(Table16[[#This Row],[OrderID]],[3]!Table13456[No заказа],[3]!Table13456[Цена],"",0,1)</f>
        <v>9900</v>
      </c>
      <c r="J3254" s="2" t="str">
        <f>M01_SETTINGS!$F$2</f>
        <v>KASPI</v>
      </c>
    </row>
    <row r="3255" spans="1:10" x14ac:dyDescent="0.35">
      <c r="A3255" s="3">
        <f>_xlfn.XLOOKUP(Table16[[#This Row],[OrderID]],[3]!Table13456[No заказа],[3]!Table13456[Дата
отправки],"",0,1)</f>
        <v>45705</v>
      </c>
      <c r="B3255" s="2">
        <v>499332343</v>
      </c>
      <c r="C3255" s="2"/>
      <c r="D3255" s="2"/>
      <c r="E3255" s="3"/>
      <c r="F3255" s="3"/>
      <c r="H3255" s="5">
        <f>_xlfn.XLOOKUP(Table16[[#This Row],[OrderID]],[3]!Table13456[No заказа],[3]!Table13456[Количество],"",0,1)</f>
        <v>1</v>
      </c>
      <c r="I3255" s="5">
        <f>_xlfn.XLOOKUP(Table16[[#This Row],[OrderID]],[3]!Table13456[No заказа],[3]!Table13456[Цена],"",0,1)</f>
        <v>9902</v>
      </c>
      <c r="J3255" s="2" t="str">
        <f>M01_SETTINGS!$F$2</f>
        <v>KASPI</v>
      </c>
    </row>
    <row r="3256" spans="1:10" x14ac:dyDescent="0.35">
      <c r="A3256" s="3">
        <f>_xlfn.XLOOKUP(Table16[[#This Row],[OrderID]],[3]!Table13456[No заказа],[3]!Table13456[Дата
отправки],"",0,1)</f>
        <v>45705</v>
      </c>
      <c r="B3256" s="2">
        <v>499844230</v>
      </c>
      <c r="C3256" s="2"/>
      <c r="D3256" s="2"/>
      <c r="E3256" s="3"/>
      <c r="F3256" s="3"/>
      <c r="H3256" s="5">
        <f>_xlfn.XLOOKUP(Table16[[#This Row],[OrderID]],[3]!Table13456[No заказа],[3]!Table13456[Количество],"",0,1)</f>
        <v>1</v>
      </c>
      <c r="I3256" s="5">
        <f>_xlfn.XLOOKUP(Table16[[#This Row],[OrderID]],[3]!Table13456[No заказа],[3]!Table13456[Цена],"",0,1)</f>
        <v>10600</v>
      </c>
      <c r="J3256" s="2" t="str">
        <f>M01_SETTINGS!$F$2</f>
        <v>KASPI</v>
      </c>
    </row>
    <row r="3257" spans="1:10" x14ac:dyDescent="0.35">
      <c r="A3257" s="3">
        <f>_xlfn.XLOOKUP(Table16[[#This Row],[OrderID]],[3]!Table13456[No заказа],[3]!Table13456[Дата
отправки],"",0,1)</f>
        <v>45705</v>
      </c>
      <c r="B3257" s="2">
        <v>499638445</v>
      </c>
      <c r="C3257" s="2"/>
      <c r="D3257" s="2"/>
      <c r="E3257" s="3"/>
      <c r="F3257" s="3"/>
      <c r="H3257" s="5">
        <f>_xlfn.XLOOKUP(Table16[[#This Row],[OrderID]],[3]!Table13456[No заказа],[3]!Table13456[Количество],"",0,1)</f>
        <v>1</v>
      </c>
      <c r="I3257" s="5">
        <f>_xlfn.XLOOKUP(Table16[[#This Row],[OrderID]],[3]!Table13456[No заказа],[3]!Table13456[Цена],"",0,1)</f>
        <v>10180</v>
      </c>
      <c r="J3257" s="2" t="str">
        <f>M01_SETTINGS!$F$2</f>
        <v>KASPI</v>
      </c>
    </row>
    <row r="3258" spans="1:10" x14ac:dyDescent="0.35">
      <c r="A3258" s="3">
        <f>_xlfn.XLOOKUP(Table16[[#This Row],[OrderID]],[3]!Table13456[No заказа],[3]!Table13456[Дата
отправки],"",0,1)</f>
        <v>45705</v>
      </c>
      <c r="B3258" s="2">
        <v>499722539</v>
      </c>
      <c r="C3258" s="2"/>
      <c r="D3258" s="2"/>
      <c r="E3258" s="3"/>
      <c r="F3258" s="3"/>
      <c r="H3258" s="5">
        <f>_xlfn.XLOOKUP(Table16[[#This Row],[OrderID]],[3]!Table13456[No заказа],[3]!Table13456[Количество],"",0,1)</f>
        <v>1</v>
      </c>
      <c r="I3258" s="5">
        <f>_xlfn.XLOOKUP(Table16[[#This Row],[OrderID]],[3]!Table13456[No заказа],[3]!Table13456[Цена],"",0,1)</f>
        <v>9142</v>
      </c>
      <c r="J3258" s="2" t="str">
        <f>M01_SETTINGS!$F$2</f>
        <v>KASPI</v>
      </c>
    </row>
    <row r="3259" spans="1:10" x14ac:dyDescent="0.35">
      <c r="A3259" s="3">
        <f>_xlfn.XLOOKUP(Table16[[#This Row],[OrderID]],[3]!Table13456[No заказа],[3]!Table13456[Дата
отправки],"",0,1)</f>
        <v>45705</v>
      </c>
      <c r="B3259" s="2">
        <v>500228193</v>
      </c>
      <c r="C3259" s="2"/>
      <c r="D3259" s="2"/>
      <c r="E3259" s="3"/>
      <c r="F3259" s="3"/>
      <c r="H3259" s="5">
        <f>_xlfn.XLOOKUP(Table16[[#This Row],[OrderID]],[3]!Table13456[No заказа],[3]!Table13456[Количество],"",0,1)</f>
        <v>1</v>
      </c>
      <c r="I3259" s="5">
        <f>_xlfn.XLOOKUP(Table16[[#This Row],[OrderID]],[3]!Table13456[No заказа],[3]!Table13456[Цена],"",0,1)</f>
        <v>9447</v>
      </c>
      <c r="J3259" s="2" t="str">
        <f>M01_SETTINGS!$F$2</f>
        <v>KASPI</v>
      </c>
    </row>
    <row r="3260" spans="1:10" x14ac:dyDescent="0.35">
      <c r="A3260" s="3">
        <f>_xlfn.XLOOKUP(Table16[[#This Row],[OrderID]],[3]!Table13456[No заказа],[3]!Table13456[Дата
отправки],"",0,1)</f>
        <v>45705</v>
      </c>
      <c r="B3260" s="2">
        <v>499324682</v>
      </c>
      <c r="C3260" s="2"/>
      <c r="D3260" s="2"/>
      <c r="E3260" s="3"/>
      <c r="F3260" s="3"/>
      <c r="H3260" s="5">
        <f>_xlfn.XLOOKUP(Table16[[#This Row],[OrderID]],[3]!Table13456[No заказа],[3]!Table13456[Количество],"",0,1)</f>
        <v>1</v>
      </c>
      <c r="I3260" s="5">
        <f>_xlfn.XLOOKUP(Table16[[#This Row],[OrderID]],[3]!Table13456[No заказа],[3]!Table13456[Цена],"",0,1)</f>
        <v>9500</v>
      </c>
      <c r="J3260" s="2" t="str">
        <f>M01_SETTINGS!$F$2</f>
        <v>KASPI</v>
      </c>
    </row>
    <row r="3261" spans="1:10" x14ac:dyDescent="0.35">
      <c r="A3261" s="3">
        <f>_xlfn.XLOOKUP(Table16[[#This Row],[OrderID]],[3]!Table13456[No заказа],[3]!Table13456[Дата
отправки],"",0,1)</f>
        <v>45705</v>
      </c>
      <c r="B3261" s="2">
        <v>500048050</v>
      </c>
      <c r="C3261" s="2"/>
      <c r="D3261" s="2"/>
      <c r="E3261" s="3"/>
      <c r="F3261" s="3"/>
      <c r="H3261" s="5">
        <f>_xlfn.XLOOKUP(Table16[[#This Row],[OrderID]],[3]!Table13456[No заказа],[3]!Table13456[Количество],"",0,1)</f>
        <v>1</v>
      </c>
      <c r="I3261" s="5">
        <f>_xlfn.XLOOKUP(Table16[[#This Row],[OrderID]],[3]!Table13456[No заказа],[3]!Table13456[Цена],"",0,1)</f>
        <v>9000</v>
      </c>
      <c r="J3261" s="2" t="str">
        <f>M01_SETTINGS!$F$2</f>
        <v>KASPI</v>
      </c>
    </row>
    <row r="3262" spans="1:10" x14ac:dyDescent="0.35">
      <c r="A3262" s="3">
        <f>_xlfn.XLOOKUP(Table16[[#This Row],[OrderID]],[3]!Table13456[No заказа],[3]!Table13456[Дата
отправки],"",0,1)</f>
        <v>45705</v>
      </c>
      <c r="B3262" s="2">
        <v>499683481</v>
      </c>
      <c r="C3262" s="2"/>
      <c r="D3262" s="2"/>
      <c r="E3262" s="3"/>
      <c r="F3262" s="3"/>
      <c r="H3262" s="5">
        <f>_xlfn.XLOOKUP(Table16[[#This Row],[OrderID]],[3]!Table13456[No заказа],[3]!Table13456[Количество],"",0,1)</f>
        <v>1</v>
      </c>
      <c r="I3262" s="5">
        <f>_xlfn.XLOOKUP(Table16[[#This Row],[OrderID]],[3]!Table13456[No заказа],[3]!Table13456[Цена],"",0,1)</f>
        <v>9000</v>
      </c>
      <c r="J3262" s="2" t="str">
        <f>M01_SETTINGS!$F$2</f>
        <v>KASPI</v>
      </c>
    </row>
    <row r="3263" spans="1:10" x14ac:dyDescent="0.35">
      <c r="A3263" s="3">
        <f>_xlfn.XLOOKUP(Table16[[#This Row],[OrderID]],[3]!Table13456[No заказа],[3]!Table13456[Дата
отправки],"",0,1)</f>
        <v>45705</v>
      </c>
      <c r="B3263" s="2">
        <v>499396122</v>
      </c>
      <c r="C3263" s="2"/>
      <c r="D3263" s="2"/>
      <c r="E3263" s="3"/>
      <c r="F3263" s="3"/>
      <c r="H3263" s="5">
        <f>_xlfn.XLOOKUP(Table16[[#This Row],[OrderID]],[3]!Table13456[No заказа],[3]!Table13456[Количество],"",0,1)</f>
        <v>1</v>
      </c>
      <c r="I3263" s="5">
        <f>_xlfn.XLOOKUP(Table16[[#This Row],[OrderID]],[3]!Table13456[No заказа],[3]!Table13456[Цена],"",0,1)</f>
        <v>9000</v>
      </c>
      <c r="J3263" s="2" t="str">
        <f>M01_SETTINGS!$F$2</f>
        <v>KASPI</v>
      </c>
    </row>
    <row r="3264" spans="1:10" x14ac:dyDescent="0.35">
      <c r="A3264" s="3">
        <f>_xlfn.XLOOKUP(Table16[[#This Row],[OrderID]],[3]!Table13456[No заказа],[3]!Table13456[Дата
отправки],"",0,1)</f>
        <v>45705</v>
      </c>
      <c r="B3264" s="2">
        <v>499411739</v>
      </c>
      <c r="C3264" s="2"/>
      <c r="D3264" s="2"/>
      <c r="E3264" s="3"/>
      <c r="F3264" s="3"/>
      <c r="H3264" s="5">
        <f>_xlfn.XLOOKUP(Table16[[#This Row],[OrderID]],[3]!Table13456[No заказа],[3]!Table13456[Количество],"",0,1)</f>
        <v>1</v>
      </c>
      <c r="I3264" s="5">
        <f>_xlfn.XLOOKUP(Table16[[#This Row],[OrderID]],[3]!Table13456[No заказа],[3]!Table13456[Цена],"",0,1)</f>
        <v>9000</v>
      </c>
      <c r="J3264" s="2" t="str">
        <f>M01_SETTINGS!$F$2</f>
        <v>KASPI</v>
      </c>
    </row>
    <row r="3265" spans="1:10" x14ac:dyDescent="0.35">
      <c r="A3265" s="3">
        <f>_xlfn.XLOOKUP(Table16[[#This Row],[OrderID]],[3]!Table13456[No заказа],[3]!Table13456[Дата
отправки],"",0,1)</f>
        <v>45705</v>
      </c>
      <c r="B3265" s="2">
        <v>500263942</v>
      </c>
      <c r="C3265" s="2"/>
      <c r="D3265" s="2"/>
      <c r="E3265" s="3"/>
      <c r="F3265" s="3"/>
      <c r="H3265" s="5">
        <f>_xlfn.XLOOKUP(Table16[[#This Row],[OrderID]],[3]!Table13456[No заказа],[3]!Table13456[Количество],"",0,1)</f>
        <v>1</v>
      </c>
      <c r="I3265" s="5">
        <f>_xlfn.XLOOKUP(Table16[[#This Row],[OrderID]],[3]!Table13456[No заказа],[3]!Table13456[Цена],"",0,1)</f>
        <v>9000</v>
      </c>
      <c r="J3265" s="2" t="str">
        <f>M01_SETTINGS!$F$2</f>
        <v>KASPI</v>
      </c>
    </row>
    <row r="3266" spans="1:10" x14ac:dyDescent="0.35">
      <c r="A3266" s="3">
        <f>_xlfn.XLOOKUP(Table16[[#This Row],[OrderID]],[3]!Table13456[No заказа],[3]!Table13456[Дата
отправки],"",0,1)</f>
        <v>45705</v>
      </c>
      <c r="B3266" s="2">
        <v>500136746</v>
      </c>
      <c r="C3266" s="2"/>
      <c r="D3266" s="2"/>
      <c r="E3266" s="3"/>
      <c r="F3266" s="3"/>
      <c r="H3266" s="5">
        <f>_xlfn.XLOOKUP(Table16[[#This Row],[OrderID]],[3]!Table13456[No заказа],[3]!Table13456[Количество],"",0,1)</f>
        <v>1</v>
      </c>
      <c r="I3266" s="5">
        <f>_xlfn.XLOOKUP(Table16[[#This Row],[OrderID]],[3]!Table13456[No заказа],[3]!Table13456[Цена],"",0,1)</f>
        <v>8800</v>
      </c>
      <c r="J3266" s="2" t="str">
        <f>M01_SETTINGS!$F$2</f>
        <v>KASPI</v>
      </c>
    </row>
    <row r="3267" spans="1:10" x14ac:dyDescent="0.35">
      <c r="A3267" s="3">
        <f>_xlfn.XLOOKUP(Table16[[#This Row],[OrderID]],[3]!Table13456[No заказа],[3]!Table13456[Дата
отправки],"",0,1)</f>
        <v>45705</v>
      </c>
      <c r="B3267" s="2">
        <v>500036779</v>
      </c>
      <c r="C3267" s="2"/>
      <c r="D3267" s="2"/>
      <c r="E3267" s="3"/>
      <c r="F3267" s="3"/>
      <c r="H3267" s="5">
        <f>_xlfn.XLOOKUP(Table16[[#This Row],[OrderID]],[3]!Table13456[No заказа],[3]!Table13456[Количество],"",0,1)</f>
        <v>1</v>
      </c>
      <c r="I3267" s="5">
        <f>_xlfn.XLOOKUP(Table16[[#This Row],[OrderID]],[3]!Table13456[No заказа],[3]!Table13456[Цена],"",0,1)</f>
        <v>8800</v>
      </c>
      <c r="J3267" s="2" t="str">
        <f>M01_SETTINGS!$F$2</f>
        <v>KASPI</v>
      </c>
    </row>
    <row r="3268" spans="1:10" x14ac:dyDescent="0.35">
      <c r="A3268" s="3">
        <f>_xlfn.XLOOKUP(Table16[[#This Row],[OrderID]],[3]!Table13456[No заказа],[3]!Table13456[Дата
отправки],"",0,1)</f>
        <v>45705</v>
      </c>
      <c r="B3268" s="2">
        <v>499933569</v>
      </c>
      <c r="C3268" s="2"/>
      <c r="D3268" s="2"/>
      <c r="E3268" s="3"/>
      <c r="F3268" s="3"/>
      <c r="H3268" s="5">
        <f>_xlfn.XLOOKUP(Table16[[#This Row],[OrderID]],[3]!Table13456[No заказа],[3]!Table13456[Количество],"",0,1)</f>
        <v>1</v>
      </c>
      <c r="I3268" s="5">
        <f>_xlfn.XLOOKUP(Table16[[#This Row],[OrderID]],[3]!Table13456[No заказа],[3]!Table13456[Цена],"",0,1)</f>
        <v>8800</v>
      </c>
      <c r="J3268" s="2" t="str">
        <f>M01_SETTINGS!$F$2</f>
        <v>KASPI</v>
      </c>
    </row>
    <row r="3269" spans="1:10" x14ac:dyDescent="0.35">
      <c r="A3269" s="3">
        <f>_xlfn.XLOOKUP(Table16[[#This Row],[OrderID]],[3]!Table13456[No заказа],[3]!Table13456[Дата
отправки],"",0,1)</f>
        <v>45705</v>
      </c>
      <c r="B3269" s="2">
        <v>499565523</v>
      </c>
      <c r="C3269" s="2"/>
      <c r="D3269" s="2"/>
      <c r="E3269" s="3"/>
      <c r="F3269" s="3"/>
      <c r="H3269" s="5">
        <f>_xlfn.XLOOKUP(Table16[[#This Row],[OrderID]],[3]!Table13456[No заказа],[3]!Table13456[Количество],"",0,1)</f>
        <v>1</v>
      </c>
      <c r="I3269" s="5">
        <f>_xlfn.XLOOKUP(Table16[[#This Row],[OrderID]],[3]!Table13456[No заказа],[3]!Table13456[Цена],"",0,1)</f>
        <v>8804</v>
      </c>
      <c r="J3269" s="2" t="str">
        <f>M01_SETTINGS!$F$2</f>
        <v>KASPI</v>
      </c>
    </row>
    <row r="3270" spans="1:10" x14ac:dyDescent="0.35">
      <c r="A3270" s="3">
        <f>_xlfn.XLOOKUP(Table16[[#This Row],[OrderID]],[3]!Table13456[No заказа],[3]!Table13456[Дата
отправки],"",0,1)</f>
        <v>45705</v>
      </c>
      <c r="B3270" s="2">
        <v>500053664</v>
      </c>
      <c r="C3270" s="2"/>
      <c r="D3270" s="2"/>
      <c r="E3270" s="3"/>
      <c r="F3270" s="3"/>
      <c r="H3270" s="5">
        <f>_xlfn.XLOOKUP(Table16[[#This Row],[OrderID]],[3]!Table13456[No заказа],[3]!Table13456[Количество],"",0,1)</f>
        <v>1</v>
      </c>
      <c r="I3270" s="5">
        <f>_xlfn.XLOOKUP(Table16[[#This Row],[OrderID]],[3]!Table13456[No заказа],[3]!Table13456[Цена],"",0,1)</f>
        <v>9480</v>
      </c>
      <c r="J3270" s="2" t="str">
        <f>M01_SETTINGS!$F$2</f>
        <v>KASPI</v>
      </c>
    </row>
    <row r="3271" spans="1:10" x14ac:dyDescent="0.35">
      <c r="A3271" s="3">
        <f>_xlfn.XLOOKUP(Table16[[#This Row],[OrderID]],[3]!Table13456[No заказа],[3]!Table13456[Дата
отправки],"",0,1)</f>
        <v>45705</v>
      </c>
      <c r="B3271" s="2">
        <v>499807128</v>
      </c>
      <c r="C3271" s="2"/>
      <c r="D3271" s="2"/>
      <c r="E3271" s="3"/>
      <c r="F3271" s="3"/>
      <c r="H3271" s="5">
        <f>_xlfn.XLOOKUP(Table16[[#This Row],[OrderID]],[3]!Table13456[No заказа],[3]!Table13456[Количество],"",0,1)</f>
        <v>1</v>
      </c>
      <c r="I3271" s="5">
        <f>_xlfn.XLOOKUP(Table16[[#This Row],[OrderID]],[3]!Table13456[No заказа],[3]!Table13456[Цена],"",0,1)</f>
        <v>9493</v>
      </c>
      <c r="J3271" s="2" t="str">
        <f>M01_SETTINGS!$F$2</f>
        <v>KASPI</v>
      </c>
    </row>
    <row r="3272" spans="1:10" x14ac:dyDescent="0.35">
      <c r="A3272" s="3">
        <f>_xlfn.XLOOKUP(Table16[[#This Row],[OrderID]],[3]!Table13456[No заказа],[3]!Table13456[Дата
отправки],"",0,1)</f>
        <v>45705</v>
      </c>
      <c r="B3272" s="2">
        <v>499870912</v>
      </c>
      <c r="C3272" s="2"/>
      <c r="D3272" s="2"/>
      <c r="E3272" s="3"/>
      <c r="F3272" s="3"/>
      <c r="H3272" s="5">
        <f>_xlfn.XLOOKUP(Table16[[#This Row],[OrderID]],[3]!Table13456[No заказа],[3]!Table13456[Количество],"",0,1)</f>
        <v>1</v>
      </c>
      <c r="I3272" s="5">
        <f>_xlfn.XLOOKUP(Table16[[#This Row],[OrderID]],[3]!Table13456[No заказа],[3]!Table13456[Цена],"",0,1)</f>
        <v>10481</v>
      </c>
      <c r="J3272" s="2" t="str">
        <f>M01_SETTINGS!$F$2</f>
        <v>KASPI</v>
      </c>
    </row>
    <row r="3273" spans="1:10" x14ac:dyDescent="0.35">
      <c r="A3273" s="3">
        <f>_xlfn.XLOOKUP(Table16[[#This Row],[OrderID]],[3]!Table13456[No заказа],[3]!Table13456[Дата
отправки],"",0,1)</f>
        <v>45705</v>
      </c>
      <c r="B3273" s="2">
        <v>500004531</v>
      </c>
      <c r="C3273" s="2"/>
      <c r="D3273" s="2"/>
      <c r="E3273" s="3"/>
      <c r="F3273" s="3"/>
      <c r="H3273" s="5">
        <f>_xlfn.XLOOKUP(Table16[[#This Row],[OrderID]],[3]!Table13456[No заказа],[3]!Table13456[Количество],"",0,1)</f>
        <v>1</v>
      </c>
      <c r="I3273" s="5">
        <f>_xlfn.XLOOKUP(Table16[[#This Row],[OrderID]],[3]!Table13456[No заказа],[3]!Table13456[Цена],"",0,1)</f>
        <v>5990</v>
      </c>
      <c r="J3273" s="2" t="str">
        <f>M01_SETTINGS!$F$2</f>
        <v>KASPI</v>
      </c>
    </row>
    <row r="3274" spans="1:10" x14ac:dyDescent="0.35">
      <c r="A3274" s="3">
        <f>_xlfn.XLOOKUP(Table16[[#This Row],[OrderID]],[3]!Table13456[No заказа],[3]!Table13456[Дата
отправки],"",0,1)</f>
        <v>45705</v>
      </c>
      <c r="B3274" s="2">
        <v>500011687</v>
      </c>
      <c r="C3274" s="2"/>
      <c r="D3274" s="2"/>
      <c r="E3274" s="3"/>
      <c r="F3274" s="3"/>
      <c r="H3274" s="5">
        <f>_xlfn.XLOOKUP(Table16[[#This Row],[OrderID]],[3]!Table13456[No заказа],[3]!Table13456[Количество],"",0,1)</f>
        <v>1</v>
      </c>
      <c r="I3274" s="5">
        <f>_xlfn.XLOOKUP(Table16[[#This Row],[OrderID]],[3]!Table13456[No заказа],[3]!Table13456[Цена],"",0,1)</f>
        <v>14990</v>
      </c>
      <c r="J3274" s="2" t="str">
        <f>M01_SETTINGS!$F$2</f>
        <v>KASPI</v>
      </c>
    </row>
    <row r="3275" spans="1:10" x14ac:dyDescent="0.35">
      <c r="A3275" s="3">
        <f>_xlfn.XLOOKUP(Table16[[#This Row],[OrderID]],[3]!Table13456[No заказа],[3]!Table13456[Дата
отправки],"",0,1)</f>
        <v>45705</v>
      </c>
      <c r="B3275" s="2">
        <v>499864948</v>
      </c>
      <c r="C3275" s="2"/>
      <c r="D3275" s="2"/>
      <c r="E3275" s="3"/>
      <c r="F3275" s="3"/>
      <c r="H3275" s="5">
        <f>_xlfn.XLOOKUP(Table16[[#This Row],[OrderID]],[3]!Table13456[No заказа],[3]!Table13456[Количество],"",0,1)</f>
        <v>1</v>
      </c>
      <c r="I3275" s="5">
        <f>_xlfn.XLOOKUP(Table16[[#This Row],[OrderID]],[3]!Table13456[No заказа],[3]!Table13456[Цена],"",0,1)</f>
        <v>14990</v>
      </c>
      <c r="J3275" s="2" t="str">
        <f>M01_SETTINGS!$F$2</f>
        <v>KASPI</v>
      </c>
    </row>
    <row r="3276" spans="1:10" x14ac:dyDescent="0.35">
      <c r="A3276" s="3">
        <f>_xlfn.XLOOKUP(Table16[[#This Row],[OrderID]],[3]!Table13456[No заказа],[3]!Table13456[Дата
отправки],"",0,1)</f>
        <v>45705</v>
      </c>
      <c r="B3276" s="2">
        <v>500037882</v>
      </c>
      <c r="C3276" s="2"/>
      <c r="D3276" s="2"/>
      <c r="E3276" s="3"/>
      <c r="F3276" s="3"/>
      <c r="H3276" s="5">
        <f>_xlfn.XLOOKUP(Table16[[#This Row],[OrderID]],[3]!Table13456[No заказа],[3]!Table13456[Количество],"",0,1)</f>
        <v>1</v>
      </c>
      <c r="I3276" s="5">
        <f>_xlfn.XLOOKUP(Table16[[#This Row],[OrderID]],[3]!Table13456[No заказа],[3]!Table13456[Цена],"",0,1)</f>
        <v>14990</v>
      </c>
      <c r="J3276" s="2" t="str">
        <f>M01_SETTINGS!$F$2</f>
        <v>KASPI</v>
      </c>
    </row>
    <row r="3277" spans="1:10" x14ac:dyDescent="0.35">
      <c r="A3277" s="3">
        <f>_xlfn.XLOOKUP(Table16[[#This Row],[OrderID]],[3]!Table13456[No заказа],[3]!Table13456[Дата
отправки],"",0,1)</f>
        <v>45705</v>
      </c>
      <c r="B3277" s="2">
        <v>499880714</v>
      </c>
      <c r="C3277" s="2"/>
      <c r="D3277" s="2"/>
      <c r="E3277" s="3"/>
      <c r="F3277" s="3"/>
      <c r="H3277" s="5">
        <f>_xlfn.XLOOKUP(Table16[[#This Row],[OrderID]],[3]!Table13456[No заказа],[3]!Table13456[Количество],"",0,1)</f>
        <v>1</v>
      </c>
      <c r="I3277" s="5">
        <f>_xlfn.XLOOKUP(Table16[[#This Row],[OrderID]],[3]!Table13456[No заказа],[3]!Table13456[Цена],"",0,1)</f>
        <v>14990</v>
      </c>
      <c r="J3277" s="2" t="str">
        <f>M01_SETTINGS!$F$2</f>
        <v>KASPI</v>
      </c>
    </row>
    <row r="3278" spans="1:10" x14ac:dyDescent="0.35">
      <c r="A3278" s="3">
        <f>_xlfn.XLOOKUP(Table16[[#This Row],[OrderID]],[3]!Table13456[No заказа],[3]!Table13456[Дата
отправки],"",0,1)</f>
        <v>45705</v>
      </c>
      <c r="B3278" s="2">
        <v>499923200</v>
      </c>
      <c r="C3278" s="2"/>
      <c r="D3278" s="2"/>
      <c r="E3278" s="3"/>
      <c r="F3278" s="3"/>
      <c r="H3278" s="5">
        <f>_xlfn.XLOOKUP(Table16[[#This Row],[OrderID]],[3]!Table13456[No заказа],[3]!Table13456[Количество],"",0,1)</f>
        <v>1</v>
      </c>
      <c r="I3278" s="5">
        <f>_xlfn.XLOOKUP(Table16[[#This Row],[OrderID]],[3]!Table13456[No заказа],[3]!Table13456[Цена],"",0,1)</f>
        <v>14990</v>
      </c>
      <c r="J3278" s="2" t="str">
        <f>M01_SETTINGS!$F$2</f>
        <v>KASPI</v>
      </c>
    </row>
    <row r="3279" spans="1:10" x14ac:dyDescent="0.35">
      <c r="A3279" s="3">
        <f>_xlfn.XLOOKUP(Table16[[#This Row],[OrderID]],[3]!Table13456[No заказа],[3]!Table13456[Дата
отправки],"",0,1)</f>
        <v>45705</v>
      </c>
      <c r="B3279" s="2">
        <v>499359747</v>
      </c>
      <c r="C3279" s="2"/>
      <c r="D3279" s="2"/>
      <c r="E3279" s="3"/>
      <c r="F3279" s="3"/>
      <c r="H3279" s="5">
        <f>_xlfn.XLOOKUP(Table16[[#This Row],[OrderID]],[3]!Table13456[No заказа],[3]!Table13456[Количество],"",0,1)</f>
        <v>1</v>
      </c>
      <c r="I3279" s="5">
        <f>_xlfn.XLOOKUP(Table16[[#This Row],[OrderID]],[3]!Table13456[No заказа],[3]!Table13456[Цена],"",0,1)</f>
        <v>14990</v>
      </c>
      <c r="J3279" s="2" t="str">
        <f>M01_SETTINGS!$F$2</f>
        <v>KASPI</v>
      </c>
    </row>
    <row r="3280" spans="1:10" x14ac:dyDescent="0.35">
      <c r="A3280" s="3">
        <f>_xlfn.XLOOKUP(Table16[[#This Row],[OrderID]],[3]!Table13456[No заказа],[3]!Table13456[Дата
отправки],"",0,1)</f>
        <v>45705</v>
      </c>
      <c r="B3280" s="2">
        <v>499858360</v>
      </c>
      <c r="C3280" s="2"/>
      <c r="D3280" s="2"/>
      <c r="E3280" s="3"/>
      <c r="F3280" s="3"/>
      <c r="H3280" s="5">
        <f>_xlfn.XLOOKUP(Table16[[#This Row],[OrderID]],[3]!Table13456[No заказа],[3]!Table13456[Количество],"",0,1)</f>
        <v>1</v>
      </c>
      <c r="I3280" s="5">
        <f>_xlfn.XLOOKUP(Table16[[#This Row],[OrderID]],[3]!Table13456[No заказа],[3]!Table13456[Цена],"",0,1)</f>
        <v>14990</v>
      </c>
      <c r="J3280" s="2" t="str">
        <f>M01_SETTINGS!$F$2</f>
        <v>KASPI</v>
      </c>
    </row>
    <row r="3281" spans="1:10" x14ac:dyDescent="0.35">
      <c r="A3281" s="3">
        <f>_xlfn.XLOOKUP(Table16[[#This Row],[OrderID]],[3]!Table13456[No заказа],[3]!Table13456[Дата
отправки],"",0,1)</f>
        <v>45705</v>
      </c>
      <c r="B3281" s="2">
        <v>500033138</v>
      </c>
      <c r="C3281" s="2"/>
      <c r="D3281" s="2"/>
      <c r="E3281" s="3"/>
      <c r="F3281" s="3"/>
      <c r="H3281" s="5">
        <f>_xlfn.XLOOKUP(Table16[[#This Row],[OrderID]],[3]!Table13456[No заказа],[3]!Table13456[Количество],"",0,1)</f>
        <v>1</v>
      </c>
      <c r="I3281" s="5">
        <f>_xlfn.XLOOKUP(Table16[[#This Row],[OrderID]],[3]!Table13456[No заказа],[3]!Table13456[Цена],"",0,1)</f>
        <v>14990</v>
      </c>
      <c r="J3281" s="2" t="str">
        <f>M01_SETTINGS!$F$2</f>
        <v>KASPI</v>
      </c>
    </row>
    <row r="3282" spans="1:10" x14ac:dyDescent="0.35">
      <c r="A3282" s="3">
        <f>_xlfn.XLOOKUP(Table16[[#This Row],[OrderID]],[3]!Table13456[No заказа],[3]!Table13456[Дата
отправки],"",0,1)</f>
        <v>45705</v>
      </c>
      <c r="B3282" s="2">
        <v>499513753</v>
      </c>
      <c r="C3282" s="2"/>
      <c r="D3282" s="2"/>
      <c r="E3282" s="3"/>
      <c r="F3282" s="3"/>
      <c r="H3282" s="5">
        <f>_xlfn.XLOOKUP(Table16[[#This Row],[OrderID]],[3]!Table13456[No заказа],[3]!Table13456[Количество],"",0,1)</f>
        <v>1</v>
      </c>
      <c r="I3282" s="5">
        <f>_xlfn.XLOOKUP(Table16[[#This Row],[OrderID]],[3]!Table13456[No заказа],[3]!Table13456[Цена],"",0,1)</f>
        <v>14990</v>
      </c>
      <c r="J3282" s="2" t="str">
        <f>M01_SETTINGS!$F$2</f>
        <v>KASPI</v>
      </c>
    </row>
    <row r="3283" spans="1:10" x14ac:dyDescent="0.35">
      <c r="A3283" s="3">
        <f>_xlfn.XLOOKUP(Table16[[#This Row],[OrderID]],[3]!Table13456[No заказа],[3]!Table13456[Дата
отправки],"",0,1)</f>
        <v>45705</v>
      </c>
      <c r="B3283" s="2">
        <v>499952526</v>
      </c>
      <c r="C3283" s="2"/>
      <c r="D3283" s="2"/>
      <c r="E3283" s="3"/>
      <c r="F3283" s="3"/>
      <c r="H3283" s="5">
        <f>_xlfn.XLOOKUP(Table16[[#This Row],[OrderID]],[3]!Table13456[No заказа],[3]!Table13456[Количество],"",0,1)</f>
        <v>1</v>
      </c>
      <c r="I3283" s="5">
        <f>_xlfn.XLOOKUP(Table16[[#This Row],[OrderID]],[3]!Table13456[No заказа],[3]!Table13456[Цена],"",0,1)</f>
        <v>14990</v>
      </c>
      <c r="J3283" s="2" t="str">
        <f>M01_SETTINGS!$F$2</f>
        <v>KASPI</v>
      </c>
    </row>
    <row r="3284" spans="1:10" x14ac:dyDescent="0.35">
      <c r="A3284" s="3">
        <f>_xlfn.XLOOKUP(Table16[[#This Row],[OrderID]],[3]!Table13456[No заказа],[3]!Table13456[Дата
отправки],"",0,1)</f>
        <v>45705</v>
      </c>
      <c r="B3284" s="2">
        <v>499867885</v>
      </c>
      <c r="C3284" s="2"/>
      <c r="D3284" s="2"/>
      <c r="E3284" s="3"/>
      <c r="F3284" s="3"/>
      <c r="H3284" s="5">
        <f>_xlfn.XLOOKUP(Table16[[#This Row],[OrderID]],[3]!Table13456[No заказа],[3]!Table13456[Количество],"",0,1)</f>
        <v>1</v>
      </c>
      <c r="I3284" s="5">
        <f>_xlfn.XLOOKUP(Table16[[#This Row],[OrderID]],[3]!Table13456[No заказа],[3]!Table13456[Цена],"",0,1)</f>
        <v>14990</v>
      </c>
      <c r="J3284" s="2" t="str">
        <f>M01_SETTINGS!$F$2</f>
        <v>KASPI</v>
      </c>
    </row>
    <row r="3285" spans="1:10" x14ac:dyDescent="0.35">
      <c r="A3285" s="3">
        <f>_xlfn.XLOOKUP(Table16[[#This Row],[OrderID]],[3]!Table13456[No заказа],[3]!Table13456[Дата
отправки],"",0,1)</f>
        <v>45705</v>
      </c>
      <c r="B3285" s="2">
        <v>500227228</v>
      </c>
      <c r="C3285" s="2"/>
      <c r="D3285" s="2"/>
      <c r="E3285" s="3"/>
      <c r="F3285" s="3"/>
      <c r="H3285" s="5">
        <f>_xlfn.XLOOKUP(Table16[[#This Row],[OrderID]],[3]!Table13456[No заказа],[3]!Table13456[Количество],"",0,1)</f>
        <v>1</v>
      </c>
      <c r="I3285" s="5">
        <f>_xlfn.XLOOKUP(Table16[[#This Row],[OrderID]],[3]!Table13456[No заказа],[3]!Table13456[Цена],"",0,1)</f>
        <v>14990</v>
      </c>
      <c r="J3285" s="2" t="str">
        <f>M01_SETTINGS!$F$2</f>
        <v>KASPI</v>
      </c>
    </row>
    <row r="3286" spans="1:10" x14ac:dyDescent="0.35">
      <c r="A3286" s="3">
        <f>_xlfn.XLOOKUP(Table16[[#This Row],[OrderID]],[3]!Table13456[No заказа],[3]!Table13456[Дата
отправки],"",0,1)</f>
        <v>45705</v>
      </c>
      <c r="B3286" s="2">
        <v>499919861</v>
      </c>
      <c r="C3286" s="2"/>
      <c r="D3286" s="2"/>
      <c r="E3286" s="3"/>
      <c r="F3286" s="3"/>
      <c r="H3286" s="5">
        <f>_xlfn.XLOOKUP(Table16[[#This Row],[OrderID]],[3]!Table13456[No заказа],[3]!Table13456[Количество],"",0,1)</f>
        <v>1</v>
      </c>
      <c r="I3286" s="5">
        <f>_xlfn.XLOOKUP(Table16[[#This Row],[OrderID]],[3]!Table13456[No заказа],[3]!Table13456[Цена],"",0,1)</f>
        <v>14990</v>
      </c>
      <c r="J3286" s="2" t="str">
        <f>M01_SETTINGS!$F$2</f>
        <v>KASPI</v>
      </c>
    </row>
    <row r="3287" spans="1:10" x14ac:dyDescent="0.35">
      <c r="A3287" s="3">
        <f>_xlfn.XLOOKUP(Table16[[#This Row],[OrderID]],[3]!Table13456[No заказа],[3]!Table13456[Дата
отправки],"",0,1)</f>
        <v>45705</v>
      </c>
      <c r="B3287" s="2">
        <v>499944791</v>
      </c>
      <c r="C3287" s="2"/>
      <c r="D3287" s="2"/>
      <c r="E3287" s="3"/>
      <c r="F3287" s="3"/>
      <c r="H3287" s="5">
        <f>_xlfn.XLOOKUP(Table16[[#This Row],[OrderID]],[3]!Table13456[No заказа],[3]!Table13456[Количество],"",0,1)</f>
        <v>1</v>
      </c>
      <c r="I3287" s="5">
        <f>_xlfn.XLOOKUP(Table16[[#This Row],[OrderID]],[3]!Table13456[No заказа],[3]!Table13456[Цена],"",0,1)</f>
        <v>14990</v>
      </c>
      <c r="J3287" s="2" t="str">
        <f>M01_SETTINGS!$F$2</f>
        <v>KASPI</v>
      </c>
    </row>
    <row r="3288" spans="1:10" x14ac:dyDescent="0.35">
      <c r="A3288" s="3">
        <f>_xlfn.XLOOKUP(Table16[[#This Row],[OrderID]],[3]!Table13456[No заказа],[3]!Table13456[Дата
отправки],"",0,1)</f>
        <v>45705</v>
      </c>
      <c r="B3288" s="2">
        <v>500271819</v>
      </c>
      <c r="C3288" s="2"/>
      <c r="D3288" s="2"/>
      <c r="E3288" s="3"/>
      <c r="F3288" s="3"/>
      <c r="H3288" s="5">
        <f>_xlfn.XLOOKUP(Table16[[#This Row],[OrderID]],[3]!Table13456[No заказа],[3]!Table13456[Количество],"",0,1)</f>
        <v>1</v>
      </c>
      <c r="I3288" s="5">
        <f>_xlfn.XLOOKUP(Table16[[#This Row],[OrderID]],[3]!Table13456[No заказа],[3]!Table13456[Цена],"",0,1)</f>
        <v>14990</v>
      </c>
      <c r="J3288" s="2" t="str">
        <f>M01_SETTINGS!$F$2</f>
        <v>KASPI</v>
      </c>
    </row>
    <row r="3289" spans="1:10" x14ac:dyDescent="0.35">
      <c r="A3289" s="3">
        <f>_xlfn.XLOOKUP(Table16[[#This Row],[OrderID]],[3]!Table13456[No заказа],[3]!Table13456[Дата
отправки],"",0,1)</f>
        <v>45705</v>
      </c>
      <c r="B3289" s="2">
        <v>499876121</v>
      </c>
      <c r="C3289" s="2"/>
      <c r="D3289" s="2"/>
      <c r="E3289" s="3"/>
      <c r="F3289" s="3"/>
      <c r="H3289" s="5">
        <f>_xlfn.XLOOKUP(Table16[[#This Row],[OrderID]],[3]!Table13456[No заказа],[3]!Table13456[Количество],"",0,1)</f>
        <v>1</v>
      </c>
      <c r="I3289" s="5">
        <f>_xlfn.XLOOKUP(Table16[[#This Row],[OrderID]],[3]!Table13456[No заказа],[3]!Table13456[Цена],"",0,1)</f>
        <v>14990</v>
      </c>
      <c r="J3289" s="2" t="str">
        <f>M01_SETTINGS!$F$2</f>
        <v>KASPI</v>
      </c>
    </row>
    <row r="3290" spans="1:10" x14ac:dyDescent="0.35">
      <c r="A3290" s="3">
        <f>_xlfn.XLOOKUP(Table16[[#This Row],[OrderID]],[3]!Table13456[No заказа],[3]!Table13456[Дата
отправки],"",0,1)</f>
        <v>45705</v>
      </c>
      <c r="B3290" s="2">
        <v>499726396</v>
      </c>
      <c r="C3290" s="2"/>
      <c r="D3290" s="2"/>
      <c r="E3290" s="3"/>
      <c r="F3290" s="3"/>
      <c r="H3290" s="5">
        <f>_xlfn.XLOOKUP(Table16[[#This Row],[OrderID]],[3]!Table13456[No заказа],[3]!Table13456[Количество],"",0,1)</f>
        <v>1</v>
      </c>
      <c r="I3290" s="5">
        <f>_xlfn.XLOOKUP(Table16[[#This Row],[OrderID]],[3]!Table13456[No заказа],[3]!Table13456[Цена],"",0,1)</f>
        <v>14990</v>
      </c>
      <c r="J3290" s="2" t="str">
        <f>M01_SETTINGS!$F$2</f>
        <v>KASPI</v>
      </c>
    </row>
    <row r="3291" spans="1:10" x14ac:dyDescent="0.35">
      <c r="A3291" s="3">
        <f>_xlfn.XLOOKUP(Table16[[#This Row],[OrderID]],[3]!Table13456[No заказа],[3]!Table13456[Дата
отправки],"",0,1)</f>
        <v>45705</v>
      </c>
      <c r="B3291" s="2">
        <v>499676564</v>
      </c>
      <c r="C3291" s="2"/>
      <c r="D3291" s="2"/>
      <c r="E3291" s="3"/>
      <c r="F3291" s="3"/>
      <c r="H3291" s="5">
        <f>_xlfn.XLOOKUP(Table16[[#This Row],[OrderID]],[3]!Table13456[No заказа],[3]!Table13456[Количество],"",0,1)</f>
        <v>1</v>
      </c>
      <c r="I3291" s="5">
        <f>_xlfn.XLOOKUP(Table16[[#This Row],[OrderID]],[3]!Table13456[No заказа],[3]!Table13456[Цена],"",0,1)</f>
        <v>9863</v>
      </c>
      <c r="J3291" s="2" t="str">
        <f>M01_SETTINGS!$F$2</f>
        <v>KASPI</v>
      </c>
    </row>
    <row r="3292" spans="1:10" x14ac:dyDescent="0.35">
      <c r="A3292" s="3">
        <f>_xlfn.XLOOKUP(Table16[[#This Row],[OrderID]],[3]!Table13456[No заказа],[3]!Table13456[Дата
отправки],"",0,1)</f>
        <v>45705</v>
      </c>
      <c r="B3292" s="2">
        <v>499725054</v>
      </c>
      <c r="C3292" s="2"/>
      <c r="D3292" s="2"/>
      <c r="E3292" s="3"/>
      <c r="F3292" s="3"/>
      <c r="H3292" s="5">
        <f>_xlfn.XLOOKUP(Table16[[#This Row],[OrderID]],[3]!Table13456[No заказа],[3]!Table13456[Количество],"",0,1)</f>
        <v>1</v>
      </c>
      <c r="I3292" s="5">
        <f>_xlfn.XLOOKUP(Table16[[#This Row],[OrderID]],[3]!Table13456[No заказа],[3]!Table13456[Цена],"",0,1)</f>
        <v>10654</v>
      </c>
      <c r="J3292" s="2" t="str">
        <f>M01_SETTINGS!$F$2</f>
        <v>KASPI</v>
      </c>
    </row>
    <row r="3293" spans="1:10" x14ac:dyDescent="0.35">
      <c r="A3293" s="3">
        <f>_xlfn.XLOOKUP(Table16[[#This Row],[OrderID]],[3]!Table13456[No заказа],[3]!Table13456[Дата
отправки],"",0,1)</f>
        <v>45704</v>
      </c>
      <c r="B3293" s="2">
        <v>499251443</v>
      </c>
      <c r="C3293" s="2"/>
      <c r="D3293" s="2"/>
      <c r="E3293" s="3"/>
      <c r="F3293" s="3"/>
      <c r="H3293" s="5">
        <f>_xlfn.XLOOKUP(Table16[[#This Row],[OrderID]],[3]!Table13456[No заказа],[3]!Table13456[Количество],"",0,1)</f>
        <v>1</v>
      </c>
      <c r="I3293" s="5">
        <f>_xlfn.XLOOKUP(Table16[[#This Row],[OrderID]],[3]!Table13456[No заказа],[3]!Table13456[Цена],"",0,1)</f>
        <v>9000</v>
      </c>
      <c r="J3293" s="2" t="str">
        <f>M01_SETTINGS!$F$2</f>
        <v>KASPI</v>
      </c>
    </row>
    <row r="3294" spans="1:10" x14ac:dyDescent="0.35">
      <c r="A3294" s="3">
        <f>_xlfn.XLOOKUP(Table16[[#This Row],[OrderID]],[3]!Table13456[No заказа],[3]!Table13456[Дата
отправки],"",0,1)</f>
        <v>45704</v>
      </c>
      <c r="B3294" s="2">
        <v>498660533</v>
      </c>
      <c r="C3294" s="2"/>
      <c r="D3294" s="2"/>
      <c r="E3294" s="3"/>
      <c r="F3294" s="3"/>
      <c r="H3294" s="5">
        <f>_xlfn.XLOOKUP(Table16[[#This Row],[OrderID]],[3]!Table13456[No заказа],[3]!Table13456[Количество],"",0,1)</f>
        <v>1</v>
      </c>
      <c r="I3294" s="5">
        <f>_xlfn.XLOOKUP(Table16[[#This Row],[OrderID]],[3]!Table13456[No заказа],[3]!Table13456[Цена],"",0,1)</f>
        <v>9994</v>
      </c>
      <c r="J3294" s="2" t="str">
        <f>M01_SETTINGS!$F$2</f>
        <v>KASPI</v>
      </c>
    </row>
    <row r="3295" spans="1:10" x14ac:dyDescent="0.35">
      <c r="A3295" s="3">
        <f>_xlfn.XLOOKUP(Table16[[#This Row],[OrderID]],[3]!Table13456[No заказа],[3]!Table13456[Дата
отправки],"",0,1)</f>
        <v>45704</v>
      </c>
      <c r="B3295" s="2">
        <v>498955418</v>
      </c>
      <c r="C3295" s="2"/>
      <c r="D3295" s="2"/>
      <c r="E3295" s="3"/>
      <c r="F3295" s="3"/>
      <c r="H3295" s="5">
        <f>_xlfn.XLOOKUP(Table16[[#This Row],[OrderID]],[3]!Table13456[No заказа],[3]!Table13456[Количество],"",0,1)</f>
        <v>1</v>
      </c>
      <c r="I3295" s="5">
        <f>_xlfn.XLOOKUP(Table16[[#This Row],[OrderID]],[3]!Table13456[No заказа],[3]!Table13456[Цена],"",0,1)</f>
        <v>9291</v>
      </c>
      <c r="J3295" s="2" t="str">
        <f>M01_SETTINGS!$F$2</f>
        <v>KASPI</v>
      </c>
    </row>
    <row r="3296" spans="1:10" x14ac:dyDescent="0.35">
      <c r="A3296" s="3">
        <f>_xlfn.XLOOKUP(Table16[[#This Row],[OrderID]],[3]!Table13456[No заказа],[3]!Table13456[Дата
отправки],"",0,1)</f>
        <v>45704</v>
      </c>
      <c r="B3296" s="2">
        <v>498504567</v>
      </c>
      <c r="C3296" s="2"/>
      <c r="D3296" s="2"/>
      <c r="E3296" s="3"/>
      <c r="F3296" s="3"/>
      <c r="H3296" s="5">
        <f>_xlfn.XLOOKUP(Table16[[#This Row],[OrderID]],[3]!Table13456[No заказа],[3]!Table13456[Количество],"",0,1)</f>
        <v>1</v>
      </c>
      <c r="I3296" s="5">
        <f>_xlfn.XLOOKUP(Table16[[#This Row],[OrderID]],[3]!Table13456[No заказа],[3]!Table13456[Цена],"",0,1)</f>
        <v>9333</v>
      </c>
      <c r="J3296" s="2" t="str">
        <f>M01_SETTINGS!$F$2</f>
        <v>KASPI</v>
      </c>
    </row>
    <row r="3297" spans="1:10" x14ac:dyDescent="0.35">
      <c r="A3297" s="3">
        <f>_xlfn.XLOOKUP(Table16[[#This Row],[OrderID]],[3]!Table13456[No заказа],[3]!Table13456[Дата
отправки],"",0,1)</f>
        <v>45704</v>
      </c>
      <c r="B3297" s="2">
        <v>498980964</v>
      </c>
      <c r="C3297" s="2"/>
      <c r="D3297" s="2"/>
      <c r="E3297" s="3"/>
      <c r="F3297" s="3"/>
      <c r="H3297" s="5">
        <f>_xlfn.XLOOKUP(Table16[[#This Row],[OrderID]],[3]!Table13456[No заказа],[3]!Table13456[Количество],"",0,1)</f>
        <v>1</v>
      </c>
      <c r="I3297" s="5">
        <f>_xlfn.XLOOKUP(Table16[[#This Row],[OrderID]],[3]!Table13456[No заказа],[3]!Table13456[Цена],"",0,1)</f>
        <v>10372</v>
      </c>
      <c r="J3297" s="2" t="str">
        <f>M01_SETTINGS!$F$2</f>
        <v>KASPI</v>
      </c>
    </row>
    <row r="3298" spans="1:10" x14ac:dyDescent="0.35">
      <c r="A3298" s="3">
        <f>_xlfn.XLOOKUP(Table16[[#This Row],[OrderID]],[3]!Table13456[No заказа],[3]!Table13456[Дата
отправки],"",0,1)</f>
        <v>45704</v>
      </c>
      <c r="B3298" s="2">
        <v>498803456</v>
      </c>
      <c r="C3298" s="2"/>
      <c r="D3298" s="2"/>
      <c r="E3298" s="3"/>
      <c r="F3298" s="3"/>
      <c r="H3298" s="5">
        <f>_xlfn.XLOOKUP(Table16[[#This Row],[OrderID]],[3]!Table13456[No заказа],[3]!Table13456[Количество],"",0,1)</f>
        <v>1</v>
      </c>
      <c r="I3298" s="5">
        <f>_xlfn.XLOOKUP(Table16[[#This Row],[OrderID]],[3]!Table13456[No заказа],[3]!Table13456[Цена],"",0,1)</f>
        <v>9000</v>
      </c>
      <c r="J3298" s="2" t="str">
        <f>M01_SETTINGS!$F$2</f>
        <v>KASPI</v>
      </c>
    </row>
    <row r="3299" spans="1:10" x14ac:dyDescent="0.35">
      <c r="A3299" s="3">
        <f>_xlfn.XLOOKUP(Table16[[#This Row],[OrderID]],[3]!Table13456[No заказа],[3]!Table13456[Дата
отправки],"",0,1)</f>
        <v>45704</v>
      </c>
      <c r="B3299" s="2">
        <v>499051272</v>
      </c>
      <c r="C3299" s="2"/>
      <c r="D3299" s="2"/>
      <c r="E3299" s="3"/>
      <c r="F3299" s="3"/>
      <c r="H3299" s="5">
        <f>_xlfn.XLOOKUP(Table16[[#This Row],[OrderID]],[3]!Table13456[No заказа],[3]!Table13456[Количество],"",0,1)</f>
        <v>1</v>
      </c>
      <c r="I3299" s="5">
        <f>_xlfn.XLOOKUP(Table16[[#This Row],[OrderID]],[3]!Table13456[No заказа],[3]!Table13456[Цена],"",0,1)</f>
        <v>10231</v>
      </c>
      <c r="J3299" s="2" t="str">
        <f>M01_SETTINGS!$F$2</f>
        <v>KASPI</v>
      </c>
    </row>
    <row r="3300" spans="1:10" x14ac:dyDescent="0.35">
      <c r="A3300" s="3">
        <f>_xlfn.XLOOKUP(Table16[[#This Row],[OrderID]],[3]!Table13456[No заказа],[3]!Table13456[Дата
отправки],"",0,1)</f>
        <v>45704</v>
      </c>
      <c r="B3300" s="2">
        <v>498792328</v>
      </c>
      <c r="C3300" s="2"/>
      <c r="D3300" s="2"/>
      <c r="E3300" s="3"/>
      <c r="F3300" s="3"/>
      <c r="H3300" s="5">
        <f>_xlfn.XLOOKUP(Table16[[#This Row],[OrderID]],[3]!Table13456[No заказа],[3]!Table13456[Количество],"",0,1)</f>
        <v>1</v>
      </c>
      <c r="I3300" s="5">
        <f>_xlfn.XLOOKUP(Table16[[#This Row],[OrderID]],[3]!Table13456[No заказа],[3]!Table13456[Цена],"",0,1)</f>
        <v>10717</v>
      </c>
      <c r="J3300" s="2" t="str">
        <f>M01_SETTINGS!$F$2</f>
        <v>KASPI</v>
      </c>
    </row>
    <row r="3301" spans="1:10" x14ac:dyDescent="0.35">
      <c r="A3301" s="3">
        <f>_xlfn.XLOOKUP(Table16[[#This Row],[OrderID]],[3]!Table13456[No заказа],[3]!Table13456[Дата
отправки],"",0,1)</f>
        <v>45704</v>
      </c>
      <c r="B3301" s="2">
        <v>498853502</v>
      </c>
      <c r="C3301" s="2"/>
      <c r="D3301" s="2"/>
      <c r="E3301" s="3"/>
      <c r="F3301" s="3"/>
      <c r="H3301" s="5">
        <f>_xlfn.XLOOKUP(Table16[[#This Row],[OrderID]],[3]!Table13456[No заказа],[3]!Table13456[Количество],"",0,1)</f>
        <v>1</v>
      </c>
      <c r="I3301" s="5">
        <f>_xlfn.XLOOKUP(Table16[[#This Row],[OrderID]],[3]!Table13456[No заказа],[3]!Table13456[Цена],"",0,1)</f>
        <v>9890</v>
      </c>
      <c r="J3301" s="2" t="str">
        <f>M01_SETTINGS!$F$2</f>
        <v>KASPI</v>
      </c>
    </row>
    <row r="3302" spans="1:10" x14ac:dyDescent="0.35">
      <c r="A3302" s="3">
        <f>_xlfn.XLOOKUP(Table16[[#This Row],[OrderID]],[3]!Table13456[No заказа],[3]!Table13456[Дата
отправки],"",0,1)</f>
        <v>45704</v>
      </c>
      <c r="B3302" s="2">
        <v>498526665</v>
      </c>
      <c r="C3302" s="2"/>
      <c r="D3302" s="2"/>
      <c r="E3302" s="3"/>
      <c r="F3302" s="3"/>
      <c r="H3302" s="5">
        <f>_xlfn.XLOOKUP(Table16[[#This Row],[OrderID]],[3]!Table13456[No заказа],[3]!Table13456[Количество],"",0,1)</f>
        <v>1</v>
      </c>
      <c r="I3302" s="5">
        <f>_xlfn.XLOOKUP(Table16[[#This Row],[OrderID]],[3]!Table13456[No заказа],[3]!Table13456[Цена],"",0,1)</f>
        <v>18650</v>
      </c>
      <c r="J3302" s="2" t="str">
        <f>M01_SETTINGS!$F$2</f>
        <v>KASPI</v>
      </c>
    </row>
    <row r="3303" spans="1:10" x14ac:dyDescent="0.35">
      <c r="A3303" s="3">
        <f>_xlfn.XLOOKUP(Table16[[#This Row],[OrderID]],[3]!Table13456[No заказа],[3]!Table13456[Дата
отправки],"",0,1)</f>
        <v>45704</v>
      </c>
      <c r="B3303" s="2">
        <v>498500952</v>
      </c>
      <c r="C3303" s="2"/>
      <c r="D3303" s="2"/>
      <c r="E3303" s="3"/>
      <c r="F3303" s="3"/>
      <c r="H3303" s="5">
        <f>_xlfn.XLOOKUP(Table16[[#This Row],[OrderID]],[3]!Table13456[No заказа],[3]!Table13456[Количество],"",0,1)</f>
        <v>1</v>
      </c>
      <c r="I3303" s="5">
        <f>_xlfn.XLOOKUP(Table16[[#This Row],[OrderID]],[3]!Table13456[No заказа],[3]!Table13456[Цена],"",0,1)</f>
        <v>9000</v>
      </c>
      <c r="J3303" s="2" t="str">
        <f>M01_SETTINGS!$F$2</f>
        <v>KASPI</v>
      </c>
    </row>
    <row r="3304" spans="1:10" x14ac:dyDescent="0.35">
      <c r="A3304" s="3">
        <f>_xlfn.XLOOKUP(Table16[[#This Row],[OrderID]],[3]!Table13456[No заказа],[3]!Table13456[Дата
отправки],"",0,1)</f>
        <v>45704</v>
      </c>
      <c r="B3304" s="2">
        <v>499293817</v>
      </c>
      <c r="C3304" s="2"/>
      <c r="D3304" s="2"/>
      <c r="E3304" s="3"/>
      <c r="F3304" s="3"/>
      <c r="H3304" s="5">
        <f>_xlfn.XLOOKUP(Table16[[#This Row],[OrderID]],[3]!Table13456[No заказа],[3]!Table13456[Количество],"",0,1)</f>
        <v>1</v>
      </c>
      <c r="I3304" s="5">
        <f>_xlfn.XLOOKUP(Table16[[#This Row],[OrderID]],[3]!Table13456[No заказа],[3]!Table13456[Цена],"",0,1)</f>
        <v>10206</v>
      </c>
      <c r="J3304" s="2" t="str">
        <f>M01_SETTINGS!$F$2</f>
        <v>KASPI</v>
      </c>
    </row>
    <row r="3305" spans="1:10" x14ac:dyDescent="0.35">
      <c r="A3305" s="3">
        <f>_xlfn.XLOOKUP(Table16[[#This Row],[OrderID]],[3]!Table13456[No заказа],[3]!Table13456[Дата
отправки],"",0,1)</f>
        <v>45704</v>
      </c>
      <c r="B3305" s="2">
        <v>498909333</v>
      </c>
      <c r="C3305" s="2"/>
      <c r="D3305" s="2"/>
      <c r="E3305" s="3"/>
      <c r="F3305" s="3"/>
      <c r="H3305" s="5">
        <f>_xlfn.XLOOKUP(Table16[[#This Row],[OrderID]],[3]!Table13456[No заказа],[3]!Table13456[Количество],"",0,1)</f>
        <v>1</v>
      </c>
      <c r="I3305" s="5">
        <f>_xlfn.XLOOKUP(Table16[[#This Row],[OrderID]],[3]!Table13456[No заказа],[3]!Table13456[Цена],"",0,1)</f>
        <v>9000</v>
      </c>
      <c r="J3305" s="2" t="str">
        <f>M01_SETTINGS!$F$2</f>
        <v>KASPI</v>
      </c>
    </row>
    <row r="3306" spans="1:10" x14ac:dyDescent="0.35">
      <c r="A3306" s="3">
        <f>_xlfn.XLOOKUP(Table16[[#This Row],[OrderID]],[3]!Table13456[No заказа],[3]!Table13456[Дата
отправки],"",0,1)</f>
        <v>45704</v>
      </c>
      <c r="B3306" s="2">
        <v>498883674</v>
      </c>
      <c r="C3306" s="2"/>
      <c r="D3306" s="2"/>
      <c r="E3306" s="3"/>
      <c r="F3306" s="3"/>
      <c r="H3306" s="5">
        <f>_xlfn.XLOOKUP(Table16[[#This Row],[OrderID]],[3]!Table13456[No заказа],[3]!Table13456[Количество],"",0,1)</f>
        <v>1</v>
      </c>
      <c r="I3306" s="5">
        <f>_xlfn.XLOOKUP(Table16[[#This Row],[OrderID]],[3]!Table13456[No заказа],[3]!Table13456[Цена],"",0,1)</f>
        <v>9297</v>
      </c>
      <c r="J3306" s="2" t="str">
        <f>M01_SETTINGS!$F$2</f>
        <v>KASPI</v>
      </c>
    </row>
    <row r="3307" spans="1:10" x14ac:dyDescent="0.35">
      <c r="A3307" s="3">
        <f>_xlfn.XLOOKUP(Table16[[#This Row],[OrderID]],[3]!Table13456[No заказа],[3]!Table13456[Дата
отправки],"",0,1)</f>
        <v>45704</v>
      </c>
      <c r="B3307" s="2">
        <v>498802750</v>
      </c>
      <c r="C3307" s="2"/>
      <c r="D3307" s="2"/>
      <c r="E3307" s="3"/>
      <c r="F3307" s="3"/>
      <c r="H3307" s="5">
        <f>_xlfn.XLOOKUP(Table16[[#This Row],[OrderID]],[3]!Table13456[No заказа],[3]!Table13456[Количество],"",0,1)</f>
        <v>1</v>
      </c>
      <c r="I3307" s="5">
        <f>_xlfn.XLOOKUP(Table16[[#This Row],[OrderID]],[3]!Table13456[No заказа],[3]!Table13456[Цена],"",0,1)</f>
        <v>10413</v>
      </c>
      <c r="J3307" s="2" t="str">
        <f>M01_SETTINGS!$F$2</f>
        <v>KASPI</v>
      </c>
    </row>
    <row r="3308" spans="1:10" x14ac:dyDescent="0.35">
      <c r="A3308" s="3">
        <f>_xlfn.XLOOKUP(Table16[[#This Row],[OrderID]],[3]!Table13456[No заказа],[3]!Table13456[Дата
отправки],"",0,1)</f>
        <v>45704</v>
      </c>
      <c r="B3308" s="2">
        <v>498709805</v>
      </c>
      <c r="C3308" s="2"/>
      <c r="D3308" s="2"/>
      <c r="E3308" s="3"/>
      <c r="F3308" s="3"/>
      <c r="H3308" s="5">
        <f>_xlfn.XLOOKUP(Table16[[#This Row],[OrderID]],[3]!Table13456[No заказа],[3]!Table13456[Количество],"",0,1)</f>
        <v>1</v>
      </c>
      <c r="I3308" s="5">
        <f>_xlfn.XLOOKUP(Table16[[#This Row],[OrderID]],[3]!Table13456[No заказа],[3]!Table13456[Цена],"",0,1)</f>
        <v>7282</v>
      </c>
      <c r="J3308" s="2" t="str">
        <f>M01_SETTINGS!$F$2</f>
        <v>KASPI</v>
      </c>
    </row>
    <row r="3309" spans="1:10" x14ac:dyDescent="0.35">
      <c r="A3309" s="3">
        <f>_xlfn.XLOOKUP(Table16[[#This Row],[OrderID]],[3]!Table13456[No заказа],[3]!Table13456[Дата
отправки],"",0,1)</f>
        <v>45704</v>
      </c>
      <c r="B3309" s="2">
        <v>498903210</v>
      </c>
      <c r="C3309" s="2"/>
      <c r="D3309" s="2"/>
      <c r="E3309" s="3"/>
      <c r="F3309" s="3"/>
      <c r="H3309" s="5">
        <f>_xlfn.XLOOKUP(Table16[[#This Row],[OrderID]],[3]!Table13456[No заказа],[3]!Table13456[Количество],"",0,1)</f>
        <v>1</v>
      </c>
      <c r="I3309" s="5">
        <f>_xlfn.XLOOKUP(Table16[[#This Row],[OrderID]],[3]!Table13456[No заказа],[3]!Table13456[Цена],"",0,1)</f>
        <v>10547</v>
      </c>
      <c r="J3309" s="2" t="str">
        <f>M01_SETTINGS!$F$2</f>
        <v>KASPI</v>
      </c>
    </row>
    <row r="3310" spans="1:10" x14ac:dyDescent="0.35">
      <c r="A3310" s="3">
        <f>_xlfn.XLOOKUP(Table16[[#This Row],[OrderID]],[3]!Table13456[No заказа],[3]!Table13456[Дата
отправки],"",0,1)</f>
        <v>45704</v>
      </c>
      <c r="B3310" s="2">
        <v>498833262</v>
      </c>
      <c r="C3310" s="2"/>
      <c r="D3310" s="2"/>
      <c r="E3310" s="3"/>
      <c r="F3310" s="3"/>
      <c r="H3310" s="5">
        <f>_xlfn.XLOOKUP(Table16[[#This Row],[OrderID]],[3]!Table13456[No заказа],[3]!Table13456[Количество],"",0,1)</f>
        <v>1</v>
      </c>
      <c r="I3310" s="5">
        <f>_xlfn.XLOOKUP(Table16[[#This Row],[OrderID]],[3]!Table13456[No заказа],[3]!Table13456[Цена],"",0,1)</f>
        <v>9338</v>
      </c>
      <c r="J3310" s="2" t="str">
        <f>M01_SETTINGS!$F$2</f>
        <v>KASPI</v>
      </c>
    </row>
    <row r="3311" spans="1:10" x14ac:dyDescent="0.35">
      <c r="A3311" s="3">
        <f>_xlfn.XLOOKUP(Table16[[#This Row],[OrderID]],[3]!Table13456[No заказа],[3]!Table13456[Дата
отправки],"",0,1)</f>
        <v>45704</v>
      </c>
      <c r="B3311" s="2">
        <v>498698957</v>
      </c>
      <c r="C3311" s="2"/>
      <c r="D3311" s="2"/>
      <c r="E3311" s="3"/>
      <c r="F3311" s="3"/>
      <c r="H3311" s="5">
        <f>_xlfn.XLOOKUP(Table16[[#This Row],[OrderID]],[3]!Table13456[No заказа],[3]!Table13456[Количество],"",0,1)</f>
        <v>1</v>
      </c>
      <c r="I3311" s="5">
        <f>_xlfn.XLOOKUP(Table16[[#This Row],[OrderID]],[3]!Table13456[No заказа],[3]!Table13456[Цена],"",0,1)</f>
        <v>9000</v>
      </c>
      <c r="J3311" s="2" t="str">
        <f>M01_SETTINGS!$F$2</f>
        <v>KASPI</v>
      </c>
    </row>
    <row r="3312" spans="1:10" x14ac:dyDescent="0.35">
      <c r="A3312" s="3">
        <f>_xlfn.XLOOKUP(Table16[[#This Row],[OrderID]],[3]!Table13456[No заказа],[3]!Table13456[Дата
отправки],"",0,1)</f>
        <v>45704</v>
      </c>
      <c r="B3312" s="2">
        <v>498953883</v>
      </c>
      <c r="C3312" s="2"/>
      <c r="D3312" s="2"/>
      <c r="E3312" s="3"/>
      <c r="F3312" s="3"/>
      <c r="H3312" s="5">
        <f>_xlfn.XLOOKUP(Table16[[#This Row],[OrderID]],[3]!Table13456[No заказа],[3]!Table13456[Количество],"",0,1)</f>
        <v>1</v>
      </c>
      <c r="I3312" s="5">
        <f>_xlfn.XLOOKUP(Table16[[#This Row],[OrderID]],[3]!Table13456[No заказа],[3]!Table13456[Цена],"",0,1)</f>
        <v>9000</v>
      </c>
      <c r="J3312" s="2" t="str">
        <f>M01_SETTINGS!$F$2</f>
        <v>KASPI</v>
      </c>
    </row>
    <row r="3313" spans="1:10" x14ac:dyDescent="0.35">
      <c r="A3313" s="3">
        <f>_xlfn.XLOOKUP(Table16[[#This Row],[OrderID]],[3]!Table13456[No заказа],[3]!Table13456[Дата
отправки],"",0,1)</f>
        <v>45704</v>
      </c>
      <c r="B3313" s="2">
        <v>498592908</v>
      </c>
      <c r="C3313" s="2"/>
      <c r="D3313" s="2"/>
      <c r="E3313" s="3"/>
      <c r="F3313" s="3"/>
      <c r="H3313" s="5">
        <f>_xlfn.XLOOKUP(Table16[[#This Row],[OrderID]],[3]!Table13456[No заказа],[3]!Table13456[Количество],"",0,1)</f>
        <v>1</v>
      </c>
      <c r="I3313" s="5">
        <f>_xlfn.XLOOKUP(Table16[[#This Row],[OrderID]],[3]!Table13456[No заказа],[3]!Table13456[Цена],"",0,1)</f>
        <v>9000</v>
      </c>
      <c r="J3313" s="2" t="str">
        <f>M01_SETTINGS!$F$2</f>
        <v>KASPI</v>
      </c>
    </row>
    <row r="3314" spans="1:10" x14ac:dyDescent="0.35">
      <c r="A3314" s="3">
        <f>_xlfn.XLOOKUP(Table16[[#This Row],[OrderID]],[3]!Table13456[No заказа],[3]!Table13456[Дата
отправки],"",0,1)</f>
        <v>45704</v>
      </c>
      <c r="B3314" s="2">
        <v>498565081</v>
      </c>
      <c r="C3314" s="2"/>
      <c r="D3314" s="2"/>
      <c r="E3314" s="3"/>
      <c r="F3314" s="3"/>
      <c r="H3314" s="5">
        <f>_xlfn.XLOOKUP(Table16[[#This Row],[OrderID]],[3]!Table13456[No заказа],[3]!Table13456[Количество],"",0,1)</f>
        <v>1</v>
      </c>
      <c r="I3314" s="5">
        <f>_xlfn.XLOOKUP(Table16[[#This Row],[OrderID]],[3]!Table13456[No заказа],[3]!Table13456[Цена],"",0,1)</f>
        <v>9000</v>
      </c>
      <c r="J3314" s="2" t="str">
        <f>M01_SETTINGS!$F$2</f>
        <v>KASPI</v>
      </c>
    </row>
    <row r="3315" spans="1:10" x14ac:dyDescent="0.35">
      <c r="A3315" s="3">
        <f>_xlfn.XLOOKUP(Table16[[#This Row],[OrderID]],[3]!Table13456[No заказа],[3]!Table13456[Дата
отправки],"",0,1)</f>
        <v>45704</v>
      </c>
      <c r="B3315" s="2">
        <v>498726720</v>
      </c>
      <c r="C3315" s="2"/>
      <c r="D3315" s="2"/>
      <c r="E3315" s="3"/>
      <c r="F3315" s="3"/>
      <c r="H3315" s="5">
        <f>_xlfn.XLOOKUP(Table16[[#This Row],[OrderID]],[3]!Table13456[No заказа],[3]!Table13456[Количество],"",0,1)</f>
        <v>1</v>
      </c>
      <c r="I3315" s="5">
        <f>_xlfn.XLOOKUP(Table16[[#This Row],[OrderID]],[3]!Table13456[No заказа],[3]!Table13456[Цена],"",0,1)</f>
        <v>10756</v>
      </c>
      <c r="J3315" s="2" t="str">
        <f>M01_SETTINGS!$F$2</f>
        <v>KASPI</v>
      </c>
    </row>
    <row r="3316" spans="1:10" x14ac:dyDescent="0.35">
      <c r="A3316" s="3">
        <f>_xlfn.XLOOKUP(Table16[[#This Row],[OrderID]],[3]!Table13456[No заказа],[3]!Table13456[Дата
отправки],"",0,1)</f>
        <v>45704</v>
      </c>
      <c r="B3316" s="2">
        <v>498805146</v>
      </c>
      <c r="C3316" s="2"/>
      <c r="D3316" s="2"/>
      <c r="E3316" s="3"/>
      <c r="F3316" s="3"/>
      <c r="H3316" s="5">
        <f>_xlfn.XLOOKUP(Table16[[#This Row],[OrderID]],[3]!Table13456[No заказа],[3]!Table13456[Количество],"",0,1)</f>
        <v>1</v>
      </c>
      <c r="I3316" s="5">
        <f>_xlfn.XLOOKUP(Table16[[#This Row],[OrderID]],[3]!Table13456[No заказа],[3]!Table13456[Цена],"",0,1)</f>
        <v>9000</v>
      </c>
      <c r="J3316" s="2" t="str">
        <f>M01_SETTINGS!$F$2</f>
        <v>KASPI</v>
      </c>
    </row>
    <row r="3317" spans="1:10" x14ac:dyDescent="0.35">
      <c r="A3317" s="3">
        <f>_xlfn.XLOOKUP(Table16[[#This Row],[OrderID]],[3]!Table13456[No заказа],[3]!Table13456[Дата
отправки],"",0,1)</f>
        <v>45704</v>
      </c>
      <c r="B3317" s="2">
        <v>499091424</v>
      </c>
      <c r="C3317" s="2"/>
      <c r="D3317" s="2"/>
      <c r="E3317" s="3"/>
      <c r="F3317" s="3"/>
      <c r="H3317" s="5">
        <f>_xlfn.XLOOKUP(Table16[[#This Row],[OrderID]],[3]!Table13456[No заказа],[3]!Table13456[Количество],"",0,1)</f>
        <v>1</v>
      </c>
      <c r="I3317" s="5">
        <f>_xlfn.XLOOKUP(Table16[[#This Row],[OrderID]],[3]!Table13456[No заказа],[3]!Table13456[Цена],"",0,1)</f>
        <v>9557</v>
      </c>
      <c r="J3317" s="2" t="str">
        <f>M01_SETTINGS!$F$2</f>
        <v>KASPI</v>
      </c>
    </row>
    <row r="3318" spans="1:10" x14ac:dyDescent="0.35">
      <c r="A3318" s="3">
        <f>_xlfn.XLOOKUP(Table16[[#This Row],[OrderID]],[3]!Table13456[No заказа],[3]!Table13456[Дата
отправки],"",0,1)</f>
        <v>45704</v>
      </c>
      <c r="B3318" s="2">
        <v>498526665</v>
      </c>
      <c r="C3318" s="2"/>
      <c r="D3318" s="2"/>
      <c r="E3318" s="3"/>
      <c r="F3318" s="3"/>
      <c r="H3318" s="5">
        <f>_xlfn.XLOOKUP(Table16[[#This Row],[OrderID]],[3]!Table13456[No заказа],[3]!Table13456[Количество],"",0,1)</f>
        <v>1</v>
      </c>
      <c r="I3318" s="5">
        <f>_xlfn.XLOOKUP(Table16[[#This Row],[OrderID]],[3]!Table13456[No заказа],[3]!Table13456[Цена],"",0,1)</f>
        <v>18650</v>
      </c>
      <c r="J3318" s="2" t="str">
        <f>M01_SETTINGS!$F$2</f>
        <v>KASPI</v>
      </c>
    </row>
    <row r="3319" spans="1:10" x14ac:dyDescent="0.35">
      <c r="A3319" s="3">
        <f>_xlfn.XLOOKUP(Table16[[#This Row],[OrderID]],[3]!Table13456[No заказа],[3]!Table13456[Дата
отправки],"",0,1)</f>
        <v>45704</v>
      </c>
      <c r="B3319" s="2">
        <v>498709805</v>
      </c>
      <c r="C3319" s="2"/>
      <c r="D3319" s="2"/>
      <c r="E3319" s="3"/>
      <c r="F3319" s="3"/>
      <c r="H3319" s="5">
        <f>_xlfn.XLOOKUP(Table16[[#This Row],[OrderID]],[3]!Table13456[No заказа],[3]!Table13456[Количество],"",0,1)</f>
        <v>1</v>
      </c>
      <c r="I3319" s="5">
        <f>_xlfn.XLOOKUP(Table16[[#This Row],[OrderID]],[3]!Table13456[No заказа],[3]!Table13456[Цена],"",0,1)</f>
        <v>7282</v>
      </c>
      <c r="J3319" s="2" t="str">
        <f>M01_SETTINGS!$F$2</f>
        <v>KASPI</v>
      </c>
    </row>
    <row r="3320" spans="1:10" x14ac:dyDescent="0.35">
      <c r="A3320" s="3">
        <f>_xlfn.XLOOKUP(Table16[[#This Row],[OrderID]],[3]!Table13456[No заказа],[3]!Table13456[Дата
отправки],"",0,1)</f>
        <v>45704</v>
      </c>
      <c r="B3320" s="2">
        <v>498588821</v>
      </c>
      <c r="C3320" s="2"/>
      <c r="D3320" s="2"/>
      <c r="E3320" s="3"/>
      <c r="F3320" s="3"/>
      <c r="H3320" s="5">
        <f>_xlfn.XLOOKUP(Table16[[#This Row],[OrderID]],[3]!Table13456[No заказа],[3]!Table13456[Количество],"",0,1)</f>
        <v>1</v>
      </c>
      <c r="I3320" s="5">
        <f>_xlfn.XLOOKUP(Table16[[#This Row],[OrderID]],[3]!Table13456[No заказа],[3]!Table13456[Цена],"",0,1)</f>
        <v>5990</v>
      </c>
      <c r="J3320" s="2" t="str">
        <f>M01_SETTINGS!$F$2</f>
        <v>KASPI</v>
      </c>
    </row>
    <row r="3321" spans="1:10" x14ac:dyDescent="0.35">
      <c r="A3321" s="3">
        <f>_xlfn.XLOOKUP(Table16[[#This Row],[OrderID]],[3]!Table13456[No заказа],[3]!Table13456[Дата
отправки],"",0,1)</f>
        <v>45704</v>
      </c>
      <c r="B3321" s="2">
        <v>498994262</v>
      </c>
      <c r="C3321" s="2"/>
      <c r="D3321" s="2"/>
      <c r="E3321" s="3"/>
      <c r="F3321" s="3"/>
      <c r="H3321" s="5">
        <f>_xlfn.XLOOKUP(Table16[[#This Row],[OrderID]],[3]!Table13456[No заказа],[3]!Table13456[Количество],"",0,1)</f>
        <v>1</v>
      </c>
      <c r="I3321" s="5">
        <f>_xlfn.XLOOKUP(Table16[[#This Row],[OrderID]],[3]!Table13456[No заказа],[3]!Table13456[Цена],"",0,1)</f>
        <v>14990</v>
      </c>
      <c r="J3321" s="2" t="str">
        <f>M01_SETTINGS!$F$2</f>
        <v>KASPI</v>
      </c>
    </row>
    <row r="3322" spans="1:10" x14ac:dyDescent="0.35">
      <c r="A3322" s="3">
        <f>_xlfn.XLOOKUP(Table16[[#This Row],[OrderID]],[3]!Table13456[No заказа],[3]!Table13456[Дата
отправки],"",0,1)</f>
        <v>45704</v>
      </c>
      <c r="B3322" s="2">
        <v>498897486</v>
      </c>
      <c r="C3322" s="2"/>
      <c r="D3322" s="2"/>
      <c r="E3322" s="3"/>
      <c r="F3322" s="3"/>
      <c r="H3322" s="5">
        <f>_xlfn.XLOOKUP(Table16[[#This Row],[OrderID]],[3]!Table13456[No заказа],[3]!Table13456[Количество],"",0,1)</f>
        <v>1</v>
      </c>
      <c r="I3322" s="5">
        <f>_xlfn.XLOOKUP(Table16[[#This Row],[OrderID]],[3]!Table13456[No заказа],[3]!Table13456[Цена],"",0,1)</f>
        <v>14990</v>
      </c>
      <c r="J3322" s="2" t="str">
        <f>M01_SETTINGS!$F$2</f>
        <v>KASPI</v>
      </c>
    </row>
    <row r="3323" spans="1:10" x14ac:dyDescent="0.35">
      <c r="A3323" s="3">
        <f>_xlfn.XLOOKUP(Table16[[#This Row],[OrderID]],[3]!Table13456[No заказа],[3]!Table13456[Дата
отправки],"",0,1)</f>
        <v>45704</v>
      </c>
      <c r="B3323" s="2">
        <v>498826262</v>
      </c>
      <c r="C3323" s="2"/>
      <c r="D3323" s="2"/>
      <c r="E3323" s="3"/>
      <c r="F3323" s="3"/>
      <c r="H3323" s="5">
        <f>_xlfn.XLOOKUP(Table16[[#This Row],[OrderID]],[3]!Table13456[No заказа],[3]!Table13456[Количество],"",0,1)</f>
        <v>1</v>
      </c>
      <c r="I3323" s="5">
        <f>_xlfn.XLOOKUP(Table16[[#This Row],[OrderID]],[3]!Table13456[No заказа],[3]!Table13456[Цена],"",0,1)</f>
        <v>14990</v>
      </c>
      <c r="J3323" s="2" t="str">
        <f>M01_SETTINGS!$F$2</f>
        <v>KASPI</v>
      </c>
    </row>
    <row r="3324" spans="1:10" x14ac:dyDescent="0.35">
      <c r="A3324" s="3">
        <f>_xlfn.XLOOKUP(Table16[[#This Row],[OrderID]],[3]!Table13456[No заказа],[3]!Table13456[Дата
отправки],"",0,1)</f>
        <v>45704</v>
      </c>
      <c r="B3324" s="2">
        <v>498542758</v>
      </c>
      <c r="C3324" s="2"/>
      <c r="D3324" s="2"/>
      <c r="E3324" s="3"/>
      <c r="F3324" s="3"/>
      <c r="H3324" s="5">
        <f>_xlfn.XLOOKUP(Table16[[#This Row],[OrderID]],[3]!Table13456[No заказа],[3]!Table13456[Количество],"",0,1)</f>
        <v>1</v>
      </c>
      <c r="I3324" s="5">
        <f>_xlfn.XLOOKUP(Table16[[#This Row],[OrderID]],[3]!Table13456[No заказа],[3]!Table13456[Цена],"",0,1)</f>
        <v>14990</v>
      </c>
      <c r="J3324" s="2" t="str">
        <f>M01_SETTINGS!$F$2</f>
        <v>KASPI</v>
      </c>
    </row>
    <row r="3325" spans="1:10" x14ac:dyDescent="0.35">
      <c r="A3325" s="3">
        <f>_xlfn.XLOOKUP(Table16[[#This Row],[OrderID]],[3]!Table13456[No заказа],[3]!Table13456[Дата
отправки],"",0,1)</f>
        <v>45704</v>
      </c>
      <c r="B3325" s="2">
        <v>499162012</v>
      </c>
      <c r="C3325" s="2"/>
      <c r="D3325" s="2"/>
      <c r="E3325" s="3"/>
      <c r="F3325" s="3"/>
      <c r="H3325" s="5">
        <f>_xlfn.XLOOKUP(Table16[[#This Row],[OrderID]],[3]!Table13456[No заказа],[3]!Table13456[Количество],"",0,1)</f>
        <v>1</v>
      </c>
      <c r="I3325" s="5">
        <f>_xlfn.XLOOKUP(Table16[[#This Row],[OrderID]],[3]!Table13456[No заказа],[3]!Table13456[Цена],"",0,1)</f>
        <v>14990</v>
      </c>
      <c r="J3325" s="2" t="str">
        <f>M01_SETTINGS!$F$2</f>
        <v>KASPI</v>
      </c>
    </row>
    <row r="3326" spans="1:10" x14ac:dyDescent="0.35">
      <c r="A3326" s="3">
        <f>_xlfn.XLOOKUP(Table16[[#This Row],[OrderID]],[3]!Table13456[No заказа],[3]!Table13456[Дата
отправки],"",0,1)</f>
        <v>45704</v>
      </c>
      <c r="B3326" s="2">
        <v>498771267</v>
      </c>
      <c r="C3326" s="2"/>
      <c r="D3326" s="2"/>
      <c r="E3326" s="3"/>
      <c r="F3326" s="3"/>
      <c r="H3326" s="5">
        <f>_xlfn.XLOOKUP(Table16[[#This Row],[OrderID]],[3]!Table13456[No заказа],[3]!Table13456[Количество],"",0,1)</f>
        <v>1</v>
      </c>
      <c r="I3326" s="5">
        <f>_xlfn.XLOOKUP(Table16[[#This Row],[OrderID]],[3]!Table13456[No заказа],[3]!Table13456[Цена],"",0,1)</f>
        <v>14990</v>
      </c>
      <c r="J3326" s="2" t="str">
        <f>M01_SETTINGS!$F$2</f>
        <v>KASPI</v>
      </c>
    </row>
    <row r="3327" spans="1:10" x14ac:dyDescent="0.35">
      <c r="A3327" s="3">
        <f>_xlfn.XLOOKUP(Table16[[#This Row],[OrderID]],[3]!Table13456[No заказа],[3]!Table13456[Дата
отправки],"",0,1)</f>
        <v>45704</v>
      </c>
      <c r="B3327" s="2">
        <v>498770128</v>
      </c>
      <c r="C3327" s="2"/>
      <c r="D3327" s="2"/>
      <c r="E3327" s="3"/>
      <c r="F3327" s="3"/>
      <c r="H3327" s="5">
        <f>_xlfn.XLOOKUP(Table16[[#This Row],[OrderID]],[3]!Table13456[No заказа],[3]!Table13456[Количество],"",0,1)</f>
        <v>1</v>
      </c>
      <c r="I3327" s="5">
        <f>_xlfn.XLOOKUP(Table16[[#This Row],[OrderID]],[3]!Table13456[No заказа],[3]!Table13456[Цена],"",0,1)</f>
        <v>14990</v>
      </c>
      <c r="J3327" s="2" t="str">
        <f>M01_SETTINGS!$F$2</f>
        <v>KASPI</v>
      </c>
    </row>
    <row r="3328" spans="1:10" x14ac:dyDescent="0.35">
      <c r="A3328" s="3">
        <f>_xlfn.XLOOKUP(Table16[[#This Row],[OrderID]],[3]!Table13456[No заказа],[3]!Table13456[Дата
отправки],"",0,1)</f>
        <v>45704</v>
      </c>
      <c r="B3328" s="2">
        <v>498581971</v>
      </c>
      <c r="C3328" s="2"/>
      <c r="D3328" s="2"/>
      <c r="E3328" s="3"/>
      <c r="F3328" s="3"/>
      <c r="H3328" s="5">
        <f>_xlfn.XLOOKUP(Table16[[#This Row],[OrderID]],[3]!Table13456[No заказа],[3]!Table13456[Количество],"",0,1)</f>
        <v>1</v>
      </c>
      <c r="I3328" s="5">
        <f>_xlfn.XLOOKUP(Table16[[#This Row],[OrderID]],[3]!Table13456[No заказа],[3]!Table13456[Цена],"",0,1)</f>
        <v>14990</v>
      </c>
      <c r="J3328" s="2" t="str">
        <f>M01_SETTINGS!$F$2</f>
        <v>KASPI</v>
      </c>
    </row>
    <row r="3329" spans="1:10" x14ac:dyDescent="0.35">
      <c r="A3329" s="3">
        <f>_xlfn.XLOOKUP(Table16[[#This Row],[OrderID]],[3]!Table13456[No заказа],[3]!Table13456[Дата
отправки],"",0,1)</f>
        <v>45704</v>
      </c>
      <c r="B3329" s="2">
        <v>498964769</v>
      </c>
      <c r="C3329" s="2"/>
      <c r="D3329" s="2"/>
      <c r="E3329" s="3"/>
      <c r="F3329" s="3"/>
      <c r="H3329" s="5">
        <f>_xlfn.XLOOKUP(Table16[[#This Row],[OrderID]],[3]!Table13456[No заказа],[3]!Table13456[Количество],"",0,1)</f>
        <v>1</v>
      </c>
      <c r="I3329" s="5">
        <f>_xlfn.XLOOKUP(Table16[[#This Row],[OrderID]],[3]!Table13456[No заказа],[3]!Table13456[Цена],"",0,1)</f>
        <v>9259</v>
      </c>
      <c r="J3329" s="2" t="str">
        <f>M01_SETTINGS!$F$2</f>
        <v>KASPI</v>
      </c>
    </row>
    <row r="3330" spans="1:10" x14ac:dyDescent="0.35">
      <c r="A3330" s="3">
        <f>_xlfn.XLOOKUP(Table16[[#This Row],[OrderID]],[3]!Table13456[No заказа],[3]!Table13456[Дата
отправки],"",0,1)</f>
        <v>45704</v>
      </c>
      <c r="B3330" s="2">
        <v>498691515</v>
      </c>
      <c r="C3330" s="2"/>
      <c r="D3330" s="2"/>
      <c r="E3330" s="3"/>
      <c r="F3330" s="3"/>
      <c r="H3330" s="5">
        <f>_xlfn.XLOOKUP(Table16[[#This Row],[OrderID]],[3]!Table13456[No заказа],[3]!Table13456[Количество],"",0,1)</f>
        <v>1</v>
      </c>
      <c r="I3330" s="5">
        <f>_xlfn.XLOOKUP(Table16[[#This Row],[OrderID]],[3]!Table13456[No заказа],[3]!Table13456[Цена],"",0,1)</f>
        <v>14990</v>
      </c>
      <c r="J3330" s="2" t="str">
        <f>M01_SETTINGS!$F$2</f>
        <v>KASPI</v>
      </c>
    </row>
    <row r="3331" spans="1:10" x14ac:dyDescent="0.35">
      <c r="A3331" s="3">
        <f>_xlfn.XLOOKUP(Table16[[#This Row],[OrderID]],[3]!Table13456[No заказа],[3]!Table13456[Дата
отправки],"",0,1)</f>
        <v>45704</v>
      </c>
      <c r="B3331" s="2">
        <v>498875056</v>
      </c>
      <c r="C3331" s="2"/>
      <c r="D3331" s="2"/>
      <c r="E3331" s="3"/>
      <c r="F3331" s="3"/>
      <c r="H3331" s="5">
        <f>_xlfn.XLOOKUP(Table16[[#This Row],[OrderID]],[3]!Table13456[No заказа],[3]!Table13456[Количество],"",0,1)</f>
        <v>1</v>
      </c>
      <c r="I3331" s="5">
        <f>_xlfn.XLOOKUP(Table16[[#This Row],[OrderID]],[3]!Table13456[No заказа],[3]!Table13456[Цена],"",0,1)</f>
        <v>9313</v>
      </c>
      <c r="J3331" s="2" t="str">
        <f>M01_SETTINGS!$F$2</f>
        <v>KASPI</v>
      </c>
    </row>
    <row r="3332" spans="1:10" x14ac:dyDescent="0.35">
      <c r="A3332" s="3">
        <f>_xlfn.XLOOKUP(Table16[[#This Row],[OrderID]],[3]!Table13456[No заказа],[3]!Table13456[Дата
отправки],"",0,1)</f>
        <v>45704</v>
      </c>
      <c r="B3332" s="2">
        <v>498947420</v>
      </c>
      <c r="C3332" s="2"/>
      <c r="D3332" s="2"/>
      <c r="E3332" s="3"/>
      <c r="F3332" s="3"/>
      <c r="H3332" s="5">
        <f>_xlfn.XLOOKUP(Table16[[#This Row],[OrderID]],[3]!Table13456[No заказа],[3]!Table13456[Количество],"",0,1)</f>
        <v>1</v>
      </c>
      <c r="I3332" s="5">
        <f>_xlfn.XLOOKUP(Table16[[#This Row],[OrderID]],[3]!Table13456[No заказа],[3]!Table13456[Цена],"",0,1)</f>
        <v>9999</v>
      </c>
      <c r="J3332" s="2" t="str">
        <f>M01_SETTINGS!$F$2</f>
        <v>KASPI</v>
      </c>
    </row>
    <row r="3333" spans="1:10" x14ac:dyDescent="0.35">
      <c r="A3333" s="3">
        <f>_xlfn.XLOOKUP(Table16[[#This Row],[OrderID]],[3]!Table13456[No заказа],[3]!Table13456[Дата
отправки],"",0,1)</f>
        <v>45704</v>
      </c>
      <c r="B3333" s="2">
        <v>498648126</v>
      </c>
      <c r="C3333" s="2"/>
      <c r="D3333" s="2"/>
      <c r="E3333" s="3"/>
      <c r="F3333" s="3"/>
      <c r="H3333" s="5">
        <f>_xlfn.XLOOKUP(Table16[[#This Row],[OrderID]],[3]!Table13456[No заказа],[3]!Table13456[Количество],"",0,1)</f>
        <v>1</v>
      </c>
      <c r="I3333" s="5">
        <f>_xlfn.XLOOKUP(Table16[[#This Row],[OrderID]],[3]!Table13456[No заказа],[3]!Table13456[Цена],"",0,1)</f>
        <v>9000</v>
      </c>
      <c r="J3333" s="2" t="str">
        <f>M01_SETTINGS!$F$2</f>
        <v>KASPI</v>
      </c>
    </row>
    <row r="3334" spans="1:10" x14ac:dyDescent="0.35">
      <c r="A3334" s="3">
        <f>_xlfn.XLOOKUP(Table16[[#This Row],[OrderID]],[3]!Table13456[No заказа],[3]!Table13456[Дата
отправки],"",0,1)</f>
        <v>45704</v>
      </c>
      <c r="B3334" s="2">
        <v>499059046</v>
      </c>
      <c r="C3334" s="2"/>
      <c r="D3334" s="2"/>
      <c r="E3334" s="3"/>
      <c r="F3334" s="3"/>
      <c r="H3334" s="5">
        <f>_xlfn.XLOOKUP(Table16[[#This Row],[OrderID]],[3]!Table13456[No заказа],[3]!Table13456[Количество],"",0,1)</f>
        <v>1</v>
      </c>
      <c r="I3334" s="5">
        <f>_xlfn.XLOOKUP(Table16[[#This Row],[OrderID]],[3]!Table13456[No заказа],[3]!Table13456[Цена],"",0,1)</f>
        <v>9225</v>
      </c>
      <c r="J3334" s="2" t="str">
        <f>M01_SETTINGS!$F$2</f>
        <v>KASPI</v>
      </c>
    </row>
    <row r="3335" spans="1:10" x14ac:dyDescent="0.35">
      <c r="A3335" s="3">
        <f>_xlfn.XLOOKUP(Table16[[#This Row],[OrderID]],[3]!Table13456[No заказа],[3]!Table13456[Дата
отправки],"",0,1)</f>
        <v>45704</v>
      </c>
      <c r="B3335" s="2">
        <v>498579887</v>
      </c>
      <c r="C3335" s="2"/>
      <c r="D3335" s="2"/>
      <c r="E3335" s="3"/>
      <c r="F3335" s="3"/>
      <c r="H3335" s="5">
        <f>_xlfn.XLOOKUP(Table16[[#This Row],[OrderID]],[3]!Table13456[No заказа],[3]!Table13456[Количество],"",0,1)</f>
        <v>1</v>
      </c>
      <c r="I3335" s="5">
        <f>_xlfn.XLOOKUP(Table16[[#This Row],[OrderID]],[3]!Table13456[No заказа],[3]!Table13456[Цена],"",0,1)</f>
        <v>8999</v>
      </c>
      <c r="J3335" s="2" t="str">
        <f>M01_SETTINGS!$F$2</f>
        <v>KASPI</v>
      </c>
    </row>
    <row r="3336" spans="1:10" x14ac:dyDescent="0.35">
      <c r="A3336" s="3">
        <f>_xlfn.XLOOKUP(Table16[[#This Row],[OrderID]],[3]!Table13456[No заказа],[3]!Table13456[Дата
отправки],"",0,1)</f>
        <v>45704</v>
      </c>
      <c r="B3336" s="2">
        <v>498795190</v>
      </c>
      <c r="C3336" s="2"/>
      <c r="D3336" s="2"/>
      <c r="E3336" s="3"/>
      <c r="F3336" s="3"/>
      <c r="H3336" s="5">
        <f>_xlfn.XLOOKUP(Table16[[#This Row],[OrderID]],[3]!Table13456[No заказа],[3]!Table13456[Количество],"",0,1)</f>
        <v>1</v>
      </c>
      <c r="I3336" s="5">
        <f>_xlfn.XLOOKUP(Table16[[#This Row],[OrderID]],[3]!Table13456[No заказа],[3]!Table13456[Цена],"",0,1)</f>
        <v>8989</v>
      </c>
      <c r="J3336" s="2" t="str">
        <f>M01_SETTINGS!$F$2</f>
        <v>KASPI</v>
      </c>
    </row>
    <row r="3337" spans="1:10" x14ac:dyDescent="0.35">
      <c r="A3337" s="3">
        <f>_xlfn.XLOOKUP(Table16[[#This Row],[OrderID]],[3]!Table13456[No заказа],[3]!Table13456[Дата
отправки],"",0,1)</f>
        <v>45704</v>
      </c>
      <c r="B3337" s="2">
        <v>498716109</v>
      </c>
      <c r="C3337" s="2"/>
      <c r="D3337" s="2"/>
      <c r="E3337" s="3"/>
      <c r="F3337" s="3"/>
      <c r="H3337" s="5">
        <f>_xlfn.XLOOKUP(Table16[[#This Row],[OrderID]],[3]!Table13456[No заказа],[3]!Table13456[Количество],"",0,1)</f>
        <v>1</v>
      </c>
      <c r="I3337" s="5">
        <f>_xlfn.XLOOKUP(Table16[[#This Row],[OrderID]],[3]!Table13456[No заказа],[3]!Table13456[Цена],"",0,1)</f>
        <v>8997</v>
      </c>
      <c r="J3337" s="2" t="str">
        <f>M01_SETTINGS!$F$2</f>
        <v>KASPI</v>
      </c>
    </row>
    <row r="3338" spans="1:10" x14ac:dyDescent="0.35">
      <c r="A3338" s="3">
        <f>_xlfn.XLOOKUP(Table16[[#This Row],[OrderID]],[3]!Table13456[No заказа],[3]!Table13456[Дата
отправки],"",0,1)</f>
        <v>45704</v>
      </c>
      <c r="B3338" s="2">
        <v>498421247</v>
      </c>
      <c r="C3338" s="2"/>
      <c r="D3338" s="2"/>
      <c r="E3338" s="3"/>
      <c r="F3338" s="3"/>
      <c r="H3338" s="5">
        <f>_xlfn.XLOOKUP(Table16[[#This Row],[OrderID]],[3]!Table13456[No заказа],[3]!Table13456[Количество],"",0,1)</f>
        <v>1</v>
      </c>
      <c r="I3338" s="5">
        <f>_xlfn.XLOOKUP(Table16[[#This Row],[OrderID]],[3]!Table13456[No заказа],[3]!Table13456[Цена],"",0,1)</f>
        <v>9000</v>
      </c>
      <c r="J3338" s="2" t="str">
        <f>M01_SETTINGS!$F$2</f>
        <v>KASPI</v>
      </c>
    </row>
    <row r="3339" spans="1:10" x14ac:dyDescent="0.35">
      <c r="A3339" s="3">
        <f>_xlfn.XLOOKUP(Table16[[#This Row],[OrderID]],[3]!Table13456[No заказа],[3]!Table13456[Дата
отправки],"",0,1)</f>
        <v>45703</v>
      </c>
      <c r="B3339" s="2">
        <v>497766703</v>
      </c>
      <c r="C3339" s="2"/>
      <c r="D3339" s="2"/>
      <c r="E3339" s="3"/>
      <c r="F3339" s="3"/>
      <c r="H3339" s="5">
        <f>_xlfn.XLOOKUP(Table16[[#This Row],[OrderID]],[3]!Table13456[No заказа],[3]!Table13456[Количество],"",0,1)</f>
        <v>1</v>
      </c>
      <c r="I3339" s="5">
        <f>_xlfn.XLOOKUP(Table16[[#This Row],[OrderID]],[3]!Table13456[No заказа],[3]!Table13456[Цена],"",0,1)</f>
        <v>9000</v>
      </c>
      <c r="J3339" s="2" t="str">
        <f>M01_SETTINGS!$F$2</f>
        <v>KASPI</v>
      </c>
    </row>
    <row r="3340" spans="1:10" x14ac:dyDescent="0.35">
      <c r="A3340" s="3">
        <f>_xlfn.XLOOKUP(Table16[[#This Row],[OrderID]],[3]!Table13456[No заказа],[3]!Table13456[Дата
отправки],"",0,1)</f>
        <v>45703</v>
      </c>
      <c r="B3340" s="2">
        <v>497939638</v>
      </c>
      <c r="C3340" s="2"/>
      <c r="D3340" s="2"/>
      <c r="E3340" s="3"/>
      <c r="F3340" s="3"/>
      <c r="H3340" s="5">
        <f>_xlfn.XLOOKUP(Table16[[#This Row],[OrderID]],[3]!Table13456[No заказа],[3]!Table13456[Количество],"",0,1)</f>
        <v>1</v>
      </c>
      <c r="I3340" s="5">
        <f>_xlfn.XLOOKUP(Table16[[#This Row],[OrderID]],[3]!Table13456[No заказа],[3]!Table13456[Цена],"",0,1)</f>
        <v>9000</v>
      </c>
      <c r="J3340" s="2" t="str">
        <f>M01_SETTINGS!$F$2</f>
        <v>KASPI</v>
      </c>
    </row>
    <row r="3341" spans="1:10" x14ac:dyDescent="0.35">
      <c r="A3341" s="3">
        <f>_xlfn.XLOOKUP(Table16[[#This Row],[OrderID]],[3]!Table13456[No заказа],[3]!Table13456[Дата
отправки],"",0,1)</f>
        <v>45703</v>
      </c>
      <c r="B3341" s="2">
        <v>497664364</v>
      </c>
      <c r="C3341" s="2"/>
      <c r="D3341" s="2"/>
      <c r="E3341" s="3"/>
      <c r="F3341" s="3"/>
      <c r="H3341" s="5">
        <f>_xlfn.XLOOKUP(Table16[[#This Row],[OrderID]],[3]!Table13456[No заказа],[3]!Table13456[Количество],"",0,1)</f>
        <v>1</v>
      </c>
      <c r="I3341" s="5">
        <f>_xlfn.XLOOKUP(Table16[[#This Row],[OrderID]],[3]!Table13456[No заказа],[3]!Table13456[Цена],"",0,1)</f>
        <v>9000</v>
      </c>
      <c r="J3341" s="2" t="str">
        <f>M01_SETTINGS!$F$2</f>
        <v>KASPI</v>
      </c>
    </row>
    <row r="3342" spans="1:10" x14ac:dyDescent="0.35">
      <c r="A3342" s="3">
        <f>_xlfn.XLOOKUP(Table16[[#This Row],[OrderID]],[3]!Table13456[No заказа],[3]!Table13456[Дата
отправки],"",0,1)</f>
        <v>45703</v>
      </c>
      <c r="B3342" s="2">
        <v>497731653</v>
      </c>
      <c r="C3342" s="2"/>
      <c r="D3342" s="2"/>
      <c r="E3342" s="3"/>
      <c r="F3342" s="3"/>
      <c r="H3342" s="5">
        <f>_xlfn.XLOOKUP(Table16[[#This Row],[OrderID]],[3]!Table13456[No заказа],[3]!Table13456[Количество],"",0,1)</f>
        <v>1</v>
      </c>
      <c r="I3342" s="5">
        <f>_xlfn.XLOOKUP(Table16[[#This Row],[OrderID]],[3]!Table13456[No заказа],[3]!Table13456[Цена],"",0,1)</f>
        <v>9000</v>
      </c>
      <c r="J3342" s="2" t="str">
        <f>M01_SETTINGS!$F$2</f>
        <v>KASPI</v>
      </c>
    </row>
    <row r="3343" spans="1:10" x14ac:dyDescent="0.35">
      <c r="A3343" s="3">
        <f>_xlfn.XLOOKUP(Table16[[#This Row],[OrderID]],[3]!Table13456[No заказа],[3]!Table13456[Дата
отправки],"",0,1)</f>
        <v>45703</v>
      </c>
      <c r="B3343" s="2">
        <v>497841449</v>
      </c>
      <c r="C3343" s="2"/>
      <c r="D3343" s="2"/>
      <c r="E3343" s="3"/>
      <c r="F3343" s="3"/>
      <c r="H3343" s="5">
        <f>_xlfn.XLOOKUP(Table16[[#This Row],[OrderID]],[3]!Table13456[No заказа],[3]!Table13456[Количество],"",0,1)</f>
        <v>1</v>
      </c>
      <c r="I3343" s="5">
        <f>_xlfn.XLOOKUP(Table16[[#This Row],[OrderID]],[3]!Table13456[No заказа],[3]!Table13456[Цена],"",0,1)</f>
        <v>10126</v>
      </c>
      <c r="J3343" s="2" t="str">
        <f>M01_SETTINGS!$F$2</f>
        <v>KASPI</v>
      </c>
    </row>
    <row r="3344" spans="1:10" x14ac:dyDescent="0.35">
      <c r="A3344" s="3">
        <f>_xlfn.XLOOKUP(Table16[[#This Row],[OrderID]],[3]!Table13456[No заказа],[3]!Table13456[Дата
отправки],"",0,1)</f>
        <v>45703</v>
      </c>
      <c r="B3344" s="2">
        <v>497794323</v>
      </c>
      <c r="C3344" s="2"/>
      <c r="D3344" s="2"/>
      <c r="E3344" s="3"/>
      <c r="F3344" s="3"/>
      <c r="H3344" s="5">
        <f>_xlfn.XLOOKUP(Table16[[#This Row],[OrderID]],[3]!Table13456[No заказа],[3]!Table13456[Количество],"",0,1)</f>
        <v>1</v>
      </c>
      <c r="I3344" s="5">
        <f>_xlfn.XLOOKUP(Table16[[#This Row],[OrderID]],[3]!Table13456[No заказа],[3]!Table13456[Цена],"",0,1)</f>
        <v>9377</v>
      </c>
      <c r="J3344" s="2" t="str">
        <f>M01_SETTINGS!$F$2</f>
        <v>KASPI</v>
      </c>
    </row>
    <row r="3345" spans="1:10" x14ac:dyDescent="0.35">
      <c r="A3345" s="3">
        <f>_xlfn.XLOOKUP(Table16[[#This Row],[OrderID]],[3]!Table13456[No заказа],[3]!Table13456[Дата
отправки],"",0,1)</f>
        <v>45703</v>
      </c>
      <c r="B3345" s="2">
        <v>498332444</v>
      </c>
      <c r="C3345" s="2"/>
      <c r="D3345" s="2"/>
      <c r="E3345" s="3"/>
      <c r="F3345" s="3"/>
      <c r="H3345" s="5">
        <f>_xlfn.XLOOKUP(Table16[[#This Row],[OrderID]],[3]!Table13456[No заказа],[3]!Table13456[Количество],"",0,1)</f>
        <v>1</v>
      </c>
      <c r="I3345" s="5">
        <f>_xlfn.XLOOKUP(Table16[[#This Row],[OrderID]],[3]!Table13456[No заказа],[3]!Table13456[Цена],"",0,1)</f>
        <v>10444</v>
      </c>
      <c r="J3345" s="2" t="str">
        <f>M01_SETTINGS!$F$2</f>
        <v>KASPI</v>
      </c>
    </row>
    <row r="3346" spans="1:10" x14ac:dyDescent="0.35">
      <c r="A3346" s="3">
        <f>_xlfn.XLOOKUP(Table16[[#This Row],[OrderID]],[3]!Table13456[No заказа],[3]!Table13456[Дата
отправки],"",0,1)</f>
        <v>45703</v>
      </c>
      <c r="B3346" s="2">
        <v>498289883</v>
      </c>
      <c r="C3346" s="2"/>
      <c r="D3346" s="2"/>
      <c r="E3346" s="3"/>
      <c r="F3346" s="3"/>
      <c r="H3346" s="5">
        <f>_xlfn.XLOOKUP(Table16[[#This Row],[OrderID]],[3]!Table13456[No заказа],[3]!Table13456[Количество],"",0,1)</f>
        <v>1</v>
      </c>
      <c r="I3346" s="5">
        <f>_xlfn.XLOOKUP(Table16[[#This Row],[OrderID]],[3]!Table13456[No заказа],[3]!Table13456[Цена],"",0,1)</f>
        <v>11349</v>
      </c>
      <c r="J3346" s="2" t="str">
        <f>M01_SETTINGS!$F$2</f>
        <v>KASPI</v>
      </c>
    </row>
    <row r="3347" spans="1:10" x14ac:dyDescent="0.35">
      <c r="A3347" s="3">
        <f>_xlfn.XLOOKUP(Table16[[#This Row],[OrderID]],[3]!Table13456[No заказа],[3]!Table13456[Дата
отправки],"",0,1)</f>
        <v>45703</v>
      </c>
      <c r="B3347" s="2">
        <v>498156416</v>
      </c>
      <c r="C3347" s="2"/>
      <c r="D3347" s="2"/>
      <c r="E3347" s="3"/>
      <c r="F3347" s="3"/>
      <c r="H3347" s="5">
        <f>_xlfn.XLOOKUP(Table16[[#This Row],[OrderID]],[3]!Table13456[No заказа],[3]!Table13456[Количество],"",0,1)</f>
        <v>1</v>
      </c>
      <c r="I3347" s="5">
        <f>_xlfn.XLOOKUP(Table16[[#This Row],[OrderID]],[3]!Table13456[No заказа],[3]!Table13456[Цена],"",0,1)</f>
        <v>10599</v>
      </c>
      <c r="J3347" s="2" t="str">
        <f>M01_SETTINGS!$F$2</f>
        <v>KASPI</v>
      </c>
    </row>
    <row r="3348" spans="1:10" x14ac:dyDescent="0.35">
      <c r="A3348" s="3">
        <f>_xlfn.XLOOKUP(Table16[[#This Row],[OrderID]],[3]!Table13456[No заказа],[3]!Table13456[Дата
отправки],"",0,1)</f>
        <v>45703</v>
      </c>
      <c r="B3348" s="2">
        <v>497799140</v>
      </c>
      <c r="C3348" s="2"/>
      <c r="D3348" s="2"/>
      <c r="E3348" s="3"/>
      <c r="F3348" s="3"/>
      <c r="H3348" s="5">
        <f>_xlfn.XLOOKUP(Table16[[#This Row],[OrderID]],[3]!Table13456[No заказа],[3]!Table13456[Количество],"",0,1)</f>
        <v>1</v>
      </c>
      <c r="I3348" s="5">
        <f>_xlfn.XLOOKUP(Table16[[#This Row],[OrderID]],[3]!Table13456[No заказа],[3]!Table13456[Цена],"",0,1)</f>
        <v>9451</v>
      </c>
      <c r="J3348" s="2" t="str">
        <f>M01_SETTINGS!$F$2</f>
        <v>KASPI</v>
      </c>
    </row>
    <row r="3349" spans="1:10" x14ac:dyDescent="0.35">
      <c r="A3349" s="3">
        <f>_xlfn.XLOOKUP(Table16[[#This Row],[OrderID]],[3]!Table13456[No заказа],[3]!Table13456[Дата
отправки],"",0,1)</f>
        <v>45703</v>
      </c>
      <c r="B3349" s="2">
        <v>498095021</v>
      </c>
      <c r="C3349" s="2"/>
      <c r="D3349" s="2"/>
      <c r="E3349" s="3"/>
      <c r="F3349" s="3"/>
      <c r="H3349" s="5">
        <f>_xlfn.XLOOKUP(Table16[[#This Row],[OrderID]],[3]!Table13456[No заказа],[3]!Table13456[Количество],"",0,1)</f>
        <v>1</v>
      </c>
      <c r="I3349" s="5">
        <f>_xlfn.XLOOKUP(Table16[[#This Row],[OrderID]],[3]!Table13456[No заказа],[3]!Table13456[Цена],"",0,1)</f>
        <v>9000</v>
      </c>
      <c r="J3349" s="2" t="str">
        <f>M01_SETTINGS!$F$2</f>
        <v>KASPI</v>
      </c>
    </row>
    <row r="3350" spans="1:10" x14ac:dyDescent="0.35">
      <c r="A3350" s="3">
        <f>_xlfn.XLOOKUP(Table16[[#This Row],[OrderID]],[3]!Table13456[No заказа],[3]!Table13456[Дата
отправки],"",0,1)</f>
        <v>45703</v>
      </c>
      <c r="B3350" s="2">
        <v>497696814</v>
      </c>
      <c r="C3350" s="2"/>
      <c r="D3350" s="2"/>
      <c r="E3350" s="3"/>
      <c r="F3350" s="3"/>
      <c r="H3350" s="5">
        <f>_xlfn.XLOOKUP(Table16[[#This Row],[OrderID]],[3]!Table13456[No заказа],[3]!Table13456[Количество],"",0,1)</f>
        <v>1</v>
      </c>
      <c r="I3350" s="5">
        <f>_xlfn.XLOOKUP(Table16[[#This Row],[OrderID]],[3]!Table13456[No заказа],[3]!Table13456[Цена],"",0,1)</f>
        <v>9000</v>
      </c>
      <c r="J3350" s="2" t="str">
        <f>M01_SETTINGS!$F$2</f>
        <v>KASPI</v>
      </c>
    </row>
    <row r="3351" spans="1:10" x14ac:dyDescent="0.35">
      <c r="A3351" s="3">
        <f>_xlfn.XLOOKUP(Table16[[#This Row],[OrderID]],[3]!Table13456[No заказа],[3]!Table13456[Дата
отправки],"",0,1)</f>
        <v>45703</v>
      </c>
      <c r="B3351" s="2">
        <v>498405070</v>
      </c>
      <c r="C3351" s="2"/>
      <c r="D3351" s="2"/>
      <c r="E3351" s="3"/>
      <c r="F3351" s="3"/>
      <c r="H3351" s="5">
        <f>_xlfn.XLOOKUP(Table16[[#This Row],[OrderID]],[3]!Table13456[No заказа],[3]!Table13456[Количество],"",0,1)</f>
        <v>1</v>
      </c>
      <c r="I3351" s="5">
        <f>_xlfn.XLOOKUP(Table16[[#This Row],[OrderID]],[3]!Table13456[No заказа],[3]!Table13456[Цена],"",0,1)</f>
        <v>12730</v>
      </c>
      <c r="J3351" s="2" t="str">
        <f>M01_SETTINGS!$F$2</f>
        <v>KASPI</v>
      </c>
    </row>
    <row r="3352" spans="1:10" x14ac:dyDescent="0.35">
      <c r="A3352" s="3">
        <f>_xlfn.XLOOKUP(Table16[[#This Row],[OrderID]],[3]!Table13456[No заказа],[3]!Table13456[Дата
отправки],"",0,1)</f>
        <v>45703</v>
      </c>
      <c r="B3352" s="2">
        <v>497920607</v>
      </c>
      <c r="C3352" s="2"/>
      <c r="D3352" s="2"/>
      <c r="E3352" s="3"/>
      <c r="F3352" s="3"/>
      <c r="H3352" s="5">
        <f>_xlfn.XLOOKUP(Table16[[#This Row],[OrderID]],[3]!Table13456[No заказа],[3]!Table13456[Количество],"",0,1)</f>
        <v>1</v>
      </c>
      <c r="I3352" s="5">
        <f>_xlfn.XLOOKUP(Table16[[#This Row],[OrderID]],[3]!Table13456[No заказа],[3]!Table13456[Цена],"",0,1)</f>
        <v>9000</v>
      </c>
      <c r="J3352" s="2" t="str">
        <f>M01_SETTINGS!$F$2</f>
        <v>KASPI</v>
      </c>
    </row>
    <row r="3353" spans="1:10" x14ac:dyDescent="0.35">
      <c r="A3353" s="3">
        <f>_xlfn.XLOOKUP(Table16[[#This Row],[OrderID]],[3]!Table13456[No заказа],[3]!Table13456[Дата
отправки],"",0,1)</f>
        <v>45703</v>
      </c>
      <c r="B3353" s="2">
        <v>497832611</v>
      </c>
      <c r="C3353" s="2"/>
      <c r="D3353" s="2"/>
      <c r="E3353" s="3"/>
      <c r="F3353" s="3"/>
      <c r="H3353" s="5">
        <f>_xlfn.XLOOKUP(Table16[[#This Row],[OrderID]],[3]!Table13456[No заказа],[3]!Table13456[Количество],"",0,1)</f>
        <v>1</v>
      </c>
      <c r="I3353" s="5">
        <f>_xlfn.XLOOKUP(Table16[[#This Row],[OrderID]],[3]!Table13456[No заказа],[3]!Table13456[Цена],"",0,1)</f>
        <v>8988</v>
      </c>
      <c r="J3353" s="2" t="str">
        <f>M01_SETTINGS!$F$2</f>
        <v>KASPI</v>
      </c>
    </row>
    <row r="3354" spans="1:10" x14ac:dyDescent="0.35">
      <c r="A3354" s="3">
        <f>_xlfn.XLOOKUP(Table16[[#This Row],[OrderID]],[3]!Table13456[No заказа],[3]!Table13456[Дата
отправки],"",0,1)</f>
        <v>45703</v>
      </c>
      <c r="B3354" s="2">
        <v>498059622</v>
      </c>
      <c r="C3354" s="2"/>
      <c r="D3354" s="2"/>
      <c r="E3354" s="3"/>
      <c r="F3354" s="3"/>
      <c r="H3354" s="5">
        <f>_xlfn.XLOOKUP(Table16[[#This Row],[OrderID]],[3]!Table13456[No заказа],[3]!Table13456[Количество],"",0,1)</f>
        <v>1</v>
      </c>
      <c r="I3354" s="5">
        <f>_xlfn.XLOOKUP(Table16[[#This Row],[OrderID]],[3]!Table13456[No заказа],[3]!Table13456[Цена],"",0,1)</f>
        <v>9000</v>
      </c>
      <c r="J3354" s="2" t="str">
        <f>M01_SETTINGS!$F$2</f>
        <v>KASPI</v>
      </c>
    </row>
    <row r="3355" spans="1:10" x14ac:dyDescent="0.35">
      <c r="A3355" s="3">
        <f>_xlfn.XLOOKUP(Table16[[#This Row],[OrderID]],[3]!Table13456[No заказа],[3]!Table13456[Дата
отправки],"",0,1)</f>
        <v>45703</v>
      </c>
      <c r="B3355" s="2">
        <v>497765705</v>
      </c>
      <c r="C3355" s="2"/>
      <c r="D3355" s="2"/>
      <c r="E3355" s="3"/>
      <c r="F3355" s="3"/>
      <c r="H3355" s="5">
        <f>_xlfn.XLOOKUP(Table16[[#This Row],[OrderID]],[3]!Table13456[No заказа],[3]!Table13456[Количество],"",0,1)</f>
        <v>1</v>
      </c>
      <c r="I3355" s="5">
        <f>_xlfn.XLOOKUP(Table16[[#This Row],[OrderID]],[3]!Table13456[No заказа],[3]!Table13456[Цена],"",0,1)</f>
        <v>9000</v>
      </c>
      <c r="J3355" s="2" t="str">
        <f>M01_SETTINGS!$F$2</f>
        <v>KASPI</v>
      </c>
    </row>
    <row r="3356" spans="1:10" x14ac:dyDescent="0.35">
      <c r="A3356" s="3">
        <f>_xlfn.XLOOKUP(Table16[[#This Row],[OrderID]],[3]!Table13456[No заказа],[3]!Table13456[Дата
отправки],"",0,1)</f>
        <v>45703</v>
      </c>
      <c r="B3356" s="2">
        <v>498048880</v>
      </c>
      <c r="C3356" s="2"/>
      <c r="D3356" s="2"/>
      <c r="E3356" s="3"/>
      <c r="F3356" s="3"/>
      <c r="H3356" s="5">
        <f>_xlfn.XLOOKUP(Table16[[#This Row],[OrderID]],[3]!Table13456[No заказа],[3]!Table13456[Количество],"",0,1)</f>
        <v>1</v>
      </c>
      <c r="I3356" s="5">
        <f>_xlfn.XLOOKUP(Table16[[#This Row],[OrderID]],[3]!Table13456[No заказа],[3]!Table13456[Цена],"",0,1)</f>
        <v>9000</v>
      </c>
      <c r="J3356" s="2" t="str">
        <f>M01_SETTINGS!$F$2</f>
        <v>KASPI</v>
      </c>
    </row>
    <row r="3357" spans="1:10" x14ac:dyDescent="0.35">
      <c r="A3357" s="3">
        <f>_xlfn.XLOOKUP(Table16[[#This Row],[OrderID]],[3]!Table13456[No заказа],[3]!Table13456[Дата
отправки],"",0,1)</f>
        <v>45703</v>
      </c>
      <c r="B3357" s="2">
        <v>497989551</v>
      </c>
      <c r="C3357" s="2"/>
      <c r="D3357" s="2"/>
      <c r="E3357" s="3"/>
      <c r="F3357" s="3"/>
      <c r="H3357" s="5">
        <f>_xlfn.XLOOKUP(Table16[[#This Row],[OrderID]],[3]!Table13456[No заказа],[3]!Table13456[Количество],"",0,1)</f>
        <v>1</v>
      </c>
      <c r="I3357" s="5">
        <f>_xlfn.XLOOKUP(Table16[[#This Row],[OrderID]],[3]!Table13456[No заказа],[3]!Table13456[Цена],"",0,1)</f>
        <v>9427</v>
      </c>
      <c r="J3357" s="2" t="str">
        <f>M01_SETTINGS!$F$2</f>
        <v>KASPI</v>
      </c>
    </row>
    <row r="3358" spans="1:10" x14ac:dyDescent="0.35">
      <c r="A3358" s="3">
        <f>_xlfn.XLOOKUP(Table16[[#This Row],[OrderID]],[3]!Table13456[No заказа],[3]!Table13456[Дата
отправки],"",0,1)</f>
        <v>45703</v>
      </c>
      <c r="B3358" s="2">
        <v>498396109</v>
      </c>
      <c r="C3358" s="2"/>
      <c r="D3358" s="2"/>
      <c r="E3358" s="3"/>
      <c r="F3358" s="3"/>
      <c r="H3358" s="5">
        <f>_xlfn.XLOOKUP(Table16[[#This Row],[OrderID]],[3]!Table13456[No заказа],[3]!Table13456[Количество],"",0,1)</f>
        <v>1</v>
      </c>
      <c r="I3358" s="5">
        <f>_xlfn.XLOOKUP(Table16[[#This Row],[OrderID]],[3]!Table13456[No заказа],[3]!Table13456[Цена],"",0,1)</f>
        <v>12350</v>
      </c>
      <c r="J3358" s="2" t="str">
        <f>M01_SETTINGS!$F$2</f>
        <v>KASPI</v>
      </c>
    </row>
    <row r="3359" spans="1:10" x14ac:dyDescent="0.35">
      <c r="A3359" s="3">
        <f>_xlfn.XLOOKUP(Table16[[#This Row],[OrderID]],[3]!Table13456[No заказа],[3]!Table13456[Дата
отправки],"",0,1)</f>
        <v>45703</v>
      </c>
      <c r="B3359" s="2">
        <v>498322229</v>
      </c>
      <c r="C3359" s="2"/>
      <c r="D3359" s="2"/>
      <c r="E3359" s="3"/>
      <c r="F3359" s="3"/>
      <c r="H3359" s="5">
        <f>_xlfn.XLOOKUP(Table16[[#This Row],[OrderID]],[3]!Table13456[No заказа],[3]!Table13456[Количество],"",0,1)</f>
        <v>1</v>
      </c>
      <c r="I3359" s="5">
        <f>_xlfn.XLOOKUP(Table16[[#This Row],[OrderID]],[3]!Table13456[No заказа],[3]!Table13456[Цена],"",0,1)</f>
        <v>9666</v>
      </c>
      <c r="J3359" s="2" t="str">
        <f>M01_SETTINGS!$F$2</f>
        <v>KASPI</v>
      </c>
    </row>
    <row r="3360" spans="1:10" x14ac:dyDescent="0.35">
      <c r="A3360" s="3">
        <f>_xlfn.XLOOKUP(Table16[[#This Row],[OrderID]],[3]!Table13456[No заказа],[3]!Table13456[Дата
отправки],"",0,1)</f>
        <v>45703</v>
      </c>
      <c r="B3360" s="2">
        <v>497767912</v>
      </c>
      <c r="C3360" s="2"/>
      <c r="D3360" s="2"/>
      <c r="E3360" s="3"/>
      <c r="F3360" s="3"/>
      <c r="H3360" s="5">
        <f>_xlfn.XLOOKUP(Table16[[#This Row],[OrderID]],[3]!Table13456[No заказа],[3]!Table13456[Количество],"",0,1)</f>
        <v>1</v>
      </c>
      <c r="I3360" s="5">
        <f>_xlfn.XLOOKUP(Table16[[#This Row],[OrderID]],[3]!Table13456[No заказа],[3]!Table13456[Цена],"",0,1)</f>
        <v>10715</v>
      </c>
      <c r="J3360" s="2" t="str">
        <f>M01_SETTINGS!$F$2</f>
        <v>KASPI</v>
      </c>
    </row>
    <row r="3361" spans="1:10" x14ac:dyDescent="0.35">
      <c r="A3361" s="3">
        <f>_xlfn.XLOOKUP(Table16[[#This Row],[OrderID]],[3]!Table13456[No заказа],[3]!Table13456[Дата
отправки],"",0,1)</f>
        <v>45703</v>
      </c>
      <c r="B3361" s="2">
        <v>498043822</v>
      </c>
      <c r="C3361" s="2"/>
      <c r="D3361" s="2"/>
      <c r="E3361" s="3"/>
      <c r="F3361" s="3"/>
      <c r="H3361" s="5">
        <f>_xlfn.XLOOKUP(Table16[[#This Row],[OrderID]],[3]!Table13456[No заказа],[3]!Table13456[Количество],"",0,1)</f>
        <v>1</v>
      </c>
      <c r="I3361" s="5">
        <f>_xlfn.XLOOKUP(Table16[[#This Row],[OrderID]],[3]!Table13456[No заказа],[3]!Table13456[Цена],"",0,1)</f>
        <v>10756</v>
      </c>
      <c r="J3361" s="2" t="str">
        <f>M01_SETTINGS!$F$2</f>
        <v>KASPI</v>
      </c>
    </row>
    <row r="3362" spans="1:10" x14ac:dyDescent="0.35">
      <c r="A3362" s="3">
        <f>_xlfn.XLOOKUP(Table16[[#This Row],[OrderID]],[3]!Table13456[No заказа],[3]!Table13456[Дата
отправки],"",0,1)</f>
        <v>45703</v>
      </c>
      <c r="B3362" s="2">
        <v>498011252</v>
      </c>
      <c r="C3362" s="2"/>
      <c r="D3362" s="2"/>
      <c r="E3362" s="3"/>
      <c r="F3362" s="3"/>
      <c r="H3362" s="5">
        <f>_xlfn.XLOOKUP(Table16[[#This Row],[OrderID]],[3]!Table13456[No заказа],[3]!Table13456[Количество],"",0,1)</f>
        <v>1</v>
      </c>
      <c r="I3362" s="5">
        <f>_xlfn.XLOOKUP(Table16[[#This Row],[OrderID]],[3]!Table13456[No заказа],[3]!Table13456[Цена],"",0,1)</f>
        <v>10756</v>
      </c>
      <c r="J3362" s="2" t="str">
        <f>M01_SETTINGS!$F$2</f>
        <v>KASPI</v>
      </c>
    </row>
    <row r="3363" spans="1:10" x14ac:dyDescent="0.35">
      <c r="A3363" s="3">
        <f>_xlfn.XLOOKUP(Table16[[#This Row],[OrderID]],[3]!Table13456[No заказа],[3]!Table13456[Дата
отправки],"",0,1)</f>
        <v>45703</v>
      </c>
      <c r="B3363" s="2">
        <v>497773250</v>
      </c>
      <c r="C3363" s="2"/>
      <c r="D3363" s="2"/>
      <c r="E3363" s="3"/>
      <c r="F3363" s="3"/>
      <c r="H3363" s="5">
        <f>_xlfn.XLOOKUP(Table16[[#This Row],[OrderID]],[3]!Table13456[No заказа],[3]!Table13456[Количество],"",0,1)</f>
        <v>1</v>
      </c>
      <c r="I3363" s="5">
        <f>_xlfn.XLOOKUP(Table16[[#This Row],[OrderID]],[3]!Table13456[No заказа],[3]!Table13456[Цена],"",0,1)</f>
        <v>9000</v>
      </c>
      <c r="J3363" s="2" t="str">
        <f>M01_SETTINGS!$F$2</f>
        <v>KASPI</v>
      </c>
    </row>
    <row r="3364" spans="1:10" x14ac:dyDescent="0.35">
      <c r="A3364" s="3">
        <f>_xlfn.XLOOKUP(Table16[[#This Row],[OrderID]],[3]!Table13456[No заказа],[3]!Table13456[Дата
отправки],"",0,1)</f>
        <v>45703</v>
      </c>
      <c r="B3364" s="2">
        <v>497835413</v>
      </c>
      <c r="C3364" s="2"/>
      <c r="D3364" s="2"/>
      <c r="E3364" s="3"/>
      <c r="F3364" s="3"/>
      <c r="H3364" s="5">
        <f>_xlfn.XLOOKUP(Table16[[#This Row],[OrderID]],[3]!Table13456[No заказа],[3]!Table13456[Количество],"",0,1)</f>
        <v>1</v>
      </c>
      <c r="I3364" s="5">
        <f>_xlfn.XLOOKUP(Table16[[#This Row],[OrderID]],[3]!Table13456[No заказа],[3]!Table13456[Цена],"",0,1)</f>
        <v>9000</v>
      </c>
      <c r="J3364" s="2" t="str">
        <f>M01_SETTINGS!$F$2</f>
        <v>KASPI</v>
      </c>
    </row>
    <row r="3365" spans="1:10" x14ac:dyDescent="0.35">
      <c r="A3365" s="3">
        <f>_xlfn.XLOOKUP(Table16[[#This Row],[OrderID]],[3]!Table13456[No заказа],[3]!Table13456[Дата
отправки],"",0,1)</f>
        <v>45703</v>
      </c>
      <c r="B3365" s="2">
        <v>498084199</v>
      </c>
      <c r="C3365" s="2"/>
      <c r="D3365" s="2"/>
      <c r="E3365" s="3"/>
      <c r="F3365" s="3"/>
      <c r="H3365" s="5">
        <f>_xlfn.XLOOKUP(Table16[[#This Row],[OrderID]],[3]!Table13456[No заказа],[3]!Table13456[Количество],"",0,1)</f>
        <v>1</v>
      </c>
      <c r="I3365" s="5">
        <f>_xlfn.XLOOKUP(Table16[[#This Row],[OrderID]],[3]!Table13456[No заказа],[3]!Table13456[Цена],"",0,1)</f>
        <v>8990</v>
      </c>
      <c r="J3365" s="2" t="str">
        <f>M01_SETTINGS!$F$2</f>
        <v>KASPI</v>
      </c>
    </row>
    <row r="3366" spans="1:10" x14ac:dyDescent="0.35">
      <c r="A3366" s="3">
        <f>_xlfn.XLOOKUP(Table16[[#This Row],[OrderID]],[3]!Table13456[No заказа],[3]!Table13456[Дата
отправки],"",0,1)</f>
        <v>45703</v>
      </c>
      <c r="B3366" s="2">
        <v>497794347</v>
      </c>
      <c r="C3366" s="2"/>
      <c r="D3366" s="2"/>
      <c r="E3366" s="3"/>
      <c r="F3366" s="3"/>
      <c r="H3366" s="5">
        <f>_xlfn.XLOOKUP(Table16[[#This Row],[OrderID]],[3]!Table13456[No заказа],[3]!Table13456[Количество],"",0,1)</f>
        <v>1</v>
      </c>
      <c r="I3366" s="5">
        <f>_xlfn.XLOOKUP(Table16[[#This Row],[OrderID]],[3]!Table13456[No заказа],[3]!Table13456[Цена],"",0,1)</f>
        <v>12900</v>
      </c>
      <c r="J3366" s="2" t="str">
        <f>M01_SETTINGS!$F$2</f>
        <v>KASPI</v>
      </c>
    </row>
    <row r="3367" spans="1:10" x14ac:dyDescent="0.35">
      <c r="A3367" s="3">
        <f>_xlfn.XLOOKUP(Table16[[#This Row],[OrderID]],[3]!Table13456[No заказа],[3]!Table13456[Дата
отправки],"",0,1)</f>
        <v>45703</v>
      </c>
      <c r="B3367" s="2">
        <v>498163480</v>
      </c>
      <c r="C3367" s="2"/>
      <c r="D3367" s="2"/>
      <c r="E3367" s="3"/>
      <c r="F3367" s="3"/>
      <c r="H3367" s="5">
        <f>_xlfn.XLOOKUP(Table16[[#This Row],[OrderID]],[3]!Table13456[No заказа],[3]!Table13456[Количество],"",0,1)</f>
        <v>1</v>
      </c>
      <c r="I3367" s="5">
        <f>_xlfn.XLOOKUP(Table16[[#This Row],[OrderID]],[3]!Table13456[No заказа],[3]!Table13456[Цена],"",0,1)</f>
        <v>9000</v>
      </c>
      <c r="J3367" s="2" t="str">
        <f>M01_SETTINGS!$F$2</f>
        <v>KASPI</v>
      </c>
    </row>
    <row r="3368" spans="1:10" x14ac:dyDescent="0.35">
      <c r="A3368" s="3">
        <f>_xlfn.XLOOKUP(Table16[[#This Row],[OrderID]],[3]!Table13456[No заказа],[3]!Table13456[Дата
отправки],"",0,1)</f>
        <v>45703</v>
      </c>
      <c r="B3368" s="2">
        <v>498340787</v>
      </c>
      <c r="C3368" s="2"/>
      <c r="D3368" s="2"/>
      <c r="E3368" s="3"/>
      <c r="F3368" s="3"/>
      <c r="H3368" s="5">
        <f>_xlfn.XLOOKUP(Table16[[#This Row],[OrderID]],[3]!Table13456[No заказа],[3]!Table13456[Количество],"",0,1)</f>
        <v>1</v>
      </c>
      <c r="I3368" s="5">
        <f>_xlfn.XLOOKUP(Table16[[#This Row],[OrderID]],[3]!Table13456[No заказа],[3]!Table13456[Цена],"",0,1)</f>
        <v>10900</v>
      </c>
      <c r="J3368" s="2" t="str">
        <f>M01_SETTINGS!$F$2</f>
        <v>KASPI</v>
      </c>
    </row>
    <row r="3369" spans="1:10" x14ac:dyDescent="0.35">
      <c r="A3369" s="3">
        <f>_xlfn.XLOOKUP(Table16[[#This Row],[OrderID]],[3]!Table13456[No заказа],[3]!Table13456[Дата
отправки],"",0,1)</f>
        <v>45703</v>
      </c>
      <c r="B3369" s="2">
        <v>498117280</v>
      </c>
      <c r="C3369" s="2"/>
      <c r="D3369" s="2"/>
      <c r="E3369" s="3"/>
      <c r="F3369" s="3"/>
      <c r="H3369" s="5">
        <f>_xlfn.XLOOKUP(Table16[[#This Row],[OrderID]],[3]!Table13456[No заказа],[3]!Table13456[Количество],"",0,1)</f>
        <v>1</v>
      </c>
      <c r="I3369" s="5">
        <f>_xlfn.XLOOKUP(Table16[[#This Row],[OrderID]],[3]!Table13456[No заказа],[3]!Table13456[Цена],"",0,1)</f>
        <v>9983</v>
      </c>
      <c r="J3369" s="2" t="str">
        <f>M01_SETTINGS!$F$2</f>
        <v>KASPI</v>
      </c>
    </row>
    <row r="3370" spans="1:10" x14ac:dyDescent="0.35">
      <c r="A3370" s="3">
        <f>_xlfn.XLOOKUP(Table16[[#This Row],[OrderID]],[3]!Table13456[No заказа],[3]!Table13456[Дата
отправки],"",0,1)</f>
        <v>45703</v>
      </c>
      <c r="B3370" s="2">
        <v>497619164</v>
      </c>
      <c r="C3370" s="2"/>
      <c r="D3370" s="2"/>
      <c r="E3370" s="3"/>
      <c r="F3370" s="3"/>
      <c r="H3370" s="5">
        <f>_xlfn.XLOOKUP(Table16[[#This Row],[OrderID]],[3]!Table13456[No заказа],[3]!Table13456[Количество],"",0,1)</f>
        <v>1</v>
      </c>
      <c r="I3370" s="5">
        <f>_xlfn.XLOOKUP(Table16[[#This Row],[OrderID]],[3]!Table13456[No заказа],[3]!Table13456[Цена],"",0,1)</f>
        <v>9983</v>
      </c>
      <c r="J3370" s="2" t="str">
        <f>M01_SETTINGS!$F$2</f>
        <v>KASPI</v>
      </c>
    </row>
    <row r="3371" spans="1:10" x14ac:dyDescent="0.35">
      <c r="A3371" s="3">
        <f>_xlfn.XLOOKUP(Table16[[#This Row],[OrderID]],[3]!Table13456[No заказа],[3]!Table13456[Дата
отправки],"",0,1)</f>
        <v>45703</v>
      </c>
      <c r="B3371" s="2">
        <v>497856624</v>
      </c>
      <c r="C3371" s="2"/>
      <c r="D3371" s="2"/>
      <c r="E3371" s="3"/>
      <c r="F3371" s="3"/>
      <c r="H3371" s="5">
        <f>_xlfn.XLOOKUP(Table16[[#This Row],[OrderID]],[3]!Table13456[No заказа],[3]!Table13456[Количество],"",0,1)</f>
        <v>1</v>
      </c>
      <c r="I3371" s="5">
        <f>_xlfn.XLOOKUP(Table16[[#This Row],[OrderID]],[3]!Table13456[No заказа],[3]!Table13456[Цена],"",0,1)</f>
        <v>9000</v>
      </c>
      <c r="J3371" s="2" t="str">
        <f>M01_SETTINGS!$F$2</f>
        <v>KASPI</v>
      </c>
    </row>
    <row r="3372" spans="1:10" x14ac:dyDescent="0.35">
      <c r="A3372" s="3">
        <f>_xlfn.XLOOKUP(Table16[[#This Row],[OrderID]],[3]!Table13456[No заказа],[3]!Table13456[Дата
отправки],"",0,1)</f>
        <v>45703</v>
      </c>
      <c r="B3372" s="2">
        <v>497976125</v>
      </c>
      <c r="C3372" s="2"/>
      <c r="D3372" s="2"/>
      <c r="E3372" s="3"/>
      <c r="F3372" s="3"/>
      <c r="H3372" s="5">
        <f>_xlfn.XLOOKUP(Table16[[#This Row],[OrderID]],[3]!Table13456[No заказа],[3]!Table13456[Количество],"",0,1)</f>
        <v>1</v>
      </c>
      <c r="I3372" s="5">
        <f>_xlfn.XLOOKUP(Table16[[#This Row],[OrderID]],[3]!Table13456[No заказа],[3]!Table13456[Цена],"",0,1)</f>
        <v>9000</v>
      </c>
      <c r="J3372" s="2" t="str">
        <f>M01_SETTINGS!$F$2</f>
        <v>KASPI</v>
      </c>
    </row>
    <row r="3373" spans="1:10" x14ac:dyDescent="0.35">
      <c r="A3373" s="3">
        <f>_xlfn.XLOOKUP(Table16[[#This Row],[OrderID]],[3]!Table13456[No заказа],[3]!Table13456[Дата
отправки],"",0,1)</f>
        <v>45703</v>
      </c>
      <c r="B3373" s="2">
        <v>497960655</v>
      </c>
      <c r="C3373" s="2"/>
      <c r="D3373" s="2"/>
      <c r="E3373" s="3"/>
      <c r="F3373" s="3"/>
      <c r="H3373" s="5">
        <f>_xlfn.XLOOKUP(Table16[[#This Row],[OrderID]],[3]!Table13456[No заказа],[3]!Table13456[Количество],"",0,1)</f>
        <v>1</v>
      </c>
      <c r="I3373" s="5">
        <f>_xlfn.XLOOKUP(Table16[[#This Row],[OrderID]],[3]!Table13456[No заказа],[3]!Table13456[Цена],"",0,1)</f>
        <v>5990</v>
      </c>
      <c r="J3373" s="2" t="str">
        <f>M01_SETTINGS!$F$2</f>
        <v>KASPI</v>
      </c>
    </row>
    <row r="3374" spans="1:10" x14ac:dyDescent="0.35">
      <c r="A3374" s="3">
        <f>_xlfn.XLOOKUP(Table16[[#This Row],[OrderID]],[3]!Table13456[No заказа],[3]!Table13456[Дата
отправки],"",0,1)</f>
        <v>45703</v>
      </c>
      <c r="B3374" s="2">
        <v>498352013</v>
      </c>
      <c r="C3374" s="2"/>
      <c r="D3374" s="2"/>
      <c r="E3374" s="3"/>
      <c r="F3374" s="3"/>
      <c r="H3374" s="5">
        <f>_xlfn.XLOOKUP(Table16[[#This Row],[OrderID]],[3]!Table13456[No заказа],[3]!Table13456[Количество],"",0,1)</f>
        <v>1</v>
      </c>
      <c r="I3374" s="5">
        <f>_xlfn.XLOOKUP(Table16[[#This Row],[OrderID]],[3]!Table13456[No заказа],[3]!Table13456[Цена],"",0,1)</f>
        <v>14990</v>
      </c>
      <c r="J3374" s="2" t="str">
        <f>M01_SETTINGS!$F$2</f>
        <v>KASPI</v>
      </c>
    </row>
    <row r="3375" spans="1:10" x14ac:dyDescent="0.35">
      <c r="A3375" s="3">
        <f>_xlfn.XLOOKUP(Table16[[#This Row],[OrderID]],[3]!Table13456[No заказа],[3]!Table13456[Дата
отправки],"",0,1)</f>
        <v>45703</v>
      </c>
      <c r="B3375" s="2">
        <v>497862736</v>
      </c>
      <c r="C3375" s="2"/>
      <c r="D3375" s="2"/>
      <c r="E3375" s="3"/>
      <c r="F3375" s="3"/>
      <c r="H3375" s="5">
        <f>_xlfn.XLOOKUP(Table16[[#This Row],[OrderID]],[3]!Table13456[No заказа],[3]!Table13456[Количество],"",0,1)</f>
        <v>1</v>
      </c>
      <c r="I3375" s="5">
        <f>_xlfn.XLOOKUP(Table16[[#This Row],[OrderID]],[3]!Table13456[No заказа],[3]!Table13456[Цена],"",0,1)</f>
        <v>14990</v>
      </c>
      <c r="J3375" s="2" t="str">
        <f>M01_SETTINGS!$F$2</f>
        <v>KASPI</v>
      </c>
    </row>
    <row r="3376" spans="1:10" x14ac:dyDescent="0.35">
      <c r="A3376" s="3">
        <f>_xlfn.XLOOKUP(Table16[[#This Row],[OrderID]],[3]!Table13456[No заказа],[3]!Table13456[Дата
отправки],"",0,1)</f>
        <v>45703</v>
      </c>
      <c r="B3376" s="2">
        <v>497628695</v>
      </c>
      <c r="C3376" s="2"/>
      <c r="D3376" s="2"/>
      <c r="E3376" s="3"/>
      <c r="F3376" s="3"/>
      <c r="H3376" s="5">
        <f>_xlfn.XLOOKUP(Table16[[#This Row],[OrderID]],[3]!Table13456[No заказа],[3]!Table13456[Количество],"",0,1)</f>
        <v>1</v>
      </c>
      <c r="I3376" s="5">
        <f>_xlfn.XLOOKUP(Table16[[#This Row],[OrderID]],[3]!Table13456[No заказа],[3]!Table13456[Цена],"",0,1)</f>
        <v>14990</v>
      </c>
      <c r="J3376" s="2" t="str">
        <f>M01_SETTINGS!$F$2</f>
        <v>KASPI</v>
      </c>
    </row>
    <row r="3377" spans="1:10" x14ac:dyDescent="0.35">
      <c r="A3377" s="3">
        <f>_xlfn.XLOOKUP(Table16[[#This Row],[OrderID]],[3]!Table13456[No заказа],[3]!Table13456[Дата
отправки],"",0,1)</f>
        <v>45703</v>
      </c>
      <c r="B3377" s="2">
        <v>497582913</v>
      </c>
      <c r="C3377" s="2"/>
      <c r="D3377" s="2"/>
      <c r="E3377" s="3"/>
      <c r="F3377" s="3"/>
      <c r="H3377" s="5">
        <f>_xlfn.XLOOKUP(Table16[[#This Row],[OrderID]],[3]!Table13456[No заказа],[3]!Table13456[Количество],"",0,1)</f>
        <v>1</v>
      </c>
      <c r="I3377" s="5">
        <f>_xlfn.XLOOKUP(Table16[[#This Row],[OrderID]],[3]!Table13456[No заказа],[3]!Table13456[Цена],"",0,1)</f>
        <v>14990</v>
      </c>
      <c r="J3377" s="2" t="str">
        <f>M01_SETTINGS!$F$2</f>
        <v>KASPI</v>
      </c>
    </row>
    <row r="3378" spans="1:10" x14ac:dyDescent="0.35">
      <c r="A3378" s="3">
        <f>_xlfn.XLOOKUP(Table16[[#This Row],[OrderID]],[3]!Table13456[No заказа],[3]!Table13456[Дата
отправки],"",0,1)</f>
        <v>45703</v>
      </c>
      <c r="B3378" s="2">
        <v>497788121</v>
      </c>
      <c r="C3378" s="2"/>
      <c r="D3378" s="2"/>
      <c r="E3378" s="3"/>
      <c r="F3378" s="3"/>
      <c r="H3378" s="5">
        <f>_xlfn.XLOOKUP(Table16[[#This Row],[OrderID]],[3]!Table13456[No заказа],[3]!Table13456[Количество],"",0,1)</f>
        <v>1</v>
      </c>
      <c r="I3378" s="5">
        <f>_xlfn.XLOOKUP(Table16[[#This Row],[OrderID]],[3]!Table13456[No заказа],[3]!Table13456[Цена],"",0,1)</f>
        <v>14990</v>
      </c>
      <c r="J3378" s="2" t="str">
        <f>M01_SETTINGS!$F$2</f>
        <v>KASPI</v>
      </c>
    </row>
    <row r="3379" spans="1:10" x14ac:dyDescent="0.35">
      <c r="A3379" s="3">
        <f>_xlfn.XLOOKUP(Table16[[#This Row],[OrderID]],[3]!Table13456[No заказа],[3]!Table13456[Дата
отправки],"",0,1)</f>
        <v>45703</v>
      </c>
      <c r="B3379" s="2">
        <v>498255531</v>
      </c>
      <c r="C3379" s="2"/>
      <c r="D3379" s="2"/>
      <c r="E3379" s="3"/>
      <c r="F3379" s="3"/>
      <c r="H3379" s="5">
        <f>_xlfn.XLOOKUP(Table16[[#This Row],[OrderID]],[3]!Table13456[No заказа],[3]!Table13456[Количество],"",0,1)</f>
        <v>1</v>
      </c>
      <c r="I3379" s="5">
        <f>_xlfn.XLOOKUP(Table16[[#This Row],[OrderID]],[3]!Table13456[No заказа],[3]!Table13456[Цена],"",0,1)</f>
        <v>14990</v>
      </c>
      <c r="J3379" s="2" t="str">
        <f>M01_SETTINGS!$F$2</f>
        <v>KASPI</v>
      </c>
    </row>
    <row r="3380" spans="1:10" x14ac:dyDescent="0.35">
      <c r="A3380" s="3">
        <f>_xlfn.XLOOKUP(Table16[[#This Row],[OrderID]],[3]!Table13456[No заказа],[3]!Table13456[Дата
отправки],"",0,1)</f>
        <v>45703</v>
      </c>
      <c r="B3380" s="2">
        <v>498008038</v>
      </c>
      <c r="C3380" s="2"/>
      <c r="D3380" s="2"/>
      <c r="E3380" s="3"/>
      <c r="F3380" s="3"/>
      <c r="H3380" s="5">
        <f>_xlfn.XLOOKUP(Table16[[#This Row],[OrderID]],[3]!Table13456[No заказа],[3]!Table13456[Количество],"",0,1)</f>
        <v>1</v>
      </c>
      <c r="I3380" s="5">
        <f>_xlfn.XLOOKUP(Table16[[#This Row],[OrderID]],[3]!Table13456[No заказа],[3]!Table13456[Цена],"",0,1)</f>
        <v>14990</v>
      </c>
      <c r="J3380" s="2" t="str">
        <f>M01_SETTINGS!$F$2</f>
        <v>KASPI</v>
      </c>
    </row>
    <row r="3381" spans="1:10" x14ac:dyDescent="0.35">
      <c r="A3381" s="3">
        <f>_xlfn.XLOOKUP(Table16[[#This Row],[OrderID]],[3]!Table13456[No заказа],[3]!Table13456[Дата
отправки],"",0,1)</f>
        <v>45703</v>
      </c>
      <c r="B3381" s="2">
        <v>497781961</v>
      </c>
      <c r="C3381" s="2"/>
      <c r="D3381" s="2"/>
      <c r="E3381" s="3"/>
      <c r="F3381" s="3"/>
      <c r="H3381" s="5">
        <f>_xlfn.XLOOKUP(Table16[[#This Row],[OrderID]],[3]!Table13456[No заказа],[3]!Table13456[Количество],"",0,1)</f>
        <v>1</v>
      </c>
      <c r="I3381" s="5">
        <f>_xlfn.XLOOKUP(Table16[[#This Row],[OrderID]],[3]!Table13456[No заказа],[3]!Table13456[Цена],"",0,1)</f>
        <v>10900</v>
      </c>
      <c r="J3381" s="2" t="str">
        <f>M01_SETTINGS!$F$2</f>
        <v>KASPI</v>
      </c>
    </row>
    <row r="3382" spans="1:10" x14ac:dyDescent="0.35">
      <c r="A3382" s="3">
        <f>_xlfn.XLOOKUP(Table16[[#This Row],[OrderID]],[3]!Table13456[No заказа],[3]!Table13456[Дата
отправки],"",0,1)</f>
        <v>45703</v>
      </c>
      <c r="B3382" s="2">
        <v>497911406</v>
      </c>
      <c r="C3382" s="2"/>
      <c r="D3382" s="2"/>
      <c r="E3382" s="3"/>
      <c r="F3382" s="3"/>
      <c r="H3382" s="5">
        <f>_xlfn.XLOOKUP(Table16[[#This Row],[OrderID]],[3]!Table13456[No заказа],[3]!Table13456[Количество],"",0,1)</f>
        <v>1</v>
      </c>
      <c r="I3382" s="5">
        <f>_xlfn.XLOOKUP(Table16[[#This Row],[OrderID]],[3]!Table13456[No заказа],[3]!Table13456[Цена],"",0,1)</f>
        <v>9441</v>
      </c>
      <c r="J3382" s="2" t="str">
        <f>M01_SETTINGS!$F$2</f>
        <v>KASPI</v>
      </c>
    </row>
    <row r="3383" spans="1:10" x14ac:dyDescent="0.35">
      <c r="A3383" s="3">
        <f>_xlfn.XLOOKUP(Table16[[#This Row],[OrderID]],[3]!Table13456[No заказа],[3]!Table13456[Дата
отправки],"",0,1)</f>
        <v>45703</v>
      </c>
      <c r="B3383" s="2">
        <v>497591229</v>
      </c>
      <c r="C3383" s="2"/>
      <c r="D3383" s="2"/>
      <c r="E3383" s="3"/>
      <c r="F3383" s="3"/>
      <c r="H3383" s="5">
        <f>_xlfn.XLOOKUP(Table16[[#This Row],[OrderID]],[3]!Table13456[No заказа],[3]!Table13456[Количество],"",0,1)</f>
        <v>1</v>
      </c>
      <c r="I3383" s="5">
        <f>_xlfn.XLOOKUP(Table16[[#This Row],[OrderID]],[3]!Table13456[No заказа],[3]!Table13456[Цена],"",0,1)</f>
        <v>8996</v>
      </c>
      <c r="J3383" s="2" t="str">
        <f>M01_SETTINGS!$F$2</f>
        <v>KASPI</v>
      </c>
    </row>
    <row r="3384" spans="1:10" x14ac:dyDescent="0.35">
      <c r="A3384" s="3">
        <f>_xlfn.XLOOKUP(Table16[[#This Row],[OrderID]],[3]!Table13456[No заказа],[3]!Table13456[Дата
отправки],"",0,1)</f>
        <v>45703</v>
      </c>
      <c r="B3384" s="2">
        <v>497852014</v>
      </c>
      <c r="C3384" s="2"/>
      <c r="D3384" s="2"/>
      <c r="E3384" s="3"/>
      <c r="F3384" s="3"/>
      <c r="H3384" s="5">
        <f>_xlfn.XLOOKUP(Table16[[#This Row],[OrderID]],[3]!Table13456[No заказа],[3]!Table13456[Количество],"",0,1)</f>
        <v>1</v>
      </c>
      <c r="I3384" s="5">
        <f>_xlfn.XLOOKUP(Table16[[#This Row],[OrderID]],[3]!Table13456[No заказа],[3]!Table13456[Цена],"",0,1)</f>
        <v>11899</v>
      </c>
      <c r="J3384" s="2" t="str">
        <f>M01_SETTINGS!$F$2</f>
        <v>KASPI</v>
      </c>
    </row>
    <row r="3385" spans="1:10" x14ac:dyDescent="0.35">
      <c r="A3385" s="3">
        <f>_xlfn.XLOOKUP(Table16[[#This Row],[OrderID]],[3]!Table13456[No заказа],[3]!Table13456[Дата
отправки],"",0,1)</f>
        <v>45703</v>
      </c>
      <c r="B3385" s="2">
        <v>497635420</v>
      </c>
      <c r="C3385" s="2"/>
      <c r="D3385" s="2"/>
      <c r="E3385" s="3"/>
      <c r="F3385" s="3"/>
      <c r="H3385" s="5">
        <f>_xlfn.XLOOKUP(Table16[[#This Row],[OrderID]],[3]!Table13456[No заказа],[3]!Table13456[Количество],"",0,1)</f>
        <v>1</v>
      </c>
      <c r="I3385" s="5">
        <f>_xlfn.XLOOKUP(Table16[[#This Row],[OrderID]],[3]!Table13456[No заказа],[3]!Table13456[Цена],"",0,1)</f>
        <v>9464</v>
      </c>
      <c r="J3385" s="2" t="str">
        <f>M01_SETTINGS!$F$2</f>
        <v>KASPI</v>
      </c>
    </row>
    <row r="3386" spans="1:10" x14ac:dyDescent="0.35">
      <c r="A3386" s="3">
        <f>_xlfn.XLOOKUP(Table16[[#This Row],[OrderID]],[3]!Table13456[No заказа],[3]!Table13456[Дата
отправки],"",0,1)</f>
        <v>45703</v>
      </c>
      <c r="B3386" s="2">
        <v>498231832</v>
      </c>
      <c r="C3386" s="2"/>
      <c r="D3386" s="2"/>
      <c r="E3386" s="3"/>
      <c r="F3386" s="3"/>
      <c r="H3386" s="5">
        <f>_xlfn.XLOOKUP(Table16[[#This Row],[OrderID]],[3]!Table13456[No заказа],[3]!Table13456[Количество],"",0,1)</f>
        <v>1</v>
      </c>
      <c r="I3386" s="5">
        <f>_xlfn.XLOOKUP(Table16[[#This Row],[OrderID]],[3]!Table13456[No заказа],[3]!Table13456[Цена],"",0,1)</f>
        <v>9000</v>
      </c>
      <c r="J3386" s="2" t="str">
        <f>M01_SETTINGS!$F$2</f>
        <v>KASPI</v>
      </c>
    </row>
    <row r="3387" spans="1:10" x14ac:dyDescent="0.35">
      <c r="A3387" s="3">
        <f>_xlfn.XLOOKUP(Table16[[#This Row],[OrderID]],[3]!Table13456[No заказа],[3]!Table13456[Дата
отправки],"",0,1)</f>
        <v>45703</v>
      </c>
      <c r="B3387" s="2">
        <v>497790030</v>
      </c>
      <c r="C3387" s="2"/>
      <c r="D3387" s="2"/>
      <c r="E3387" s="3"/>
      <c r="F3387" s="3"/>
      <c r="H3387" s="5">
        <f>_xlfn.XLOOKUP(Table16[[#This Row],[OrderID]],[3]!Table13456[No заказа],[3]!Table13456[Количество],"",0,1)</f>
        <v>1</v>
      </c>
      <c r="I3387" s="5">
        <f>_xlfn.XLOOKUP(Table16[[#This Row],[OrderID]],[3]!Table13456[No заказа],[3]!Table13456[Цена],"",0,1)</f>
        <v>8999</v>
      </c>
      <c r="J3387" s="2" t="str">
        <f>M01_SETTINGS!$F$2</f>
        <v>KASPI</v>
      </c>
    </row>
    <row r="3388" spans="1:10" x14ac:dyDescent="0.35">
      <c r="A3388" s="3">
        <f>_xlfn.XLOOKUP(Table16[[#This Row],[OrderID]],[3]!Table13456[No заказа],[3]!Table13456[Дата
отправки],"",0,1)</f>
        <v>45703</v>
      </c>
      <c r="B3388" s="2">
        <v>498093019</v>
      </c>
      <c r="C3388" s="2"/>
      <c r="D3388" s="2"/>
      <c r="E3388" s="3"/>
      <c r="F3388" s="3"/>
      <c r="H3388" s="5">
        <f>_xlfn.XLOOKUP(Table16[[#This Row],[OrderID]],[3]!Table13456[No заказа],[3]!Table13456[Количество],"",0,1)</f>
        <v>1</v>
      </c>
      <c r="I3388" s="5">
        <f>_xlfn.XLOOKUP(Table16[[#This Row],[OrderID]],[3]!Table13456[No заказа],[3]!Table13456[Цена],"",0,1)</f>
        <v>8986</v>
      </c>
      <c r="J3388" s="2" t="str">
        <f>M01_SETTINGS!$F$2</f>
        <v>KASPI</v>
      </c>
    </row>
    <row r="3389" spans="1:10" x14ac:dyDescent="0.35">
      <c r="A3389" s="3">
        <f>_xlfn.XLOOKUP(Table16[[#This Row],[OrderID]],[3]!Table13456[No заказа],[3]!Table13456[Дата
отправки],"",0,1)</f>
        <v>45703</v>
      </c>
      <c r="B3389" s="2">
        <v>498232832</v>
      </c>
      <c r="C3389" s="2"/>
      <c r="D3389" s="2"/>
      <c r="E3389" s="3"/>
      <c r="F3389" s="3"/>
      <c r="H3389" s="5">
        <f>_xlfn.XLOOKUP(Table16[[#This Row],[OrderID]],[3]!Table13456[No заказа],[3]!Table13456[Количество],"",0,1)</f>
        <v>1</v>
      </c>
      <c r="I3389" s="5">
        <f>_xlfn.XLOOKUP(Table16[[#This Row],[OrderID]],[3]!Table13456[No заказа],[3]!Table13456[Цена],"",0,1)</f>
        <v>9284</v>
      </c>
      <c r="J3389" s="2" t="str">
        <f>M01_SETTINGS!$F$2</f>
        <v>KASPI</v>
      </c>
    </row>
    <row r="3390" spans="1:10" x14ac:dyDescent="0.35">
      <c r="A3390" s="3">
        <f>_xlfn.XLOOKUP(Table16[[#This Row],[OrderID]],[3]!Table13456[No заказа],[3]!Table13456[Дата
отправки],"",0,1)</f>
        <v>45703</v>
      </c>
      <c r="B3390" s="2">
        <v>498030876</v>
      </c>
      <c r="C3390" s="2"/>
      <c r="D3390" s="2"/>
      <c r="E3390" s="3"/>
      <c r="F3390" s="3"/>
      <c r="H3390" s="5">
        <f>_xlfn.XLOOKUP(Table16[[#This Row],[OrderID]],[3]!Table13456[No заказа],[3]!Table13456[Количество],"",0,1)</f>
        <v>1</v>
      </c>
      <c r="I3390" s="5">
        <f>_xlfn.XLOOKUP(Table16[[#This Row],[OrderID]],[3]!Table13456[No заказа],[3]!Table13456[Цена],"",0,1)</f>
        <v>8999</v>
      </c>
      <c r="J3390" s="2" t="str">
        <f>M01_SETTINGS!$F$2</f>
        <v>KASPI</v>
      </c>
    </row>
    <row r="3391" spans="1:10" x14ac:dyDescent="0.35">
      <c r="A3391" s="3">
        <f>_xlfn.XLOOKUP(Table16[[#This Row],[OrderID]],[3]!Table13456[No заказа],[3]!Table13456[Дата
отправки],"",0,1)</f>
        <v>45703</v>
      </c>
      <c r="B3391" s="2">
        <v>497876295</v>
      </c>
      <c r="C3391" s="2"/>
      <c r="D3391" s="2"/>
      <c r="E3391" s="3"/>
      <c r="F3391" s="3"/>
      <c r="H3391" s="5">
        <f>_xlfn.XLOOKUP(Table16[[#This Row],[OrderID]],[3]!Table13456[No заказа],[3]!Table13456[Количество],"",0,1)</f>
        <v>1</v>
      </c>
      <c r="I3391" s="5">
        <f>_xlfn.XLOOKUP(Table16[[#This Row],[OrderID]],[3]!Table13456[No заказа],[3]!Table13456[Цена],"",0,1)</f>
        <v>10705</v>
      </c>
      <c r="J3391" s="2" t="str">
        <f>M01_SETTINGS!$F$2</f>
        <v>KASPI</v>
      </c>
    </row>
    <row r="3392" spans="1:10" x14ac:dyDescent="0.35">
      <c r="A3392" s="3">
        <f>_xlfn.XLOOKUP(Table16[[#This Row],[OrderID]],[3]!Table13456[No заказа],[3]!Table13456[Дата
отправки],"",0,1)</f>
        <v>45703</v>
      </c>
      <c r="B3392" s="2">
        <v>498303054</v>
      </c>
      <c r="C3392" s="2"/>
      <c r="D3392" s="2"/>
      <c r="E3392" s="3"/>
      <c r="F3392" s="3"/>
      <c r="H3392" s="5">
        <f>_xlfn.XLOOKUP(Table16[[#This Row],[OrderID]],[3]!Table13456[No заказа],[3]!Table13456[Количество],"",0,1)</f>
        <v>1</v>
      </c>
      <c r="I3392" s="5">
        <f>_xlfn.XLOOKUP(Table16[[#This Row],[OrderID]],[3]!Table13456[No заказа],[3]!Table13456[Цена],"",0,1)</f>
        <v>8999</v>
      </c>
      <c r="J3392" s="2" t="str">
        <f>M01_SETTINGS!$F$2</f>
        <v>KASPI</v>
      </c>
    </row>
    <row r="3393" spans="1:10" x14ac:dyDescent="0.35">
      <c r="A3393" s="3">
        <f>_xlfn.XLOOKUP(Table16[[#This Row],[OrderID]],[3]!Table13456[No заказа],[3]!Table13456[Дата
отправки],"",0,1)</f>
        <v>45703</v>
      </c>
      <c r="B3393" s="2">
        <v>498140697</v>
      </c>
      <c r="C3393" s="2"/>
      <c r="D3393" s="2"/>
      <c r="E3393" s="3"/>
      <c r="F3393" s="3"/>
      <c r="H3393" s="5">
        <f>_xlfn.XLOOKUP(Table16[[#This Row],[OrderID]],[3]!Table13456[No заказа],[3]!Table13456[Количество],"",0,1)</f>
        <v>1</v>
      </c>
      <c r="I3393" s="5">
        <f>_xlfn.XLOOKUP(Table16[[#This Row],[OrderID]],[3]!Table13456[No заказа],[3]!Table13456[Цена],"",0,1)</f>
        <v>8996</v>
      </c>
      <c r="J3393" s="2" t="str">
        <f>M01_SETTINGS!$F$2</f>
        <v>KASPI</v>
      </c>
    </row>
    <row r="3394" spans="1:10" x14ac:dyDescent="0.35">
      <c r="A3394" s="3">
        <f>_xlfn.XLOOKUP(Table16[[#This Row],[OrderID]],[3]!Table13456[No заказа],[3]!Table13456[Дата
отправки],"",0,1)</f>
        <v>45703</v>
      </c>
      <c r="B3394" s="2">
        <v>497917555</v>
      </c>
      <c r="C3394" s="2"/>
      <c r="D3394" s="2"/>
      <c r="E3394" s="3"/>
      <c r="F3394" s="3"/>
      <c r="H3394" s="5">
        <f>_xlfn.XLOOKUP(Table16[[#This Row],[OrderID]],[3]!Table13456[No заказа],[3]!Table13456[Количество],"",0,1)</f>
        <v>1</v>
      </c>
      <c r="I3394" s="5">
        <f>_xlfn.XLOOKUP(Table16[[#This Row],[OrderID]],[3]!Table13456[No заказа],[3]!Table13456[Цена],"",0,1)</f>
        <v>8999</v>
      </c>
      <c r="J3394" s="2" t="str">
        <f>M01_SETTINGS!$F$2</f>
        <v>KASPI</v>
      </c>
    </row>
    <row r="3395" spans="1:10" x14ac:dyDescent="0.35">
      <c r="A3395" s="3">
        <f>_xlfn.XLOOKUP(Table16[[#This Row],[OrderID]],[3]!Table13456[No заказа],[3]!Table13456[Дата
отправки],"",0,1)</f>
        <v>45703</v>
      </c>
      <c r="B3395" s="2">
        <v>498106326</v>
      </c>
      <c r="C3395" s="2"/>
      <c r="D3395" s="2"/>
      <c r="E3395" s="3"/>
      <c r="F3395" s="3"/>
      <c r="H3395" s="5">
        <f>_xlfn.XLOOKUP(Table16[[#This Row],[OrderID]],[3]!Table13456[No заказа],[3]!Table13456[Количество],"",0,1)</f>
        <v>1</v>
      </c>
      <c r="I3395" s="5">
        <f>_xlfn.XLOOKUP(Table16[[#This Row],[OrderID]],[3]!Table13456[No заказа],[3]!Table13456[Цена],"",0,1)</f>
        <v>12462</v>
      </c>
      <c r="J3395" s="2" t="str">
        <f>M01_SETTINGS!$F$2</f>
        <v>KASPI</v>
      </c>
    </row>
    <row r="3396" spans="1:10" x14ac:dyDescent="0.35">
      <c r="A3396" s="3">
        <f>_xlfn.XLOOKUP(Table16[[#This Row],[OrderID]],[3]!Table13456[No заказа],[3]!Table13456[Дата
отправки],"",0,1)</f>
        <v>45703</v>
      </c>
      <c r="B3396" s="2">
        <v>497662205</v>
      </c>
      <c r="C3396" s="2"/>
      <c r="D3396" s="2"/>
      <c r="E3396" s="3"/>
      <c r="F3396" s="3"/>
      <c r="H3396" s="5">
        <f>_xlfn.XLOOKUP(Table16[[#This Row],[OrderID]],[3]!Table13456[No заказа],[3]!Table13456[Количество],"",0,1)</f>
        <v>1</v>
      </c>
      <c r="I3396" s="5">
        <f>_xlfn.XLOOKUP(Table16[[#This Row],[OrderID]],[3]!Table13456[No заказа],[3]!Table13456[Цена],"",0,1)</f>
        <v>8999</v>
      </c>
      <c r="J3396" s="2" t="str">
        <f>M01_SETTINGS!$F$2</f>
        <v>KASPI</v>
      </c>
    </row>
    <row r="3397" spans="1:10" x14ac:dyDescent="0.35">
      <c r="A3397" s="3">
        <f>_xlfn.XLOOKUP(Table16[[#This Row],[OrderID]],[3]!Table13456[No заказа],[3]!Table13456[Дата
отправки],"",0,1)</f>
        <v>45703</v>
      </c>
      <c r="B3397" s="2">
        <v>497586288</v>
      </c>
      <c r="C3397" s="2"/>
      <c r="D3397" s="2"/>
      <c r="E3397" s="3"/>
      <c r="F3397" s="3"/>
      <c r="H3397" s="5">
        <f>_xlfn.XLOOKUP(Table16[[#This Row],[OrderID]],[3]!Table13456[No заказа],[3]!Table13456[Количество],"",0,1)</f>
        <v>1</v>
      </c>
      <c r="I3397" s="5">
        <f>_xlfn.XLOOKUP(Table16[[#This Row],[OrderID]],[3]!Table13456[No заказа],[3]!Table13456[Цена],"",0,1)</f>
        <v>8999</v>
      </c>
      <c r="J3397" s="2" t="str">
        <f>M01_SETTINGS!$F$2</f>
        <v>KASPI</v>
      </c>
    </row>
    <row r="3398" spans="1:10" x14ac:dyDescent="0.35">
      <c r="A3398" s="3">
        <f>_xlfn.XLOOKUP(Table16[[#This Row],[OrderID]],[3]!Table13456[No заказа],[3]!Table13456[Дата
отправки],"",0,1)</f>
        <v>45703</v>
      </c>
      <c r="B3398" s="2">
        <v>497734547</v>
      </c>
      <c r="C3398" s="2"/>
      <c r="D3398" s="2"/>
      <c r="E3398" s="3"/>
      <c r="F3398" s="3"/>
      <c r="H3398" s="5">
        <f>_xlfn.XLOOKUP(Table16[[#This Row],[OrderID]],[3]!Table13456[No заказа],[3]!Table13456[Количество],"",0,1)</f>
        <v>1</v>
      </c>
      <c r="I3398" s="5">
        <f>_xlfn.XLOOKUP(Table16[[#This Row],[OrderID]],[3]!Table13456[No заказа],[3]!Table13456[Цена],"",0,1)</f>
        <v>9000</v>
      </c>
      <c r="J3398" s="2" t="str">
        <f>M01_SETTINGS!$F$2</f>
        <v>KASPI</v>
      </c>
    </row>
    <row r="3399" spans="1:10" x14ac:dyDescent="0.35">
      <c r="A3399" s="3">
        <f>_xlfn.XLOOKUP(Table16[[#This Row],[OrderID]],[3]!Table13456[No заказа],[3]!Table13456[Дата
отправки],"",0,1)</f>
        <v>45703</v>
      </c>
      <c r="B3399" s="2">
        <v>497600647</v>
      </c>
      <c r="C3399" s="2"/>
      <c r="D3399" s="2"/>
      <c r="E3399" s="3"/>
      <c r="F3399" s="3"/>
      <c r="H3399" s="5">
        <f>_xlfn.XLOOKUP(Table16[[#This Row],[OrderID]],[3]!Table13456[No заказа],[3]!Table13456[Количество],"",0,1)</f>
        <v>1</v>
      </c>
      <c r="I3399" s="5">
        <f>_xlfn.XLOOKUP(Table16[[#This Row],[OrderID]],[3]!Table13456[No заказа],[3]!Table13456[Цена],"",0,1)</f>
        <v>9466</v>
      </c>
      <c r="J3399" s="2" t="str">
        <f>M01_SETTINGS!$F$2</f>
        <v>KASPI</v>
      </c>
    </row>
    <row r="3400" spans="1:10" x14ac:dyDescent="0.35">
      <c r="A3400" s="3">
        <f>_xlfn.XLOOKUP(Table16[[#This Row],[OrderID]],[3]!Table13456[No заказа],[3]!Table13456[Дата
отправки],"",0,1)</f>
        <v>45703</v>
      </c>
      <c r="B3400" s="2">
        <v>498306791</v>
      </c>
      <c r="C3400" s="2"/>
      <c r="D3400" s="2"/>
      <c r="E3400" s="3"/>
      <c r="F3400" s="3"/>
      <c r="H3400" s="5">
        <f>_xlfn.XLOOKUP(Table16[[#This Row],[OrderID]],[3]!Table13456[No заказа],[3]!Table13456[Количество],"",0,1)</f>
        <v>1</v>
      </c>
      <c r="I3400" s="5">
        <f>_xlfn.XLOOKUP(Table16[[#This Row],[OrderID]],[3]!Table13456[No заказа],[3]!Table13456[Цена],"",0,1)</f>
        <v>52425</v>
      </c>
      <c r="J3400" s="2" t="str">
        <f>M01_SETTINGS!$F$2</f>
        <v>KASPI</v>
      </c>
    </row>
    <row r="3401" spans="1:10" x14ac:dyDescent="0.35">
      <c r="A3401" s="3">
        <f>_xlfn.XLOOKUP(Table16[[#This Row],[OrderID]],[3]!Table13456[No заказа],[3]!Table13456[Дата
отправки],"",0,1)</f>
        <v>45703</v>
      </c>
      <c r="B3401" s="2">
        <v>498012729</v>
      </c>
      <c r="C3401" s="2"/>
      <c r="D3401" s="2"/>
      <c r="E3401" s="3"/>
      <c r="F3401" s="3"/>
      <c r="H3401" s="5">
        <f>_xlfn.XLOOKUP(Table16[[#This Row],[OrderID]],[3]!Table13456[No заказа],[3]!Table13456[Количество],"",0,1)</f>
        <v>1</v>
      </c>
      <c r="I3401" s="5">
        <f>_xlfn.XLOOKUP(Table16[[#This Row],[OrderID]],[3]!Table13456[No заказа],[3]!Table13456[Цена],"",0,1)</f>
        <v>53049</v>
      </c>
      <c r="J3401" s="2" t="str">
        <f>M01_SETTINGS!$F$2</f>
        <v>KASPI</v>
      </c>
    </row>
    <row r="3402" spans="1:10" x14ac:dyDescent="0.35">
      <c r="A3402" s="3">
        <f>_xlfn.XLOOKUP(Table16[[#This Row],[OrderID]],[3]!Table13456[No заказа],[3]!Table13456[Дата
отправки],"",0,1)</f>
        <v>45703</v>
      </c>
      <c r="B3402" s="2">
        <v>497922983</v>
      </c>
      <c r="C3402" s="2"/>
      <c r="D3402" s="2"/>
      <c r="E3402" s="3"/>
      <c r="F3402" s="3"/>
      <c r="H3402" s="5">
        <f>_xlfn.XLOOKUP(Table16[[#This Row],[OrderID]],[3]!Table13456[No заказа],[3]!Table13456[Количество],"",0,1)</f>
        <v>1</v>
      </c>
      <c r="I3402" s="5">
        <f>_xlfn.XLOOKUP(Table16[[#This Row],[OrderID]],[3]!Table13456[No заказа],[3]!Table13456[Цена],"",0,1)</f>
        <v>53231</v>
      </c>
      <c r="J3402" s="2" t="str">
        <f>M01_SETTINGS!$F$2</f>
        <v>KASPI</v>
      </c>
    </row>
    <row r="3403" spans="1:10" x14ac:dyDescent="0.35">
      <c r="A3403" s="3">
        <f>_xlfn.XLOOKUP(Table16[[#This Row],[OrderID]],[3]!Table13456[No заказа],[3]!Table13456[Дата
отправки],"",0,1)</f>
        <v>45703</v>
      </c>
      <c r="B3403" s="2">
        <v>497868538</v>
      </c>
      <c r="C3403" s="2"/>
      <c r="D3403" s="2"/>
      <c r="E3403" s="3"/>
      <c r="F3403" s="3"/>
      <c r="H3403" s="5">
        <f>_xlfn.XLOOKUP(Table16[[#This Row],[OrderID]],[3]!Table13456[No заказа],[3]!Table13456[Количество],"",0,1)</f>
        <v>1</v>
      </c>
      <c r="I3403" s="5">
        <f>_xlfn.XLOOKUP(Table16[[#This Row],[OrderID]],[3]!Table13456[No заказа],[3]!Table13456[Цена],"",0,1)</f>
        <v>53340</v>
      </c>
      <c r="J3403" s="2" t="str">
        <f>M01_SETTINGS!$F$2</f>
        <v>KASPI</v>
      </c>
    </row>
    <row r="3404" spans="1:10" x14ac:dyDescent="0.35">
      <c r="A3404" s="3">
        <f>_xlfn.XLOOKUP(Table16[[#This Row],[OrderID]],[3]!Table13456[No заказа],[3]!Table13456[Дата
отправки],"",0,1)</f>
        <v>45702</v>
      </c>
      <c r="B3404" s="2">
        <v>497102636</v>
      </c>
      <c r="C3404" s="2"/>
      <c r="D3404" s="2"/>
      <c r="E3404" s="3"/>
      <c r="F3404" s="3"/>
      <c r="H3404" s="5">
        <f>_xlfn.XLOOKUP(Table16[[#This Row],[OrderID]],[3]!Table13456[No заказа],[3]!Table13456[Количество],"",0,1)</f>
        <v>1</v>
      </c>
      <c r="I3404" s="5">
        <f>_xlfn.XLOOKUP(Table16[[#This Row],[OrderID]],[3]!Table13456[No заказа],[3]!Table13456[Цена],"",0,1)</f>
        <v>8990</v>
      </c>
      <c r="J3404" s="2" t="str">
        <f>M01_SETTINGS!$F$2</f>
        <v>KASPI</v>
      </c>
    </row>
    <row r="3405" spans="1:10" x14ac:dyDescent="0.35">
      <c r="A3405" s="3">
        <f>_xlfn.XLOOKUP(Table16[[#This Row],[OrderID]],[3]!Table13456[No заказа],[3]!Table13456[Дата
отправки],"",0,1)</f>
        <v>45702</v>
      </c>
      <c r="B3405" s="2">
        <v>497276990</v>
      </c>
      <c r="C3405" s="2"/>
      <c r="D3405" s="2"/>
      <c r="E3405" s="3"/>
      <c r="F3405" s="3"/>
      <c r="H3405" s="5">
        <f>_xlfn.XLOOKUP(Table16[[#This Row],[OrderID]],[3]!Table13456[No заказа],[3]!Table13456[Количество],"",0,1)</f>
        <v>1</v>
      </c>
      <c r="I3405" s="5">
        <f>_xlfn.XLOOKUP(Table16[[#This Row],[OrderID]],[3]!Table13456[No заказа],[3]!Table13456[Цена],"",0,1)</f>
        <v>9027</v>
      </c>
      <c r="J3405" s="2" t="str">
        <f>M01_SETTINGS!$F$2</f>
        <v>KASPI</v>
      </c>
    </row>
    <row r="3406" spans="1:10" x14ac:dyDescent="0.35">
      <c r="A3406" s="3">
        <f>_xlfn.XLOOKUP(Table16[[#This Row],[OrderID]],[3]!Table13456[No заказа],[3]!Table13456[Дата
отправки],"",0,1)</f>
        <v>45702</v>
      </c>
      <c r="B3406" s="2">
        <v>496811445</v>
      </c>
      <c r="C3406" s="2"/>
      <c r="D3406" s="2"/>
      <c r="E3406" s="3"/>
      <c r="F3406" s="3"/>
      <c r="H3406" s="5">
        <f>_xlfn.XLOOKUP(Table16[[#This Row],[OrderID]],[3]!Table13456[No заказа],[3]!Table13456[Количество],"",0,1)</f>
        <v>1</v>
      </c>
      <c r="I3406" s="5">
        <f>_xlfn.XLOOKUP(Table16[[#This Row],[OrderID]],[3]!Table13456[No заказа],[3]!Table13456[Цена],"",0,1)</f>
        <v>9145</v>
      </c>
      <c r="J3406" s="2" t="str">
        <f>M01_SETTINGS!$F$2</f>
        <v>KASPI</v>
      </c>
    </row>
    <row r="3407" spans="1:10" x14ac:dyDescent="0.35">
      <c r="A3407" s="3">
        <f>_xlfn.XLOOKUP(Table16[[#This Row],[OrderID]],[3]!Table13456[No заказа],[3]!Table13456[Дата
отправки],"",0,1)</f>
        <v>45702</v>
      </c>
      <c r="B3407" s="2">
        <v>496885251</v>
      </c>
      <c r="C3407" s="2"/>
      <c r="D3407" s="2"/>
      <c r="E3407" s="3"/>
      <c r="F3407" s="3"/>
      <c r="H3407" s="5">
        <f>_xlfn.XLOOKUP(Table16[[#This Row],[OrderID]],[3]!Table13456[No заказа],[3]!Table13456[Количество],"",0,1)</f>
        <v>1</v>
      </c>
      <c r="I3407" s="5">
        <f>_xlfn.XLOOKUP(Table16[[#This Row],[OrderID]],[3]!Table13456[No заказа],[3]!Table13456[Цена],"",0,1)</f>
        <v>9000</v>
      </c>
      <c r="J3407" s="2" t="str">
        <f>M01_SETTINGS!$F$2</f>
        <v>KASPI</v>
      </c>
    </row>
    <row r="3408" spans="1:10" x14ac:dyDescent="0.35">
      <c r="A3408" s="3">
        <f>_xlfn.XLOOKUP(Table16[[#This Row],[OrderID]],[3]!Table13456[No заказа],[3]!Table13456[Дата
отправки],"",0,1)</f>
        <v>45702</v>
      </c>
      <c r="B3408" s="2">
        <v>497536089</v>
      </c>
      <c r="C3408" s="2"/>
      <c r="D3408" s="2"/>
      <c r="E3408" s="3"/>
      <c r="F3408" s="3"/>
      <c r="H3408" s="5">
        <f>_xlfn.XLOOKUP(Table16[[#This Row],[OrderID]],[3]!Table13456[No заказа],[3]!Table13456[Количество],"",0,1)</f>
        <v>1</v>
      </c>
      <c r="I3408" s="5">
        <f>_xlfn.XLOOKUP(Table16[[#This Row],[OrderID]],[3]!Table13456[No заказа],[3]!Table13456[Цена],"",0,1)</f>
        <v>8989</v>
      </c>
      <c r="J3408" s="2" t="str">
        <f>M01_SETTINGS!$F$2</f>
        <v>KASPI</v>
      </c>
    </row>
    <row r="3409" spans="1:10" x14ac:dyDescent="0.35">
      <c r="A3409" s="3">
        <f>_xlfn.XLOOKUP(Table16[[#This Row],[OrderID]],[3]!Table13456[No заказа],[3]!Table13456[Дата
отправки],"",0,1)</f>
        <v>45702</v>
      </c>
      <c r="B3409" s="2">
        <v>497289517</v>
      </c>
      <c r="C3409" s="2"/>
      <c r="D3409" s="2"/>
      <c r="E3409" s="3"/>
      <c r="F3409" s="3"/>
      <c r="H3409" s="5">
        <f>_xlfn.XLOOKUP(Table16[[#This Row],[OrderID]],[3]!Table13456[No заказа],[3]!Table13456[Количество],"",0,1)</f>
        <v>1</v>
      </c>
      <c r="I3409" s="5">
        <f>_xlfn.XLOOKUP(Table16[[#This Row],[OrderID]],[3]!Table13456[No заказа],[3]!Table13456[Цена],"",0,1)</f>
        <v>9436</v>
      </c>
      <c r="J3409" s="2" t="str">
        <f>M01_SETTINGS!$F$2</f>
        <v>KASPI</v>
      </c>
    </row>
    <row r="3410" spans="1:10" x14ac:dyDescent="0.35">
      <c r="A3410" s="3">
        <f>_xlfn.XLOOKUP(Table16[[#This Row],[OrderID]],[3]!Table13456[No заказа],[3]!Table13456[Дата
отправки],"",0,1)</f>
        <v>45702</v>
      </c>
      <c r="B3410" s="2">
        <v>497338444</v>
      </c>
      <c r="C3410" s="2"/>
      <c r="D3410" s="2"/>
      <c r="E3410" s="3"/>
      <c r="F3410" s="3"/>
      <c r="H3410" s="5">
        <f>_xlfn.XLOOKUP(Table16[[#This Row],[OrderID]],[3]!Table13456[No заказа],[3]!Table13456[Количество],"",0,1)</f>
        <v>1</v>
      </c>
      <c r="I3410" s="5">
        <f>_xlfn.XLOOKUP(Table16[[#This Row],[OrderID]],[3]!Table13456[No заказа],[3]!Table13456[Цена],"",0,1)</f>
        <v>9434</v>
      </c>
      <c r="J3410" s="2" t="str">
        <f>M01_SETTINGS!$F$2</f>
        <v>KASPI</v>
      </c>
    </row>
    <row r="3411" spans="1:10" x14ac:dyDescent="0.35">
      <c r="A3411" s="3">
        <f>_xlfn.XLOOKUP(Table16[[#This Row],[OrderID]],[3]!Table13456[No заказа],[3]!Table13456[Дата
отправки],"",0,1)</f>
        <v>45702</v>
      </c>
      <c r="B3411" s="2">
        <v>497411996</v>
      </c>
      <c r="C3411" s="2"/>
      <c r="D3411" s="2"/>
      <c r="E3411" s="3"/>
      <c r="F3411" s="3"/>
      <c r="H3411" s="5">
        <f>_xlfn.XLOOKUP(Table16[[#This Row],[OrderID]],[3]!Table13456[No заказа],[3]!Table13456[Количество],"",0,1)</f>
        <v>1</v>
      </c>
      <c r="I3411" s="5">
        <f>_xlfn.XLOOKUP(Table16[[#This Row],[OrderID]],[3]!Table13456[No заказа],[3]!Table13456[Цена],"",0,1)</f>
        <v>10162</v>
      </c>
      <c r="J3411" s="2" t="str">
        <f>M01_SETTINGS!$F$2</f>
        <v>KASPI</v>
      </c>
    </row>
    <row r="3412" spans="1:10" x14ac:dyDescent="0.35">
      <c r="A3412" s="3">
        <f>_xlfn.XLOOKUP(Table16[[#This Row],[OrderID]],[3]!Table13456[No заказа],[3]!Table13456[Дата
отправки],"",0,1)</f>
        <v>45702</v>
      </c>
      <c r="B3412" s="2">
        <v>496757317</v>
      </c>
      <c r="C3412" s="2"/>
      <c r="D3412" s="2"/>
      <c r="E3412" s="3"/>
      <c r="F3412" s="3"/>
      <c r="H3412" s="5">
        <f>_xlfn.XLOOKUP(Table16[[#This Row],[OrderID]],[3]!Table13456[No заказа],[3]!Table13456[Количество],"",0,1)</f>
        <v>1</v>
      </c>
      <c r="I3412" s="5">
        <f>_xlfn.XLOOKUP(Table16[[#This Row],[OrderID]],[3]!Table13456[No заказа],[3]!Table13456[Цена],"",0,1)</f>
        <v>9000</v>
      </c>
      <c r="J3412" s="2" t="str">
        <f>M01_SETTINGS!$F$2</f>
        <v>KASPI</v>
      </c>
    </row>
    <row r="3413" spans="1:10" x14ac:dyDescent="0.35">
      <c r="A3413" s="3">
        <f>_xlfn.XLOOKUP(Table16[[#This Row],[OrderID]],[3]!Table13456[No заказа],[3]!Table13456[Дата
отправки],"",0,1)</f>
        <v>45702</v>
      </c>
      <c r="B3413" s="2">
        <v>496960163</v>
      </c>
      <c r="C3413" s="2"/>
      <c r="D3413" s="2"/>
      <c r="E3413" s="3"/>
      <c r="F3413" s="3"/>
      <c r="H3413" s="5">
        <f>_xlfn.XLOOKUP(Table16[[#This Row],[OrderID]],[3]!Table13456[No заказа],[3]!Table13456[Количество],"",0,1)</f>
        <v>1</v>
      </c>
      <c r="I3413" s="5">
        <f>_xlfn.XLOOKUP(Table16[[#This Row],[OrderID]],[3]!Table13456[No заказа],[3]!Table13456[Цена],"",0,1)</f>
        <v>9000</v>
      </c>
      <c r="J3413" s="2" t="str">
        <f>M01_SETTINGS!$F$2</f>
        <v>KASPI</v>
      </c>
    </row>
    <row r="3414" spans="1:10" x14ac:dyDescent="0.35">
      <c r="A3414" s="3">
        <f>_xlfn.XLOOKUP(Table16[[#This Row],[OrderID]],[3]!Table13456[No заказа],[3]!Table13456[Дата
отправки],"",0,1)</f>
        <v>45702</v>
      </c>
      <c r="B3414" s="2">
        <v>496954175</v>
      </c>
      <c r="C3414" s="2"/>
      <c r="D3414" s="2"/>
      <c r="E3414" s="3"/>
      <c r="F3414" s="3"/>
      <c r="H3414" s="5">
        <f>_xlfn.XLOOKUP(Table16[[#This Row],[OrderID]],[3]!Table13456[No заказа],[3]!Table13456[Количество],"",0,1)</f>
        <v>1</v>
      </c>
      <c r="I3414" s="5">
        <f>_xlfn.XLOOKUP(Table16[[#This Row],[OrderID]],[3]!Table13456[No заказа],[3]!Table13456[Цена],"",0,1)</f>
        <v>9000</v>
      </c>
      <c r="J3414" s="2" t="str">
        <f>M01_SETTINGS!$F$2</f>
        <v>KASPI</v>
      </c>
    </row>
    <row r="3415" spans="1:10" x14ac:dyDescent="0.35">
      <c r="A3415" s="3">
        <f>_xlfn.XLOOKUP(Table16[[#This Row],[OrderID]],[3]!Table13456[No заказа],[3]!Table13456[Дата
отправки],"",0,1)</f>
        <v>45702</v>
      </c>
      <c r="B3415" s="2">
        <v>497377052</v>
      </c>
      <c r="C3415" s="2"/>
      <c r="D3415" s="2"/>
      <c r="E3415" s="3"/>
      <c r="F3415" s="3"/>
      <c r="H3415" s="5">
        <f>_xlfn.XLOOKUP(Table16[[#This Row],[OrderID]],[3]!Table13456[No заказа],[3]!Table13456[Количество],"",0,1)</f>
        <v>1</v>
      </c>
      <c r="I3415" s="5">
        <f>_xlfn.XLOOKUP(Table16[[#This Row],[OrderID]],[3]!Table13456[No заказа],[3]!Table13456[Цена],"",0,1)</f>
        <v>9000</v>
      </c>
      <c r="J3415" s="2" t="str">
        <f>M01_SETTINGS!$F$2</f>
        <v>KASPI</v>
      </c>
    </row>
    <row r="3416" spans="1:10" x14ac:dyDescent="0.35">
      <c r="A3416" s="3">
        <f>_xlfn.XLOOKUP(Table16[[#This Row],[OrderID]],[3]!Table13456[No заказа],[3]!Table13456[Дата
отправки],"",0,1)</f>
        <v>45702</v>
      </c>
      <c r="B3416" s="2">
        <v>497084616</v>
      </c>
      <c r="C3416" s="2"/>
      <c r="D3416" s="2"/>
      <c r="E3416" s="3"/>
      <c r="F3416" s="3"/>
      <c r="H3416" s="5">
        <f>_xlfn.XLOOKUP(Table16[[#This Row],[OrderID]],[3]!Table13456[No заказа],[3]!Table13456[Количество],"",0,1)</f>
        <v>1</v>
      </c>
      <c r="I3416" s="5">
        <f>_xlfn.XLOOKUP(Table16[[#This Row],[OrderID]],[3]!Table13456[No заказа],[3]!Table13456[Цена],"",0,1)</f>
        <v>9462</v>
      </c>
      <c r="J3416" s="2" t="str">
        <f>M01_SETTINGS!$F$2</f>
        <v>KASPI</v>
      </c>
    </row>
    <row r="3417" spans="1:10" x14ac:dyDescent="0.35">
      <c r="A3417" s="3">
        <f>_xlfn.XLOOKUP(Table16[[#This Row],[OrderID]],[3]!Table13456[No заказа],[3]!Table13456[Дата
отправки],"",0,1)</f>
        <v>45702</v>
      </c>
      <c r="B3417" s="2">
        <v>496743185</v>
      </c>
      <c r="C3417" s="2"/>
      <c r="D3417" s="2"/>
      <c r="E3417" s="3"/>
      <c r="F3417" s="3"/>
      <c r="H3417" s="5">
        <f>_xlfn.XLOOKUP(Table16[[#This Row],[OrderID]],[3]!Table13456[No заказа],[3]!Table13456[Количество],"",0,1)</f>
        <v>1</v>
      </c>
      <c r="I3417" s="5">
        <f>_xlfn.XLOOKUP(Table16[[#This Row],[OrderID]],[3]!Table13456[No заказа],[3]!Table13456[Цена],"",0,1)</f>
        <v>9509</v>
      </c>
      <c r="J3417" s="2" t="str">
        <f>M01_SETTINGS!$F$2</f>
        <v>KASPI</v>
      </c>
    </row>
    <row r="3418" spans="1:10" x14ac:dyDescent="0.35">
      <c r="A3418" s="3">
        <f>_xlfn.XLOOKUP(Table16[[#This Row],[OrderID]],[3]!Table13456[No заказа],[3]!Table13456[Дата
отправки],"",0,1)</f>
        <v>45702</v>
      </c>
      <c r="B3418" s="2">
        <v>497476082</v>
      </c>
      <c r="C3418" s="2"/>
      <c r="D3418" s="2"/>
      <c r="E3418" s="3"/>
      <c r="F3418" s="3"/>
      <c r="H3418" s="5">
        <f>_xlfn.XLOOKUP(Table16[[#This Row],[OrderID]],[3]!Table13456[No заказа],[3]!Table13456[Количество],"",0,1)</f>
        <v>1</v>
      </c>
      <c r="I3418" s="5">
        <f>_xlfn.XLOOKUP(Table16[[#This Row],[OrderID]],[3]!Table13456[No заказа],[3]!Table13456[Цена],"",0,1)</f>
        <v>9464</v>
      </c>
      <c r="J3418" s="2" t="str">
        <f>M01_SETTINGS!$F$2</f>
        <v>KASPI</v>
      </c>
    </row>
    <row r="3419" spans="1:10" x14ac:dyDescent="0.35">
      <c r="A3419" s="3">
        <f>_xlfn.XLOOKUP(Table16[[#This Row],[OrderID]],[3]!Table13456[No заказа],[3]!Table13456[Дата
отправки],"",0,1)</f>
        <v>45702</v>
      </c>
      <c r="B3419" s="2">
        <v>497014587</v>
      </c>
      <c r="C3419" s="2"/>
      <c r="D3419" s="2"/>
      <c r="E3419" s="3"/>
      <c r="F3419" s="3"/>
      <c r="H3419" s="5">
        <f>_xlfn.XLOOKUP(Table16[[#This Row],[OrderID]],[3]!Table13456[No заказа],[3]!Table13456[Количество],"",0,1)</f>
        <v>1</v>
      </c>
      <c r="I3419" s="5">
        <f>_xlfn.XLOOKUP(Table16[[#This Row],[OrderID]],[3]!Table13456[No заказа],[3]!Table13456[Цена],"",0,1)</f>
        <v>10490</v>
      </c>
      <c r="J3419" s="2" t="str">
        <f>M01_SETTINGS!$F$2</f>
        <v>KASPI</v>
      </c>
    </row>
    <row r="3420" spans="1:10" x14ac:dyDescent="0.35">
      <c r="A3420" s="3">
        <f>_xlfn.XLOOKUP(Table16[[#This Row],[OrderID]],[3]!Table13456[No заказа],[3]!Table13456[Дата
отправки],"",0,1)</f>
        <v>45702</v>
      </c>
      <c r="B3420" s="2">
        <v>497150878</v>
      </c>
      <c r="C3420" s="2"/>
      <c r="D3420" s="2"/>
      <c r="E3420" s="3"/>
      <c r="F3420" s="3"/>
      <c r="H3420" s="5">
        <f>_xlfn.XLOOKUP(Table16[[#This Row],[OrderID]],[3]!Table13456[No заказа],[3]!Table13456[Количество],"",0,1)</f>
        <v>1</v>
      </c>
      <c r="I3420" s="5">
        <f>_xlfn.XLOOKUP(Table16[[#This Row],[OrderID]],[3]!Table13456[No заказа],[3]!Table13456[Цена],"",0,1)</f>
        <v>10899</v>
      </c>
      <c r="J3420" s="2" t="str">
        <f>M01_SETTINGS!$F$2</f>
        <v>KASPI</v>
      </c>
    </row>
    <row r="3421" spans="1:10" x14ac:dyDescent="0.35">
      <c r="A3421" s="3">
        <f>_xlfn.XLOOKUP(Table16[[#This Row],[OrderID]],[3]!Table13456[No заказа],[3]!Table13456[Дата
отправки],"",0,1)</f>
        <v>45702</v>
      </c>
      <c r="B3421" s="2">
        <v>497383924</v>
      </c>
      <c r="C3421" s="2"/>
      <c r="D3421" s="2"/>
      <c r="E3421" s="3"/>
      <c r="F3421" s="3"/>
      <c r="H3421" s="5">
        <f>_xlfn.XLOOKUP(Table16[[#This Row],[OrderID]],[3]!Table13456[No заказа],[3]!Table13456[Количество],"",0,1)</f>
        <v>1</v>
      </c>
      <c r="I3421" s="5">
        <f>_xlfn.XLOOKUP(Table16[[#This Row],[OrderID]],[3]!Table13456[No заказа],[3]!Table13456[Цена],"",0,1)</f>
        <v>8989</v>
      </c>
      <c r="J3421" s="2" t="str">
        <f>M01_SETTINGS!$F$2</f>
        <v>KASPI</v>
      </c>
    </row>
    <row r="3422" spans="1:10" x14ac:dyDescent="0.35">
      <c r="A3422" s="3">
        <f>_xlfn.XLOOKUP(Table16[[#This Row],[OrderID]],[3]!Table13456[No заказа],[3]!Table13456[Дата
отправки],"",0,1)</f>
        <v>45702</v>
      </c>
      <c r="B3422" s="2">
        <v>497383924</v>
      </c>
      <c r="C3422" s="2"/>
      <c r="D3422" s="2"/>
      <c r="E3422" s="3"/>
      <c r="F3422" s="3"/>
      <c r="H3422" s="5">
        <f>_xlfn.XLOOKUP(Table16[[#This Row],[OrderID]],[3]!Table13456[No заказа],[3]!Table13456[Количество],"",0,1)</f>
        <v>1</v>
      </c>
      <c r="I3422" s="5">
        <f>_xlfn.XLOOKUP(Table16[[#This Row],[OrderID]],[3]!Table13456[No заказа],[3]!Table13456[Цена],"",0,1)</f>
        <v>8989</v>
      </c>
      <c r="J3422" s="2" t="str">
        <f>M01_SETTINGS!$F$2</f>
        <v>KASPI</v>
      </c>
    </row>
    <row r="3423" spans="1:10" x14ac:dyDescent="0.35">
      <c r="A3423" s="3">
        <f>_xlfn.XLOOKUP(Table16[[#This Row],[OrderID]],[3]!Table13456[No заказа],[3]!Table13456[Дата
отправки],"",0,1)</f>
        <v>45702</v>
      </c>
      <c r="B3423" s="2">
        <v>497383924</v>
      </c>
      <c r="C3423" s="2"/>
      <c r="D3423" s="2"/>
      <c r="E3423" s="3"/>
      <c r="F3423" s="3"/>
      <c r="H3423" s="5">
        <f>_xlfn.XLOOKUP(Table16[[#This Row],[OrderID]],[3]!Table13456[No заказа],[3]!Table13456[Количество],"",0,1)</f>
        <v>1</v>
      </c>
      <c r="I3423" s="5">
        <f>_xlfn.XLOOKUP(Table16[[#This Row],[OrderID]],[3]!Table13456[No заказа],[3]!Table13456[Цена],"",0,1)</f>
        <v>8989</v>
      </c>
      <c r="J3423" s="2" t="str">
        <f>M01_SETTINGS!$F$2</f>
        <v>KASPI</v>
      </c>
    </row>
    <row r="3424" spans="1:10" x14ac:dyDescent="0.35">
      <c r="A3424" s="3">
        <f>_xlfn.XLOOKUP(Table16[[#This Row],[OrderID]],[3]!Table13456[No заказа],[3]!Table13456[Дата
отправки],"",0,1)</f>
        <v>45702</v>
      </c>
      <c r="B3424" s="2">
        <v>496938227</v>
      </c>
      <c r="C3424" s="2"/>
      <c r="D3424" s="2"/>
      <c r="E3424" s="3"/>
      <c r="F3424" s="3"/>
      <c r="H3424" s="5">
        <f>_xlfn.XLOOKUP(Table16[[#This Row],[OrderID]],[3]!Table13456[No заказа],[3]!Table13456[Количество],"",0,1)</f>
        <v>1</v>
      </c>
      <c r="I3424" s="5">
        <f>_xlfn.XLOOKUP(Table16[[#This Row],[OrderID]],[3]!Table13456[No заказа],[3]!Table13456[Цена],"",0,1)</f>
        <v>12908</v>
      </c>
      <c r="J3424" s="2" t="str">
        <f>M01_SETTINGS!$F$2</f>
        <v>KASPI</v>
      </c>
    </row>
    <row r="3425" spans="1:10" x14ac:dyDescent="0.35">
      <c r="A3425" s="3">
        <f>_xlfn.XLOOKUP(Table16[[#This Row],[OrderID]],[3]!Table13456[No заказа],[3]!Table13456[Дата
отправки],"",0,1)</f>
        <v>45702</v>
      </c>
      <c r="B3425" s="2">
        <v>497517699</v>
      </c>
      <c r="C3425" s="2"/>
      <c r="D3425" s="2"/>
      <c r="E3425" s="3"/>
      <c r="F3425" s="3"/>
      <c r="H3425" s="5">
        <f>_xlfn.XLOOKUP(Table16[[#This Row],[OrderID]],[3]!Table13456[No заказа],[3]!Table13456[Количество],"",0,1)</f>
        <v>1</v>
      </c>
      <c r="I3425" s="5">
        <f>_xlfn.XLOOKUP(Table16[[#This Row],[OrderID]],[3]!Table13456[No заказа],[3]!Table13456[Цена],"",0,1)</f>
        <v>9471</v>
      </c>
      <c r="J3425" s="2" t="str">
        <f>M01_SETTINGS!$F$2</f>
        <v>KASPI</v>
      </c>
    </row>
    <row r="3426" spans="1:10" x14ac:dyDescent="0.35">
      <c r="A3426" s="3">
        <f>_xlfn.XLOOKUP(Table16[[#This Row],[OrderID]],[3]!Table13456[No заказа],[3]!Table13456[Дата
отправки],"",0,1)</f>
        <v>45702</v>
      </c>
      <c r="B3426" s="2">
        <v>497355574</v>
      </c>
      <c r="C3426" s="2"/>
      <c r="D3426" s="2"/>
      <c r="E3426" s="3"/>
      <c r="F3426" s="3"/>
      <c r="H3426" s="5">
        <f>_xlfn.XLOOKUP(Table16[[#This Row],[OrderID]],[3]!Table13456[No заказа],[3]!Table13456[Количество],"",0,1)</f>
        <v>1</v>
      </c>
      <c r="I3426" s="5">
        <f>_xlfn.XLOOKUP(Table16[[#This Row],[OrderID]],[3]!Table13456[No заказа],[3]!Table13456[Цена],"",0,1)</f>
        <v>9983</v>
      </c>
      <c r="J3426" s="2" t="str">
        <f>M01_SETTINGS!$F$2</f>
        <v>KASPI</v>
      </c>
    </row>
    <row r="3427" spans="1:10" x14ac:dyDescent="0.35">
      <c r="A3427" s="3">
        <f>_xlfn.XLOOKUP(Table16[[#This Row],[OrderID]],[3]!Table13456[No заказа],[3]!Table13456[Дата
отправки],"",0,1)</f>
        <v>45702</v>
      </c>
      <c r="B3427" s="2">
        <v>496859731</v>
      </c>
      <c r="C3427" s="2"/>
      <c r="D3427" s="2"/>
      <c r="E3427" s="3"/>
      <c r="F3427" s="3"/>
      <c r="H3427" s="5">
        <f>_xlfn.XLOOKUP(Table16[[#This Row],[OrderID]],[3]!Table13456[No заказа],[3]!Table13456[Количество],"",0,1)</f>
        <v>1</v>
      </c>
      <c r="I3427" s="5">
        <f>_xlfn.XLOOKUP(Table16[[#This Row],[OrderID]],[3]!Table13456[No заказа],[3]!Table13456[Цена],"",0,1)</f>
        <v>9000</v>
      </c>
      <c r="J3427" s="2" t="str">
        <f>M01_SETTINGS!$F$2</f>
        <v>KASPI</v>
      </c>
    </row>
    <row r="3428" spans="1:10" x14ac:dyDescent="0.35">
      <c r="A3428" s="3">
        <f>_xlfn.XLOOKUP(Table16[[#This Row],[OrderID]],[3]!Table13456[No заказа],[3]!Table13456[Дата
отправки],"",0,1)</f>
        <v>45702</v>
      </c>
      <c r="B3428" s="2">
        <v>497447603</v>
      </c>
      <c r="C3428" s="2"/>
      <c r="D3428" s="2"/>
      <c r="E3428" s="3"/>
      <c r="F3428" s="3"/>
      <c r="H3428" s="5">
        <f>_xlfn.XLOOKUP(Table16[[#This Row],[OrderID]],[3]!Table13456[No заказа],[3]!Table13456[Количество],"",0,1)</f>
        <v>1</v>
      </c>
      <c r="I3428" s="5">
        <f>_xlfn.XLOOKUP(Table16[[#This Row],[OrderID]],[3]!Table13456[No заказа],[3]!Table13456[Цена],"",0,1)</f>
        <v>9000</v>
      </c>
      <c r="J3428" s="2" t="str">
        <f>M01_SETTINGS!$F$2</f>
        <v>KASPI</v>
      </c>
    </row>
    <row r="3429" spans="1:10" x14ac:dyDescent="0.35">
      <c r="A3429" s="3">
        <f>_xlfn.XLOOKUP(Table16[[#This Row],[OrderID]],[3]!Table13456[No заказа],[3]!Table13456[Дата
отправки],"",0,1)</f>
        <v>45702</v>
      </c>
      <c r="B3429" s="2">
        <v>497456731</v>
      </c>
      <c r="C3429" s="2"/>
      <c r="D3429" s="2"/>
      <c r="E3429" s="3"/>
      <c r="F3429" s="3"/>
      <c r="H3429" s="5">
        <f>_xlfn.XLOOKUP(Table16[[#This Row],[OrderID]],[3]!Table13456[No заказа],[3]!Table13456[Количество],"",0,1)</f>
        <v>1</v>
      </c>
      <c r="I3429" s="5">
        <f>_xlfn.XLOOKUP(Table16[[#This Row],[OrderID]],[3]!Table13456[No заказа],[3]!Table13456[Цена],"",0,1)</f>
        <v>9000</v>
      </c>
      <c r="J3429" s="2" t="str">
        <f>M01_SETTINGS!$F$2</f>
        <v>KASPI</v>
      </c>
    </row>
    <row r="3430" spans="1:10" x14ac:dyDescent="0.35">
      <c r="A3430" s="3">
        <f>_xlfn.XLOOKUP(Table16[[#This Row],[OrderID]],[3]!Table13456[No заказа],[3]!Table13456[Дата
отправки],"",0,1)</f>
        <v>45702</v>
      </c>
      <c r="B3430" s="2">
        <v>497510049</v>
      </c>
      <c r="C3430" s="2"/>
      <c r="D3430" s="2"/>
      <c r="E3430" s="3"/>
      <c r="F3430" s="3"/>
      <c r="H3430" s="5">
        <f>_xlfn.XLOOKUP(Table16[[#This Row],[OrderID]],[3]!Table13456[No заказа],[3]!Table13456[Количество],"",0,1)</f>
        <v>1</v>
      </c>
      <c r="I3430" s="5">
        <f>_xlfn.XLOOKUP(Table16[[#This Row],[OrderID]],[3]!Table13456[No заказа],[3]!Table13456[Цена],"",0,1)</f>
        <v>9000</v>
      </c>
      <c r="J3430" s="2" t="str">
        <f>M01_SETTINGS!$F$2</f>
        <v>KASPI</v>
      </c>
    </row>
    <row r="3431" spans="1:10" x14ac:dyDescent="0.35">
      <c r="A3431" s="3">
        <f>_xlfn.XLOOKUP(Table16[[#This Row],[OrderID]],[3]!Table13456[No заказа],[3]!Table13456[Дата
отправки],"",0,1)</f>
        <v>45702</v>
      </c>
      <c r="B3431" s="2">
        <v>497087463</v>
      </c>
      <c r="C3431" s="2"/>
      <c r="D3431" s="2"/>
      <c r="E3431" s="3"/>
      <c r="F3431" s="3"/>
      <c r="H3431" s="5">
        <f>_xlfn.XLOOKUP(Table16[[#This Row],[OrderID]],[3]!Table13456[No заказа],[3]!Table13456[Количество],"",0,1)</f>
        <v>1</v>
      </c>
      <c r="I3431" s="5">
        <f>_xlfn.XLOOKUP(Table16[[#This Row],[OrderID]],[3]!Table13456[No заказа],[3]!Table13456[Цена],"",0,1)</f>
        <v>9000</v>
      </c>
      <c r="J3431" s="2" t="str">
        <f>M01_SETTINGS!$F$2</f>
        <v>KASPI</v>
      </c>
    </row>
    <row r="3432" spans="1:10" x14ac:dyDescent="0.35">
      <c r="A3432" s="3">
        <f>_xlfn.XLOOKUP(Table16[[#This Row],[OrderID]],[3]!Table13456[No заказа],[3]!Table13456[Дата
отправки],"",0,1)</f>
        <v>45702</v>
      </c>
      <c r="B3432" s="2">
        <v>496956186</v>
      </c>
      <c r="C3432" s="2"/>
      <c r="D3432" s="2"/>
      <c r="E3432" s="3"/>
      <c r="F3432" s="3"/>
      <c r="H3432" s="5">
        <f>_xlfn.XLOOKUP(Table16[[#This Row],[OrderID]],[3]!Table13456[No заказа],[3]!Table13456[Количество],"",0,1)</f>
        <v>1</v>
      </c>
      <c r="I3432" s="5">
        <f>_xlfn.XLOOKUP(Table16[[#This Row],[OrderID]],[3]!Table13456[No заказа],[3]!Table13456[Цена],"",0,1)</f>
        <v>10880</v>
      </c>
      <c r="J3432" s="2" t="str">
        <f>M01_SETTINGS!$F$2</f>
        <v>KASPI</v>
      </c>
    </row>
    <row r="3433" spans="1:10" x14ac:dyDescent="0.35">
      <c r="A3433" s="3">
        <f>_xlfn.XLOOKUP(Table16[[#This Row],[OrderID]],[3]!Table13456[No заказа],[3]!Table13456[Дата
отправки],"",0,1)</f>
        <v>45702</v>
      </c>
      <c r="B3433" s="2">
        <v>497109507</v>
      </c>
      <c r="C3433" s="2"/>
      <c r="D3433" s="2"/>
      <c r="E3433" s="3"/>
      <c r="F3433" s="3"/>
      <c r="H3433" s="5">
        <f>_xlfn.XLOOKUP(Table16[[#This Row],[OrderID]],[3]!Table13456[No заказа],[3]!Table13456[Количество],"",0,1)</f>
        <v>1</v>
      </c>
      <c r="I3433" s="5">
        <f>_xlfn.XLOOKUP(Table16[[#This Row],[OrderID]],[3]!Table13456[No заказа],[3]!Table13456[Цена],"",0,1)</f>
        <v>10496</v>
      </c>
      <c r="J3433" s="2" t="str">
        <f>M01_SETTINGS!$F$2</f>
        <v>KASPI</v>
      </c>
    </row>
    <row r="3434" spans="1:10" x14ac:dyDescent="0.35">
      <c r="A3434" s="3">
        <f>_xlfn.XLOOKUP(Table16[[#This Row],[OrderID]],[3]!Table13456[No заказа],[3]!Table13456[Дата
отправки],"",0,1)</f>
        <v>45702</v>
      </c>
      <c r="B3434" s="2">
        <v>496963531</v>
      </c>
      <c r="C3434" s="2"/>
      <c r="D3434" s="2"/>
      <c r="E3434" s="3"/>
      <c r="F3434" s="3"/>
      <c r="H3434" s="5">
        <f>_xlfn.XLOOKUP(Table16[[#This Row],[OrderID]],[3]!Table13456[No заказа],[3]!Table13456[Количество],"",0,1)</f>
        <v>1</v>
      </c>
      <c r="I3434" s="5">
        <f>_xlfn.XLOOKUP(Table16[[#This Row],[OrderID]],[3]!Table13456[No заказа],[3]!Table13456[Цена],"",0,1)</f>
        <v>10880</v>
      </c>
      <c r="J3434" s="2" t="str">
        <f>M01_SETTINGS!$F$2</f>
        <v>KASPI</v>
      </c>
    </row>
    <row r="3435" spans="1:10" x14ac:dyDescent="0.35">
      <c r="A3435" s="3">
        <f>_xlfn.XLOOKUP(Table16[[#This Row],[OrderID]],[3]!Table13456[No заказа],[3]!Table13456[Дата
отправки],"",0,1)</f>
        <v>45702</v>
      </c>
      <c r="B3435" s="2">
        <v>497128688</v>
      </c>
      <c r="C3435" s="2"/>
      <c r="D3435" s="2"/>
      <c r="E3435" s="3"/>
      <c r="F3435" s="3"/>
      <c r="H3435" s="5">
        <f>_xlfn.XLOOKUP(Table16[[#This Row],[OrderID]],[3]!Table13456[No заказа],[3]!Table13456[Количество],"",0,1)</f>
        <v>1</v>
      </c>
      <c r="I3435" s="5">
        <f>_xlfn.XLOOKUP(Table16[[#This Row],[OrderID]],[3]!Table13456[No заказа],[3]!Table13456[Цена],"",0,1)</f>
        <v>9999</v>
      </c>
      <c r="J3435" s="2" t="str">
        <f>M01_SETTINGS!$F$2</f>
        <v>KASPI</v>
      </c>
    </row>
    <row r="3436" spans="1:10" x14ac:dyDescent="0.35">
      <c r="A3436" s="3">
        <f>_xlfn.XLOOKUP(Table16[[#This Row],[OrderID]],[3]!Table13456[No заказа],[3]!Table13456[Дата
отправки],"",0,1)</f>
        <v>45702</v>
      </c>
      <c r="B3436" s="2">
        <v>496891910</v>
      </c>
      <c r="C3436" s="2"/>
      <c r="D3436" s="2"/>
      <c r="E3436" s="3"/>
      <c r="F3436" s="3"/>
      <c r="H3436" s="5">
        <f>_xlfn.XLOOKUP(Table16[[#This Row],[OrderID]],[3]!Table13456[No заказа],[3]!Table13456[Количество],"",0,1)</f>
        <v>1</v>
      </c>
      <c r="I3436" s="5">
        <f>_xlfn.XLOOKUP(Table16[[#This Row],[OrderID]],[3]!Table13456[No заказа],[3]!Table13456[Цена],"",0,1)</f>
        <v>9000</v>
      </c>
      <c r="J3436" s="2" t="str">
        <f>M01_SETTINGS!$F$2</f>
        <v>KASPI</v>
      </c>
    </row>
    <row r="3437" spans="1:10" x14ac:dyDescent="0.35">
      <c r="A3437" s="3">
        <f>_xlfn.XLOOKUP(Table16[[#This Row],[OrderID]],[3]!Table13456[No заказа],[3]!Table13456[Дата
отправки],"",0,1)</f>
        <v>45702</v>
      </c>
      <c r="B3437" s="2">
        <v>496920749</v>
      </c>
      <c r="C3437" s="2"/>
      <c r="D3437" s="2"/>
      <c r="E3437" s="3"/>
      <c r="F3437" s="3"/>
      <c r="H3437" s="5">
        <f>_xlfn.XLOOKUP(Table16[[#This Row],[OrderID]],[3]!Table13456[No заказа],[3]!Table13456[Количество],"",0,1)</f>
        <v>1</v>
      </c>
      <c r="I3437" s="5">
        <f>_xlfn.XLOOKUP(Table16[[#This Row],[OrderID]],[3]!Table13456[No заказа],[3]!Table13456[Цена],"",0,1)</f>
        <v>9531</v>
      </c>
      <c r="J3437" s="2" t="str">
        <f>M01_SETTINGS!$F$2</f>
        <v>KASPI</v>
      </c>
    </row>
    <row r="3438" spans="1:10" x14ac:dyDescent="0.35">
      <c r="A3438" s="3">
        <f>_xlfn.XLOOKUP(Table16[[#This Row],[OrderID]],[3]!Table13456[No заказа],[3]!Table13456[Дата
отправки],"",0,1)</f>
        <v>45702</v>
      </c>
      <c r="B3438" s="2">
        <v>497383924</v>
      </c>
      <c r="C3438" s="2"/>
      <c r="D3438" s="2"/>
      <c r="E3438" s="3"/>
      <c r="F3438" s="3"/>
      <c r="H3438" s="5">
        <f>_xlfn.XLOOKUP(Table16[[#This Row],[OrderID]],[3]!Table13456[No заказа],[3]!Table13456[Количество],"",0,1)</f>
        <v>1</v>
      </c>
      <c r="I3438" s="5">
        <f>_xlfn.XLOOKUP(Table16[[#This Row],[OrderID]],[3]!Table13456[No заказа],[3]!Table13456[Цена],"",0,1)</f>
        <v>8989</v>
      </c>
      <c r="J3438" s="2" t="str">
        <f>M01_SETTINGS!$F$2</f>
        <v>KASPI</v>
      </c>
    </row>
    <row r="3439" spans="1:10" x14ac:dyDescent="0.35">
      <c r="A3439" s="3">
        <f>_xlfn.XLOOKUP(Table16[[#This Row],[OrderID]],[3]!Table13456[No заказа],[3]!Table13456[Дата
отправки],"",0,1)</f>
        <v>45702</v>
      </c>
      <c r="B3439" s="2">
        <v>497383924</v>
      </c>
      <c r="C3439" s="2"/>
      <c r="D3439" s="2"/>
      <c r="E3439" s="3"/>
      <c r="F3439" s="3"/>
      <c r="H3439" s="5">
        <f>_xlfn.XLOOKUP(Table16[[#This Row],[OrderID]],[3]!Table13456[No заказа],[3]!Table13456[Количество],"",0,1)</f>
        <v>1</v>
      </c>
      <c r="I3439" s="5">
        <f>_xlfn.XLOOKUP(Table16[[#This Row],[OrderID]],[3]!Table13456[No заказа],[3]!Table13456[Цена],"",0,1)</f>
        <v>8989</v>
      </c>
      <c r="J3439" s="2" t="str">
        <f>M01_SETTINGS!$F$2</f>
        <v>KASPI</v>
      </c>
    </row>
    <row r="3440" spans="1:10" x14ac:dyDescent="0.35">
      <c r="A3440" s="3">
        <f>_xlfn.XLOOKUP(Table16[[#This Row],[OrderID]],[3]!Table13456[No заказа],[3]!Table13456[Дата
отправки],"",0,1)</f>
        <v>45702</v>
      </c>
      <c r="B3440" s="2">
        <v>497383924</v>
      </c>
      <c r="C3440" s="2"/>
      <c r="D3440" s="2"/>
      <c r="E3440" s="3"/>
      <c r="F3440" s="3"/>
      <c r="H3440" s="5">
        <f>_xlfn.XLOOKUP(Table16[[#This Row],[OrderID]],[3]!Table13456[No заказа],[3]!Table13456[Количество],"",0,1)</f>
        <v>1</v>
      </c>
      <c r="I3440" s="5">
        <f>_xlfn.XLOOKUP(Table16[[#This Row],[OrderID]],[3]!Table13456[No заказа],[3]!Table13456[Цена],"",0,1)</f>
        <v>8989</v>
      </c>
      <c r="J3440" s="2" t="str">
        <f>M01_SETTINGS!$F$2</f>
        <v>KASPI</v>
      </c>
    </row>
    <row r="3441" spans="1:10" x14ac:dyDescent="0.35">
      <c r="A3441" s="3">
        <f>_xlfn.XLOOKUP(Table16[[#This Row],[OrderID]],[3]!Table13456[No заказа],[3]!Table13456[Дата
отправки],"",0,1)</f>
        <v>45702</v>
      </c>
      <c r="B3441" s="2">
        <v>496763927</v>
      </c>
      <c r="C3441" s="2"/>
      <c r="D3441" s="2"/>
      <c r="E3441" s="3"/>
      <c r="F3441" s="3"/>
      <c r="H3441" s="5">
        <f>_xlfn.XLOOKUP(Table16[[#This Row],[OrderID]],[3]!Table13456[No заказа],[3]!Table13456[Количество],"",0,1)</f>
        <v>1</v>
      </c>
      <c r="I3441" s="5">
        <f>_xlfn.XLOOKUP(Table16[[#This Row],[OrderID]],[3]!Table13456[No заказа],[3]!Table13456[Цена],"",0,1)</f>
        <v>9000</v>
      </c>
      <c r="J3441" s="2" t="str">
        <f>M01_SETTINGS!$F$2</f>
        <v>KASPI</v>
      </c>
    </row>
    <row r="3442" spans="1:10" x14ac:dyDescent="0.35">
      <c r="A3442" s="3">
        <f>_xlfn.XLOOKUP(Table16[[#This Row],[OrderID]],[3]!Table13456[No заказа],[3]!Table13456[Дата
отправки],"",0,1)</f>
        <v>45702</v>
      </c>
      <c r="B3442" s="2">
        <v>496986024</v>
      </c>
      <c r="C3442" s="2"/>
      <c r="D3442" s="2"/>
      <c r="E3442" s="3"/>
      <c r="F3442" s="3"/>
      <c r="H3442" s="5">
        <f>_xlfn.XLOOKUP(Table16[[#This Row],[OrderID]],[3]!Table13456[No заказа],[3]!Table13456[Количество],"",0,1)</f>
        <v>1</v>
      </c>
      <c r="I3442" s="5">
        <f>_xlfn.XLOOKUP(Table16[[#This Row],[OrderID]],[3]!Table13456[No заказа],[3]!Table13456[Цена],"",0,1)</f>
        <v>8996</v>
      </c>
      <c r="J3442" s="2" t="str">
        <f>M01_SETTINGS!$F$2</f>
        <v>KASPI</v>
      </c>
    </row>
    <row r="3443" spans="1:10" x14ac:dyDescent="0.35">
      <c r="A3443" s="3">
        <f>_xlfn.XLOOKUP(Table16[[#This Row],[OrderID]],[3]!Table13456[No заказа],[3]!Table13456[Дата
отправки],"",0,1)</f>
        <v>45702</v>
      </c>
      <c r="B3443" s="2">
        <v>496945157</v>
      </c>
      <c r="C3443" s="2"/>
      <c r="D3443" s="2"/>
      <c r="E3443" s="3"/>
      <c r="F3443" s="3"/>
      <c r="H3443" s="5">
        <f>_xlfn.XLOOKUP(Table16[[#This Row],[OrderID]],[3]!Table13456[No заказа],[3]!Table13456[Количество],"",0,1)</f>
        <v>1</v>
      </c>
      <c r="I3443" s="5">
        <f>_xlfn.XLOOKUP(Table16[[#This Row],[OrderID]],[3]!Table13456[No заказа],[3]!Table13456[Цена],"",0,1)</f>
        <v>9142</v>
      </c>
      <c r="J3443" s="2" t="str">
        <f>M01_SETTINGS!$F$2</f>
        <v>KASPI</v>
      </c>
    </row>
    <row r="3444" spans="1:10" x14ac:dyDescent="0.35">
      <c r="A3444" s="3">
        <f>_xlfn.XLOOKUP(Table16[[#This Row],[OrderID]],[3]!Table13456[No заказа],[3]!Table13456[Дата
отправки],"",0,1)</f>
        <v>45702</v>
      </c>
      <c r="B3444" s="2">
        <v>497161296</v>
      </c>
      <c r="C3444" s="2"/>
      <c r="D3444" s="2"/>
      <c r="E3444" s="3"/>
      <c r="F3444" s="3"/>
      <c r="H3444" s="5">
        <f>_xlfn.XLOOKUP(Table16[[#This Row],[OrderID]],[3]!Table13456[No заказа],[3]!Table13456[Количество],"",0,1)</f>
        <v>1</v>
      </c>
      <c r="I3444" s="5">
        <f>_xlfn.XLOOKUP(Table16[[#This Row],[OrderID]],[3]!Table13456[No заказа],[3]!Table13456[Цена],"",0,1)</f>
        <v>9000</v>
      </c>
      <c r="J3444" s="2" t="str">
        <f>M01_SETTINGS!$F$2</f>
        <v>KASPI</v>
      </c>
    </row>
    <row r="3445" spans="1:10" x14ac:dyDescent="0.35">
      <c r="A3445" s="3">
        <f>_xlfn.XLOOKUP(Table16[[#This Row],[OrderID]],[3]!Table13456[No заказа],[3]!Table13456[Дата
отправки],"",0,1)</f>
        <v>45702</v>
      </c>
      <c r="B3445" s="2">
        <v>497372741</v>
      </c>
      <c r="C3445" s="2"/>
      <c r="D3445" s="2"/>
      <c r="E3445" s="3"/>
      <c r="F3445" s="3"/>
      <c r="H3445" s="5">
        <f>_xlfn.XLOOKUP(Table16[[#This Row],[OrderID]],[3]!Table13456[No заказа],[3]!Table13456[Количество],"",0,1)</f>
        <v>1</v>
      </c>
      <c r="I3445" s="5">
        <f>_xlfn.XLOOKUP(Table16[[#This Row],[OrderID]],[3]!Table13456[No заказа],[3]!Table13456[Цена],"",0,1)</f>
        <v>9000</v>
      </c>
      <c r="J3445" s="2" t="str">
        <f>M01_SETTINGS!$F$2</f>
        <v>KASPI</v>
      </c>
    </row>
    <row r="3446" spans="1:10" x14ac:dyDescent="0.35">
      <c r="A3446" s="3">
        <f>_xlfn.XLOOKUP(Table16[[#This Row],[OrderID]],[3]!Table13456[No заказа],[3]!Table13456[Дата
отправки],"",0,1)</f>
        <v>45702</v>
      </c>
      <c r="B3446" s="2">
        <v>496867352</v>
      </c>
      <c r="C3446" s="2"/>
      <c r="D3446" s="2"/>
      <c r="E3446" s="3"/>
      <c r="F3446" s="3"/>
      <c r="H3446" s="5">
        <f>_xlfn.XLOOKUP(Table16[[#This Row],[OrderID]],[3]!Table13456[No заказа],[3]!Table13456[Количество],"",0,1)</f>
        <v>1</v>
      </c>
      <c r="I3446" s="5">
        <f>_xlfn.XLOOKUP(Table16[[#This Row],[OrderID]],[3]!Table13456[No заказа],[3]!Table13456[Цена],"",0,1)</f>
        <v>8997</v>
      </c>
      <c r="J3446" s="2" t="str">
        <f>M01_SETTINGS!$F$2</f>
        <v>KASPI</v>
      </c>
    </row>
    <row r="3447" spans="1:10" x14ac:dyDescent="0.35">
      <c r="A3447" s="3">
        <f>_xlfn.XLOOKUP(Table16[[#This Row],[OrderID]],[3]!Table13456[No заказа],[3]!Table13456[Дата
отправки],"",0,1)</f>
        <v>45702</v>
      </c>
      <c r="B3447" s="2">
        <v>496719576</v>
      </c>
      <c r="C3447" s="2"/>
      <c r="D3447" s="2"/>
      <c r="E3447" s="3"/>
      <c r="F3447" s="3"/>
      <c r="H3447" s="5">
        <f>_xlfn.XLOOKUP(Table16[[#This Row],[OrderID]],[3]!Table13456[No заказа],[3]!Table13456[Количество],"",0,1)</f>
        <v>1</v>
      </c>
      <c r="I3447" s="5">
        <f>_xlfn.XLOOKUP(Table16[[#This Row],[OrderID]],[3]!Table13456[No заказа],[3]!Table13456[Цена],"",0,1)</f>
        <v>9900</v>
      </c>
      <c r="J3447" s="2" t="str">
        <f>M01_SETTINGS!$F$2</f>
        <v>KASPI</v>
      </c>
    </row>
    <row r="3448" spans="1:10" x14ac:dyDescent="0.35">
      <c r="A3448" s="3">
        <f>_xlfn.XLOOKUP(Table16[[#This Row],[OrderID]],[3]!Table13456[No заказа],[3]!Table13456[Дата
отправки],"",0,1)</f>
        <v>45702</v>
      </c>
      <c r="B3448" s="2">
        <v>497017652</v>
      </c>
      <c r="C3448" s="2"/>
      <c r="D3448" s="2"/>
      <c r="E3448" s="3"/>
      <c r="F3448" s="3"/>
      <c r="H3448" s="5">
        <f>_xlfn.XLOOKUP(Table16[[#This Row],[OrderID]],[3]!Table13456[No заказа],[3]!Table13456[Количество],"",0,1)</f>
        <v>1</v>
      </c>
      <c r="I3448" s="5">
        <f>_xlfn.XLOOKUP(Table16[[#This Row],[OrderID]],[3]!Table13456[No заказа],[3]!Table13456[Цена],"",0,1)</f>
        <v>9527</v>
      </c>
      <c r="J3448" s="2" t="str">
        <f>M01_SETTINGS!$F$2</f>
        <v>KASPI</v>
      </c>
    </row>
    <row r="3449" spans="1:10" x14ac:dyDescent="0.35">
      <c r="A3449" s="3">
        <f>_xlfn.XLOOKUP(Table16[[#This Row],[OrderID]],[3]!Table13456[No заказа],[3]!Table13456[Дата
отправки],"",0,1)</f>
        <v>45702</v>
      </c>
      <c r="B3449" s="2">
        <v>497495763</v>
      </c>
      <c r="C3449" s="2"/>
      <c r="D3449" s="2"/>
      <c r="E3449" s="3"/>
      <c r="F3449" s="3"/>
      <c r="H3449" s="5">
        <f>_xlfn.XLOOKUP(Table16[[#This Row],[OrderID]],[3]!Table13456[No заказа],[3]!Table13456[Количество],"",0,1)</f>
        <v>1</v>
      </c>
      <c r="I3449" s="5">
        <f>_xlfn.XLOOKUP(Table16[[#This Row],[OrderID]],[3]!Table13456[No заказа],[3]!Table13456[Цена],"",0,1)</f>
        <v>11542</v>
      </c>
      <c r="J3449" s="2" t="str">
        <f>M01_SETTINGS!$F$2</f>
        <v>KASPI</v>
      </c>
    </row>
    <row r="3450" spans="1:10" x14ac:dyDescent="0.35">
      <c r="A3450" s="3">
        <f>_xlfn.XLOOKUP(Table16[[#This Row],[OrderID]],[3]!Table13456[No заказа],[3]!Table13456[Дата
отправки],"",0,1)</f>
        <v>45702</v>
      </c>
      <c r="B3450" s="2">
        <v>497491186</v>
      </c>
      <c r="C3450" s="2"/>
      <c r="D3450" s="2"/>
      <c r="E3450" s="3"/>
      <c r="F3450" s="3"/>
      <c r="H3450" s="5">
        <f>_xlfn.XLOOKUP(Table16[[#This Row],[OrderID]],[3]!Table13456[No заказа],[3]!Table13456[Количество],"",0,1)</f>
        <v>1</v>
      </c>
      <c r="I3450" s="5">
        <f>_xlfn.XLOOKUP(Table16[[#This Row],[OrderID]],[3]!Table13456[No заказа],[3]!Table13456[Цена],"",0,1)</f>
        <v>8996</v>
      </c>
      <c r="J3450" s="2" t="str">
        <f>M01_SETTINGS!$F$2</f>
        <v>KASPI</v>
      </c>
    </row>
    <row r="3451" spans="1:10" x14ac:dyDescent="0.35">
      <c r="A3451" s="3">
        <f>_xlfn.XLOOKUP(Table16[[#This Row],[OrderID]],[3]!Table13456[No заказа],[3]!Table13456[Дата
отправки],"",0,1)</f>
        <v>45702</v>
      </c>
      <c r="B3451" s="2">
        <v>497131890</v>
      </c>
      <c r="C3451" s="2"/>
      <c r="D3451" s="2"/>
      <c r="E3451" s="3"/>
      <c r="F3451" s="3"/>
      <c r="H3451" s="5">
        <f>_xlfn.XLOOKUP(Table16[[#This Row],[OrderID]],[3]!Table13456[No заказа],[3]!Table13456[Количество],"",0,1)</f>
        <v>1</v>
      </c>
      <c r="I3451" s="5">
        <f>_xlfn.XLOOKUP(Table16[[#This Row],[OrderID]],[3]!Table13456[No заказа],[3]!Table13456[Цена],"",0,1)</f>
        <v>9514</v>
      </c>
      <c r="J3451" s="2" t="str">
        <f>M01_SETTINGS!$F$2</f>
        <v>KASPI</v>
      </c>
    </row>
    <row r="3452" spans="1:10" x14ac:dyDescent="0.35">
      <c r="A3452" s="3">
        <f>_xlfn.XLOOKUP(Table16[[#This Row],[OrderID]],[3]!Table13456[No заказа],[3]!Table13456[Дата
отправки],"",0,1)</f>
        <v>45702</v>
      </c>
      <c r="B3452" s="2">
        <v>496856035</v>
      </c>
      <c r="C3452" s="2"/>
      <c r="D3452" s="2"/>
      <c r="E3452" s="3"/>
      <c r="F3452" s="3"/>
      <c r="H3452" s="5">
        <f>_xlfn.XLOOKUP(Table16[[#This Row],[OrderID]],[3]!Table13456[No заказа],[3]!Table13456[Количество],"",0,1)</f>
        <v>1</v>
      </c>
      <c r="I3452" s="5">
        <f>_xlfn.XLOOKUP(Table16[[#This Row],[OrderID]],[3]!Table13456[No заказа],[3]!Table13456[Цена],"",0,1)</f>
        <v>9000</v>
      </c>
      <c r="J3452" s="2" t="str">
        <f>M01_SETTINGS!$F$2</f>
        <v>KASPI</v>
      </c>
    </row>
    <row r="3453" spans="1:10" x14ac:dyDescent="0.35">
      <c r="A3453" s="3">
        <f>_xlfn.XLOOKUP(Table16[[#This Row],[OrderID]],[3]!Table13456[No заказа],[3]!Table13456[Дата
отправки],"",0,1)</f>
        <v>45702</v>
      </c>
      <c r="B3453" s="2">
        <v>496846588</v>
      </c>
      <c r="C3453" s="2"/>
      <c r="D3453" s="2"/>
      <c r="E3453" s="3"/>
      <c r="F3453" s="3"/>
      <c r="H3453" s="5">
        <f>_xlfn.XLOOKUP(Table16[[#This Row],[OrderID]],[3]!Table13456[No заказа],[3]!Table13456[Количество],"",0,1)</f>
        <v>1</v>
      </c>
      <c r="I3453" s="5">
        <f>_xlfn.XLOOKUP(Table16[[#This Row],[OrderID]],[3]!Table13456[No заказа],[3]!Table13456[Цена],"",0,1)</f>
        <v>8986</v>
      </c>
      <c r="J3453" s="2" t="str">
        <f>M01_SETTINGS!$F$2</f>
        <v>KASPI</v>
      </c>
    </row>
    <row r="3454" spans="1:10" x14ac:dyDescent="0.35">
      <c r="A3454" s="3">
        <f>_xlfn.XLOOKUP(Table16[[#This Row],[OrderID]],[3]!Table13456[No заказа],[3]!Table13456[Дата
отправки],"",0,1)</f>
        <v>45702</v>
      </c>
      <c r="B3454" s="2">
        <v>497430981</v>
      </c>
      <c r="C3454" s="2"/>
      <c r="D3454" s="2"/>
      <c r="E3454" s="3"/>
      <c r="F3454" s="3"/>
      <c r="H3454" s="5">
        <f>_xlfn.XLOOKUP(Table16[[#This Row],[OrderID]],[3]!Table13456[No заказа],[3]!Table13456[Количество],"",0,1)</f>
        <v>1</v>
      </c>
      <c r="I3454" s="5">
        <f>_xlfn.XLOOKUP(Table16[[#This Row],[OrderID]],[3]!Table13456[No заказа],[3]!Table13456[Цена],"",0,1)</f>
        <v>8985</v>
      </c>
      <c r="J3454" s="2" t="str">
        <f>M01_SETTINGS!$F$2</f>
        <v>KASPI</v>
      </c>
    </row>
    <row r="3455" spans="1:10" x14ac:dyDescent="0.35">
      <c r="A3455" s="3">
        <f>_xlfn.XLOOKUP(Table16[[#This Row],[OrderID]],[3]!Table13456[No заказа],[3]!Table13456[Дата
отправки],"",0,1)</f>
        <v>45702</v>
      </c>
      <c r="B3455" s="2">
        <v>497383924</v>
      </c>
      <c r="C3455" s="2"/>
      <c r="D3455" s="2"/>
      <c r="E3455" s="3"/>
      <c r="F3455" s="3"/>
      <c r="H3455" s="5">
        <f>_xlfn.XLOOKUP(Table16[[#This Row],[OrderID]],[3]!Table13456[No заказа],[3]!Table13456[Количество],"",0,1)</f>
        <v>1</v>
      </c>
      <c r="I3455" s="5">
        <f>_xlfn.XLOOKUP(Table16[[#This Row],[OrderID]],[3]!Table13456[No заказа],[3]!Table13456[Цена],"",0,1)</f>
        <v>8989</v>
      </c>
      <c r="J3455" s="2" t="str">
        <f>M01_SETTINGS!$F$2</f>
        <v>KASPI</v>
      </c>
    </row>
    <row r="3456" spans="1:10" x14ac:dyDescent="0.35">
      <c r="A3456" s="3">
        <f>_xlfn.XLOOKUP(Table16[[#This Row],[OrderID]],[3]!Table13456[No заказа],[3]!Table13456[Дата
отправки],"",0,1)</f>
        <v>45702</v>
      </c>
      <c r="B3456" s="2">
        <v>497383924</v>
      </c>
      <c r="C3456" s="2"/>
      <c r="D3456" s="2"/>
      <c r="E3456" s="3"/>
      <c r="F3456" s="3"/>
      <c r="H3456" s="5">
        <f>_xlfn.XLOOKUP(Table16[[#This Row],[OrderID]],[3]!Table13456[No заказа],[3]!Table13456[Количество],"",0,1)</f>
        <v>1</v>
      </c>
      <c r="I3456" s="5">
        <f>_xlfn.XLOOKUP(Table16[[#This Row],[OrderID]],[3]!Table13456[No заказа],[3]!Table13456[Цена],"",0,1)</f>
        <v>8989</v>
      </c>
      <c r="J3456" s="2" t="str">
        <f>M01_SETTINGS!$F$2</f>
        <v>KASPI</v>
      </c>
    </row>
    <row r="3457" spans="1:10" x14ac:dyDescent="0.35">
      <c r="A3457" s="3">
        <f>_xlfn.XLOOKUP(Table16[[#This Row],[OrderID]],[3]!Table13456[No заказа],[3]!Table13456[Дата
отправки],"",0,1)</f>
        <v>45702</v>
      </c>
      <c r="B3457" s="2">
        <v>497383924</v>
      </c>
      <c r="C3457" s="2"/>
      <c r="D3457" s="2"/>
      <c r="E3457" s="3"/>
      <c r="F3457" s="3"/>
      <c r="H3457" s="5">
        <f>_xlfn.XLOOKUP(Table16[[#This Row],[OrderID]],[3]!Table13456[No заказа],[3]!Table13456[Количество],"",0,1)</f>
        <v>1</v>
      </c>
      <c r="I3457" s="5">
        <f>_xlfn.XLOOKUP(Table16[[#This Row],[OrderID]],[3]!Table13456[No заказа],[3]!Table13456[Цена],"",0,1)</f>
        <v>8989</v>
      </c>
      <c r="J3457" s="2" t="str">
        <f>M01_SETTINGS!$F$2</f>
        <v>KASPI</v>
      </c>
    </row>
    <row r="3458" spans="1:10" x14ac:dyDescent="0.35">
      <c r="A3458" s="3">
        <f>_xlfn.XLOOKUP(Table16[[#This Row],[OrderID]],[3]!Table13456[No заказа],[3]!Table13456[Дата
отправки],"",0,1)</f>
        <v>45702</v>
      </c>
      <c r="B3458" s="2">
        <v>497059998</v>
      </c>
      <c r="C3458" s="2"/>
      <c r="D3458" s="2"/>
      <c r="E3458" s="3"/>
      <c r="F3458" s="3"/>
      <c r="H3458" s="5">
        <f>_xlfn.XLOOKUP(Table16[[#This Row],[OrderID]],[3]!Table13456[No заказа],[3]!Table13456[Количество],"",0,1)</f>
        <v>1</v>
      </c>
      <c r="I3458" s="5">
        <f>_xlfn.XLOOKUP(Table16[[#This Row],[OrderID]],[3]!Table13456[No заказа],[3]!Table13456[Цена],"",0,1)</f>
        <v>9528</v>
      </c>
      <c r="J3458" s="2" t="str">
        <f>M01_SETTINGS!$F$2</f>
        <v>KASPI</v>
      </c>
    </row>
    <row r="3459" spans="1:10" x14ac:dyDescent="0.35">
      <c r="A3459" s="3">
        <f>_xlfn.XLOOKUP(Table16[[#This Row],[OrderID]],[3]!Table13456[No заказа],[3]!Table13456[Дата
отправки],"",0,1)</f>
        <v>45702</v>
      </c>
      <c r="B3459" s="2">
        <v>496878323</v>
      </c>
      <c r="C3459" s="2"/>
      <c r="D3459" s="2"/>
      <c r="E3459" s="3"/>
      <c r="F3459" s="3"/>
      <c r="H3459" s="5">
        <f>_xlfn.XLOOKUP(Table16[[#This Row],[OrderID]],[3]!Table13456[No заказа],[3]!Table13456[Количество],"",0,1)</f>
        <v>1</v>
      </c>
      <c r="I3459" s="5">
        <f>_xlfn.XLOOKUP(Table16[[#This Row],[OrderID]],[3]!Table13456[No заказа],[3]!Table13456[Цена],"",0,1)</f>
        <v>10809</v>
      </c>
      <c r="J3459" s="2" t="str">
        <f>M01_SETTINGS!$F$2</f>
        <v>KASPI</v>
      </c>
    </row>
    <row r="3460" spans="1:10" x14ac:dyDescent="0.35">
      <c r="A3460" s="3">
        <f>_xlfn.XLOOKUP(Table16[[#This Row],[OrderID]],[3]!Table13456[No заказа],[3]!Table13456[Дата
отправки],"",0,1)</f>
        <v>45702</v>
      </c>
      <c r="B3460" s="2">
        <v>497359863</v>
      </c>
      <c r="C3460" s="2"/>
      <c r="D3460" s="2"/>
      <c r="E3460" s="3"/>
      <c r="F3460" s="3"/>
      <c r="H3460" s="5">
        <f>_xlfn.XLOOKUP(Table16[[#This Row],[OrderID]],[3]!Table13456[No заказа],[3]!Table13456[Количество],"",0,1)</f>
        <v>1</v>
      </c>
      <c r="I3460" s="5">
        <f>_xlfn.XLOOKUP(Table16[[#This Row],[OrderID]],[3]!Table13456[No заказа],[3]!Table13456[Цена],"",0,1)</f>
        <v>9000</v>
      </c>
      <c r="J3460" s="2" t="str">
        <f>M01_SETTINGS!$F$2</f>
        <v>KASPI</v>
      </c>
    </row>
    <row r="3461" spans="1:10" x14ac:dyDescent="0.35">
      <c r="A3461" s="3">
        <f>_xlfn.XLOOKUP(Table16[[#This Row],[OrderID]],[3]!Table13456[No заказа],[3]!Table13456[Дата
отправки],"",0,1)</f>
        <v>45702</v>
      </c>
      <c r="B3461" s="2">
        <v>497434074</v>
      </c>
      <c r="C3461" s="2"/>
      <c r="D3461" s="2"/>
      <c r="E3461" s="3"/>
      <c r="F3461" s="3"/>
      <c r="H3461" s="5">
        <f>_xlfn.XLOOKUP(Table16[[#This Row],[OrderID]],[3]!Table13456[No заказа],[3]!Table13456[Количество],"",0,1)</f>
        <v>1</v>
      </c>
      <c r="I3461" s="5">
        <f>_xlfn.XLOOKUP(Table16[[#This Row],[OrderID]],[3]!Table13456[No заказа],[3]!Table13456[Цена],"",0,1)</f>
        <v>9475</v>
      </c>
      <c r="J3461" s="2" t="str">
        <f>M01_SETTINGS!$F$2</f>
        <v>KASPI</v>
      </c>
    </row>
    <row r="3462" spans="1:10" x14ac:dyDescent="0.35">
      <c r="A3462" s="3">
        <f>_xlfn.XLOOKUP(Table16[[#This Row],[OrderID]],[3]!Table13456[No заказа],[3]!Table13456[Дата
отправки],"",0,1)</f>
        <v>45702</v>
      </c>
      <c r="B3462" s="2">
        <v>497372491</v>
      </c>
      <c r="C3462" s="2"/>
      <c r="D3462" s="2"/>
      <c r="E3462" s="3"/>
      <c r="F3462" s="3"/>
      <c r="H3462" s="5">
        <f>_xlfn.XLOOKUP(Table16[[#This Row],[OrderID]],[3]!Table13456[No заказа],[3]!Table13456[Количество],"",0,1)</f>
        <v>1</v>
      </c>
      <c r="I3462" s="5">
        <f>_xlfn.XLOOKUP(Table16[[#This Row],[OrderID]],[3]!Table13456[No заказа],[3]!Table13456[Цена],"",0,1)</f>
        <v>9983</v>
      </c>
      <c r="J3462" s="2" t="str">
        <f>M01_SETTINGS!$F$2</f>
        <v>KASPI</v>
      </c>
    </row>
    <row r="3463" spans="1:10" x14ac:dyDescent="0.35">
      <c r="A3463" s="3">
        <f>_xlfn.XLOOKUP(Table16[[#This Row],[OrderID]],[3]!Table13456[No заказа],[3]!Table13456[Дата
отправки],"",0,1)</f>
        <v>45702</v>
      </c>
      <c r="B3463" s="2">
        <v>497218435</v>
      </c>
      <c r="C3463" s="2"/>
      <c r="D3463" s="2"/>
      <c r="E3463" s="3"/>
      <c r="F3463" s="3"/>
      <c r="H3463" s="5">
        <f>_xlfn.XLOOKUP(Table16[[#This Row],[OrderID]],[3]!Table13456[No заказа],[3]!Table13456[Количество],"",0,1)</f>
        <v>1</v>
      </c>
      <c r="I3463" s="5">
        <f>_xlfn.XLOOKUP(Table16[[#This Row],[OrderID]],[3]!Table13456[No заказа],[3]!Table13456[Цена],"",0,1)</f>
        <v>5990</v>
      </c>
      <c r="J3463" s="2" t="str">
        <f>M01_SETTINGS!$F$2</f>
        <v>KASPI</v>
      </c>
    </row>
    <row r="3464" spans="1:10" x14ac:dyDescent="0.35">
      <c r="A3464" s="3">
        <f>_xlfn.XLOOKUP(Table16[[#This Row],[OrderID]],[3]!Table13456[No заказа],[3]!Table13456[Дата
отправки],"",0,1)</f>
        <v>45702</v>
      </c>
      <c r="B3464" s="2">
        <v>497186985</v>
      </c>
      <c r="C3464" s="2"/>
      <c r="D3464" s="2"/>
      <c r="E3464" s="3"/>
      <c r="F3464" s="3"/>
      <c r="H3464" s="5">
        <f>_xlfn.XLOOKUP(Table16[[#This Row],[OrderID]],[3]!Table13456[No заказа],[3]!Table13456[Количество],"",0,1)</f>
        <v>1</v>
      </c>
      <c r="I3464" s="5">
        <f>_xlfn.XLOOKUP(Table16[[#This Row],[OrderID]],[3]!Table13456[No заказа],[3]!Table13456[Цена],"",0,1)</f>
        <v>14990</v>
      </c>
      <c r="J3464" s="2" t="str">
        <f>M01_SETTINGS!$F$2</f>
        <v>KASPI</v>
      </c>
    </row>
    <row r="3465" spans="1:10" x14ac:dyDescent="0.35">
      <c r="A3465" s="3">
        <f>_xlfn.XLOOKUP(Table16[[#This Row],[OrderID]],[3]!Table13456[No заказа],[3]!Table13456[Дата
отправки],"",0,1)</f>
        <v>45702</v>
      </c>
      <c r="B3465" s="2">
        <v>496916250</v>
      </c>
      <c r="C3465" s="2"/>
      <c r="D3465" s="2"/>
      <c r="E3465" s="3"/>
      <c r="F3465" s="3"/>
      <c r="H3465" s="5">
        <f>_xlfn.XLOOKUP(Table16[[#This Row],[OrderID]],[3]!Table13456[No заказа],[3]!Table13456[Количество],"",0,1)</f>
        <v>1</v>
      </c>
      <c r="I3465" s="5">
        <f>_xlfn.XLOOKUP(Table16[[#This Row],[OrderID]],[3]!Table13456[No заказа],[3]!Table13456[Цена],"",0,1)</f>
        <v>14990</v>
      </c>
      <c r="J3465" s="2" t="str">
        <f>M01_SETTINGS!$F$2</f>
        <v>KASPI</v>
      </c>
    </row>
    <row r="3466" spans="1:10" x14ac:dyDescent="0.35">
      <c r="A3466" s="3">
        <f>_xlfn.XLOOKUP(Table16[[#This Row],[OrderID]],[3]!Table13456[No заказа],[3]!Table13456[Дата
отправки],"",0,1)</f>
        <v>45702</v>
      </c>
      <c r="B3466" s="2">
        <v>496937897</v>
      </c>
      <c r="C3466" s="2"/>
      <c r="D3466" s="2"/>
      <c r="E3466" s="3"/>
      <c r="F3466" s="3"/>
      <c r="H3466" s="5">
        <f>_xlfn.XLOOKUP(Table16[[#This Row],[OrderID]],[3]!Table13456[No заказа],[3]!Table13456[Количество],"",0,1)</f>
        <v>1</v>
      </c>
      <c r="I3466" s="5">
        <f>_xlfn.XLOOKUP(Table16[[#This Row],[OrderID]],[3]!Table13456[No заказа],[3]!Table13456[Цена],"",0,1)</f>
        <v>14990</v>
      </c>
      <c r="J3466" s="2" t="str">
        <f>M01_SETTINGS!$F$2</f>
        <v>KASPI</v>
      </c>
    </row>
    <row r="3467" spans="1:10" x14ac:dyDescent="0.35">
      <c r="A3467" s="3">
        <f>_xlfn.XLOOKUP(Table16[[#This Row],[OrderID]],[3]!Table13456[No заказа],[3]!Table13456[Дата
отправки],"",0,1)</f>
        <v>45702</v>
      </c>
      <c r="B3467" s="2">
        <v>496894570</v>
      </c>
      <c r="C3467" s="2"/>
      <c r="D3467" s="2"/>
      <c r="E3467" s="3"/>
      <c r="F3467" s="3"/>
      <c r="H3467" s="5">
        <f>_xlfn.XLOOKUP(Table16[[#This Row],[OrderID]],[3]!Table13456[No заказа],[3]!Table13456[Количество],"",0,1)</f>
        <v>1</v>
      </c>
      <c r="I3467" s="5">
        <f>_xlfn.XLOOKUP(Table16[[#This Row],[OrderID]],[3]!Table13456[No заказа],[3]!Table13456[Цена],"",0,1)</f>
        <v>14990</v>
      </c>
      <c r="J3467" s="2" t="str">
        <f>M01_SETTINGS!$F$2</f>
        <v>KASPI</v>
      </c>
    </row>
    <row r="3468" spans="1:10" x14ac:dyDescent="0.35">
      <c r="A3468" s="3">
        <f>_xlfn.XLOOKUP(Table16[[#This Row],[OrderID]],[3]!Table13456[No заказа],[3]!Table13456[Дата
отправки],"",0,1)</f>
        <v>45702</v>
      </c>
      <c r="B3468" s="2">
        <v>496807635</v>
      </c>
      <c r="C3468" s="2"/>
      <c r="D3468" s="2"/>
      <c r="E3468" s="3"/>
      <c r="F3468" s="3"/>
      <c r="H3468" s="5">
        <f>_xlfn.XLOOKUP(Table16[[#This Row],[OrderID]],[3]!Table13456[No заказа],[3]!Table13456[Количество],"",0,1)</f>
        <v>1</v>
      </c>
      <c r="I3468" s="5">
        <f>_xlfn.XLOOKUP(Table16[[#This Row],[OrderID]],[3]!Table13456[No заказа],[3]!Table13456[Цена],"",0,1)</f>
        <v>14990</v>
      </c>
      <c r="J3468" s="2" t="str">
        <f>M01_SETTINGS!$F$2</f>
        <v>KASPI</v>
      </c>
    </row>
    <row r="3469" spans="1:10" x14ac:dyDescent="0.35">
      <c r="A3469" s="3">
        <f>_xlfn.XLOOKUP(Table16[[#This Row],[OrderID]],[3]!Table13456[No заказа],[3]!Table13456[Дата
отправки],"",0,1)</f>
        <v>45702</v>
      </c>
      <c r="B3469" s="2">
        <v>497189231</v>
      </c>
      <c r="C3469" s="2"/>
      <c r="D3469" s="2"/>
      <c r="E3469" s="3"/>
      <c r="F3469" s="3"/>
      <c r="H3469" s="5">
        <f>_xlfn.XLOOKUP(Table16[[#This Row],[OrderID]],[3]!Table13456[No заказа],[3]!Table13456[Количество],"",0,1)</f>
        <v>1</v>
      </c>
      <c r="I3469" s="5">
        <f>_xlfn.XLOOKUP(Table16[[#This Row],[OrderID]],[3]!Table13456[No заказа],[3]!Table13456[Цена],"",0,1)</f>
        <v>14990</v>
      </c>
      <c r="J3469" s="2" t="str">
        <f>M01_SETTINGS!$F$2</f>
        <v>KASPI</v>
      </c>
    </row>
    <row r="3470" spans="1:10" x14ac:dyDescent="0.35">
      <c r="A3470" s="3">
        <f>_xlfn.XLOOKUP(Table16[[#This Row],[OrderID]],[3]!Table13456[No заказа],[3]!Table13456[Дата
отправки],"",0,1)</f>
        <v>45702</v>
      </c>
      <c r="B3470" s="2">
        <v>496810352</v>
      </c>
      <c r="C3470" s="2"/>
      <c r="D3470" s="2"/>
      <c r="E3470" s="3"/>
      <c r="F3470" s="3"/>
      <c r="H3470" s="5">
        <f>_xlfn.XLOOKUP(Table16[[#This Row],[OrderID]],[3]!Table13456[No заказа],[3]!Table13456[Количество],"",0,1)</f>
        <v>1</v>
      </c>
      <c r="I3470" s="5">
        <f>_xlfn.XLOOKUP(Table16[[#This Row],[OrderID]],[3]!Table13456[No заказа],[3]!Table13456[Цена],"",0,1)</f>
        <v>8999</v>
      </c>
      <c r="J3470" s="2" t="str">
        <f>M01_SETTINGS!$F$2</f>
        <v>KASPI</v>
      </c>
    </row>
    <row r="3471" spans="1:10" x14ac:dyDescent="0.35">
      <c r="A3471" s="3">
        <f>_xlfn.XLOOKUP(Table16[[#This Row],[OrderID]],[3]!Table13456[No заказа],[3]!Table13456[Дата
отправки],"",0,1)</f>
        <v>45702</v>
      </c>
      <c r="B3471" s="2">
        <v>496906055</v>
      </c>
      <c r="C3471" s="2"/>
      <c r="D3471" s="2"/>
      <c r="E3471" s="3"/>
      <c r="F3471" s="3"/>
      <c r="H3471" s="5">
        <f>_xlfn.XLOOKUP(Table16[[#This Row],[OrderID]],[3]!Table13456[No заказа],[3]!Table13456[Количество],"",0,1)</f>
        <v>1</v>
      </c>
      <c r="I3471" s="5">
        <f>_xlfn.XLOOKUP(Table16[[#This Row],[OrderID]],[3]!Table13456[No заказа],[3]!Table13456[Цена],"",0,1)</f>
        <v>9540</v>
      </c>
      <c r="J3471" s="2" t="str">
        <f>M01_SETTINGS!$F$2</f>
        <v>KASPI</v>
      </c>
    </row>
    <row r="3472" spans="1:10" x14ac:dyDescent="0.35">
      <c r="A3472" s="3">
        <f>_xlfn.XLOOKUP(Table16[[#This Row],[OrderID]],[3]!Table13456[No заказа],[3]!Table13456[Дата
отправки],"",0,1)</f>
        <v>45702</v>
      </c>
      <c r="B3472" s="2">
        <v>496800689</v>
      </c>
      <c r="C3472" s="2"/>
      <c r="D3472" s="2"/>
      <c r="E3472" s="3"/>
      <c r="F3472" s="3"/>
      <c r="H3472" s="5">
        <f>_xlfn.XLOOKUP(Table16[[#This Row],[OrderID]],[3]!Table13456[No заказа],[3]!Table13456[Количество],"",0,1)</f>
        <v>1</v>
      </c>
      <c r="I3472" s="5">
        <f>_xlfn.XLOOKUP(Table16[[#This Row],[OrderID]],[3]!Table13456[No заказа],[3]!Table13456[Цена],"",0,1)</f>
        <v>11966</v>
      </c>
      <c r="J3472" s="2" t="str">
        <f>M01_SETTINGS!$F$2</f>
        <v>KASPI</v>
      </c>
    </row>
    <row r="3473" spans="1:10" x14ac:dyDescent="0.35">
      <c r="A3473" s="3">
        <f>_xlfn.XLOOKUP(Table16[[#This Row],[OrderID]],[3]!Table13456[No заказа],[3]!Table13456[Дата
отправки],"",0,1)</f>
        <v>45702</v>
      </c>
      <c r="B3473" s="2">
        <v>497248995</v>
      </c>
      <c r="C3473" s="2"/>
      <c r="D3473" s="2"/>
      <c r="E3473" s="3"/>
      <c r="F3473" s="3"/>
      <c r="H3473" s="5">
        <f>_xlfn.XLOOKUP(Table16[[#This Row],[OrderID]],[3]!Table13456[No заказа],[3]!Table13456[Количество],"",0,1)</f>
        <v>1</v>
      </c>
      <c r="I3473" s="5">
        <f>_xlfn.XLOOKUP(Table16[[#This Row],[OrderID]],[3]!Table13456[No заказа],[3]!Table13456[Цена],"",0,1)</f>
        <v>8999</v>
      </c>
      <c r="J3473" s="2" t="str">
        <f>M01_SETTINGS!$F$2</f>
        <v>KASPI</v>
      </c>
    </row>
    <row r="3474" spans="1:10" x14ac:dyDescent="0.35">
      <c r="A3474" s="3">
        <f>_xlfn.XLOOKUP(Table16[[#This Row],[OrderID]],[3]!Table13456[No заказа],[3]!Table13456[Дата
отправки],"",0,1)</f>
        <v>45702</v>
      </c>
      <c r="B3474" s="2">
        <v>496983524</v>
      </c>
      <c r="C3474" s="2"/>
      <c r="D3474" s="2"/>
      <c r="E3474" s="3"/>
      <c r="F3474" s="3"/>
      <c r="H3474" s="5">
        <f>_xlfn.XLOOKUP(Table16[[#This Row],[OrderID]],[3]!Table13456[No заказа],[3]!Table13456[Количество],"",0,1)</f>
        <v>1</v>
      </c>
      <c r="I3474" s="5">
        <f>_xlfn.XLOOKUP(Table16[[#This Row],[OrderID]],[3]!Table13456[No заказа],[3]!Table13456[Цена],"",0,1)</f>
        <v>9000</v>
      </c>
      <c r="J3474" s="2" t="str">
        <f>M01_SETTINGS!$F$2</f>
        <v>KASPI</v>
      </c>
    </row>
    <row r="3475" spans="1:10" x14ac:dyDescent="0.35">
      <c r="A3475" s="3">
        <f>_xlfn.XLOOKUP(Table16[[#This Row],[OrderID]],[3]!Table13456[No заказа],[3]!Table13456[Дата
отправки],"",0,1)</f>
        <v>45702</v>
      </c>
      <c r="B3475" s="2">
        <v>496882694</v>
      </c>
      <c r="C3475" s="2"/>
      <c r="D3475" s="2"/>
      <c r="E3475" s="3"/>
      <c r="F3475" s="3"/>
      <c r="H3475" s="5">
        <f>_xlfn.XLOOKUP(Table16[[#This Row],[OrderID]],[3]!Table13456[No заказа],[3]!Table13456[Количество],"",0,1)</f>
        <v>1</v>
      </c>
      <c r="I3475" s="5">
        <f>_xlfn.XLOOKUP(Table16[[#This Row],[OrderID]],[3]!Table13456[No заказа],[3]!Table13456[Цена],"",0,1)</f>
        <v>9000</v>
      </c>
      <c r="J3475" s="2" t="str">
        <f>M01_SETTINGS!$F$2</f>
        <v>KASPI</v>
      </c>
    </row>
    <row r="3476" spans="1:10" x14ac:dyDescent="0.35">
      <c r="A3476" s="3">
        <f>_xlfn.XLOOKUP(Table16[[#This Row],[OrderID]],[3]!Table13456[No заказа],[3]!Table13456[Дата
отправки],"",0,1)</f>
        <v>45702</v>
      </c>
      <c r="B3476" s="2">
        <v>497077441</v>
      </c>
      <c r="C3476" s="2"/>
      <c r="D3476" s="2"/>
      <c r="E3476" s="3"/>
      <c r="F3476" s="3"/>
      <c r="H3476" s="5">
        <f>_xlfn.XLOOKUP(Table16[[#This Row],[OrderID]],[3]!Table13456[No заказа],[3]!Table13456[Количество],"",0,1)</f>
        <v>1</v>
      </c>
      <c r="I3476" s="5">
        <f>_xlfn.XLOOKUP(Table16[[#This Row],[OrderID]],[3]!Table13456[No заказа],[3]!Table13456[Цена],"",0,1)</f>
        <v>9490</v>
      </c>
      <c r="J3476" s="2" t="str">
        <f>M01_SETTINGS!$F$2</f>
        <v>KASPI</v>
      </c>
    </row>
    <row r="3477" spans="1:10" x14ac:dyDescent="0.35">
      <c r="A3477" s="3">
        <f>_xlfn.XLOOKUP(Table16[[#This Row],[OrderID]],[3]!Table13456[No заказа],[3]!Table13456[Дата
отправки],"",0,1)</f>
        <v>45702</v>
      </c>
      <c r="B3477" s="2">
        <v>496979705</v>
      </c>
      <c r="C3477" s="2"/>
      <c r="D3477" s="2"/>
      <c r="E3477" s="3"/>
      <c r="F3477" s="3"/>
      <c r="H3477" s="5">
        <f>_xlfn.XLOOKUP(Table16[[#This Row],[OrderID]],[3]!Table13456[No заказа],[3]!Table13456[Количество],"",0,1)</f>
        <v>1</v>
      </c>
      <c r="I3477" s="5">
        <f>_xlfn.XLOOKUP(Table16[[#This Row],[OrderID]],[3]!Table13456[No заказа],[3]!Table13456[Цена],"",0,1)</f>
        <v>8999</v>
      </c>
      <c r="J3477" s="2" t="str">
        <f>M01_SETTINGS!$F$2</f>
        <v>KASPI</v>
      </c>
    </row>
    <row r="3478" spans="1:10" x14ac:dyDescent="0.35">
      <c r="A3478" s="3">
        <f>_xlfn.XLOOKUP(Table16[[#This Row],[OrderID]],[3]!Table13456[No заказа],[3]!Table13456[Дата
отправки],"",0,1)</f>
        <v>45702</v>
      </c>
      <c r="B3478" s="2">
        <v>497293924</v>
      </c>
      <c r="C3478" s="2"/>
      <c r="D3478" s="2"/>
      <c r="E3478" s="3"/>
      <c r="F3478" s="3"/>
      <c r="H3478" s="5">
        <f>_xlfn.XLOOKUP(Table16[[#This Row],[OrderID]],[3]!Table13456[No заказа],[3]!Table13456[Количество],"",0,1)</f>
        <v>1</v>
      </c>
      <c r="I3478" s="5">
        <f>_xlfn.XLOOKUP(Table16[[#This Row],[OrderID]],[3]!Table13456[No заказа],[3]!Table13456[Цена],"",0,1)</f>
        <v>53967</v>
      </c>
      <c r="J3478" s="2" t="str">
        <f>M01_SETTINGS!$F$2</f>
        <v>KASPI</v>
      </c>
    </row>
    <row r="3479" spans="1:10" x14ac:dyDescent="0.35">
      <c r="A3479" s="3">
        <f>_xlfn.XLOOKUP(Table16[[#This Row],[OrderID]],[3]!Table13456[No заказа],[3]!Table13456[Дата
отправки],"",0,1)</f>
        <v>45702</v>
      </c>
      <c r="B3479" s="2">
        <v>497484053</v>
      </c>
      <c r="C3479" s="2"/>
      <c r="D3479" s="2"/>
      <c r="E3479" s="3"/>
      <c r="F3479" s="3"/>
      <c r="H3479" s="5">
        <f>_xlfn.XLOOKUP(Table16[[#This Row],[OrderID]],[3]!Table13456[No заказа],[3]!Table13456[Количество],"",0,1)</f>
        <v>1</v>
      </c>
      <c r="I3479" s="5">
        <f>_xlfn.XLOOKUP(Table16[[#This Row],[OrderID]],[3]!Table13456[No заказа],[3]!Table13456[Цена],"",0,1)</f>
        <v>62120</v>
      </c>
      <c r="J3479" s="2" t="str">
        <f>M01_SETTINGS!$F$2</f>
        <v>KASPI</v>
      </c>
    </row>
    <row r="3480" spans="1:10" x14ac:dyDescent="0.35">
      <c r="A3480" s="3">
        <f>_xlfn.XLOOKUP(Table16[[#This Row],[OrderID]],[3]!Table13456[No заказа],[3]!Table13456[Дата
отправки],"",0,1)</f>
        <v>45701</v>
      </c>
      <c r="B3480" s="2">
        <v>496201759</v>
      </c>
      <c r="C3480" s="2"/>
      <c r="D3480" s="2"/>
      <c r="E3480" s="3"/>
      <c r="F3480" s="3"/>
      <c r="H3480" s="5">
        <f>_xlfn.XLOOKUP(Table16[[#This Row],[OrderID]],[3]!Table13456[No заказа],[3]!Table13456[Количество],"",0,1)</f>
        <v>1</v>
      </c>
      <c r="I3480" s="5">
        <f>_xlfn.XLOOKUP(Table16[[#This Row],[OrderID]],[3]!Table13456[No заказа],[3]!Table13456[Цена],"",0,1)</f>
        <v>8990</v>
      </c>
      <c r="J3480" s="2" t="str">
        <f>M01_SETTINGS!$F$2</f>
        <v>KASPI</v>
      </c>
    </row>
    <row r="3481" spans="1:10" x14ac:dyDescent="0.35">
      <c r="A3481" s="3">
        <f>_xlfn.XLOOKUP(Table16[[#This Row],[OrderID]],[3]!Table13456[No заказа],[3]!Table13456[Дата
отправки],"",0,1)</f>
        <v>45701</v>
      </c>
      <c r="B3481" s="2">
        <v>496191417</v>
      </c>
      <c r="C3481" s="2"/>
      <c r="D3481" s="2"/>
      <c r="E3481" s="3"/>
      <c r="F3481" s="3"/>
      <c r="H3481" s="5">
        <f>_xlfn.XLOOKUP(Table16[[#This Row],[OrderID]],[3]!Table13456[No заказа],[3]!Table13456[Количество],"",0,1)</f>
        <v>1</v>
      </c>
      <c r="I3481" s="5">
        <f>_xlfn.XLOOKUP(Table16[[#This Row],[OrderID]],[3]!Table13456[No заказа],[3]!Table13456[Цена],"",0,1)</f>
        <v>11983</v>
      </c>
      <c r="J3481" s="2" t="str">
        <f>M01_SETTINGS!$F$2</f>
        <v>KASPI</v>
      </c>
    </row>
    <row r="3482" spans="1:10" x14ac:dyDescent="0.35">
      <c r="A3482" s="3">
        <f>_xlfn.XLOOKUP(Table16[[#This Row],[OrderID]],[3]!Table13456[No заказа],[3]!Table13456[Дата
отправки],"",0,1)</f>
        <v>45701</v>
      </c>
      <c r="B3482" s="2">
        <v>496331546</v>
      </c>
      <c r="C3482" s="2"/>
      <c r="D3482" s="2"/>
      <c r="E3482" s="3"/>
      <c r="F3482" s="3"/>
      <c r="H3482" s="5">
        <f>_xlfn.XLOOKUP(Table16[[#This Row],[OrderID]],[3]!Table13456[No заказа],[3]!Table13456[Количество],"",0,1)</f>
        <v>1</v>
      </c>
      <c r="I3482" s="5">
        <f>_xlfn.XLOOKUP(Table16[[#This Row],[OrderID]],[3]!Table13456[No заказа],[3]!Table13456[Цена],"",0,1)</f>
        <v>9000</v>
      </c>
      <c r="J3482" s="2" t="str">
        <f>M01_SETTINGS!$F$2</f>
        <v>KASPI</v>
      </c>
    </row>
    <row r="3483" spans="1:10" x14ac:dyDescent="0.35">
      <c r="A3483" s="3">
        <f>_xlfn.XLOOKUP(Table16[[#This Row],[OrderID]],[3]!Table13456[No заказа],[3]!Table13456[Дата
отправки],"",0,1)</f>
        <v>45701</v>
      </c>
      <c r="B3483" s="2">
        <v>496196305</v>
      </c>
      <c r="C3483" s="2"/>
      <c r="D3483" s="2"/>
      <c r="E3483" s="3"/>
      <c r="F3483" s="3"/>
      <c r="H3483" s="5">
        <f>_xlfn.XLOOKUP(Table16[[#This Row],[OrderID]],[3]!Table13456[No заказа],[3]!Table13456[Количество],"",0,1)</f>
        <v>1</v>
      </c>
      <c r="I3483" s="5">
        <f>_xlfn.XLOOKUP(Table16[[#This Row],[OrderID]],[3]!Table13456[No заказа],[3]!Table13456[Цена],"",0,1)</f>
        <v>9000</v>
      </c>
      <c r="J3483" s="2" t="str">
        <f>M01_SETTINGS!$F$2</f>
        <v>KASPI</v>
      </c>
    </row>
    <row r="3484" spans="1:10" x14ac:dyDescent="0.35">
      <c r="A3484" s="3">
        <f>_xlfn.XLOOKUP(Table16[[#This Row],[OrderID]],[3]!Table13456[No заказа],[3]!Table13456[Дата
отправки],"",0,1)</f>
        <v>45701</v>
      </c>
      <c r="B3484" s="2">
        <v>496627506</v>
      </c>
      <c r="C3484" s="2"/>
      <c r="D3484" s="2"/>
      <c r="E3484" s="3"/>
      <c r="F3484" s="3"/>
      <c r="H3484" s="5">
        <f>_xlfn.XLOOKUP(Table16[[#This Row],[OrderID]],[3]!Table13456[No заказа],[3]!Table13456[Количество],"",0,1)</f>
        <v>1</v>
      </c>
      <c r="I3484" s="5">
        <f>_xlfn.XLOOKUP(Table16[[#This Row],[OrderID]],[3]!Table13456[No заказа],[3]!Table13456[Цена],"",0,1)</f>
        <v>9539</v>
      </c>
      <c r="J3484" s="2" t="str">
        <f>M01_SETTINGS!$F$2</f>
        <v>KASPI</v>
      </c>
    </row>
    <row r="3485" spans="1:10" x14ac:dyDescent="0.35">
      <c r="A3485" s="3">
        <f>_xlfn.XLOOKUP(Table16[[#This Row],[OrderID]],[3]!Table13456[No заказа],[3]!Table13456[Дата
отправки],"",0,1)</f>
        <v>45701</v>
      </c>
      <c r="B3485" s="2">
        <v>496286424</v>
      </c>
      <c r="C3485" s="2"/>
      <c r="D3485" s="2"/>
      <c r="E3485" s="3"/>
      <c r="F3485" s="3"/>
      <c r="H3485" s="5">
        <f>_xlfn.XLOOKUP(Table16[[#This Row],[OrderID]],[3]!Table13456[No заказа],[3]!Table13456[Количество],"",0,1)</f>
        <v>1</v>
      </c>
      <c r="I3485" s="5">
        <f>_xlfn.XLOOKUP(Table16[[#This Row],[OrderID]],[3]!Table13456[No заказа],[3]!Table13456[Цена],"",0,1)</f>
        <v>8997</v>
      </c>
      <c r="J3485" s="2" t="str">
        <f>M01_SETTINGS!$F$2</f>
        <v>KASPI</v>
      </c>
    </row>
    <row r="3486" spans="1:10" x14ac:dyDescent="0.35">
      <c r="A3486" s="3">
        <f>_xlfn.XLOOKUP(Table16[[#This Row],[OrderID]],[3]!Table13456[No заказа],[3]!Table13456[Дата
отправки],"",0,1)</f>
        <v>45701</v>
      </c>
      <c r="B3486" s="2">
        <v>496417442</v>
      </c>
      <c r="C3486" s="2"/>
      <c r="D3486" s="2"/>
      <c r="E3486" s="3"/>
      <c r="F3486" s="3"/>
      <c r="H3486" s="5">
        <f>_xlfn.XLOOKUP(Table16[[#This Row],[OrderID]],[3]!Table13456[No заказа],[3]!Table13456[Количество],"",0,1)</f>
        <v>1</v>
      </c>
      <c r="I3486" s="5">
        <f>_xlfn.XLOOKUP(Table16[[#This Row],[OrderID]],[3]!Table13456[No заказа],[3]!Table13456[Цена],"",0,1)</f>
        <v>9591</v>
      </c>
      <c r="J3486" s="2" t="str">
        <f>M01_SETTINGS!$F$2</f>
        <v>KASPI</v>
      </c>
    </row>
    <row r="3487" spans="1:10" x14ac:dyDescent="0.35">
      <c r="A3487" s="3">
        <f>_xlfn.XLOOKUP(Table16[[#This Row],[OrderID]],[3]!Table13456[No заказа],[3]!Table13456[Дата
отправки],"",0,1)</f>
        <v>45701</v>
      </c>
      <c r="B3487" s="2">
        <v>496375977</v>
      </c>
      <c r="C3487" s="2"/>
      <c r="D3487" s="2"/>
      <c r="E3487" s="3"/>
      <c r="F3487" s="3"/>
      <c r="H3487" s="5">
        <f>_xlfn.XLOOKUP(Table16[[#This Row],[OrderID]],[3]!Table13456[No заказа],[3]!Table13456[Количество],"",0,1)</f>
        <v>1</v>
      </c>
      <c r="I3487" s="5">
        <f>_xlfn.XLOOKUP(Table16[[#This Row],[OrderID]],[3]!Table13456[No заказа],[3]!Table13456[Цена],"",0,1)</f>
        <v>9597</v>
      </c>
      <c r="J3487" s="2" t="str">
        <f>M01_SETTINGS!$F$2</f>
        <v>KASPI</v>
      </c>
    </row>
    <row r="3488" spans="1:10" x14ac:dyDescent="0.35">
      <c r="A3488" s="3">
        <f>_xlfn.XLOOKUP(Table16[[#This Row],[OrderID]],[3]!Table13456[No заказа],[3]!Table13456[Дата
отправки],"",0,1)</f>
        <v>45701</v>
      </c>
      <c r="B3488" s="2">
        <v>496703616</v>
      </c>
      <c r="C3488" s="2"/>
      <c r="D3488" s="2"/>
      <c r="E3488" s="3"/>
      <c r="F3488" s="3"/>
      <c r="H3488" s="5">
        <f>_xlfn.XLOOKUP(Table16[[#This Row],[OrderID]],[3]!Table13456[No заказа],[3]!Table13456[Количество],"",0,1)</f>
        <v>1</v>
      </c>
      <c r="I3488" s="5">
        <f>_xlfn.XLOOKUP(Table16[[#This Row],[OrderID]],[3]!Table13456[No заказа],[3]!Table13456[Цена],"",0,1)</f>
        <v>8986</v>
      </c>
      <c r="J3488" s="2" t="str">
        <f>M01_SETTINGS!$F$2</f>
        <v>KASPI</v>
      </c>
    </row>
    <row r="3489" spans="1:10" x14ac:dyDescent="0.35">
      <c r="A3489" s="3">
        <f>_xlfn.XLOOKUP(Table16[[#This Row],[OrderID]],[3]!Table13456[No заказа],[3]!Table13456[Дата
отправки],"",0,1)</f>
        <v>45701</v>
      </c>
      <c r="B3489" s="2">
        <v>496552356</v>
      </c>
      <c r="C3489" s="2"/>
      <c r="D3489" s="2"/>
      <c r="E3489" s="3"/>
      <c r="F3489" s="3"/>
      <c r="H3489" s="5">
        <f>_xlfn.XLOOKUP(Table16[[#This Row],[OrderID]],[3]!Table13456[No заказа],[3]!Table13456[Количество],"",0,1)</f>
        <v>1</v>
      </c>
      <c r="I3489" s="5">
        <f>_xlfn.XLOOKUP(Table16[[#This Row],[OrderID]],[3]!Table13456[No заказа],[3]!Table13456[Цена],"",0,1)</f>
        <v>8989</v>
      </c>
      <c r="J3489" s="2" t="str">
        <f>M01_SETTINGS!$F$2</f>
        <v>KASPI</v>
      </c>
    </row>
    <row r="3490" spans="1:10" x14ac:dyDescent="0.35">
      <c r="A3490" s="3">
        <f>_xlfn.XLOOKUP(Table16[[#This Row],[OrderID]],[3]!Table13456[No заказа],[3]!Table13456[Дата
отправки],"",0,1)</f>
        <v>45701</v>
      </c>
      <c r="B3490" s="2">
        <v>496698659</v>
      </c>
      <c r="C3490" s="2"/>
      <c r="D3490" s="2"/>
      <c r="E3490" s="3"/>
      <c r="F3490" s="3"/>
      <c r="H3490" s="5">
        <f>_xlfn.XLOOKUP(Table16[[#This Row],[OrderID]],[3]!Table13456[No заказа],[3]!Table13456[Количество],"",0,1)</f>
        <v>1</v>
      </c>
      <c r="I3490" s="5">
        <f>_xlfn.XLOOKUP(Table16[[#This Row],[OrderID]],[3]!Table13456[No заказа],[3]!Table13456[Цена],"",0,1)</f>
        <v>8989</v>
      </c>
      <c r="J3490" s="2" t="str">
        <f>M01_SETTINGS!$F$2</f>
        <v>KASPI</v>
      </c>
    </row>
    <row r="3491" spans="1:10" x14ac:dyDescent="0.35">
      <c r="A3491" s="3">
        <f>_xlfn.XLOOKUP(Table16[[#This Row],[OrderID]],[3]!Table13456[No заказа],[3]!Table13456[Дата
отправки],"",0,1)</f>
        <v>45701</v>
      </c>
      <c r="B3491" s="2">
        <v>496216816</v>
      </c>
      <c r="C3491" s="2"/>
      <c r="D3491" s="2"/>
      <c r="E3491" s="3"/>
      <c r="F3491" s="3"/>
      <c r="H3491" s="5">
        <f>_xlfn.XLOOKUP(Table16[[#This Row],[OrderID]],[3]!Table13456[No заказа],[3]!Table13456[Количество],"",0,1)</f>
        <v>1</v>
      </c>
      <c r="I3491" s="5">
        <f>_xlfn.XLOOKUP(Table16[[#This Row],[OrderID]],[3]!Table13456[No заказа],[3]!Table13456[Цена],"",0,1)</f>
        <v>9064</v>
      </c>
      <c r="J3491" s="2" t="str">
        <f>M01_SETTINGS!$F$2</f>
        <v>KASPI</v>
      </c>
    </row>
    <row r="3492" spans="1:10" x14ac:dyDescent="0.35">
      <c r="A3492" s="3">
        <f>_xlfn.XLOOKUP(Table16[[#This Row],[OrderID]],[3]!Table13456[No заказа],[3]!Table13456[Дата
отправки],"",0,1)</f>
        <v>45701</v>
      </c>
      <c r="B3492" s="2">
        <v>496687100</v>
      </c>
      <c r="C3492" s="2"/>
      <c r="D3492" s="2"/>
      <c r="E3492" s="3"/>
      <c r="F3492" s="3"/>
      <c r="H3492" s="5">
        <f>_xlfn.XLOOKUP(Table16[[#This Row],[OrderID]],[3]!Table13456[No заказа],[3]!Table13456[Количество],"",0,1)</f>
        <v>1</v>
      </c>
      <c r="I3492" s="5">
        <f>_xlfn.XLOOKUP(Table16[[#This Row],[OrderID]],[3]!Table13456[No заказа],[3]!Table13456[Цена],"",0,1)</f>
        <v>10809</v>
      </c>
      <c r="J3492" s="2" t="str">
        <f>M01_SETTINGS!$F$2</f>
        <v>KASPI</v>
      </c>
    </row>
    <row r="3493" spans="1:10" x14ac:dyDescent="0.35">
      <c r="A3493" s="3">
        <f>_xlfn.XLOOKUP(Table16[[#This Row],[OrderID]],[3]!Table13456[No заказа],[3]!Table13456[Дата
отправки],"",0,1)</f>
        <v>45701</v>
      </c>
      <c r="B3493" s="2">
        <v>496357300</v>
      </c>
      <c r="C3493" s="2"/>
      <c r="D3493" s="2"/>
      <c r="E3493" s="3"/>
      <c r="F3493" s="3"/>
      <c r="H3493" s="5">
        <f>_xlfn.XLOOKUP(Table16[[#This Row],[OrderID]],[3]!Table13456[No заказа],[3]!Table13456[Количество],"",0,1)</f>
        <v>1</v>
      </c>
      <c r="I3493" s="5">
        <f>_xlfn.XLOOKUP(Table16[[#This Row],[OrderID]],[3]!Table13456[No заказа],[3]!Table13456[Цена],"",0,1)</f>
        <v>9999</v>
      </c>
      <c r="J3493" s="2" t="str">
        <f>M01_SETTINGS!$F$2</f>
        <v>KASPI</v>
      </c>
    </row>
    <row r="3494" spans="1:10" x14ac:dyDescent="0.35">
      <c r="A3494" s="3">
        <f>_xlfn.XLOOKUP(Table16[[#This Row],[OrderID]],[3]!Table13456[No заказа],[3]!Table13456[Дата
отправки],"",0,1)</f>
        <v>45701</v>
      </c>
      <c r="B3494" s="2">
        <v>496647938</v>
      </c>
      <c r="C3494" s="2"/>
      <c r="D3494" s="2"/>
      <c r="E3494" s="3"/>
      <c r="F3494" s="3"/>
      <c r="H3494" s="5">
        <f>_xlfn.XLOOKUP(Table16[[#This Row],[OrderID]],[3]!Table13456[No заказа],[3]!Table13456[Количество],"",0,1)</f>
        <v>1</v>
      </c>
      <c r="I3494" s="5">
        <f>_xlfn.XLOOKUP(Table16[[#This Row],[OrderID]],[3]!Table13456[No заказа],[3]!Table13456[Цена],"",0,1)</f>
        <v>10654</v>
      </c>
      <c r="J3494" s="2" t="str">
        <f>M01_SETTINGS!$F$2</f>
        <v>KASPI</v>
      </c>
    </row>
    <row r="3495" spans="1:10" x14ac:dyDescent="0.35">
      <c r="A3495" s="3">
        <f>_xlfn.XLOOKUP(Table16[[#This Row],[OrderID]],[3]!Table13456[No заказа],[3]!Table13456[Дата
отправки],"",0,1)</f>
        <v>45701</v>
      </c>
      <c r="B3495" s="2">
        <v>496508304</v>
      </c>
      <c r="C3495" s="2"/>
      <c r="D3495" s="2"/>
      <c r="E3495" s="3"/>
      <c r="F3495" s="3"/>
      <c r="H3495" s="5">
        <f>_xlfn.XLOOKUP(Table16[[#This Row],[OrderID]],[3]!Table13456[No заказа],[3]!Table13456[Количество],"",0,1)</f>
        <v>1</v>
      </c>
      <c r="I3495" s="5">
        <f>_xlfn.XLOOKUP(Table16[[#This Row],[OrderID]],[3]!Table13456[No заказа],[3]!Table13456[Цена],"",0,1)</f>
        <v>9000</v>
      </c>
      <c r="J3495" s="2" t="str">
        <f>M01_SETTINGS!$F$2</f>
        <v>KASPI</v>
      </c>
    </row>
    <row r="3496" spans="1:10" x14ac:dyDescent="0.35">
      <c r="A3496" s="3">
        <f>_xlfn.XLOOKUP(Table16[[#This Row],[OrderID]],[3]!Table13456[No заказа],[3]!Table13456[Дата
отправки],"",0,1)</f>
        <v>45701</v>
      </c>
      <c r="B3496" s="2">
        <v>496215279</v>
      </c>
      <c r="C3496" s="2"/>
      <c r="D3496" s="2"/>
      <c r="E3496" s="3"/>
      <c r="F3496" s="3"/>
      <c r="H3496" s="5">
        <f>_xlfn.XLOOKUP(Table16[[#This Row],[OrderID]],[3]!Table13456[No заказа],[3]!Table13456[Количество],"",0,1)</f>
        <v>1</v>
      </c>
      <c r="I3496" s="5">
        <f>_xlfn.XLOOKUP(Table16[[#This Row],[OrderID]],[3]!Table13456[No заказа],[3]!Table13456[Цена],"",0,1)</f>
        <v>9676</v>
      </c>
      <c r="J3496" s="2" t="str">
        <f>M01_SETTINGS!$F$2</f>
        <v>KASPI</v>
      </c>
    </row>
    <row r="3497" spans="1:10" x14ac:dyDescent="0.35">
      <c r="A3497" s="3">
        <f>_xlfn.XLOOKUP(Table16[[#This Row],[OrderID]],[3]!Table13456[No заказа],[3]!Table13456[Дата
отправки],"",0,1)</f>
        <v>45701</v>
      </c>
      <c r="B3497" s="2">
        <v>496289179</v>
      </c>
      <c r="C3497" s="2"/>
      <c r="D3497" s="2"/>
      <c r="E3497" s="3"/>
      <c r="F3497" s="3"/>
      <c r="H3497" s="5">
        <f>_xlfn.XLOOKUP(Table16[[#This Row],[OrderID]],[3]!Table13456[No заказа],[3]!Table13456[Количество],"",0,1)</f>
        <v>1</v>
      </c>
      <c r="I3497" s="5">
        <f>_xlfn.XLOOKUP(Table16[[#This Row],[OrderID]],[3]!Table13456[No заказа],[3]!Table13456[Цена],"",0,1)</f>
        <v>8994</v>
      </c>
      <c r="J3497" s="2" t="str">
        <f>M01_SETTINGS!$F$2</f>
        <v>KASPI</v>
      </c>
    </row>
    <row r="3498" spans="1:10" x14ac:dyDescent="0.35">
      <c r="A3498" s="3">
        <f>_xlfn.XLOOKUP(Table16[[#This Row],[OrderID]],[3]!Table13456[No заказа],[3]!Table13456[Дата
отправки],"",0,1)</f>
        <v>45701</v>
      </c>
      <c r="B3498" s="2">
        <v>496250637</v>
      </c>
      <c r="C3498" s="2"/>
      <c r="D3498" s="2"/>
      <c r="E3498" s="3"/>
      <c r="F3498" s="3"/>
      <c r="H3498" s="5">
        <f>_xlfn.XLOOKUP(Table16[[#This Row],[OrderID]],[3]!Table13456[No заказа],[3]!Table13456[Количество],"",0,1)</f>
        <v>1</v>
      </c>
      <c r="I3498" s="5">
        <f>_xlfn.XLOOKUP(Table16[[#This Row],[OrderID]],[3]!Table13456[No заказа],[3]!Table13456[Цена],"",0,1)</f>
        <v>8994</v>
      </c>
      <c r="J3498" s="2" t="str">
        <f>M01_SETTINGS!$F$2</f>
        <v>KASPI</v>
      </c>
    </row>
    <row r="3499" spans="1:10" x14ac:dyDescent="0.35">
      <c r="A3499" s="3">
        <f>_xlfn.XLOOKUP(Table16[[#This Row],[OrderID]],[3]!Table13456[No заказа],[3]!Table13456[Дата
отправки],"",0,1)</f>
        <v>45701</v>
      </c>
      <c r="B3499" s="2">
        <v>496314925</v>
      </c>
      <c r="C3499" s="2"/>
      <c r="D3499" s="2"/>
      <c r="E3499" s="3"/>
      <c r="F3499" s="3"/>
      <c r="H3499" s="5">
        <f>_xlfn.XLOOKUP(Table16[[#This Row],[OrderID]],[3]!Table13456[No заказа],[3]!Table13456[Количество],"",0,1)</f>
        <v>1</v>
      </c>
      <c r="I3499" s="5">
        <f>_xlfn.XLOOKUP(Table16[[#This Row],[OrderID]],[3]!Table13456[No заказа],[3]!Table13456[Цена],"",0,1)</f>
        <v>9000</v>
      </c>
      <c r="J3499" s="2" t="str">
        <f>M01_SETTINGS!$F$2</f>
        <v>KASPI</v>
      </c>
    </row>
    <row r="3500" spans="1:10" x14ac:dyDescent="0.35">
      <c r="A3500" s="3">
        <f>_xlfn.XLOOKUP(Table16[[#This Row],[OrderID]],[3]!Table13456[No заказа],[3]!Table13456[Дата
отправки],"",0,1)</f>
        <v>45701</v>
      </c>
      <c r="B3500" s="2">
        <v>496388230</v>
      </c>
      <c r="C3500" s="2"/>
      <c r="D3500" s="2"/>
      <c r="E3500" s="3"/>
      <c r="F3500" s="3"/>
      <c r="H3500" s="5">
        <f>_xlfn.XLOOKUP(Table16[[#This Row],[OrderID]],[3]!Table13456[No заказа],[3]!Table13456[Количество],"",0,1)</f>
        <v>1</v>
      </c>
      <c r="I3500" s="5">
        <f>_xlfn.XLOOKUP(Table16[[#This Row],[OrderID]],[3]!Table13456[No заказа],[3]!Table13456[Цена],"",0,1)</f>
        <v>9249</v>
      </c>
      <c r="J3500" s="2" t="str">
        <f>M01_SETTINGS!$F$2</f>
        <v>KASPI</v>
      </c>
    </row>
    <row r="3501" spans="1:10" x14ac:dyDescent="0.35">
      <c r="A3501" s="3">
        <f>_xlfn.XLOOKUP(Table16[[#This Row],[OrderID]],[3]!Table13456[No заказа],[3]!Table13456[Дата
отправки],"",0,1)</f>
        <v>45701</v>
      </c>
      <c r="B3501" s="2">
        <v>496374525</v>
      </c>
      <c r="C3501" s="2"/>
      <c r="D3501" s="2"/>
      <c r="E3501" s="3"/>
      <c r="F3501" s="3"/>
      <c r="H3501" s="5">
        <f>_xlfn.XLOOKUP(Table16[[#This Row],[OrderID]],[3]!Table13456[No заказа],[3]!Table13456[Количество],"",0,1)</f>
        <v>1</v>
      </c>
      <c r="I3501" s="5">
        <f>_xlfn.XLOOKUP(Table16[[#This Row],[OrderID]],[3]!Table13456[No заказа],[3]!Table13456[Цена],"",0,1)</f>
        <v>9250</v>
      </c>
      <c r="J3501" s="2" t="str">
        <f>M01_SETTINGS!$F$2</f>
        <v>KASPI</v>
      </c>
    </row>
    <row r="3502" spans="1:10" x14ac:dyDescent="0.35">
      <c r="A3502" s="3">
        <f>_xlfn.XLOOKUP(Table16[[#This Row],[OrderID]],[3]!Table13456[No заказа],[3]!Table13456[Дата
отправки],"",0,1)</f>
        <v>45701</v>
      </c>
      <c r="B3502" s="2">
        <v>496281617</v>
      </c>
      <c r="C3502" s="2"/>
      <c r="D3502" s="2"/>
      <c r="E3502" s="3"/>
      <c r="F3502" s="3"/>
      <c r="H3502" s="5">
        <f>_xlfn.XLOOKUP(Table16[[#This Row],[OrderID]],[3]!Table13456[No заказа],[3]!Table13456[Количество],"",0,1)</f>
        <v>1</v>
      </c>
      <c r="I3502" s="5">
        <f>_xlfn.XLOOKUP(Table16[[#This Row],[OrderID]],[3]!Table13456[No заказа],[3]!Table13456[Цена],"",0,1)</f>
        <v>9000</v>
      </c>
      <c r="J3502" s="2" t="str">
        <f>M01_SETTINGS!$F$2</f>
        <v>KASPI</v>
      </c>
    </row>
    <row r="3503" spans="1:10" x14ac:dyDescent="0.35">
      <c r="A3503" s="3">
        <f>_xlfn.XLOOKUP(Table16[[#This Row],[OrderID]],[3]!Table13456[No заказа],[3]!Table13456[Дата
отправки],"",0,1)</f>
        <v>45701</v>
      </c>
      <c r="B3503" s="2">
        <v>496361191</v>
      </c>
      <c r="C3503" s="2"/>
      <c r="D3503" s="2"/>
      <c r="E3503" s="3"/>
      <c r="F3503" s="3"/>
      <c r="H3503" s="5">
        <f>_xlfn.XLOOKUP(Table16[[#This Row],[OrderID]],[3]!Table13456[No заказа],[3]!Table13456[Количество],"",0,1)</f>
        <v>1</v>
      </c>
      <c r="I3503" s="5">
        <f>_xlfn.XLOOKUP(Table16[[#This Row],[OrderID]],[3]!Table13456[No заказа],[3]!Table13456[Цена],"",0,1)</f>
        <v>10880</v>
      </c>
      <c r="J3503" s="2" t="str">
        <f>M01_SETTINGS!$F$2</f>
        <v>KASPI</v>
      </c>
    </row>
    <row r="3504" spans="1:10" x14ac:dyDescent="0.35">
      <c r="A3504" s="3">
        <f>_xlfn.XLOOKUP(Table16[[#This Row],[OrderID]],[3]!Table13456[No заказа],[3]!Table13456[Дата
отправки],"",0,1)</f>
        <v>45701</v>
      </c>
      <c r="B3504" s="2">
        <v>496348212</v>
      </c>
      <c r="C3504" s="2"/>
      <c r="D3504" s="2"/>
      <c r="E3504" s="3"/>
      <c r="F3504" s="3"/>
      <c r="H3504" s="5">
        <f>_xlfn.XLOOKUP(Table16[[#This Row],[OrderID]],[3]!Table13456[No заказа],[3]!Table13456[Количество],"",0,1)</f>
        <v>1</v>
      </c>
      <c r="I3504" s="5">
        <f>_xlfn.XLOOKUP(Table16[[#This Row],[OrderID]],[3]!Table13456[No заказа],[3]!Table13456[Цена],"",0,1)</f>
        <v>9000</v>
      </c>
      <c r="J3504" s="2" t="str">
        <f>M01_SETTINGS!$F$2</f>
        <v>KASPI</v>
      </c>
    </row>
    <row r="3505" spans="1:10" x14ac:dyDescent="0.35">
      <c r="A3505" s="3">
        <f>_xlfn.XLOOKUP(Table16[[#This Row],[OrderID]],[3]!Table13456[No заказа],[3]!Table13456[Дата
отправки],"",0,1)</f>
        <v>45701</v>
      </c>
      <c r="B3505" s="2">
        <v>496684620</v>
      </c>
      <c r="C3505" s="2"/>
      <c r="D3505" s="2"/>
      <c r="E3505" s="3"/>
      <c r="F3505" s="3"/>
      <c r="H3505" s="5">
        <f>_xlfn.XLOOKUP(Table16[[#This Row],[OrderID]],[3]!Table13456[No заказа],[3]!Table13456[Количество],"",0,1)</f>
        <v>1</v>
      </c>
      <c r="I3505" s="5">
        <f>_xlfn.XLOOKUP(Table16[[#This Row],[OrderID]],[3]!Table13456[No заказа],[3]!Table13456[Цена],"",0,1)</f>
        <v>9000</v>
      </c>
      <c r="J3505" s="2" t="str">
        <f>M01_SETTINGS!$F$2</f>
        <v>KASPI</v>
      </c>
    </row>
    <row r="3506" spans="1:10" x14ac:dyDescent="0.35">
      <c r="A3506" s="3">
        <f>_xlfn.XLOOKUP(Table16[[#This Row],[OrderID]],[3]!Table13456[No заказа],[3]!Table13456[Дата
отправки],"",0,1)</f>
        <v>45701</v>
      </c>
      <c r="B3506" s="2">
        <v>496316042</v>
      </c>
      <c r="C3506" s="2"/>
      <c r="D3506" s="2"/>
      <c r="E3506" s="3"/>
      <c r="F3506" s="3"/>
      <c r="H3506" s="5">
        <f>_xlfn.XLOOKUP(Table16[[#This Row],[OrderID]],[3]!Table13456[No заказа],[3]!Table13456[Количество],"",0,1)</f>
        <v>1</v>
      </c>
      <c r="I3506" s="5">
        <f>_xlfn.XLOOKUP(Table16[[#This Row],[OrderID]],[3]!Table13456[No заказа],[3]!Table13456[Цена],"",0,1)</f>
        <v>9000</v>
      </c>
      <c r="J3506" s="2" t="str">
        <f>M01_SETTINGS!$F$2</f>
        <v>KASPI</v>
      </c>
    </row>
    <row r="3507" spans="1:10" x14ac:dyDescent="0.35">
      <c r="A3507" s="3">
        <f>_xlfn.XLOOKUP(Table16[[#This Row],[OrderID]],[3]!Table13456[No заказа],[3]!Table13456[Дата
отправки],"",0,1)</f>
        <v>45701</v>
      </c>
      <c r="B3507" s="2">
        <v>496402266</v>
      </c>
      <c r="C3507" s="2"/>
      <c r="D3507" s="2"/>
      <c r="E3507" s="3"/>
      <c r="F3507" s="3"/>
      <c r="H3507" s="5">
        <f>_xlfn.XLOOKUP(Table16[[#This Row],[OrderID]],[3]!Table13456[No заказа],[3]!Table13456[Количество],"",0,1)</f>
        <v>1</v>
      </c>
      <c r="I3507" s="5">
        <f>_xlfn.XLOOKUP(Table16[[#This Row],[OrderID]],[3]!Table13456[No заказа],[3]!Table13456[Цена],"",0,1)</f>
        <v>9637</v>
      </c>
      <c r="J3507" s="2" t="str">
        <f>M01_SETTINGS!$F$2</f>
        <v>KASPI</v>
      </c>
    </row>
    <row r="3508" spans="1:10" x14ac:dyDescent="0.35">
      <c r="A3508" s="3">
        <f>_xlfn.XLOOKUP(Table16[[#This Row],[OrderID]],[3]!Table13456[No заказа],[3]!Table13456[Дата
отправки],"",0,1)</f>
        <v>45701</v>
      </c>
      <c r="B3508" s="2">
        <v>496227583</v>
      </c>
      <c r="C3508" s="2"/>
      <c r="D3508" s="2"/>
      <c r="E3508" s="3"/>
      <c r="F3508" s="3"/>
      <c r="H3508" s="5">
        <f>_xlfn.XLOOKUP(Table16[[#This Row],[OrderID]],[3]!Table13456[No заказа],[3]!Table13456[Количество],"",0,1)</f>
        <v>1</v>
      </c>
      <c r="I3508" s="5">
        <f>_xlfn.XLOOKUP(Table16[[#This Row],[OrderID]],[3]!Table13456[No заказа],[3]!Table13456[Цена],"",0,1)</f>
        <v>10895</v>
      </c>
      <c r="J3508" s="2" t="str">
        <f>M01_SETTINGS!$F$2</f>
        <v>KASPI</v>
      </c>
    </row>
    <row r="3509" spans="1:10" x14ac:dyDescent="0.35">
      <c r="A3509" s="3">
        <f>_xlfn.XLOOKUP(Table16[[#This Row],[OrderID]],[3]!Table13456[No заказа],[3]!Table13456[Дата
отправки],"",0,1)</f>
        <v>45701</v>
      </c>
      <c r="B3509" s="2">
        <v>496713054</v>
      </c>
      <c r="C3509" s="2"/>
      <c r="D3509" s="2"/>
      <c r="E3509" s="3"/>
      <c r="F3509" s="3"/>
      <c r="H3509" s="5">
        <f>_xlfn.XLOOKUP(Table16[[#This Row],[OrderID]],[3]!Table13456[No заказа],[3]!Table13456[Количество],"",0,1)</f>
        <v>1</v>
      </c>
      <c r="I3509" s="5">
        <f>_xlfn.XLOOKUP(Table16[[#This Row],[OrderID]],[3]!Table13456[No заказа],[3]!Table13456[Цена],"",0,1)</f>
        <v>10546</v>
      </c>
      <c r="J3509" s="2" t="str">
        <f>M01_SETTINGS!$F$2</f>
        <v>KASPI</v>
      </c>
    </row>
    <row r="3510" spans="1:10" x14ac:dyDescent="0.35">
      <c r="A3510" s="3">
        <f>_xlfn.XLOOKUP(Table16[[#This Row],[OrderID]],[3]!Table13456[No заказа],[3]!Table13456[Дата
отправки],"",0,1)</f>
        <v>45701</v>
      </c>
      <c r="B3510" s="2">
        <v>496659666</v>
      </c>
      <c r="C3510" s="2"/>
      <c r="D3510" s="2"/>
      <c r="E3510" s="3"/>
      <c r="F3510" s="3"/>
      <c r="H3510" s="5">
        <f>_xlfn.XLOOKUP(Table16[[#This Row],[OrderID]],[3]!Table13456[No заказа],[3]!Table13456[Количество],"",0,1)</f>
        <v>1</v>
      </c>
      <c r="I3510" s="5">
        <f>_xlfn.XLOOKUP(Table16[[#This Row],[OrderID]],[3]!Table13456[No заказа],[3]!Table13456[Цена],"",0,1)</f>
        <v>8952</v>
      </c>
      <c r="J3510" s="2" t="str">
        <f>M01_SETTINGS!$F$2</f>
        <v>KASPI</v>
      </c>
    </row>
    <row r="3511" spans="1:10" x14ac:dyDescent="0.35">
      <c r="A3511" s="3">
        <f>_xlfn.XLOOKUP(Table16[[#This Row],[OrderID]],[3]!Table13456[No заказа],[3]!Table13456[Дата
отправки],"",0,1)</f>
        <v>45701</v>
      </c>
      <c r="B3511" s="2">
        <v>496444706</v>
      </c>
      <c r="C3511" s="2"/>
      <c r="D3511" s="2"/>
      <c r="E3511" s="3"/>
      <c r="F3511" s="3"/>
      <c r="H3511" s="5">
        <f>_xlfn.XLOOKUP(Table16[[#This Row],[OrderID]],[3]!Table13456[No заказа],[3]!Table13456[Количество],"",0,1)</f>
        <v>1</v>
      </c>
      <c r="I3511" s="5">
        <f>_xlfn.XLOOKUP(Table16[[#This Row],[OrderID]],[3]!Table13456[No заказа],[3]!Table13456[Цена],"",0,1)</f>
        <v>10810</v>
      </c>
      <c r="J3511" s="2" t="str">
        <f>M01_SETTINGS!$F$2</f>
        <v>KASPI</v>
      </c>
    </row>
    <row r="3512" spans="1:10" x14ac:dyDescent="0.35">
      <c r="A3512" s="3">
        <f>_xlfn.XLOOKUP(Table16[[#This Row],[OrderID]],[3]!Table13456[No заказа],[3]!Table13456[Дата
отправки],"",0,1)</f>
        <v>45701</v>
      </c>
      <c r="B3512" s="2">
        <v>496268497</v>
      </c>
      <c r="C3512" s="2"/>
      <c r="D3512" s="2"/>
      <c r="E3512" s="3"/>
      <c r="F3512" s="3"/>
      <c r="H3512" s="5">
        <f>_xlfn.XLOOKUP(Table16[[#This Row],[OrderID]],[3]!Table13456[No заказа],[3]!Table13456[Количество],"",0,1)</f>
        <v>1</v>
      </c>
      <c r="I3512" s="5">
        <f>_xlfn.XLOOKUP(Table16[[#This Row],[OrderID]],[3]!Table13456[No заказа],[3]!Table13456[Цена],"",0,1)</f>
        <v>9999</v>
      </c>
      <c r="J3512" s="2" t="str">
        <f>M01_SETTINGS!$F$2</f>
        <v>KASPI</v>
      </c>
    </row>
    <row r="3513" spans="1:10" x14ac:dyDescent="0.35">
      <c r="A3513" s="3">
        <f>_xlfn.XLOOKUP(Table16[[#This Row],[OrderID]],[3]!Table13456[No заказа],[3]!Table13456[Дата
отправки],"",0,1)</f>
        <v>45701</v>
      </c>
      <c r="B3513" s="2">
        <v>496346410</v>
      </c>
      <c r="C3513" s="2"/>
      <c r="D3513" s="2"/>
      <c r="E3513" s="3"/>
      <c r="F3513" s="3"/>
      <c r="H3513" s="5">
        <f>_xlfn.XLOOKUP(Table16[[#This Row],[OrderID]],[3]!Table13456[No заказа],[3]!Table13456[Количество],"",0,1)</f>
        <v>1</v>
      </c>
      <c r="I3513" s="5">
        <f>_xlfn.XLOOKUP(Table16[[#This Row],[OrderID]],[3]!Table13456[No заказа],[3]!Table13456[Цена],"",0,1)</f>
        <v>9000</v>
      </c>
      <c r="J3513" s="2" t="str">
        <f>M01_SETTINGS!$F$2</f>
        <v>KASPI</v>
      </c>
    </row>
    <row r="3514" spans="1:10" x14ac:dyDescent="0.35">
      <c r="A3514" s="3">
        <f>_xlfn.XLOOKUP(Table16[[#This Row],[OrderID]],[3]!Table13456[No заказа],[3]!Table13456[Дата
отправки],"",0,1)</f>
        <v>45701</v>
      </c>
      <c r="B3514" s="2">
        <v>496287441</v>
      </c>
      <c r="C3514" s="2"/>
      <c r="D3514" s="2"/>
      <c r="E3514" s="3"/>
      <c r="F3514" s="3"/>
      <c r="H3514" s="5">
        <f>_xlfn.XLOOKUP(Table16[[#This Row],[OrderID]],[3]!Table13456[No заказа],[3]!Table13456[Количество],"",0,1)</f>
        <v>1</v>
      </c>
      <c r="I3514" s="5">
        <f>_xlfn.XLOOKUP(Table16[[#This Row],[OrderID]],[3]!Table13456[No заказа],[3]!Table13456[Цена],"",0,1)</f>
        <v>9000</v>
      </c>
      <c r="J3514" s="2" t="str">
        <f>M01_SETTINGS!$F$2</f>
        <v>KASPI</v>
      </c>
    </row>
    <row r="3515" spans="1:10" x14ac:dyDescent="0.35">
      <c r="A3515" s="3">
        <f>_xlfn.XLOOKUP(Table16[[#This Row],[OrderID]],[3]!Table13456[No заказа],[3]!Table13456[Дата
отправки],"",0,1)</f>
        <v>45701</v>
      </c>
      <c r="B3515" s="2">
        <v>496586316</v>
      </c>
      <c r="C3515" s="2"/>
      <c r="D3515" s="2"/>
      <c r="E3515" s="3"/>
      <c r="F3515" s="3"/>
      <c r="H3515" s="5">
        <f>_xlfn.XLOOKUP(Table16[[#This Row],[OrderID]],[3]!Table13456[No заказа],[3]!Table13456[Количество],"",0,1)</f>
        <v>1</v>
      </c>
      <c r="I3515" s="5">
        <f>_xlfn.XLOOKUP(Table16[[#This Row],[OrderID]],[3]!Table13456[No заказа],[3]!Table13456[Цена],"",0,1)</f>
        <v>9000</v>
      </c>
      <c r="J3515" s="2" t="str">
        <f>M01_SETTINGS!$F$2</f>
        <v>KASPI</v>
      </c>
    </row>
    <row r="3516" spans="1:10" x14ac:dyDescent="0.35">
      <c r="A3516" s="3">
        <f>_xlfn.XLOOKUP(Table16[[#This Row],[OrderID]],[3]!Table13456[No заказа],[3]!Table13456[Дата
отправки],"",0,1)</f>
        <v>45701</v>
      </c>
      <c r="B3516" s="2">
        <v>496486224</v>
      </c>
      <c r="C3516" s="2"/>
      <c r="D3516" s="2"/>
      <c r="E3516" s="3"/>
      <c r="F3516" s="3"/>
      <c r="H3516" s="5">
        <f>_xlfn.XLOOKUP(Table16[[#This Row],[OrderID]],[3]!Table13456[No заказа],[3]!Table13456[Количество],"",0,1)</f>
        <v>1</v>
      </c>
      <c r="I3516" s="5">
        <f>_xlfn.XLOOKUP(Table16[[#This Row],[OrderID]],[3]!Table13456[No заказа],[3]!Table13456[Цена],"",0,1)</f>
        <v>9000</v>
      </c>
      <c r="J3516" s="2" t="str">
        <f>M01_SETTINGS!$F$2</f>
        <v>KASPI</v>
      </c>
    </row>
    <row r="3517" spans="1:10" x14ac:dyDescent="0.35">
      <c r="A3517" s="3">
        <f>_xlfn.XLOOKUP(Table16[[#This Row],[OrderID]],[3]!Table13456[No заказа],[3]!Table13456[Дата
отправки],"",0,1)</f>
        <v>45701</v>
      </c>
      <c r="B3517" s="2">
        <v>496210560</v>
      </c>
      <c r="C3517" s="2"/>
      <c r="D3517" s="2"/>
      <c r="E3517" s="3"/>
      <c r="F3517" s="3"/>
      <c r="H3517" s="5">
        <f>_xlfn.XLOOKUP(Table16[[#This Row],[OrderID]],[3]!Table13456[No заказа],[3]!Table13456[Количество],"",0,1)</f>
        <v>1</v>
      </c>
      <c r="I3517" s="5">
        <f>_xlfn.XLOOKUP(Table16[[#This Row],[OrderID]],[3]!Table13456[No заказа],[3]!Table13456[Цена],"",0,1)</f>
        <v>9000</v>
      </c>
      <c r="J3517" s="2" t="str">
        <f>M01_SETTINGS!$F$2</f>
        <v>KASPI</v>
      </c>
    </row>
    <row r="3518" spans="1:10" x14ac:dyDescent="0.35">
      <c r="A3518" s="3">
        <f>_xlfn.XLOOKUP(Table16[[#This Row],[OrderID]],[3]!Table13456[No заказа],[3]!Table13456[Дата
отправки],"",0,1)</f>
        <v>45701</v>
      </c>
      <c r="B3518" s="2">
        <v>496546211</v>
      </c>
      <c r="C3518" s="2"/>
      <c r="D3518" s="2"/>
      <c r="E3518" s="3"/>
      <c r="F3518" s="3"/>
      <c r="H3518" s="5">
        <f>_xlfn.XLOOKUP(Table16[[#This Row],[OrderID]],[3]!Table13456[No заказа],[3]!Table13456[Количество],"",0,1)</f>
        <v>1</v>
      </c>
      <c r="I3518" s="5">
        <f>_xlfn.XLOOKUP(Table16[[#This Row],[OrderID]],[3]!Table13456[No заказа],[3]!Table13456[Цена],"",0,1)</f>
        <v>9929</v>
      </c>
      <c r="J3518" s="2" t="str">
        <f>M01_SETTINGS!$F$2</f>
        <v>KASPI</v>
      </c>
    </row>
    <row r="3519" spans="1:10" x14ac:dyDescent="0.35">
      <c r="A3519" s="3">
        <f>_xlfn.XLOOKUP(Table16[[#This Row],[OrderID]],[3]!Table13456[No заказа],[3]!Table13456[Дата
отправки],"",0,1)</f>
        <v>45701</v>
      </c>
      <c r="B3519" s="2">
        <v>496223056</v>
      </c>
      <c r="C3519" s="2"/>
      <c r="D3519" s="2"/>
      <c r="E3519" s="3"/>
      <c r="F3519" s="3"/>
      <c r="H3519" s="5">
        <f>_xlfn.XLOOKUP(Table16[[#This Row],[OrderID]],[3]!Table13456[No заказа],[3]!Table13456[Количество],"",0,1)</f>
        <v>1</v>
      </c>
      <c r="I3519" s="5">
        <f>_xlfn.XLOOKUP(Table16[[#This Row],[OrderID]],[3]!Table13456[No заказа],[3]!Table13456[Цена],"",0,1)</f>
        <v>10490</v>
      </c>
      <c r="J3519" s="2" t="str">
        <f>M01_SETTINGS!$F$2</f>
        <v>KASPI</v>
      </c>
    </row>
    <row r="3520" spans="1:10" x14ac:dyDescent="0.35">
      <c r="A3520" s="3">
        <f>_xlfn.XLOOKUP(Table16[[#This Row],[OrderID]],[3]!Table13456[No заказа],[3]!Table13456[Дата
отправки],"",0,1)</f>
        <v>45701</v>
      </c>
      <c r="B3520" s="2">
        <v>496369784</v>
      </c>
      <c r="C3520" s="2"/>
      <c r="D3520" s="2"/>
      <c r="E3520" s="3"/>
      <c r="F3520" s="3"/>
      <c r="H3520" s="5">
        <f>_xlfn.XLOOKUP(Table16[[#This Row],[OrderID]],[3]!Table13456[No заказа],[3]!Table13456[Количество],"",0,1)</f>
        <v>1</v>
      </c>
      <c r="I3520" s="5">
        <f>_xlfn.XLOOKUP(Table16[[#This Row],[OrderID]],[3]!Table13456[No заказа],[3]!Table13456[Цена],"",0,1)</f>
        <v>9000</v>
      </c>
      <c r="J3520" s="2" t="str">
        <f>M01_SETTINGS!$F$2</f>
        <v>KASPI</v>
      </c>
    </row>
    <row r="3521" spans="1:10" x14ac:dyDescent="0.35">
      <c r="A3521" s="3">
        <f>_xlfn.XLOOKUP(Table16[[#This Row],[OrderID]],[3]!Table13456[No заказа],[3]!Table13456[Дата
отправки],"",0,1)</f>
        <v>45701</v>
      </c>
      <c r="B3521" s="2">
        <v>496699492</v>
      </c>
      <c r="C3521" s="2"/>
      <c r="D3521" s="2"/>
      <c r="E3521" s="3"/>
      <c r="F3521" s="3"/>
      <c r="H3521" s="5">
        <f>_xlfn.XLOOKUP(Table16[[#This Row],[OrderID]],[3]!Table13456[No заказа],[3]!Table13456[Количество],"",0,1)</f>
        <v>1</v>
      </c>
      <c r="I3521" s="5">
        <f>_xlfn.XLOOKUP(Table16[[#This Row],[OrderID]],[3]!Table13456[No заказа],[3]!Table13456[Цена],"",0,1)</f>
        <v>9000</v>
      </c>
      <c r="J3521" s="2" t="str">
        <f>M01_SETTINGS!$F$2</f>
        <v>KASPI</v>
      </c>
    </row>
    <row r="3522" spans="1:10" x14ac:dyDescent="0.35">
      <c r="A3522" s="3">
        <f>_xlfn.XLOOKUP(Table16[[#This Row],[OrderID]],[3]!Table13456[No заказа],[3]!Table13456[Дата
отправки],"",0,1)</f>
        <v>45701</v>
      </c>
      <c r="B3522" s="2">
        <v>496658559</v>
      </c>
      <c r="C3522" s="2"/>
      <c r="D3522" s="2"/>
      <c r="E3522" s="3"/>
      <c r="F3522" s="3"/>
      <c r="H3522" s="5">
        <f>_xlfn.XLOOKUP(Table16[[#This Row],[OrderID]],[3]!Table13456[No заказа],[3]!Table13456[Количество],"",0,1)</f>
        <v>1</v>
      </c>
      <c r="I3522" s="5">
        <f>_xlfn.XLOOKUP(Table16[[#This Row],[OrderID]],[3]!Table13456[No заказа],[3]!Table13456[Цена],"",0,1)</f>
        <v>9909</v>
      </c>
      <c r="J3522" s="2" t="str">
        <f>M01_SETTINGS!$F$2</f>
        <v>KASPI</v>
      </c>
    </row>
    <row r="3523" spans="1:10" x14ac:dyDescent="0.35">
      <c r="A3523" s="3">
        <f>_xlfn.XLOOKUP(Table16[[#This Row],[OrderID]],[3]!Table13456[No заказа],[3]!Table13456[Дата
отправки],"",0,1)</f>
        <v>45701</v>
      </c>
      <c r="B3523" s="2">
        <v>496175282</v>
      </c>
      <c r="C3523" s="2"/>
      <c r="D3523" s="2"/>
      <c r="E3523" s="3"/>
      <c r="F3523" s="3"/>
      <c r="H3523" s="5">
        <f>_xlfn.XLOOKUP(Table16[[#This Row],[OrderID]],[3]!Table13456[No заказа],[3]!Table13456[Количество],"",0,1)</f>
        <v>1</v>
      </c>
      <c r="I3523" s="5">
        <f>_xlfn.XLOOKUP(Table16[[#This Row],[OrderID]],[3]!Table13456[No заказа],[3]!Table13456[Цена],"",0,1)</f>
        <v>11216</v>
      </c>
      <c r="J3523" s="2" t="str">
        <f>M01_SETTINGS!$F$2</f>
        <v>KASPI</v>
      </c>
    </row>
    <row r="3524" spans="1:10" x14ac:dyDescent="0.35">
      <c r="A3524" s="3">
        <f>_xlfn.XLOOKUP(Table16[[#This Row],[OrderID]],[3]!Table13456[No заказа],[3]!Table13456[Дата
отправки],"",0,1)</f>
        <v>45701</v>
      </c>
      <c r="B3524" s="2">
        <v>496175504</v>
      </c>
      <c r="C3524" s="2"/>
      <c r="D3524" s="2"/>
      <c r="E3524" s="3"/>
      <c r="F3524" s="3"/>
      <c r="H3524" s="5">
        <f>_xlfn.XLOOKUP(Table16[[#This Row],[OrderID]],[3]!Table13456[No заказа],[3]!Table13456[Количество],"",0,1)</f>
        <v>1</v>
      </c>
      <c r="I3524" s="5">
        <f>_xlfn.XLOOKUP(Table16[[#This Row],[OrderID]],[3]!Table13456[No заказа],[3]!Table13456[Цена],"",0,1)</f>
        <v>8952</v>
      </c>
      <c r="J3524" s="2" t="str">
        <f>M01_SETTINGS!$F$2</f>
        <v>KASPI</v>
      </c>
    </row>
    <row r="3525" spans="1:10" x14ac:dyDescent="0.35">
      <c r="A3525" s="3">
        <f>_xlfn.XLOOKUP(Table16[[#This Row],[OrderID]],[3]!Table13456[No заказа],[3]!Table13456[Дата
отправки],"",0,1)</f>
        <v>45701</v>
      </c>
      <c r="B3525" s="2">
        <v>496335196</v>
      </c>
      <c r="C3525" s="2"/>
      <c r="D3525" s="2"/>
      <c r="E3525" s="3"/>
      <c r="F3525" s="3"/>
      <c r="H3525" s="5">
        <f>_xlfn.XLOOKUP(Table16[[#This Row],[OrderID]],[3]!Table13456[No заказа],[3]!Table13456[Количество],"",0,1)</f>
        <v>1</v>
      </c>
      <c r="I3525" s="5">
        <f>_xlfn.XLOOKUP(Table16[[#This Row],[OrderID]],[3]!Table13456[No заказа],[3]!Table13456[Цена],"",0,1)</f>
        <v>10928</v>
      </c>
      <c r="J3525" s="2" t="str">
        <f>M01_SETTINGS!$F$2</f>
        <v>KASPI</v>
      </c>
    </row>
    <row r="3526" spans="1:10" x14ac:dyDescent="0.35">
      <c r="A3526" s="3">
        <f>_xlfn.XLOOKUP(Table16[[#This Row],[OrderID]],[3]!Table13456[No заказа],[3]!Table13456[Дата
отправки],"",0,1)</f>
        <v>45701</v>
      </c>
      <c r="B3526" s="2">
        <v>496365068</v>
      </c>
      <c r="C3526" s="2"/>
      <c r="D3526" s="2"/>
      <c r="E3526" s="3"/>
      <c r="F3526" s="3"/>
      <c r="H3526" s="5">
        <f>_xlfn.XLOOKUP(Table16[[#This Row],[OrderID]],[3]!Table13456[No заказа],[3]!Table13456[Количество],"",0,1)</f>
        <v>1</v>
      </c>
      <c r="I3526" s="5">
        <f>_xlfn.XLOOKUP(Table16[[#This Row],[OrderID]],[3]!Table13456[No заказа],[3]!Table13456[Цена],"",0,1)</f>
        <v>9611</v>
      </c>
      <c r="J3526" s="2" t="str">
        <f>M01_SETTINGS!$F$2</f>
        <v>KASPI</v>
      </c>
    </row>
    <row r="3527" spans="1:10" x14ac:dyDescent="0.35">
      <c r="A3527" s="3">
        <f>_xlfn.XLOOKUP(Table16[[#This Row],[OrderID]],[3]!Table13456[No заказа],[3]!Table13456[Дата
отправки],"",0,1)</f>
        <v>45701</v>
      </c>
      <c r="B3527" s="2">
        <v>496422598</v>
      </c>
      <c r="C3527" s="2"/>
      <c r="D3527" s="2"/>
      <c r="E3527" s="3"/>
      <c r="F3527" s="3"/>
      <c r="H3527" s="5">
        <f>_xlfn.XLOOKUP(Table16[[#This Row],[OrderID]],[3]!Table13456[No заказа],[3]!Table13456[Количество],"",0,1)</f>
        <v>1</v>
      </c>
      <c r="I3527" s="5">
        <f>_xlfn.XLOOKUP(Table16[[#This Row],[OrderID]],[3]!Table13456[No заказа],[3]!Table13456[Цена],"",0,1)</f>
        <v>8997</v>
      </c>
      <c r="J3527" s="2" t="str">
        <f>M01_SETTINGS!$F$2</f>
        <v>KASPI</v>
      </c>
    </row>
    <row r="3528" spans="1:10" x14ac:dyDescent="0.35">
      <c r="A3528" s="3">
        <f>_xlfn.XLOOKUP(Table16[[#This Row],[OrderID]],[3]!Table13456[No заказа],[3]!Table13456[Дата
отправки],"",0,1)</f>
        <v>45701</v>
      </c>
      <c r="B3528" s="2">
        <v>496207812</v>
      </c>
      <c r="C3528" s="2"/>
      <c r="D3528" s="2"/>
      <c r="E3528" s="3"/>
      <c r="F3528" s="3"/>
      <c r="H3528" s="5">
        <f>_xlfn.XLOOKUP(Table16[[#This Row],[OrderID]],[3]!Table13456[No заказа],[3]!Table13456[Количество],"",0,1)</f>
        <v>1</v>
      </c>
      <c r="I3528" s="5">
        <f>_xlfn.XLOOKUP(Table16[[#This Row],[OrderID]],[3]!Table13456[No заказа],[3]!Table13456[Цена],"",0,1)</f>
        <v>9495</v>
      </c>
      <c r="J3528" s="2" t="str">
        <f>M01_SETTINGS!$F$2</f>
        <v>KASPI</v>
      </c>
    </row>
    <row r="3529" spans="1:10" x14ac:dyDescent="0.35">
      <c r="A3529" s="3">
        <f>_xlfn.XLOOKUP(Table16[[#This Row],[OrderID]],[3]!Table13456[No заказа],[3]!Table13456[Дата
отправки],"",0,1)</f>
        <v>45701</v>
      </c>
      <c r="B3529" s="2">
        <v>496582001</v>
      </c>
      <c r="C3529" s="2"/>
      <c r="D3529" s="2"/>
      <c r="E3529" s="3"/>
      <c r="F3529" s="3"/>
      <c r="H3529" s="5">
        <f>_xlfn.XLOOKUP(Table16[[#This Row],[OrderID]],[3]!Table13456[No заказа],[3]!Table13456[Количество],"",0,1)</f>
        <v>1</v>
      </c>
      <c r="I3529" s="5">
        <f>_xlfn.XLOOKUP(Table16[[#This Row],[OrderID]],[3]!Table13456[No заказа],[3]!Table13456[Цена],"",0,1)</f>
        <v>8957</v>
      </c>
      <c r="J3529" s="2" t="str">
        <f>M01_SETTINGS!$F$2</f>
        <v>KASPI</v>
      </c>
    </row>
    <row r="3530" spans="1:10" x14ac:dyDescent="0.35">
      <c r="A3530" s="3">
        <f>_xlfn.XLOOKUP(Table16[[#This Row],[OrderID]],[3]!Table13456[No заказа],[3]!Table13456[Дата
отправки],"",0,1)</f>
        <v>45701</v>
      </c>
      <c r="B3530" s="2">
        <v>496257208</v>
      </c>
      <c r="C3530" s="2"/>
      <c r="D3530" s="2"/>
      <c r="E3530" s="3"/>
      <c r="F3530" s="3"/>
      <c r="H3530" s="5">
        <f>_xlfn.XLOOKUP(Table16[[#This Row],[OrderID]],[3]!Table13456[No заказа],[3]!Table13456[Количество],"",0,1)</f>
        <v>1</v>
      </c>
      <c r="I3530" s="5">
        <f>_xlfn.XLOOKUP(Table16[[#This Row],[OrderID]],[3]!Table13456[No заказа],[3]!Table13456[Цена],"",0,1)</f>
        <v>9000</v>
      </c>
      <c r="J3530" s="2" t="str">
        <f>M01_SETTINGS!$F$2</f>
        <v>KASPI</v>
      </c>
    </row>
    <row r="3531" spans="1:10" x14ac:dyDescent="0.35">
      <c r="A3531" s="3">
        <f>_xlfn.XLOOKUP(Table16[[#This Row],[OrderID]],[3]!Table13456[No заказа],[3]!Table13456[Дата
отправки],"",0,1)</f>
        <v>45701</v>
      </c>
      <c r="B3531" s="2">
        <v>496598371</v>
      </c>
      <c r="C3531" s="2"/>
      <c r="D3531" s="2"/>
      <c r="E3531" s="3"/>
      <c r="F3531" s="3"/>
      <c r="H3531" s="5">
        <f>_xlfn.XLOOKUP(Table16[[#This Row],[OrderID]],[3]!Table13456[No заказа],[3]!Table13456[Количество],"",0,1)</f>
        <v>1</v>
      </c>
      <c r="I3531" s="5">
        <f>_xlfn.XLOOKUP(Table16[[#This Row],[OrderID]],[3]!Table13456[No заказа],[3]!Table13456[Цена],"",0,1)</f>
        <v>11576</v>
      </c>
      <c r="J3531" s="2" t="str">
        <f>M01_SETTINGS!$F$2</f>
        <v>KASPI</v>
      </c>
    </row>
    <row r="3532" spans="1:10" x14ac:dyDescent="0.35">
      <c r="A3532" s="3">
        <f>_xlfn.XLOOKUP(Table16[[#This Row],[OrderID]],[3]!Table13456[No заказа],[3]!Table13456[Дата
отправки],"",0,1)</f>
        <v>45701</v>
      </c>
      <c r="B3532" s="2">
        <v>496512336</v>
      </c>
      <c r="C3532" s="2"/>
      <c r="D3532" s="2"/>
      <c r="E3532" s="3"/>
      <c r="F3532" s="3"/>
      <c r="H3532" s="5">
        <f>_xlfn.XLOOKUP(Table16[[#This Row],[OrderID]],[3]!Table13456[No заказа],[3]!Table13456[Количество],"",0,1)</f>
        <v>1</v>
      </c>
      <c r="I3532" s="5">
        <f>_xlfn.XLOOKUP(Table16[[#This Row],[OrderID]],[3]!Table13456[No заказа],[3]!Table13456[Цена],"",0,1)</f>
        <v>9983</v>
      </c>
      <c r="J3532" s="2" t="str">
        <f>M01_SETTINGS!$F$2</f>
        <v>KASPI</v>
      </c>
    </row>
    <row r="3533" spans="1:10" x14ac:dyDescent="0.35">
      <c r="A3533" s="3">
        <f>_xlfn.XLOOKUP(Table16[[#This Row],[OrderID]],[3]!Table13456[No заказа],[3]!Table13456[Дата
отправки],"",0,1)</f>
        <v>45701</v>
      </c>
      <c r="B3533" s="2">
        <v>496289749</v>
      </c>
      <c r="C3533" s="2"/>
      <c r="D3533" s="2"/>
      <c r="E3533" s="3"/>
      <c r="F3533" s="3"/>
      <c r="H3533" s="5">
        <f>_xlfn.XLOOKUP(Table16[[#This Row],[OrderID]],[3]!Table13456[No заказа],[3]!Table13456[Количество],"",0,1)</f>
        <v>1</v>
      </c>
      <c r="I3533" s="5">
        <f>_xlfn.XLOOKUP(Table16[[#This Row],[OrderID]],[3]!Table13456[No заказа],[3]!Table13456[Цена],"",0,1)</f>
        <v>9983</v>
      </c>
      <c r="J3533" s="2" t="str">
        <f>M01_SETTINGS!$F$2</f>
        <v>KASPI</v>
      </c>
    </row>
    <row r="3534" spans="1:10" x14ac:dyDescent="0.35">
      <c r="A3534" s="3">
        <f>_xlfn.XLOOKUP(Table16[[#This Row],[OrderID]],[3]!Table13456[No заказа],[3]!Table13456[Дата
отправки],"",0,1)</f>
        <v>45701</v>
      </c>
      <c r="B3534" s="2">
        <v>496324012</v>
      </c>
      <c r="C3534" s="2"/>
      <c r="D3534" s="2"/>
      <c r="E3534" s="3"/>
      <c r="F3534" s="3"/>
      <c r="H3534" s="5">
        <f>_xlfn.XLOOKUP(Table16[[#This Row],[OrderID]],[3]!Table13456[No заказа],[3]!Table13456[Количество],"",0,1)</f>
        <v>1</v>
      </c>
      <c r="I3534" s="5">
        <f>_xlfn.XLOOKUP(Table16[[#This Row],[OrderID]],[3]!Table13456[No заказа],[3]!Table13456[Цена],"",0,1)</f>
        <v>8937</v>
      </c>
      <c r="J3534" s="2" t="str">
        <f>M01_SETTINGS!$F$2</f>
        <v>KASPI</v>
      </c>
    </row>
    <row r="3535" spans="1:10" x14ac:dyDescent="0.35">
      <c r="A3535" s="3">
        <f>_xlfn.XLOOKUP(Table16[[#This Row],[OrderID]],[3]!Table13456[No заказа],[3]!Table13456[Дата
отправки],"",0,1)</f>
        <v>45701</v>
      </c>
      <c r="B3535" s="2">
        <v>496576881</v>
      </c>
      <c r="C3535" s="2"/>
      <c r="D3535" s="2"/>
      <c r="E3535" s="3"/>
      <c r="F3535" s="3"/>
      <c r="H3535" s="5">
        <f>_xlfn.XLOOKUP(Table16[[#This Row],[OrderID]],[3]!Table13456[No заказа],[3]!Table13456[Количество],"",0,1)</f>
        <v>1</v>
      </c>
      <c r="I3535" s="5">
        <f>_xlfn.XLOOKUP(Table16[[#This Row],[OrderID]],[3]!Table13456[No заказа],[3]!Table13456[Цена],"",0,1)</f>
        <v>14990</v>
      </c>
      <c r="J3535" s="2" t="str">
        <f>M01_SETTINGS!$F$2</f>
        <v>KASPI</v>
      </c>
    </row>
    <row r="3536" spans="1:10" x14ac:dyDescent="0.35">
      <c r="A3536" s="3">
        <f>_xlfn.XLOOKUP(Table16[[#This Row],[OrderID]],[3]!Table13456[No заказа],[3]!Table13456[Дата
отправки],"",0,1)</f>
        <v>45701</v>
      </c>
      <c r="B3536" s="2">
        <v>496351165</v>
      </c>
      <c r="C3536" s="2"/>
      <c r="D3536" s="2"/>
      <c r="E3536" s="3"/>
      <c r="F3536" s="3"/>
      <c r="H3536" s="5">
        <f>_xlfn.XLOOKUP(Table16[[#This Row],[OrderID]],[3]!Table13456[No заказа],[3]!Table13456[Количество],"",0,1)</f>
        <v>1</v>
      </c>
      <c r="I3536" s="5">
        <f>_xlfn.XLOOKUP(Table16[[#This Row],[OrderID]],[3]!Table13456[No заказа],[3]!Table13456[Цена],"",0,1)</f>
        <v>14990</v>
      </c>
      <c r="J3536" s="2" t="str">
        <f>M01_SETTINGS!$F$2</f>
        <v>KASPI</v>
      </c>
    </row>
    <row r="3537" spans="1:10" x14ac:dyDescent="0.35">
      <c r="A3537" s="3">
        <f>_xlfn.XLOOKUP(Table16[[#This Row],[OrderID]],[3]!Table13456[No заказа],[3]!Table13456[Дата
отправки],"",0,1)</f>
        <v>45701</v>
      </c>
      <c r="B3537" s="2">
        <v>496635698</v>
      </c>
      <c r="C3537" s="2"/>
      <c r="D3537" s="2"/>
      <c r="E3537" s="3"/>
      <c r="F3537" s="3"/>
      <c r="H3537" s="5">
        <f>_xlfn.XLOOKUP(Table16[[#This Row],[OrderID]],[3]!Table13456[No заказа],[3]!Table13456[Количество],"",0,1)</f>
        <v>1</v>
      </c>
      <c r="I3537" s="5">
        <f>_xlfn.XLOOKUP(Table16[[#This Row],[OrderID]],[3]!Table13456[No заказа],[3]!Table13456[Цена],"",0,1)</f>
        <v>14990</v>
      </c>
      <c r="J3537" s="2" t="str">
        <f>M01_SETTINGS!$F$2</f>
        <v>KASPI</v>
      </c>
    </row>
    <row r="3538" spans="1:10" x14ac:dyDescent="0.35">
      <c r="A3538" s="3">
        <f>_xlfn.XLOOKUP(Table16[[#This Row],[OrderID]],[3]!Table13456[No заказа],[3]!Table13456[Дата
отправки],"",0,1)</f>
        <v>45701</v>
      </c>
      <c r="B3538" s="2">
        <v>496202936</v>
      </c>
      <c r="C3538" s="2"/>
      <c r="D3538" s="2"/>
      <c r="E3538" s="3"/>
      <c r="F3538" s="3"/>
      <c r="H3538" s="5">
        <f>_xlfn.XLOOKUP(Table16[[#This Row],[OrderID]],[3]!Table13456[No заказа],[3]!Table13456[Количество],"",0,1)</f>
        <v>1</v>
      </c>
      <c r="I3538" s="5">
        <f>_xlfn.XLOOKUP(Table16[[#This Row],[OrderID]],[3]!Table13456[No заказа],[3]!Table13456[Цена],"",0,1)</f>
        <v>14990</v>
      </c>
      <c r="J3538" s="2" t="str">
        <f>M01_SETTINGS!$F$2</f>
        <v>KASPI</v>
      </c>
    </row>
    <row r="3539" spans="1:10" x14ac:dyDescent="0.35">
      <c r="A3539" s="3">
        <f>_xlfn.XLOOKUP(Table16[[#This Row],[OrderID]],[3]!Table13456[No заказа],[3]!Table13456[Дата
отправки],"",0,1)</f>
        <v>45701</v>
      </c>
      <c r="B3539" s="2">
        <v>496278348</v>
      </c>
      <c r="C3539" s="2"/>
      <c r="D3539" s="2"/>
      <c r="E3539" s="3"/>
      <c r="F3539" s="3"/>
      <c r="H3539" s="5">
        <f>_xlfn.XLOOKUP(Table16[[#This Row],[OrderID]],[3]!Table13456[No заказа],[3]!Table13456[Количество],"",0,1)</f>
        <v>1</v>
      </c>
      <c r="I3539" s="5">
        <f>_xlfn.XLOOKUP(Table16[[#This Row],[OrderID]],[3]!Table13456[No заказа],[3]!Table13456[Цена],"",0,1)</f>
        <v>14990</v>
      </c>
      <c r="J3539" s="2" t="str">
        <f>M01_SETTINGS!$F$2</f>
        <v>KASPI</v>
      </c>
    </row>
    <row r="3540" spans="1:10" x14ac:dyDescent="0.35">
      <c r="A3540" s="3">
        <f>_xlfn.XLOOKUP(Table16[[#This Row],[OrderID]],[3]!Table13456[No заказа],[3]!Table13456[Дата
отправки],"",0,1)</f>
        <v>45701</v>
      </c>
      <c r="B3540" s="2">
        <v>496685553</v>
      </c>
      <c r="C3540" s="2"/>
      <c r="D3540" s="2"/>
      <c r="E3540" s="3"/>
      <c r="F3540" s="3"/>
      <c r="H3540" s="5">
        <f>_xlfn.XLOOKUP(Table16[[#This Row],[OrderID]],[3]!Table13456[No заказа],[3]!Table13456[Количество],"",0,1)</f>
        <v>1</v>
      </c>
      <c r="I3540" s="5">
        <f>_xlfn.XLOOKUP(Table16[[#This Row],[OrderID]],[3]!Table13456[No заказа],[3]!Table13456[Цена],"",0,1)</f>
        <v>14990</v>
      </c>
      <c r="J3540" s="2" t="str">
        <f>M01_SETTINGS!$F$2</f>
        <v>KASPI</v>
      </c>
    </row>
    <row r="3541" spans="1:10" x14ac:dyDescent="0.35">
      <c r="A3541" s="3">
        <f>_xlfn.XLOOKUP(Table16[[#This Row],[OrderID]],[3]!Table13456[No заказа],[3]!Table13456[Дата
отправки],"",0,1)</f>
        <v>45701</v>
      </c>
      <c r="B3541" s="2">
        <v>496293508</v>
      </c>
      <c r="C3541" s="2"/>
      <c r="D3541" s="2"/>
      <c r="E3541" s="3"/>
      <c r="F3541" s="3"/>
      <c r="H3541" s="5">
        <f>_xlfn.XLOOKUP(Table16[[#This Row],[OrderID]],[3]!Table13456[No заказа],[3]!Table13456[Количество],"",0,1)</f>
        <v>1</v>
      </c>
      <c r="I3541" s="5">
        <f>_xlfn.XLOOKUP(Table16[[#This Row],[OrderID]],[3]!Table13456[No заказа],[3]!Table13456[Цена],"",0,1)</f>
        <v>8999</v>
      </c>
      <c r="J3541" s="2" t="str">
        <f>M01_SETTINGS!$F$2</f>
        <v>KASPI</v>
      </c>
    </row>
    <row r="3542" spans="1:10" x14ac:dyDescent="0.35">
      <c r="A3542" s="3">
        <f>_xlfn.XLOOKUP(Table16[[#This Row],[OrderID]],[3]!Table13456[No заказа],[3]!Table13456[Дата
отправки],"",0,1)</f>
        <v>45701</v>
      </c>
      <c r="B3542" s="2">
        <v>496296617</v>
      </c>
      <c r="C3542" s="2"/>
      <c r="D3542" s="2"/>
      <c r="E3542" s="3"/>
      <c r="F3542" s="3"/>
      <c r="H3542" s="5">
        <f>_xlfn.XLOOKUP(Table16[[#This Row],[OrderID]],[3]!Table13456[No заказа],[3]!Table13456[Количество],"",0,1)</f>
        <v>1</v>
      </c>
      <c r="I3542" s="5">
        <f>_xlfn.XLOOKUP(Table16[[#This Row],[OrderID]],[3]!Table13456[No заказа],[3]!Table13456[Цена],"",0,1)</f>
        <v>13297</v>
      </c>
      <c r="J3542" s="2" t="str">
        <f>M01_SETTINGS!$F$2</f>
        <v>KASPI</v>
      </c>
    </row>
    <row r="3543" spans="1:10" x14ac:dyDescent="0.35">
      <c r="A3543" s="3">
        <f>_xlfn.XLOOKUP(Table16[[#This Row],[OrderID]],[3]!Table13456[No заказа],[3]!Table13456[Дата
отправки],"",0,1)</f>
        <v>45701</v>
      </c>
      <c r="B3543" s="2">
        <v>496444113</v>
      </c>
      <c r="C3543" s="2"/>
      <c r="D3543" s="2"/>
      <c r="E3543" s="3"/>
      <c r="F3543" s="3"/>
      <c r="H3543" s="5">
        <f>_xlfn.XLOOKUP(Table16[[#This Row],[OrderID]],[3]!Table13456[No заказа],[3]!Table13456[Количество],"",0,1)</f>
        <v>1</v>
      </c>
      <c r="I3543" s="5">
        <f>_xlfn.XLOOKUP(Table16[[#This Row],[OrderID]],[3]!Table13456[No заказа],[3]!Table13456[Цена],"",0,1)</f>
        <v>8999</v>
      </c>
      <c r="J3543" s="2" t="str">
        <f>M01_SETTINGS!$F$2</f>
        <v>KASPI</v>
      </c>
    </row>
    <row r="3544" spans="1:10" x14ac:dyDescent="0.35">
      <c r="A3544" s="3">
        <f>_xlfn.XLOOKUP(Table16[[#This Row],[OrderID]],[3]!Table13456[No заказа],[3]!Table13456[Дата
отправки],"",0,1)</f>
        <v>45701</v>
      </c>
      <c r="B3544" s="2">
        <v>496406465</v>
      </c>
      <c r="C3544" s="2"/>
      <c r="D3544" s="2"/>
      <c r="E3544" s="3"/>
      <c r="F3544" s="3"/>
      <c r="H3544" s="5">
        <f>_xlfn.XLOOKUP(Table16[[#This Row],[OrderID]],[3]!Table13456[No заказа],[3]!Table13456[Количество],"",0,1)</f>
        <v>1</v>
      </c>
      <c r="I3544" s="5">
        <f>_xlfn.XLOOKUP(Table16[[#This Row],[OrderID]],[3]!Table13456[No заказа],[3]!Table13456[Цена],"",0,1)</f>
        <v>8999</v>
      </c>
      <c r="J3544" s="2" t="str">
        <f>M01_SETTINGS!$F$2</f>
        <v>KASPI</v>
      </c>
    </row>
    <row r="3545" spans="1:10" x14ac:dyDescent="0.35">
      <c r="A3545" s="3">
        <f>_xlfn.XLOOKUP(Table16[[#This Row],[OrderID]],[3]!Table13456[No заказа],[3]!Table13456[Дата
отправки],"",0,1)</f>
        <v>45701</v>
      </c>
      <c r="B3545" s="2">
        <v>496421468</v>
      </c>
      <c r="C3545" s="2"/>
      <c r="D3545" s="2"/>
      <c r="E3545" s="3"/>
      <c r="F3545" s="3"/>
      <c r="H3545" s="5">
        <f>_xlfn.XLOOKUP(Table16[[#This Row],[OrderID]],[3]!Table13456[No заказа],[3]!Table13456[Количество],"",0,1)</f>
        <v>1</v>
      </c>
      <c r="I3545" s="5">
        <f>_xlfn.XLOOKUP(Table16[[#This Row],[OrderID]],[3]!Table13456[No заказа],[3]!Table13456[Цена],"",0,1)</f>
        <v>9000</v>
      </c>
      <c r="J3545" s="2" t="str">
        <f>M01_SETTINGS!$F$2</f>
        <v>KASPI</v>
      </c>
    </row>
    <row r="3546" spans="1:10" x14ac:dyDescent="0.35">
      <c r="A3546" s="3">
        <f>_xlfn.XLOOKUP(Table16[[#This Row],[OrderID]],[3]!Table13456[No заказа],[3]!Table13456[Дата
отправки],"",0,1)</f>
        <v>45701</v>
      </c>
      <c r="B3546" s="2">
        <v>496541103</v>
      </c>
      <c r="C3546" s="2"/>
      <c r="D3546" s="2"/>
      <c r="E3546" s="3"/>
      <c r="F3546" s="3"/>
      <c r="H3546" s="5">
        <f>_xlfn.XLOOKUP(Table16[[#This Row],[OrderID]],[3]!Table13456[No заказа],[3]!Table13456[Количество],"",0,1)</f>
        <v>1</v>
      </c>
      <c r="I3546" s="5">
        <f>_xlfn.XLOOKUP(Table16[[#This Row],[OrderID]],[3]!Table13456[No заказа],[3]!Table13456[Цена],"",0,1)</f>
        <v>8989</v>
      </c>
      <c r="J3546" s="2" t="str">
        <f>M01_SETTINGS!$F$2</f>
        <v>KASPI</v>
      </c>
    </row>
    <row r="3547" spans="1:10" x14ac:dyDescent="0.35">
      <c r="A3547" s="3">
        <f>_xlfn.XLOOKUP(Table16[[#This Row],[OrderID]],[3]!Table13456[No заказа],[3]!Table13456[Дата
отправки],"",0,1)</f>
        <v>45701</v>
      </c>
      <c r="B3547" s="2">
        <v>496674839</v>
      </c>
      <c r="C3547" s="2"/>
      <c r="D3547" s="2"/>
      <c r="E3547" s="3"/>
      <c r="F3547" s="3"/>
      <c r="H3547" s="5">
        <f>_xlfn.XLOOKUP(Table16[[#This Row],[OrderID]],[3]!Table13456[No заказа],[3]!Table13456[Количество],"",0,1)</f>
        <v>1</v>
      </c>
      <c r="I3547" s="5">
        <f>_xlfn.XLOOKUP(Table16[[#This Row],[OrderID]],[3]!Table13456[No заказа],[3]!Table13456[Цена],"",0,1)</f>
        <v>8999</v>
      </c>
      <c r="J3547" s="2" t="str">
        <f>M01_SETTINGS!$F$2</f>
        <v>KASPI</v>
      </c>
    </row>
    <row r="3548" spans="1:10" x14ac:dyDescent="0.35">
      <c r="A3548" s="3">
        <f>_xlfn.XLOOKUP(Table16[[#This Row],[OrderID]],[3]!Table13456[No заказа],[3]!Table13456[Дата
отправки],"",0,1)</f>
        <v>45701</v>
      </c>
      <c r="B3548" s="2">
        <v>496221064</v>
      </c>
      <c r="C3548" s="2"/>
      <c r="D3548" s="2"/>
      <c r="E3548" s="3"/>
      <c r="F3548" s="3"/>
      <c r="H3548" s="5">
        <f>_xlfn.XLOOKUP(Table16[[#This Row],[OrderID]],[3]!Table13456[No заказа],[3]!Table13456[Количество],"",0,1)</f>
        <v>1</v>
      </c>
      <c r="I3548" s="5">
        <f>_xlfn.XLOOKUP(Table16[[#This Row],[OrderID]],[3]!Table13456[No заказа],[3]!Table13456[Цена],"",0,1)</f>
        <v>10995</v>
      </c>
      <c r="J3548" s="2" t="str">
        <f>M01_SETTINGS!$F$2</f>
        <v>KASPI</v>
      </c>
    </row>
    <row r="3549" spans="1:10" x14ac:dyDescent="0.35">
      <c r="A3549" s="3">
        <f>_xlfn.XLOOKUP(Table16[[#This Row],[OrderID]],[3]!Table13456[No заказа],[3]!Table13456[Дата
отправки],"",0,1)</f>
        <v>45701</v>
      </c>
      <c r="B3549" s="2">
        <v>496303855</v>
      </c>
      <c r="C3549" s="2"/>
      <c r="D3549" s="2"/>
      <c r="E3549" s="3"/>
      <c r="F3549" s="3"/>
      <c r="H3549" s="5">
        <f>_xlfn.XLOOKUP(Table16[[#This Row],[OrderID]],[3]!Table13456[No заказа],[3]!Table13456[Количество],"",0,1)</f>
        <v>1</v>
      </c>
      <c r="I3549" s="5">
        <f>_xlfn.XLOOKUP(Table16[[#This Row],[OrderID]],[3]!Table13456[No заказа],[3]!Table13456[Цена],"",0,1)</f>
        <v>8999</v>
      </c>
      <c r="J3549" s="2" t="str">
        <f>M01_SETTINGS!$F$2</f>
        <v>KASPI</v>
      </c>
    </row>
    <row r="3550" spans="1:10" x14ac:dyDescent="0.35">
      <c r="A3550" s="3">
        <f>_xlfn.XLOOKUP(Table16[[#This Row],[OrderID]],[3]!Table13456[No заказа],[3]!Table13456[Дата
отправки],"",0,1)</f>
        <v>45701</v>
      </c>
      <c r="B3550" s="2">
        <v>496315970</v>
      </c>
      <c r="C3550" s="2"/>
      <c r="D3550" s="2"/>
      <c r="E3550" s="3"/>
      <c r="F3550" s="3"/>
      <c r="H3550" s="5">
        <f>_xlfn.XLOOKUP(Table16[[#This Row],[OrderID]],[3]!Table13456[No заказа],[3]!Table13456[Количество],"",0,1)</f>
        <v>1</v>
      </c>
      <c r="I3550" s="5">
        <f>_xlfn.XLOOKUP(Table16[[#This Row],[OrderID]],[3]!Table13456[No заказа],[3]!Table13456[Цена],"",0,1)</f>
        <v>8999</v>
      </c>
      <c r="J3550" s="2" t="str">
        <f>M01_SETTINGS!$F$2</f>
        <v>KASPI</v>
      </c>
    </row>
    <row r="3551" spans="1:10" x14ac:dyDescent="0.35">
      <c r="A3551" s="3">
        <f>_xlfn.XLOOKUP(Table16[[#This Row],[OrderID]],[3]!Table13456[No заказа],[3]!Table13456[Дата
отправки],"",0,1)</f>
        <v>45701</v>
      </c>
      <c r="B3551" s="2">
        <v>496386499</v>
      </c>
      <c r="C3551" s="2"/>
      <c r="D3551" s="2"/>
      <c r="E3551" s="3"/>
      <c r="F3551" s="3"/>
      <c r="H3551" s="5">
        <f>_xlfn.XLOOKUP(Table16[[#This Row],[OrderID]],[3]!Table13456[No заказа],[3]!Table13456[Количество],"",0,1)</f>
        <v>1</v>
      </c>
      <c r="I3551" s="5">
        <f>_xlfn.XLOOKUP(Table16[[#This Row],[OrderID]],[3]!Table13456[No заказа],[3]!Table13456[Цена],"",0,1)</f>
        <v>8989</v>
      </c>
      <c r="J3551" s="2" t="str">
        <f>M01_SETTINGS!$F$2</f>
        <v>KASPI</v>
      </c>
    </row>
    <row r="3552" spans="1:10" x14ac:dyDescent="0.35">
      <c r="A3552" s="3">
        <f>_xlfn.XLOOKUP(Table16[[#This Row],[OrderID]],[3]!Table13456[No заказа],[3]!Table13456[Дата
отправки],"",0,1)</f>
        <v>45701</v>
      </c>
      <c r="B3552" s="2">
        <v>496361473</v>
      </c>
      <c r="C3552" s="2"/>
      <c r="D3552" s="2"/>
      <c r="E3552" s="3"/>
      <c r="F3552" s="3"/>
      <c r="H3552" s="5">
        <f>_xlfn.XLOOKUP(Table16[[#This Row],[OrderID]],[3]!Table13456[No заказа],[3]!Table13456[Количество],"",0,1)</f>
        <v>1</v>
      </c>
      <c r="I3552" s="5">
        <f>_xlfn.XLOOKUP(Table16[[#This Row],[OrderID]],[3]!Table13456[No заказа],[3]!Table13456[Цена],"",0,1)</f>
        <v>50061</v>
      </c>
      <c r="J3552" s="2" t="str">
        <f>M01_SETTINGS!$F$2</f>
        <v>KASPI</v>
      </c>
    </row>
    <row r="3553" spans="1:10" x14ac:dyDescent="0.35">
      <c r="A3553" s="3">
        <f>_xlfn.XLOOKUP(Table16[[#This Row],[OrderID]],[3]!Table13456[No заказа],[3]!Table13456[Дата
отправки],"",0,1)</f>
        <v>45701</v>
      </c>
      <c r="B3553" s="2">
        <v>496328565</v>
      </c>
      <c r="C3553" s="2"/>
      <c r="D3553" s="2"/>
      <c r="E3553" s="3"/>
      <c r="F3553" s="3"/>
      <c r="H3553" s="5">
        <f>_xlfn.XLOOKUP(Table16[[#This Row],[OrderID]],[3]!Table13456[No заказа],[3]!Table13456[Количество],"",0,1)</f>
        <v>1</v>
      </c>
      <c r="I3553" s="5">
        <f>_xlfn.XLOOKUP(Table16[[#This Row],[OrderID]],[3]!Table13456[No заказа],[3]!Table13456[Цена],"",0,1)</f>
        <v>62561</v>
      </c>
      <c r="J3553" s="2" t="str">
        <f>M01_SETTINGS!$F$2</f>
        <v>KASPI</v>
      </c>
    </row>
    <row r="3554" spans="1:10" x14ac:dyDescent="0.35">
      <c r="A3554" s="3">
        <f>_xlfn.XLOOKUP(Table16[[#This Row],[OrderID]],[3]!Table13456[No заказа],[3]!Table13456[Дата
отправки],"",0,1)</f>
        <v>45700</v>
      </c>
      <c r="B3554" s="2">
        <v>495518492</v>
      </c>
      <c r="C3554" s="2"/>
      <c r="D3554" s="2"/>
      <c r="E3554" s="3"/>
      <c r="F3554" s="3"/>
      <c r="H3554" s="5">
        <f>_xlfn.XLOOKUP(Table16[[#This Row],[OrderID]],[3]!Table13456[No заказа],[3]!Table13456[Количество],"",0,1)</f>
        <v>1</v>
      </c>
      <c r="I3554" s="5">
        <f>_xlfn.XLOOKUP(Table16[[#This Row],[OrderID]],[3]!Table13456[No заказа],[3]!Table13456[Цена],"",0,1)</f>
        <v>11889</v>
      </c>
      <c r="J3554" s="2" t="str">
        <f>M01_SETTINGS!$F$2</f>
        <v>KASPI</v>
      </c>
    </row>
    <row r="3555" spans="1:10" x14ac:dyDescent="0.35">
      <c r="A3555" s="3">
        <f>_xlfn.XLOOKUP(Table16[[#This Row],[OrderID]],[3]!Table13456[No заказа],[3]!Table13456[Дата
отправки],"",0,1)</f>
        <v>45700</v>
      </c>
      <c r="B3555" s="2">
        <v>495724705</v>
      </c>
      <c r="C3555" s="2"/>
      <c r="D3555" s="2"/>
      <c r="E3555" s="3"/>
      <c r="F3555" s="3"/>
      <c r="H3555" s="5">
        <f>_xlfn.XLOOKUP(Table16[[#This Row],[OrderID]],[3]!Table13456[No заказа],[3]!Table13456[Количество],"",0,1)</f>
        <v>1</v>
      </c>
      <c r="I3555" s="5">
        <f>_xlfn.XLOOKUP(Table16[[#This Row],[OrderID]],[3]!Table13456[No заказа],[3]!Table13456[Цена],"",0,1)</f>
        <v>10516</v>
      </c>
      <c r="J3555" s="2" t="str">
        <f>M01_SETTINGS!$F$2</f>
        <v>KASPI</v>
      </c>
    </row>
    <row r="3556" spans="1:10" x14ac:dyDescent="0.35">
      <c r="A3556" s="3">
        <f>_xlfn.XLOOKUP(Table16[[#This Row],[OrderID]],[3]!Table13456[No заказа],[3]!Table13456[Дата
отправки],"",0,1)</f>
        <v>45700</v>
      </c>
      <c r="B3556" s="2">
        <v>495836032</v>
      </c>
      <c r="C3556" s="2"/>
      <c r="D3556" s="2"/>
      <c r="E3556" s="3"/>
      <c r="F3556" s="3"/>
      <c r="H3556" s="5">
        <f>_xlfn.XLOOKUP(Table16[[#This Row],[OrderID]],[3]!Table13456[No заказа],[3]!Table13456[Количество],"",0,1)</f>
        <v>1</v>
      </c>
      <c r="I3556" s="5">
        <f>_xlfn.XLOOKUP(Table16[[#This Row],[OrderID]],[3]!Table13456[No заказа],[3]!Table13456[Цена],"",0,1)</f>
        <v>9000</v>
      </c>
      <c r="J3556" s="2" t="str">
        <f>M01_SETTINGS!$F$2</f>
        <v>KASPI</v>
      </c>
    </row>
    <row r="3557" spans="1:10" x14ac:dyDescent="0.35">
      <c r="A3557" s="3">
        <f>_xlfn.XLOOKUP(Table16[[#This Row],[OrderID]],[3]!Table13456[No заказа],[3]!Table13456[Дата
отправки],"",0,1)</f>
        <v>45700</v>
      </c>
      <c r="B3557" s="2">
        <v>495753858</v>
      </c>
      <c r="C3557" s="2"/>
      <c r="D3557" s="2"/>
      <c r="E3557" s="3"/>
      <c r="F3557" s="3"/>
      <c r="H3557" s="5">
        <f>_xlfn.XLOOKUP(Table16[[#This Row],[OrderID]],[3]!Table13456[No заказа],[3]!Table13456[Количество],"",0,1)</f>
        <v>1</v>
      </c>
      <c r="I3557" s="5">
        <f>_xlfn.XLOOKUP(Table16[[#This Row],[OrderID]],[3]!Table13456[No заказа],[3]!Table13456[Цена],"",0,1)</f>
        <v>9000</v>
      </c>
      <c r="J3557" s="2" t="str">
        <f>M01_SETTINGS!$F$2</f>
        <v>KASPI</v>
      </c>
    </row>
    <row r="3558" spans="1:10" x14ac:dyDescent="0.35">
      <c r="A3558" s="3">
        <f>_xlfn.XLOOKUP(Table16[[#This Row],[OrderID]],[3]!Table13456[No заказа],[3]!Table13456[Дата
отправки],"",0,1)</f>
        <v>45700</v>
      </c>
      <c r="B3558" s="2">
        <v>495541406</v>
      </c>
      <c r="C3558" s="2"/>
      <c r="D3558" s="2"/>
      <c r="E3558" s="3"/>
      <c r="F3558" s="3"/>
      <c r="H3558" s="5">
        <f>_xlfn.XLOOKUP(Table16[[#This Row],[OrderID]],[3]!Table13456[No заказа],[3]!Table13456[Количество],"",0,1)</f>
        <v>1</v>
      </c>
      <c r="I3558" s="5">
        <f>_xlfn.XLOOKUP(Table16[[#This Row],[OrderID]],[3]!Table13456[No заказа],[3]!Table13456[Цена],"",0,1)</f>
        <v>9000</v>
      </c>
      <c r="J3558" s="2" t="str">
        <f>M01_SETTINGS!$F$2</f>
        <v>KASPI</v>
      </c>
    </row>
    <row r="3559" spans="1:10" x14ac:dyDescent="0.35">
      <c r="A3559" s="3">
        <f>_xlfn.XLOOKUP(Table16[[#This Row],[OrderID]],[3]!Table13456[No заказа],[3]!Table13456[Дата
отправки],"",0,1)</f>
        <v>45700</v>
      </c>
      <c r="B3559" s="2">
        <v>495629927</v>
      </c>
      <c r="C3559" s="2"/>
      <c r="D3559" s="2"/>
      <c r="E3559" s="3"/>
      <c r="F3559" s="3"/>
      <c r="H3559" s="5">
        <f>_xlfn.XLOOKUP(Table16[[#This Row],[OrderID]],[3]!Table13456[No заказа],[3]!Table13456[Количество],"",0,1)</f>
        <v>1</v>
      </c>
      <c r="I3559" s="5">
        <f>_xlfn.XLOOKUP(Table16[[#This Row],[OrderID]],[3]!Table13456[No заказа],[3]!Table13456[Цена],"",0,1)</f>
        <v>8989</v>
      </c>
      <c r="J3559" s="2" t="str">
        <f>M01_SETTINGS!$F$2</f>
        <v>KASPI</v>
      </c>
    </row>
    <row r="3560" spans="1:10" x14ac:dyDescent="0.35">
      <c r="A3560" s="3">
        <f>_xlfn.XLOOKUP(Table16[[#This Row],[OrderID]],[3]!Table13456[No заказа],[3]!Table13456[Дата
отправки],"",0,1)</f>
        <v>45700</v>
      </c>
      <c r="B3560" s="2">
        <v>495764773</v>
      </c>
      <c r="C3560" s="2"/>
      <c r="D3560" s="2"/>
      <c r="E3560" s="3"/>
      <c r="F3560" s="3"/>
      <c r="H3560" s="5">
        <f>_xlfn.XLOOKUP(Table16[[#This Row],[OrderID]],[3]!Table13456[No заказа],[3]!Table13456[Количество],"",0,1)</f>
        <v>1</v>
      </c>
      <c r="I3560" s="5">
        <f>_xlfn.XLOOKUP(Table16[[#This Row],[OrderID]],[3]!Table13456[No заказа],[3]!Table13456[Цена],"",0,1)</f>
        <v>9762</v>
      </c>
      <c r="J3560" s="2" t="str">
        <f>M01_SETTINGS!$F$2</f>
        <v>KASPI</v>
      </c>
    </row>
    <row r="3561" spans="1:10" x14ac:dyDescent="0.35">
      <c r="A3561" s="3">
        <f>_xlfn.XLOOKUP(Table16[[#This Row],[OrderID]],[3]!Table13456[No заказа],[3]!Table13456[Дата
отправки],"",0,1)</f>
        <v>45700</v>
      </c>
      <c r="B3561" s="2">
        <v>495892992</v>
      </c>
      <c r="C3561" s="2"/>
      <c r="D3561" s="2"/>
      <c r="E3561" s="3"/>
      <c r="F3561" s="3"/>
      <c r="H3561" s="5">
        <f>_xlfn.XLOOKUP(Table16[[#This Row],[OrderID]],[3]!Table13456[No заказа],[3]!Table13456[Количество],"",0,1)</f>
        <v>1</v>
      </c>
      <c r="I3561" s="5">
        <f>_xlfn.XLOOKUP(Table16[[#This Row],[OrderID]],[3]!Table13456[No заказа],[3]!Table13456[Цена],"",0,1)</f>
        <v>9000</v>
      </c>
      <c r="J3561" s="2" t="str">
        <f>M01_SETTINGS!$F$2</f>
        <v>KASPI</v>
      </c>
    </row>
    <row r="3562" spans="1:10" x14ac:dyDescent="0.35">
      <c r="A3562" s="3">
        <f>_xlfn.XLOOKUP(Table16[[#This Row],[OrderID]],[3]!Table13456[No заказа],[3]!Table13456[Дата
отправки],"",0,1)</f>
        <v>45700</v>
      </c>
      <c r="B3562" s="2">
        <v>495727275</v>
      </c>
      <c r="C3562" s="2"/>
      <c r="D3562" s="2"/>
      <c r="E3562" s="3"/>
      <c r="F3562" s="3"/>
      <c r="H3562" s="5">
        <f>_xlfn.XLOOKUP(Table16[[#This Row],[OrderID]],[3]!Table13456[No заказа],[3]!Table13456[Количество],"",0,1)</f>
        <v>1</v>
      </c>
      <c r="I3562" s="5">
        <f>_xlfn.XLOOKUP(Table16[[#This Row],[OrderID]],[3]!Table13456[No заказа],[3]!Table13456[Цена],"",0,1)</f>
        <v>8871</v>
      </c>
      <c r="J3562" s="2" t="str">
        <f>M01_SETTINGS!$F$2</f>
        <v>KASPI</v>
      </c>
    </row>
    <row r="3563" spans="1:10" x14ac:dyDescent="0.35">
      <c r="A3563" s="3">
        <f>_xlfn.XLOOKUP(Table16[[#This Row],[OrderID]],[3]!Table13456[No заказа],[3]!Table13456[Дата
отправки],"",0,1)</f>
        <v>45700</v>
      </c>
      <c r="B3563" s="2">
        <v>495665736</v>
      </c>
      <c r="C3563" s="2"/>
      <c r="D3563" s="2"/>
      <c r="E3563" s="3"/>
      <c r="F3563" s="3"/>
      <c r="H3563" s="5">
        <f>_xlfn.XLOOKUP(Table16[[#This Row],[OrderID]],[3]!Table13456[No заказа],[3]!Table13456[Количество],"",0,1)</f>
        <v>1</v>
      </c>
      <c r="I3563" s="5">
        <f>_xlfn.XLOOKUP(Table16[[#This Row],[OrderID]],[3]!Table13456[No заказа],[3]!Table13456[Цена],"",0,1)</f>
        <v>8879</v>
      </c>
      <c r="J3563" s="2" t="str">
        <f>M01_SETTINGS!$F$2</f>
        <v>KASPI</v>
      </c>
    </row>
    <row r="3564" spans="1:10" x14ac:dyDescent="0.35">
      <c r="A3564" s="3">
        <f>_xlfn.XLOOKUP(Table16[[#This Row],[OrderID]],[3]!Table13456[No заказа],[3]!Table13456[Дата
отправки],"",0,1)</f>
        <v>45700</v>
      </c>
      <c r="B3564" s="2">
        <v>496073630</v>
      </c>
      <c r="C3564" s="2"/>
      <c r="D3564" s="2"/>
      <c r="E3564" s="3"/>
      <c r="F3564" s="3"/>
      <c r="H3564" s="5">
        <f>_xlfn.XLOOKUP(Table16[[#This Row],[OrderID]],[3]!Table13456[No заказа],[3]!Table13456[Количество],"",0,1)</f>
        <v>1</v>
      </c>
      <c r="I3564" s="5">
        <f>_xlfn.XLOOKUP(Table16[[#This Row],[OrderID]],[3]!Table13456[No заказа],[3]!Table13456[Цена],"",0,1)</f>
        <v>9000</v>
      </c>
      <c r="J3564" s="2" t="str">
        <f>M01_SETTINGS!$F$2</f>
        <v>KASPI</v>
      </c>
    </row>
    <row r="3565" spans="1:10" x14ac:dyDescent="0.35">
      <c r="A3565" s="3">
        <f>_xlfn.XLOOKUP(Table16[[#This Row],[OrderID]],[3]!Table13456[No заказа],[3]!Table13456[Дата
отправки],"",0,1)</f>
        <v>45700</v>
      </c>
      <c r="B3565" s="2">
        <v>495782850</v>
      </c>
      <c r="C3565" s="2"/>
      <c r="D3565" s="2"/>
      <c r="E3565" s="3"/>
      <c r="F3565" s="3"/>
      <c r="H3565" s="5">
        <f>_xlfn.XLOOKUP(Table16[[#This Row],[OrderID]],[3]!Table13456[No заказа],[3]!Table13456[Количество],"",0,1)</f>
        <v>1</v>
      </c>
      <c r="I3565" s="5">
        <f>_xlfn.XLOOKUP(Table16[[#This Row],[OrderID]],[3]!Table13456[No заказа],[3]!Table13456[Цена],"",0,1)</f>
        <v>9000</v>
      </c>
      <c r="J3565" s="2" t="str">
        <f>M01_SETTINGS!$F$2</f>
        <v>KASPI</v>
      </c>
    </row>
    <row r="3566" spans="1:10" x14ac:dyDescent="0.35">
      <c r="A3566" s="3">
        <f>_xlfn.XLOOKUP(Table16[[#This Row],[OrderID]],[3]!Table13456[No заказа],[3]!Table13456[Дата
отправки],"",0,1)</f>
        <v>45700</v>
      </c>
      <c r="B3566" s="2">
        <v>495982851</v>
      </c>
      <c r="C3566" s="2"/>
      <c r="D3566" s="2"/>
      <c r="E3566" s="3"/>
      <c r="F3566" s="3"/>
      <c r="H3566" s="5">
        <f>_xlfn.XLOOKUP(Table16[[#This Row],[OrderID]],[3]!Table13456[No заказа],[3]!Table13456[Количество],"",0,1)</f>
        <v>1</v>
      </c>
      <c r="I3566" s="5">
        <f>_xlfn.XLOOKUP(Table16[[#This Row],[OrderID]],[3]!Table13456[No заказа],[3]!Table13456[Цена],"",0,1)</f>
        <v>10715</v>
      </c>
      <c r="J3566" s="2" t="str">
        <f>M01_SETTINGS!$F$2</f>
        <v>KASPI</v>
      </c>
    </row>
    <row r="3567" spans="1:10" x14ac:dyDescent="0.35">
      <c r="A3567" s="3">
        <f>_xlfn.XLOOKUP(Table16[[#This Row],[OrderID]],[3]!Table13456[No заказа],[3]!Table13456[Дата
отправки],"",0,1)</f>
        <v>45700</v>
      </c>
      <c r="B3567" s="2">
        <v>495796777</v>
      </c>
      <c r="C3567" s="2"/>
      <c r="D3567" s="2"/>
      <c r="E3567" s="3"/>
      <c r="F3567" s="3"/>
      <c r="H3567" s="5">
        <f>_xlfn.XLOOKUP(Table16[[#This Row],[OrderID]],[3]!Table13456[No заказа],[3]!Table13456[Количество],"",0,1)</f>
        <v>1</v>
      </c>
      <c r="I3567" s="5">
        <f>_xlfn.XLOOKUP(Table16[[#This Row],[OrderID]],[3]!Table13456[No заказа],[3]!Table13456[Цена],"",0,1)</f>
        <v>9999</v>
      </c>
      <c r="J3567" s="2" t="str">
        <f>M01_SETTINGS!$F$2</f>
        <v>KASPI</v>
      </c>
    </row>
    <row r="3568" spans="1:10" x14ac:dyDescent="0.35">
      <c r="A3568" s="3">
        <f>_xlfn.XLOOKUP(Table16[[#This Row],[OrderID]],[3]!Table13456[No заказа],[3]!Table13456[Дата
отправки],"",0,1)</f>
        <v>45700</v>
      </c>
      <c r="B3568" s="2">
        <v>495818184</v>
      </c>
      <c r="C3568" s="2"/>
      <c r="D3568" s="2"/>
      <c r="E3568" s="3"/>
      <c r="F3568" s="3"/>
      <c r="H3568" s="5">
        <f>_xlfn.XLOOKUP(Table16[[#This Row],[OrderID]],[3]!Table13456[No заказа],[3]!Table13456[Количество],"",0,1)</f>
        <v>1</v>
      </c>
      <c r="I3568" s="5">
        <f>_xlfn.XLOOKUP(Table16[[#This Row],[OrderID]],[3]!Table13456[No заказа],[3]!Table13456[Цена],"",0,1)</f>
        <v>9000</v>
      </c>
      <c r="J3568" s="2" t="str">
        <f>M01_SETTINGS!$F$2</f>
        <v>KASPI</v>
      </c>
    </row>
    <row r="3569" spans="1:10" x14ac:dyDescent="0.35">
      <c r="A3569" s="3">
        <f>_xlfn.XLOOKUP(Table16[[#This Row],[OrderID]],[3]!Table13456[No заказа],[3]!Table13456[Дата
отправки],"",0,1)</f>
        <v>45700</v>
      </c>
      <c r="B3569" s="2">
        <v>496097047</v>
      </c>
      <c r="C3569" s="2"/>
      <c r="D3569" s="2"/>
      <c r="E3569" s="3"/>
      <c r="F3569" s="3"/>
      <c r="H3569" s="5">
        <f>_xlfn.XLOOKUP(Table16[[#This Row],[OrderID]],[3]!Table13456[No заказа],[3]!Table13456[Количество],"",0,1)</f>
        <v>1</v>
      </c>
      <c r="I3569" s="5">
        <f>_xlfn.XLOOKUP(Table16[[#This Row],[OrderID]],[3]!Table13456[No заказа],[3]!Table13456[Цена],"",0,1)</f>
        <v>9687</v>
      </c>
      <c r="J3569" s="2" t="str">
        <f>M01_SETTINGS!$F$2</f>
        <v>KASPI</v>
      </c>
    </row>
    <row r="3570" spans="1:10" x14ac:dyDescent="0.35">
      <c r="A3570" s="3">
        <f>_xlfn.XLOOKUP(Table16[[#This Row],[OrderID]],[3]!Table13456[No заказа],[3]!Table13456[Дата
отправки],"",0,1)</f>
        <v>45700</v>
      </c>
      <c r="B3570" s="2">
        <v>495971367</v>
      </c>
      <c r="C3570" s="2"/>
      <c r="D3570" s="2"/>
      <c r="E3570" s="3"/>
      <c r="F3570" s="3"/>
      <c r="H3570" s="5">
        <f>_xlfn.XLOOKUP(Table16[[#This Row],[OrderID]],[3]!Table13456[No заказа],[3]!Table13456[Количество],"",0,1)</f>
        <v>1</v>
      </c>
      <c r="I3570" s="5">
        <f>_xlfn.XLOOKUP(Table16[[#This Row],[OrderID]],[3]!Table13456[No заказа],[3]!Table13456[Цена],"",0,1)</f>
        <v>9000</v>
      </c>
      <c r="J3570" s="2" t="str">
        <f>M01_SETTINGS!$F$2</f>
        <v>KASPI</v>
      </c>
    </row>
    <row r="3571" spans="1:10" x14ac:dyDescent="0.35">
      <c r="A3571" s="3">
        <f>_xlfn.XLOOKUP(Table16[[#This Row],[OrderID]],[3]!Table13456[No заказа],[3]!Table13456[Дата
отправки],"",0,1)</f>
        <v>45700</v>
      </c>
      <c r="B3571" s="2">
        <v>495535004</v>
      </c>
      <c r="C3571" s="2"/>
      <c r="D3571" s="2"/>
      <c r="E3571" s="3"/>
      <c r="F3571" s="3"/>
      <c r="H3571" s="5">
        <f>_xlfn.XLOOKUP(Table16[[#This Row],[OrderID]],[3]!Table13456[No заказа],[3]!Table13456[Количество],"",0,1)</f>
        <v>1</v>
      </c>
      <c r="I3571" s="5">
        <f>_xlfn.XLOOKUP(Table16[[#This Row],[OrderID]],[3]!Table13456[No заказа],[3]!Table13456[Цена],"",0,1)</f>
        <v>10895</v>
      </c>
      <c r="J3571" s="2" t="str">
        <f>M01_SETTINGS!$F$2</f>
        <v>KASPI</v>
      </c>
    </row>
    <row r="3572" spans="1:10" x14ac:dyDescent="0.35">
      <c r="A3572" s="3">
        <f>_xlfn.XLOOKUP(Table16[[#This Row],[OrderID]],[3]!Table13456[No заказа],[3]!Table13456[Дата
отправки],"",0,1)</f>
        <v>45700</v>
      </c>
      <c r="B3572" s="2">
        <v>495654718</v>
      </c>
      <c r="C3572" s="2"/>
      <c r="D3572" s="2"/>
      <c r="E3572" s="3"/>
      <c r="F3572" s="3"/>
      <c r="H3572" s="5">
        <f>_xlfn.XLOOKUP(Table16[[#This Row],[OrderID]],[3]!Table13456[No заказа],[3]!Table13456[Количество],"",0,1)</f>
        <v>1</v>
      </c>
      <c r="I3572" s="5">
        <f>_xlfn.XLOOKUP(Table16[[#This Row],[OrderID]],[3]!Table13456[No заказа],[3]!Table13456[Цена],"",0,1)</f>
        <v>10787</v>
      </c>
      <c r="J3572" s="2" t="str">
        <f>M01_SETTINGS!$F$2</f>
        <v>KASPI</v>
      </c>
    </row>
    <row r="3573" spans="1:10" x14ac:dyDescent="0.35">
      <c r="A3573" s="3">
        <f>_xlfn.XLOOKUP(Table16[[#This Row],[OrderID]],[3]!Table13456[No заказа],[3]!Table13456[Дата
отправки],"",0,1)</f>
        <v>45700</v>
      </c>
      <c r="B3573" s="2">
        <v>495938000</v>
      </c>
      <c r="C3573" s="2"/>
      <c r="D3573" s="2"/>
      <c r="E3573" s="3"/>
      <c r="F3573" s="3"/>
      <c r="H3573" s="5">
        <f>_xlfn.XLOOKUP(Table16[[#This Row],[OrderID]],[3]!Table13456[No заказа],[3]!Table13456[Количество],"",0,1)</f>
        <v>1</v>
      </c>
      <c r="I3573" s="5">
        <f>_xlfn.XLOOKUP(Table16[[#This Row],[OrderID]],[3]!Table13456[No заказа],[3]!Table13456[Цена],"",0,1)</f>
        <v>9999</v>
      </c>
      <c r="J3573" s="2" t="str">
        <f>M01_SETTINGS!$F$2</f>
        <v>KASPI</v>
      </c>
    </row>
    <row r="3574" spans="1:10" x14ac:dyDescent="0.35">
      <c r="A3574" s="3">
        <f>_xlfn.XLOOKUP(Table16[[#This Row],[OrderID]],[3]!Table13456[No заказа],[3]!Table13456[Дата
отправки],"",0,1)</f>
        <v>45700</v>
      </c>
      <c r="B3574" s="2">
        <v>495756758</v>
      </c>
      <c r="C3574" s="2"/>
      <c r="D3574" s="2"/>
      <c r="E3574" s="3"/>
      <c r="F3574" s="3"/>
      <c r="H3574" s="5">
        <f>_xlfn.XLOOKUP(Table16[[#This Row],[OrderID]],[3]!Table13456[No заказа],[3]!Table13456[Количество],"",0,1)</f>
        <v>1</v>
      </c>
      <c r="I3574" s="5">
        <f>_xlfn.XLOOKUP(Table16[[#This Row],[OrderID]],[3]!Table13456[No заказа],[3]!Table13456[Цена],"",0,1)</f>
        <v>10704</v>
      </c>
      <c r="J3574" s="2" t="str">
        <f>M01_SETTINGS!$F$2</f>
        <v>KASPI</v>
      </c>
    </row>
    <row r="3575" spans="1:10" x14ac:dyDescent="0.35">
      <c r="A3575" s="3">
        <f>_xlfn.XLOOKUP(Table16[[#This Row],[OrderID]],[3]!Table13456[No заказа],[3]!Table13456[Дата
отправки],"",0,1)</f>
        <v>45700</v>
      </c>
      <c r="B3575" s="2">
        <v>495578780</v>
      </c>
      <c r="C3575" s="2"/>
      <c r="D3575" s="2"/>
      <c r="E3575" s="3"/>
      <c r="F3575" s="3"/>
      <c r="H3575" s="5">
        <f>_xlfn.XLOOKUP(Table16[[#This Row],[OrderID]],[3]!Table13456[No заказа],[3]!Table13456[Количество],"",0,1)</f>
        <v>1</v>
      </c>
      <c r="I3575" s="5">
        <f>_xlfn.XLOOKUP(Table16[[#This Row],[OrderID]],[3]!Table13456[No заказа],[3]!Table13456[Цена],"",0,1)</f>
        <v>10714</v>
      </c>
      <c r="J3575" s="2" t="str">
        <f>M01_SETTINGS!$F$2</f>
        <v>KASPI</v>
      </c>
    </row>
    <row r="3576" spans="1:10" x14ac:dyDescent="0.35">
      <c r="A3576" s="3">
        <f>_xlfn.XLOOKUP(Table16[[#This Row],[OrderID]],[3]!Table13456[No заказа],[3]!Table13456[Дата
отправки],"",0,1)</f>
        <v>45700</v>
      </c>
      <c r="B3576" s="2">
        <v>495683558</v>
      </c>
      <c r="C3576" s="2"/>
      <c r="D3576" s="2"/>
      <c r="E3576" s="3"/>
      <c r="F3576" s="3"/>
      <c r="H3576" s="5">
        <f>_xlfn.XLOOKUP(Table16[[#This Row],[OrderID]],[3]!Table13456[No заказа],[3]!Table13456[Количество],"",0,1)</f>
        <v>1</v>
      </c>
      <c r="I3576" s="5">
        <f>_xlfn.XLOOKUP(Table16[[#This Row],[OrderID]],[3]!Table13456[No заказа],[3]!Table13456[Цена],"",0,1)</f>
        <v>8979</v>
      </c>
      <c r="J3576" s="2" t="str">
        <f>M01_SETTINGS!$F$2</f>
        <v>KASPI</v>
      </c>
    </row>
    <row r="3577" spans="1:10" x14ac:dyDescent="0.35">
      <c r="A3577" s="3">
        <f>_xlfn.XLOOKUP(Table16[[#This Row],[OrderID]],[3]!Table13456[No заказа],[3]!Table13456[Дата
отправки],"",0,1)</f>
        <v>45700</v>
      </c>
      <c r="B3577" s="2">
        <v>495639568</v>
      </c>
      <c r="C3577" s="2"/>
      <c r="D3577" s="2"/>
      <c r="E3577" s="3"/>
      <c r="F3577" s="3"/>
      <c r="H3577" s="5">
        <f>_xlfn.XLOOKUP(Table16[[#This Row],[OrderID]],[3]!Table13456[No заказа],[3]!Table13456[Количество],"",0,1)</f>
        <v>1</v>
      </c>
      <c r="I3577" s="5">
        <f>_xlfn.XLOOKUP(Table16[[#This Row],[OrderID]],[3]!Table13456[No заказа],[3]!Table13456[Цена],"",0,1)</f>
        <v>8979</v>
      </c>
      <c r="J3577" s="2" t="str">
        <f>M01_SETTINGS!$F$2</f>
        <v>KASPI</v>
      </c>
    </row>
    <row r="3578" spans="1:10" x14ac:dyDescent="0.35">
      <c r="A3578" s="3">
        <f>_xlfn.XLOOKUP(Table16[[#This Row],[OrderID]],[3]!Table13456[No заказа],[3]!Table13456[Дата
отправки],"",0,1)</f>
        <v>45700</v>
      </c>
      <c r="B3578" s="2">
        <v>495916853</v>
      </c>
      <c r="C3578" s="2"/>
      <c r="D3578" s="2"/>
      <c r="E3578" s="3"/>
      <c r="F3578" s="3"/>
      <c r="H3578" s="5">
        <f>_xlfn.XLOOKUP(Table16[[#This Row],[OrderID]],[3]!Table13456[No заказа],[3]!Table13456[Количество],"",0,1)</f>
        <v>1</v>
      </c>
      <c r="I3578" s="5">
        <f>_xlfn.XLOOKUP(Table16[[#This Row],[OrderID]],[3]!Table13456[No заказа],[3]!Table13456[Цена],"",0,1)</f>
        <v>8999</v>
      </c>
      <c r="J3578" s="2" t="str">
        <f>M01_SETTINGS!$F$2</f>
        <v>KASPI</v>
      </c>
    </row>
    <row r="3579" spans="1:10" x14ac:dyDescent="0.35">
      <c r="A3579" s="3">
        <f>_xlfn.XLOOKUP(Table16[[#This Row],[OrderID]],[3]!Table13456[No заказа],[3]!Table13456[Дата
отправки],"",0,1)</f>
        <v>45700</v>
      </c>
      <c r="B3579" s="2">
        <v>496089407</v>
      </c>
      <c r="C3579" s="2"/>
      <c r="D3579" s="2"/>
      <c r="E3579" s="3"/>
      <c r="F3579" s="3"/>
      <c r="H3579" s="5">
        <f>_xlfn.XLOOKUP(Table16[[#This Row],[OrderID]],[3]!Table13456[No заказа],[3]!Table13456[Количество],"",0,1)</f>
        <v>1</v>
      </c>
      <c r="I3579" s="5">
        <f>_xlfn.XLOOKUP(Table16[[#This Row],[OrderID]],[3]!Table13456[No заказа],[3]!Table13456[Цена],"",0,1)</f>
        <v>11000</v>
      </c>
      <c r="J3579" s="2" t="str">
        <f>M01_SETTINGS!$F$2</f>
        <v>KASPI</v>
      </c>
    </row>
    <row r="3580" spans="1:10" x14ac:dyDescent="0.35">
      <c r="A3580" s="3">
        <f>_xlfn.XLOOKUP(Table16[[#This Row],[OrderID]],[3]!Table13456[No заказа],[3]!Table13456[Дата
отправки],"",0,1)</f>
        <v>45700</v>
      </c>
      <c r="B3580" s="2">
        <v>496114270</v>
      </c>
      <c r="C3580" s="2"/>
      <c r="D3580" s="2"/>
      <c r="E3580" s="3"/>
      <c r="F3580" s="3"/>
      <c r="H3580" s="5">
        <f>_xlfn.XLOOKUP(Table16[[#This Row],[OrderID]],[3]!Table13456[No заказа],[3]!Table13456[Количество],"",0,1)</f>
        <v>1</v>
      </c>
      <c r="I3580" s="5">
        <f>_xlfn.XLOOKUP(Table16[[#This Row],[OrderID]],[3]!Table13456[No заказа],[3]!Table13456[Цена],"",0,1)</f>
        <v>9000</v>
      </c>
      <c r="J3580" s="2" t="str">
        <f>M01_SETTINGS!$F$2</f>
        <v>KASPI</v>
      </c>
    </row>
    <row r="3581" spans="1:10" x14ac:dyDescent="0.35">
      <c r="A3581" s="3">
        <f>_xlfn.XLOOKUP(Table16[[#This Row],[OrderID]],[3]!Table13456[No заказа],[3]!Table13456[Дата
отправки],"",0,1)</f>
        <v>45700</v>
      </c>
      <c r="B3581" s="2">
        <v>495829970</v>
      </c>
      <c r="C3581" s="2"/>
      <c r="D3581" s="2"/>
      <c r="E3581" s="3"/>
      <c r="F3581" s="3"/>
      <c r="H3581" s="5">
        <f>_xlfn.XLOOKUP(Table16[[#This Row],[OrderID]],[3]!Table13456[No заказа],[3]!Table13456[Количество],"",0,1)</f>
        <v>1</v>
      </c>
      <c r="I3581" s="5">
        <f>_xlfn.XLOOKUP(Table16[[#This Row],[OrderID]],[3]!Table13456[No заказа],[3]!Table13456[Цена],"",0,1)</f>
        <v>9000</v>
      </c>
      <c r="J3581" s="2" t="str">
        <f>M01_SETTINGS!$F$2</f>
        <v>KASPI</v>
      </c>
    </row>
    <row r="3582" spans="1:10" x14ac:dyDescent="0.35">
      <c r="A3582" s="3">
        <f>_xlfn.XLOOKUP(Table16[[#This Row],[OrderID]],[3]!Table13456[No заказа],[3]!Table13456[Дата
отправки],"",0,1)</f>
        <v>45700</v>
      </c>
      <c r="B3582" s="2">
        <v>495684133</v>
      </c>
      <c r="C3582" s="2"/>
      <c r="D3582" s="2"/>
      <c r="E3582" s="3"/>
      <c r="F3582" s="3"/>
      <c r="H3582" s="5">
        <f>_xlfn.XLOOKUP(Table16[[#This Row],[OrderID]],[3]!Table13456[No заказа],[3]!Table13456[Количество],"",0,1)</f>
        <v>1</v>
      </c>
      <c r="I3582" s="5">
        <f>_xlfn.XLOOKUP(Table16[[#This Row],[OrderID]],[3]!Table13456[No заказа],[3]!Table13456[Цена],"",0,1)</f>
        <v>9000</v>
      </c>
      <c r="J3582" s="2" t="str">
        <f>M01_SETTINGS!$F$2</f>
        <v>KASPI</v>
      </c>
    </row>
    <row r="3583" spans="1:10" x14ac:dyDescent="0.35">
      <c r="A3583" s="3">
        <f>_xlfn.XLOOKUP(Table16[[#This Row],[OrderID]],[3]!Table13456[No заказа],[3]!Table13456[Дата
отправки],"",0,1)</f>
        <v>45700</v>
      </c>
      <c r="B3583" s="2">
        <v>495625936</v>
      </c>
      <c r="C3583" s="2"/>
      <c r="D3583" s="2"/>
      <c r="E3583" s="3"/>
      <c r="F3583" s="3"/>
      <c r="H3583" s="5">
        <f>_xlfn.XLOOKUP(Table16[[#This Row],[OrderID]],[3]!Table13456[No заказа],[3]!Table13456[Количество],"",0,1)</f>
        <v>1</v>
      </c>
      <c r="I3583" s="5">
        <f>_xlfn.XLOOKUP(Table16[[#This Row],[OrderID]],[3]!Table13456[No заказа],[3]!Table13456[Цена],"",0,1)</f>
        <v>10526</v>
      </c>
      <c r="J3583" s="2" t="str">
        <f>M01_SETTINGS!$F$2</f>
        <v>KASPI</v>
      </c>
    </row>
    <row r="3584" spans="1:10" x14ac:dyDescent="0.35">
      <c r="A3584" s="3">
        <f>_xlfn.XLOOKUP(Table16[[#This Row],[OrderID]],[3]!Table13456[No заказа],[3]!Table13456[Дата
отправки],"",0,1)</f>
        <v>45700</v>
      </c>
      <c r="B3584" s="2">
        <v>495660810</v>
      </c>
      <c r="C3584" s="2"/>
      <c r="D3584" s="2"/>
      <c r="E3584" s="3"/>
      <c r="F3584" s="3"/>
      <c r="H3584" s="5">
        <f>_xlfn.XLOOKUP(Table16[[#This Row],[OrderID]],[3]!Table13456[No заказа],[3]!Table13456[Количество],"",0,1)</f>
        <v>1</v>
      </c>
      <c r="I3584" s="5">
        <f>_xlfn.XLOOKUP(Table16[[#This Row],[OrderID]],[3]!Table13456[No заказа],[3]!Table13456[Цена],"",0,1)</f>
        <v>9766</v>
      </c>
      <c r="J3584" s="2" t="str">
        <f>M01_SETTINGS!$F$2</f>
        <v>KASPI</v>
      </c>
    </row>
    <row r="3585" spans="1:10" x14ac:dyDescent="0.35">
      <c r="A3585" s="3">
        <f>_xlfn.XLOOKUP(Table16[[#This Row],[OrderID]],[3]!Table13456[No заказа],[3]!Table13456[Дата
отправки],"",0,1)</f>
        <v>45700</v>
      </c>
      <c r="B3585" s="2">
        <v>495802808</v>
      </c>
      <c r="C3585" s="2"/>
      <c r="D3585" s="2"/>
      <c r="E3585" s="3"/>
      <c r="F3585" s="3"/>
      <c r="H3585" s="5">
        <f>_xlfn.XLOOKUP(Table16[[#This Row],[OrderID]],[3]!Table13456[No заказа],[3]!Table13456[Количество],"",0,1)</f>
        <v>1</v>
      </c>
      <c r="I3585" s="5">
        <f>_xlfn.XLOOKUP(Table16[[#This Row],[OrderID]],[3]!Table13456[No заказа],[3]!Table13456[Цена],"",0,1)</f>
        <v>8988</v>
      </c>
      <c r="J3585" s="2" t="str">
        <f>M01_SETTINGS!$F$2</f>
        <v>KASPI</v>
      </c>
    </row>
    <row r="3586" spans="1:10" x14ac:dyDescent="0.35">
      <c r="A3586" s="3">
        <f>_xlfn.XLOOKUP(Table16[[#This Row],[OrderID]],[3]!Table13456[No заказа],[3]!Table13456[Дата
отправки],"",0,1)</f>
        <v>45700</v>
      </c>
      <c r="B3586" s="2">
        <v>495686913</v>
      </c>
      <c r="C3586" s="2"/>
      <c r="D3586" s="2"/>
      <c r="E3586" s="3"/>
      <c r="F3586" s="3"/>
      <c r="H3586" s="5">
        <f>_xlfn.XLOOKUP(Table16[[#This Row],[OrderID]],[3]!Table13456[No заказа],[3]!Table13456[Количество],"",0,1)</f>
        <v>1</v>
      </c>
      <c r="I3586" s="5">
        <f>_xlfn.XLOOKUP(Table16[[#This Row],[OrderID]],[3]!Table13456[No заказа],[3]!Table13456[Цена],"",0,1)</f>
        <v>8988</v>
      </c>
      <c r="J3586" s="2" t="str">
        <f>M01_SETTINGS!$F$2</f>
        <v>KASPI</v>
      </c>
    </row>
    <row r="3587" spans="1:10" x14ac:dyDescent="0.35">
      <c r="A3587" s="3">
        <f>_xlfn.XLOOKUP(Table16[[#This Row],[OrderID]],[3]!Table13456[No заказа],[3]!Table13456[Дата
отправки],"",0,1)</f>
        <v>45700</v>
      </c>
      <c r="B3587" s="2">
        <v>495954512</v>
      </c>
      <c r="C3587" s="2"/>
      <c r="D3587" s="2"/>
      <c r="E3587" s="3"/>
      <c r="F3587" s="3"/>
      <c r="H3587" s="5">
        <f>_xlfn.XLOOKUP(Table16[[#This Row],[OrderID]],[3]!Table13456[No заказа],[3]!Table13456[Количество],"",0,1)</f>
        <v>1</v>
      </c>
      <c r="I3587" s="5">
        <f>_xlfn.XLOOKUP(Table16[[#This Row],[OrderID]],[3]!Table13456[No заказа],[3]!Table13456[Цена],"",0,1)</f>
        <v>8989</v>
      </c>
      <c r="J3587" s="2" t="str">
        <f>M01_SETTINGS!$F$2</f>
        <v>KASPI</v>
      </c>
    </row>
    <row r="3588" spans="1:10" x14ac:dyDescent="0.35">
      <c r="A3588" s="3">
        <f>_xlfn.XLOOKUP(Table16[[#This Row],[OrderID]],[3]!Table13456[No заказа],[3]!Table13456[Дата
отправки],"",0,1)</f>
        <v>45700</v>
      </c>
      <c r="B3588" s="2">
        <v>495814078</v>
      </c>
      <c r="C3588" s="2"/>
      <c r="D3588" s="2"/>
      <c r="E3588" s="3"/>
      <c r="F3588" s="3"/>
      <c r="H3588" s="5">
        <f>_xlfn.XLOOKUP(Table16[[#This Row],[OrderID]],[3]!Table13456[No заказа],[3]!Table13456[Количество],"",0,1)</f>
        <v>1</v>
      </c>
      <c r="I3588" s="5">
        <f>_xlfn.XLOOKUP(Table16[[#This Row],[OrderID]],[3]!Table13456[No заказа],[3]!Table13456[Цена],"",0,1)</f>
        <v>8989</v>
      </c>
      <c r="J3588" s="2" t="str">
        <f>M01_SETTINGS!$F$2</f>
        <v>KASPI</v>
      </c>
    </row>
    <row r="3589" spans="1:10" x14ac:dyDescent="0.35">
      <c r="A3589" s="3">
        <f>_xlfn.XLOOKUP(Table16[[#This Row],[OrderID]],[3]!Table13456[No заказа],[3]!Table13456[Дата
отправки],"",0,1)</f>
        <v>45700</v>
      </c>
      <c r="B3589" s="2">
        <v>495800293</v>
      </c>
      <c r="C3589" s="2"/>
      <c r="D3589" s="2"/>
      <c r="E3589" s="3"/>
      <c r="F3589" s="3"/>
      <c r="H3589" s="5">
        <f>_xlfn.XLOOKUP(Table16[[#This Row],[OrderID]],[3]!Table13456[No заказа],[3]!Table13456[Количество],"",0,1)</f>
        <v>1</v>
      </c>
      <c r="I3589" s="5">
        <f>_xlfn.XLOOKUP(Table16[[#This Row],[OrderID]],[3]!Table13456[No заказа],[3]!Table13456[Цена],"",0,1)</f>
        <v>9237</v>
      </c>
      <c r="J3589" s="2" t="str">
        <f>M01_SETTINGS!$F$2</f>
        <v>KASPI</v>
      </c>
    </row>
    <row r="3590" spans="1:10" x14ac:dyDescent="0.35">
      <c r="A3590" s="3">
        <f>_xlfn.XLOOKUP(Table16[[#This Row],[OrderID]],[3]!Table13456[No заказа],[3]!Table13456[Дата
отправки],"",0,1)</f>
        <v>45700</v>
      </c>
      <c r="B3590" s="2">
        <v>495758160</v>
      </c>
      <c r="C3590" s="2"/>
      <c r="D3590" s="2"/>
      <c r="E3590" s="3"/>
      <c r="F3590" s="3"/>
      <c r="H3590" s="5">
        <f>_xlfn.XLOOKUP(Table16[[#This Row],[OrderID]],[3]!Table13456[No заказа],[3]!Table13456[Количество],"",0,1)</f>
        <v>1</v>
      </c>
      <c r="I3590" s="5">
        <f>_xlfn.XLOOKUP(Table16[[#This Row],[OrderID]],[3]!Table13456[No заказа],[3]!Table13456[Цена],"",0,1)</f>
        <v>9000</v>
      </c>
      <c r="J3590" s="2" t="str">
        <f>M01_SETTINGS!$F$2</f>
        <v>KASPI</v>
      </c>
    </row>
    <row r="3591" spans="1:10" x14ac:dyDescent="0.35">
      <c r="A3591" s="3">
        <f>_xlfn.XLOOKUP(Table16[[#This Row],[OrderID]],[3]!Table13456[No заказа],[3]!Table13456[Дата
отправки],"",0,1)</f>
        <v>45700</v>
      </c>
      <c r="B3591" s="2">
        <v>495669969</v>
      </c>
      <c r="C3591" s="2"/>
      <c r="D3591" s="2"/>
      <c r="E3591" s="3"/>
      <c r="F3591" s="3"/>
      <c r="H3591" s="5">
        <f>_xlfn.XLOOKUP(Table16[[#This Row],[OrderID]],[3]!Table13456[No заказа],[3]!Table13456[Количество],"",0,1)</f>
        <v>1</v>
      </c>
      <c r="I3591" s="5">
        <f>_xlfn.XLOOKUP(Table16[[#This Row],[OrderID]],[3]!Table13456[No заказа],[3]!Table13456[Цена],"",0,1)</f>
        <v>9000</v>
      </c>
      <c r="J3591" s="2" t="str">
        <f>M01_SETTINGS!$F$2</f>
        <v>KASPI</v>
      </c>
    </row>
    <row r="3592" spans="1:10" x14ac:dyDescent="0.35">
      <c r="A3592" s="3">
        <f>_xlfn.XLOOKUP(Table16[[#This Row],[OrderID]],[3]!Table13456[No заказа],[3]!Table13456[Дата
отправки],"",0,1)</f>
        <v>45700</v>
      </c>
      <c r="B3592" s="2">
        <v>495586090</v>
      </c>
      <c r="C3592" s="2"/>
      <c r="D3592" s="2"/>
      <c r="E3592" s="3"/>
      <c r="F3592" s="3"/>
      <c r="H3592" s="5">
        <f>_xlfn.XLOOKUP(Table16[[#This Row],[OrderID]],[3]!Table13456[No заказа],[3]!Table13456[Количество],"",0,1)</f>
        <v>1</v>
      </c>
      <c r="I3592" s="5">
        <f>_xlfn.XLOOKUP(Table16[[#This Row],[OrderID]],[3]!Table13456[No заказа],[3]!Table13456[Цена],"",0,1)</f>
        <v>9000</v>
      </c>
      <c r="J3592" s="2" t="str">
        <f>M01_SETTINGS!$F$2</f>
        <v>KASPI</v>
      </c>
    </row>
    <row r="3593" spans="1:10" x14ac:dyDescent="0.35">
      <c r="A3593" s="3">
        <f>_xlfn.XLOOKUP(Table16[[#This Row],[OrderID]],[3]!Table13456[No заказа],[3]!Table13456[Дата
отправки],"",0,1)</f>
        <v>45700</v>
      </c>
      <c r="B3593" s="2">
        <v>495498802</v>
      </c>
      <c r="C3593" s="2"/>
      <c r="D3593" s="2"/>
      <c r="E3593" s="3"/>
      <c r="F3593" s="3"/>
      <c r="H3593" s="5">
        <f>_xlfn.XLOOKUP(Table16[[#This Row],[OrderID]],[3]!Table13456[No заказа],[3]!Table13456[Количество],"",0,1)</f>
        <v>1</v>
      </c>
      <c r="I3593" s="5">
        <f>_xlfn.XLOOKUP(Table16[[#This Row],[OrderID]],[3]!Table13456[No заказа],[3]!Table13456[Цена],"",0,1)</f>
        <v>9000</v>
      </c>
      <c r="J3593" s="2" t="str">
        <f>M01_SETTINGS!$F$2</f>
        <v>KASPI</v>
      </c>
    </row>
    <row r="3594" spans="1:10" x14ac:dyDescent="0.35">
      <c r="A3594" s="3">
        <f>_xlfn.XLOOKUP(Table16[[#This Row],[OrderID]],[3]!Table13456[No заказа],[3]!Table13456[Дата
отправки],"",0,1)</f>
        <v>45700</v>
      </c>
      <c r="B3594" s="2">
        <v>495513324</v>
      </c>
      <c r="C3594" s="2"/>
      <c r="D3594" s="2"/>
      <c r="E3594" s="3"/>
      <c r="F3594" s="3"/>
      <c r="H3594" s="5">
        <f>_xlfn.XLOOKUP(Table16[[#This Row],[OrderID]],[3]!Table13456[No заказа],[3]!Table13456[Количество],"",0,1)</f>
        <v>1</v>
      </c>
      <c r="I3594" s="5">
        <f>_xlfn.XLOOKUP(Table16[[#This Row],[OrderID]],[3]!Table13456[No заказа],[3]!Table13456[Цена],"",0,1)</f>
        <v>9000</v>
      </c>
      <c r="J3594" s="2" t="str">
        <f>M01_SETTINGS!$F$2</f>
        <v>KASPI</v>
      </c>
    </row>
    <row r="3595" spans="1:10" x14ac:dyDescent="0.35">
      <c r="A3595" s="3">
        <f>_xlfn.XLOOKUP(Table16[[#This Row],[OrderID]],[3]!Table13456[No заказа],[3]!Table13456[Дата
отправки],"",0,1)</f>
        <v>45700</v>
      </c>
      <c r="B3595" s="2">
        <v>496109383</v>
      </c>
      <c r="C3595" s="2"/>
      <c r="D3595" s="2"/>
      <c r="E3595" s="3"/>
      <c r="F3595" s="3"/>
      <c r="H3595" s="5">
        <f>_xlfn.XLOOKUP(Table16[[#This Row],[OrderID]],[3]!Table13456[No заказа],[3]!Table13456[Количество],"",0,1)</f>
        <v>1</v>
      </c>
      <c r="I3595" s="5">
        <f>_xlfn.XLOOKUP(Table16[[#This Row],[OrderID]],[3]!Table13456[No заказа],[3]!Table13456[Цена],"",0,1)</f>
        <v>9000</v>
      </c>
      <c r="J3595" s="2" t="str">
        <f>M01_SETTINGS!$F$2</f>
        <v>KASPI</v>
      </c>
    </row>
    <row r="3596" spans="1:10" x14ac:dyDescent="0.35">
      <c r="A3596" s="3">
        <f>_xlfn.XLOOKUP(Table16[[#This Row],[OrderID]],[3]!Table13456[No заказа],[3]!Table13456[Дата
отправки],"",0,1)</f>
        <v>45700</v>
      </c>
      <c r="B3596" s="2">
        <v>495790002</v>
      </c>
      <c r="C3596" s="2"/>
      <c r="D3596" s="2"/>
      <c r="E3596" s="3"/>
      <c r="F3596" s="3"/>
      <c r="H3596" s="5">
        <f>_xlfn.XLOOKUP(Table16[[#This Row],[OrderID]],[3]!Table13456[No заказа],[3]!Table13456[Количество],"",0,1)</f>
        <v>1</v>
      </c>
      <c r="I3596" s="5">
        <f>_xlfn.XLOOKUP(Table16[[#This Row],[OrderID]],[3]!Table13456[No заказа],[3]!Table13456[Цена],"",0,1)</f>
        <v>8889</v>
      </c>
      <c r="J3596" s="2" t="str">
        <f>M01_SETTINGS!$F$2</f>
        <v>KASPI</v>
      </c>
    </row>
    <row r="3597" spans="1:10" x14ac:dyDescent="0.35">
      <c r="A3597" s="3">
        <f>_xlfn.XLOOKUP(Table16[[#This Row],[OrderID]],[3]!Table13456[No заказа],[3]!Table13456[Дата
отправки],"",0,1)</f>
        <v>45700</v>
      </c>
      <c r="B3597" s="2">
        <v>495557975</v>
      </c>
      <c r="C3597" s="2"/>
      <c r="D3597" s="2"/>
      <c r="E3597" s="3"/>
      <c r="F3597" s="3"/>
      <c r="H3597" s="5">
        <f>_xlfn.XLOOKUP(Table16[[#This Row],[OrderID]],[3]!Table13456[No заказа],[3]!Table13456[Количество],"",0,1)</f>
        <v>1</v>
      </c>
      <c r="I3597" s="5">
        <f>_xlfn.XLOOKUP(Table16[[#This Row],[OrderID]],[3]!Table13456[No заказа],[3]!Table13456[Цена],"",0,1)</f>
        <v>5990</v>
      </c>
      <c r="J3597" s="2" t="str">
        <f>M01_SETTINGS!$F$2</f>
        <v>KASPI</v>
      </c>
    </row>
    <row r="3598" spans="1:10" x14ac:dyDescent="0.35">
      <c r="A3598" s="3">
        <f>_xlfn.XLOOKUP(Table16[[#This Row],[OrderID]],[3]!Table13456[No заказа],[3]!Table13456[Дата
отправки],"",0,1)</f>
        <v>45700</v>
      </c>
      <c r="B3598" s="2">
        <v>496070283</v>
      </c>
      <c r="C3598" s="2"/>
      <c r="D3598" s="2"/>
      <c r="E3598" s="3"/>
      <c r="F3598" s="3"/>
      <c r="H3598" s="5">
        <f>_xlfn.XLOOKUP(Table16[[#This Row],[OrderID]],[3]!Table13456[No заказа],[3]!Table13456[Количество],"",0,1)</f>
        <v>1</v>
      </c>
      <c r="I3598" s="5">
        <f>_xlfn.XLOOKUP(Table16[[#This Row],[OrderID]],[3]!Table13456[No заказа],[3]!Table13456[Цена],"",0,1)</f>
        <v>14990</v>
      </c>
      <c r="J3598" s="2" t="str">
        <f>M01_SETTINGS!$F$2</f>
        <v>KASPI</v>
      </c>
    </row>
    <row r="3599" spans="1:10" x14ac:dyDescent="0.35">
      <c r="A3599" s="3">
        <f>_xlfn.XLOOKUP(Table16[[#This Row],[OrderID]],[3]!Table13456[No заказа],[3]!Table13456[Дата
отправки],"",0,1)</f>
        <v>45700</v>
      </c>
      <c r="B3599" s="2">
        <v>495749341</v>
      </c>
      <c r="C3599" s="2"/>
      <c r="D3599" s="2"/>
      <c r="E3599" s="3"/>
      <c r="F3599" s="3"/>
      <c r="H3599" s="5">
        <f>_xlfn.XLOOKUP(Table16[[#This Row],[OrderID]],[3]!Table13456[No заказа],[3]!Table13456[Количество],"",0,1)</f>
        <v>1</v>
      </c>
      <c r="I3599" s="5">
        <f>_xlfn.XLOOKUP(Table16[[#This Row],[OrderID]],[3]!Table13456[No заказа],[3]!Table13456[Цена],"",0,1)</f>
        <v>17990</v>
      </c>
      <c r="J3599" s="2" t="str">
        <f>M01_SETTINGS!$F$2</f>
        <v>KASPI</v>
      </c>
    </row>
    <row r="3600" spans="1:10" x14ac:dyDescent="0.35">
      <c r="A3600" s="3">
        <f>_xlfn.XLOOKUP(Table16[[#This Row],[OrderID]],[3]!Table13456[No заказа],[3]!Table13456[Дата
отправки],"",0,1)</f>
        <v>45700</v>
      </c>
      <c r="B3600" s="2">
        <v>495726717</v>
      </c>
      <c r="C3600" s="2"/>
      <c r="D3600" s="2"/>
      <c r="E3600" s="3"/>
      <c r="F3600" s="3"/>
      <c r="H3600" s="5">
        <f>_xlfn.XLOOKUP(Table16[[#This Row],[OrderID]],[3]!Table13456[No заказа],[3]!Table13456[Количество],"",0,1)</f>
        <v>1</v>
      </c>
      <c r="I3600" s="5">
        <f>_xlfn.XLOOKUP(Table16[[#This Row],[OrderID]],[3]!Table13456[No заказа],[3]!Table13456[Цена],"",0,1)</f>
        <v>14990</v>
      </c>
      <c r="J3600" s="2" t="str">
        <f>M01_SETTINGS!$F$2</f>
        <v>KASPI</v>
      </c>
    </row>
    <row r="3601" spans="1:10" x14ac:dyDescent="0.35">
      <c r="A3601" s="3">
        <f>_xlfn.XLOOKUP(Table16[[#This Row],[OrderID]],[3]!Table13456[No заказа],[3]!Table13456[Дата
отправки],"",0,1)</f>
        <v>45700</v>
      </c>
      <c r="B3601" s="2">
        <v>495895324</v>
      </c>
      <c r="C3601" s="2"/>
      <c r="D3601" s="2"/>
      <c r="E3601" s="3"/>
      <c r="F3601" s="3"/>
      <c r="H3601" s="5">
        <f>_xlfn.XLOOKUP(Table16[[#This Row],[OrderID]],[3]!Table13456[No заказа],[3]!Table13456[Количество],"",0,1)</f>
        <v>1</v>
      </c>
      <c r="I3601" s="5">
        <f>_xlfn.XLOOKUP(Table16[[#This Row],[OrderID]],[3]!Table13456[No заказа],[3]!Table13456[Цена],"",0,1)</f>
        <v>14990</v>
      </c>
      <c r="J3601" s="2" t="str">
        <f>M01_SETTINGS!$F$2</f>
        <v>KASPI</v>
      </c>
    </row>
    <row r="3602" spans="1:10" x14ac:dyDescent="0.35">
      <c r="A3602" s="3">
        <f>_xlfn.XLOOKUP(Table16[[#This Row],[OrderID]],[3]!Table13456[No заказа],[3]!Table13456[Дата
отправки],"",0,1)</f>
        <v>45700</v>
      </c>
      <c r="B3602" s="2">
        <v>496087055</v>
      </c>
      <c r="C3602" s="2"/>
      <c r="D3602" s="2"/>
      <c r="E3602" s="3"/>
      <c r="F3602" s="3"/>
      <c r="H3602" s="5">
        <f>_xlfn.XLOOKUP(Table16[[#This Row],[OrderID]],[3]!Table13456[No заказа],[3]!Table13456[Количество],"",0,1)</f>
        <v>1</v>
      </c>
      <c r="I3602" s="5">
        <f>_xlfn.XLOOKUP(Table16[[#This Row],[OrderID]],[3]!Table13456[No заказа],[3]!Table13456[Цена],"",0,1)</f>
        <v>14990</v>
      </c>
      <c r="J3602" s="2" t="str">
        <f>M01_SETTINGS!$F$2</f>
        <v>KASPI</v>
      </c>
    </row>
    <row r="3603" spans="1:10" x14ac:dyDescent="0.35">
      <c r="A3603" s="3">
        <f>_xlfn.XLOOKUP(Table16[[#This Row],[OrderID]],[3]!Table13456[No заказа],[3]!Table13456[Дата
отправки],"",0,1)</f>
        <v>45700</v>
      </c>
      <c r="B3603" s="2">
        <v>495735495</v>
      </c>
      <c r="C3603" s="2"/>
      <c r="D3603" s="2"/>
      <c r="E3603" s="3"/>
      <c r="F3603" s="3"/>
      <c r="H3603" s="5">
        <f>_xlfn.XLOOKUP(Table16[[#This Row],[OrderID]],[3]!Table13456[No заказа],[3]!Table13456[Количество],"",0,1)</f>
        <v>1</v>
      </c>
      <c r="I3603" s="5">
        <f>_xlfn.XLOOKUP(Table16[[#This Row],[OrderID]],[3]!Table13456[No заказа],[3]!Table13456[Цена],"",0,1)</f>
        <v>14990</v>
      </c>
      <c r="J3603" s="2" t="str">
        <f>M01_SETTINGS!$F$2</f>
        <v>KASPI</v>
      </c>
    </row>
    <row r="3604" spans="1:10" x14ac:dyDescent="0.35">
      <c r="A3604" s="3">
        <f>_xlfn.XLOOKUP(Table16[[#This Row],[OrderID]],[3]!Table13456[No заказа],[3]!Table13456[Дата
отправки],"",0,1)</f>
        <v>45700</v>
      </c>
      <c r="B3604" s="2">
        <v>495766833</v>
      </c>
      <c r="C3604" s="2"/>
      <c r="D3604" s="2"/>
      <c r="E3604" s="3"/>
      <c r="F3604" s="3"/>
      <c r="H3604" s="5">
        <f>_xlfn.XLOOKUP(Table16[[#This Row],[OrderID]],[3]!Table13456[No заказа],[3]!Table13456[Количество],"",0,1)</f>
        <v>1</v>
      </c>
      <c r="I3604" s="5">
        <f>_xlfn.XLOOKUP(Table16[[#This Row],[OrderID]],[3]!Table13456[No заказа],[3]!Table13456[Цена],"",0,1)</f>
        <v>17990</v>
      </c>
      <c r="J3604" s="2" t="str">
        <f>M01_SETTINGS!$F$2</f>
        <v>KASPI</v>
      </c>
    </row>
    <row r="3605" spans="1:10" x14ac:dyDescent="0.35">
      <c r="A3605" s="3">
        <f>_xlfn.XLOOKUP(Table16[[#This Row],[OrderID]],[3]!Table13456[No заказа],[3]!Table13456[Дата
отправки],"",0,1)</f>
        <v>45700</v>
      </c>
      <c r="B3605" s="2">
        <v>495601693</v>
      </c>
      <c r="C3605" s="2"/>
      <c r="D3605" s="2"/>
      <c r="E3605" s="3"/>
      <c r="F3605" s="3"/>
      <c r="H3605" s="5">
        <f>_xlfn.XLOOKUP(Table16[[#This Row],[OrderID]],[3]!Table13456[No заказа],[3]!Table13456[Количество],"",0,1)</f>
        <v>1</v>
      </c>
      <c r="I3605" s="5">
        <f>_xlfn.XLOOKUP(Table16[[#This Row],[OrderID]],[3]!Table13456[No заказа],[3]!Table13456[Цена],"",0,1)</f>
        <v>14990</v>
      </c>
      <c r="J3605" s="2" t="str">
        <f>M01_SETTINGS!$F$2</f>
        <v>KASPI</v>
      </c>
    </row>
    <row r="3606" spans="1:10" x14ac:dyDescent="0.35">
      <c r="A3606" s="3">
        <f>_xlfn.XLOOKUP(Table16[[#This Row],[OrderID]],[3]!Table13456[No заказа],[3]!Table13456[Дата
отправки],"",0,1)</f>
        <v>45700</v>
      </c>
      <c r="B3606" s="2">
        <v>496127601</v>
      </c>
      <c r="C3606" s="2"/>
      <c r="D3606" s="2"/>
      <c r="E3606" s="3"/>
      <c r="F3606" s="3"/>
      <c r="H3606" s="5">
        <f>_xlfn.XLOOKUP(Table16[[#This Row],[OrderID]],[3]!Table13456[No заказа],[3]!Table13456[Количество],"",0,1)</f>
        <v>1</v>
      </c>
      <c r="I3606" s="5">
        <f>_xlfn.XLOOKUP(Table16[[#This Row],[OrderID]],[3]!Table13456[No заказа],[3]!Table13456[Цена],"",0,1)</f>
        <v>9646</v>
      </c>
      <c r="J3606" s="2" t="str">
        <f>M01_SETTINGS!$F$2</f>
        <v>KASPI</v>
      </c>
    </row>
    <row r="3607" spans="1:10" x14ac:dyDescent="0.35">
      <c r="A3607" s="3">
        <f>_xlfn.XLOOKUP(Table16[[#This Row],[OrderID]],[3]!Table13456[No заказа],[3]!Table13456[Дата
отправки],"",0,1)</f>
        <v>45700</v>
      </c>
      <c r="B3607" s="2">
        <v>495873563</v>
      </c>
      <c r="C3607" s="2"/>
      <c r="D3607" s="2"/>
      <c r="E3607" s="3"/>
      <c r="F3607" s="3"/>
      <c r="H3607" s="5">
        <f>_xlfn.XLOOKUP(Table16[[#This Row],[OrderID]],[3]!Table13456[No заказа],[3]!Table13456[Количество],"",0,1)</f>
        <v>1</v>
      </c>
      <c r="I3607" s="5">
        <f>_xlfn.XLOOKUP(Table16[[#This Row],[OrderID]],[3]!Table13456[No заказа],[3]!Table13456[Цена],"",0,1)</f>
        <v>9000</v>
      </c>
      <c r="J3607" s="2" t="str">
        <f>M01_SETTINGS!$F$2</f>
        <v>KASPI</v>
      </c>
    </row>
    <row r="3608" spans="1:10" x14ac:dyDescent="0.35">
      <c r="A3608" s="3">
        <f>_xlfn.XLOOKUP(Table16[[#This Row],[OrderID]],[3]!Table13456[No заказа],[3]!Table13456[Дата
отправки],"",0,1)</f>
        <v>45700</v>
      </c>
      <c r="B3608" s="2">
        <v>495837868</v>
      </c>
      <c r="C3608" s="2"/>
      <c r="D3608" s="2"/>
      <c r="E3608" s="3"/>
      <c r="F3608" s="3"/>
      <c r="H3608" s="5">
        <f>_xlfn.XLOOKUP(Table16[[#This Row],[OrderID]],[3]!Table13456[No заказа],[3]!Table13456[Количество],"",0,1)</f>
        <v>1</v>
      </c>
      <c r="I3608" s="5">
        <f>_xlfn.XLOOKUP(Table16[[#This Row],[OrderID]],[3]!Table13456[No заказа],[3]!Table13456[Цена],"",0,1)</f>
        <v>13499</v>
      </c>
      <c r="J3608" s="2" t="str">
        <f>M01_SETTINGS!$F$2</f>
        <v>KASPI</v>
      </c>
    </row>
    <row r="3609" spans="1:10" x14ac:dyDescent="0.35">
      <c r="A3609" s="3">
        <f>_xlfn.XLOOKUP(Table16[[#This Row],[OrderID]],[3]!Table13456[No заказа],[3]!Table13456[Дата
отправки],"",0,1)</f>
        <v>45700</v>
      </c>
      <c r="B3609" s="2">
        <v>495861521</v>
      </c>
      <c r="C3609" s="2"/>
      <c r="D3609" s="2"/>
      <c r="E3609" s="3"/>
      <c r="F3609" s="3"/>
      <c r="H3609" s="5">
        <f>_xlfn.XLOOKUP(Table16[[#This Row],[OrderID]],[3]!Table13456[No заказа],[3]!Table13456[Количество],"",0,1)</f>
        <v>1</v>
      </c>
      <c r="I3609" s="5">
        <f>_xlfn.XLOOKUP(Table16[[#This Row],[OrderID]],[3]!Table13456[No заказа],[3]!Table13456[Цена],"",0,1)</f>
        <v>10999</v>
      </c>
      <c r="J3609" s="2" t="str">
        <f>M01_SETTINGS!$F$2</f>
        <v>KASPI</v>
      </c>
    </row>
    <row r="3610" spans="1:10" x14ac:dyDescent="0.35">
      <c r="A3610" s="3">
        <f>_xlfn.XLOOKUP(Table16[[#This Row],[OrderID]],[3]!Table13456[No заказа],[3]!Table13456[Дата
отправки],"",0,1)</f>
        <v>45700</v>
      </c>
      <c r="B3610" s="2">
        <v>495814373</v>
      </c>
      <c r="C3610" s="2"/>
      <c r="D3610" s="2"/>
      <c r="E3610" s="3"/>
      <c r="F3610" s="3"/>
      <c r="H3610" s="5">
        <f>_xlfn.XLOOKUP(Table16[[#This Row],[OrderID]],[3]!Table13456[No заказа],[3]!Table13456[Количество],"",0,1)</f>
        <v>1</v>
      </c>
      <c r="I3610" s="5">
        <f>_xlfn.XLOOKUP(Table16[[#This Row],[OrderID]],[3]!Table13456[No заказа],[3]!Table13456[Цена],"",0,1)</f>
        <v>8999</v>
      </c>
      <c r="J3610" s="2" t="str">
        <f>M01_SETTINGS!$F$2</f>
        <v>KASPI</v>
      </c>
    </row>
    <row r="3611" spans="1:10" x14ac:dyDescent="0.35">
      <c r="A3611" s="3">
        <f>_xlfn.XLOOKUP(Table16[[#This Row],[OrderID]],[3]!Table13456[No заказа],[3]!Table13456[Дата
отправки],"",0,1)</f>
        <v>45700</v>
      </c>
      <c r="B3611" s="2">
        <v>496049054</v>
      </c>
      <c r="C3611" s="2"/>
      <c r="D3611" s="2"/>
      <c r="E3611" s="3"/>
      <c r="F3611" s="3"/>
      <c r="H3611" s="5">
        <f>_xlfn.XLOOKUP(Table16[[#This Row],[OrderID]],[3]!Table13456[No заказа],[3]!Table13456[Количество],"",0,1)</f>
        <v>1</v>
      </c>
      <c r="I3611" s="5">
        <f>_xlfn.XLOOKUP(Table16[[#This Row],[OrderID]],[3]!Table13456[No заказа],[3]!Table13456[Цена],"",0,1)</f>
        <v>8999</v>
      </c>
      <c r="J3611" s="2" t="str">
        <f>M01_SETTINGS!$F$2</f>
        <v>KASPI</v>
      </c>
    </row>
    <row r="3612" spans="1:10" x14ac:dyDescent="0.35">
      <c r="A3612" s="3">
        <f>_xlfn.XLOOKUP(Table16[[#This Row],[OrderID]],[3]!Table13456[No заказа],[3]!Table13456[Дата
отправки],"",0,1)</f>
        <v>45700</v>
      </c>
      <c r="B3612" s="2">
        <v>496119270</v>
      </c>
      <c r="C3612" s="2"/>
      <c r="D3612" s="2"/>
      <c r="E3612" s="3"/>
      <c r="F3612" s="3"/>
      <c r="H3612" s="5">
        <f>_xlfn.XLOOKUP(Table16[[#This Row],[OrderID]],[3]!Table13456[No заказа],[3]!Table13456[Количество],"",0,1)</f>
        <v>1</v>
      </c>
      <c r="I3612" s="5">
        <f>_xlfn.XLOOKUP(Table16[[#This Row],[OrderID]],[3]!Table13456[No заказа],[3]!Table13456[Цена],"",0,1)</f>
        <v>9782</v>
      </c>
      <c r="J3612" s="2" t="str">
        <f>M01_SETTINGS!$F$2</f>
        <v>KASPI</v>
      </c>
    </row>
    <row r="3613" spans="1:10" x14ac:dyDescent="0.35">
      <c r="A3613" s="3">
        <f>_xlfn.XLOOKUP(Table16[[#This Row],[OrderID]],[3]!Table13456[No заказа],[3]!Table13456[Дата
отправки],"",0,1)</f>
        <v>45700</v>
      </c>
      <c r="B3613" s="2">
        <v>495924992</v>
      </c>
      <c r="C3613" s="2"/>
      <c r="D3613" s="2"/>
      <c r="E3613" s="3"/>
      <c r="F3613" s="3"/>
      <c r="H3613" s="5">
        <f>_xlfn.XLOOKUP(Table16[[#This Row],[OrderID]],[3]!Table13456[No заказа],[3]!Table13456[Количество],"",0,1)</f>
        <v>1</v>
      </c>
      <c r="I3613" s="5">
        <f>_xlfn.XLOOKUP(Table16[[#This Row],[OrderID]],[3]!Table13456[No заказа],[3]!Table13456[Цена],"",0,1)</f>
        <v>8999</v>
      </c>
      <c r="J3613" s="2" t="str">
        <f>M01_SETTINGS!$F$2</f>
        <v>KASPI</v>
      </c>
    </row>
    <row r="3614" spans="1:10" x14ac:dyDescent="0.35">
      <c r="A3614" s="3">
        <f>_xlfn.XLOOKUP(Table16[[#This Row],[OrderID]],[3]!Table13456[No заказа],[3]!Table13456[Дата
отправки],"",0,1)</f>
        <v>45700</v>
      </c>
      <c r="B3614" s="2">
        <v>495979821</v>
      </c>
      <c r="C3614" s="2"/>
      <c r="D3614" s="2"/>
      <c r="E3614" s="3"/>
      <c r="F3614" s="3"/>
      <c r="H3614" s="5">
        <f>_xlfn.XLOOKUP(Table16[[#This Row],[OrderID]],[3]!Table13456[No заказа],[3]!Table13456[Количество],"",0,1)</f>
        <v>1</v>
      </c>
      <c r="I3614" s="5">
        <f>_xlfn.XLOOKUP(Table16[[#This Row],[OrderID]],[3]!Table13456[No заказа],[3]!Table13456[Цена],"",0,1)</f>
        <v>8999</v>
      </c>
      <c r="J3614" s="2" t="str">
        <f>M01_SETTINGS!$F$2</f>
        <v>KASPI</v>
      </c>
    </row>
    <row r="3615" spans="1:10" x14ac:dyDescent="0.35">
      <c r="A3615" s="3">
        <f>_xlfn.XLOOKUP(Table16[[#This Row],[OrderID]],[3]!Table13456[No заказа],[3]!Table13456[Дата
отправки],"",0,1)</f>
        <v>45700</v>
      </c>
      <c r="B3615" s="2">
        <v>495702053</v>
      </c>
      <c r="C3615" s="2"/>
      <c r="D3615" s="2"/>
      <c r="E3615" s="3"/>
      <c r="F3615" s="3"/>
      <c r="H3615" s="5">
        <f>_xlfn.XLOOKUP(Table16[[#This Row],[OrderID]],[3]!Table13456[No заказа],[3]!Table13456[Количество],"",0,1)</f>
        <v>1</v>
      </c>
      <c r="I3615" s="5">
        <f>_xlfn.XLOOKUP(Table16[[#This Row],[OrderID]],[3]!Table13456[No заказа],[3]!Table13456[Цена],"",0,1)</f>
        <v>8989</v>
      </c>
      <c r="J3615" s="2" t="str">
        <f>M01_SETTINGS!$F$2</f>
        <v>KASPI</v>
      </c>
    </row>
    <row r="3616" spans="1:10" x14ac:dyDescent="0.35">
      <c r="A3616" s="3">
        <f>_xlfn.XLOOKUP(Table16[[#This Row],[OrderID]],[3]!Table13456[No заказа],[3]!Table13456[Дата
отправки],"",0,1)</f>
        <v>45700</v>
      </c>
      <c r="B3616" s="2">
        <v>496102986</v>
      </c>
      <c r="C3616" s="2"/>
      <c r="D3616" s="2"/>
      <c r="E3616" s="3"/>
      <c r="F3616" s="3"/>
      <c r="H3616" s="5">
        <f>_xlfn.XLOOKUP(Table16[[#This Row],[OrderID]],[3]!Table13456[No заказа],[3]!Table13456[Количество],"",0,1)</f>
        <v>1</v>
      </c>
      <c r="I3616" s="5">
        <f>_xlfn.XLOOKUP(Table16[[#This Row],[OrderID]],[3]!Table13456[No заказа],[3]!Table13456[Цена],"",0,1)</f>
        <v>51133</v>
      </c>
      <c r="J3616" s="2" t="str">
        <f>M01_SETTINGS!$F$2</f>
        <v>KASPI</v>
      </c>
    </row>
    <row r="3617" spans="1:10" x14ac:dyDescent="0.35">
      <c r="A3617" s="3">
        <f>_xlfn.XLOOKUP(Table16[[#This Row],[OrderID]],[3]!Table13456[No заказа],[3]!Table13456[Дата
отправки],"",0,1)</f>
        <v>45700</v>
      </c>
      <c r="B3617" s="2">
        <v>495960027</v>
      </c>
      <c r="C3617" s="2"/>
      <c r="D3617" s="2"/>
      <c r="E3617" s="3"/>
      <c r="F3617" s="3"/>
      <c r="H3617" s="5">
        <f>_xlfn.XLOOKUP(Table16[[#This Row],[OrderID]],[3]!Table13456[No заказа],[3]!Table13456[Количество],"",0,1)</f>
        <v>1</v>
      </c>
      <c r="I3617" s="5">
        <f>_xlfn.XLOOKUP(Table16[[#This Row],[OrderID]],[3]!Table13456[No заказа],[3]!Table13456[Цена],"",0,1)</f>
        <v>23125</v>
      </c>
      <c r="J3617" s="2" t="str">
        <f>M01_SETTINGS!$F$2</f>
        <v>KASPI</v>
      </c>
    </row>
    <row r="3618" spans="1:10" x14ac:dyDescent="0.35">
      <c r="A3618" s="3">
        <f>_xlfn.XLOOKUP(Table16[[#This Row],[OrderID]],[3]!Table13456[No заказа],[3]!Table13456[Дата
отправки],"",0,1)</f>
        <v>45700</v>
      </c>
      <c r="B3618" s="2">
        <v>495957138</v>
      </c>
      <c r="C3618" s="2"/>
      <c r="D3618" s="2"/>
      <c r="E3618" s="3"/>
      <c r="F3618" s="3"/>
      <c r="H3618" s="5">
        <f>_xlfn.XLOOKUP(Table16[[#This Row],[OrderID]],[3]!Table13456[No заказа],[3]!Table13456[Количество],"",0,1)</f>
        <v>1</v>
      </c>
      <c r="I3618" s="5">
        <f>_xlfn.XLOOKUP(Table16[[#This Row],[OrderID]],[3]!Table13456[No заказа],[3]!Table13456[Цена],"",0,1)</f>
        <v>23260</v>
      </c>
      <c r="J3618" s="2" t="str">
        <f>M01_SETTINGS!$F$2</f>
        <v>KASPI</v>
      </c>
    </row>
    <row r="3619" spans="1:10" x14ac:dyDescent="0.35">
      <c r="A3619" s="3">
        <f>_xlfn.XLOOKUP(Table16[[#This Row],[OrderID]],[3]!Table13456[No заказа],[3]!Table13456[Дата
отправки],"",0,1)</f>
        <v>45700</v>
      </c>
      <c r="B3619" s="2">
        <v>495918221</v>
      </c>
      <c r="C3619" s="2"/>
      <c r="D3619" s="2"/>
      <c r="E3619" s="3"/>
      <c r="F3619" s="3"/>
      <c r="H3619" s="5">
        <f>_xlfn.XLOOKUP(Table16[[#This Row],[OrderID]],[3]!Table13456[No заказа],[3]!Table13456[Количество],"",0,1)</f>
        <v>1</v>
      </c>
      <c r="I3619" s="5">
        <f>_xlfn.XLOOKUP(Table16[[#This Row],[OrderID]],[3]!Table13456[No заказа],[3]!Table13456[Цена],"",0,1)</f>
        <v>24162</v>
      </c>
      <c r="J3619" s="2" t="str">
        <f>M01_SETTINGS!$F$2</f>
        <v>KASPI</v>
      </c>
    </row>
    <row r="3620" spans="1:10" x14ac:dyDescent="0.35">
      <c r="A3620" s="3">
        <f>_xlfn.XLOOKUP(Table16[[#This Row],[OrderID]],[3]!Table13456[No заказа],[3]!Table13456[Дата
отправки],"",0,1)</f>
        <v>45700</v>
      </c>
      <c r="B3620" s="2">
        <v>495895474</v>
      </c>
      <c r="C3620" s="2"/>
      <c r="D3620" s="2"/>
      <c r="E3620" s="3"/>
      <c r="F3620" s="3"/>
      <c r="H3620" s="5">
        <f>_xlfn.XLOOKUP(Table16[[#This Row],[OrderID]],[3]!Table13456[No заказа],[3]!Table13456[Количество],"",0,1)</f>
        <v>1</v>
      </c>
      <c r="I3620" s="5">
        <f>_xlfn.XLOOKUP(Table16[[#This Row],[OrderID]],[3]!Table13456[No заказа],[3]!Table13456[Цена],"",0,1)</f>
        <v>24551</v>
      </c>
      <c r="J3620" s="2" t="str">
        <f>M01_SETTINGS!$F$2</f>
        <v>KASPI</v>
      </c>
    </row>
    <row r="3621" spans="1:10" x14ac:dyDescent="0.35">
      <c r="A3621" s="3">
        <f>_xlfn.XLOOKUP(Table16[[#This Row],[OrderID]],[3]!Table13456[No заказа],[3]!Table13456[Дата
отправки],"",0,1)</f>
        <v>45700</v>
      </c>
      <c r="B3621" s="2">
        <v>495802935</v>
      </c>
      <c r="C3621" s="2"/>
      <c r="D3621" s="2"/>
      <c r="E3621" s="3"/>
      <c r="F3621" s="3"/>
      <c r="H3621" s="5">
        <f>_xlfn.XLOOKUP(Table16[[#This Row],[OrderID]],[3]!Table13456[No заказа],[3]!Table13456[Количество],"",0,1)</f>
        <v>1</v>
      </c>
      <c r="I3621" s="5">
        <f>_xlfn.XLOOKUP(Table16[[#This Row],[OrderID]],[3]!Table13456[No заказа],[3]!Table13456[Цена],"",0,1)</f>
        <v>29314</v>
      </c>
      <c r="J3621" s="2" t="str">
        <f>M01_SETTINGS!$F$2</f>
        <v>KASPI</v>
      </c>
    </row>
    <row r="3622" spans="1:10" x14ac:dyDescent="0.35">
      <c r="A3622" s="3">
        <f>_xlfn.XLOOKUP(Table16[[#This Row],[OrderID]],[3]!Table13456[No заказа],[3]!Table13456[Дата
отправки],"",0,1)</f>
        <v>45699</v>
      </c>
      <c r="B3622" s="2">
        <v>495388566</v>
      </c>
      <c r="C3622" s="2"/>
      <c r="D3622" s="2"/>
      <c r="E3622" s="3"/>
      <c r="F3622" s="3"/>
      <c r="H3622" s="5">
        <f>_xlfn.XLOOKUP(Table16[[#This Row],[OrderID]],[3]!Table13456[No заказа],[3]!Table13456[Количество],"",0,1)</f>
        <v>1</v>
      </c>
      <c r="I3622" s="5">
        <f>_xlfn.XLOOKUP(Table16[[#This Row],[OrderID]],[3]!Table13456[No заказа],[3]!Table13456[Цена],"",0,1)</f>
        <v>11913</v>
      </c>
      <c r="J3622" s="2" t="str">
        <f>M01_SETTINGS!$F$2</f>
        <v>KASPI</v>
      </c>
    </row>
    <row r="3623" spans="1:10" x14ac:dyDescent="0.35">
      <c r="A3623" s="3">
        <f>_xlfn.XLOOKUP(Table16[[#This Row],[OrderID]],[3]!Table13456[No заказа],[3]!Table13456[Дата
отправки],"",0,1)</f>
        <v>45699</v>
      </c>
      <c r="B3623" s="2">
        <v>495279362</v>
      </c>
      <c r="C3623" s="2"/>
      <c r="D3623" s="2"/>
      <c r="E3623" s="3"/>
      <c r="F3623" s="3"/>
      <c r="H3623" s="5">
        <f>_xlfn.XLOOKUP(Table16[[#This Row],[OrderID]],[3]!Table13456[No заказа],[3]!Table13456[Количество],"",0,1)</f>
        <v>1</v>
      </c>
      <c r="I3623" s="5">
        <f>_xlfn.XLOOKUP(Table16[[#This Row],[OrderID]],[3]!Table13456[No заказа],[3]!Table13456[Цена],"",0,1)</f>
        <v>11979</v>
      </c>
      <c r="J3623" s="2" t="str">
        <f>M01_SETTINGS!$F$2</f>
        <v>KASPI</v>
      </c>
    </row>
    <row r="3624" spans="1:10" x14ac:dyDescent="0.35">
      <c r="A3624" s="3">
        <f>_xlfn.XLOOKUP(Table16[[#This Row],[OrderID]],[3]!Table13456[No заказа],[3]!Table13456[Дата
отправки],"",0,1)</f>
        <v>45699</v>
      </c>
      <c r="B3624" s="2">
        <v>495390210</v>
      </c>
      <c r="C3624" s="2"/>
      <c r="D3624" s="2"/>
      <c r="E3624" s="3"/>
      <c r="F3624" s="3"/>
      <c r="H3624" s="5">
        <f>_xlfn.XLOOKUP(Table16[[#This Row],[OrderID]],[3]!Table13456[No заказа],[3]!Table13456[Количество],"",0,1)</f>
        <v>1</v>
      </c>
      <c r="I3624" s="5">
        <f>_xlfn.XLOOKUP(Table16[[#This Row],[OrderID]],[3]!Table13456[No заказа],[3]!Table13456[Цена],"",0,1)</f>
        <v>15900</v>
      </c>
      <c r="J3624" s="2" t="str">
        <f>M01_SETTINGS!$F$2</f>
        <v>KASPI</v>
      </c>
    </row>
    <row r="3625" spans="1:10" x14ac:dyDescent="0.35">
      <c r="A3625" s="3">
        <f>_xlfn.XLOOKUP(Table16[[#This Row],[OrderID]],[3]!Table13456[No заказа],[3]!Table13456[Дата
отправки],"",0,1)</f>
        <v>45699</v>
      </c>
      <c r="B3625" s="2">
        <v>495333541</v>
      </c>
      <c r="C3625" s="2"/>
      <c r="D3625" s="2"/>
      <c r="E3625" s="3"/>
      <c r="F3625" s="3"/>
      <c r="H3625" s="5">
        <f>_xlfn.XLOOKUP(Table16[[#This Row],[OrderID]],[3]!Table13456[No заказа],[3]!Table13456[Количество],"",0,1)</f>
        <v>1</v>
      </c>
      <c r="I3625" s="5">
        <f>_xlfn.XLOOKUP(Table16[[#This Row],[OrderID]],[3]!Table13456[No заказа],[3]!Table13456[Цена],"",0,1)</f>
        <v>10093</v>
      </c>
      <c r="J3625" s="2" t="str">
        <f>M01_SETTINGS!$F$2</f>
        <v>KASPI</v>
      </c>
    </row>
    <row r="3626" spans="1:10" x14ac:dyDescent="0.35">
      <c r="A3626" s="3">
        <f>_xlfn.XLOOKUP(Table16[[#This Row],[OrderID]],[3]!Table13456[No заказа],[3]!Table13456[Дата
отправки],"",0,1)</f>
        <v>45699</v>
      </c>
      <c r="B3626" s="2">
        <v>495320433</v>
      </c>
      <c r="C3626" s="2"/>
      <c r="D3626" s="2"/>
      <c r="E3626" s="3"/>
      <c r="F3626" s="3"/>
      <c r="H3626" s="5">
        <f>_xlfn.XLOOKUP(Table16[[#This Row],[OrderID]],[3]!Table13456[No заказа],[3]!Table13456[Количество],"",0,1)</f>
        <v>1</v>
      </c>
      <c r="I3626" s="5">
        <f>_xlfn.XLOOKUP(Table16[[#This Row],[OrderID]],[3]!Table13456[No заказа],[3]!Table13456[Цена],"",0,1)</f>
        <v>8890</v>
      </c>
      <c r="J3626" s="2" t="str">
        <f>M01_SETTINGS!$F$2</f>
        <v>KASPI</v>
      </c>
    </row>
    <row r="3627" spans="1:10" x14ac:dyDescent="0.35">
      <c r="A3627" s="3">
        <f>_xlfn.XLOOKUP(Table16[[#This Row],[OrderID]],[3]!Table13456[No заказа],[3]!Table13456[Дата
отправки],"",0,1)</f>
        <v>45699</v>
      </c>
      <c r="B3627" s="2">
        <v>495218909</v>
      </c>
      <c r="C3627" s="2"/>
      <c r="D3627" s="2"/>
      <c r="E3627" s="3"/>
      <c r="F3627" s="3"/>
      <c r="H3627" s="5">
        <f>_xlfn.XLOOKUP(Table16[[#This Row],[OrderID]],[3]!Table13456[No заказа],[3]!Table13456[Количество],"",0,1)</f>
        <v>1</v>
      </c>
      <c r="I3627" s="5">
        <f>_xlfn.XLOOKUP(Table16[[#This Row],[OrderID]],[3]!Table13456[No заказа],[3]!Table13456[Цена],"",0,1)</f>
        <v>8894</v>
      </c>
      <c r="J3627" s="2" t="str">
        <f>M01_SETTINGS!$F$2</f>
        <v>KASPI</v>
      </c>
    </row>
    <row r="3628" spans="1:10" x14ac:dyDescent="0.35">
      <c r="A3628" s="3">
        <f>_xlfn.XLOOKUP(Table16[[#This Row],[OrderID]],[3]!Table13456[No заказа],[3]!Table13456[Дата
отправки],"",0,1)</f>
        <v>45699</v>
      </c>
      <c r="B3628" s="2">
        <v>495413595</v>
      </c>
      <c r="C3628" s="2"/>
      <c r="D3628" s="2"/>
      <c r="E3628" s="3"/>
      <c r="F3628" s="3"/>
      <c r="H3628" s="5">
        <f>_xlfn.XLOOKUP(Table16[[#This Row],[OrderID]],[3]!Table13456[No заказа],[3]!Table13456[Количество],"",0,1)</f>
        <v>1</v>
      </c>
      <c r="I3628" s="5">
        <f>_xlfn.XLOOKUP(Table16[[#This Row],[OrderID]],[3]!Table13456[No заказа],[3]!Table13456[Цена],"",0,1)</f>
        <v>10547</v>
      </c>
      <c r="J3628" s="2" t="str">
        <f>M01_SETTINGS!$F$2</f>
        <v>KASPI</v>
      </c>
    </row>
    <row r="3629" spans="1:10" x14ac:dyDescent="0.35">
      <c r="A3629" s="3">
        <f>_xlfn.XLOOKUP(Table16[[#This Row],[OrderID]],[3]!Table13456[No заказа],[3]!Table13456[Дата
отправки],"",0,1)</f>
        <v>45699</v>
      </c>
      <c r="B3629" s="2">
        <v>495437838</v>
      </c>
      <c r="C3629" s="2"/>
      <c r="D3629" s="2"/>
      <c r="E3629" s="3"/>
      <c r="F3629" s="3"/>
      <c r="H3629" s="5">
        <f>_xlfn.XLOOKUP(Table16[[#This Row],[OrderID]],[3]!Table13456[No заказа],[3]!Table13456[Количество],"",0,1)</f>
        <v>1</v>
      </c>
      <c r="I3629" s="5">
        <f>_xlfn.XLOOKUP(Table16[[#This Row],[OrderID]],[3]!Table13456[No заказа],[3]!Table13456[Цена],"",0,1)</f>
        <v>9000</v>
      </c>
      <c r="J3629" s="2" t="str">
        <f>M01_SETTINGS!$F$2</f>
        <v>KASPI</v>
      </c>
    </row>
    <row r="3630" spans="1:10" x14ac:dyDescent="0.35">
      <c r="A3630" s="3">
        <f>_xlfn.XLOOKUP(Table16[[#This Row],[OrderID]],[3]!Table13456[No заказа],[3]!Table13456[Дата
отправки],"",0,1)</f>
        <v>45699</v>
      </c>
      <c r="B3630" s="2">
        <v>495476434</v>
      </c>
      <c r="C3630" s="2"/>
      <c r="D3630" s="2"/>
      <c r="E3630" s="3"/>
      <c r="F3630" s="3"/>
      <c r="H3630" s="5">
        <f>_xlfn.XLOOKUP(Table16[[#This Row],[OrderID]],[3]!Table13456[No заказа],[3]!Table13456[Количество],"",0,1)</f>
        <v>1</v>
      </c>
      <c r="I3630" s="5">
        <f>_xlfn.XLOOKUP(Table16[[#This Row],[OrderID]],[3]!Table13456[No заказа],[3]!Table13456[Цена],"",0,1)</f>
        <v>9000</v>
      </c>
      <c r="J3630" s="2" t="str">
        <f>M01_SETTINGS!$F$2</f>
        <v>KASPI</v>
      </c>
    </row>
    <row r="3631" spans="1:10" x14ac:dyDescent="0.35">
      <c r="A3631" s="3">
        <f>_xlfn.XLOOKUP(Table16[[#This Row],[OrderID]],[3]!Table13456[No заказа],[3]!Table13456[Дата
отправки],"",0,1)</f>
        <v>45699</v>
      </c>
      <c r="B3631" s="2">
        <v>495263239</v>
      </c>
      <c r="C3631" s="2"/>
      <c r="D3631" s="2"/>
      <c r="E3631" s="3"/>
      <c r="F3631" s="3"/>
      <c r="H3631" s="5">
        <f>_xlfn.XLOOKUP(Table16[[#This Row],[OrderID]],[3]!Table13456[No заказа],[3]!Table13456[Количество],"",0,1)</f>
        <v>1</v>
      </c>
      <c r="I3631" s="5">
        <f>_xlfn.XLOOKUP(Table16[[#This Row],[OrderID]],[3]!Table13456[No заказа],[3]!Table13456[Цена],"",0,1)</f>
        <v>10833</v>
      </c>
      <c r="J3631" s="2" t="str">
        <f>M01_SETTINGS!$F$2</f>
        <v>KASPI</v>
      </c>
    </row>
    <row r="3632" spans="1:10" x14ac:dyDescent="0.35">
      <c r="A3632" s="3">
        <f>_xlfn.XLOOKUP(Table16[[#This Row],[OrderID]],[3]!Table13456[No заказа],[3]!Table13456[Дата
отправки],"",0,1)</f>
        <v>45699</v>
      </c>
      <c r="B3632" s="2">
        <v>495321190</v>
      </c>
      <c r="C3632" s="2"/>
      <c r="D3632" s="2"/>
      <c r="E3632" s="3"/>
      <c r="F3632" s="3"/>
      <c r="H3632" s="5">
        <f>_xlfn.XLOOKUP(Table16[[#This Row],[OrderID]],[3]!Table13456[No заказа],[3]!Table13456[Количество],"",0,1)</f>
        <v>1</v>
      </c>
      <c r="I3632" s="5">
        <f>_xlfn.XLOOKUP(Table16[[#This Row],[OrderID]],[3]!Table13456[No заказа],[3]!Table13456[Цена],"",0,1)</f>
        <v>9000</v>
      </c>
      <c r="J3632" s="2" t="str">
        <f>M01_SETTINGS!$F$2</f>
        <v>KASPI</v>
      </c>
    </row>
    <row r="3633" spans="1:10" x14ac:dyDescent="0.35">
      <c r="A3633" s="3">
        <f>_xlfn.XLOOKUP(Table16[[#This Row],[OrderID]],[3]!Table13456[No заказа],[3]!Table13456[Дата
отправки],"",0,1)</f>
        <v>45699</v>
      </c>
      <c r="B3633" s="2">
        <v>495250934</v>
      </c>
      <c r="C3633" s="2"/>
      <c r="D3633" s="2"/>
      <c r="E3633" s="3"/>
      <c r="F3633" s="3"/>
      <c r="H3633" s="5">
        <f>_xlfn.XLOOKUP(Table16[[#This Row],[OrderID]],[3]!Table13456[No заказа],[3]!Table13456[Количество],"",0,1)</f>
        <v>1</v>
      </c>
      <c r="I3633" s="5">
        <f>_xlfn.XLOOKUP(Table16[[#This Row],[OrderID]],[3]!Table13456[No заказа],[3]!Table13456[Цена],"",0,1)</f>
        <v>9000</v>
      </c>
      <c r="J3633" s="2" t="str">
        <f>M01_SETTINGS!$F$2</f>
        <v>KASPI</v>
      </c>
    </row>
    <row r="3634" spans="1:10" x14ac:dyDescent="0.35">
      <c r="A3634" s="3">
        <f>_xlfn.XLOOKUP(Table16[[#This Row],[OrderID]],[3]!Table13456[No заказа],[3]!Table13456[Дата
отправки],"",0,1)</f>
        <v>45699</v>
      </c>
      <c r="B3634" s="2">
        <v>495155363</v>
      </c>
      <c r="C3634" s="2"/>
      <c r="D3634" s="2"/>
      <c r="E3634" s="3"/>
      <c r="F3634" s="3"/>
      <c r="H3634" s="5">
        <f>_xlfn.XLOOKUP(Table16[[#This Row],[OrderID]],[3]!Table13456[No заказа],[3]!Table13456[Количество],"",0,1)</f>
        <v>1</v>
      </c>
      <c r="I3634" s="5">
        <f>_xlfn.XLOOKUP(Table16[[#This Row],[OrderID]],[3]!Table13456[No заказа],[3]!Table13456[Цена],"",0,1)</f>
        <v>9000</v>
      </c>
      <c r="J3634" s="2" t="str">
        <f>M01_SETTINGS!$F$2</f>
        <v>KASPI</v>
      </c>
    </row>
    <row r="3635" spans="1:10" x14ac:dyDescent="0.35">
      <c r="A3635" s="3">
        <f>_xlfn.XLOOKUP(Table16[[#This Row],[OrderID]],[3]!Table13456[No заказа],[3]!Table13456[Дата
отправки],"",0,1)</f>
        <v>45699</v>
      </c>
      <c r="B3635" s="2">
        <v>495406606</v>
      </c>
      <c r="C3635" s="2"/>
      <c r="D3635" s="2"/>
      <c r="E3635" s="3"/>
      <c r="F3635" s="3"/>
      <c r="H3635" s="5">
        <f>_xlfn.XLOOKUP(Table16[[#This Row],[OrderID]],[3]!Table13456[No заказа],[3]!Table13456[Количество],"",0,1)</f>
        <v>1</v>
      </c>
      <c r="I3635" s="5">
        <f>_xlfn.XLOOKUP(Table16[[#This Row],[OrderID]],[3]!Table13456[No заказа],[3]!Table13456[Цена],"",0,1)</f>
        <v>8998</v>
      </c>
      <c r="J3635" s="2" t="str">
        <f>M01_SETTINGS!$F$2</f>
        <v>KASPI</v>
      </c>
    </row>
    <row r="3636" spans="1:10" x14ac:dyDescent="0.35">
      <c r="A3636" s="3">
        <f>_xlfn.XLOOKUP(Table16[[#This Row],[OrderID]],[3]!Table13456[No заказа],[3]!Table13456[Дата
отправки],"",0,1)</f>
        <v>45699</v>
      </c>
      <c r="B3636" s="2">
        <v>495455880</v>
      </c>
      <c r="C3636" s="2"/>
      <c r="D3636" s="2"/>
      <c r="E3636" s="3"/>
      <c r="F3636" s="3"/>
      <c r="H3636" s="5">
        <f>_xlfn.XLOOKUP(Table16[[#This Row],[OrderID]],[3]!Table13456[No заказа],[3]!Table13456[Количество],"",0,1)</f>
        <v>1</v>
      </c>
      <c r="I3636" s="5">
        <f>_xlfn.XLOOKUP(Table16[[#This Row],[OrderID]],[3]!Table13456[No заказа],[3]!Table13456[Цена],"",0,1)</f>
        <v>10880</v>
      </c>
      <c r="J3636" s="2" t="str">
        <f>M01_SETTINGS!$F$2</f>
        <v>KASPI</v>
      </c>
    </row>
    <row r="3637" spans="1:10" x14ac:dyDescent="0.35">
      <c r="A3637" s="3">
        <f>_xlfn.XLOOKUP(Table16[[#This Row],[OrderID]],[3]!Table13456[No заказа],[3]!Table13456[Дата
отправки],"",0,1)</f>
        <v>45699</v>
      </c>
      <c r="B3637" s="2">
        <v>495173440</v>
      </c>
      <c r="C3637" s="2"/>
      <c r="D3637" s="2"/>
      <c r="E3637" s="3"/>
      <c r="F3637" s="3"/>
      <c r="H3637" s="5">
        <f>_xlfn.XLOOKUP(Table16[[#This Row],[OrderID]],[3]!Table13456[No заказа],[3]!Table13456[Количество],"",0,1)</f>
        <v>1</v>
      </c>
      <c r="I3637" s="5">
        <f>_xlfn.XLOOKUP(Table16[[#This Row],[OrderID]],[3]!Table13456[No заказа],[3]!Table13456[Цена],"",0,1)</f>
        <v>9000</v>
      </c>
      <c r="J3637" s="2" t="str">
        <f>M01_SETTINGS!$F$2</f>
        <v>KASPI</v>
      </c>
    </row>
    <row r="3638" spans="1:10" x14ac:dyDescent="0.35">
      <c r="A3638" s="3">
        <f>_xlfn.XLOOKUP(Table16[[#This Row],[OrderID]],[3]!Table13456[No заказа],[3]!Table13456[Дата
отправки],"",0,1)</f>
        <v>45699</v>
      </c>
      <c r="B3638" s="2">
        <v>495079945</v>
      </c>
      <c r="C3638" s="2"/>
      <c r="D3638" s="2"/>
      <c r="E3638" s="3"/>
      <c r="F3638" s="3"/>
      <c r="H3638" s="5">
        <f>_xlfn.XLOOKUP(Table16[[#This Row],[OrderID]],[3]!Table13456[No заказа],[3]!Table13456[Количество],"",0,1)</f>
        <v>1</v>
      </c>
      <c r="I3638" s="5">
        <f>_xlfn.XLOOKUP(Table16[[#This Row],[OrderID]],[3]!Table13456[No заказа],[3]!Table13456[Цена],"",0,1)</f>
        <v>8480</v>
      </c>
      <c r="J3638" s="2" t="str">
        <f>M01_SETTINGS!$F$2</f>
        <v>KASPI</v>
      </c>
    </row>
    <row r="3639" spans="1:10" x14ac:dyDescent="0.35">
      <c r="A3639" s="3">
        <f>_xlfn.XLOOKUP(Table16[[#This Row],[OrderID]],[3]!Table13456[No заказа],[3]!Table13456[Дата
отправки],"",0,1)</f>
        <v>45699</v>
      </c>
      <c r="B3639" s="2">
        <v>495105883</v>
      </c>
      <c r="C3639" s="2"/>
      <c r="D3639" s="2"/>
      <c r="E3639" s="3"/>
      <c r="F3639" s="3"/>
      <c r="H3639" s="5">
        <f>_xlfn.XLOOKUP(Table16[[#This Row],[OrderID]],[3]!Table13456[No заказа],[3]!Table13456[Количество],"",0,1)</f>
        <v>1</v>
      </c>
      <c r="I3639" s="5">
        <f>_xlfn.XLOOKUP(Table16[[#This Row],[OrderID]],[3]!Table13456[No заказа],[3]!Table13456[Цена],"",0,1)</f>
        <v>10895</v>
      </c>
      <c r="J3639" s="2" t="str">
        <f>M01_SETTINGS!$F$2</f>
        <v>KASPI</v>
      </c>
    </row>
    <row r="3640" spans="1:10" x14ac:dyDescent="0.35">
      <c r="A3640" s="3">
        <f>_xlfn.XLOOKUP(Table16[[#This Row],[OrderID]],[3]!Table13456[No заказа],[3]!Table13456[Дата
отправки],"",0,1)</f>
        <v>45699</v>
      </c>
      <c r="B3640" s="2">
        <v>495058158</v>
      </c>
      <c r="C3640" s="2"/>
      <c r="D3640" s="2"/>
      <c r="E3640" s="3"/>
      <c r="F3640" s="3"/>
      <c r="H3640" s="5">
        <f>_xlfn.XLOOKUP(Table16[[#This Row],[OrderID]],[3]!Table13456[No заказа],[3]!Table13456[Количество],"",0,1)</f>
        <v>1</v>
      </c>
      <c r="I3640" s="5">
        <f>_xlfn.XLOOKUP(Table16[[#This Row],[OrderID]],[3]!Table13456[No заказа],[3]!Table13456[Цена],"",0,1)</f>
        <v>9999</v>
      </c>
      <c r="J3640" s="2" t="str">
        <f>M01_SETTINGS!$F$2</f>
        <v>KASPI</v>
      </c>
    </row>
    <row r="3641" spans="1:10" x14ac:dyDescent="0.35">
      <c r="A3641" s="3">
        <f>_xlfn.XLOOKUP(Table16[[#This Row],[OrderID]],[3]!Table13456[No заказа],[3]!Table13456[Дата
отправки],"",0,1)</f>
        <v>45699</v>
      </c>
      <c r="B3641" s="2">
        <v>495450900</v>
      </c>
      <c r="C3641" s="2"/>
      <c r="D3641" s="2"/>
      <c r="E3641" s="3"/>
      <c r="F3641" s="3"/>
      <c r="H3641" s="5">
        <f>_xlfn.XLOOKUP(Table16[[#This Row],[OrderID]],[3]!Table13456[No заказа],[3]!Table13456[Количество],"",0,1)</f>
        <v>1</v>
      </c>
      <c r="I3641" s="5">
        <f>_xlfn.XLOOKUP(Table16[[#This Row],[OrderID]],[3]!Table13456[No заказа],[3]!Table13456[Цена],"",0,1)</f>
        <v>10811</v>
      </c>
      <c r="J3641" s="2" t="str">
        <f>M01_SETTINGS!$F$2</f>
        <v>KASPI</v>
      </c>
    </row>
    <row r="3642" spans="1:10" x14ac:dyDescent="0.35">
      <c r="A3642" s="3">
        <f>_xlfn.XLOOKUP(Table16[[#This Row],[OrderID]],[3]!Table13456[No заказа],[3]!Table13456[Дата
отправки],"",0,1)</f>
        <v>45699</v>
      </c>
      <c r="B3642" s="2">
        <v>495287443</v>
      </c>
      <c r="C3642" s="2"/>
      <c r="D3642" s="2"/>
      <c r="E3642" s="3"/>
      <c r="F3642" s="3"/>
      <c r="H3642" s="5">
        <f>_xlfn.XLOOKUP(Table16[[#This Row],[OrderID]],[3]!Table13456[No заказа],[3]!Table13456[Количество],"",0,1)</f>
        <v>1</v>
      </c>
      <c r="I3642" s="5">
        <f>_xlfn.XLOOKUP(Table16[[#This Row],[OrderID]],[3]!Table13456[No заказа],[3]!Table13456[Цена],"",0,1)</f>
        <v>9847</v>
      </c>
      <c r="J3642" s="2" t="str">
        <f>M01_SETTINGS!$F$2</f>
        <v>KASPI</v>
      </c>
    </row>
    <row r="3643" spans="1:10" x14ac:dyDescent="0.35">
      <c r="A3643" s="3">
        <f>_xlfn.XLOOKUP(Table16[[#This Row],[OrderID]],[3]!Table13456[No заказа],[3]!Table13456[Дата
отправки],"",0,1)</f>
        <v>45699</v>
      </c>
      <c r="B3643" s="2">
        <v>495239549</v>
      </c>
      <c r="C3643" s="2"/>
      <c r="D3643" s="2"/>
      <c r="E3643" s="3"/>
      <c r="F3643" s="3"/>
      <c r="H3643" s="5">
        <f>_xlfn.XLOOKUP(Table16[[#This Row],[OrderID]],[3]!Table13456[No заказа],[3]!Table13456[Количество],"",0,1)</f>
        <v>1</v>
      </c>
      <c r="I3643" s="5">
        <f>_xlfn.XLOOKUP(Table16[[#This Row],[OrderID]],[3]!Table13456[No заказа],[3]!Table13456[Цена],"",0,1)</f>
        <v>9852</v>
      </c>
      <c r="J3643" s="2" t="str">
        <f>M01_SETTINGS!$F$2</f>
        <v>KASPI</v>
      </c>
    </row>
    <row r="3644" spans="1:10" x14ac:dyDescent="0.35">
      <c r="A3644" s="3">
        <f>_xlfn.XLOOKUP(Table16[[#This Row],[OrderID]],[3]!Table13456[No заказа],[3]!Table13456[Дата
отправки],"",0,1)</f>
        <v>45699</v>
      </c>
      <c r="B3644" s="2">
        <v>495468131</v>
      </c>
      <c r="C3644" s="2"/>
      <c r="D3644" s="2"/>
      <c r="E3644" s="3"/>
      <c r="F3644" s="3"/>
      <c r="H3644" s="5">
        <f>_xlfn.XLOOKUP(Table16[[#This Row],[OrderID]],[3]!Table13456[No заказа],[3]!Table13456[Количество],"",0,1)</f>
        <v>1</v>
      </c>
      <c r="I3644" s="5">
        <f>_xlfn.XLOOKUP(Table16[[#This Row],[OrderID]],[3]!Table13456[No заказа],[3]!Table13456[Цена],"",0,1)</f>
        <v>9000</v>
      </c>
      <c r="J3644" s="2" t="str">
        <f>M01_SETTINGS!$F$2</f>
        <v>KASPI</v>
      </c>
    </row>
    <row r="3645" spans="1:10" x14ac:dyDescent="0.35">
      <c r="A3645" s="3">
        <f>_xlfn.XLOOKUP(Table16[[#This Row],[OrderID]],[3]!Table13456[No заказа],[3]!Table13456[Дата
отправки],"",0,1)</f>
        <v>45699</v>
      </c>
      <c r="B3645" s="2">
        <v>495332781</v>
      </c>
      <c r="C3645" s="2"/>
      <c r="D3645" s="2"/>
      <c r="E3645" s="3"/>
      <c r="F3645" s="3"/>
      <c r="H3645" s="5">
        <f>_xlfn.XLOOKUP(Table16[[#This Row],[OrderID]],[3]!Table13456[No заказа],[3]!Table13456[Количество],"",0,1)</f>
        <v>1</v>
      </c>
      <c r="I3645" s="5">
        <f>_xlfn.XLOOKUP(Table16[[#This Row],[OrderID]],[3]!Table13456[No заказа],[3]!Table13456[Цена],"",0,1)</f>
        <v>9462</v>
      </c>
      <c r="J3645" s="2" t="str">
        <f>M01_SETTINGS!$F$2</f>
        <v>KASPI</v>
      </c>
    </row>
    <row r="3646" spans="1:10" x14ac:dyDescent="0.35">
      <c r="A3646" s="3">
        <f>_xlfn.XLOOKUP(Table16[[#This Row],[OrderID]],[3]!Table13456[No заказа],[3]!Table13456[Дата
отправки],"",0,1)</f>
        <v>45699</v>
      </c>
      <c r="B3646" s="2">
        <v>495450067</v>
      </c>
      <c r="C3646" s="2"/>
      <c r="D3646" s="2"/>
      <c r="E3646" s="3"/>
      <c r="F3646" s="3"/>
      <c r="H3646" s="5">
        <f>_xlfn.XLOOKUP(Table16[[#This Row],[OrderID]],[3]!Table13456[No заказа],[3]!Table13456[Количество],"",0,1)</f>
        <v>1</v>
      </c>
      <c r="I3646" s="5">
        <f>_xlfn.XLOOKUP(Table16[[#This Row],[OrderID]],[3]!Table13456[No заказа],[3]!Table13456[Цена],"",0,1)</f>
        <v>11000</v>
      </c>
      <c r="J3646" s="2" t="str">
        <f>M01_SETTINGS!$F$2</f>
        <v>KASPI</v>
      </c>
    </row>
    <row r="3647" spans="1:10" x14ac:dyDescent="0.35">
      <c r="A3647" s="3">
        <f>_xlfn.XLOOKUP(Table16[[#This Row],[OrderID]],[3]!Table13456[No заказа],[3]!Table13456[Дата
отправки],"",0,1)</f>
        <v>45699</v>
      </c>
      <c r="B3647" s="2">
        <v>495145390</v>
      </c>
      <c r="C3647" s="2"/>
      <c r="D3647" s="2"/>
      <c r="E3647" s="3"/>
      <c r="F3647" s="3"/>
      <c r="H3647" s="5">
        <f>_xlfn.XLOOKUP(Table16[[#This Row],[OrderID]],[3]!Table13456[No заказа],[3]!Table13456[Количество],"",0,1)</f>
        <v>1</v>
      </c>
      <c r="I3647" s="5">
        <f>_xlfn.XLOOKUP(Table16[[#This Row],[OrderID]],[3]!Table13456[No заказа],[3]!Table13456[Цена],"",0,1)</f>
        <v>11000</v>
      </c>
      <c r="J3647" s="2" t="str">
        <f>M01_SETTINGS!$F$2</f>
        <v>KASPI</v>
      </c>
    </row>
    <row r="3648" spans="1:10" x14ac:dyDescent="0.35">
      <c r="A3648" s="3">
        <f>_xlfn.XLOOKUP(Table16[[#This Row],[OrderID]],[3]!Table13456[No заказа],[3]!Table13456[Дата
отправки],"",0,1)</f>
        <v>45699</v>
      </c>
      <c r="B3648" s="2">
        <v>495365393</v>
      </c>
      <c r="C3648" s="2"/>
      <c r="D3648" s="2"/>
      <c r="E3648" s="3"/>
      <c r="F3648" s="3"/>
      <c r="H3648" s="5">
        <f>_xlfn.XLOOKUP(Table16[[#This Row],[OrderID]],[3]!Table13456[No заказа],[3]!Table13456[Количество],"",0,1)</f>
        <v>1</v>
      </c>
      <c r="I3648" s="5">
        <f>_xlfn.XLOOKUP(Table16[[#This Row],[OrderID]],[3]!Table13456[No заказа],[3]!Table13456[Цена],"",0,1)</f>
        <v>9919</v>
      </c>
      <c r="J3648" s="2" t="str">
        <f>M01_SETTINGS!$F$2</f>
        <v>KASPI</v>
      </c>
    </row>
    <row r="3649" spans="1:10" x14ac:dyDescent="0.35">
      <c r="A3649" s="3">
        <f>_xlfn.XLOOKUP(Table16[[#This Row],[OrderID]],[3]!Table13456[No заказа],[3]!Table13456[Дата
отправки],"",0,1)</f>
        <v>45699</v>
      </c>
      <c r="B3649" s="2">
        <v>495489150</v>
      </c>
      <c r="C3649" s="2"/>
      <c r="D3649" s="2"/>
      <c r="E3649" s="3"/>
      <c r="F3649" s="3"/>
      <c r="H3649" s="5">
        <f>_xlfn.XLOOKUP(Table16[[#This Row],[OrderID]],[3]!Table13456[No заказа],[3]!Table13456[Количество],"",0,1)</f>
        <v>1</v>
      </c>
      <c r="I3649" s="5">
        <f>_xlfn.XLOOKUP(Table16[[#This Row],[OrderID]],[3]!Table13456[No заказа],[3]!Table13456[Цена],"",0,1)</f>
        <v>9000</v>
      </c>
      <c r="J3649" s="2" t="str">
        <f>M01_SETTINGS!$F$2</f>
        <v>KASPI</v>
      </c>
    </row>
    <row r="3650" spans="1:10" x14ac:dyDescent="0.35">
      <c r="A3650" s="3">
        <f>_xlfn.XLOOKUP(Table16[[#This Row],[OrderID]],[3]!Table13456[No заказа],[3]!Table13456[Дата
отправки],"",0,1)</f>
        <v>45699</v>
      </c>
      <c r="B3650" s="2">
        <v>495217525</v>
      </c>
      <c r="C3650" s="2"/>
      <c r="D3650" s="2"/>
      <c r="E3650" s="3"/>
      <c r="F3650" s="3"/>
      <c r="H3650" s="5">
        <f>_xlfn.XLOOKUP(Table16[[#This Row],[OrderID]],[3]!Table13456[No заказа],[3]!Table13456[Количество],"",0,1)</f>
        <v>1</v>
      </c>
      <c r="I3650" s="5">
        <f>_xlfn.XLOOKUP(Table16[[#This Row],[OrderID]],[3]!Table13456[No заказа],[3]!Table13456[Цена],"",0,1)</f>
        <v>8999</v>
      </c>
      <c r="J3650" s="2" t="str">
        <f>M01_SETTINGS!$F$2</f>
        <v>KASPI</v>
      </c>
    </row>
    <row r="3651" spans="1:10" x14ac:dyDescent="0.35">
      <c r="A3651" s="3">
        <f>_xlfn.XLOOKUP(Table16[[#This Row],[OrderID]],[3]!Table13456[No заказа],[3]!Table13456[Дата
отправки],"",0,1)</f>
        <v>45699</v>
      </c>
      <c r="B3651" s="2">
        <v>495454330</v>
      </c>
      <c r="C3651" s="2"/>
      <c r="D3651" s="2"/>
      <c r="E3651" s="3"/>
      <c r="F3651" s="3"/>
      <c r="H3651" s="5">
        <f>_xlfn.XLOOKUP(Table16[[#This Row],[OrderID]],[3]!Table13456[No заказа],[3]!Table13456[Количество],"",0,1)</f>
        <v>1</v>
      </c>
      <c r="I3651" s="5">
        <f>_xlfn.XLOOKUP(Table16[[#This Row],[OrderID]],[3]!Table13456[No заказа],[3]!Table13456[Цена],"",0,1)</f>
        <v>10490</v>
      </c>
      <c r="J3651" s="2" t="str">
        <f>M01_SETTINGS!$F$2</f>
        <v>KASPI</v>
      </c>
    </row>
    <row r="3652" spans="1:10" x14ac:dyDescent="0.35">
      <c r="A3652" s="3">
        <f>_xlfn.XLOOKUP(Table16[[#This Row],[OrderID]],[3]!Table13456[No заказа],[3]!Table13456[Дата
отправки],"",0,1)</f>
        <v>45699</v>
      </c>
      <c r="B3652" s="2">
        <v>495466159</v>
      </c>
      <c r="C3652" s="2"/>
      <c r="D3652" s="2"/>
      <c r="E3652" s="3"/>
      <c r="F3652" s="3"/>
      <c r="H3652" s="5">
        <f>_xlfn.XLOOKUP(Table16[[#This Row],[OrderID]],[3]!Table13456[No заказа],[3]!Table13456[Количество],"",0,1)</f>
        <v>1</v>
      </c>
      <c r="I3652" s="5">
        <f>_xlfn.XLOOKUP(Table16[[#This Row],[OrderID]],[3]!Table13456[No заказа],[3]!Table13456[Цена],"",0,1)</f>
        <v>9794</v>
      </c>
      <c r="J3652" s="2" t="str">
        <f>M01_SETTINGS!$F$2</f>
        <v>KASPI</v>
      </c>
    </row>
    <row r="3653" spans="1:10" x14ac:dyDescent="0.35">
      <c r="A3653" s="3">
        <f>_xlfn.XLOOKUP(Table16[[#This Row],[OrderID]],[3]!Table13456[No заказа],[3]!Table13456[Дата
отправки],"",0,1)</f>
        <v>45699</v>
      </c>
      <c r="B3653" s="2">
        <v>495335215</v>
      </c>
      <c r="C3653" s="2"/>
      <c r="D3653" s="2"/>
      <c r="E3653" s="3"/>
      <c r="F3653" s="3"/>
      <c r="H3653" s="5">
        <f>_xlfn.XLOOKUP(Table16[[#This Row],[OrderID]],[3]!Table13456[No заказа],[3]!Table13456[Количество],"",0,1)</f>
        <v>1</v>
      </c>
      <c r="I3653" s="5">
        <f>_xlfn.XLOOKUP(Table16[[#This Row],[OrderID]],[3]!Table13456[No заказа],[3]!Table13456[Цена],"",0,1)</f>
        <v>9956</v>
      </c>
      <c r="J3653" s="2" t="str">
        <f>M01_SETTINGS!$F$2</f>
        <v>KASPI</v>
      </c>
    </row>
    <row r="3654" spans="1:10" x14ac:dyDescent="0.35">
      <c r="A3654" s="3">
        <f>_xlfn.XLOOKUP(Table16[[#This Row],[OrderID]],[3]!Table13456[No заказа],[3]!Table13456[Дата
отправки],"",0,1)</f>
        <v>45699</v>
      </c>
      <c r="B3654" s="2">
        <v>495222132</v>
      </c>
      <c r="C3654" s="2"/>
      <c r="D3654" s="2"/>
      <c r="E3654" s="3"/>
      <c r="F3654" s="3"/>
      <c r="H3654" s="5">
        <f>_xlfn.XLOOKUP(Table16[[#This Row],[OrderID]],[3]!Table13456[No заказа],[3]!Table13456[Количество],"",0,1)</f>
        <v>1</v>
      </c>
      <c r="I3654" s="5">
        <f>_xlfn.XLOOKUP(Table16[[#This Row],[OrderID]],[3]!Table13456[No заказа],[3]!Table13456[Цена],"",0,1)</f>
        <v>8950</v>
      </c>
      <c r="J3654" s="2" t="str">
        <f>M01_SETTINGS!$F$2</f>
        <v>KASPI</v>
      </c>
    </row>
    <row r="3655" spans="1:10" x14ac:dyDescent="0.35">
      <c r="A3655" s="3">
        <f>_xlfn.XLOOKUP(Table16[[#This Row],[OrderID]],[3]!Table13456[No заказа],[3]!Table13456[Дата
отправки],"",0,1)</f>
        <v>45699</v>
      </c>
      <c r="B3655" s="2">
        <v>495181341</v>
      </c>
      <c r="C3655" s="2"/>
      <c r="D3655" s="2"/>
      <c r="E3655" s="3"/>
      <c r="F3655" s="3"/>
      <c r="H3655" s="5">
        <f>_xlfn.XLOOKUP(Table16[[#This Row],[OrderID]],[3]!Table13456[No заказа],[3]!Table13456[Количество],"",0,1)</f>
        <v>1</v>
      </c>
      <c r="I3655" s="5">
        <f>_xlfn.XLOOKUP(Table16[[#This Row],[OrderID]],[3]!Table13456[No заказа],[3]!Table13456[Цена],"",0,1)</f>
        <v>9000</v>
      </c>
      <c r="J3655" s="2" t="str">
        <f>M01_SETTINGS!$F$2</f>
        <v>KASPI</v>
      </c>
    </row>
    <row r="3656" spans="1:10" x14ac:dyDescent="0.35">
      <c r="A3656" s="3">
        <f>_xlfn.XLOOKUP(Table16[[#This Row],[OrderID]],[3]!Table13456[No заказа],[3]!Table13456[Дата
отправки],"",0,1)</f>
        <v>45699</v>
      </c>
      <c r="B3656" s="2">
        <v>495149323</v>
      </c>
      <c r="C3656" s="2"/>
      <c r="D3656" s="2"/>
      <c r="E3656" s="3"/>
      <c r="F3656" s="3"/>
      <c r="H3656" s="5">
        <f>_xlfn.XLOOKUP(Table16[[#This Row],[OrderID]],[3]!Table13456[No заказа],[3]!Table13456[Количество],"",0,1)</f>
        <v>1</v>
      </c>
      <c r="I3656" s="5">
        <f>_xlfn.XLOOKUP(Table16[[#This Row],[OrderID]],[3]!Table13456[No заказа],[3]!Table13456[Цена],"",0,1)</f>
        <v>14990</v>
      </c>
      <c r="J3656" s="2" t="str">
        <f>M01_SETTINGS!$F$2</f>
        <v>KASPI</v>
      </c>
    </row>
    <row r="3657" spans="1:10" x14ac:dyDescent="0.35">
      <c r="A3657" s="3">
        <f>_xlfn.XLOOKUP(Table16[[#This Row],[OrderID]],[3]!Table13456[No заказа],[3]!Table13456[Дата
отправки],"",0,1)</f>
        <v>45699</v>
      </c>
      <c r="B3657" s="2">
        <v>495076913</v>
      </c>
      <c r="C3657" s="2"/>
      <c r="D3657" s="2"/>
      <c r="E3657" s="3"/>
      <c r="F3657" s="3"/>
      <c r="H3657" s="5">
        <f>_xlfn.XLOOKUP(Table16[[#This Row],[OrderID]],[3]!Table13456[No заказа],[3]!Table13456[Количество],"",0,1)</f>
        <v>1</v>
      </c>
      <c r="I3657" s="5">
        <f>_xlfn.XLOOKUP(Table16[[#This Row],[OrderID]],[3]!Table13456[No заказа],[3]!Table13456[Цена],"",0,1)</f>
        <v>14990</v>
      </c>
      <c r="J3657" s="2" t="str">
        <f>M01_SETTINGS!$F$2</f>
        <v>KASPI</v>
      </c>
    </row>
    <row r="3658" spans="1:10" x14ac:dyDescent="0.35">
      <c r="A3658" s="3">
        <f>_xlfn.XLOOKUP(Table16[[#This Row],[OrderID]],[3]!Table13456[No заказа],[3]!Table13456[Дата
отправки],"",0,1)</f>
        <v>45699</v>
      </c>
      <c r="B3658" s="2">
        <v>495231789</v>
      </c>
      <c r="C3658" s="2"/>
      <c r="D3658" s="2"/>
      <c r="E3658" s="3"/>
      <c r="F3658" s="3"/>
      <c r="H3658" s="5">
        <f>_xlfn.XLOOKUP(Table16[[#This Row],[OrderID]],[3]!Table13456[No заказа],[3]!Table13456[Количество],"",0,1)</f>
        <v>1</v>
      </c>
      <c r="I3658" s="5">
        <f>_xlfn.XLOOKUP(Table16[[#This Row],[OrderID]],[3]!Table13456[No заказа],[3]!Table13456[Цена],"",0,1)</f>
        <v>14990</v>
      </c>
      <c r="J3658" s="2" t="str">
        <f>M01_SETTINGS!$F$2</f>
        <v>KASPI</v>
      </c>
    </row>
    <row r="3659" spans="1:10" x14ac:dyDescent="0.35">
      <c r="A3659" s="3">
        <f>_xlfn.XLOOKUP(Table16[[#This Row],[OrderID]],[3]!Table13456[No заказа],[3]!Table13456[Дата
отправки],"",0,1)</f>
        <v>45699</v>
      </c>
      <c r="B3659" s="2">
        <v>494998891</v>
      </c>
      <c r="C3659" s="2"/>
      <c r="D3659" s="2"/>
      <c r="E3659" s="3"/>
      <c r="F3659" s="3"/>
      <c r="H3659" s="5">
        <f>_xlfn.XLOOKUP(Table16[[#This Row],[OrderID]],[3]!Table13456[No заказа],[3]!Table13456[Количество],"",0,1)</f>
        <v>1</v>
      </c>
      <c r="I3659" s="5">
        <f>_xlfn.XLOOKUP(Table16[[#This Row],[OrderID]],[3]!Table13456[No заказа],[3]!Table13456[Цена],"",0,1)</f>
        <v>14990</v>
      </c>
      <c r="J3659" s="2" t="str">
        <f>M01_SETTINGS!$F$2</f>
        <v>KASPI</v>
      </c>
    </row>
    <row r="3660" spans="1:10" x14ac:dyDescent="0.35">
      <c r="A3660" s="3">
        <f>_xlfn.XLOOKUP(Table16[[#This Row],[OrderID]],[3]!Table13456[No заказа],[3]!Table13456[Дата
отправки],"",0,1)</f>
        <v>45699</v>
      </c>
      <c r="B3660" s="2">
        <v>495227988</v>
      </c>
      <c r="C3660" s="2"/>
      <c r="D3660" s="2"/>
      <c r="E3660" s="3"/>
      <c r="F3660" s="3"/>
      <c r="H3660" s="5">
        <f>_xlfn.XLOOKUP(Table16[[#This Row],[OrderID]],[3]!Table13456[No заказа],[3]!Table13456[Количество],"",0,1)</f>
        <v>1</v>
      </c>
      <c r="I3660" s="5">
        <f>_xlfn.XLOOKUP(Table16[[#This Row],[OrderID]],[3]!Table13456[No заказа],[3]!Table13456[Цена],"",0,1)</f>
        <v>14990</v>
      </c>
      <c r="J3660" s="2" t="str">
        <f>M01_SETTINGS!$F$2</f>
        <v>KASPI</v>
      </c>
    </row>
    <row r="3661" spans="1:10" x14ac:dyDescent="0.35">
      <c r="A3661" s="3">
        <f>_xlfn.XLOOKUP(Table16[[#This Row],[OrderID]],[3]!Table13456[No заказа],[3]!Table13456[Дата
отправки],"",0,1)</f>
        <v>45699</v>
      </c>
      <c r="B3661" s="2">
        <v>495063723</v>
      </c>
      <c r="C3661" s="2"/>
      <c r="D3661" s="2"/>
      <c r="E3661" s="3"/>
      <c r="F3661" s="3"/>
      <c r="H3661" s="5">
        <f>_xlfn.XLOOKUP(Table16[[#This Row],[OrderID]],[3]!Table13456[No заказа],[3]!Table13456[Количество],"",0,1)</f>
        <v>1</v>
      </c>
      <c r="I3661" s="5">
        <f>_xlfn.XLOOKUP(Table16[[#This Row],[OrderID]],[3]!Table13456[No заказа],[3]!Table13456[Цена],"",0,1)</f>
        <v>14990</v>
      </c>
      <c r="J3661" s="2" t="str">
        <f>M01_SETTINGS!$F$2</f>
        <v>KASPI</v>
      </c>
    </row>
    <row r="3662" spans="1:10" x14ac:dyDescent="0.35">
      <c r="A3662" s="3">
        <f>_xlfn.XLOOKUP(Table16[[#This Row],[OrderID]],[3]!Table13456[No заказа],[3]!Table13456[Дата
отправки],"",0,1)</f>
        <v>45698</v>
      </c>
      <c r="B3662" s="2">
        <v>494884818</v>
      </c>
      <c r="C3662" s="2"/>
      <c r="D3662" s="2"/>
      <c r="E3662" s="3"/>
      <c r="F3662" s="3"/>
      <c r="H3662" s="5">
        <f>_xlfn.XLOOKUP(Table16[[#This Row],[OrderID]],[3]!Table13456[No заказа],[3]!Table13456[Количество],"",0,1)</f>
        <v>1</v>
      </c>
      <c r="I3662" s="5">
        <f>_xlfn.XLOOKUP(Table16[[#This Row],[OrderID]],[3]!Table13456[No заказа],[3]!Table13456[Цена],"",0,1)</f>
        <v>8990</v>
      </c>
      <c r="J3662" s="2" t="str">
        <f>M01_SETTINGS!$F$2</f>
        <v>KASPI</v>
      </c>
    </row>
    <row r="3663" spans="1:10" x14ac:dyDescent="0.35">
      <c r="A3663" s="3">
        <f>_xlfn.XLOOKUP(Table16[[#This Row],[OrderID]],[3]!Table13456[No заказа],[3]!Table13456[Дата
отправки],"",0,1)</f>
        <v>45698</v>
      </c>
      <c r="B3663" s="2">
        <v>495015066</v>
      </c>
      <c r="C3663" s="2"/>
      <c r="D3663" s="2"/>
      <c r="E3663" s="3"/>
      <c r="F3663" s="3"/>
      <c r="H3663" s="5">
        <f>_xlfn.XLOOKUP(Table16[[#This Row],[OrderID]],[3]!Table13456[No заказа],[3]!Table13456[Количество],"",0,1)</f>
        <v>1</v>
      </c>
      <c r="I3663" s="5">
        <f>_xlfn.XLOOKUP(Table16[[#This Row],[OrderID]],[3]!Table13456[No заказа],[3]!Table13456[Цена],"",0,1)</f>
        <v>7448</v>
      </c>
      <c r="J3663" s="2" t="str">
        <f>M01_SETTINGS!$F$2</f>
        <v>KASPI</v>
      </c>
    </row>
    <row r="3664" spans="1:10" x14ac:dyDescent="0.35">
      <c r="A3664" s="3">
        <f>_xlfn.XLOOKUP(Table16[[#This Row],[OrderID]],[3]!Table13456[No заказа],[3]!Table13456[Дата
отправки],"",0,1)</f>
        <v>45698</v>
      </c>
      <c r="B3664" s="2">
        <v>494956232</v>
      </c>
      <c r="C3664" s="2"/>
      <c r="D3664" s="2"/>
      <c r="E3664" s="3"/>
      <c r="F3664" s="3"/>
      <c r="H3664" s="5">
        <f>_xlfn.XLOOKUP(Table16[[#This Row],[OrderID]],[3]!Table13456[No заказа],[3]!Table13456[Количество],"",0,1)</f>
        <v>1</v>
      </c>
      <c r="I3664" s="5">
        <f>_xlfn.XLOOKUP(Table16[[#This Row],[OrderID]],[3]!Table13456[No заказа],[3]!Table13456[Цена],"",0,1)</f>
        <v>14990</v>
      </c>
      <c r="J3664" s="2" t="str">
        <f>M01_SETTINGS!$F$2</f>
        <v>KASPI</v>
      </c>
    </row>
    <row r="3665" spans="1:10" x14ac:dyDescent="0.35">
      <c r="A3665" s="3">
        <f>_xlfn.XLOOKUP(Table16[[#This Row],[OrderID]],[3]!Table13456[No заказа],[3]!Table13456[Дата
отправки],"",0,1)</f>
        <v>45698</v>
      </c>
      <c r="B3665" s="2">
        <v>494970992</v>
      </c>
      <c r="C3665" s="2"/>
      <c r="D3665" s="2"/>
      <c r="E3665" s="3"/>
      <c r="F3665" s="3"/>
      <c r="H3665" s="5">
        <f>_xlfn.XLOOKUP(Table16[[#This Row],[OrderID]],[3]!Table13456[No заказа],[3]!Table13456[Количество],"",0,1)</f>
        <v>1</v>
      </c>
      <c r="I3665" s="5">
        <f>_xlfn.XLOOKUP(Table16[[#This Row],[OrderID]],[3]!Table13456[No заказа],[3]!Table13456[Цена],"",0,1)</f>
        <v>14990</v>
      </c>
      <c r="J3665" s="2" t="str">
        <f>M01_SETTINGS!$F$2</f>
        <v>KASPI</v>
      </c>
    </row>
    <row r="3666" spans="1:10" x14ac:dyDescent="0.35">
      <c r="A3666" s="3">
        <f>_xlfn.XLOOKUP(Table16[[#This Row],[OrderID]],[3]!Table13456[No заказа],[3]!Table13456[Дата
отправки],"",0,1)</f>
        <v>45698</v>
      </c>
      <c r="B3666" s="2">
        <v>494771243</v>
      </c>
      <c r="C3666" s="2"/>
      <c r="D3666" s="2"/>
      <c r="E3666" s="3"/>
      <c r="F3666" s="3"/>
      <c r="H3666" s="5">
        <f>_xlfn.XLOOKUP(Table16[[#This Row],[OrderID]],[3]!Table13456[No заказа],[3]!Table13456[Количество],"",0,1)</f>
        <v>1</v>
      </c>
      <c r="I3666" s="5">
        <f>_xlfn.XLOOKUP(Table16[[#This Row],[OrderID]],[3]!Table13456[No заказа],[3]!Table13456[Цена],"",0,1)</f>
        <v>14990</v>
      </c>
      <c r="J3666" s="2" t="str">
        <f>M01_SETTINGS!$F$2</f>
        <v>KASPI</v>
      </c>
    </row>
    <row r="3667" spans="1:10" x14ac:dyDescent="0.35">
      <c r="A3667" s="3">
        <f>_xlfn.XLOOKUP(Table16[[#This Row],[OrderID]],[3]!Table13456[No заказа],[3]!Table13456[Дата
отправки],"",0,1)</f>
        <v>45698</v>
      </c>
      <c r="B3667" s="2">
        <v>494970357</v>
      </c>
      <c r="C3667" s="2"/>
      <c r="D3667" s="2"/>
      <c r="E3667" s="3"/>
      <c r="F3667" s="3"/>
      <c r="H3667" s="5">
        <f>_xlfn.XLOOKUP(Table16[[#This Row],[OrderID]],[3]!Table13456[No заказа],[3]!Table13456[Количество],"",0,1)</f>
        <v>1</v>
      </c>
      <c r="I3667" s="5">
        <f>_xlfn.XLOOKUP(Table16[[#This Row],[OrderID]],[3]!Table13456[No заказа],[3]!Table13456[Цена],"",0,1)</f>
        <v>14990</v>
      </c>
      <c r="J3667" s="2" t="str">
        <f>M01_SETTINGS!$F$2</f>
        <v>KASPI</v>
      </c>
    </row>
    <row r="3668" spans="1:10" x14ac:dyDescent="0.35">
      <c r="A3668" s="3">
        <f>_xlfn.XLOOKUP(Table16[[#This Row],[OrderID]],[3]!Table13456[No заказа],[3]!Table13456[Дата
отправки],"",0,1)</f>
        <v>45698</v>
      </c>
      <c r="B3668" s="2">
        <v>494742566</v>
      </c>
      <c r="C3668" s="2"/>
      <c r="D3668" s="2"/>
      <c r="E3668" s="3"/>
      <c r="F3668" s="3"/>
      <c r="H3668" s="5">
        <f>_xlfn.XLOOKUP(Table16[[#This Row],[OrderID]],[3]!Table13456[No заказа],[3]!Table13456[Количество],"",0,1)</f>
        <v>1</v>
      </c>
      <c r="I3668" s="5">
        <f>_xlfn.XLOOKUP(Table16[[#This Row],[OrderID]],[3]!Table13456[No заказа],[3]!Table13456[Цена],"",0,1)</f>
        <v>14990</v>
      </c>
      <c r="J3668" s="2" t="str">
        <f>M01_SETTINGS!$F$2</f>
        <v>KASPI</v>
      </c>
    </row>
    <row r="3669" spans="1:10" x14ac:dyDescent="0.35">
      <c r="A3669" s="3">
        <f>_xlfn.XLOOKUP(Table16[[#This Row],[OrderID]],[3]!Table13456[No заказа],[3]!Table13456[Дата
отправки],"",0,1)</f>
        <v>45698</v>
      </c>
      <c r="B3669" s="2">
        <v>494729603</v>
      </c>
      <c r="C3669" s="2"/>
      <c r="D3669" s="2"/>
      <c r="E3669" s="3"/>
      <c r="F3669" s="3"/>
      <c r="H3669" s="5">
        <f>_xlfn.XLOOKUP(Table16[[#This Row],[OrderID]],[3]!Table13456[No заказа],[3]!Table13456[Количество],"",0,1)</f>
        <v>1</v>
      </c>
      <c r="I3669" s="5">
        <f>_xlfn.XLOOKUP(Table16[[#This Row],[OrderID]],[3]!Table13456[No заказа],[3]!Table13456[Цена],"",0,1)</f>
        <v>14990</v>
      </c>
      <c r="J3669" s="2" t="str">
        <f>M01_SETTINGS!$F$2</f>
        <v>KASPI</v>
      </c>
    </row>
    <row r="3670" spans="1:10" x14ac:dyDescent="0.35">
      <c r="A3670" s="3">
        <f>_xlfn.XLOOKUP(Table16[[#This Row],[OrderID]],[3]!Table13456[No заказа],[3]!Table13456[Дата
отправки],"",0,1)</f>
        <v>45698</v>
      </c>
      <c r="B3670" s="2">
        <v>494595900</v>
      </c>
      <c r="C3670" s="2"/>
      <c r="D3670" s="2"/>
      <c r="E3670" s="3"/>
      <c r="F3670" s="3"/>
      <c r="H3670" s="5">
        <f>_xlfn.XLOOKUP(Table16[[#This Row],[OrderID]],[3]!Table13456[No заказа],[3]!Table13456[Количество],"",0,1)</f>
        <v>2</v>
      </c>
      <c r="I3670" s="5">
        <f>_xlfn.XLOOKUP(Table16[[#This Row],[OrderID]],[3]!Table13456[No заказа],[3]!Table13456[Цена],"",0,1)</f>
        <v>54801</v>
      </c>
      <c r="J3670" s="2" t="str">
        <f>M01_SETTINGS!$F$2</f>
        <v>KASPI</v>
      </c>
    </row>
    <row r="3671" spans="1:10" x14ac:dyDescent="0.35">
      <c r="A3671" s="3">
        <f>_xlfn.XLOOKUP(Table16[[#This Row],[OrderID]],[3]!Table13456[No заказа],[3]!Table13456[Дата
отправки],"",0,1)</f>
        <v>45698</v>
      </c>
      <c r="B3671" s="2">
        <v>494595900</v>
      </c>
      <c r="C3671" s="2"/>
      <c r="D3671" s="2"/>
      <c r="E3671" s="3"/>
      <c r="F3671" s="3"/>
      <c r="H3671" s="5">
        <f>_xlfn.XLOOKUP(Table16[[#This Row],[OrderID]],[3]!Table13456[No заказа],[3]!Table13456[Количество],"",0,1)</f>
        <v>2</v>
      </c>
      <c r="I3671" s="5">
        <f>_xlfn.XLOOKUP(Table16[[#This Row],[OrderID]],[3]!Table13456[No заказа],[3]!Table13456[Цена],"",0,1)</f>
        <v>54801</v>
      </c>
      <c r="J3671" s="2" t="str">
        <f>M01_SETTINGS!$F$2</f>
        <v>KASPI</v>
      </c>
    </row>
    <row r="3672" spans="1:10" x14ac:dyDescent="0.35">
      <c r="A3672" s="3">
        <f>_xlfn.XLOOKUP(Table16[[#This Row],[OrderID]],[3]!Table13456[No заказа],[3]!Table13456[Дата
отправки],"",0,1)</f>
        <v>45698</v>
      </c>
      <c r="B3672" s="2">
        <v>494828306</v>
      </c>
      <c r="C3672" s="2"/>
      <c r="D3672" s="2"/>
      <c r="E3672" s="3"/>
      <c r="F3672" s="3"/>
      <c r="H3672" s="5">
        <f>_xlfn.XLOOKUP(Table16[[#This Row],[OrderID]],[3]!Table13456[No заказа],[3]!Table13456[Количество],"",0,1)</f>
        <v>1</v>
      </c>
      <c r="I3672" s="5">
        <f>_xlfn.XLOOKUP(Table16[[#This Row],[OrderID]],[3]!Table13456[No заказа],[3]!Table13456[Цена],"",0,1)</f>
        <v>26000</v>
      </c>
      <c r="J3672" s="2" t="str">
        <f>M01_SETTINGS!$F$2</f>
        <v>KASPI</v>
      </c>
    </row>
    <row r="3673" spans="1:10" x14ac:dyDescent="0.35">
      <c r="A3673" s="3">
        <f>_xlfn.XLOOKUP(Table16[[#This Row],[OrderID]],[3]!Table13456[No заказа],[3]!Table13456[Дата
отправки],"",0,1)</f>
        <v>45697</v>
      </c>
      <c r="B3673" s="2">
        <v>493885678</v>
      </c>
      <c r="C3673" s="2"/>
      <c r="D3673" s="2"/>
      <c r="E3673" s="3"/>
      <c r="F3673" s="3"/>
      <c r="H3673" s="5">
        <f>_xlfn.XLOOKUP(Table16[[#This Row],[OrderID]],[3]!Table13456[No заказа],[3]!Table13456[Количество],"",0,1)</f>
        <v>1</v>
      </c>
      <c r="I3673" s="5">
        <f>_xlfn.XLOOKUP(Table16[[#This Row],[OrderID]],[3]!Table13456[No заказа],[3]!Table13456[Цена],"",0,1)</f>
        <v>7478</v>
      </c>
      <c r="J3673" s="2" t="str">
        <f>M01_SETTINGS!$F$2</f>
        <v>KASPI</v>
      </c>
    </row>
    <row r="3674" spans="1:10" x14ac:dyDescent="0.35">
      <c r="A3674" s="3">
        <f>_xlfn.XLOOKUP(Table16[[#This Row],[OrderID]],[3]!Table13456[No заказа],[3]!Table13456[Дата
отправки],"",0,1)</f>
        <v>45697</v>
      </c>
      <c r="B3674" s="2">
        <v>493839616</v>
      </c>
      <c r="C3674" s="2"/>
      <c r="D3674" s="2"/>
      <c r="E3674" s="3"/>
      <c r="F3674" s="3"/>
      <c r="H3674" s="5">
        <f>_xlfn.XLOOKUP(Table16[[#This Row],[OrderID]],[3]!Table13456[No заказа],[3]!Table13456[Количество],"",0,1)</f>
        <v>1</v>
      </c>
      <c r="I3674" s="5">
        <f>_xlfn.XLOOKUP(Table16[[#This Row],[OrderID]],[3]!Table13456[No заказа],[3]!Table13456[Цена],"",0,1)</f>
        <v>55186</v>
      </c>
      <c r="J3674" s="2" t="str">
        <f>M01_SETTINGS!$F$2</f>
        <v>KASPI</v>
      </c>
    </row>
    <row r="3675" spans="1:10" x14ac:dyDescent="0.35">
      <c r="A3675" s="3">
        <f>_xlfn.XLOOKUP(Table16[[#This Row],[OrderID]],[3]!Table13456[No заказа],[3]!Table13456[Дата
отправки],"",0,1)</f>
        <v>45697</v>
      </c>
      <c r="B3675" s="2">
        <v>493870605</v>
      </c>
      <c r="C3675" s="2"/>
      <c r="D3675" s="2"/>
      <c r="E3675" s="3"/>
      <c r="F3675" s="3"/>
      <c r="H3675" s="5">
        <f>_xlfn.XLOOKUP(Table16[[#This Row],[OrderID]],[3]!Table13456[No заказа],[3]!Table13456[Количество],"",0,1)</f>
        <v>1</v>
      </c>
      <c r="I3675" s="5">
        <f>_xlfn.XLOOKUP(Table16[[#This Row],[OrderID]],[3]!Table13456[No заказа],[3]!Table13456[Цена],"",0,1)</f>
        <v>23068</v>
      </c>
      <c r="J3675" s="2" t="str">
        <f>M01_SETTINGS!$F$2</f>
        <v>KASPI</v>
      </c>
    </row>
    <row r="3676" spans="1:10" x14ac:dyDescent="0.35">
      <c r="A3676" s="3">
        <f>_xlfn.XLOOKUP(Table16[[#This Row],[OrderID]],[3]!Table13456[No заказа],[3]!Table13456[Дата
отправки],"",0,1)</f>
        <v>45697</v>
      </c>
      <c r="B3676" s="2">
        <v>493826319</v>
      </c>
      <c r="C3676" s="2"/>
      <c r="D3676" s="2"/>
      <c r="E3676" s="3"/>
      <c r="F3676" s="3"/>
      <c r="H3676" s="5">
        <f>_xlfn.XLOOKUP(Table16[[#This Row],[OrderID]],[3]!Table13456[No заказа],[3]!Table13456[Количество],"",0,1)</f>
        <v>1</v>
      </c>
      <c r="I3676" s="5">
        <f>_xlfn.XLOOKUP(Table16[[#This Row],[OrderID]],[3]!Table13456[No заказа],[3]!Table13456[Цена],"",0,1)</f>
        <v>20143</v>
      </c>
      <c r="J3676" s="2" t="str">
        <f>M01_SETTINGS!$F$2</f>
        <v>KASPI</v>
      </c>
    </row>
    <row r="3677" spans="1:10" x14ac:dyDescent="0.35">
      <c r="A3677" s="3">
        <f>_xlfn.XLOOKUP(Table16[[#This Row],[OrderID]],[3]!Table13456[No заказа],[3]!Table13456[Дата
отправки],"",0,1)</f>
        <v>45696</v>
      </c>
      <c r="B3677" s="2">
        <v>493637071</v>
      </c>
      <c r="C3677" s="2"/>
      <c r="D3677" s="2"/>
      <c r="E3677" s="3"/>
      <c r="F3677" s="3"/>
      <c r="H3677" s="5">
        <f>_xlfn.XLOOKUP(Table16[[#This Row],[OrderID]],[3]!Table13456[No заказа],[3]!Table13456[Количество],"",0,1)</f>
        <v>1</v>
      </c>
      <c r="I3677" s="5">
        <f>_xlfn.XLOOKUP(Table16[[#This Row],[OrderID]],[3]!Table13456[No заказа],[3]!Table13456[Цена],"",0,1)</f>
        <v>7478</v>
      </c>
      <c r="J3677" s="2" t="str">
        <f>M01_SETTINGS!$F$2</f>
        <v>KASPI</v>
      </c>
    </row>
    <row r="3678" spans="1:10" x14ac:dyDescent="0.35">
      <c r="A3678" s="3">
        <f>_xlfn.XLOOKUP(Table16[[#This Row],[OrderID]],[3]!Table13456[No заказа],[3]!Table13456[Дата
отправки],"",0,1)</f>
        <v>45696</v>
      </c>
      <c r="B3678" s="2">
        <v>493782671</v>
      </c>
      <c r="C3678" s="2"/>
      <c r="D3678" s="2"/>
      <c r="E3678" s="3"/>
      <c r="F3678" s="3"/>
      <c r="H3678" s="5">
        <f>_xlfn.XLOOKUP(Table16[[#This Row],[OrderID]],[3]!Table13456[No заказа],[3]!Table13456[Количество],"",0,1)</f>
        <v>1</v>
      </c>
      <c r="I3678" s="5">
        <f>_xlfn.XLOOKUP(Table16[[#This Row],[OrderID]],[3]!Table13456[No заказа],[3]!Table13456[Цена],"",0,1)</f>
        <v>14990</v>
      </c>
      <c r="J3678" s="2" t="str">
        <f>M01_SETTINGS!$F$2</f>
        <v>KASPI</v>
      </c>
    </row>
    <row r="3679" spans="1:10" x14ac:dyDescent="0.35">
      <c r="A3679" s="3">
        <f>_xlfn.XLOOKUP(Table16[[#This Row],[OrderID]],[3]!Table13456[No заказа],[3]!Table13456[Дата
отправки],"",0,1)</f>
        <v>45696</v>
      </c>
      <c r="B3679" s="2">
        <v>493311667</v>
      </c>
      <c r="C3679" s="2"/>
      <c r="D3679" s="2"/>
      <c r="E3679" s="3"/>
      <c r="F3679" s="3"/>
      <c r="H3679" s="5">
        <f>_xlfn.XLOOKUP(Table16[[#This Row],[OrderID]],[3]!Table13456[No заказа],[3]!Table13456[Количество],"",0,1)</f>
        <v>1</v>
      </c>
      <c r="I3679" s="5">
        <f>_xlfn.XLOOKUP(Table16[[#This Row],[OrderID]],[3]!Table13456[No заказа],[3]!Table13456[Цена],"",0,1)</f>
        <v>14990</v>
      </c>
      <c r="J3679" s="2" t="str">
        <f>M01_SETTINGS!$F$2</f>
        <v>KASPI</v>
      </c>
    </row>
    <row r="3680" spans="1:10" x14ac:dyDescent="0.35">
      <c r="A3680" s="3">
        <f>_xlfn.XLOOKUP(Table16[[#This Row],[OrderID]],[3]!Table13456[No заказа],[3]!Table13456[Дата
отправки],"",0,1)</f>
        <v>45696</v>
      </c>
      <c r="B3680" s="2">
        <v>493807203</v>
      </c>
      <c r="C3680" s="2"/>
      <c r="D3680" s="2"/>
      <c r="E3680" s="3"/>
      <c r="F3680" s="3"/>
      <c r="H3680" s="5">
        <f>_xlfn.XLOOKUP(Table16[[#This Row],[OrderID]],[3]!Table13456[No заказа],[3]!Table13456[Количество],"",0,1)</f>
        <v>1</v>
      </c>
      <c r="I3680" s="5">
        <f>_xlfn.XLOOKUP(Table16[[#This Row],[OrderID]],[3]!Table13456[No заказа],[3]!Table13456[Цена],"",0,1)</f>
        <v>20307</v>
      </c>
      <c r="J3680" s="2" t="str">
        <f>M01_SETTINGS!$F$2</f>
        <v>KASPI</v>
      </c>
    </row>
    <row r="3681" spans="1:10" x14ac:dyDescent="0.35">
      <c r="A3681" s="3">
        <f>_xlfn.XLOOKUP(Table16[[#This Row],[OrderID]],[3]!Table13456[No заказа],[3]!Table13456[Дата
отправки],"",0,1)</f>
        <v>45696</v>
      </c>
      <c r="B3681" s="2">
        <v>493794746</v>
      </c>
      <c r="C3681" s="2"/>
      <c r="D3681" s="2"/>
      <c r="E3681" s="3"/>
      <c r="F3681" s="3"/>
      <c r="H3681" s="5">
        <f>_xlfn.XLOOKUP(Table16[[#This Row],[OrderID]],[3]!Table13456[No заказа],[3]!Table13456[Количество],"",0,1)</f>
        <v>1</v>
      </c>
      <c r="I3681" s="5">
        <f>_xlfn.XLOOKUP(Table16[[#This Row],[OrderID]],[3]!Table13456[No заказа],[3]!Table13456[Цена],"",0,1)</f>
        <v>20433</v>
      </c>
      <c r="J3681" s="2" t="str">
        <f>M01_SETTINGS!$F$2</f>
        <v>KASPI</v>
      </c>
    </row>
    <row r="3682" spans="1:10" x14ac:dyDescent="0.35">
      <c r="A3682" s="3">
        <f>_xlfn.XLOOKUP(Table16[[#This Row],[OrderID]],[3]!Table13456[No заказа],[3]!Table13456[Дата
отправки],"",0,1)</f>
        <v>45696</v>
      </c>
      <c r="B3682" s="2">
        <v>493749221</v>
      </c>
      <c r="C3682" s="2"/>
      <c r="D3682" s="2"/>
      <c r="E3682" s="3"/>
      <c r="F3682" s="3"/>
      <c r="H3682" s="5">
        <f>_xlfn.XLOOKUP(Table16[[#This Row],[OrderID]],[3]!Table13456[No заказа],[3]!Table13456[Количество],"",0,1)</f>
        <v>1</v>
      </c>
      <c r="I3682" s="5">
        <f>_xlfn.XLOOKUP(Table16[[#This Row],[OrderID]],[3]!Table13456[No заказа],[3]!Table13456[Цена],"",0,1)</f>
        <v>20693</v>
      </c>
      <c r="J3682" s="2" t="str">
        <f>M01_SETTINGS!$F$2</f>
        <v>KASPI</v>
      </c>
    </row>
    <row r="3683" spans="1:10" x14ac:dyDescent="0.35">
      <c r="A3683" s="3">
        <f>_xlfn.XLOOKUP(Table16[[#This Row],[OrderID]],[3]!Table13456[No заказа],[3]!Table13456[Дата
отправки],"",0,1)</f>
        <v>45695</v>
      </c>
      <c r="B3683" s="2">
        <v>492947712</v>
      </c>
      <c r="C3683" s="2"/>
      <c r="D3683" s="2"/>
      <c r="E3683" s="3"/>
      <c r="F3683" s="3"/>
      <c r="H3683" s="5">
        <f>_xlfn.XLOOKUP(Table16[[#This Row],[OrderID]],[3]!Table13456[No заказа],[3]!Table13456[Количество],"",0,1)</f>
        <v>1</v>
      </c>
      <c r="I3683" s="5">
        <f>_xlfn.XLOOKUP(Table16[[#This Row],[OrderID]],[3]!Table13456[No заказа],[3]!Table13456[Цена],"",0,1)</f>
        <v>14990</v>
      </c>
      <c r="J3683" s="2" t="str">
        <f>M01_SETTINGS!$F$2</f>
        <v>KASPI</v>
      </c>
    </row>
    <row r="3684" spans="1:10" x14ac:dyDescent="0.35">
      <c r="A3684" s="3">
        <f>_xlfn.XLOOKUP(Table16[[#This Row],[OrderID]],[3]!Table13456[No заказа],[3]!Table13456[Дата
отправки],"",0,1)</f>
        <v>45695</v>
      </c>
      <c r="B3684" s="2">
        <v>493079946</v>
      </c>
      <c r="C3684" s="2"/>
      <c r="D3684" s="2"/>
      <c r="E3684" s="3"/>
      <c r="F3684" s="3"/>
      <c r="H3684" s="5">
        <f>_xlfn.XLOOKUP(Table16[[#This Row],[OrderID]],[3]!Table13456[No заказа],[3]!Table13456[Количество],"",0,1)</f>
        <v>1</v>
      </c>
      <c r="I3684" s="5">
        <f>_xlfn.XLOOKUP(Table16[[#This Row],[OrderID]],[3]!Table13456[No заказа],[3]!Table13456[Цена],"",0,1)</f>
        <v>14990</v>
      </c>
      <c r="J3684" s="2" t="str">
        <f>M01_SETTINGS!$F$2</f>
        <v>KASPI</v>
      </c>
    </row>
    <row r="3685" spans="1:10" x14ac:dyDescent="0.35">
      <c r="A3685" s="3">
        <f>_xlfn.XLOOKUP(Table16[[#This Row],[OrderID]],[3]!Table13456[No заказа],[3]!Table13456[Дата
отправки],"",0,1)</f>
        <v>45695</v>
      </c>
      <c r="B3685" s="2">
        <v>493005276</v>
      </c>
      <c r="C3685" s="2"/>
      <c r="D3685" s="2"/>
      <c r="E3685" s="3"/>
      <c r="F3685" s="3"/>
      <c r="H3685" s="5">
        <f>_xlfn.XLOOKUP(Table16[[#This Row],[OrderID]],[3]!Table13456[No заказа],[3]!Table13456[Количество],"",0,1)</f>
        <v>1</v>
      </c>
      <c r="I3685" s="5">
        <f>_xlfn.XLOOKUP(Table16[[#This Row],[OrderID]],[3]!Table13456[No заказа],[3]!Table13456[Цена],"",0,1)</f>
        <v>14990</v>
      </c>
      <c r="J3685" s="2" t="str">
        <f>M01_SETTINGS!$F$2</f>
        <v>KASPI</v>
      </c>
    </row>
    <row r="3686" spans="1:10" x14ac:dyDescent="0.35">
      <c r="A3686" s="3">
        <f>_xlfn.XLOOKUP(Table16[[#This Row],[OrderID]],[3]!Table13456[No заказа],[3]!Table13456[Дата
отправки],"",0,1)</f>
        <v>45695</v>
      </c>
      <c r="B3686" s="2">
        <v>492718771</v>
      </c>
      <c r="C3686" s="2"/>
      <c r="D3686" s="2"/>
      <c r="E3686" s="3"/>
      <c r="F3686" s="3"/>
      <c r="H3686" s="5">
        <f>_xlfn.XLOOKUP(Table16[[#This Row],[OrderID]],[3]!Table13456[No заказа],[3]!Table13456[Количество],"",0,1)</f>
        <v>1</v>
      </c>
      <c r="I3686" s="5">
        <f>_xlfn.XLOOKUP(Table16[[#This Row],[OrderID]],[3]!Table13456[No заказа],[3]!Table13456[Цена],"",0,1)</f>
        <v>14990</v>
      </c>
      <c r="J3686" s="2" t="str">
        <f>M01_SETTINGS!$F$2</f>
        <v>KASPI</v>
      </c>
    </row>
    <row r="3687" spans="1:10" x14ac:dyDescent="0.35">
      <c r="A3687" s="3">
        <f>_xlfn.XLOOKUP(Table16[[#This Row],[OrderID]],[3]!Table13456[No заказа],[3]!Table13456[Дата
отправки],"",0,1)</f>
        <v>45695</v>
      </c>
      <c r="B3687" s="2">
        <v>493013467</v>
      </c>
      <c r="C3687" s="2"/>
      <c r="D3687" s="2"/>
      <c r="E3687" s="3"/>
      <c r="F3687" s="3"/>
      <c r="H3687" s="5">
        <f>_xlfn.XLOOKUP(Table16[[#This Row],[OrderID]],[3]!Table13456[No заказа],[3]!Table13456[Количество],"",0,1)</f>
        <v>1</v>
      </c>
      <c r="I3687" s="5">
        <f>_xlfn.XLOOKUP(Table16[[#This Row],[OrderID]],[3]!Table13456[No заказа],[3]!Table13456[Цена],"",0,1)</f>
        <v>14990</v>
      </c>
      <c r="J3687" s="2" t="str">
        <f>M01_SETTINGS!$F$2</f>
        <v>KASPI</v>
      </c>
    </row>
    <row r="3688" spans="1:10" x14ac:dyDescent="0.35">
      <c r="A3688" s="3">
        <f>_xlfn.XLOOKUP(Table16[[#This Row],[OrderID]],[3]!Table13456[No заказа],[3]!Table13456[Дата
отправки],"",0,1)</f>
        <v>45694</v>
      </c>
      <c r="B3688" s="2">
        <v>492251488</v>
      </c>
      <c r="C3688" s="2"/>
      <c r="D3688" s="2"/>
      <c r="E3688" s="3"/>
      <c r="F3688" s="3"/>
      <c r="H3688" s="5">
        <f>_xlfn.XLOOKUP(Table16[[#This Row],[OrderID]],[3]!Table13456[No заказа],[3]!Table13456[Количество],"",0,1)</f>
        <v>1</v>
      </c>
      <c r="I3688" s="5">
        <f>_xlfn.XLOOKUP(Table16[[#This Row],[OrderID]],[3]!Table13456[No заказа],[3]!Table13456[Цена],"",0,1)</f>
        <v>8989</v>
      </c>
      <c r="J3688" s="2" t="str">
        <f>M01_SETTINGS!$F$2</f>
        <v>KASPI</v>
      </c>
    </row>
    <row r="3689" spans="1:10" x14ac:dyDescent="0.35">
      <c r="A3689" s="3">
        <f>_xlfn.XLOOKUP(Table16[[#This Row],[OrderID]],[3]!Table13456[No заказа],[3]!Table13456[Дата
отправки],"",0,1)</f>
        <v>45694</v>
      </c>
      <c r="B3689" s="2">
        <v>492066081</v>
      </c>
      <c r="C3689" s="2"/>
      <c r="D3689" s="2"/>
      <c r="E3689" s="3"/>
      <c r="F3689" s="3"/>
      <c r="H3689" s="5">
        <f>_xlfn.XLOOKUP(Table16[[#This Row],[OrderID]],[3]!Table13456[No заказа],[3]!Table13456[Количество],"",0,1)</f>
        <v>1</v>
      </c>
      <c r="I3689" s="5">
        <f>_xlfn.XLOOKUP(Table16[[#This Row],[OrderID]],[3]!Table13456[No заказа],[3]!Table13456[Цена],"",0,1)</f>
        <v>14990</v>
      </c>
      <c r="J3689" s="2" t="str">
        <f>M01_SETTINGS!$F$2</f>
        <v>KASPI</v>
      </c>
    </row>
    <row r="3690" spans="1:10" x14ac:dyDescent="0.35">
      <c r="A3690" s="3">
        <f>_xlfn.XLOOKUP(Table16[[#This Row],[OrderID]],[3]!Table13456[No заказа],[3]!Table13456[Дата
отправки],"",0,1)</f>
        <v>45694</v>
      </c>
      <c r="B3690" s="2">
        <v>492332734</v>
      </c>
      <c r="C3690" s="2"/>
      <c r="D3690" s="2"/>
      <c r="E3690" s="3"/>
      <c r="F3690" s="3"/>
      <c r="H3690" s="5">
        <f>_xlfn.XLOOKUP(Table16[[#This Row],[OrderID]],[3]!Table13456[No заказа],[3]!Table13456[Количество],"",0,1)</f>
        <v>1</v>
      </c>
      <c r="I3690" s="5">
        <f>_xlfn.XLOOKUP(Table16[[#This Row],[OrderID]],[3]!Table13456[No заказа],[3]!Table13456[Цена],"",0,1)</f>
        <v>14990</v>
      </c>
      <c r="J3690" s="2" t="str">
        <f>M01_SETTINGS!$F$2</f>
        <v>KASPI</v>
      </c>
    </row>
    <row r="3691" spans="1:10" x14ac:dyDescent="0.35">
      <c r="A3691" s="3">
        <f>_xlfn.XLOOKUP(Table16[[#This Row],[OrderID]],[3]!Table13456[No заказа],[3]!Table13456[Дата
отправки],"",0,1)</f>
        <v>45693</v>
      </c>
      <c r="B3691" s="2">
        <v>491563540</v>
      </c>
      <c r="C3691" s="2"/>
      <c r="D3691" s="2"/>
      <c r="E3691" s="3"/>
      <c r="F3691" s="3"/>
      <c r="H3691" s="5">
        <f>_xlfn.XLOOKUP(Table16[[#This Row],[OrderID]],[3]!Table13456[No заказа],[3]!Table13456[Количество],"",0,1)</f>
        <v>1</v>
      </c>
      <c r="I3691" s="5">
        <f>_xlfn.XLOOKUP(Table16[[#This Row],[OrderID]],[3]!Table13456[No заказа],[3]!Table13456[Цена],"",0,1)</f>
        <v>7448</v>
      </c>
      <c r="J3691" s="2" t="str">
        <f>M01_SETTINGS!$F$2</f>
        <v>KASPI</v>
      </c>
    </row>
    <row r="3692" spans="1:10" x14ac:dyDescent="0.35">
      <c r="A3692" s="3">
        <f>_xlfn.XLOOKUP(Table16[[#This Row],[OrderID]],[3]!Table13456[No заказа],[3]!Table13456[Дата
отправки],"",0,1)</f>
        <v>45693</v>
      </c>
      <c r="B3692" s="2">
        <v>491867602</v>
      </c>
      <c r="C3692" s="2"/>
      <c r="D3692" s="2"/>
      <c r="E3692" s="3"/>
      <c r="F3692" s="3"/>
      <c r="H3692" s="5">
        <f>_xlfn.XLOOKUP(Table16[[#This Row],[OrderID]],[3]!Table13456[No заказа],[3]!Table13456[Количество],"",0,1)</f>
        <v>1</v>
      </c>
      <c r="I3692" s="5">
        <f>_xlfn.XLOOKUP(Table16[[#This Row],[OrderID]],[3]!Table13456[No заказа],[3]!Table13456[Цена],"",0,1)</f>
        <v>14990</v>
      </c>
      <c r="J3692" s="2" t="str">
        <f>M01_SETTINGS!$F$2</f>
        <v>KASPI</v>
      </c>
    </row>
    <row r="3693" spans="1:10" x14ac:dyDescent="0.35">
      <c r="A3693" s="3">
        <f>_xlfn.XLOOKUP(Table16[[#This Row],[OrderID]],[3]!Table13456[No заказа],[3]!Table13456[Дата
отправки],"",0,1)</f>
        <v>45693</v>
      </c>
      <c r="B3693" s="2">
        <v>491382609</v>
      </c>
      <c r="C3693" s="2"/>
      <c r="D3693" s="2"/>
      <c r="E3693" s="3"/>
      <c r="F3693" s="3"/>
      <c r="H3693" s="5">
        <f>_xlfn.XLOOKUP(Table16[[#This Row],[OrderID]],[3]!Table13456[No заказа],[3]!Table13456[Количество],"",0,1)</f>
        <v>1</v>
      </c>
      <c r="I3693" s="5">
        <f>_xlfn.XLOOKUP(Table16[[#This Row],[OrderID]],[3]!Table13456[No заказа],[3]!Table13456[Цена],"",0,1)</f>
        <v>14990</v>
      </c>
      <c r="J3693" s="2" t="str">
        <f>M01_SETTINGS!$F$2</f>
        <v>KASPI</v>
      </c>
    </row>
    <row r="3694" spans="1:10" x14ac:dyDescent="0.35">
      <c r="A3694" s="3">
        <f>_xlfn.XLOOKUP(Table16[[#This Row],[OrderID]],[3]!Table13456[No заказа],[3]!Table13456[Дата
отправки],"",0,1)</f>
        <v>45693</v>
      </c>
      <c r="B3694" s="2">
        <v>491607181</v>
      </c>
      <c r="C3694" s="2"/>
      <c r="D3694" s="2"/>
      <c r="E3694" s="3"/>
      <c r="F3694" s="3"/>
      <c r="H3694" s="5">
        <f>_xlfn.XLOOKUP(Table16[[#This Row],[OrderID]],[3]!Table13456[No заказа],[3]!Table13456[Количество],"",0,1)</f>
        <v>1</v>
      </c>
      <c r="I3694" s="5">
        <f>_xlfn.XLOOKUP(Table16[[#This Row],[OrderID]],[3]!Table13456[No заказа],[3]!Table13456[Цена],"",0,1)</f>
        <v>14990</v>
      </c>
      <c r="J3694" s="2" t="str">
        <f>M01_SETTINGS!$F$2</f>
        <v>KASPI</v>
      </c>
    </row>
    <row r="3695" spans="1:10" x14ac:dyDescent="0.35">
      <c r="A3695" s="3">
        <f>_xlfn.XLOOKUP(Table16[[#This Row],[OrderID]],[3]!Table13456[No заказа],[3]!Table13456[Дата
отправки],"",0,1)</f>
        <v>45692</v>
      </c>
      <c r="B3695" s="2">
        <v>491341101</v>
      </c>
      <c r="C3695" s="2"/>
      <c r="D3695" s="2"/>
      <c r="E3695" s="3"/>
      <c r="F3695" s="3"/>
      <c r="H3695" s="5">
        <f>_xlfn.XLOOKUP(Table16[[#This Row],[OrderID]],[3]!Table13456[No заказа],[3]!Table13456[Количество],"",0,1)</f>
        <v>1</v>
      </c>
      <c r="I3695" s="5">
        <f>_xlfn.XLOOKUP(Table16[[#This Row],[OrderID]],[3]!Table13456[No заказа],[3]!Table13456[Цена],"",0,1)</f>
        <v>8990</v>
      </c>
      <c r="J3695" s="2" t="str">
        <f>M01_SETTINGS!$F$2</f>
        <v>KASPI</v>
      </c>
    </row>
    <row r="3696" spans="1:10" x14ac:dyDescent="0.35">
      <c r="A3696" s="3">
        <f>_xlfn.XLOOKUP(Table16[[#This Row],[OrderID]],[3]!Table13456[No заказа],[3]!Table13456[Дата
отправки],"",0,1)</f>
        <v>45692</v>
      </c>
      <c r="B3696" s="2">
        <v>491167710</v>
      </c>
      <c r="C3696" s="2"/>
      <c r="D3696" s="2"/>
      <c r="E3696" s="3"/>
      <c r="F3696" s="3"/>
      <c r="H3696" s="5">
        <f>_xlfn.XLOOKUP(Table16[[#This Row],[OrderID]],[3]!Table13456[No заказа],[3]!Table13456[Количество],"",0,1)</f>
        <v>1</v>
      </c>
      <c r="I3696" s="5">
        <f>_xlfn.XLOOKUP(Table16[[#This Row],[OrderID]],[3]!Table13456[No заказа],[3]!Table13456[Цена],"",0,1)</f>
        <v>9500</v>
      </c>
      <c r="J3696" s="2" t="str">
        <f>M01_SETTINGS!$F$2</f>
        <v>KASPI</v>
      </c>
    </row>
    <row r="3697" spans="1:10" x14ac:dyDescent="0.35">
      <c r="A3697" s="3">
        <f>_xlfn.XLOOKUP(Table16[[#This Row],[OrderID]],[3]!Table13456[No заказа],[3]!Table13456[Дата
отправки],"",0,1)</f>
        <v>45692</v>
      </c>
      <c r="B3697" s="2">
        <v>490927757</v>
      </c>
      <c r="C3697" s="2"/>
      <c r="D3697" s="2"/>
      <c r="E3697" s="3"/>
      <c r="F3697" s="3"/>
      <c r="H3697" s="5">
        <f>_xlfn.XLOOKUP(Table16[[#This Row],[OrderID]],[3]!Table13456[No заказа],[3]!Table13456[Количество],"",0,1)</f>
        <v>1</v>
      </c>
      <c r="I3697" s="5">
        <f>_xlfn.XLOOKUP(Table16[[#This Row],[OrderID]],[3]!Table13456[No заказа],[3]!Table13456[Цена],"",0,1)</f>
        <v>8996</v>
      </c>
      <c r="J3697" s="2" t="str">
        <f>M01_SETTINGS!$F$2</f>
        <v>KASPI</v>
      </c>
    </row>
    <row r="3698" spans="1:10" x14ac:dyDescent="0.35">
      <c r="A3698" s="3">
        <f>_xlfn.XLOOKUP(Table16[[#This Row],[OrderID]],[3]!Table13456[No заказа],[3]!Table13456[Дата
отправки],"",0,1)</f>
        <v>45692</v>
      </c>
      <c r="B3698" s="2">
        <v>490864086</v>
      </c>
      <c r="C3698" s="2"/>
      <c r="D3698" s="2"/>
      <c r="E3698" s="3"/>
      <c r="F3698" s="3"/>
      <c r="H3698" s="5">
        <f>_xlfn.XLOOKUP(Table16[[#This Row],[OrderID]],[3]!Table13456[No заказа],[3]!Table13456[Количество],"",0,1)</f>
        <v>1</v>
      </c>
      <c r="I3698" s="5">
        <f>_xlfn.XLOOKUP(Table16[[#This Row],[OrderID]],[3]!Table13456[No заказа],[3]!Table13456[Цена],"",0,1)</f>
        <v>13500</v>
      </c>
      <c r="J3698" s="2" t="str">
        <f>M01_SETTINGS!$F$2</f>
        <v>KASPI</v>
      </c>
    </row>
    <row r="3699" spans="1:10" x14ac:dyDescent="0.35">
      <c r="A3699" s="3">
        <f>_xlfn.XLOOKUP(Table16[[#This Row],[OrderID]],[3]!Table13456[No заказа],[3]!Table13456[Дата
отправки],"",0,1)</f>
        <v>45692</v>
      </c>
      <c r="B3699" s="2">
        <v>491010555</v>
      </c>
      <c r="C3699" s="2"/>
      <c r="D3699" s="2"/>
      <c r="E3699" s="3"/>
      <c r="F3699" s="3"/>
      <c r="H3699" s="5">
        <f>_xlfn.XLOOKUP(Table16[[#This Row],[OrderID]],[3]!Table13456[No заказа],[3]!Table13456[Количество],"",0,1)</f>
        <v>1</v>
      </c>
      <c r="I3699" s="5">
        <f>_xlfn.XLOOKUP(Table16[[#This Row],[OrderID]],[3]!Table13456[No заказа],[3]!Table13456[Цена],"",0,1)</f>
        <v>8990</v>
      </c>
      <c r="J3699" s="2" t="str">
        <f>M01_SETTINGS!$F$2</f>
        <v>KASPI</v>
      </c>
    </row>
    <row r="3700" spans="1:10" x14ac:dyDescent="0.35">
      <c r="A3700" s="3">
        <f>_xlfn.XLOOKUP(Table16[[#This Row],[OrderID]],[3]!Table13456[No заказа],[3]!Table13456[Дата
отправки],"",0,1)</f>
        <v>45692</v>
      </c>
      <c r="B3700" s="2">
        <v>491292586</v>
      </c>
      <c r="C3700" s="2"/>
      <c r="D3700" s="2"/>
      <c r="E3700" s="3"/>
      <c r="F3700" s="3"/>
      <c r="H3700" s="5">
        <f>_xlfn.XLOOKUP(Table16[[#This Row],[OrderID]],[3]!Table13456[No заказа],[3]!Table13456[Количество],"",0,1)</f>
        <v>1</v>
      </c>
      <c r="I3700" s="5">
        <f>_xlfn.XLOOKUP(Table16[[#This Row],[OrderID]],[3]!Table13456[No заказа],[3]!Table13456[Цена],"",0,1)</f>
        <v>9982</v>
      </c>
      <c r="J3700" s="2" t="str">
        <f>M01_SETTINGS!$F$2</f>
        <v>KASPI</v>
      </c>
    </row>
    <row r="3701" spans="1:10" x14ac:dyDescent="0.35">
      <c r="A3701" s="3">
        <f>_xlfn.XLOOKUP(Table16[[#This Row],[OrderID]],[3]!Table13456[No заказа],[3]!Table13456[Дата
отправки],"",0,1)</f>
        <v>45692</v>
      </c>
      <c r="B3701" s="2">
        <v>491226464</v>
      </c>
      <c r="C3701" s="2"/>
      <c r="D3701" s="2"/>
      <c r="E3701" s="3"/>
      <c r="F3701" s="3"/>
      <c r="H3701" s="5">
        <f>_xlfn.XLOOKUP(Table16[[#This Row],[OrderID]],[3]!Table13456[No заказа],[3]!Table13456[Количество],"",0,1)</f>
        <v>1</v>
      </c>
      <c r="I3701" s="5">
        <f>_xlfn.XLOOKUP(Table16[[#This Row],[OrderID]],[3]!Table13456[No заказа],[3]!Table13456[Цена],"",0,1)</f>
        <v>9982</v>
      </c>
      <c r="J3701" s="2" t="str">
        <f>M01_SETTINGS!$F$2</f>
        <v>KASPI</v>
      </c>
    </row>
    <row r="3702" spans="1:10" x14ac:dyDescent="0.35">
      <c r="A3702" s="3">
        <f>_xlfn.XLOOKUP(Table16[[#This Row],[OrderID]],[3]!Table13456[No заказа],[3]!Table13456[Дата
отправки],"",0,1)</f>
        <v>45692</v>
      </c>
      <c r="B3702" s="2">
        <v>491060813</v>
      </c>
      <c r="C3702" s="2"/>
      <c r="D3702" s="2"/>
      <c r="E3702" s="3"/>
      <c r="F3702" s="3"/>
      <c r="H3702" s="5">
        <f>_xlfn.XLOOKUP(Table16[[#This Row],[OrderID]],[3]!Table13456[No заказа],[3]!Table13456[Количество],"",0,1)</f>
        <v>1</v>
      </c>
      <c r="I3702" s="5">
        <f>_xlfn.XLOOKUP(Table16[[#This Row],[OrderID]],[3]!Table13456[No заказа],[3]!Table13456[Цена],"",0,1)</f>
        <v>9982</v>
      </c>
      <c r="J3702" s="2" t="str">
        <f>M01_SETTINGS!$F$2</f>
        <v>KASPI</v>
      </c>
    </row>
    <row r="3703" spans="1:10" x14ac:dyDescent="0.35">
      <c r="A3703" s="3">
        <f>_xlfn.XLOOKUP(Table16[[#This Row],[OrderID]],[3]!Table13456[No заказа],[3]!Table13456[Дата
отправки],"",0,1)</f>
        <v>45692</v>
      </c>
      <c r="B3703" s="2">
        <v>491210487</v>
      </c>
      <c r="C3703" s="2"/>
      <c r="D3703" s="2"/>
      <c r="E3703" s="3"/>
      <c r="F3703" s="3"/>
      <c r="H3703" s="5">
        <f>_xlfn.XLOOKUP(Table16[[#This Row],[OrderID]],[3]!Table13456[No заказа],[3]!Table13456[Количество],"",0,1)</f>
        <v>1</v>
      </c>
      <c r="I3703" s="5">
        <f>_xlfn.XLOOKUP(Table16[[#This Row],[OrderID]],[3]!Table13456[No заказа],[3]!Table13456[Цена],"",0,1)</f>
        <v>14990</v>
      </c>
      <c r="J3703" s="2" t="str">
        <f>M01_SETTINGS!$F$2</f>
        <v>KASPI</v>
      </c>
    </row>
    <row r="3704" spans="1:10" x14ac:dyDescent="0.35">
      <c r="A3704" s="3">
        <f>_xlfn.XLOOKUP(Table16[[#This Row],[OrderID]],[3]!Table13456[No заказа],[3]!Table13456[Дата
отправки],"",0,1)</f>
        <v>45692</v>
      </c>
      <c r="B3704" s="2">
        <v>490922424</v>
      </c>
      <c r="C3704" s="2"/>
      <c r="D3704" s="2"/>
      <c r="E3704" s="3"/>
      <c r="F3704" s="3"/>
      <c r="H3704" s="5">
        <f>_xlfn.XLOOKUP(Table16[[#This Row],[OrderID]],[3]!Table13456[No заказа],[3]!Table13456[Количество],"",0,1)</f>
        <v>1</v>
      </c>
      <c r="I3704" s="5">
        <f>_xlfn.XLOOKUP(Table16[[#This Row],[OrderID]],[3]!Table13456[No заказа],[3]!Table13456[Цена],"",0,1)</f>
        <v>8999</v>
      </c>
      <c r="J3704" s="2" t="str">
        <f>M01_SETTINGS!$F$2</f>
        <v>KASPI</v>
      </c>
    </row>
    <row r="3705" spans="1:10" x14ac:dyDescent="0.35">
      <c r="A3705" s="3">
        <f>_xlfn.XLOOKUP(Table16[[#This Row],[OrderID]],[3]!Table13456[No заказа],[3]!Table13456[Дата
отправки],"",0,1)</f>
        <v>45692</v>
      </c>
      <c r="B3705" s="2">
        <v>491147302</v>
      </c>
      <c r="C3705" s="2"/>
      <c r="D3705" s="2"/>
      <c r="E3705" s="3"/>
      <c r="F3705" s="3"/>
      <c r="H3705" s="5">
        <f>_xlfn.XLOOKUP(Table16[[#This Row],[OrderID]],[3]!Table13456[No заказа],[3]!Table13456[Количество],"",0,1)</f>
        <v>1</v>
      </c>
      <c r="I3705" s="5">
        <f>_xlfn.XLOOKUP(Table16[[#This Row],[OrderID]],[3]!Table13456[No заказа],[3]!Table13456[Цена],"",0,1)</f>
        <v>8900</v>
      </c>
      <c r="J3705" s="2" t="str">
        <f>M01_SETTINGS!$F$2</f>
        <v>KASPI</v>
      </c>
    </row>
    <row r="3706" spans="1:10" x14ac:dyDescent="0.35">
      <c r="A3706" s="3">
        <f>_xlfn.XLOOKUP(Table16[[#This Row],[OrderID]],[3]!Table13456[No заказа],[3]!Table13456[Дата
отправки],"",0,1)</f>
        <v>45692</v>
      </c>
      <c r="B3706" s="2">
        <v>491233846</v>
      </c>
      <c r="C3706" s="2"/>
      <c r="D3706" s="2"/>
      <c r="E3706" s="3"/>
      <c r="F3706" s="3"/>
      <c r="H3706" s="5">
        <f>_xlfn.XLOOKUP(Table16[[#This Row],[OrderID]],[3]!Table13456[No заказа],[3]!Table13456[Количество],"",0,1)</f>
        <v>1</v>
      </c>
      <c r="I3706" s="5">
        <f>_xlfn.XLOOKUP(Table16[[#This Row],[OrderID]],[3]!Table13456[No заказа],[3]!Table13456[Цена],"",0,1)</f>
        <v>14990</v>
      </c>
      <c r="J3706" s="2" t="str">
        <f>M01_SETTINGS!$F$2</f>
        <v>KASPI</v>
      </c>
    </row>
    <row r="3707" spans="1:10" x14ac:dyDescent="0.35">
      <c r="A3707" s="3">
        <f>_xlfn.XLOOKUP(Table16[[#This Row],[OrderID]],[3]!Table13456[No заказа],[3]!Table13456[Дата
отправки],"",0,1)</f>
        <v>45692</v>
      </c>
      <c r="B3707" s="2">
        <v>491114115</v>
      </c>
      <c r="C3707" s="2"/>
      <c r="D3707" s="2"/>
      <c r="E3707" s="3"/>
      <c r="F3707" s="3"/>
      <c r="H3707" s="5">
        <f>_xlfn.XLOOKUP(Table16[[#This Row],[OrderID]],[3]!Table13456[No заказа],[3]!Table13456[Количество],"",0,1)</f>
        <v>1</v>
      </c>
      <c r="I3707" s="5">
        <f>_xlfn.XLOOKUP(Table16[[#This Row],[OrderID]],[3]!Table13456[No заказа],[3]!Table13456[Цена],"",0,1)</f>
        <v>8998</v>
      </c>
      <c r="J3707" s="2" t="str">
        <f>M01_SETTINGS!$F$2</f>
        <v>KASPI</v>
      </c>
    </row>
    <row r="3708" spans="1:10" x14ac:dyDescent="0.35">
      <c r="A3708" s="3">
        <f>_xlfn.XLOOKUP(Table16[[#This Row],[OrderID]],[3]!Table13456[No заказа],[3]!Table13456[Дата
отправки],"",0,1)</f>
        <v>45692</v>
      </c>
      <c r="B3708" s="2">
        <v>491026096</v>
      </c>
      <c r="C3708" s="2"/>
      <c r="D3708" s="2"/>
      <c r="E3708" s="3"/>
      <c r="F3708" s="3"/>
      <c r="H3708" s="5">
        <f>_xlfn.XLOOKUP(Table16[[#This Row],[OrderID]],[3]!Table13456[No заказа],[3]!Table13456[Количество],"",0,1)</f>
        <v>1</v>
      </c>
      <c r="I3708" s="5">
        <f>_xlfn.XLOOKUP(Table16[[#This Row],[OrderID]],[3]!Table13456[No заказа],[3]!Table13456[Цена],"",0,1)</f>
        <v>10894</v>
      </c>
      <c r="J3708" s="2" t="str">
        <f>M01_SETTINGS!$F$2</f>
        <v>KASPI</v>
      </c>
    </row>
    <row r="3709" spans="1:10" x14ac:dyDescent="0.35">
      <c r="A3709" s="3">
        <f>_xlfn.XLOOKUP(Table16[[#This Row],[OrderID]],[3]!Table13456[No заказа],[3]!Table13456[Дата
отправки],"",0,1)</f>
        <v>45692</v>
      </c>
      <c r="B3709" s="2">
        <v>491226363</v>
      </c>
      <c r="C3709" s="2"/>
      <c r="D3709" s="2"/>
      <c r="E3709" s="3"/>
      <c r="F3709" s="3"/>
      <c r="H3709" s="5">
        <f>_xlfn.XLOOKUP(Table16[[#This Row],[OrderID]],[3]!Table13456[No заказа],[3]!Table13456[Количество],"",0,1)</f>
        <v>1</v>
      </c>
      <c r="I3709" s="5">
        <f>_xlfn.XLOOKUP(Table16[[#This Row],[OrderID]],[3]!Table13456[No заказа],[3]!Table13456[Цена],"",0,1)</f>
        <v>9985</v>
      </c>
      <c r="J3709" s="2" t="str">
        <f>M01_SETTINGS!$F$2</f>
        <v>KASPI</v>
      </c>
    </row>
    <row r="3710" spans="1:10" x14ac:dyDescent="0.35">
      <c r="A3710" s="3">
        <f>_xlfn.XLOOKUP(Table16[[#This Row],[OrderID]],[3]!Table13456[No заказа],[3]!Table13456[Дата
отправки],"",0,1)</f>
        <v>45692</v>
      </c>
      <c r="B3710" s="2">
        <v>490895150</v>
      </c>
      <c r="C3710" s="2"/>
      <c r="D3710" s="2"/>
      <c r="E3710" s="3"/>
      <c r="F3710" s="3"/>
      <c r="H3710" s="5">
        <f>_xlfn.XLOOKUP(Table16[[#This Row],[OrderID]],[3]!Table13456[No заказа],[3]!Table13456[Количество],"",0,1)</f>
        <v>1</v>
      </c>
      <c r="I3710" s="5">
        <f>_xlfn.XLOOKUP(Table16[[#This Row],[OrderID]],[3]!Table13456[No заказа],[3]!Table13456[Цена],"",0,1)</f>
        <v>8999</v>
      </c>
      <c r="J3710" s="2" t="str">
        <f>M01_SETTINGS!$F$2</f>
        <v>KASPI</v>
      </c>
    </row>
    <row r="3711" spans="1:10" x14ac:dyDescent="0.35">
      <c r="A3711" s="3">
        <f>_xlfn.XLOOKUP(Table16[[#This Row],[OrderID]],[3]!Table13456[No заказа],[3]!Table13456[Дата
отправки],"",0,1)</f>
        <v>45692</v>
      </c>
      <c r="B3711" s="2">
        <v>491018812</v>
      </c>
      <c r="C3711" s="2"/>
      <c r="D3711" s="2"/>
      <c r="E3711" s="3"/>
      <c r="F3711" s="3"/>
      <c r="H3711" s="5">
        <f>_xlfn.XLOOKUP(Table16[[#This Row],[OrderID]],[3]!Table13456[No заказа],[3]!Table13456[Количество],"",0,1)</f>
        <v>1</v>
      </c>
      <c r="I3711" s="5">
        <f>_xlfn.XLOOKUP(Table16[[#This Row],[OrderID]],[3]!Table13456[No заказа],[3]!Table13456[Цена],"",0,1)</f>
        <v>8999</v>
      </c>
      <c r="J3711" s="2" t="str">
        <f>M01_SETTINGS!$F$2</f>
        <v>KASPI</v>
      </c>
    </row>
    <row r="3712" spans="1:10" x14ac:dyDescent="0.35">
      <c r="A3712" s="3">
        <f>_xlfn.XLOOKUP(Table16[[#This Row],[OrderID]],[3]!Table13456[No заказа],[3]!Table13456[Дата
отправки],"",0,1)</f>
        <v>45692</v>
      </c>
      <c r="B3712" s="2">
        <v>491088892</v>
      </c>
      <c r="C3712" s="2"/>
      <c r="D3712" s="2"/>
      <c r="E3712" s="3"/>
      <c r="F3712" s="3"/>
      <c r="H3712" s="5">
        <f>_xlfn.XLOOKUP(Table16[[#This Row],[OrderID]],[3]!Table13456[No заказа],[3]!Table13456[Количество],"",0,1)</f>
        <v>1</v>
      </c>
      <c r="I3712" s="5">
        <f>_xlfn.XLOOKUP(Table16[[#This Row],[OrderID]],[3]!Table13456[No заказа],[3]!Table13456[Цена],"",0,1)</f>
        <v>8799</v>
      </c>
      <c r="J3712" s="2" t="str">
        <f>M01_SETTINGS!$F$2</f>
        <v>KASPI</v>
      </c>
    </row>
    <row r="3713" spans="1:10" x14ac:dyDescent="0.35">
      <c r="A3713" s="3">
        <f>_xlfn.XLOOKUP(Table16[[#This Row],[OrderID]],[3]!Table13456[No заказа],[3]!Table13456[Дата
отправки],"",0,1)</f>
        <v>45692</v>
      </c>
      <c r="B3713" s="2">
        <v>490921111</v>
      </c>
      <c r="C3713" s="2"/>
      <c r="D3713" s="2"/>
      <c r="E3713" s="3"/>
      <c r="F3713" s="3"/>
      <c r="H3713" s="5">
        <f>_xlfn.XLOOKUP(Table16[[#This Row],[OrderID]],[3]!Table13456[No заказа],[3]!Table13456[Количество],"",0,1)</f>
        <v>1</v>
      </c>
      <c r="I3713" s="5">
        <f>_xlfn.XLOOKUP(Table16[[#This Row],[OrderID]],[3]!Table13456[No заказа],[3]!Table13456[Цена],"",0,1)</f>
        <v>8799</v>
      </c>
      <c r="J3713" s="2" t="str">
        <f>M01_SETTINGS!$F$2</f>
        <v>KASPI</v>
      </c>
    </row>
    <row r="3714" spans="1:10" x14ac:dyDescent="0.35">
      <c r="A3714" s="3">
        <f>_xlfn.XLOOKUP(Table16[[#This Row],[OrderID]],[3]!Table13456[No заказа],[3]!Table13456[Дата
отправки],"",0,1)</f>
        <v>45692</v>
      </c>
      <c r="B3714" s="2">
        <v>491058394</v>
      </c>
      <c r="C3714" s="2"/>
      <c r="D3714" s="2"/>
      <c r="E3714" s="3"/>
      <c r="F3714" s="3"/>
      <c r="H3714" s="5">
        <f>_xlfn.XLOOKUP(Table16[[#This Row],[OrderID]],[3]!Table13456[No заказа],[3]!Table13456[Количество],"",0,1)</f>
        <v>1</v>
      </c>
      <c r="I3714" s="5">
        <f>_xlfn.XLOOKUP(Table16[[#This Row],[OrderID]],[3]!Table13456[No заказа],[3]!Table13456[Цена],"",0,1)</f>
        <v>14990</v>
      </c>
      <c r="J3714" s="2" t="str">
        <f>M01_SETTINGS!$F$2</f>
        <v>KASPI</v>
      </c>
    </row>
    <row r="3715" spans="1:10" x14ac:dyDescent="0.35">
      <c r="A3715" s="3">
        <f>_xlfn.XLOOKUP(Table16[[#This Row],[OrderID]],[3]!Table13456[No заказа],[3]!Table13456[Дата
отправки],"",0,1)</f>
        <v>45692</v>
      </c>
      <c r="B3715" s="2">
        <v>490930442</v>
      </c>
      <c r="C3715" s="2"/>
      <c r="D3715" s="2"/>
      <c r="E3715" s="3"/>
      <c r="F3715" s="3"/>
      <c r="H3715" s="5">
        <f>_xlfn.XLOOKUP(Table16[[#This Row],[OrderID]],[3]!Table13456[No заказа],[3]!Table13456[Количество],"",0,1)</f>
        <v>1</v>
      </c>
      <c r="I3715" s="5">
        <f>_xlfn.XLOOKUP(Table16[[#This Row],[OrderID]],[3]!Table13456[No заказа],[3]!Table13456[Цена],"",0,1)</f>
        <v>7478</v>
      </c>
      <c r="J3715" s="2" t="str">
        <f>M01_SETTINGS!$F$2</f>
        <v>KASPI</v>
      </c>
    </row>
    <row r="3716" spans="1:10" x14ac:dyDescent="0.35">
      <c r="A3716" s="3">
        <f>_xlfn.XLOOKUP(Table16[[#This Row],[OrderID]],[3]!Table13456[No заказа],[3]!Table13456[Дата
отправки],"",0,1)</f>
        <v>45691</v>
      </c>
      <c r="B3716" s="2">
        <v>490664989</v>
      </c>
      <c r="C3716" s="2"/>
      <c r="D3716" s="2"/>
      <c r="E3716" s="3"/>
      <c r="F3716" s="3"/>
      <c r="H3716" s="5">
        <f>_xlfn.XLOOKUP(Table16[[#This Row],[OrderID]],[3]!Table13456[No заказа],[3]!Table13456[Количество],"",0,1)</f>
        <v>1</v>
      </c>
      <c r="I3716" s="5">
        <f>_xlfn.XLOOKUP(Table16[[#This Row],[OrderID]],[3]!Table13456[No заказа],[3]!Table13456[Цена],"",0,1)</f>
        <v>10804</v>
      </c>
      <c r="J3716" s="2" t="str">
        <f>M01_SETTINGS!$F$2</f>
        <v>KASPI</v>
      </c>
    </row>
    <row r="3717" spans="1:10" x14ac:dyDescent="0.35">
      <c r="A3717" s="3">
        <f>_xlfn.XLOOKUP(Table16[[#This Row],[OrderID]],[3]!Table13456[No заказа],[3]!Table13456[Дата
отправки],"",0,1)</f>
        <v>45691</v>
      </c>
      <c r="B3717" s="2" t="s">
        <v>257</v>
      </c>
      <c r="C3717" s="2"/>
      <c r="D3717" s="2"/>
      <c r="E3717" s="3"/>
      <c r="F3717" s="3"/>
      <c r="H3717" s="5">
        <f>_xlfn.XLOOKUP(Table16[[#This Row],[OrderID]],[3]!Table13456[No заказа],[3]!Table13456[Количество],"",0,1)</f>
        <v>2</v>
      </c>
      <c r="I3717" s="5">
        <f>_xlfn.XLOOKUP(Table16[[#This Row],[OrderID]],[3]!Table13456[No заказа],[3]!Table13456[Цена],"",0,1)</f>
        <v>10832</v>
      </c>
      <c r="J3717" s="2" t="str">
        <f>M01_SETTINGS!$F$2</f>
        <v>KASPI</v>
      </c>
    </row>
    <row r="3718" spans="1:10" x14ac:dyDescent="0.35">
      <c r="A3718" s="3">
        <f>_xlfn.XLOOKUP(Table16[[#This Row],[OrderID]],[3]!Table13456[No заказа],[3]!Table13456[Дата
отправки],"",0,1)</f>
        <v>45691</v>
      </c>
      <c r="B3718" s="2" t="s">
        <v>258</v>
      </c>
      <c r="C3718" s="2"/>
      <c r="D3718" s="2"/>
      <c r="E3718" s="3"/>
      <c r="F3718" s="3"/>
      <c r="H3718" s="5">
        <f>_xlfn.XLOOKUP(Table16[[#This Row],[OrderID]],[3]!Table13456[No заказа],[3]!Table13456[Количество],"",0,1)</f>
        <v>2</v>
      </c>
      <c r="I3718" s="5">
        <f>_xlfn.XLOOKUP(Table16[[#This Row],[OrderID]],[3]!Table13456[No заказа],[3]!Table13456[Цена],"",0,1)</f>
        <v>10832</v>
      </c>
      <c r="J3718" s="2" t="str">
        <f>M01_SETTINGS!$F$2</f>
        <v>KASPI</v>
      </c>
    </row>
    <row r="3719" spans="1:10" x14ac:dyDescent="0.35">
      <c r="A3719" s="3">
        <f>_xlfn.XLOOKUP(Table16[[#This Row],[OrderID]],[3]!Table13456[No заказа],[3]!Table13456[Дата
отправки],"",0,1)</f>
        <v>45691</v>
      </c>
      <c r="B3719" s="2">
        <v>490500764</v>
      </c>
      <c r="C3719" s="2"/>
      <c r="D3719" s="2"/>
      <c r="E3719" s="3"/>
      <c r="F3719" s="3"/>
      <c r="H3719" s="5">
        <f>_xlfn.XLOOKUP(Table16[[#This Row],[OrderID]],[3]!Table13456[No заказа],[3]!Table13456[Количество],"",0,1)</f>
        <v>1</v>
      </c>
      <c r="I3719" s="5">
        <f>_xlfn.XLOOKUP(Table16[[#This Row],[OrderID]],[3]!Table13456[No заказа],[3]!Table13456[Цена],"",0,1)</f>
        <v>9000</v>
      </c>
      <c r="J3719" s="2" t="str">
        <f>M01_SETTINGS!$F$2</f>
        <v>KASPI</v>
      </c>
    </row>
    <row r="3720" spans="1:10" x14ac:dyDescent="0.35">
      <c r="A3720" s="3">
        <f>_xlfn.XLOOKUP(Table16[[#This Row],[OrderID]],[3]!Table13456[No заказа],[3]!Table13456[Дата
отправки],"",0,1)</f>
        <v>45691</v>
      </c>
      <c r="B3720" s="2">
        <v>490733157</v>
      </c>
      <c r="C3720" s="2"/>
      <c r="D3720" s="2"/>
      <c r="E3720" s="3"/>
      <c r="F3720" s="3"/>
      <c r="H3720" s="5">
        <f>_xlfn.XLOOKUP(Table16[[#This Row],[OrderID]],[3]!Table13456[No заказа],[3]!Table13456[Количество],"",0,1)</f>
        <v>1</v>
      </c>
      <c r="I3720" s="5">
        <f>_xlfn.XLOOKUP(Table16[[#This Row],[OrderID]],[3]!Table13456[No заказа],[3]!Table13456[Цена],"",0,1)</f>
        <v>8999</v>
      </c>
      <c r="J3720" s="2" t="str">
        <f>M01_SETTINGS!$F$2</f>
        <v>KASPI</v>
      </c>
    </row>
    <row r="3721" spans="1:10" x14ac:dyDescent="0.35">
      <c r="A3721" s="3">
        <f>_xlfn.XLOOKUP(Table16[[#This Row],[OrderID]],[3]!Table13456[No заказа],[3]!Table13456[Дата
отправки],"",0,1)</f>
        <v>45691</v>
      </c>
      <c r="B3721" s="2">
        <v>490559307</v>
      </c>
      <c r="C3721" s="2"/>
      <c r="D3721" s="2"/>
      <c r="E3721" s="3"/>
      <c r="F3721" s="3"/>
      <c r="H3721" s="5">
        <f>_xlfn.XLOOKUP(Table16[[#This Row],[OrderID]],[3]!Table13456[No заказа],[3]!Table13456[Количество],"",0,1)</f>
        <v>1</v>
      </c>
      <c r="I3721" s="5">
        <f>_xlfn.XLOOKUP(Table16[[#This Row],[OrderID]],[3]!Table13456[No заказа],[3]!Table13456[Цена],"",0,1)</f>
        <v>11000</v>
      </c>
      <c r="J3721" s="2" t="str">
        <f>M01_SETTINGS!$F$2</f>
        <v>KASPI</v>
      </c>
    </row>
    <row r="3722" spans="1:10" x14ac:dyDescent="0.35">
      <c r="A3722" s="3">
        <f>_xlfn.XLOOKUP(Table16[[#This Row],[OrderID]],[3]!Table13456[No заказа],[3]!Table13456[Дата
отправки],"",0,1)</f>
        <v>45691</v>
      </c>
      <c r="B3722" s="2">
        <v>490681888</v>
      </c>
      <c r="C3722" s="2"/>
      <c r="D3722" s="2"/>
      <c r="E3722" s="3"/>
      <c r="F3722" s="3"/>
      <c r="H3722" s="5">
        <f>_xlfn.XLOOKUP(Table16[[#This Row],[OrderID]],[3]!Table13456[No заказа],[3]!Table13456[Количество],"",0,1)</f>
        <v>1</v>
      </c>
      <c r="I3722" s="5">
        <f>_xlfn.XLOOKUP(Table16[[#This Row],[OrderID]],[3]!Table13456[No заказа],[3]!Table13456[Цена],"",0,1)</f>
        <v>8999</v>
      </c>
      <c r="J3722" s="2" t="str">
        <f>M01_SETTINGS!$F$2</f>
        <v>KASPI</v>
      </c>
    </row>
    <row r="3723" spans="1:10" x14ac:dyDescent="0.35">
      <c r="A3723" s="3">
        <f>_xlfn.XLOOKUP(Table16[[#This Row],[OrderID]],[3]!Table13456[No заказа],[3]!Table13456[Дата
отправки],"",0,1)</f>
        <v>45691</v>
      </c>
      <c r="B3723" s="2">
        <v>490412401</v>
      </c>
      <c r="C3723" s="2"/>
      <c r="D3723" s="2"/>
      <c r="E3723" s="3"/>
      <c r="F3723" s="3"/>
      <c r="H3723" s="5">
        <f>_xlfn.XLOOKUP(Table16[[#This Row],[OrderID]],[3]!Table13456[No заказа],[3]!Table13456[Количество],"",0,1)</f>
        <v>1</v>
      </c>
      <c r="I3723" s="5">
        <f>_xlfn.XLOOKUP(Table16[[#This Row],[OrderID]],[3]!Table13456[No заказа],[3]!Table13456[Цена],"",0,1)</f>
        <v>9000</v>
      </c>
      <c r="J3723" s="2" t="str">
        <f>M01_SETTINGS!$F$2</f>
        <v>KASPI</v>
      </c>
    </row>
    <row r="3724" spans="1:10" x14ac:dyDescent="0.35">
      <c r="A3724" s="3">
        <f>_xlfn.XLOOKUP(Table16[[#This Row],[OrderID]],[3]!Table13456[No заказа],[3]!Table13456[Дата
отправки],"",0,1)</f>
        <v>45691</v>
      </c>
      <c r="B3724" s="2">
        <v>490231135</v>
      </c>
      <c r="C3724" s="2"/>
      <c r="D3724" s="2"/>
      <c r="E3724" s="3"/>
      <c r="F3724" s="3"/>
      <c r="H3724" s="5">
        <f>_xlfn.XLOOKUP(Table16[[#This Row],[OrderID]],[3]!Table13456[No заказа],[3]!Table13456[Количество],"",0,1)</f>
        <v>1</v>
      </c>
      <c r="I3724" s="5">
        <f>_xlfn.XLOOKUP(Table16[[#This Row],[OrderID]],[3]!Table13456[No заказа],[3]!Table13456[Цена],"",0,1)</f>
        <v>8800</v>
      </c>
      <c r="J3724" s="2" t="str">
        <f>M01_SETTINGS!$F$2</f>
        <v>KASPI</v>
      </c>
    </row>
    <row r="3725" spans="1:10" x14ac:dyDescent="0.35">
      <c r="A3725" s="3">
        <f>_xlfn.XLOOKUP(Table16[[#This Row],[OrderID]],[3]!Table13456[No заказа],[3]!Table13456[Дата
отправки],"",0,1)</f>
        <v>45691</v>
      </c>
      <c r="B3725" s="2">
        <v>490644796</v>
      </c>
      <c r="C3725" s="2"/>
      <c r="D3725" s="2"/>
      <c r="E3725" s="3"/>
      <c r="F3725" s="3"/>
      <c r="H3725" s="5">
        <f>_xlfn.XLOOKUP(Table16[[#This Row],[OrderID]],[3]!Table13456[No заказа],[3]!Table13456[Количество],"",0,1)</f>
        <v>1</v>
      </c>
      <c r="I3725" s="5">
        <f>_xlfn.XLOOKUP(Table16[[#This Row],[OrderID]],[3]!Table13456[No заказа],[3]!Table13456[Цена],"",0,1)</f>
        <v>8996</v>
      </c>
      <c r="J3725" s="2" t="str">
        <f>M01_SETTINGS!$F$2</f>
        <v>KASPI</v>
      </c>
    </row>
    <row r="3726" spans="1:10" x14ac:dyDescent="0.35">
      <c r="A3726" s="3">
        <f>_xlfn.XLOOKUP(Table16[[#This Row],[OrderID]],[3]!Table13456[No заказа],[3]!Table13456[Дата
отправки],"",0,1)</f>
        <v>45691</v>
      </c>
      <c r="B3726" s="2">
        <v>490384774</v>
      </c>
      <c r="C3726" s="2"/>
      <c r="D3726" s="2"/>
      <c r="E3726" s="3"/>
      <c r="F3726" s="3"/>
      <c r="H3726" s="5">
        <f>_xlfn.XLOOKUP(Table16[[#This Row],[OrderID]],[3]!Table13456[No заказа],[3]!Table13456[Количество],"",0,1)</f>
        <v>1</v>
      </c>
      <c r="I3726" s="5">
        <f>_xlfn.XLOOKUP(Table16[[#This Row],[OrderID]],[3]!Table13456[No заказа],[3]!Table13456[Цена],"",0,1)</f>
        <v>9000</v>
      </c>
      <c r="J3726" s="2" t="str">
        <f>M01_SETTINGS!$F$2</f>
        <v>KASPI</v>
      </c>
    </row>
    <row r="3727" spans="1:10" x14ac:dyDescent="0.35">
      <c r="A3727" s="3">
        <f>_xlfn.XLOOKUP(Table16[[#This Row],[OrderID]],[3]!Table13456[No заказа],[3]!Table13456[Дата
отправки],"",0,1)</f>
        <v>45691</v>
      </c>
      <c r="B3727" s="2">
        <v>490810398</v>
      </c>
      <c r="C3727" s="2"/>
      <c r="D3727" s="2"/>
      <c r="E3727" s="3"/>
      <c r="F3727" s="3"/>
      <c r="H3727" s="5">
        <f>_xlfn.XLOOKUP(Table16[[#This Row],[OrderID]],[3]!Table13456[No заказа],[3]!Table13456[Количество],"",0,1)</f>
        <v>1</v>
      </c>
      <c r="I3727" s="5">
        <f>_xlfn.XLOOKUP(Table16[[#This Row],[OrderID]],[3]!Table13456[No заказа],[3]!Table13456[Цена],"",0,1)</f>
        <v>9000</v>
      </c>
      <c r="J3727" s="2" t="str">
        <f>M01_SETTINGS!$F$2</f>
        <v>KASPI</v>
      </c>
    </row>
    <row r="3728" spans="1:10" x14ac:dyDescent="0.35">
      <c r="A3728" s="3">
        <f>_xlfn.XLOOKUP(Table16[[#This Row],[OrderID]],[3]!Table13456[No заказа],[3]!Table13456[Дата
отправки],"",0,1)</f>
        <v>45691</v>
      </c>
      <c r="B3728" s="2">
        <v>490440649</v>
      </c>
      <c r="C3728" s="2"/>
      <c r="D3728" s="2"/>
      <c r="E3728" s="3"/>
      <c r="F3728" s="3"/>
      <c r="H3728" s="5">
        <f>_xlfn.XLOOKUP(Table16[[#This Row],[OrderID]],[3]!Table13456[No заказа],[3]!Table13456[Количество],"",0,1)</f>
        <v>1</v>
      </c>
      <c r="I3728" s="5">
        <f>_xlfn.XLOOKUP(Table16[[#This Row],[OrderID]],[3]!Table13456[No заказа],[3]!Table13456[Цена],"",0,1)</f>
        <v>9000</v>
      </c>
      <c r="J3728" s="2" t="str">
        <f>M01_SETTINGS!$F$2</f>
        <v>KASPI</v>
      </c>
    </row>
    <row r="3729" spans="1:10" x14ac:dyDescent="0.35">
      <c r="A3729" s="3">
        <f>_xlfn.XLOOKUP(Table16[[#This Row],[OrderID]],[3]!Table13456[No заказа],[3]!Table13456[Дата
отправки],"",0,1)</f>
        <v>45691</v>
      </c>
      <c r="B3729" s="2">
        <v>490599650</v>
      </c>
      <c r="C3729" s="2"/>
      <c r="D3729" s="2"/>
      <c r="E3729" s="3"/>
      <c r="F3729" s="3"/>
      <c r="H3729" s="5">
        <f>_xlfn.XLOOKUP(Table16[[#This Row],[OrderID]],[3]!Table13456[No заказа],[3]!Table13456[Количество],"",0,1)</f>
        <v>1</v>
      </c>
      <c r="I3729" s="5">
        <f>_xlfn.XLOOKUP(Table16[[#This Row],[OrderID]],[3]!Table13456[No заказа],[3]!Table13456[Цена],"",0,1)</f>
        <v>12900</v>
      </c>
      <c r="J3729" s="2" t="str">
        <f>M01_SETTINGS!$F$2</f>
        <v>KASPI</v>
      </c>
    </row>
    <row r="3730" spans="1:10" x14ac:dyDescent="0.35">
      <c r="A3730" s="3">
        <f>_xlfn.XLOOKUP(Table16[[#This Row],[OrderID]],[3]!Table13456[No заказа],[3]!Table13456[Дата
отправки],"",0,1)</f>
        <v>45691</v>
      </c>
      <c r="B3730" s="2">
        <v>490750704</v>
      </c>
      <c r="C3730" s="2"/>
      <c r="D3730" s="2"/>
      <c r="E3730" s="3"/>
      <c r="F3730" s="3"/>
      <c r="H3730" s="5">
        <f>_xlfn.XLOOKUP(Table16[[#This Row],[OrderID]],[3]!Table13456[No заказа],[3]!Table13456[Количество],"",0,1)</f>
        <v>1</v>
      </c>
      <c r="I3730" s="5">
        <f>_xlfn.XLOOKUP(Table16[[#This Row],[OrderID]],[3]!Table13456[No заказа],[3]!Table13456[Цена],"",0,1)</f>
        <v>9000</v>
      </c>
      <c r="J3730" s="2" t="str">
        <f>M01_SETTINGS!$F$2</f>
        <v>KASPI</v>
      </c>
    </row>
    <row r="3731" spans="1:10" x14ac:dyDescent="0.35">
      <c r="A3731" s="3">
        <f>_xlfn.XLOOKUP(Table16[[#This Row],[OrderID]],[3]!Table13456[No заказа],[3]!Table13456[Дата
отправки],"",0,1)</f>
        <v>45691</v>
      </c>
      <c r="B3731" s="2">
        <v>490469307</v>
      </c>
      <c r="C3731" s="2"/>
      <c r="D3731" s="2"/>
      <c r="E3731" s="3"/>
      <c r="F3731" s="3"/>
      <c r="H3731" s="5">
        <f>_xlfn.XLOOKUP(Table16[[#This Row],[OrderID]],[3]!Table13456[No заказа],[3]!Table13456[Количество],"",0,1)</f>
        <v>1</v>
      </c>
      <c r="I3731" s="5">
        <f>_xlfn.XLOOKUP(Table16[[#This Row],[OrderID]],[3]!Table13456[No заказа],[3]!Table13456[Цена],"",0,1)</f>
        <v>9000</v>
      </c>
      <c r="J3731" s="2" t="str">
        <f>M01_SETTINGS!$F$2</f>
        <v>KASPI</v>
      </c>
    </row>
    <row r="3732" spans="1:10" x14ac:dyDescent="0.35">
      <c r="A3732" s="3">
        <f>_xlfn.XLOOKUP(Table16[[#This Row],[OrderID]],[3]!Table13456[No заказа],[3]!Table13456[Дата
отправки],"",0,1)</f>
        <v>45691</v>
      </c>
      <c r="B3732" s="2">
        <v>490393467</v>
      </c>
      <c r="C3732" s="2"/>
      <c r="D3732" s="2"/>
      <c r="E3732" s="3"/>
      <c r="F3732" s="3"/>
      <c r="H3732" s="5">
        <f>_xlfn.XLOOKUP(Table16[[#This Row],[OrderID]],[3]!Table13456[No заказа],[3]!Table13456[Количество],"",0,1)</f>
        <v>1</v>
      </c>
      <c r="I3732" s="5">
        <f>_xlfn.XLOOKUP(Table16[[#This Row],[OrderID]],[3]!Table13456[No заказа],[3]!Table13456[Цена],"",0,1)</f>
        <v>8800</v>
      </c>
      <c r="J3732" s="2" t="str">
        <f>M01_SETTINGS!$F$2</f>
        <v>KASPI</v>
      </c>
    </row>
    <row r="3733" spans="1:10" x14ac:dyDescent="0.35">
      <c r="A3733" s="3">
        <f>_xlfn.XLOOKUP(Table16[[#This Row],[OrderID]],[3]!Table13456[No заказа],[3]!Table13456[Дата
отправки],"",0,1)</f>
        <v>45691</v>
      </c>
      <c r="B3733" s="2">
        <v>490592113</v>
      </c>
      <c r="C3733" s="2"/>
      <c r="D3733" s="2"/>
      <c r="E3733" s="3"/>
      <c r="F3733" s="3"/>
      <c r="H3733" s="5">
        <f>_xlfn.XLOOKUP(Table16[[#This Row],[OrderID]],[3]!Table13456[No заказа],[3]!Table13456[Количество],"",0,1)</f>
        <v>1</v>
      </c>
      <c r="I3733" s="5">
        <f>_xlfn.XLOOKUP(Table16[[#This Row],[OrderID]],[3]!Table13456[No заказа],[3]!Table13456[Цена],"",0,1)</f>
        <v>8964</v>
      </c>
      <c r="J3733" s="2" t="str">
        <f>M01_SETTINGS!$F$2</f>
        <v>KASPI</v>
      </c>
    </row>
    <row r="3734" spans="1:10" x14ac:dyDescent="0.35">
      <c r="A3734" s="3">
        <f>_xlfn.XLOOKUP(Table16[[#This Row],[OrderID]],[3]!Table13456[No заказа],[3]!Table13456[Дата
отправки],"",0,1)</f>
        <v>45691</v>
      </c>
      <c r="B3734" s="2">
        <v>490813502</v>
      </c>
      <c r="C3734" s="2"/>
      <c r="D3734" s="2"/>
      <c r="E3734" s="3"/>
      <c r="F3734" s="3"/>
      <c r="H3734" s="5">
        <f>_xlfn.XLOOKUP(Table16[[#This Row],[OrderID]],[3]!Table13456[No заказа],[3]!Table13456[Количество],"",0,1)</f>
        <v>1</v>
      </c>
      <c r="I3734" s="5">
        <f>_xlfn.XLOOKUP(Table16[[#This Row],[OrderID]],[3]!Table13456[No заказа],[3]!Table13456[Цена],"",0,1)</f>
        <v>14990</v>
      </c>
      <c r="J3734" s="2" t="str">
        <f>M01_SETTINGS!$F$2</f>
        <v>KASPI</v>
      </c>
    </row>
    <row r="3735" spans="1:10" x14ac:dyDescent="0.35">
      <c r="A3735" s="3">
        <f>_xlfn.XLOOKUP(Table16[[#This Row],[OrderID]],[3]!Table13456[No заказа],[3]!Table13456[Дата
отправки],"",0,1)</f>
        <v>45691</v>
      </c>
      <c r="B3735" s="2">
        <v>490292439</v>
      </c>
      <c r="C3735" s="2"/>
      <c r="D3735" s="2"/>
      <c r="E3735" s="3"/>
      <c r="F3735" s="3"/>
      <c r="H3735" s="5">
        <f>_xlfn.XLOOKUP(Table16[[#This Row],[OrderID]],[3]!Table13456[No заказа],[3]!Table13456[Количество],"",0,1)</f>
        <v>1</v>
      </c>
      <c r="I3735" s="5">
        <f>_xlfn.XLOOKUP(Table16[[#This Row],[OrderID]],[3]!Table13456[No заказа],[3]!Table13456[Цена],"",0,1)</f>
        <v>14990</v>
      </c>
      <c r="J3735" s="2" t="str">
        <f>M01_SETTINGS!$F$2</f>
        <v>KASPI</v>
      </c>
    </row>
    <row r="3736" spans="1:10" x14ac:dyDescent="0.35">
      <c r="A3736" s="3">
        <f>_xlfn.XLOOKUP(Table16[[#This Row],[OrderID]],[3]!Table13456[No заказа],[3]!Table13456[Дата
отправки],"",0,1)</f>
        <v>45691</v>
      </c>
      <c r="B3736" s="2">
        <v>490508911</v>
      </c>
      <c r="C3736" s="2"/>
      <c r="D3736" s="2"/>
      <c r="E3736" s="3"/>
      <c r="F3736" s="3"/>
      <c r="H3736" s="5">
        <f>_xlfn.XLOOKUP(Table16[[#This Row],[OrderID]],[3]!Table13456[No заказа],[3]!Table13456[Количество],"",0,1)</f>
        <v>1</v>
      </c>
      <c r="I3736" s="5">
        <f>_xlfn.XLOOKUP(Table16[[#This Row],[OrderID]],[3]!Table13456[No заказа],[3]!Table13456[Цена],"",0,1)</f>
        <v>14990</v>
      </c>
      <c r="J3736" s="2" t="str">
        <f>M01_SETTINGS!$F$2</f>
        <v>KASPI</v>
      </c>
    </row>
    <row r="3737" spans="1:10" x14ac:dyDescent="0.35">
      <c r="A3737" s="3">
        <f>_xlfn.XLOOKUP(Table16[[#This Row],[OrderID]],[3]!Table13456[No заказа],[3]!Table13456[Дата
отправки],"",0,1)</f>
        <v>45691</v>
      </c>
      <c r="B3737" s="2">
        <v>490462148</v>
      </c>
      <c r="C3737" s="2"/>
      <c r="D3737" s="2"/>
      <c r="E3737" s="3"/>
      <c r="F3737" s="3"/>
      <c r="H3737" s="5">
        <f>_xlfn.XLOOKUP(Table16[[#This Row],[OrderID]],[3]!Table13456[No заказа],[3]!Table13456[Количество],"",0,1)</f>
        <v>1</v>
      </c>
      <c r="I3737" s="5">
        <f>_xlfn.XLOOKUP(Table16[[#This Row],[OrderID]],[3]!Table13456[No заказа],[3]!Table13456[Цена],"",0,1)</f>
        <v>14990</v>
      </c>
      <c r="J3737" s="2" t="str">
        <f>M01_SETTINGS!$F$2</f>
        <v>KASPI</v>
      </c>
    </row>
    <row r="3738" spans="1:10" x14ac:dyDescent="0.35">
      <c r="A3738" s="3">
        <f>_xlfn.XLOOKUP(Table16[[#This Row],[OrderID]],[3]!Table13456[No заказа],[3]!Table13456[Дата
отправки],"",0,1)</f>
        <v>45691</v>
      </c>
      <c r="B3738" s="2">
        <v>490761712</v>
      </c>
      <c r="C3738" s="2"/>
      <c r="D3738" s="2"/>
      <c r="E3738" s="3"/>
      <c r="F3738" s="3"/>
      <c r="H3738" s="5">
        <f>_xlfn.XLOOKUP(Table16[[#This Row],[OrderID]],[3]!Table13456[No заказа],[3]!Table13456[Количество],"",0,1)</f>
        <v>1</v>
      </c>
      <c r="I3738" s="5">
        <f>_xlfn.XLOOKUP(Table16[[#This Row],[OrderID]],[3]!Table13456[No заказа],[3]!Table13456[Цена],"",0,1)</f>
        <v>8999</v>
      </c>
      <c r="J3738" s="2" t="str">
        <f>M01_SETTINGS!$F$2</f>
        <v>KASPI</v>
      </c>
    </row>
    <row r="3739" spans="1:10" x14ac:dyDescent="0.35">
      <c r="A3739" s="3">
        <f>_xlfn.XLOOKUP(Table16[[#This Row],[OrderID]],[3]!Table13456[No заказа],[3]!Table13456[Дата
отправки],"",0,1)</f>
        <v>45691</v>
      </c>
      <c r="B3739" s="2">
        <v>490725156</v>
      </c>
      <c r="C3739" s="2"/>
      <c r="D3739" s="2"/>
      <c r="E3739" s="3"/>
      <c r="F3739" s="3"/>
      <c r="H3739" s="5">
        <f>_xlfn.XLOOKUP(Table16[[#This Row],[OrderID]],[3]!Table13456[No заказа],[3]!Table13456[Количество],"",0,1)</f>
        <v>1</v>
      </c>
      <c r="I3739" s="5">
        <f>_xlfn.XLOOKUP(Table16[[#This Row],[OrderID]],[3]!Table13456[No заказа],[3]!Table13456[Цена],"",0,1)</f>
        <v>8999</v>
      </c>
      <c r="J3739" s="2" t="str">
        <f>M01_SETTINGS!$F$2</f>
        <v>KASPI</v>
      </c>
    </row>
    <row r="3740" spans="1:10" x14ac:dyDescent="0.35">
      <c r="A3740" s="3">
        <f>_xlfn.XLOOKUP(Table16[[#This Row],[OrderID]],[3]!Table13456[No заказа],[3]!Table13456[Дата
отправки],"",0,1)</f>
        <v>45691</v>
      </c>
      <c r="B3740" s="2">
        <v>490550135</v>
      </c>
      <c r="C3740" s="2"/>
      <c r="D3740" s="2"/>
      <c r="E3740" s="3"/>
      <c r="F3740" s="3"/>
      <c r="H3740" s="5">
        <f>_xlfn.XLOOKUP(Table16[[#This Row],[OrderID]],[3]!Table13456[No заказа],[3]!Table13456[Количество],"",0,1)</f>
        <v>1</v>
      </c>
      <c r="I3740" s="5">
        <f>_xlfn.XLOOKUP(Table16[[#This Row],[OrderID]],[3]!Table13456[No заказа],[3]!Table13456[Цена],"",0,1)</f>
        <v>8999</v>
      </c>
      <c r="J3740" s="2" t="str">
        <f>M01_SETTINGS!$F$2</f>
        <v>KASPI</v>
      </c>
    </row>
    <row r="3741" spans="1:10" x14ac:dyDescent="0.35">
      <c r="A3741" s="3">
        <f>_xlfn.XLOOKUP(Table16[[#This Row],[OrderID]],[3]!Table13456[No заказа],[3]!Table13456[Дата
отправки],"",0,1)</f>
        <v>45691</v>
      </c>
      <c r="B3741" s="2">
        <v>490542933</v>
      </c>
      <c r="C3741" s="2"/>
      <c r="D3741" s="2"/>
      <c r="E3741" s="3"/>
      <c r="F3741" s="3"/>
      <c r="H3741" s="5">
        <f>_xlfn.XLOOKUP(Table16[[#This Row],[OrderID]],[3]!Table13456[No заказа],[3]!Table13456[Количество],"",0,1)</f>
        <v>1</v>
      </c>
      <c r="I3741" s="5">
        <f>_xlfn.XLOOKUP(Table16[[#This Row],[OrderID]],[3]!Table13456[No заказа],[3]!Table13456[Цена],"",0,1)</f>
        <v>14990</v>
      </c>
      <c r="J3741" s="2" t="str">
        <f>M01_SETTINGS!$F$2</f>
        <v>KASPI</v>
      </c>
    </row>
    <row r="3742" spans="1:10" x14ac:dyDescent="0.35">
      <c r="A3742" s="3">
        <f>_xlfn.XLOOKUP(Table16[[#This Row],[OrderID]],[3]!Table13456[No заказа],[3]!Table13456[Дата
отправки],"",0,1)</f>
        <v>45690</v>
      </c>
      <c r="B3742" s="2">
        <v>490216457</v>
      </c>
      <c r="C3742" s="2"/>
      <c r="D3742" s="2"/>
      <c r="E3742" s="3"/>
      <c r="F3742" s="3"/>
      <c r="H3742" s="5">
        <f>_xlfn.XLOOKUP(Table16[[#This Row],[OrderID]],[3]!Table13456[No заказа],[3]!Table13456[Количество],"",0,1)</f>
        <v>1</v>
      </c>
      <c r="I3742" s="5">
        <f>_xlfn.XLOOKUP(Table16[[#This Row],[OrderID]],[3]!Table13456[No заказа],[3]!Table13456[Цена],"",0,1)</f>
        <v>8940</v>
      </c>
      <c r="J3742" s="2" t="str">
        <f>M01_SETTINGS!$F$2</f>
        <v>KASPI</v>
      </c>
    </row>
    <row r="3743" spans="1:10" x14ac:dyDescent="0.35">
      <c r="A3743" s="3">
        <f>_xlfn.XLOOKUP(Table16[[#This Row],[OrderID]],[3]!Table13456[No заказа],[3]!Table13456[Дата
отправки],"",0,1)</f>
        <v>45690</v>
      </c>
      <c r="B3743" s="2">
        <v>490102968</v>
      </c>
      <c r="C3743" s="2"/>
      <c r="D3743" s="2"/>
      <c r="E3743" s="3"/>
      <c r="F3743" s="3"/>
      <c r="H3743" s="5">
        <f>_xlfn.XLOOKUP(Table16[[#This Row],[OrderID]],[3]!Table13456[No заказа],[3]!Table13456[Количество],"",0,1)</f>
        <v>1</v>
      </c>
      <c r="I3743" s="5">
        <f>_xlfn.XLOOKUP(Table16[[#This Row],[OrderID]],[3]!Table13456[No заказа],[3]!Table13456[Цена],"",0,1)</f>
        <v>9496</v>
      </c>
      <c r="J3743" s="2" t="str">
        <f>M01_SETTINGS!$F$2</f>
        <v>KASPI</v>
      </c>
    </row>
    <row r="3744" spans="1:10" x14ac:dyDescent="0.35">
      <c r="A3744" s="3">
        <f>_xlfn.XLOOKUP(Table16[[#This Row],[OrderID]],[3]!Table13456[No заказа],[3]!Table13456[Дата
отправки],"",0,1)</f>
        <v>45690</v>
      </c>
      <c r="B3744" s="2">
        <v>490103777</v>
      </c>
      <c r="C3744" s="2"/>
      <c r="D3744" s="2"/>
      <c r="E3744" s="3"/>
      <c r="F3744" s="3"/>
      <c r="H3744" s="5">
        <f>_xlfn.XLOOKUP(Table16[[#This Row],[OrderID]],[3]!Table13456[No заказа],[3]!Table13456[Количество],"",0,1)</f>
        <v>1</v>
      </c>
      <c r="I3744" s="5">
        <f>_xlfn.XLOOKUP(Table16[[#This Row],[OrderID]],[3]!Table13456[No заказа],[3]!Table13456[Цена],"",0,1)</f>
        <v>8990</v>
      </c>
      <c r="J3744" s="2" t="str">
        <f>M01_SETTINGS!$F$2</f>
        <v>KASPI</v>
      </c>
    </row>
    <row r="3745" spans="1:10" x14ac:dyDescent="0.35">
      <c r="A3745" s="3">
        <f>_xlfn.XLOOKUP(Table16[[#This Row],[OrderID]],[3]!Table13456[No заказа],[3]!Table13456[Дата
отправки],"",0,1)</f>
        <v>45690</v>
      </c>
      <c r="B3745" s="2">
        <v>489866682</v>
      </c>
      <c r="C3745" s="2"/>
      <c r="D3745" s="2"/>
      <c r="E3745" s="3"/>
      <c r="F3745" s="3"/>
      <c r="H3745" s="5">
        <f>_xlfn.XLOOKUP(Table16[[#This Row],[OrderID]],[3]!Table13456[No заказа],[3]!Table13456[Количество],"",0,1)</f>
        <v>1</v>
      </c>
      <c r="I3745" s="5">
        <f>_xlfn.XLOOKUP(Table16[[#This Row],[OrderID]],[3]!Table13456[No заказа],[3]!Table13456[Цена],"",0,1)</f>
        <v>8900</v>
      </c>
      <c r="J3745" s="2" t="str">
        <f>M01_SETTINGS!$F$2</f>
        <v>KASPI</v>
      </c>
    </row>
    <row r="3746" spans="1:10" x14ac:dyDescent="0.35">
      <c r="A3746" s="3">
        <f>_xlfn.XLOOKUP(Table16[[#This Row],[OrderID]],[3]!Table13456[No заказа],[3]!Table13456[Дата
отправки],"",0,1)</f>
        <v>45690</v>
      </c>
      <c r="B3746" s="2">
        <v>489891420</v>
      </c>
      <c r="C3746" s="2"/>
      <c r="D3746" s="2"/>
      <c r="E3746" s="3"/>
      <c r="F3746" s="3"/>
      <c r="H3746" s="5">
        <f>_xlfn.XLOOKUP(Table16[[#This Row],[OrderID]],[3]!Table13456[No заказа],[3]!Table13456[Количество],"",0,1)</f>
        <v>1</v>
      </c>
      <c r="I3746" s="5">
        <f>_xlfn.XLOOKUP(Table16[[#This Row],[OrderID]],[3]!Table13456[No заказа],[3]!Table13456[Цена],"",0,1)</f>
        <v>8800</v>
      </c>
      <c r="J3746" s="2" t="str">
        <f>M01_SETTINGS!$F$2</f>
        <v>KASPI</v>
      </c>
    </row>
    <row r="3747" spans="1:10" x14ac:dyDescent="0.35">
      <c r="A3747" s="3">
        <f>_xlfn.XLOOKUP(Table16[[#This Row],[OrderID]],[3]!Table13456[No заказа],[3]!Table13456[Дата
отправки],"",0,1)</f>
        <v>45690</v>
      </c>
      <c r="B3747" s="2">
        <v>490124117</v>
      </c>
      <c r="C3747" s="2"/>
      <c r="D3747" s="2"/>
      <c r="E3747" s="3"/>
      <c r="F3747" s="3"/>
      <c r="H3747" s="5">
        <f>_xlfn.XLOOKUP(Table16[[#This Row],[OrderID]],[3]!Table13456[No заказа],[3]!Table13456[Количество],"",0,1)</f>
        <v>1</v>
      </c>
      <c r="I3747" s="5">
        <f>_xlfn.XLOOKUP(Table16[[#This Row],[OrderID]],[3]!Table13456[No заказа],[3]!Table13456[Цена],"",0,1)</f>
        <v>8888</v>
      </c>
      <c r="J3747" s="2" t="str">
        <f>M01_SETTINGS!$F$2</f>
        <v>KASPI</v>
      </c>
    </row>
    <row r="3748" spans="1:10" x14ac:dyDescent="0.35">
      <c r="A3748" s="3">
        <f>_xlfn.XLOOKUP(Table16[[#This Row],[OrderID]],[3]!Table13456[No заказа],[3]!Table13456[Дата
отправки],"",0,1)</f>
        <v>45690</v>
      </c>
      <c r="B3748" s="2">
        <v>489686284</v>
      </c>
      <c r="C3748" s="2"/>
      <c r="D3748" s="2"/>
      <c r="E3748" s="3"/>
      <c r="F3748" s="3"/>
      <c r="H3748" s="5">
        <f>_xlfn.XLOOKUP(Table16[[#This Row],[OrderID]],[3]!Table13456[No заказа],[3]!Table13456[Количество],"",0,1)</f>
        <v>1</v>
      </c>
      <c r="I3748" s="5">
        <f>_xlfn.XLOOKUP(Table16[[#This Row],[OrderID]],[3]!Table13456[No заказа],[3]!Table13456[Цена],"",0,1)</f>
        <v>8895</v>
      </c>
      <c r="J3748" s="2" t="str">
        <f>M01_SETTINGS!$F$2</f>
        <v>KASPI</v>
      </c>
    </row>
    <row r="3749" spans="1:10" x14ac:dyDescent="0.35">
      <c r="A3749" s="3">
        <f>_xlfn.XLOOKUP(Table16[[#This Row],[OrderID]],[3]!Table13456[No заказа],[3]!Table13456[Дата
отправки],"",0,1)</f>
        <v>45690</v>
      </c>
      <c r="B3749" s="2">
        <v>489922046</v>
      </c>
      <c r="C3749" s="2"/>
      <c r="D3749" s="2"/>
      <c r="E3749" s="3"/>
      <c r="F3749" s="3"/>
      <c r="H3749" s="5">
        <f>_xlfn.XLOOKUP(Table16[[#This Row],[OrderID]],[3]!Table13456[No заказа],[3]!Table13456[Количество],"",0,1)</f>
        <v>1</v>
      </c>
      <c r="I3749" s="5">
        <f>_xlfn.XLOOKUP(Table16[[#This Row],[OrderID]],[3]!Table13456[No заказа],[3]!Table13456[Цена],"",0,1)</f>
        <v>8999</v>
      </c>
      <c r="J3749" s="2" t="str">
        <f>M01_SETTINGS!$F$2</f>
        <v>KASPI</v>
      </c>
    </row>
    <row r="3750" spans="1:10" x14ac:dyDescent="0.35">
      <c r="A3750" s="3">
        <f>_xlfn.XLOOKUP(Table16[[#This Row],[OrderID]],[3]!Table13456[No заказа],[3]!Table13456[Дата
отправки],"",0,1)</f>
        <v>45690</v>
      </c>
      <c r="B3750" s="2">
        <v>490204939</v>
      </c>
      <c r="C3750" s="2"/>
      <c r="D3750" s="2"/>
      <c r="E3750" s="3"/>
      <c r="F3750" s="3"/>
      <c r="H3750" s="5">
        <f>_xlfn.XLOOKUP(Table16[[#This Row],[OrderID]],[3]!Table13456[No заказа],[3]!Table13456[Количество],"",0,1)</f>
        <v>1</v>
      </c>
      <c r="I3750" s="5">
        <f>_xlfn.XLOOKUP(Table16[[#This Row],[OrderID]],[3]!Table13456[No заказа],[3]!Table13456[Цена],"",0,1)</f>
        <v>8800</v>
      </c>
      <c r="J3750" s="2" t="str">
        <f>M01_SETTINGS!$F$2</f>
        <v>KASPI</v>
      </c>
    </row>
    <row r="3751" spans="1:10" x14ac:dyDescent="0.35">
      <c r="A3751" s="3">
        <f>_xlfn.XLOOKUP(Table16[[#This Row],[OrderID]],[3]!Table13456[No заказа],[3]!Table13456[Дата
отправки],"",0,1)</f>
        <v>45690</v>
      </c>
      <c r="B3751" s="2">
        <v>489996908</v>
      </c>
      <c r="C3751" s="2"/>
      <c r="D3751" s="2"/>
      <c r="E3751" s="3"/>
      <c r="F3751" s="3"/>
      <c r="H3751" s="5">
        <f>_xlfn.XLOOKUP(Table16[[#This Row],[OrderID]],[3]!Table13456[No заказа],[3]!Table13456[Количество],"",0,1)</f>
        <v>1</v>
      </c>
      <c r="I3751" s="5">
        <f>_xlfn.XLOOKUP(Table16[[#This Row],[OrderID]],[3]!Table13456[No заказа],[3]!Table13456[Цена],"",0,1)</f>
        <v>11998</v>
      </c>
      <c r="J3751" s="2" t="str">
        <f>M01_SETTINGS!$F$2</f>
        <v>KASPI</v>
      </c>
    </row>
    <row r="3752" spans="1:10" x14ac:dyDescent="0.35">
      <c r="A3752" s="3">
        <f>_xlfn.XLOOKUP(Table16[[#This Row],[OrderID]],[3]!Table13456[No заказа],[3]!Table13456[Дата
отправки],"",0,1)</f>
        <v>45690</v>
      </c>
      <c r="B3752" s="2">
        <v>489883604</v>
      </c>
      <c r="C3752" s="2"/>
      <c r="D3752" s="2"/>
      <c r="E3752" s="3"/>
      <c r="F3752" s="3"/>
      <c r="H3752" s="5">
        <f>_xlfn.XLOOKUP(Table16[[#This Row],[OrderID]],[3]!Table13456[No заказа],[3]!Table13456[Количество],"",0,1)</f>
        <v>1</v>
      </c>
      <c r="I3752" s="5">
        <f>_xlfn.XLOOKUP(Table16[[#This Row],[OrderID]],[3]!Table13456[No заказа],[3]!Table13456[Цена],"",0,1)</f>
        <v>9769</v>
      </c>
      <c r="J3752" s="2" t="str">
        <f>M01_SETTINGS!$F$2</f>
        <v>KASPI</v>
      </c>
    </row>
    <row r="3753" spans="1:10" x14ac:dyDescent="0.35">
      <c r="A3753" s="3">
        <f>_xlfn.XLOOKUP(Table16[[#This Row],[OrderID]],[3]!Table13456[No заказа],[3]!Table13456[Дата
отправки],"",0,1)</f>
        <v>45690</v>
      </c>
      <c r="B3753" s="2">
        <v>489849693</v>
      </c>
      <c r="C3753" s="2"/>
      <c r="D3753" s="2"/>
      <c r="E3753" s="3"/>
      <c r="F3753" s="3"/>
      <c r="H3753" s="5">
        <f>_xlfn.XLOOKUP(Table16[[#This Row],[OrderID]],[3]!Table13456[No заказа],[3]!Table13456[Количество],"",0,1)</f>
        <v>1</v>
      </c>
      <c r="I3753" s="5">
        <f>_xlfn.XLOOKUP(Table16[[#This Row],[OrderID]],[3]!Table13456[No заказа],[3]!Table13456[Цена],"",0,1)</f>
        <v>9774</v>
      </c>
      <c r="J3753" s="2" t="str">
        <f>M01_SETTINGS!$F$2</f>
        <v>KASPI</v>
      </c>
    </row>
    <row r="3754" spans="1:10" x14ac:dyDescent="0.35">
      <c r="A3754" s="3">
        <f>_xlfn.XLOOKUP(Table16[[#This Row],[OrderID]],[3]!Table13456[No заказа],[3]!Table13456[Дата
отправки],"",0,1)</f>
        <v>45690</v>
      </c>
      <c r="B3754" s="2">
        <v>489814691</v>
      </c>
      <c r="C3754" s="2"/>
      <c r="D3754" s="2"/>
      <c r="E3754" s="3"/>
      <c r="F3754" s="3"/>
      <c r="H3754" s="5">
        <f>_xlfn.XLOOKUP(Table16[[#This Row],[OrderID]],[3]!Table13456[No заказа],[3]!Table13456[Количество],"",0,1)</f>
        <v>1</v>
      </c>
      <c r="I3754" s="5">
        <f>_xlfn.XLOOKUP(Table16[[#This Row],[OrderID]],[3]!Table13456[No заказа],[3]!Table13456[Цена],"",0,1)</f>
        <v>8978</v>
      </c>
      <c r="J3754" s="2" t="str">
        <f>M01_SETTINGS!$F$2</f>
        <v>KASPI</v>
      </c>
    </row>
    <row r="3755" spans="1:10" x14ac:dyDescent="0.35">
      <c r="A3755" s="3">
        <f>_xlfn.XLOOKUP(Table16[[#This Row],[OrderID]],[3]!Table13456[No заказа],[3]!Table13456[Дата
отправки],"",0,1)</f>
        <v>45690</v>
      </c>
      <c r="B3755" s="2">
        <v>490022660</v>
      </c>
      <c r="C3755" s="2"/>
      <c r="D3755" s="2"/>
      <c r="E3755" s="3"/>
      <c r="F3755" s="3"/>
      <c r="H3755" s="5">
        <f>_xlfn.XLOOKUP(Table16[[#This Row],[OrderID]],[3]!Table13456[No заказа],[3]!Table13456[Количество],"",0,1)</f>
        <v>1</v>
      </c>
      <c r="I3755" s="5">
        <f>_xlfn.XLOOKUP(Table16[[#This Row],[OrderID]],[3]!Table13456[No заказа],[3]!Table13456[Цена],"",0,1)</f>
        <v>9769</v>
      </c>
      <c r="J3755" s="2" t="str">
        <f>M01_SETTINGS!$F$2</f>
        <v>KASPI</v>
      </c>
    </row>
    <row r="3756" spans="1:10" x14ac:dyDescent="0.35">
      <c r="A3756" s="3">
        <f>_xlfn.XLOOKUP(Table16[[#This Row],[OrderID]],[3]!Table13456[No заказа],[3]!Table13456[Дата
отправки],"",0,1)</f>
        <v>45690</v>
      </c>
      <c r="B3756" s="2">
        <v>489953716</v>
      </c>
      <c r="C3756" s="2"/>
      <c r="D3756" s="2"/>
      <c r="E3756" s="3"/>
      <c r="F3756" s="3"/>
      <c r="H3756" s="5">
        <f>_xlfn.XLOOKUP(Table16[[#This Row],[OrderID]],[3]!Table13456[No заказа],[3]!Table13456[Количество],"",0,1)</f>
        <v>1</v>
      </c>
      <c r="I3756" s="5">
        <f>_xlfn.XLOOKUP(Table16[[#This Row],[OrderID]],[3]!Table13456[No заказа],[3]!Table13456[Цена],"",0,1)</f>
        <v>12900</v>
      </c>
      <c r="J3756" s="2" t="str">
        <f>M01_SETTINGS!$F$2</f>
        <v>KASPI</v>
      </c>
    </row>
    <row r="3757" spans="1:10" x14ac:dyDescent="0.35">
      <c r="A3757" s="3">
        <f>_xlfn.XLOOKUP(Table16[[#This Row],[OrderID]],[3]!Table13456[No заказа],[3]!Table13456[Дата
отправки],"",0,1)</f>
        <v>45690</v>
      </c>
      <c r="B3757" s="2">
        <v>489835684</v>
      </c>
      <c r="C3757" s="2"/>
      <c r="D3757" s="2"/>
      <c r="E3757" s="3"/>
      <c r="F3757" s="3"/>
      <c r="H3757" s="5">
        <f>_xlfn.XLOOKUP(Table16[[#This Row],[OrderID]],[3]!Table13456[No заказа],[3]!Table13456[Количество],"",0,1)</f>
        <v>1</v>
      </c>
      <c r="I3757" s="5">
        <f>_xlfn.XLOOKUP(Table16[[#This Row],[OrderID]],[3]!Table13456[No заказа],[3]!Table13456[Цена],"",0,1)</f>
        <v>12900</v>
      </c>
      <c r="J3757" s="2" t="str">
        <f>M01_SETTINGS!$F$2</f>
        <v>KASPI</v>
      </c>
    </row>
    <row r="3758" spans="1:10" x14ac:dyDescent="0.35">
      <c r="A3758" s="3">
        <f>_xlfn.XLOOKUP(Table16[[#This Row],[OrderID]],[3]!Table13456[No заказа],[3]!Table13456[Дата
отправки],"",0,1)</f>
        <v>45690</v>
      </c>
      <c r="B3758" s="2">
        <v>490075559</v>
      </c>
      <c r="C3758" s="2"/>
      <c r="D3758" s="2"/>
      <c r="E3758" s="3"/>
      <c r="F3758" s="3"/>
      <c r="H3758" s="5">
        <f>_xlfn.XLOOKUP(Table16[[#This Row],[OrderID]],[3]!Table13456[No заказа],[3]!Table13456[Количество],"",0,1)</f>
        <v>1</v>
      </c>
      <c r="I3758" s="5">
        <f>_xlfn.XLOOKUP(Table16[[#This Row],[OrderID]],[3]!Table13456[No заказа],[3]!Table13456[Цена],"",0,1)</f>
        <v>8990</v>
      </c>
      <c r="J3758" s="2" t="str">
        <f>M01_SETTINGS!$F$2</f>
        <v>KASPI</v>
      </c>
    </row>
    <row r="3759" spans="1:10" x14ac:dyDescent="0.35">
      <c r="A3759" s="3">
        <f>_xlfn.XLOOKUP(Table16[[#This Row],[OrderID]],[3]!Table13456[No заказа],[3]!Table13456[Дата
отправки],"",0,1)</f>
        <v>45690</v>
      </c>
      <c r="B3759" s="2">
        <v>489953030</v>
      </c>
      <c r="C3759" s="2"/>
      <c r="D3759" s="2"/>
      <c r="E3759" s="3"/>
      <c r="F3759" s="3"/>
      <c r="H3759" s="5">
        <f>_xlfn.XLOOKUP(Table16[[#This Row],[OrderID]],[3]!Table13456[No заказа],[3]!Table13456[Количество],"",0,1)</f>
        <v>1</v>
      </c>
      <c r="I3759" s="5">
        <f>_xlfn.XLOOKUP(Table16[[#This Row],[OrderID]],[3]!Table13456[No заказа],[3]!Table13456[Цена],"",0,1)</f>
        <v>8990</v>
      </c>
      <c r="J3759" s="2" t="str">
        <f>M01_SETTINGS!$F$2</f>
        <v>KASPI</v>
      </c>
    </row>
    <row r="3760" spans="1:10" x14ac:dyDescent="0.35">
      <c r="A3760" s="3">
        <f>_xlfn.XLOOKUP(Table16[[#This Row],[OrderID]],[3]!Table13456[No заказа],[3]!Table13456[Дата
отправки],"",0,1)</f>
        <v>45690</v>
      </c>
      <c r="B3760" s="2">
        <v>489776190</v>
      </c>
      <c r="C3760" s="2"/>
      <c r="D3760" s="2"/>
      <c r="E3760" s="3"/>
      <c r="F3760" s="3"/>
      <c r="H3760" s="5">
        <f>_xlfn.XLOOKUP(Table16[[#This Row],[OrderID]],[3]!Table13456[No заказа],[3]!Table13456[Количество],"",0,1)</f>
        <v>1</v>
      </c>
      <c r="I3760" s="5">
        <f>_xlfn.XLOOKUP(Table16[[#This Row],[OrderID]],[3]!Table13456[No заказа],[3]!Table13456[Цена],"",0,1)</f>
        <v>8900</v>
      </c>
      <c r="J3760" s="2" t="str">
        <f>M01_SETTINGS!$F$2</f>
        <v>KASPI</v>
      </c>
    </row>
    <row r="3761" spans="1:10" x14ac:dyDescent="0.35">
      <c r="A3761" s="3">
        <f>_xlfn.XLOOKUP(Table16[[#This Row],[OrderID]],[3]!Table13456[No заказа],[3]!Table13456[Дата
отправки],"",0,1)</f>
        <v>45690</v>
      </c>
      <c r="B3761" s="2">
        <v>489698371</v>
      </c>
      <c r="C3761" s="2"/>
      <c r="D3761" s="2"/>
      <c r="E3761" s="3"/>
      <c r="F3761" s="3"/>
      <c r="H3761" s="5">
        <f>_xlfn.XLOOKUP(Table16[[#This Row],[OrderID]],[3]!Table13456[No заказа],[3]!Table13456[Количество],"",0,1)</f>
        <v>1</v>
      </c>
      <c r="I3761" s="5">
        <f>_xlfn.XLOOKUP(Table16[[#This Row],[OrderID]],[3]!Table13456[No заказа],[3]!Table13456[Цена],"",0,1)</f>
        <v>14990</v>
      </c>
      <c r="J3761" s="2" t="str">
        <f>M01_SETTINGS!$F$2</f>
        <v>KASPI</v>
      </c>
    </row>
    <row r="3762" spans="1:10" x14ac:dyDescent="0.35">
      <c r="A3762" s="3">
        <f>_xlfn.XLOOKUP(Table16[[#This Row],[OrderID]],[3]!Table13456[No заказа],[3]!Table13456[Дата
отправки],"",0,1)</f>
        <v>45690</v>
      </c>
      <c r="B3762" s="2">
        <v>490123300</v>
      </c>
      <c r="C3762" s="2"/>
      <c r="D3762" s="2"/>
      <c r="E3762" s="3"/>
      <c r="F3762" s="3"/>
      <c r="H3762" s="5">
        <f>_xlfn.XLOOKUP(Table16[[#This Row],[OrderID]],[3]!Table13456[No заказа],[3]!Table13456[Количество],"",0,1)</f>
        <v>1</v>
      </c>
      <c r="I3762" s="5">
        <f>_xlfn.XLOOKUP(Table16[[#This Row],[OrderID]],[3]!Table13456[No заказа],[3]!Table13456[Цена],"",0,1)</f>
        <v>8900</v>
      </c>
      <c r="J3762" s="2" t="str">
        <f>M01_SETTINGS!$F$2</f>
        <v>KASPI</v>
      </c>
    </row>
    <row r="3763" spans="1:10" x14ac:dyDescent="0.35">
      <c r="A3763" s="3">
        <f>_xlfn.XLOOKUP(Table16[[#This Row],[OrderID]],[3]!Table13456[No заказа],[3]!Table13456[Дата
отправки],"",0,1)</f>
        <v>45690</v>
      </c>
      <c r="B3763" s="2">
        <v>489854556</v>
      </c>
      <c r="C3763" s="2"/>
      <c r="D3763" s="2"/>
      <c r="E3763" s="3"/>
      <c r="F3763" s="3"/>
      <c r="H3763" s="5">
        <f>_xlfn.XLOOKUP(Table16[[#This Row],[OrderID]],[3]!Table13456[No заказа],[3]!Table13456[Количество],"",0,1)</f>
        <v>1</v>
      </c>
      <c r="I3763" s="5">
        <f>_xlfn.XLOOKUP(Table16[[#This Row],[OrderID]],[3]!Table13456[No заказа],[3]!Table13456[Цена],"",0,1)</f>
        <v>10468</v>
      </c>
      <c r="J3763" s="2" t="str">
        <f>M01_SETTINGS!$F$2</f>
        <v>KASPI</v>
      </c>
    </row>
    <row r="3764" spans="1:10" x14ac:dyDescent="0.35">
      <c r="A3764" s="3">
        <f>_xlfn.XLOOKUP(Table16[[#This Row],[OrderID]],[3]!Table13456[No заказа],[3]!Table13456[Дата
отправки],"",0,1)</f>
        <v>45690</v>
      </c>
      <c r="B3764" s="2">
        <v>489898230</v>
      </c>
      <c r="C3764" s="2"/>
      <c r="D3764" s="2"/>
      <c r="E3764" s="3"/>
      <c r="F3764" s="3"/>
      <c r="H3764" s="5">
        <f>_xlfn.XLOOKUP(Table16[[#This Row],[OrderID]],[3]!Table13456[No заказа],[3]!Table13456[Количество],"",0,1)</f>
        <v>1</v>
      </c>
      <c r="I3764" s="5">
        <f>_xlfn.XLOOKUP(Table16[[#This Row],[OrderID]],[3]!Table13456[No заказа],[3]!Table13456[Цена],"",0,1)</f>
        <v>14990</v>
      </c>
      <c r="J3764" s="2" t="str">
        <f>M01_SETTINGS!$F$2</f>
        <v>KASPI</v>
      </c>
    </row>
    <row r="3765" spans="1:10" x14ac:dyDescent="0.35">
      <c r="A3765" s="3">
        <f>_xlfn.XLOOKUP(Table16[[#This Row],[OrderID]],[3]!Table13456[No заказа],[3]!Table13456[Дата
отправки],"",0,1)</f>
        <v>45690</v>
      </c>
      <c r="B3765" s="2">
        <v>489866141</v>
      </c>
      <c r="C3765" s="2"/>
      <c r="D3765" s="2"/>
      <c r="E3765" s="3"/>
      <c r="F3765" s="3"/>
      <c r="H3765" s="5">
        <f>_xlfn.XLOOKUP(Table16[[#This Row],[OrderID]],[3]!Table13456[No заказа],[3]!Table13456[Количество],"",0,1)</f>
        <v>1</v>
      </c>
      <c r="I3765" s="5">
        <f>_xlfn.XLOOKUP(Table16[[#This Row],[OrderID]],[3]!Table13456[No заказа],[3]!Table13456[Цена],"",0,1)</f>
        <v>14990</v>
      </c>
      <c r="J3765" s="2" t="str">
        <f>M01_SETTINGS!$F$2</f>
        <v>KASPI</v>
      </c>
    </row>
    <row r="3766" spans="1:10" x14ac:dyDescent="0.35">
      <c r="A3766" s="3">
        <f>_xlfn.XLOOKUP(Table16[[#This Row],[OrderID]],[3]!Table13456[No заказа],[3]!Table13456[Дата
отправки],"",0,1)</f>
        <v>45690</v>
      </c>
      <c r="B3766" s="2">
        <v>490052029</v>
      </c>
      <c r="C3766" s="2"/>
      <c r="D3766" s="2"/>
      <c r="E3766" s="3"/>
      <c r="F3766" s="3"/>
      <c r="H3766" s="5">
        <f>_xlfn.XLOOKUP(Table16[[#This Row],[OrderID]],[3]!Table13456[No заказа],[3]!Table13456[Количество],"",0,1)</f>
        <v>1</v>
      </c>
      <c r="I3766" s="5">
        <f>_xlfn.XLOOKUP(Table16[[#This Row],[OrderID]],[3]!Table13456[No заказа],[3]!Table13456[Цена],"",0,1)</f>
        <v>8899</v>
      </c>
      <c r="J3766" s="2" t="str">
        <f>M01_SETTINGS!$F$2</f>
        <v>KASPI</v>
      </c>
    </row>
    <row r="3767" spans="1:10" x14ac:dyDescent="0.35">
      <c r="A3767" s="3">
        <f>_xlfn.XLOOKUP(Table16[[#This Row],[OrderID]],[3]!Table13456[No заказа],[3]!Table13456[Дата
отправки],"",0,1)</f>
        <v>45690</v>
      </c>
      <c r="B3767" s="2">
        <v>490062540</v>
      </c>
      <c r="C3767" s="2"/>
      <c r="D3767" s="2"/>
      <c r="E3767" s="3"/>
      <c r="F3767" s="3"/>
      <c r="H3767" s="5">
        <f>_xlfn.XLOOKUP(Table16[[#This Row],[OrderID]],[3]!Table13456[No заказа],[3]!Table13456[Количество],"",0,1)</f>
        <v>1</v>
      </c>
      <c r="I3767" s="5">
        <f>_xlfn.XLOOKUP(Table16[[#This Row],[OrderID]],[3]!Table13456[No заказа],[3]!Table13456[Цена],"",0,1)</f>
        <v>8826</v>
      </c>
      <c r="J3767" s="2" t="str">
        <f>M01_SETTINGS!$F$2</f>
        <v>KASPI</v>
      </c>
    </row>
    <row r="3768" spans="1:10" x14ac:dyDescent="0.35">
      <c r="A3768" s="3">
        <f>_xlfn.XLOOKUP(Table16[[#This Row],[OrderID]],[3]!Table13456[No заказа],[3]!Table13456[Дата
отправки],"",0,1)</f>
        <v>45689</v>
      </c>
      <c r="B3768" s="2">
        <v>489641841</v>
      </c>
      <c r="C3768" s="2"/>
      <c r="D3768" s="2"/>
      <c r="E3768" s="3"/>
      <c r="F3768" s="3"/>
      <c r="H3768" s="5">
        <f>_xlfn.XLOOKUP(Table16[[#This Row],[OrderID]],[3]!Table13456[No заказа],[3]!Table13456[Количество],"",0,1)</f>
        <v>1</v>
      </c>
      <c r="I3768" s="5">
        <f>_xlfn.XLOOKUP(Table16[[#This Row],[OrderID]],[3]!Table13456[No заказа],[3]!Table13456[Цена],"",0,1)</f>
        <v>9000</v>
      </c>
      <c r="J3768" s="2" t="str">
        <f>M01_SETTINGS!$F$2</f>
        <v>KASPI</v>
      </c>
    </row>
    <row r="3769" spans="1:10" x14ac:dyDescent="0.35">
      <c r="A3769" s="3">
        <f>_xlfn.XLOOKUP(Table16[[#This Row],[OrderID]],[3]!Table13456[No заказа],[3]!Table13456[Дата
отправки],"",0,1)</f>
        <v>45689</v>
      </c>
      <c r="B3769" s="2">
        <v>489661335</v>
      </c>
      <c r="C3769" s="2"/>
      <c r="D3769" s="2"/>
      <c r="E3769" s="3"/>
      <c r="F3769" s="3"/>
      <c r="H3769" s="5">
        <f>_xlfn.XLOOKUP(Table16[[#This Row],[OrderID]],[3]!Table13456[No заказа],[3]!Table13456[Количество],"",0,1)</f>
        <v>1</v>
      </c>
      <c r="I3769" s="5">
        <f>_xlfn.XLOOKUP(Table16[[#This Row],[OrderID]],[3]!Table13456[No заказа],[3]!Table13456[Цена],"",0,1)</f>
        <v>8800</v>
      </c>
      <c r="J3769" s="2" t="str">
        <f>M01_SETTINGS!$F$2</f>
        <v>KASPI</v>
      </c>
    </row>
    <row r="3770" spans="1:10" x14ac:dyDescent="0.35">
      <c r="A3770" s="3">
        <f>_xlfn.XLOOKUP(Table16[[#This Row],[OrderID]],[3]!Table13456[No заказа],[3]!Table13456[Дата
отправки],"",0,1)</f>
        <v>45689</v>
      </c>
      <c r="B3770" s="2">
        <v>489344136</v>
      </c>
      <c r="C3770" s="2"/>
      <c r="D3770" s="2"/>
      <c r="E3770" s="3"/>
      <c r="F3770" s="3"/>
      <c r="H3770" s="5">
        <f>_xlfn.XLOOKUP(Table16[[#This Row],[OrderID]],[3]!Table13456[No заказа],[3]!Table13456[Количество],"",0,1)</f>
        <v>1</v>
      </c>
      <c r="I3770" s="5">
        <f>_xlfn.XLOOKUP(Table16[[#This Row],[OrderID]],[3]!Table13456[No заказа],[3]!Table13456[Цена],"",0,1)</f>
        <v>8964</v>
      </c>
      <c r="J3770" s="2" t="str">
        <f>M01_SETTINGS!$F$2</f>
        <v>KASPI</v>
      </c>
    </row>
    <row r="3771" spans="1:10" x14ac:dyDescent="0.35">
      <c r="A3771" s="3">
        <f>_xlfn.XLOOKUP(Table16[[#This Row],[OrderID]],[3]!Table13456[No заказа],[3]!Table13456[Дата
отправки],"",0,1)</f>
        <v>45689</v>
      </c>
      <c r="B3771" s="2">
        <v>489426777</v>
      </c>
      <c r="C3771" s="2"/>
      <c r="D3771" s="2"/>
      <c r="E3771" s="3"/>
      <c r="F3771" s="3"/>
      <c r="H3771" s="5">
        <f>_xlfn.XLOOKUP(Table16[[#This Row],[OrderID]],[3]!Table13456[No заказа],[3]!Table13456[Количество],"",0,1)</f>
        <v>1</v>
      </c>
      <c r="I3771" s="5">
        <f>_xlfn.XLOOKUP(Table16[[#This Row],[OrderID]],[3]!Table13456[No заказа],[3]!Table13456[Цена],"",0,1)</f>
        <v>10999</v>
      </c>
      <c r="J3771" s="2" t="str">
        <f>M01_SETTINGS!$F$2</f>
        <v>KASPI</v>
      </c>
    </row>
    <row r="3772" spans="1:10" x14ac:dyDescent="0.35">
      <c r="A3772" s="3">
        <f>_xlfn.XLOOKUP(Table16[[#This Row],[OrderID]],[3]!Table13456[No заказа],[3]!Table13456[Дата
отправки],"",0,1)</f>
        <v>45689</v>
      </c>
      <c r="B3772" s="2">
        <v>489212205</v>
      </c>
      <c r="C3772" s="2"/>
      <c r="D3772" s="2"/>
      <c r="E3772" s="3"/>
      <c r="F3772" s="3"/>
      <c r="H3772" s="5">
        <f>_xlfn.XLOOKUP(Table16[[#This Row],[OrderID]],[3]!Table13456[No заказа],[3]!Table13456[Количество],"",0,1)</f>
        <v>1</v>
      </c>
      <c r="I3772" s="5">
        <f>_xlfn.XLOOKUP(Table16[[#This Row],[OrderID]],[3]!Table13456[No заказа],[3]!Table13456[Цена],"",0,1)</f>
        <v>8907</v>
      </c>
      <c r="J3772" s="2" t="str">
        <f>M01_SETTINGS!$F$2</f>
        <v>KASPI</v>
      </c>
    </row>
    <row r="3773" spans="1:10" x14ac:dyDescent="0.35">
      <c r="A3773" s="3">
        <f>_xlfn.XLOOKUP(Table16[[#This Row],[OrderID]],[3]!Table13456[No заказа],[3]!Table13456[Дата
отправки],"",0,1)</f>
        <v>45689</v>
      </c>
      <c r="B3773" s="2">
        <v>489672859</v>
      </c>
      <c r="C3773" s="2"/>
      <c r="D3773" s="2"/>
      <c r="E3773" s="3"/>
      <c r="F3773" s="3"/>
      <c r="H3773" s="5">
        <f>_xlfn.XLOOKUP(Table16[[#This Row],[OrderID]],[3]!Table13456[No заказа],[3]!Table13456[Количество],"",0,1)</f>
        <v>1</v>
      </c>
      <c r="I3773" s="5">
        <f>_xlfn.XLOOKUP(Table16[[#This Row],[OrderID]],[3]!Table13456[No заказа],[3]!Table13456[Цена],"",0,1)</f>
        <v>9000</v>
      </c>
      <c r="J3773" s="2" t="str">
        <f>M01_SETTINGS!$F$2</f>
        <v>KASPI</v>
      </c>
    </row>
    <row r="3774" spans="1:10" x14ac:dyDescent="0.35">
      <c r="A3774" s="3">
        <f>_xlfn.XLOOKUP(Table16[[#This Row],[OrderID]],[3]!Table13456[No заказа],[3]!Table13456[Дата
отправки],"",0,1)</f>
        <v>45689</v>
      </c>
      <c r="B3774" s="2">
        <v>489379159</v>
      </c>
      <c r="C3774" s="2"/>
      <c r="D3774" s="2"/>
      <c r="E3774" s="3"/>
      <c r="F3774" s="3"/>
      <c r="H3774" s="5">
        <f>_xlfn.XLOOKUP(Table16[[#This Row],[OrderID]],[3]!Table13456[No заказа],[3]!Table13456[Количество],"",0,1)</f>
        <v>1</v>
      </c>
      <c r="I3774" s="5">
        <f>_xlfn.XLOOKUP(Table16[[#This Row],[OrderID]],[3]!Table13456[No заказа],[3]!Table13456[Цена],"",0,1)</f>
        <v>9984</v>
      </c>
      <c r="J3774" s="2" t="str">
        <f>M01_SETTINGS!$F$2</f>
        <v>KASPI</v>
      </c>
    </row>
    <row r="3775" spans="1:10" x14ac:dyDescent="0.35">
      <c r="A3775" s="3">
        <f>_xlfn.XLOOKUP(Table16[[#This Row],[OrderID]],[3]!Table13456[No заказа],[3]!Table13456[Дата
отправки],"",0,1)</f>
        <v>45689</v>
      </c>
      <c r="B3775" s="2">
        <v>489568074</v>
      </c>
      <c r="C3775" s="2"/>
      <c r="D3775" s="2"/>
      <c r="E3775" s="3"/>
      <c r="F3775" s="3"/>
      <c r="H3775" s="5">
        <f>_xlfn.XLOOKUP(Table16[[#This Row],[OrderID]],[3]!Table13456[No заказа],[3]!Table13456[Количество],"",0,1)</f>
        <v>1</v>
      </c>
      <c r="I3775" s="5">
        <f>_xlfn.XLOOKUP(Table16[[#This Row],[OrderID]],[3]!Table13456[No заказа],[3]!Table13456[Цена],"",0,1)</f>
        <v>14990</v>
      </c>
      <c r="J3775" s="2" t="str">
        <f>M01_SETTINGS!$F$2</f>
        <v>KASPI</v>
      </c>
    </row>
    <row r="3776" spans="1:10" x14ac:dyDescent="0.35">
      <c r="A3776" s="3">
        <f>_xlfn.XLOOKUP(Table16[[#This Row],[OrderID]],[3]!Table13456[No заказа],[3]!Table13456[Дата
отправки],"",0,1)</f>
        <v>45689</v>
      </c>
      <c r="B3776" s="2">
        <v>489581064</v>
      </c>
      <c r="C3776" s="2"/>
      <c r="D3776" s="2"/>
      <c r="E3776" s="3"/>
      <c r="F3776" s="3"/>
      <c r="H3776" s="5">
        <f>_xlfn.XLOOKUP(Table16[[#This Row],[OrderID]],[3]!Table13456[No заказа],[3]!Table13456[Количество],"",0,1)</f>
        <v>1</v>
      </c>
      <c r="I3776" s="5">
        <f>_xlfn.XLOOKUP(Table16[[#This Row],[OrderID]],[3]!Table13456[No заказа],[3]!Table13456[Цена],"",0,1)</f>
        <v>14990</v>
      </c>
      <c r="J3776" s="2" t="str">
        <f>M01_SETTINGS!$F$2</f>
        <v>KASPI</v>
      </c>
    </row>
    <row r="3777" spans="1:10" x14ac:dyDescent="0.35">
      <c r="A3777" s="3">
        <f>_xlfn.XLOOKUP(Table16[[#This Row],[OrderID]],[3]!Table13456[No заказа],[3]!Table13456[Дата
отправки],"",0,1)</f>
        <v>45689</v>
      </c>
      <c r="B3777" s="2">
        <v>489381064</v>
      </c>
      <c r="C3777" s="2"/>
      <c r="D3777" s="2"/>
      <c r="E3777" s="3"/>
      <c r="F3777" s="3"/>
      <c r="H3777" s="5">
        <f>_xlfn.XLOOKUP(Table16[[#This Row],[OrderID]],[3]!Table13456[No заказа],[3]!Table13456[Количество],"",0,1)</f>
        <v>1</v>
      </c>
      <c r="I3777" s="5">
        <f>_xlfn.XLOOKUP(Table16[[#This Row],[OrderID]],[3]!Table13456[No заказа],[3]!Table13456[Цена],"",0,1)</f>
        <v>9288</v>
      </c>
      <c r="J3777" s="2" t="str">
        <f>M01_SETTINGS!$F$2</f>
        <v>KASPI</v>
      </c>
    </row>
    <row r="3778" spans="1:10" x14ac:dyDescent="0.35">
      <c r="A3778" s="3">
        <f>_xlfn.XLOOKUP(Table16[[#This Row],[OrderID]],[3]!Table13456[No заказа],[3]!Table13456[Дата
отправки],"",0,1)</f>
        <v>45689</v>
      </c>
      <c r="B3778" s="2">
        <v>489337498</v>
      </c>
      <c r="C3778" s="2"/>
      <c r="D3778" s="2"/>
      <c r="E3778" s="3"/>
      <c r="F3778" s="3"/>
      <c r="H3778" s="5">
        <f>_xlfn.XLOOKUP(Table16[[#This Row],[OrderID]],[3]!Table13456[No заказа],[3]!Table13456[Количество],"",0,1)</f>
        <v>1</v>
      </c>
      <c r="I3778" s="5">
        <f>_xlfn.XLOOKUP(Table16[[#This Row],[OrderID]],[3]!Table13456[No заказа],[3]!Table13456[Цена],"",0,1)</f>
        <v>8899</v>
      </c>
      <c r="J3778" s="2" t="str">
        <f>M01_SETTINGS!$F$2</f>
        <v>KASPI</v>
      </c>
    </row>
    <row r="3779" spans="1:10" x14ac:dyDescent="0.35">
      <c r="A3779" s="3">
        <f>_xlfn.XLOOKUP(Table16[[#This Row],[OrderID]],[3]!Table13456[No заказа],[3]!Table13456[Дата
отправки],"",0,1)</f>
        <v>45689</v>
      </c>
      <c r="B3779" s="2">
        <v>489556720</v>
      </c>
      <c r="C3779" s="2"/>
      <c r="D3779" s="2"/>
      <c r="E3779" s="3"/>
      <c r="F3779" s="3"/>
      <c r="H3779" s="5">
        <f>_xlfn.XLOOKUP(Table16[[#This Row],[OrderID]],[3]!Table13456[No заказа],[3]!Table13456[Количество],"",0,1)</f>
        <v>1</v>
      </c>
      <c r="I3779" s="5">
        <f>_xlfn.XLOOKUP(Table16[[#This Row],[OrderID]],[3]!Table13456[No заказа],[3]!Table13456[Цена],"",0,1)</f>
        <v>8984</v>
      </c>
      <c r="J3779" s="2" t="str">
        <f>M01_SETTINGS!$F$2</f>
        <v>KASPI</v>
      </c>
    </row>
    <row r="3780" spans="1:10" x14ac:dyDescent="0.35">
      <c r="A3780" s="3">
        <f>_xlfn.XLOOKUP(Table16[[#This Row],[OrderID]],[3]!Table13456[No заказа],[3]!Table13456[Дата
отправки],"",0,1)</f>
        <v>45689</v>
      </c>
      <c r="B3780" s="2">
        <v>489481858</v>
      </c>
      <c r="C3780" s="2"/>
      <c r="D3780" s="2"/>
      <c r="E3780" s="3"/>
      <c r="F3780" s="3"/>
      <c r="H3780" s="5">
        <f>_xlfn.XLOOKUP(Table16[[#This Row],[OrderID]],[3]!Table13456[No заказа],[3]!Table13456[Количество],"",0,1)</f>
        <v>1</v>
      </c>
      <c r="I3780" s="5">
        <f>_xlfn.XLOOKUP(Table16[[#This Row],[OrderID]],[3]!Table13456[No заказа],[3]!Table13456[Цена],"",0,1)</f>
        <v>8984</v>
      </c>
      <c r="J3780" s="2" t="str">
        <f>M01_SETTINGS!$F$2</f>
        <v>KASPI</v>
      </c>
    </row>
    <row r="3781" spans="1:10" x14ac:dyDescent="0.35">
      <c r="A3781" s="3">
        <f>_xlfn.XLOOKUP(Table16[[#This Row],[OrderID]],[3]!Table13456[No заказа],[3]!Table13456[Дата
отправки],"",0,1)</f>
        <v>45689</v>
      </c>
      <c r="B3781" s="2">
        <v>489379400</v>
      </c>
      <c r="C3781" s="2"/>
      <c r="D3781" s="2"/>
      <c r="E3781" s="3"/>
      <c r="F3781" s="3"/>
      <c r="H3781" s="5">
        <f>_xlfn.XLOOKUP(Table16[[#This Row],[OrderID]],[3]!Table13456[No заказа],[3]!Table13456[Количество],"",0,1)</f>
        <v>1</v>
      </c>
      <c r="I3781" s="5">
        <f>_xlfn.XLOOKUP(Table16[[#This Row],[OrderID]],[3]!Table13456[No заказа],[3]!Table13456[Цена],"",0,1)</f>
        <v>8899</v>
      </c>
      <c r="J3781" s="2" t="str">
        <f>M01_SETTINGS!$F$2</f>
        <v>KASPI</v>
      </c>
    </row>
    <row r="3782" spans="1:10" x14ac:dyDescent="0.35">
      <c r="A3782" s="3">
        <f>_xlfn.XLOOKUP(Table16[[#This Row],[OrderID]],[3]!Table13456[No заказа],[3]!Table13456[Дата
отправки],"",0,1)</f>
        <v>45689</v>
      </c>
      <c r="B3782" s="2">
        <v>489294759</v>
      </c>
      <c r="C3782" s="2"/>
      <c r="D3782" s="2"/>
      <c r="E3782" s="3"/>
      <c r="F3782" s="3"/>
      <c r="H3782" s="5">
        <f>_xlfn.XLOOKUP(Table16[[#This Row],[OrderID]],[3]!Table13456[No заказа],[3]!Table13456[Количество],"",0,1)</f>
        <v>1</v>
      </c>
      <c r="I3782" s="5">
        <f>_xlfn.XLOOKUP(Table16[[#This Row],[OrderID]],[3]!Table13456[No заказа],[3]!Table13456[Цена],"",0,1)</f>
        <v>8899</v>
      </c>
      <c r="J3782" s="2" t="str">
        <f>M01_SETTINGS!$F$2</f>
        <v>KASPI</v>
      </c>
    </row>
    <row r="3783" spans="1:10" x14ac:dyDescent="0.35">
      <c r="A3783" s="3">
        <f>_xlfn.XLOOKUP(Table16[[#This Row],[OrderID]],[3]!Table13456[No заказа],[3]!Table13456[Дата
отправки],"",0,1)</f>
        <v>45688</v>
      </c>
      <c r="B3783" s="2">
        <v>489102107</v>
      </c>
      <c r="C3783" s="2"/>
      <c r="D3783" s="2"/>
      <c r="E3783" s="3"/>
      <c r="F3783" s="3"/>
      <c r="H3783" s="5">
        <f>_xlfn.XLOOKUP(Table16[[#This Row],[OrderID]],[3]!Table13456[No заказа],[3]!Table13456[Количество],"",0,1)</f>
        <v>1</v>
      </c>
      <c r="I3783" s="5">
        <f>_xlfn.XLOOKUP(Table16[[#This Row],[OrderID]],[3]!Table13456[No заказа],[3]!Table13456[Цена],"",0,1)</f>
        <v>8988</v>
      </c>
      <c r="J3783" s="2" t="str">
        <f>M01_SETTINGS!$F$2</f>
        <v>KASPI</v>
      </c>
    </row>
    <row r="3784" spans="1:10" x14ac:dyDescent="0.35">
      <c r="A3784" s="3">
        <f>_xlfn.XLOOKUP(Table16[[#This Row],[OrderID]],[3]!Table13456[No заказа],[3]!Table13456[Дата
отправки],"",0,1)</f>
        <v>45688</v>
      </c>
      <c r="B3784" s="2">
        <v>489015786</v>
      </c>
      <c r="C3784" s="2"/>
      <c r="D3784" s="2"/>
      <c r="E3784" s="3"/>
      <c r="F3784" s="3"/>
      <c r="H3784" s="5">
        <f>_xlfn.XLOOKUP(Table16[[#This Row],[OrderID]],[3]!Table13456[No заказа],[3]!Table13456[Количество],"",0,1)</f>
        <v>1</v>
      </c>
      <c r="I3784" s="5">
        <f>_xlfn.XLOOKUP(Table16[[#This Row],[OrderID]],[3]!Table13456[No заказа],[3]!Table13456[Цена],"",0,1)</f>
        <v>9800</v>
      </c>
      <c r="J3784" s="2" t="str">
        <f>M01_SETTINGS!$F$2</f>
        <v>KASPI</v>
      </c>
    </row>
    <row r="3785" spans="1:10" x14ac:dyDescent="0.35">
      <c r="A3785" s="3">
        <f>_xlfn.XLOOKUP(Table16[[#This Row],[OrderID]],[3]!Table13456[No заказа],[3]!Table13456[Дата
отправки],"",0,1)</f>
        <v>45688</v>
      </c>
      <c r="B3785" s="2">
        <v>488798397</v>
      </c>
      <c r="C3785" s="2"/>
      <c r="D3785" s="2"/>
      <c r="E3785" s="3"/>
      <c r="F3785" s="3"/>
      <c r="H3785" s="5">
        <f>_xlfn.XLOOKUP(Table16[[#This Row],[OrderID]],[3]!Table13456[No заказа],[3]!Table13456[Количество],"",0,1)</f>
        <v>1</v>
      </c>
      <c r="I3785" s="5">
        <f>_xlfn.XLOOKUP(Table16[[#This Row],[OrderID]],[3]!Table13456[No заказа],[3]!Table13456[Цена],"",0,1)</f>
        <v>9984</v>
      </c>
      <c r="J3785" s="2" t="str">
        <f>M01_SETTINGS!$F$2</f>
        <v>KASPI</v>
      </c>
    </row>
    <row r="3786" spans="1:10" x14ac:dyDescent="0.35">
      <c r="A3786" s="3">
        <f>_xlfn.XLOOKUP(Table16[[#This Row],[OrderID]],[3]!Table13456[No заказа],[3]!Table13456[Дата
отправки],"",0,1)</f>
        <v>45688</v>
      </c>
      <c r="B3786" s="2">
        <v>488880121</v>
      </c>
      <c r="C3786" s="2"/>
      <c r="D3786" s="2"/>
      <c r="E3786" s="3"/>
      <c r="F3786" s="3"/>
      <c r="H3786" s="5">
        <f>_xlfn.XLOOKUP(Table16[[#This Row],[OrderID]],[3]!Table13456[No заказа],[3]!Table13456[Количество],"",0,1)</f>
        <v>1</v>
      </c>
      <c r="I3786" s="5">
        <f>_xlfn.XLOOKUP(Table16[[#This Row],[OrderID]],[3]!Table13456[No заказа],[3]!Table13456[Цена],"",0,1)</f>
        <v>10999</v>
      </c>
      <c r="J3786" s="2" t="str">
        <f>M01_SETTINGS!$F$2</f>
        <v>KASPI</v>
      </c>
    </row>
    <row r="3787" spans="1:10" x14ac:dyDescent="0.35">
      <c r="A3787" s="3">
        <f>_xlfn.XLOOKUP(Table16[[#This Row],[OrderID]],[3]!Table13456[No заказа],[3]!Table13456[Дата
отправки],"",0,1)</f>
        <v>45688</v>
      </c>
      <c r="B3787" s="2">
        <v>488663107</v>
      </c>
      <c r="C3787" s="2"/>
      <c r="D3787" s="2"/>
      <c r="E3787" s="3"/>
      <c r="F3787" s="3"/>
      <c r="H3787" s="5">
        <f>_xlfn.XLOOKUP(Table16[[#This Row],[OrderID]],[3]!Table13456[No заказа],[3]!Table13456[Количество],"",0,1)</f>
        <v>1</v>
      </c>
      <c r="I3787" s="5">
        <f>_xlfn.XLOOKUP(Table16[[#This Row],[OrderID]],[3]!Table13456[No заказа],[3]!Table13456[Цена],"",0,1)</f>
        <v>9317</v>
      </c>
      <c r="J3787" s="2" t="str">
        <f>M01_SETTINGS!$F$2</f>
        <v>KASPI</v>
      </c>
    </row>
    <row r="3788" spans="1:10" x14ac:dyDescent="0.35">
      <c r="A3788" s="3">
        <f>_xlfn.XLOOKUP(Table16[[#This Row],[OrderID]],[3]!Table13456[No заказа],[3]!Table13456[Дата
отправки],"",0,1)</f>
        <v>45688</v>
      </c>
      <c r="B3788" s="2">
        <v>488940730</v>
      </c>
      <c r="C3788" s="2"/>
      <c r="D3788" s="2"/>
      <c r="E3788" s="3"/>
      <c r="F3788" s="3"/>
      <c r="H3788" s="5">
        <f>_xlfn.XLOOKUP(Table16[[#This Row],[OrderID]],[3]!Table13456[No заказа],[3]!Table13456[Количество],"",0,1)</f>
        <v>1</v>
      </c>
      <c r="I3788" s="5">
        <f>_xlfn.XLOOKUP(Table16[[#This Row],[OrderID]],[3]!Table13456[No заказа],[3]!Table13456[Цена],"",0,1)</f>
        <v>12900</v>
      </c>
      <c r="J3788" s="2" t="str">
        <f>M01_SETTINGS!$F$2</f>
        <v>KASPI</v>
      </c>
    </row>
    <row r="3789" spans="1:10" x14ac:dyDescent="0.35">
      <c r="A3789" s="3">
        <f>_xlfn.XLOOKUP(Table16[[#This Row],[OrderID]],[3]!Table13456[No заказа],[3]!Table13456[Дата
отправки],"",0,1)</f>
        <v>45688</v>
      </c>
      <c r="B3789" s="2">
        <v>488764006</v>
      </c>
      <c r="C3789" s="2"/>
      <c r="D3789" s="2"/>
      <c r="E3789" s="3"/>
      <c r="F3789" s="3"/>
      <c r="H3789" s="5">
        <f>_xlfn.XLOOKUP(Table16[[#This Row],[OrderID]],[3]!Table13456[No заказа],[3]!Table13456[Количество],"",0,1)</f>
        <v>1</v>
      </c>
      <c r="I3789" s="5">
        <f>_xlfn.XLOOKUP(Table16[[#This Row],[OrderID]],[3]!Table13456[No заказа],[3]!Table13456[Цена],"",0,1)</f>
        <v>8990</v>
      </c>
      <c r="J3789" s="2" t="str">
        <f>M01_SETTINGS!$F$2</f>
        <v>KASPI</v>
      </c>
    </row>
    <row r="3790" spans="1:10" x14ac:dyDescent="0.35">
      <c r="A3790" s="3">
        <f>_xlfn.XLOOKUP(Table16[[#This Row],[OrderID]],[3]!Table13456[No заказа],[3]!Table13456[Дата
отправки],"",0,1)</f>
        <v>45688</v>
      </c>
      <c r="B3790" s="2">
        <v>489033170</v>
      </c>
      <c r="C3790" s="2"/>
      <c r="D3790" s="2"/>
      <c r="E3790" s="3"/>
      <c r="F3790" s="3"/>
      <c r="H3790" s="5">
        <f>_xlfn.XLOOKUP(Table16[[#This Row],[OrderID]],[3]!Table13456[No заказа],[3]!Table13456[Количество],"",0,1)</f>
        <v>1</v>
      </c>
      <c r="I3790" s="5">
        <f>_xlfn.XLOOKUP(Table16[[#This Row],[OrderID]],[3]!Table13456[No заказа],[3]!Table13456[Цена],"",0,1)</f>
        <v>8964</v>
      </c>
      <c r="J3790" s="2" t="str">
        <f>M01_SETTINGS!$F$2</f>
        <v>KASPI</v>
      </c>
    </row>
    <row r="3791" spans="1:10" x14ac:dyDescent="0.35">
      <c r="A3791" s="3">
        <f>_xlfn.XLOOKUP(Table16[[#This Row],[OrderID]],[3]!Table13456[No заказа],[3]!Table13456[Дата
отправки],"",0,1)</f>
        <v>45688</v>
      </c>
      <c r="B3791" s="2">
        <v>488798765</v>
      </c>
      <c r="C3791" s="2"/>
      <c r="D3791" s="2"/>
      <c r="E3791" s="3"/>
      <c r="F3791" s="3"/>
      <c r="H3791" s="5">
        <f>_xlfn.XLOOKUP(Table16[[#This Row],[OrderID]],[3]!Table13456[No заказа],[3]!Table13456[Количество],"",0,1)</f>
        <v>1</v>
      </c>
      <c r="I3791" s="5">
        <f>_xlfn.XLOOKUP(Table16[[#This Row],[OrderID]],[3]!Table13456[No заказа],[3]!Table13456[Цена],"",0,1)</f>
        <v>8964</v>
      </c>
      <c r="J3791" s="2" t="str">
        <f>M01_SETTINGS!$F$2</f>
        <v>KASPI</v>
      </c>
    </row>
    <row r="3792" spans="1:10" x14ac:dyDescent="0.35">
      <c r="A3792" s="3">
        <f>_xlfn.XLOOKUP(Table16[[#This Row],[OrderID]],[3]!Table13456[No заказа],[3]!Table13456[Дата
отправки],"",0,1)</f>
        <v>45688</v>
      </c>
      <c r="B3792" s="2">
        <v>488756641</v>
      </c>
      <c r="C3792" s="2"/>
      <c r="D3792" s="2"/>
      <c r="E3792" s="3"/>
      <c r="F3792" s="3"/>
      <c r="H3792" s="5">
        <f>_xlfn.XLOOKUP(Table16[[#This Row],[OrderID]],[3]!Table13456[No заказа],[3]!Table13456[Количество],"",0,1)</f>
        <v>1</v>
      </c>
      <c r="I3792" s="5">
        <f>_xlfn.XLOOKUP(Table16[[#This Row],[OrderID]],[3]!Table13456[No заказа],[3]!Table13456[Цена],"",0,1)</f>
        <v>14990</v>
      </c>
      <c r="J3792" s="2" t="str">
        <f>M01_SETTINGS!$F$2</f>
        <v>KASPI</v>
      </c>
    </row>
    <row r="3793" spans="1:10" x14ac:dyDescent="0.35">
      <c r="A3793" s="3">
        <f>_xlfn.XLOOKUP(Table16[[#This Row],[OrderID]],[3]!Table13456[No заказа],[3]!Table13456[Дата
отправки],"",0,1)</f>
        <v>45688</v>
      </c>
      <c r="B3793" s="2">
        <v>488999796</v>
      </c>
      <c r="C3793" s="2"/>
      <c r="D3793" s="2"/>
      <c r="E3793" s="3"/>
      <c r="F3793" s="3"/>
      <c r="H3793" s="5">
        <f>_xlfn.XLOOKUP(Table16[[#This Row],[OrderID]],[3]!Table13456[No заказа],[3]!Table13456[Количество],"",0,1)</f>
        <v>1</v>
      </c>
      <c r="I3793" s="5">
        <f>_xlfn.XLOOKUP(Table16[[#This Row],[OrderID]],[3]!Table13456[No заказа],[3]!Table13456[Цена],"",0,1)</f>
        <v>8998</v>
      </c>
      <c r="J3793" s="2" t="str">
        <f>M01_SETTINGS!$F$2</f>
        <v>KASPI</v>
      </c>
    </row>
    <row r="3794" spans="1:10" x14ac:dyDescent="0.35">
      <c r="A3794" s="3">
        <f>_xlfn.XLOOKUP(Table16[[#This Row],[OrderID]],[3]!Table13456[No заказа],[3]!Table13456[Дата
отправки],"",0,1)</f>
        <v>45688</v>
      </c>
      <c r="B3794" s="2">
        <v>489101141</v>
      </c>
      <c r="C3794" s="2"/>
      <c r="D3794" s="2"/>
      <c r="E3794" s="3"/>
      <c r="F3794" s="3"/>
      <c r="H3794" s="5">
        <f>_xlfn.XLOOKUP(Table16[[#This Row],[OrderID]],[3]!Table13456[No заказа],[3]!Table13456[Количество],"",0,1)</f>
        <v>1</v>
      </c>
      <c r="I3794" s="5">
        <f>_xlfn.XLOOKUP(Table16[[#This Row],[OrderID]],[3]!Table13456[No заказа],[3]!Table13456[Цена],"",0,1)</f>
        <v>11998</v>
      </c>
      <c r="J3794" s="2" t="str">
        <f>M01_SETTINGS!$F$2</f>
        <v>KASPI</v>
      </c>
    </row>
    <row r="3795" spans="1:10" x14ac:dyDescent="0.35">
      <c r="A3795" s="3">
        <f>_xlfn.XLOOKUP(Table16[[#This Row],[OrderID]],[3]!Table13456[No заказа],[3]!Table13456[Дата
отправки],"",0,1)</f>
        <v>45688</v>
      </c>
      <c r="B3795" s="2">
        <v>488822103</v>
      </c>
      <c r="C3795" s="2"/>
      <c r="D3795" s="2"/>
      <c r="E3795" s="3"/>
      <c r="F3795" s="3"/>
      <c r="H3795" s="5">
        <f>_xlfn.XLOOKUP(Table16[[#This Row],[OrderID]],[3]!Table13456[No заказа],[3]!Table13456[Количество],"",0,1)</f>
        <v>1</v>
      </c>
      <c r="I3795" s="5">
        <f>_xlfn.XLOOKUP(Table16[[#This Row],[OrderID]],[3]!Table13456[No заказа],[3]!Table13456[Цена],"",0,1)</f>
        <v>11998</v>
      </c>
      <c r="J3795" s="2" t="str">
        <f>M01_SETTINGS!$F$2</f>
        <v>KASPI</v>
      </c>
    </row>
    <row r="3796" spans="1:10" x14ac:dyDescent="0.35">
      <c r="A3796" s="3">
        <f>_xlfn.XLOOKUP(Table16[[#This Row],[OrderID]],[3]!Table13456[No заказа],[3]!Table13456[Дата
отправки],"",0,1)</f>
        <v>45688</v>
      </c>
      <c r="B3796" s="2">
        <v>488991321</v>
      </c>
      <c r="C3796" s="2"/>
      <c r="D3796" s="2"/>
      <c r="E3796" s="3"/>
      <c r="F3796" s="3"/>
      <c r="H3796" s="5">
        <f>_xlfn.XLOOKUP(Table16[[#This Row],[OrderID]],[3]!Table13456[No заказа],[3]!Table13456[Количество],"",0,1)</f>
        <v>1</v>
      </c>
      <c r="I3796" s="5">
        <f>_xlfn.XLOOKUP(Table16[[#This Row],[OrderID]],[3]!Table13456[No заказа],[3]!Table13456[Цена],"",0,1)</f>
        <v>9352</v>
      </c>
      <c r="J3796" s="2" t="str">
        <f>M01_SETTINGS!$F$2</f>
        <v>KASPI</v>
      </c>
    </row>
    <row r="3797" spans="1:10" x14ac:dyDescent="0.35">
      <c r="A3797" s="3">
        <f>_xlfn.XLOOKUP(Table16[[#This Row],[OrderID]],[3]!Table13456[No заказа],[3]!Table13456[Дата
отправки],"",0,1)</f>
        <v>45688</v>
      </c>
      <c r="B3797" s="2">
        <v>488933973</v>
      </c>
      <c r="C3797" s="2"/>
      <c r="D3797" s="2"/>
      <c r="E3797" s="3"/>
      <c r="F3797" s="3"/>
      <c r="H3797" s="5">
        <f>_xlfn.XLOOKUP(Table16[[#This Row],[OrderID]],[3]!Table13456[No заказа],[3]!Table13456[Количество],"",0,1)</f>
        <v>1</v>
      </c>
      <c r="I3797" s="5">
        <f>_xlfn.XLOOKUP(Table16[[#This Row],[OrderID]],[3]!Table13456[No заказа],[3]!Table13456[Цена],"",0,1)</f>
        <v>9362</v>
      </c>
      <c r="J3797" s="2" t="str">
        <f>M01_SETTINGS!$F$2</f>
        <v>KASPI</v>
      </c>
    </row>
    <row r="3798" spans="1:10" x14ac:dyDescent="0.35">
      <c r="A3798" s="3">
        <f>_xlfn.XLOOKUP(Table16[[#This Row],[OrderID]],[3]!Table13456[No заказа],[3]!Table13456[Дата
отправки],"",0,1)</f>
        <v>45688</v>
      </c>
      <c r="B3798" s="2">
        <v>488825316</v>
      </c>
      <c r="C3798" s="2"/>
      <c r="D3798" s="2"/>
      <c r="E3798" s="3"/>
      <c r="F3798" s="3"/>
      <c r="H3798" s="5">
        <f>_xlfn.XLOOKUP(Table16[[#This Row],[OrderID]],[3]!Table13456[No заказа],[3]!Table13456[Количество],"",0,1)</f>
        <v>1</v>
      </c>
      <c r="I3798" s="5">
        <f>_xlfn.XLOOKUP(Table16[[#This Row],[OrderID]],[3]!Table13456[No заказа],[3]!Table13456[Цена],"",0,1)</f>
        <v>8998</v>
      </c>
      <c r="J3798" s="2" t="str">
        <f>M01_SETTINGS!$F$2</f>
        <v>KASPI</v>
      </c>
    </row>
    <row r="3799" spans="1:10" x14ac:dyDescent="0.35">
      <c r="A3799" s="3">
        <f>_xlfn.XLOOKUP(Table16[[#This Row],[OrderID]],[3]!Table13456[No заказа],[3]!Table13456[Дата
отправки],"",0,1)</f>
        <v>45688</v>
      </c>
      <c r="B3799" s="2">
        <v>488834088</v>
      </c>
      <c r="C3799" s="2"/>
      <c r="D3799" s="2"/>
      <c r="E3799" s="3"/>
      <c r="F3799" s="3"/>
      <c r="H3799" s="5">
        <f>_xlfn.XLOOKUP(Table16[[#This Row],[OrderID]],[3]!Table13456[No заказа],[3]!Table13456[Количество],"",0,1)</f>
        <v>1</v>
      </c>
      <c r="I3799" s="5">
        <f>_xlfn.XLOOKUP(Table16[[#This Row],[OrderID]],[3]!Table13456[No заказа],[3]!Table13456[Цена],"",0,1)</f>
        <v>8797</v>
      </c>
      <c r="J3799" s="2" t="str">
        <f>M01_SETTINGS!$F$2</f>
        <v>KASPI</v>
      </c>
    </row>
    <row r="3800" spans="1:10" x14ac:dyDescent="0.35">
      <c r="A3800" s="3">
        <f>_xlfn.XLOOKUP(Table16[[#This Row],[OrderID]],[3]!Table13456[No заказа],[3]!Table13456[Дата
отправки],"",0,1)</f>
        <v>45688</v>
      </c>
      <c r="B3800" s="2">
        <v>489023150</v>
      </c>
      <c r="C3800" s="2"/>
      <c r="D3800" s="2"/>
      <c r="E3800" s="3"/>
      <c r="F3800" s="3"/>
      <c r="H3800" s="5">
        <f>_xlfn.XLOOKUP(Table16[[#This Row],[OrderID]],[3]!Table13456[No заказа],[3]!Table13456[Количество],"",0,1)</f>
        <v>1</v>
      </c>
      <c r="I3800" s="5">
        <f>_xlfn.XLOOKUP(Table16[[#This Row],[OrderID]],[3]!Table13456[No заказа],[3]!Table13456[Цена],"",0,1)</f>
        <v>8989</v>
      </c>
      <c r="J3800" s="2" t="str">
        <f>M01_SETTINGS!$F$2</f>
        <v>KASPI</v>
      </c>
    </row>
    <row r="3801" spans="1:10" x14ac:dyDescent="0.35">
      <c r="A3801" s="3">
        <f>_xlfn.XLOOKUP(Table16[[#This Row],[OrderID]],[3]!Table13456[No заказа],[3]!Table13456[Дата
отправки],"",0,1)</f>
        <v>45687</v>
      </c>
      <c r="B3801" s="2">
        <v>488254696</v>
      </c>
      <c r="C3801" s="2"/>
      <c r="D3801" s="2"/>
      <c r="E3801" s="3"/>
      <c r="F3801" s="3"/>
      <c r="H3801" s="5">
        <f>_xlfn.XLOOKUP(Table16[[#This Row],[OrderID]],[3]!Table13456[No заказа],[3]!Table13456[Количество],"",0,1)</f>
        <v>1</v>
      </c>
      <c r="I3801" s="5">
        <f>_xlfn.XLOOKUP(Table16[[#This Row],[OrderID]],[3]!Table13456[No заказа],[3]!Table13456[Цена],"",0,1)</f>
        <v>9800</v>
      </c>
      <c r="J3801" s="2" t="str">
        <f>M01_SETTINGS!$F$2</f>
        <v>KASPI</v>
      </c>
    </row>
    <row r="3802" spans="1:10" x14ac:dyDescent="0.35">
      <c r="A3802" s="3">
        <f>_xlfn.XLOOKUP(Table16[[#This Row],[OrderID]],[3]!Table13456[No заказа],[3]!Table13456[Дата
отправки],"",0,1)</f>
        <v>45687</v>
      </c>
      <c r="B3802" s="2">
        <v>488207580</v>
      </c>
      <c r="C3802" s="2"/>
      <c r="D3802" s="2"/>
      <c r="E3802" s="3"/>
      <c r="F3802" s="3"/>
      <c r="H3802" s="5">
        <f>_xlfn.XLOOKUP(Table16[[#This Row],[OrderID]],[3]!Table13456[No заказа],[3]!Table13456[Количество],"",0,1)</f>
        <v>1</v>
      </c>
      <c r="I3802" s="5">
        <f>_xlfn.XLOOKUP(Table16[[#This Row],[OrderID]],[3]!Table13456[No заказа],[3]!Table13456[Цена],"",0,1)</f>
        <v>8900</v>
      </c>
      <c r="J3802" s="2" t="str">
        <f>M01_SETTINGS!$F$2</f>
        <v>KASPI</v>
      </c>
    </row>
    <row r="3803" spans="1:10" x14ac:dyDescent="0.35">
      <c r="A3803" s="3">
        <f>_xlfn.XLOOKUP(Table16[[#This Row],[OrderID]],[3]!Table13456[No заказа],[3]!Table13456[Дата
отправки],"",0,1)</f>
        <v>45687</v>
      </c>
      <c r="B3803" s="2">
        <v>488330725</v>
      </c>
      <c r="C3803" s="2"/>
      <c r="D3803" s="2"/>
      <c r="E3803" s="3"/>
      <c r="F3803" s="3"/>
      <c r="H3803" s="5">
        <f>_xlfn.XLOOKUP(Table16[[#This Row],[OrderID]],[3]!Table13456[No заказа],[3]!Table13456[Количество],"",0,1)</f>
        <v>1</v>
      </c>
      <c r="I3803" s="5">
        <f>_xlfn.XLOOKUP(Table16[[#This Row],[OrderID]],[3]!Table13456[No заказа],[3]!Table13456[Цена],"",0,1)</f>
        <v>9000</v>
      </c>
      <c r="J3803" s="2" t="str">
        <f>M01_SETTINGS!$F$2</f>
        <v>KASPI</v>
      </c>
    </row>
    <row r="3804" spans="1:10" x14ac:dyDescent="0.35">
      <c r="A3804" s="3">
        <f>_xlfn.XLOOKUP(Table16[[#This Row],[OrderID]],[3]!Table13456[No заказа],[3]!Table13456[Дата
отправки],"",0,1)</f>
        <v>45687</v>
      </c>
      <c r="B3804" s="2">
        <v>488599741</v>
      </c>
      <c r="C3804" s="2"/>
      <c r="D3804" s="2"/>
      <c r="E3804" s="3"/>
      <c r="F3804" s="3"/>
      <c r="H3804" s="5">
        <f>_xlfn.XLOOKUP(Table16[[#This Row],[OrderID]],[3]!Table13456[No заказа],[3]!Table13456[Количество],"",0,1)</f>
        <v>1</v>
      </c>
      <c r="I3804" s="5">
        <f>_xlfn.XLOOKUP(Table16[[#This Row],[OrderID]],[3]!Table13456[No заказа],[3]!Table13456[Цена],"",0,1)</f>
        <v>9000</v>
      </c>
      <c r="J3804" s="2" t="str">
        <f>M01_SETTINGS!$F$2</f>
        <v>KASPI</v>
      </c>
    </row>
    <row r="3805" spans="1:10" x14ac:dyDescent="0.35">
      <c r="A3805" s="3">
        <f>_xlfn.XLOOKUP(Table16[[#This Row],[OrderID]],[3]!Table13456[No заказа],[3]!Table13456[Дата
отправки],"",0,1)</f>
        <v>45687</v>
      </c>
      <c r="B3805" s="2">
        <v>488572435</v>
      </c>
      <c r="C3805" s="2"/>
      <c r="D3805" s="2"/>
      <c r="E3805" s="3"/>
      <c r="F3805" s="3"/>
      <c r="H3805" s="5">
        <f>_xlfn.XLOOKUP(Table16[[#This Row],[OrderID]],[3]!Table13456[No заказа],[3]!Table13456[Количество],"",0,1)</f>
        <v>1</v>
      </c>
      <c r="I3805" s="5">
        <f>_xlfn.XLOOKUP(Table16[[#This Row],[OrderID]],[3]!Table13456[No заказа],[3]!Table13456[Цена],"",0,1)</f>
        <v>8964</v>
      </c>
      <c r="J3805" s="2" t="str">
        <f>M01_SETTINGS!$F$2</f>
        <v>KASPI</v>
      </c>
    </row>
    <row r="3806" spans="1:10" x14ac:dyDescent="0.35">
      <c r="A3806" s="3">
        <f>_xlfn.XLOOKUP(Table16[[#This Row],[OrderID]],[3]!Table13456[No заказа],[3]!Table13456[Дата
отправки],"",0,1)</f>
        <v>45687</v>
      </c>
      <c r="B3806" s="2">
        <v>488524777</v>
      </c>
      <c r="C3806" s="2"/>
      <c r="D3806" s="2"/>
      <c r="E3806" s="3"/>
      <c r="F3806" s="3"/>
      <c r="H3806" s="5">
        <f>_xlfn.XLOOKUP(Table16[[#This Row],[OrderID]],[3]!Table13456[No заказа],[3]!Table13456[Количество],"",0,1)</f>
        <v>1</v>
      </c>
      <c r="I3806" s="5">
        <f>_xlfn.XLOOKUP(Table16[[#This Row],[OrderID]],[3]!Table13456[No заказа],[3]!Table13456[Цена],"",0,1)</f>
        <v>8964</v>
      </c>
      <c r="J3806" s="2" t="str">
        <f>M01_SETTINGS!$F$2</f>
        <v>KASPI</v>
      </c>
    </row>
    <row r="3807" spans="1:10" x14ac:dyDescent="0.35">
      <c r="A3807" s="3">
        <f>_xlfn.XLOOKUP(Table16[[#This Row],[OrderID]],[3]!Table13456[No заказа],[3]!Table13456[Дата
отправки],"",0,1)</f>
        <v>45687</v>
      </c>
      <c r="B3807" s="2" t="s">
        <v>259</v>
      </c>
      <c r="C3807" s="2"/>
      <c r="D3807" s="2"/>
      <c r="E3807" s="3"/>
      <c r="F3807" s="3"/>
      <c r="H3807" s="5">
        <f>_xlfn.XLOOKUP(Table16[[#This Row],[OrderID]],[3]!Table13456[No заказа],[3]!Table13456[Количество],"",0,1)</f>
        <v>1</v>
      </c>
      <c r="I3807" s="5">
        <f>_xlfn.XLOOKUP(Table16[[#This Row],[OrderID]],[3]!Table13456[No заказа],[3]!Table13456[Цена],"",0,1)</f>
        <v>14967</v>
      </c>
      <c r="J3807" s="2" t="str">
        <f>M01_SETTINGS!$F$2</f>
        <v>KASPI</v>
      </c>
    </row>
    <row r="3808" spans="1:10" x14ac:dyDescent="0.35">
      <c r="A3808" s="3">
        <f>_xlfn.XLOOKUP(Table16[[#This Row],[OrderID]],[3]!Table13456[No заказа],[3]!Table13456[Дата
отправки],"",0,1)</f>
        <v>45687</v>
      </c>
      <c r="B3808" s="2" t="s">
        <v>260</v>
      </c>
      <c r="C3808" s="2"/>
      <c r="D3808" s="2"/>
      <c r="E3808" s="3"/>
      <c r="F3808" s="3"/>
      <c r="H3808" s="5">
        <f>_xlfn.XLOOKUP(Table16[[#This Row],[OrderID]],[3]!Table13456[No заказа],[3]!Table13456[Количество],"",0,1)</f>
        <v>1</v>
      </c>
      <c r="I3808" s="5">
        <f>_xlfn.XLOOKUP(Table16[[#This Row],[OrderID]],[3]!Table13456[No заказа],[3]!Table13456[Цена],"",0,1)</f>
        <v>14967</v>
      </c>
      <c r="J3808" s="2" t="str">
        <f>M01_SETTINGS!$F$2</f>
        <v>KASPI</v>
      </c>
    </row>
    <row r="3809" spans="1:10" x14ac:dyDescent="0.35">
      <c r="A3809" s="3">
        <f>_xlfn.XLOOKUP(Table16[[#This Row],[OrderID]],[3]!Table13456[No заказа],[3]!Table13456[Дата
отправки],"",0,1)</f>
        <v>45687</v>
      </c>
      <c r="B3809" s="2">
        <v>488192629</v>
      </c>
      <c r="C3809" s="2"/>
      <c r="D3809" s="2"/>
      <c r="E3809" s="3"/>
      <c r="F3809" s="3"/>
      <c r="H3809" s="5">
        <f>_xlfn.XLOOKUP(Table16[[#This Row],[OrderID]],[3]!Table13456[No заказа],[3]!Table13456[Количество],"",0,1)</f>
        <v>1</v>
      </c>
      <c r="I3809" s="5">
        <f>_xlfn.XLOOKUP(Table16[[#This Row],[OrderID]],[3]!Table13456[No заказа],[3]!Table13456[Цена],"",0,1)</f>
        <v>14990</v>
      </c>
      <c r="J3809" s="2" t="str">
        <f>M01_SETTINGS!$F$2</f>
        <v>KASPI</v>
      </c>
    </row>
    <row r="3810" spans="1:10" x14ac:dyDescent="0.35">
      <c r="A3810" s="3">
        <f>_xlfn.XLOOKUP(Table16[[#This Row],[OrderID]],[3]!Table13456[No заказа],[3]!Table13456[Дата
отправки],"",0,1)</f>
        <v>45687</v>
      </c>
      <c r="B3810" s="2">
        <v>488320633</v>
      </c>
      <c r="C3810" s="2"/>
      <c r="D3810" s="2"/>
      <c r="E3810" s="3"/>
      <c r="F3810" s="3"/>
      <c r="H3810" s="5">
        <f>_xlfn.XLOOKUP(Table16[[#This Row],[OrderID]],[3]!Table13456[No заказа],[3]!Table13456[Количество],"",0,1)</f>
        <v>1</v>
      </c>
      <c r="I3810" s="5">
        <f>_xlfn.XLOOKUP(Table16[[#This Row],[OrderID]],[3]!Table13456[No заказа],[3]!Table13456[Цена],"",0,1)</f>
        <v>14990</v>
      </c>
      <c r="J3810" s="2" t="str">
        <f>M01_SETTINGS!$F$2</f>
        <v>KASPI</v>
      </c>
    </row>
    <row r="3811" spans="1:10" x14ac:dyDescent="0.35">
      <c r="A3811" s="3">
        <f>_xlfn.XLOOKUP(Table16[[#This Row],[OrderID]],[3]!Table13456[No заказа],[3]!Table13456[Дата
отправки],"",0,1)</f>
        <v>45687</v>
      </c>
      <c r="B3811" s="2">
        <v>488437731</v>
      </c>
      <c r="C3811" s="2"/>
      <c r="D3811" s="2"/>
      <c r="E3811" s="3"/>
      <c r="F3811" s="3"/>
      <c r="H3811" s="5">
        <f>_xlfn.XLOOKUP(Table16[[#This Row],[OrderID]],[3]!Table13456[No заказа],[3]!Table13456[Количество],"",0,1)</f>
        <v>1</v>
      </c>
      <c r="I3811" s="5">
        <f>_xlfn.XLOOKUP(Table16[[#This Row],[OrderID]],[3]!Table13456[No заказа],[3]!Table13456[Цена],"",0,1)</f>
        <v>9450</v>
      </c>
      <c r="J3811" s="2" t="str">
        <f>M01_SETTINGS!$F$2</f>
        <v>KASPI</v>
      </c>
    </row>
    <row r="3812" spans="1:10" x14ac:dyDescent="0.35">
      <c r="A3812" s="3">
        <f>_xlfn.XLOOKUP(Table16[[#This Row],[OrderID]],[3]!Table13456[No заказа],[3]!Table13456[Дата
отправки],"",0,1)</f>
        <v>45687</v>
      </c>
      <c r="B3812" s="2">
        <v>488297893</v>
      </c>
      <c r="C3812" s="2"/>
      <c r="D3812" s="2"/>
      <c r="E3812" s="3"/>
      <c r="F3812" s="3"/>
      <c r="H3812" s="5">
        <f>_xlfn.XLOOKUP(Table16[[#This Row],[OrderID]],[3]!Table13456[No заказа],[3]!Table13456[Количество],"",0,1)</f>
        <v>1</v>
      </c>
      <c r="I3812" s="5">
        <f>_xlfn.XLOOKUP(Table16[[#This Row],[OrderID]],[3]!Table13456[No заказа],[3]!Table13456[Цена],"",0,1)</f>
        <v>8889</v>
      </c>
      <c r="J3812" s="2" t="str">
        <f>M01_SETTINGS!$F$2</f>
        <v>KASPI</v>
      </c>
    </row>
    <row r="3813" spans="1:10" x14ac:dyDescent="0.35">
      <c r="A3813" s="3">
        <f>_xlfn.XLOOKUP(Table16[[#This Row],[OrderID]],[3]!Table13456[No заказа],[3]!Table13456[Дата
отправки],"",0,1)</f>
        <v>45687</v>
      </c>
      <c r="B3813" s="2">
        <v>488390867</v>
      </c>
      <c r="C3813" s="2"/>
      <c r="D3813" s="2"/>
      <c r="E3813" s="3"/>
      <c r="F3813" s="3"/>
      <c r="H3813" s="5">
        <f>_xlfn.XLOOKUP(Table16[[#This Row],[OrderID]],[3]!Table13456[No заказа],[3]!Table13456[Количество],"",0,1)</f>
        <v>1</v>
      </c>
      <c r="I3813" s="5">
        <f>_xlfn.XLOOKUP(Table16[[#This Row],[OrderID]],[3]!Table13456[No заказа],[3]!Table13456[Цена],"",0,1)</f>
        <v>8984</v>
      </c>
      <c r="J3813" s="2" t="str">
        <f>M01_SETTINGS!$F$2</f>
        <v>KASPI</v>
      </c>
    </row>
    <row r="3814" spans="1:10" x14ac:dyDescent="0.35">
      <c r="A3814" s="3">
        <f>_xlfn.XLOOKUP(Table16[[#This Row],[OrderID]],[3]!Table13456[No заказа],[3]!Table13456[Дата
отправки],"",0,1)</f>
        <v>45687</v>
      </c>
      <c r="B3814" s="2">
        <v>488258566</v>
      </c>
      <c r="C3814" s="2"/>
      <c r="D3814" s="2"/>
      <c r="E3814" s="3"/>
      <c r="F3814" s="3"/>
      <c r="H3814" s="5">
        <f>_xlfn.XLOOKUP(Table16[[#This Row],[OrderID]],[3]!Table13456[No заказа],[3]!Table13456[Количество],"",0,1)</f>
        <v>1</v>
      </c>
      <c r="I3814" s="5">
        <f>_xlfn.XLOOKUP(Table16[[#This Row],[OrderID]],[3]!Table13456[No заказа],[3]!Table13456[Цена],"",0,1)</f>
        <v>8895</v>
      </c>
      <c r="J3814" s="2" t="str">
        <f>M01_SETTINGS!$F$2</f>
        <v>KASPI</v>
      </c>
    </row>
    <row r="3815" spans="1:10" x14ac:dyDescent="0.35">
      <c r="A3815" s="3">
        <f>_xlfn.XLOOKUP(Table16[[#This Row],[OrderID]],[3]!Table13456[No заказа],[3]!Table13456[Дата
отправки],"",0,1)</f>
        <v>45686</v>
      </c>
      <c r="B3815" s="2">
        <v>488082488</v>
      </c>
      <c r="C3815" s="2"/>
      <c r="D3815" s="2"/>
      <c r="E3815" s="3"/>
      <c r="F3815" s="3"/>
      <c r="H3815" s="5">
        <f>_xlfn.XLOOKUP(Table16[[#This Row],[OrderID]],[3]!Table13456[No заказа],[3]!Table13456[Количество],"",0,1)</f>
        <v>1</v>
      </c>
      <c r="I3815" s="5">
        <f>_xlfn.XLOOKUP(Table16[[#This Row],[OrderID]],[3]!Table13456[No заказа],[3]!Table13456[Цена],"",0,1)</f>
        <v>7479</v>
      </c>
      <c r="J3815" s="2" t="str">
        <f>M01_SETTINGS!$F$2</f>
        <v>KASPI</v>
      </c>
    </row>
    <row r="3816" spans="1:10" x14ac:dyDescent="0.35">
      <c r="A3816" s="3">
        <f>_xlfn.XLOOKUP(Table16[[#This Row],[OrderID]],[3]!Table13456[No заказа],[3]!Table13456[Дата
отправки],"",0,1)</f>
        <v>45686</v>
      </c>
      <c r="B3816" s="2">
        <v>487883076</v>
      </c>
      <c r="C3816" s="2"/>
      <c r="D3816" s="2"/>
      <c r="E3816" s="3"/>
      <c r="F3816" s="3"/>
      <c r="H3816" s="5">
        <f>_xlfn.XLOOKUP(Table16[[#This Row],[OrderID]],[3]!Table13456[No заказа],[3]!Table13456[Количество],"",0,1)</f>
        <v>1</v>
      </c>
      <c r="I3816" s="5">
        <f>_xlfn.XLOOKUP(Table16[[#This Row],[OrderID]],[3]!Table13456[No заказа],[3]!Table13456[Цена],"",0,1)</f>
        <v>9800</v>
      </c>
      <c r="J3816" s="2" t="str">
        <f>M01_SETTINGS!$F$2</f>
        <v>KASPI</v>
      </c>
    </row>
    <row r="3817" spans="1:10" x14ac:dyDescent="0.35">
      <c r="A3817" s="3">
        <f>_xlfn.XLOOKUP(Table16[[#This Row],[OrderID]],[3]!Table13456[No заказа],[3]!Table13456[Дата
отправки],"",0,1)</f>
        <v>45686</v>
      </c>
      <c r="B3817" s="2">
        <v>487933874</v>
      </c>
      <c r="C3817" s="2"/>
      <c r="D3817" s="2"/>
      <c r="E3817" s="3"/>
      <c r="F3817" s="3"/>
      <c r="H3817" s="5">
        <f>_xlfn.XLOOKUP(Table16[[#This Row],[OrderID]],[3]!Table13456[No заказа],[3]!Table13456[Количество],"",0,1)</f>
        <v>1</v>
      </c>
      <c r="I3817" s="5">
        <f>_xlfn.XLOOKUP(Table16[[#This Row],[OrderID]],[3]!Table13456[No заказа],[3]!Table13456[Цена],"",0,1)</f>
        <v>9000</v>
      </c>
      <c r="J3817" s="2" t="str">
        <f>M01_SETTINGS!$F$2</f>
        <v>KASPI</v>
      </c>
    </row>
    <row r="3818" spans="1:10" x14ac:dyDescent="0.35">
      <c r="A3818" s="3">
        <f>_xlfn.XLOOKUP(Table16[[#This Row],[OrderID]],[3]!Table13456[No заказа],[3]!Table13456[Дата
отправки],"",0,1)</f>
        <v>45686</v>
      </c>
      <c r="B3818" s="2">
        <v>487820884</v>
      </c>
      <c r="C3818" s="2"/>
      <c r="D3818" s="2"/>
      <c r="E3818" s="3"/>
      <c r="F3818" s="3"/>
      <c r="H3818" s="5">
        <f>_xlfn.XLOOKUP(Table16[[#This Row],[OrderID]],[3]!Table13456[No заказа],[3]!Table13456[Количество],"",0,1)</f>
        <v>1</v>
      </c>
      <c r="I3818" s="5">
        <f>_xlfn.XLOOKUP(Table16[[#This Row],[OrderID]],[3]!Table13456[No заказа],[3]!Table13456[Цена],"",0,1)</f>
        <v>9000</v>
      </c>
      <c r="J3818" s="2" t="str">
        <f>M01_SETTINGS!$F$2</f>
        <v>KASPI</v>
      </c>
    </row>
    <row r="3819" spans="1:10" x14ac:dyDescent="0.35">
      <c r="A3819" s="3">
        <f>_xlfn.XLOOKUP(Table16[[#This Row],[OrderID]],[3]!Table13456[No заказа],[3]!Table13456[Дата
отправки],"",0,1)</f>
        <v>45686</v>
      </c>
      <c r="B3819" s="2">
        <v>487624806</v>
      </c>
      <c r="C3819" s="2"/>
      <c r="D3819" s="2"/>
      <c r="E3819" s="3"/>
      <c r="F3819" s="3"/>
      <c r="H3819" s="5">
        <f>_xlfn.XLOOKUP(Table16[[#This Row],[OrderID]],[3]!Table13456[No заказа],[3]!Table13456[Количество],"",0,1)</f>
        <v>1</v>
      </c>
      <c r="I3819" s="5">
        <f>_xlfn.XLOOKUP(Table16[[#This Row],[OrderID]],[3]!Table13456[No заказа],[3]!Table13456[Цена],"",0,1)</f>
        <v>9000</v>
      </c>
      <c r="J3819" s="2" t="str">
        <f>M01_SETTINGS!$F$2</f>
        <v>KASPI</v>
      </c>
    </row>
    <row r="3820" spans="1:10" x14ac:dyDescent="0.35">
      <c r="A3820" s="3">
        <f>_xlfn.XLOOKUP(Table16[[#This Row],[OrderID]],[3]!Table13456[No заказа],[3]!Table13456[Дата
отправки],"",0,1)</f>
        <v>45686</v>
      </c>
      <c r="B3820" s="2">
        <v>487849468</v>
      </c>
      <c r="C3820" s="2"/>
      <c r="D3820" s="2"/>
      <c r="E3820" s="3"/>
      <c r="F3820" s="3"/>
      <c r="H3820" s="5">
        <f>_xlfn.XLOOKUP(Table16[[#This Row],[OrderID]],[3]!Table13456[No заказа],[3]!Table13456[Количество],"",0,1)</f>
        <v>1</v>
      </c>
      <c r="I3820" s="5">
        <f>_xlfn.XLOOKUP(Table16[[#This Row],[OrderID]],[3]!Table13456[No заказа],[3]!Table13456[Цена],"",0,1)</f>
        <v>9000</v>
      </c>
      <c r="J3820" s="2" t="str">
        <f>M01_SETTINGS!$F$2</f>
        <v>KASPI</v>
      </c>
    </row>
    <row r="3821" spans="1:10" x14ac:dyDescent="0.35">
      <c r="A3821" s="3">
        <f>_xlfn.XLOOKUP(Table16[[#This Row],[OrderID]],[3]!Table13456[No заказа],[3]!Table13456[Дата
отправки],"",0,1)</f>
        <v>45686</v>
      </c>
      <c r="B3821" s="2">
        <v>487982741</v>
      </c>
      <c r="C3821" s="2"/>
      <c r="D3821" s="2"/>
      <c r="E3821" s="3"/>
      <c r="F3821" s="3"/>
      <c r="H3821" s="5">
        <f>_xlfn.XLOOKUP(Table16[[#This Row],[OrderID]],[3]!Table13456[No заказа],[3]!Table13456[Количество],"",0,1)</f>
        <v>1</v>
      </c>
      <c r="I3821" s="5">
        <f>_xlfn.XLOOKUP(Table16[[#This Row],[OrderID]],[3]!Table13456[No заказа],[3]!Table13456[Цена],"",0,1)</f>
        <v>9124</v>
      </c>
      <c r="J3821" s="2" t="str">
        <f>M01_SETTINGS!$F$2</f>
        <v>KASPI</v>
      </c>
    </row>
    <row r="3822" spans="1:10" x14ac:dyDescent="0.35">
      <c r="A3822" s="3">
        <f>_xlfn.XLOOKUP(Table16[[#This Row],[OrderID]],[3]!Table13456[No заказа],[3]!Table13456[Дата
отправки],"",0,1)</f>
        <v>45686</v>
      </c>
      <c r="B3822" s="2">
        <v>487988084</v>
      </c>
      <c r="C3822" s="2"/>
      <c r="D3822" s="2"/>
      <c r="E3822" s="3"/>
      <c r="F3822" s="3"/>
      <c r="H3822" s="5">
        <f>_xlfn.XLOOKUP(Table16[[#This Row],[OrderID]],[3]!Table13456[No заказа],[3]!Table13456[Количество],"",0,1)</f>
        <v>1</v>
      </c>
      <c r="I3822" s="5">
        <f>_xlfn.XLOOKUP(Table16[[#This Row],[OrderID]],[3]!Table13456[No заказа],[3]!Table13456[Цена],"",0,1)</f>
        <v>8990</v>
      </c>
      <c r="J3822" s="2" t="str">
        <f>M01_SETTINGS!$F$2</f>
        <v>KASPI</v>
      </c>
    </row>
    <row r="3823" spans="1:10" x14ac:dyDescent="0.35">
      <c r="A3823" s="3">
        <f>_xlfn.XLOOKUP(Table16[[#This Row],[OrderID]],[3]!Table13456[No заказа],[3]!Table13456[Дата
отправки],"",0,1)</f>
        <v>45686</v>
      </c>
      <c r="B3823" s="2">
        <v>487918931</v>
      </c>
      <c r="C3823" s="2"/>
      <c r="D3823" s="2"/>
      <c r="E3823" s="3"/>
      <c r="F3823" s="3"/>
      <c r="H3823" s="5">
        <f>_xlfn.XLOOKUP(Table16[[#This Row],[OrderID]],[3]!Table13456[No заказа],[3]!Table13456[Количество],"",0,1)</f>
        <v>1</v>
      </c>
      <c r="I3823" s="5">
        <f>_xlfn.XLOOKUP(Table16[[#This Row],[OrderID]],[3]!Table13456[No заказа],[3]!Table13456[Цена],"",0,1)</f>
        <v>8990</v>
      </c>
      <c r="J3823" s="2" t="str">
        <f>M01_SETTINGS!$F$2</f>
        <v>KASPI</v>
      </c>
    </row>
    <row r="3824" spans="1:10" x14ac:dyDescent="0.35">
      <c r="A3824" s="3">
        <f>_xlfn.XLOOKUP(Table16[[#This Row],[OrderID]],[3]!Table13456[No заказа],[3]!Table13456[Дата
отправки],"",0,1)</f>
        <v>45686</v>
      </c>
      <c r="B3824" s="2">
        <v>487635348</v>
      </c>
      <c r="C3824" s="2"/>
      <c r="D3824" s="2"/>
      <c r="E3824" s="3"/>
      <c r="F3824" s="3"/>
      <c r="H3824" s="5">
        <f>_xlfn.XLOOKUP(Table16[[#This Row],[OrderID]],[3]!Table13456[No заказа],[3]!Table13456[Количество],"",0,1)</f>
        <v>1</v>
      </c>
      <c r="I3824" s="5">
        <f>_xlfn.XLOOKUP(Table16[[#This Row],[OrderID]],[3]!Table13456[No заказа],[3]!Table13456[Цена],"",0,1)</f>
        <v>9000</v>
      </c>
      <c r="J3824" s="2" t="str">
        <f>M01_SETTINGS!$F$2</f>
        <v>KASPI</v>
      </c>
    </row>
    <row r="3825" spans="1:10" x14ac:dyDescent="0.35">
      <c r="A3825" s="3">
        <f>_xlfn.XLOOKUP(Table16[[#This Row],[OrderID]],[3]!Table13456[No заказа],[3]!Table13456[Дата
отправки],"",0,1)</f>
        <v>45686</v>
      </c>
      <c r="B3825" s="2">
        <v>487561317</v>
      </c>
      <c r="C3825" s="2"/>
      <c r="D3825" s="2"/>
      <c r="E3825" s="3"/>
      <c r="F3825" s="3"/>
      <c r="H3825" s="5">
        <f>_xlfn.XLOOKUP(Table16[[#This Row],[OrderID]],[3]!Table13456[No заказа],[3]!Table13456[Количество],"",0,1)</f>
        <v>1</v>
      </c>
      <c r="I3825" s="5">
        <f>_xlfn.XLOOKUP(Table16[[#This Row],[OrderID]],[3]!Table13456[No заказа],[3]!Table13456[Цена],"",0,1)</f>
        <v>9746</v>
      </c>
      <c r="J3825" s="2" t="str">
        <f>M01_SETTINGS!$F$2</f>
        <v>KASPI</v>
      </c>
    </row>
    <row r="3826" spans="1:10" x14ac:dyDescent="0.35">
      <c r="A3826" s="3">
        <f>_xlfn.XLOOKUP(Table16[[#This Row],[OrderID]],[3]!Table13456[No заказа],[3]!Table13456[Дата
отправки],"",0,1)</f>
        <v>45686</v>
      </c>
      <c r="B3826" s="2">
        <v>487581004</v>
      </c>
      <c r="C3826" s="2"/>
      <c r="D3826" s="2"/>
      <c r="E3826" s="3"/>
      <c r="F3826" s="3"/>
      <c r="H3826" s="5">
        <f>_xlfn.XLOOKUP(Table16[[#This Row],[OrderID]],[3]!Table13456[No заказа],[3]!Table13456[Количество],"",0,1)</f>
        <v>1</v>
      </c>
      <c r="I3826" s="5">
        <f>_xlfn.XLOOKUP(Table16[[#This Row],[OrderID]],[3]!Table13456[No заказа],[3]!Table13456[Цена],"",0,1)</f>
        <v>9000</v>
      </c>
      <c r="J3826" s="2" t="str">
        <f>M01_SETTINGS!$F$2</f>
        <v>KASPI</v>
      </c>
    </row>
    <row r="3827" spans="1:10" x14ac:dyDescent="0.35">
      <c r="A3827" s="3">
        <f>_xlfn.XLOOKUP(Table16[[#This Row],[OrderID]],[3]!Table13456[No заказа],[3]!Table13456[Дата
отправки],"",0,1)</f>
        <v>45686</v>
      </c>
      <c r="B3827" s="2">
        <v>488101872</v>
      </c>
      <c r="C3827" s="2"/>
      <c r="D3827" s="2"/>
      <c r="E3827" s="3"/>
      <c r="F3827" s="3"/>
      <c r="H3827" s="5">
        <f>_xlfn.XLOOKUP(Table16[[#This Row],[OrderID]],[3]!Table13456[No заказа],[3]!Table13456[Количество],"",0,1)</f>
        <v>1</v>
      </c>
      <c r="I3827" s="5">
        <f>_xlfn.XLOOKUP(Table16[[#This Row],[OrderID]],[3]!Table13456[No заказа],[3]!Table13456[Цена],"",0,1)</f>
        <v>7479</v>
      </c>
      <c r="J3827" s="2" t="str">
        <f>M01_SETTINGS!$F$2</f>
        <v>KASPI</v>
      </c>
    </row>
    <row r="3828" spans="1:10" x14ac:dyDescent="0.35">
      <c r="A3828" s="3">
        <f>_xlfn.XLOOKUP(Table16[[#This Row],[OrderID]],[3]!Table13456[No заказа],[3]!Table13456[Дата
отправки],"",0,1)</f>
        <v>45686</v>
      </c>
      <c r="B3828" s="2">
        <v>487712143</v>
      </c>
      <c r="C3828" s="2"/>
      <c r="D3828" s="2"/>
      <c r="E3828" s="3"/>
      <c r="F3828" s="3"/>
      <c r="H3828" s="5">
        <f>_xlfn.XLOOKUP(Table16[[#This Row],[OrderID]],[3]!Table13456[No заказа],[3]!Table13456[Количество],"",0,1)</f>
        <v>1</v>
      </c>
      <c r="I3828" s="5">
        <f>_xlfn.XLOOKUP(Table16[[#This Row],[OrderID]],[3]!Table13456[No заказа],[3]!Table13456[Цена],"",0,1)</f>
        <v>14990</v>
      </c>
      <c r="J3828" s="2" t="str">
        <f>M01_SETTINGS!$F$2</f>
        <v>KASPI</v>
      </c>
    </row>
    <row r="3829" spans="1:10" x14ac:dyDescent="0.35">
      <c r="A3829" s="3">
        <f>_xlfn.XLOOKUP(Table16[[#This Row],[OrderID]],[3]!Table13456[No заказа],[3]!Table13456[Дата
отправки],"",0,1)</f>
        <v>45686</v>
      </c>
      <c r="B3829" s="2">
        <v>487902624</v>
      </c>
      <c r="C3829" s="2"/>
      <c r="D3829" s="2"/>
      <c r="E3829" s="3"/>
      <c r="F3829" s="3"/>
      <c r="H3829" s="5">
        <f>_xlfn.XLOOKUP(Table16[[#This Row],[OrderID]],[3]!Table13456[No заказа],[3]!Table13456[Количество],"",0,1)</f>
        <v>1</v>
      </c>
      <c r="I3829" s="5">
        <f>_xlfn.XLOOKUP(Table16[[#This Row],[OrderID]],[3]!Table13456[No заказа],[3]!Table13456[Цена],"",0,1)</f>
        <v>14990</v>
      </c>
      <c r="J3829" s="2" t="str">
        <f>M01_SETTINGS!$F$2</f>
        <v>KASPI</v>
      </c>
    </row>
    <row r="3830" spans="1:10" x14ac:dyDescent="0.35">
      <c r="A3830" s="3">
        <f>_xlfn.XLOOKUP(Table16[[#This Row],[OrderID]],[3]!Table13456[No заказа],[3]!Table13456[Дата
отправки],"",0,1)</f>
        <v>45686</v>
      </c>
      <c r="B3830" s="2">
        <v>487781318</v>
      </c>
      <c r="C3830" s="2"/>
      <c r="D3830" s="2"/>
      <c r="E3830" s="3"/>
      <c r="F3830" s="3"/>
      <c r="H3830" s="5">
        <f>_xlfn.XLOOKUP(Table16[[#This Row],[OrderID]],[3]!Table13456[No заказа],[3]!Table13456[Количество],"",0,1)</f>
        <v>1</v>
      </c>
      <c r="I3830" s="5">
        <f>_xlfn.XLOOKUP(Table16[[#This Row],[OrderID]],[3]!Table13456[No заказа],[3]!Table13456[Цена],"",0,1)</f>
        <v>14990</v>
      </c>
      <c r="J3830" s="2" t="str">
        <f>M01_SETTINGS!$F$2</f>
        <v>KASPI</v>
      </c>
    </row>
    <row r="3831" spans="1:10" x14ac:dyDescent="0.35">
      <c r="A3831" s="3">
        <f>_xlfn.XLOOKUP(Table16[[#This Row],[OrderID]],[3]!Table13456[No заказа],[3]!Table13456[Дата
отправки],"",0,1)</f>
        <v>45686</v>
      </c>
      <c r="B3831" s="2">
        <v>487654310</v>
      </c>
      <c r="C3831" s="2"/>
      <c r="D3831" s="2"/>
      <c r="E3831" s="3"/>
      <c r="F3831" s="3"/>
      <c r="H3831" s="5">
        <f>_xlfn.XLOOKUP(Table16[[#This Row],[OrderID]],[3]!Table13456[No заказа],[3]!Table13456[Количество],"",0,1)</f>
        <v>1</v>
      </c>
      <c r="I3831" s="5">
        <f>_xlfn.XLOOKUP(Table16[[#This Row],[OrderID]],[3]!Table13456[No заказа],[3]!Table13456[Цена],"",0,1)</f>
        <v>14990</v>
      </c>
      <c r="J3831" s="2" t="str">
        <f>M01_SETTINGS!$F$2</f>
        <v>KASPI</v>
      </c>
    </row>
    <row r="3832" spans="1:10" x14ac:dyDescent="0.35">
      <c r="A3832" s="3">
        <f>_xlfn.XLOOKUP(Table16[[#This Row],[OrderID]],[3]!Table13456[No заказа],[3]!Table13456[Дата
отправки],"",0,1)</f>
        <v>45686</v>
      </c>
      <c r="B3832" s="2">
        <v>487900654</v>
      </c>
      <c r="C3832" s="2"/>
      <c r="D3832" s="2"/>
      <c r="E3832" s="3"/>
      <c r="F3832" s="3"/>
      <c r="H3832" s="5">
        <f>_xlfn.XLOOKUP(Table16[[#This Row],[OrderID]],[3]!Table13456[No заказа],[3]!Table13456[Количество],"",0,1)</f>
        <v>1</v>
      </c>
      <c r="I3832" s="5">
        <f>_xlfn.XLOOKUP(Table16[[#This Row],[OrderID]],[3]!Table13456[No заказа],[3]!Table13456[Цена],"",0,1)</f>
        <v>14990</v>
      </c>
      <c r="J3832" s="2" t="str">
        <f>M01_SETTINGS!$F$2</f>
        <v>KASPI</v>
      </c>
    </row>
    <row r="3833" spans="1:10" x14ac:dyDescent="0.35">
      <c r="A3833" s="3">
        <f>_xlfn.XLOOKUP(Table16[[#This Row],[OrderID]],[3]!Table13456[No заказа],[3]!Table13456[Дата
отправки],"",0,1)</f>
        <v>45686</v>
      </c>
      <c r="B3833" s="2">
        <v>487615633</v>
      </c>
      <c r="C3833" s="2"/>
      <c r="D3833" s="2"/>
      <c r="E3833" s="3"/>
      <c r="F3833" s="3"/>
      <c r="H3833" s="5">
        <f>_xlfn.XLOOKUP(Table16[[#This Row],[OrderID]],[3]!Table13456[No заказа],[3]!Table13456[Количество],"",0,1)</f>
        <v>1</v>
      </c>
      <c r="I3833" s="5">
        <f>_xlfn.XLOOKUP(Table16[[#This Row],[OrderID]],[3]!Table13456[No заказа],[3]!Table13456[Цена],"",0,1)</f>
        <v>8998</v>
      </c>
      <c r="J3833" s="2" t="str">
        <f>M01_SETTINGS!$F$2</f>
        <v>KASPI</v>
      </c>
    </row>
    <row r="3834" spans="1:10" x14ac:dyDescent="0.35">
      <c r="A3834" s="3">
        <f>_xlfn.XLOOKUP(Table16[[#This Row],[OrderID]],[3]!Table13456[No заказа],[3]!Table13456[Дата
отправки],"",0,1)</f>
        <v>45686</v>
      </c>
      <c r="B3834" s="2">
        <v>487860662</v>
      </c>
      <c r="C3834" s="2"/>
      <c r="D3834" s="2"/>
      <c r="E3834" s="3"/>
      <c r="F3834" s="3"/>
      <c r="H3834" s="5">
        <f>_xlfn.XLOOKUP(Table16[[#This Row],[OrderID]],[3]!Table13456[No заказа],[3]!Table13456[Количество],"",0,1)</f>
        <v>1</v>
      </c>
      <c r="I3834" s="5">
        <f>_xlfn.XLOOKUP(Table16[[#This Row],[OrderID]],[3]!Table13456[No заказа],[3]!Table13456[Цена],"",0,1)</f>
        <v>11998</v>
      </c>
      <c r="J3834" s="2" t="str">
        <f>M01_SETTINGS!$F$2</f>
        <v>KASPI</v>
      </c>
    </row>
    <row r="3835" spans="1:10" x14ac:dyDescent="0.35">
      <c r="A3835" s="3">
        <f>_xlfn.XLOOKUP(Table16[[#This Row],[OrderID]],[3]!Table13456[No заказа],[3]!Table13456[Дата
отправки],"",0,1)</f>
        <v>45686</v>
      </c>
      <c r="B3835" s="2">
        <v>487914763</v>
      </c>
      <c r="C3835" s="2"/>
      <c r="D3835" s="2"/>
      <c r="E3835" s="3"/>
      <c r="F3835" s="3"/>
      <c r="H3835" s="5">
        <f>_xlfn.XLOOKUP(Table16[[#This Row],[OrderID]],[3]!Table13456[No заказа],[3]!Table13456[Количество],"",0,1)</f>
        <v>1</v>
      </c>
      <c r="I3835" s="5">
        <f>_xlfn.XLOOKUP(Table16[[#This Row],[OrderID]],[3]!Table13456[No заказа],[3]!Table13456[Цена],"",0,1)</f>
        <v>8990</v>
      </c>
      <c r="J3835" s="2" t="str">
        <f>M01_SETTINGS!$F$2</f>
        <v>KASPI</v>
      </c>
    </row>
    <row r="3836" spans="1:10" x14ac:dyDescent="0.35">
      <c r="A3836" s="3">
        <f>_xlfn.XLOOKUP(Table16[[#This Row],[OrderID]],[3]!Table13456[No заказа],[3]!Table13456[Дата
отправки],"",0,1)</f>
        <v>45686</v>
      </c>
      <c r="B3836" s="2">
        <v>487747691</v>
      </c>
      <c r="C3836" s="2"/>
      <c r="D3836" s="2"/>
      <c r="E3836" s="3"/>
      <c r="F3836" s="3"/>
      <c r="H3836" s="5">
        <f>_xlfn.XLOOKUP(Table16[[#This Row],[OrderID]],[3]!Table13456[No заказа],[3]!Table13456[Количество],"",0,1)</f>
        <v>1</v>
      </c>
      <c r="I3836" s="5">
        <f>_xlfn.XLOOKUP(Table16[[#This Row],[OrderID]],[3]!Table13456[No заказа],[3]!Table13456[Цена],"",0,1)</f>
        <v>8999</v>
      </c>
      <c r="J3836" s="2" t="str">
        <f>M01_SETTINGS!$F$2</f>
        <v>KASPI</v>
      </c>
    </row>
    <row r="3837" spans="1:10" x14ac:dyDescent="0.35">
      <c r="A3837" s="3">
        <f>_xlfn.XLOOKUP(Table16[[#This Row],[OrderID]],[3]!Table13456[No заказа],[3]!Table13456[Дата
отправки],"",0,1)</f>
        <v>45686</v>
      </c>
      <c r="B3837" s="2">
        <v>487940921</v>
      </c>
      <c r="C3837" s="2"/>
      <c r="D3837" s="2"/>
      <c r="E3837" s="3"/>
      <c r="F3837" s="3"/>
      <c r="H3837" s="5">
        <f>_xlfn.XLOOKUP(Table16[[#This Row],[OrderID]],[3]!Table13456[No заказа],[3]!Table13456[Количество],"",0,1)</f>
        <v>1</v>
      </c>
      <c r="I3837" s="5">
        <f>_xlfn.XLOOKUP(Table16[[#This Row],[OrderID]],[3]!Table13456[No заказа],[3]!Table13456[Цена],"",0,1)</f>
        <v>9334</v>
      </c>
      <c r="J3837" s="2" t="str">
        <f>M01_SETTINGS!$F$2</f>
        <v>KASPI</v>
      </c>
    </row>
    <row r="3838" spans="1:10" x14ac:dyDescent="0.35">
      <c r="A3838" s="3">
        <f>_xlfn.XLOOKUP(Table16[[#This Row],[OrderID]],[3]!Table13456[No заказа],[3]!Table13456[Дата
отправки],"",0,1)</f>
        <v>45686</v>
      </c>
      <c r="B3838" s="2">
        <v>487919534</v>
      </c>
      <c r="C3838" s="2"/>
      <c r="D3838" s="2"/>
      <c r="E3838" s="3"/>
      <c r="F3838" s="3"/>
      <c r="H3838" s="5">
        <f>_xlfn.XLOOKUP(Table16[[#This Row],[OrderID]],[3]!Table13456[No заказа],[3]!Table13456[Количество],"",0,1)</f>
        <v>1</v>
      </c>
      <c r="I3838" s="5">
        <f>_xlfn.XLOOKUP(Table16[[#This Row],[OrderID]],[3]!Table13456[No заказа],[3]!Table13456[Цена],"",0,1)</f>
        <v>8889</v>
      </c>
      <c r="J3838" s="2" t="str">
        <f>M01_SETTINGS!$F$2</f>
        <v>KASPI</v>
      </c>
    </row>
    <row r="3839" spans="1:10" x14ac:dyDescent="0.35">
      <c r="A3839" s="3">
        <f>_xlfn.XLOOKUP(Table16[[#This Row],[OrderID]],[3]!Table13456[No заказа],[3]!Table13456[Дата
отправки],"",0,1)</f>
        <v>45686</v>
      </c>
      <c r="B3839" s="2">
        <v>487886346</v>
      </c>
      <c r="C3839" s="2"/>
      <c r="D3839" s="2"/>
      <c r="E3839" s="3"/>
      <c r="F3839" s="3"/>
      <c r="H3839" s="5">
        <f>_xlfn.XLOOKUP(Table16[[#This Row],[OrderID]],[3]!Table13456[No заказа],[3]!Table13456[Количество],"",0,1)</f>
        <v>1</v>
      </c>
      <c r="I3839" s="5">
        <f>_xlfn.XLOOKUP(Table16[[#This Row],[OrderID]],[3]!Table13456[No заказа],[3]!Table13456[Цена],"",0,1)</f>
        <v>8988</v>
      </c>
      <c r="J3839" s="2" t="str">
        <f>M01_SETTINGS!$F$2</f>
        <v>KASPI</v>
      </c>
    </row>
    <row r="3840" spans="1:10" x14ac:dyDescent="0.35">
      <c r="A3840" s="3">
        <f>_xlfn.XLOOKUP(Table16[[#This Row],[OrderID]],[3]!Table13456[No заказа],[3]!Table13456[Дата
отправки],"",0,1)</f>
        <v>45685</v>
      </c>
      <c r="B3840" s="2">
        <v>487212912</v>
      </c>
      <c r="C3840" s="2"/>
      <c r="D3840" s="2"/>
      <c r="E3840" s="3"/>
      <c r="F3840" s="3"/>
      <c r="H3840" s="5">
        <f>_xlfn.XLOOKUP(Table16[[#This Row],[OrderID]],[3]!Table13456[No заказа],[3]!Table13456[Количество],"",0,1)</f>
        <v>1</v>
      </c>
      <c r="I3840" s="5">
        <f>_xlfn.XLOOKUP(Table16[[#This Row],[OrderID]],[3]!Table13456[No заказа],[3]!Table13456[Цена],"",0,1)</f>
        <v>8990</v>
      </c>
      <c r="J3840" s="2" t="str">
        <f>M01_SETTINGS!$F$2</f>
        <v>KASPI</v>
      </c>
    </row>
    <row r="3841" spans="1:10" x14ac:dyDescent="0.35">
      <c r="A3841" s="3">
        <f>_xlfn.XLOOKUP(Table16[[#This Row],[OrderID]],[3]!Table13456[No заказа],[3]!Table13456[Дата
отправки],"",0,1)</f>
        <v>45685</v>
      </c>
      <c r="B3841" s="2">
        <v>487379670</v>
      </c>
      <c r="C3841" s="2"/>
      <c r="D3841" s="2"/>
      <c r="E3841" s="3"/>
      <c r="F3841" s="3"/>
      <c r="H3841" s="5">
        <f>_xlfn.XLOOKUP(Table16[[#This Row],[OrderID]],[3]!Table13456[No заказа],[3]!Table13456[Количество],"",0,1)</f>
        <v>1</v>
      </c>
      <c r="I3841" s="5">
        <f>_xlfn.XLOOKUP(Table16[[#This Row],[OrderID]],[3]!Table13456[No заказа],[3]!Table13456[Цена],"",0,1)</f>
        <v>8990</v>
      </c>
      <c r="J3841" s="2" t="str">
        <f>M01_SETTINGS!$F$2</f>
        <v>KASPI</v>
      </c>
    </row>
    <row r="3842" spans="1:10" x14ac:dyDescent="0.35">
      <c r="A3842" s="3">
        <f>_xlfn.XLOOKUP(Table16[[#This Row],[OrderID]],[3]!Table13456[No заказа],[3]!Table13456[Дата
отправки],"",0,1)</f>
        <v>45685</v>
      </c>
      <c r="B3842" s="2">
        <v>487411984</v>
      </c>
      <c r="C3842" s="2"/>
      <c r="D3842" s="2"/>
      <c r="E3842" s="3"/>
      <c r="F3842" s="3"/>
      <c r="H3842" s="5">
        <f>_xlfn.XLOOKUP(Table16[[#This Row],[OrderID]],[3]!Table13456[No заказа],[3]!Table13456[Количество],"",0,1)</f>
        <v>1</v>
      </c>
      <c r="I3842" s="5">
        <f>_xlfn.XLOOKUP(Table16[[#This Row],[OrderID]],[3]!Table13456[No заказа],[3]!Table13456[Цена],"",0,1)</f>
        <v>8990</v>
      </c>
      <c r="J3842" s="2" t="str">
        <f>M01_SETTINGS!$F$2</f>
        <v>KASPI</v>
      </c>
    </row>
    <row r="3843" spans="1:10" x14ac:dyDescent="0.35">
      <c r="A3843" s="3">
        <f>_xlfn.XLOOKUP(Table16[[#This Row],[OrderID]],[3]!Table13456[No заказа],[3]!Table13456[Дата
отправки],"",0,1)</f>
        <v>45685</v>
      </c>
      <c r="B3843" s="2">
        <v>487428504</v>
      </c>
      <c r="C3843" s="2"/>
      <c r="D3843" s="2"/>
      <c r="E3843" s="3"/>
      <c r="F3843" s="3"/>
      <c r="H3843" s="5">
        <f>_xlfn.XLOOKUP(Table16[[#This Row],[OrderID]],[3]!Table13456[No заказа],[3]!Table13456[Количество],"",0,1)</f>
        <v>1</v>
      </c>
      <c r="I3843" s="5">
        <f>_xlfn.XLOOKUP(Table16[[#This Row],[OrderID]],[3]!Table13456[No заказа],[3]!Table13456[Цена],"",0,1)</f>
        <v>8990</v>
      </c>
      <c r="J3843" s="2" t="str">
        <f>M01_SETTINGS!$F$2</f>
        <v>KASPI</v>
      </c>
    </row>
    <row r="3844" spans="1:10" x14ac:dyDescent="0.35">
      <c r="A3844" s="3">
        <f>_xlfn.XLOOKUP(Table16[[#This Row],[OrderID]],[3]!Table13456[No заказа],[3]!Table13456[Дата
отправки],"",0,1)</f>
        <v>45685</v>
      </c>
      <c r="B3844" s="2">
        <v>487382401</v>
      </c>
      <c r="C3844" s="2"/>
      <c r="D3844" s="2"/>
      <c r="E3844" s="3"/>
      <c r="F3844" s="3"/>
      <c r="H3844" s="5">
        <f>_xlfn.XLOOKUP(Table16[[#This Row],[OrderID]],[3]!Table13456[No заказа],[3]!Table13456[Количество],"",0,1)</f>
        <v>1</v>
      </c>
      <c r="I3844" s="5">
        <f>_xlfn.XLOOKUP(Table16[[#This Row],[OrderID]],[3]!Table13456[No заказа],[3]!Table13456[Цена],"",0,1)</f>
        <v>8990</v>
      </c>
      <c r="J3844" s="2" t="str">
        <f>M01_SETTINGS!$F$2</f>
        <v>KASPI</v>
      </c>
    </row>
    <row r="3845" spans="1:10" x14ac:dyDescent="0.35">
      <c r="A3845" s="3">
        <f>_xlfn.XLOOKUP(Table16[[#This Row],[OrderID]],[3]!Table13456[No заказа],[3]!Table13456[Дата
отправки],"",0,1)</f>
        <v>45685</v>
      </c>
      <c r="B3845" s="2">
        <v>487095692</v>
      </c>
      <c r="C3845" s="2"/>
      <c r="D3845" s="2"/>
      <c r="E3845" s="3"/>
      <c r="F3845" s="3"/>
      <c r="H3845" s="5">
        <f>_xlfn.XLOOKUP(Table16[[#This Row],[OrderID]],[3]!Table13456[No заказа],[3]!Table13456[Количество],"",0,1)</f>
        <v>1</v>
      </c>
      <c r="I3845" s="5">
        <f>_xlfn.XLOOKUP(Table16[[#This Row],[OrderID]],[3]!Table13456[No заказа],[3]!Table13456[Цена],"",0,1)</f>
        <v>8964</v>
      </c>
      <c r="J3845" s="2" t="str">
        <f>M01_SETTINGS!$F$2</f>
        <v>KASPI</v>
      </c>
    </row>
    <row r="3846" spans="1:10" x14ac:dyDescent="0.35">
      <c r="A3846" s="3">
        <f>_xlfn.XLOOKUP(Table16[[#This Row],[OrderID]],[3]!Table13456[No заказа],[3]!Table13456[Дата
отправки],"",0,1)</f>
        <v>45685</v>
      </c>
      <c r="B3846" s="2">
        <v>487381614</v>
      </c>
      <c r="C3846" s="2"/>
      <c r="D3846" s="2"/>
      <c r="E3846" s="3"/>
      <c r="F3846" s="3"/>
      <c r="H3846" s="5">
        <f>_xlfn.XLOOKUP(Table16[[#This Row],[OrderID]],[3]!Table13456[No заказа],[3]!Table13456[Количество],"",0,1)</f>
        <v>1</v>
      </c>
      <c r="I3846" s="5">
        <f>_xlfn.XLOOKUP(Table16[[#This Row],[OrderID]],[3]!Table13456[No заказа],[3]!Table13456[Цена],"",0,1)</f>
        <v>8989</v>
      </c>
      <c r="J3846" s="2" t="str">
        <f>M01_SETTINGS!$F$2</f>
        <v>KASPI</v>
      </c>
    </row>
    <row r="3847" spans="1:10" x14ac:dyDescent="0.35">
      <c r="A3847" s="3">
        <f>_xlfn.XLOOKUP(Table16[[#This Row],[OrderID]],[3]!Table13456[No заказа],[3]!Table13456[Дата
отправки],"",0,1)</f>
        <v>45685</v>
      </c>
      <c r="B3847" s="2">
        <v>487237506</v>
      </c>
      <c r="C3847" s="2"/>
      <c r="D3847" s="2"/>
      <c r="E3847" s="3"/>
      <c r="F3847" s="3"/>
      <c r="H3847" s="5">
        <f>_xlfn.XLOOKUP(Table16[[#This Row],[OrderID]],[3]!Table13456[No заказа],[3]!Table13456[Количество],"",0,1)</f>
        <v>1</v>
      </c>
      <c r="I3847" s="5">
        <f>_xlfn.XLOOKUP(Table16[[#This Row],[OrderID]],[3]!Table13456[No заказа],[3]!Table13456[Цена],"",0,1)</f>
        <v>9894</v>
      </c>
      <c r="J3847" s="2" t="str">
        <f>M01_SETTINGS!$F$2</f>
        <v>KASPI</v>
      </c>
    </row>
    <row r="3848" spans="1:10" x14ac:dyDescent="0.35">
      <c r="A3848" s="3">
        <f>_xlfn.XLOOKUP(Table16[[#This Row],[OrderID]],[3]!Table13456[No заказа],[3]!Table13456[Дата
отправки],"",0,1)</f>
        <v>45685</v>
      </c>
      <c r="B3848" s="2">
        <v>487236125</v>
      </c>
      <c r="C3848" s="2"/>
      <c r="D3848" s="2"/>
      <c r="E3848" s="3"/>
      <c r="F3848" s="3"/>
      <c r="H3848" s="5">
        <f>_xlfn.XLOOKUP(Table16[[#This Row],[OrderID]],[3]!Table13456[No заказа],[3]!Table13456[Количество],"",0,1)</f>
        <v>1</v>
      </c>
      <c r="I3848" s="5">
        <f>_xlfn.XLOOKUP(Table16[[#This Row],[OrderID]],[3]!Table13456[No заказа],[3]!Table13456[Цена],"",0,1)</f>
        <v>8964</v>
      </c>
      <c r="J3848" s="2" t="str">
        <f>M01_SETTINGS!$F$2</f>
        <v>KASPI</v>
      </c>
    </row>
    <row r="3849" spans="1:10" x14ac:dyDescent="0.35">
      <c r="A3849" s="3">
        <f>_xlfn.XLOOKUP(Table16[[#This Row],[OrderID]],[3]!Table13456[No заказа],[3]!Table13456[Дата
отправки],"",0,1)</f>
        <v>45685</v>
      </c>
      <c r="B3849" s="2">
        <v>487442752</v>
      </c>
      <c r="C3849" s="2"/>
      <c r="D3849" s="2"/>
      <c r="E3849" s="3"/>
      <c r="F3849" s="3"/>
      <c r="H3849" s="5">
        <f>_xlfn.XLOOKUP(Table16[[#This Row],[OrderID]],[3]!Table13456[No заказа],[3]!Table13456[Количество],"",0,1)</f>
        <v>1</v>
      </c>
      <c r="I3849" s="5">
        <f>_xlfn.XLOOKUP(Table16[[#This Row],[OrderID]],[3]!Table13456[No заказа],[3]!Table13456[Цена],"",0,1)</f>
        <v>9984</v>
      </c>
      <c r="J3849" s="2" t="str">
        <f>M01_SETTINGS!$F$2</f>
        <v>KASPI</v>
      </c>
    </row>
    <row r="3850" spans="1:10" x14ac:dyDescent="0.35">
      <c r="A3850" s="3">
        <f>_xlfn.XLOOKUP(Table16[[#This Row],[OrderID]],[3]!Table13456[No заказа],[3]!Table13456[Дата
отправки],"",0,1)</f>
        <v>45685</v>
      </c>
      <c r="B3850" s="2">
        <v>487262997</v>
      </c>
      <c r="C3850" s="2"/>
      <c r="D3850" s="2"/>
      <c r="E3850" s="3"/>
      <c r="F3850" s="3"/>
      <c r="H3850" s="5">
        <f>_xlfn.XLOOKUP(Table16[[#This Row],[OrderID]],[3]!Table13456[No заказа],[3]!Table13456[Количество],"",0,1)</f>
        <v>1</v>
      </c>
      <c r="I3850" s="5">
        <f>_xlfn.XLOOKUP(Table16[[#This Row],[OrderID]],[3]!Table13456[No заказа],[3]!Table13456[Цена],"",0,1)</f>
        <v>9984</v>
      </c>
      <c r="J3850" s="2" t="str">
        <f>M01_SETTINGS!$F$2</f>
        <v>KASPI</v>
      </c>
    </row>
    <row r="3851" spans="1:10" x14ac:dyDescent="0.35">
      <c r="A3851" s="3">
        <f>_xlfn.XLOOKUP(Table16[[#This Row],[OrderID]],[3]!Table13456[No заказа],[3]!Table13456[Дата
отправки],"",0,1)</f>
        <v>45685</v>
      </c>
      <c r="B3851" s="2">
        <v>487302271</v>
      </c>
      <c r="C3851" s="2"/>
      <c r="D3851" s="2"/>
      <c r="E3851" s="3"/>
      <c r="F3851" s="3"/>
      <c r="H3851" s="5">
        <f>_xlfn.XLOOKUP(Table16[[#This Row],[OrderID]],[3]!Table13456[No заказа],[3]!Table13456[Количество],"",0,1)</f>
        <v>1</v>
      </c>
      <c r="I3851" s="5">
        <f>_xlfn.XLOOKUP(Table16[[#This Row],[OrderID]],[3]!Table13456[No заказа],[3]!Table13456[Цена],"",0,1)</f>
        <v>14990</v>
      </c>
      <c r="J3851" s="2" t="str">
        <f>M01_SETTINGS!$F$2</f>
        <v>KASPI</v>
      </c>
    </row>
    <row r="3852" spans="1:10" x14ac:dyDescent="0.35">
      <c r="A3852" s="3">
        <f>_xlfn.XLOOKUP(Table16[[#This Row],[OrderID]],[3]!Table13456[No заказа],[3]!Table13456[Дата
отправки],"",0,1)</f>
        <v>45685</v>
      </c>
      <c r="B3852" s="2">
        <v>487542172</v>
      </c>
      <c r="C3852" s="2"/>
      <c r="D3852" s="2"/>
      <c r="E3852" s="3"/>
      <c r="F3852" s="3"/>
      <c r="H3852" s="5">
        <f>_xlfn.XLOOKUP(Table16[[#This Row],[OrderID]],[3]!Table13456[No заказа],[3]!Table13456[Количество],"",0,1)</f>
        <v>1</v>
      </c>
      <c r="I3852" s="5">
        <f>_xlfn.XLOOKUP(Table16[[#This Row],[OrderID]],[3]!Table13456[No заказа],[3]!Table13456[Цена],"",0,1)</f>
        <v>9597</v>
      </c>
      <c r="J3852" s="2" t="str">
        <f>M01_SETTINGS!$F$2</f>
        <v>KASPI</v>
      </c>
    </row>
    <row r="3853" spans="1:10" x14ac:dyDescent="0.35">
      <c r="A3853" s="3">
        <f>_xlfn.XLOOKUP(Table16[[#This Row],[OrderID]],[3]!Table13456[No заказа],[3]!Table13456[Дата
отправки],"",0,1)</f>
        <v>45685</v>
      </c>
      <c r="B3853" s="2">
        <v>487556359</v>
      </c>
      <c r="C3853" s="2"/>
      <c r="D3853" s="2"/>
      <c r="E3853" s="3"/>
      <c r="F3853" s="3"/>
      <c r="H3853" s="5">
        <f>_xlfn.XLOOKUP(Table16[[#This Row],[OrderID]],[3]!Table13456[No заказа],[3]!Table13456[Количество],"",0,1)</f>
        <v>1</v>
      </c>
      <c r="I3853" s="5">
        <f>_xlfn.XLOOKUP(Table16[[#This Row],[OrderID]],[3]!Table13456[No заказа],[3]!Table13456[Цена],"",0,1)</f>
        <v>14896</v>
      </c>
      <c r="J3853" s="2" t="str">
        <f>M01_SETTINGS!$F$2</f>
        <v>KASPI</v>
      </c>
    </row>
    <row r="3854" spans="1:10" x14ac:dyDescent="0.35">
      <c r="A3854" s="3">
        <f>_xlfn.XLOOKUP(Table16[[#This Row],[OrderID]],[3]!Table13456[No заказа],[3]!Table13456[Дата
отправки],"",0,1)</f>
        <v>45685</v>
      </c>
      <c r="B3854" s="2">
        <v>487562155</v>
      </c>
      <c r="C3854" s="2"/>
      <c r="D3854" s="2"/>
      <c r="E3854" s="3"/>
      <c r="F3854" s="3"/>
      <c r="H3854" s="5">
        <f>_xlfn.XLOOKUP(Table16[[#This Row],[OrderID]],[3]!Table13456[No заказа],[3]!Table13456[Количество],"",0,1)</f>
        <v>1</v>
      </c>
      <c r="I3854" s="5">
        <f>_xlfn.XLOOKUP(Table16[[#This Row],[OrderID]],[3]!Table13456[No заказа],[3]!Table13456[Цена],"",0,1)</f>
        <v>8989</v>
      </c>
      <c r="J3854" s="2" t="str">
        <f>M01_SETTINGS!$F$2</f>
        <v>KASPI</v>
      </c>
    </row>
    <row r="3855" spans="1:10" x14ac:dyDescent="0.35">
      <c r="A3855" s="3">
        <f>_xlfn.XLOOKUP(Table16[[#This Row],[OrderID]],[3]!Table13456[No заказа],[3]!Table13456[Дата
отправки],"",0,1)</f>
        <v>45685</v>
      </c>
      <c r="B3855" s="2">
        <v>487353662</v>
      </c>
      <c r="C3855" s="2"/>
      <c r="D3855" s="2"/>
      <c r="E3855" s="3"/>
      <c r="F3855" s="3"/>
      <c r="H3855" s="5">
        <f>_xlfn.XLOOKUP(Table16[[#This Row],[OrderID]],[3]!Table13456[No заказа],[3]!Table13456[Количество],"",0,1)</f>
        <v>1</v>
      </c>
      <c r="I3855" s="5">
        <f>_xlfn.XLOOKUP(Table16[[#This Row],[OrderID]],[3]!Table13456[No заказа],[3]!Table13456[Цена],"",0,1)</f>
        <v>8989</v>
      </c>
      <c r="J3855" s="2" t="str">
        <f>M01_SETTINGS!$F$2</f>
        <v>KASPI</v>
      </c>
    </row>
    <row r="3856" spans="1:10" x14ac:dyDescent="0.35">
      <c r="A3856" s="3">
        <f>_xlfn.XLOOKUP(Table16[[#This Row],[OrderID]],[3]!Table13456[No заказа],[3]!Table13456[Дата
отправки],"",0,1)</f>
        <v>45685</v>
      </c>
      <c r="B3856" s="2">
        <v>487161987</v>
      </c>
      <c r="C3856" s="2"/>
      <c r="D3856" s="2"/>
      <c r="E3856" s="3"/>
      <c r="F3856" s="3"/>
      <c r="H3856" s="5">
        <f>_xlfn.XLOOKUP(Table16[[#This Row],[OrderID]],[3]!Table13456[No заказа],[3]!Table13456[Количество],"",0,1)</f>
        <v>1</v>
      </c>
      <c r="I3856" s="5">
        <f>_xlfn.XLOOKUP(Table16[[#This Row],[OrderID]],[3]!Table13456[No заказа],[3]!Table13456[Цена],"",0,1)</f>
        <v>8989</v>
      </c>
      <c r="J3856" s="2" t="str">
        <f>M01_SETTINGS!$F$2</f>
        <v>KASPI</v>
      </c>
    </row>
    <row r="3857" spans="1:10" x14ac:dyDescent="0.35">
      <c r="A3857" s="3">
        <f>_xlfn.XLOOKUP(Table16[[#This Row],[OrderID]],[3]!Table13456[No заказа],[3]!Table13456[Дата
отправки],"",0,1)</f>
        <v>45685</v>
      </c>
      <c r="B3857" s="2">
        <v>487108912</v>
      </c>
      <c r="C3857" s="2"/>
      <c r="D3857" s="2"/>
      <c r="E3857" s="3"/>
      <c r="F3857" s="3"/>
      <c r="H3857" s="5">
        <f>_xlfn.XLOOKUP(Table16[[#This Row],[OrderID]],[3]!Table13456[No заказа],[3]!Table13456[Количество],"",0,1)</f>
        <v>1</v>
      </c>
      <c r="I3857" s="5">
        <f>_xlfn.XLOOKUP(Table16[[#This Row],[OrderID]],[3]!Table13456[No заказа],[3]!Table13456[Цена],"",0,1)</f>
        <v>8989</v>
      </c>
      <c r="J3857" s="2" t="str">
        <f>M01_SETTINGS!$F$2</f>
        <v>KASPI</v>
      </c>
    </row>
    <row r="3858" spans="1:10" x14ac:dyDescent="0.35">
      <c r="A3858" s="3">
        <f>_xlfn.XLOOKUP(Table16[[#This Row],[OrderID]],[3]!Table13456[No заказа],[3]!Table13456[Дата
отправки],"",0,1)</f>
        <v>45684</v>
      </c>
      <c r="B3858" s="2">
        <v>486851170</v>
      </c>
      <c r="C3858" s="2"/>
      <c r="D3858" s="2"/>
      <c r="E3858" s="3"/>
      <c r="F3858" s="3"/>
      <c r="H3858" s="5">
        <f>_xlfn.XLOOKUP(Table16[[#This Row],[OrderID]],[3]!Table13456[No заказа],[3]!Table13456[Количество],"",0,1)</f>
        <v>1</v>
      </c>
      <c r="I3858" s="5">
        <f>_xlfn.XLOOKUP(Table16[[#This Row],[OrderID]],[3]!Table13456[No заказа],[3]!Table13456[Цена],"",0,1)</f>
        <v>8964</v>
      </c>
      <c r="J3858" s="2" t="str">
        <f>M01_SETTINGS!$F$2</f>
        <v>KASPI</v>
      </c>
    </row>
    <row r="3859" spans="1:10" x14ac:dyDescent="0.35">
      <c r="A3859" s="3">
        <f>_xlfn.XLOOKUP(Table16[[#This Row],[OrderID]],[3]!Table13456[No заказа],[3]!Table13456[Дата
отправки],"",0,1)</f>
        <v>45684</v>
      </c>
      <c r="B3859" s="2">
        <v>487043346</v>
      </c>
      <c r="C3859" s="2"/>
      <c r="D3859" s="2"/>
      <c r="E3859" s="3"/>
      <c r="F3859" s="3"/>
      <c r="H3859" s="5">
        <f>_xlfn.XLOOKUP(Table16[[#This Row],[OrderID]],[3]!Table13456[No заказа],[3]!Table13456[Количество],"",0,1)</f>
        <v>1</v>
      </c>
      <c r="I3859" s="5">
        <f>_xlfn.XLOOKUP(Table16[[#This Row],[OrderID]],[3]!Table13456[No заказа],[3]!Table13456[Цена],"",0,1)</f>
        <v>8990</v>
      </c>
      <c r="J3859" s="2" t="str">
        <f>M01_SETTINGS!$F$2</f>
        <v>KASPI</v>
      </c>
    </row>
    <row r="3860" spans="1:10" x14ac:dyDescent="0.35">
      <c r="A3860" s="3">
        <f>_xlfn.XLOOKUP(Table16[[#This Row],[OrderID]],[3]!Table13456[No заказа],[3]!Table13456[Дата
отправки],"",0,1)</f>
        <v>45684</v>
      </c>
      <c r="B3860" s="2">
        <v>486812974</v>
      </c>
      <c r="C3860" s="2"/>
      <c r="D3860" s="2"/>
      <c r="E3860" s="3"/>
      <c r="F3860" s="3"/>
      <c r="H3860" s="5">
        <f>_xlfn.XLOOKUP(Table16[[#This Row],[OrderID]],[3]!Table13456[No заказа],[3]!Table13456[Количество],"",0,1)</f>
        <v>1</v>
      </c>
      <c r="I3860" s="5">
        <f>_xlfn.XLOOKUP(Table16[[#This Row],[OrderID]],[3]!Table13456[No заказа],[3]!Table13456[Цена],"",0,1)</f>
        <v>8990</v>
      </c>
      <c r="J3860" s="2" t="str">
        <f>M01_SETTINGS!$F$2</f>
        <v>KASPI</v>
      </c>
    </row>
    <row r="3861" spans="1:10" x14ac:dyDescent="0.35">
      <c r="A3861" s="3">
        <f>_xlfn.XLOOKUP(Table16[[#This Row],[OrderID]],[3]!Table13456[No заказа],[3]!Table13456[Дата
отправки],"",0,1)</f>
        <v>45684</v>
      </c>
      <c r="B3861" s="2">
        <v>486730878</v>
      </c>
      <c r="C3861" s="2"/>
      <c r="D3861" s="2"/>
      <c r="E3861" s="3"/>
      <c r="F3861" s="3"/>
      <c r="H3861" s="5">
        <f>_xlfn.XLOOKUP(Table16[[#This Row],[OrderID]],[3]!Table13456[No заказа],[3]!Table13456[Количество],"",0,1)</f>
        <v>1</v>
      </c>
      <c r="I3861" s="5">
        <f>_xlfn.XLOOKUP(Table16[[#This Row],[OrderID]],[3]!Table13456[No заказа],[3]!Table13456[Цена],"",0,1)</f>
        <v>8990</v>
      </c>
      <c r="J3861" s="2" t="str">
        <f>M01_SETTINGS!$F$2</f>
        <v>KASPI</v>
      </c>
    </row>
    <row r="3862" spans="1:10" x14ac:dyDescent="0.35">
      <c r="A3862" s="3">
        <f>_xlfn.XLOOKUP(Table16[[#This Row],[OrderID]],[3]!Table13456[No заказа],[3]!Table13456[Дата
отправки],"",0,1)</f>
        <v>45684</v>
      </c>
      <c r="B3862" s="2">
        <v>486597499</v>
      </c>
      <c r="C3862" s="2"/>
      <c r="D3862" s="2"/>
      <c r="E3862" s="3"/>
      <c r="F3862" s="3"/>
      <c r="H3862" s="5">
        <f>_xlfn.XLOOKUP(Table16[[#This Row],[OrderID]],[3]!Table13456[No заказа],[3]!Table13456[Количество],"",0,1)</f>
        <v>1</v>
      </c>
      <c r="I3862" s="5">
        <f>_xlfn.XLOOKUP(Table16[[#This Row],[OrderID]],[3]!Table13456[No заказа],[3]!Table13456[Цена],"",0,1)</f>
        <v>8990</v>
      </c>
      <c r="J3862" s="2" t="str">
        <f>M01_SETTINGS!$F$2</f>
        <v>KASPI</v>
      </c>
    </row>
    <row r="3863" spans="1:10" x14ac:dyDescent="0.35">
      <c r="A3863" s="3">
        <f>_xlfn.XLOOKUP(Table16[[#This Row],[OrderID]],[3]!Table13456[No заказа],[3]!Table13456[Дата
отправки],"",0,1)</f>
        <v>45684</v>
      </c>
      <c r="B3863" s="2">
        <v>486911359</v>
      </c>
      <c r="C3863" s="2"/>
      <c r="D3863" s="2"/>
      <c r="E3863" s="3"/>
      <c r="F3863" s="3"/>
      <c r="H3863" s="5">
        <f>_xlfn.XLOOKUP(Table16[[#This Row],[OrderID]],[3]!Table13456[No заказа],[3]!Table13456[Количество],"",0,1)</f>
        <v>1</v>
      </c>
      <c r="I3863" s="5">
        <f>_xlfn.XLOOKUP(Table16[[#This Row],[OrderID]],[3]!Table13456[No заказа],[3]!Table13456[Цена],"",0,1)</f>
        <v>8989</v>
      </c>
      <c r="J3863" s="2" t="str">
        <f>M01_SETTINGS!$F$2</f>
        <v>KASPI</v>
      </c>
    </row>
    <row r="3864" spans="1:10" x14ac:dyDescent="0.35">
      <c r="A3864" s="3">
        <f>_xlfn.XLOOKUP(Table16[[#This Row],[OrderID]],[3]!Table13456[No заказа],[3]!Table13456[Дата
отправки],"",0,1)</f>
        <v>45684</v>
      </c>
      <c r="B3864" s="2">
        <v>486973390</v>
      </c>
      <c r="C3864" s="2"/>
      <c r="D3864" s="2"/>
      <c r="E3864" s="3"/>
      <c r="F3864" s="3"/>
      <c r="H3864" s="5">
        <f>_xlfn.XLOOKUP(Table16[[#This Row],[OrderID]],[3]!Table13456[No заказа],[3]!Table13456[Количество],"",0,1)</f>
        <v>1</v>
      </c>
      <c r="I3864" s="5">
        <f>_xlfn.XLOOKUP(Table16[[#This Row],[OrderID]],[3]!Table13456[No заказа],[3]!Table13456[Цена],"",0,1)</f>
        <v>8989</v>
      </c>
      <c r="J3864" s="2" t="str">
        <f>M01_SETTINGS!$F$2</f>
        <v>KASPI</v>
      </c>
    </row>
    <row r="3865" spans="1:10" x14ac:dyDescent="0.35">
      <c r="A3865" s="3">
        <f>_xlfn.XLOOKUP(Table16[[#This Row],[OrderID]],[3]!Table13456[No заказа],[3]!Table13456[Дата
отправки],"",0,1)</f>
        <v>45684</v>
      </c>
      <c r="B3865" s="2">
        <v>486857515</v>
      </c>
      <c r="C3865" s="2"/>
      <c r="D3865" s="2"/>
      <c r="E3865" s="3"/>
      <c r="F3865" s="3"/>
      <c r="H3865" s="5">
        <f>_xlfn.XLOOKUP(Table16[[#This Row],[OrderID]],[3]!Table13456[No заказа],[3]!Table13456[Количество],"",0,1)</f>
        <v>1</v>
      </c>
      <c r="I3865" s="5">
        <f>_xlfn.XLOOKUP(Table16[[#This Row],[OrderID]],[3]!Table13456[No заказа],[3]!Table13456[Цена],"",0,1)</f>
        <v>14990</v>
      </c>
      <c r="J3865" s="2" t="str">
        <f>M01_SETTINGS!$F$2</f>
        <v>KASPI</v>
      </c>
    </row>
    <row r="3866" spans="1:10" x14ac:dyDescent="0.35">
      <c r="A3866" s="3">
        <f>_xlfn.XLOOKUP(Table16[[#This Row],[OrderID]],[3]!Table13456[No заказа],[3]!Table13456[Дата
отправки],"",0,1)</f>
        <v>45684</v>
      </c>
      <c r="B3866" s="2">
        <v>486635464</v>
      </c>
      <c r="C3866" s="2"/>
      <c r="D3866" s="2"/>
      <c r="E3866" s="3"/>
      <c r="F3866" s="3"/>
      <c r="H3866" s="5">
        <f>_xlfn.XLOOKUP(Table16[[#This Row],[OrderID]],[3]!Table13456[No заказа],[3]!Table13456[Количество],"",0,1)</f>
        <v>1</v>
      </c>
      <c r="I3866" s="5">
        <f>_xlfn.XLOOKUP(Table16[[#This Row],[OrderID]],[3]!Table13456[No заказа],[3]!Table13456[Цена],"",0,1)</f>
        <v>14990</v>
      </c>
      <c r="J3866" s="2" t="str">
        <f>M01_SETTINGS!$F$2</f>
        <v>KASPI</v>
      </c>
    </row>
    <row r="3867" spans="1:10" x14ac:dyDescent="0.35">
      <c r="A3867" s="3">
        <f>_xlfn.XLOOKUP(Table16[[#This Row],[OrderID]],[3]!Table13456[No заказа],[3]!Table13456[Дата
отправки],"",0,1)</f>
        <v>45684</v>
      </c>
      <c r="B3867" s="2">
        <v>486949402</v>
      </c>
      <c r="C3867" s="2"/>
      <c r="D3867" s="2"/>
      <c r="E3867" s="3"/>
      <c r="F3867" s="3"/>
      <c r="H3867" s="5">
        <f>_xlfn.XLOOKUP(Table16[[#This Row],[OrderID]],[3]!Table13456[No заказа],[3]!Table13456[Количество],"",0,1)</f>
        <v>1</v>
      </c>
      <c r="I3867" s="5">
        <f>_xlfn.XLOOKUP(Table16[[#This Row],[OrderID]],[3]!Table13456[No заказа],[3]!Table13456[Цена],"",0,1)</f>
        <v>14990</v>
      </c>
      <c r="J3867" s="2" t="str">
        <f>M01_SETTINGS!$F$2</f>
        <v>KASPI</v>
      </c>
    </row>
    <row r="3868" spans="1:10" x14ac:dyDescent="0.35">
      <c r="A3868" s="3">
        <f>_xlfn.XLOOKUP(Table16[[#This Row],[OrderID]],[3]!Table13456[No заказа],[3]!Table13456[Дата
отправки],"",0,1)</f>
        <v>45684</v>
      </c>
      <c r="B3868" s="2">
        <v>486622521</v>
      </c>
      <c r="C3868" s="2"/>
      <c r="D3868" s="2"/>
      <c r="E3868" s="3"/>
      <c r="F3868" s="3"/>
      <c r="H3868" s="5">
        <f>_xlfn.XLOOKUP(Table16[[#This Row],[OrderID]],[3]!Table13456[No заказа],[3]!Table13456[Количество],"",0,1)</f>
        <v>1</v>
      </c>
      <c r="I3868" s="5">
        <f>_xlfn.XLOOKUP(Table16[[#This Row],[OrderID]],[3]!Table13456[No заказа],[3]!Table13456[Цена],"",0,1)</f>
        <v>8964</v>
      </c>
      <c r="J3868" s="2" t="str">
        <f>M01_SETTINGS!$F$2</f>
        <v>KASPI</v>
      </c>
    </row>
    <row r="3869" spans="1:10" x14ac:dyDescent="0.35">
      <c r="A3869" s="3">
        <f>_xlfn.XLOOKUP(Table16[[#This Row],[OrderID]],[3]!Table13456[No заказа],[3]!Table13456[Дата
отправки],"",0,1)</f>
        <v>45684</v>
      </c>
      <c r="B3869" s="2">
        <v>487083769</v>
      </c>
      <c r="C3869" s="2"/>
      <c r="D3869" s="2"/>
      <c r="E3869" s="3"/>
      <c r="F3869" s="3"/>
      <c r="H3869" s="5">
        <f>_xlfn.XLOOKUP(Table16[[#This Row],[OrderID]],[3]!Table13456[No заказа],[3]!Table13456[Количество],"",0,1)</f>
        <v>1</v>
      </c>
      <c r="I3869" s="5">
        <f>_xlfn.XLOOKUP(Table16[[#This Row],[OrderID]],[3]!Table13456[No заказа],[3]!Table13456[Цена],"",0,1)</f>
        <v>9800</v>
      </c>
      <c r="J3869" s="2" t="str">
        <f>M01_SETTINGS!$F$2</f>
        <v>KASPI</v>
      </c>
    </row>
    <row r="3870" spans="1:10" x14ac:dyDescent="0.35">
      <c r="A3870" s="3">
        <f>_xlfn.XLOOKUP(Table16[[#This Row],[OrderID]],[3]!Table13456[No заказа],[3]!Table13456[Дата
отправки],"",0,1)</f>
        <v>45684</v>
      </c>
      <c r="B3870" s="2">
        <v>486654511</v>
      </c>
      <c r="C3870" s="2"/>
      <c r="D3870" s="2"/>
      <c r="E3870" s="3"/>
      <c r="F3870" s="3"/>
      <c r="H3870" s="5">
        <f>_xlfn.XLOOKUP(Table16[[#This Row],[OrderID]],[3]!Table13456[No заказа],[3]!Table13456[Количество],"",0,1)</f>
        <v>1</v>
      </c>
      <c r="I3870" s="5">
        <f>_xlfn.XLOOKUP(Table16[[#This Row],[OrderID]],[3]!Table13456[No заказа],[3]!Table13456[Цена],"",0,1)</f>
        <v>9800</v>
      </c>
      <c r="J3870" s="2" t="str">
        <f>M01_SETTINGS!$F$2</f>
        <v>KASPI</v>
      </c>
    </row>
    <row r="3871" spans="1:10" x14ac:dyDescent="0.35">
      <c r="A3871" s="3">
        <f>_xlfn.XLOOKUP(Table16[[#This Row],[OrderID]],[3]!Table13456[No заказа],[3]!Table13456[Дата
отправки],"",0,1)</f>
        <v>45684</v>
      </c>
      <c r="B3871" s="2">
        <v>486995172</v>
      </c>
      <c r="C3871" s="2"/>
      <c r="D3871" s="2"/>
      <c r="E3871" s="3"/>
      <c r="F3871" s="3"/>
      <c r="H3871" s="5">
        <f>_xlfn.XLOOKUP(Table16[[#This Row],[OrderID]],[3]!Table13456[No заказа],[3]!Table13456[Количество],"",0,1)</f>
        <v>1</v>
      </c>
      <c r="I3871" s="5">
        <f>_xlfn.XLOOKUP(Table16[[#This Row],[OrderID]],[3]!Table13456[No заказа],[3]!Table13456[Цена],"",0,1)</f>
        <v>9523</v>
      </c>
      <c r="J3871" s="2" t="str">
        <f>M01_SETTINGS!$F$2</f>
        <v>KASPI</v>
      </c>
    </row>
    <row r="3872" spans="1:10" x14ac:dyDescent="0.35">
      <c r="A3872" s="3">
        <f>_xlfn.XLOOKUP(Table16[[#This Row],[OrderID]],[3]!Table13456[No заказа],[3]!Table13456[Дата
отправки],"",0,1)</f>
        <v>45684</v>
      </c>
      <c r="B3872" s="2">
        <v>486673611</v>
      </c>
      <c r="C3872" s="2"/>
      <c r="D3872" s="2"/>
      <c r="E3872" s="3"/>
      <c r="F3872" s="3"/>
      <c r="H3872" s="5">
        <f>_xlfn.XLOOKUP(Table16[[#This Row],[OrderID]],[3]!Table13456[No заказа],[3]!Table13456[Количество],"",0,1)</f>
        <v>1</v>
      </c>
      <c r="I3872" s="5">
        <f>_xlfn.XLOOKUP(Table16[[#This Row],[OrderID]],[3]!Table13456[No заказа],[3]!Table13456[Цена],"",0,1)</f>
        <v>8988</v>
      </c>
      <c r="J3872" s="2" t="str">
        <f>M01_SETTINGS!$F$2</f>
        <v>KASPI</v>
      </c>
    </row>
    <row r="3873" spans="1:10" x14ac:dyDescent="0.35">
      <c r="A3873" s="3">
        <f>_xlfn.XLOOKUP(Table16[[#This Row],[OrderID]],[3]!Table13456[No заказа],[3]!Table13456[Дата
отправки],"",0,1)</f>
        <v>45684</v>
      </c>
      <c r="B3873" s="2">
        <v>486919827</v>
      </c>
      <c r="C3873" s="2"/>
      <c r="D3873" s="2"/>
      <c r="E3873" s="3"/>
      <c r="F3873" s="3"/>
      <c r="H3873" s="5">
        <f>_xlfn.XLOOKUP(Table16[[#This Row],[OrderID]],[3]!Table13456[No заказа],[3]!Table13456[Количество],"",0,1)</f>
        <v>1</v>
      </c>
      <c r="I3873" s="5">
        <f>_xlfn.XLOOKUP(Table16[[#This Row],[OrderID]],[3]!Table13456[No заказа],[3]!Table13456[Цена],"",0,1)</f>
        <v>8989</v>
      </c>
      <c r="J3873" s="2" t="str">
        <f>M01_SETTINGS!$F$2</f>
        <v>KASPI</v>
      </c>
    </row>
    <row r="3874" spans="1:10" x14ac:dyDescent="0.35">
      <c r="A3874" s="3">
        <f>_xlfn.XLOOKUP(Table16[[#This Row],[OrderID]],[3]!Table13456[No заказа],[3]!Table13456[Дата
отправки],"",0,1)</f>
        <v>45683</v>
      </c>
      <c r="B3874" s="2">
        <v>486141315</v>
      </c>
      <c r="C3874" s="2"/>
      <c r="D3874" s="2"/>
      <c r="E3874" s="3"/>
      <c r="F3874" s="3"/>
      <c r="H3874" s="5">
        <f>_xlfn.XLOOKUP(Table16[[#This Row],[OrderID]],[3]!Table13456[No заказа],[3]!Table13456[Количество],"",0,1)</f>
        <v>1</v>
      </c>
      <c r="I3874" s="5">
        <f>_xlfn.XLOOKUP(Table16[[#This Row],[OrderID]],[3]!Table13456[No заказа],[3]!Table13456[Цена],"",0,1)</f>
        <v>8990</v>
      </c>
      <c r="J3874" s="2" t="str">
        <f>M01_SETTINGS!$F$2</f>
        <v>KASPI</v>
      </c>
    </row>
    <row r="3875" spans="1:10" x14ac:dyDescent="0.35">
      <c r="A3875" s="3">
        <f>_xlfn.XLOOKUP(Table16[[#This Row],[OrderID]],[3]!Table13456[No заказа],[3]!Table13456[Дата
отправки],"",0,1)</f>
        <v>45683</v>
      </c>
      <c r="B3875" s="2">
        <v>486283564</v>
      </c>
      <c r="C3875" s="2"/>
      <c r="D3875" s="2"/>
      <c r="E3875" s="3"/>
      <c r="F3875" s="3"/>
      <c r="H3875" s="5">
        <f>_xlfn.XLOOKUP(Table16[[#This Row],[OrderID]],[3]!Table13456[No заказа],[3]!Table13456[Количество],"",0,1)</f>
        <v>1</v>
      </c>
      <c r="I3875" s="5">
        <f>_xlfn.XLOOKUP(Table16[[#This Row],[OrderID]],[3]!Table13456[No заказа],[3]!Table13456[Цена],"",0,1)</f>
        <v>8900</v>
      </c>
      <c r="J3875" s="2" t="str">
        <f>M01_SETTINGS!$F$2</f>
        <v>KASPI</v>
      </c>
    </row>
    <row r="3876" spans="1:10" x14ac:dyDescent="0.35">
      <c r="A3876" s="3">
        <f>_xlfn.XLOOKUP(Table16[[#This Row],[OrderID]],[3]!Table13456[No заказа],[3]!Table13456[Дата
отправки],"",0,1)</f>
        <v>45683</v>
      </c>
      <c r="B3876" s="2">
        <v>486370929</v>
      </c>
      <c r="C3876" s="2"/>
      <c r="D3876" s="2"/>
      <c r="E3876" s="3"/>
      <c r="F3876" s="3"/>
      <c r="H3876" s="5">
        <f>_xlfn.XLOOKUP(Table16[[#This Row],[OrderID]],[3]!Table13456[No заказа],[3]!Table13456[Количество],"",0,1)</f>
        <v>1</v>
      </c>
      <c r="I3876" s="5">
        <f>_xlfn.XLOOKUP(Table16[[#This Row],[OrderID]],[3]!Table13456[No заказа],[3]!Table13456[Цена],"",0,1)</f>
        <v>8990</v>
      </c>
      <c r="J3876" s="2" t="str">
        <f>M01_SETTINGS!$F$2</f>
        <v>KASPI</v>
      </c>
    </row>
    <row r="3877" spans="1:10" x14ac:dyDescent="0.35">
      <c r="A3877" s="3">
        <f>_xlfn.XLOOKUP(Table16[[#This Row],[OrderID]],[3]!Table13456[No заказа],[3]!Table13456[Дата
отправки],"",0,1)</f>
        <v>45683</v>
      </c>
      <c r="B3877" s="2">
        <v>486224527</v>
      </c>
      <c r="C3877" s="2"/>
      <c r="D3877" s="2"/>
      <c r="E3877" s="3"/>
      <c r="F3877" s="3"/>
      <c r="H3877" s="5">
        <f>_xlfn.XLOOKUP(Table16[[#This Row],[OrderID]],[3]!Table13456[No заказа],[3]!Table13456[Количество],"",0,1)</f>
        <v>1</v>
      </c>
      <c r="I3877" s="5">
        <f>_xlfn.XLOOKUP(Table16[[#This Row],[OrderID]],[3]!Table13456[No заказа],[3]!Table13456[Цена],"",0,1)</f>
        <v>8964</v>
      </c>
      <c r="J3877" s="2" t="str">
        <f>M01_SETTINGS!$F$2</f>
        <v>KASPI</v>
      </c>
    </row>
    <row r="3878" spans="1:10" x14ac:dyDescent="0.35">
      <c r="A3878" s="3">
        <f>_xlfn.XLOOKUP(Table16[[#This Row],[OrderID]],[3]!Table13456[No заказа],[3]!Table13456[Дата
отправки],"",0,1)</f>
        <v>45683</v>
      </c>
      <c r="B3878" s="2">
        <v>486432863</v>
      </c>
      <c r="C3878" s="2"/>
      <c r="D3878" s="2"/>
      <c r="E3878" s="3"/>
      <c r="F3878" s="3"/>
      <c r="H3878" s="5">
        <f>_xlfn.XLOOKUP(Table16[[#This Row],[OrderID]],[3]!Table13456[No заказа],[3]!Table13456[Количество],"",0,1)</f>
        <v>1</v>
      </c>
      <c r="I3878" s="5">
        <f>_xlfn.XLOOKUP(Table16[[#This Row],[OrderID]],[3]!Table13456[No заказа],[3]!Table13456[Цена],"",0,1)</f>
        <v>8989</v>
      </c>
      <c r="J3878" s="2" t="str">
        <f>M01_SETTINGS!$F$2</f>
        <v>KASPI</v>
      </c>
    </row>
    <row r="3879" spans="1:10" x14ac:dyDescent="0.35">
      <c r="A3879" s="3">
        <f>_xlfn.XLOOKUP(Table16[[#This Row],[OrderID]],[3]!Table13456[No заказа],[3]!Table13456[Дата
отправки],"",0,1)</f>
        <v>45683</v>
      </c>
      <c r="B3879" s="2">
        <v>486416913</v>
      </c>
      <c r="C3879" s="2"/>
      <c r="D3879" s="2"/>
      <c r="E3879" s="3"/>
      <c r="F3879" s="3"/>
      <c r="H3879" s="5">
        <f>_xlfn.XLOOKUP(Table16[[#This Row],[OrderID]],[3]!Table13456[No заказа],[3]!Table13456[Количество],"",0,1)</f>
        <v>1</v>
      </c>
      <c r="I3879" s="5">
        <f>_xlfn.XLOOKUP(Table16[[#This Row],[OrderID]],[3]!Table13456[No заказа],[3]!Table13456[Цена],"",0,1)</f>
        <v>10897</v>
      </c>
      <c r="J3879" s="2" t="str">
        <f>M01_SETTINGS!$F$2</f>
        <v>KASPI</v>
      </c>
    </row>
    <row r="3880" spans="1:10" x14ac:dyDescent="0.35">
      <c r="A3880" s="3">
        <f>_xlfn.XLOOKUP(Table16[[#This Row],[OrderID]],[3]!Table13456[No заказа],[3]!Table13456[Дата
отправки],"",0,1)</f>
        <v>45683</v>
      </c>
      <c r="B3880" s="2">
        <v>486045887</v>
      </c>
      <c r="C3880" s="2"/>
      <c r="D3880" s="2"/>
      <c r="E3880" s="3"/>
      <c r="F3880" s="3"/>
      <c r="H3880" s="5">
        <f>_xlfn.XLOOKUP(Table16[[#This Row],[OrderID]],[3]!Table13456[No заказа],[3]!Table13456[Количество],"",0,1)</f>
        <v>1</v>
      </c>
      <c r="I3880" s="5">
        <f>_xlfn.XLOOKUP(Table16[[#This Row],[OrderID]],[3]!Table13456[No заказа],[3]!Table13456[Цена],"",0,1)</f>
        <v>4992</v>
      </c>
      <c r="J3880" s="2" t="str">
        <f>M01_SETTINGS!$F$2</f>
        <v>KASPI</v>
      </c>
    </row>
    <row r="3881" spans="1:10" x14ac:dyDescent="0.35">
      <c r="A3881" s="3">
        <f>_xlfn.XLOOKUP(Table16[[#This Row],[OrderID]],[3]!Table13456[No заказа],[3]!Table13456[Дата
отправки],"",0,1)</f>
        <v>45683</v>
      </c>
      <c r="B3881" s="2">
        <v>486532657</v>
      </c>
      <c r="C3881" s="2"/>
      <c r="D3881" s="2"/>
      <c r="E3881" s="3"/>
      <c r="F3881" s="3"/>
      <c r="H3881" s="5">
        <f>_xlfn.XLOOKUP(Table16[[#This Row],[OrderID]],[3]!Table13456[No заказа],[3]!Table13456[Количество],"",0,1)</f>
        <v>1</v>
      </c>
      <c r="I3881" s="5">
        <f>_xlfn.XLOOKUP(Table16[[#This Row],[OrderID]],[3]!Table13456[No заказа],[3]!Table13456[Цена],"",0,1)</f>
        <v>14990</v>
      </c>
      <c r="J3881" s="2" t="str">
        <f>M01_SETTINGS!$F$2</f>
        <v>KASPI</v>
      </c>
    </row>
    <row r="3882" spans="1:10" x14ac:dyDescent="0.35">
      <c r="A3882" s="3">
        <f>_xlfn.XLOOKUP(Table16[[#This Row],[OrderID]],[3]!Table13456[No заказа],[3]!Table13456[Дата
отправки],"",0,1)</f>
        <v>45683</v>
      </c>
      <c r="B3882" s="2">
        <v>486311357</v>
      </c>
      <c r="C3882" s="2"/>
      <c r="D3882" s="2"/>
      <c r="E3882" s="3"/>
      <c r="F3882" s="3"/>
      <c r="H3882" s="5">
        <f>_xlfn.XLOOKUP(Table16[[#This Row],[OrderID]],[3]!Table13456[No заказа],[3]!Table13456[Количество],"",0,1)</f>
        <v>1</v>
      </c>
      <c r="I3882" s="5">
        <f>_xlfn.XLOOKUP(Table16[[#This Row],[OrderID]],[3]!Table13456[No заказа],[3]!Table13456[Цена],"",0,1)</f>
        <v>14990</v>
      </c>
      <c r="J3882" s="2" t="str">
        <f>M01_SETTINGS!$F$2</f>
        <v>KASPI</v>
      </c>
    </row>
    <row r="3883" spans="1:10" x14ac:dyDescent="0.35">
      <c r="A3883" s="3">
        <f>_xlfn.XLOOKUP(Table16[[#This Row],[OrderID]],[3]!Table13456[No заказа],[3]!Table13456[Дата
отправки],"",0,1)</f>
        <v>45683</v>
      </c>
      <c r="B3883" s="2">
        <v>486434550</v>
      </c>
      <c r="C3883" s="2"/>
      <c r="D3883" s="2"/>
      <c r="E3883" s="3"/>
      <c r="F3883" s="3"/>
      <c r="H3883" s="5">
        <f>_xlfn.XLOOKUP(Table16[[#This Row],[OrderID]],[3]!Table13456[No заказа],[3]!Table13456[Количество],"",0,1)</f>
        <v>1</v>
      </c>
      <c r="I3883" s="5">
        <f>_xlfn.XLOOKUP(Table16[[#This Row],[OrderID]],[3]!Table13456[No заказа],[3]!Table13456[Цена],"",0,1)</f>
        <v>14990</v>
      </c>
      <c r="J3883" s="2" t="str">
        <f>M01_SETTINGS!$F$2</f>
        <v>KASPI</v>
      </c>
    </row>
    <row r="3884" spans="1:10" x14ac:dyDescent="0.35">
      <c r="A3884" s="3">
        <f>_xlfn.XLOOKUP(Table16[[#This Row],[OrderID]],[3]!Table13456[No заказа],[3]!Table13456[Дата
отправки],"",0,1)</f>
        <v>45683</v>
      </c>
      <c r="B3884" s="2">
        <v>486018861</v>
      </c>
      <c r="C3884" s="2"/>
      <c r="D3884" s="2"/>
      <c r="E3884" s="3"/>
      <c r="F3884" s="3"/>
      <c r="H3884" s="5">
        <f>_xlfn.XLOOKUP(Table16[[#This Row],[OrderID]],[3]!Table13456[No заказа],[3]!Table13456[Количество],"",0,1)</f>
        <v>1</v>
      </c>
      <c r="I3884" s="5">
        <f>_xlfn.XLOOKUP(Table16[[#This Row],[OrderID]],[3]!Table13456[No заказа],[3]!Table13456[Цена],"",0,1)</f>
        <v>8989</v>
      </c>
      <c r="J3884" s="2" t="str">
        <f>M01_SETTINGS!$F$2</f>
        <v>KASPI</v>
      </c>
    </row>
    <row r="3885" spans="1:10" x14ac:dyDescent="0.35">
      <c r="A3885" s="3">
        <f>_xlfn.XLOOKUP(Table16[[#This Row],[OrderID]],[3]!Table13456[No заказа],[3]!Table13456[Дата
отправки],"",0,1)</f>
        <v>45683</v>
      </c>
      <c r="B3885" s="2">
        <v>486304256</v>
      </c>
      <c r="C3885" s="2"/>
      <c r="D3885" s="2"/>
      <c r="E3885" s="3"/>
      <c r="F3885" s="3"/>
      <c r="H3885" s="5">
        <f>_xlfn.XLOOKUP(Table16[[#This Row],[OrderID]],[3]!Table13456[No заказа],[3]!Table13456[Количество],"",0,1)</f>
        <v>1</v>
      </c>
      <c r="I3885" s="5">
        <f>_xlfn.XLOOKUP(Table16[[#This Row],[OrderID]],[3]!Table13456[No заказа],[3]!Table13456[Цена],"",0,1)</f>
        <v>8998</v>
      </c>
      <c r="J3885" s="2" t="str">
        <f>M01_SETTINGS!$F$2</f>
        <v>KASPI</v>
      </c>
    </row>
    <row r="3886" spans="1:10" x14ac:dyDescent="0.35">
      <c r="A3886" s="3">
        <f>_xlfn.XLOOKUP(Table16[[#This Row],[OrderID]],[3]!Table13456[No заказа],[3]!Table13456[Дата
отправки],"",0,1)</f>
        <v>45683</v>
      </c>
      <c r="B3886" s="2">
        <v>486081619</v>
      </c>
      <c r="C3886" s="2"/>
      <c r="D3886" s="2"/>
      <c r="E3886" s="3"/>
      <c r="F3886" s="3"/>
      <c r="H3886" s="5">
        <f>_xlfn.XLOOKUP(Table16[[#This Row],[OrderID]],[3]!Table13456[No заказа],[3]!Table13456[Количество],"",0,1)</f>
        <v>1</v>
      </c>
      <c r="I3886" s="5">
        <f>_xlfn.XLOOKUP(Table16[[#This Row],[OrderID]],[3]!Table13456[No заказа],[3]!Table13456[Цена],"",0,1)</f>
        <v>8480</v>
      </c>
      <c r="J3886" s="2" t="str">
        <f>M01_SETTINGS!$F$2</f>
        <v>KASPI</v>
      </c>
    </row>
    <row r="3887" spans="1:10" x14ac:dyDescent="0.35">
      <c r="A3887" s="3">
        <f>_xlfn.XLOOKUP(Table16[[#This Row],[OrderID]],[3]!Table13456[No заказа],[3]!Table13456[Дата
отправки],"",0,1)</f>
        <v>45683</v>
      </c>
      <c r="B3887" s="2">
        <v>486445692</v>
      </c>
      <c r="C3887" s="2"/>
      <c r="D3887" s="2"/>
      <c r="E3887" s="3"/>
      <c r="F3887" s="3"/>
      <c r="H3887" s="5">
        <f>_xlfn.XLOOKUP(Table16[[#This Row],[OrderID]],[3]!Table13456[No заказа],[3]!Table13456[Количество],"",0,1)</f>
        <v>1</v>
      </c>
      <c r="I3887" s="5">
        <f>_xlfn.XLOOKUP(Table16[[#This Row],[OrderID]],[3]!Table13456[No заказа],[3]!Table13456[Цена],"",0,1)</f>
        <v>8989</v>
      </c>
      <c r="J3887" s="2" t="str">
        <f>M01_SETTINGS!$F$2</f>
        <v>KASPI</v>
      </c>
    </row>
    <row r="3888" spans="1:10" x14ac:dyDescent="0.35">
      <c r="A3888" s="3">
        <f>_xlfn.XLOOKUP(Table16[[#This Row],[OrderID]],[3]!Table13456[No заказа],[3]!Table13456[Дата
отправки],"",0,1)</f>
        <v>45683</v>
      </c>
      <c r="B3888" s="2">
        <v>486051174</v>
      </c>
      <c r="C3888" s="2"/>
      <c r="D3888" s="2"/>
      <c r="E3888" s="3"/>
      <c r="F3888" s="3"/>
      <c r="H3888" s="5">
        <f>_xlfn.XLOOKUP(Table16[[#This Row],[OrderID]],[3]!Table13456[No заказа],[3]!Table13456[Количество],"",0,1)</f>
        <v>1</v>
      </c>
      <c r="I3888" s="5">
        <f>_xlfn.XLOOKUP(Table16[[#This Row],[OrderID]],[3]!Table13456[No заказа],[3]!Table13456[Цена],"",0,1)</f>
        <v>8989</v>
      </c>
      <c r="J3888" s="2" t="str">
        <f>M01_SETTINGS!$F$2</f>
        <v>KASPI</v>
      </c>
    </row>
    <row r="3889" spans="1:10" x14ac:dyDescent="0.35">
      <c r="A3889" s="3">
        <f>_xlfn.XLOOKUP(Table16[[#This Row],[OrderID]],[3]!Table13456[No заказа],[3]!Table13456[Дата
отправки],"",0,1)</f>
        <v>45683</v>
      </c>
      <c r="B3889" s="2">
        <v>486037027</v>
      </c>
      <c r="C3889" s="2"/>
      <c r="D3889" s="2"/>
      <c r="E3889" s="3"/>
      <c r="F3889" s="3"/>
      <c r="H3889" s="5">
        <f>_xlfn.XLOOKUP(Table16[[#This Row],[OrderID]],[3]!Table13456[No заказа],[3]!Table13456[Количество],"",0,1)</f>
        <v>1</v>
      </c>
      <c r="I3889" s="5">
        <f>_xlfn.XLOOKUP(Table16[[#This Row],[OrderID]],[3]!Table13456[No заказа],[3]!Table13456[Цена],"",0,1)</f>
        <v>8986</v>
      </c>
      <c r="J3889" s="2" t="str">
        <f>M01_SETTINGS!$F$2</f>
        <v>KASPI</v>
      </c>
    </row>
    <row r="3890" spans="1:10" x14ac:dyDescent="0.35">
      <c r="A3890" s="3">
        <f>_xlfn.XLOOKUP(Table16[[#This Row],[OrderID]],[3]!Table13456[No заказа],[3]!Table13456[Дата
отправки],"",0,1)</f>
        <v>45683</v>
      </c>
      <c r="B3890" s="2">
        <v>486289550</v>
      </c>
      <c r="C3890" s="2"/>
      <c r="D3890" s="2"/>
      <c r="E3890" s="3"/>
      <c r="F3890" s="3"/>
      <c r="H3890" s="5">
        <f>_xlfn.XLOOKUP(Table16[[#This Row],[OrderID]],[3]!Table13456[No заказа],[3]!Table13456[Количество],"",0,1)</f>
        <v>1</v>
      </c>
      <c r="I3890" s="5">
        <f>_xlfn.XLOOKUP(Table16[[#This Row],[OrderID]],[3]!Table13456[No заказа],[3]!Table13456[Цена],"",0,1)</f>
        <v>8989</v>
      </c>
      <c r="J3890" s="2" t="str">
        <f>M01_SETTINGS!$F$2</f>
        <v>KASPI</v>
      </c>
    </row>
    <row r="3891" spans="1:10" x14ac:dyDescent="0.35">
      <c r="A3891" s="3">
        <f>_xlfn.XLOOKUP(Table16[[#This Row],[OrderID]],[3]!Table13456[No заказа],[3]!Table13456[Дата
отправки],"",0,1)</f>
        <v>45683</v>
      </c>
      <c r="B3891" s="2">
        <v>486325147</v>
      </c>
      <c r="C3891" s="2"/>
      <c r="D3891" s="2"/>
      <c r="E3891" s="3"/>
      <c r="F3891" s="3"/>
      <c r="H3891" s="5">
        <f>_xlfn.XLOOKUP(Table16[[#This Row],[OrderID]],[3]!Table13456[No заказа],[3]!Table13456[Количество],"",0,1)</f>
        <v>1</v>
      </c>
      <c r="I3891" s="5">
        <f>_xlfn.XLOOKUP(Table16[[#This Row],[OrderID]],[3]!Table13456[No заказа],[3]!Table13456[Цена],"",0,1)</f>
        <v>9800</v>
      </c>
      <c r="J3891" s="2" t="str">
        <f>M01_SETTINGS!$F$2</f>
        <v>KASPI</v>
      </c>
    </row>
    <row r="3892" spans="1:10" x14ac:dyDescent="0.35">
      <c r="A3892" s="3">
        <f>_xlfn.XLOOKUP(Table16[[#This Row],[OrderID]],[3]!Table13456[No заказа],[3]!Table13456[Дата
отправки],"",0,1)</f>
        <v>45683</v>
      </c>
      <c r="B3892" s="2">
        <v>486505461</v>
      </c>
      <c r="C3892" s="2"/>
      <c r="D3892" s="2"/>
      <c r="E3892" s="3"/>
      <c r="F3892" s="3"/>
      <c r="H3892" s="5">
        <f>_xlfn.XLOOKUP(Table16[[#This Row],[OrderID]],[3]!Table13456[No заказа],[3]!Table13456[Количество],"",0,1)</f>
        <v>1</v>
      </c>
      <c r="I3892" s="5">
        <f>_xlfn.XLOOKUP(Table16[[#This Row],[OrderID]],[3]!Table13456[No заказа],[3]!Table13456[Цена],"",0,1)</f>
        <v>8988</v>
      </c>
      <c r="J3892" s="2" t="str">
        <f>M01_SETTINGS!$F$2</f>
        <v>KASPI</v>
      </c>
    </row>
    <row r="3893" spans="1:10" x14ac:dyDescent="0.35">
      <c r="A3893" s="3">
        <f>_xlfn.XLOOKUP(Table16[[#This Row],[OrderID]],[3]!Table13456[No заказа],[3]!Table13456[Дата
отправки],"",0,1)</f>
        <v>45683</v>
      </c>
      <c r="B3893" s="2">
        <v>486064280</v>
      </c>
      <c r="C3893" s="2"/>
      <c r="D3893" s="2"/>
      <c r="E3893" s="3"/>
      <c r="F3893" s="3"/>
      <c r="H3893" s="5">
        <f>_xlfn.XLOOKUP(Table16[[#This Row],[OrderID]],[3]!Table13456[No заказа],[3]!Table13456[Количество],"",0,1)</f>
        <v>1</v>
      </c>
      <c r="I3893" s="5">
        <f>_xlfn.XLOOKUP(Table16[[#This Row],[OrderID]],[3]!Table13456[No заказа],[3]!Table13456[Цена],"",0,1)</f>
        <v>8988</v>
      </c>
      <c r="J3893" s="2" t="str">
        <f>M01_SETTINGS!$F$2</f>
        <v>KASPI</v>
      </c>
    </row>
    <row r="3894" spans="1:10" x14ac:dyDescent="0.35">
      <c r="A3894" s="3">
        <f>_xlfn.XLOOKUP(Table16[[#This Row],[OrderID]],[3]!Table13456[No заказа],[3]!Table13456[Дата
отправки],"",0,1)</f>
        <v>45683</v>
      </c>
      <c r="B3894" s="2">
        <v>486111311</v>
      </c>
      <c r="C3894" s="2"/>
      <c r="D3894" s="2"/>
      <c r="E3894" s="3"/>
      <c r="F3894" s="3"/>
      <c r="H3894" s="5">
        <f>_xlfn.XLOOKUP(Table16[[#This Row],[OrderID]],[3]!Table13456[No заказа],[3]!Table13456[Количество],"",0,1)</f>
        <v>1</v>
      </c>
      <c r="I3894" s="5">
        <f>_xlfn.XLOOKUP(Table16[[#This Row],[OrderID]],[3]!Table13456[No заказа],[3]!Table13456[Цена],"",0,1)</f>
        <v>8989</v>
      </c>
      <c r="J3894" s="2" t="str">
        <f>M01_SETTINGS!$F$2</f>
        <v>KASPI</v>
      </c>
    </row>
    <row r="3895" spans="1:10" x14ac:dyDescent="0.35">
      <c r="A3895" s="3">
        <f>_xlfn.XLOOKUP(Table16[[#This Row],[OrderID]],[3]!Table13456[No заказа],[3]!Table13456[Дата
отправки],"",0,1)</f>
        <v>45683</v>
      </c>
      <c r="B3895" s="2">
        <v>486208317</v>
      </c>
      <c r="C3895" s="2"/>
      <c r="D3895" s="2"/>
      <c r="E3895" s="3"/>
      <c r="F3895" s="3"/>
      <c r="H3895" s="5">
        <f>_xlfn.XLOOKUP(Table16[[#This Row],[OrderID]],[3]!Table13456[No заказа],[3]!Table13456[Количество],"",0,1)</f>
        <v>1</v>
      </c>
      <c r="I3895" s="5">
        <f>_xlfn.XLOOKUP(Table16[[#This Row],[OrderID]],[3]!Table13456[No заказа],[3]!Table13456[Цена],"",0,1)</f>
        <v>9514</v>
      </c>
      <c r="J3895" s="2" t="str">
        <f>M01_SETTINGS!$F$2</f>
        <v>KASPI</v>
      </c>
    </row>
    <row r="3896" spans="1:10" x14ac:dyDescent="0.35">
      <c r="A3896" s="3">
        <f>_xlfn.XLOOKUP(Table16[[#This Row],[OrderID]],[3]!Table13456[No заказа],[3]!Table13456[Дата
отправки],"",0,1)</f>
        <v>45683</v>
      </c>
      <c r="B3896" s="2">
        <v>486252926</v>
      </c>
      <c r="C3896" s="2"/>
      <c r="D3896" s="2"/>
      <c r="E3896" s="3"/>
      <c r="F3896" s="3"/>
      <c r="H3896" s="5">
        <f>_xlfn.XLOOKUP(Table16[[#This Row],[OrderID]],[3]!Table13456[No заказа],[3]!Table13456[Количество],"",0,1)</f>
        <v>1</v>
      </c>
      <c r="I3896" s="5">
        <f>_xlfn.XLOOKUP(Table16[[#This Row],[OrderID]],[3]!Table13456[No заказа],[3]!Table13456[Цена],"",0,1)</f>
        <v>8887</v>
      </c>
      <c r="J3896" s="2" t="str">
        <f>M01_SETTINGS!$F$2</f>
        <v>KASPI</v>
      </c>
    </row>
    <row r="3897" spans="1:10" x14ac:dyDescent="0.35">
      <c r="A3897" s="3">
        <f>_xlfn.XLOOKUP(Table16[[#This Row],[OrderID]],[3]!Table13456[No заказа],[3]!Table13456[Дата
отправки],"",0,1)</f>
        <v>45683</v>
      </c>
      <c r="B3897" s="2">
        <v>486177378</v>
      </c>
      <c r="C3897" s="2"/>
      <c r="D3897" s="2"/>
      <c r="E3897" s="3"/>
      <c r="F3897" s="3"/>
      <c r="H3897" s="5">
        <f>_xlfn.XLOOKUP(Table16[[#This Row],[OrderID]],[3]!Table13456[No заказа],[3]!Table13456[Количество],"",0,1)</f>
        <v>1</v>
      </c>
      <c r="I3897" s="5">
        <f>_xlfn.XLOOKUP(Table16[[#This Row],[OrderID]],[3]!Table13456[No заказа],[3]!Table13456[Цена],"",0,1)</f>
        <v>8894</v>
      </c>
      <c r="J3897" s="2" t="str">
        <f>M01_SETTINGS!$F$2</f>
        <v>KASPI</v>
      </c>
    </row>
    <row r="3898" spans="1:10" x14ac:dyDescent="0.35">
      <c r="A3898" s="3">
        <f>_xlfn.XLOOKUP(Table16[[#This Row],[OrderID]],[3]!Table13456[No заказа],[3]!Table13456[Дата
отправки],"",0,1)</f>
        <v>45683</v>
      </c>
      <c r="B3898" s="2">
        <v>486285686</v>
      </c>
      <c r="C3898" s="2"/>
      <c r="D3898" s="2"/>
      <c r="E3898" s="3"/>
      <c r="F3898" s="3"/>
      <c r="H3898" s="5">
        <f>_xlfn.XLOOKUP(Table16[[#This Row],[OrderID]],[3]!Table13456[No заказа],[3]!Table13456[Количество],"",0,1)</f>
        <v>1</v>
      </c>
      <c r="I3898" s="5">
        <f>_xlfn.XLOOKUP(Table16[[#This Row],[OrderID]],[3]!Table13456[No заказа],[3]!Table13456[Цена],"",0,1)</f>
        <v>14990</v>
      </c>
      <c r="J3898" s="2" t="str">
        <f>M01_SETTINGS!$F$2</f>
        <v>KASPI</v>
      </c>
    </row>
    <row r="3899" spans="1:10" x14ac:dyDescent="0.35">
      <c r="A3899" s="3">
        <f>_xlfn.XLOOKUP(Table16[[#This Row],[OrderID]],[3]!Table13456[No заказа],[3]!Table13456[Дата
отправки],"",0,1)</f>
        <v>45683</v>
      </c>
      <c r="B3899" s="2">
        <v>486373889</v>
      </c>
      <c r="C3899" s="2"/>
      <c r="D3899" s="2"/>
      <c r="E3899" s="3"/>
      <c r="F3899" s="3"/>
      <c r="H3899" s="5">
        <f>_xlfn.XLOOKUP(Table16[[#This Row],[OrderID]],[3]!Table13456[No заказа],[3]!Table13456[Количество],"",0,1)</f>
        <v>1</v>
      </c>
      <c r="I3899" s="5">
        <f>_xlfn.XLOOKUP(Table16[[#This Row],[OrderID]],[3]!Table13456[No заказа],[3]!Table13456[Цена],"",0,1)</f>
        <v>14990</v>
      </c>
      <c r="J3899" s="2" t="str">
        <f>M01_SETTINGS!$F$2</f>
        <v>KASPI</v>
      </c>
    </row>
    <row r="3900" spans="1:10" x14ac:dyDescent="0.35">
      <c r="A3900" s="3">
        <f>_xlfn.XLOOKUP(Table16[[#This Row],[OrderID]],[3]!Table13456[No заказа],[3]!Table13456[Дата
отправки],"",0,1)</f>
        <v>45682</v>
      </c>
      <c r="B3900" s="2">
        <v>485792443</v>
      </c>
      <c r="C3900" s="2"/>
      <c r="D3900" s="2"/>
      <c r="E3900" s="3"/>
      <c r="F3900" s="3"/>
      <c r="H3900" s="5">
        <f>_xlfn.XLOOKUP(Table16[[#This Row],[OrderID]],[3]!Table13456[No заказа],[3]!Table13456[Количество],"",0,1)</f>
        <v>1</v>
      </c>
      <c r="I3900" s="5">
        <f>_xlfn.XLOOKUP(Table16[[#This Row],[OrderID]],[3]!Table13456[No заказа],[3]!Table13456[Цена],"",0,1)</f>
        <v>8900</v>
      </c>
      <c r="J3900" s="2" t="str">
        <f>M01_SETTINGS!$F$2</f>
        <v>KASPI</v>
      </c>
    </row>
    <row r="3901" spans="1:10" x14ac:dyDescent="0.35">
      <c r="A3901" s="3">
        <f>_xlfn.XLOOKUP(Table16[[#This Row],[OrderID]],[3]!Table13456[No заказа],[3]!Table13456[Дата
отправки],"",0,1)</f>
        <v>45682</v>
      </c>
      <c r="B3901" s="2">
        <v>485718941</v>
      </c>
      <c r="C3901" s="2"/>
      <c r="D3901" s="2"/>
      <c r="E3901" s="3"/>
      <c r="F3901" s="3"/>
      <c r="H3901" s="5">
        <f>_xlfn.XLOOKUP(Table16[[#This Row],[OrderID]],[3]!Table13456[No заказа],[3]!Table13456[Количество],"",0,1)</f>
        <v>1</v>
      </c>
      <c r="I3901" s="5">
        <f>_xlfn.XLOOKUP(Table16[[#This Row],[OrderID]],[3]!Table13456[No заказа],[3]!Table13456[Цена],"",0,1)</f>
        <v>9000</v>
      </c>
      <c r="J3901" s="2" t="str">
        <f>M01_SETTINGS!$F$2</f>
        <v>KASPI</v>
      </c>
    </row>
    <row r="3902" spans="1:10" x14ac:dyDescent="0.35">
      <c r="A3902" s="3">
        <f>_xlfn.XLOOKUP(Table16[[#This Row],[OrderID]],[3]!Table13456[No заказа],[3]!Table13456[Дата
отправки],"",0,1)</f>
        <v>45682</v>
      </c>
      <c r="B3902" s="2">
        <v>485872476</v>
      </c>
      <c r="C3902" s="2"/>
      <c r="D3902" s="2"/>
      <c r="E3902" s="3"/>
      <c r="F3902" s="3"/>
      <c r="H3902" s="5">
        <f>_xlfn.XLOOKUP(Table16[[#This Row],[OrderID]],[3]!Table13456[No заказа],[3]!Table13456[Количество],"",0,1)</f>
        <v>1</v>
      </c>
      <c r="I3902" s="5">
        <f>_xlfn.XLOOKUP(Table16[[#This Row],[OrderID]],[3]!Table13456[No заказа],[3]!Table13456[Цена],"",0,1)</f>
        <v>10897</v>
      </c>
      <c r="J3902" s="2" t="str">
        <f>M01_SETTINGS!$F$2</f>
        <v>KASPI</v>
      </c>
    </row>
    <row r="3903" spans="1:10" x14ac:dyDescent="0.35">
      <c r="A3903" s="3">
        <f>_xlfn.XLOOKUP(Table16[[#This Row],[OrderID]],[3]!Table13456[No заказа],[3]!Table13456[Дата
отправки],"",0,1)</f>
        <v>45682</v>
      </c>
      <c r="B3903" s="2">
        <v>485897197</v>
      </c>
      <c r="C3903" s="2"/>
      <c r="D3903" s="2"/>
      <c r="E3903" s="3"/>
      <c r="F3903" s="3"/>
      <c r="H3903" s="5">
        <f>_xlfn.XLOOKUP(Table16[[#This Row],[OrderID]],[3]!Table13456[No заказа],[3]!Table13456[Количество],"",0,1)</f>
        <v>1</v>
      </c>
      <c r="I3903" s="5">
        <f>_xlfn.XLOOKUP(Table16[[#This Row],[OrderID]],[3]!Table13456[No заказа],[3]!Table13456[Цена],"",0,1)</f>
        <v>8923</v>
      </c>
      <c r="J3903" s="2" t="str">
        <f>M01_SETTINGS!$F$2</f>
        <v>KASPI</v>
      </c>
    </row>
    <row r="3904" spans="1:10" x14ac:dyDescent="0.35">
      <c r="A3904" s="3">
        <f>_xlfn.XLOOKUP(Table16[[#This Row],[OrderID]],[3]!Table13456[No заказа],[3]!Table13456[Дата
отправки],"",0,1)</f>
        <v>45682</v>
      </c>
      <c r="B3904" s="2">
        <v>485609050</v>
      </c>
      <c r="C3904" s="2"/>
      <c r="D3904" s="2"/>
      <c r="E3904" s="3"/>
      <c r="F3904" s="3"/>
      <c r="H3904" s="5">
        <f>_xlfn.XLOOKUP(Table16[[#This Row],[OrderID]],[3]!Table13456[No заказа],[3]!Table13456[Количество],"",0,1)</f>
        <v>1</v>
      </c>
      <c r="I3904" s="5">
        <f>_xlfn.XLOOKUP(Table16[[#This Row],[OrderID]],[3]!Table13456[No заказа],[3]!Table13456[Цена],"",0,1)</f>
        <v>11898</v>
      </c>
      <c r="J3904" s="2" t="str">
        <f>M01_SETTINGS!$F$2</f>
        <v>KASPI</v>
      </c>
    </row>
    <row r="3905" spans="1:10" x14ac:dyDescent="0.35">
      <c r="A3905" s="3">
        <f>_xlfn.XLOOKUP(Table16[[#This Row],[OrderID]],[3]!Table13456[No заказа],[3]!Table13456[Дата
отправки],"",0,1)</f>
        <v>45682</v>
      </c>
      <c r="B3905" s="2">
        <v>485579473</v>
      </c>
      <c r="C3905" s="2"/>
      <c r="D3905" s="2"/>
      <c r="E3905" s="3"/>
      <c r="F3905" s="3"/>
      <c r="H3905" s="5">
        <f>_xlfn.XLOOKUP(Table16[[#This Row],[OrderID]],[3]!Table13456[No заказа],[3]!Table13456[Количество],"",0,1)</f>
        <v>1</v>
      </c>
      <c r="I3905" s="5">
        <f>_xlfn.XLOOKUP(Table16[[#This Row],[OrderID]],[3]!Table13456[No заказа],[3]!Table13456[Цена],"",0,1)</f>
        <v>10788</v>
      </c>
      <c r="J3905" s="2" t="str">
        <f>M01_SETTINGS!$F$2</f>
        <v>KASPI</v>
      </c>
    </row>
    <row r="3906" spans="1:10" x14ac:dyDescent="0.35">
      <c r="A3906" s="3">
        <f>_xlfn.XLOOKUP(Table16[[#This Row],[OrderID]],[3]!Table13456[No заказа],[3]!Table13456[Дата
отправки],"",0,1)</f>
        <v>45682</v>
      </c>
      <c r="B3906" s="2">
        <v>485882609</v>
      </c>
      <c r="C3906" s="2"/>
      <c r="D3906" s="2"/>
      <c r="E3906" s="3"/>
      <c r="F3906" s="3"/>
      <c r="H3906" s="5">
        <f>_xlfn.XLOOKUP(Table16[[#This Row],[OrderID]],[3]!Table13456[No заказа],[3]!Table13456[Количество],"",0,1)</f>
        <v>1</v>
      </c>
      <c r="I3906" s="5">
        <f>_xlfn.XLOOKUP(Table16[[#This Row],[OrderID]],[3]!Table13456[No заказа],[3]!Table13456[Цена],"",0,1)</f>
        <v>8999</v>
      </c>
      <c r="J3906" s="2" t="str">
        <f>M01_SETTINGS!$F$2</f>
        <v>KASPI</v>
      </c>
    </row>
    <row r="3907" spans="1:10" x14ac:dyDescent="0.35">
      <c r="A3907" s="3">
        <f>_xlfn.XLOOKUP(Table16[[#This Row],[OrderID]],[3]!Table13456[No заказа],[3]!Table13456[Дата
отправки],"",0,1)</f>
        <v>45682</v>
      </c>
      <c r="B3907" s="2">
        <v>485556443</v>
      </c>
      <c r="C3907" s="2"/>
      <c r="D3907" s="2"/>
      <c r="E3907" s="3"/>
      <c r="F3907" s="3"/>
      <c r="H3907" s="5">
        <f>_xlfn.XLOOKUP(Table16[[#This Row],[OrderID]],[3]!Table13456[No заказа],[3]!Table13456[Количество],"",0,1)</f>
        <v>1</v>
      </c>
      <c r="I3907" s="5">
        <f>_xlfn.XLOOKUP(Table16[[#This Row],[OrderID]],[3]!Table13456[No заказа],[3]!Table13456[Цена],"",0,1)</f>
        <v>8996</v>
      </c>
      <c r="J3907" s="2" t="str">
        <f>M01_SETTINGS!$F$2</f>
        <v>KASPI</v>
      </c>
    </row>
    <row r="3908" spans="1:10" x14ac:dyDescent="0.35">
      <c r="A3908" s="3">
        <f>_xlfn.XLOOKUP(Table16[[#This Row],[OrderID]],[3]!Table13456[No заказа],[3]!Table13456[Дата
отправки],"",0,1)</f>
        <v>45682</v>
      </c>
      <c r="B3908" s="2">
        <v>485700527</v>
      </c>
      <c r="C3908" s="2"/>
      <c r="D3908" s="2"/>
      <c r="E3908" s="3"/>
      <c r="F3908" s="3"/>
      <c r="H3908" s="5">
        <f>_xlfn.XLOOKUP(Table16[[#This Row],[OrderID]],[3]!Table13456[No заказа],[3]!Table13456[Количество],"",0,1)</f>
        <v>1</v>
      </c>
      <c r="I3908" s="5">
        <f>_xlfn.XLOOKUP(Table16[[#This Row],[OrderID]],[3]!Table13456[No заказа],[3]!Table13456[Цена],"",0,1)</f>
        <v>8990</v>
      </c>
      <c r="J3908" s="2" t="str">
        <f>M01_SETTINGS!$F$2</f>
        <v>KASPI</v>
      </c>
    </row>
    <row r="3909" spans="1:10" x14ac:dyDescent="0.35">
      <c r="A3909" s="3">
        <f>_xlfn.XLOOKUP(Table16[[#This Row],[OrderID]],[3]!Table13456[No заказа],[3]!Table13456[Дата
отправки],"",0,1)</f>
        <v>45682</v>
      </c>
      <c r="B3909" s="2">
        <v>485752129</v>
      </c>
      <c r="C3909" s="2"/>
      <c r="D3909" s="2"/>
      <c r="E3909" s="3"/>
      <c r="F3909" s="3"/>
      <c r="H3909" s="5">
        <f>_xlfn.XLOOKUP(Table16[[#This Row],[OrderID]],[3]!Table13456[No заказа],[3]!Table13456[Количество],"",0,1)</f>
        <v>1</v>
      </c>
      <c r="I3909" s="5">
        <f>_xlfn.XLOOKUP(Table16[[#This Row],[OrderID]],[3]!Table13456[No заказа],[3]!Table13456[Цена],"",0,1)</f>
        <v>8995</v>
      </c>
      <c r="J3909" s="2" t="str">
        <f>M01_SETTINGS!$F$2</f>
        <v>KASPI</v>
      </c>
    </row>
    <row r="3910" spans="1:10" x14ac:dyDescent="0.35">
      <c r="A3910" s="3">
        <f>_xlfn.XLOOKUP(Table16[[#This Row],[OrderID]],[3]!Table13456[No заказа],[3]!Table13456[Дата
отправки],"",0,1)</f>
        <v>45682</v>
      </c>
      <c r="B3910" s="2">
        <v>485644542</v>
      </c>
      <c r="C3910" s="2"/>
      <c r="D3910" s="2"/>
      <c r="E3910" s="3"/>
      <c r="F3910" s="3"/>
      <c r="H3910" s="5">
        <f>_xlfn.XLOOKUP(Table16[[#This Row],[OrderID]],[3]!Table13456[No заказа],[3]!Table13456[Количество],"",0,1)</f>
        <v>1</v>
      </c>
      <c r="I3910" s="5">
        <f>_xlfn.XLOOKUP(Table16[[#This Row],[OrderID]],[3]!Table13456[No заказа],[3]!Table13456[Цена],"",0,1)</f>
        <v>17895</v>
      </c>
      <c r="J3910" s="2" t="str">
        <f>M01_SETTINGS!$F$2</f>
        <v>KASPI</v>
      </c>
    </row>
    <row r="3911" spans="1:10" x14ac:dyDescent="0.35">
      <c r="A3911" s="3">
        <f>_xlfn.XLOOKUP(Table16[[#This Row],[OrderID]],[3]!Table13456[No заказа],[3]!Table13456[Дата
отправки],"",0,1)</f>
        <v>45682</v>
      </c>
      <c r="B3911" s="2">
        <v>485794584</v>
      </c>
      <c r="C3911" s="2"/>
      <c r="D3911" s="2"/>
      <c r="E3911" s="3"/>
      <c r="F3911" s="3"/>
      <c r="H3911" s="5">
        <f>_xlfn.XLOOKUP(Table16[[#This Row],[OrderID]],[3]!Table13456[No заказа],[3]!Table13456[Количество],"",0,1)</f>
        <v>1</v>
      </c>
      <c r="I3911" s="5">
        <f>_xlfn.XLOOKUP(Table16[[#This Row],[OrderID]],[3]!Table13456[No заказа],[3]!Table13456[Цена],"",0,1)</f>
        <v>10897</v>
      </c>
      <c r="J3911" s="2" t="str">
        <f>M01_SETTINGS!$F$2</f>
        <v>KASPI</v>
      </c>
    </row>
    <row r="3912" spans="1:10" x14ac:dyDescent="0.35">
      <c r="A3912" s="3">
        <f>_xlfn.XLOOKUP(Table16[[#This Row],[OrderID]],[3]!Table13456[No заказа],[3]!Table13456[Дата
отправки],"",0,1)</f>
        <v>45682</v>
      </c>
      <c r="B3912" s="2">
        <v>485651283</v>
      </c>
      <c r="C3912" s="2"/>
      <c r="D3912" s="2"/>
      <c r="E3912" s="3"/>
      <c r="F3912" s="3"/>
      <c r="H3912" s="5">
        <f>_xlfn.XLOOKUP(Table16[[#This Row],[OrderID]],[3]!Table13456[No заказа],[3]!Table13456[Количество],"",0,1)</f>
        <v>1</v>
      </c>
      <c r="I3912" s="5">
        <f>_xlfn.XLOOKUP(Table16[[#This Row],[OrderID]],[3]!Table13456[No заказа],[3]!Table13456[Цена],"",0,1)</f>
        <v>8990</v>
      </c>
      <c r="J3912" s="2" t="str">
        <f>M01_SETTINGS!$F$2</f>
        <v>KASPI</v>
      </c>
    </row>
    <row r="3913" spans="1:10" x14ac:dyDescent="0.35">
      <c r="A3913" s="3">
        <f>_xlfn.XLOOKUP(Table16[[#This Row],[OrderID]],[3]!Table13456[No заказа],[3]!Table13456[Дата
отправки],"",0,1)</f>
        <v>45682</v>
      </c>
      <c r="B3913" s="2">
        <v>485941367</v>
      </c>
      <c r="C3913" s="2"/>
      <c r="D3913" s="2"/>
      <c r="E3913" s="3"/>
      <c r="F3913" s="3"/>
      <c r="H3913" s="5">
        <f>_xlfn.XLOOKUP(Table16[[#This Row],[OrderID]],[3]!Table13456[No заказа],[3]!Table13456[Количество],"",0,1)</f>
        <v>1</v>
      </c>
      <c r="I3913" s="5">
        <f>_xlfn.XLOOKUP(Table16[[#This Row],[OrderID]],[3]!Table13456[No заказа],[3]!Table13456[Цена],"",0,1)</f>
        <v>8995</v>
      </c>
      <c r="J3913" s="2" t="str">
        <f>M01_SETTINGS!$F$2</f>
        <v>KASPI</v>
      </c>
    </row>
    <row r="3914" spans="1:10" x14ac:dyDescent="0.35">
      <c r="A3914" s="3">
        <f>_xlfn.XLOOKUP(Table16[[#This Row],[OrderID]],[3]!Table13456[No заказа],[3]!Table13456[Дата
отправки],"",0,1)</f>
        <v>45682</v>
      </c>
      <c r="B3914" s="2">
        <v>485644542</v>
      </c>
      <c r="C3914" s="2"/>
      <c r="D3914" s="2"/>
      <c r="E3914" s="3"/>
      <c r="F3914" s="3"/>
      <c r="H3914" s="5">
        <f>_xlfn.XLOOKUP(Table16[[#This Row],[OrderID]],[3]!Table13456[No заказа],[3]!Table13456[Количество],"",0,1)</f>
        <v>1</v>
      </c>
      <c r="I3914" s="5">
        <f>_xlfn.XLOOKUP(Table16[[#This Row],[OrderID]],[3]!Table13456[No заказа],[3]!Table13456[Цена],"",0,1)</f>
        <v>17895</v>
      </c>
      <c r="J3914" s="2" t="str">
        <f>M01_SETTINGS!$F$2</f>
        <v>KASPI</v>
      </c>
    </row>
    <row r="3915" spans="1:10" x14ac:dyDescent="0.35">
      <c r="A3915" s="3">
        <f>_xlfn.XLOOKUP(Table16[[#This Row],[OrderID]],[3]!Table13456[No заказа],[3]!Table13456[Дата
отправки],"",0,1)</f>
        <v>45682</v>
      </c>
      <c r="B3915" s="2">
        <v>485808054</v>
      </c>
      <c r="C3915" s="2"/>
      <c r="D3915" s="2"/>
      <c r="E3915" s="3"/>
      <c r="F3915" s="3"/>
      <c r="H3915" s="5">
        <f>_xlfn.XLOOKUP(Table16[[#This Row],[OrderID]],[3]!Table13456[No заказа],[3]!Table13456[Количество],"",0,1)</f>
        <v>1</v>
      </c>
      <c r="I3915" s="5">
        <f>_xlfn.XLOOKUP(Table16[[#This Row],[OrderID]],[3]!Table13456[No заказа],[3]!Table13456[Цена],"",0,1)</f>
        <v>8989</v>
      </c>
      <c r="J3915" s="2" t="str">
        <f>M01_SETTINGS!$F$2</f>
        <v>KASPI</v>
      </c>
    </row>
    <row r="3916" spans="1:10" x14ac:dyDescent="0.35">
      <c r="A3916" s="3">
        <f>_xlfn.XLOOKUP(Table16[[#This Row],[OrderID]],[3]!Table13456[No заказа],[3]!Table13456[Дата
отправки],"",0,1)</f>
        <v>45682</v>
      </c>
      <c r="B3916" s="2">
        <v>485655882</v>
      </c>
      <c r="C3916" s="2"/>
      <c r="D3916" s="2"/>
      <c r="E3916" s="3"/>
      <c r="F3916" s="3"/>
      <c r="H3916" s="5">
        <f>_xlfn.XLOOKUP(Table16[[#This Row],[OrderID]],[3]!Table13456[No заказа],[3]!Table13456[Количество],"",0,1)</f>
        <v>1</v>
      </c>
      <c r="I3916" s="5">
        <f>_xlfn.XLOOKUP(Table16[[#This Row],[OrderID]],[3]!Table13456[No заказа],[3]!Table13456[Цена],"",0,1)</f>
        <v>8989</v>
      </c>
      <c r="J3916" s="2" t="str">
        <f>M01_SETTINGS!$F$2</f>
        <v>KASPI</v>
      </c>
    </row>
    <row r="3917" spans="1:10" x14ac:dyDescent="0.35">
      <c r="A3917" s="3">
        <f>_xlfn.XLOOKUP(Table16[[#This Row],[OrderID]],[3]!Table13456[No заказа],[3]!Table13456[Дата
отправки],"",0,1)</f>
        <v>45682</v>
      </c>
      <c r="B3917" s="2">
        <v>485606071</v>
      </c>
      <c r="C3917" s="2"/>
      <c r="D3917" s="2"/>
      <c r="E3917" s="3"/>
      <c r="F3917" s="3"/>
      <c r="H3917" s="5">
        <f>_xlfn.XLOOKUP(Table16[[#This Row],[OrderID]],[3]!Table13456[No заказа],[3]!Table13456[Количество],"",0,1)</f>
        <v>1</v>
      </c>
      <c r="I3917" s="5">
        <f>_xlfn.XLOOKUP(Table16[[#This Row],[OrderID]],[3]!Table13456[No заказа],[3]!Table13456[Цена],"",0,1)</f>
        <v>14990</v>
      </c>
      <c r="J3917" s="2" t="str">
        <f>M01_SETTINGS!$F$2</f>
        <v>KASPI</v>
      </c>
    </row>
    <row r="3918" spans="1:10" x14ac:dyDescent="0.35">
      <c r="A3918" s="3">
        <f>_xlfn.XLOOKUP(Table16[[#This Row],[OrderID]],[3]!Table13456[No заказа],[3]!Table13456[Дата
отправки],"",0,1)</f>
        <v>45682</v>
      </c>
      <c r="B3918" s="2">
        <v>485830810</v>
      </c>
      <c r="C3918" s="2"/>
      <c r="D3918" s="2"/>
      <c r="E3918" s="3"/>
      <c r="F3918" s="3"/>
      <c r="H3918" s="5">
        <f>_xlfn.XLOOKUP(Table16[[#This Row],[OrderID]],[3]!Table13456[No заказа],[3]!Table13456[Количество],"",0,1)</f>
        <v>1</v>
      </c>
      <c r="I3918" s="5">
        <f>_xlfn.XLOOKUP(Table16[[#This Row],[OrderID]],[3]!Table13456[No заказа],[3]!Table13456[Цена],"",0,1)</f>
        <v>14990</v>
      </c>
      <c r="J3918" s="2" t="str">
        <f>M01_SETTINGS!$F$2</f>
        <v>KASPI</v>
      </c>
    </row>
    <row r="3919" spans="1:10" x14ac:dyDescent="0.35">
      <c r="A3919" s="3">
        <f>_xlfn.XLOOKUP(Table16[[#This Row],[OrderID]],[3]!Table13456[No заказа],[3]!Table13456[Дата
отправки],"",0,1)</f>
        <v>45682</v>
      </c>
      <c r="B3919" s="2">
        <v>485773151</v>
      </c>
      <c r="C3919" s="2"/>
      <c r="D3919" s="2"/>
      <c r="E3919" s="3"/>
      <c r="F3919" s="3"/>
      <c r="H3919" s="5">
        <f>_xlfn.XLOOKUP(Table16[[#This Row],[OrderID]],[3]!Table13456[No заказа],[3]!Table13456[Количество],"",0,1)</f>
        <v>1</v>
      </c>
      <c r="I3919" s="5">
        <f>_xlfn.XLOOKUP(Table16[[#This Row],[OrderID]],[3]!Table13456[No заказа],[3]!Table13456[Цена],"",0,1)</f>
        <v>14990</v>
      </c>
      <c r="J3919" s="2" t="str">
        <f>M01_SETTINGS!$F$2</f>
        <v>KASPI</v>
      </c>
    </row>
    <row r="3920" spans="1:10" x14ac:dyDescent="0.35">
      <c r="A3920" s="3">
        <f>_xlfn.XLOOKUP(Table16[[#This Row],[OrderID]],[3]!Table13456[No заказа],[3]!Table13456[Дата
отправки],"",0,1)</f>
        <v>45682</v>
      </c>
      <c r="B3920" s="2">
        <v>485670272</v>
      </c>
      <c r="C3920" s="2"/>
      <c r="D3920" s="2"/>
      <c r="E3920" s="3"/>
      <c r="F3920" s="3"/>
      <c r="H3920" s="5">
        <f>_xlfn.XLOOKUP(Table16[[#This Row],[OrderID]],[3]!Table13456[No заказа],[3]!Table13456[Количество],"",0,1)</f>
        <v>1</v>
      </c>
      <c r="I3920" s="5">
        <f>_xlfn.XLOOKUP(Table16[[#This Row],[OrderID]],[3]!Table13456[No заказа],[3]!Table13456[Цена],"",0,1)</f>
        <v>14990</v>
      </c>
      <c r="J3920" s="2" t="str">
        <f>M01_SETTINGS!$F$2</f>
        <v>KASPI</v>
      </c>
    </row>
    <row r="3921" spans="1:10" x14ac:dyDescent="0.35">
      <c r="A3921" s="3">
        <f>_xlfn.XLOOKUP(Table16[[#This Row],[OrderID]],[3]!Table13456[No заказа],[3]!Table13456[Дата
отправки],"",0,1)</f>
        <v>45682</v>
      </c>
      <c r="B3921" s="2">
        <v>485600762</v>
      </c>
      <c r="C3921" s="2"/>
      <c r="D3921" s="2"/>
      <c r="E3921" s="3"/>
      <c r="F3921" s="3"/>
      <c r="H3921" s="5">
        <f>_xlfn.XLOOKUP(Table16[[#This Row],[OrderID]],[3]!Table13456[No заказа],[3]!Table13456[Количество],"",0,1)</f>
        <v>1</v>
      </c>
      <c r="I3921" s="5">
        <f>_xlfn.XLOOKUP(Table16[[#This Row],[OrderID]],[3]!Table13456[No заказа],[3]!Table13456[Цена],"",0,1)</f>
        <v>14990</v>
      </c>
      <c r="J3921" s="2" t="str">
        <f>M01_SETTINGS!$F$2</f>
        <v>KASPI</v>
      </c>
    </row>
    <row r="3922" spans="1:10" x14ac:dyDescent="0.35">
      <c r="A3922" s="3">
        <f>_xlfn.XLOOKUP(Table16[[#This Row],[OrderID]],[3]!Table13456[No заказа],[3]!Table13456[Дата
отправки],"",0,1)</f>
        <v>45682</v>
      </c>
      <c r="B3922" s="2">
        <v>485627965</v>
      </c>
      <c r="C3922" s="2"/>
      <c r="D3922" s="2"/>
      <c r="E3922" s="3"/>
      <c r="F3922" s="3"/>
      <c r="H3922" s="5">
        <f>_xlfn.XLOOKUP(Table16[[#This Row],[OrderID]],[3]!Table13456[No заказа],[3]!Table13456[Количество],"",0,1)</f>
        <v>1</v>
      </c>
      <c r="I3922" s="5">
        <f>_xlfn.XLOOKUP(Table16[[#This Row],[OrderID]],[3]!Table13456[No заказа],[3]!Table13456[Цена],"",0,1)</f>
        <v>8898</v>
      </c>
      <c r="J3922" s="2" t="str">
        <f>M01_SETTINGS!$F$2</f>
        <v>KASPI</v>
      </c>
    </row>
    <row r="3923" spans="1:10" x14ac:dyDescent="0.35">
      <c r="A3923" s="3">
        <f>_xlfn.XLOOKUP(Table16[[#This Row],[OrderID]],[3]!Table13456[No заказа],[3]!Table13456[Дата
отправки],"",0,1)</f>
        <v>45682</v>
      </c>
      <c r="B3923" s="2">
        <v>485891492</v>
      </c>
      <c r="C3923" s="2"/>
      <c r="D3923" s="2"/>
      <c r="E3923" s="3"/>
      <c r="F3923" s="3"/>
      <c r="H3923" s="5">
        <f>_xlfn.XLOOKUP(Table16[[#This Row],[OrderID]],[3]!Table13456[No заказа],[3]!Table13456[Количество],"",0,1)</f>
        <v>1</v>
      </c>
      <c r="I3923" s="5">
        <f>_xlfn.XLOOKUP(Table16[[#This Row],[OrderID]],[3]!Table13456[No заказа],[3]!Table13456[Цена],"",0,1)</f>
        <v>8480</v>
      </c>
      <c r="J3923" s="2" t="str">
        <f>M01_SETTINGS!$F$2</f>
        <v>KASPI</v>
      </c>
    </row>
    <row r="3924" spans="1:10" x14ac:dyDescent="0.35">
      <c r="A3924" s="3">
        <f>_xlfn.XLOOKUP(Table16[[#This Row],[OrderID]],[3]!Table13456[No заказа],[3]!Table13456[Дата
отправки],"",0,1)</f>
        <v>45682</v>
      </c>
      <c r="B3924" s="2">
        <v>485697767</v>
      </c>
      <c r="C3924" s="2"/>
      <c r="D3924" s="2"/>
      <c r="E3924" s="3"/>
      <c r="F3924" s="3"/>
      <c r="H3924" s="5">
        <f>_xlfn.XLOOKUP(Table16[[#This Row],[OrderID]],[3]!Table13456[No заказа],[3]!Table13456[Количество],"",0,1)</f>
        <v>1</v>
      </c>
      <c r="I3924" s="5">
        <f>_xlfn.XLOOKUP(Table16[[#This Row],[OrderID]],[3]!Table13456[No заказа],[3]!Table13456[Цена],"",0,1)</f>
        <v>8480</v>
      </c>
      <c r="J3924" s="2" t="str">
        <f>M01_SETTINGS!$F$2</f>
        <v>KASPI</v>
      </c>
    </row>
    <row r="3925" spans="1:10" x14ac:dyDescent="0.35">
      <c r="A3925" s="3">
        <f>_xlfn.XLOOKUP(Table16[[#This Row],[OrderID]],[3]!Table13456[No заказа],[3]!Table13456[Дата
отправки],"",0,1)</f>
        <v>45682</v>
      </c>
      <c r="B3925" s="2">
        <v>485598026</v>
      </c>
      <c r="C3925" s="2"/>
      <c r="D3925" s="2"/>
      <c r="E3925" s="3"/>
      <c r="F3925" s="3"/>
      <c r="H3925" s="5">
        <f>_xlfn.XLOOKUP(Table16[[#This Row],[OrderID]],[3]!Table13456[No заказа],[3]!Table13456[Количество],"",0,1)</f>
        <v>1</v>
      </c>
      <c r="I3925" s="5">
        <f>_xlfn.XLOOKUP(Table16[[#This Row],[OrderID]],[3]!Table13456[No заказа],[3]!Table13456[Цена],"",0,1)</f>
        <v>8480</v>
      </c>
      <c r="J3925" s="2" t="str">
        <f>M01_SETTINGS!$F$2</f>
        <v>KASPI</v>
      </c>
    </row>
    <row r="3926" spans="1:10" x14ac:dyDescent="0.35">
      <c r="A3926" s="3">
        <f>_xlfn.XLOOKUP(Table16[[#This Row],[OrderID]],[3]!Table13456[No заказа],[3]!Table13456[Дата
отправки],"",0,1)</f>
        <v>45682</v>
      </c>
      <c r="B3926" s="2">
        <v>485932161</v>
      </c>
      <c r="C3926" s="2"/>
      <c r="D3926" s="2"/>
      <c r="E3926" s="3"/>
      <c r="F3926" s="3"/>
      <c r="H3926" s="5">
        <f>_xlfn.XLOOKUP(Table16[[#This Row],[OrderID]],[3]!Table13456[No заказа],[3]!Table13456[Количество],"",0,1)</f>
        <v>1</v>
      </c>
      <c r="I3926" s="5">
        <f>_xlfn.XLOOKUP(Table16[[#This Row],[OrderID]],[3]!Table13456[No заказа],[3]!Table13456[Цена],"",0,1)</f>
        <v>8986</v>
      </c>
      <c r="J3926" s="2" t="str">
        <f>M01_SETTINGS!$F$2</f>
        <v>KASPI</v>
      </c>
    </row>
    <row r="3927" spans="1:10" x14ac:dyDescent="0.35">
      <c r="A3927" s="3">
        <f>_xlfn.XLOOKUP(Table16[[#This Row],[OrderID]],[3]!Table13456[No заказа],[3]!Table13456[Дата
отправки],"",0,1)</f>
        <v>45682</v>
      </c>
      <c r="B3927" s="2">
        <v>485800552</v>
      </c>
      <c r="C3927" s="2"/>
      <c r="D3927" s="2"/>
      <c r="E3927" s="3"/>
      <c r="F3927" s="3"/>
      <c r="H3927" s="5">
        <f>_xlfn.XLOOKUP(Table16[[#This Row],[OrderID]],[3]!Table13456[No заказа],[3]!Table13456[Количество],"",0,1)</f>
        <v>1</v>
      </c>
      <c r="I3927" s="5">
        <f>_xlfn.XLOOKUP(Table16[[#This Row],[OrderID]],[3]!Table13456[No заказа],[3]!Table13456[Цена],"",0,1)</f>
        <v>8480</v>
      </c>
      <c r="J3927" s="2" t="str">
        <f>M01_SETTINGS!$F$2</f>
        <v>KASPI</v>
      </c>
    </row>
    <row r="3928" spans="1:10" x14ac:dyDescent="0.35">
      <c r="A3928" s="3">
        <f>_xlfn.XLOOKUP(Table16[[#This Row],[OrderID]],[3]!Table13456[No заказа],[3]!Table13456[Дата
отправки],"",0,1)</f>
        <v>45682</v>
      </c>
      <c r="B3928" s="2">
        <v>485732284</v>
      </c>
      <c r="C3928" s="2"/>
      <c r="D3928" s="2"/>
      <c r="E3928" s="3"/>
      <c r="F3928" s="3"/>
      <c r="H3928" s="5">
        <f>_xlfn.XLOOKUP(Table16[[#This Row],[OrderID]],[3]!Table13456[No заказа],[3]!Table13456[Количество],"",0,1)</f>
        <v>1</v>
      </c>
      <c r="I3928" s="5">
        <f>_xlfn.XLOOKUP(Table16[[#This Row],[OrderID]],[3]!Table13456[No заказа],[3]!Table13456[Цена],"",0,1)</f>
        <v>8480</v>
      </c>
      <c r="J3928" s="2" t="str">
        <f>M01_SETTINGS!$F$2</f>
        <v>KASPI</v>
      </c>
    </row>
    <row r="3929" spans="1:10" x14ac:dyDescent="0.35">
      <c r="A3929" s="3">
        <f>_xlfn.XLOOKUP(Table16[[#This Row],[OrderID]],[3]!Table13456[No заказа],[3]!Table13456[Дата
отправки],"",0,1)</f>
        <v>45682</v>
      </c>
      <c r="B3929" s="2">
        <v>485910743</v>
      </c>
      <c r="C3929" s="2"/>
      <c r="D3929" s="2"/>
      <c r="E3929" s="3"/>
      <c r="F3929" s="3"/>
      <c r="H3929" s="5">
        <f>_xlfn.XLOOKUP(Table16[[#This Row],[OrderID]],[3]!Table13456[No заказа],[3]!Table13456[Количество],"",0,1)</f>
        <v>1</v>
      </c>
      <c r="I3929" s="5">
        <f>_xlfn.XLOOKUP(Table16[[#This Row],[OrderID]],[3]!Table13456[No заказа],[3]!Table13456[Цена],"",0,1)</f>
        <v>8989</v>
      </c>
      <c r="J3929" s="2" t="str">
        <f>M01_SETTINGS!$F$2</f>
        <v>KASPI</v>
      </c>
    </row>
    <row r="3930" spans="1:10" x14ac:dyDescent="0.35">
      <c r="A3930" s="3">
        <f>_xlfn.XLOOKUP(Table16[[#This Row],[OrderID]],[3]!Table13456[No заказа],[3]!Table13456[Дата
отправки],"",0,1)</f>
        <v>45682</v>
      </c>
      <c r="B3930" s="2">
        <v>485608601</v>
      </c>
      <c r="C3930" s="2"/>
      <c r="D3930" s="2"/>
      <c r="E3930" s="3"/>
      <c r="F3930" s="3"/>
      <c r="H3930" s="5">
        <f>_xlfn.XLOOKUP(Table16[[#This Row],[OrderID]],[3]!Table13456[No заказа],[3]!Table13456[Количество],"",0,1)</f>
        <v>1</v>
      </c>
      <c r="I3930" s="5">
        <f>_xlfn.XLOOKUP(Table16[[#This Row],[OrderID]],[3]!Table13456[No заказа],[3]!Table13456[Цена],"",0,1)</f>
        <v>8578</v>
      </c>
      <c r="J3930" s="2" t="str">
        <f>M01_SETTINGS!$F$2</f>
        <v>KASPI</v>
      </c>
    </row>
    <row r="3931" spans="1:10" x14ac:dyDescent="0.35">
      <c r="A3931" s="3">
        <f>_xlfn.XLOOKUP(Table16[[#This Row],[OrderID]],[3]!Table13456[No заказа],[3]!Table13456[Дата
отправки],"",0,1)</f>
        <v>45682</v>
      </c>
      <c r="B3931" s="2">
        <v>485586508</v>
      </c>
      <c r="C3931" s="2"/>
      <c r="D3931" s="2"/>
      <c r="E3931" s="3"/>
      <c r="F3931" s="3"/>
      <c r="H3931" s="5">
        <f>_xlfn.XLOOKUP(Table16[[#This Row],[OrderID]],[3]!Table13456[No заказа],[3]!Table13456[Количество],"",0,1)</f>
        <v>1</v>
      </c>
      <c r="I3931" s="5">
        <f>_xlfn.XLOOKUP(Table16[[#This Row],[OrderID]],[3]!Table13456[No заказа],[3]!Table13456[Цена],"",0,1)</f>
        <v>8498</v>
      </c>
      <c r="J3931" s="2" t="str">
        <f>M01_SETTINGS!$F$2</f>
        <v>KASPI</v>
      </c>
    </row>
    <row r="3932" spans="1:10" x14ac:dyDescent="0.35">
      <c r="A3932" s="3">
        <f>_xlfn.XLOOKUP(Table16[[#This Row],[OrderID]],[3]!Table13456[No заказа],[3]!Table13456[Дата
отправки],"",0,1)</f>
        <v>45682</v>
      </c>
      <c r="B3932" s="2">
        <v>485881263</v>
      </c>
      <c r="C3932" s="2"/>
      <c r="D3932" s="2"/>
      <c r="E3932" s="3"/>
      <c r="F3932" s="3"/>
      <c r="H3932" s="5">
        <f>_xlfn.XLOOKUP(Table16[[#This Row],[OrderID]],[3]!Table13456[No заказа],[3]!Table13456[Количество],"",0,1)</f>
        <v>1</v>
      </c>
      <c r="I3932" s="5">
        <f>_xlfn.XLOOKUP(Table16[[#This Row],[OrderID]],[3]!Table13456[No заказа],[3]!Table13456[Цена],"",0,1)</f>
        <v>8989</v>
      </c>
      <c r="J3932" s="2" t="str">
        <f>M01_SETTINGS!$F$2</f>
        <v>KASPI</v>
      </c>
    </row>
    <row r="3933" spans="1:10" x14ac:dyDescent="0.35">
      <c r="A3933" s="3">
        <f>_xlfn.XLOOKUP(Table16[[#This Row],[OrderID]],[3]!Table13456[No заказа],[3]!Table13456[Дата
отправки],"",0,1)</f>
        <v>45682</v>
      </c>
      <c r="B3933" s="2">
        <v>485976044</v>
      </c>
      <c r="C3933" s="2"/>
      <c r="D3933" s="2"/>
      <c r="E3933" s="3"/>
      <c r="F3933" s="3"/>
      <c r="H3933" s="5">
        <f>_xlfn.XLOOKUP(Table16[[#This Row],[OrderID]],[3]!Table13456[No заказа],[3]!Table13456[Количество],"",0,1)</f>
        <v>1</v>
      </c>
      <c r="I3933" s="5">
        <f>_xlfn.XLOOKUP(Table16[[#This Row],[OrderID]],[3]!Table13456[No заказа],[3]!Table13456[Цена],"",0,1)</f>
        <v>9999</v>
      </c>
      <c r="J3933" s="2" t="str">
        <f>M01_SETTINGS!$F$2</f>
        <v>KASPI</v>
      </c>
    </row>
    <row r="3934" spans="1:10" x14ac:dyDescent="0.35">
      <c r="A3934" s="3">
        <f>_xlfn.XLOOKUP(Table16[[#This Row],[OrderID]],[3]!Table13456[No заказа],[3]!Table13456[Дата
отправки],"",0,1)</f>
        <v>45682</v>
      </c>
      <c r="B3934" s="2">
        <v>485772658</v>
      </c>
      <c r="C3934" s="2"/>
      <c r="D3934" s="2"/>
      <c r="E3934" s="3"/>
      <c r="F3934" s="3"/>
      <c r="H3934" s="5">
        <f>_xlfn.XLOOKUP(Table16[[#This Row],[OrderID]],[3]!Table13456[No заказа],[3]!Table13456[Количество],"",0,1)</f>
        <v>1</v>
      </c>
      <c r="I3934" s="5">
        <f>_xlfn.XLOOKUP(Table16[[#This Row],[OrderID]],[3]!Table13456[No заказа],[3]!Table13456[Цена],"",0,1)</f>
        <v>9800</v>
      </c>
      <c r="J3934" s="2" t="str">
        <f>M01_SETTINGS!$F$2</f>
        <v>KASPI</v>
      </c>
    </row>
    <row r="3935" spans="1:10" x14ac:dyDescent="0.35">
      <c r="A3935" s="3">
        <f>_xlfn.XLOOKUP(Table16[[#This Row],[OrderID]],[3]!Table13456[No заказа],[3]!Table13456[Дата
отправки],"",0,1)</f>
        <v>45682</v>
      </c>
      <c r="B3935" s="2">
        <v>485958675</v>
      </c>
      <c r="C3935" s="2"/>
      <c r="D3935" s="2"/>
      <c r="E3935" s="3"/>
      <c r="F3935" s="3"/>
      <c r="H3935" s="5">
        <f>_xlfn.XLOOKUP(Table16[[#This Row],[OrderID]],[3]!Table13456[No заказа],[3]!Table13456[Количество],"",0,1)</f>
        <v>1</v>
      </c>
      <c r="I3935" s="5">
        <f>_xlfn.XLOOKUP(Table16[[#This Row],[OrderID]],[3]!Table13456[No заказа],[3]!Table13456[Цена],"",0,1)</f>
        <v>8895</v>
      </c>
      <c r="J3935" s="2" t="str">
        <f>M01_SETTINGS!$F$2</f>
        <v>KASPI</v>
      </c>
    </row>
    <row r="3936" spans="1:10" x14ac:dyDescent="0.35">
      <c r="A3936" s="3">
        <f>_xlfn.XLOOKUP(Table16[[#This Row],[OrderID]],[3]!Table13456[No заказа],[3]!Table13456[Дата
отправки],"",0,1)</f>
        <v>45682</v>
      </c>
      <c r="B3936" s="2">
        <v>485591378</v>
      </c>
      <c r="C3936" s="2"/>
      <c r="D3936" s="2"/>
      <c r="E3936" s="3"/>
      <c r="F3936" s="3"/>
      <c r="H3936" s="5">
        <f>_xlfn.XLOOKUP(Table16[[#This Row],[OrderID]],[3]!Table13456[No заказа],[3]!Table13456[Количество],"",0,1)</f>
        <v>1</v>
      </c>
      <c r="I3936" s="5">
        <f>_xlfn.XLOOKUP(Table16[[#This Row],[OrderID]],[3]!Table13456[No заказа],[3]!Table13456[Цена],"",0,1)</f>
        <v>8498</v>
      </c>
      <c r="J3936" s="2" t="str">
        <f>M01_SETTINGS!$F$2</f>
        <v>KASPI</v>
      </c>
    </row>
    <row r="3937" spans="1:10" x14ac:dyDescent="0.35">
      <c r="A3937" s="3">
        <f>_xlfn.XLOOKUP(Table16[[#This Row],[OrderID]],[3]!Table13456[No заказа],[3]!Table13456[Дата
отправки],"",0,1)</f>
        <v>45682</v>
      </c>
      <c r="B3937" s="2">
        <v>485846351</v>
      </c>
      <c r="C3937" s="2"/>
      <c r="D3937" s="2"/>
      <c r="E3937" s="3"/>
      <c r="F3937" s="3"/>
      <c r="H3937" s="5">
        <f>_xlfn.XLOOKUP(Table16[[#This Row],[OrderID]],[3]!Table13456[No заказа],[3]!Table13456[Количество],"",0,1)</f>
        <v>1</v>
      </c>
      <c r="I3937" s="5">
        <f>_xlfn.XLOOKUP(Table16[[#This Row],[OrderID]],[3]!Table13456[No заказа],[3]!Table13456[Цена],"",0,1)</f>
        <v>8989</v>
      </c>
      <c r="J3937" s="2" t="str">
        <f>M01_SETTINGS!$F$2</f>
        <v>KASPI</v>
      </c>
    </row>
    <row r="3938" spans="1:10" x14ac:dyDescent="0.35">
      <c r="A3938" s="3">
        <f>_xlfn.XLOOKUP(Table16[[#This Row],[OrderID]],[3]!Table13456[No заказа],[3]!Table13456[Дата
отправки],"",0,1)</f>
        <v>45682</v>
      </c>
      <c r="B3938" s="2">
        <v>485996303</v>
      </c>
      <c r="C3938" s="2"/>
      <c r="D3938" s="2"/>
      <c r="E3938" s="3"/>
      <c r="F3938" s="3"/>
      <c r="H3938" s="5">
        <f>_xlfn.XLOOKUP(Table16[[#This Row],[OrderID]],[3]!Table13456[No заказа],[3]!Table13456[Количество],"",0,1)</f>
        <v>1</v>
      </c>
      <c r="I3938" s="5">
        <f>_xlfn.XLOOKUP(Table16[[#This Row],[OrderID]],[3]!Table13456[No заказа],[3]!Table13456[Цена],"",0,1)</f>
        <v>8899</v>
      </c>
      <c r="J3938" s="2" t="str">
        <f>M01_SETTINGS!$F$2</f>
        <v>KASPI</v>
      </c>
    </row>
    <row r="3939" spans="1:10" x14ac:dyDescent="0.35">
      <c r="A3939" s="3">
        <f>_xlfn.XLOOKUP(Table16[[#This Row],[OrderID]],[3]!Table13456[No заказа],[3]!Table13456[Дата
отправки],"",0,1)</f>
        <v>45682</v>
      </c>
      <c r="B3939" s="2">
        <v>485747449</v>
      </c>
      <c r="C3939" s="2"/>
      <c r="D3939" s="2"/>
      <c r="E3939" s="3"/>
      <c r="F3939" s="3"/>
      <c r="H3939" s="5">
        <f>_xlfn.XLOOKUP(Table16[[#This Row],[OrderID]],[3]!Table13456[No заказа],[3]!Table13456[Количество],"",0,1)</f>
        <v>1</v>
      </c>
      <c r="I3939" s="5">
        <f>_xlfn.XLOOKUP(Table16[[#This Row],[OrderID]],[3]!Table13456[No заказа],[3]!Table13456[Цена],"",0,1)</f>
        <v>8964</v>
      </c>
      <c r="J3939" s="2" t="str">
        <f>M01_SETTINGS!$F$2</f>
        <v>KASPI</v>
      </c>
    </row>
    <row r="3940" spans="1:10" x14ac:dyDescent="0.35">
      <c r="A3940" s="3">
        <f>_xlfn.XLOOKUP(Table16[[#This Row],[OrderID]],[3]!Table13456[No заказа],[3]!Table13456[Дата
отправки],"",0,1)</f>
        <v>45682</v>
      </c>
      <c r="B3940" s="2">
        <v>485950863</v>
      </c>
      <c r="C3940" s="2"/>
      <c r="D3940" s="2"/>
      <c r="E3940" s="3"/>
      <c r="F3940" s="3"/>
      <c r="H3940" s="5">
        <f>_xlfn.XLOOKUP(Table16[[#This Row],[OrderID]],[3]!Table13456[No заказа],[3]!Table13456[Количество],"",0,1)</f>
        <v>1</v>
      </c>
      <c r="I3940" s="5">
        <f>_xlfn.XLOOKUP(Table16[[#This Row],[OrderID]],[3]!Table13456[No заказа],[3]!Table13456[Цена],"",0,1)</f>
        <v>8896</v>
      </c>
      <c r="J3940" s="2" t="str">
        <f>M01_SETTINGS!$F$2</f>
        <v>KASPI</v>
      </c>
    </row>
    <row r="3941" spans="1:10" x14ac:dyDescent="0.35">
      <c r="A3941" s="3">
        <f>_xlfn.XLOOKUP(Table16[[#This Row],[OrderID]],[3]!Table13456[No заказа],[3]!Table13456[Дата
отправки],"",0,1)</f>
        <v>45681</v>
      </c>
      <c r="B3941" s="2">
        <v>485318161</v>
      </c>
      <c r="C3941" s="2"/>
      <c r="D3941" s="2"/>
      <c r="E3941" s="3"/>
      <c r="F3941" s="3"/>
      <c r="H3941" s="5">
        <f>_xlfn.XLOOKUP(Table16[[#This Row],[OrderID]],[3]!Table13456[No заказа],[3]!Table13456[Количество],"",0,1)</f>
        <v>1</v>
      </c>
      <c r="I3941" s="5">
        <f>_xlfn.XLOOKUP(Table16[[#This Row],[OrderID]],[3]!Table13456[No заказа],[3]!Table13456[Цена],"",0,1)</f>
        <v>9800</v>
      </c>
      <c r="J3941" s="2" t="str">
        <f>M01_SETTINGS!$F$2</f>
        <v>KASPI</v>
      </c>
    </row>
    <row r="3942" spans="1:10" x14ac:dyDescent="0.35">
      <c r="A3942" s="3">
        <f>_xlfn.XLOOKUP(Table16[[#This Row],[OrderID]],[3]!Table13456[No заказа],[3]!Table13456[Дата
отправки],"",0,1)</f>
        <v>45681</v>
      </c>
      <c r="B3942" s="2">
        <v>485056543</v>
      </c>
      <c r="C3942" s="2"/>
      <c r="D3942" s="2"/>
      <c r="E3942" s="3"/>
      <c r="F3942" s="3"/>
      <c r="H3942" s="5">
        <f>_xlfn.XLOOKUP(Table16[[#This Row],[OrderID]],[3]!Table13456[No заказа],[3]!Table13456[Количество],"",0,1)</f>
        <v>1</v>
      </c>
      <c r="I3942" s="5">
        <f>_xlfn.XLOOKUP(Table16[[#This Row],[OrderID]],[3]!Table13456[No заказа],[3]!Table13456[Цена],"",0,1)</f>
        <v>9800</v>
      </c>
      <c r="J3942" s="2" t="str">
        <f>M01_SETTINGS!$F$2</f>
        <v>KASPI</v>
      </c>
    </row>
    <row r="3943" spans="1:10" x14ac:dyDescent="0.35">
      <c r="A3943" s="3">
        <f>_xlfn.XLOOKUP(Table16[[#This Row],[OrderID]],[3]!Table13456[No заказа],[3]!Table13456[Дата
отправки],"",0,1)</f>
        <v>45681</v>
      </c>
      <c r="B3943" s="2">
        <v>485339311</v>
      </c>
      <c r="C3943" s="2"/>
      <c r="D3943" s="2"/>
      <c r="E3943" s="3"/>
      <c r="F3943" s="3"/>
      <c r="H3943" s="5">
        <f>_xlfn.XLOOKUP(Table16[[#This Row],[OrderID]],[3]!Table13456[No заказа],[3]!Table13456[Количество],"",0,1)</f>
        <v>1</v>
      </c>
      <c r="I3943" s="5">
        <f>_xlfn.XLOOKUP(Table16[[#This Row],[OrderID]],[3]!Table13456[No заказа],[3]!Table13456[Цена],"",0,1)</f>
        <v>8999</v>
      </c>
      <c r="J3943" s="2" t="str">
        <f>M01_SETTINGS!$F$2</f>
        <v>KASPI</v>
      </c>
    </row>
    <row r="3944" spans="1:10" x14ac:dyDescent="0.35">
      <c r="A3944" s="3">
        <f>_xlfn.XLOOKUP(Table16[[#This Row],[OrderID]],[3]!Table13456[No заказа],[3]!Table13456[Дата
отправки],"",0,1)</f>
        <v>45681</v>
      </c>
      <c r="B3944" s="2">
        <v>485080746</v>
      </c>
      <c r="C3944" s="2"/>
      <c r="D3944" s="2"/>
      <c r="E3944" s="3"/>
      <c r="F3944" s="3"/>
      <c r="H3944" s="5">
        <f>_xlfn.XLOOKUP(Table16[[#This Row],[OrderID]],[3]!Table13456[No заказа],[3]!Table13456[Количество],"",0,1)</f>
        <v>1</v>
      </c>
      <c r="I3944" s="5">
        <f>_xlfn.XLOOKUP(Table16[[#This Row],[OrderID]],[3]!Table13456[No заказа],[3]!Table13456[Цена],"",0,1)</f>
        <v>8999</v>
      </c>
      <c r="J3944" s="2" t="str">
        <f>M01_SETTINGS!$F$2</f>
        <v>KASPI</v>
      </c>
    </row>
    <row r="3945" spans="1:10" x14ac:dyDescent="0.35">
      <c r="A3945" s="3">
        <f>_xlfn.XLOOKUP(Table16[[#This Row],[OrderID]],[3]!Table13456[No заказа],[3]!Table13456[Дата
отправки],"",0,1)</f>
        <v>45681</v>
      </c>
      <c r="B3945" s="2">
        <v>485182162</v>
      </c>
      <c r="C3945" s="2"/>
      <c r="D3945" s="2"/>
      <c r="E3945" s="3"/>
      <c r="F3945" s="3"/>
      <c r="H3945" s="5">
        <f>_xlfn.XLOOKUP(Table16[[#This Row],[OrderID]],[3]!Table13456[No заказа],[3]!Table13456[Количество],"",0,1)</f>
        <v>1</v>
      </c>
      <c r="I3945" s="5">
        <f>_xlfn.XLOOKUP(Table16[[#This Row],[OrderID]],[3]!Table13456[No заказа],[3]!Table13456[Цена],"",0,1)</f>
        <v>9000</v>
      </c>
      <c r="J3945" s="2" t="str">
        <f>M01_SETTINGS!$F$2</f>
        <v>KASPI</v>
      </c>
    </row>
    <row r="3946" spans="1:10" x14ac:dyDescent="0.35">
      <c r="A3946" s="3">
        <f>_xlfn.XLOOKUP(Table16[[#This Row],[OrderID]],[3]!Table13456[No заказа],[3]!Table13456[Дата
отправки],"",0,1)</f>
        <v>45681</v>
      </c>
      <c r="B3946" s="2">
        <v>485326406</v>
      </c>
      <c r="C3946" s="2"/>
      <c r="D3946" s="2"/>
      <c r="E3946" s="3"/>
      <c r="F3946" s="3"/>
      <c r="H3946" s="5">
        <f>_xlfn.XLOOKUP(Table16[[#This Row],[OrderID]],[3]!Table13456[No заказа],[3]!Table13456[Количество],"",0,1)</f>
        <v>1</v>
      </c>
      <c r="I3946" s="5">
        <f>_xlfn.XLOOKUP(Table16[[#This Row],[OrderID]],[3]!Table13456[No заказа],[3]!Table13456[Цена],"",0,1)</f>
        <v>10897</v>
      </c>
      <c r="J3946" s="2" t="str">
        <f>M01_SETTINGS!$F$2</f>
        <v>KASPI</v>
      </c>
    </row>
    <row r="3947" spans="1:10" x14ac:dyDescent="0.35">
      <c r="A3947" s="3">
        <f>_xlfn.XLOOKUP(Table16[[#This Row],[OrderID]],[3]!Table13456[No заказа],[3]!Table13456[Дата
отправки],"",0,1)</f>
        <v>45681</v>
      </c>
      <c r="B3947" s="2">
        <v>485090352</v>
      </c>
      <c r="C3947" s="2"/>
      <c r="D3947" s="2"/>
      <c r="E3947" s="3"/>
      <c r="F3947" s="3"/>
      <c r="H3947" s="5">
        <f>_xlfn.XLOOKUP(Table16[[#This Row],[OrderID]],[3]!Table13456[No заказа],[3]!Table13456[Количество],"",0,1)</f>
        <v>1</v>
      </c>
      <c r="I3947" s="5">
        <f>_xlfn.XLOOKUP(Table16[[#This Row],[OrderID]],[3]!Table13456[No заказа],[3]!Table13456[Цена],"",0,1)</f>
        <v>10897</v>
      </c>
      <c r="J3947" s="2" t="str">
        <f>M01_SETTINGS!$F$2</f>
        <v>KASPI</v>
      </c>
    </row>
    <row r="3948" spans="1:10" x14ac:dyDescent="0.35">
      <c r="A3948" s="3">
        <f>_xlfn.XLOOKUP(Table16[[#This Row],[OrderID]],[3]!Table13456[No заказа],[3]!Table13456[Дата
отправки],"",0,1)</f>
        <v>45681</v>
      </c>
      <c r="B3948" s="2">
        <v>485268169</v>
      </c>
      <c r="C3948" s="2"/>
      <c r="D3948" s="2"/>
      <c r="E3948" s="3"/>
      <c r="F3948" s="3"/>
      <c r="H3948" s="5">
        <f>_xlfn.XLOOKUP(Table16[[#This Row],[OrderID]],[3]!Table13456[No заказа],[3]!Table13456[Количество],"",0,1)</f>
        <v>1</v>
      </c>
      <c r="I3948" s="5">
        <f>_xlfn.XLOOKUP(Table16[[#This Row],[OrderID]],[3]!Table13456[No заказа],[3]!Table13456[Цена],"",0,1)</f>
        <v>10799</v>
      </c>
      <c r="J3948" s="2" t="str">
        <f>M01_SETTINGS!$F$2</f>
        <v>KASPI</v>
      </c>
    </row>
    <row r="3949" spans="1:10" x14ac:dyDescent="0.35">
      <c r="A3949" s="3">
        <f>_xlfn.XLOOKUP(Table16[[#This Row],[OrderID]],[3]!Table13456[No заказа],[3]!Table13456[Дата
отправки],"",0,1)</f>
        <v>45681</v>
      </c>
      <c r="B3949" s="2">
        <v>485047944</v>
      </c>
      <c r="C3949" s="2"/>
      <c r="D3949" s="2"/>
      <c r="E3949" s="3"/>
      <c r="F3949" s="3"/>
      <c r="H3949" s="5">
        <f>_xlfn.XLOOKUP(Table16[[#This Row],[OrderID]],[3]!Table13456[No заказа],[3]!Table13456[Количество],"",0,1)</f>
        <v>1</v>
      </c>
      <c r="I3949" s="5">
        <f>_xlfn.XLOOKUP(Table16[[#This Row],[OrderID]],[3]!Table13456[No заказа],[3]!Table13456[Цена],"",0,1)</f>
        <v>8986</v>
      </c>
      <c r="J3949" s="2" t="str">
        <f>M01_SETTINGS!$F$2</f>
        <v>KASPI</v>
      </c>
    </row>
    <row r="3950" spans="1:10" x14ac:dyDescent="0.35">
      <c r="A3950" s="3">
        <f>_xlfn.XLOOKUP(Table16[[#This Row],[OrderID]],[3]!Table13456[No заказа],[3]!Table13456[Дата
отправки],"",0,1)</f>
        <v>45681</v>
      </c>
      <c r="B3950" s="2">
        <v>485274530</v>
      </c>
      <c r="C3950" s="2"/>
      <c r="D3950" s="2"/>
      <c r="E3950" s="3"/>
      <c r="F3950" s="3"/>
      <c r="H3950" s="5">
        <f>_xlfn.XLOOKUP(Table16[[#This Row],[OrderID]],[3]!Table13456[No заказа],[3]!Table13456[Количество],"",0,1)</f>
        <v>1</v>
      </c>
      <c r="I3950" s="5">
        <f>_xlfn.XLOOKUP(Table16[[#This Row],[OrderID]],[3]!Table13456[No заказа],[3]!Table13456[Цена],"",0,1)</f>
        <v>10799</v>
      </c>
      <c r="J3950" s="2" t="str">
        <f>M01_SETTINGS!$F$2</f>
        <v>KASPI</v>
      </c>
    </row>
    <row r="3951" spans="1:10" x14ac:dyDescent="0.35">
      <c r="A3951" s="3">
        <f>_xlfn.XLOOKUP(Table16[[#This Row],[OrderID]],[3]!Table13456[No заказа],[3]!Table13456[Дата
отправки],"",0,1)</f>
        <v>45681</v>
      </c>
      <c r="B3951" s="2">
        <v>485149269</v>
      </c>
      <c r="C3951" s="2"/>
      <c r="D3951" s="2"/>
      <c r="E3951" s="3"/>
      <c r="F3951" s="3"/>
      <c r="H3951" s="5">
        <f>_xlfn.XLOOKUP(Table16[[#This Row],[OrderID]],[3]!Table13456[No заказа],[3]!Table13456[Количество],"",0,1)</f>
        <v>1</v>
      </c>
      <c r="I3951" s="5">
        <f>_xlfn.XLOOKUP(Table16[[#This Row],[OrderID]],[3]!Table13456[No заказа],[3]!Table13456[Цена],"",0,1)</f>
        <v>17874</v>
      </c>
      <c r="J3951" s="2" t="str">
        <f>M01_SETTINGS!$F$2</f>
        <v>KASPI</v>
      </c>
    </row>
    <row r="3952" spans="1:10" x14ac:dyDescent="0.35">
      <c r="A3952" s="3">
        <f>_xlfn.XLOOKUP(Table16[[#This Row],[OrderID]],[3]!Table13456[No заказа],[3]!Table13456[Дата
отправки],"",0,1)</f>
        <v>45681</v>
      </c>
      <c r="B3952" s="2">
        <v>485457101</v>
      </c>
      <c r="C3952" s="2"/>
      <c r="D3952" s="2"/>
      <c r="E3952" s="3"/>
      <c r="F3952" s="3"/>
      <c r="H3952" s="5">
        <f>_xlfn.XLOOKUP(Table16[[#This Row],[OrderID]],[3]!Table13456[No заказа],[3]!Table13456[Количество],"",0,1)</f>
        <v>1</v>
      </c>
      <c r="I3952" s="5">
        <f>_xlfn.XLOOKUP(Table16[[#This Row],[OrderID]],[3]!Table13456[No заказа],[3]!Table13456[Цена],"",0,1)</f>
        <v>8996</v>
      </c>
      <c r="J3952" s="2" t="str">
        <f>M01_SETTINGS!$F$2</f>
        <v>KASPI</v>
      </c>
    </row>
    <row r="3953" spans="1:10" x14ac:dyDescent="0.35">
      <c r="A3953" s="3">
        <f>_xlfn.XLOOKUP(Table16[[#This Row],[OrderID]],[3]!Table13456[No заказа],[3]!Table13456[Дата
отправки],"",0,1)</f>
        <v>45681</v>
      </c>
      <c r="B3953" s="2">
        <v>485176485</v>
      </c>
      <c r="C3953" s="2"/>
      <c r="D3953" s="2"/>
      <c r="E3953" s="3"/>
      <c r="F3953" s="3"/>
      <c r="H3953" s="5">
        <f>_xlfn.XLOOKUP(Table16[[#This Row],[OrderID]],[3]!Table13456[No заказа],[3]!Table13456[Количество],"",0,1)</f>
        <v>1</v>
      </c>
      <c r="I3953" s="5">
        <f>_xlfn.XLOOKUP(Table16[[#This Row],[OrderID]],[3]!Table13456[No заказа],[3]!Table13456[Цена],"",0,1)</f>
        <v>8996</v>
      </c>
      <c r="J3953" s="2" t="str">
        <f>M01_SETTINGS!$F$2</f>
        <v>KASPI</v>
      </c>
    </row>
    <row r="3954" spans="1:10" x14ac:dyDescent="0.35">
      <c r="A3954" s="3">
        <f>_xlfn.XLOOKUP(Table16[[#This Row],[OrderID]],[3]!Table13456[No заказа],[3]!Table13456[Дата
отправки],"",0,1)</f>
        <v>45681</v>
      </c>
      <c r="B3954" s="2">
        <v>484997071</v>
      </c>
      <c r="C3954" s="2"/>
      <c r="D3954" s="2"/>
      <c r="E3954" s="3"/>
      <c r="F3954" s="3"/>
      <c r="H3954" s="5">
        <f>_xlfn.XLOOKUP(Table16[[#This Row],[OrderID]],[3]!Table13456[No заказа],[3]!Table13456[Количество],"",0,1)</f>
        <v>1</v>
      </c>
      <c r="I3954" s="5">
        <f>_xlfn.XLOOKUP(Table16[[#This Row],[OrderID]],[3]!Table13456[No заказа],[3]!Table13456[Цена],"",0,1)</f>
        <v>8996</v>
      </c>
      <c r="J3954" s="2" t="str">
        <f>M01_SETTINGS!$F$2</f>
        <v>KASPI</v>
      </c>
    </row>
    <row r="3955" spans="1:10" x14ac:dyDescent="0.35">
      <c r="A3955" s="3">
        <f>_xlfn.XLOOKUP(Table16[[#This Row],[OrderID]],[3]!Table13456[No заказа],[3]!Table13456[Дата
отправки],"",0,1)</f>
        <v>45681</v>
      </c>
      <c r="B3955" s="2">
        <v>485257756</v>
      </c>
      <c r="C3955" s="2"/>
      <c r="D3955" s="2"/>
      <c r="E3955" s="3"/>
      <c r="F3955" s="3"/>
      <c r="H3955" s="5">
        <f>_xlfn.XLOOKUP(Table16[[#This Row],[OrderID]],[3]!Table13456[No заказа],[3]!Table13456[Количество],"",0,1)</f>
        <v>1</v>
      </c>
      <c r="I3955" s="5">
        <f>_xlfn.XLOOKUP(Table16[[#This Row],[OrderID]],[3]!Table13456[No заказа],[3]!Table13456[Цена],"",0,1)</f>
        <v>8900</v>
      </c>
      <c r="J3955" s="2" t="str">
        <f>M01_SETTINGS!$F$2</f>
        <v>KASPI</v>
      </c>
    </row>
    <row r="3956" spans="1:10" x14ac:dyDescent="0.35">
      <c r="A3956" s="3">
        <f>_xlfn.XLOOKUP(Table16[[#This Row],[OrderID]],[3]!Table13456[No заказа],[3]!Table13456[Дата
отправки],"",0,1)</f>
        <v>45681</v>
      </c>
      <c r="B3956" s="2">
        <v>485367856</v>
      </c>
      <c r="C3956" s="2"/>
      <c r="D3956" s="2"/>
      <c r="E3956" s="3"/>
      <c r="F3956" s="3"/>
      <c r="H3956" s="5">
        <f>_xlfn.XLOOKUP(Table16[[#This Row],[OrderID]],[3]!Table13456[No заказа],[3]!Table13456[Количество],"",0,1)</f>
        <v>1</v>
      </c>
      <c r="I3956" s="5">
        <f>_xlfn.XLOOKUP(Table16[[#This Row],[OrderID]],[3]!Table13456[No заказа],[3]!Table13456[Цена],"",0,1)</f>
        <v>8900</v>
      </c>
      <c r="J3956" s="2" t="str">
        <f>M01_SETTINGS!$F$2</f>
        <v>KASPI</v>
      </c>
    </row>
    <row r="3957" spans="1:10" x14ac:dyDescent="0.35">
      <c r="A3957" s="3">
        <f>_xlfn.XLOOKUP(Table16[[#This Row],[OrderID]],[3]!Table13456[No заказа],[3]!Table13456[Дата
отправки],"",0,1)</f>
        <v>45681</v>
      </c>
      <c r="B3957" s="2">
        <v>485292452</v>
      </c>
      <c r="C3957" s="2"/>
      <c r="D3957" s="2"/>
      <c r="E3957" s="3"/>
      <c r="F3957" s="3"/>
      <c r="H3957" s="5">
        <f>_xlfn.XLOOKUP(Table16[[#This Row],[OrderID]],[3]!Table13456[No заказа],[3]!Table13456[Количество],"",0,1)</f>
        <v>1</v>
      </c>
      <c r="I3957" s="5">
        <f>_xlfn.XLOOKUP(Table16[[#This Row],[OrderID]],[3]!Table13456[No заказа],[3]!Table13456[Цена],"",0,1)</f>
        <v>8900</v>
      </c>
      <c r="J3957" s="2" t="str">
        <f>M01_SETTINGS!$F$2</f>
        <v>KASPI</v>
      </c>
    </row>
    <row r="3958" spans="1:10" x14ac:dyDescent="0.35">
      <c r="A3958" s="3">
        <f>_xlfn.XLOOKUP(Table16[[#This Row],[OrderID]],[3]!Table13456[No заказа],[3]!Table13456[Дата
отправки],"",0,1)</f>
        <v>45681</v>
      </c>
      <c r="B3958" s="2">
        <v>485480751</v>
      </c>
      <c r="C3958" s="2"/>
      <c r="D3958" s="2"/>
      <c r="E3958" s="3"/>
      <c r="F3958" s="3"/>
      <c r="H3958" s="5">
        <f>_xlfn.XLOOKUP(Table16[[#This Row],[OrderID]],[3]!Table13456[No заказа],[3]!Table13456[Количество],"",0,1)</f>
        <v>1</v>
      </c>
      <c r="I3958" s="5">
        <f>_xlfn.XLOOKUP(Table16[[#This Row],[OrderID]],[3]!Table13456[No заказа],[3]!Table13456[Цена],"",0,1)</f>
        <v>8900</v>
      </c>
      <c r="J3958" s="2" t="str">
        <f>M01_SETTINGS!$F$2</f>
        <v>KASPI</v>
      </c>
    </row>
    <row r="3959" spans="1:10" x14ac:dyDescent="0.35">
      <c r="A3959" s="3">
        <f>_xlfn.XLOOKUP(Table16[[#This Row],[OrderID]],[3]!Table13456[No заказа],[3]!Table13456[Дата
отправки],"",0,1)</f>
        <v>45681</v>
      </c>
      <c r="B3959" s="2">
        <v>485370571</v>
      </c>
      <c r="C3959" s="2"/>
      <c r="D3959" s="2"/>
      <c r="E3959" s="3"/>
      <c r="F3959" s="3"/>
      <c r="H3959" s="5">
        <f>_xlfn.XLOOKUP(Table16[[#This Row],[OrderID]],[3]!Table13456[No заказа],[3]!Table13456[Количество],"",0,1)</f>
        <v>1</v>
      </c>
      <c r="I3959" s="5">
        <f>_xlfn.XLOOKUP(Table16[[#This Row],[OrderID]],[3]!Table13456[No заказа],[3]!Table13456[Цена],"",0,1)</f>
        <v>8964</v>
      </c>
      <c r="J3959" s="2" t="str">
        <f>M01_SETTINGS!$F$2</f>
        <v>KASPI</v>
      </c>
    </row>
    <row r="3960" spans="1:10" x14ac:dyDescent="0.35">
      <c r="A3960" s="3">
        <f>_xlfn.XLOOKUP(Table16[[#This Row],[OrderID]],[3]!Table13456[No заказа],[3]!Table13456[Дата
отправки],"",0,1)</f>
        <v>45681</v>
      </c>
      <c r="B3960" s="2">
        <v>484972082</v>
      </c>
      <c r="C3960" s="2"/>
      <c r="D3960" s="2"/>
      <c r="E3960" s="3"/>
      <c r="F3960" s="3"/>
      <c r="H3960" s="5">
        <f>_xlfn.XLOOKUP(Table16[[#This Row],[OrderID]],[3]!Table13456[No заказа],[3]!Table13456[Количество],"",0,1)</f>
        <v>1</v>
      </c>
      <c r="I3960" s="5">
        <f>_xlfn.XLOOKUP(Table16[[#This Row],[OrderID]],[3]!Table13456[No заказа],[3]!Table13456[Цена],"",0,1)</f>
        <v>8900</v>
      </c>
      <c r="J3960" s="2" t="str">
        <f>M01_SETTINGS!$F$2</f>
        <v>KASPI</v>
      </c>
    </row>
    <row r="3961" spans="1:10" x14ac:dyDescent="0.35">
      <c r="A3961" s="3">
        <f>_xlfn.XLOOKUP(Table16[[#This Row],[OrderID]],[3]!Table13456[No заказа],[3]!Table13456[Дата
отправки],"",0,1)</f>
        <v>45681</v>
      </c>
      <c r="B3961" s="2">
        <v>485115576</v>
      </c>
      <c r="C3961" s="2"/>
      <c r="D3961" s="2"/>
      <c r="E3961" s="3"/>
      <c r="F3961" s="3"/>
      <c r="H3961" s="5">
        <f>_xlfn.XLOOKUP(Table16[[#This Row],[OrderID]],[3]!Table13456[No заказа],[3]!Table13456[Количество],"",0,1)</f>
        <v>1</v>
      </c>
      <c r="I3961" s="5">
        <f>_xlfn.XLOOKUP(Table16[[#This Row],[OrderID]],[3]!Table13456[No заказа],[3]!Table13456[Цена],"",0,1)</f>
        <v>8988</v>
      </c>
      <c r="J3961" s="2" t="str">
        <f>M01_SETTINGS!$F$2</f>
        <v>KASPI</v>
      </c>
    </row>
    <row r="3962" spans="1:10" x14ac:dyDescent="0.35">
      <c r="A3962" s="3">
        <f>_xlfn.XLOOKUP(Table16[[#This Row],[OrderID]],[3]!Table13456[No заказа],[3]!Table13456[Дата
отправки],"",0,1)</f>
        <v>45681</v>
      </c>
      <c r="B3962" s="2">
        <v>485180043</v>
      </c>
      <c r="C3962" s="2"/>
      <c r="D3962" s="2"/>
      <c r="E3962" s="3"/>
      <c r="F3962" s="3"/>
      <c r="H3962" s="5">
        <f>_xlfn.XLOOKUP(Table16[[#This Row],[OrderID]],[3]!Table13456[No заказа],[3]!Table13456[Количество],"",0,1)</f>
        <v>1</v>
      </c>
      <c r="I3962" s="5">
        <f>_xlfn.XLOOKUP(Table16[[#This Row],[OrderID]],[3]!Table13456[No заказа],[3]!Table13456[Цена],"",0,1)</f>
        <v>9984</v>
      </c>
      <c r="J3962" s="2" t="str">
        <f>M01_SETTINGS!$F$2</f>
        <v>KASPI</v>
      </c>
    </row>
    <row r="3963" spans="1:10" x14ac:dyDescent="0.35">
      <c r="A3963" s="3">
        <f>_xlfn.XLOOKUP(Table16[[#This Row],[OrderID]],[3]!Table13456[No заказа],[3]!Table13456[Дата
отправки],"",0,1)</f>
        <v>45681</v>
      </c>
      <c r="B3963" s="2">
        <v>485409630</v>
      </c>
      <c r="C3963" s="2"/>
      <c r="D3963" s="2"/>
      <c r="E3963" s="3"/>
      <c r="F3963" s="3"/>
      <c r="H3963" s="5">
        <f>_xlfn.XLOOKUP(Table16[[#This Row],[OrderID]],[3]!Table13456[No заказа],[3]!Table13456[Количество],"",0,1)</f>
        <v>1</v>
      </c>
      <c r="I3963" s="5">
        <f>_xlfn.XLOOKUP(Table16[[#This Row],[OrderID]],[3]!Table13456[No заказа],[3]!Table13456[Цена],"",0,1)</f>
        <v>14990</v>
      </c>
      <c r="J3963" s="2" t="str">
        <f>M01_SETTINGS!$F$2</f>
        <v>KASPI</v>
      </c>
    </row>
    <row r="3964" spans="1:10" x14ac:dyDescent="0.35">
      <c r="A3964" s="3">
        <f>_xlfn.XLOOKUP(Table16[[#This Row],[OrderID]],[3]!Table13456[No заказа],[3]!Table13456[Дата
отправки],"",0,1)</f>
        <v>45681</v>
      </c>
      <c r="B3964" s="2">
        <v>485115456</v>
      </c>
      <c r="C3964" s="2"/>
      <c r="D3964" s="2"/>
      <c r="E3964" s="3"/>
      <c r="F3964" s="3"/>
      <c r="H3964" s="5">
        <f>_xlfn.XLOOKUP(Table16[[#This Row],[OrderID]],[3]!Table13456[No заказа],[3]!Table13456[Количество],"",0,1)</f>
        <v>1</v>
      </c>
      <c r="I3964" s="5">
        <f>_xlfn.XLOOKUP(Table16[[#This Row],[OrderID]],[3]!Table13456[No заказа],[3]!Table13456[Цена],"",0,1)</f>
        <v>14990</v>
      </c>
      <c r="J3964" s="2" t="str">
        <f>M01_SETTINGS!$F$2</f>
        <v>KASPI</v>
      </c>
    </row>
    <row r="3965" spans="1:10" x14ac:dyDescent="0.35">
      <c r="A3965" s="3">
        <f>_xlfn.XLOOKUP(Table16[[#This Row],[OrderID]],[3]!Table13456[No заказа],[3]!Table13456[Дата
отправки],"",0,1)</f>
        <v>45681</v>
      </c>
      <c r="B3965" s="2">
        <v>485466668</v>
      </c>
      <c r="C3965" s="2"/>
      <c r="D3965" s="2"/>
      <c r="E3965" s="3"/>
      <c r="F3965" s="3"/>
      <c r="H3965" s="5">
        <f>_xlfn.XLOOKUP(Table16[[#This Row],[OrderID]],[3]!Table13456[No заказа],[3]!Table13456[Количество],"",0,1)</f>
        <v>1</v>
      </c>
      <c r="I3965" s="5">
        <f>_xlfn.XLOOKUP(Table16[[#This Row],[OrderID]],[3]!Table13456[No заказа],[3]!Table13456[Цена],"",0,1)</f>
        <v>14990</v>
      </c>
      <c r="J3965" s="2" t="str">
        <f>M01_SETTINGS!$F$2</f>
        <v>KASPI</v>
      </c>
    </row>
    <row r="3966" spans="1:10" x14ac:dyDescent="0.35">
      <c r="A3966" s="3">
        <f>_xlfn.XLOOKUP(Table16[[#This Row],[OrderID]],[3]!Table13456[No заказа],[3]!Table13456[Дата
отправки],"",0,1)</f>
        <v>45681</v>
      </c>
      <c r="B3966" s="2">
        <v>485392727</v>
      </c>
      <c r="C3966" s="2"/>
      <c r="D3966" s="2"/>
      <c r="E3966" s="3"/>
      <c r="F3966" s="3"/>
      <c r="H3966" s="5">
        <f>_xlfn.XLOOKUP(Table16[[#This Row],[OrderID]],[3]!Table13456[No заказа],[3]!Table13456[Количество],"",0,1)</f>
        <v>1</v>
      </c>
      <c r="I3966" s="5">
        <f>_xlfn.XLOOKUP(Table16[[#This Row],[OrderID]],[3]!Table13456[No заказа],[3]!Table13456[Цена],"",0,1)</f>
        <v>8499</v>
      </c>
      <c r="J3966" s="2" t="str">
        <f>M01_SETTINGS!$F$2</f>
        <v>KASPI</v>
      </c>
    </row>
    <row r="3967" spans="1:10" x14ac:dyDescent="0.35">
      <c r="A3967" s="3">
        <f>_xlfn.XLOOKUP(Table16[[#This Row],[OrderID]],[3]!Table13456[No заказа],[3]!Table13456[Дата
отправки],"",0,1)</f>
        <v>45681</v>
      </c>
      <c r="B3967" s="2">
        <v>485291276</v>
      </c>
      <c r="C3967" s="2"/>
      <c r="D3967" s="2"/>
      <c r="E3967" s="3"/>
      <c r="F3967" s="3"/>
      <c r="H3967" s="5">
        <f>_xlfn.XLOOKUP(Table16[[#This Row],[OrderID]],[3]!Table13456[No заказа],[3]!Table13456[Количество],"",0,1)</f>
        <v>1</v>
      </c>
      <c r="I3967" s="5">
        <f>_xlfn.XLOOKUP(Table16[[#This Row],[OrderID]],[3]!Table13456[No заказа],[3]!Table13456[Цена],"",0,1)</f>
        <v>8480</v>
      </c>
      <c r="J3967" s="2" t="str">
        <f>M01_SETTINGS!$F$2</f>
        <v>KASPI</v>
      </c>
    </row>
    <row r="3968" spans="1:10" x14ac:dyDescent="0.35">
      <c r="A3968" s="3">
        <f>_xlfn.XLOOKUP(Table16[[#This Row],[OrderID]],[3]!Table13456[No заказа],[3]!Table13456[Дата
отправки],"",0,1)</f>
        <v>45681</v>
      </c>
      <c r="B3968" s="2">
        <v>485265596</v>
      </c>
      <c r="C3968" s="2"/>
      <c r="D3968" s="2"/>
      <c r="E3968" s="3"/>
      <c r="F3968" s="3"/>
      <c r="H3968" s="5">
        <f>_xlfn.XLOOKUP(Table16[[#This Row],[OrderID]],[3]!Table13456[No заказа],[3]!Table13456[Количество],"",0,1)</f>
        <v>1</v>
      </c>
      <c r="I3968" s="5">
        <f>_xlfn.XLOOKUP(Table16[[#This Row],[OrderID]],[3]!Table13456[No заказа],[3]!Table13456[Цена],"",0,1)</f>
        <v>8480</v>
      </c>
      <c r="J3968" s="2" t="str">
        <f>M01_SETTINGS!$F$2</f>
        <v>KASPI</v>
      </c>
    </row>
    <row r="3969" spans="1:10" x14ac:dyDescent="0.35">
      <c r="A3969" s="3">
        <f>_xlfn.XLOOKUP(Table16[[#This Row],[OrderID]],[3]!Table13456[No заказа],[3]!Table13456[Дата
отправки],"",0,1)</f>
        <v>45681</v>
      </c>
      <c r="B3969" s="2">
        <v>485175057</v>
      </c>
      <c r="C3969" s="2"/>
      <c r="D3969" s="2"/>
      <c r="E3969" s="3"/>
      <c r="F3969" s="3"/>
      <c r="H3969" s="5">
        <f>_xlfn.XLOOKUP(Table16[[#This Row],[OrderID]],[3]!Table13456[No заказа],[3]!Table13456[Количество],"",0,1)</f>
        <v>1</v>
      </c>
      <c r="I3969" s="5">
        <f>_xlfn.XLOOKUP(Table16[[#This Row],[OrderID]],[3]!Table13456[No заказа],[3]!Table13456[Цена],"",0,1)</f>
        <v>8480</v>
      </c>
      <c r="J3969" s="2" t="str">
        <f>M01_SETTINGS!$F$2</f>
        <v>KASPI</v>
      </c>
    </row>
    <row r="3970" spans="1:10" x14ac:dyDescent="0.35">
      <c r="A3970" s="3">
        <f>_xlfn.XLOOKUP(Table16[[#This Row],[OrderID]],[3]!Table13456[No заказа],[3]!Table13456[Дата
отправки],"",0,1)</f>
        <v>45681</v>
      </c>
      <c r="B3970" s="2">
        <v>485027521</v>
      </c>
      <c r="C3970" s="2"/>
      <c r="D3970" s="2"/>
      <c r="E3970" s="3"/>
      <c r="F3970" s="3"/>
      <c r="H3970" s="5">
        <f>_xlfn.XLOOKUP(Table16[[#This Row],[OrderID]],[3]!Table13456[No заказа],[3]!Table13456[Количество],"",0,1)</f>
        <v>1</v>
      </c>
      <c r="I3970" s="5">
        <f>_xlfn.XLOOKUP(Table16[[#This Row],[OrderID]],[3]!Table13456[No заказа],[3]!Table13456[Цена],"",0,1)</f>
        <v>8480</v>
      </c>
      <c r="J3970" s="2" t="str">
        <f>M01_SETTINGS!$F$2</f>
        <v>KASPI</v>
      </c>
    </row>
    <row r="3971" spans="1:10" x14ac:dyDescent="0.35">
      <c r="A3971" s="3">
        <f>_xlfn.XLOOKUP(Table16[[#This Row],[OrderID]],[3]!Table13456[No заказа],[3]!Table13456[Дата
отправки],"",0,1)</f>
        <v>45681</v>
      </c>
      <c r="B3971" s="2">
        <v>485052343</v>
      </c>
      <c r="C3971" s="2"/>
      <c r="D3971" s="2"/>
      <c r="E3971" s="3"/>
      <c r="F3971" s="3"/>
      <c r="H3971" s="5">
        <f>_xlfn.XLOOKUP(Table16[[#This Row],[OrderID]],[3]!Table13456[No заказа],[3]!Table13456[Количество],"",0,1)</f>
        <v>1</v>
      </c>
      <c r="I3971" s="5">
        <f>_xlfn.XLOOKUP(Table16[[#This Row],[OrderID]],[3]!Table13456[No заказа],[3]!Table13456[Цена],"",0,1)</f>
        <v>8480</v>
      </c>
      <c r="J3971" s="2" t="str">
        <f>M01_SETTINGS!$F$2</f>
        <v>KASPI</v>
      </c>
    </row>
    <row r="3972" spans="1:10" x14ac:dyDescent="0.35">
      <c r="A3972" s="3">
        <f>_xlfn.XLOOKUP(Table16[[#This Row],[OrderID]],[3]!Table13456[No заказа],[3]!Table13456[Дата
отправки],"",0,1)</f>
        <v>45681</v>
      </c>
      <c r="B3972" s="2">
        <v>485165580</v>
      </c>
      <c r="C3972" s="2"/>
      <c r="D3972" s="2"/>
      <c r="E3972" s="3"/>
      <c r="F3972" s="3"/>
      <c r="H3972" s="5">
        <f>_xlfn.XLOOKUP(Table16[[#This Row],[OrderID]],[3]!Table13456[No заказа],[3]!Table13456[Количество],"",0,1)</f>
        <v>1</v>
      </c>
      <c r="I3972" s="5">
        <f>_xlfn.XLOOKUP(Table16[[#This Row],[OrderID]],[3]!Table13456[No заказа],[3]!Table13456[Цена],"",0,1)</f>
        <v>8480</v>
      </c>
      <c r="J3972" s="2" t="str">
        <f>M01_SETTINGS!$F$2</f>
        <v>KASPI</v>
      </c>
    </row>
    <row r="3973" spans="1:10" x14ac:dyDescent="0.35">
      <c r="A3973" s="3">
        <f>_xlfn.XLOOKUP(Table16[[#This Row],[OrderID]],[3]!Table13456[No заказа],[3]!Table13456[Дата
отправки],"",0,1)</f>
        <v>45681</v>
      </c>
      <c r="B3973" s="2">
        <v>485392215</v>
      </c>
      <c r="C3973" s="2"/>
      <c r="D3973" s="2"/>
      <c r="E3973" s="3"/>
      <c r="F3973" s="3"/>
      <c r="H3973" s="5">
        <f>_xlfn.XLOOKUP(Table16[[#This Row],[OrderID]],[3]!Table13456[No заказа],[3]!Table13456[Количество],"",0,1)</f>
        <v>1</v>
      </c>
      <c r="I3973" s="5">
        <f>_xlfn.XLOOKUP(Table16[[#This Row],[OrderID]],[3]!Table13456[No заказа],[3]!Table13456[Цена],"",0,1)</f>
        <v>8480</v>
      </c>
      <c r="J3973" s="2" t="str">
        <f>M01_SETTINGS!$F$2</f>
        <v>KASPI</v>
      </c>
    </row>
    <row r="3974" spans="1:10" x14ac:dyDescent="0.35">
      <c r="A3974" s="3">
        <f>_xlfn.XLOOKUP(Table16[[#This Row],[OrderID]],[3]!Table13456[No заказа],[3]!Table13456[Дата
отправки],"",0,1)</f>
        <v>45681</v>
      </c>
      <c r="B3974" s="2">
        <v>484968551</v>
      </c>
      <c r="C3974" s="2"/>
      <c r="D3974" s="2"/>
      <c r="E3974" s="3"/>
      <c r="F3974" s="3"/>
      <c r="H3974" s="5">
        <f>_xlfn.XLOOKUP(Table16[[#This Row],[OrderID]],[3]!Table13456[No заказа],[3]!Table13456[Количество],"",0,1)</f>
        <v>1</v>
      </c>
      <c r="I3974" s="5">
        <f>_xlfn.XLOOKUP(Table16[[#This Row],[OrderID]],[3]!Table13456[No заказа],[3]!Table13456[Цена],"",0,1)</f>
        <v>8501</v>
      </c>
      <c r="J3974" s="2" t="str">
        <f>M01_SETTINGS!$F$2</f>
        <v>KASPI</v>
      </c>
    </row>
    <row r="3975" spans="1:10" x14ac:dyDescent="0.35">
      <c r="A3975" s="3">
        <f>_xlfn.XLOOKUP(Table16[[#This Row],[OrderID]],[3]!Table13456[No заказа],[3]!Table13456[Дата
отправки],"",0,1)</f>
        <v>45681</v>
      </c>
      <c r="B3975" s="2">
        <v>485025249</v>
      </c>
      <c r="C3975" s="2"/>
      <c r="D3975" s="2"/>
      <c r="E3975" s="3"/>
      <c r="F3975" s="3"/>
      <c r="H3975" s="5">
        <f>_xlfn.XLOOKUP(Table16[[#This Row],[OrderID]],[3]!Table13456[No заказа],[3]!Table13456[Количество],"",0,1)</f>
        <v>1</v>
      </c>
      <c r="I3975" s="5">
        <f>_xlfn.XLOOKUP(Table16[[#This Row],[OrderID]],[3]!Table13456[No заказа],[3]!Table13456[Цена],"",0,1)</f>
        <v>8480</v>
      </c>
      <c r="J3975" s="2" t="str">
        <f>M01_SETTINGS!$F$2</f>
        <v>KASPI</v>
      </c>
    </row>
    <row r="3976" spans="1:10" x14ac:dyDescent="0.35">
      <c r="A3976" s="3">
        <f>_xlfn.XLOOKUP(Table16[[#This Row],[OrderID]],[3]!Table13456[No заказа],[3]!Table13456[Дата
отправки],"",0,1)</f>
        <v>45681</v>
      </c>
      <c r="B3976" s="2">
        <v>485165860</v>
      </c>
      <c r="C3976" s="2"/>
      <c r="D3976" s="2"/>
      <c r="E3976" s="3"/>
      <c r="F3976" s="3"/>
      <c r="H3976" s="5">
        <f>_xlfn.XLOOKUP(Table16[[#This Row],[OrderID]],[3]!Table13456[No заказа],[3]!Table13456[Количество],"",0,1)</f>
        <v>1</v>
      </c>
      <c r="I3976" s="5">
        <f>_xlfn.XLOOKUP(Table16[[#This Row],[OrderID]],[3]!Table13456[No заказа],[3]!Table13456[Цена],"",0,1)</f>
        <v>8899</v>
      </c>
      <c r="J3976" s="2" t="str">
        <f>M01_SETTINGS!$F$2</f>
        <v>KASPI</v>
      </c>
    </row>
    <row r="3977" spans="1:10" x14ac:dyDescent="0.35">
      <c r="A3977" s="3">
        <f>_xlfn.XLOOKUP(Table16[[#This Row],[OrderID]],[3]!Table13456[No заказа],[3]!Table13456[Дата
отправки],"",0,1)</f>
        <v>45681</v>
      </c>
      <c r="B3977" s="2">
        <v>485297878</v>
      </c>
      <c r="C3977" s="2"/>
      <c r="D3977" s="2"/>
      <c r="E3977" s="3"/>
      <c r="F3977" s="3"/>
      <c r="H3977" s="5">
        <f>_xlfn.XLOOKUP(Table16[[#This Row],[OrderID]],[3]!Table13456[No заказа],[3]!Table13456[Количество],"",0,1)</f>
        <v>1</v>
      </c>
      <c r="I3977" s="5">
        <f>_xlfn.XLOOKUP(Table16[[#This Row],[OrderID]],[3]!Table13456[No заказа],[3]!Table13456[Цена],"",0,1)</f>
        <v>8498</v>
      </c>
      <c r="J3977" s="2" t="str">
        <f>M01_SETTINGS!$F$2</f>
        <v>KASPI</v>
      </c>
    </row>
    <row r="3978" spans="1:10" x14ac:dyDescent="0.35">
      <c r="A3978" s="3">
        <f>_xlfn.XLOOKUP(Table16[[#This Row],[OrderID]],[3]!Table13456[No заказа],[3]!Table13456[Дата
отправки],"",0,1)</f>
        <v>45681</v>
      </c>
      <c r="B3978" s="2">
        <v>484981266</v>
      </c>
      <c r="C3978" s="2"/>
      <c r="D3978" s="2"/>
      <c r="E3978" s="3"/>
      <c r="F3978" s="3"/>
      <c r="H3978" s="5">
        <f>_xlfn.XLOOKUP(Table16[[#This Row],[OrderID]],[3]!Table13456[No заказа],[3]!Table13456[Количество],"",0,1)</f>
        <v>1</v>
      </c>
      <c r="I3978" s="5">
        <f>_xlfn.XLOOKUP(Table16[[#This Row],[OrderID]],[3]!Table13456[No заказа],[3]!Table13456[Цена],"",0,1)</f>
        <v>8480</v>
      </c>
      <c r="J3978" s="2" t="str">
        <f>M01_SETTINGS!$F$2</f>
        <v>KASPI</v>
      </c>
    </row>
    <row r="3979" spans="1:10" x14ac:dyDescent="0.35">
      <c r="A3979" s="3">
        <f>_xlfn.XLOOKUP(Table16[[#This Row],[OrderID]],[3]!Table13456[No заказа],[3]!Table13456[Дата
отправки],"",0,1)</f>
        <v>45681</v>
      </c>
      <c r="B3979" s="2">
        <v>485214306</v>
      </c>
      <c r="C3979" s="2"/>
      <c r="D3979" s="2"/>
      <c r="E3979" s="3"/>
      <c r="F3979" s="3"/>
      <c r="H3979" s="5">
        <f>_xlfn.XLOOKUP(Table16[[#This Row],[OrderID]],[3]!Table13456[No заказа],[3]!Table13456[Количество],"",0,1)</f>
        <v>1</v>
      </c>
      <c r="I3979" s="5">
        <f>_xlfn.XLOOKUP(Table16[[#This Row],[OrderID]],[3]!Table13456[No заказа],[3]!Table13456[Цена],"",0,1)</f>
        <v>8500</v>
      </c>
      <c r="J3979" s="2" t="str">
        <f>M01_SETTINGS!$F$2</f>
        <v>KASPI</v>
      </c>
    </row>
    <row r="3980" spans="1:10" x14ac:dyDescent="0.35">
      <c r="A3980" s="3">
        <f>_xlfn.XLOOKUP(Table16[[#This Row],[OrderID]],[3]!Table13456[No заказа],[3]!Table13456[Дата
отправки],"",0,1)</f>
        <v>45681</v>
      </c>
      <c r="B3980" s="2">
        <v>485115775</v>
      </c>
      <c r="C3980" s="2"/>
      <c r="D3980" s="2"/>
      <c r="E3980" s="3"/>
      <c r="F3980" s="3"/>
      <c r="H3980" s="5">
        <f>_xlfn.XLOOKUP(Table16[[#This Row],[OrderID]],[3]!Table13456[No заказа],[3]!Table13456[Количество],"",0,1)</f>
        <v>1</v>
      </c>
      <c r="I3980" s="5">
        <f>_xlfn.XLOOKUP(Table16[[#This Row],[OrderID]],[3]!Table13456[No заказа],[3]!Table13456[Цена],"",0,1)</f>
        <v>8989</v>
      </c>
      <c r="J3980" s="2" t="str">
        <f>M01_SETTINGS!$F$2</f>
        <v>KASPI</v>
      </c>
    </row>
    <row r="3981" spans="1:10" x14ac:dyDescent="0.35">
      <c r="A3981" s="3">
        <f>_xlfn.XLOOKUP(Table16[[#This Row],[OrderID]],[3]!Table13456[No заказа],[3]!Table13456[Дата
отправки],"",0,1)</f>
        <v>45681</v>
      </c>
      <c r="B3981" s="2">
        <v>485162773</v>
      </c>
      <c r="C3981" s="2"/>
      <c r="D3981" s="2"/>
      <c r="E3981" s="3"/>
      <c r="F3981" s="3"/>
      <c r="H3981" s="5">
        <f>_xlfn.XLOOKUP(Table16[[#This Row],[OrderID]],[3]!Table13456[No заказа],[3]!Table13456[Количество],"",0,1)</f>
        <v>1</v>
      </c>
      <c r="I3981" s="5">
        <f>_xlfn.XLOOKUP(Table16[[#This Row],[OrderID]],[3]!Table13456[No заказа],[3]!Table13456[Цена],"",0,1)</f>
        <v>9632</v>
      </c>
      <c r="J3981" s="2" t="str">
        <f>M01_SETTINGS!$F$2</f>
        <v>KASPI</v>
      </c>
    </row>
    <row r="3982" spans="1:10" x14ac:dyDescent="0.35">
      <c r="A3982" s="3">
        <f>_xlfn.XLOOKUP(Table16[[#This Row],[OrderID]],[3]!Table13456[No заказа],[3]!Table13456[Дата
отправки],"",0,1)</f>
        <v>45680</v>
      </c>
      <c r="B3982" s="2">
        <v>484755428</v>
      </c>
      <c r="C3982" s="2"/>
      <c r="D3982" s="2"/>
      <c r="E3982" s="3"/>
      <c r="F3982" s="3"/>
      <c r="H3982" s="5">
        <f>_xlfn.XLOOKUP(Table16[[#This Row],[OrderID]],[3]!Table13456[No заказа],[3]!Table13456[Количество],"",0,1)</f>
        <v>1</v>
      </c>
      <c r="I3982" s="5">
        <f>_xlfn.XLOOKUP(Table16[[#This Row],[OrderID]],[3]!Table13456[No заказа],[3]!Table13456[Цена],"",0,1)</f>
        <v>8989</v>
      </c>
      <c r="J3982" s="2" t="str">
        <f>M01_SETTINGS!$F$2</f>
        <v>KASPI</v>
      </c>
    </row>
    <row r="3983" spans="1:10" x14ac:dyDescent="0.35">
      <c r="A3983" s="3">
        <f>_xlfn.XLOOKUP(Table16[[#This Row],[OrderID]],[3]!Table13456[No заказа],[3]!Table13456[Дата
отправки],"",0,1)</f>
        <v>45680</v>
      </c>
      <c r="B3983" s="2">
        <v>484767694</v>
      </c>
      <c r="C3983" s="2"/>
      <c r="D3983" s="2"/>
      <c r="E3983" s="3"/>
      <c r="F3983" s="3"/>
      <c r="H3983" s="5">
        <f>_xlfn.XLOOKUP(Table16[[#This Row],[OrderID]],[3]!Table13456[No заказа],[3]!Table13456[Количество],"",0,1)</f>
        <v>1</v>
      </c>
      <c r="I3983" s="5">
        <f>_xlfn.XLOOKUP(Table16[[#This Row],[OrderID]],[3]!Table13456[No заказа],[3]!Table13456[Цена],"",0,1)</f>
        <v>11898</v>
      </c>
      <c r="J3983" s="2" t="str">
        <f>M01_SETTINGS!$F$2</f>
        <v>KASPI</v>
      </c>
    </row>
    <row r="3984" spans="1:10" x14ac:dyDescent="0.35">
      <c r="A3984" s="3">
        <f>_xlfn.XLOOKUP(Table16[[#This Row],[OrderID]],[3]!Table13456[No заказа],[3]!Table13456[Дата
отправки],"",0,1)</f>
        <v>45680</v>
      </c>
      <c r="B3984" s="2">
        <v>484752091</v>
      </c>
      <c r="C3984" s="2"/>
      <c r="D3984" s="2"/>
      <c r="E3984" s="3"/>
      <c r="F3984" s="3"/>
      <c r="H3984" s="5">
        <f>_xlfn.XLOOKUP(Table16[[#This Row],[OrderID]],[3]!Table13456[No заказа],[3]!Table13456[Количество],"",0,1)</f>
        <v>1</v>
      </c>
      <c r="I3984" s="5">
        <f>_xlfn.XLOOKUP(Table16[[#This Row],[OrderID]],[3]!Table13456[No заказа],[3]!Table13456[Цена],"",0,1)</f>
        <v>11898</v>
      </c>
      <c r="J3984" s="2" t="str">
        <f>M01_SETTINGS!$F$2</f>
        <v>KASPI</v>
      </c>
    </row>
    <row r="3985" spans="1:10" x14ac:dyDescent="0.35">
      <c r="A3985" s="3">
        <f>_xlfn.XLOOKUP(Table16[[#This Row],[OrderID]],[3]!Table13456[No заказа],[3]!Table13456[Дата
отправки],"",0,1)</f>
        <v>45680</v>
      </c>
      <c r="B3985" s="2">
        <v>484922056</v>
      </c>
      <c r="C3985" s="2"/>
      <c r="D3985" s="2"/>
      <c r="E3985" s="3"/>
      <c r="F3985" s="3"/>
      <c r="H3985" s="5">
        <f>_xlfn.XLOOKUP(Table16[[#This Row],[OrderID]],[3]!Table13456[No заказа],[3]!Table13456[Количество],"",0,1)</f>
        <v>1</v>
      </c>
      <c r="I3985" s="5">
        <f>_xlfn.XLOOKUP(Table16[[#This Row],[OrderID]],[3]!Table13456[No заказа],[3]!Table13456[Цена],"",0,1)</f>
        <v>8900</v>
      </c>
      <c r="J3985" s="2" t="str">
        <f>M01_SETTINGS!$F$2</f>
        <v>KASPI</v>
      </c>
    </row>
    <row r="3986" spans="1:10" x14ac:dyDescent="0.35">
      <c r="A3986" s="3">
        <f>_xlfn.XLOOKUP(Table16[[#This Row],[OrderID]],[3]!Table13456[No заказа],[3]!Table13456[Дата
отправки],"",0,1)</f>
        <v>45680</v>
      </c>
      <c r="B3986" s="2">
        <v>484928014</v>
      </c>
      <c r="C3986" s="2"/>
      <c r="D3986" s="2"/>
      <c r="E3986" s="3"/>
      <c r="F3986" s="3"/>
      <c r="H3986" s="5">
        <f>_xlfn.XLOOKUP(Table16[[#This Row],[OrderID]],[3]!Table13456[No заказа],[3]!Table13456[Количество],"",0,1)</f>
        <v>1</v>
      </c>
      <c r="I3986" s="5">
        <f>_xlfn.XLOOKUP(Table16[[#This Row],[OrderID]],[3]!Table13456[No заказа],[3]!Table13456[Цена],"",0,1)</f>
        <v>8964</v>
      </c>
      <c r="J3986" s="2" t="str">
        <f>M01_SETTINGS!$F$2</f>
        <v>KASPI</v>
      </c>
    </row>
    <row r="3987" spans="1:10" x14ac:dyDescent="0.35">
      <c r="A3987" s="3">
        <f>_xlfn.XLOOKUP(Table16[[#This Row],[OrderID]],[3]!Table13456[No заказа],[3]!Table13456[Дата
отправки],"",0,1)</f>
        <v>45680</v>
      </c>
      <c r="B3987" s="2">
        <v>484779433</v>
      </c>
      <c r="C3987" s="2"/>
      <c r="D3987" s="2"/>
      <c r="E3987" s="3"/>
      <c r="F3987" s="3"/>
      <c r="H3987" s="5">
        <f>_xlfn.XLOOKUP(Table16[[#This Row],[OrderID]],[3]!Table13456[No заказа],[3]!Table13456[Количество],"",0,1)</f>
        <v>1</v>
      </c>
      <c r="I3987" s="5">
        <f>_xlfn.XLOOKUP(Table16[[#This Row],[OrderID]],[3]!Table13456[No заказа],[3]!Table13456[Цена],"",0,1)</f>
        <v>14989</v>
      </c>
      <c r="J3987" s="2" t="str">
        <f>M01_SETTINGS!$F$2</f>
        <v>KASPI</v>
      </c>
    </row>
    <row r="3988" spans="1:10" x14ac:dyDescent="0.35">
      <c r="A3988" s="3">
        <f>_xlfn.XLOOKUP(Table16[[#This Row],[OrderID]],[3]!Table13456[No заказа],[3]!Table13456[Дата
отправки],"",0,1)</f>
        <v>45680</v>
      </c>
      <c r="B3988" s="2">
        <v>484658775</v>
      </c>
      <c r="C3988" s="2"/>
      <c r="D3988" s="2"/>
      <c r="E3988" s="3"/>
      <c r="F3988" s="3"/>
      <c r="H3988" s="5">
        <f>_xlfn.XLOOKUP(Table16[[#This Row],[OrderID]],[3]!Table13456[No заказа],[3]!Table13456[Количество],"",0,1)</f>
        <v>1</v>
      </c>
      <c r="I3988" s="5">
        <f>_xlfn.XLOOKUP(Table16[[#This Row],[OrderID]],[3]!Table13456[No заказа],[3]!Table13456[Цена],"",0,1)</f>
        <v>14989</v>
      </c>
      <c r="J3988" s="2" t="str">
        <f>M01_SETTINGS!$F$2</f>
        <v>KASPI</v>
      </c>
    </row>
    <row r="3989" spans="1:10" x14ac:dyDescent="0.35">
      <c r="A3989" s="3">
        <f>_xlfn.XLOOKUP(Table16[[#This Row],[OrderID]],[3]!Table13456[No заказа],[3]!Table13456[Дата
отправки],"",0,1)</f>
        <v>45680</v>
      </c>
      <c r="B3989" s="2">
        <v>484922526</v>
      </c>
      <c r="C3989" s="2"/>
      <c r="D3989" s="2"/>
      <c r="E3989" s="3"/>
      <c r="F3989" s="3"/>
      <c r="H3989" s="5">
        <f>_xlfn.XLOOKUP(Table16[[#This Row],[OrderID]],[3]!Table13456[No заказа],[3]!Table13456[Количество],"",0,1)</f>
        <v>1</v>
      </c>
      <c r="I3989" s="5">
        <f>_xlfn.XLOOKUP(Table16[[#This Row],[OrderID]],[3]!Table13456[No заказа],[3]!Table13456[Цена],"",0,1)</f>
        <v>8499</v>
      </c>
      <c r="J3989" s="2" t="str">
        <f>M01_SETTINGS!$F$2</f>
        <v>KASPI</v>
      </c>
    </row>
    <row r="3990" spans="1:10" x14ac:dyDescent="0.35">
      <c r="A3990" s="3">
        <f>_xlfn.XLOOKUP(Table16[[#This Row],[OrderID]],[3]!Table13456[No заказа],[3]!Table13456[Дата
отправки],"",0,1)</f>
        <v>45680</v>
      </c>
      <c r="B3990" s="2">
        <v>484492777</v>
      </c>
      <c r="C3990" s="2"/>
      <c r="D3990" s="2"/>
      <c r="E3990" s="3"/>
      <c r="F3990" s="3"/>
      <c r="H3990" s="5">
        <f>_xlfn.XLOOKUP(Table16[[#This Row],[OrderID]],[3]!Table13456[No заказа],[3]!Table13456[Количество],"",0,1)</f>
        <v>1</v>
      </c>
      <c r="I3990" s="5">
        <f>_xlfn.XLOOKUP(Table16[[#This Row],[OrderID]],[3]!Table13456[No заказа],[3]!Table13456[Цена],"",0,1)</f>
        <v>10798</v>
      </c>
      <c r="J3990" s="2" t="str">
        <f>M01_SETTINGS!$F$2</f>
        <v>KASPI</v>
      </c>
    </row>
    <row r="3991" spans="1:10" x14ac:dyDescent="0.35">
      <c r="A3991" s="3">
        <f>_xlfn.XLOOKUP(Table16[[#This Row],[OrderID]],[3]!Table13456[No заказа],[3]!Table13456[Дата
отправки],"",0,1)</f>
        <v>45680</v>
      </c>
      <c r="B3991" s="2">
        <v>484859556</v>
      </c>
      <c r="C3991" s="2"/>
      <c r="D3991" s="2"/>
      <c r="E3991" s="3"/>
      <c r="F3991" s="3"/>
      <c r="H3991" s="5">
        <f>_xlfn.XLOOKUP(Table16[[#This Row],[OrderID]],[3]!Table13456[No заказа],[3]!Table13456[Количество],"",0,1)</f>
        <v>1</v>
      </c>
      <c r="I3991" s="5">
        <f>_xlfn.XLOOKUP(Table16[[#This Row],[OrderID]],[3]!Table13456[No заказа],[3]!Table13456[Цена],"",0,1)</f>
        <v>8480</v>
      </c>
      <c r="J3991" s="2" t="str">
        <f>M01_SETTINGS!$F$2</f>
        <v>KASPI</v>
      </c>
    </row>
    <row r="3992" spans="1:10" x14ac:dyDescent="0.35">
      <c r="A3992" s="3">
        <f>_xlfn.XLOOKUP(Table16[[#This Row],[OrderID]],[3]!Table13456[No заказа],[3]!Table13456[Дата
отправки],"",0,1)</f>
        <v>45680</v>
      </c>
      <c r="B3992" s="2">
        <v>484928976</v>
      </c>
      <c r="C3992" s="2"/>
      <c r="D3992" s="2"/>
      <c r="E3992" s="3"/>
      <c r="F3992" s="3"/>
      <c r="H3992" s="5">
        <f>_xlfn.XLOOKUP(Table16[[#This Row],[OrderID]],[3]!Table13456[No заказа],[3]!Table13456[Количество],"",0,1)</f>
        <v>1</v>
      </c>
      <c r="I3992" s="5">
        <f>_xlfn.XLOOKUP(Table16[[#This Row],[OrderID]],[3]!Table13456[No заказа],[3]!Table13456[Цена],"",0,1)</f>
        <v>8989</v>
      </c>
      <c r="J3992" s="2" t="str">
        <f>M01_SETTINGS!$F$2</f>
        <v>KASPI</v>
      </c>
    </row>
    <row r="3993" spans="1:10" x14ac:dyDescent="0.35">
      <c r="A3993" s="3">
        <f>_xlfn.XLOOKUP(Table16[[#This Row],[OrderID]],[3]!Table13456[No заказа],[3]!Table13456[Дата
отправки],"",0,1)</f>
        <v>45680</v>
      </c>
      <c r="B3993" s="2">
        <v>484840258</v>
      </c>
      <c r="C3993" s="2"/>
      <c r="D3993" s="2"/>
      <c r="E3993" s="3"/>
      <c r="F3993" s="3"/>
      <c r="H3993" s="5">
        <f>_xlfn.XLOOKUP(Table16[[#This Row],[OrderID]],[3]!Table13456[No заказа],[3]!Table13456[Количество],"",0,1)</f>
        <v>1</v>
      </c>
      <c r="I3993" s="5">
        <f>_xlfn.XLOOKUP(Table16[[#This Row],[OrderID]],[3]!Table13456[No заказа],[3]!Table13456[Цена],"",0,1)</f>
        <v>8989</v>
      </c>
      <c r="J3993" s="2" t="str">
        <f>M01_SETTINGS!$F$2</f>
        <v>KASPI</v>
      </c>
    </row>
    <row r="3994" spans="1:10" x14ac:dyDescent="0.35">
      <c r="A3994" s="3">
        <f>_xlfn.XLOOKUP(Table16[[#This Row],[OrderID]],[3]!Table13456[No заказа],[3]!Table13456[Дата
отправки],"",0,1)</f>
        <v>45680</v>
      </c>
      <c r="B3994" s="2">
        <v>484955310</v>
      </c>
      <c r="C3994" s="2"/>
      <c r="D3994" s="2"/>
      <c r="E3994" s="3"/>
      <c r="F3994" s="3"/>
      <c r="H3994" s="5">
        <f>_xlfn.XLOOKUP(Table16[[#This Row],[OrderID]],[3]!Table13456[No заказа],[3]!Table13456[Количество],"",0,1)</f>
        <v>1</v>
      </c>
      <c r="I3994" s="5">
        <f>_xlfn.XLOOKUP(Table16[[#This Row],[OrderID]],[3]!Table13456[No заказа],[3]!Table13456[Цена],"",0,1)</f>
        <v>8480</v>
      </c>
      <c r="J3994" s="2" t="str">
        <f>M01_SETTINGS!$F$2</f>
        <v>KASPI</v>
      </c>
    </row>
    <row r="3995" spans="1:10" x14ac:dyDescent="0.35">
      <c r="A3995" s="3">
        <f>_xlfn.XLOOKUP(Table16[[#This Row],[OrderID]],[3]!Table13456[No заказа],[3]!Table13456[Дата
отправки],"",0,1)</f>
        <v>45680</v>
      </c>
      <c r="B3995" s="2">
        <v>484727128</v>
      </c>
      <c r="C3995" s="2"/>
      <c r="D3995" s="2"/>
      <c r="E3995" s="3"/>
      <c r="F3995" s="3"/>
      <c r="H3995" s="5">
        <f>_xlfn.XLOOKUP(Table16[[#This Row],[OrderID]],[3]!Table13456[No заказа],[3]!Table13456[Количество],"",0,1)</f>
        <v>1</v>
      </c>
      <c r="I3995" s="5">
        <f>_xlfn.XLOOKUP(Table16[[#This Row],[OrderID]],[3]!Table13456[No заказа],[3]!Table13456[Цена],"",0,1)</f>
        <v>8480</v>
      </c>
      <c r="J3995" s="2" t="str">
        <f>M01_SETTINGS!$F$2</f>
        <v>KASPI</v>
      </c>
    </row>
    <row r="3996" spans="1:10" x14ac:dyDescent="0.35">
      <c r="A3996" s="3">
        <f>_xlfn.XLOOKUP(Table16[[#This Row],[OrderID]],[3]!Table13456[No заказа],[3]!Table13456[Дата
отправки],"",0,1)</f>
        <v>45680</v>
      </c>
      <c r="B3996" s="2">
        <v>484513658</v>
      </c>
      <c r="C3996" s="2"/>
      <c r="D3996" s="2"/>
      <c r="E3996" s="3"/>
      <c r="F3996" s="3"/>
      <c r="H3996" s="5">
        <f>_xlfn.XLOOKUP(Table16[[#This Row],[OrderID]],[3]!Table13456[No заказа],[3]!Table13456[Количество],"",0,1)</f>
        <v>1</v>
      </c>
      <c r="I3996" s="5">
        <f>_xlfn.XLOOKUP(Table16[[#This Row],[OrderID]],[3]!Table13456[No заказа],[3]!Table13456[Цена],"",0,1)</f>
        <v>8988</v>
      </c>
      <c r="J3996" s="2" t="str">
        <f>M01_SETTINGS!$F$2</f>
        <v>KASPI</v>
      </c>
    </row>
    <row r="3997" spans="1:10" x14ac:dyDescent="0.35">
      <c r="A3997" s="3">
        <f>_xlfn.XLOOKUP(Table16[[#This Row],[OrderID]],[3]!Table13456[No заказа],[3]!Table13456[Дата
отправки],"",0,1)</f>
        <v>45680</v>
      </c>
      <c r="B3997" s="2">
        <v>484860497</v>
      </c>
      <c r="C3997" s="2"/>
      <c r="D3997" s="2"/>
      <c r="E3997" s="3"/>
      <c r="F3997" s="3"/>
      <c r="H3997" s="5">
        <f>_xlfn.XLOOKUP(Table16[[#This Row],[OrderID]],[3]!Table13456[No заказа],[3]!Table13456[Количество],"",0,1)</f>
        <v>1</v>
      </c>
      <c r="I3997" s="5">
        <f>_xlfn.XLOOKUP(Table16[[#This Row],[OrderID]],[3]!Table13456[No заказа],[3]!Table13456[Цена],"",0,1)</f>
        <v>8498</v>
      </c>
      <c r="J3997" s="2" t="str">
        <f>M01_SETTINGS!$F$2</f>
        <v>KASPI</v>
      </c>
    </row>
    <row r="3998" spans="1:10" x14ac:dyDescent="0.35">
      <c r="A3998" s="3">
        <f>_xlfn.XLOOKUP(Table16[[#This Row],[OrderID]],[3]!Table13456[No заказа],[3]!Table13456[Дата
отправки],"",0,1)</f>
        <v>45680</v>
      </c>
      <c r="B3998" s="2">
        <v>484728355</v>
      </c>
      <c r="C3998" s="2"/>
      <c r="D3998" s="2"/>
      <c r="E3998" s="3"/>
      <c r="F3998" s="3"/>
      <c r="H3998" s="5">
        <f>_xlfn.XLOOKUP(Table16[[#This Row],[OrderID]],[3]!Table13456[No заказа],[3]!Table13456[Количество],"",0,1)</f>
        <v>1</v>
      </c>
      <c r="I3998" s="5">
        <f>_xlfn.XLOOKUP(Table16[[#This Row],[OrderID]],[3]!Table13456[No заказа],[3]!Table13456[Цена],"",0,1)</f>
        <v>9899</v>
      </c>
      <c r="J3998" s="2" t="str">
        <f>M01_SETTINGS!$F$2</f>
        <v>KASPI</v>
      </c>
    </row>
    <row r="3999" spans="1:10" x14ac:dyDescent="0.35">
      <c r="A3999" s="3">
        <f>_xlfn.XLOOKUP(Table16[[#This Row],[OrderID]],[3]!Table13456[No заказа],[3]!Table13456[Дата
отправки],"",0,1)</f>
        <v>45680</v>
      </c>
      <c r="B3999" s="2">
        <v>484723038</v>
      </c>
      <c r="C3999" s="2"/>
      <c r="D3999" s="2"/>
      <c r="E3999" s="3"/>
      <c r="F3999" s="3"/>
      <c r="H3999" s="5">
        <f>_xlfn.XLOOKUP(Table16[[#This Row],[OrderID]],[3]!Table13456[No заказа],[3]!Table13456[Количество],"",0,1)</f>
        <v>1</v>
      </c>
      <c r="I3999" s="5">
        <f>_xlfn.XLOOKUP(Table16[[#This Row],[OrderID]],[3]!Table13456[No заказа],[3]!Table13456[Цена],"",0,1)</f>
        <v>9899</v>
      </c>
      <c r="J3999" s="2" t="str">
        <f>M01_SETTINGS!$F$2</f>
        <v>KASPI</v>
      </c>
    </row>
    <row r="4000" spans="1:10" x14ac:dyDescent="0.35">
      <c r="A4000" s="3">
        <f>_xlfn.XLOOKUP(Table16[[#This Row],[OrderID]],[3]!Table13456[No заказа],[3]!Table13456[Дата
отправки],"",0,1)</f>
        <v>45680</v>
      </c>
      <c r="B4000" s="2">
        <v>484513903</v>
      </c>
      <c r="C4000" s="2"/>
      <c r="D4000" s="2"/>
      <c r="E4000" s="3"/>
      <c r="F4000" s="3"/>
      <c r="H4000" s="5">
        <f>_xlfn.XLOOKUP(Table16[[#This Row],[OrderID]],[3]!Table13456[No заказа],[3]!Table13456[Количество],"",0,1)</f>
        <v>1</v>
      </c>
      <c r="I4000" s="5">
        <f>_xlfn.XLOOKUP(Table16[[#This Row],[OrderID]],[3]!Table13456[No заказа],[3]!Table13456[Цена],"",0,1)</f>
        <v>10071</v>
      </c>
      <c r="J4000" s="2" t="str">
        <f>M01_SETTINGS!$F$2</f>
        <v>KASPI</v>
      </c>
    </row>
    <row r="4001" spans="1:10" x14ac:dyDescent="0.35">
      <c r="A4001" s="3">
        <f>_xlfn.XLOOKUP(Table16[[#This Row],[OrderID]],[3]!Table13456[No заказа],[3]!Table13456[Дата
отправки],"",0,1)</f>
        <v>45680</v>
      </c>
      <c r="B4001" s="2">
        <v>484662033</v>
      </c>
      <c r="C4001" s="2"/>
      <c r="D4001" s="2"/>
      <c r="E4001" s="3"/>
      <c r="F4001" s="3"/>
      <c r="H4001" s="5">
        <f>_xlfn.XLOOKUP(Table16[[#This Row],[OrderID]],[3]!Table13456[No заказа],[3]!Table13456[Количество],"",0,1)</f>
        <v>1</v>
      </c>
      <c r="I4001" s="5">
        <f>_xlfn.XLOOKUP(Table16[[#This Row],[OrderID]],[3]!Table13456[No заказа],[3]!Table13456[Цена],"",0,1)</f>
        <v>9481</v>
      </c>
      <c r="J4001" s="2" t="str">
        <f>M01_SETTINGS!$F$2</f>
        <v>KASPI</v>
      </c>
    </row>
    <row r="4002" spans="1:10" x14ac:dyDescent="0.35">
      <c r="A4002" s="3">
        <f>_xlfn.XLOOKUP(Table16[[#This Row],[OrderID]],[3]!Table13456[No заказа],[3]!Table13456[Дата
отправки],"",0,1)</f>
        <v>45680</v>
      </c>
      <c r="B4002" s="2">
        <v>484582128</v>
      </c>
      <c r="C4002" s="2"/>
      <c r="D4002" s="2"/>
      <c r="E4002" s="3"/>
      <c r="F4002" s="3"/>
      <c r="H4002" s="5">
        <f>_xlfn.XLOOKUP(Table16[[#This Row],[OrderID]],[3]!Table13456[No заказа],[3]!Table13456[Количество],"",0,1)</f>
        <v>1</v>
      </c>
      <c r="I4002" s="5">
        <f>_xlfn.XLOOKUP(Table16[[#This Row],[OrderID]],[3]!Table13456[No заказа],[3]!Table13456[Цена],"",0,1)</f>
        <v>8480</v>
      </c>
      <c r="J4002" s="2" t="str">
        <f>M01_SETTINGS!$F$2</f>
        <v>KASPI</v>
      </c>
    </row>
    <row r="4003" spans="1:10" x14ac:dyDescent="0.35">
      <c r="A4003" s="3">
        <f>_xlfn.XLOOKUP(Table16[[#This Row],[OrderID]],[3]!Table13456[No заказа],[3]!Table13456[Дата
отправки],"",0,1)</f>
        <v>45680</v>
      </c>
      <c r="B4003" s="2">
        <v>484583049</v>
      </c>
      <c r="C4003" s="2"/>
      <c r="D4003" s="2"/>
      <c r="E4003" s="3"/>
      <c r="F4003" s="3"/>
      <c r="H4003" s="5">
        <f>_xlfn.XLOOKUP(Table16[[#This Row],[OrderID]],[3]!Table13456[No заказа],[3]!Table13456[Количество],"",0,1)</f>
        <v>1</v>
      </c>
      <c r="I4003" s="5">
        <f>_xlfn.XLOOKUP(Table16[[#This Row],[OrderID]],[3]!Table13456[No заказа],[3]!Table13456[Цена],"",0,1)</f>
        <v>8989</v>
      </c>
      <c r="J4003" s="2" t="str">
        <f>M01_SETTINGS!$F$2</f>
        <v>KASPI</v>
      </c>
    </row>
    <row r="4004" spans="1:10" x14ac:dyDescent="0.35">
      <c r="A4004" s="3">
        <f>_xlfn.XLOOKUP(Table16[[#This Row],[OrderID]],[3]!Table13456[No заказа],[3]!Table13456[Дата
отправки],"",0,1)</f>
        <v>45680</v>
      </c>
      <c r="B4004" s="2">
        <v>484769137</v>
      </c>
      <c r="C4004" s="2"/>
      <c r="D4004" s="2"/>
      <c r="E4004" s="3"/>
      <c r="F4004" s="3"/>
      <c r="H4004" s="5">
        <f>_xlfn.XLOOKUP(Table16[[#This Row],[OrderID]],[3]!Table13456[No заказа],[3]!Table13456[Количество],"",0,1)</f>
        <v>1</v>
      </c>
      <c r="I4004" s="5">
        <f>_xlfn.XLOOKUP(Table16[[#This Row],[OrderID]],[3]!Table13456[No заказа],[3]!Table13456[Цена],"",0,1)</f>
        <v>8892</v>
      </c>
      <c r="J4004" s="2" t="str">
        <f>M01_SETTINGS!$F$2</f>
        <v>KASPI</v>
      </c>
    </row>
    <row r="4005" spans="1:10" x14ac:dyDescent="0.35">
      <c r="A4005" s="3">
        <f>_xlfn.XLOOKUP(Table16[[#This Row],[OrderID]],[3]!Table13456[No заказа],[3]!Table13456[Дата
отправки],"",0,1)</f>
        <v>45679</v>
      </c>
      <c r="B4005" s="2">
        <v>484320852</v>
      </c>
      <c r="C4005" s="2"/>
      <c r="D4005" s="2"/>
      <c r="E4005" s="3"/>
      <c r="F4005" s="3"/>
      <c r="H4005" s="5">
        <f>_xlfn.XLOOKUP(Table16[[#This Row],[OrderID]],[3]!Table13456[No заказа],[3]!Table13456[Количество],"",0,1)</f>
        <v>1</v>
      </c>
      <c r="I4005" s="5">
        <f>_xlfn.XLOOKUP(Table16[[#This Row],[OrderID]],[3]!Table13456[No заказа],[3]!Table13456[Цена],"",0,1)</f>
        <v>8900</v>
      </c>
      <c r="J4005" s="2" t="str">
        <f>M01_SETTINGS!$F$2</f>
        <v>KASPI</v>
      </c>
    </row>
    <row r="4006" spans="1:10" x14ac:dyDescent="0.35">
      <c r="A4006" s="3">
        <f>_xlfn.XLOOKUP(Table16[[#This Row],[OrderID]],[3]!Table13456[No заказа],[3]!Table13456[Дата
отправки],"",0,1)</f>
        <v>45679</v>
      </c>
      <c r="B4006" s="2">
        <v>484408756</v>
      </c>
      <c r="C4006" s="2"/>
      <c r="D4006" s="2"/>
      <c r="E4006" s="3"/>
      <c r="F4006" s="3"/>
      <c r="H4006" s="5">
        <f>_xlfn.XLOOKUP(Table16[[#This Row],[OrderID]],[3]!Table13456[No заказа],[3]!Table13456[Количество],"",0,1)</f>
        <v>1</v>
      </c>
      <c r="I4006" s="5">
        <f>_xlfn.XLOOKUP(Table16[[#This Row],[OrderID]],[3]!Table13456[No заказа],[3]!Table13456[Цена],"",0,1)</f>
        <v>9000</v>
      </c>
      <c r="J4006" s="2" t="str">
        <f>M01_SETTINGS!$F$2</f>
        <v>KASPI</v>
      </c>
    </row>
    <row r="4007" spans="1:10" x14ac:dyDescent="0.35">
      <c r="A4007" s="3">
        <f>_xlfn.XLOOKUP(Table16[[#This Row],[OrderID]],[3]!Table13456[No заказа],[3]!Table13456[Дата
отправки],"",0,1)</f>
        <v>45679</v>
      </c>
      <c r="B4007" s="2">
        <v>484310842</v>
      </c>
      <c r="C4007" s="2"/>
      <c r="D4007" s="2"/>
      <c r="E4007" s="3"/>
      <c r="F4007" s="3"/>
      <c r="H4007" s="5">
        <f>_xlfn.XLOOKUP(Table16[[#This Row],[OrderID]],[3]!Table13456[No заказа],[3]!Table13456[Количество],"",0,1)</f>
        <v>1</v>
      </c>
      <c r="I4007" s="5">
        <f>_xlfn.XLOOKUP(Table16[[#This Row],[OrderID]],[3]!Table13456[No заказа],[3]!Table13456[Цена],"",0,1)</f>
        <v>9000</v>
      </c>
      <c r="J4007" s="2" t="str">
        <f>M01_SETTINGS!$F$2</f>
        <v>KASPI</v>
      </c>
    </row>
    <row r="4008" spans="1:10" x14ac:dyDescent="0.35">
      <c r="A4008" s="3">
        <f>_xlfn.XLOOKUP(Table16[[#This Row],[OrderID]],[3]!Table13456[No заказа],[3]!Table13456[Дата
отправки],"",0,1)</f>
        <v>45679</v>
      </c>
      <c r="B4008" s="2">
        <v>484211916</v>
      </c>
      <c r="C4008" s="2"/>
      <c r="D4008" s="2"/>
      <c r="E4008" s="3"/>
      <c r="F4008" s="3"/>
      <c r="H4008" s="5">
        <f>_xlfn.XLOOKUP(Table16[[#This Row],[OrderID]],[3]!Table13456[No заказа],[3]!Table13456[Количество],"",0,1)</f>
        <v>1</v>
      </c>
      <c r="I4008" s="5">
        <f>_xlfn.XLOOKUP(Table16[[#This Row],[OrderID]],[3]!Table13456[No заказа],[3]!Table13456[Цена],"",0,1)</f>
        <v>9800</v>
      </c>
      <c r="J4008" s="2" t="str">
        <f>M01_SETTINGS!$F$2</f>
        <v>KASPI</v>
      </c>
    </row>
    <row r="4009" spans="1:10" x14ac:dyDescent="0.35">
      <c r="A4009" s="3">
        <f>_xlfn.XLOOKUP(Table16[[#This Row],[OrderID]],[3]!Table13456[No заказа],[3]!Table13456[Дата
отправки],"",0,1)</f>
        <v>45679</v>
      </c>
      <c r="B4009" s="2">
        <v>484329782</v>
      </c>
      <c r="C4009" s="2"/>
      <c r="D4009" s="2"/>
      <c r="E4009" s="3"/>
      <c r="F4009" s="3"/>
      <c r="H4009" s="5">
        <f>_xlfn.XLOOKUP(Table16[[#This Row],[OrderID]],[3]!Table13456[No заказа],[3]!Table13456[Количество],"",0,1)</f>
        <v>1</v>
      </c>
      <c r="I4009" s="5">
        <f>_xlfn.XLOOKUP(Table16[[#This Row],[OrderID]],[3]!Table13456[No заказа],[3]!Table13456[Цена],"",0,1)</f>
        <v>10216</v>
      </c>
      <c r="J4009" s="2" t="str">
        <f>M01_SETTINGS!$F$2</f>
        <v>KASPI</v>
      </c>
    </row>
    <row r="4010" spans="1:10" x14ac:dyDescent="0.35">
      <c r="A4010" s="3">
        <f>_xlfn.XLOOKUP(Table16[[#This Row],[OrderID]],[3]!Table13456[No заказа],[3]!Table13456[Дата
отправки],"",0,1)</f>
        <v>45679</v>
      </c>
      <c r="B4010" s="2">
        <v>484296780</v>
      </c>
      <c r="C4010" s="2"/>
      <c r="D4010" s="2"/>
      <c r="E4010" s="3"/>
      <c r="F4010" s="3"/>
      <c r="H4010" s="5">
        <f>_xlfn.XLOOKUP(Table16[[#This Row],[OrderID]],[3]!Table13456[No заказа],[3]!Table13456[Количество],"",0,1)</f>
        <v>1</v>
      </c>
      <c r="I4010" s="5">
        <f>_xlfn.XLOOKUP(Table16[[#This Row],[OrderID]],[3]!Table13456[No заказа],[3]!Table13456[Цена],"",0,1)</f>
        <v>8900</v>
      </c>
      <c r="J4010" s="2" t="str">
        <f>M01_SETTINGS!$F$2</f>
        <v>KASPI</v>
      </c>
    </row>
    <row r="4011" spans="1:10" x14ac:dyDescent="0.35">
      <c r="A4011" s="3">
        <f>_xlfn.XLOOKUP(Table16[[#This Row],[OrderID]],[3]!Table13456[No заказа],[3]!Table13456[Дата
отправки],"",0,1)</f>
        <v>45679</v>
      </c>
      <c r="B4011" s="2">
        <v>484080645</v>
      </c>
      <c r="C4011" s="2"/>
      <c r="D4011" s="2"/>
      <c r="E4011" s="3"/>
      <c r="F4011" s="3"/>
      <c r="H4011" s="5">
        <f>_xlfn.XLOOKUP(Table16[[#This Row],[OrderID]],[3]!Table13456[No заказа],[3]!Table13456[Количество],"",0,1)</f>
        <v>1</v>
      </c>
      <c r="I4011" s="5">
        <f>_xlfn.XLOOKUP(Table16[[#This Row],[OrderID]],[3]!Table13456[No заказа],[3]!Table13456[Цена],"",0,1)</f>
        <v>8964</v>
      </c>
      <c r="J4011" s="2" t="str">
        <f>M01_SETTINGS!$F$2</f>
        <v>KASPI</v>
      </c>
    </row>
    <row r="4012" spans="1:10" x14ac:dyDescent="0.35">
      <c r="A4012" s="3">
        <f>_xlfn.XLOOKUP(Table16[[#This Row],[OrderID]],[3]!Table13456[No заказа],[3]!Table13456[Дата
отправки],"",0,1)</f>
        <v>45679</v>
      </c>
      <c r="B4012" s="2">
        <v>484015315</v>
      </c>
      <c r="C4012" s="2"/>
      <c r="D4012" s="2"/>
      <c r="E4012" s="3"/>
      <c r="F4012" s="3"/>
      <c r="H4012" s="5">
        <f>_xlfn.XLOOKUP(Table16[[#This Row],[OrderID]],[3]!Table13456[No заказа],[3]!Table13456[Количество],"",0,1)</f>
        <v>1</v>
      </c>
      <c r="I4012" s="5">
        <f>_xlfn.XLOOKUP(Table16[[#This Row],[OrderID]],[3]!Table13456[No заказа],[3]!Table13456[Цена],"",0,1)</f>
        <v>8900</v>
      </c>
      <c r="J4012" s="2" t="str">
        <f>M01_SETTINGS!$F$2</f>
        <v>KASPI</v>
      </c>
    </row>
    <row r="4013" spans="1:10" x14ac:dyDescent="0.35">
      <c r="A4013" s="3">
        <f>_xlfn.XLOOKUP(Table16[[#This Row],[OrderID]],[3]!Table13456[No заказа],[3]!Table13456[Дата
отправки],"",0,1)</f>
        <v>45679</v>
      </c>
      <c r="B4013" s="2">
        <v>484369123</v>
      </c>
      <c r="C4013" s="2"/>
      <c r="D4013" s="2"/>
      <c r="E4013" s="3"/>
      <c r="F4013" s="3"/>
      <c r="H4013" s="5">
        <f>_xlfn.XLOOKUP(Table16[[#This Row],[OrderID]],[3]!Table13456[No заказа],[3]!Table13456[Количество],"",0,1)</f>
        <v>1</v>
      </c>
      <c r="I4013" s="5">
        <f>_xlfn.XLOOKUP(Table16[[#This Row],[OrderID]],[3]!Table13456[No заказа],[3]!Table13456[Цена],"",0,1)</f>
        <v>8999</v>
      </c>
      <c r="J4013" s="2" t="str">
        <f>M01_SETTINGS!$F$2</f>
        <v>KASPI</v>
      </c>
    </row>
    <row r="4014" spans="1:10" x14ac:dyDescent="0.35">
      <c r="A4014" s="3">
        <f>_xlfn.XLOOKUP(Table16[[#This Row],[OrderID]],[3]!Table13456[No заказа],[3]!Table13456[Дата
отправки],"",0,1)</f>
        <v>45679</v>
      </c>
      <c r="B4014" s="2">
        <v>484162869</v>
      </c>
      <c r="C4014" s="2"/>
      <c r="D4014" s="2"/>
      <c r="E4014" s="3"/>
      <c r="F4014" s="3"/>
      <c r="H4014" s="5">
        <f>_xlfn.XLOOKUP(Table16[[#This Row],[OrderID]],[3]!Table13456[No заказа],[3]!Table13456[Количество],"",0,1)</f>
        <v>1</v>
      </c>
      <c r="I4014" s="5">
        <f>_xlfn.XLOOKUP(Table16[[#This Row],[OrderID]],[3]!Table13456[No заказа],[3]!Table13456[Цена],"",0,1)</f>
        <v>8990</v>
      </c>
      <c r="J4014" s="2" t="str">
        <f>M01_SETTINGS!$F$2</f>
        <v>KASPI</v>
      </c>
    </row>
    <row r="4015" spans="1:10" x14ac:dyDescent="0.35">
      <c r="A4015" s="3">
        <f>_xlfn.XLOOKUP(Table16[[#This Row],[OrderID]],[3]!Table13456[No заказа],[3]!Table13456[Дата
отправки],"",0,1)</f>
        <v>45679</v>
      </c>
      <c r="B4015" s="2">
        <v>484041689</v>
      </c>
      <c r="C4015" s="2"/>
      <c r="D4015" s="2"/>
      <c r="E4015" s="3"/>
      <c r="F4015" s="3"/>
      <c r="H4015" s="5">
        <f>_xlfn.XLOOKUP(Table16[[#This Row],[OrderID]],[3]!Table13456[No заказа],[3]!Table13456[Количество],"",0,1)</f>
        <v>1</v>
      </c>
      <c r="I4015" s="5">
        <f>_xlfn.XLOOKUP(Table16[[#This Row],[OrderID]],[3]!Table13456[No заказа],[3]!Table13456[Цена],"",0,1)</f>
        <v>8990</v>
      </c>
      <c r="J4015" s="2" t="str">
        <f>M01_SETTINGS!$F$2</f>
        <v>KASPI</v>
      </c>
    </row>
    <row r="4016" spans="1:10" x14ac:dyDescent="0.35">
      <c r="A4016" s="3">
        <f>_xlfn.XLOOKUP(Table16[[#This Row],[OrderID]],[3]!Table13456[No заказа],[3]!Table13456[Дата
отправки],"",0,1)</f>
        <v>45679</v>
      </c>
      <c r="B4016" s="2">
        <v>483969773</v>
      </c>
      <c r="C4016" s="2"/>
      <c r="D4016" s="2"/>
      <c r="E4016" s="3"/>
      <c r="F4016" s="3"/>
      <c r="H4016" s="5">
        <f>_xlfn.XLOOKUP(Table16[[#This Row],[OrderID]],[3]!Table13456[No заказа],[3]!Table13456[Количество],"",0,1)</f>
        <v>1</v>
      </c>
      <c r="I4016" s="5">
        <f>_xlfn.XLOOKUP(Table16[[#This Row],[OrderID]],[3]!Table13456[No заказа],[3]!Table13456[Цена],"",0,1)</f>
        <v>8900</v>
      </c>
      <c r="J4016" s="2" t="str">
        <f>M01_SETTINGS!$F$2</f>
        <v>KASPI</v>
      </c>
    </row>
    <row r="4017" spans="1:10" x14ac:dyDescent="0.35">
      <c r="A4017" s="3">
        <f>_xlfn.XLOOKUP(Table16[[#This Row],[OrderID]],[3]!Table13456[No заказа],[3]!Table13456[Дата
отправки],"",0,1)</f>
        <v>45679</v>
      </c>
      <c r="B4017" s="2">
        <v>484072938</v>
      </c>
      <c r="C4017" s="2"/>
      <c r="D4017" s="2"/>
      <c r="E4017" s="3"/>
      <c r="F4017" s="3"/>
      <c r="H4017" s="5">
        <f>_xlfn.XLOOKUP(Table16[[#This Row],[OrderID]],[3]!Table13456[No заказа],[3]!Table13456[Количество],"",0,1)</f>
        <v>1</v>
      </c>
      <c r="I4017" s="5">
        <f>_xlfn.XLOOKUP(Table16[[#This Row],[OrderID]],[3]!Table13456[No заказа],[3]!Table13456[Цена],"",0,1)</f>
        <v>11898</v>
      </c>
      <c r="J4017" s="2" t="str">
        <f>M01_SETTINGS!$F$2</f>
        <v>KASPI</v>
      </c>
    </row>
    <row r="4018" spans="1:10" x14ac:dyDescent="0.35">
      <c r="A4018" s="3">
        <f>_xlfn.XLOOKUP(Table16[[#This Row],[OrderID]],[3]!Table13456[No заказа],[3]!Table13456[Дата
отправки],"",0,1)</f>
        <v>45679</v>
      </c>
      <c r="B4018" s="2">
        <v>484351254</v>
      </c>
      <c r="C4018" s="2"/>
      <c r="D4018" s="2"/>
      <c r="E4018" s="3"/>
      <c r="F4018" s="3"/>
      <c r="H4018" s="5">
        <f>_xlfn.XLOOKUP(Table16[[#This Row],[OrderID]],[3]!Table13456[No заказа],[3]!Table13456[Количество],"",0,1)</f>
        <v>1</v>
      </c>
      <c r="I4018" s="5">
        <f>_xlfn.XLOOKUP(Table16[[#This Row],[OrderID]],[3]!Table13456[No заказа],[3]!Table13456[Цена],"",0,1)</f>
        <v>14989</v>
      </c>
      <c r="J4018" s="2" t="str">
        <f>M01_SETTINGS!$F$2</f>
        <v>KASPI</v>
      </c>
    </row>
    <row r="4019" spans="1:10" x14ac:dyDescent="0.35">
      <c r="A4019" s="3">
        <f>_xlfn.XLOOKUP(Table16[[#This Row],[OrderID]],[3]!Table13456[No заказа],[3]!Table13456[Дата
отправки],"",0,1)</f>
        <v>45679</v>
      </c>
      <c r="B4019" s="2">
        <v>484329085</v>
      </c>
      <c r="C4019" s="2"/>
      <c r="D4019" s="2"/>
      <c r="E4019" s="3"/>
      <c r="F4019" s="3"/>
      <c r="H4019" s="5">
        <f>_xlfn.XLOOKUP(Table16[[#This Row],[OrderID]],[3]!Table13456[No заказа],[3]!Table13456[Количество],"",0,1)</f>
        <v>1</v>
      </c>
      <c r="I4019" s="5">
        <f>_xlfn.XLOOKUP(Table16[[#This Row],[OrderID]],[3]!Table13456[No заказа],[3]!Table13456[Цена],"",0,1)</f>
        <v>14989</v>
      </c>
      <c r="J4019" s="2" t="str">
        <f>M01_SETTINGS!$F$2</f>
        <v>KASPI</v>
      </c>
    </row>
    <row r="4020" spans="1:10" x14ac:dyDescent="0.35">
      <c r="A4020" s="3">
        <f>_xlfn.XLOOKUP(Table16[[#This Row],[OrderID]],[3]!Table13456[No заказа],[3]!Table13456[Дата
отправки],"",0,1)</f>
        <v>45679</v>
      </c>
      <c r="B4020" s="2">
        <v>484297741</v>
      </c>
      <c r="C4020" s="2"/>
      <c r="D4020" s="2"/>
      <c r="E4020" s="3"/>
      <c r="F4020" s="3"/>
      <c r="H4020" s="5">
        <f>_xlfn.XLOOKUP(Table16[[#This Row],[OrderID]],[3]!Table13456[No заказа],[3]!Table13456[Количество],"",0,1)</f>
        <v>1</v>
      </c>
      <c r="I4020" s="5">
        <f>_xlfn.XLOOKUP(Table16[[#This Row],[OrderID]],[3]!Table13456[No заказа],[3]!Table13456[Цена],"",0,1)</f>
        <v>14989</v>
      </c>
      <c r="J4020" s="2" t="str">
        <f>M01_SETTINGS!$F$2</f>
        <v>KASPI</v>
      </c>
    </row>
    <row r="4021" spans="1:10" x14ac:dyDescent="0.35">
      <c r="A4021" s="3">
        <f>_xlfn.XLOOKUP(Table16[[#This Row],[OrderID]],[3]!Table13456[No заказа],[3]!Table13456[Дата
отправки],"",0,1)</f>
        <v>45679</v>
      </c>
      <c r="B4021" s="2">
        <v>484265510</v>
      </c>
      <c r="C4021" s="2"/>
      <c r="D4021" s="2"/>
      <c r="E4021" s="3"/>
      <c r="F4021" s="3"/>
      <c r="H4021" s="5">
        <f>_xlfn.XLOOKUP(Table16[[#This Row],[OrderID]],[3]!Table13456[No заказа],[3]!Table13456[Количество],"",0,1)</f>
        <v>1</v>
      </c>
      <c r="I4021" s="5">
        <f>_xlfn.XLOOKUP(Table16[[#This Row],[OrderID]],[3]!Table13456[No заказа],[3]!Table13456[Цена],"",0,1)</f>
        <v>14989</v>
      </c>
      <c r="J4021" s="2" t="str">
        <f>M01_SETTINGS!$F$2</f>
        <v>KASPI</v>
      </c>
    </row>
    <row r="4022" spans="1:10" x14ac:dyDescent="0.35">
      <c r="A4022" s="3">
        <f>_xlfn.XLOOKUP(Table16[[#This Row],[OrderID]],[3]!Table13456[No заказа],[3]!Table13456[Дата
отправки],"",0,1)</f>
        <v>45679</v>
      </c>
      <c r="B4022" s="2">
        <v>484104853</v>
      </c>
      <c r="C4022" s="2"/>
      <c r="D4022" s="2"/>
      <c r="E4022" s="3"/>
      <c r="F4022" s="3"/>
      <c r="H4022" s="5">
        <f>_xlfn.XLOOKUP(Table16[[#This Row],[OrderID]],[3]!Table13456[No заказа],[3]!Table13456[Количество],"",0,1)</f>
        <v>1</v>
      </c>
      <c r="I4022" s="5">
        <f>_xlfn.XLOOKUP(Table16[[#This Row],[OrderID]],[3]!Table13456[No заказа],[3]!Table13456[Цена],"",0,1)</f>
        <v>14989</v>
      </c>
      <c r="J4022" s="2" t="str">
        <f>M01_SETTINGS!$F$2</f>
        <v>KASPI</v>
      </c>
    </row>
    <row r="4023" spans="1:10" x14ac:dyDescent="0.35">
      <c r="A4023" s="3">
        <f>_xlfn.XLOOKUP(Table16[[#This Row],[OrderID]],[3]!Table13456[No заказа],[3]!Table13456[Дата
отправки],"",0,1)</f>
        <v>45679</v>
      </c>
      <c r="B4023" s="2">
        <v>484187591</v>
      </c>
      <c r="C4023" s="2"/>
      <c r="D4023" s="2"/>
      <c r="E4023" s="3"/>
      <c r="F4023" s="3"/>
      <c r="H4023" s="5">
        <f>_xlfn.XLOOKUP(Table16[[#This Row],[OrderID]],[3]!Table13456[No заказа],[3]!Table13456[Количество],"",0,1)</f>
        <v>1</v>
      </c>
      <c r="I4023" s="5">
        <f>_xlfn.XLOOKUP(Table16[[#This Row],[OrderID]],[3]!Table13456[No заказа],[3]!Table13456[Цена],"",0,1)</f>
        <v>8499</v>
      </c>
      <c r="J4023" s="2" t="str">
        <f>M01_SETTINGS!$F$2</f>
        <v>KASPI</v>
      </c>
    </row>
    <row r="4024" spans="1:10" x14ac:dyDescent="0.35">
      <c r="A4024" s="3">
        <f>_xlfn.XLOOKUP(Table16[[#This Row],[OrderID]],[3]!Table13456[No заказа],[3]!Table13456[Дата
отправки],"",0,1)</f>
        <v>45679</v>
      </c>
      <c r="B4024" s="2">
        <v>484215683</v>
      </c>
      <c r="C4024" s="2"/>
      <c r="D4024" s="2"/>
      <c r="E4024" s="3"/>
      <c r="F4024" s="3"/>
      <c r="H4024" s="5">
        <f>_xlfn.XLOOKUP(Table16[[#This Row],[OrderID]],[3]!Table13456[No заказа],[3]!Table13456[Количество],"",0,1)</f>
        <v>1</v>
      </c>
      <c r="I4024" s="5">
        <f>_xlfn.XLOOKUP(Table16[[#This Row],[OrderID]],[3]!Table13456[No заказа],[3]!Table13456[Цена],"",0,1)</f>
        <v>8480</v>
      </c>
      <c r="J4024" s="2" t="str">
        <f>M01_SETTINGS!$F$2</f>
        <v>KASPI</v>
      </c>
    </row>
    <row r="4025" spans="1:10" x14ac:dyDescent="0.35">
      <c r="A4025" s="3">
        <f>_xlfn.XLOOKUP(Table16[[#This Row],[OrderID]],[3]!Table13456[No заказа],[3]!Table13456[Дата
отправки],"",0,1)</f>
        <v>45679</v>
      </c>
      <c r="B4025" s="2">
        <v>484446836</v>
      </c>
      <c r="C4025" s="2"/>
      <c r="D4025" s="2"/>
      <c r="E4025" s="3"/>
      <c r="F4025" s="3"/>
      <c r="H4025" s="5">
        <f>_xlfn.XLOOKUP(Table16[[#This Row],[OrderID]],[3]!Table13456[No заказа],[3]!Table13456[Количество],"",0,1)</f>
        <v>1</v>
      </c>
      <c r="I4025" s="5">
        <f>_xlfn.XLOOKUP(Table16[[#This Row],[OrderID]],[3]!Table13456[No заказа],[3]!Table13456[Цена],"",0,1)</f>
        <v>8480</v>
      </c>
      <c r="J4025" s="2" t="str">
        <f>M01_SETTINGS!$F$2</f>
        <v>KASPI</v>
      </c>
    </row>
    <row r="4026" spans="1:10" x14ac:dyDescent="0.35">
      <c r="A4026" s="3">
        <f>_xlfn.XLOOKUP(Table16[[#This Row],[OrderID]],[3]!Table13456[No заказа],[3]!Table13456[Дата
отправки],"",0,1)</f>
        <v>45679</v>
      </c>
      <c r="B4026" s="2">
        <v>484143808</v>
      </c>
      <c r="C4026" s="2"/>
      <c r="D4026" s="2"/>
      <c r="E4026" s="3"/>
      <c r="F4026" s="3"/>
      <c r="H4026" s="5">
        <f>_xlfn.XLOOKUP(Table16[[#This Row],[OrderID]],[3]!Table13456[No заказа],[3]!Table13456[Количество],"",0,1)</f>
        <v>1</v>
      </c>
      <c r="I4026" s="5">
        <f>_xlfn.XLOOKUP(Table16[[#This Row],[OrderID]],[3]!Table13456[No заказа],[3]!Table13456[Цена],"",0,1)</f>
        <v>9800</v>
      </c>
      <c r="J4026" s="2" t="str">
        <f>M01_SETTINGS!$F$2</f>
        <v>KASPI</v>
      </c>
    </row>
    <row r="4027" spans="1:10" x14ac:dyDescent="0.35">
      <c r="A4027" s="3">
        <f>_xlfn.XLOOKUP(Table16[[#This Row],[OrderID]],[3]!Table13456[No заказа],[3]!Table13456[Дата
отправки],"",0,1)</f>
        <v>45679</v>
      </c>
      <c r="B4027" s="2">
        <v>484142988</v>
      </c>
      <c r="C4027" s="2"/>
      <c r="D4027" s="2"/>
      <c r="E4027" s="3"/>
      <c r="F4027" s="3"/>
      <c r="H4027" s="5">
        <f>_xlfn.XLOOKUP(Table16[[#This Row],[OrderID]],[3]!Table13456[No заказа],[3]!Table13456[Количество],"",0,1)</f>
        <v>1</v>
      </c>
      <c r="I4027" s="5">
        <f>_xlfn.XLOOKUP(Table16[[#This Row],[OrderID]],[3]!Table13456[No заказа],[3]!Table13456[Цена],"",0,1)</f>
        <v>8480</v>
      </c>
      <c r="J4027" s="2" t="str">
        <f>M01_SETTINGS!$F$2</f>
        <v>KASPI</v>
      </c>
    </row>
    <row r="4028" spans="1:10" x14ac:dyDescent="0.35">
      <c r="A4028" s="3">
        <f>_xlfn.XLOOKUP(Table16[[#This Row],[OrderID]],[3]!Table13456[No заказа],[3]!Table13456[Дата
отправки],"",0,1)</f>
        <v>45679</v>
      </c>
      <c r="B4028" s="2">
        <v>484327388</v>
      </c>
      <c r="C4028" s="2"/>
      <c r="D4028" s="2"/>
      <c r="E4028" s="3"/>
      <c r="F4028" s="3"/>
      <c r="H4028" s="5">
        <f>_xlfn.XLOOKUP(Table16[[#This Row],[OrderID]],[3]!Table13456[No заказа],[3]!Table13456[Количество],"",0,1)</f>
        <v>1</v>
      </c>
      <c r="I4028" s="5">
        <f>_xlfn.XLOOKUP(Table16[[#This Row],[OrderID]],[3]!Table13456[No заказа],[3]!Table13456[Цена],"",0,1)</f>
        <v>8499</v>
      </c>
      <c r="J4028" s="2" t="str">
        <f>M01_SETTINGS!$F$2</f>
        <v>KASPI</v>
      </c>
    </row>
    <row r="4029" spans="1:10" x14ac:dyDescent="0.35">
      <c r="A4029" s="3">
        <f>_xlfn.XLOOKUP(Table16[[#This Row],[OrderID]],[3]!Table13456[No заказа],[3]!Table13456[Дата
отправки],"",0,1)</f>
        <v>45679</v>
      </c>
      <c r="B4029" s="2">
        <v>484010893</v>
      </c>
      <c r="C4029" s="2"/>
      <c r="D4029" s="2"/>
      <c r="E4029" s="3"/>
      <c r="F4029" s="3"/>
      <c r="H4029" s="5">
        <f>_xlfn.XLOOKUP(Table16[[#This Row],[OrderID]],[3]!Table13456[No заказа],[3]!Table13456[Количество],"",0,1)</f>
        <v>1</v>
      </c>
      <c r="I4029" s="5">
        <f>_xlfn.XLOOKUP(Table16[[#This Row],[OrderID]],[3]!Table13456[No заказа],[3]!Table13456[Цена],"",0,1)</f>
        <v>17990</v>
      </c>
      <c r="J4029" s="2" t="str">
        <f>M01_SETTINGS!$F$2</f>
        <v>KASPI</v>
      </c>
    </row>
    <row r="4030" spans="1:10" x14ac:dyDescent="0.35">
      <c r="A4030" s="3">
        <f>_xlfn.XLOOKUP(Table16[[#This Row],[OrderID]],[3]!Table13456[No заказа],[3]!Table13456[Дата
отправки],"",0,1)</f>
        <v>45679</v>
      </c>
      <c r="B4030" s="2">
        <v>484290382</v>
      </c>
      <c r="C4030" s="2"/>
      <c r="D4030" s="2"/>
      <c r="E4030" s="3"/>
      <c r="F4030" s="3"/>
      <c r="H4030" s="5">
        <f>_xlfn.XLOOKUP(Table16[[#This Row],[OrderID]],[3]!Table13456[No заказа],[3]!Table13456[Количество],"",0,1)</f>
        <v>1</v>
      </c>
      <c r="I4030" s="5">
        <f>_xlfn.XLOOKUP(Table16[[#This Row],[OrderID]],[3]!Table13456[No заказа],[3]!Table13456[Цена],"",0,1)</f>
        <v>8498</v>
      </c>
      <c r="J4030" s="2" t="str">
        <f>M01_SETTINGS!$F$2</f>
        <v>KASPI</v>
      </c>
    </row>
    <row r="4031" spans="1:10" x14ac:dyDescent="0.35">
      <c r="A4031" s="3">
        <f>_xlfn.XLOOKUP(Table16[[#This Row],[OrderID]],[3]!Table13456[No заказа],[3]!Table13456[Дата
отправки],"",0,1)</f>
        <v>45679</v>
      </c>
      <c r="B4031" s="2">
        <v>484472253</v>
      </c>
      <c r="C4031" s="2"/>
      <c r="D4031" s="2"/>
      <c r="E4031" s="3"/>
      <c r="F4031" s="3"/>
      <c r="H4031" s="5">
        <f>_xlfn.XLOOKUP(Table16[[#This Row],[OrderID]],[3]!Table13456[No заказа],[3]!Table13456[Количество],"",0,1)</f>
        <v>1</v>
      </c>
      <c r="I4031" s="5">
        <f>_xlfn.XLOOKUP(Table16[[#This Row],[OrderID]],[3]!Table13456[No заказа],[3]!Table13456[Цена],"",0,1)</f>
        <v>8997</v>
      </c>
      <c r="J4031" s="2" t="str">
        <f>M01_SETTINGS!$F$2</f>
        <v>KASPI</v>
      </c>
    </row>
    <row r="4032" spans="1:10" x14ac:dyDescent="0.35">
      <c r="A4032" s="3">
        <f>_xlfn.XLOOKUP(Table16[[#This Row],[OrderID]],[3]!Table13456[No заказа],[3]!Table13456[Дата
отправки],"",0,1)</f>
        <v>45679</v>
      </c>
      <c r="B4032" s="2">
        <v>484186108</v>
      </c>
      <c r="C4032" s="2"/>
      <c r="D4032" s="2"/>
      <c r="E4032" s="3"/>
      <c r="F4032" s="3"/>
      <c r="H4032" s="5">
        <f>_xlfn.XLOOKUP(Table16[[#This Row],[OrderID]],[3]!Table13456[No заказа],[3]!Table13456[Количество],"",0,1)</f>
        <v>1</v>
      </c>
      <c r="I4032" s="5">
        <f>_xlfn.XLOOKUP(Table16[[#This Row],[OrderID]],[3]!Table13456[No заказа],[3]!Table13456[Цена],"",0,1)</f>
        <v>9800</v>
      </c>
      <c r="J4032" s="2" t="str">
        <f>M01_SETTINGS!$F$2</f>
        <v>KASPI</v>
      </c>
    </row>
    <row r="4033" spans="1:10" x14ac:dyDescent="0.35">
      <c r="A4033" s="3">
        <f>_xlfn.XLOOKUP(Table16[[#This Row],[OrderID]],[3]!Table13456[No заказа],[3]!Table13456[Дата
отправки],"",0,1)</f>
        <v>45679</v>
      </c>
      <c r="B4033" s="2">
        <v>484141432</v>
      </c>
      <c r="C4033" s="2"/>
      <c r="D4033" s="2"/>
      <c r="E4033" s="3"/>
      <c r="F4033" s="3"/>
      <c r="H4033" s="5">
        <f>_xlfn.XLOOKUP(Table16[[#This Row],[OrderID]],[3]!Table13456[No заказа],[3]!Table13456[Количество],"",0,1)</f>
        <v>1</v>
      </c>
      <c r="I4033" s="5">
        <f>_xlfn.XLOOKUP(Table16[[#This Row],[OrderID]],[3]!Table13456[No заказа],[3]!Table13456[Цена],"",0,1)</f>
        <v>8480</v>
      </c>
      <c r="J4033" s="2" t="str">
        <f>M01_SETTINGS!$F$2</f>
        <v>KASPI</v>
      </c>
    </row>
    <row r="4034" spans="1:10" x14ac:dyDescent="0.35">
      <c r="A4034" s="3">
        <f>_xlfn.XLOOKUP(Table16[[#This Row],[OrderID]],[3]!Table13456[No заказа],[3]!Table13456[Дата
отправки],"",0,1)</f>
        <v>45679</v>
      </c>
      <c r="B4034" s="2">
        <v>484263347</v>
      </c>
      <c r="C4034" s="2"/>
      <c r="D4034" s="2"/>
      <c r="E4034" s="3"/>
      <c r="F4034" s="3"/>
      <c r="H4034" s="5">
        <f>_xlfn.XLOOKUP(Table16[[#This Row],[OrderID]],[3]!Table13456[No заказа],[3]!Table13456[Количество],"",0,1)</f>
        <v>1</v>
      </c>
      <c r="I4034" s="5">
        <f>_xlfn.XLOOKUP(Table16[[#This Row],[OrderID]],[3]!Table13456[No заказа],[3]!Table13456[Цена],"",0,1)</f>
        <v>8988</v>
      </c>
      <c r="J4034" s="2" t="str">
        <f>M01_SETTINGS!$F$2</f>
        <v>KASPI</v>
      </c>
    </row>
    <row r="4035" spans="1:10" x14ac:dyDescent="0.35">
      <c r="A4035" s="3">
        <f>_xlfn.XLOOKUP(Table16[[#This Row],[OrderID]],[3]!Table13456[No заказа],[3]!Table13456[Дата
отправки],"",0,1)</f>
        <v>45679</v>
      </c>
      <c r="B4035" s="2">
        <v>484371008</v>
      </c>
      <c r="C4035" s="2"/>
      <c r="D4035" s="2"/>
      <c r="E4035" s="3"/>
      <c r="F4035" s="3"/>
      <c r="H4035" s="5">
        <f>_xlfn.XLOOKUP(Table16[[#This Row],[OrderID]],[3]!Table13456[No заказа],[3]!Table13456[Количество],"",0,1)</f>
        <v>1</v>
      </c>
      <c r="I4035" s="5">
        <f>_xlfn.XLOOKUP(Table16[[#This Row],[OrderID]],[3]!Table13456[No заказа],[3]!Table13456[Цена],"",0,1)</f>
        <v>14990</v>
      </c>
      <c r="J4035" s="2" t="str">
        <f>M01_SETTINGS!$F$2</f>
        <v>KASPI</v>
      </c>
    </row>
    <row r="4036" spans="1:10" x14ac:dyDescent="0.35">
      <c r="A4036" s="3">
        <f>_xlfn.XLOOKUP(Table16[[#This Row],[OrderID]],[3]!Table13456[No заказа],[3]!Table13456[Дата
отправки],"",0,1)</f>
        <v>45678</v>
      </c>
      <c r="B4036" s="2">
        <v>483645695</v>
      </c>
      <c r="C4036" s="2"/>
      <c r="D4036" s="2"/>
      <c r="E4036" s="3"/>
      <c r="F4036" s="3"/>
      <c r="H4036" s="5">
        <f>_xlfn.XLOOKUP(Table16[[#This Row],[OrderID]],[3]!Table13456[No заказа],[3]!Table13456[Количество],"",0,1)</f>
        <v>1</v>
      </c>
      <c r="I4036" s="5">
        <f>_xlfn.XLOOKUP(Table16[[#This Row],[OrderID]],[3]!Table13456[No заказа],[3]!Table13456[Цена],"",0,1)</f>
        <v>8989</v>
      </c>
      <c r="J4036" s="2" t="str">
        <f>M01_SETTINGS!$F$2</f>
        <v>KASPI</v>
      </c>
    </row>
    <row r="4037" spans="1:10" x14ac:dyDescent="0.35">
      <c r="A4037" s="3">
        <f>_xlfn.XLOOKUP(Table16[[#This Row],[OrderID]],[3]!Table13456[No заказа],[3]!Table13456[Дата
отправки],"",0,1)</f>
        <v>45678</v>
      </c>
      <c r="B4037" s="2">
        <v>483728756</v>
      </c>
      <c r="C4037" s="2"/>
      <c r="D4037" s="2"/>
      <c r="E4037" s="3"/>
      <c r="F4037" s="3"/>
      <c r="H4037" s="5">
        <f>_xlfn.XLOOKUP(Table16[[#This Row],[OrderID]],[3]!Table13456[No заказа],[3]!Table13456[Количество],"",0,1)</f>
        <v>1</v>
      </c>
      <c r="I4037" s="5">
        <f>_xlfn.XLOOKUP(Table16[[#This Row],[OrderID]],[3]!Table13456[No заказа],[3]!Table13456[Цена],"",0,1)</f>
        <v>8900</v>
      </c>
      <c r="J4037" s="2" t="str">
        <f>M01_SETTINGS!$F$2</f>
        <v>KASPI</v>
      </c>
    </row>
    <row r="4038" spans="1:10" x14ac:dyDescent="0.35">
      <c r="A4038" s="3">
        <f>_xlfn.XLOOKUP(Table16[[#This Row],[OrderID]],[3]!Table13456[No заказа],[3]!Table13456[Дата
отправки],"",0,1)</f>
        <v>45678</v>
      </c>
      <c r="B4038" s="2">
        <v>483790963</v>
      </c>
      <c r="C4038" s="2"/>
      <c r="D4038" s="2"/>
      <c r="E4038" s="3"/>
      <c r="F4038" s="3"/>
      <c r="H4038" s="5">
        <f>_xlfn.XLOOKUP(Table16[[#This Row],[OrderID]],[3]!Table13456[No заказа],[3]!Table13456[Количество],"",0,1)</f>
        <v>1</v>
      </c>
      <c r="I4038" s="5">
        <f>_xlfn.XLOOKUP(Table16[[#This Row],[OrderID]],[3]!Table13456[No заказа],[3]!Table13456[Цена],"",0,1)</f>
        <v>8923</v>
      </c>
      <c r="J4038" s="2" t="str">
        <f>M01_SETTINGS!$F$2</f>
        <v>KASPI</v>
      </c>
    </row>
    <row r="4039" spans="1:10" x14ac:dyDescent="0.35">
      <c r="A4039" s="3">
        <f>_xlfn.XLOOKUP(Table16[[#This Row],[OrderID]],[3]!Table13456[No заказа],[3]!Table13456[Дата
отправки],"",0,1)</f>
        <v>45678</v>
      </c>
      <c r="B4039" s="2">
        <v>483432839</v>
      </c>
      <c r="C4039" s="2"/>
      <c r="D4039" s="2"/>
      <c r="E4039" s="3"/>
      <c r="F4039" s="3"/>
      <c r="H4039" s="5">
        <f>_xlfn.XLOOKUP(Table16[[#This Row],[OrderID]],[3]!Table13456[No заказа],[3]!Table13456[Количество],"",0,1)</f>
        <v>1</v>
      </c>
      <c r="I4039" s="5">
        <f>_xlfn.XLOOKUP(Table16[[#This Row],[OrderID]],[3]!Table13456[No заказа],[3]!Table13456[Цена],"",0,1)</f>
        <v>8924</v>
      </c>
      <c r="J4039" s="2" t="str">
        <f>M01_SETTINGS!$F$2</f>
        <v>KASPI</v>
      </c>
    </row>
    <row r="4040" spans="1:10" x14ac:dyDescent="0.35">
      <c r="A4040" s="3">
        <f>_xlfn.XLOOKUP(Table16[[#This Row],[OrderID]],[3]!Table13456[No заказа],[3]!Table13456[Дата
отправки],"",0,1)</f>
        <v>45678</v>
      </c>
      <c r="B4040" s="2">
        <v>483711538</v>
      </c>
      <c r="C4040" s="2"/>
      <c r="D4040" s="2"/>
      <c r="E4040" s="3"/>
      <c r="F4040" s="3"/>
      <c r="H4040" s="5">
        <f>_xlfn.XLOOKUP(Table16[[#This Row],[OrderID]],[3]!Table13456[No заказа],[3]!Table13456[Количество],"",0,1)</f>
        <v>1</v>
      </c>
      <c r="I4040" s="5">
        <f>_xlfn.XLOOKUP(Table16[[#This Row],[OrderID]],[3]!Table13456[No заказа],[3]!Table13456[Цена],"",0,1)</f>
        <v>8923</v>
      </c>
      <c r="J4040" s="2" t="str">
        <f>M01_SETTINGS!$F$2</f>
        <v>KASPI</v>
      </c>
    </row>
    <row r="4041" spans="1:10" x14ac:dyDescent="0.35">
      <c r="A4041" s="3">
        <f>_xlfn.XLOOKUP(Table16[[#This Row],[OrderID]],[3]!Table13456[No заказа],[3]!Table13456[Дата
отправки],"",0,1)</f>
        <v>45678</v>
      </c>
      <c r="B4041" s="2">
        <v>483825627</v>
      </c>
      <c r="C4041" s="2"/>
      <c r="D4041" s="2"/>
      <c r="E4041" s="3"/>
      <c r="F4041" s="3"/>
      <c r="H4041" s="5">
        <f>_xlfn.XLOOKUP(Table16[[#This Row],[OrderID]],[3]!Table13456[No заказа],[3]!Table13456[Количество],"",0,1)</f>
        <v>1</v>
      </c>
      <c r="I4041" s="5">
        <f>_xlfn.XLOOKUP(Table16[[#This Row],[OrderID]],[3]!Table13456[No заказа],[3]!Table13456[Цена],"",0,1)</f>
        <v>11200</v>
      </c>
      <c r="J4041" s="2" t="str">
        <f>M01_SETTINGS!$F$2</f>
        <v>KASPI</v>
      </c>
    </row>
    <row r="4042" spans="1:10" x14ac:dyDescent="0.35">
      <c r="A4042" s="3">
        <f>_xlfn.XLOOKUP(Table16[[#This Row],[OrderID]],[3]!Table13456[No заказа],[3]!Table13456[Дата
отправки],"",0,1)</f>
        <v>45678</v>
      </c>
      <c r="B4042" s="2">
        <v>483894917</v>
      </c>
      <c r="C4042" s="2"/>
      <c r="D4042" s="2"/>
      <c r="E4042" s="3"/>
      <c r="F4042" s="3"/>
      <c r="H4042" s="5">
        <f>_xlfn.XLOOKUP(Table16[[#This Row],[OrderID]],[3]!Table13456[No заказа],[3]!Table13456[Количество],"",0,1)</f>
        <v>1</v>
      </c>
      <c r="I4042" s="5">
        <f>_xlfn.XLOOKUP(Table16[[#This Row],[OrderID]],[3]!Table13456[No заказа],[3]!Table13456[Цена],"",0,1)</f>
        <v>10799</v>
      </c>
      <c r="J4042" s="2" t="str">
        <f>M01_SETTINGS!$F$2</f>
        <v>KASPI</v>
      </c>
    </row>
    <row r="4043" spans="1:10" x14ac:dyDescent="0.35">
      <c r="A4043" s="3">
        <f>_xlfn.XLOOKUP(Table16[[#This Row],[OrderID]],[3]!Table13456[No заказа],[3]!Table13456[Дата
отправки],"",0,1)</f>
        <v>45678</v>
      </c>
      <c r="B4043" s="2">
        <v>483487771</v>
      </c>
      <c r="C4043" s="2"/>
      <c r="D4043" s="2"/>
      <c r="E4043" s="3"/>
      <c r="F4043" s="3"/>
      <c r="H4043" s="5">
        <f>_xlfn.XLOOKUP(Table16[[#This Row],[OrderID]],[3]!Table13456[No заказа],[3]!Table13456[Количество],"",0,1)</f>
        <v>1</v>
      </c>
      <c r="I4043" s="5">
        <f>_xlfn.XLOOKUP(Table16[[#This Row],[OrderID]],[3]!Table13456[No заказа],[3]!Table13456[Цена],"",0,1)</f>
        <v>9800</v>
      </c>
      <c r="J4043" s="2" t="str">
        <f>M01_SETTINGS!$F$2</f>
        <v>KASPI</v>
      </c>
    </row>
    <row r="4044" spans="1:10" x14ac:dyDescent="0.35">
      <c r="A4044" s="3">
        <f>_xlfn.XLOOKUP(Table16[[#This Row],[OrderID]],[3]!Table13456[No заказа],[3]!Table13456[Дата
отправки],"",0,1)</f>
        <v>45678</v>
      </c>
      <c r="B4044" s="2">
        <v>483938465</v>
      </c>
      <c r="C4044" s="2"/>
      <c r="D4044" s="2"/>
      <c r="E4044" s="3"/>
      <c r="F4044" s="3"/>
      <c r="H4044" s="5">
        <f>_xlfn.XLOOKUP(Table16[[#This Row],[OrderID]],[3]!Table13456[No заказа],[3]!Table13456[Количество],"",0,1)</f>
        <v>1</v>
      </c>
      <c r="I4044" s="5">
        <f>_xlfn.XLOOKUP(Table16[[#This Row],[OrderID]],[3]!Table13456[No заказа],[3]!Table13456[Цена],"",0,1)</f>
        <v>9800</v>
      </c>
      <c r="J4044" s="2" t="str">
        <f>M01_SETTINGS!$F$2</f>
        <v>KASPI</v>
      </c>
    </row>
    <row r="4045" spans="1:10" x14ac:dyDescent="0.35">
      <c r="A4045" s="3">
        <f>_xlfn.XLOOKUP(Table16[[#This Row],[OrderID]],[3]!Table13456[No заказа],[3]!Table13456[Дата
отправки],"",0,1)</f>
        <v>45678</v>
      </c>
      <c r="B4045" s="2">
        <v>483462654</v>
      </c>
      <c r="C4045" s="2"/>
      <c r="D4045" s="2"/>
      <c r="E4045" s="3"/>
      <c r="F4045" s="3"/>
      <c r="H4045" s="5">
        <f>_xlfn.XLOOKUP(Table16[[#This Row],[OrderID]],[3]!Table13456[No заказа],[3]!Table13456[Количество],"",0,1)</f>
        <v>1</v>
      </c>
      <c r="I4045" s="5">
        <f>_xlfn.XLOOKUP(Table16[[#This Row],[OrderID]],[3]!Table13456[No заказа],[3]!Table13456[Цена],"",0,1)</f>
        <v>8924</v>
      </c>
      <c r="J4045" s="2" t="str">
        <f>M01_SETTINGS!$F$2</f>
        <v>KASPI</v>
      </c>
    </row>
    <row r="4046" spans="1:10" x14ac:dyDescent="0.35">
      <c r="A4046" s="3">
        <f>_xlfn.XLOOKUP(Table16[[#This Row],[OrderID]],[3]!Table13456[No заказа],[3]!Table13456[Дата
отправки],"",0,1)</f>
        <v>45678</v>
      </c>
      <c r="B4046" s="2">
        <v>483918113</v>
      </c>
      <c r="C4046" s="2"/>
      <c r="D4046" s="2"/>
      <c r="E4046" s="3"/>
      <c r="F4046" s="3"/>
      <c r="H4046" s="5">
        <f>_xlfn.XLOOKUP(Table16[[#This Row],[OrderID]],[3]!Table13456[No заказа],[3]!Table13456[Количество],"",0,1)</f>
        <v>1</v>
      </c>
      <c r="I4046" s="5">
        <f>_xlfn.XLOOKUP(Table16[[#This Row],[OrderID]],[3]!Table13456[No заказа],[3]!Table13456[Цена],"",0,1)</f>
        <v>11999</v>
      </c>
      <c r="J4046" s="2" t="str">
        <f>M01_SETTINGS!$F$2</f>
        <v>KASPI</v>
      </c>
    </row>
    <row r="4047" spans="1:10" x14ac:dyDescent="0.35">
      <c r="A4047" s="3">
        <f>_xlfn.XLOOKUP(Table16[[#This Row],[OrderID]],[3]!Table13456[No заказа],[3]!Table13456[Дата
отправки],"",0,1)</f>
        <v>45678</v>
      </c>
      <c r="B4047" s="2">
        <v>483482260</v>
      </c>
      <c r="C4047" s="2"/>
      <c r="D4047" s="2"/>
      <c r="E4047" s="3"/>
      <c r="F4047" s="3"/>
      <c r="H4047" s="5">
        <f>_xlfn.XLOOKUP(Table16[[#This Row],[OrderID]],[3]!Table13456[No заказа],[3]!Table13456[Количество],"",0,1)</f>
        <v>1</v>
      </c>
      <c r="I4047" s="5">
        <f>_xlfn.XLOOKUP(Table16[[#This Row],[OrderID]],[3]!Table13456[No заказа],[3]!Table13456[Цена],"",0,1)</f>
        <v>8988</v>
      </c>
      <c r="J4047" s="2" t="str">
        <f>M01_SETTINGS!$F$2</f>
        <v>KASPI</v>
      </c>
    </row>
    <row r="4048" spans="1:10" x14ac:dyDescent="0.35">
      <c r="A4048" s="3">
        <f>_xlfn.XLOOKUP(Table16[[#This Row],[OrderID]],[3]!Table13456[No заказа],[3]!Table13456[Дата
отправки],"",0,1)</f>
        <v>45678</v>
      </c>
      <c r="B4048" s="2">
        <v>483747770</v>
      </c>
      <c r="C4048" s="2"/>
      <c r="D4048" s="2"/>
      <c r="E4048" s="3"/>
      <c r="F4048" s="3"/>
      <c r="H4048" s="5">
        <f>_xlfn.XLOOKUP(Table16[[#This Row],[OrderID]],[3]!Table13456[No заказа],[3]!Table13456[Количество],"",0,1)</f>
        <v>1</v>
      </c>
      <c r="I4048" s="5">
        <f>_xlfn.XLOOKUP(Table16[[#This Row],[OrderID]],[3]!Table13456[No заказа],[3]!Table13456[Цена],"",0,1)</f>
        <v>8999</v>
      </c>
      <c r="J4048" s="2" t="str">
        <f>M01_SETTINGS!$F$2</f>
        <v>KASPI</v>
      </c>
    </row>
    <row r="4049" spans="1:10" x14ac:dyDescent="0.35">
      <c r="A4049" s="3">
        <f>_xlfn.XLOOKUP(Table16[[#This Row],[OrderID]],[3]!Table13456[No заказа],[3]!Table13456[Дата
отправки],"",0,1)</f>
        <v>45678</v>
      </c>
      <c r="B4049" s="2">
        <v>483746919</v>
      </c>
      <c r="C4049" s="2"/>
      <c r="D4049" s="2"/>
      <c r="E4049" s="3"/>
      <c r="F4049" s="3"/>
      <c r="H4049" s="5">
        <f>_xlfn.XLOOKUP(Table16[[#This Row],[OrderID]],[3]!Table13456[No заказа],[3]!Table13456[Количество],"",0,1)</f>
        <v>1</v>
      </c>
      <c r="I4049" s="5">
        <f>_xlfn.XLOOKUP(Table16[[#This Row],[OrderID]],[3]!Table13456[No заказа],[3]!Table13456[Цена],"",0,1)</f>
        <v>8999</v>
      </c>
      <c r="J4049" s="2" t="str">
        <f>M01_SETTINGS!$F$2</f>
        <v>KASPI</v>
      </c>
    </row>
    <row r="4050" spans="1:10" x14ac:dyDescent="0.35">
      <c r="A4050" s="3">
        <f>_xlfn.XLOOKUP(Table16[[#This Row],[OrderID]],[3]!Table13456[No заказа],[3]!Table13456[Дата
отправки],"",0,1)</f>
        <v>45678</v>
      </c>
      <c r="B4050" s="2">
        <v>483686743</v>
      </c>
      <c r="C4050" s="2"/>
      <c r="D4050" s="2"/>
      <c r="E4050" s="3"/>
      <c r="F4050" s="3"/>
      <c r="H4050" s="5">
        <f>_xlfn.XLOOKUP(Table16[[#This Row],[OrderID]],[3]!Table13456[No заказа],[3]!Table13456[Количество],"",0,1)</f>
        <v>1</v>
      </c>
      <c r="I4050" s="5">
        <f>_xlfn.XLOOKUP(Table16[[#This Row],[OrderID]],[3]!Table13456[No заказа],[3]!Table13456[Цена],"",0,1)</f>
        <v>8999</v>
      </c>
      <c r="J4050" s="2" t="str">
        <f>M01_SETTINGS!$F$2</f>
        <v>KASPI</v>
      </c>
    </row>
    <row r="4051" spans="1:10" x14ac:dyDescent="0.35">
      <c r="A4051" s="3">
        <f>_xlfn.XLOOKUP(Table16[[#This Row],[OrderID]],[3]!Table13456[No заказа],[3]!Table13456[Дата
отправки],"",0,1)</f>
        <v>45678</v>
      </c>
      <c r="B4051" s="2">
        <v>483644734</v>
      </c>
      <c r="C4051" s="2"/>
      <c r="D4051" s="2"/>
      <c r="E4051" s="3"/>
      <c r="F4051" s="3"/>
      <c r="H4051" s="5">
        <f>_xlfn.XLOOKUP(Table16[[#This Row],[OrderID]],[3]!Table13456[No заказа],[3]!Table13456[Количество],"",0,1)</f>
        <v>1</v>
      </c>
      <c r="I4051" s="5">
        <f>_xlfn.XLOOKUP(Table16[[#This Row],[OrderID]],[3]!Table13456[No заказа],[3]!Table13456[Цена],"",0,1)</f>
        <v>8900</v>
      </c>
      <c r="J4051" s="2" t="str">
        <f>M01_SETTINGS!$F$2</f>
        <v>KASPI</v>
      </c>
    </row>
    <row r="4052" spans="1:10" x14ac:dyDescent="0.35">
      <c r="A4052" s="3">
        <f>_xlfn.XLOOKUP(Table16[[#This Row],[OrderID]],[3]!Table13456[No заказа],[3]!Table13456[Дата
отправки],"",0,1)</f>
        <v>45678</v>
      </c>
      <c r="B4052" s="2">
        <v>483936437</v>
      </c>
      <c r="C4052" s="2"/>
      <c r="D4052" s="2"/>
      <c r="E4052" s="3"/>
      <c r="F4052" s="3"/>
      <c r="H4052" s="5">
        <f>_xlfn.XLOOKUP(Table16[[#This Row],[OrderID]],[3]!Table13456[No заказа],[3]!Table13456[Количество],"",0,1)</f>
        <v>1</v>
      </c>
      <c r="I4052" s="5">
        <f>_xlfn.XLOOKUP(Table16[[#This Row],[OrderID]],[3]!Table13456[No заказа],[3]!Table13456[Цена],"",0,1)</f>
        <v>8999</v>
      </c>
      <c r="J4052" s="2" t="str">
        <f>M01_SETTINGS!$F$2</f>
        <v>KASPI</v>
      </c>
    </row>
    <row r="4053" spans="1:10" x14ac:dyDescent="0.35">
      <c r="A4053" s="3">
        <f>_xlfn.XLOOKUP(Table16[[#This Row],[OrderID]],[3]!Table13456[No заказа],[3]!Table13456[Дата
отправки],"",0,1)</f>
        <v>45678</v>
      </c>
      <c r="B4053" s="2">
        <v>483733012</v>
      </c>
      <c r="C4053" s="2"/>
      <c r="D4053" s="2"/>
      <c r="E4053" s="3"/>
      <c r="F4053" s="3"/>
      <c r="H4053" s="5">
        <f>_xlfn.XLOOKUP(Table16[[#This Row],[OrderID]],[3]!Table13456[No заказа],[3]!Table13456[Количество],"",0,1)</f>
        <v>1</v>
      </c>
      <c r="I4053" s="5">
        <f>_xlfn.XLOOKUP(Table16[[#This Row],[OrderID]],[3]!Table13456[No заказа],[3]!Table13456[Цена],"",0,1)</f>
        <v>8990</v>
      </c>
      <c r="J4053" s="2" t="str">
        <f>M01_SETTINGS!$F$2</f>
        <v>KASPI</v>
      </c>
    </row>
    <row r="4054" spans="1:10" x14ac:dyDescent="0.35">
      <c r="A4054" s="3">
        <f>_xlfn.XLOOKUP(Table16[[#This Row],[OrderID]],[3]!Table13456[No заказа],[3]!Table13456[Дата
отправки],"",0,1)</f>
        <v>45678</v>
      </c>
      <c r="B4054" s="2">
        <v>483943762</v>
      </c>
      <c r="C4054" s="2"/>
      <c r="D4054" s="2"/>
      <c r="E4054" s="3"/>
      <c r="F4054" s="3"/>
      <c r="H4054" s="5">
        <f>_xlfn.XLOOKUP(Table16[[#This Row],[OrderID]],[3]!Table13456[No заказа],[3]!Table13456[Количество],"",0,1)</f>
        <v>1</v>
      </c>
      <c r="I4054" s="5">
        <f>_xlfn.XLOOKUP(Table16[[#This Row],[OrderID]],[3]!Table13456[No заказа],[3]!Table13456[Цена],"",0,1)</f>
        <v>8900</v>
      </c>
      <c r="J4054" s="2" t="str">
        <f>M01_SETTINGS!$F$2</f>
        <v>KASPI</v>
      </c>
    </row>
    <row r="4055" spans="1:10" x14ac:dyDescent="0.35">
      <c r="A4055" s="3">
        <f>_xlfn.XLOOKUP(Table16[[#This Row],[OrderID]],[3]!Table13456[No заказа],[3]!Table13456[Дата
отправки],"",0,1)</f>
        <v>45678</v>
      </c>
      <c r="B4055" s="2">
        <v>483728344</v>
      </c>
      <c r="C4055" s="2"/>
      <c r="D4055" s="2"/>
      <c r="E4055" s="3"/>
      <c r="F4055" s="3"/>
      <c r="H4055" s="5">
        <f>_xlfn.XLOOKUP(Table16[[#This Row],[OrderID]],[3]!Table13456[No заказа],[3]!Table13456[Количество],"",0,1)</f>
        <v>1</v>
      </c>
      <c r="I4055" s="5">
        <f>_xlfn.XLOOKUP(Table16[[#This Row],[OrderID]],[3]!Table13456[No заказа],[3]!Table13456[Цена],"",0,1)</f>
        <v>8990</v>
      </c>
      <c r="J4055" s="2" t="str">
        <f>M01_SETTINGS!$F$2</f>
        <v>KASPI</v>
      </c>
    </row>
    <row r="4056" spans="1:10" x14ac:dyDescent="0.35">
      <c r="A4056" s="3">
        <f>_xlfn.XLOOKUP(Table16[[#This Row],[OrderID]],[3]!Table13456[No заказа],[3]!Table13456[Дата
отправки],"",0,1)</f>
        <v>45678</v>
      </c>
      <c r="B4056" s="2">
        <v>483554354</v>
      </c>
      <c r="C4056" s="2"/>
      <c r="D4056" s="2"/>
      <c r="E4056" s="3"/>
      <c r="F4056" s="3"/>
      <c r="H4056" s="5">
        <f>_xlfn.XLOOKUP(Table16[[#This Row],[OrderID]],[3]!Table13456[No заказа],[3]!Table13456[Количество],"",0,1)</f>
        <v>1</v>
      </c>
      <c r="I4056" s="5">
        <f>_xlfn.XLOOKUP(Table16[[#This Row],[OrderID]],[3]!Table13456[No заказа],[3]!Table13456[Цена],"",0,1)</f>
        <v>8900</v>
      </c>
      <c r="J4056" s="2" t="str">
        <f>M01_SETTINGS!$F$2</f>
        <v>KASPI</v>
      </c>
    </row>
    <row r="4057" spans="1:10" x14ac:dyDescent="0.35">
      <c r="A4057" s="3">
        <f>_xlfn.XLOOKUP(Table16[[#This Row],[OrderID]],[3]!Table13456[No заказа],[3]!Table13456[Дата
отправки],"",0,1)</f>
        <v>45678</v>
      </c>
      <c r="B4057" s="2">
        <v>483482535</v>
      </c>
      <c r="C4057" s="2"/>
      <c r="D4057" s="2"/>
      <c r="E4057" s="3"/>
      <c r="F4057" s="3"/>
      <c r="H4057" s="5">
        <f>_xlfn.XLOOKUP(Table16[[#This Row],[OrderID]],[3]!Table13456[No заказа],[3]!Table13456[Количество],"",0,1)</f>
        <v>1</v>
      </c>
      <c r="I4057" s="5">
        <f>_xlfn.XLOOKUP(Table16[[#This Row],[OrderID]],[3]!Table13456[No заказа],[3]!Table13456[Цена],"",0,1)</f>
        <v>14989</v>
      </c>
      <c r="J4057" s="2" t="str">
        <f>M01_SETTINGS!$F$2</f>
        <v>KASPI</v>
      </c>
    </row>
    <row r="4058" spans="1:10" x14ac:dyDescent="0.35">
      <c r="A4058" s="3">
        <f>_xlfn.XLOOKUP(Table16[[#This Row],[OrderID]],[3]!Table13456[No заказа],[3]!Table13456[Дата
отправки],"",0,1)</f>
        <v>45678</v>
      </c>
      <c r="B4058" s="2">
        <v>483565360</v>
      </c>
      <c r="C4058" s="2"/>
      <c r="D4058" s="2"/>
      <c r="E4058" s="3"/>
      <c r="F4058" s="3"/>
      <c r="H4058" s="5">
        <f>_xlfn.XLOOKUP(Table16[[#This Row],[OrderID]],[3]!Table13456[No заказа],[3]!Table13456[Количество],"",0,1)</f>
        <v>1</v>
      </c>
      <c r="I4058" s="5">
        <f>_xlfn.XLOOKUP(Table16[[#This Row],[OrderID]],[3]!Table13456[No заказа],[3]!Table13456[Цена],"",0,1)</f>
        <v>14989</v>
      </c>
      <c r="J4058" s="2" t="str">
        <f>M01_SETTINGS!$F$2</f>
        <v>KASPI</v>
      </c>
    </row>
    <row r="4059" spans="1:10" x14ac:dyDescent="0.35">
      <c r="A4059" s="3">
        <f>_xlfn.XLOOKUP(Table16[[#This Row],[OrderID]],[3]!Table13456[No заказа],[3]!Table13456[Дата
отправки],"",0,1)</f>
        <v>45678</v>
      </c>
      <c r="B4059" s="2">
        <v>483787809</v>
      </c>
      <c r="C4059" s="2"/>
      <c r="D4059" s="2"/>
      <c r="E4059" s="3"/>
      <c r="F4059" s="3"/>
      <c r="H4059" s="5">
        <f>_xlfn.XLOOKUP(Table16[[#This Row],[OrderID]],[3]!Table13456[No заказа],[3]!Table13456[Количество],"",0,1)</f>
        <v>1</v>
      </c>
      <c r="I4059" s="5">
        <f>_xlfn.XLOOKUP(Table16[[#This Row],[OrderID]],[3]!Table13456[No заказа],[3]!Table13456[Цена],"",0,1)</f>
        <v>14989</v>
      </c>
      <c r="J4059" s="2" t="str">
        <f>M01_SETTINGS!$F$2</f>
        <v>KASPI</v>
      </c>
    </row>
    <row r="4060" spans="1:10" x14ac:dyDescent="0.35">
      <c r="A4060" s="3">
        <f>_xlfn.XLOOKUP(Table16[[#This Row],[OrderID]],[3]!Table13456[No заказа],[3]!Table13456[Дата
отправки],"",0,1)</f>
        <v>45678</v>
      </c>
      <c r="B4060" s="2">
        <v>483745282</v>
      </c>
      <c r="C4060" s="2"/>
      <c r="D4060" s="2"/>
      <c r="E4060" s="3"/>
      <c r="F4060" s="3"/>
      <c r="H4060" s="5">
        <f>_xlfn.XLOOKUP(Table16[[#This Row],[OrderID]],[3]!Table13456[No заказа],[3]!Table13456[Количество],"",0,1)</f>
        <v>1</v>
      </c>
      <c r="I4060" s="5">
        <f>_xlfn.XLOOKUP(Table16[[#This Row],[OrderID]],[3]!Table13456[No заказа],[3]!Table13456[Цена],"",0,1)</f>
        <v>14989</v>
      </c>
      <c r="J4060" s="2" t="str">
        <f>M01_SETTINGS!$F$2</f>
        <v>KASPI</v>
      </c>
    </row>
    <row r="4061" spans="1:10" x14ac:dyDescent="0.35">
      <c r="A4061" s="3">
        <f>_xlfn.XLOOKUP(Table16[[#This Row],[OrderID]],[3]!Table13456[No заказа],[3]!Table13456[Дата
отправки],"",0,1)</f>
        <v>45678</v>
      </c>
      <c r="B4061" s="2">
        <v>483755641</v>
      </c>
      <c r="C4061" s="2"/>
      <c r="D4061" s="2"/>
      <c r="E4061" s="3"/>
      <c r="F4061" s="3"/>
      <c r="H4061" s="5">
        <f>_xlfn.XLOOKUP(Table16[[#This Row],[OrderID]],[3]!Table13456[No заказа],[3]!Table13456[Количество],"",0,1)</f>
        <v>1</v>
      </c>
      <c r="I4061" s="5">
        <f>_xlfn.XLOOKUP(Table16[[#This Row],[OrderID]],[3]!Table13456[No заказа],[3]!Table13456[Цена],"",0,1)</f>
        <v>14989</v>
      </c>
      <c r="J4061" s="2" t="str">
        <f>M01_SETTINGS!$F$2</f>
        <v>KASPI</v>
      </c>
    </row>
    <row r="4062" spans="1:10" x14ac:dyDescent="0.35">
      <c r="A4062" s="3">
        <f>_xlfn.XLOOKUP(Table16[[#This Row],[OrderID]],[3]!Table13456[No заказа],[3]!Table13456[Дата
отправки],"",0,1)</f>
        <v>45678</v>
      </c>
      <c r="B4062" s="2">
        <v>483913264</v>
      </c>
      <c r="C4062" s="2"/>
      <c r="D4062" s="2"/>
      <c r="E4062" s="3"/>
      <c r="F4062" s="3"/>
      <c r="H4062" s="5">
        <f>_xlfn.XLOOKUP(Table16[[#This Row],[OrderID]],[3]!Table13456[No заказа],[3]!Table13456[Количество],"",0,1)</f>
        <v>1</v>
      </c>
      <c r="I4062" s="5">
        <f>_xlfn.XLOOKUP(Table16[[#This Row],[OrderID]],[3]!Table13456[No заказа],[3]!Table13456[Цена],"",0,1)</f>
        <v>7273</v>
      </c>
      <c r="J4062" s="2" t="str">
        <f>M01_SETTINGS!$F$2</f>
        <v>KASPI</v>
      </c>
    </row>
    <row r="4063" spans="1:10" x14ac:dyDescent="0.35">
      <c r="A4063" s="3">
        <f>_xlfn.XLOOKUP(Table16[[#This Row],[OrderID]],[3]!Table13456[No заказа],[3]!Table13456[Дата
отправки],"",0,1)</f>
        <v>45678</v>
      </c>
      <c r="B4063" s="2">
        <v>483735806</v>
      </c>
      <c r="C4063" s="2"/>
      <c r="D4063" s="2"/>
      <c r="E4063" s="3"/>
      <c r="F4063" s="3"/>
      <c r="H4063" s="5">
        <f>_xlfn.XLOOKUP(Table16[[#This Row],[OrderID]],[3]!Table13456[No заказа],[3]!Table13456[Количество],"",0,1)</f>
        <v>1</v>
      </c>
      <c r="I4063" s="5">
        <f>_xlfn.XLOOKUP(Table16[[#This Row],[OrderID]],[3]!Table13456[No заказа],[3]!Table13456[Цена],"",0,1)</f>
        <v>8499</v>
      </c>
      <c r="J4063" s="2" t="str">
        <f>M01_SETTINGS!$F$2</f>
        <v>KASPI</v>
      </c>
    </row>
    <row r="4064" spans="1:10" x14ac:dyDescent="0.35">
      <c r="A4064" s="3">
        <f>_xlfn.XLOOKUP(Table16[[#This Row],[OrderID]],[3]!Table13456[No заказа],[3]!Table13456[Дата
отправки],"",0,1)</f>
        <v>45678</v>
      </c>
      <c r="B4064" s="2">
        <v>483695276</v>
      </c>
      <c r="C4064" s="2"/>
      <c r="D4064" s="2"/>
      <c r="E4064" s="3"/>
      <c r="F4064" s="3"/>
      <c r="H4064" s="5">
        <f>_xlfn.XLOOKUP(Table16[[#This Row],[OrderID]],[3]!Table13456[No заказа],[3]!Table13456[Количество],"",0,1)</f>
        <v>1</v>
      </c>
      <c r="I4064" s="5">
        <f>_xlfn.XLOOKUP(Table16[[#This Row],[OrderID]],[3]!Table13456[No заказа],[3]!Table13456[Цена],"",0,1)</f>
        <v>8480</v>
      </c>
      <c r="J4064" s="2" t="str">
        <f>M01_SETTINGS!$F$2</f>
        <v>KASPI</v>
      </c>
    </row>
    <row r="4065" spans="1:10" x14ac:dyDescent="0.35">
      <c r="A4065" s="3">
        <f>_xlfn.XLOOKUP(Table16[[#This Row],[OrderID]],[3]!Table13456[No заказа],[3]!Table13456[Дата
отправки],"",0,1)</f>
        <v>45678</v>
      </c>
      <c r="B4065" s="2">
        <v>483753990</v>
      </c>
      <c r="C4065" s="2"/>
      <c r="D4065" s="2"/>
      <c r="E4065" s="3"/>
      <c r="F4065" s="3"/>
      <c r="H4065" s="5">
        <f>_xlfn.XLOOKUP(Table16[[#This Row],[OrderID]],[3]!Table13456[No заказа],[3]!Table13456[Количество],"",0,1)</f>
        <v>1</v>
      </c>
      <c r="I4065" s="5">
        <f>_xlfn.XLOOKUP(Table16[[#This Row],[OrderID]],[3]!Table13456[No заказа],[3]!Table13456[Цена],"",0,1)</f>
        <v>8480</v>
      </c>
      <c r="J4065" s="2" t="str">
        <f>M01_SETTINGS!$F$2</f>
        <v>KASPI</v>
      </c>
    </row>
    <row r="4066" spans="1:10" x14ac:dyDescent="0.35">
      <c r="A4066" s="3">
        <f>_xlfn.XLOOKUP(Table16[[#This Row],[OrderID]],[3]!Table13456[No заказа],[3]!Table13456[Дата
отправки],"",0,1)</f>
        <v>45678</v>
      </c>
      <c r="B4066" s="2">
        <v>483624372</v>
      </c>
      <c r="C4066" s="2"/>
      <c r="D4066" s="2"/>
      <c r="E4066" s="3"/>
      <c r="F4066" s="3"/>
      <c r="H4066" s="5">
        <f>_xlfn.XLOOKUP(Table16[[#This Row],[OrderID]],[3]!Table13456[No заказа],[3]!Table13456[Количество],"",0,1)</f>
        <v>1</v>
      </c>
      <c r="I4066" s="5">
        <f>_xlfn.XLOOKUP(Table16[[#This Row],[OrderID]],[3]!Table13456[No заказа],[3]!Table13456[Цена],"",0,1)</f>
        <v>8480</v>
      </c>
      <c r="J4066" s="2" t="str">
        <f>M01_SETTINGS!$F$2</f>
        <v>KASPI</v>
      </c>
    </row>
    <row r="4067" spans="1:10" x14ac:dyDescent="0.35">
      <c r="A4067" s="3">
        <f>_xlfn.XLOOKUP(Table16[[#This Row],[OrderID]],[3]!Table13456[No заказа],[3]!Table13456[Дата
отправки],"",0,1)</f>
        <v>45678</v>
      </c>
      <c r="B4067" s="2">
        <v>483656577</v>
      </c>
      <c r="C4067" s="2"/>
      <c r="D4067" s="2"/>
      <c r="E4067" s="3"/>
      <c r="F4067" s="3"/>
      <c r="H4067" s="5">
        <f>_xlfn.XLOOKUP(Table16[[#This Row],[OrderID]],[3]!Table13456[No заказа],[3]!Table13456[Количество],"",0,1)</f>
        <v>1</v>
      </c>
      <c r="I4067" s="5">
        <f>_xlfn.XLOOKUP(Table16[[#This Row],[OrderID]],[3]!Table13456[No заказа],[3]!Table13456[Цена],"",0,1)</f>
        <v>8586</v>
      </c>
      <c r="J4067" s="2" t="str">
        <f>M01_SETTINGS!$F$2</f>
        <v>KASPI</v>
      </c>
    </row>
    <row r="4068" spans="1:10" x14ac:dyDescent="0.35">
      <c r="A4068" s="3">
        <f>_xlfn.XLOOKUP(Table16[[#This Row],[OrderID]],[3]!Table13456[No заказа],[3]!Table13456[Дата
отправки],"",0,1)</f>
        <v>45678</v>
      </c>
      <c r="B4068" s="2">
        <v>484008297</v>
      </c>
      <c r="C4068" s="2"/>
      <c r="D4068" s="2"/>
      <c r="E4068" s="3"/>
      <c r="F4068" s="3"/>
      <c r="H4068" s="5">
        <f>_xlfn.XLOOKUP(Table16[[#This Row],[OrderID]],[3]!Table13456[No заказа],[3]!Table13456[Количество],"",0,1)</f>
        <v>1</v>
      </c>
      <c r="I4068" s="5">
        <f>_xlfn.XLOOKUP(Table16[[#This Row],[OrderID]],[3]!Table13456[No заказа],[3]!Table13456[Цена],"",0,1)</f>
        <v>8500</v>
      </c>
      <c r="J4068" s="2" t="str">
        <f>M01_SETTINGS!$F$2</f>
        <v>KASPI</v>
      </c>
    </row>
    <row r="4069" spans="1:10" x14ac:dyDescent="0.35">
      <c r="A4069" s="3">
        <f>_xlfn.XLOOKUP(Table16[[#This Row],[OrderID]],[3]!Table13456[No заказа],[3]!Table13456[Дата
отправки],"",0,1)</f>
        <v>45678</v>
      </c>
      <c r="B4069" s="2">
        <v>483663092</v>
      </c>
      <c r="C4069" s="2"/>
      <c r="D4069" s="2"/>
      <c r="E4069" s="3"/>
      <c r="F4069" s="3"/>
      <c r="H4069" s="5">
        <f>_xlfn.XLOOKUP(Table16[[#This Row],[OrderID]],[3]!Table13456[No заказа],[3]!Table13456[Количество],"",0,1)</f>
        <v>1</v>
      </c>
      <c r="I4069" s="5">
        <f>_xlfn.XLOOKUP(Table16[[#This Row],[OrderID]],[3]!Table13456[No заказа],[3]!Table13456[Цена],"",0,1)</f>
        <v>11557</v>
      </c>
      <c r="J4069" s="2" t="str">
        <f>M01_SETTINGS!$F$2</f>
        <v>KASPI</v>
      </c>
    </row>
    <row r="4070" spans="1:10" x14ac:dyDescent="0.35">
      <c r="A4070" s="3">
        <f>_xlfn.XLOOKUP(Table16[[#This Row],[OrderID]],[3]!Table13456[No заказа],[3]!Table13456[Дата
отправки],"",0,1)</f>
        <v>45678</v>
      </c>
      <c r="B4070" s="2">
        <v>483592847</v>
      </c>
      <c r="C4070" s="2"/>
      <c r="D4070" s="2"/>
      <c r="E4070" s="3"/>
      <c r="F4070" s="3"/>
      <c r="H4070" s="5">
        <f>_xlfn.XLOOKUP(Table16[[#This Row],[OrderID]],[3]!Table13456[No заказа],[3]!Table13456[Количество],"",0,1)</f>
        <v>1</v>
      </c>
      <c r="I4070" s="5">
        <f>_xlfn.XLOOKUP(Table16[[#This Row],[OrderID]],[3]!Table13456[No заказа],[3]!Table13456[Цена],"",0,1)</f>
        <v>8500</v>
      </c>
      <c r="J4070" s="2" t="str">
        <f>M01_SETTINGS!$F$2</f>
        <v>KASPI</v>
      </c>
    </row>
    <row r="4071" spans="1:10" x14ac:dyDescent="0.35">
      <c r="A4071" s="3">
        <f>_xlfn.XLOOKUP(Table16[[#This Row],[OrderID]],[3]!Table13456[No заказа],[3]!Table13456[Дата
отправки],"",0,1)</f>
        <v>45678</v>
      </c>
      <c r="B4071" s="2">
        <v>483999777</v>
      </c>
      <c r="C4071" s="2"/>
      <c r="D4071" s="2"/>
      <c r="E4071" s="3"/>
      <c r="F4071" s="3"/>
      <c r="H4071" s="5">
        <f>_xlfn.XLOOKUP(Table16[[#This Row],[OrderID]],[3]!Table13456[No заказа],[3]!Table13456[Количество],"",0,1)</f>
        <v>1</v>
      </c>
      <c r="I4071" s="5">
        <f>_xlfn.XLOOKUP(Table16[[#This Row],[OrderID]],[3]!Table13456[No заказа],[3]!Table13456[Цена],"",0,1)</f>
        <v>10047</v>
      </c>
      <c r="J4071" s="2" t="str">
        <f>M01_SETTINGS!$F$2</f>
        <v>KASPI</v>
      </c>
    </row>
    <row r="4072" spans="1:10" x14ac:dyDescent="0.35">
      <c r="A4072" s="3">
        <f>_xlfn.XLOOKUP(Table16[[#This Row],[OrderID]],[3]!Table13456[No заказа],[3]!Table13456[Дата
отправки],"",0,1)</f>
        <v>45678</v>
      </c>
      <c r="B4072" s="2">
        <v>483553073</v>
      </c>
      <c r="C4072" s="2"/>
      <c r="D4072" s="2"/>
      <c r="E4072" s="3"/>
      <c r="F4072" s="3"/>
      <c r="H4072" s="5">
        <f>_xlfn.XLOOKUP(Table16[[#This Row],[OrderID]],[3]!Table13456[No заказа],[3]!Table13456[Количество],"",0,1)</f>
        <v>1</v>
      </c>
      <c r="I4072" s="5">
        <f>_xlfn.XLOOKUP(Table16[[#This Row],[OrderID]],[3]!Table13456[No заказа],[3]!Table13456[Цена],"",0,1)</f>
        <v>8480</v>
      </c>
      <c r="J4072" s="2" t="str">
        <f>M01_SETTINGS!$F$2</f>
        <v>KASPI</v>
      </c>
    </row>
    <row r="4073" spans="1:10" x14ac:dyDescent="0.35">
      <c r="A4073" s="3">
        <f>_xlfn.XLOOKUP(Table16[[#This Row],[OrderID]],[3]!Table13456[No заказа],[3]!Table13456[Дата
отправки],"",0,1)</f>
        <v>45677</v>
      </c>
      <c r="B4073" s="2">
        <v>483429051</v>
      </c>
      <c r="C4073" s="2"/>
      <c r="D4073" s="2"/>
      <c r="E4073" s="3"/>
      <c r="F4073" s="3"/>
      <c r="H4073" s="5">
        <f>_xlfn.XLOOKUP(Table16[[#This Row],[OrderID]],[3]!Table13456[No заказа],[3]!Table13456[Количество],"",0,1)</f>
        <v>1</v>
      </c>
      <c r="I4073" s="5">
        <f>_xlfn.XLOOKUP(Table16[[#This Row],[OrderID]],[3]!Table13456[No заказа],[3]!Table13456[Цена],"",0,1)</f>
        <v>8900</v>
      </c>
      <c r="J4073" s="2" t="str">
        <f>M01_SETTINGS!$F$2</f>
        <v>KASPI</v>
      </c>
    </row>
    <row r="4074" spans="1:10" x14ac:dyDescent="0.35">
      <c r="A4074" s="3">
        <f>_xlfn.XLOOKUP(Table16[[#This Row],[OrderID]],[3]!Table13456[No заказа],[3]!Table13456[Дата
отправки],"",0,1)</f>
        <v>45677</v>
      </c>
      <c r="B4074" s="2">
        <v>483326428</v>
      </c>
      <c r="C4074" s="2"/>
      <c r="D4074" s="2"/>
      <c r="E4074" s="3"/>
      <c r="F4074" s="3"/>
      <c r="H4074" s="5">
        <f>_xlfn.XLOOKUP(Table16[[#This Row],[OrderID]],[3]!Table13456[No заказа],[3]!Table13456[Количество],"",0,1)</f>
        <v>1</v>
      </c>
      <c r="I4074" s="5">
        <f>_xlfn.XLOOKUP(Table16[[#This Row],[OrderID]],[3]!Table13456[No заказа],[3]!Table13456[Цена],"",0,1)</f>
        <v>9000</v>
      </c>
      <c r="J4074" s="2" t="str">
        <f>M01_SETTINGS!$F$2</f>
        <v>KASPI</v>
      </c>
    </row>
    <row r="4075" spans="1:10" x14ac:dyDescent="0.35">
      <c r="A4075" s="3">
        <f>_xlfn.XLOOKUP(Table16[[#This Row],[OrderID]],[3]!Table13456[No заказа],[3]!Table13456[Дата
отправки],"",0,1)</f>
        <v>45677</v>
      </c>
      <c r="B4075" s="2">
        <v>483201663</v>
      </c>
      <c r="C4075" s="2"/>
      <c r="D4075" s="2"/>
      <c r="E4075" s="3"/>
      <c r="F4075" s="3"/>
      <c r="H4075" s="5">
        <f>_xlfn.XLOOKUP(Table16[[#This Row],[OrderID]],[3]!Table13456[No заказа],[3]!Table13456[Количество],"",0,1)</f>
        <v>1</v>
      </c>
      <c r="I4075" s="5">
        <f>_xlfn.XLOOKUP(Table16[[#This Row],[OrderID]],[3]!Table13456[No заказа],[3]!Table13456[Цена],"",0,1)</f>
        <v>9000</v>
      </c>
      <c r="J4075" s="2" t="str">
        <f>M01_SETTINGS!$F$2</f>
        <v>KASPI</v>
      </c>
    </row>
    <row r="4076" spans="1:10" x14ac:dyDescent="0.35">
      <c r="A4076" s="3">
        <f>_xlfn.XLOOKUP(Table16[[#This Row],[OrderID]],[3]!Table13456[No заказа],[3]!Table13456[Дата
отправки],"",0,1)</f>
        <v>45677</v>
      </c>
      <c r="B4076" s="2">
        <v>483054245</v>
      </c>
      <c r="C4076" s="2"/>
      <c r="D4076" s="2"/>
      <c r="E4076" s="3"/>
      <c r="F4076" s="3"/>
      <c r="H4076" s="5">
        <f>_xlfn.XLOOKUP(Table16[[#This Row],[OrderID]],[3]!Table13456[No заказа],[3]!Table13456[Количество],"",0,1)</f>
        <v>1</v>
      </c>
      <c r="I4076" s="5">
        <f>_xlfn.XLOOKUP(Table16[[#This Row],[OrderID]],[3]!Table13456[No заказа],[3]!Table13456[Цена],"",0,1)</f>
        <v>9000</v>
      </c>
      <c r="J4076" s="2" t="str">
        <f>M01_SETTINGS!$F$2</f>
        <v>KASPI</v>
      </c>
    </row>
    <row r="4077" spans="1:10" x14ac:dyDescent="0.35">
      <c r="A4077" s="3">
        <f>_xlfn.XLOOKUP(Table16[[#This Row],[OrderID]],[3]!Table13456[No заказа],[3]!Table13456[Дата
отправки],"",0,1)</f>
        <v>45677</v>
      </c>
      <c r="B4077" s="2">
        <v>483169591</v>
      </c>
      <c r="C4077" s="2"/>
      <c r="D4077" s="2"/>
      <c r="E4077" s="3"/>
      <c r="F4077" s="3"/>
      <c r="H4077" s="5">
        <f>_xlfn.XLOOKUP(Table16[[#This Row],[OrderID]],[3]!Table13456[No заказа],[3]!Table13456[Количество],"",0,1)</f>
        <v>1</v>
      </c>
      <c r="I4077" s="5">
        <f>_xlfn.XLOOKUP(Table16[[#This Row],[OrderID]],[3]!Table13456[No заказа],[3]!Table13456[Цена],"",0,1)</f>
        <v>9000</v>
      </c>
      <c r="J4077" s="2" t="str">
        <f>M01_SETTINGS!$F$2</f>
        <v>KASPI</v>
      </c>
    </row>
    <row r="4078" spans="1:10" x14ac:dyDescent="0.35">
      <c r="A4078" s="3">
        <f>_xlfn.XLOOKUP(Table16[[#This Row],[OrderID]],[3]!Table13456[No заказа],[3]!Table13456[Дата
отправки],"",0,1)</f>
        <v>45677</v>
      </c>
      <c r="B4078" s="2">
        <v>483064309</v>
      </c>
      <c r="C4078" s="2"/>
      <c r="D4078" s="2"/>
      <c r="E4078" s="3"/>
      <c r="F4078" s="3"/>
      <c r="H4078" s="5">
        <f>_xlfn.XLOOKUP(Table16[[#This Row],[OrderID]],[3]!Table13456[No заказа],[3]!Table13456[Количество],"",0,1)</f>
        <v>1</v>
      </c>
      <c r="I4078" s="5">
        <f>_xlfn.XLOOKUP(Table16[[#This Row],[OrderID]],[3]!Table13456[No заказа],[3]!Table13456[Цена],"",0,1)</f>
        <v>8925</v>
      </c>
      <c r="J4078" s="2" t="str">
        <f>M01_SETTINGS!$F$2</f>
        <v>KASPI</v>
      </c>
    </row>
    <row r="4079" spans="1:10" x14ac:dyDescent="0.35">
      <c r="A4079" s="3">
        <f>_xlfn.XLOOKUP(Table16[[#This Row],[OrderID]],[3]!Table13456[No заказа],[3]!Table13456[Дата
отправки],"",0,1)</f>
        <v>45677</v>
      </c>
      <c r="B4079" s="2">
        <v>483068222</v>
      </c>
      <c r="C4079" s="2"/>
      <c r="D4079" s="2"/>
      <c r="E4079" s="3"/>
      <c r="F4079" s="3"/>
      <c r="H4079" s="5">
        <f>_xlfn.XLOOKUP(Table16[[#This Row],[OrderID]],[3]!Table13456[No заказа],[3]!Table13456[Количество],"",0,1)</f>
        <v>1</v>
      </c>
      <c r="I4079" s="5">
        <f>_xlfn.XLOOKUP(Table16[[#This Row],[OrderID]],[3]!Table13456[No заказа],[3]!Table13456[Цена],"",0,1)</f>
        <v>9000</v>
      </c>
      <c r="J4079" s="2" t="str">
        <f>M01_SETTINGS!$F$2</f>
        <v>KASPI</v>
      </c>
    </row>
    <row r="4080" spans="1:10" x14ac:dyDescent="0.35">
      <c r="A4080" s="3">
        <f>_xlfn.XLOOKUP(Table16[[#This Row],[OrderID]],[3]!Table13456[No заказа],[3]!Table13456[Дата
отправки],"",0,1)</f>
        <v>45677</v>
      </c>
      <c r="B4080" s="2">
        <v>483138797</v>
      </c>
      <c r="C4080" s="2"/>
      <c r="D4080" s="2"/>
      <c r="E4080" s="3"/>
      <c r="F4080" s="3"/>
      <c r="H4080" s="5">
        <f>_xlfn.XLOOKUP(Table16[[#This Row],[OrderID]],[3]!Table13456[No заказа],[3]!Table13456[Количество],"",0,1)</f>
        <v>1</v>
      </c>
      <c r="I4080" s="5">
        <f>_xlfn.XLOOKUP(Table16[[#This Row],[OrderID]],[3]!Table13456[No заказа],[3]!Table13456[Цена],"",0,1)</f>
        <v>9956</v>
      </c>
      <c r="J4080" s="2" t="str">
        <f>M01_SETTINGS!$F$2</f>
        <v>KASPI</v>
      </c>
    </row>
    <row r="4081" spans="1:10" x14ac:dyDescent="0.35">
      <c r="A4081" s="3">
        <f>_xlfn.XLOOKUP(Table16[[#This Row],[OrderID]],[3]!Table13456[No заказа],[3]!Table13456[Дата
отправки],"",0,1)</f>
        <v>45677</v>
      </c>
      <c r="B4081" s="2">
        <v>483133726</v>
      </c>
      <c r="C4081" s="2"/>
      <c r="D4081" s="2"/>
      <c r="E4081" s="3"/>
      <c r="F4081" s="3"/>
      <c r="H4081" s="5">
        <f>_xlfn.XLOOKUP(Table16[[#This Row],[OrderID]],[3]!Table13456[No заказа],[3]!Table13456[Количество],"",0,1)</f>
        <v>1</v>
      </c>
      <c r="I4081" s="5">
        <f>_xlfn.XLOOKUP(Table16[[#This Row],[OrderID]],[3]!Table13456[No заказа],[3]!Table13456[Цена],"",0,1)</f>
        <v>9000</v>
      </c>
      <c r="J4081" s="2" t="str">
        <f>M01_SETTINGS!$F$2</f>
        <v>KASPI</v>
      </c>
    </row>
    <row r="4082" spans="1:10" x14ac:dyDescent="0.35">
      <c r="A4082" s="3">
        <f>_xlfn.XLOOKUP(Table16[[#This Row],[OrderID]],[3]!Table13456[No заказа],[3]!Table13456[Дата
отправки],"",0,1)</f>
        <v>45677</v>
      </c>
      <c r="B4082" s="2">
        <v>483129609</v>
      </c>
      <c r="C4082" s="2"/>
      <c r="D4082" s="2"/>
      <c r="E4082" s="3"/>
      <c r="F4082" s="3"/>
      <c r="H4082" s="5">
        <f>_xlfn.XLOOKUP(Table16[[#This Row],[OrderID]],[3]!Table13456[No заказа],[3]!Table13456[Количество],"",0,1)</f>
        <v>1</v>
      </c>
      <c r="I4082" s="5">
        <f>_xlfn.XLOOKUP(Table16[[#This Row],[OrderID]],[3]!Table13456[No заказа],[3]!Table13456[Цена],"",0,1)</f>
        <v>8927</v>
      </c>
      <c r="J4082" s="2" t="str">
        <f>M01_SETTINGS!$F$2</f>
        <v>KASPI</v>
      </c>
    </row>
    <row r="4083" spans="1:10" x14ac:dyDescent="0.35">
      <c r="A4083" s="3">
        <f>_xlfn.XLOOKUP(Table16[[#This Row],[OrderID]],[3]!Table13456[No заказа],[3]!Table13456[Дата
отправки],"",0,1)</f>
        <v>45677</v>
      </c>
      <c r="B4083" s="2">
        <v>483017543</v>
      </c>
      <c r="C4083" s="2"/>
      <c r="D4083" s="2"/>
      <c r="E4083" s="3"/>
      <c r="F4083" s="3"/>
      <c r="H4083" s="5">
        <f>_xlfn.XLOOKUP(Table16[[#This Row],[OrderID]],[3]!Table13456[No заказа],[3]!Table13456[Количество],"",0,1)</f>
        <v>1</v>
      </c>
      <c r="I4083" s="5">
        <f>_xlfn.XLOOKUP(Table16[[#This Row],[OrderID]],[3]!Table13456[No заказа],[3]!Table13456[Цена],"",0,1)</f>
        <v>8939</v>
      </c>
      <c r="J4083" s="2" t="str">
        <f>M01_SETTINGS!$F$2</f>
        <v>KASPI</v>
      </c>
    </row>
    <row r="4084" spans="1:10" x14ac:dyDescent="0.35">
      <c r="A4084" s="3">
        <f>_xlfn.XLOOKUP(Table16[[#This Row],[OrderID]],[3]!Table13456[No заказа],[3]!Table13456[Дата
отправки],"",0,1)</f>
        <v>45677</v>
      </c>
      <c r="B4084" s="2">
        <v>483182478</v>
      </c>
      <c r="C4084" s="2"/>
      <c r="D4084" s="2"/>
      <c r="E4084" s="3"/>
      <c r="F4084" s="3"/>
      <c r="H4084" s="5">
        <f>_xlfn.XLOOKUP(Table16[[#This Row],[OrderID]],[3]!Table13456[No заказа],[3]!Table13456[Количество],"",0,1)</f>
        <v>1</v>
      </c>
      <c r="I4084" s="5">
        <f>_xlfn.XLOOKUP(Table16[[#This Row],[OrderID]],[3]!Table13456[No заказа],[3]!Table13456[Цена],"",0,1)</f>
        <v>10371</v>
      </c>
      <c r="J4084" s="2" t="str">
        <f>M01_SETTINGS!$F$2</f>
        <v>KASPI</v>
      </c>
    </row>
    <row r="4085" spans="1:10" x14ac:dyDescent="0.35">
      <c r="A4085" s="3">
        <f>_xlfn.XLOOKUP(Table16[[#This Row],[OrderID]],[3]!Table13456[No заказа],[3]!Table13456[Дата
отправки],"",0,1)</f>
        <v>45677</v>
      </c>
      <c r="B4085" s="2">
        <v>483218639</v>
      </c>
      <c r="C4085" s="2"/>
      <c r="D4085" s="2"/>
      <c r="E4085" s="3"/>
      <c r="F4085" s="3"/>
      <c r="H4085" s="5">
        <f>_xlfn.XLOOKUP(Table16[[#This Row],[OrderID]],[3]!Table13456[No заказа],[3]!Table13456[Количество],"",0,1)</f>
        <v>1</v>
      </c>
      <c r="I4085" s="5">
        <f>_xlfn.XLOOKUP(Table16[[#This Row],[OrderID]],[3]!Table13456[No заказа],[3]!Table13456[Цена],"",0,1)</f>
        <v>10501</v>
      </c>
      <c r="J4085" s="2" t="str">
        <f>M01_SETTINGS!$F$2</f>
        <v>KASPI</v>
      </c>
    </row>
    <row r="4086" spans="1:10" x14ac:dyDescent="0.35">
      <c r="A4086" s="3">
        <f>_xlfn.XLOOKUP(Table16[[#This Row],[OrderID]],[3]!Table13456[No заказа],[3]!Table13456[Дата
отправки],"",0,1)</f>
        <v>45677</v>
      </c>
      <c r="B4086" s="2">
        <v>483055113</v>
      </c>
      <c r="C4086" s="2"/>
      <c r="D4086" s="2"/>
      <c r="E4086" s="3"/>
      <c r="F4086" s="3"/>
      <c r="H4086" s="5">
        <f>_xlfn.XLOOKUP(Table16[[#This Row],[OrderID]],[3]!Table13456[No заказа],[3]!Table13456[Количество],"",0,1)</f>
        <v>1</v>
      </c>
      <c r="I4086" s="5">
        <f>_xlfn.XLOOKUP(Table16[[#This Row],[OrderID]],[3]!Table13456[No заказа],[3]!Table13456[Цена],"",0,1)</f>
        <v>8999</v>
      </c>
      <c r="J4086" s="2" t="str">
        <f>M01_SETTINGS!$F$2</f>
        <v>KASPI</v>
      </c>
    </row>
    <row r="4087" spans="1:10" x14ac:dyDescent="0.35">
      <c r="A4087" s="3">
        <f>_xlfn.XLOOKUP(Table16[[#This Row],[OrderID]],[3]!Table13456[No заказа],[3]!Table13456[Дата
отправки],"",0,1)</f>
        <v>45677</v>
      </c>
      <c r="B4087" s="2">
        <v>483045097</v>
      </c>
      <c r="C4087" s="2"/>
      <c r="D4087" s="2"/>
      <c r="E4087" s="3"/>
      <c r="F4087" s="3"/>
      <c r="H4087" s="5">
        <f>_xlfn.XLOOKUP(Table16[[#This Row],[OrderID]],[3]!Table13456[No заказа],[3]!Table13456[Количество],"",0,1)</f>
        <v>1</v>
      </c>
      <c r="I4087" s="5">
        <f>_xlfn.XLOOKUP(Table16[[#This Row],[OrderID]],[3]!Table13456[No заказа],[3]!Table13456[Цена],"",0,1)</f>
        <v>8999</v>
      </c>
      <c r="J4087" s="2" t="str">
        <f>M01_SETTINGS!$F$2</f>
        <v>KASPI</v>
      </c>
    </row>
    <row r="4088" spans="1:10" x14ac:dyDescent="0.35">
      <c r="A4088" s="3">
        <f>_xlfn.XLOOKUP(Table16[[#This Row],[OrderID]],[3]!Table13456[No заказа],[3]!Table13456[Дата
отправки],"",0,1)</f>
        <v>45677</v>
      </c>
      <c r="B4088" s="2">
        <v>483139527</v>
      </c>
      <c r="C4088" s="2"/>
      <c r="D4088" s="2"/>
      <c r="E4088" s="3"/>
      <c r="F4088" s="3"/>
      <c r="H4088" s="5">
        <f>_xlfn.XLOOKUP(Table16[[#This Row],[OrderID]],[3]!Table13456[No заказа],[3]!Table13456[Количество],"",0,1)</f>
        <v>1</v>
      </c>
      <c r="I4088" s="5">
        <f>_xlfn.XLOOKUP(Table16[[#This Row],[OrderID]],[3]!Table13456[No заказа],[3]!Table13456[Цена],"",0,1)</f>
        <v>9984</v>
      </c>
      <c r="J4088" s="2" t="str">
        <f>M01_SETTINGS!$F$2</f>
        <v>KASPI</v>
      </c>
    </row>
    <row r="4089" spans="1:10" x14ac:dyDescent="0.35">
      <c r="A4089" s="3">
        <f>_xlfn.XLOOKUP(Table16[[#This Row],[OrderID]],[3]!Table13456[No заказа],[3]!Table13456[Дата
отправки],"",0,1)</f>
        <v>45677</v>
      </c>
      <c r="B4089" s="2">
        <v>483261005</v>
      </c>
      <c r="C4089" s="2"/>
      <c r="D4089" s="2"/>
      <c r="E4089" s="3"/>
      <c r="F4089" s="3"/>
      <c r="H4089" s="5">
        <f>_xlfn.XLOOKUP(Table16[[#This Row],[OrderID]],[3]!Table13456[No заказа],[3]!Table13456[Количество],"",0,1)</f>
        <v>1</v>
      </c>
      <c r="I4089" s="5">
        <f>_xlfn.XLOOKUP(Table16[[#This Row],[OrderID]],[3]!Table13456[No заказа],[3]!Table13456[Цена],"",0,1)</f>
        <v>8999</v>
      </c>
      <c r="J4089" s="2" t="str">
        <f>M01_SETTINGS!$F$2</f>
        <v>KASPI</v>
      </c>
    </row>
    <row r="4090" spans="1:10" x14ac:dyDescent="0.35">
      <c r="A4090" s="3">
        <f>_xlfn.XLOOKUP(Table16[[#This Row],[OrderID]],[3]!Table13456[No заказа],[3]!Table13456[Дата
отправки],"",0,1)</f>
        <v>45677</v>
      </c>
      <c r="B4090" s="2">
        <v>483138718</v>
      </c>
      <c r="C4090" s="2"/>
      <c r="D4090" s="2"/>
      <c r="E4090" s="3"/>
      <c r="F4090" s="3"/>
      <c r="H4090" s="5">
        <f>_xlfn.XLOOKUP(Table16[[#This Row],[OrderID]],[3]!Table13456[No заказа],[3]!Table13456[Количество],"",0,1)</f>
        <v>1</v>
      </c>
      <c r="I4090" s="5">
        <f>_xlfn.XLOOKUP(Table16[[#This Row],[OrderID]],[3]!Table13456[No заказа],[3]!Table13456[Цена],"",0,1)</f>
        <v>8990</v>
      </c>
      <c r="J4090" s="2" t="str">
        <f>M01_SETTINGS!$F$2</f>
        <v>KASPI</v>
      </c>
    </row>
    <row r="4091" spans="1:10" x14ac:dyDescent="0.35">
      <c r="A4091" s="3">
        <f>_xlfn.XLOOKUP(Table16[[#This Row],[OrderID]],[3]!Table13456[No заказа],[3]!Table13456[Дата
отправки],"",0,1)</f>
        <v>45677</v>
      </c>
      <c r="B4091" s="2">
        <v>483260444</v>
      </c>
      <c r="C4091" s="2"/>
      <c r="D4091" s="2"/>
      <c r="E4091" s="3"/>
      <c r="F4091" s="3"/>
      <c r="H4091" s="5">
        <f>_xlfn.XLOOKUP(Table16[[#This Row],[OrderID]],[3]!Table13456[No заказа],[3]!Table13456[Количество],"",0,1)</f>
        <v>1</v>
      </c>
      <c r="I4091" s="5">
        <f>_xlfn.XLOOKUP(Table16[[#This Row],[OrderID]],[3]!Table13456[No заказа],[3]!Table13456[Цена],"",0,1)</f>
        <v>8900</v>
      </c>
      <c r="J4091" s="2" t="str">
        <f>M01_SETTINGS!$F$2</f>
        <v>KASPI</v>
      </c>
    </row>
    <row r="4092" spans="1:10" x14ac:dyDescent="0.35">
      <c r="A4092" s="3">
        <f>_xlfn.XLOOKUP(Table16[[#This Row],[OrderID]],[3]!Table13456[No заказа],[3]!Table13456[Дата
отправки],"",0,1)</f>
        <v>45677</v>
      </c>
      <c r="B4092" s="2">
        <v>483350839</v>
      </c>
      <c r="C4092" s="2"/>
      <c r="D4092" s="2"/>
      <c r="E4092" s="3"/>
      <c r="F4092" s="3"/>
      <c r="H4092" s="5">
        <f>_xlfn.XLOOKUP(Table16[[#This Row],[OrderID]],[3]!Table13456[No заказа],[3]!Table13456[Количество],"",0,1)</f>
        <v>1</v>
      </c>
      <c r="I4092" s="5">
        <f>_xlfn.XLOOKUP(Table16[[#This Row],[OrderID]],[3]!Table13456[No заказа],[3]!Table13456[Цена],"",0,1)</f>
        <v>9984</v>
      </c>
      <c r="J4092" s="2" t="str">
        <f>M01_SETTINGS!$F$2</f>
        <v>KASPI</v>
      </c>
    </row>
    <row r="4093" spans="1:10" x14ac:dyDescent="0.35">
      <c r="A4093" s="3">
        <f>_xlfn.XLOOKUP(Table16[[#This Row],[OrderID]],[3]!Table13456[No заказа],[3]!Table13456[Дата
отправки],"",0,1)</f>
        <v>45677</v>
      </c>
      <c r="B4093" s="2">
        <v>483049868</v>
      </c>
      <c r="C4093" s="2"/>
      <c r="D4093" s="2"/>
      <c r="E4093" s="3"/>
      <c r="F4093" s="3"/>
      <c r="H4093" s="5">
        <f>_xlfn.XLOOKUP(Table16[[#This Row],[OrderID]],[3]!Table13456[No заказа],[3]!Table13456[Количество],"",0,1)</f>
        <v>1</v>
      </c>
      <c r="I4093" s="5">
        <f>_xlfn.XLOOKUP(Table16[[#This Row],[OrderID]],[3]!Table13456[No заказа],[3]!Table13456[Цена],"",0,1)</f>
        <v>14989</v>
      </c>
      <c r="J4093" s="2" t="str">
        <f>M01_SETTINGS!$F$2</f>
        <v>KASPI</v>
      </c>
    </row>
    <row r="4094" spans="1:10" x14ac:dyDescent="0.35">
      <c r="A4094" s="3">
        <f>_xlfn.XLOOKUP(Table16[[#This Row],[OrderID]],[3]!Table13456[No заказа],[3]!Table13456[Дата
отправки],"",0,1)</f>
        <v>45677</v>
      </c>
      <c r="B4094" s="2">
        <v>483199465</v>
      </c>
      <c r="C4094" s="2"/>
      <c r="D4094" s="2"/>
      <c r="E4094" s="3"/>
      <c r="F4094" s="3"/>
      <c r="H4094" s="5">
        <f>_xlfn.XLOOKUP(Table16[[#This Row],[OrderID]],[3]!Table13456[No заказа],[3]!Table13456[Количество],"",0,1)</f>
        <v>1</v>
      </c>
      <c r="I4094" s="5">
        <f>_xlfn.XLOOKUP(Table16[[#This Row],[OrderID]],[3]!Table13456[No заказа],[3]!Table13456[Цена],"",0,1)</f>
        <v>8593</v>
      </c>
      <c r="J4094" s="2" t="str">
        <f>M01_SETTINGS!$F$2</f>
        <v>KASPI</v>
      </c>
    </row>
    <row r="4095" spans="1:10" x14ac:dyDescent="0.35">
      <c r="A4095" s="3">
        <f>_xlfn.XLOOKUP(Table16[[#This Row],[OrderID]],[3]!Table13456[No заказа],[3]!Table13456[Дата
отправки],"",0,1)</f>
        <v>45677</v>
      </c>
      <c r="B4095" s="2">
        <v>483180846</v>
      </c>
      <c r="C4095" s="2"/>
      <c r="D4095" s="2"/>
      <c r="E4095" s="3"/>
      <c r="F4095" s="3"/>
      <c r="H4095" s="5">
        <f>_xlfn.XLOOKUP(Table16[[#This Row],[OrderID]],[3]!Table13456[No заказа],[3]!Table13456[Количество],"",0,1)</f>
        <v>1</v>
      </c>
      <c r="I4095" s="5">
        <f>_xlfn.XLOOKUP(Table16[[#This Row],[OrderID]],[3]!Table13456[No заказа],[3]!Table13456[Цена],"",0,1)</f>
        <v>8480</v>
      </c>
      <c r="J4095" s="2" t="str">
        <f>M01_SETTINGS!$F$2</f>
        <v>KASPI</v>
      </c>
    </row>
    <row r="4096" spans="1:10" x14ac:dyDescent="0.35">
      <c r="A4096" s="3">
        <f>_xlfn.XLOOKUP(Table16[[#This Row],[OrderID]],[3]!Table13456[No заказа],[3]!Table13456[Дата
отправки],"",0,1)</f>
        <v>45677</v>
      </c>
      <c r="B4096" s="2">
        <v>483229191</v>
      </c>
      <c r="C4096" s="2"/>
      <c r="D4096" s="2"/>
      <c r="E4096" s="3"/>
      <c r="F4096" s="3"/>
      <c r="H4096" s="5">
        <f>_xlfn.XLOOKUP(Table16[[#This Row],[OrderID]],[3]!Table13456[No заказа],[3]!Table13456[Количество],"",0,1)</f>
        <v>1</v>
      </c>
      <c r="I4096" s="5">
        <f>_xlfn.XLOOKUP(Table16[[#This Row],[OrderID]],[3]!Table13456[No заказа],[3]!Table13456[Цена],"",0,1)</f>
        <v>8504</v>
      </c>
      <c r="J4096" s="2" t="str">
        <f>M01_SETTINGS!$F$2</f>
        <v>KASPI</v>
      </c>
    </row>
    <row r="4097" spans="1:10" x14ac:dyDescent="0.35">
      <c r="A4097" s="3">
        <f>_xlfn.XLOOKUP(Table16[[#This Row],[OrderID]],[3]!Table13456[No заказа],[3]!Table13456[Дата
отправки],"",0,1)</f>
        <v>45677</v>
      </c>
      <c r="B4097" s="2">
        <v>483024979</v>
      </c>
      <c r="C4097" s="2"/>
      <c r="D4097" s="2"/>
      <c r="E4097" s="3"/>
      <c r="F4097" s="3"/>
      <c r="H4097" s="5">
        <f>_xlfn.XLOOKUP(Table16[[#This Row],[OrderID]],[3]!Table13456[No заказа],[3]!Table13456[Количество],"",0,1)</f>
        <v>1</v>
      </c>
      <c r="I4097" s="5">
        <f>_xlfn.XLOOKUP(Table16[[#This Row],[OrderID]],[3]!Table13456[No заказа],[3]!Table13456[Цена],"",0,1)</f>
        <v>8895</v>
      </c>
      <c r="J4097" s="2" t="str">
        <f>M01_SETTINGS!$F$2</f>
        <v>KASPI</v>
      </c>
    </row>
    <row r="4098" spans="1:10" x14ac:dyDescent="0.35">
      <c r="A4098" s="3">
        <f>_xlfn.XLOOKUP(Table16[[#This Row],[OrderID]],[3]!Table13456[No заказа],[3]!Table13456[Дата
отправки],"",0,1)</f>
        <v>45677</v>
      </c>
      <c r="B4098" s="2">
        <v>483131173</v>
      </c>
      <c r="C4098" s="2"/>
      <c r="D4098" s="2"/>
      <c r="E4098" s="3"/>
      <c r="F4098" s="3"/>
      <c r="H4098" s="5">
        <f>_xlfn.XLOOKUP(Table16[[#This Row],[OrderID]],[3]!Table13456[No заказа],[3]!Table13456[Количество],"",0,1)</f>
        <v>1</v>
      </c>
      <c r="I4098" s="5">
        <f>_xlfn.XLOOKUP(Table16[[#This Row],[OrderID]],[3]!Table13456[No заказа],[3]!Table13456[Цена],"",0,1)</f>
        <v>8999</v>
      </c>
      <c r="J4098" s="2" t="str">
        <f>M01_SETTINGS!$F$2</f>
        <v>KASPI</v>
      </c>
    </row>
    <row r="4099" spans="1:10" x14ac:dyDescent="0.35">
      <c r="A4099" s="3">
        <f>_xlfn.XLOOKUP(Table16[[#This Row],[OrderID]],[3]!Table13456[No заказа],[3]!Table13456[Дата
отправки],"",0,1)</f>
        <v>45677</v>
      </c>
      <c r="B4099" s="2">
        <v>482953523</v>
      </c>
      <c r="C4099" s="2"/>
      <c r="D4099" s="2"/>
      <c r="E4099" s="3"/>
      <c r="F4099" s="3"/>
      <c r="H4099" s="5">
        <f>_xlfn.XLOOKUP(Table16[[#This Row],[OrderID]],[3]!Table13456[No заказа],[3]!Table13456[Количество],"",0,1)</f>
        <v>1</v>
      </c>
      <c r="I4099" s="5">
        <f>_xlfn.XLOOKUP(Table16[[#This Row],[OrderID]],[3]!Table13456[No заказа],[3]!Table13456[Цена],"",0,1)</f>
        <v>9000</v>
      </c>
      <c r="J4099" s="2" t="str">
        <f>M01_SETTINGS!$F$2</f>
        <v>KASPI</v>
      </c>
    </row>
    <row r="4100" spans="1:10" x14ac:dyDescent="0.35">
      <c r="A4100" s="3">
        <f>_xlfn.XLOOKUP(Table16[[#This Row],[OrderID]],[3]!Table13456[No заказа],[3]!Table13456[Дата
отправки],"",0,1)</f>
        <v>45677</v>
      </c>
      <c r="B4100" s="2">
        <v>482826712</v>
      </c>
      <c r="C4100" s="2"/>
      <c r="D4100" s="2"/>
      <c r="E4100" s="3"/>
      <c r="F4100" s="3"/>
      <c r="H4100" s="5">
        <f>_xlfn.XLOOKUP(Table16[[#This Row],[OrderID]],[3]!Table13456[No заказа],[3]!Table13456[Количество],"",0,1)</f>
        <v>1</v>
      </c>
      <c r="I4100" s="5">
        <f>_xlfn.XLOOKUP(Table16[[#This Row],[OrderID]],[3]!Table13456[No заказа],[3]!Table13456[Цена],"",0,1)</f>
        <v>8498</v>
      </c>
      <c r="J4100" s="2" t="str">
        <f>M01_SETTINGS!$F$2</f>
        <v>KASPI</v>
      </c>
    </row>
    <row r="4101" spans="1:10" x14ac:dyDescent="0.35">
      <c r="A4101" s="3">
        <f>_xlfn.XLOOKUP(Table16[[#This Row],[OrderID]],[3]!Table13456[No заказа],[3]!Table13456[Дата
отправки],"",0,1)</f>
        <v>45677</v>
      </c>
      <c r="B4101" s="2">
        <v>483292428</v>
      </c>
      <c r="C4101" s="2"/>
      <c r="D4101" s="2"/>
      <c r="E4101" s="3"/>
      <c r="F4101" s="3"/>
      <c r="H4101" s="5">
        <f>_xlfn.XLOOKUP(Table16[[#This Row],[OrderID]],[3]!Table13456[No заказа],[3]!Table13456[Количество],"",0,1)</f>
        <v>1</v>
      </c>
      <c r="I4101" s="5">
        <f>_xlfn.XLOOKUP(Table16[[#This Row],[OrderID]],[3]!Table13456[No заказа],[3]!Table13456[Цена],"",0,1)</f>
        <v>8480</v>
      </c>
      <c r="J4101" s="2" t="str">
        <f>M01_SETTINGS!$F$2</f>
        <v>KASPI</v>
      </c>
    </row>
    <row r="4102" spans="1:10" x14ac:dyDescent="0.35">
      <c r="A4102" s="3">
        <f>_xlfn.XLOOKUP(Table16[[#This Row],[OrderID]],[3]!Table13456[No заказа],[3]!Table13456[Дата
отправки],"",0,1)</f>
        <v>45677</v>
      </c>
      <c r="B4102" s="2">
        <v>482990628</v>
      </c>
      <c r="C4102" s="2"/>
      <c r="D4102" s="2"/>
      <c r="E4102" s="3"/>
      <c r="F4102" s="3"/>
      <c r="H4102" s="5">
        <f>_xlfn.XLOOKUP(Table16[[#This Row],[OrderID]],[3]!Table13456[No заказа],[3]!Table13456[Количество],"",0,1)</f>
        <v>1</v>
      </c>
      <c r="I4102" s="5">
        <f>_xlfn.XLOOKUP(Table16[[#This Row],[OrderID]],[3]!Table13456[No заказа],[3]!Table13456[Цена],"",0,1)</f>
        <v>8480</v>
      </c>
      <c r="J4102" s="2" t="str">
        <f>M01_SETTINGS!$F$2</f>
        <v>KASPI</v>
      </c>
    </row>
    <row r="4103" spans="1:10" x14ac:dyDescent="0.35">
      <c r="A4103" s="3">
        <f>_xlfn.XLOOKUP(Table16[[#This Row],[OrderID]],[3]!Table13456[No заказа],[3]!Table13456[Дата
отправки],"",0,1)</f>
        <v>45677</v>
      </c>
      <c r="B4103" s="2">
        <v>483159710</v>
      </c>
      <c r="C4103" s="2"/>
      <c r="D4103" s="2"/>
      <c r="E4103" s="3"/>
      <c r="F4103" s="3"/>
      <c r="H4103" s="5">
        <f>_xlfn.XLOOKUP(Table16[[#This Row],[OrderID]],[3]!Table13456[No заказа],[3]!Table13456[Количество],"",0,1)</f>
        <v>1</v>
      </c>
      <c r="I4103" s="5">
        <f>_xlfn.XLOOKUP(Table16[[#This Row],[OrderID]],[3]!Table13456[No заказа],[3]!Table13456[Цена],"",0,1)</f>
        <v>8499</v>
      </c>
      <c r="J4103" s="2" t="str">
        <f>M01_SETTINGS!$F$2</f>
        <v>KASPI</v>
      </c>
    </row>
    <row r="4104" spans="1:10" x14ac:dyDescent="0.35">
      <c r="A4104" s="3">
        <f>_xlfn.XLOOKUP(Table16[[#This Row],[OrderID]],[3]!Table13456[No заказа],[3]!Table13456[Дата
отправки],"",0,1)</f>
        <v>45677</v>
      </c>
      <c r="B4104" s="2">
        <v>483011780</v>
      </c>
      <c r="C4104" s="2"/>
      <c r="D4104" s="2"/>
      <c r="E4104" s="3"/>
      <c r="F4104" s="3"/>
      <c r="H4104" s="5">
        <f>_xlfn.XLOOKUP(Table16[[#This Row],[OrderID]],[3]!Table13456[No заказа],[3]!Table13456[Количество],"",0,1)</f>
        <v>1</v>
      </c>
      <c r="I4104" s="5">
        <f>_xlfn.XLOOKUP(Table16[[#This Row],[OrderID]],[3]!Table13456[No заказа],[3]!Table13456[Цена],"",0,1)</f>
        <v>11898</v>
      </c>
      <c r="J4104" s="2" t="str">
        <f>M01_SETTINGS!$F$2</f>
        <v>KASPI</v>
      </c>
    </row>
    <row r="4105" spans="1:10" x14ac:dyDescent="0.35">
      <c r="A4105" s="3">
        <f>_xlfn.XLOOKUP(Table16[[#This Row],[OrderID]],[3]!Table13456[No заказа],[3]!Table13456[Дата
отправки],"",0,1)</f>
        <v>45677</v>
      </c>
      <c r="B4105" s="2">
        <v>483209666</v>
      </c>
      <c r="C4105" s="2"/>
      <c r="D4105" s="2"/>
      <c r="E4105" s="3"/>
      <c r="F4105" s="3"/>
      <c r="H4105" s="5">
        <f>_xlfn.XLOOKUP(Table16[[#This Row],[OrderID]],[3]!Table13456[No заказа],[3]!Table13456[Количество],"",0,1)</f>
        <v>1</v>
      </c>
      <c r="I4105" s="5">
        <f>_xlfn.XLOOKUP(Table16[[#This Row],[OrderID]],[3]!Table13456[No заказа],[3]!Table13456[Цена],"",0,1)</f>
        <v>8498</v>
      </c>
      <c r="J4105" s="2" t="str">
        <f>M01_SETTINGS!$F$2</f>
        <v>KASPI</v>
      </c>
    </row>
    <row r="4106" spans="1:10" x14ac:dyDescent="0.35">
      <c r="A4106" s="3">
        <f>_xlfn.XLOOKUP(Table16[[#This Row],[OrderID]],[3]!Table13456[No заказа],[3]!Table13456[Дата
отправки],"",0,1)</f>
        <v>45677</v>
      </c>
      <c r="B4106" s="2">
        <v>483137393</v>
      </c>
      <c r="C4106" s="2"/>
      <c r="D4106" s="2"/>
      <c r="E4106" s="3"/>
      <c r="F4106" s="3"/>
      <c r="H4106" s="5">
        <f>_xlfn.XLOOKUP(Table16[[#This Row],[OrderID]],[3]!Table13456[No заказа],[3]!Table13456[Количество],"",0,1)</f>
        <v>1</v>
      </c>
      <c r="I4106" s="5">
        <f>_xlfn.XLOOKUP(Table16[[#This Row],[OrderID]],[3]!Table13456[No заказа],[3]!Table13456[Цена],"",0,1)</f>
        <v>8498</v>
      </c>
      <c r="J4106" s="2" t="str">
        <f>M01_SETTINGS!$F$2</f>
        <v>KASPI</v>
      </c>
    </row>
    <row r="4107" spans="1:10" x14ac:dyDescent="0.35">
      <c r="A4107" s="3">
        <f>_xlfn.XLOOKUP(Table16[[#This Row],[OrderID]],[3]!Table13456[No заказа],[3]!Table13456[Дата
отправки],"",0,1)</f>
        <v>45677</v>
      </c>
      <c r="B4107" s="2">
        <v>483084513</v>
      </c>
      <c r="C4107" s="2"/>
      <c r="D4107" s="2"/>
      <c r="E4107" s="3"/>
      <c r="F4107" s="3"/>
      <c r="H4107" s="5">
        <f>_xlfn.XLOOKUP(Table16[[#This Row],[OrderID]],[3]!Table13456[No заказа],[3]!Table13456[Количество],"",0,1)</f>
        <v>1</v>
      </c>
      <c r="I4107" s="5">
        <f>_xlfn.XLOOKUP(Table16[[#This Row],[OrderID]],[3]!Table13456[No заказа],[3]!Table13456[Цена],"",0,1)</f>
        <v>8498</v>
      </c>
      <c r="J4107" s="2" t="str">
        <f>M01_SETTINGS!$F$2</f>
        <v>KASPI</v>
      </c>
    </row>
    <row r="4108" spans="1:10" x14ac:dyDescent="0.35">
      <c r="A4108" s="3">
        <f>_xlfn.XLOOKUP(Table16[[#This Row],[OrderID]],[3]!Table13456[No заказа],[3]!Table13456[Дата
отправки],"",0,1)</f>
        <v>45677</v>
      </c>
      <c r="B4108" s="2">
        <v>482845253</v>
      </c>
      <c r="C4108" s="2"/>
      <c r="D4108" s="2"/>
      <c r="E4108" s="3"/>
      <c r="F4108" s="3"/>
      <c r="H4108" s="5">
        <f>_xlfn.XLOOKUP(Table16[[#This Row],[OrderID]],[3]!Table13456[No заказа],[3]!Table13456[Количество],"",0,1)</f>
        <v>1</v>
      </c>
      <c r="I4108" s="5">
        <f>_xlfn.XLOOKUP(Table16[[#This Row],[OrderID]],[3]!Table13456[No заказа],[3]!Table13456[Цена],"",0,1)</f>
        <v>8579</v>
      </c>
      <c r="J4108" s="2" t="str">
        <f>M01_SETTINGS!$F$2</f>
        <v>KASPI</v>
      </c>
    </row>
    <row r="4109" spans="1:10" x14ac:dyDescent="0.35">
      <c r="A4109" s="3">
        <f>_xlfn.XLOOKUP(Table16[[#This Row],[OrderID]],[3]!Table13456[No заказа],[3]!Table13456[Дата
отправки],"",0,1)</f>
        <v>45677</v>
      </c>
      <c r="B4109" s="2">
        <v>482962102</v>
      </c>
      <c r="C4109" s="2"/>
      <c r="D4109" s="2"/>
      <c r="E4109" s="3"/>
      <c r="F4109" s="3"/>
      <c r="H4109" s="5">
        <f>_xlfn.XLOOKUP(Table16[[#This Row],[OrderID]],[3]!Table13456[No заказа],[3]!Table13456[Количество],"",0,1)</f>
        <v>1</v>
      </c>
      <c r="I4109" s="5">
        <f>_xlfn.XLOOKUP(Table16[[#This Row],[OrderID]],[3]!Table13456[No заказа],[3]!Table13456[Цена],"",0,1)</f>
        <v>8999</v>
      </c>
      <c r="J4109" s="2" t="str">
        <f>M01_SETTINGS!$F$2</f>
        <v>KASPI</v>
      </c>
    </row>
    <row r="4110" spans="1:10" x14ac:dyDescent="0.35">
      <c r="A4110" s="3">
        <f>_xlfn.XLOOKUP(Table16[[#This Row],[OrderID]],[3]!Table13456[No заказа],[3]!Table13456[Дата
отправки],"",0,1)</f>
        <v>45677</v>
      </c>
      <c r="B4110" s="2">
        <v>482837942</v>
      </c>
      <c r="C4110" s="2"/>
      <c r="D4110" s="2"/>
      <c r="E4110" s="3"/>
      <c r="F4110" s="3"/>
      <c r="H4110" s="5">
        <f>_xlfn.XLOOKUP(Table16[[#This Row],[OrderID]],[3]!Table13456[No заказа],[3]!Table13456[Количество],"",0,1)</f>
        <v>1</v>
      </c>
      <c r="I4110" s="5">
        <f>_xlfn.XLOOKUP(Table16[[#This Row],[OrderID]],[3]!Table13456[No заказа],[3]!Table13456[Цена],"",0,1)</f>
        <v>8940</v>
      </c>
      <c r="J4110" s="2" t="str">
        <f>M01_SETTINGS!$F$2</f>
        <v>KASPI</v>
      </c>
    </row>
    <row r="4111" spans="1:10" x14ac:dyDescent="0.35">
      <c r="A4111" s="3">
        <f>_xlfn.XLOOKUP(Table16[[#This Row],[OrderID]],[3]!Table13456[No заказа],[3]!Table13456[Дата
отправки],"",0,1)</f>
        <v>45677</v>
      </c>
      <c r="B4111" s="2">
        <v>482391236</v>
      </c>
      <c r="C4111" s="2"/>
      <c r="D4111" s="2"/>
      <c r="E4111" s="3"/>
      <c r="F4111" s="3"/>
      <c r="H4111" s="5">
        <f>_xlfn.XLOOKUP(Table16[[#This Row],[OrderID]],[3]!Table13456[No заказа],[3]!Table13456[Количество],"",0,1)</f>
        <v>1</v>
      </c>
      <c r="I4111" s="5">
        <f>_xlfn.XLOOKUP(Table16[[#This Row],[OrderID]],[3]!Table13456[No заказа],[3]!Table13456[Цена],"",0,1)</f>
        <v>8998</v>
      </c>
      <c r="J4111" s="2" t="str">
        <f>M01_SETTINGS!$F$2</f>
        <v>KASPI</v>
      </c>
    </row>
    <row r="4112" spans="1:10" x14ac:dyDescent="0.35">
      <c r="A4112" s="3">
        <f>_xlfn.XLOOKUP(Table16[[#This Row],[OrderID]],[3]!Table13456[No заказа],[3]!Table13456[Дата
отправки],"",0,1)</f>
        <v>45677</v>
      </c>
      <c r="B4112" s="2">
        <v>483519506</v>
      </c>
      <c r="C4112" s="2"/>
      <c r="D4112" s="2"/>
      <c r="E4112" s="3"/>
      <c r="F4112" s="3"/>
      <c r="H4112" s="5">
        <f>_xlfn.XLOOKUP(Table16[[#This Row],[OrderID]],[3]!Table13456[No заказа],[3]!Table13456[Количество],"",0,1)</f>
        <v>1</v>
      </c>
      <c r="I4112" s="5">
        <f>_xlfn.XLOOKUP(Table16[[#This Row],[OrderID]],[3]!Table13456[No заказа],[3]!Table13456[Цена],"",0,1)</f>
        <v>9000</v>
      </c>
      <c r="J4112" s="2" t="str">
        <f>M01_SETTINGS!$F$2</f>
        <v>KASPI</v>
      </c>
    </row>
    <row r="4113" spans="1:10" x14ac:dyDescent="0.35">
      <c r="A4113" s="3">
        <f>_xlfn.XLOOKUP(Table16[[#This Row],[OrderID]],[3]!Table13456[No заказа],[3]!Table13456[Дата
отправки],"",0,1)</f>
        <v>45677</v>
      </c>
      <c r="B4113" s="2">
        <v>483053197</v>
      </c>
      <c r="C4113" s="2"/>
      <c r="D4113" s="2"/>
      <c r="E4113" s="3"/>
      <c r="F4113" s="3"/>
      <c r="H4113" s="5">
        <f>_xlfn.XLOOKUP(Table16[[#This Row],[OrderID]],[3]!Table13456[No заказа],[3]!Table13456[Количество],"",0,1)</f>
        <v>1</v>
      </c>
      <c r="I4113" s="5">
        <f>_xlfn.XLOOKUP(Table16[[#This Row],[OrderID]],[3]!Table13456[No заказа],[3]!Table13456[Цена],"",0,1)</f>
        <v>8592</v>
      </c>
      <c r="J4113" s="2" t="str">
        <f>M01_SETTINGS!$F$2</f>
        <v>KASPI</v>
      </c>
    </row>
    <row r="4114" spans="1:10" x14ac:dyDescent="0.35">
      <c r="A4114" s="3">
        <f>_xlfn.XLOOKUP(Table16[[#This Row],[OrderID]],[3]!Table13456[No заказа],[3]!Table13456[Дата
отправки],"",0,1)</f>
        <v>45677</v>
      </c>
      <c r="B4114" s="2">
        <v>482886184</v>
      </c>
      <c r="C4114" s="2"/>
      <c r="D4114" s="2"/>
      <c r="E4114" s="3"/>
      <c r="F4114" s="3"/>
      <c r="H4114" s="5">
        <f>_xlfn.XLOOKUP(Table16[[#This Row],[OrderID]],[3]!Table13456[No заказа],[3]!Table13456[Количество],"",0,1)</f>
        <v>1</v>
      </c>
      <c r="I4114" s="5">
        <f>_xlfn.XLOOKUP(Table16[[#This Row],[OrderID]],[3]!Table13456[No заказа],[3]!Table13456[Цена],"",0,1)</f>
        <v>8592</v>
      </c>
      <c r="J4114" s="2" t="str">
        <f>M01_SETTINGS!$F$2</f>
        <v>KASPI</v>
      </c>
    </row>
    <row r="4115" spans="1:10" x14ac:dyDescent="0.35">
      <c r="A4115" s="3">
        <f>_xlfn.XLOOKUP(Table16[[#This Row],[OrderID]],[3]!Table13456[No заказа],[3]!Table13456[Дата
отправки],"",0,1)</f>
        <v>45677</v>
      </c>
      <c r="B4115" s="2">
        <v>483482966</v>
      </c>
      <c r="C4115" s="2"/>
      <c r="D4115" s="2"/>
      <c r="E4115" s="3"/>
      <c r="F4115" s="3"/>
      <c r="H4115" s="5">
        <f>_xlfn.XLOOKUP(Table16[[#This Row],[OrderID]],[3]!Table13456[No заказа],[3]!Table13456[Количество],"",0,1)</f>
        <v>1</v>
      </c>
      <c r="I4115" s="5">
        <f>_xlfn.XLOOKUP(Table16[[#This Row],[OrderID]],[3]!Table13456[No заказа],[3]!Table13456[Цена],"",0,1)</f>
        <v>8997</v>
      </c>
      <c r="J4115" s="2" t="str">
        <f>M01_SETTINGS!$F$2</f>
        <v>KASPI</v>
      </c>
    </row>
    <row r="4116" spans="1:10" x14ac:dyDescent="0.35">
      <c r="A4116" s="3">
        <f>_xlfn.XLOOKUP(Table16[[#This Row],[OrderID]],[3]!Table13456[No заказа],[3]!Table13456[Дата
отправки],"",0,1)</f>
        <v>45677</v>
      </c>
      <c r="B4116" s="2">
        <v>482998894</v>
      </c>
      <c r="C4116" s="2"/>
      <c r="D4116" s="2"/>
      <c r="E4116" s="3"/>
      <c r="F4116" s="3"/>
      <c r="H4116" s="5">
        <f>_xlfn.XLOOKUP(Table16[[#This Row],[OrderID]],[3]!Table13456[No заказа],[3]!Table13456[Количество],"",0,1)</f>
        <v>1</v>
      </c>
      <c r="I4116" s="5">
        <f>_xlfn.XLOOKUP(Table16[[#This Row],[OrderID]],[3]!Table13456[No заказа],[3]!Table13456[Цена],"",0,1)</f>
        <v>8997</v>
      </c>
      <c r="J4116" s="2" t="str">
        <f>M01_SETTINGS!$F$2</f>
        <v>KASPI</v>
      </c>
    </row>
    <row r="4117" spans="1:10" x14ac:dyDescent="0.35">
      <c r="A4117" s="3">
        <f>_xlfn.XLOOKUP(Table16[[#This Row],[OrderID]],[3]!Table13456[No заказа],[3]!Table13456[Дата
отправки],"",0,1)</f>
        <v>45677</v>
      </c>
      <c r="B4117" s="2">
        <v>483013814</v>
      </c>
      <c r="C4117" s="2"/>
      <c r="D4117" s="2"/>
      <c r="E4117" s="3"/>
      <c r="F4117" s="3"/>
      <c r="H4117" s="5">
        <f>_xlfn.XLOOKUP(Table16[[#This Row],[OrderID]],[3]!Table13456[No заказа],[3]!Table13456[Количество],"",0,1)</f>
        <v>1</v>
      </c>
      <c r="I4117" s="5">
        <f>_xlfn.XLOOKUP(Table16[[#This Row],[OrderID]],[3]!Table13456[No заказа],[3]!Table13456[Цена],"",0,1)</f>
        <v>8990</v>
      </c>
      <c r="J4117" s="2" t="str">
        <f>M01_SETTINGS!$F$2</f>
        <v>KASPI</v>
      </c>
    </row>
    <row r="4118" spans="1:10" x14ac:dyDescent="0.35">
      <c r="A4118" s="3">
        <f>_xlfn.XLOOKUP(Table16[[#This Row],[OrderID]],[3]!Table13456[No заказа],[3]!Table13456[Дата
отправки],"",0,1)</f>
        <v>45677</v>
      </c>
      <c r="B4118" s="2">
        <v>483217862</v>
      </c>
      <c r="C4118" s="2"/>
      <c r="D4118" s="2"/>
      <c r="E4118" s="3"/>
      <c r="F4118" s="3"/>
      <c r="H4118" s="5">
        <f>_xlfn.XLOOKUP(Table16[[#This Row],[OrderID]],[3]!Table13456[No заказа],[3]!Table13456[Количество],"",0,1)</f>
        <v>1</v>
      </c>
      <c r="I4118" s="5">
        <f>_xlfn.XLOOKUP(Table16[[#This Row],[OrderID]],[3]!Table13456[No заказа],[3]!Table13456[Цена],"",0,1)</f>
        <v>8997</v>
      </c>
      <c r="J4118" s="2" t="str">
        <f>M01_SETTINGS!$F$2</f>
        <v>KASPI</v>
      </c>
    </row>
    <row r="4119" spans="1:10" x14ac:dyDescent="0.35">
      <c r="A4119" s="3">
        <f>_xlfn.XLOOKUP(Table16[[#This Row],[OrderID]],[3]!Table13456[No заказа],[3]!Table13456[Дата
отправки],"",0,1)</f>
        <v>45677</v>
      </c>
      <c r="B4119" s="2">
        <v>482879749</v>
      </c>
      <c r="C4119" s="2"/>
      <c r="D4119" s="2"/>
      <c r="E4119" s="3"/>
      <c r="F4119" s="3"/>
      <c r="H4119" s="5">
        <f>_xlfn.XLOOKUP(Table16[[#This Row],[OrderID]],[3]!Table13456[No заказа],[3]!Table13456[Количество],"",0,1)</f>
        <v>1</v>
      </c>
      <c r="I4119" s="5">
        <f>_xlfn.XLOOKUP(Table16[[#This Row],[OrderID]],[3]!Table13456[No заказа],[3]!Table13456[Цена],"",0,1)</f>
        <v>8988</v>
      </c>
      <c r="J4119" s="2" t="str">
        <f>M01_SETTINGS!$F$2</f>
        <v>KASPI</v>
      </c>
    </row>
    <row r="4120" spans="1:10" x14ac:dyDescent="0.35">
      <c r="A4120" s="3">
        <f>_xlfn.XLOOKUP(Table16[[#This Row],[OrderID]],[3]!Table13456[No заказа],[3]!Table13456[Дата
отправки],"",0,1)</f>
        <v>45677</v>
      </c>
      <c r="B4120" s="2">
        <v>483173365</v>
      </c>
      <c r="C4120" s="2"/>
      <c r="D4120" s="2"/>
      <c r="E4120" s="3"/>
      <c r="F4120" s="3"/>
      <c r="H4120" s="5">
        <f>_xlfn.XLOOKUP(Table16[[#This Row],[OrderID]],[3]!Table13456[No заказа],[3]!Table13456[Количество],"",0,1)</f>
        <v>1</v>
      </c>
      <c r="I4120" s="5">
        <f>_xlfn.XLOOKUP(Table16[[#This Row],[OrderID]],[3]!Table13456[No заказа],[3]!Table13456[Цена],"",0,1)</f>
        <v>8894</v>
      </c>
      <c r="J4120" s="2" t="str">
        <f>M01_SETTINGS!$F$2</f>
        <v>KASPI</v>
      </c>
    </row>
    <row r="4121" spans="1:10" x14ac:dyDescent="0.35">
      <c r="A4121" s="3">
        <f>_xlfn.XLOOKUP(Table16[[#This Row],[OrderID]],[3]!Table13456[No заказа],[3]!Table13456[Дата
отправки],"",0,1)</f>
        <v>45677</v>
      </c>
      <c r="B4121" s="2">
        <v>482935986</v>
      </c>
      <c r="C4121" s="2"/>
      <c r="D4121" s="2"/>
      <c r="E4121" s="3"/>
      <c r="F4121" s="3"/>
      <c r="H4121" s="5">
        <f>_xlfn.XLOOKUP(Table16[[#This Row],[OrderID]],[3]!Table13456[No заказа],[3]!Table13456[Количество],"",0,1)</f>
        <v>1</v>
      </c>
      <c r="I4121" s="5">
        <f>_xlfn.XLOOKUP(Table16[[#This Row],[OrderID]],[3]!Table13456[No заказа],[3]!Table13456[Цена],"",0,1)</f>
        <v>8887</v>
      </c>
      <c r="J4121" s="2" t="str">
        <f>M01_SETTINGS!$F$2</f>
        <v>KASPI</v>
      </c>
    </row>
    <row r="4122" spans="1:10" x14ac:dyDescent="0.35">
      <c r="A4122" s="3">
        <f>_xlfn.XLOOKUP(Table16[[#This Row],[OrderID]],[3]!Table13456[No заказа],[3]!Table13456[Дата
отправки],"",0,1)</f>
        <v>45677</v>
      </c>
      <c r="B4122" s="2">
        <v>483153315</v>
      </c>
      <c r="C4122" s="2"/>
      <c r="D4122" s="2"/>
      <c r="E4122" s="3"/>
      <c r="F4122" s="3"/>
      <c r="H4122" s="5">
        <f>_xlfn.XLOOKUP(Table16[[#This Row],[OrderID]],[3]!Table13456[No заказа],[3]!Table13456[Количество],"",0,1)</f>
        <v>1</v>
      </c>
      <c r="I4122" s="5">
        <f>_xlfn.XLOOKUP(Table16[[#This Row],[OrderID]],[3]!Table13456[No заказа],[3]!Table13456[Цена],"",0,1)</f>
        <v>8592</v>
      </c>
      <c r="J4122" s="2" t="str">
        <f>M01_SETTINGS!$F$2</f>
        <v>KASPI</v>
      </c>
    </row>
    <row r="4123" spans="1:10" x14ac:dyDescent="0.35">
      <c r="A4123" s="3">
        <f>_xlfn.XLOOKUP(Table16[[#This Row],[OrderID]],[3]!Table13456[No заказа],[3]!Table13456[Дата
отправки],"",0,1)</f>
        <v>45677</v>
      </c>
      <c r="B4123" s="2">
        <v>483204956</v>
      </c>
      <c r="C4123" s="2"/>
      <c r="D4123" s="2"/>
      <c r="E4123" s="3"/>
      <c r="F4123" s="3"/>
      <c r="H4123" s="5">
        <f>_xlfn.XLOOKUP(Table16[[#This Row],[OrderID]],[3]!Table13456[No заказа],[3]!Table13456[Количество],"",0,1)</f>
        <v>1</v>
      </c>
      <c r="I4123" s="5">
        <f>_xlfn.XLOOKUP(Table16[[#This Row],[OrderID]],[3]!Table13456[No заказа],[3]!Table13456[Цена],"",0,1)</f>
        <v>14990</v>
      </c>
      <c r="J4123" s="2" t="str">
        <f>M01_SETTINGS!$F$2</f>
        <v>KASPI</v>
      </c>
    </row>
    <row r="4124" spans="1:10" x14ac:dyDescent="0.35">
      <c r="A4124" s="3">
        <f>_xlfn.XLOOKUP(Table16[[#This Row],[OrderID]],[3]!Table13456[No заказа],[3]!Table13456[Дата
отправки],"",0,1)</f>
        <v>45676</v>
      </c>
      <c r="B4124" s="2">
        <v>482422840</v>
      </c>
      <c r="C4124" s="2"/>
      <c r="D4124" s="2"/>
      <c r="E4124" s="3"/>
      <c r="F4124" s="3"/>
      <c r="H4124" s="5">
        <f>_xlfn.XLOOKUP(Table16[[#This Row],[OrderID]],[3]!Table13456[No заказа],[3]!Table13456[Количество],"",0,1)</f>
        <v>1</v>
      </c>
      <c r="I4124" s="5">
        <f>_xlfn.XLOOKUP(Table16[[#This Row],[OrderID]],[3]!Table13456[No заказа],[3]!Table13456[Цена],"",0,1)</f>
        <v>8480</v>
      </c>
      <c r="J4124" s="2" t="str">
        <f>M01_SETTINGS!$F$2</f>
        <v>KASPI</v>
      </c>
    </row>
    <row r="4125" spans="1:10" x14ac:dyDescent="0.35">
      <c r="A4125" s="3">
        <f>_xlfn.XLOOKUP(Table16[[#This Row],[OrderID]],[3]!Table13456[No заказа],[3]!Table13456[Дата
отправки],"",0,1)</f>
        <v>45676</v>
      </c>
      <c r="B4125" s="2">
        <v>482749455</v>
      </c>
      <c r="C4125" s="2"/>
      <c r="D4125" s="2"/>
      <c r="E4125" s="3"/>
      <c r="F4125" s="3"/>
      <c r="H4125" s="5">
        <f>_xlfn.XLOOKUP(Table16[[#This Row],[OrderID]],[3]!Table13456[No заказа],[3]!Table13456[Количество],"",0,1)</f>
        <v>1</v>
      </c>
      <c r="I4125" s="5">
        <f>_xlfn.XLOOKUP(Table16[[#This Row],[OrderID]],[3]!Table13456[No заказа],[3]!Table13456[Цена],"",0,1)</f>
        <v>8989</v>
      </c>
      <c r="J4125" s="2" t="str">
        <f>M01_SETTINGS!$F$2</f>
        <v>KASPI</v>
      </c>
    </row>
    <row r="4126" spans="1:10" x14ac:dyDescent="0.35">
      <c r="A4126" s="3">
        <f>_xlfn.XLOOKUP(Table16[[#This Row],[OrderID]],[3]!Table13456[No заказа],[3]!Table13456[Дата
отправки],"",0,1)</f>
        <v>45676</v>
      </c>
      <c r="B4126" s="2">
        <v>482358770</v>
      </c>
      <c r="C4126" s="2"/>
      <c r="D4126" s="2"/>
      <c r="E4126" s="3"/>
      <c r="F4126" s="3"/>
      <c r="H4126" s="5">
        <f>_xlfn.XLOOKUP(Table16[[#This Row],[OrderID]],[3]!Table13456[No заказа],[3]!Table13456[Количество],"",0,1)</f>
        <v>1</v>
      </c>
      <c r="I4126" s="5">
        <f>_xlfn.XLOOKUP(Table16[[#This Row],[OrderID]],[3]!Table13456[No заказа],[3]!Table13456[Цена],"",0,1)</f>
        <v>8998</v>
      </c>
      <c r="J4126" s="2" t="str">
        <f>M01_SETTINGS!$F$2</f>
        <v>KASPI</v>
      </c>
    </row>
    <row r="4127" spans="1:10" x14ac:dyDescent="0.35">
      <c r="A4127" s="3">
        <f>_xlfn.XLOOKUP(Table16[[#This Row],[OrderID]],[3]!Table13456[No заказа],[3]!Table13456[Дата
отправки],"",0,1)</f>
        <v>45676</v>
      </c>
      <c r="B4127" s="2">
        <v>482519467</v>
      </c>
      <c r="C4127" s="2"/>
      <c r="D4127" s="2"/>
      <c r="E4127" s="3"/>
      <c r="F4127" s="3"/>
      <c r="H4127" s="5">
        <f>_xlfn.XLOOKUP(Table16[[#This Row],[OrderID]],[3]!Table13456[No заказа],[3]!Table13456[Количество],"",0,1)</f>
        <v>1</v>
      </c>
      <c r="I4127" s="5">
        <f>_xlfn.XLOOKUP(Table16[[#This Row],[OrderID]],[3]!Table13456[No заказа],[3]!Table13456[Цена],"",0,1)</f>
        <v>10799</v>
      </c>
      <c r="J4127" s="2" t="str">
        <f>M01_SETTINGS!$F$2</f>
        <v>KASPI</v>
      </c>
    </row>
    <row r="4128" spans="1:10" x14ac:dyDescent="0.35">
      <c r="A4128" s="3">
        <f>_xlfn.XLOOKUP(Table16[[#This Row],[OrderID]],[3]!Table13456[No заказа],[3]!Table13456[Дата
отправки],"",0,1)</f>
        <v>45676</v>
      </c>
      <c r="B4128" s="2">
        <v>482359765</v>
      </c>
      <c r="C4128" s="2"/>
      <c r="D4128" s="2"/>
      <c r="E4128" s="3"/>
      <c r="F4128" s="3"/>
      <c r="H4128" s="5">
        <f>_xlfn.XLOOKUP(Table16[[#This Row],[OrderID]],[3]!Table13456[No заказа],[3]!Table13456[Количество],"",0,1)</f>
        <v>1</v>
      </c>
      <c r="I4128" s="5">
        <f>_xlfn.XLOOKUP(Table16[[#This Row],[OrderID]],[3]!Table13456[No заказа],[3]!Table13456[Цена],"",0,1)</f>
        <v>8999</v>
      </c>
      <c r="J4128" s="2" t="str">
        <f>M01_SETTINGS!$F$2</f>
        <v>KASPI</v>
      </c>
    </row>
    <row r="4129" spans="1:10" x14ac:dyDescent="0.35">
      <c r="A4129" s="3">
        <f>_xlfn.XLOOKUP(Table16[[#This Row],[OrderID]],[3]!Table13456[No заказа],[3]!Table13456[Дата
отправки],"",0,1)</f>
        <v>45676</v>
      </c>
      <c r="B4129" s="2">
        <v>482620390</v>
      </c>
      <c r="C4129" s="2"/>
      <c r="D4129" s="2"/>
      <c r="E4129" s="3"/>
      <c r="F4129" s="3"/>
      <c r="H4129" s="5">
        <f>_xlfn.XLOOKUP(Table16[[#This Row],[OrderID]],[3]!Table13456[No заказа],[3]!Table13456[Количество],"",0,1)</f>
        <v>1</v>
      </c>
      <c r="I4129" s="5">
        <f>_xlfn.XLOOKUP(Table16[[#This Row],[OrderID]],[3]!Table13456[No заказа],[3]!Table13456[Цена],"",0,1)</f>
        <v>8900</v>
      </c>
      <c r="J4129" s="2" t="str">
        <f>M01_SETTINGS!$F$2</f>
        <v>KASPI</v>
      </c>
    </row>
    <row r="4130" spans="1:10" x14ac:dyDescent="0.35">
      <c r="A4130" s="3">
        <f>_xlfn.XLOOKUP(Table16[[#This Row],[OrderID]],[3]!Table13456[No заказа],[3]!Table13456[Дата
отправки],"",0,1)</f>
        <v>45676</v>
      </c>
      <c r="B4130" s="2">
        <v>482615457</v>
      </c>
      <c r="C4130" s="2"/>
      <c r="D4130" s="2"/>
      <c r="E4130" s="3"/>
      <c r="F4130" s="3"/>
      <c r="H4130" s="5">
        <f>_xlfn.XLOOKUP(Table16[[#This Row],[OrderID]],[3]!Table13456[No заказа],[3]!Table13456[Количество],"",0,1)</f>
        <v>1</v>
      </c>
      <c r="I4130" s="5">
        <f>_xlfn.XLOOKUP(Table16[[#This Row],[OrderID]],[3]!Table13456[No заказа],[3]!Table13456[Цена],"",0,1)</f>
        <v>8900</v>
      </c>
      <c r="J4130" s="2" t="str">
        <f>M01_SETTINGS!$F$2</f>
        <v>KASPI</v>
      </c>
    </row>
    <row r="4131" spans="1:10" x14ac:dyDescent="0.35">
      <c r="A4131" s="3">
        <f>_xlfn.XLOOKUP(Table16[[#This Row],[OrderID]],[3]!Table13456[No заказа],[3]!Table13456[Дата
отправки],"",0,1)</f>
        <v>45676</v>
      </c>
      <c r="B4131" s="2">
        <v>482684147</v>
      </c>
      <c r="C4131" s="2"/>
      <c r="D4131" s="2"/>
      <c r="E4131" s="3"/>
      <c r="F4131" s="3"/>
      <c r="H4131" s="5">
        <f>_xlfn.XLOOKUP(Table16[[#This Row],[OrderID]],[3]!Table13456[No заказа],[3]!Table13456[Количество],"",0,1)</f>
        <v>1</v>
      </c>
      <c r="I4131" s="5">
        <f>_xlfn.XLOOKUP(Table16[[#This Row],[OrderID]],[3]!Table13456[No заказа],[3]!Table13456[Цена],"",0,1)</f>
        <v>9000</v>
      </c>
      <c r="J4131" s="2" t="str">
        <f>M01_SETTINGS!$F$2</f>
        <v>KASPI</v>
      </c>
    </row>
    <row r="4132" spans="1:10" x14ac:dyDescent="0.35">
      <c r="A4132" s="3">
        <f>_xlfn.XLOOKUP(Table16[[#This Row],[OrderID]],[3]!Table13456[No заказа],[3]!Table13456[Дата
отправки],"",0,1)</f>
        <v>45676</v>
      </c>
      <c r="B4132" s="2">
        <v>482361195</v>
      </c>
      <c r="C4132" s="2"/>
      <c r="D4132" s="2"/>
      <c r="E4132" s="3"/>
      <c r="F4132" s="3"/>
      <c r="H4132" s="5">
        <f>_xlfn.XLOOKUP(Table16[[#This Row],[OrderID]],[3]!Table13456[No заказа],[3]!Table13456[Количество],"",0,1)</f>
        <v>1</v>
      </c>
      <c r="I4132" s="5">
        <f>_xlfn.XLOOKUP(Table16[[#This Row],[OrderID]],[3]!Table13456[No заказа],[3]!Table13456[Цена],"",0,1)</f>
        <v>9000</v>
      </c>
      <c r="J4132" s="2" t="str">
        <f>M01_SETTINGS!$F$2</f>
        <v>KASPI</v>
      </c>
    </row>
    <row r="4133" spans="1:10" x14ac:dyDescent="0.35">
      <c r="A4133" s="3">
        <f>_xlfn.XLOOKUP(Table16[[#This Row],[OrderID]],[3]!Table13456[No заказа],[3]!Table13456[Дата
отправки],"",0,1)</f>
        <v>45676</v>
      </c>
      <c r="B4133" s="2">
        <v>482345925</v>
      </c>
      <c r="C4133" s="2"/>
      <c r="D4133" s="2"/>
      <c r="E4133" s="3"/>
      <c r="F4133" s="3"/>
      <c r="H4133" s="5">
        <f>_xlfn.XLOOKUP(Table16[[#This Row],[OrderID]],[3]!Table13456[No заказа],[3]!Table13456[Количество],"",0,1)</f>
        <v>1</v>
      </c>
      <c r="I4133" s="5">
        <f>_xlfn.XLOOKUP(Table16[[#This Row],[OrderID]],[3]!Table13456[No заказа],[3]!Table13456[Цена],"",0,1)</f>
        <v>8927</v>
      </c>
      <c r="J4133" s="2" t="str">
        <f>M01_SETTINGS!$F$2</f>
        <v>KASPI</v>
      </c>
    </row>
    <row r="4134" spans="1:10" x14ac:dyDescent="0.35">
      <c r="A4134" s="3">
        <f>_xlfn.XLOOKUP(Table16[[#This Row],[OrderID]],[3]!Table13456[No заказа],[3]!Table13456[Дата
отправки],"",0,1)</f>
        <v>45676</v>
      </c>
      <c r="B4134" s="2">
        <v>482473460</v>
      </c>
      <c r="C4134" s="2"/>
      <c r="D4134" s="2"/>
      <c r="E4134" s="3"/>
      <c r="F4134" s="3"/>
      <c r="H4134" s="5">
        <f>_xlfn.XLOOKUP(Table16[[#This Row],[OrderID]],[3]!Table13456[No заказа],[3]!Table13456[Количество],"",0,1)</f>
        <v>1</v>
      </c>
      <c r="I4134" s="5">
        <f>_xlfn.XLOOKUP(Table16[[#This Row],[OrderID]],[3]!Table13456[No заказа],[3]!Table13456[Цена],"",0,1)</f>
        <v>8999</v>
      </c>
      <c r="J4134" s="2" t="str">
        <f>M01_SETTINGS!$F$2</f>
        <v>KASPI</v>
      </c>
    </row>
    <row r="4135" spans="1:10" x14ac:dyDescent="0.35">
      <c r="A4135" s="3">
        <f>_xlfn.XLOOKUP(Table16[[#This Row],[OrderID]],[3]!Table13456[No заказа],[3]!Table13456[Дата
отправки],"",0,1)</f>
        <v>45676</v>
      </c>
      <c r="B4135" s="2">
        <v>482556208</v>
      </c>
      <c r="C4135" s="2"/>
      <c r="D4135" s="2"/>
      <c r="E4135" s="3"/>
      <c r="F4135" s="3"/>
      <c r="H4135" s="5">
        <f>_xlfn.XLOOKUP(Table16[[#This Row],[OrderID]],[3]!Table13456[No заказа],[3]!Table13456[Количество],"",0,1)</f>
        <v>1</v>
      </c>
      <c r="I4135" s="5">
        <f>_xlfn.XLOOKUP(Table16[[#This Row],[OrderID]],[3]!Table13456[No заказа],[3]!Table13456[Цена],"",0,1)</f>
        <v>8999</v>
      </c>
      <c r="J4135" s="2" t="str">
        <f>M01_SETTINGS!$F$2</f>
        <v>KASPI</v>
      </c>
    </row>
    <row r="4136" spans="1:10" x14ac:dyDescent="0.35">
      <c r="A4136" s="3">
        <f>_xlfn.XLOOKUP(Table16[[#This Row],[OrderID]],[3]!Table13456[No заказа],[3]!Table13456[Дата
отправки],"",0,1)</f>
        <v>45676</v>
      </c>
      <c r="B4136" s="2">
        <v>482665891</v>
      </c>
      <c r="C4136" s="2"/>
      <c r="D4136" s="2"/>
      <c r="E4136" s="3"/>
      <c r="F4136" s="3"/>
      <c r="H4136" s="5">
        <f>_xlfn.XLOOKUP(Table16[[#This Row],[OrderID]],[3]!Table13456[No заказа],[3]!Table13456[Количество],"",0,1)</f>
        <v>1</v>
      </c>
      <c r="I4136" s="5">
        <f>_xlfn.XLOOKUP(Table16[[#This Row],[OrderID]],[3]!Table13456[No заказа],[3]!Table13456[Цена],"",0,1)</f>
        <v>8998</v>
      </c>
      <c r="J4136" s="2" t="str">
        <f>M01_SETTINGS!$F$2</f>
        <v>KASPI</v>
      </c>
    </row>
    <row r="4137" spans="1:10" x14ac:dyDescent="0.35">
      <c r="A4137" s="3">
        <f>_xlfn.XLOOKUP(Table16[[#This Row],[OrderID]],[3]!Table13456[No заказа],[3]!Table13456[Дата
отправки],"",0,1)</f>
        <v>45676</v>
      </c>
      <c r="B4137" s="2">
        <v>482759882</v>
      </c>
      <c r="C4137" s="2"/>
      <c r="D4137" s="2"/>
      <c r="E4137" s="3"/>
      <c r="F4137" s="3"/>
      <c r="H4137" s="5">
        <f>_xlfn.XLOOKUP(Table16[[#This Row],[OrderID]],[3]!Table13456[No заказа],[3]!Table13456[Количество],"",0,1)</f>
        <v>1</v>
      </c>
      <c r="I4137" s="5">
        <f>_xlfn.XLOOKUP(Table16[[#This Row],[OrderID]],[3]!Table13456[No заказа],[3]!Table13456[Цена],"",0,1)</f>
        <v>9984</v>
      </c>
      <c r="J4137" s="2" t="str">
        <f>M01_SETTINGS!$F$2</f>
        <v>KASPI</v>
      </c>
    </row>
    <row r="4138" spans="1:10" x14ac:dyDescent="0.35">
      <c r="A4138" s="3">
        <f>_xlfn.XLOOKUP(Table16[[#This Row],[OrderID]],[3]!Table13456[No заказа],[3]!Table13456[Дата
отправки],"",0,1)</f>
        <v>45676</v>
      </c>
      <c r="B4138" s="2">
        <v>482516922</v>
      </c>
      <c r="C4138" s="2"/>
      <c r="D4138" s="2"/>
      <c r="E4138" s="3"/>
      <c r="F4138" s="3"/>
      <c r="H4138" s="5">
        <f>_xlfn.XLOOKUP(Table16[[#This Row],[OrderID]],[3]!Table13456[No заказа],[3]!Table13456[Количество],"",0,1)</f>
        <v>1</v>
      </c>
      <c r="I4138" s="5">
        <f>_xlfn.XLOOKUP(Table16[[#This Row],[OrderID]],[3]!Table13456[No заказа],[3]!Table13456[Цена],"",0,1)</f>
        <v>10419</v>
      </c>
      <c r="J4138" s="2" t="str">
        <f>M01_SETTINGS!$F$2</f>
        <v>KASPI</v>
      </c>
    </row>
    <row r="4139" spans="1:10" x14ac:dyDescent="0.35">
      <c r="A4139" s="3">
        <f>_xlfn.XLOOKUP(Table16[[#This Row],[OrderID]],[3]!Table13456[No заказа],[3]!Table13456[Дата
отправки],"",0,1)</f>
        <v>45676</v>
      </c>
      <c r="B4139" s="2">
        <v>482498797</v>
      </c>
      <c r="C4139" s="2"/>
      <c r="D4139" s="2"/>
      <c r="E4139" s="3"/>
      <c r="F4139" s="3"/>
      <c r="H4139" s="5">
        <f>_xlfn.XLOOKUP(Table16[[#This Row],[OrderID]],[3]!Table13456[No заказа],[3]!Table13456[Количество],"",0,1)</f>
        <v>1</v>
      </c>
      <c r="I4139" s="5">
        <f>_xlfn.XLOOKUP(Table16[[#This Row],[OrderID]],[3]!Table13456[No заказа],[3]!Table13456[Цена],"",0,1)</f>
        <v>10422</v>
      </c>
      <c r="J4139" s="2" t="str">
        <f>M01_SETTINGS!$F$2</f>
        <v>KASPI</v>
      </c>
    </row>
    <row r="4140" spans="1:10" x14ac:dyDescent="0.35">
      <c r="A4140" s="3">
        <f>_xlfn.XLOOKUP(Table16[[#This Row],[OrderID]],[3]!Table13456[No заказа],[3]!Table13456[Дата
отправки],"",0,1)</f>
        <v>45676</v>
      </c>
      <c r="B4140" s="2">
        <v>482504598</v>
      </c>
      <c r="C4140" s="2"/>
      <c r="D4140" s="2"/>
      <c r="E4140" s="3"/>
      <c r="F4140" s="3"/>
      <c r="H4140" s="5">
        <f>_xlfn.XLOOKUP(Table16[[#This Row],[OrderID]],[3]!Table13456[No заказа],[3]!Table13456[Количество],"",0,1)</f>
        <v>1</v>
      </c>
      <c r="I4140" s="5">
        <f>_xlfn.XLOOKUP(Table16[[#This Row],[OrderID]],[3]!Table13456[No заказа],[3]!Table13456[Цена],"",0,1)</f>
        <v>8900</v>
      </c>
      <c r="J4140" s="2" t="str">
        <f>M01_SETTINGS!$F$2</f>
        <v>KASPI</v>
      </c>
    </row>
    <row r="4141" spans="1:10" x14ac:dyDescent="0.35">
      <c r="A4141" s="3">
        <f>_xlfn.XLOOKUP(Table16[[#This Row],[OrderID]],[3]!Table13456[No заказа],[3]!Table13456[Дата
отправки],"",0,1)</f>
        <v>45676</v>
      </c>
      <c r="B4141" s="2">
        <v>482381072</v>
      </c>
      <c r="C4141" s="2"/>
      <c r="D4141" s="2"/>
      <c r="E4141" s="3"/>
      <c r="F4141" s="3"/>
      <c r="H4141" s="5">
        <f>_xlfn.XLOOKUP(Table16[[#This Row],[OrderID]],[3]!Table13456[No заказа],[3]!Table13456[Количество],"",0,1)</f>
        <v>1</v>
      </c>
      <c r="I4141" s="5">
        <f>_xlfn.XLOOKUP(Table16[[#This Row],[OrderID]],[3]!Table13456[No заказа],[3]!Table13456[Цена],"",0,1)</f>
        <v>8899</v>
      </c>
      <c r="J4141" s="2" t="str">
        <f>M01_SETTINGS!$F$2</f>
        <v>KASPI</v>
      </c>
    </row>
    <row r="4142" spans="1:10" x14ac:dyDescent="0.35">
      <c r="A4142" s="3">
        <f>_xlfn.XLOOKUP(Table16[[#This Row],[OrderID]],[3]!Table13456[No заказа],[3]!Table13456[Дата
отправки],"",0,1)</f>
        <v>45676</v>
      </c>
      <c r="B4142" s="2">
        <v>482723613</v>
      </c>
      <c r="C4142" s="2"/>
      <c r="D4142" s="2"/>
      <c r="E4142" s="3"/>
      <c r="F4142" s="3"/>
      <c r="H4142" s="5">
        <f>_xlfn.XLOOKUP(Table16[[#This Row],[OrderID]],[3]!Table13456[No заказа],[3]!Table13456[Количество],"",0,1)</f>
        <v>1</v>
      </c>
      <c r="I4142" s="5">
        <f>_xlfn.XLOOKUP(Table16[[#This Row],[OrderID]],[3]!Table13456[No заказа],[3]!Table13456[Цена],"",0,1)</f>
        <v>9984</v>
      </c>
      <c r="J4142" s="2" t="str">
        <f>M01_SETTINGS!$F$2</f>
        <v>KASPI</v>
      </c>
    </row>
    <row r="4143" spans="1:10" x14ac:dyDescent="0.35">
      <c r="A4143" s="3">
        <f>_xlfn.XLOOKUP(Table16[[#This Row],[OrderID]],[3]!Table13456[No заказа],[3]!Table13456[Дата
отправки],"",0,1)</f>
        <v>45676</v>
      </c>
      <c r="B4143" s="2">
        <v>482760558</v>
      </c>
      <c r="C4143" s="2"/>
      <c r="D4143" s="2"/>
      <c r="E4143" s="3"/>
      <c r="F4143" s="3"/>
      <c r="H4143" s="5">
        <f>_xlfn.XLOOKUP(Table16[[#This Row],[OrderID]],[3]!Table13456[No заказа],[3]!Table13456[Количество],"",0,1)</f>
        <v>1</v>
      </c>
      <c r="I4143" s="5">
        <f>_xlfn.XLOOKUP(Table16[[#This Row],[OrderID]],[3]!Table13456[No заказа],[3]!Table13456[Цена],"",0,1)</f>
        <v>8900</v>
      </c>
      <c r="J4143" s="2" t="str">
        <f>M01_SETTINGS!$F$2</f>
        <v>KASPI</v>
      </c>
    </row>
    <row r="4144" spans="1:10" x14ac:dyDescent="0.35">
      <c r="A4144" s="3">
        <f>_xlfn.XLOOKUP(Table16[[#This Row],[OrderID]],[3]!Table13456[No заказа],[3]!Table13456[Дата
отправки],"",0,1)</f>
        <v>45676</v>
      </c>
      <c r="B4144" s="2">
        <v>482479204</v>
      </c>
      <c r="C4144" s="2"/>
      <c r="D4144" s="2"/>
      <c r="E4144" s="3"/>
      <c r="F4144" s="3"/>
      <c r="H4144" s="5">
        <f>_xlfn.XLOOKUP(Table16[[#This Row],[OrderID]],[3]!Table13456[No заказа],[3]!Table13456[Количество],"",0,1)</f>
        <v>1</v>
      </c>
      <c r="I4144" s="5">
        <f>_xlfn.XLOOKUP(Table16[[#This Row],[OrderID]],[3]!Table13456[No заказа],[3]!Table13456[Цена],"",0,1)</f>
        <v>14989</v>
      </c>
      <c r="J4144" s="2" t="str">
        <f>M01_SETTINGS!$F$2</f>
        <v>KASPI</v>
      </c>
    </row>
    <row r="4145" spans="1:10" x14ac:dyDescent="0.35">
      <c r="A4145" s="3">
        <f>_xlfn.XLOOKUP(Table16[[#This Row],[OrderID]],[3]!Table13456[No заказа],[3]!Table13456[Дата
отправки],"",0,1)</f>
        <v>45676</v>
      </c>
      <c r="B4145" s="2">
        <v>482675112</v>
      </c>
      <c r="C4145" s="2"/>
      <c r="D4145" s="2"/>
      <c r="E4145" s="3"/>
      <c r="F4145" s="3"/>
      <c r="H4145" s="5">
        <f>_xlfn.XLOOKUP(Table16[[#This Row],[OrderID]],[3]!Table13456[No заказа],[3]!Table13456[Количество],"",0,1)</f>
        <v>1</v>
      </c>
      <c r="I4145" s="5">
        <f>_xlfn.XLOOKUP(Table16[[#This Row],[OrderID]],[3]!Table13456[No заказа],[3]!Table13456[Цена],"",0,1)</f>
        <v>14989</v>
      </c>
      <c r="J4145" s="2" t="str">
        <f>M01_SETTINGS!$F$2</f>
        <v>KASPI</v>
      </c>
    </row>
    <row r="4146" spans="1:10" x14ac:dyDescent="0.35">
      <c r="A4146" s="3">
        <f>_xlfn.XLOOKUP(Table16[[#This Row],[OrderID]],[3]!Table13456[No заказа],[3]!Table13456[Дата
отправки],"",0,1)</f>
        <v>45676</v>
      </c>
      <c r="B4146" s="2">
        <v>482656168</v>
      </c>
      <c r="C4146" s="2"/>
      <c r="D4146" s="2"/>
      <c r="E4146" s="3"/>
      <c r="F4146" s="3"/>
      <c r="H4146" s="5">
        <f>_xlfn.XLOOKUP(Table16[[#This Row],[OrderID]],[3]!Table13456[No заказа],[3]!Table13456[Количество],"",0,1)</f>
        <v>1</v>
      </c>
      <c r="I4146" s="5">
        <f>_xlfn.XLOOKUP(Table16[[#This Row],[OrderID]],[3]!Table13456[No заказа],[3]!Table13456[Цена],"",0,1)</f>
        <v>8599</v>
      </c>
      <c r="J4146" s="2" t="str">
        <f>M01_SETTINGS!$F$2</f>
        <v>KASPI</v>
      </c>
    </row>
    <row r="4147" spans="1:10" x14ac:dyDescent="0.35">
      <c r="A4147" s="3">
        <f>_xlfn.XLOOKUP(Table16[[#This Row],[OrderID]],[3]!Table13456[No заказа],[3]!Table13456[Дата
отправки],"",0,1)</f>
        <v>45676</v>
      </c>
      <c r="B4147" s="2">
        <v>482820956</v>
      </c>
      <c r="C4147" s="2"/>
      <c r="D4147" s="2"/>
      <c r="E4147" s="3"/>
      <c r="F4147" s="3"/>
      <c r="H4147" s="5">
        <f>_xlfn.XLOOKUP(Table16[[#This Row],[OrderID]],[3]!Table13456[No заказа],[3]!Table13456[Количество],"",0,1)</f>
        <v>1</v>
      </c>
      <c r="I4147" s="5">
        <f>_xlfn.XLOOKUP(Table16[[#This Row],[OrderID]],[3]!Table13456[No заказа],[3]!Table13456[Цена],"",0,1)</f>
        <v>8583</v>
      </c>
      <c r="J4147" s="2" t="str">
        <f>M01_SETTINGS!$F$2</f>
        <v>KASPI</v>
      </c>
    </row>
    <row r="4148" spans="1:10" x14ac:dyDescent="0.35">
      <c r="A4148" s="3">
        <f>_xlfn.XLOOKUP(Table16[[#This Row],[OrderID]],[3]!Table13456[No заказа],[3]!Table13456[Дата
отправки],"",0,1)</f>
        <v>45676</v>
      </c>
      <c r="B4148" s="2">
        <v>482512247</v>
      </c>
      <c r="C4148" s="2"/>
      <c r="D4148" s="2"/>
      <c r="E4148" s="3"/>
      <c r="F4148" s="3"/>
      <c r="H4148" s="5">
        <f>_xlfn.XLOOKUP(Table16[[#This Row],[OrderID]],[3]!Table13456[No заказа],[3]!Table13456[Количество],"",0,1)</f>
        <v>1</v>
      </c>
      <c r="I4148" s="5">
        <f>_xlfn.XLOOKUP(Table16[[#This Row],[OrderID]],[3]!Table13456[No заказа],[3]!Table13456[Цена],"",0,1)</f>
        <v>10798</v>
      </c>
      <c r="J4148" s="2" t="str">
        <f>M01_SETTINGS!$F$2</f>
        <v>KASPI</v>
      </c>
    </row>
    <row r="4149" spans="1:10" x14ac:dyDescent="0.35">
      <c r="A4149" s="3">
        <f>_xlfn.XLOOKUP(Table16[[#This Row],[OrderID]],[3]!Table13456[No заказа],[3]!Table13456[Дата
отправки],"",0,1)</f>
        <v>45676</v>
      </c>
      <c r="B4149" s="2">
        <v>482698197</v>
      </c>
      <c r="C4149" s="2"/>
      <c r="D4149" s="2"/>
      <c r="E4149" s="3"/>
      <c r="F4149" s="3"/>
      <c r="H4149" s="5">
        <f>_xlfn.XLOOKUP(Table16[[#This Row],[OrderID]],[3]!Table13456[No заказа],[3]!Table13456[Количество],"",0,1)</f>
        <v>1</v>
      </c>
      <c r="I4149" s="5">
        <f>_xlfn.XLOOKUP(Table16[[#This Row],[OrderID]],[3]!Table13456[No заказа],[3]!Table13456[Цена],"",0,1)</f>
        <v>8480</v>
      </c>
      <c r="J4149" s="2" t="str">
        <f>M01_SETTINGS!$F$2</f>
        <v>KASPI</v>
      </c>
    </row>
    <row r="4150" spans="1:10" x14ac:dyDescent="0.35">
      <c r="A4150" s="3">
        <f>_xlfn.XLOOKUP(Table16[[#This Row],[OrderID]],[3]!Table13456[No заказа],[3]!Table13456[Дата
отправки],"",0,1)</f>
        <v>45676</v>
      </c>
      <c r="B4150" s="2">
        <v>482423439</v>
      </c>
      <c r="C4150" s="2"/>
      <c r="D4150" s="2"/>
      <c r="E4150" s="3"/>
      <c r="F4150" s="3"/>
      <c r="H4150" s="5">
        <f>_xlfn.XLOOKUP(Table16[[#This Row],[OrderID]],[3]!Table13456[No заказа],[3]!Table13456[Количество],"",0,1)</f>
        <v>1</v>
      </c>
      <c r="I4150" s="5">
        <f>_xlfn.XLOOKUP(Table16[[#This Row],[OrderID]],[3]!Table13456[No заказа],[3]!Table13456[Цена],"",0,1)</f>
        <v>8685</v>
      </c>
      <c r="J4150" s="2" t="str">
        <f>M01_SETTINGS!$F$2</f>
        <v>KASPI</v>
      </c>
    </row>
    <row r="4151" spans="1:10" x14ac:dyDescent="0.35">
      <c r="A4151" s="3">
        <f>_xlfn.XLOOKUP(Table16[[#This Row],[OrderID]],[3]!Table13456[No заказа],[3]!Table13456[Дата
отправки],"",0,1)</f>
        <v>45676</v>
      </c>
      <c r="B4151" s="2">
        <v>482580544</v>
      </c>
      <c r="C4151" s="2"/>
      <c r="D4151" s="2"/>
      <c r="E4151" s="3"/>
      <c r="F4151" s="3"/>
      <c r="H4151" s="5">
        <f>_xlfn.XLOOKUP(Table16[[#This Row],[OrderID]],[3]!Table13456[No заказа],[3]!Table13456[Количество],"",0,1)</f>
        <v>1</v>
      </c>
      <c r="I4151" s="5">
        <f>_xlfn.XLOOKUP(Table16[[#This Row],[OrderID]],[3]!Table13456[No заказа],[3]!Table13456[Цена],"",0,1)</f>
        <v>8480</v>
      </c>
      <c r="J4151" s="2" t="str">
        <f>M01_SETTINGS!$F$2</f>
        <v>KASPI</v>
      </c>
    </row>
    <row r="4152" spans="1:10" x14ac:dyDescent="0.35">
      <c r="A4152" s="3">
        <f>_xlfn.XLOOKUP(Table16[[#This Row],[OrderID]],[3]!Table13456[No заказа],[3]!Table13456[Дата
отправки],"",0,1)</f>
        <v>45676</v>
      </c>
      <c r="B4152" s="2">
        <v>482713494</v>
      </c>
      <c r="C4152" s="2"/>
      <c r="D4152" s="2"/>
      <c r="E4152" s="3"/>
      <c r="F4152" s="3"/>
      <c r="H4152" s="5">
        <f>_xlfn.XLOOKUP(Table16[[#This Row],[OrderID]],[3]!Table13456[No заказа],[3]!Table13456[Количество],"",0,1)</f>
        <v>1</v>
      </c>
      <c r="I4152" s="5">
        <f>_xlfn.XLOOKUP(Table16[[#This Row],[OrderID]],[3]!Table13456[No заказа],[3]!Table13456[Цена],"",0,1)</f>
        <v>8499</v>
      </c>
      <c r="J4152" s="2" t="str">
        <f>M01_SETTINGS!$F$2</f>
        <v>KASPI</v>
      </c>
    </row>
    <row r="4153" spans="1:10" x14ac:dyDescent="0.35">
      <c r="A4153" s="3">
        <f>_xlfn.XLOOKUP(Table16[[#This Row],[OrderID]],[3]!Table13456[No заказа],[3]!Table13456[Дата
отправки],"",0,1)</f>
        <v>45676</v>
      </c>
      <c r="B4153" s="2">
        <v>482334405</v>
      </c>
      <c r="C4153" s="2"/>
      <c r="D4153" s="2"/>
      <c r="E4153" s="3"/>
      <c r="F4153" s="3"/>
      <c r="H4153" s="5">
        <f>_xlfn.XLOOKUP(Table16[[#This Row],[OrderID]],[3]!Table13456[No заказа],[3]!Table13456[Количество],"",0,1)</f>
        <v>1</v>
      </c>
      <c r="I4153" s="5">
        <f>_xlfn.XLOOKUP(Table16[[#This Row],[OrderID]],[3]!Table13456[No заказа],[3]!Table13456[Цена],"",0,1)</f>
        <v>8499</v>
      </c>
      <c r="J4153" s="2" t="str">
        <f>M01_SETTINGS!$F$2</f>
        <v>KASPI</v>
      </c>
    </row>
    <row r="4154" spans="1:10" x14ac:dyDescent="0.35">
      <c r="A4154" s="3">
        <f>_xlfn.XLOOKUP(Table16[[#This Row],[OrderID]],[3]!Table13456[No заказа],[3]!Table13456[Дата
отправки],"",0,1)</f>
        <v>45676</v>
      </c>
      <c r="B4154" s="2">
        <v>482527435</v>
      </c>
      <c r="C4154" s="2"/>
      <c r="D4154" s="2"/>
      <c r="E4154" s="3"/>
      <c r="F4154" s="3"/>
      <c r="H4154" s="5">
        <f>_xlfn.XLOOKUP(Table16[[#This Row],[OrderID]],[3]!Table13456[No заказа],[3]!Table13456[Количество],"",0,1)</f>
        <v>1</v>
      </c>
      <c r="I4154" s="5">
        <f>_xlfn.XLOOKUP(Table16[[#This Row],[OrderID]],[3]!Table13456[No заказа],[3]!Table13456[Цена],"",0,1)</f>
        <v>8895</v>
      </c>
      <c r="J4154" s="2" t="str">
        <f>M01_SETTINGS!$F$2</f>
        <v>KASPI</v>
      </c>
    </row>
    <row r="4155" spans="1:10" x14ac:dyDescent="0.35">
      <c r="A4155" s="3">
        <f>_xlfn.XLOOKUP(Table16[[#This Row],[OrderID]],[3]!Table13456[No заказа],[3]!Table13456[Дата
отправки],"",0,1)</f>
        <v>45676</v>
      </c>
      <c r="B4155" s="2">
        <v>482531289</v>
      </c>
      <c r="C4155" s="2"/>
      <c r="D4155" s="2"/>
      <c r="E4155" s="3"/>
      <c r="F4155" s="3"/>
      <c r="H4155" s="5">
        <f>_xlfn.XLOOKUP(Table16[[#This Row],[OrderID]],[3]!Table13456[No заказа],[3]!Table13456[Количество],"",0,1)</f>
        <v>1</v>
      </c>
      <c r="I4155" s="5">
        <f>_xlfn.XLOOKUP(Table16[[#This Row],[OrderID]],[3]!Table13456[No заказа],[3]!Table13456[Цена],"",0,1)</f>
        <v>8899</v>
      </c>
      <c r="J4155" s="2" t="str">
        <f>M01_SETTINGS!$F$2</f>
        <v>KASPI</v>
      </c>
    </row>
    <row r="4156" spans="1:10" x14ac:dyDescent="0.35">
      <c r="A4156" s="3">
        <f>_xlfn.XLOOKUP(Table16[[#This Row],[OrderID]],[3]!Table13456[No заказа],[3]!Table13456[Дата
отправки],"",0,1)</f>
        <v>45676</v>
      </c>
      <c r="B4156" s="2">
        <v>482650017</v>
      </c>
      <c r="C4156" s="2"/>
      <c r="D4156" s="2"/>
      <c r="E4156" s="3"/>
      <c r="F4156" s="3"/>
      <c r="H4156" s="5">
        <f>_xlfn.XLOOKUP(Table16[[#This Row],[OrderID]],[3]!Table13456[No заказа],[3]!Table13456[Количество],"",0,1)</f>
        <v>1</v>
      </c>
      <c r="I4156" s="5">
        <f>_xlfn.XLOOKUP(Table16[[#This Row],[OrderID]],[3]!Table13456[No заказа],[3]!Table13456[Цена],"",0,1)</f>
        <v>8515</v>
      </c>
      <c r="J4156" s="2" t="str">
        <f>M01_SETTINGS!$F$2</f>
        <v>KASPI</v>
      </c>
    </row>
    <row r="4157" spans="1:10" x14ac:dyDescent="0.35">
      <c r="A4157" s="3">
        <f>_xlfn.XLOOKUP(Table16[[#This Row],[OrderID]],[3]!Table13456[No заказа],[3]!Table13456[Дата
отправки],"",0,1)</f>
        <v>45676</v>
      </c>
      <c r="B4157" s="2">
        <v>482781699</v>
      </c>
      <c r="C4157" s="2"/>
      <c r="D4157" s="2"/>
      <c r="E4157" s="3"/>
      <c r="F4157" s="3"/>
      <c r="H4157" s="5">
        <f>_xlfn.XLOOKUP(Table16[[#This Row],[OrderID]],[3]!Table13456[No заказа],[3]!Table13456[Количество],"",0,1)</f>
        <v>1</v>
      </c>
      <c r="I4157" s="5">
        <f>_xlfn.XLOOKUP(Table16[[#This Row],[OrderID]],[3]!Table13456[No заказа],[3]!Table13456[Цена],"",0,1)</f>
        <v>8499</v>
      </c>
      <c r="J4157" s="2" t="str">
        <f>M01_SETTINGS!$F$2</f>
        <v>KASPI</v>
      </c>
    </row>
    <row r="4158" spans="1:10" x14ac:dyDescent="0.35">
      <c r="A4158" s="3">
        <f>_xlfn.XLOOKUP(Table16[[#This Row],[OrderID]],[3]!Table13456[No заказа],[3]!Table13456[Дата
отправки],"",0,1)</f>
        <v>45676</v>
      </c>
      <c r="B4158" s="2">
        <v>482524453</v>
      </c>
      <c r="C4158" s="2"/>
      <c r="D4158" s="2"/>
      <c r="E4158" s="3"/>
      <c r="F4158" s="3"/>
      <c r="H4158" s="5">
        <f>_xlfn.XLOOKUP(Table16[[#This Row],[OrderID]],[3]!Table13456[No заказа],[3]!Table13456[Количество],"",0,1)</f>
        <v>1</v>
      </c>
      <c r="I4158" s="5">
        <f>_xlfn.XLOOKUP(Table16[[#This Row],[OrderID]],[3]!Table13456[No заказа],[3]!Table13456[Цена],"",0,1)</f>
        <v>8480</v>
      </c>
      <c r="J4158" s="2" t="str">
        <f>M01_SETTINGS!$F$2</f>
        <v>KASPI</v>
      </c>
    </row>
    <row r="4159" spans="1:10" x14ac:dyDescent="0.35">
      <c r="A4159" s="3">
        <f>_xlfn.XLOOKUP(Table16[[#This Row],[OrderID]],[3]!Table13456[No заказа],[3]!Table13456[Дата
отправки],"",0,1)</f>
        <v>45677</v>
      </c>
      <c r="B4159" s="2">
        <v>482391236</v>
      </c>
      <c r="C4159" s="2"/>
      <c r="D4159" s="2"/>
      <c r="E4159" s="3"/>
      <c r="F4159" s="3"/>
      <c r="H4159" s="5">
        <f>_xlfn.XLOOKUP(Table16[[#This Row],[OrderID]],[3]!Table13456[No заказа],[3]!Table13456[Количество],"",0,1)</f>
        <v>1</v>
      </c>
      <c r="I4159" s="5">
        <f>_xlfn.XLOOKUP(Table16[[#This Row],[OrderID]],[3]!Table13456[No заказа],[3]!Table13456[Цена],"",0,1)</f>
        <v>8998</v>
      </c>
      <c r="J4159" s="2" t="str">
        <f>M01_SETTINGS!$F$2</f>
        <v>KASPI</v>
      </c>
    </row>
    <row r="4160" spans="1:10" x14ac:dyDescent="0.35">
      <c r="A4160" s="3">
        <f>_xlfn.XLOOKUP(Table16[[#This Row],[OrderID]],[3]!Table13456[No заказа],[3]!Table13456[Дата
отправки],"",0,1)</f>
        <v>45676</v>
      </c>
      <c r="B4160" s="2">
        <v>482393113</v>
      </c>
      <c r="C4160" s="2"/>
      <c r="D4160" s="2"/>
      <c r="E4160" s="3"/>
      <c r="F4160" s="3"/>
      <c r="H4160" s="5">
        <f>_xlfn.XLOOKUP(Table16[[#This Row],[OrderID]],[3]!Table13456[No заказа],[3]!Table13456[Количество],"",0,1)</f>
        <v>1</v>
      </c>
      <c r="I4160" s="5">
        <f>_xlfn.XLOOKUP(Table16[[#This Row],[OrderID]],[3]!Table13456[No заказа],[3]!Table13456[Цена],"",0,1)</f>
        <v>8595</v>
      </c>
      <c r="J4160" s="2" t="str">
        <f>M01_SETTINGS!$F$2</f>
        <v>KASPI</v>
      </c>
    </row>
    <row r="4161" spans="1:10" x14ac:dyDescent="0.35">
      <c r="A4161" s="3">
        <f>_xlfn.XLOOKUP(Table16[[#This Row],[OrderID]],[3]!Table13456[No заказа],[3]!Table13456[Дата
отправки],"",0,1)</f>
        <v>45676</v>
      </c>
      <c r="B4161" s="2">
        <v>482430236</v>
      </c>
      <c r="C4161" s="2"/>
      <c r="D4161" s="2"/>
      <c r="E4161" s="3"/>
      <c r="F4161" s="3"/>
      <c r="H4161" s="5">
        <f>_xlfn.XLOOKUP(Table16[[#This Row],[OrderID]],[3]!Table13456[No заказа],[3]!Table13456[Количество],"",0,1)</f>
        <v>1</v>
      </c>
      <c r="I4161" s="5">
        <f>_xlfn.XLOOKUP(Table16[[#This Row],[OrderID]],[3]!Table13456[No заказа],[3]!Table13456[Цена],"",0,1)</f>
        <v>8567</v>
      </c>
      <c r="J4161" s="2" t="str">
        <f>M01_SETTINGS!$F$2</f>
        <v>KASPI</v>
      </c>
    </row>
    <row r="4162" spans="1:10" x14ac:dyDescent="0.35">
      <c r="A4162" s="3">
        <f>_xlfn.XLOOKUP(Table16[[#This Row],[OrderID]],[3]!Table13456[No заказа],[3]!Table13456[Дата
отправки],"",0,1)</f>
        <v>45676</v>
      </c>
      <c r="B4162" s="2">
        <v>482640026</v>
      </c>
      <c r="C4162" s="2"/>
      <c r="D4162" s="2"/>
      <c r="E4162" s="3"/>
      <c r="F4162" s="3"/>
      <c r="H4162" s="5">
        <f>_xlfn.XLOOKUP(Table16[[#This Row],[OrderID]],[3]!Table13456[No заказа],[3]!Table13456[Количество],"",0,1)</f>
        <v>1</v>
      </c>
      <c r="I4162" s="5">
        <f>_xlfn.XLOOKUP(Table16[[#This Row],[OrderID]],[3]!Table13456[No заказа],[3]!Table13456[Цена],"",0,1)</f>
        <v>9981</v>
      </c>
      <c r="J4162" s="2" t="str">
        <f>M01_SETTINGS!$F$2</f>
        <v>KASPI</v>
      </c>
    </row>
    <row r="4163" spans="1:10" x14ac:dyDescent="0.35">
      <c r="A4163" s="3">
        <f>_xlfn.XLOOKUP(Table16[[#This Row],[OrderID]],[3]!Table13456[No заказа],[3]!Table13456[Дата
отправки],"",0,1)</f>
        <v>45676</v>
      </c>
      <c r="B4163" s="2">
        <v>482713287</v>
      </c>
      <c r="C4163" s="2"/>
      <c r="D4163" s="2"/>
      <c r="E4163" s="3"/>
      <c r="F4163" s="3"/>
      <c r="H4163" s="5">
        <f>_xlfn.XLOOKUP(Table16[[#This Row],[OrderID]],[3]!Table13456[No заказа],[3]!Table13456[Количество],"",0,1)</f>
        <v>1</v>
      </c>
      <c r="I4163" s="5">
        <f>_xlfn.XLOOKUP(Table16[[#This Row],[OrderID]],[3]!Table13456[No заказа],[3]!Table13456[Цена],"",0,1)</f>
        <v>8592</v>
      </c>
      <c r="J4163" s="2" t="str">
        <f>M01_SETTINGS!$F$2</f>
        <v>KASPI</v>
      </c>
    </row>
    <row r="4164" spans="1:10" x14ac:dyDescent="0.35">
      <c r="A4164" s="3">
        <f>_xlfn.XLOOKUP(Table16[[#This Row],[OrderID]],[3]!Table13456[No заказа],[3]!Table13456[Дата
отправки],"",0,1)</f>
        <v>45676</v>
      </c>
      <c r="B4164" s="2">
        <v>482459428</v>
      </c>
      <c r="C4164" s="2"/>
      <c r="D4164" s="2"/>
      <c r="E4164" s="3"/>
      <c r="F4164" s="3"/>
      <c r="H4164" s="5">
        <f>_xlfn.XLOOKUP(Table16[[#This Row],[OrderID]],[3]!Table13456[No заказа],[3]!Table13456[Количество],"",0,1)</f>
        <v>1</v>
      </c>
      <c r="I4164" s="5">
        <f>_xlfn.XLOOKUP(Table16[[#This Row],[OrderID]],[3]!Table13456[No заказа],[3]!Table13456[Цена],"",0,1)</f>
        <v>8595</v>
      </c>
      <c r="J4164" s="2" t="str">
        <f>M01_SETTINGS!$F$2</f>
        <v>KASPI</v>
      </c>
    </row>
    <row r="4165" spans="1:10" x14ac:dyDescent="0.35">
      <c r="A4165" s="3">
        <f>_xlfn.XLOOKUP(Table16[[#This Row],[OrderID]],[3]!Table13456[No заказа],[3]!Table13456[Дата
отправки],"",0,1)</f>
        <v>45676</v>
      </c>
      <c r="B4165" s="2">
        <v>482830719</v>
      </c>
      <c r="C4165" s="2"/>
      <c r="D4165" s="2"/>
      <c r="E4165" s="3"/>
      <c r="F4165" s="3"/>
      <c r="H4165" s="5">
        <f>_xlfn.XLOOKUP(Table16[[#This Row],[OrderID]],[3]!Table13456[No заказа],[3]!Table13456[Количество],"",0,1)</f>
        <v>1</v>
      </c>
      <c r="I4165" s="5">
        <f>_xlfn.XLOOKUP(Table16[[#This Row],[OrderID]],[3]!Table13456[No заказа],[3]!Table13456[Цена],"",0,1)</f>
        <v>11999</v>
      </c>
      <c r="J4165" s="2" t="str">
        <f>M01_SETTINGS!$F$2</f>
        <v>KASPI</v>
      </c>
    </row>
    <row r="4166" spans="1:10" x14ac:dyDescent="0.35">
      <c r="A4166" s="3">
        <f>_xlfn.XLOOKUP(Table16[[#This Row],[OrderID]],[3]!Table13456[No заказа],[3]!Table13456[Дата
отправки],"",0,1)</f>
        <v>45676</v>
      </c>
      <c r="B4166" s="2">
        <v>482414957</v>
      </c>
      <c r="C4166" s="2"/>
      <c r="D4166" s="2"/>
      <c r="E4166" s="3"/>
      <c r="F4166" s="3"/>
      <c r="H4166" s="5">
        <f>_xlfn.XLOOKUP(Table16[[#This Row],[OrderID]],[3]!Table13456[No заказа],[3]!Table13456[Количество],"",0,1)</f>
        <v>1</v>
      </c>
      <c r="I4166" s="5">
        <f>_xlfn.XLOOKUP(Table16[[#This Row],[OrderID]],[3]!Table13456[No заказа],[3]!Table13456[Цена],"",0,1)</f>
        <v>8500</v>
      </c>
      <c r="J4166" s="2" t="str">
        <f>M01_SETTINGS!$F$2</f>
        <v>KASPI</v>
      </c>
    </row>
    <row r="4167" spans="1:10" x14ac:dyDescent="0.35">
      <c r="A4167" s="3">
        <f>_xlfn.XLOOKUP(Table16[[#This Row],[OrderID]],[3]!Table13456[No заказа],[3]!Table13456[Дата
отправки],"",0,1)</f>
        <v>45676</v>
      </c>
      <c r="B4167" s="2">
        <v>482406208</v>
      </c>
      <c r="C4167" s="2"/>
      <c r="D4167" s="2"/>
      <c r="E4167" s="3"/>
      <c r="F4167" s="3"/>
      <c r="H4167" s="5">
        <f>_xlfn.XLOOKUP(Table16[[#This Row],[OrderID]],[3]!Table13456[No заказа],[3]!Table13456[Количество],"",0,1)</f>
        <v>1</v>
      </c>
      <c r="I4167" s="5">
        <f>_xlfn.XLOOKUP(Table16[[#This Row],[OrderID]],[3]!Table13456[No заказа],[3]!Table13456[Цена],"",0,1)</f>
        <v>8500</v>
      </c>
      <c r="J4167" s="2" t="str">
        <f>M01_SETTINGS!$F$2</f>
        <v>KASPI</v>
      </c>
    </row>
    <row r="4168" spans="1:10" x14ac:dyDescent="0.35">
      <c r="A4168" s="3">
        <f>_xlfn.XLOOKUP(Table16[[#This Row],[OrderID]],[3]!Table13456[No заказа],[3]!Table13456[Дата
отправки],"",0,1)</f>
        <v>45676</v>
      </c>
      <c r="B4168" s="2">
        <v>482612674</v>
      </c>
      <c r="C4168" s="2"/>
      <c r="D4168" s="2"/>
      <c r="E4168" s="3"/>
      <c r="F4168" s="3"/>
      <c r="H4168" s="5">
        <f>_xlfn.XLOOKUP(Table16[[#This Row],[OrderID]],[3]!Table13456[No заказа],[3]!Table13456[Количество],"",0,1)</f>
        <v>1</v>
      </c>
      <c r="I4168" s="5">
        <f>_xlfn.XLOOKUP(Table16[[#This Row],[OrderID]],[3]!Table13456[No заказа],[3]!Table13456[Цена],"",0,1)</f>
        <v>8590</v>
      </c>
      <c r="J4168" s="2" t="str">
        <f>M01_SETTINGS!$F$2</f>
        <v>KASPI</v>
      </c>
    </row>
    <row r="4169" spans="1:10" x14ac:dyDescent="0.35">
      <c r="A4169" s="3">
        <f>_xlfn.XLOOKUP(Table16[[#This Row],[OrderID]],[3]!Table13456[No заказа],[3]!Table13456[Дата
отправки],"",0,1)</f>
        <v>45676</v>
      </c>
      <c r="B4169" s="2">
        <v>482583272</v>
      </c>
      <c r="C4169" s="2"/>
      <c r="D4169" s="2"/>
      <c r="E4169" s="3"/>
      <c r="F4169" s="3"/>
      <c r="H4169" s="5">
        <f>_xlfn.XLOOKUP(Table16[[#This Row],[OrderID]],[3]!Table13456[No заказа],[3]!Table13456[Количество],"",0,1)</f>
        <v>1</v>
      </c>
      <c r="I4169" s="5">
        <f>_xlfn.XLOOKUP(Table16[[#This Row],[OrderID]],[3]!Table13456[No заказа],[3]!Table13456[Цена],"",0,1)</f>
        <v>14990</v>
      </c>
      <c r="J4169" s="2" t="str">
        <f>M01_SETTINGS!$F$2</f>
        <v>KASPI</v>
      </c>
    </row>
    <row r="4170" spans="1:10" x14ac:dyDescent="0.35">
      <c r="A4170" s="3">
        <f>_xlfn.XLOOKUP(Table16[[#This Row],[OrderID]],[3]!Table13456[No заказа],[3]!Table13456[Дата
отправки],"",0,1)</f>
        <v>45676</v>
      </c>
      <c r="B4170" s="2">
        <v>482614472</v>
      </c>
      <c r="C4170" s="2"/>
      <c r="D4170" s="2"/>
      <c r="E4170" s="3"/>
      <c r="F4170" s="3"/>
      <c r="H4170" s="5">
        <f>_xlfn.XLOOKUP(Table16[[#This Row],[OrderID]],[3]!Table13456[No заказа],[3]!Table13456[Количество],"",0,1)</f>
        <v>1</v>
      </c>
      <c r="I4170" s="5">
        <f>_xlfn.XLOOKUP(Table16[[#This Row],[OrderID]],[3]!Table13456[No заказа],[3]!Table13456[Цена],"",0,1)</f>
        <v>14990</v>
      </c>
      <c r="J4170" s="2" t="str">
        <f>M01_SETTINGS!$F$2</f>
        <v>KASPI</v>
      </c>
    </row>
    <row r="4171" spans="1:10" x14ac:dyDescent="0.35">
      <c r="A4171" s="3">
        <f>_xlfn.XLOOKUP(Table16[[#This Row],[OrderID]],[3]!Table13456[No заказа],[3]!Table13456[Дата
отправки],"",0,1)</f>
        <v>45675</v>
      </c>
      <c r="B4171" s="2">
        <v>482076269</v>
      </c>
      <c r="C4171" s="2"/>
      <c r="D4171" s="2"/>
      <c r="E4171" s="3"/>
      <c r="F4171" s="3"/>
      <c r="H4171" s="5">
        <f>_xlfn.XLOOKUP(Table16[[#This Row],[OrderID]],[3]!Table13456[No заказа],[3]!Table13456[Количество],"",0,1)</f>
        <v>1</v>
      </c>
      <c r="I4171" s="5">
        <f>_xlfn.XLOOKUP(Table16[[#This Row],[OrderID]],[3]!Table13456[No заказа],[3]!Table13456[Цена],"",0,1)</f>
        <v>9398</v>
      </c>
      <c r="J4171" s="2" t="str">
        <f>M01_SETTINGS!$F$2</f>
        <v>KASPI</v>
      </c>
    </row>
    <row r="4172" spans="1:10" x14ac:dyDescent="0.35">
      <c r="A4172" s="3">
        <f>_xlfn.XLOOKUP(Table16[[#This Row],[OrderID]],[3]!Table13456[No заказа],[3]!Table13456[Дата
отправки],"",0,1)</f>
        <v>45675</v>
      </c>
      <c r="B4172" s="2">
        <v>482037556</v>
      </c>
      <c r="C4172" s="2"/>
      <c r="D4172" s="2"/>
      <c r="E4172" s="3"/>
      <c r="F4172" s="3"/>
      <c r="H4172" s="5">
        <f>_xlfn.XLOOKUP(Table16[[#This Row],[OrderID]],[3]!Table13456[No заказа],[3]!Table13456[Количество],"",0,1)</f>
        <v>1</v>
      </c>
      <c r="I4172" s="5">
        <f>_xlfn.XLOOKUP(Table16[[#This Row],[OrderID]],[3]!Table13456[No заказа],[3]!Table13456[Цена],"",0,1)</f>
        <v>8480</v>
      </c>
      <c r="J4172" s="2" t="str">
        <f>M01_SETTINGS!$F$2</f>
        <v>KASPI</v>
      </c>
    </row>
    <row r="4173" spans="1:10" x14ac:dyDescent="0.35">
      <c r="A4173" s="3">
        <f>_xlfn.XLOOKUP(Table16[[#This Row],[OrderID]],[3]!Table13456[No заказа],[3]!Table13456[Дата
отправки],"",0,1)</f>
        <v>45675</v>
      </c>
      <c r="B4173" s="2">
        <v>481890246</v>
      </c>
      <c r="C4173" s="2"/>
      <c r="D4173" s="2"/>
      <c r="E4173" s="3"/>
      <c r="F4173" s="3"/>
      <c r="H4173" s="5">
        <f>_xlfn.XLOOKUP(Table16[[#This Row],[OrderID]],[3]!Table13456[No заказа],[3]!Table13456[Количество],"",0,1)</f>
        <v>1</v>
      </c>
      <c r="I4173" s="5">
        <f>_xlfn.XLOOKUP(Table16[[#This Row],[OrderID]],[3]!Table13456[No заказа],[3]!Table13456[Цена],"",0,1)</f>
        <v>8480</v>
      </c>
      <c r="J4173" s="2" t="str">
        <f>M01_SETTINGS!$F$2</f>
        <v>KASPI</v>
      </c>
    </row>
    <row r="4174" spans="1:10" x14ac:dyDescent="0.35">
      <c r="A4174" s="3">
        <f>_xlfn.XLOOKUP(Table16[[#This Row],[OrderID]],[3]!Table13456[No заказа],[3]!Table13456[Дата
отправки],"",0,1)</f>
        <v>45675</v>
      </c>
      <c r="B4174" s="2">
        <v>482063765</v>
      </c>
      <c r="C4174" s="2"/>
      <c r="D4174" s="2"/>
      <c r="E4174" s="3"/>
      <c r="F4174" s="3"/>
      <c r="H4174" s="5">
        <f>_xlfn.XLOOKUP(Table16[[#This Row],[OrderID]],[3]!Table13456[No заказа],[3]!Table13456[Количество],"",0,1)</f>
        <v>1</v>
      </c>
      <c r="I4174" s="5">
        <f>_xlfn.XLOOKUP(Table16[[#This Row],[OrderID]],[3]!Table13456[No заказа],[3]!Table13456[Цена],"",0,1)</f>
        <v>8606</v>
      </c>
      <c r="J4174" s="2" t="str">
        <f>M01_SETTINGS!$F$2</f>
        <v>KASPI</v>
      </c>
    </row>
    <row r="4175" spans="1:10" x14ac:dyDescent="0.35">
      <c r="A4175" s="3">
        <f>_xlfn.XLOOKUP(Table16[[#This Row],[OrderID]],[3]!Table13456[No заказа],[3]!Table13456[Дата
отправки],"",0,1)</f>
        <v>45675</v>
      </c>
      <c r="B4175" s="2">
        <v>482202858</v>
      </c>
      <c r="C4175" s="2"/>
      <c r="D4175" s="2"/>
      <c r="E4175" s="3"/>
      <c r="F4175" s="3"/>
      <c r="H4175" s="5">
        <f>_xlfn.XLOOKUP(Table16[[#This Row],[OrderID]],[3]!Table13456[No заказа],[3]!Table13456[Количество],"",0,1)</f>
        <v>1</v>
      </c>
      <c r="I4175" s="5">
        <f>_xlfn.XLOOKUP(Table16[[#This Row],[OrderID]],[3]!Table13456[No заказа],[3]!Table13456[Цена],"",0,1)</f>
        <v>8495</v>
      </c>
      <c r="J4175" s="2" t="str">
        <f>M01_SETTINGS!$F$2</f>
        <v>KASPI</v>
      </c>
    </row>
    <row r="4176" spans="1:10" x14ac:dyDescent="0.35">
      <c r="A4176" s="3">
        <f>_xlfn.XLOOKUP(Table16[[#This Row],[OrderID]],[3]!Table13456[No заказа],[3]!Table13456[Дата
отправки],"",0,1)</f>
        <v>45675</v>
      </c>
      <c r="B4176" s="2">
        <v>482109031</v>
      </c>
      <c r="C4176" s="2"/>
      <c r="D4176" s="2"/>
      <c r="E4176" s="3"/>
      <c r="F4176" s="3"/>
      <c r="H4176" s="5">
        <f>_xlfn.XLOOKUP(Table16[[#This Row],[OrderID]],[3]!Table13456[No заказа],[3]!Table13456[Количество],"",0,1)</f>
        <v>1</v>
      </c>
      <c r="I4176" s="5">
        <f>_xlfn.XLOOKUP(Table16[[#This Row],[OrderID]],[3]!Table13456[No заказа],[3]!Table13456[Цена],"",0,1)</f>
        <v>8480</v>
      </c>
      <c r="J4176" s="2" t="str">
        <f>M01_SETTINGS!$F$2</f>
        <v>KASPI</v>
      </c>
    </row>
    <row r="4177" spans="1:10" x14ac:dyDescent="0.35">
      <c r="A4177" s="3">
        <f>_xlfn.XLOOKUP(Table16[[#This Row],[OrderID]],[3]!Table13456[No заказа],[3]!Table13456[Дата
отправки],"",0,1)</f>
        <v>45675</v>
      </c>
      <c r="B4177" s="2">
        <v>481996304</v>
      </c>
      <c r="C4177" s="2"/>
      <c r="D4177" s="2"/>
      <c r="E4177" s="3"/>
      <c r="F4177" s="3"/>
      <c r="H4177" s="5">
        <f>_xlfn.XLOOKUP(Table16[[#This Row],[OrderID]],[3]!Table13456[No заказа],[3]!Table13456[Количество],"",0,1)</f>
        <v>1</v>
      </c>
      <c r="I4177" s="5">
        <f>_xlfn.XLOOKUP(Table16[[#This Row],[OrderID]],[3]!Table13456[No заказа],[3]!Table13456[Цена],"",0,1)</f>
        <v>8598</v>
      </c>
      <c r="J4177" s="2" t="str">
        <f>M01_SETTINGS!$F$2</f>
        <v>KASPI</v>
      </c>
    </row>
    <row r="4178" spans="1:10" x14ac:dyDescent="0.35">
      <c r="A4178" s="3">
        <f>_xlfn.XLOOKUP(Table16[[#This Row],[OrderID]],[3]!Table13456[No заказа],[3]!Table13456[Дата
отправки],"",0,1)</f>
        <v>45675</v>
      </c>
      <c r="B4178" s="2">
        <v>482041264</v>
      </c>
      <c r="C4178" s="2"/>
      <c r="D4178" s="2"/>
      <c r="E4178" s="3"/>
      <c r="F4178" s="3"/>
      <c r="H4178" s="5">
        <f>_xlfn.XLOOKUP(Table16[[#This Row],[OrderID]],[3]!Table13456[No заказа],[3]!Table13456[Количество],"",0,1)</f>
        <v>1</v>
      </c>
      <c r="I4178" s="5">
        <f>_xlfn.XLOOKUP(Table16[[#This Row],[OrderID]],[3]!Table13456[No заказа],[3]!Table13456[Цена],"",0,1)</f>
        <v>8480</v>
      </c>
      <c r="J4178" s="2" t="str">
        <f>M01_SETTINGS!$F$2</f>
        <v>KASPI</v>
      </c>
    </row>
    <row r="4179" spans="1:10" x14ac:dyDescent="0.35">
      <c r="A4179" s="3">
        <f>_xlfn.XLOOKUP(Table16[[#This Row],[OrderID]],[3]!Table13456[No заказа],[3]!Table13456[Дата
отправки],"",0,1)</f>
        <v>45675</v>
      </c>
      <c r="B4179" s="2">
        <v>482126980</v>
      </c>
      <c r="C4179" s="2"/>
      <c r="D4179" s="2"/>
      <c r="E4179" s="3"/>
      <c r="F4179" s="3"/>
      <c r="H4179" s="5">
        <f>_xlfn.XLOOKUP(Table16[[#This Row],[OrderID]],[3]!Table13456[No заказа],[3]!Table13456[Количество],"",0,1)</f>
        <v>1</v>
      </c>
      <c r="I4179" s="5">
        <f>_xlfn.XLOOKUP(Table16[[#This Row],[OrderID]],[3]!Table13456[No заказа],[3]!Table13456[Цена],"",0,1)</f>
        <v>8583</v>
      </c>
      <c r="J4179" s="2" t="str">
        <f>M01_SETTINGS!$F$2</f>
        <v>KASPI</v>
      </c>
    </row>
    <row r="4180" spans="1:10" x14ac:dyDescent="0.35">
      <c r="A4180" s="3">
        <f>_xlfn.XLOOKUP(Table16[[#This Row],[OrderID]],[3]!Table13456[No заказа],[3]!Table13456[Дата
отправки],"",0,1)</f>
        <v>45675</v>
      </c>
      <c r="B4180" s="2">
        <v>482193173</v>
      </c>
      <c r="C4180" s="2"/>
      <c r="D4180" s="2"/>
      <c r="E4180" s="3"/>
      <c r="F4180" s="3"/>
      <c r="H4180" s="5">
        <f>_xlfn.XLOOKUP(Table16[[#This Row],[OrderID]],[3]!Table13456[No заказа],[3]!Table13456[Количество],"",0,1)</f>
        <v>1</v>
      </c>
      <c r="I4180" s="5">
        <f>_xlfn.XLOOKUP(Table16[[#This Row],[OrderID]],[3]!Table13456[No заказа],[3]!Table13456[Цена],"",0,1)</f>
        <v>8495</v>
      </c>
      <c r="J4180" s="2" t="str">
        <f>M01_SETTINGS!$F$2</f>
        <v>KASPI</v>
      </c>
    </row>
    <row r="4181" spans="1:10" x14ac:dyDescent="0.35">
      <c r="A4181" s="3">
        <f>_xlfn.XLOOKUP(Table16[[#This Row],[OrderID]],[3]!Table13456[No заказа],[3]!Table13456[Дата
отправки],"",0,1)</f>
        <v>45675</v>
      </c>
      <c r="B4181" s="2">
        <v>482141772</v>
      </c>
      <c r="C4181" s="2"/>
      <c r="D4181" s="2"/>
      <c r="E4181" s="3"/>
      <c r="F4181" s="3"/>
      <c r="H4181" s="5">
        <f>_xlfn.XLOOKUP(Table16[[#This Row],[OrderID]],[3]!Table13456[No заказа],[3]!Table13456[Количество],"",0,1)</f>
        <v>1</v>
      </c>
      <c r="I4181" s="5">
        <f>_xlfn.XLOOKUP(Table16[[#This Row],[OrderID]],[3]!Table13456[No заказа],[3]!Table13456[Цена],"",0,1)</f>
        <v>8495</v>
      </c>
      <c r="J4181" s="2" t="str">
        <f>M01_SETTINGS!$F$2</f>
        <v>KASPI</v>
      </c>
    </row>
    <row r="4182" spans="1:10" x14ac:dyDescent="0.35">
      <c r="A4182" s="3">
        <f>_xlfn.XLOOKUP(Table16[[#This Row],[OrderID]],[3]!Table13456[No заказа],[3]!Table13456[Дата
отправки],"",0,1)</f>
        <v>45675</v>
      </c>
      <c r="B4182" s="2">
        <v>482265631</v>
      </c>
      <c r="C4182" s="2"/>
      <c r="D4182" s="2"/>
      <c r="E4182" s="3"/>
      <c r="F4182" s="3"/>
      <c r="H4182" s="5">
        <f>_xlfn.XLOOKUP(Table16[[#This Row],[OrderID]],[3]!Table13456[No заказа],[3]!Table13456[Количество],"",0,1)</f>
        <v>1</v>
      </c>
      <c r="I4182" s="5">
        <f>_xlfn.XLOOKUP(Table16[[#This Row],[OrderID]],[3]!Table13456[No заказа],[3]!Table13456[Цена],"",0,1)</f>
        <v>8590</v>
      </c>
      <c r="J4182" s="2" t="str">
        <f>M01_SETTINGS!$F$2</f>
        <v>KASPI</v>
      </c>
    </row>
    <row r="4183" spans="1:10" x14ac:dyDescent="0.35">
      <c r="A4183" s="3">
        <f>_xlfn.XLOOKUP(Table16[[#This Row],[OrderID]],[3]!Table13456[No заказа],[3]!Table13456[Дата
отправки],"",0,1)</f>
        <v>45675</v>
      </c>
      <c r="B4183" s="2">
        <v>481949731</v>
      </c>
      <c r="C4183" s="2"/>
      <c r="D4183" s="2"/>
      <c r="E4183" s="3"/>
      <c r="F4183" s="3"/>
      <c r="H4183" s="5">
        <f>_xlfn.XLOOKUP(Table16[[#This Row],[OrderID]],[3]!Table13456[No заказа],[3]!Table13456[Количество],"",0,1)</f>
        <v>1</v>
      </c>
      <c r="I4183" s="5">
        <f>_xlfn.XLOOKUP(Table16[[#This Row],[OrderID]],[3]!Table13456[No заказа],[3]!Table13456[Цена],"",0,1)</f>
        <v>8999</v>
      </c>
      <c r="J4183" s="2" t="str">
        <f>M01_SETTINGS!$F$2</f>
        <v>KASPI</v>
      </c>
    </row>
    <row r="4184" spans="1:10" x14ac:dyDescent="0.35">
      <c r="A4184" s="3">
        <f>_xlfn.XLOOKUP(Table16[[#This Row],[OrderID]],[3]!Table13456[No заказа],[3]!Table13456[Дата
отправки],"",0,1)</f>
        <v>45675</v>
      </c>
      <c r="B4184" s="2">
        <v>481890272</v>
      </c>
      <c r="C4184" s="2"/>
      <c r="D4184" s="2"/>
      <c r="E4184" s="3"/>
      <c r="F4184" s="3"/>
      <c r="H4184" s="5">
        <f>_xlfn.XLOOKUP(Table16[[#This Row],[OrderID]],[3]!Table13456[No заказа],[3]!Table13456[Количество],"",0,1)</f>
        <v>1</v>
      </c>
      <c r="I4184" s="5">
        <f>_xlfn.XLOOKUP(Table16[[#This Row],[OrderID]],[3]!Table13456[No заказа],[3]!Table13456[Цена],"",0,1)</f>
        <v>8999</v>
      </c>
      <c r="J4184" s="2" t="str">
        <f>M01_SETTINGS!$F$2</f>
        <v>KASPI</v>
      </c>
    </row>
    <row r="4185" spans="1:10" x14ac:dyDescent="0.35">
      <c r="A4185" s="3">
        <f>_xlfn.XLOOKUP(Table16[[#This Row],[OrderID]],[3]!Table13456[No заказа],[3]!Table13456[Дата
отправки],"",0,1)</f>
        <v>45675</v>
      </c>
      <c r="B4185" s="2">
        <v>482116996</v>
      </c>
      <c r="C4185" s="2"/>
      <c r="D4185" s="2"/>
      <c r="E4185" s="3"/>
      <c r="F4185" s="3"/>
      <c r="H4185" s="5">
        <f>_xlfn.XLOOKUP(Table16[[#This Row],[OrderID]],[3]!Table13456[No заказа],[3]!Table13456[Количество],"",0,1)</f>
        <v>1</v>
      </c>
      <c r="I4185" s="5">
        <f>_xlfn.XLOOKUP(Table16[[#This Row],[OrderID]],[3]!Table13456[No заказа],[3]!Table13456[Цена],"",0,1)</f>
        <v>10999</v>
      </c>
      <c r="J4185" s="2" t="str">
        <f>M01_SETTINGS!$F$2</f>
        <v>KASPI</v>
      </c>
    </row>
    <row r="4186" spans="1:10" x14ac:dyDescent="0.35">
      <c r="A4186" s="3">
        <f>_xlfn.XLOOKUP(Table16[[#This Row],[OrderID]],[3]!Table13456[No заказа],[3]!Table13456[Дата
отправки],"",0,1)</f>
        <v>45675</v>
      </c>
      <c r="B4186" s="2">
        <v>481984933</v>
      </c>
      <c r="C4186" s="2"/>
      <c r="D4186" s="2"/>
      <c r="E4186" s="3"/>
      <c r="F4186" s="3"/>
      <c r="H4186" s="5">
        <f>_xlfn.XLOOKUP(Table16[[#This Row],[OrderID]],[3]!Table13456[No заказа],[3]!Table13456[Количество],"",0,1)</f>
        <v>1</v>
      </c>
      <c r="I4186" s="5">
        <f>_xlfn.XLOOKUP(Table16[[#This Row],[OrderID]],[3]!Table13456[No заказа],[3]!Table13456[Цена],"",0,1)</f>
        <v>8909</v>
      </c>
      <c r="J4186" s="2" t="str">
        <f>M01_SETTINGS!$F$2</f>
        <v>KASPI</v>
      </c>
    </row>
    <row r="4187" spans="1:10" x14ac:dyDescent="0.35">
      <c r="A4187" s="3">
        <f>_xlfn.XLOOKUP(Table16[[#This Row],[OrderID]],[3]!Table13456[No заказа],[3]!Table13456[Дата
отправки],"",0,1)</f>
        <v>45675</v>
      </c>
      <c r="B4187" s="2">
        <v>482285442</v>
      </c>
      <c r="C4187" s="2"/>
      <c r="D4187" s="2"/>
      <c r="E4187" s="3"/>
      <c r="F4187" s="3"/>
      <c r="H4187" s="5">
        <f>_xlfn.XLOOKUP(Table16[[#This Row],[OrderID]],[3]!Table13456[No заказа],[3]!Table13456[Количество],"",0,1)</f>
        <v>1</v>
      </c>
      <c r="I4187" s="5">
        <f>_xlfn.XLOOKUP(Table16[[#This Row],[OrderID]],[3]!Table13456[No заказа],[3]!Table13456[Цена],"",0,1)</f>
        <v>8501</v>
      </c>
      <c r="J4187" s="2" t="str">
        <f>M01_SETTINGS!$F$2</f>
        <v>KASPI</v>
      </c>
    </row>
    <row r="4188" spans="1:10" x14ac:dyDescent="0.35">
      <c r="A4188" s="3">
        <f>_xlfn.XLOOKUP(Table16[[#This Row],[OrderID]],[3]!Table13456[No заказа],[3]!Table13456[Дата
отправки],"",0,1)</f>
        <v>45675</v>
      </c>
      <c r="B4188" s="2">
        <v>482281931</v>
      </c>
      <c r="C4188" s="2"/>
      <c r="D4188" s="2"/>
      <c r="E4188" s="3"/>
      <c r="F4188" s="3"/>
      <c r="H4188" s="5">
        <f>_xlfn.XLOOKUP(Table16[[#This Row],[OrderID]],[3]!Table13456[No заказа],[3]!Table13456[Количество],"",0,1)</f>
        <v>1</v>
      </c>
      <c r="I4188" s="5">
        <f>_xlfn.XLOOKUP(Table16[[#This Row],[OrderID]],[3]!Table13456[No заказа],[3]!Table13456[Цена],"",0,1)</f>
        <v>8480</v>
      </c>
      <c r="J4188" s="2" t="str">
        <f>M01_SETTINGS!$F$2</f>
        <v>KASPI</v>
      </c>
    </row>
    <row r="4189" spans="1:10" x14ac:dyDescent="0.35">
      <c r="A4189" s="3">
        <f>_xlfn.XLOOKUP(Table16[[#This Row],[OrderID]],[3]!Table13456[No заказа],[3]!Table13456[Дата
отправки],"",0,1)</f>
        <v>45675</v>
      </c>
      <c r="B4189" s="2">
        <v>482099649</v>
      </c>
      <c r="C4189" s="2"/>
      <c r="D4189" s="2"/>
      <c r="E4189" s="3"/>
      <c r="F4189" s="3"/>
      <c r="H4189" s="5">
        <f>_xlfn.XLOOKUP(Table16[[#This Row],[OrderID]],[3]!Table13456[No заказа],[3]!Table13456[Количество],"",0,1)</f>
        <v>1</v>
      </c>
      <c r="I4189" s="5">
        <f>_xlfn.XLOOKUP(Table16[[#This Row],[OrderID]],[3]!Table13456[No заказа],[3]!Table13456[Цена],"",0,1)</f>
        <v>8480</v>
      </c>
      <c r="J4189" s="2" t="str">
        <f>M01_SETTINGS!$F$2</f>
        <v>KASPI</v>
      </c>
    </row>
    <row r="4190" spans="1:10" x14ac:dyDescent="0.35">
      <c r="A4190" s="3">
        <f>_xlfn.XLOOKUP(Table16[[#This Row],[OrderID]],[3]!Table13456[No заказа],[3]!Table13456[Дата
отправки],"",0,1)</f>
        <v>45675</v>
      </c>
      <c r="B4190" s="2">
        <v>482031857</v>
      </c>
      <c r="C4190" s="2"/>
      <c r="D4190" s="2"/>
      <c r="E4190" s="3"/>
      <c r="F4190" s="3"/>
      <c r="H4190" s="5">
        <f>_xlfn.XLOOKUP(Table16[[#This Row],[OrderID]],[3]!Table13456[No заказа],[3]!Table13456[Количество],"",0,1)</f>
        <v>1</v>
      </c>
      <c r="I4190" s="5">
        <f>_xlfn.XLOOKUP(Table16[[#This Row],[OrderID]],[3]!Table13456[No заказа],[3]!Table13456[Цена],"",0,1)</f>
        <v>8480</v>
      </c>
      <c r="J4190" s="2" t="str">
        <f>M01_SETTINGS!$F$2</f>
        <v>KASPI</v>
      </c>
    </row>
    <row r="4191" spans="1:10" x14ac:dyDescent="0.35">
      <c r="A4191" s="3">
        <f>_xlfn.XLOOKUP(Table16[[#This Row],[OrderID]],[3]!Table13456[No заказа],[3]!Table13456[Дата
отправки],"",0,1)</f>
        <v>45675</v>
      </c>
      <c r="B4191" s="2">
        <v>482021495</v>
      </c>
      <c r="C4191" s="2"/>
      <c r="D4191" s="2"/>
      <c r="E4191" s="3"/>
      <c r="F4191" s="3"/>
      <c r="H4191" s="5">
        <f>_xlfn.XLOOKUP(Table16[[#This Row],[OrderID]],[3]!Table13456[No заказа],[3]!Table13456[Количество],"",0,1)</f>
        <v>1</v>
      </c>
      <c r="I4191" s="5">
        <f>_xlfn.XLOOKUP(Table16[[#This Row],[OrderID]],[3]!Table13456[No заказа],[3]!Table13456[Цена],"",0,1)</f>
        <v>8988</v>
      </c>
      <c r="J4191" s="2" t="str">
        <f>M01_SETTINGS!$F$2</f>
        <v>KASPI</v>
      </c>
    </row>
    <row r="4192" spans="1:10" x14ac:dyDescent="0.35">
      <c r="A4192" s="3">
        <f>_xlfn.XLOOKUP(Table16[[#This Row],[OrderID]],[3]!Table13456[No заказа],[3]!Table13456[Дата
отправки],"",0,1)</f>
        <v>45675</v>
      </c>
      <c r="B4192" s="2">
        <v>482198655</v>
      </c>
      <c r="C4192" s="2"/>
      <c r="D4192" s="2"/>
      <c r="E4192" s="3"/>
      <c r="F4192" s="3"/>
      <c r="H4192" s="5">
        <f>_xlfn.XLOOKUP(Table16[[#This Row],[OrderID]],[3]!Table13456[No заказа],[3]!Table13456[Количество],"",0,1)</f>
        <v>1</v>
      </c>
      <c r="I4192" s="5">
        <f>_xlfn.XLOOKUP(Table16[[#This Row],[OrderID]],[3]!Table13456[No заказа],[3]!Table13456[Цена],"",0,1)</f>
        <v>8889</v>
      </c>
      <c r="J4192" s="2" t="str">
        <f>M01_SETTINGS!$F$2</f>
        <v>KASPI</v>
      </c>
    </row>
    <row r="4193" spans="1:10" x14ac:dyDescent="0.35">
      <c r="A4193" s="3">
        <f>_xlfn.XLOOKUP(Table16[[#This Row],[OrderID]],[3]!Table13456[No заказа],[3]!Table13456[Дата
отправки],"",0,1)</f>
        <v>45675</v>
      </c>
      <c r="B4193" s="2">
        <v>482118282</v>
      </c>
      <c r="C4193" s="2"/>
      <c r="D4193" s="2"/>
      <c r="E4193" s="3"/>
      <c r="F4193" s="3"/>
      <c r="H4193" s="5">
        <f>_xlfn.XLOOKUP(Table16[[#This Row],[OrderID]],[3]!Table13456[No заказа],[3]!Table13456[Количество],"",0,1)</f>
        <v>1</v>
      </c>
      <c r="I4193" s="5">
        <f>_xlfn.XLOOKUP(Table16[[#This Row],[OrderID]],[3]!Table13456[No заказа],[3]!Table13456[Цена],"",0,1)</f>
        <v>8902</v>
      </c>
      <c r="J4193" s="2" t="str">
        <f>M01_SETTINGS!$F$2</f>
        <v>KASPI</v>
      </c>
    </row>
    <row r="4194" spans="1:10" x14ac:dyDescent="0.35">
      <c r="A4194" s="3">
        <f>_xlfn.XLOOKUP(Table16[[#This Row],[OrderID]],[3]!Table13456[No заказа],[3]!Table13456[Дата
отправки],"",0,1)</f>
        <v>45675</v>
      </c>
      <c r="B4194" s="2">
        <v>482263413</v>
      </c>
      <c r="C4194" s="2"/>
      <c r="D4194" s="2"/>
      <c r="E4194" s="3"/>
      <c r="F4194" s="3"/>
      <c r="H4194" s="5">
        <f>_xlfn.XLOOKUP(Table16[[#This Row],[OrderID]],[3]!Table13456[No заказа],[3]!Table13456[Количество],"",0,1)</f>
        <v>1</v>
      </c>
      <c r="I4194" s="5">
        <f>_xlfn.XLOOKUP(Table16[[#This Row],[OrderID]],[3]!Table13456[No заказа],[3]!Table13456[Цена],"",0,1)</f>
        <v>8590</v>
      </c>
      <c r="J4194" s="2" t="str">
        <f>M01_SETTINGS!$F$2</f>
        <v>KASPI</v>
      </c>
    </row>
    <row r="4195" spans="1:10" x14ac:dyDescent="0.35">
      <c r="A4195" s="3">
        <f>_xlfn.XLOOKUP(Table16[[#This Row],[OrderID]],[3]!Table13456[No заказа],[3]!Table13456[Дата
отправки],"",0,1)</f>
        <v>45675</v>
      </c>
      <c r="B4195" s="2">
        <v>482136327</v>
      </c>
      <c r="C4195" s="2"/>
      <c r="D4195" s="2"/>
      <c r="E4195" s="3"/>
      <c r="F4195" s="3"/>
      <c r="H4195" s="5">
        <f>_xlfn.XLOOKUP(Table16[[#This Row],[OrderID]],[3]!Table13456[No заказа],[3]!Table13456[Количество],"",0,1)</f>
        <v>1</v>
      </c>
      <c r="I4195" s="5">
        <f>_xlfn.XLOOKUP(Table16[[#This Row],[OrderID]],[3]!Table13456[No заказа],[3]!Table13456[Цена],"",0,1)</f>
        <v>8590</v>
      </c>
      <c r="J4195" s="2" t="str">
        <f>M01_SETTINGS!$F$2</f>
        <v>KASPI</v>
      </c>
    </row>
    <row r="4196" spans="1:10" x14ac:dyDescent="0.35">
      <c r="A4196" s="3">
        <f>_xlfn.XLOOKUP(Table16[[#This Row],[OrderID]],[3]!Table13456[No заказа],[3]!Table13456[Дата
отправки],"",0,1)</f>
        <v>45675</v>
      </c>
      <c r="B4196" s="2">
        <v>482190752</v>
      </c>
      <c r="C4196" s="2"/>
      <c r="D4196" s="2"/>
      <c r="E4196" s="3"/>
      <c r="F4196" s="3"/>
      <c r="H4196" s="5">
        <f>_xlfn.XLOOKUP(Table16[[#This Row],[OrderID]],[3]!Table13456[No заказа],[3]!Table13456[Количество],"",0,1)</f>
        <v>1</v>
      </c>
      <c r="I4196" s="5">
        <f>_xlfn.XLOOKUP(Table16[[#This Row],[OrderID]],[3]!Table13456[No заказа],[3]!Table13456[Цена],"",0,1)</f>
        <v>8480</v>
      </c>
      <c r="J4196" s="2" t="str">
        <f>M01_SETTINGS!$F$2</f>
        <v>KASPI</v>
      </c>
    </row>
    <row r="4197" spans="1:10" x14ac:dyDescent="0.35">
      <c r="A4197" s="3">
        <f>_xlfn.XLOOKUP(Table16[[#This Row],[OrderID]],[3]!Table13456[No заказа],[3]!Table13456[Дата
отправки],"",0,1)</f>
        <v>45675</v>
      </c>
      <c r="B4197" s="2">
        <v>482109280</v>
      </c>
      <c r="C4197" s="2"/>
      <c r="D4197" s="2"/>
      <c r="E4197" s="3"/>
      <c r="F4197" s="3"/>
      <c r="H4197" s="5">
        <f>_xlfn.XLOOKUP(Table16[[#This Row],[OrderID]],[3]!Table13456[No заказа],[3]!Table13456[Количество],"",0,1)</f>
        <v>1</v>
      </c>
      <c r="I4197" s="5">
        <f>_xlfn.XLOOKUP(Table16[[#This Row],[OrderID]],[3]!Table13456[No заказа],[3]!Table13456[Цена],"",0,1)</f>
        <v>8480</v>
      </c>
      <c r="J4197" s="2" t="str">
        <f>M01_SETTINGS!$F$2</f>
        <v>KASPI</v>
      </c>
    </row>
    <row r="4198" spans="1:10" x14ac:dyDescent="0.35">
      <c r="A4198" s="3">
        <f>_xlfn.XLOOKUP(Table16[[#This Row],[OrderID]],[3]!Table13456[No заказа],[3]!Table13456[Дата
отправки],"",0,1)</f>
        <v>45675</v>
      </c>
      <c r="B4198" s="2">
        <v>481873947</v>
      </c>
      <c r="C4198" s="2"/>
      <c r="D4198" s="2"/>
      <c r="E4198" s="3"/>
      <c r="F4198" s="3"/>
      <c r="H4198" s="5">
        <f>_xlfn.XLOOKUP(Table16[[#This Row],[OrderID]],[3]!Table13456[No заказа],[3]!Table13456[Количество],"",0,1)</f>
        <v>1</v>
      </c>
      <c r="I4198" s="5">
        <f>_xlfn.XLOOKUP(Table16[[#This Row],[OrderID]],[3]!Table13456[No заказа],[3]!Table13456[Цена],"",0,1)</f>
        <v>8480</v>
      </c>
      <c r="J4198" s="2" t="str">
        <f>M01_SETTINGS!$F$2</f>
        <v>KASPI</v>
      </c>
    </row>
    <row r="4199" spans="1:10" x14ac:dyDescent="0.35">
      <c r="A4199" s="3">
        <f>_xlfn.XLOOKUP(Table16[[#This Row],[OrderID]],[3]!Table13456[No заказа],[3]!Table13456[Дата
отправки],"",0,1)</f>
        <v>45675</v>
      </c>
      <c r="B4199" s="2">
        <v>482241787</v>
      </c>
      <c r="C4199" s="2"/>
      <c r="D4199" s="2"/>
      <c r="E4199" s="3"/>
      <c r="F4199" s="3"/>
      <c r="H4199" s="5">
        <f>_xlfn.XLOOKUP(Table16[[#This Row],[OrderID]],[3]!Table13456[No заказа],[3]!Table13456[Количество],"",0,1)</f>
        <v>1</v>
      </c>
      <c r="I4199" s="5">
        <f>_xlfn.XLOOKUP(Table16[[#This Row],[OrderID]],[3]!Table13456[No заказа],[3]!Table13456[Цена],"",0,1)</f>
        <v>8899</v>
      </c>
      <c r="J4199" s="2" t="str">
        <f>M01_SETTINGS!$F$2</f>
        <v>KASPI</v>
      </c>
    </row>
    <row r="4200" spans="1:10" x14ac:dyDescent="0.35">
      <c r="A4200" s="3">
        <f>_xlfn.XLOOKUP(Table16[[#This Row],[OrderID]],[3]!Table13456[No заказа],[3]!Table13456[Дата
отправки],"",0,1)</f>
        <v>45675</v>
      </c>
      <c r="B4200" s="2">
        <v>481943777</v>
      </c>
      <c r="C4200" s="2"/>
      <c r="D4200" s="2"/>
      <c r="E4200" s="3"/>
      <c r="F4200" s="3"/>
      <c r="H4200" s="5">
        <f>_xlfn.XLOOKUP(Table16[[#This Row],[OrderID]],[3]!Table13456[No заказа],[3]!Table13456[Количество],"",0,1)</f>
        <v>1</v>
      </c>
      <c r="I4200" s="5">
        <f>_xlfn.XLOOKUP(Table16[[#This Row],[OrderID]],[3]!Table13456[No заказа],[3]!Table13456[Цена],"",0,1)</f>
        <v>9984</v>
      </c>
      <c r="J4200" s="2" t="str">
        <f>M01_SETTINGS!$F$2</f>
        <v>KASPI</v>
      </c>
    </row>
    <row r="4201" spans="1:10" x14ac:dyDescent="0.35">
      <c r="A4201" s="3">
        <f>_xlfn.XLOOKUP(Table16[[#This Row],[OrderID]],[3]!Table13456[No заказа],[3]!Table13456[Дата
отправки],"",0,1)</f>
        <v>45675</v>
      </c>
      <c r="B4201" s="2">
        <v>481858879</v>
      </c>
      <c r="C4201" s="2"/>
      <c r="D4201" s="2"/>
      <c r="E4201" s="3"/>
      <c r="F4201" s="3"/>
      <c r="H4201" s="5">
        <f>_xlfn.XLOOKUP(Table16[[#This Row],[OrderID]],[3]!Table13456[No заказа],[3]!Table13456[Количество],"",0,1)</f>
        <v>1</v>
      </c>
      <c r="I4201" s="5">
        <f>_xlfn.XLOOKUP(Table16[[#This Row],[OrderID]],[3]!Table13456[No заказа],[3]!Table13456[Цена],"",0,1)</f>
        <v>9984</v>
      </c>
      <c r="J4201" s="2" t="str">
        <f>M01_SETTINGS!$F$2</f>
        <v>KASPI</v>
      </c>
    </row>
    <row r="4202" spans="1:10" x14ac:dyDescent="0.35">
      <c r="A4202" s="3">
        <f>_xlfn.XLOOKUP(Table16[[#This Row],[OrderID]],[3]!Table13456[No заказа],[3]!Table13456[Дата
отправки],"",0,1)</f>
        <v>45675</v>
      </c>
      <c r="B4202" s="2">
        <v>482245391</v>
      </c>
      <c r="C4202" s="2"/>
      <c r="D4202" s="2"/>
      <c r="E4202" s="3"/>
      <c r="F4202" s="3"/>
      <c r="H4202" s="5">
        <f>_xlfn.XLOOKUP(Table16[[#This Row],[OrderID]],[3]!Table13456[No заказа],[3]!Table13456[Количество],"",0,1)</f>
        <v>1</v>
      </c>
      <c r="I4202" s="5">
        <f>_xlfn.XLOOKUP(Table16[[#This Row],[OrderID]],[3]!Table13456[No заказа],[3]!Table13456[Цена],"",0,1)</f>
        <v>8885</v>
      </c>
      <c r="J4202" s="2" t="str">
        <f>M01_SETTINGS!$F$2</f>
        <v>KASPI</v>
      </c>
    </row>
    <row r="4203" spans="1:10" x14ac:dyDescent="0.35">
      <c r="A4203" s="3">
        <f>_xlfn.XLOOKUP(Table16[[#This Row],[OrderID]],[3]!Table13456[No заказа],[3]!Table13456[Дата
отправки],"",0,1)</f>
        <v>45675</v>
      </c>
      <c r="B4203" s="2">
        <v>481882560</v>
      </c>
      <c r="C4203" s="2"/>
      <c r="D4203" s="2"/>
      <c r="E4203" s="3"/>
      <c r="F4203" s="3"/>
      <c r="H4203" s="5">
        <f>_xlfn.XLOOKUP(Table16[[#This Row],[OrderID]],[3]!Table13456[No заказа],[3]!Table13456[Количество],"",0,1)</f>
        <v>1</v>
      </c>
      <c r="I4203" s="5">
        <f>_xlfn.XLOOKUP(Table16[[#This Row],[OrderID]],[3]!Table13456[No заказа],[3]!Table13456[Цена],"",0,1)</f>
        <v>8903</v>
      </c>
      <c r="J4203" s="2" t="str">
        <f>M01_SETTINGS!$F$2</f>
        <v>KASPI</v>
      </c>
    </row>
    <row r="4204" spans="1:10" x14ac:dyDescent="0.35">
      <c r="A4204" s="3">
        <f>_xlfn.XLOOKUP(Table16[[#This Row],[OrderID]],[3]!Table13456[No заказа],[3]!Table13456[Дата
отправки],"",0,1)</f>
        <v>45675</v>
      </c>
      <c r="B4204" s="2">
        <v>482320044</v>
      </c>
      <c r="C4204" s="2"/>
      <c r="D4204" s="2"/>
      <c r="E4204" s="3"/>
      <c r="F4204" s="3"/>
      <c r="H4204" s="5">
        <f>_xlfn.XLOOKUP(Table16[[#This Row],[OrderID]],[3]!Table13456[No заказа],[3]!Table13456[Количество],"",0,1)</f>
        <v>1</v>
      </c>
      <c r="I4204" s="5">
        <f>_xlfn.XLOOKUP(Table16[[#This Row],[OrderID]],[3]!Table13456[No заказа],[3]!Table13456[Цена],"",0,1)</f>
        <v>14989</v>
      </c>
      <c r="J4204" s="2" t="str">
        <f>M01_SETTINGS!$F$2</f>
        <v>KASPI</v>
      </c>
    </row>
    <row r="4205" spans="1:10" x14ac:dyDescent="0.35">
      <c r="A4205" s="3">
        <f>_xlfn.XLOOKUP(Table16[[#This Row],[OrderID]],[3]!Table13456[No заказа],[3]!Table13456[Дата
отправки],"",0,1)</f>
        <v>45675</v>
      </c>
      <c r="B4205" s="2">
        <v>482228362</v>
      </c>
      <c r="C4205" s="2"/>
      <c r="D4205" s="2"/>
      <c r="E4205" s="3"/>
      <c r="F4205" s="3"/>
      <c r="H4205" s="5">
        <f>_xlfn.XLOOKUP(Table16[[#This Row],[OrderID]],[3]!Table13456[No заказа],[3]!Table13456[Количество],"",0,1)</f>
        <v>1</v>
      </c>
      <c r="I4205" s="5">
        <f>_xlfn.XLOOKUP(Table16[[#This Row],[OrderID]],[3]!Table13456[No заказа],[3]!Table13456[Цена],"",0,1)</f>
        <v>14989</v>
      </c>
      <c r="J4205" s="2" t="str">
        <f>M01_SETTINGS!$F$2</f>
        <v>KASPI</v>
      </c>
    </row>
    <row r="4206" spans="1:10" x14ac:dyDescent="0.35">
      <c r="A4206" s="3">
        <f>_xlfn.XLOOKUP(Table16[[#This Row],[OrderID]],[3]!Table13456[No заказа],[3]!Table13456[Дата
отправки],"",0,1)</f>
        <v>45675</v>
      </c>
      <c r="B4206" s="2">
        <v>482048522</v>
      </c>
      <c r="C4206" s="2"/>
      <c r="D4206" s="2"/>
      <c r="E4206" s="3"/>
      <c r="F4206" s="3"/>
      <c r="H4206" s="5">
        <f>_xlfn.XLOOKUP(Table16[[#This Row],[OrderID]],[3]!Table13456[No заказа],[3]!Table13456[Количество],"",0,1)</f>
        <v>1</v>
      </c>
      <c r="I4206" s="5">
        <f>_xlfn.XLOOKUP(Table16[[#This Row],[OrderID]],[3]!Table13456[No заказа],[3]!Table13456[Цена],"",0,1)</f>
        <v>14989</v>
      </c>
      <c r="J4206" s="2" t="str">
        <f>M01_SETTINGS!$F$2</f>
        <v>KASPI</v>
      </c>
    </row>
    <row r="4207" spans="1:10" x14ac:dyDescent="0.35">
      <c r="A4207" s="3">
        <f>_xlfn.XLOOKUP(Table16[[#This Row],[OrderID]],[3]!Table13456[No заказа],[3]!Table13456[Дата
отправки],"",0,1)</f>
        <v>45675</v>
      </c>
      <c r="B4207" s="2">
        <v>482145651</v>
      </c>
      <c r="C4207" s="2"/>
      <c r="D4207" s="2"/>
      <c r="E4207" s="3"/>
      <c r="F4207" s="3"/>
      <c r="H4207" s="5">
        <f>_xlfn.XLOOKUP(Table16[[#This Row],[OrderID]],[3]!Table13456[No заказа],[3]!Table13456[Количество],"",0,1)</f>
        <v>1</v>
      </c>
      <c r="I4207" s="5">
        <f>_xlfn.XLOOKUP(Table16[[#This Row],[OrderID]],[3]!Table13456[No заказа],[3]!Table13456[Цена],"",0,1)</f>
        <v>8781</v>
      </c>
      <c r="J4207" s="2" t="str">
        <f>M01_SETTINGS!$F$2</f>
        <v>KASPI</v>
      </c>
    </row>
    <row r="4208" spans="1:10" x14ac:dyDescent="0.35">
      <c r="A4208" s="3">
        <f>_xlfn.XLOOKUP(Table16[[#This Row],[OrderID]],[3]!Table13456[No заказа],[3]!Table13456[Дата
отправки],"",0,1)</f>
        <v>45675</v>
      </c>
      <c r="B4208" s="2">
        <v>482132845</v>
      </c>
      <c r="C4208" s="2"/>
      <c r="D4208" s="2"/>
      <c r="E4208" s="3"/>
      <c r="F4208" s="3"/>
      <c r="H4208" s="5">
        <f>_xlfn.XLOOKUP(Table16[[#This Row],[OrderID]],[3]!Table13456[No заказа],[3]!Table13456[Количество],"",0,1)</f>
        <v>1</v>
      </c>
      <c r="I4208" s="5">
        <f>_xlfn.XLOOKUP(Table16[[#This Row],[OrderID]],[3]!Table13456[No заказа],[3]!Table13456[Цена],"",0,1)</f>
        <v>8781</v>
      </c>
      <c r="J4208" s="2" t="str">
        <f>M01_SETTINGS!$F$2</f>
        <v>KASPI</v>
      </c>
    </row>
    <row r="4209" spans="1:10" x14ac:dyDescent="0.35">
      <c r="A4209" s="3">
        <f>_xlfn.XLOOKUP(Table16[[#This Row],[OrderID]],[3]!Table13456[No заказа],[3]!Table13456[Дата
отправки],"",0,1)</f>
        <v>45675</v>
      </c>
      <c r="B4209" s="2">
        <v>482012412</v>
      </c>
      <c r="C4209" s="2"/>
      <c r="D4209" s="2"/>
      <c r="E4209" s="3"/>
      <c r="F4209" s="3"/>
      <c r="H4209" s="5">
        <f>_xlfn.XLOOKUP(Table16[[#This Row],[OrderID]],[3]!Table13456[No заказа],[3]!Table13456[Количество],"",0,1)</f>
        <v>1</v>
      </c>
      <c r="I4209" s="5">
        <f>_xlfn.XLOOKUP(Table16[[#This Row],[OrderID]],[3]!Table13456[No заказа],[3]!Table13456[Цена],"",0,1)</f>
        <v>8801</v>
      </c>
      <c r="J4209" s="2" t="str">
        <f>M01_SETTINGS!$F$2</f>
        <v>KASPI</v>
      </c>
    </row>
    <row r="4210" spans="1:10" x14ac:dyDescent="0.35">
      <c r="A4210" s="3">
        <f>_xlfn.XLOOKUP(Table16[[#This Row],[OrderID]],[3]!Table13456[No заказа],[3]!Table13456[Дата
отправки],"",0,1)</f>
        <v>45675</v>
      </c>
      <c r="B4210" s="2">
        <v>482285300</v>
      </c>
      <c r="C4210" s="2"/>
      <c r="D4210" s="2"/>
      <c r="E4210" s="3"/>
      <c r="F4210" s="3"/>
      <c r="H4210" s="5">
        <f>_xlfn.XLOOKUP(Table16[[#This Row],[OrderID]],[3]!Table13456[No заказа],[3]!Table13456[Количество],"",0,1)</f>
        <v>1</v>
      </c>
      <c r="I4210" s="5">
        <f>_xlfn.XLOOKUP(Table16[[#This Row],[OrderID]],[3]!Table13456[No заказа],[3]!Table13456[Цена],"",0,1)</f>
        <v>7273</v>
      </c>
      <c r="J4210" s="2" t="str">
        <f>M01_SETTINGS!$F$2</f>
        <v>KASPI</v>
      </c>
    </row>
    <row r="4211" spans="1:10" x14ac:dyDescent="0.35">
      <c r="A4211" s="3">
        <f>_xlfn.XLOOKUP(Table16[[#This Row],[OrderID]],[3]!Table13456[No заказа],[3]!Table13456[Дата
отправки],"",0,1)</f>
        <v>45675</v>
      </c>
      <c r="B4211" s="2">
        <v>482087152</v>
      </c>
      <c r="C4211" s="2"/>
      <c r="D4211" s="2"/>
      <c r="E4211" s="3"/>
      <c r="F4211" s="3"/>
      <c r="H4211" s="5">
        <f>_xlfn.XLOOKUP(Table16[[#This Row],[OrderID]],[3]!Table13456[No заказа],[3]!Table13456[Количество],"",0,1)</f>
        <v>1</v>
      </c>
      <c r="I4211" s="5">
        <f>_xlfn.XLOOKUP(Table16[[#This Row],[OrderID]],[3]!Table13456[No заказа],[3]!Table13456[Цена],"",0,1)</f>
        <v>8480</v>
      </c>
      <c r="J4211" s="2" t="str">
        <f>M01_SETTINGS!$F$2</f>
        <v>KASPI</v>
      </c>
    </row>
    <row r="4212" spans="1:10" x14ac:dyDescent="0.35">
      <c r="A4212" s="3">
        <f>_xlfn.XLOOKUP(Table16[[#This Row],[OrderID]],[3]!Table13456[No заказа],[3]!Table13456[Дата
отправки],"",0,1)</f>
        <v>45675</v>
      </c>
      <c r="B4212" s="2">
        <v>482063606</v>
      </c>
      <c r="C4212" s="2"/>
      <c r="D4212" s="2"/>
      <c r="E4212" s="3"/>
      <c r="F4212" s="3"/>
      <c r="H4212" s="5">
        <f>_xlfn.XLOOKUP(Table16[[#This Row],[OrderID]],[3]!Table13456[No заказа],[3]!Table13456[Количество],"",0,1)</f>
        <v>1</v>
      </c>
      <c r="I4212" s="5">
        <f>_xlfn.XLOOKUP(Table16[[#This Row],[OrderID]],[3]!Table13456[No заказа],[3]!Table13456[Цена],"",0,1)</f>
        <v>10898</v>
      </c>
      <c r="J4212" s="2" t="str">
        <f>M01_SETTINGS!$F$2</f>
        <v>KASPI</v>
      </c>
    </row>
    <row r="4213" spans="1:10" x14ac:dyDescent="0.35">
      <c r="A4213" s="3">
        <f>_xlfn.XLOOKUP(Table16[[#This Row],[OrderID]],[3]!Table13456[No заказа],[3]!Table13456[Дата
отправки],"",0,1)</f>
        <v>45675</v>
      </c>
      <c r="B4213" s="2">
        <v>482062290</v>
      </c>
      <c r="C4213" s="2"/>
      <c r="D4213" s="2"/>
      <c r="E4213" s="3"/>
      <c r="F4213" s="3"/>
      <c r="H4213" s="5">
        <f>_xlfn.XLOOKUP(Table16[[#This Row],[OrderID]],[3]!Table13456[No заказа],[3]!Table13456[Количество],"",0,1)</f>
        <v>1</v>
      </c>
      <c r="I4213" s="5">
        <f>_xlfn.XLOOKUP(Table16[[#This Row],[OrderID]],[3]!Table13456[No заказа],[3]!Table13456[Цена],"",0,1)</f>
        <v>8985</v>
      </c>
      <c r="J4213" s="2" t="str">
        <f>M01_SETTINGS!$F$2</f>
        <v>KASPI</v>
      </c>
    </row>
    <row r="4214" spans="1:10" x14ac:dyDescent="0.35">
      <c r="A4214" s="3">
        <f>_xlfn.XLOOKUP(Table16[[#This Row],[OrderID]],[3]!Table13456[No заказа],[3]!Table13456[Дата
отправки],"",0,1)</f>
        <v>45675</v>
      </c>
      <c r="B4214" s="2">
        <v>482151545</v>
      </c>
      <c r="C4214" s="2"/>
      <c r="D4214" s="2"/>
      <c r="E4214" s="3"/>
      <c r="F4214" s="3"/>
      <c r="H4214" s="5">
        <f>_xlfn.XLOOKUP(Table16[[#This Row],[OrderID]],[3]!Table13456[No заказа],[3]!Table13456[Количество],"",0,1)</f>
        <v>1</v>
      </c>
      <c r="I4214" s="5">
        <f>_xlfn.XLOOKUP(Table16[[#This Row],[OrderID]],[3]!Table13456[No заказа],[3]!Table13456[Цена],"",0,1)</f>
        <v>8707</v>
      </c>
      <c r="J4214" s="2" t="str">
        <f>M01_SETTINGS!$F$2</f>
        <v>KASPI</v>
      </c>
    </row>
    <row r="4215" spans="1:10" x14ac:dyDescent="0.35">
      <c r="A4215" s="3">
        <f>_xlfn.XLOOKUP(Table16[[#This Row],[OrderID]],[3]!Table13456[No заказа],[3]!Table13456[Дата
отправки],"",0,1)</f>
        <v>45675</v>
      </c>
      <c r="B4215" s="2">
        <v>482069546</v>
      </c>
      <c r="C4215" s="2"/>
      <c r="D4215" s="2"/>
      <c r="E4215" s="3"/>
      <c r="F4215" s="3"/>
      <c r="H4215" s="5">
        <f>_xlfn.XLOOKUP(Table16[[#This Row],[OrderID]],[3]!Table13456[No заказа],[3]!Table13456[Количество],"",0,1)</f>
        <v>1</v>
      </c>
      <c r="I4215" s="5">
        <f>_xlfn.XLOOKUP(Table16[[#This Row],[OrderID]],[3]!Table13456[No заказа],[3]!Table13456[Цена],"",0,1)</f>
        <v>8982</v>
      </c>
      <c r="J4215" s="2" t="str">
        <f>M01_SETTINGS!$F$2</f>
        <v>KASPI</v>
      </c>
    </row>
    <row r="4216" spans="1:10" x14ac:dyDescent="0.35">
      <c r="A4216" s="3">
        <f>_xlfn.XLOOKUP(Table16[[#This Row],[OrderID]],[3]!Table13456[No заказа],[3]!Table13456[Дата
отправки],"",0,1)</f>
        <v>45675</v>
      </c>
      <c r="B4216" s="2">
        <v>482059516</v>
      </c>
      <c r="C4216" s="2"/>
      <c r="D4216" s="2"/>
      <c r="E4216" s="3"/>
      <c r="F4216" s="3"/>
      <c r="H4216" s="5">
        <f>_xlfn.XLOOKUP(Table16[[#This Row],[OrderID]],[3]!Table13456[No заказа],[3]!Table13456[Количество],"",0,1)</f>
        <v>1</v>
      </c>
      <c r="I4216" s="5">
        <f>_xlfn.XLOOKUP(Table16[[#This Row],[OrderID]],[3]!Table13456[No заказа],[3]!Table13456[Цена],"",0,1)</f>
        <v>9398</v>
      </c>
      <c r="J4216" s="2" t="str">
        <f>M01_SETTINGS!$F$2</f>
        <v>KASPI</v>
      </c>
    </row>
    <row r="4217" spans="1:10" x14ac:dyDescent="0.35">
      <c r="A4217" s="3">
        <f>_xlfn.XLOOKUP(Table16[[#This Row],[OrderID]],[3]!Table13456[No заказа],[3]!Table13456[Дата
отправки],"",0,1)</f>
        <v>45675</v>
      </c>
      <c r="B4217" s="2">
        <v>482239416</v>
      </c>
      <c r="C4217" s="2"/>
      <c r="D4217" s="2"/>
      <c r="E4217" s="3"/>
      <c r="F4217" s="3"/>
      <c r="H4217" s="5">
        <f>_xlfn.XLOOKUP(Table16[[#This Row],[OrderID]],[3]!Table13456[No заказа],[3]!Table13456[Количество],"",0,1)</f>
        <v>1</v>
      </c>
      <c r="I4217" s="5">
        <f>_xlfn.XLOOKUP(Table16[[#This Row],[OrderID]],[3]!Table13456[No заказа],[3]!Table13456[Цена],"",0,1)</f>
        <v>8906</v>
      </c>
      <c r="J4217" s="2" t="str">
        <f>M01_SETTINGS!$F$2</f>
        <v>KASPI</v>
      </c>
    </row>
    <row r="4218" spans="1:10" x14ac:dyDescent="0.35">
      <c r="A4218" s="3">
        <f>_xlfn.XLOOKUP(Table16[[#This Row],[OrderID]],[3]!Table13456[No заказа],[3]!Table13456[Дата
отправки],"",0,1)</f>
        <v>45675</v>
      </c>
      <c r="B4218" s="2">
        <v>481979365</v>
      </c>
      <c r="C4218" s="2"/>
      <c r="D4218" s="2"/>
      <c r="E4218" s="3"/>
      <c r="F4218" s="3"/>
      <c r="H4218" s="5">
        <f>_xlfn.XLOOKUP(Table16[[#This Row],[OrderID]],[3]!Table13456[No заказа],[3]!Table13456[Количество],"",0,1)</f>
        <v>1</v>
      </c>
      <c r="I4218" s="5">
        <f>_xlfn.XLOOKUP(Table16[[#This Row],[OrderID]],[3]!Table13456[No заказа],[3]!Table13456[Цена],"",0,1)</f>
        <v>8951</v>
      </c>
      <c r="J4218" s="2" t="str">
        <f>M01_SETTINGS!$F$2</f>
        <v>KASPI</v>
      </c>
    </row>
    <row r="4219" spans="1:10" x14ac:dyDescent="0.35">
      <c r="A4219" s="3">
        <f>_xlfn.XLOOKUP(Table16[[#This Row],[OrderID]],[3]!Table13456[No заказа],[3]!Table13456[Дата
отправки],"",0,1)</f>
        <v>45675</v>
      </c>
      <c r="B4219" s="2">
        <v>482183471</v>
      </c>
      <c r="C4219" s="2"/>
      <c r="D4219" s="2"/>
      <c r="E4219" s="3"/>
      <c r="F4219" s="3"/>
      <c r="H4219" s="5">
        <f>_xlfn.XLOOKUP(Table16[[#This Row],[OrderID]],[3]!Table13456[No заказа],[3]!Table13456[Количество],"",0,1)</f>
        <v>1</v>
      </c>
      <c r="I4219" s="5">
        <f>_xlfn.XLOOKUP(Table16[[#This Row],[OrderID]],[3]!Table13456[No заказа],[3]!Table13456[Цена],"",0,1)</f>
        <v>14990</v>
      </c>
      <c r="J4219" s="2" t="str">
        <f>M01_SETTINGS!$F$2</f>
        <v>KASPI</v>
      </c>
    </row>
    <row r="4220" spans="1:10" x14ac:dyDescent="0.35">
      <c r="A4220" s="3">
        <f>_xlfn.XLOOKUP(Table16[[#This Row],[OrderID]],[3]!Table13456[No заказа],[3]!Table13456[Дата
отправки],"",0,1)</f>
        <v>45674</v>
      </c>
      <c r="B4220" s="2">
        <v>481424777</v>
      </c>
      <c r="C4220" s="2"/>
      <c r="D4220" s="2"/>
      <c r="E4220" s="3"/>
      <c r="F4220" s="3"/>
      <c r="H4220" s="5">
        <f>_xlfn.XLOOKUP(Table16[[#This Row],[OrderID]],[3]!Table13456[No заказа],[3]!Table13456[Количество],"",0,1)</f>
        <v>1</v>
      </c>
      <c r="I4220" s="5">
        <f>_xlfn.XLOOKUP(Table16[[#This Row],[OrderID]],[3]!Table13456[No заказа],[3]!Table13456[Цена],"",0,1)</f>
        <v>8480</v>
      </c>
      <c r="J4220" s="2" t="str">
        <f>M01_SETTINGS!$F$2</f>
        <v>KASPI</v>
      </c>
    </row>
    <row r="4221" spans="1:10" x14ac:dyDescent="0.35">
      <c r="A4221" s="3">
        <f>_xlfn.XLOOKUP(Table16[[#This Row],[OrderID]],[3]!Table13456[No заказа],[3]!Table13456[Дата
отправки],"",0,1)</f>
        <v>45674</v>
      </c>
      <c r="B4221" s="2">
        <v>481782876</v>
      </c>
      <c r="C4221" s="2"/>
      <c r="D4221" s="2"/>
      <c r="E4221" s="3"/>
      <c r="F4221" s="3"/>
      <c r="H4221" s="5">
        <f>_xlfn.XLOOKUP(Table16[[#This Row],[OrderID]],[3]!Table13456[No заказа],[3]!Table13456[Количество],"",0,1)</f>
        <v>1</v>
      </c>
      <c r="I4221" s="5">
        <f>_xlfn.XLOOKUP(Table16[[#This Row],[OrderID]],[3]!Table13456[No заказа],[3]!Table13456[Цена],"",0,1)</f>
        <v>8590</v>
      </c>
      <c r="J4221" s="2" t="str">
        <f>M01_SETTINGS!$F$2</f>
        <v>KASPI</v>
      </c>
    </row>
    <row r="4222" spans="1:10" x14ac:dyDescent="0.35">
      <c r="A4222" s="3">
        <f>_xlfn.XLOOKUP(Table16[[#This Row],[OrderID]],[3]!Table13456[No заказа],[3]!Table13456[Дата
отправки],"",0,1)</f>
        <v>45674</v>
      </c>
      <c r="B4222" s="2">
        <v>481684325</v>
      </c>
      <c r="C4222" s="2"/>
      <c r="D4222" s="2"/>
      <c r="E4222" s="3"/>
      <c r="F4222" s="3"/>
      <c r="H4222" s="5">
        <f>_xlfn.XLOOKUP(Table16[[#This Row],[OrderID]],[3]!Table13456[No заказа],[3]!Table13456[Количество],"",0,1)</f>
        <v>1</v>
      </c>
      <c r="I4222" s="5">
        <f>_xlfn.XLOOKUP(Table16[[#This Row],[OrderID]],[3]!Table13456[No заказа],[3]!Table13456[Цена],"",0,1)</f>
        <v>8480</v>
      </c>
      <c r="J4222" s="2" t="str">
        <f>M01_SETTINGS!$F$2</f>
        <v>KASPI</v>
      </c>
    </row>
    <row r="4223" spans="1:10" x14ac:dyDescent="0.35">
      <c r="A4223" s="3">
        <f>_xlfn.XLOOKUP(Table16[[#This Row],[OrderID]],[3]!Table13456[No заказа],[3]!Table13456[Дата
отправки],"",0,1)</f>
        <v>45674</v>
      </c>
      <c r="B4223" s="2">
        <v>481449662</v>
      </c>
      <c r="C4223" s="2"/>
      <c r="D4223" s="2"/>
      <c r="E4223" s="3"/>
      <c r="F4223" s="3"/>
      <c r="H4223" s="5">
        <f>_xlfn.XLOOKUP(Table16[[#This Row],[OrderID]],[3]!Table13456[No заказа],[3]!Table13456[Количество],"",0,1)</f>
        <v>1</v>
      </c>
      <c r="I4223" s="5">
        <f>_xlfn.XLOOKUP(Table16[[#This Row],[OrderID]],[3]!Table13456[No заказа],[3]!Table13456[Цена],"",0,1)</f>
        <v>8480</v>
      </c>
      <c r="J4223" s="2" t="str">
        <f>M01_SETTINGS!$F$2</f>
        <v>KASPI</v>
      </c>
    </row>
    <row r="4224" spans="1:10" x14ac:dyDescent="0.35">
      <c r="A4224" s="3">
        <f>_xlfn.XLOOKUP(Table16[[#This Row],[OrderID]],[3]!Table13456[No заказа],[3]!Table13456[Дата
отправки],"",0,1)</f>
        <v>45674</v>
      </c>
      <c r="B4224" s="2">
        <v>481439009</v>
      </c>
      <c r="C4224" s="2"/>
      <c r="D4224" s="2"/>
      <c r="E4224" s="3"/>
      <c r="F4224" s="3"/>
      <c r="H4224" s="5">
        <f>_xlfn.XLOOKUP(Table16[[#This Row],[OrderID]],[3]!Table13456[No заказа],[3]!Table13456[Количество],"",0,1)</f>
        <v>1</v>
      </c>
      <c r="I4224" s="5">
        <f>_xlfn.XLOOKUP(Table16[[#This Row],[OrderID]],[3]!Table13456[No заказа],[3]!Table13456[Цена],"",0,1)</f>
        <v>8480</v>
      </c>
      <c r="J4224" s="2" t="str">
        <f>M01_SETTINGS!$F$2</f>
        <v>KASPI</v>
      </c>
    </row>
    <row r="4225" spans="1:10" x14ac:dyDescent="0.35">
      <c r="A4225" s="3">
        <f>_xlfn.XLOOKUP(Table16[[#This Row],[OrderID]],[3]!Table13456[No заказа],[3]!Table13456[Дата
отправки],"",0,1)</f>
        <v>45674</v>
      </c>
      <c r="B4225" s="2">
        <v>481434889</v>
      </c>
      <c r="C4225" s="2"/>
      <c r="D4225" s="2"/>
      <c r="E4225" s="3"/>
      <c r="F4225" s="3"/>
      <c r="H4225" s="5">
        <f>_xlfn.XLOOKUP(Table16[[#This Row],[OrderID]],[3]!Table13456[No заказа],[3]!Table13456[Количество],"",0,1)</f>
        <v>1</v>
      </c>
      <c r="I4225" s="5">
        <f>_xlfn.XLOOKUP(Table16[[#This Row],[OrderID]],[3]!Table13456[No заказа],[3]!Table13456[Цена],"",0,1)</f>
        <v>8998</v>
      </c>
      <c r="J4225" s="2" t="str">
        <f>M01_SETTINGS!$F$2</f>
        <v>KASPI</v>
      </c>
    </row>
    <row r="4226" spans="1:10" x14ac:dyDescent="0.35">
      <c r="A4226" s="3">
        <f>_xlfn.XLOOKUP(Table16[[#This Row],[OrderID]],[3]!Table13456[No заказа],[3]!Table13456[Дата
отправки],"",0,1)</f>
        <v>45674</v>
      </c>
      <c r="B4226" s="2">
        <v>481434700</v>
      </c>
      <c r="C4226" s="2"/>
      <c r="D4226" s="2"/>
      <c r="E4226" s="3"/>
      <c r="F4226" s="3"/>
      <c r="H4226" s="5">
        <f>_xlfn.XLOOKUP(Table16[[#This Row],[OrderID]],[3]!Table13456[No заказа],[3]!Table13456[Количество],"",0,1)</f>
        <v>1</v>
      </c>
      <c r="I4226" s="5">
        <f>_xlfn.XLOOKUP(Table16[[#This Row],[OrderID]],[3]!Table13456[No заказа],[3]!Table13456[Цена],"",0,1)</f>
        <v>8998</v>
      </c>
      <c r="J4226" s="2" t="str">
        <f>M01_SETTINGS!$F$2</f>
        <v>KASPI</v>
      </c>
    </row>
    <row r="4227" spans="1:10" x14ac:dyDescent="0.35">
      <c r="A4227" s="3">
        <f>_xlfn.XLOOKUP(Table16[[#This Row],[OrderID]],[3]!Table13456[No заказа],[3]!Table13456[Дата
отправки],"",0,1)</f>
        <v>45674</v>
      </c>
      <c r="B4227" s="2">
        <v>481361089</v>
      </c>
      <c r="C4227" s="2"/>
      <c r="D4227" s="2"/>
      <c r="E4227" s="3"/>
      <c r="F4227" s="3"/>
      <c r="H4227" s="5">
        <f>_xlfn.XLOOKUP(Table16[[#This Row],[OrderID]],[3]!Table13456[No заказа],[3]!Table13456[Количество],"",0,1)</f>
        <v>1</v>
      </c>
      <c r="I4227" s="5">
        <f>_xlfn.XLOOKUP(Table16[[#This Row],[OrderID]],[3]!Table13456[No заказа],[3]!Table13456[Цена],"",0,1)</f>
        <v>8998</v>
      </c>
      <c r="J4227" s="2" t="str">
        <f>M01_SETTINGS!$F$2</f>
        <v>KASPI</v>
      </c>
    </row>
    <row r="4228" spans="1:10" x14ac:dyDescent="0.35">
      <c r="A4228" s="3">
        <f>_xlfn.XLOOKUP(Table16[[#This Row],[OrderID]],[3]!Table13456[No заказа],[3]!Table13456[Дата
отправки],"",0,1)</f>
        <v>45674</v>
      </c>
      <c r="B4228" s="2">
        <v>481641478</v>
      </c>
      <c r="C4228" s="2"/>
      <c r="D4228" s="2"/>
      <c r="E4228" s="3"/>
      <c r="F4228" s="3"/>
      <c r="H4228" s="5">
        <f>_xlfn.XLOOKUP(Table16[[#This Row],[OrderID]],[3]!Table13456[No заказа],[3]!Table13456[Количество],"",0,1)</f>
        <v>1</v>
      </c>
      <c r="I4228" s="5">
        <f>_xlfn.XLOOKUP(Table16[[#This Row],[OrderID]],[3]!Table13456[No заказа],[3]!Table13456[Цена],"",0,1)</f>
        <v>10897</v>
      </c>
      <c r="J4228" s="2" t="str">
        <f>M01_SETTINGS!$F$2</f>
        <v>KASPI</v>
      </c>
    </row>
    <row r="4229" spans="1:10" x14ac:dyDescent="0.35">
      <c r="A4229" s="3">
        <f>_xlfn.XLOOKUP(Table16[[#This Row],[OrderID]],[3]!Table13456[No заказа],[3]!Table13456[Дата
отправки],"",0,1)</f>
        <v>45674</v>
      </c>
      <c r="B4229" s="2">
        <v>481823342</v>
      </c>
      <c r="C4229" s="2"/>
      <c r="D4229" s="2"/>
      <c r="E4229" s="3"/>
      <c r="F4229" s="3"/>
      <c r="H4229" s="5">
        <f>_xlfn.XLOOKUP(Table16[[#This Row],[OrderID]],[3]!Table13456[No заказа],[3]!Table13456[Количество],"",0,1)</f>
        <v>1</v>
      </c>
      <c r="I4229" s="5">
        <f>_xlfn.XLOOKUP(Table16[[#This Row],[OrderID]],[3]!Table13456[No заказа],[3]!Table13456[Цена],"",0,1)</f>
        <v>9984</v>
      </c>
      <c r="J4229" s="2" t="str">
        <f>M01_SETTINGS!$F$2</f>
        <v>KASPI</v>
      </c>
    </row>
    <row r="4230" spans="1:10" x14ac:dyDescent="0.35">
      <c r="A4230" s="3">
        <f>_xlfn.XLOOKUP(Table16[[#This Row],[OrderID]],[3]!Table13456[No заказа],[3]!Table13456[Дата
отправки],"",0,1)</f>
        <v>45674</v>
      </c>
      <c r="B4230" s="2">
        <v>481642082</v>
      </c>
      <c r="C4230" s="2"/>
      <c r="D4230" s="2"/>
      <c r="E4230" s="3"/>
      <c r="F4230" s="3"/>
      <c r="H4230" s="5">
        <f>_xlfn.XLOOKUP(Table16[[#This Row],[OrderID]],[3]!Table13456[No заказа],[3]!Table13456[Количество],"",0,1)</f>
        <v>1</v>
      </c>
      <c r="I4230" s="5">
        <f>_xlfn.XLOOKUP(Table16[[#This Row],[OrderID]],[3]!Table13456[No заказа],[3]!Table13456[Цена],"",0,1)</f>
        <v>8480</v>
      </c>
      <c r="J4230" s="2" t="str">
        <f>M01_SETTINGS!$F$2</f>
        <v>KASPI</v>
      </c>
    </row>
    <row r="4231" spans="1:10" x14ac:dyDescent="0.35">
      <c r="A4231" s="3">
        <f>_xlfn.XLOOKUP(Table16[[#This Row],[OrderID]],[3]!Table13456[No заказа],[3]!Table13456[Дата
отправки],"",0,1)</f>
        <v>45674</v>
      </c>
      <c r="B4231" s="2">
        <v>481541292</v>
      </c>
      <c r="C4231" s="2"/>
      <c r="D4231" s="2"/>
      <c r="E4231" s="3"/>
      <c r="F4231" s="3"/>
      <c r="H4231" s="5">
        <f>_xlfn.XLOOKUP(Table16[[#This Row],[OrderID]],[3]!Table13456[No заказа],[3]!Table13456[Количество],"",0,1)</f>
        <v>1</v>
      </c>
      <c r="I4231" s="5">
        <f>_xlfn.XLOOKUP(Table16[[#This Row],[OrderID]],[3]!Table13456[No заказа],[3]!Table13456[Цена],"",0,1)</f>
        <v>8970</v>
      </c>
      <c r="J4231" s="2" t="str">
        <f>M01_SETTINGS!$F$2</f>
        <v>KASPI</v>
      </c>
    </row>
    <row r="4232" spans="1:10" x14ac:dyDescent="0.35">
      <c r="A4232" s="3">
        <f>_xlfn.XLOOKUP(Table16[[#This Row],[OrderID]],[3]!Table13456[No заказа],[3]!Table13456[Дата
отправки],"",0,1)</f>
        <v>45674</v>
      </c>
      <c r="B4232" s="2">
        <v>481686363</v>
      </c>
      <c r="C4232" s="2"/>
      <c r="D4232" s="2"/>
      <c r="E4232" s="3"/>
      <c r="F4232" s="3"/>
      <c r="H4232" s="5">
        <f>_xlfn.XLOOKUP(Table16[[#This Row],[OrderID]],[3]!Table13456[No заказа],[3]!Table13456[Количество],"",0,1)</f>
        <v>1</v>
      </c>
      <c r="I4232" s="5">
        <f>_xlfn.XLOOKUP(Table16[[#This Row],[OrderID]],[3]!Table13456[No заказа],[3]!Table13456[Цена],"",0,1)</f>
        <v>9398</v>
      </c>
      <c r="J4232" s="2" t="str">
        <f>M01_SETTINGS!$F$2</f>
        <v>KASPI</v>
      </c>
    </row>
    <row r="4233" spans="1:10" x14ac:dyDescent="0.35">
      <c r="A4233" s="3">
        <f>_xlfn.XLOOKUP(Table16[[#This Row],[OrderID]],[3]!Table13456[No заказа],[3]!Table13456[Дата
отправки],"",0,1)</f>
        <v>45674</v>
      </c>
      <c r="B4233" s="2">
        <v>481590925</v>
      </c>
      <c r="C4233" s="2"/>
      <c r="D4233" s="2"/>
      <c r="E4233" s="3"/>
      <c r="F4233" s="3"/>
      <c r="H4233" s="5">
        <f>_xlfn.XLOOKUP(Table16[[#This Row],[OrderID]],[3]!Table13456[No заказа],[3]!Table13456[Количество],"",0,1)</f>
        <v>1</v>
      </c>
      <c r="I4233" s="5">
        <f>_xlfn.XLOOKUP(Table16[[#This Row],[OrderID]],[3]!Table13456[No заказа],[3]!Table13456[Цена],"",0,1)</f>
        <v>8480</v>
      </c>
      <c r="J4233" s="2" t="str">
        <f>M01_SETTINGS!$F$2</f>
        <v>KASPI</v>
      </c>
    </row>
    <row r="4234" spans="1:10" x14ac:dyDescent="0.35">
      <c r="A4234" s="3">
        <f>_xlfn.XLOOKUP(Table16[[#This Row],[OrderID]],[3]!Table13456[No заказа],[3]!Table13456[Дата
отправки],"",0,1)</f>
        <v>45674</v>
      </c>
      <c r="B4234" s="2">
        <v>481483866</v>
      </c>
      <c r="C4234" s="2"/>
      <c r="D4234" s="2"/>
      <c r="E4234" s="3"/>
      <c r="F4234" s="3"/>
      <c r="H4234" s="5">
        <f>_xlfn.XLOOKUP(Table16[[#This Row],[OrderID]],[3]!Table13456[No заказа],[3]!Table13456[Количество],"",0,1)</f>
        <v>1</v>
      </c>
      <c r="I4234" s="5">
        <f>_xlfn.XLOOKUP(Table16[[#This Row],[OrderID]],[3]!Table13456[No заказа],[3]!Table13456[Цена],"",0,1)</f>
        <v>8480</v>
      </c>
      <c r="J4234" s="2" t="str">
        <f>M01_SETTINGS!$F$2</f>
        <v>KASPI</v>
      </c>
    </row>
    <row r="4235" spans="1:10" x14ac:dyDescent="0.35">
      <c r="A4235" s="3">
        <f>_xlfn.XLOOKUP(Table16[[#This Row],[OrderID]],[3]!Table13456[No заказа],[3]!Table13456[Дата
отправки],"",0,1)</f>
        <v>45674</v>
      </c>
      <c r="B4235" s="2">
        <v>481537200</v>
      </c>
      <c r="C4235" s="2"/>
      <c r="D4235" s="2"/>
      <c r="E4235" s="3"/>
      <c r="F4235" s="3"/>
      <c r="H4235" s="5">
        <f>_xlfn.XLOOKUP(Table16[[#This Row],[OrderID]],[3]!Table13456[No заказа],[3]!Table13456[Количество],"",0,1)</f>
        <v>1</v>
      </c>
      <c r="I4235" s="5">
        <f>_xlfn.XLOOKUP(Table16[[#This Row],[OrderID]],[3]!Table13456[No заказа],[3]!Table13456[Цена],"",0,1)</f>
        <v>8895</v>
      </c>
      <c r="J4235" s="2" t="str">
        <f>M01_SETTINGS!$F$2</f>
        <v>KASPI</v>
      </c>
    </row>
    <row r="4236" spans="1:10" x14ac:dyDescent="0.35">
      <c r="A4236" s="3">
        <f>_xlfn.XLOOKUP(Table16[[#This Row],[OrderID]],[3]!Table13456[No заказа],[3]!Table13456[Дата
отправки],"",0,1)</f>
        <v>45674</v>
      </c>
      <c r="B4236" s="2">
        <v>481322682</v>
      </c>
      <c r="C4236" s="2"/>
      <c r="D4236" s="2"/>
      <c r="E4236" s="3"/>
      <c r="F4236" s="3"/>
      <c r="H4236" s="5">
        <f>_xlfn.XLOOKUP(Table16[[#This Row],[OrderID]],[3]!Table13456[No заказа],[3]!Table13456[Количество],"",0,1)</f>
        <v>1</v>
      </c>
      <c r="I4236" s="5">
        <f>_xlfn.XLOOKUP(Table16[[#This Row],[OrderID]],[3]!Table13456[No заказа],[3]!Table13456[Цена],"",0,1)</f>
        <v>8919</v>
      </c>
      <c r="J4236" s="2" t="str">
        <f>M01_SETTINGS!$F$2</f>
        <v>KASPI</v>
      </c>
    </row>
    <row r="4237" spans="1:10" x14ac:dyDescent="0.35">
      <c r="A4237" s="3">
        <f>_xlfn.XLOOKUP(Table16[[#This Row],[OrderID]],[3]!Table13456[No заказа],[3]!Table13456[Дата
отправки],"",0,1)</f>
        <v>45674</v>
      </c>
      <c r="B4237" s="2">
        <v>481577795</v>
      </c>
      <c r="C4237" s="2"/>
      <c r="D4237" s="2"/>
      <c r="E4237" s="3"/>
      <c r="F4237" s="3"/>
      <c r="H4237" s="5">
        <f>_xlfn.XLOOKUP(Table16[[#This Row],[OrderID]],[3]!Table13456[No заказа],[3]!Table13456[Количество],"",0,1)</f>
        <v>1</v>
      </c>
      <c r="I4237" s="5">
        <f>_xlfn.XLOOKUP(Table16[[#This Row],[OrderID]],[3]!Table13456[No заказа],[3]!Table13456[Цена],"",0,1)</f>
        <v>8899</v>
      </c>
      <c r="J4237" s="2" t="str">
        <f>M01_SETTINGS!$F$2</f>
        <v>KASPI</v>
      </c>
    </row>
    <row r="4238" spans="1:10" x14ac:dyDescent="0.35">
      <c r="A4238" s="3">
        <f>_xlfn.XLOOKUP(Table16[[#This Row],[OrderID]],[3]!Table13456[No заказа],[3]!Table13456[Дата
отправки],"",0,1)</f>
        <v>45674</v>
      </c>
      <c r="B4238" s="2">
        <v>481542300</v>
      </c>
      <c r="C4238" s="2"/>
      <c r="D4238" s="2"/>
      <c r="E4238" s="3"/>
      <c r="F4238" s="3"/>
      <c r="H4238" s="5">
        <f>_xlfn.XLOOKUP(Table16[[#This Row],[OrderID]],[3]!Table13456[No заказа],[3]!Table13456[Количество],"",0,1)</f>
        <v>1</v>
      </c>
      <c r="I4238" s="5">
        <f>_xlfn.XLOOKUP(Table16[[#This Row],[OrderID]],[3]!Table13456[No заказа],[3]!Table13456[Цена],"",0,1)</f>
        <v>8899</v>
      </c>
      <c r="J4238" s="2" t="str">
        <f>M01_SETTINGS!$F$2</f>
        <v>KASPI</v>
      </c>
    </row>
    <row r="4239" spans="1:10" x14ac:dyDescent="0.35">
      <c r="A4239" s="3">
        <f>_xlfn.XLOOKUP(Table16[[#This Row],[OrderID]],[3]!Table13456[No заказа],[3]!Table13456[Дата
отправки],"",0,1)</f>
        <v>45674</v>
      </c>
      <c r="B4239" s="2">
        <v>481595873</v>
      </c>
      <c r="C4239" s="2"/>
      <c r="D4239" s="2"/>
      <c r="E4239" s="3"/>
      <c r="F4239" s="3"/>
      <c r="H4239" s="5">
        <f>_xlfn.XLOOKUP(Table16[[#This Row],[OrderID]],[3]!Table13456[No заказа],[3]!Table13456[Количество],"",0,1)</f>
        <v>1</v>
      </c>
      <c r="I4239" s="5">
        <f>_xlfn.XLOOKUP(Table16[[#This Row],[OrderID]],[3]!Table13456[No заказа],[3]!Table13456[Цена],"",0,1)</f>
        <v>8495</v>
      </c>
      <c r="J4239" s="2" t="str">
        <f>M01_SETTINGS!$F$2</f>
        <v>KASPI</v>
      </c>
    </row>
    <row r="4240" spans="1:10" x14ac:dyDescent="0.35">
      <c r="A4240" s="3">
        <f>_xlfn.XLOOKUP(Table16[[#This Row],[OrderID]],[3]!Table13456[No заказа],[3]!Table13456[Дата
отправки],"",0,1)</f>
        <v>45674</v>
      </c>
      <c r="B4240" s="2">
        <v>481417308</v>
      </c>
      <c r="C4240" s="2"/>
      <c r="D4240" s="2"/>
      <c r="E4240" s="3"/>
      <c r="F4240" s="3"/>
      <c r="H4240" s="5">
        <f>_xlfn.XLOOKUP(Table16[[#This Row],[OrderID]],[3]!Table13456[No заказа],[3]!Table13456[Количество],"",0,1)</f>
        <v>1</v>
      </c>
      <c r="I4240" s="5">
        <f>_xlfn.XLOOKUP(Table16[[#This Row],[OrderID]],[3]!Table13456[No заказа],[3]!Table13456[Цена],"",0,1)</f>
        <v>8495</v>
      </c>
      <c r="J4240" s="2" t="str">
        <f>M01_SETTINGS!$F$2</f>
        <v>KASPI</v>
      </c>
    </row>
    <row r="4241" spans="1:10" x14ac:dyDescent="0.35">
      <c r="A4241" s="3">
        <f>_xlfn.XLOOKUP(Table16[[#This Row],[OrderID]],[3]!Table13456[No заказа],[3]!Table13456[Дата
отправки],"",0,1)</f>
        <v>45674</v>
      </c>
      <c r="B4241" s="2">
        <v>481443141</v>
      </c>
      <c r="C4241" s="2"/>
      <c r="D4241" s="2"/>
      <c r="E4241" s="3"/>
      <c r="F4241" s="3"/>
      <c r="H4241" s="5">
        <f>_xlfn.XLOOKUP(Table16[[#This Row],[OrderID]],[3]!Table13456[No заказа],[3]!Table13456[Количество],"",0,1)</f>
        <v>1</v>
      </c>
      <c r="I4241" s="5">
        <f>_xlfn.XLOOKUP(Table16[[#This Row],[OrderID]],[3]!Table13456[No заказа],[3]!Table13456[Цена],"",0,1)</f>
        <v>8931</v>
      </c>
      <c r="J4241" s="2" t="str">
        <f>M01_SETTINGS!$F$2</f>
        <v>KASPI</v>
      </c>
    </row>
    <row r="4242" spans="1:10" x14ac:dyDescent="0.35">
      <c r="A4242" s="3">
        <f>_xlfn.XLOOKUP(Table16[[#This Row],[OrderID]],[3]!Table13456[No заказа],[3]!Table13456[Дата
отправки],"",0,1)</f>
        <v>45674</v>
      </c>
      <c r="B4242" s="2">
        <v>481595438</v>
      </c>
      <c r="C4242" s="2"/>
      <c r="D4242" s="2"/>
      <c r="E4242" s="3"/>
      <c r="F4242" s="3"/>
      <c r="H4242" s="5">
        <f>_xlfn.XLOOKUP(Table16[[#This Row],[OrderID]],[3]!Table13456[No заказа],[3]!Table13456[Количество],"",0,1)</f>
        <v>1</v>
      </c>
      <c r="I4242" s="5">
        <f>_xlfn.XLOOKUP(Table16[[#This Row],[OrderID]],[3]!Table13456[No заказа],[3]!Table13456[Цена],"",0,1)</f>
        <v>11999</v>
      </c>
      <c r="J4242" s="2" t="str">
        <f>M01_SETTINGS!$F$2</f>
        <v>KASPI</v>
      </c>
    </row>
    <row r="4243" spans="1:10" x14ac:dyDescent="0.35">
      <c r="A4243" s="3">
        <f>_xlfn.XLOOKUP(Table16[[#This Row],[OrderID]],[3]!Table13456[No заказа],[3]!Table13456[Дата
отправки],"",0,1)</f>
        <v>45674</v>
      </c>
      <c r="B4243" s="2">
        <v>481818958</v>
      </c>
      <c r="C4243" s="2"/>
      <c r="D4243" s="2"/>
      <c r="E4243" s="3"/>
      <c r="F4243" s="3"/>
      <c r="H4243" s="5">
        <f>_xlfn.XLOOKUP(Table16[[#This Row],[OrderID]],[3]!Table13456[No заказа],[3]!Table13456[Количество],"",0,1)</f>
        <v>1</v>
      </c>
      <c r="I4243" s="5">
        <f>_xlfn.XLOOKUP(Table16[[#This Row],[OrderID]],[3]!Table13456[No заказа],[3]!Table13456[Цена],"",0,1)</f>
        <v>8999</v>
      </c>
      <c r="J4243" s="2" t="str">
        <f>M01_SETTINGS!$F$2</f>
        <v>KASPI</v>
      </c>
    </row>
    <row r="4244" spans="1:10" x14ac:dyDescent="0.35">
      <c r="A4244" s="3">
        <f>_xlfn.XLOOKUP(Table16[[#This Row],[OrderID]],[3]!Table13456[No заказа],[3]!Table13456[Дата
отправки],"",0,1)</f>
        <v>45674</v>
      </c>
      <c r="B4244" s="2">
        <v>481777117</v>
      </c>
      <c r="C4244" s="2"/>
      <c r="D4244" s="2"/>
      <c r="E4244" s="3"/>
      <c r="F4244" s="3"/>
      <c r="H4244" s="5">
        <f>_xlfn.XLOOKUP(Table16[[#This Row],[OrderID]],[3]!Table13456[No заказа],[3]!Table13456[Количество],"",0,1)</f>
        <v>1</v>
      </c>
      <c r="I4244" s="5">
        <f>_xlfn.XLOOKUP(Table16[[#This Row],[OrderID]],[3]!Table13456[No заказа],[3]!Table13456[Цена],"",0,1)</f>
        <v>8999</v>
      </c>
      <c r="J4244" s="2" t="str">
        <f>M01_SETTINGS!$F$2</f>
        <v>KASPI</v>
      </c>
    </row>
    <row r="4245" spans="1:10" x14ac:dyDescent="0.35">
      <c r="A4245" s="3">
        <f>_xlfn.XLOOKUP(Table16[[#This Row],[OrderID]],[3]!Table13456[No заказа],[3]!Table13456[Дата
отправки],"",0,1)</f>
        <v>45674</v>
      </c>
      <c r="B4245" s="2">
        <v>481575751</v>
      </c>
      <c r="C4245" s="2"/>
      <c r="D4245" s="2"/>
      <c r="E4245" s="3"/>
      <c r="F4245" s="3"/>
      <c r="H4245" s="5">
        <f>_xlfn.XLOOKUP(Table16[[#This Row],[OrderID]],[3]!Table13456[No заказа],[3]!Table13456[Количество],"",0,1)</f>
        <v>1</v>
      </c>
      <c r="I4245" s="5">
        <f>_xlfn.XLOOKUP(Table16[[#This Row],[OrderID]],[3]!Table13456[No заказа],[3]!Table13456[Цена],"",0,1)</f>
        <v>8999</v>
      </c>
      <c r="J4245" s="2" t="str">
        <f>M01_SETTINGS!$F$2</f>
        <v>KASPI</v>
      </c>
    </row>
    <row r="4246" spans="1:10" x14ac:dyDescent="0.35">
      <c r="A4246" s="3">
        <f>_xlfn.XLOOKUP(Table16[[#This Row],[OrderID]],[3]!Table13456[No заказа],[3]!Table13456[Дата
отправки],"",0,1)</f>
        <v>45674</v>
      </c>
      <c r="B4246" s="2">
        <v>481445858</v>
      </c>
      <c r="C4246" s="2"/>
      <c r="D4246" s="2"/>
      <c r="E4246" s="3"/>
      <c r="F4246" s="3"/>
      <c r="H4246" s="5">
        <f>_xlfn.XLOOKUP(Table16[[#This Row],[OrderID]],[3]!Table13456[No заказа],[3]!Table13456[Количество],"",0,1)</f>
        <v>1</v>
      </c>
      <c r="I4246" s="5">
        <f>_xlfn.XLOOKUP(Table16[[#This Row],[OrderID]],[3]!Table13456[No заказа],[3]!Table13456[Цена],"",0,1)</f>
        <v>8999</v>
      </c>
      <c r="J4246" s="2" t="str">
        <f>M01_SETTINGS!$F$2</f>
        <v>KASPI</v>
      </c>
    </row>
    <row r="4247" spans="1:10" x14ac:dyDescent="0.35">
      <c r="A4247" s="3">
        <f>_xlfn.XLOOKUP(Table16[[#This Row],[OrderID]],[3]!Table13456[No заказа],[3]!Table13456[Дата
отправки],"",0,1)</f>
        <v>45674</v>
      </c>
      <c r="B4247" s="2">
        <v>481599076</v>
      </c>
      <c r="C4247" s="2"/>
      <c r="D4247" s="2"/>
      <c r="E4247" s="3"/>
      <c r="F4247" s="3"/>
      <c r="H4247" s="5">
        <f>_xlfn.XLOOKUP(Table16[[#This Row],[OrderID]],[3]!Table13456[No заказа],[3]!Table13456[Количество],"",0,1)</f>
        <v>1</v>
      </c>
      <c r="I4247" s="5">
        <f>_xlfn.XLOOKUP(Table16[[#This Row],[OrderID]],[3]!Table13456[No заказа],[3]!Table13456[Цена],"",0,1)</f>
        <v>8983</v>
      </c>
      <c r="J4247" s="2" t="str">
        <f>M01_SETTINGS!$F$2</f>
        <v>KASPI</v>
      </c>
    </row>
    <row r="4248" spans="1:10" x14ac:dyDescent="0.35">
      <c r="A4248" s="3">
        <f>_xlfn.XLOOKUP(Table16[[#This Row],[OrderID]],[3]!Table13456[No заказа],[3]!Table13456[Дата
отправки],"",0,1)</f>
        <v>45674</v>
      </c>
      <c r="B4248" s="2">
        <v>481505275</v>
      </c>
      <c r="C4248" s="2"/>
      <c r="D4248" s="2"/>
      <c r="E4248" s="3"/>
      <c r="F4248" s="3"/>
      <c r="H4248" s="5">
        <f>_xlfn.XLOOKUP(Table16[[#This Row],[OrderID]],[3]!Table13456[No заказа],[3]!Table13456[Количество],"",0,1)</f>
        <v>1</v>
      </c>
      <c r="I4248" s="5">
        <f>_xlfn.XLOOKUP(Table16[[#This Row],[OrderID]],[3]!Table13456[No заказа],[3]!Table13456[Цена],"",0,1)</f>
        <v>8998</v>
      </c>
      <c r="J4248" s="2" t="str">
        <f>M01_SETTINGS!$F$2</f>
        <v>KASPI</v>
      </c>
    </row>
    <row r="4249" spans="1:10" x14ac:dyDescent="0.35">
      <c r="A4249" s="3">
        <f>_xlfn.XLOOKUP(Table16[[#This Row],[OrderID]],[3]!Table13456[No заказа],[3]!Table13456[Дата
отправки],"",0,1)</f>
        <v>45674</v>
      </c>
      <c r="B4249" s="2">
        <v>481564217</v>
      </c>
      <c r="C4249" s="2"/>
      <c r="D4249" s="2"/>
      <c r="E4249" s="3"/>
      <c r="F4249" s="3"/>
      <c r="H4249" s="5">
        <f>_xlfn.XLOOKUP(Table16[[#This Row],[OrderID]],[3]!Table13456[No заказа],[3]!Table13456[Количество],"",0,1)</f>
        <v>1</v>
      </c>
      <c r="I4249" s="5">
        <f>_xlfn.XLOOKUP(Table16[[#This Row],[OrderID]],[3]!Table13456[No заказа],[3]!Table13456[Цена],"",0,1)</f>
        <v>11867</v>
      </c>
      <c r="J4249" s="2" t="str">
        <f>M01_SETTINGS!$F$2</f>
        <v>KASPI</v>
      </c>
    </row>
    <row r="4250" spans="1:10" x14ac:dyDescent="0.35">
      <c r="A4250" s="3">
        <f>_xlfn.XLOOKUP(Table16[[#This Row],[OrderID]],[3]!Table13456[No заказа],[3]!Table13456[Дата
отправки],"",0,1)</f>
        <v>45674</v>
      </c>
      <c r="B4250" s="2">
        <v>481504501</v>
      </c>
      <c r="C4250" s="2"/>
      <c r="D4250" s="2"/>
      <c r="E4250" s="3"/>
      <c r="F4250" s="3"/>
      <c r="H4250" s="5">
        <f>_xlfn.XLOOKUP(Table16[[#This Row],[OrderID]],[3]!Table13456[No заказа],[3]!Table13456[Количество],"",0,1)</f>
        <v>1</v>
      </c>
      <c r="I4250" s="5">
        <f>_xlfn.XLOOKUP(Table16[[#This Row],[OrderID]],[3]!Table13456[No заказа],[3]!Table13456[Цена],"",0,1)</f>
        <v>8590</v>
      </c>
      <c r="J4250" s="2" t="str">
        <f>M01_SETTINGS!$F$2</f>
        <v>KASPI</v>
      </c>
    </row>
    <row r="4251" spans="1:10" x14ac:dyDescent="0.35">
      <c r="A4251" s="3">
        <f>_xlfn.XLOOKUP(Table16[[#This Row],[OrderID]],[3]!Table13456[No заказа],[3]!Table13456[Дата
отправки],"",0,1)</f>
        <v>45674</v>
      </c>
      <c r="B4251" s="2">
        <v>481340056</v>
      </c>
      <c r="C4251" s="2"/>
      <c r="D4251" s="2"/>
      <c r="E4251" s="3"/>
      <c r="F4251" s="3"/>
      <c r="H4251" s="5">
        <f>_xlfn.XLOOKUP(Table16[[#This Row],[OrderID]],[3]!Table13456[No заказа],[3]!Table13456[Количество],"",0,1)</f>
        <v>1</v>
      </c>
      <c r="I4251" s="5">
        <f>_xlfn.XLOOKUP(Table16[[#This Row],[OrderID]],[3]!Table13456[No заказа],[3]!Table13456[Цена],"",0,1)</f>
        <v>8590</v>
      </c>
      <c r="J4251" s="2" t="str">
        <f>M01_SETTINGS!$F$2</f>
        <v>KASPI</v>
      </c>
    </row>
    <row r="4252" spans="1:10" x14ac:dyDescent="0.35">
      <c r="A4252" s="3">
        <f>_xlfn.XLOOKUP(Table16[[#This Row],[OrderID]],[3]!Table13456[No заказа],[3]!Table13456[Дата
отправки],"",0,1)</f>
        <v>45674</v>
      </c>
      <c r="B4252" s="2">
        <v>481760930</v>
      </c>
      <c r="C4252" s="2"/>
      <c r="D4252" s="2"/>
      <c r="E4252" s="3"/>
      <c r="F4252" s="3"/>
      <c r="H4252" s="5">
        <f>_xlfn.XLOOKUP(Table16[[#This Row],[OrderID]],[3]!Table13456[No заказа],[3]!Table13456[Количество],"",0,1)</f>
        <v>1</v>
      </c>
      <c r="I4252" s="5">
        <f>_xlfn.XLOOKUP(Table16[[#This Row],[OrderID]],[3]!Table13456[No заказа],[3]!Table13456[Цена],"",0,1)</f>
        <v>14991</v>
      </c>
      <c r="J4252" s="2" t="str">
        <f>M01_SETTINGS!$F$2</f>
        <v>KASPI</v>
      </c>
    </row>
    <row r="4253" spans="1:10" x14ac:dyDescent="0.35">
      <c r="A4253" s="3">
        <f>_xlfn.XLOOKUP(Table16[[#This Row],[OrderID]],[3]!Table13456[No заказа],[3]!Table13456[Дата
отправки],"",0,1)</f>
        <v>45674</v>
      </c>
      <c r="B4253" s="2">
        <v>481868920</v>
      </c>
      <c r="C4253" s="2"/>
      <c r="D4253" s="2"/>
      <c r="E4253" s="3"/>
      <c r="F4253" s="3"/>
      <c r="H4253" s="5">
        <f>_xlfn.XLOOKUP(Table16[[#This Row],[OrderID]],[3]!Table13456[No заказа],[3]!Table13456[Количество],"",0,1)</f>
        <v>1</v>
      </c>
      <c r="I4253" s="5">
        <f>_xlfn.XLOOKUP(Table16[[#This Row],[OrderID]],[3]!Table13456[No заказа],[3]!Table13456[Цена],"",0,1)</f>
        <v>8767</v>
      </c>
      <c r="J4253" s="2" t="str">
        <f>M01_SETTINGS!$F$2</f>
        <v>KASPI</v>
      </c>
    </row>
    <row r="4254" spans="1:10" x14ac:dyDescent="0.35">
      <c r="A4254" s="3">
        <f>_xlfn.XLOOKUP(Table16[[#This Row],[OrderID]],[3]!Table13456[No заказа],[3]!Table13456[Дата
отправки],"",0,1)</f>
        <v>45674</v>
      </c>
      <c r="B4254" s="2">
        <v>481952470</v>
      </c>
      <c r="C4254" s="2"/>
      <c r="D4254" s="2"/>
      <c r="E4254" s="3"/>
      <c r="F4254" s="3"/>
      <c r="H4254" s="5">
        <f>_xlfn.XLOOKUP(Table16[[#This Row],[OrderID]],[3]!Table13456[No заказа],[3]!Table13456[Количество],"",0,1)</f>
        <v>1</v>
      </c>
      <c r="I4254" s="5">
        <f>_xlfn.XLOOKUP(Table16[[#This Row],[OrderID]],[3]!Table13456[No заказа],[3]!Table13456[Цена],"",0,1)</f>
        <v>10898</v>
      </c>
      <c r="J4254" s="2" t="str">
        <f>M01_SETTINGS!$F$2</f>
        <v>KASPI</v>
      </c>
    </row>
    <row r="4255" spans="1:10" x14ac:dyDescent="0.35">
      <c r="A4255" s="3">
        <f>_xlfn.XLOOKUP(Table16[[#This Row],[OrderID]],[3]!Table13456[No заказа],[3]!Table13456[Дата
отправки],"",0,1)</f>
        <v>45674</v>
      </c>
      <c r="B4255" s="2">
        <v>481467540</v>
      </c>
      <c r="C4255" s="2"/>
      <c r="D4255" s="2"/>
      <c r="E4255" s="3"/>
      <c r="F4255" s="3"/>
      <c r="H4255" s="5">
        <f>_xlfn.XLOOKUP(Table16[[#This Row],[OrderID]],[3]!Table13456[No заказа],[3]!Table13456[Количество],"",0,1)</f>
        <v>1</v>
      </c>
      <c r="I4255" s="5">
        <f>_xlfn.XLOOKUP(Table16[[#This Row],[OrderID]],[3]!Table13456[No заказа],[3]!Table13456[Цена],"",0,1)</f>
        <v>8480</v>
      </c>
      <c r="J4255" s="2" t="str">
        <f>M01_SETTINGS!$F$2</f>
        <v>KASPI</v>
      </c>
    </row>
    <row r="4256" spans="1:10" x14ac:dyDescent="0.35">
      <c r="A4256" s="3">
        <f>_xlfn.XLOOKUP(Table16[[#This Row],[OrderID]],[3]!Table13456[No заказа],[3]!Table13456[Дата
отправки],"",0,1)</f>
        <v>45674</v>
      </c>
      <c r="B4256" s="2">
        <v>481556646</v>
      </c>
      <c r="C4256" s="2"/>
      <c r="D4256" s="2"/>
      <c r="E4256" s="3"/>
      <c r="F4256" s="3"/>
      <c r="H4256" s="5">
        <f>_xlfn.XLOOKUP(Table16[[#This Row],[OrderID]],[3]!Table13456[No заказа],[3]!Table13456[Количество],"",0,1)</f>
        <v>1</v>
      </c>
      <c r="I4256" s="5">
        <f>_xlfn.XLOOKUP(Table16[[#This Row],[OrderID]],[3]!Table13456[No заказа],[3]!Table13456[Цена],"",0,1)</f>
        <v>8984</v>
      </c>
      <c r="J4256" s="2" t="str">
        <f>M01_SETTINGS!$F$2</f>
        <v>KASPI</v>
      </c>
    </row>
    <row r="4257" spans="1:10" x14ac:dyDescent="0.35">
      <c r="A4257" s="3">
        <f>_xlfn.XLOOKUP(Table16[[#This Row],[OrderID]],[3]!Table13456[No заказа],[3]!Table13456[Дата
отправки],"",0,1)</f>
        <v>45674</v>
      </c>
      <c r="B4257" s="2">
        <v>481518438</v>
      </c>
      <c r="C4257" s="2"/>
      <c r="D4257" s="2"/>
      <c r="E4257" s="3"/>
      <c r="F4257" s="3"/>
      <c r="H4257" s="5">
        <f>_xlfn.XLOOKUP(Table16[[#This Row],[OrderID]],[3]!Table13456[No заказа],[3]!Table13456[Количество],"",0,1)</f>
        <v>1</v>
      </c>
      <c r="I4257" s="5">
        <f>_xlfn.XLOOKUP(Table16[[#This Row],[OrderID]],[3]!Table13456[No заказа],[3]!Table13456[Цена],"",0,1)</f>
        <v>8495</v>
      </c>
      <c r="J4257" s="2" t="str">
        <f>M01_SETTINGS!$F$2</f>
        <v>KASPI</v>
      </c>
    </row>
    <row r="4258" spans="1:10" x14ac:dyDescent="0.35">
      <c r="A4258" s="3">
        <f>_xlfn.XLOOKUP(Table16[[#This Row],[OrderID]],[3]!Table13456[No заказа],[3]!Table13456[Дата
отправки],"",0,1)</f>
        <v>45674</v>
      </c>
      <c r="B4258" s="2">
        <v>481928503</v>
      </c>
      <c r="C4258" s="2"/>
      <c r="D4258" s="2"/>
      <c r="E4258" s="3"/>
      <c r="F4258" s="3"/>
      <c r="H4258" s="5">
        <f>_xlfn.XLOOKUP(Table16[[#This Row],[OrderID]],[3]!Table13456[No заказа],[3]!Table13456[Количество],"",0,1)</f>
        <v>1</v>
      </c>
      <c r="I4258" s="5">
        <f>_xlfn.XLOOKUP(Table16[[#This Row],[OrderID]],[3]!Table13456[No заказа],[3]!Table13456[Цена],"",0,1)</f>
        <v>8815</v>
      </c>
      <c r="J4258" s="2" t="str">
        <f>M01_SETTINGS!$F$2</f>
        <v>KASPI</v>
      </c>
    </row>
    <row r="4259" spans="1:10" x14ac:dyDescent="0.35">
      <c r="A4259" s="3">
        <f>_xlfn.XLOOKUP(Table16[[#This Row],[OrderID]],[3]!Table13456[No заказа],[3]!Table13456[Дата
отправки],"",0,1)</f>
        <v>45674</v>
      </c>
      <c r="B4259" s="2">
        <v>481475017</v>
      </c>
      <c r="C4259" s="2"/>
      <c r="D4259" s="2"/>
      <c r="E4259" s="3"/>
      <c r="F4259" s="3"/>
      <c r="H4259" s="5">
        <f>_xlfn.XLOOKUP(Table16[[#This Row],[OrderID]],[3]!Table13456[No заказа],[3]!Table13456[Количество],"",0,1)</f>
        <v>1</v>
      </c>
      <c r="I4259" s="5">
        <f>_xlfn.XLOOKUP(Table16[[#This Row],[OrderID]],[3]!Table13456[No заказа],[3]!Table13456[Цена],"",0,1)</f>
        <v>8904</v>
      </c>
      <c r="J4259" s="2" t="str">
        <f>M01_SETTINGS!$F$2</f>
        <v>KASPI</v>
      </c>
    </row>
    <row r="4260" spans="1:10" x14ac:dyDescent="0.35">
      <c r="A4260" s="3">
        <f>_xlfn.XLOOKUP(Table16[[#This Row],[OrderID]],[3]!Table13456[No заказа],[3]!Table13456[Дата
отправки],"",0,1)</f>
        <v>45674</v>
      </c>
      <c r="B4260" s="2">
        <v>481587244</v>
      </c>
      <c r="C4260" s="2"/>
      <c r="D4260" s="2"/>
      <c r="E4260" s="3"/>
      <c r="F4260" s="3"/>
      <c r="H4260" s="5">
        <f>_xlfn.XLOOKUP(Table16[[#This Row],[OrderID]],[3]!Table13456[No заказа],[3]!Table13456[Количество],"",0,1)</f>
        <v>1</v>
      </c>
      <c r="I4260" s="5">
        <f>_xlfn.XLOOKUP(Table16[[#This Row],[OrderID]],[3]!Table13456[No заказа],[3]!Table13456[Цена],"",0,1)</f>
        <v>14990</v>
      </c>
      <c r="J4260" s="2" t="str">
        <f>M01_SETTINGS!$F$2</f>
        <v>KASPI</v>
      </c>
    </row>
    <row r="4261" spans="1:10" x14ac:dyDescent="0.35">
      <c r="A4261" s="3">
        <f>_xlfn.XLOOKUP(Table16[[#This Row],[OrderID]],[3]!Table13456[No заказа],[3]!Table13456[Дата
отправки],"",0,1)</f>
        <v>45674</v>
      </c>
      <c r="B4261" s="2">
        <v>481947807</v>
      </c>
      <c r="C4261" s="2"/>
      <c r="D4261" s="2"/>
      <c r="E4261" s="3"/>
      <c r="F4261" s="3"/>
      <c r="H4261" s="5">
        <f>_xlfn.XLOOKUP(Table16[[#This Row],[OrderID]],[3]!Table13456[No заказа],[3]!Table13456[Количество],"",0,1)</f>
        <v>1</v>
      </c>
      <c r="I4261" s="5">
        <f>_xlfn.XLOOKUP(Table16[[#This Row],[OrderID]],[3]!Table13456[No заказа],[3]!Table13456[Цена],"",0,1)</f>
        <v>14990</v>
      </c>
      <c r="J4261" s="2" t="str">
        <f>M01_SETTINGS!$F$2</f>
        <v>KASPI</v>
      </c>
    </row>
    <row r="4262" spans="1:10" x14ac:dyDescent="0.35">
      <c r="A4262" s="3">
        <f>_xlfn.XLOOKUP(Table16[[#This Row],[OrderID]],[3]!Table13456[No заказа],[3]!Table13456[Дата
отправки],"",0,1)</f>
        <v>45674</v>
      </c>
      <c r="B4262" s="2">
        <v>481433742</v>
      </c>
      <c r="C4262" s="2"/>
      <c r="D4262" s="2"/>
      <c r="E4262" s="3"/>
      <c r="F4262" s="3"/>
      <c r="H4262" s="5">
        <f>_xlfn.XLOOKUP(Table16[[#This Row],[OrderID]],[3]!Table13456[No заказа],[3]!Table13456[Количество],"",0,1)</f>
        <v>1</v>
      </c>
      <c r="I4262" s="5">
        <f>_xlfn.XLOOKUP(Table16[[#This Row],[OrderID]],[3]!Table13456[No заказа],[3]!Table13456[Цена],"",0,1)</f>
        <v>8598</v>
      </c>
      <c r="J4262" s="2" t="str">
        <f>M01_SETTINGS!$F$2</f>
        <v>KASPI</v>
      </c>
    </row>
    <row r="4263" spans="1:10" x14ac:dyDescent="0.35">
      <c r="A4263" s="3">
        <f>_xlfn.XLOOKUP(Table16[[#This Row],[OrderID]],[3]!Table13456[No заказа],[3]!Table13456[Дата
отправки],"",0,1)</f>
        <v>45674</v>
      </c>
      <c r="B4263" s="2">
        <v>481465005</v>
      </c>
      <c r="C4263" s="2"/>
      <c r="D4263" s="2"/>
      <c r="E4263" s="3"/>
      <c r="F4263" s="3"/>
      <c r="H4263" s="5">
        <f>_xlfn.XLOOKUP(Table16[[#This Row],[OrderID]],[3]!Table13456[No заказа],[3]!Table13456[Количество],"",0,1)</f>
        <v>1</v>
      </c>
      <c r="I4263" s="5">
        <f>_xlfn.XLOOKUP(Table16[[#This Row],[OrderID]],[3]!Table13456[No заказа],[3]!Table13456[Цена],"",0,1)</f>
        <v>8997</v>
      </c>
      <c r="J4263" s="2" t="str">
        <f>M01_SETTINGS!$F$2</f>
        <v>KASPI</v>
      </c>
    </row>
    <row r="4264" spans="1:10" x14ac:dyDescent="0.35">
      <c r="A4264" s="3">
        <f>_xlfn.XLOOKUP(Table16[[#This Row],[OrderID]],[3]!Table13456[No заказа],[3]!Table13456[Дата
отправки],"",0,1)</f>
        <v>45674</v>
      </c>
      <c r="B4264" s="2">
        <v>481624790</v>
      </c>
      <c r="C4264" s="2"/>
      <c r="D4264" s="2"/>
      <c r="E4264" s="3"/>
      <c r="F4264" s="3"/>
      <c r="H4264" s="5">
        <f>_xlfn.XLOOKUP(Table16[[#This Row],[OrderID]],[3]!Table13456[No заказа],[3]!Table13456[Количество],"",0,1)</f>
        <v>1</v>
      </c>
      <c r="I4264" s="5">
        <f>_xlfn.XLOOKUP(Table16[[#This Row],[OrderID]],[3]!Table13456[No заказа],[3]!Table13456[Цена],"",0,1)</f>
        <v>8982</v>
      </c>
      <c r="J4264" s="2" t="str">
        <f>M01_SETTINGS!$F$2</f>
        <v>KASPI</v>
      </c>
    </row>
    <row r="4265" spans="1:10" x14ac:dyDescent="0.35">
      <c r="A4265" s="3">
        <f>_xlfn.XLOOKUP(Table16[[#This Row],[OrderID]],[3]!Table13456[No заказа],[3]!Table13456[Дата
отправки],"",0,1)</f>
        <v>45674</v>
      </c>
      <c r="B4265" s="2">
        <v>481567370</v>
      </c>
      <c r="C4265" s="2"/>
      <c r="D4265" s="2"/>
      <c r="E4265" s="3"/>
      <c r="F4265" s="3"/>
      <c r="H4265" s="5">
        <f>_xlfn.XLOOKUP(Table16[[#This Row],[OrderID]],[3]!Table13456[No заказа],[3]!Table13456[Количество],"",0,1)</f>
        <v>1</v>
      </c>
      <c r="I4265" s="5">
        <f>_xlfn.XLOOKUP(Table16[[#This Row],[OrderID]],[3]!Table13456[No заказа],[3]!Table13456[Цена],"",0,1)</f>
        <v>9993</v>
      </c>
      <c r="J4265" s="2" t="str">
        <f>M01_SETTINGS!$F$2</f>
        <v>KASPI</v>
      </c>
    </row>
    <row r="4266" spans="1:10" x14ac:dyDescent="0.35">
      <c r="A4266" s="3">
        <f>_xlfn.XLOOKUP(Table16[[#This Row],[OrderID]],[3]!Table13456[No заказа],[3]!Table13456[Дата
отправки],"",0,1)</f>
        <v>45674</v>
      </c>
      <c r="B4266" s="2">
        <v>481441932</v>
      </c>
      <c r="C4266" s="2"/>
      <c r="D4266" s="2"/>
      <c r="E4266" s="3"/>
      <c r="F4266" s="3"/>
      <c r="H4266" s="5">
        <f>_xlfn.XLOOKUP(Table16[[#This Row],[OrderID]],[3]!Table13456[No заказа],[3]!Table13456[Количество],"",0,1)</f>
        <v>1</v>
      </c>
      <c r="I4266" s="5">
        <f>_xlfn.XLOOKUP(Table16[[#This Row],[OrderID]],[3]!Table13456[No заказа],[3]!Table13456[Цена],"",0,1)</f>
        <v>8598</v>
      </c>
      <c r="J4266" s="2" t="str">
        <f>M01_SETTINGS!$F$2</f>
        <v>KASPI</v>
      </c>
    </row>
    <row r="4267" spans="1:10" x14ac:dyDescent="0.35">
      <c r="A4267" s="3">
        <f>_xlfn.XLOOKUP(Table16[[#This Row],[OrderID]],[3]!Table13456[No заказа],[3]!Table13456[Дата
отправки],"",0,1)</f>
        <v>45674</v>
      </c>
      <c r="B4267" s="2">
        <v>481909402</v>
      </c>
      <c r="C4267" s="2"/>
      <c r="D4267" s="2"/>
      <c r="E4267" s="3"/>
      <c r="F4267" s="3"/>
      <c r="H4267" s="5">
        <f>_xlfn.XLOOKUP(Table16[[#This Row],[OrderID]],[3]!Table13456[No заказа],[3]!Table13456[Количество],"",0,1)</f>
        <v>1</v>
      </c>
      <c r="I4267" s="5">
        <f>_xlfn.XLOOKUP(Table16[[#This Row],[OrderID]],[3]!Table13456[No заказа],[3]!Table13456[Цена],"",0,1)</f>
        <v>10868</v>
      </c>
      <c r="J4267" s="2" t="str">
        <f>M01_SETTINGS!$F$2</f>
        <v>KASPI</v>
      </c>
    </row>
    <row r="4268" spans="1:10" x14ac:dyDescent="0.35">
      <c r="A4268" s="3">
        <f>_xlfn.XLOOKUP(Table16[[#This Row],[OrderID]],[3]!Table13456[No заказа],[3]!Table13456[Дата
отправки],"",0,1)</f>
        <v>45674</v>
      </c>
      <c r="B4268" s="2">
        <v>481532776</v>
      </c>
      <c r="C4268" s="2"/>
      <c r="D4268" s="2"/>
      <c r="E4268" s="3"/>
      <c r="F4268" s="3"/>
      <c r="H4268" s="5">
        <f>_xlfn.XLOOKUP(Table16[[#This Row],[OrderID]],[3]!Table13456[No заказа],[3]!Table13456[Количество],"",0,1)</f>
        <v>1</v>
      </c>
      <c r="I4268" s="5">
        <f>_xlfn.XLOOKUP(Table16[[#This Row],[OrderID]],[3]!Table13456[No заказа],[3]!Table13456[Цена],"",0,1)</f>
        <v>11773</v>
      </c>
      <c r="J4268" s="2" t="str">
        <f>M01_SETTINGS!$F$2</f>
        <v>KASPI</v>
      </c>
    </row>
    <row r="4269" spans="1:10" x14ac:dyDescent="0.35">
      <c r="A4269" s="3">
        <f>_xlfn.XLOOKUP(Table16[[#This Row],[OrderID]],[3]!Table13456[No заказа],[3]!Table13456[Дата
отправки],"",0,1)</f>
        <v>45674</v>
      </c>
      <c r="B4269" s="2">
        <v>481467131</v>
      </c>
      <c r="C4269" s="2"/>
      <c r="D4269" s="2"/>
      <c r="E4269" s="3"/>
      <c r="F4269" s="3"/>
      <c r="H4269" s="5">
        <f>_xlfn.XLOOKUP(Table16[[#This Row],[OrderID]],[3]!Table13456[No заказа],[3]!Table13456[Количество],"",0,1)</f>
        <v>1</v>
      </c>
      <c r="I4269" s="5">
        <f>_xlfn.XLOOKUP(Table16[[#This Row],[OrderID]],[3]!Table13456[No заказа],[3]!Table13456[Цена],"",0,1)</f>
        <v>10701</v>
      </c>
      <c r="J4269" s="2" t="str">
        <f>M01_SETTINGS!$F$2</f>
        <v>KASPI</v>
      </c>
    </row>
    <row r="4270" spans="1:10" x14ac:dyDescent="0.35">
      <c r="A4270" s="3">
        <f>_xlfn.XLOOKUP(Table16[[#This Row],[OrderID]],[3]!Table13456[No заказа],[3]!Table13456[Дата
отправки],"",0,1)</f>
        <v>45674</v>
      </c>
      <c r="B4270" s="2">
        <v>481779511</v>
      </c>
      <c r="C4270" s="2"/>
      <c r="D4270" s="2"/>
      <c r="E4270" s="3"/>
      <c r="F4270" s="3"/>
      <c r="H4270" s="5">
        <f>_xlfn.XLOOKUP(Table16[[#This Row],[OrderID]],[3]!Table13456[No заказа],[3]!Table13456[Количество],"",0,1)</f>
        <v>1</v>
      </c>
      <c r="I4270" s="5">
        <f>_xlfn.XLOOKUP(Table16[[#This Row],[OrderID]],[3]!Table13456[No заказа],[3]!Table13456[Цена],"",0,1)</f>
        <v>9000</v>
      </c>
      <c r="J4270" s="2" t="str">
        <f>M01_SETTINGS!$F$2</f>
        <v>KASPI</v>
      </c>
    </row>
    <row r="4271" spans="1:10" x14ac:dyDescent="0.35">
      <c r="A4271" s="3">
        <f>_xlfn.XLOOKUP(Table16[[#This Row],[OrderID]],[3]!Table13456[No заказа],[3]!Table13456[Дата
отправки],"",0,1)</f>
        <v>45674</v>
      </c>
      <c r="B4271" s="2">
        <v>481544416</v>
      </c>
      <c r="C4271" s="2"/>
      <c r="D4271" s="2"/>
      <c r="E4271" s="3"/>
      <c r="F4271" s="3"/>
      <c r="H4271" s="5">
        <f>_xlfn.XLOOKUP(Table16[[#This Row],[OrderID]],[3]!Table13456[No заказа],[3]!Table13456[Количество],"",0,1)</f>
        <v>1</v>
      </c>
      <c r="I4271" s="5">
        <f>_xlfn.XLOOKUP(Table16[[#This Row],[OrderID]],[3]!Table13456[No заказа],[3]!Table13456[Цена],"",0,1)</f>
        <v>8598</v>
      </c>
      <c r="J4271" s="2" t="str">
        <f>M01_SETTINGS!$F$2</f>
        <v>KASPI</v>
      </c>
    </row>
    <row r="4272" spans="1:10" x14ac:dyDescent="0.35">
      <c r="A4272" s="3">
        <f>_xlfn.XLOOKUP(Table16[[#This Row],[OrderID]],[3]!Table13456[No заказа],[3]!Table13456[Дата
отправки],"",0,1)</f>
        <v>45674</v>
      </c>
      <c r="B4272" s="2">
        <v>481716805</v>
      </c>
      <c r="C4272" s="2"/>
      <c r="D4272" s="2"/>
      <c r="E4272" s="3"/>
      <c r="F4272" s="3"/>
      <c r="H4272" s="5">
        <f>_xlfn.XLOOKUP(Table16[[#This Row],[OrderID]],[3]!Table13456[No заказа],[3]!Table13456[Количество],"",0,1)</f>
        <v>1</v>
      </c>
      <c r="I4272" s="5">
        <f>_xlfn.XLOOKUP(Table16[[#This Row],[OrderID]],[3]!Table13456[No заказа],[3]!Table13456[Цена],"",0,1)</f>
        <v>9000</v>
      </c>
      <c r="J4272" s="2" t="str">
        <f>M01_SETTINGS!$F$2</f>
        <v>KASPI</v>
      </c>
    </row>
    <row r="4273" spans="1:10" x14ac:dyDescent="0.35">
      <c r="A4273" s="3">
        <f>_xlfn.XLOOKUP(Table16[[#This Row],[OrderID]],[3]!Table13456[No заказа],[3]!Table13456[Дата
отправки],"",0,1)</f>
        <v>45674</v>
      </c>
      <c r="B4273" s="2">
        <v>481428097</v>
      </c>
      <c r="C4273" s="2"/>
      <c r="D4273" s="2"/>
      <c r="E4273" s="3"/>
      <c r="F4273" s="3"/>
      <c r="H4273" s="5">
        <f>_xlfn.XLOOKUP(Table16[[#This Row],[OrderID]],[3]!Table13456[No заказа],[3]!Table13456[Количество],"",0,1)</f>
        <v>1</v>
      </c>
      <c r="I4273" s="5">
        <f>_xlfn.XLOOKUP(Table16[[#This Row],[OrderID]],[3]!Table13456[No заказа],[3]!Table13456[Цена],"",0,1)</f>
        <v>22283</v>
      </c>
      <c r="J4273" s="2" t="str">
        <f>M01_SETTINGS!$F$2</f>
        <v>KASPI</v>
      </c>
    </row>
    <row r="4274" spans="1:10" x14ac:dyDescent="0.35">
      <c r="A4274" s="3">
        <f>_xlfn.XLOOKUP(Table16[[#This Row],[OrderID]],[3]!Table13456[No заказа],[3]!Table13456[Дата
отправки],"",0,1)</f>
        <v>45673</v>
      </c>
      <c r="B4274" s="2">
        <v>480817939</v>
      </c>
      <c r="C4274" s="2"/>
      <c r="D4274" s="2"/>
      <c r="E4274" s="3"/>
      <c r="F4274" s="3"/>
      <c r="H4274" s="5">
        <f>_xlfn.XLOOKUP(Table16[[#This Row],[OrderID]],[3]!Table13456[No заказа],[3]!Table13456[Количество],"",0,1)</f>
        <v>1</v>
      </c>
      <c r="I4274" s="5">
        <f>_xlfn.XLOOKUP(Table16[[#This Row],[OrderID]],[3]!Table13456[No заказа],[3]!Table13456[Цена],"",0,1)</f>
        <v>8989</v>
      </c>
      <c r="J4274" s="2" t="str">
        <f>M01_SETTINGS!$F$2</f>
        <v>KASPI</v>
      </c>
    </row>
    <row r="4275" spans="1:10" x14ac:dyDescent="0.35">
      <c r="A4275" s="3">
        <f>_xlfn.XLOOKUP(Table16[[#This Row],[OrderID]],[3]!Table13456[No заказа],[3]!Table13456[Дата
отправки],"",0,1)</f>
        <v>45673</v>
      </c>
      <c r="B4275" s="2">
        <v>480854363</v>
      </c>
      <c r="C4275" s="2"/>
      <c r="D4275" s="2"/>
      <c r="E4275" s="3"/>
      <c r="F4275" s="3"/>
      <c r="H4275" s="5">
        <f>_xlfn.XLOOKUP(Table16[[#This Row],[OrderID]],[3]!Table13456[No заказа],[3]!Table13456[Количество],"",0,1)</f>
        <v>1</v>
      </c>
      <c r="I4275" s="5">
        <f>_xlfn.XLOOKUP(Table16[[#This Row],[OrderID]],[3]!Table13456[No заказа],[3]!Table13456[Цена],"",0,1)</f>
        <v>8480</v>
      </c>
      <c r="J4275" s="2" t="str">
        <f>M01_SETTINGS!$F$2</f>
        <v>KASPI</v>
      </c>
    </row>
    <row r="4276" spans="1:10" x14ac:dyDescent="0.35">
      <c r="A4276" s="3">
        <f>_xlfn.XLOOKUP(Table16[[#This Row],[OrderID]],[3]!Table13456[No заказа],[3]!Table13456[Дата
отправки],"",0,1)</f>
        <v>45673</v>
      </c>
      <c r="B4276" s="2">
        <v>480821574</v>
      </c>
      <c r="C4276" s="2"/>
      <c r="D4276" s="2"/>
      <c r="E4276" s="3"/>
      <c r="F4276" s="3"/>
      <c r="H4276" s="5">
        <f>_xlfn.XLOOKUP(Table16[[#This Row],[OrderID]],[3]!Table13456[No заказа],[3]!Table13456[Количество],"",0,1)</f>
        <v>1</v>
      </c>
      <c r="I4276" s="5">
        <f>_xlfn.XLOOKUP(Table16[[#This Row],[OrderID]],[3]!Table13456[No заказа],[3]!Table13456[Цена],"",0,1)</f>
        <v>8480</v>
      </c>
      <c r="J4276" s="2" t="str">
        <f>M01_SETTINGS!$F$2</f>
        <v>KASPI</v>
      </c>
    </row>
    <row r="4277" spans="1:10" x14ac:dyDescent="0.35">
      <c r="A4277" s="3">
        <f>_xlfn.XLOOKUP(Table16[[#This Row],[OrderID]],[3]!Table13456[No заказа],[3]!Table13456[Дата
отправки],"",0,1)</f>
        <v>45673</v>
      </c>
      <c r="B4277" s="2">
        <v>480802400</v>
      </c>
      <c r="C4277" s="2"/>
      <c r="D4277" s="2"/>
      <c r="E4277" s="3"/>
      <c r="F4277" s="3"/>
      <c r="H4277" s="5">
        <f>_xlfn.XLOOKUP(Table16[[#This Row],[OrderID]],[3]!Table13456[No заказа],[3]!Table13456[Количество],"",0,1)</f>
        <v>1</v>
      </c>
      <c r="I4277" s="5">
        <f>_xlfn.XLOOKUP(Table16[[#This Row],[OrderID]],[3]!Table13456[No заказа],[3]!Table13456[Цена],"",0,1)</f>
        <v>8988</v>
      </c>
      <c r="J4277" s="2" t="str">
        <f>M01_SETTINGS!$F$2</f>
        <v>KASPI</v>
      </c>
    </row>
    <row r="4278" spans="1:10" x14ac:dyDescent="0.35">
      <c r="A4278" s="3">
        <f>_xlfn.XLOOKUP(Table16[[#This Row],[OrderID]],[3]!Table13456[No заказа],[3]!Table13456[Дата
отправки],"",0,1)</f>
        <v>45673</v>
      </c>
      <c r="B4278" s="2">
        <v>481111724</v>
      </c>
      <c r="C4278" s="2"/>
      <c r="D4278" s="2"/>
      <c r="E4278" s="3"/>
      <c r="F4278" s="3"/>
      <c r="H4278" s="5">
        <f>_xlfn.XLOOKUP(Table16[[#This Row],[OrderID]],[3]!Table13456[No заказа],[3]!Table13456[Количество],"",0,1)</f>
        <v>1</v>
      </c>
      <c r="I4278" s="5">
        <f>_xlfn.XLOOKUP(Table16[[#This Row],[OrderID]],[3]!Table13456[No заказа],[3]!Table13456[Цена],"",0,1)</f>
        <v>8480</v>
      </c>
      <c r="J4278" s="2" t="str">
        <f>M01_SETTINGS!$F$2</f>
        <v>KASPI</v>
      </c>
    </row>
    <row r="4279" spans="1:10" x14ac:dyDescent="0.35">
      <c r="A4279" s="3">
        <f>_xlfn.XLOOKUP(Table16[[#This Row],[OrderID]],[3]!Table13456[No заказа],[3]!Table13456[Дата
отправки],"",0,1)</f>
        <v>45673</v>
      </c>
      <c r="B4279" s="2">
        <v>481105696</v>
      </c>
      <c r="C4279" s="2"/>
      <c r="D4279" s="2"/>
      <c r="E4279" s="3"/>
      <c r="F4279" s="3"/>
      <c r="H4279" s="5">
        <f>_xlfn.XLOOKUP(Table16[[#This Row],[OrderID]],[3]!Table13456[No заказа],[3]!Table13456[Количество],"",0,1)</f>
        <v>1</v>
      </c>
      <c r="I4279" s="5">
        <f>_xlfn.XLOOKUP(Table16[[#This Row],[OrderID]],[3]!Table13456[No заказа],[3]!Table13456[Цена],"",0,1)</f>
        <v>8599</v>
      </c>
      <c r="J4279" s="2" t="str">
        <f>M01_SETTINGS!$F$2</f>
        <v>KASPI</v>
      </c>
    </row>
    <row r="4280" spans="1:10" x14ac:dyDescent="0.35">
      <c r="A4280" s="3">
        <f>_xlfn.XLOOKUP(Table16[[#This Row],[OrderID]],[3]!Table13456[No заказа],[3]!Table13456[Дата
отправки],"",0,1)</f>
        <v>45673</v>
      </c>
      <c r="B4280" s="2">
        <v>481139918</v>
      </c>
      <c r="C4280" s="2"/>
      <c r="D4280" s="2"/>
      <c r="E4280" s="3"/>
      <c r="F4280" s="3"/>
      <c r="H4280" s="5">
        <f>_xlfn.XLOOKUP(Table16[[#This Row],[OrderID]],[3]!Table13456[No заказа],[3]!Table13456[Количество],"",0,1)</f>
        <v>1</v>
      </c>
      <c r="I4280" s="5">
        <f>_xlfn.XLOOKUP(Table16[[#This Row],[OrderID]],[3]!Table13456[No заказа],[3]!Table13456[Цена],"",0,1)</f>
        <v>8480</v>
      </c>
      <c r="J4280" s="2" t="str">
        <f>M01_SETTINGS!$F$2</f>
        <v>KASPI</v>
      </c>
    </row>
    <row r="4281" spans="1:10" x14ac:dyDescent="0.35">
      <c r="A4281" s="3">
        <f>_xlfn.XLOOKUP(Table16[[#This Row],[OrderID]],[3]!Table13456[No заказа],[3]!Table13456[Дата
отправки],"",0,1)</f>
        <v>45673</v>
      </c>
      <c r="B4281" s="2">
        <v>481095542</v>
      </c>
      <c r="C4281" s="2"/>
      <c r="D4281" s="2"/>
      <c r="E4281" s="3"/>
      <c r="F4281" s="3"/>
      <c r="H4281" s="5">
        <f>_xlfn.XLOOKUP(Table16[[#This Row],[OrderID]],[3]!Table13456[No заказа],[3]!Table13456[Количество],"",0,1)</f>
        <v>1</v>
      </c>
      <c r="I4281" s="5">
        <f>_xlfn.XLOOKUP(Table16[[#This Row],[OrderID]],[3]!Table13456[No заказа],[3]!Table13456[Цена],"",0,1)</f>
        <v>8480</v>
      </c>
      <c r="J4281" s="2" t="str">
        <f>M01_SETTINGS!$F$2</f>
        <v>KASPI</v>
      </c>
    </row>
    <row r="4282" spans="1:10" x14ac:dyDescent="0.35">
      <c r="A4282" s="3">
        <f>_xlfn.XLOOKUP(Table16[[#This Row],[OrderID]],[3]!Table13456[No заказа],[3]!Table13456[Дата
отправки],"",0,1)</f>
        <v>45673</v>
      </c>
      <c r="B4282" s="2">
        <v>480973980</v>
      </c>
      <c r="C4282" s="2"/>
      <c r="D4282" s="2"/>
      <c r="E4282" s="3"/>
      <c r="F4282" s="3"/>
      <c r="H4282" s="5">
        <f>_xlfn.XLOOKUP(Table16[[#This Row],[OrderID]],[3]!Table13456[No заказа],[3]!Table13456[Количество],"",0,1)</f>
        <v>1</v>
      </c>
      <c r="I4282" s="5">
        <f>_xlfn.XLOOKUP(Table16[[#This Row],[OrderID]],[3]!Table13456[No заказа],[3]!Table13456[Цена],"",0,1)</f>
        <v>8903</v>
      </c>
      <c r="J4282" s="2" t="str">
        <f>M01_SETTINGS!$F$2</f>
        <v>KASPI</v>
      </c>
    </row>
    <row r="4283" spans="1:10" x14ac:dyDescent="0.35">
      <c r="A4283" s="3">
        <f>_xlfn.XLOOKUP(Table16[[#This Row],[OrderID]],[3]!Table13456[No заказа],[3]!Table13456[Дата
отправки],"",0,1)</f>
        <v>45673</v>
      </c>
      <c r="B4283" s="2">
        <v>481159253</v>
      </c>
      <c r="C4283" s="2"/>
      <c r="D4283" s="2"/>
      <c r="E4283" s="3"/>
      <c r="F4283" s="3"/>
      <c r="H4283" s="5">
        <f>_xlfn.XLOOKUP(Table16[[#This Row],[OrderID]],[3]!Table13456[No заказа],[3]!Table13456[Количество],"",0,1)</f>
        <v>1</v>
      </c>
      <c r="I4283" s="5">
        <f>_xlfn.XLOOKUP(Table16[[#This Row],[OrderID]],[3]!Table13456[No заказа],[3]!Table13456[Цена],"",0,1)</f>
        <v>8999</v>
      </c>
      <c r="J4283" s="2" t="str">
        <f>M01_SETTINGS!$F$2</f>
        <v>KASPI</v>
      </c>
    </row>
    <row r="4284" spans="1:10" x14ac:dyDescent="0.35">
      <c r="A4284" s="3">
        <f>_xlfn.XLOOKUP(Table16[[#This Row],[OrderID]],[3]!Table13456[No заказа],[3]!Table13456[Дата
отправки],"",0,1)</f>
        <v>45673</v>
      </c>
      <c r="B4284" s="2">
        <v>480933213</v>
      </c>
      <c r="C4284" s="2"/>
      <c r="D4284" s="2"/>
      <c r="E4284" s="3"/>
      <c r="F4284" s="3"/>
      <c r="H4284" s="5">
        <f>_xlfn.XLOOKUP(Table16[[#This Row],[OrderID]],[3]!Table13456[No заказа],[3]!Table13456[Количество],"",0,1)</f>
        <v>1</v>
      </c>
      <c r="I4284" s="5">
        <f>_xlfn.XLOOKUP(Table16[[#This Row],[OrderID]],[3]!Table13456[No заказа],[3]!Table13456[Цена],"",0,1)</f>
        <v>9000</v>
      </c>
      <c r="J4284" s="2" t="str">
        <f>M01_SETTINGS!$F$2</f>
        <v>KASPI</v>
      </c>
    </row>
    <row r="4285" spans="1:10" x14ac:dyDescent="0.35">
      <c r="A4285" s="3">
        <f>_xlfn.XLOOKUP(Table16[[#This Row],[OrderID]],[3]!Table13456[No заказа],[3]!Table13456[Дата
отправки],"",0,1)</f>
        <v>45673</v>
      </c>
      <c r="B4285" s="2">
        <v>480799469</v>
      </c>
      <c r="C4285" s="2"/>
      <c r="D4285" s="2"/>
      <c r="E4285" s="3"/>
      <c r="F4285" s="3"/>
      <c r="H4285" s="5">
        <f>_xlfn.XLOOKUP(Table16[[#This Row],[OrderID]],[3]!Table13456[No заказа],[3]!Table13456[Количество],"",0,1)</f>
        <v>1</v>
      </c>
      <c r="I4285" s="5">
        <f>_xlfn.XLOOKUP(Table16[[#This Row],[OrderID]],[3]!Table13456[No заказа],[3]!Table13456[Цена],"",0,1)</f>
        <v>10897</v>
      </c>
      <c r="J4285" s="2" t="str">
        <f>M01_SETTINGS!$F$2</f>
        <v>KASPI</v>
      </c>
    </row>
    <row r="4286" spans="1:10" x14ac:dyDescent="0.35">
      <c r="A4286" s="3">
        <f>_xlfn.XLOOKUP(Table16[[#This Row],[OrderID]],[3]!Table13456[No заказа],[3]!Table13456[Дата
отправки],"",0,1)</f>
        <v>45673</v>
      </c>
      <c r="B4286" s="2">
        <v>480978957</v>
      </c>
      <c r="C4286" s="2"/>
      <c r="D4286" s="2"/>
      <c r="E4286" s="3"/>
      <c r="F4286" s="3"/>
      <c r="H4286" s="5">
        <f>_xlfn.XLOOKUP(Table16[[#This Row],[OrderID]],[3]!Table13456[No заказа],[3]!Table13456[Количество],"",0,1)</f>
        <v>1</v>
      </c>
      <c r="I4286" s="5">
        <f>_xlfn.XLOOKUP(Table16[[#This Row],[OrderID]],[3]!Table13456[No заказа],[3]!Table13456[Цена],"",0,1)</f>
        <v>11898</v>
      </c>
      <c r="J4286" s="2" t="str">
        <f>M01_SETTINGS!$F$2</f>
        <v>KASPI</v>
      </c>
    </row>
    <row r="4287" spans="1:10" x14ac:dyDescent="0.35">
      <c r="A4287" s="3">
        <f>_xlfn.XLOOKUP(Table16[[#This Row],[OrderID]],[3]!Table13456[No заказа],[3]!Table13456[Дата
отправки],"",0,1)</f>
        <v>45673</v>
      </c>
      <c r="B4287" s="2" t="s">
        <v>261</v>
      </c>
      <c r="C4287" s="2"/>
      <c r="D4287" s="2"/>
      <c r="E4287" s="3"/>
      <c r="F4287" s="3"/>
      <c r="H4287" s="5">
        <f>_xlfn.XLOOKUP(Table16[[#This Row],[OrderID]],[3]!Table13456[No заказа],[3]!Table13456[Количество],"",0,1)</f>
        <v>2</v>
      </c>
      <c r="I4287" s="5">
        <f>_xlfn.XLOOKUP(Table16[[#This Row],[OrderID]],[3]!Table13456[No заказа],[3]!Table13456[Цена],"",0,1)</f>
        <v>8999</v>
      </c>
      <c r="J4287" s="2" t="str">
        <f>M01_SETTINGS!$F$2</f>
        <v>KASPI</v>
      </c>
    </row>
    <row r="4288" spans="1:10" x14ac:dyDescent="0.35">
      <c r="A4288" s="3">
        <f>_xlfn.XLOOKUP(Table16[[#This Row],[OrderID]],[3]!Table13456[No заказа],[3]!Table13456[Дата
отправки],"",0,1)</f>
        <v>45673</v>
      </c>
      <c r="B4288" s="2" t="s">
        <v>262</v>
      </c>
      <c r="C4288" s="2"/>
      <c r="D4288" s="2"/>
      <c r="E4288" s="3"/>
      <c r="F4288" s="3"/>
      <c r="H4288" s="5">
        <f>_xlfn.XLOOKUP(Table16[[#This Row],[OrderID]],[3]!Table13456[No заказа],[3]!Table13456[Количество],"",0,1)</f>
        <v>2</v>
      </c>
      <c r="I4288" s="5">
        <f>_xlfn.XLOOKUP(Table16[[#This Row],[OrderID]],[3]!Table13456[No заказа],[3]!Table13456[Цена],"",0,1)</f>
        <v>8999</v>
      </c>
      <c r="J4288" s="2" t="str">
        <f>M01_SETTINGS!$F$2</f>
        <v>KASPI</v>
      </c>
    </row>
    <row r="4289" spans="1:10" x14ac:dyDescent="0.35">
      <c r="A4289" s="3">
        <f>_xlfn.XLOOKUP(Table16[[#This Row],[OrderID]],[3]!Table13456[No заказа],[3]!Table13456[Дата
отправки],"",0,1)</f>
        <v>45673</v>
      </c>
      <c r="B4289" s="2">
        <v>480763126</v>
      </c>
      <c r="C4289" s="2"/>
      <c r="D4289" s="2"/>
      <c r="E4289" s="3"/>
      <c r="F4289" s="3"/>
      <c r="H4289" s="5">
        <f>_xlfn.XLOOKUP(Table16[[#This Row],[OrderID]],[3]!Table13456[No заказа],[3]!Table13456[Количество],"",0,1)</f>
        <v>1</v>
      </c>
      <c r="I4289" s="5">
        <f>_xlfn.XLOOKUP(Table16[[#This Row],[OrderID]],[3]!Table13456[No заказа],[3]!Table13456[Цена],"",0,1)</f>
        <v>8984</v>
      </c>
      <c r="J4289" s="2" t="str">
        <f>M01_SETTINGS!$F$2</f>
        <v>KASPI</v>
      </c>
    </row>
    <row r="4290" spans="1:10" x14ac:dyDescent="0.35">
      <c r="A4290" s="3">
        <f>_xlfn.XLOOKUP(Table16[[#This Row],[OrderID]],[3]!Table13456[No заказа],[3]!Table13456[Дата
отправки],"",0,1)</f>
        <v>45673</v>
      </c>
      <c r="B4290" s="2">
        <v>481183854</v>
      </c>
      <c r="C4290" s="2"/>
      <c r="D4290" s="2"/>
      <c r="E4290" s="3"/>
      <c r="F4290" s="3"/>
      <c r="H4290" s="5">
        <f>_xlfn.XLOOKUP(Table16[[#This Row],[OrderID]],[3]!Table13456[No заказа],[3]!Table13456[Количество],"",0,1)</f>
        <v>1</v>
      </c>
      <c r="I4290" s="5">
        <f>_xlfn.XLOOKUP(Table16[[#This Row],[OrderID]],[3]!Table13456[No заказа],[3]!Table13456[Цена],"",0,1)</f>
        <v>8948</v>
      </c>
      <c r="J4290" s="2" t="str">
        <f>M01_SETTINGS!$F$2</f>
        <v>KASPI</v>
      </c>
    </row>
    <row r="4291" spans="1:10" x14ac:dyDescent="0.35">
      <c r="A4291" s="3">
        <f>_xlfn.XLOOKUP(Table16[[#This Row],[OrderID]],[3]!Table13456[No заказа],[3]!Table13456[Дата
отправки],"",0,1)</f>
        <v>45673</v>
      </c>
      <c r="B4291" s="2">
        <v>480952482</v>
      </c>
      <c r="C4291" s="2"/>
      <c r="D4291" s="2"/>
      <c r="E4291" s="3"/>
      <c r="F4291" s="3"/>
      <c r="H4291" s="5">
        <f>_xlfn.XLOOKUP(Table16[[#This Row],[OrderID]],[3]!Table13456[No заказа],[3]!Table13456[Количество],"",0,1)</f>
        <v>1</v>
      </c>
      <c r="I4291" s="5">
        <f>_xlfn.XLOOKUP(Table16[[#This Row],[OrderID]],[3]!Table13456[No заказа],[3]!Table13456[Цена],"",0,1)</f>
        <v>8968</v>
      </c>
      <c r="J4291" s="2" t="str">
        <f>M01_SETTINGS!$F$2</f>
        <v>KASPI</v>
      </c>
    </row>
    <row r="4292" spans="1:10" x14ac:dyDescent="0.35">
      <c r="A4292" s="3">
        <f>_xlfn.XLOOKUP(Table16[[#This Row],[OrderID]],[3]!Table13456[No заказа],[3]!Table13456[Дата
отправки],"",0,1)</f>
        <v>45673</v>
      </c>
      <c r="B4292" s="2">
        <v>481017536</v>
      </c>
      <c r="C4292" s="2"/>
      <c r="D4292" s="2"/>
      <c r="E4292" s="3"/>
      <c r="F4292" s="3"/>
      <c r="H4292" s="5">
        <f>_xlfn.XLOOKUP(Table16[[#This Row],[OrderID]],[3]!Table13456[No заказа],[3]!Table13456[Количество],"",0,1)</f>
        <v>1</v>
      </c>
      <c r="I4292" s="5">
        <f>_xlfn.XLOOKUP(Table16[[#This Row],[OrderID]],[3]!Table13456[No заказа],[3]!Table13456[Цена],"",0,1)</f>
        <v>8480</v>
      </c>
      <c r="J4292" s="2" t="str">
        <f>M01_SETTINGS!$F$2</f>
        <v>KASPI</v>
      </c>
    </row>
    <row r="4293" spans="1:10" x14ac:dyDescent="0.35">
      <c r="A4293" s="3">
        <f>_xlfn.XLOOKUP(Table16[[#This Row],[OrderID]],[3]!Table13456[No заказа],[3]!Table13456[Дата
отправки],"",0,1)</f>
        <v>45673</v>
      </c>
      <c r="B4293" s="2">
        <v>481271167</v>
      </c>
      <c r="C4293" s="2"/>
      <c r="D4293" s="2"/>
      <c r="E4293" s="3"/>
      <c r="F4293" s="3"/>
      <c r="H4293" s="5">
        <f>_xlfn.XLOOKUP(Table16[[#This Row],[OrderID]],[3]!Table13456[No заказа],[3]!Table13456[Количество],"",0,1)</f>
        <v>1</v>
      </c>
      <c r="I4293" s="5">
        <f>_xlfn.XLOOKUP(Table16[[#This Row],[OrderID]],[3]!Table13456[No заказа],[3]!Table13456[Цена],"",0,1)</f>
        <v>8599</v>
      </c>
      <c r="J4293" s="2" t="str">
        <f>M01_SETTINGS!$F$2</f>
        <v>KASPI</v>
      </c>
    </row>
    <row r="4294" spans="1:10" x14ac:dyDescent="0.35">
      <c r="A4294" s="3">
        <f>_xlfn.XLOOKUP(Table16[[#This Row],[OrderID]],[3]!Table13456[No заказа],[3]!Table13456[Дата
отправки],"",0,1)</f>
        <v>45673</v>
      </c>
      <c r="B4294" s="2">
        <v>481027128</v>
      </c>
      <c r="C4294" s="2"/>
      <c r="D4294" s="2"/>
      <c r="E4294" s="3"/>
      <c r="F4294" s="3"/>
      <c r="H4294" s="5">
        <f>_xlfn.XLOOKUP(Table16[[#This Row],[OrderID]],[3]!Table13456[No заказа],[3]!Table13456[Количество],"",0,1)</f>
        <v>1</v>
      </c>
      <c r="I4294" s="5">
        <f>_xlfn.XLOOKUP(Table16[[#This Row],[OrderID]],[3]!Table13456[No заказа],[3]!Table13456[Цена],"",0,1)</f>
        <v>8599</v>
      </c>
      <c r="J4294" s="2" t="str">
        <f>M01_SETTINGS!$F$2</f>
        <v>KASPI</v>
      </c>
    </row>
    <row r="4295" spans="1:10" x14ac:dyDescent="0.35">
      <c r="A4295" s="3">
        <f>_xlfn.XLOOKUP(Table16[[#This Row],[OrderID]],[3]!Table13456[No заказа],[3]!Table13456[Дата
отправки],"",0,1)</f>
        <v>45673</v>
      </c>
      <c r="B4295" s="2">
        <v>480928883</v>
      </c>
      <c r="C4295" s="2"/>
      <c r="D4295" s="2"/>
      <c r="E4295" s="3"/>
      <c r="F4295" s="3"/>
      <c r="H4295" s="5">
        <f>_xlfn.XLOOKUP(Table16[[#This Row],[OrderID]],[3]!Table13456[No заказа],[3]!Table13456[Количество],"",0,1)</f>
        <v>1</v>
      </c>
      <c r="I4295" s="5">
        <f>_xlfn.XLOOKUP(Table16[[#This Row],[OrderID]],[3]!Table13456[No заказа],[3]!Table13456[Цена],"",0,1)</f>
        <v>8907</v>
      </c>
      <c r="J4295" s="2" t="str">
        <f>M01_SETTINGS!$F$2</f>
        <v>KASPI</v>
      </c>
    </row>
    <row r="4296" spans="1:10" x14ac:dyDescent="0.35">
      <c r="A4296" s="3">
        <f>_xlfn.XLOOKUP(Table16[[#This Row],[OrderID]],[3]!Table13456[No заказа],[3]!Table13456[Дата
отправки],"",0,1)</f>
        <v>45673</v>
      </c>
      <c r="B4296" s="2" t="s">
        <v>263</v>
      </c>
      <c r="C4296" s="2"/>
      <c r="D4296" s="2"/>
      <c r="E4296" s="3"/>
      <c r="F4296" s="3"/>
      <c r="H4296" s="5">
        <f>_xlfn.XLOOKUP(Table16[[#This Row],[OrderID]],[3]!Table13456[No заказа],[3]!Table13456[Количество],"",0,1)</f>
        <v>1</v>
      </c>
      <c r="I4296" s="5">
        <f>_xlfn.XLOOKUP(Table16[[#This Row],[OrderID]],[3]!Table13456[No заказа],[3]!Table13456[Цена],"",0,1)</f>
        <v>17446</v>
      </c>
      <c r="J4296" s="2" t="str">
        <f>M01_SETTINGS!$F$2</f>
        <v>KASPI</v>
      </c>
    </row>
    <row r="4297" spans="1:10" x14ac:dyDescent="0.35">
      <c r="A4297" s="3">
        <f>_xlfn.XLOOKUP(Table16[[#This Row],[OrderID]],[3]!Table13456[No заказа],[3]!Table13456[Дата
отправки],"",0,1)</f>
        <v>45673</v>
      </c>
      <c r="B4297" s="2" t="s">
        <v>264</v>
      </c>
      <c r="C4297" s="2"/>
      <c r="D4297" s="2"/>
      <c r="E4297" s="3"/>
      <c r="F4297" s="3"/>
      <c r="H4297" s="5">
        <f>_xlfn.XLOOKUP(Table16[[#This Row],[OrderID]],[3]!Table13456[No заказа],[3]!Table13456[Количество],"",0,1)</f>
        <v>1</v>
      </c>
      <c r="I4297" s="5">
        <f>_xlfn.XLOOKUP(Table16[[#This Row],[OrderID]],[3]!Table13456[No заказа],[3]!Table13456[Цена],"",0,1)</f>
        <v>17446</v>
      </c>
      <c r="J4297" s="2" t="str">
        <f>M01_SETTINGS!$F$2</f>
        <v>KASPI</v>
      </c>
    </row>
    <row r="4298" spans="1:10" x14ac:dyDescent="0.35">
      <c r="A4298" s="3">
        <f>_xlfn.XLOOKUP(Table16[[#This Row],[OrderID]],[3]!Table13456[No заказа],[3]!Table13456[Дата
отправки],"",0,1)</f>
        <v>45673</v>
      </c>
      <c r="B4298" s="2">
        <v>480963337</v>
      </c>
      <c r="C4298" s="2"/>
      <c r="D4298" s="2"/>
      <c r="E4298" s="3"/>
      <c r="F4298" s="3"/>
      <c r="H4298" s="5">
        <f>_xlfn.XLOOKUP(Table16[[#This Row],[OrderID]],[3]!Table13456[No заказа],[3]!Table13456[Количество],"",0,1)</f>
        <v>1</v>
      </c>
      <c r="I4298" s="5">
        <f>_xlfn.XLOOKUP(Table16[[#This Row],[OrderID]],[3]!Table13456[No заказа],[3]!Table13456[Цена],"",0,1)</f>
        <v>11870</v>
      </c>
      <c r="J4298" s="2" t="str">
        <f>M01_SETTINGS!$F$2</f>
        <v>KASPI</v>
      </c>
    </row>
    <row r="4299" spans="1:10" x14ac:dyDescent="0.35">
      <c r="A4299" s="3">
        <f>_xlfn.XLOOKUP(Table16[[#This Row],[OrderID]],[3]!Table13456[No заказа],[3]!Table13456[Дата
отправки],"",0,1)</f>
        <v>45673</v>
      </c>
      <c r="B4299" s="2">
        <v>480975384</v>
      </c>
      <c r="C4299" s="2"/>
      <c r="D4299" s="2"/>
      <c r="E4299" s="3"/>
      <c r="F4299" s="3"/>
      <c r="H4299" s="5">
        <f>_xlfn.XLOOKUP(Table16[[#This Row],[OrderID]],[3]!Table13456[No заказа],[3]!Table13456[Количество],"",0,1)</f>
        <v>1</v>
      </c>
      <c r="I4299" s="5">
        <f>_xlfn.XLOOKUP(Table16[[#This Row],[OrderID]],[3]!Table13456[No заказа],[3]!Table13456[Цена],"",0,1)</f>
        <v>8501</v>
      </c>
      <c r="J4299" s="2" t="str">
        <f>M01_SETTINGS!$F$2</f>
        <v>KASPI</v>
      </c>
    </row>
    <row r="4300" spans="1:10" x14ac:dyDescent="0.35">
      <c r="A4300" s="3">
        <f>_xlfn.XLOOKUP(Table16[[#This Row],[OrderID]],[3]!Table13456[No заказа],[3]!Table13456[Дата
отправки],"",0,1)</f>
        <v>45673</v>
      </c>
      <c r="B4300" s="2">
        <v>481223980</v>
      </c>
      <c r="C4300" s="2"/>
      <c r="D4300" s="2"/>
      <c r="E4300" s="3"/>
      <c r="F4300" s="3"/>
      <c r="H4300" s="5">
        <f>_xlfn.XLOOKUP(Table16[[#This Row],[OrderID]],[3]!Table13456[No заказа],[3]!Table13456[Количество],"",0,1)</f>
        <v>1</v>
      </c>
      <c r="I4300" s="5">
        <f>_xlfn.XLOOKUP(Table16[[#This Row],[OrderID]],[3]!Table13456[No заказа],[3]!Table13456[Цена],"",0,1)</f>
        <v>8999</v>
      </c>
      <c r="J4300" s="2" t="str">
        <f>M01_SETTINGS!$F$2</f>
        <v>KASPI</v>
      </c>
    </row>
    <row r="4301" spans="1:10" x14ac:dyDescent="0.35">
      <c r="A4301" s="3">
        <f>_xlfn.XLOOKUP(Table16[[#This Row],[OrderID]],[3]!Table13456[No заказа],[3]!Table13456[Дата
отправки],"",0,1)</f>
        <v>45673</v>
      </c>
      <c r="B4301" s="2">
        <v>480939538</v>
      </c>
      <c r="C4301" s="2"/>
      <c r="D4301" s="2"/>
      <c r="E4301" s="3"/>
      <c r="F4301" s="3"/>
      <c r="H4301" s="5">
        <f>_xlfn.XLOOKUP(Table16[[#This Row],[OrderID]],[3]!Table13456[No заказа],[3]!Table13456[Количество],"",0,1)</f>
        <v>1</v>
      </c>
      <c r="I4301" s="5">
        <f>_xlfn.XLOOKUP(Table16[[#This Row],[OrderID]],[3]!Table13456[No заказа],[3]!Table13456[Цена],"",0,1)</f>
        <v>8480</v>
      </c>
      <c r="J4301" s="2" t="str">
        <f>M01_SETTINGS!$F$2</f>
        <v>KASPI</v>
      </c>
    </row>
    <row r="4302" spans="1:10" x14ac:dyDescent="0.35">
      <c r="A4302" s="3">
        <f>_xlfn.XLOOKUP(Table16[[#This Row],[OrderID]],[3]!Table13456[No заказа],[3]!Table13456[Дата
отправки],"",0,1)</f>
        <v>45673</v>
      </c>
      <c r="B4302" s="2">
        <v>481172436</v>
      </c>
      <c r="C4302" s="2"/>
      <c r="D4302" s="2"/>
      <c r="E4302" s="3"/>
      <c r="F4302" s="3"/>
      <c r="H4302" s="5">
        <f>_xlfn.XLOOKUP(Table16[[#This Row],[OrderID]],[3]!Table13456[No заказа],[3]!Table13456[Количество],"",0,1)</f>
        <v>1</v>
      </c>
      <c r="I4302" s="5">
        <f>_xlfn.XLOOKUP(Table16[[#This Row],[OrderID]],[3]!Table13456[No заказа],[3]!Table13456[Цена],"",0,1)</f>
        <v>10897</v>
      </c>
      <c r="J4302" s="2" t="str">
        <f>M01_SETTINGS!$F$2</f>
        <v>KASPI</v>
      </c>
    </row>
    <row r="4303" spans="1:10" x14ac:dyDescent="0.35">
      <c r="A4303" s="3">
        <f>_xlfn.XLOOKUP(Table16[[#This Row],[OrderID]],[3]!Table13456[No заказа],[3]!Table13456[Дата
отправки],"",0,1)</f>
        <v>45673</v>
      </c>
      <c r="B4303" s="2">
        <v>481116877</v>
      </c>
      <c r="C4303" s="2"/>
      <c r="D4303" s="2"/>
      <c r="E4303" s="3"/>
      <c r="F4303" s="3"/>
      <c r="H4303" s="5">
        <f>_xlfn.XLOOKUP(Table16[[#This Row],[OrderID]],[3]!Table13456[No заказа],[3]!Table13456[Количество],"",0,1)</f>
        <v>1</v>
      </c>
      <c r="I4303" s="5">
        <f>_xlfn.XLOOKUP(Table16[[#This Row],[OrderID]],[3]!Table13456[No заказа],[3]!Table13456[Цена],"",0,1)</f>
        <v>8601</v>
      </c>
      <c r="J4303" s="2" t="str">
        <f>M01_SETTINGS!$F$2</f>
        <v>KASPI</v>
      </c>
    </row>
    <row r="4304" spans="1:10" x14ac:dyDescent="0.35">
      <c r="A4304" s="3">
        <f>_xlfn.XLOOKUP(Table16[[#This Row],[OrderID]],[3]!Table13456[No заказа],[3]!Table13456[Дата
отправки],"",0,1)</f>
        <v>45673</v>
      </c>
      <c r="B4304" s="2">
        <v>480997383</v>
      </c>
      <c r="C4304" s="2"/>
      <c r="D4304" s="2"/>
      <c r="E4304" s="3"/>
      <c r="F4304" s="3"/>
      <c r="H4304" s="5">
        <f>_xlfn.XLOOKUP(Table16[[#This Row],[OrderID]],[3]!Table13456[No заказа],[3]!Table13456[Количество],"",0,1)</f>
        <v>1</v>
      </c>
      <c r="I4304" s="5">
        <f>_xlfn.XLOOKUP(Table16[[#This Row],[OrderID]],[3]!Table13456[No заказа],[3]!Table13456[Цена],"",0,1)</f>
        <v>8990</v>
      </c>
      <c r="J4304" s="2" t="str">
        <f>M01_SETTINGS!$F$2</f>
        <v>KASPI</v>
      </c>
    </row>
    <row r="4305" spans="1:10" x14ac:dyDescent="0.35">
      <c r="A4305" s="3">
        <f>_xlfn.XLOOKUP(Table16[[#This Row],[OrderID]],[3]!Table13456[No заказа],[3]!Table13456[Дата
отправки],"",0,1)</f>
        <v>45673</v>
      </c>
      <c r="B4305" s="2">
        <v>481059272</v>
      </c>
      <c r="C4305" s="2"/>
      <c r="D4305" s="2"/>
      <c r="E4305" s="3"/>
      <c r="F4305" s="3"/>
      <c r="H4305" s="5">
        <f>_xlfn.XLOOKUP(Table16[[#This Row],[OrderID]],[3]!Table13456[No заказа],[3]!Table13456[Количество],"",0,1)</f>
        <v>1</v>
      </c>
      <c r="I4305" s="5">
        <f>_xlfn.XLOOKUP(Table16[[#This Row],[OrderID]],[3]!Table13456[No заказа],[3]!Table13456[Цена],"",0,1)</f>
        <v>8590</v>
      </c>
      <c r="J4305" s="2" t="str">
        <f>M01_SETTINGS!$F$2</f>
        <v>KASPI</v>
      </c>
    </row>
    <row r="4306" spans="1:10" x14ac:dyDescent="0.35">
      <c r="A4306" s="3">
        <f>_xlfn.XLOOKUP(Table16[[#This Row],[OrderID]],[3]!Table13456[No заказа],[3]!Table13456[Дата
отправки],"",0,1)</f>
        <v>45673</v>
      </c>
      <c r="B4306" s="2">
        <v>480773992</v>
      </c>
      <c r="C4306" s="2"/>
      <c r="D4306" s="2"/>
      <c r="E4306" s="3"/>
      <c r="F4306" s="3"/>
      <c r="H4306" s="5">
        <f>_xlfn.XLOOKUP(Table16[[#This Row],[OrderID]],[3]!Table13456[No заказа],[3]!Table13456[Количество],"",0,1)</f>
        <v>1</v>
      </c>
      <c r="I4306" s="5">
        <f>_xlfn.XLOOKUP(Table16[[#This Row],[OrderID]],[3]!Table13456[No заказа],[3]!Table13456[Цена],"",0,1)</f>
        <v>8590</v>
      </c>
      <c r="J4306" s="2" t="str">
        <f>M01_SETTINGS!$F$2</f>
        <v>KASPI</v>
      </c>
    </row>
    <row r="4307" spans="1:10" x14ac:dyDescent="0.35">
      <c r="A4307" s="3">
        <f>_xlfn.XLOOKUP(Table16[[#This Row],[OrderID]],[3]!Table13456[No заказа],[3]!Table13456[Дата
отправки],"",0,1)</f>
        <v>45673</v>
      </c>
      <c r="B4307" s="2">
        <v>481153669</v>
      </c>
      <c r="C4307" s="2"/>
      <c r="D4307" s="2"/>
      <c r="E4307" s="3"/>
      <c r="F4307" s="3"/>
      <c r="H4307" s="5">
        <f>_xlfn.XLOOKUP(Table16[[#This Row],[OrderID]],[3]!Table13456[No заказа],[3]!Table13456[Количество],"",0,1)</f>
        <v>1</v>
      </c>
      <c r="I4307" s="5">
        <f>_xlfn.XLOOKUP(Table16[[#This Row],[OrderID]],[3]!Table13456[No заказа],[3]!Table13456[Цена],"",0,1)</f>
        <v>8480</v>
      </c>
      <c r="J4307" s="2" t="str">
        <f>M01_SETTINGS!$F$2</f>
        <v>KASPI</v>
      </c>
    </row>
    <row r="4308" spans="1:10" x14ac:dyDescent="0.35">
      <c r="A4308" s="3">
        <f>_xlfn.XLOOKUP(Table16[[#This Row],[OrderID]],[3]!Table13456[No заказа],[3]!Table13456[Дата
отправки],"",0,1)</f>
        <v>45673</v>
      </c>
      <c r="B4308" s="2">
        <v>481057488</v>
      </c>
      <c r="C4308" s="2"/>
      <c r="D4308" s="2"/>
      <c r="E4308" s="3"/>
      <c r="F4308" s="3"/>
      <c r="H4308" s="5">
        <f>_xlfn.XLOOKUP(Table16[[#This Row],[OrderID]],[3]!Table13456[No заказа],[3]!Table13456[Количество],"",0,1)</f>
        <v>1</v>
      </c>
      <c r="I4308" s="5">
        <f>_xlfn.XLOOKUP(Table16[[#This Row],[OrderID]],[3]!Table13456[No заказа],[3]!Table13456[Цена],"",0,1)</f>
        <v>8987</v>
      </c>
      <c r="J4308" s="2" t="str">
        <f>M01_SETTINGS!$F$2</f>
        <v>KASPI</v>
      </c>
    </row>
    <row r="4309" spans="1:10" x14ac:dyDescent="0.35">
      <c r="A4309" s="3">
        <f>_xlfn.XLOOKUP(Table16[[#This Row],[OrderID]],[3]!Table13456[No заказа],[3]!Table13456[Дата
отправки],"",0,1)</f>
        <v>45673</v>
      </c>
      <c r="B4309" s="2">
        <v>481178428</v>
      </c>
      <c r="C4309" s="2"/>
      <c r="D4309" s="2"/>
      <c r="E4309" s="3"/>
      <c r="F4309" s="3"/>
      <c r="H4309" s="5">
        <f>_xlfn.XLOOKUP(Table16[[#This Row],[OrderID]],[3]!Table13456[No заказа],[3]!Table13456[Количество],"",0,1)</f>
        <v>1</v>
      </c>
      <c r="I4309" s="5">
        <f>_xlfn.XLOOKUP(Table16[[#This Row],[OrderID]],[3]!Table13456[No заказа],[3]!Table13456[Цена],"",0,1)</f>
        <v>14991</v>
      </c>
      <c r="J4309" s="2" t="str">
        <f>M01_SETTINGS!$F$2</f>
        <v>KASPI</v>
      </c>
    </row>
    <row r="4310" spans="1:10" x14ac:dyDescent="0.35">
      <c r="A4310" s="3">
        <f>_xlfn.XLOOKUP(Table16[[#This Row],[OrderID]],[3]!Table13456[No заказа],[3]!Table13456[Дата
отправки],"",0,1)</f>
        <v>45673</v>
      </c>
      <c r="B4310" s="2">
        <v>481425897</v>
      </c>
      <c r="C4310" s="2"/>
      <c r="D4310" s="2"/>
      <c r="E4310" s="3"/>
      <c r="F4310" s="3"/>
      <c r="H4310" s="5">
        <f>_xlfn.XLOOKUP(Table16[[#This Row],[OrderID]],[3]!Table13456[No заказа],[3]!Table13456[Количество],"",0,1)</f>
        <v>1</v>
      </c>
      <c r="I4310" s="5">
        <f>_xlfn.XLOOKUP(Table16[[#This Row],[OrderID]],[3]!Table13456[No заказа],[3]!Table13456[Цена],"",0,1)</f>
        <v>8910</v>
      </c>
      <c r="J4310" s="2" t="str">
        <f>M01_SETTINGS!$F$2</f>
        <v>KASPI</v>
      </c>
    </row>
    <row r="4311" spans="1:10" x14ac:dyDescent="0.35">
      <c r="A4311" s="3">
        <f>_xlfn.XLOOKUP(Table16[[#This Row],[OrderID]],[3]!Table13456[No заказа],[3]!Table13456[Дата
отправки],"",0,1)</f>
        <v>45673</v>
      </c>
      <c r="B4311" s="2">
        <v>481454916</v>
      </c>
      <c r="C4311" s="2"/>
      <c r="D4311" s="2"/>
      <c r="E4311" s="3"/>
      <c r="F4311" s="3"/>
      <c r="H4311" s="5">
        <f>_xlfn.XLOOKUP(Table16[[#This Row],[OrderID]],[3]!Table13456[No заказа],[3]!Table13456[Количество],"",0,1)</f>
        <v>1</v>
      </c>
      <c r="I4311" s="5">
        <f>_xlfn.XLOOKUP(Table16[[#This Row],[OrderID]],[3]!Table13456[No заказа],[3]!Table13456[Цена],"",0,1)</f>
        <v>8998</v>
      </c>
      <c r="J4311" s="2" t="str">
        <f>M01_SETTINGS!$F$2</f>
        <v>KASPI</v>
      </c>
    </row>
    <row r="4312" spans="1:10" x14ac:dyDescent="0.35">
      <c r="A4312" s="3">
        <f>_xlfn.XLOOKUP(Table16[[#This Row],[OrderID]],[3]!Table13456[No заказа],[3]!Table13456[Дата
отправки],"",0,1)</f>
        <v>45673</v>
      </c>
      <c r="B4312" s="2">
        <v>481197725</v>
      </c>
      <c r="C4312" s="2"/>
      <c r="D4312" s="2"/>
      <c r="E4312" s="3"/>
      <c r="F4312" s="3"/>
      <c r="H4312" s="5">
        <f>_xlfn.XLOOKUP(Table16[[#This Row],[OrderID]],[3]!Table13456[No заказа],[3]!Table13456[Количество],"",0,1)</f>
        <v>1</v>
      </c>
      <c r="I4312" s="5">
        <f>_xlfn.XLOOKUP(Table16[[#This Row],[OrderID]],[3]!Table13456[No заказа],[3]!Table13456[Цена],"",0,1)</f>
        <v>8889</v>
      </c>
      <c r="J4312" s="2" t="str">
        <f>M01_SETTINGS!$F$2</f>
        <v>KASPI</v>
      </c>
    </row>
    <row r="4313" spans="1:10" x14ac:dyDescent="0.35">
      <c r="A4313" s="3">
        <f>_xlfn.XLOOKUP(Table16[[#This Row],[OrderID]],[3]!Table13456[No заказа],[3]!Table13456[Дата
отправки],"",0,1)</f>
        <v>45673</v>
      </c>
      <c r="B4313" s="2">
        <v>481038621</v>
      </c>
      <c r="C4313" s="2"/>
      <c r="D4313" s="2"/>
      <c r="E4313" s="3"/>
      <c r="F4313" s="3"/>
      <c r="H4313" s="5">
        <f>_xlfn.XLOOKUP(Table16[[#This Row],[OrderID]],[3]!Table13456[No заказа],[3]!Table13456[Количество],"",0,1)</f>
        <v>1</v>
      </c>
      <c r="I4313" s="5">
        <f>_xlfn.XLOOKUP(Table16[[#This Row],[OrderID]],[3]!Table13456[No заказа],[3]!Table13456[Цена],"",0,1)</f>
        <v>8998</v>
      </c>
      <c r="J4313" s="2" t="str">
        <f>M01_SETTINGS!$F$2</f>
        <v>KASPI</v>
      </c>
    </row>
    <row r="4314" spans="1:10" x14ac:dyDescent="0.35">
      <c r="A4314" s="3">
        <f>_xlfn.XLOOKUP(Table16[[#This Row],[OrderID]],[3]!Table13456[No заказа],[3]!Table13456[Дата
отправки],"",0,1)</f>
        <v>45673</v>
      </c>
      <c r="B4314" s="2">
        <v>481117115</v>
      </c>
      <c r="C4314" s="2"/>
      <c r="D4314" s="2"/>
      <c r="E4314" s="3"/>
      <c r="F4314" s="3"/>
      <c r="H4314" s="5">
        <f>_xlfn.XLOOKUP(Table16[[#This Row],[OrderID]],[3]!Table13456[No заказа],[3]!Table13456[Количество],"",0,1)</f>
        <v>1</v>
      </c>
      <c r="I4314" s="5">
        <f>_xlfn.XLOOKUP(Table16[[#This Row],[OrderID]],[3]!Table13456[No заказа],[3]!Table13456[Цена],"",0,1)</f>
        <v>8653</v>
      </c>
      <c r="J4314" s="2" t="str">
        <f>M01_SETTINGS!$F$2</f>
        <v>KASPI</v>
      </c>
    </row>
    <row r="4315" spans="1:10" x14ac:dyDescent="0.35">
      <c r="A4315" s="3">
        <f>_xlfn.XLOOKUP(Table16[[#This Row],[OrderID]],[3]!Table13456[No заказа],[3]!Table13456[Дата
отправки],"",0,1)</f>
        <v>45673</v>
      </c>
      <c r="B4315" s="2">
        <v>481177524</v>
      </c>
      <c r="C4315" s="2"/>
      <c r="D4315" s="2"/>
      <c r="E4315" s="3"/>
      <c r="F4315" s="3"/>
      <c r="H4315" s="5">
        <f>_xlfn.XLOOKUP(Table16[[#This Row],[OrderID]],[3]!Table13456[No заказа],[3]!Table13456[Количество],"",0,1)</f>
        <v>1</v>
      </c>
      <c r="I4315" s="5">
        <f>_xlfn.XLOOKUP(Table16[[#This Row],[OrderID]],[3]!Table13456[No заказа],[3]!Table13456[Цена],"",0,1)</f>
        <v>8900</v>
      </c>
      <c r="J4315" s="2" t="str">
        <f>M01_SETTINGS!$F$2</f>
        <v>KASPI</v>
      </c>
    </row>
    <row r="4316" spans="1:10" x14ac:dyDescent="0.35">
      <c r="A4316" s="3">
        <f>_xlfn.XLOOKUP(Table16[[#This Row],[OrderID]],[3]!Table13456[No заказа],[3]!Table13456[Дата
отправки],"",0,1)</f>
        <v>45673</v>
      </c>
      <c r="B4316" s="2">
        <v>480972218</v>
      </c>
      <c r="C4316" s="2"/>
      <c r="D4316" s="2"/>
      <c r="E4316" s="3"/>
      <c r="F4316" s="3"/>
      <c r="H4316" s="5">
        <f>_xlfn.XLOOKUP(Table16[[#This Row],[OrderID]],[3]!Table13456[No заказа],[3]!Table13456[Количество],"",0,1)</f>
        <v>1</v>
      </c>
      <c r="I4316" s="5">
        <f>_xlfn.XLOOKUP(Table16[[#This Row],[OrderID]],[3]!Table13456[No заказа],[3]!Table13456[Цена],"",0,1)</f>
        <v>8480</v>
      </c>
      <c r="J4316" s="2" t="str">
        <f>M01_SETTINGS!$F$2</f>
        <v>KASPI</v>
      </c>
    </row>
    <row r="4317" spans="1:10" x14ac:dyDescent="0.35">
      <c r="A4317" s="3">
        <f>_xlfn.XLOOKUP(Table16[[#This Row],[OrderID]],[3]!Table13456[No заказа],[3]!Table13456[Дата
отправки],"",0,1)</f>
        <v>45673</v>
      </c>
      <c r="B4317" s="2">
        <v>481235434</v>
      </c>
      <c r="C4317" s="2"/>
      <c r="D4317" s="2"/>
      <c r="E4317" s="3"/>
      <c r="F4317" s="3"/>
      <c r="H4317" s="5">
        <f>_xlfn.XLOOKUP(Table16[[#This Row],[OrderID]],[3]!Table13456[No заказа],[3]!Table13456[Количество],"",0,1)</f>
        <v>1</v>
      </c>
      <c r="I4317" s="5">
        <f>_xlfn.XLOOKUP(Table16[[#This Row],[OrderID]],[3]!Table13456[No заказа],[3]!Table13456[Цена],"",0,1)</f>
        <v>8998</v>
      </c>
      <c r="J4317" s="2" t="str">
        <f>M01_SETTINGS!$F$2</f>
        <v>KASPI</v>
      </c>
    </row>
    <row r="4318" spans="1:10" x14ac:dyDescent="0.35">
      <c r="A4318" s="3">
        <f>_xlfn.XLOOKUP(Table16[[#This Row],[OrderID]],[3]!Table13456[No заказа],[3]!Table13456[Дата
отправки],"",0,1)</f>
        <v>45673</v>
      </c>
      <c r="B4318" s="2">
        <v>481027939</v>
      </c>
      <c r="C4318" s="2"/>
      <c r="D4318" s="2"/>
      <c r="E4318" s="3"/>
      <c r="F4318" s="3"/>
      <c r="H4318" s="5">
        <f>_xlfn.XLOOKUP(Table16[[#This Row],[OrderID]],[3]!Table13456[No заказа],[3]!Table13456[Количество],"",0,1)</f>
        <v>1</v>
      </c>
      <c r="I4318" s="5">
        <f>_xlfn.XLOOKUP(Table16[[#This Row],[OrderID]],[3]!Table13456[No заказа],[3]!Table13456[Цена],"",0,1)</f>
        <v>14990</v>
      </c>
      <c r="J4318" s="2" t="str">
        <f>M01_SETTINGS!$F$2</f>
        <v>KASPI</v>
      </c>
    </row>
    <row r="4319" spans="1:10" x14ac:dyDescent="0.35">
      <c r="A4319" s="3">
        <f>_xlfn.XLOOKUP(Table16[[#This Row],[OrderID]],[3]!Table13456[No заказа],[3]!Table13456[Дата
отправки],"",0,1)</f>
        <v>45673</v>
      </c>
      <c r="B4319" s="2">
        <v>481120560</v>
      </c>
      <c r="C4319" s="2"/>
      <c r="D4319" s="2"/>
      <c r="E4319" s="3"/>
      <c r="F4319" s="3"/>
      <c r="H4319" s="5">
        <f>_xlfn.XLOOKUP(Table16[[#This Row],[OrderID]],[3]!Table13456[No заказа],[3]!Table13456[Количество],"",0,1)</f>
        <v>1</v>
      </c>
      <c r="I4319" s="5">
        <f>_xlfn.XLOOKUP(Table16[[#This Row],[OrderID]],[3]!Table13456[No заказа],[3]!Table13456[Цена],"",0,1)</f>
        <v>14990</v>
      </c>
      <c r="J4319" s="2" t="str">
        <f>M01_SETTINGS!$F$2</f>
        <v>KASPI</v>
      </c>
    </row>
    <row r="4320" spans="1:10" x14ac:dyDescent="0.35">
      <c r="A4320" s="3">
        <f>_xlfn.XLOOKUP(Table16[[#This Row],[OrderID]],[3]!Table13456[No заказа],[3]!Table13456[Дата
отправки],"",0,1)</f>
        <v>45673</v>
      </c>
      <c r="B4320" s="2">
        <v>481243032</v>
      </c>
      <c r="C4320" s="2"/>
      <c r="D4320" s="2"/>
      <c r="E4320" s="3"/>
      <c r="F4320" s="3"/>
      <c r="H4320" s="5">
        <f>_xlfn.XLOOKUP(Table16[[#This Row],[OrderID]],[3]!Table13456[No заказа],[3]!Table13456[Количество],"",0,1)</f>
        <v>1</v>
      </c>
      <c r="I4320" s="5">
        <f>_xlfn.XLOOKUP(Table16[[#This Row],[OrderID]],[3]!Table13456[No заказа],[3]!Table13456[Цена],"",0,1)</f>
        <v>8986</v>
      </c>
      <c r="J4320" s="2" t="str">
        <f>M01_SETTINGS!$F$2</f>
        <v>KASPI</v>
      </c>
    </row>
    <row r="4321" spans="1:10" x14ac:dyDescent="0.35">
      <c r="A4321" s="3">
        <f>_xlfn.XLOOKUP(Table16[[#This Row],[OrderID]],[3]!Table13456[No заказа],[3]!Table13456[Дата
отправки],"",0,1)</f>
        <v>45673</v>
      </c>
      <c r="B4321" s="2">
        <v>481063012</v>
      </c>
      <c r="C4321" s="2"/>
      <c r="D4321" s="2"/>
      <c r="E4321" s="3"/>
      <c r="F4321" s="3"/>
      <c r="H4321" s="5">
        <f>_xlfn.XLOOKUP(Table16[[#This Row],[OrderID]],[3]!Table13456[No заказа],[3]!Table13456[Количество],"",0,1)</f>
        <v>1</v>
      </c>
      <c r="I4321" s="5">
        <f>_xlfn.XLOOKUP(Table16[[#This Row],[OrderID]],[3]!Table13456[No заказа],[3]!Table13456[Цена],"",0,1)</f>
        <v>9997</v>
      </c>
      <c r="J4321" s="2" t="str">
        <f>M01_SETTINGS!$F$2</f>
        <v>KASPI</v>
      </c>
    </row>
    <row r="4322" spans="1:10" x14ac:dyDescent="0.35">
      <c r="A4322" s="3">
        <f>_xlfn.XLOOKUP(Table16[[#This Row],[OrderID]],[3]!Table13456[No заказа],[3]!Table13456[Дата
отправки],"",0,1)</f>
        <v>45673</v>
      </c>
      <c r="B4322" s="2">
        <v>481230639</v>
      </c>
      <c r="C4322" s="2"/>
      <c r="D4322" s="2"/>
      <c r="E4322" s="3"/>
      <c r="F4322" s="3"/>
      <c r="H4322" s="5">
        <f>_xlfn.XLOOKUP(Table16[[#This Row],[OrderID]],[3]!Table13456[No заказа],[3]!Table13456[Количество],"",0,1)</f>
        <v>1</v>
      </c>
      <c r="I4322" s="5">
        <f>_xlfn.XLOOKUP(Table16[[#This Row],[OrderID]],[3]!Table13456[No заказа],[3]!Table13456[Цена],"",0,1)</f>
        <v>8990</v>
      </c>
      <c r="J4322" s="2" t="str">
        <f>M01_SETTINGS!$F$2</f>
        <v>KASPI</v>
      </c>
    </row>
    <row r="4323" spans="1:10" x14ac:dyDescent="0.35">
      <c r="A4323" s="3">
        <f>_xlfn.XLOOKUP(Table16[[#This Row],[OrderID]],[3]!Table13456[No заказа],[3]!Table13456[Дата
отправки],"",0,1)</f>
        <v>45673</v>
      </c>
      <c r="B4323" s="2">
        <v>480950760</v>
      </c>
      <c r="C4323" s="2"/>
      <c r="D4323" s="2"/>
      <c r="E4323" s="3"/>
      <c r="F4323" s="3"/>
      <c r="H4323" s="5">
        <f>_xlfn.XLOOKUP(Table16[[#This Row],[OrderID]],[3]!Table13456[No заказа],[3]!Table13456[Количество],"",0,1)</f>
        <v>1</v>
      </c>
      <c r="I4323" s="5">
        <f>_xlfn.XLOOKUP(Table16[[#This Row],[OrderID]],[3]!Table13456[No заказа],[3]!Table13456[Цена],"",0,1)</f>
        <v>8598</v>
      </c>
      <c r="J4323" s="2" t="str">
        <f>M01_SETTINGS!$F$2</f>
        <v>KASPI</v>
      </c>
    </row>
    <row r="4324" spans="1:10" x14ac:dyDescent="0.35">
      <c r="A4324" s="3">
        <f>_xlfn.XLOOKUP(Table16[[#This Row],[OrderID]],[3]!Table13456[No заказа],[3]!Table13456[Дата
отправки],"",0,1)</f>
        <v>45673</v>
      </c>
      <c r="B4324" s="2">
        <v>481136877</v>
      </c>
      <c r="C4324" s="2"/>
      <c r="D4324" s="2"/>
      <c r="E4324" s="3"/>
      <c r="F4324" s="3"/>
      <c r="H4324" s="5">
        <f>_xlfn.XLOOKUP(Table16[[#This Row],[OrderID]],[3]!Table13456[No заказа],[3]!Table13456[Количество],"",0,1)</f>
        <v>1</v>
      </c>
      <c r="I4324" s="5">
        <f>_xlfn.XLOOKUP(Table16[[#This Row],[OrderID]],[3]!Table13456[No заказа],[3]!Table13456[Цена],"",0,1)</f>
        <v>19897</v>
      </c>
      <c r="J4324" s="2" t="str">
        <f>M01_SETTINGS!$F$2</f>
        <v>KASPI</v>
      </c>
    </row>
    <row r="4325" spans="1:10" x14ac:dyDescent="0.35">
      <c r="A4325" s="3">
        <f>_xlfn.XLOOKUP(Table16[[#This Row],[OrderID]],[3]!Table13456[No заказа],[3]!Table13456[Дата
отправки],"",0,1)</f>
        <v>45673</v>
      </c>
      <c r="B4325" s="2">
        <v>481068588</v>
      </c>
      <c r="C4325" s="2"/>
      <c r="D4325" s="2"/>
      <c r="E4325" s="3"/>
      <c r="F4325" s="3"/>
      <c r="H4325" s="5">
        <f>_xlfn.XLOOKUP(Table16[[#This Row],[OrderID]],[3]!Table13456[No заказа],[3]!Table13456[Количество],"",0,1)</f>
        <v>1</v>
      </c>
      <c r="I4325" s="5">
        <f>_xlfn.XLOOKUP(Table16[[#This Row],[OrderID]],[3]!Table13456[No заказа],[3]!Table13456[Цена],"",0,1)</f>
        <v>19916</v>
      </c>
      <c r="J4325" s="2" t="str">
        <f>M01_SETTINGS!$F$2</f>
        <v>KASPI</v>
      </c>
    </row>
    <row r="4326" spans="1:10" x14ac:dyDescent="0.35">
      <c r="A4326" s="3">
        <f>_xlfn.XLOOKUP(Table16[[#This Row],[OrderID]],[3]!Table13456[No заказа],[3]!Table13456[Дата
отправки],"",0,1)</f>
        <v>45673</v>
      </c>
      <c r="B4326" s="2">
        <v>481072428</v>
      </c>
      <c r="C4326" s="2"/>
      <c r="D4326" s="2"/>
      <c r="E4326" s="3"/>
      <c r="F4326" s="3"/>
      <c r="H4326" s="5">
        <f>_xlfn.XLOOKUP(Table16[[#This Row],[OrderID]],[3]!Table13456[No заказа],[3]!Table13456[Количество],"",0,1)</f>
        <v>1</v>
      </c>
      <c r="I4326" s="5">
        <f>_xlfn.XLOOKUP(Table16[[#This Row],[OrderID]],[3]!Table13456[No заказа],[3]!Table13456[Цена],"",0,1)</f>
        <v>22408</v>
      </c>
      <c r="J4326" s="2" t="str">
        <f>M01_SETTINGS!$F$2</f>
        <v>KASPI</v>
      </c>
    </row>
    <row r="4327" spans="1:10" x14ac:dyDescent="0.35">
      <c r="A4327" s="3">
        <f>_xlfn.XLOOKUP(Table16[[#This Row],[OrderID]],[3]!Table13456[No заказа],[3]!Table13456[Дата
отправки],"",0,1)</f>
        <v>45673</v>
      </c>
      <c r="B4327" s="2">
        <v>481062661</v>
      </c>
      <c r="C4327" s="2"/>
      <c r="D4327" s="2"/>
      <c r="E4327" s="3"/>
      <c r="F4327" s="3"/>
      <c r="H4327" s="5">
        <f>_xlfn.XLOOKUP(Table16[[#This Row],[OrderID]],[3]!Table13456[No заказа],[3]!Table13456[Количество],"",0,1)</f>
        <v>1</v>
      </c>
      <c r="I4327" s="5">
        <f>_xlfn.XLOOKUP(Table16[[#This Row],[OrderID]],[3]!Table13456[No заказа],[3]!Table13456[Цена],"",0,1)</f>
        <v>22408</v>
      </c>
      <c r="J4327" s="2" t="str">
        <f>M01_SETTINGS!$F$2</f>
        <v>KASPI</v>
      </c>
    </row>
    <row r="4328" spans="1:10" x14ac:dyDescent="0.35">
      <c r="A4328" s="3">
        <f>_xlfn.XLOOKUP(Table16[[#This Row],[OrderID]],[3]!Table13456[No заказа],[3]!Table13456[Дата
отправки],"",0,1)</f>
        <v>45673</v>
      </c>
      <c r="B4328" s="2">
        <v>480999903</v>
      </c>
      <c r="C4328" s="2"/>
      <c r="D4328" s="2"/>
      <c r="E4328" s="3"/>
      <c r="F4328" s="3"/>
      <c r="H4328" s="5">
        <f>_xlfn.XLOOKUP(Table16[[#This Row],[OrderID]],[3]!Table13456[No заказа],[3]!Table13456[Количество],"",0,1)</f>
        <v>1</v>
      </c>
      <c r="I4328" s="5">
        <f>_xlfn.XLOOKUP(Table16[[#This Row],[OrderID]],[3]!Table13456[No заказа],[3]!Table13456[Цена],"",0,1)</f>
        <v>22428</v>
      </c>
      <c r="J4328" s="2" t="str">
        <f>M01_SETTINGS!$F$2</f>
        <v>KASPI</v>
      </c>
    </row>
    <row r="4329" spans="1:10" x14ac:dyDescent="0.35">
      <c r="A4329" s="3">
        <f>_xlfn.XLOOKUP(Table16[[#This Row],[OrderID]],[3]!Table13456[No заказа],[3]!Table13456[Дата
отправки],"",0,1)</f>
        <v>45673</v>
      </c>
      <c r="B4329" s="2">
        <v>481003204</v>
      </c>
      <c r="C4329" s="2"/>
      <c r="D4329" s="2"/>
      <c r="E4329" s="3"/>
      <c r="F4329" s="3"/>
      <c r="H4329" s="5">
        <f>_xlfn.XLOOKUP(Table16[[#This Row],[OrderID]],[3]!Table13456[No заказа],[3]!Table13456[Количество],"",0,1)</f>
        <v>1</v>
      </c>
      <c r="I4329" s="5">
        <f>_xlfn.XLOOKUP(Table16[[#This Row],[OrderID]],[3]!Table13456[No заказа],[3]!Table13456[Цена],"",0,1)</f>
        <v>22429</v>
      </c>
      <c r="J4329" s="2" t="str">
        <f>M01_SETTINGS!$F$2</f>
        <v>KASPI</v>
      </c>
    </row>
    <row r="4330" spans="1:10" x14ac:dyDescent="0.35">
      <c r="A4330" s="3">
        <f>_xlfn.XLOOKUP(Table16[[#This Row],[OrderID]],[3]!Table13456[No заказа],[3]!Table13456[Дата
отправки],"",0,1)</f>
        <v>45672</v>
      </c>
      <c r="B4330" s="2">
        <v>480499158</v>
      </c>
      <c r="C4330" s="2"/>
      <c r="D4330" s="2"/>
      <c r="E4330" s="3"/>
      <c r="F4330" s="3"/>
      <c r="H4330" s="5">
        <f>_xlfn.XLOOKUP(Table16[[#This Row],[OrderID]],[3]!Table13456[No заказа],[3]!Table13456[Количество],"",0,1)</f>
        <v>1</v>
      </c>
      <c r="I4330" s="5">
        <f>_xlfn.XLOOKUP(Table16[[#This Row],[OrderID]],[3]!Table13456[No заказа],[3]!Table13456[Цена],"",0,1)</f>
        <v>8599</v>
      </c>
      <c r="J4330" s="2" t="str">
        <f>M01_SETTINGS!$F$2</f>
        <v>KASPI</v>
      </c>
    </row>
    <row r="4331" spans="1:10" x14ac:dyDescent="0.35">
      <c r="A4331" s="3">
        <f>_xlfn.XLOOKUP(Table16[[#This Row],[OrderID]],[3]!Table13456[No заказа],[3]!Table13456[Дата
отправки],"",0,1)</f>
        <v>45672</v>
      </c>
      <c r="B4331" s="2">
        <v>480760348</v>
      </c>
      <c r="C4331" s="2"/>
      <c r="D4331" s="2"/>
      <c r="E4331" s="3"/>
      <c r="F4331" s="3"/>
      <c r="H4331" s="5">
        <f>_xlfn.XLOOKUP(Table16[[#This Row],[OrderID]],[3]!Table13456[No заказа],[3]!Table13456[Количество],"",0,1)</f>
        <v>1</v>
      </c>
      <c r="I4331" s="5">
        <f>_xlfn.XLOOKUP(Table16[[#This Row],[OrderID]],[3]!Table13456[No заказа],[3]!Table13456[Цена],"",0,1)</f>
        <v>8599</v>
      </c>
      <c r="J4331" s="2" t="str">
        <f>M01_SETTINGS!$F$2</f>
        <v>KASPI</v>
      </c>
    </row>
    <row r="4332" spans="1:10" x14ac:dyDescent="0.35">
      <c r="A4332" s="3">
        <f>_xlfn.XLOOKUP(Table16[[#This Row],[OrderID]],[3]!Table13456[No заказа],[3]!Table13456[Дата
отправки],"",0,1)</f>
        <v>45672</v>
      </c>
      <c r="B4332" s="2">
        <v>480790745</v>
      </c>
      <c r="C4332" s="2"/>
      <c r="D4332" s="2"/>
      <c r="E4332" s="3"/>
      <c r="F4332" s="3"/>
      <c r="H4332" s="5">
        <f>_xlfn.XLOOKUP(Table16[[#This Row],[OrderID]],[3]!Table13456[No заказа],[3]!Table13456[Количество],"",0,1)</f>
        <v>1</v>
      </c>
      <c r="I4332" s="5">
        <f>_xlfn.XLOOKUP(Table16[[#This Row],[OrderID]],[3]!Table13456[No заказа],[3]!Table13456[Цена],"",0,1)</f>
        <v>8590</v>
      </c>
      <c r="J4332" s="2" t="str">
        <f>M01_SETTINGS!$F$2</f>
        <v>KASPI</v>
      </c>
    </row>
    <row r="4333" spans="1:10" x14ac:dyDescent="0.35">
      <c r="A4333" s="3">
        <f>_xlfn.XLOOKUP(Table16[[#This Row],[OrderID]],[3]!Table13456[No заказа],[3]!Table13456[Дата
отправки],"",0,1)</f>
        <v>45672</v>
      </c>
      <c r="B4333" s="2">
        <v>480570536</v>
      </c>
      <c r="C4333" s="2"/>
      <c r="D4333" s="2"/>
      <c r="E4333" s="3"/>
      <c r="F4333" s="3"/>
      <c r="H4333" s="5">
        <f>_xlfn.XLOOKUP(Table16[[#This Row],[OrderID]],[3]!Table13456[No заказа],[3]!Table13456[Количество],"",0,1)</f>
        <v>1</v>
      </c>
      <c r="I4333" s="5">
        <f>_xlfn.XLOOKUP(Table16[[#This Row],[OrderID]],[3]!Table13456[No заказа],[3]!Table13456[Цена],"",0,1)</f>
        <v>8590</v>
      </c>
      <c r="J4333" s="2" t="str">
        <f>M01_SETTINGS!$F$2</f>
        <v>KASPI</v>
      </c>
    </row>
    <row r="4334" spans="1:10" x14ac:dyDescent="0.35">
      <c r="A4334" s="3">
        <f>_xlfn.XLOOKUP(Table16[[#This Row],[OrderID]],[3]!Table13456[No заказа],[3]!Table13456[Дата
отправки],"",0,1)</f>
        <v>45672</v>
      </c>
      <c r="B4334" s="2">
        <v>480846072</v>
      </c>
      <c r="C4334" s="2"/>
      <c r="D4334" s="2"/>
      <c r="E4334" s="3"/>
      <c r="F4334" s="3"/>
      <c r="H4334" s="5">
        <f>_xlfn.XLOOKUP(Table16[[#This Row],[OrderID]],[3]!Table13456[No заказа],[3]!Table13456[Количество],"",0,1)</f>
        <v>1</v>
      </c>
      <c r="I4334" s="5">
        <f>_xlfn.XLOOKUP(Table16[[#This Row],[OrderID]],[3]!Table13456[No заказа],[3]!Table13456[Цена],"",0,1)</f>
        <v>8480</v>
      </c>
      <c r="J4334" s="2" t="str">
        <f>M01_SETTINGS!$F$2</f>
        <v>KASPI</v>
      </c>
    </row>
    <row r="4335" spans="1:10" x14ac:dyDescent="0.35">
      <c r="A4335" s="3">
        <f>_xlfn.XLOOKUP(Table16[[#This Row],[OrderID]],[3]!Table13456[No заказа],[3]!Table13456[Дата
отправки],"",0,1)</f>
        <v>45672</v>
      </c>
      <c r="B4335" s="2">
        <v>480493705</v>
      </c>
      <c r="C4335" s="2"/>
      <c r="D4335" s="2"/>
      <c r="E4335" s="3"/>
      <c r="F4335" s="3"/>
      <c r="H4335" s="5">
        <f>_xlfn.XLOOKUP(Table16[[#This Row],[OrderID]],[3]!Table13456[No заказа],[3]!Table13456[Количество],"",0,1)</f>
        <v>1</v>
      </c>
      <c r="I4335" s="5">
        <f>_xlfn.XLOOKUP(Table16[[#This Row],[OrderID]],[3]!Table13456[No заказа],[3]!Table13456[Цена],"",0,1)</f>
        <v>8480</v>
      </c>
      <c r="J4335" s="2" t="str">
        <f>M01_SETTINGS!$F$2</f>
        <v>KASPI</v>
      </c>
    </row>
    <row r="4336" spans="1:10" x14ac:dyDescent="0.35">
      <c r="A4336" s="3">
        <f>_xlfn.XLOOKUP(Table16[[#This Row],[OrderID]],[3]!Table13456[No заказа],[3]!Table13456[Дата
отправки],"",0,1)</f>
        <v>45672</v>
      </c>
      <c r="B4336" s="2">
        <v>480308435</v>
      </c>
      <c r="C4336" s="2"/>
      <c r="D4336" s="2"/>
      <c r="E4336" s="3"/>
      <c r="F4336" s="3"/>
      <c r="H4336" s="5">
        <f>_xlfn.XLOOKUP(Table16[[#This Row],[OrderID]],[3]!Table13456[No заказа],[3]!Table13456[Количество],"",0,1)</f>
        <v>1</v>
      </c>
      <c r="I4336" s="5">
        <f>_xlfn.XLOOKUP(Table16[[#This Row],[OrderID]],[3]!Table13456[No заказа],[3]!Table13456[Цена],"",0,1)</f>
        <v>8480</v>
      </c>
      <c r="J4336" s="2" t="str">
        <f>M01_SETTINGS!$F$2</f>
        <v>KASPI</v>
      </c>
    </row>
    <row r="4337" spans="1:10" x14ac:dyDescent="0.35">
      <c r="A4337" s="3">
        <f>_xlfn.XLOOKUP(Table16[[#This Row],[OrderID]],[3]!Table13456[No заказа],[3]!Table13456[Дата
отправки],"",0,1)</f>
        <v>45672</v>
      </c>
      <c r="B4337" s="2">
        <v>480613013</v>
      </c>
      <c r="C4337" s="2"/>
      <c r="D4337" s="2"/>
      <c r="E4337" s="3"/>
      <c r="F4337" s="3"/>
      <c r="H4337" s="5">
        <f>_xlfn.XLOOKUP(Table16[[#This Row],[OrderID]],[3]!Table13456[No заказа],[3]!Table13456[Количество],"",0,1)</f>
        <v>1</v>
      </c>
      <c r="I4337" s="5">
        <f>_xlfn.XLOOKUP(Table16[[#This Row],[OrderID]],[3]!Table13456[No заказа],[3]!Table13456[Цена],"",0,1)</f>
        <v>8999</v>
      </c>
      <c r="J4337" s="2" t="str">
        <f>M01_SETTINGS!$F$2</f>
        <v>KASPI</v>
      </c>
    </row>
    <row r="4338" spans="1:10" x14ac:dyDescent="0.35">
      <c r="A4338" s="3">
        <f>_xlfn.XLOOKUP(Table16[[#This Row],[OrderID]],[3]!Table13456[No заказа],[3]!Table13456[Дата
отправки],"",0,1)</f>
        <v>45672</v>
      </c>
      <c r="B4338" s="2">
        <v>480433678</v>
      </c>
      <c r="C4338" s="2"/>
      <c r="D4338" s="2"/>
      <c r="E4338" s="3"/>
      <c r="F4338" s="3"/>
      <c r="H4338" s="5">
        <f>_xlfn.XLOOKUP(Table16[[#This Row],[OrderID]],[3]!Table13456[No заказа],[3]!Table13456[Количество],"",0,1)</f>
        <v>1</v>
      </c>
      <c r="I4338" s="5">
        <f>_xlfn.XLOOKUP(Table16[[#This Row],[OrderID]],[3]!Table13456[No заказа],[3]!Table13456[Цена],"",0,1)</f>
        <v>8498</v>
      </c>
      <c r="J4338" s="2" t="str">
        <f>M01_SETTINGS!$F$2</f>
        <v>KASPI</v>
      </c>
    </row>
    <row r="4339" spans="1:10" x14ac:dyDescent="0.35">
      <c r="A4339" s="3">
        <f>_xlfn.XLOOKUP(Table16[[#This Row],[OrderID]],[3]!Table13456[No заказа],[3]!Table13456[Дата
отправки],"",0,1)</f>
        <v>45672</v>
      </c>
      <c r="B4339" s="2">
        <v>480299665</v>
      </c>
      <c r="C4339" s="2"/>
      <c r="D4339" s="2"/>
      <c r="E4339" s="3"/>
      <c r="F4339" s="3"/>
      <c r="H4339" s="5">
        <f>_xlfn.XLOOKUP(Table16[[#This Row],[OrderID]],[3]!Table13456[No заказа],[3]!Table13456[Количество],"",0,1)</f>
        <v>1</v>
      </c>
      <c r="I4339" s="5">
        <f>_xlfn.XLOOKUP(Table16[[#This Row],[OrderID]],[3]!Table13456[No заказа],[3]!Table13456[Цена],"",0,1)</f>
        <v>8498</v>
      </c>
      <c r="J4339" s="2" t="str">
        <f>M01_SETTINGS!$F$2</f>
        <v>KASPI</v>
      </c>
    </row>
    <row r="4340" spans="1:10" x14ac:dyDescent="0.35">
      <c r="A4340" s="3">
        <f>_xlfn.XLOOKUP(Table16[[#This Row],[OrderID]],[3]!Table13456[No заказа],[3]!Table13456[Дата
отправки],"",0,1)</f>
        <v>45672</v>
      </c>
      <c r="B4340" s="2">
        <v>480349950</v>
      </c>
      <c r="C4340" s="2"/>
      <c r="D4340" s="2"/>
      <c r="E4340" s="3"/>
      <c r="F4340" s="3"/>
      <c r="H4340" s="5">
        <f>_xlfn.XLOOKUP(Table16[[#This Row],[OrderID]],[3]!Table13456[No заказа],[3]!Table13456[Количество],"",0,1)</f>
        <v>1</v>
      </c>
      <c r="I4340" s="5">
        <f>_xlfn.XLOOKUP(Table16[[#This Row],[OrderID]],[3]!Table13456[No заказа],[3]!Table13456[Цена],"",0,1)</f>
        <v>8968</v>
      </c>
      <c r="J4340" s="2" t="str">
        <f>M01_SETTINGS!$F$2</f>
        <v>KASPI</v>
      </c>
    </row>
    <row r="4341" spans="1:10" x14ac:dyDescent="0.35">
      <c r="A4341" s="3">
        <f>_xlfn.XLOOKUP(Table16[[#This Row],[OrderID]],[3]!Table13456[No заказа],[3]!Table13456[Дата
отправки],"",0,1)</f>
        <v>45672</v>
      </c>
      <c r="B4341" s="2">
        <v>480502281</v>
      </c>
      <c r="C4341" s="2"/>
      <c r="D4341" s="2"/>
      <c r="E4341" s="3"/>
      <c r="F4341" s="3"/>
      <c r="H4341" s="5">
        <f>_xlfn.XLOOKUP(Table16[[#This Row],[OrderID]],[3]!Table13456[No заказа],[3]!Table13456[Количество],"",0,1)</f>
        <v>1</v>
      </c>
      <c r="I4341" s="5">
        <f>_xlfn.XLOOKUP(Table16[[#This Row],[OrderID]],[3]!Table13456[No заказа],[3]!Table13456[Цена],"",0,1)</f>
        <v>8985</v>
      </c>
      <c r="J4341" s="2" t="str">
        <f>M01_SETTINGS!$F$2</f>
        <v>KASPI</v>
      </c>
    </row>
    <row r="4342" spans="1:10" x14ac:dyDescent="0.35">
      <c r="A4342" s="3">
        <f>_xlfn.XLOOKUP(Table16[[#This Row],[OrderID]],[3]!Table13456[No заказа],[3]!Table13456[Дата
отправки],"",0,1)</f>
        <v>45672</v>
      </c>
      <c r="B4342" s="2">
        <v>480496183</v>
      </c>
      <c r="C4342" s="2"/>
      <c r="D4342" s="2"/>
      <c r="E4342" s="3"/>
      <c r="F4342" s="3"/>
      <c r="H4342" s="5">
        <f>_xlfn.XLOOKUP(Table16[[#This Row],[OrderID]],[3]!Table13456[No заказа],[3]!Table13456[Количество],"",0,1)</f>
        <v>1</v>
      </c>
      <c r="I4342" s="5">
        <f>_xlfn.XLOOKUP(Table16[[#This Row],[OrderID]],[3]!Table13456[No заказа],[3]!Table13456[Цена],"",0,1)</f>
        <v>8990</v>
      </c>
      <c r="J4342" s="2" t="str">
        <f>M01_SETTINGS!$F$2</f>
        <v>KASPI</v>
      </c>
    </row>
    <row r="4343" spans="1:10" x14ac:dyDescent="0.35">
      <c r="A4343" s="3">
        <f>_xlfn.XLOOKUP(Table16[[#This Row],[OrderID]],[3]!Table13456[No заказа],[3]!Table13456[Дата
отправки],"",0,1)</f>
        <v>45672</v>
      </c>
      <c r="B4343" s="2">
        <v>480345834</v>
      </c>
      <c r="C4343" s="2"/>
      <c r="D4343" s="2"/>
      <c r="E4343" s="3"/>
      <c r="F4343" s="3"/>
      <c r="H4343" s="5">
        <f>_xlfn.XLOOKUP(Table16[[#This Row],[OrderID]],[3]!Table13456[No заказа],[3]!Table13456[Количество],"",0,1)</f>
        <v>1</v>
      </c>
      <c r="I4343" s="5">
        <f>_xlfn.XLOOKUP(Table16[[#This Row],[OrderID]],[3]!Table13456[No заказа],[3]!Table13456[Цена],"",0,1)</f>
        <v>8599</v>
      </c>
      <c r="J4343" s="2" t="str">
        <f>M01_SETTINGS!$F$2</f>
        <v>KASPI</v>
      </c>
    </row>
    <row r="4344" spans="1:10" x14ac:dyDescent="0.35">
      <c r="A4344" s="3">
        <f>_xlfn.XLOOKUP(Table16[[#This Row],[OrderID]],[3]!Table13456[No заказа],[3]!Table13456[Дата
отправки],"",0,1)</f>
        <v>45672</v>
      </c>
      <c r="B4344" s="2">
        <v>480780436</v>
      </c>
      <c r="C4344" s="2"/>
      <c r="D4344" s="2"/>
      <c r="E4344" s="3"/>
      <c r="F4344" s="3"/>
      <c r="H4344" s="5">
        <f>_xlfn.XLOOKUP(Table16[[#This Row],[OrderID]],[3]!Table13456[No заказа],[3]!Table13456[Количество],"",0,1)</f>
        <v>1</v>
      </c>
      <c r="I4344" s="5">
        <f>_xlfn.XLOOKUP(Table16[[#This Row],[OrderID]],[3]!Table13456[No заказа],[3]!Table13456[Цена],"",0,1)</f>
        <v>8928</v>
      </c>
      <c r="J4344" s="2" t="str">
        <f>M01_SETTINGS!$F$2</f>
        <v>KASPI</v>
      </c>
    </row>
    <row r="4345" spans="1:10" x14ac:dyDescent="0.35">
      <c r="A4345" s="3">
        <f>_xlfn.XLOOKUP(Table16[[#This Row],[OrderID]],[3]!Table13456[No заказа],[3]!Table13456[Дата
отправки],"",0,1)</f>
        <v>45672</v>
      </c>
      <c r="B4345" s="2">
        <v>480660595</v>
      </c>
      <c r="C4345" s="2"/>
      <c r="D4345" s="2"/>
      <c r="E4345" s="3"/>
      <c r="F4345" s="3"/>
      <c r="H4345" s="5">
        <f>_xlfn.XLOOKUP(Table16[[#This Row],[OrderID]],[3]!Table13456[No заказа],[3]!Table13456[Количество],"",0,1)</f>
        <v>1</v>
      </c>
      <c r="I4345" s="5">
        <f>_xlfn.XLOOKUP(Table16[[#This Row],[OrderID]],[3]!Table13456[No заказа],[3]!Table13456[Цена],"",0,1)</f>
        <v>9998</v>
      </c>
      <c r="J4345" s="2" t="str">
        <f>M01_SETTINGS!$F$2</f>
        <v>KASPI</v>
      </c>
    </row>
    <row r="4346" spans="1:10" x14ac:dyDescent="0.35">
      <c r="A4346" s="3">
        <f>_xlfn.XLOOKUP(Table16[[#This Row],[OrderID]],[3]!Table13456[No заказа],[3]!Table13456[Дата
отправки],"",0,1)</f>
        <v>45672</v>
      </c>
      <c r="B4346" s="2">
        <v>480711014</v>
      </c>
      <c r="C4346" s="2"/>
      <c r="D4346" s="2"/>
      <c r="E4346" s="3"/>
      <c r="F4346" s="3"/>
      <c r="H4346" s="5">
        <f>_xlfn.XLOOKUP(Table16[[#This Row],[OrderID]],[3]!Table13456[No заказа],[3]!Table13456[Количество],"",0,1)</f>
        <v>1</v>
      </c>
      <c r="I4346" s="5">
        <f>_xlfn.XLOOKUP(Table16[[#This Row],[OrderID]],[3]!Table13456[No заказа],[3]!Table13456[Цена],"",0,1)</f>
        <v>8999</v>
      </c>
      <c r="J4346" s="2" t="str">
        <f>M01_SETTINGS!$F$2</f>
        <v>KASPI</v>
      </c>
    </row>
    <row r="4347" spans="1:10" x14ac:dyDescent="0.35">
      <c r="A4347" s="3">
        <f>_xlfn.XLOOKUP(Table16[[#This Row],[OrderID]],[3]!Table13456[No заказа],[3]!Table13456[Дата
отправки],"",0,1)</f>
        <v>45672</v>
      </c>
      <c r="B4347" s="2">
        <v>480903370</v>
      </c>
      <c r="C4347" s="2"/>
      <c r="D4347" s="2"/>
      <c r="E4347" s="3"/>
      <c r="F4347" s="3"/>
      <c r="H4347" s="5">
        <f>_xlfn.XLOOKUP(Table16[[#This Row],[OrderID]],[3]!Table13456[No заказа],[3]!Table13456[Количество],"",0,1)</f>
        <v>1</v>
      </c>
      <c r="I4347" s="5">
        <f>_xlfn.XLOOKUP(Table16[[#This Row],[OrderID]],[3]!Table13456[No заказа],[3]!Table13456[Цена],"",0,1)</f>
        <v>8480</v>
      </c>
      <c r="J4347" s="2" t="str">
        <f>M01_SETTINGS!$F$2</f>
        <v>KASPI</v>
      </c>
    </row>
    <row r="4348" spans="1:10" x14ac:dyDescent="0.35">
      <c r="A4348" s="3">
        <f>_xlfn.XLOOKUP(Table16[[#This Row],[OrderID]],[3]!Table13456[No заказа],[3]!Table13456[Дата
отправки],"",0,1)</f>
        <v>45672</v>
      </c>
      <c r="B4348" s="2">
        <v>480698901</v>
      </c>
      <c r="C4348" s="2"/>
      <c r="D4348" s="2"/>
      <c r="E4348" s="3"/>
      <c r="F4348" s="3"/>
      <c r="H4348" s="5">
        <f>_xlfn.XLOOKUP(Table16[[#This Row],[OrderID]],[3]!Table13456[No заказа],[3]!Table13456[Количество],"",0,1)</f>
        <v>1</v>
      </c>
      <c r="I4348" s="5">
        <f>_xlfn.XLOOKUP(Table16[[#This Row],[OrderID]],[3]!Table13456[No заказа],[3]!Table13456[Цена],"",0,1)</f>
        <v>10818</v>
      </c>
      <c r="J4348" s="2" t="str">
        <f>M01_SETTINGS!$F$2</f>
        <v>KASPI</v>
      </c>
    </row>
    <row r="4349" spans="1:10" x14ac:dyDescent="0.35">
      <c r="A4349" s="3">
        <f>_xlfn.XLOOKUP(Table16[[#This Row],[OrderID]],[3]!Table13456[No заказа],[3]!Table13456[Дата
отправки],"",0,1)</f>
        <v>45672</v>
      </c>
      <c r="B4349" s="2">
        <v>480427170</v>
      </c>
      <c r="C4349" s="2"/>
      <c r="D4349" s="2"/>
      <c r="E4349" s="3"/>
      <c r="F4349" s="3"/>
      <c r="H4349" s="5">
        <f>_xlfn.XLOOKUP(Table16[[#This Row],[OrderID]],[3]!Table13456[No заказа],[3]!Table13456[Количество],"",0,1)</f>
        <v>1</v>
      </c>
      <c r="I4349" s="5">
        <f>_xlfn.XLOOKUP(Table16[[#This Row],[OrderID]],[3]!Table13456[No заказа],[3]!Table13456[Цена],"",0,1)</f>
        <v>8990</v>
      </c>
      <c r="J4349" s="2" t="str">
        <f>M01_SETTINGS!$F$2</f>
        <v>KASPI</v>
      </c>
    </row>
    <row r="4350" spans="1:10" x14ac:dyDescent="0.35">
      <c r="A4350" s="3">
        <f>_xlfn.XLOOKUP(Table16[[#This Row],[OrderID]],[3]!Table13456[No заказа],[3]!Table13456[Дата
отправки],"",0,1)</f>
        <v>45672</v>
      </c>
      <c r="B4350" s="2">
        <v>480503908</v>
      </c>
      <c r="C4350" s="2"/>
      <c r="D4350" s="2"/>
      <c r="E4350" s="3"/>
      <c r="F4350" s="3"/>
      <c r="H4350" s="5">
        <f>_xlfn.XLOOKUP(Table16[[#This Row],[OrderID]],[3]!Table13456[No заказа],[3]!Table13456[Количество],"",0,1)</f>
        <v>1</v>
      </c>
      <c r="I4350" s="5">
        <f>_xlfn.XLOOKUP(Table16[[#This Row],[OrderID]],[3]!Table13456[No заказа],[3]!Table13456[Цена],"",0,1)</f>
        <v>8997</v>
      </c>
      <c r="J4350" s="2" t="str">
        <f>M01_SETTINGS!$F$2</f>
        <v>KASPI</v>
      </c>
    </row>
    <row r="4351" spans="1:10" x14ac:dyDescent="0.35">
      <c r="A4351" s="3">
        <f>_xlfn.XLOOKUP(Table16[[#This Row],[OrderID]],[3]!Table13456[No заказа],[3]!Table13456[Дата
отправки],"",0,1)</f>
        <v>45672</v>
      </c>
      <c r="B4351" s="2">
        <v>480511788</v>
      </c>
      <c r="C4351" s="2"/>
      <c r="D4351" s="2"/>
      <c r="E4351" s="3"/>
      <c r="F4351" s="3"/>
      <c r="H4351" s="5">
        <f>_xlfn.XLOOKUP(Table16[[#This Row],[OrderID]],[3]!Table13456[No заказа],[3]!Table13456[Количество],"",0,1)</f>
        <v>1</v>
      </c>
      <c r="I4351" s="5">
        <f>_xlfn.XLOOKUP(Table16[[#This Row],[OrderID]],[3]!Table13456[No заказа],[3]!Table13456[Цена],"",0,1)</f>
        <v>8990</v>
      </c>
      <c r="J4351" s="2" t="str">
        <f>M01_SETTINGS!$F$2</f>
        <v>KASPI</v>
      </c>
    </row>
    <row r="4352" spans="1:10" x14ac:dyDescent="0.35">
      <c r="A4352" s="3">
        <f>_xlfn.XLOOKUP(Table16[[#This Row],[OrderID]],[3]!Table13456[No заказа],[3]!Table13456[Дата
отправки],"",0,1)</f>
        <v>45672</v>
      </c>
      <c r="B4352" s="2">
        <v>480622215</v>
      </c>
      <c r="C4352" s="2"/>
      <c r="D4352" s="2"/>
      <c r="E4352" s="3"/>
      <c r="F4352" s="3"/>
      <c r="H4352" s="5">
        <f>_xlfn.XLOOKUP(Table16[[#This Row],[OrderID]],[3]!Table13456[No заказа],[3]!Table13456[Количество],"",0,1)</f>
        <v>1</v>
      </c>
      <c r="I4352" s="5">
        <f>_xlfn.XLOOKUP(Table16[[#This Row],[OrderID]],[3]!Table13456[No заказа],[3]!Table13456[Цена],"",0,1)</f>
        <v>8590</v>
      </c>
      <c r="J4352" s="2" t="str">
        <f>M01_SETTINGS!$F$2</f>
        <v>KASPI</v>
      </c>
    </row>
    <row r="4353" spans="1:10" x14ac:dyDescent="0.35">
      <c r="A4353" s="3">
        <f>_xlfn.XLOOKUP(Table16[[#This Row],[OrderID]],[3]!Table13456[No заказа],[3]!Table13456[Дата
отправки],"",0,1)</f>
        <v>45672</v>
      </c>
      <c r="B4353" s="2">
        <v>480297778</v>
      </c>
      <c r="C4353" s="2"/>
      <c r="D4353" s="2"/>
      <c r="E4353" s="3"/>
      <c r="F4353" s="3"/>
      <c r="H4353" s="5">
        <f>_xlfn.XLOOKUP(Table16[[#This Row],[OrderID]],[3]!Table13456[No заказа],[3]!Table13456[Количество],"",0,1)</f>
        <v>1</v>
      </c>
      <c r="I4353" s="5">
        <f>_xlfn.XLOOKUP(Table16[[#This Row],[OrderID]],[3]!Table13456[No заказа],[3]!Table13456[Цена],"",0,1)</f>
        <v>8590</v>
      </c>
      <c r="J4353" s="2" t="str">
        <f>M01_SETTINGS!$F$2</f>
        <v>KASPI</v>
      </c>
    </row>
    <row r="4354" spans="1:10" x14ac:dyDescent="0.35">
      <c r="A4354" s="3">
        <f>_xlfn.XLOOKUP(Table16[[#This Row],[OrderID]],[3]!Table13456[No заказа],[3]!Table13456[Дата
отправки],"",0,1)</f>
        <v>45672</v>
      </c>
      <c r="B4354" s="2">
        <v>480406616</v>
      </c>
      <c r="C4354" s="2"/>
      <c r="D4354" s="2"/>
      <c r="E4354" s="3"/>
      <c r="F4354" s="3"/>
      <c r="H4354" s="5">
        <f>_xlfn.XLOOKUP(Table16[[#This Row],[OrderID]],[3]!Table13456[No заказа],[3]!Table13456[Количество],"",0,1)</f>
        <v>1</v>
      </c>
      <c r="I4354" s="5">
        <f>_xlfn.XLOOKUP(Table16[[#This Row],[OrderID]],[3]!Table13456[No заказа],[3]!Table13456[Цена],"",0,1)</f>
        <v>8990</v>
      </c>
      <c r="J4354" s="2" t="str">
        <f>M01_SETTINGS!$F$2</f>
        <v>KASPI</v>
      </c>
    </row>
    <row r="4355" spans="1:10" x14ac:dyDescent="0.35">
      <c r="A4355" s="3">
        <f>_xlfn.XLOOKUP(Table16[[#This Row],[OrderID]],[3]!Table13456[No заказа],[3]!Table13456[Дата
отправки],"",0,1)</f>
        <v>45672</v>
      </c>
      <c r="B4355" s="2">
        <v>480356943</v>
      </c>
      <c r="C4355" s="2"/>
      <c r="D4355" s="2"/>
      <c r="E4355" s="3"/>
      <c r="F4355" s="3"/>
      <c r="H4355" s="5">
        <f>_xlfn.XLOOKUP(Table16[[#This Row],[OrderID]],[3]!Table13456[No заказа],[3]!Table13456[Количество],"",0,1)</f>
        <v>1</v>
      </c>
      <c r="I4355" s="5">
        <f>_xlfn.XLOOKUP(Table16[[#This Row],[OrderID]],[3]!Table13456[No заказа],[3]!Table13456[Цена],"",0,1)</f>
        <v>10897</v>
      </c>
      <c r="J4355" s="2" t="str">
        <f>M01_SETTINGS!$F$2</f>
        <v>KASPI</v>
      </c>
    </row>
    <row r="4356" spans="1:10" x14ac:dyDescent="0.35">
      <c r="A4356" s="3">
        <f>_xlfn.XLOOKUP(Table16[[#This Row],[OrderID]],[3]!Table13456[No заказа],[3]!Table13456[Дата
отправки],"",0,1)</f>
        <v>45672</v>
      </c>
      <c r="B4356" s="2">
        <v>480593008</v>
      </c>
      <c r="C4356" s="2"/>
      <c r="D4356" s="2"/>
      <c r="E4356" s="3"/>
      <c r="F4356" s="3"/>
      <c r="H4356" s="5">
        <f>_xlfn.XLOOKUP(Table16[[#This Row],[OrderID]],[3]!Table13456[No заказа],[3]!Table13456[Количество],"",0,1)</f>
        <v>1</v>
      </c>
      <c r="I4356" s="5">
        <f>_xlfn.XLOOKUP(Table16[[#This Row],[OrderID]],[3]!Table13456[No заказа],[3]!Table13456[Цена],"",0,1)</f>
        <v>8498</v>
      </c>
      <c r="J4356" s="2" t="str">
        <f>M01_SETTINGS!$F$2</f>
        <v>KASPI</v>
      </c>
    </row>
    <row r="4357" spans="1:10" x14ac:dyDescent="0.35">
      <c r="A4357" s="3">
        <f>_xlfn.XLOOKUP(Table16[[#This Row],[OrderID]],[3]!Table13456[No заказа],[3]!Table13456[Дата
отправки],"",0,1)</f>
        <v>45672</v>
      </c>
      <c r="B4357" s="2">
        <v>480729324</v>
      </c>
      <c r="C4357" s="2"/>
      <c r="D4357" s="2"/>
      <c r="E4357" s="3"/>
      <c r="F4357" s="3"/>
      <c r="H4357" s="5">
        <f>_xlfn.XLOOKUP(Table16[[#This Row],[OrderID]],[3]!Table13456[No заказа],[3]!Table13456[Количество],"",0,1)</f>
        <v>1</v>
      </c>
      <c r="I4357" s="5">
        <f>_xlfn.XLOOKUP(Table16[[#This Row],[OrderID]],[3]!Table13456[No заказа],[3]!Table13456[Цена],"",0,1)</f>
        <v>8590</v>
      </c>
      <c r="J4357" s="2" t="str">
        <f>M01_SETTINGS!$F$2</f>
        <v>KASPI</v>
      </c>
    </row>
    <row r="4358" spans="1:10" x14ac:dyDescent="0.35">
      <c r="A4358" s="3">
        <f>_xlfn.XLOOKUP(Table16[[#This Row],[OrderID]],[3]!Table13456[No заказа],[3]!Table13456[Дата
отправки],"",0,1)</f>
        <v>45672</v>
      </c>
      <c r="B4358" s="2">
        <v>480711044</v>
      </c>
      <c r="C4358" s="2"/>
      <c r="D4358" s="2"/>
      <c r="E4358" s="3"/>
      <c r="F4358" s="3"/>
      <c r="H4358" s="5">
        <f>_xlfn.XLOOKUP(Table16[[#This Row],[OrderID]],[3]!Table13456[No заказа],[3]!Table13456[Количество],"",0,1)</f>
        <v>1</v>
      </c>
      <c r="I4358" s="5">
        <f>_xlfn.XLOOKUP(Table16[[#This Row],[OrderID]],[3]!Table13456[No заказа],[3]!Table13456[Цена],"",0,1)</f>
        <v>14991</v>
      </c>
      <c r="J4358" s="2" t="str">
        <f>M01_SETTINGS!$F$2</f>
        <v>KASPI</v>
      </c>
    </row>
    <row r="4359" spans="1:10" x14ac:dyDescent="0.35">
      <c r="A4359" s="3">
        <f>_xlfn.XLOOKUP(Table16[[#This Row],[OrderID]],[3]!Table13456[No заказа],[3]!Table13456[Дата
отправки],"",0,1)</f>
        <v>45672</v>
      </c>
      <c r="B4359" s="2">
        <v>480390189</v>
      </c>
      <c r="C4359" s="2"/>
      <c r="D4359" s="2"/>
      <c r="E4359" s="3"/>
      <c r="F4359" s="3"/>
      <c r="H4359" s="5">
        <f>_xlfn.XLOOKUP(Table16[[#This Row],[OrderID]],[3]!Table13456[No заказа],[3]!Table13456[Количество],"",0,1)</f>
        <v>1</v>
      </c>
      <c r="I4359" s="5">
        <f>_xlfn.XLOOKUP(Table16[[#This Row],[OrderID]],[3]!Table13456[No заказа],[3]!Table13456[Цена],"",0,1)</f>
        <v>8964</v>
      </c>
      <c r="J4359" s="2" t="str">
        <f>M01_SETTINGS!$F$2</f>
        <v>KASPI</v>
      </c>
    </row>
    <row r="4360" spans="1:10" x14ac:dyDescent="0.35">
      <c r="A4360" s="3">
        <f>_xlfn.XLOOKUP(Table16[[#This Row],[OrderID]],[3]!Table13456[No заказа],[3]!Table13456[Дата
отправки],"",0,1)</f>
        <v>45672</v>
      </c>
      <c r="B4360" s="2">
        <v>480542999</v>
      </c>
      <c r="C4360" s="2"/>
      <c r="D4360" s="2"/>
      <c r="E4360" s="3"/>
      <c r="F4360" s="3"/>
      <c r="H4360" s="5">
        <f>_xlfn.XLOOKUP(Table16[[#This Row],[OrderID]],[3]!Table13456[No заказа],[3]!Table13456[Количество],"",0,1)</f>
        <v>1</v>
      </c>
      <c r="I4360" s="5">
        <f>_xlfn.XLOOKUP(Table16[[#This Row],[OrderID]],[3]!Table13456[No заказа],[3]!Table13456[Цена],"",0,1)</f>
        <v>10798</v>
      </c>
      <c r="J4360" s="2" t="str">
        <f>M01_SETTINGS!$F$2</f>
        <v>KASPI</v>
      </c>
    </row>
    <row r="4361" spans="1:10" x14ac:dyDescent="0.35">
      <c r="A4361" s="3">
        <f>_xlfn.XLOOKUP(Table16[[#This Row],[OrderID]],[3]!Table13456[No заказа],[3]!Table13456[Дата
отправки],"",0,1)</f>
        <v>45672</v>
      </c>
      <c r="B4361" s="2">
        <v>480711273</v>
      </c>
      <c r="C4361" s="2"/>
      <c r="D4361" s="2"/>
      <c r="E4361" s="3"/>
      <c r="F4361" s="3"/>
      <c r="H4361" s="5">
        <f>_xlfn.XLOOKUP(Table16[[#This Row],[OrderID]],[3]!Table13456[No заказа],[3]!Table13456[Количество],"",0,1)</f>
        <v>1</v>
      </c>
      <c r="I4361" s="5">
        <f>_xlfn.XLOOKUP(Table16[[#This Row],[OrderID]],[3]!Table13456[No заказа],[3]!Table13456[Цена],"",0,1)</f>
        <v>8997</v>
      </c>
      <c r="J4361" s="2" t="str">
        <f>M01_SETTINGS!$F$2</f>
        <v>KASPI</v>
      </c>
    </row>
    <row r="4362" spans="1:10" x14ac:dyDescent="0.35">
      <c r="A4362" s="3">
        <f>_xlfn.XLOOKUP(Table16[[#This Row],[OrderID]],[3]!Table13456[No заказа],[3]!Table13456[Дата
отправки],"",0,1)</f>
        <v>45672</v>
      </c>
      <c r="B4362" s="2">
        <v>480389599</v>
      </c>
      <c r="C4362" s="2"/>
      <c r="D4362" s="2"/>
      <c r="E4362" s="3"/>
      <c r="F4362" s="3"/>
      <c r="H4362" s="5">
        <f>_xlfn.XLOOKUP(Table16[[#This Row],[OrderID]],[3]!Table13456[No заказа],[3]!Table13456[Количество],"",0,1)</f>
        <v>1</v>
      </c>
      <c r="I4362" s="5">
        <f>_xlfn.XLOOKUP(Table16[[#This Row],[OrderID]],[3]!Table13456[No заказа],[3]!Table13456[Цена],"",0,1)</f>
        <v>8999</v>
      </c>
      <c r="J4362" s="2" t="str">
        <f>M01_SETTINGS!$F$2</f>
        <v>KASPI</v>
      </c>
    </row>
    <row r="4363" spans="1:10" x14ac:dyDescent="0.35">
      <c r="A4363" s="3">
        <f>_xlfn.XLOOKUP(Table16[[#This Row],[OrderID]],[3]!Table13456[No заказа],[3]!Table13456[Дата
отправки],"",0,1)</f>
        <v>45672</v>
      </c>
      <c r="B4363" s="2">
        <v>480701134</v>
      </c>
      <c r="C4363" s="2"/>
      <c r="D4363" s="2"/>
      <c r="E4363" s="3"/>
      <c r="F4363" s="3"/>
      <c r="H4363" s="5">
        <f>_xlfn.XLOOKUP(Table16[[#This Row],[OrderID]],[3]!Table13456[No заказа],[3]!Table13456[Количество],"",0,1)</f>
        <v>1</v>
      </c>
      <c r="I4363" s="5">
        <f>_xlfn.XLOOKUP(Table16[[#This Row],[OrderID]],[3]!Table13456[No заказа],[3]!Table13456[Цена],"",0,1)</f>
        <v>8999</v>
      </c>
      <c r="J4363" s="2" t="str">
        <f>M01_SETTINGS!$F$2</f>
        <v>KASPI</v>
      </c>
    </row>
    <row r="4364" spans="1:10" x14ac:dyDescent="0.35">
      <c r="A4364" s="3">
        <f>_xlfn.XLOOKUP(Table16[[#This Row],[OrderID]],[3]!Table13456[No заказа],[3]!Table13456[Дата
отправки],"",0,1)</f>
        <v>45672</v>
      </c>
      <c r="B4364" s="2">
        <v>480492829</v>
      </c>
      <c r="C4364" s="2"/>
      <c r="D4364" s="2"/>
      <c r="E4364" s="3"/>
      <c r="F4364" s="3"/>
      <c r="H4364" s="5">
        <f>_xlfn.XLOOKUP(Table16[[#This Row],[OrderID]],[3]!Table13456[No заказа],[3]!Table13456[Количество],"",0,1)</f>
        <v>1</v>
      </c>
      <c r="I4364" s="5">
        <f>_xlfn.XLOOKUP(Table16[[#This Row],[OrderID]],[3]!Table13456[No заказа],[3]!Table13456[Цена],"",0,1)</f>
        <v>8998</v>
      </c>
      <c r="J4364" s="2" t="str">
        <f>M01_SETTINGS!$F$2</f>
        <v>KASPI</v>
      </c>
    </row>
    <row r="4365" spans="1:10" x14ac:dyDescent="0.35">
      <c r="A4365" s="3">
        <f>_xlfn.XLOOKUP(Table16[[#This Row],[OrderID]],[3]!Table13456[No заказа],[3]!Table13456[Дата
отправки],"",0,1)</f>
        <v>45672</v>
      </c>
      <c r="B4365" s="2">
        <v>480772941</v>
      </c>
      <c r="C4365" s="2"/>
      <c r="D4365" s="2"/>
      <c r="E4365" s="3"/>
      <c r="F4365" s="3"/>
      <c r="H4365" s="5">
        <f>_xlfn.XLOOKUP(Table16[[#This Row],[OrderID]],[3]!Table13456[No заказа],[3]!Table13456[Количество],"",0,1)</f>
        <v>1</v>
      </c>
      <c r="I4365" s="5">
        <f>_xlfn.XLOOKUP(Table16[[#This Row],[OrderID]],[3]!Table13456[No заказа],[3]!Table13456[Цена],"",0,1)</f>
        <v>8713</v>
      </c>
      <c r="J4365" s="2" t="str">
        <f>M01_SETTINGS!$F$2</f>
        <v>KASPI</v>
      </c>
    </row>
    <row r="4366" spans="1:10" x14ac:dyDescent="0.35">
      <c r="A4366" s="3">
        <f>_xlfn.XLOOKUP(Table16[[#This Row],[OrderID]],[3]!Table13456[No заказа],[3]!Table13456[Дата
отправки],"",0,1)</f>
        <v>45672</v>
      </c>
      <c r="B4366" s="2">
        <v>480642598</v>
      </c>
      <c r="C4366" s="2"/>
      <c r="D4366" s="2"/>
      <c r="E4366" s="3"/>
      <c r="F4366" s="3"/>
      <c r="H4366" s="5">
        <f>_xlfn.XLOOKUP(Table16[[#This Row],[OrderID]],[3]!Table13456[No заказа],[3]!Table13456[Количество],"",0,1)</f>
        <v>1</v>
      </c>
      <c r="I4366" s="5">
        <f>_xlfn.XLOOKUP(Table16[[#This Row],[OrderID]],[3]!Table13456[No заказа],[3]!Table13456[Цена],"",0,1)</f>
        <v>8998</v>
      </c>
      <c r="J4366" s="2" t="str">
        <f>M01_SETTINGS!$F$2</f>
        <v>KASPI</v>
      </c>
    </row>
    <row r="4367" spans="1:10" x14ac:dyDescent="0.35">
      <c r="A4367" s="3">
        <f>_xlfn.XLOOKUP(Table16[[#This Row],[OrderID]],[3]!Table13456[No заказа],[3]!Table13456[Дата
отправки],"",0,1)</f>
        <v>45672</v>
      </c>
      <c r="B4367" s="2">
        <v>480855419</v>
      </c>
      <c r="C4367" s="2"/>
      <c r="D4367" s="2"/>
      <c r="E4367" s="3"/>
      <c r="F4367" s="3"/>
      <c r="H4367" s="5">
        <f>_xlfn.XLOOKUP(Table16[[#This Row],[OrderID]],[3]!Table13456[No заказа],[3]!Table13456[Количество],"",0,1)</f>
        <v>1</v>
      </c>
      <c r="I4367" s="5">
        <f>_xlfn.XLOOKUP(Table16[[#This Row],[OrderID]],[3]!Table13456[No заказа],[3]!Table13456[Цена],"",0,1)</f>
        <v>14990</v>
      </c>
      <c r="J4367" s="2" t="str">
        <f>M01_SETTINGS!$F$2</f>
        <v>KASPI</v>
      </c>
    </row>
    <row r="4368" spans="1:10" x14ac:dyDescent="0.35">
      <c r="A4368" s="3">
        <f>_xlfn.XLOOKUP(Table16[[#This Row],[OrderID]],[3]!Table13456[No заказа],[3]!Table13456[Дата
отправки],"",0,1)</f>
        <v>45672</v>
      </c>
      <c r="B4368" s="2">
        <v>480515946</v>
      </c>
      <c r="C4368" s="2"/>
      <c r="D4368" s="2"/>
      <c r="E4368" s="3"/>
      <c r="F4368" s="3"/>
      <c r="H4368" s="5">
        <f>_xlfn.XLOOKUP(Table16[[#This Row],[OrderID]],[3]!Table13456[No заказа],[3]!Table13456[Количество],"",0,1)</f>
        <v>1</v>
      </c>
      <c r="I4368" s="5">
        <f>_xlfn.XLOOKUP(Table16[[#This Row],[OrderID]],[3]!Table13456[No заказа],[3]!Table13456[Цена],"",0,1)</f>
        <v>14990</v>
      </c>
      <c r="J4368" s="2" t="str">
        <f>M01_SETTINGS!$F$2</f>
        <v>KASPI</v>
      </c>
    </row>
    <row r="4369" spans="1:10" x14ac:dyDescent="0.35">
      <c r="A4369" s="3">
        <f>_xlfn.XLOOKUP(Table16[[#This Row],[OrderID]],[3]!Table13456[No заказа],[3]!Table13456[Дата
отправки],"",0,1)</f>
        <v>45672</v>
      </c>
      <c r="B4369" s="2">
        <v>480505705</v>
      </c>
      <c r="C4369" s="2"/>
      <c r="D4369" s="2"/>
      <c r="E4369" s="3"/>
      <c r="F4369" s="3"/>
      <c r="H4369" s="5">
        <f>_xlfn.XLOOKUP(Table16[[#This Row],[OrderID]],[3]!Table13456[No заказа],[3]!Table13456[Количество],"",0,1)</f>
        <v>1</v>
      </c>
      <c r="I4369" s="5">
        <f>_xlfn.XLOOKUP(Table16[[#This Row],[OrderID]],[3]!Table13456[No заказа],[3]!Table13456[Цена],"",0,1)</f>
        <v>14990</v>
      </c>
      <c r="J4369" s="2" t="str">
        <f>M01_SETTINGS!$F$2</f>
        <v>KASPI</v>
      </c>
    </row>
    <row r="4370" spans="1:10" x14ac:dyDescent="0.35">
      <c r="A4370" s="3">
        <f>_xlfn.XLOOKUP(Table16[[#This Row],[OrderID]],[3]!Table13456[No заказа],[3]!Table13456[Дата
отправки],"",0,1)</f>
        <v>45672</v>
      </c>
      <c r="B4370" s="2">
        <v>480538124</v>
      </c>
      <c r="C4370" s="2"/>
      <c r="D4370" s="2"/>
      <c r="E4370" s="3"/>
      <c r="F4370" s="3"/>
      <c r="H4370" s="5">
        <f>_xlfn.XLOOKUP(Table16[[#This Row],[OrderID]],[3]!Table13456[No заказа],[3]!Table13456[Количество],"",0,1)</f>
        <v>1</v>
      </c>
      <c r="I4370" s="5">
        <f>_xlfn.XLOOKUP(Table16[[#This Row],[OrderID]],[3]!Table13456[No заказа],[3]!Table13456[Цена],"",0,1)</f>
        <v>14990</v>
      </c>
      <c r="J4370" s="2" t="str">
        <f>M01_SETTINGS!$F$2</f>
        <v>KASPI</v>
      </c>
    </row>
    <row r="4371" spans="1:10" x14ac:dyDescent="0.35">
      <c r="A4371" s="3">
        <f>_xlfn.XLOOKUP(Table16[[#This Row],[OrderID]],[3]!Table13456[No заказа],[3]!Table13456[Дата
отправки],"",0,1)</f>
        <v>45672</v>
      </c>
      <c r="B4371" s="2">
        <v>480516031</v>
      </c>
      <c r="C4371" s="2"/>
      <c r="D4371" s="2"/>
      <c r="E4371" s="3"/>
      <c r="F4371" s="3"/>
      <c r="H4371" s="5">
        <f>_xlfn.XLOOKUP(Table16[[#This Row],[OrderID]],[3]!Table13456[No заказа],[3]!Table13456[Количество],"",0,1)</f>
        <v>1</v>
      </c>
      <c r="I4371" s="5">
        <f>_xlfn.XLOOKUP(Table16[[#This Row],[OrderID]],[3]!Table13456[No заказа],[3]!Table13456[Цена],"",0,1)</f>
        <v>14990</v>
      </c>
      <c r="J4371" s="2" t="str">
        <f>M01_SETTINGS!$F$2</f>
        <v>KASPI</v>
      </c>
    </row>
    <row r="4372" spans="1:10" x14ac:dyDescent="0.35">
      <c r="A4372" s="3">
        <f>_xlfn.XLOOKUP(Table16[[#This Row],[OrderID]],[3]!Table13456[No заказа],[3]!Table13456[Дата
отправки],"",0,1)</f>
        <v>45672</v>
      </c>
      <c r="B4372" s="2">
        <v>480565640</v>
      </c>
      <c r="C4372" s="2"/>
      <c r="D4372" s="2"/>
      <c r="E4372" s="3"/>
      <c r="F4372" s="3"/>
      <c r="H4372" s="5">
        <f>_xlfn.XLOOKUP(Table16[[#This Row],[OrderID]],[3]!Table13456[No заказа],[3]!Table13456[Количество],"",0,1)</f>
        <v>1</v>
      </c>
      <c r="I4372" s="5">
        <f>_xlfn.XLOOKUP(Table16[[#This Row],[OrderID]],[3]!Table13456[No заказа],[3]!Table13456[Цена],"",0,1)</f>
        <v>14990</v>
      </c>
      <c r="J4372" s="2" t="str">
        <f>M01_SETTINGS!$F$2</f>
        <v>KASPI</v>
      </c>
    </row>
    <row r="4373" spans="1:10" x14ac:dyDescent="0.35">
      <c r="A4373" s="3">
        <f>_xlfn.XLOOKUP(Table16[[#This Row],[OrderID]],[3]!Table13456[No заказа],[3]!Table13456[Дата
отправки],"",0,1)</f>
        <v>45672</v>
      </c>
      <c r="B4373" s="2">
        <v>480548877</v>
      </c>
      <c r="C4373" s="2"/>
      <c r="D4373" s="2"/>
      <c r="E4373" s="3"/>
      <c r="F4373" s="3"/>
      <c r="H4373" s="5">
        <f>_xlfn.XLOOKUP(Table16[[#This Row],[OrderID]],[3]!Table13456[No заказа],[3]!Table13456[Количество],"",0,1)</f>
        <v>1</v>
      </c>
      <c r="I4373" s="5">
        <f>_xlfn.XLOOKUP(Table16[[#This Row],[OrderID]],[3]!Table13456[No заказа],[3]!Table13456[Цена],"",0,1)</f>
        <v>8997</v>
      </c>
      <c r="J4373" s="2" t="str">
        <f>M01_SETTINGS!$F$2</f>
        <v>KASPI</v>
      </c>
    </row>
    <row r="4374" spans="1:10" x14ac:dyDescent="0.35">
      <c r="A4374" s="3">
        <f>_xlfn.XLOOKUP(Table16[[#This Row],[OrderID]],[3]!Table13456[No заказа],[3]!Table13456[Дата
отправки],"",0,1)</f>
        <v>45672</v>
      </c>
      <c r="B4374" s="2">
        <v>480710689</v>
      </c>
      <c r="C4374" s="2"/>
      <c r="D4374" s="2"/>
      <c r="E4374" s="3"/>
      <c r="F4374" s="3"/>
      <c r="H4374" s="5">
        <f>_xlfn.XLOOKUP(Table16[[#This Row],[OrderID]],[3]!Table13456[No заказа],[3]!Table13456[Количество],"",0,1)</f>
        <v>1</v>
      </c>
      <c r="I4374" s="5">
        <f>_xlfn.XLOOKUP(Table16[[#This Row],[OrderID]],[3]!Table13456[No заказа],[3]!Table13456[Цена],"",0,1)</f>
        <v>8598</v>
      </c>
      <c r="J4374" s="2" t="str">
        <f>M01_SETTINGS!$F$2</f>
        <v>KASPI</v>
      </c>
    </row>
    <row r="4375" spans="1:10" x14ac:dyDescent="0.35">
      <c r="A4375" s="3">
        <f>_xlfn.XLOOKUP(Table16[[#This Row],[OrderID]],[3]!Table13456[No заказа],[3]!Table13456[Дата
отправки],"",0,1)</f>
        <v>45672</v>
      </c>
      <c r="B4375" s="2">
        <v>480625337</v>
      </c>
      <c r="C4375" s="2"/>
      <c r="D4375" s="2"/>
      <c r="E4375" s="3"/>
      <c r="F4375" s="3"/>
      <c r="H4375" s="5">
        <f>_xlfn.XLOOKUP(Table16[[#This Row],[OrderID]],[3]!Table13456[No заказа],[3]!Table13456[Количество],"",0,1)</f>
        <v>1</v>
      </c>
      <c r="I4375" s="5">
        <f>_xlfn.XLOOKUP(Table16[[#This Row],[OrderID]],[3]!Table13456[No заказа],[3]!Table13456[Цена],"",0,1)</f>
        <v>10898</v>
      </c>
      <c r="J4375" s="2" t="str">
        <f>M01_SETTINGS!$F$2</f>
        <v>KASPI</v>
      </c>
    </row>
    <row r="4376" spans="1:10" x14ac:dyDescent="0.35">
      <c r="A4376" s="3">
        <f>_xlfn.XLOOKUP(Table16[[#This Row],[OrderID]],[3]!Table13456[No заказа],[3]!Table13456[Дата
отправки],"",0,1)</f>
        <v>45672</v>
      </c>
      <c r="B4376" s="2">
        <v>480776374</v>
      </c>
      <c r="C4376" s="2"/>
      <c r="D4376" s="2"/>
      <c r="E4376" s="3"/>
      <c r="F4376" s="3"/>
      <c r="H4376" s="5">
        <f>_xlfn.XLOOKUP(Table16[[#This Row],[OrderID]],[3]!Table13456[No заказа],[3]!Table13456[Количество],"",0,1)</f>
        <v>1</v>
      </c>
      <c r="I4376" s="5">
        <f>_xlfn.XLOOKUP(Table16[[#This Row],[OrderID]],[3]!Table13456[No заказа],[3]!Table13456[Цена],"",0,1)</f>
        <v>9398</v>
      </c>
      <c r="J4376" s="2" t="str">
        <f>M01_SETTINGS!$F$2</f>
        <v>KASPI</v>
      </c>
    </row>
    <row r="4377" spans="1:10" x14ac:dyDescent="0.35">
      <c r="A4377" s="3">
        <f>_xlfn.XLOOKUP(Table16[[#This Row],[OrderID]],[3]!Table13456[No заказа],[3]!Table13456[Дата
отправки],"",0,1)</f>
        <v>45672</v>
      </c>
      <c r="B4377" s="2">
        <v>480506787</v>
      </c>
      <c r="C4377" s="2"/>
      <c r="D4377" s="2"/>
      <c r="E4377" s="3"/>
      <c r="F4377" s="3"/>
      <c r="H4377" s="5">
        <f>_xlfn.XLOOKUP(Table16[[#This Row],[OrderID]],[3]!Table13456[No заказа],[3]!Table13456[Количество],"",0,1)</f>
        <v>1</v>
      </c>
      <c r="I4377" s="5">
        <f>_xlfn.XLOOKUP(Table16[[#This Row],[OrderID]],[3]!Table13456[No заказа],[3]!Table13456[Цена],"",0,1)</f>
        <v>9999</v>
      </c>
      <c r="J4377" s="2" t="str">
        <f>M01_SETTINGS!$F$2</f>
        <v>KASPI</v>
      </c>
    </row>
    <row r="4378" spans="1:10" x14ac:dyDescent="0.35">
      <c r="A4378" s="3">
        <f>_xlfn.XLOOKUP(Table16[[#This Row],[OrderID]],[3]!Table13456[No заказа],[3]!Table13456[Дата
отправки],"",0,1)</f>
        <v>45672</v>
      </c>
      <c r="B4378" s="2">
        <v>480748091</v>
      </c>
      <c r="C4378" s="2"/>
      <c r="D4378" s="2"/>
      <c r="E4378" s="3"/>
      <c r="F4378" s="3"/>
      <c r="H4378" s="5">
        <f>_xlfn.XLOOKUP(Table16[[#This Row],[OrderID]],[3]!Table13456[No заказа],[3]!Table13456[Количество],"",0,1)</f>
        <v>1</v>
      </c>
      <c r="I4378" s="5">
        <f>_xlfn.XLOOKUP(Table16[[#This Row],[OrderID]],[3]!Table13456[No заказа],[3]!Table13456[Цена],"",0,1)</f>
        <v>11908</v>
      </c>
      <c r="J4378" s="2" t="str">
        <f>M01_SETTINGS!$F$2</f>
        <v>KASPI</v>
      </c>
    </row>
    <row r="4379" spans="1:10" x14ac:dyDescent="0.35">
      <c r="A4379" s="3">
        <f>_xlfn.XLOOKUP(Table16[[#This Row],[OrderID]],[3]!Table13456[No заказа],[3]!Table13456[Дата
отправки],"",0,1)</f>
        <v>45672</v>
      </c>
      <c r="B4379" s="2">
        <v>480297777</v>
      </c>
      <c r="C4379" s="2"/>
      <c r="D4379" s="2"/>
      <c r="E4379" s="3"/>
      <c r="F4379" s="3"/>
      <c r="H4379" s="5">
        <f>_xlfn.XLOOKUP(Table16[[#This Row],[OrderID]],[3]!Table13456[No заказа],[3]!Table13456[Количество],"",0,1)</f>
        <v>1</v>
      </c>
      <c r="I4379" s="5">
        <f>_xlfn.XLOOKUP(Table16[[#This Row],[OrderID]],[3]!Table13456[No заказа],[3]!Table13456[Цена],"",0,1)</f>
        <v>8598</v>
      </c>
      <c r="J4379" s="2" t="str">
        <f>M01_SETTINGS!$F$2</f>
        <v>KASPI</v>
      </c>
    </row>
    <row r="4380" spans="1:10" x14ac:dyDescent="0.35">
      <c r="A4380" s="3">
        <f>_xlfn.XLOOKUP(Table16[[#This Row],[OrderID]],[3]!Table13456[No заказа],[3]!Table13456[Дата
отправки],"",0,1)</f>
        <v>45672</v>
      </c>
      <c r="B4380" s="2">
        <v>480758910</v>
      </c>
      <c r="C4380" s="2"/>
      <c r="D4380" s="2"/>
      <c r="E4380" s="3"/>
      <c r="F4380" s="3"/>
      <c r="H4380" s="5">
        <f>_xlfn.XLOOKUP(Table16[[#This Row],[OrderID]],[3]!Table13456[No заказа],[3]!Table13456[Количество],"",0,1)</f>
        <v>1</v>
      </c>
      <c r="I4380" s="5">
        <f>_xlfn.XLOOKUP(Table16[[#This Row],[OrderID]],[3]!Table13456[No заказа],[3]!Table13456[Цена],"",0,1)</f>
        <v>8500</v>
      </c>
      <c r="J4380" s="2" t="str">
        <f>M01_SETTINGS!$F$2</f>
        <v>KASPI</v>
      </c>
    </row>
    <row r="4381" spans="1:10" x14ac:dyDescent="0.35">
      <c r="A4381" s="3">
        <f>_xlfn.XLOOKUP(Table16[[#This Row],[OrderID]],[3]!Table13456[No заказа],[3]!Table13456[Дата
отправки],"",0,1)</f>
        <v>45672</v>
      </c>
      <c r="B4381" s="2">
        <v>480519902</v>
      </c>
      <c r="C4381" s="2"/>
      <c r="D4381" s="2"/>
      <c r="E4381" s="3"/>
      <c r="F4381" s="3"/>
      <c r="H4381" s="5">
        <f>_xlfn.XLOOKUP(Table16[[#This Row],[OrderID]],[3]!Table13456[No заказа],[3]!Table13456[Количество],"",0,1)</f>
        <v>1</v>
      </c>
      <c r="I4381" s="5">
        <f>_xlfn.XLOOKUP(Table16[[#This Row],[OrderID]],[3]!Table13456[No заказа],[3]!Table13456[Цена],"",0,1)</f>
        <v>8500</v>
      </c>
      <c r="J4381" s="2" t="str">
        <f>M01_SETTINGS!$F$2</f>
        <v>KASPI</v>
      </c>
    </row>
    <row r="4382" spans="1:10" x14ac:dyDescent="0.35">
      <c r="A4382" s="3">
        <f>_xlfn.XLOOKUP(Table16[[#This Row],[OrderID]],[3]!Table13456[No заказа],[3]!Table13456[Дата
отправки],"",0,1)</f>
        <v>45672</v>
      </c>
      <c r="B4382" s="2">
        <v>480352831</v>
      </c>
      <c r="C4382" s="2"/>
      <c r="D4382" s="2"/>
      <c r="E4382" s="3"/>
      <c r="F4382" s="3"/>
      <c r="H4382" s="5">
        <f>_xlfn.XLOOKUP(Table16[[#This Row],[OrderID]],[3]!Table13456[No заказа],[3]!Table13456[Количество],"",0,1)</f>
        <v>1</v>
      </c>
      <c r="I4382" s="5">
        <f>_xlfn.XLOOKUP(Table16[[#This Row],[OrderID]],[3]!Table13456[No заказа],[3]!Table13456[Цена],"",0,1)</f>
        <v>10850</v>
      </c>
      <c r="J4382" s="2" t="str">
        <f>M01_SETTINGS!$F$2</f>
        <v>KASPI</v>
      </c>
    </row>
    <row r="4383" spans="1:10" x14ac:dyDescent="0.35">
      <c r="A4383" s="3">
        <f>_xlfn.XLOOKUP(Table16[[#This Row],[OrderID]],[3]!Table13456[No заказа],[3]!Table13456[Дата
отправки],"",0,1)</f>
        <v>45672</v>
      </c>
      <c r="B4383" s="2">
        <v>480889482</v>
      </c>
      <c r="C4383" s="2"/>
      <c r="D4383" s="2"/>
      <c r="E4383" s="3"/>
      <c r="F4383" s="3"/>
      <c r="H4383" s="5">
        <f>_xlfn.XLOOKUP(Table16[[#This Row],[OrderID]],[3]!Table13456[No заказа],[3]!Table13456[Количество],"",0,1)</f>
        <v>1</v>
      </c>
      <c r="I4383" s="5">
        <f>_xlfn.XLOOKUP(Table16[[#This Row],[OrderID]],[3]!Table13456[No заказа],[3]!Table13456[Цена],"",0,1)</f>
        <v>19962</v>
      </c>
      <c r="J4383" s="2" t="str">
        <f>M01_SETTINGS!$F$2</f>
        <v>KASPI</v>
      </c>
    </row>
    <row r="4384" spans="1:10" x14ac:dyDescent="0.35">
      <c r="A4384" s="3">
        <f>_xlfn.XLOOKUP(Table16[[#This Row],[OrderID]],[3]!Table13456[No заказа],[3]!Table13456[Дата
отправки],"",0,1)</f>
        <v>45672</v>
      </c>
      <c r="B4384" s="2">
        <v>480616607</v>
      </c>
      <c r="C4384" s="2"/>
      <c r="D4384" s="2"/>
      <c r="E4384" s="3"/>
      <c r="F4384" s="3"/>
      <c r="H4384" s="5">
        <f>_xlfn.XLOOKUP(Table16[[#This Row],[OrderID]],[3]!Table13456[No заказа],[3]!Table13456[Количество],"",0,1)</f>
        <v>1</v>
      </c>
      <c r="I4384" s="5">
        <f>_xlfn.XLOOKUP(Table16[[#This Row],[OrderID]],[3]!Table13456[No заказа],[3]!Table13456[Цена],"",0,1)</f>
        <v>19998</v>
      </c>
      <c r="J4384" s="2" t="str">
        <f>M01_SETTINGS!$F$2</f>
        <v>KASPI</v>
      </c>
    </row>
    <row r="4385" spans="1:10" x14ac:dyDescent="0.35">
      <c r="A4385" s="3">
        <f>_xlfn.XLOOKUP(Table16[[#This Row],[OrderID]],[3]!Table13456[No заказа],[3]!Table13456[Дата
отправки],"",0,1)</f>
        <v>45672</v>
      </c>
      <c r="B4385" s="2">
        <v>480608230</v>
      </c>
      <c r="C4385" s="2"/>
      <c r="D4385" s="2"/>
      <c r="E4385" s="3"/>
      <c r="F4385" s="3"/>
      <c r="H4385" s="5">
        <f>_xlfn.XLOOKUP(Table16[[#This Row],[OrderID]],[3]!Table13456[No заказа],[3]!Table13456[Количество],"",0,1)</f>
        <v>1</v>
      </c>
      <c r="I4385" s="5">
        <f>_xlfn.XLOOKUP(Table16[[#This Row],[OrderID]],[3]!Table13456[No заказа],[3]!Table13456[Цена],"",0,1)</f>
        <v>22493</v>
      </c>
      <c r="J4385" s="2" t="str">
        <f>M01_SETTINGS!$F$2</f>
        <v>KASPI</v>
      </c>
    </row>
    <row r="4386" spans="1:10" x14ac:dyDescent="0.35">
      <c r="A4386" s="3">
        <f>_xlfn.XLOOKUP(Table16[[#This Row],[OrderID]],[3]!Table13456[No заказа],[3]!Table13456[Дата
отправки],"",0,1)</f>
        <v>45672</v>
      </c>
      <c r="B4386" s="2">
        <v>480540126</v>
      </c>
      <c r="C4386" s="2"/>
      <c r="D4386" s="2"/>
      <c r="E4386" s="3"/>
      <c r="F4386" s="3"/>
      <c r="H4386" s="5">
        <f>_xlfn.XLOOKUP(Table16[[#This Row],[OrderID]],[3]!Table13456[No заказа],[3]!Table13456[Количество],"",0,1)</f>
        <v>1</v>
      </c>
      <c r="I4386" s="5">
        <f>_xlfn.XLOOKUP(Table16[[#This Row],[OrderID]],[3]!Table13456[No заказа],[3]!Table13456[Цена],"",0,1)</f>
        <v>22493</v>
      </c>
      <c r="J4386" s="2" t="str">
        <f>M01_SETTINGS!$F$2</f>
        <v>KASPI</v>
      </c>
    </row>
    <row r="4387" spans="1:10" x14ac:dyDescent="0.35">
      <c r="A4387" s="3">
        <f>_xlfn.XLOOKUP(Table16[[#This Row],[OrderID]],[3]!Table13456[No заказа],[3]!Table13456[Дата
отправки],"",0,1)</f>
        <v>45672</v>
      </c>
      <c r="B4387" s="2">
        <v>480525658</v>
      </c>
      <c r="C4387" s="2"/>
      <c r="D4387" s="2"/>
      <c r="E4387" s="3"/>
      <c r="F4387" s="3"/>
      <c r="H4387" s="5">
        <f>_xlfn.XLOOKUP(Table16[[#This Row],[OrderID]],[3]!Table13456[No заказа],[3]!Table13456[Количество],"",0,1)</f>
        <v>1</v>
      </c>
      <c r="I4387" s="5">
        <f>_xlfn.XLOOKUP(Table16[[#This Row],[OrderID]],[3]!Table13456[No заказа],[3]!Table13456[Цена],"",0,1)</f>
        <v>22493</v>
      </c>
      <c r="J4387" s="2" t="str">
        <f>M01_SETTINGS!$F$2</f>
        <v>KASPI</v>
      </c>
    </row>
    <row r="4388" spans="1:10" x14ac:dyDescent="0.35">
      <c r="A4388" s="3">
        <f>_xlfn.XLOOKUP(Table16[[#This Row],[OrderID]],[3]!Table13456[No заказа],[3]!Table13456[Дата
отправки],"",0,1)</f>
        <v>45672</v>
      </c>
      <c r="B4388" s="2">
        <v>480666442</v>
      </c>
      <c r="C4388" s="2"/>
      <c r="D4388" s="2"/>
      <c r="E4388" s="3"/>
      <c r="F4388" s="3"/>
      <c r="H4388" s="5">
        <f>_xlfn.XLOOKUP(Table16[[#This Row],[OrderID]],[3]!Table13456[No заказа],[3]!Table13456[Количество],"",0,1)</f>
        <v>1</v>
      </c>
      <c r="I4388" s="5">
        <f>_xlfn.XLOOKUP(Table16[[#This Row],[OrderID]],[3]!Table13456[No заказа],[3]!Table13456[Цена],"",0,1)</f>
        <v>22493</v>
      </c>
      <c r="J4388" s="2" t="str">
        <f>M01_SETTINGS!$F$2</f>
        <v>KASPI</v>
      </c>
    </row>
    <row r="4389" spans="1:10" x14ac:dyDescent="0.35">
      <c r="A4389" s="3">
        <f>_xlfn.XLOOKUP(Table16[[#This Row],[OrderID]],[3]!Table13456[No заказа],[3]!Table13456[Дата
отправки],"",0,1)</f>
        <v>45671</v>
      </c>
      <c r="B4389" s="2">
        <v>480225928</v>
      </c>
      <c r="C4389" s="2"/>
      <c r="D4389" s="2"/>
      <c r="E4389" s="3"/>
      <c r="F4389" s="3"/>
      <c r="H4389" s="5">
        <f>_xlfn.XLOOKUP(Table16[[#This Row],[OrderID]],[3]!Table13456[No заказа],[3]!Table13456[Количество],"",0,1)</f>
        <v>1</v>
      </c>
      <c r="I4389" s="5">
        <f>_xlfn.XLOOKUP(Table16[[#This Row],[OrderID]],[3]!Table13456[No заказа],[3]!Table13456[Цена],"",0,1)</f>
        <v>9999</v>
      </c>
      <c r="J4389" s="2" t="str">
        <f>M01_SETTINGS!$F$2</f>
        <v>KASPI</v>
      </c>
    </row>
    <row r="4390" spans="1:10" x14ac:dyDescent="0.35">
      <c r="A4390" s="3">
        <f>_xlfn.XLOOKUP(Table16[[#This Row],[OrderID]],[3]!Table13456[No заказа],[3]!Table13456[Дата
отправки],"",0,1)</f>
        <v>45671</v>
      </c>
      <c r="B4390" s="2">
        <v>479758657</v>
      </c>
      <c r="C4390" s="2"/>
      <c r="D4390" s="2"/>
      <c r="E4390" s="3"/>
      <c r="F4390" s="3"/>
      <c r="H4390" s="5">
        <f>_xlfn.XLOOKUP(Table16[[#This Row],[OrderID]],[3]!Table13456[No заказа],[3]!Table13456[Количество],"",0,1)</f>
        <v>1</v>
      </c>
      <c r="I4390" s="5">
        <f>_xlfn.XLOOKUP(Table16[[#This Row],[OrderID]],[3]!Table13456[No заказа],[3]!Table13456[Цена],"",0,1)</f>
        <v>8480</v>
      </c>
      <c r="J4390" s="2" t="str">
        <f>M01_SETTINGS!$F$2</f>
        <v>KASPI</v>
      </c>
    </row>
    <row r="4391" spans="1:10" x14ac:dyDescent="0.35">
      <c r="A4391" s="3">
        <f>_xlfn.XLOOKUP(Table16[[#This Row],[OrderID]],[3]!Table13456[No заказа],[3]!Table13456[Дата
отправки],"",0,1)</f>
        <v>45671</v>
      </c>
      <c r="B4391" s="2">
        <v>479967247</v>
      </c>
      <c r="C4391" s="2"/>
      <c r="D4391" s="2"/>
      <c r="E4391" s="3"/>
      <c r="F4391" s="3"/>
      <c r="H4391" s="5">
        <f>_xlfn.XLOOKUP(Table16[[#This Row],[OrderID]],[3]!Table13456[No заказа],[3]!Table13456[Количество],"",0,1)</f>
        <v>1</v>
      </c>
      <c r="I4391" s="5">
        <f>_xlfn.XLOOKUP(Table16[[#This Row],[OrderID]],[3]!Table13456[No заказа],[3]!Table13456[Цена],"",0,1)</f>
        <v>8989</v>
      </c>
      <c r="J4391" s="2" t="str">
        <f>M01_SETTINGS!$F$2</f>
        <v>KASPI</v>
      </c>
    </row>
    <row r="4392" spans="1:10" x14ac:dyDescent="0.35">
      <c r="A4392" s="3">
        <f>_xlfn.XLOOKUP(Table16[[#This Row],[OrderID]],[3]!Table13456[No заказа],[3]!Table13456[Дата
отправки],"",0,1)</f>
        <v>45671</v>
      </c>
      <c r="B4392" s="2">
        <v>479852186</v>
      </c>
      <c r="C4392" s="2"/>
      <c r="D4392" s="2"/>
      <c r="E4392" s="3"/>
      <c r="F4392" s="3"/>
      <c r="H4392" s="5">
        <f>_xlfn.XLOOKUP(Table16[[#This Row],[OrderID]],[3]!Table13456[No заказа],[3]!Table13456[Количество],"",0,1)</f>
        <v>1</v>
      </c>
      <c r="I4392" s="5">
        <f>_xlfn.XLOOKUP(Table16[[#This Row],[OrderID]],[3]!Table13456[No заказа],[3]!Table13456[Цена],"",0,1)</f>
        <v>8989</v>
      </c>
      <c r="J4392" s="2" t="str">
        <f>M01_SETTINGS!$F$2</f>
        <v>KASPI</v>
      </c>
    </row>
    <row r="4393" spans="1:10" x14ac:dyDescent="0.35">
      <c r="A4393" s="3">
        <f>_xlfn.XLOOKUP(Table16[[#This Row],[OrderID]],[3]!Table13456[No заказа],[3]!Table13456[Дата
отправки],"",0,1)</f>
        <v>45671</v>
      </c>
      <c r="B4393" s="2">
        <v>480016575</v>
      </c>
      <c r="C4393" s="2"/>
      <c r="D4393" s="2"/>
      <c r="E4393" s="3"/>
      <c r="F4393" s="3"/>
      <c r="H4393" s="5">
        <f>_xlfn.XLOOKUP(Table16[[#This Row],[OrderID]],[3]!Table13456[No заказа],[3]!Table13456[Количество],"",0,1)</f>
        <v>1</v>
      </c>
      <c r="I4393" s="5">
        <f>_xlfn.XLOOKUP(Table16[[#This Row],[OrderID]],[3]!Table13456[No заказа],[3]!Table13456[Цена],"",0,1)</f>
        <v>8480</v>
      </c>
      <c r="J4393" s="2" t="str">
        <f>M01_SETTINGS!$F$2</f>
        <v>KASPI</v>
      </c>
    </row>
    <row r="4394" spans="1:10" x14ac:dyDescent="0.35">
      <c r="A4394" s="3">
        <f>_xlfn.XLOOKUP(Table16[[#This Row],[OrderID]],[3]!Table13456[No заказа],[3]!Table13456[Дата
отправки],"",0,1)</f>
        <v>45671</v>
      </c>
      <c r="B4394" s="2">
        <v>479854796</v>
      </c>
      <c r="C4394" s="2"/>
      <c r="D4394" s="2"/>
      <c r="E4394" s="3"/>
      <c r="F4394" s="3"/>
      <c r="H4394" s="5">
        <f>_xlfn.XLOOKUP(Table16[[#This Row],[OrderID]],[3]!Table13456[No заказа],[3]!Table13456[Количество],"",0,1)</f>
        <v>1</v>
      </c>
      <c r="I4394" s="5">
        <f>_xlfn.XLOOKUP(Table16[[#This Row],[OrderID]],[3]!Table13456[No заказа],[3]!Table13456[Цена],"",0,1)</f>
        <v>8895</v>
      </c>
      <c r="J4394" s="2" t="str">
        <f>M01_SETTINGS!$F$2</f>
        <v>KASPI</v>
      </c>
    </row>
    <row r="4395" spans="1:10" x14ac:dyDescent="0.35">
      <c r="A4395" s="3">
        <f>_xlfn.XLOOKUP(Table16[[#This Row],[OrderID]],[3]!Table13456[No заказа],[3]!Table13456[Дата
отправки],"",0,1)</f>
        <v>45671</v>
      </c>
      <c r="B4395" s="2">
        <v>479901234</v>
      </c>
      <c r="C4395" s="2"/>
      <c r="D4395" s="2"/>
      <c r="E4395" s="3"/>
      <c r="F4395" s="3"/>
      <c r="H4395" s="5">
        <f>_xlfn.XLOOKUP(Table16[[#This Row],[OrderID]],[3]!Table13456[No заказа],[3]!Table13456[Количество],"",0,1)</f>
        <v>1</v>
      </c>
      <c r="I4395" s="5">
        <f>_xlfn.XLOOKUP(Table16[[#This Row],[OrderID]],[3]!Table13456[No заказа],[3]!Table13456[Цена],"",0,1)</f>
        <v>8480</v>
      </c>
      <c r="J4395" s="2" t="str">
        <f>M01_SETTINGS!$F$2</f>
        <v>KASPI</v>
      </c>
    </row>
    <row r="4396" spans="1:10" x14ac:dyDescent="0.35">
      <c r="A4396" s="3">
        <f>_xlfn.XLOOKUP(Table16[[#This Row],[OrderID]],[3]!Table13456[No заказа],[3]!Table13456[Дата
отправки],"",0,1)</f>
        <v>45671</v>
      </c>
      <c r="B4396" s="2">
        <v>479847985</v>
      </c>
      <c r="C4396" s="2"/>
      <c r="D4396" s="2"/>
      <c r="E4396" s="3"/>
      <c r="F4396" s="3"/>
      <c r="H4396" s="5">
        <f>_xlfn.XLOOKUP(Table16[[#This Row],[OrderID]],[3]!Table13456[No заказа],[3]!Table13456[Количество],"",0,1)</f>
        <v>1</v>
      </c>
      <c r="I4396" s="5">
        <f>_xlfn.XLOOKUP(Table16[[#This Row],[OrderID]],[3]!Table13456[No заказа],[3]!Table13456[Цена],"",0,1)</f>
        <v>8480</v>
      </c>
      <c r="J4396" s="2" t="str">
        <f>M01_SETTINGS!$F$2</f>
        <v>KASPI</v>
      </c>
    </row>
    <row r="4397" spans="1:10" x14ac:dyDescent="0.35">
      <c r="A4397" s="3">
        <f>_xlfn.XLOOKUP(Table16[[#This Row],[OrderID]],[3]!Table13456[No заказа],[3]!Table13456[Дата
отправки],"",0,1)</f>
        <v>45671</v>
      </c>
      <c r="B4397" s="2">
        <v>480221098</v>
      </c>
      <c r="C4397" s="2"/>
      <c r="D4397" s="2"/>
      <c r="E4397" s="3"/>
      <c r="F4397" s="3"/>
      <c r="H4397" s="5">
        <f>_xlfn.XLOOKUP(Table16[[#This Row],[OrderID]],[3]!Table13456[No заказа],[3]!Table13456[Количество],"",0,1)</f>
        <v>1</v>
      </c>
      <c r="I4397" s="5">
        <f>_xlfn.XLOOKUP(Table16[[#This Row],[OrderID]],[3]!Table13456[No заказа],[3]!Table13456[Цена],"",0,1)</f>
        <v>9489</v>
      </c>
      <c r="J4397" s="2" t="str">
        <f>M01_SETTINGS!$F$2</f>
        <v>KASPI</v>
      </c>
    </row>
    <row r="4398" spans="1:10" x14ac:dyDescent="0.35">
      <c r="A4398" s="3">
        <f>_xlfn.XLOOKUP(Table16[[#This Row],[OrderID]],[3]!Table13456[No заказа],[3]!Table13456[Дата
отправки],"",0,1)</f>
        <v>45671</v>
      </c>
      <c r="B4398" s="2">
        <v>480190866</v>
      </c>
      <c r="C4398" s="2"/>
      <c r="D4398" s="2"/>
      <c r="E4398" s="3"/>
      <c r="F4398" s="3"/>
      <c r="H4398" s="5">
        <f>_xlfn.XLOOKUP(Table16[[#This Row],[OrderID]],[3]!Table13456[No заказа],[3]!Table13456[Количество],"",0,1)</f>
        <v>1</v>
      </c>
      <c r="I4398" s="5">
        <f>_xlfn.XLOOKUP(Table16[[#This Row],[OrderID]],[3]!Table13456[No заказа],[3]!Table13456[Цена],"",0,1)</f>
        <v>8498</v>
      </c>
      <c r="J4398" s="2" t="str">
        <f>M01_SETTINGS!$F$2</f>
        <v>KASPI</v>
      </c>
    </row>
    <row r="4399" spans="1:10" x14ac:dyDescent="0.35">
      <c r="A4399" s="3">
        <f>_xlfn.XLOOKUP(Table16[[#This Row],[OrderID]],[3]!Table13456[No заказа],[3]!Table13456[Дата
отправки],"",0,1)</f>
        <v>45671</v>
      </c>
      <c r="B4399" s="2">
        <v>480335302</v>
      </c>
      <c r="C4399" s="2"/>
      <c r="D4399" s="2"/>
      <c r="E4399" s="3"/>
      <c r="F4399" s="3"/>
      <c r="H4399" s="5">
        <f>_xlfn.XLOOKUP(Table16[[#This Row],[OrderID]],[3]!Table13456[No заказа],[3]!Table13456[Количество],"",0,1)</f>
        <v>1</v>
      </c>
      <c r="I4399" s="5">
        <f>_xlfn.XLOOKUP(Table16[[#This Row],[OrderID]],[3]!Table13456[No заказа],[3]!Table13456[Цена],"",0,1)</f>
        <v>8562</v>
      </c>
      <c r="J4399" s="2" t="str">
        <f>M01_SETTINGS!$F$2</f>
        <v>KASPI</v>
      </c>
    </row>
    <row r="4400" spans="1:10" x14ac:dyDescent="0.35">
      <c r="A4400" s="3">
        <f>_xlfn.XLOOKUP(Table16[[#This Row],[OrderID]],[3]!Table13456[No заказа],[3]!Table13456[Дата
отправки],"",0,1)</f>
        <v>45671</v>
      </c>
      <c r="B4400" s="2">
        <v>480344720</v>
      </c>
      <c r="C4400" s="2"/>
      <c r="D4400" s="2"/>
      <c r="E4400" s="3"/>
      <c r="F4400" s="3"/>
      <c r="H4400" s="5">
        <f>_xlfn.XLOOKUP(Table16[[#This Row],[OrderID]],[3]!Table13456[No заказа],[3]!Table13456[Количество],"",0,1)</f>
        <v>1</v>
      </c>
      <c r="I4400" s="5">
        <f>_xlfn.XLOOKUP(Table16[[#This Row],[OrderID]],[3]!Table13456[No заказа],[3]!Table13456[Цена],"",0,1)</f>
        <v>8498</v>
      </c>
      <c r="J4400" s="2" t="str">
        <f>M01_SETTINGS!$F$2</f>
        <v>KASPI</v>
      </c>
    </row>
    <row r="4401" spans="1:10" x14ac:dyDescent="0.35">
      <c r="A4401" s="3">
        <f>_xlfn.XLOOKUP(Table16[[#This Row],[OrderID]],[3]!Table13456[No заказа],[3]!Table13456[Дата
отправки],"",0,1)</f>
        <v>45671</v>
      </c>
      <c r="B4401" s="2">
        <v>480187957</v>
      </c>
      <c r="C4401" s="2"/>
      <c r="D4401" s="2"/>
      <c r="E4401" s="3"/>
      <c r="F4401" s="3"/>
      <c r="H4401" s="5">
        <f>_xlfn.XLOOKUP(Table16[[#This Row],[OrderID]],[3]!Table13456[No заказа],[3]!Table13456[Количество],"",0,1)</f>
        <v>1</v>
      </c>
      <c r="I4401" s="5">
        <f>_xlfn.XLOOKUP(Table16[[#This Row],[OrderID]],[3]!Table13456[No заказа],[3]!Table13456[Цена],"",0,1)</f>
        <v>8480</v>
      </c>
      <c r="J4401" s="2" t="str">
        <f>M01_SETTINGS!$F$2</f>
        <v>KASPI</v>
      </c>
    </row>
    <row r="4402" spans="1:10" x14ac:dyDescent="0.35">
      <c r="A4402" s="3">
        <f>_xlfn.XLOOKUP(Table16[[#This Row],[OrderID]],[3]!Table13456[No заказа],[3]!Table13456[Дата
отправки],"",0,1)</f>
        <v>45671</v>
      </c>
      <c r="B4402" s="2">
        <v>480042389</v>
      </c>
      <c r="C4402" s="2"/>
      <c r="D4402" s="2"/>
      <c r="E4402" s="3"/>
      <c r="F4402" s="3"/>
      <c r="H4402" s="5">
        <f>_xlfn.XLOOKUP(Table16[[#This Row],[OrderID]],[3]!Table13456[No заказа],[3]!Table13456[Количество],"",0,1)</f>
        <v>1</v>
      </c>
      <c r="I4402" s="5">
        <f>_xlfn.XLOOKUP(Table16[[#This Row],[OrderID]],[3]!Table13456[No заказа],[3]!Table13456[Цена],"",0,1)</f>
        <v>8966</v>
      </c>
      <c r="J4402" s="2" t="str">
        <f>M01_SETTINGS!$F$2</f>
        <v>KASPI</v>
      </c>
    </row>
    <row r="4403" spans="1:10" x14ac:dyDescent="0.35">
      <c r="A4403" s="3">
        <f>_xlfn.XLOOKUP(Table16[[#This Row],[OrderID]],[3]!Table13456[No заказа],[3]!Table13456[Дата
отправки],"",0,1)</f>
        <v>45671</v>
      </c>
      <c r="B4403" s="2">
        <v>480260842</v>
      </c>
      <c r="C4403" s="2"/>
      <c r="D4403" s="2"/>
      <c r="E4403" s="3"/>
      <c r="F4403" s="3"/>
      <c r="H4403" s="5">
        <f>_xlfn.XLOOKUP(Table16[[#This Row],[OrderID]],[3]!Table13456[No заказа],[3]!Table13456[Количество],"",0,1)</f>
        <v>1</v>
      </c>
      <c r="I4403" s="5">
        <f>_xlfn.XLOOKUP(Table16[[#This Row],[OrderID]],[3]!Table13456[No заказа],[3]!Table13456[Цена],"",0,1)</f>
        <v>8620</v>
      </c>
      <c r="J4403" s="2" t="str">
        <f>M01_SETTINGS!$F$2</f>
        <v>KASPI</v>
      </c>
    </row>
    <row r="4404" spans="1:10" x14ac:dyDescent="0.35">
      <c r="A4404" s="3">
        <f>_xlfn.XLOOKUP(Table16[[#This Row],[OrderID]],[3]!Table13456[No заказа],[3]!Table13456[Дата
отправки],"",0,1)</f>
        <v>45671</v>
      </c>
      <c r="B4404" s="2">
        <v>480002809</v>
      </c>
      <c r="C4404" s="2"/>
      <c r="D4404" s="2"/>
      <c r="E4404" s="3"/>
      <c r="F4404" s="3"/>
      <c r="H4404" s="5">
        <f>_xlfn.XLOOKUP(Table16[[#This Row],[OrderID]],[3]!Table13456[No заказа],[3]!Table13456[Количество],"",0,1)</f>
        <v>1</v>
      </c>
      <c r="I4404" s="5">
        <f>_xlfn.XLOOKUP(Table16[[#This Row],[OrderID]],[3]!Table13456[No заказа],[3]!Table13456[Цена],"",0,1)</f>
        <v>8480</v>
      </c>
      <c r="J4404" s="2" t="str">
        <f>M01_SETTINGS!$F$2</f>
        <v>KASPI</v>
      </c>
    </row>
    <row r="4405" spans="1:10" x14ac:dyDescent="0.35">
      <c r="A4405" s="3">
        <f>_xlfn.XLOOKUP(Table16[[#This Row],[OrderID]],[3]!Table13456[No заказа],[3]!Table13456[Дата
отправки],"",0,1)</f>
        <v>45671</v>
      </c>
      <c r="B4405" s="2">
        <v>479762823</v>
      </c>
      <c r="C4405" s="2"/>
      <c r="D4405" s="2"/>
      <c r="E4405" s="3"/>
      <c r="F4405" s="3"/>
      <c r="H4405" s="5">
        <f>_xlfn.XLOOKUP(Table16[[#This Row],[OrderID]],[3]!Table13456[No заказа],[3]!Table13456[Количество],"",0,1)</f>
        <v>1</v>
      </c>
      <c r="I4405" s="5">
        <f>_xlfn.XLOOKUP(Table16[[#This Row],[OrderID]],[3]!Table13456[No заказа],[3]!Table13456[Цена],"",0,1)</f>
        <v>8480</v>
      </c>
      <c r="J4405" s="2" t="str">
        <f>M01_SETTINGS!$F$2</f>
        <v>KASPI</v>
      </c>
    </row>
    <row r="4406" spans="1:10" x14ac:dyDescent="0.35">
      <c r="A4406" s="3">
        <f>_xlfn.XLOOKUP(Table16[[#This Row],[OrderID]],[3]!Table13456[No заказа],[3]!Table13456[Дата
отправки],"",0,1)</f>
        <v>45671</v>
      </c>
      <c r="B4406" s="2">
        <v>480233625</v>
      </c>
      <c r="C4406" s="2"/>
      <c r="D4406" s="2"/>
      <c r="E4406" s="3"/>
      <c r="F4406" s="3"/>
      <c r="H4406" s="5">
        <f>_xlfn.XLOOKUP(Table16[[#This Row],[OrderID]],[3]!Table13456[No заказа],[3]!Table13456[Количество],"",0,1)</f>
        <v>1</v>
      </c>
      <c r="I4406" s="5">
        <f>_xlfn.XLOOKUP(Table16[[#This Row],[OrderID]],[3]!Table13456[No заказа],[3]!Table13456[Цена],"",0,1)</f>
        <v>8590</v>
      </c>
      <c r="J4406" s="2" t="str">
        <f>M01_SETTINGS!$F$2</f>
        <v>KASPI</v>
      </c>
    </row>
    <row r="4407" spans="1:10" x14ac:dyDescent="0.35">
      <c r="A4407" s="3">
        <f>_xlfn.XLOOKUP(Table16[[#This Row],[OrderID]],[3]!Table13456[No заказа],[3]!Table13456[Дата
отправки],"",0,1)</f>
        <v>45671</v>
      </c>
      <c r="B4407" s="2">
        <v>480106610</v>
      </c>
      <c r="C4407" s="2"/>
      <c r="D4407" s="2"/>
      <c r="E4407" s="3"/>
      <c r="F4407" s="3"/>
      <c r="H4407" s="5">
        <f>_xlfn.XLOOKUP(Table16[[#This Row],[OrderID]],[3]!Table13456[No заказа],[3]!Table13456[Количество],"",0,1)</f>
        <v>1</v>
      </c>
      <c r="I4407" s="5">
        <f>_xlfn.XLOOKUP(Table16[[#This Row],[OrderID]],[3]!Table13456[No заказа],[3]!Table13456[Цена],"",0,1)</f>
        <v>8990</v>
      </c>
      <c r="J4407" s="2" t="str">
        <f>M01_SETTINGS!$F$2</f>
        <v>KASPI</v>
      </c>
    </row>
    <row r="4408" spans="1:10" x14ac:dyDescent="0.35">
      <c r="A4408" s="3">
        <f>_xlfn.XLOOKUP(Table16[[#This Row],[OrderID]],[3]!Table13456[No заказа],[3]!Table13456[Дата
отправки],"",0,1)</f>
        <v>45671</v>
      </c>
      <c r="B4408" s="2">
        <v>479880867</v>
      </c>
      <c r="C4408" s="2"/>
      <c r="D4408" s="2"/>
      <c r="E4408" s="3"/>
      <c r="F4408" s="3"/>
      <c r="H4408" s="5">
        <f>_xlfn.XLOOKUP(Table16[[#This Row],[OrderID]],[3]!Table13456[No заказа],[3]!Table13456[Количество],"",0,1)</f>
        <v>1</v>
      </c>
      <c r="I4408" s="5">
        <f>_xlfn.XLOOKUP(Table16[[#This Row],[OrderID]],[3]!Table13456[No заказа],[3]!Table13456[Цена],"",0,1)</f>
        <v>8990</v>
      </c>
      <c r="J4408" s="2" t="str">
        <f>M01_SETTINGS!$F$2</f>
        <v>KASPI</v>
      </c>
    </row>
    <row r="4409" spans="1:10" x14ac:dyDescent="0.35">
      <c r="A4409" s="3">
        <f>_xlfn.XLOOKUP(Table16[[#This Row],[OrderID]],[3]!Table13456[No заказа],[3]!Table13456[Дата
отправки],"",0,1)</f>
        <v>45671</v>
      </c>
      <c r="B4409" s="2">
        <v>479739658</v>
      </c>
      <c r="C4409" s="2"/>
      <c r="D4409" s="2"/>
      <c r="E4409" s="3"/>
      <c r="F4409" s="3"/>
      <c r="H4409" s="5">
        <f>_xlfn.XLOOKUP(Table16[[#This Row],[OrderID]],[3]!Table13456[No заказа],[3]!Table13456[Количество],"",0,1)</f>
        <v>1</v>
      </c>
      <c r="I4409" s="5">
        <f>_xlfn.XLOOKUP(Table16[[#This Row],[OrderID]],[3]!Table13456[No заказа],[3]!Table13456[Цена],"",0,1)</f>
        <v>8590</v>
      </c>
      <c r="J4409" s="2" t="str">
        <f>M01_SETTINGS!$F$2</f>
        <v>KASPI</v>
      </c>
    </row>
    <row r="4410" spans="1:10" x14ac:dyDescent="0.35">
      <c r="A4410" s="3">
        <f>_xlfn.XLOOKUP(Table16[[#This Row],[OrderID]],[3]!Table13456[No заказа],[3]!Table13456[Дата
отправки],"",0,1)</f>
        <v>45671</v>
      </c>
      <c r="B4410" s="2">
        <v>480220313</v>
      </c>
      <c r="C4410" s="2"/>
      <c r="D4410" s="2"/>
      <c r="E4410" s="3"/>
      <c r="F4410" s="3"/>
      <c r="H4410" s="5">
        <f>_xlfn.XLOOKUP(Table16[[#This Row],[OrderID]],[3]!Table13456[No заказа],[3]!Table13456[Количество],"",0,1)</f>
        <v>1</v>
      </c>
      <c r="I4410" s="5">
        <f>_xlfn.XLOOKUP(Table16[[#This Row],[OrderID]],[3]!Table13456[No заказа],[3]!Table13456[Цена],"",0,1)</f>
        <v>14991</v>
      </c>
      <c r="J4410" s="2" t="str">
        <f>M01_SETTINGS!$F$2</f>
        <v>KASPI</v>
      </c>
    </row>
    <row r="4411" spans="1:10" x14ac:dyDescent="0.35">
      <c r="A4411" s="3">
        <f>_xlfn.XLOOKUP(Table16[[#This Row],[OrderID]],[3]!Table13456[No заказа],[3]!Table13456[Дата
отправки],"",0,1)</f>
        <v>45671</v>
      </c>
      <c r="B4411" s="2">
        <v>480080307</v>
      </c>
      <c r="C4411" s="2"/>
      <c r="D4411" s="2"/>
      <c r="E4411" s="3"/>
      <c r="F4411" s="3"/>
      <c r="H4411" s="5">
        <f>_xlfn.XLOOKUP(Table16[[#This Row],[OrderID]],[3]!Table13456[No заказа],[3]!Table13456[Количество],"",0,1)</f>
        <v>1</v>
      </c>
      <c r="I4411" s="5">
        <f>_xlfn.XLOOKUP(Table16[[#This Row],[OrderID]],[3]!Table13456[No заказа],[3]!Table13456[Цена],"",0,1)</f>
        <v>8989</v>
      </c>
      <c r="J4411" s="2" t="str">
        <f>M01_SETTINGS!$F$2</f>
        <v>KASPI</v>
      </c>
    </row>
    <row r="4412" spans="1:10" x14ac:dyDescent="0.35">
      <c r="A4412" s="3">
        <f>_xlfn.XLOOKUP(Table16[[#This Row],[OrderID]],[3]!Table13456[No заказа],[3]!Table13456[Дата
отправки],"",0,1)</f>
        <v>45671</v>
      </c>
      <c r="B4412" s="2">
        <v>480032709</v>
      </c>
      <c r="C4412" s="2"/>
      <c r="D4412" s="2"/>
      <c r="E4412" s="3"/>
      <c r="F4412" s="3"/>
      <c r="H4412" s="5">
        <f>_xlfn.XLOOKUP(Table16[[#This Row],[OrderID]],[3]!Table13456[No заказа],[3]!Table13456[Количество],"",0,1)</f>
        <v>1</v>
      </c>
      <c r="I4412" s="5">
        <f>_xlfn.XLOOKUP(Table16[[#This Row],[OrderID]],[3]!Table13456[No заказа],[3]!Table13456[Цена],"",0,1)</f>
        <v>9000</v>
      </c>
      <c r="J4412" s="2" t="str">
        <f>M01_SETTINGS!$F$2</f>
        <v>KASPI</v>
      </c>
    </row>
    <row r="4413" spans="1:10" x14ac:dyDescent="0.35">
      <c r="A4413" s="3">
        <f>_xlfn.XLOOKUP(Table16[[#This Row],[OrderID]],[3]!Table13456[No заказа],[3]!Table13456[Дата
отправки],"",0,1)</f>
        <v>45671</v>
      </c>
      <c r="B4413" s="2">
        <v>480102687</v>
      </c>
      <c r="C4413" s="2"/>
      <c r="D4413" s="2"/>
      <c r="E4413" s="3"/>
      <c r="F4413" s="3"/>
      <c r="H4413" s="5">
        <f>_xlfn.XLOOKUP(Table16[[#This Row],[OrderID]],[3]!Table13456[No заказа],[3]!Table13456[Количество],"",0,1)</f>
        <v>1</v>
      </c>
      <c r="I4413" s="5">
        <f>_xlfn.XLOOKUP(Table16[[#This Row],[OrderID]],[3]!Table13456[No заказа],[3]!Table13456[Цена],"",0,1)</f>
        <v>8898</v>
      </c>
      <c r="J4413" s="2" t="str">
        <f>M01_SETTINGS!$F$2</f>
        <v>KASPI</v>
      </c>
    </row>
    <row r="4414" spans="1:10" x14ac:dyDescent="0.35">
      <c r="A4414" s="3">
        <f>_xlfn.XLOOKUP(Table16[[#This Row],[OrderID]],[3]!Table13456[No заказа],[3]!Table13456[Дата
отправки],"",0,1)</f>
        <v>45671</v>
      </c>
      <c r="B4414" s="2">
        <v>479913281</v>
      </c>
      <c r="C4414" s="2"/>
      <c r="D4414" s="2"/>
      <c r="E4414" s="3"/>
      <c r="F4414" s="3"/>
      <c r="H4414" s="5">
        <f>_xlfn.XLOOKUP(Table16[[#This Row],[OrderID]],[3]!Table13456[No заказа],[3]!Table13456[Количество],"",0,1)</f>
        <v>1</v>
      </c>
      <c r="I4414" s="5">
        <f>_xlfn.XLOOKUP(Table16[[#This Row],[OrderID]],[3]!Table13456[No заказа],[3]!Table13456[Цена],"",0,1)</f>
        <v>8999</v>
      </c>
      <c r="J4414" s="2" t="str">
        <f>M01_SETTINGS!$F$2</f>
        <v>KASPI</v>
      </c>
    </row>
    <row r="4415" spans="1:10" x14ac:dyDescent="0.35">
      <c r="A4415" s="3">
        <f>_xlfn.XLOOKUP(Table16[[#This Row],[OrderID]],[3]!Table13456[No заказа],[3]!Table13456[Дата
отправки],"",0,1)</f>
        <v>45671</v>
      </c>
      <c r="B4415" s="2">
        <v>480033542</v>
      </c>
      <c r="C4415" s="2"/>
      <c r="D4415" s="2"/>
      <c r="E4415" s="3"/>
      <c r="F4415" s="3"/>
      <c r="H4415" s="5">
        <f>_xlfn.XLOOKUP(Table16[[#This Row],[OrderID]],[3]!Table13456[No заказа],[3]!Table13456[Количество],"",0,1)</f>
        <v>1</v>
      </c>
      <c r="I4415" s="5">
        <f>_xlfn.XLOOKUP(Table16[[#This Row],[OrderID]],[3]!Table13456[No заказа],[3]!Table13456[Цена],"",0,1)</f>
        <v>8914</v>
      </c>
      <c r="J4415" s="2" t="str">
        <f>M01_SETTINGS!$F$2</f>
        <v>KASPI</v>
      </c>
    </row>
    <row r="4416" spans="1:10" x14ac:dyDescent="0.35">
      <c r="A4416" s="3">
        <f>_xlfn.XLOOKUP(Table16[[#This Row],[OrderID]],[3]!Table13456[No заказа],[3]!Table13456[Дата
отправки],"",0,1)</f>
        <v>45671</v>
      </c>
      <c r="B4416" s="2">
        <v>479942558</v>
      </c>
      <c r="C4416" s="2"/>
      <c r="D4416" s="2"/>
      <c r="E4416" s="3"/>
      <c r="F4416" s="3"/>
      <c r="H4416" s="5">
        <f>_xlfn.XLOOKUP(Table16[[#This Row],[OrderID]],[3]!Table13456[No заказа],[3]!Table13456[Количество],"",0,1)</f>
        <v>1</v>
      </c>
      <c r="I4416" s="5">
        <f>_xlfn.XLOOKUP(Table16[[#This Row],[OrderID]],[3]!Table13456[No заказа],[3]!Table13456[Цена],"",0,1)</f>
        <v>8480</v>
      </c>
      <c r="J4416" s="2" t="str">
        <f>M01_SETTINGS!$F$2</f>
        <v>KASPI</v>
      </c>
    </row>
    <row r="4417" spans="1:10" x14ac:dyDescent="0.35">
      <c r="A4417" s="3">
        <f>_xlfn.XLOOKUP(Table16[[#This Row],[OrderID]],[3]!Table13456[No заказа],[3]!Table13456[Дата
отправки],"",0,1)</f>
        <v>45671</v>
      </c>
      <c r="B4417" s="2">
        <v>480071563</v>
      </c>
      <c r="C4417" s="2"/>
      <c r="D4417" s="2"/>
      <c r="E4417" s="3"/>
      <c r="F4417" s="3"/>
      <c r="H4417" s="5">
        <f>_xlfn.XLOOKUP(Table16[[#This Row],[OrderID]],[3]!Table13456[No заказа],[3]!Table13456[Количество],"",0,1)</f>
        <v>1</v>
      </c>
      <c r="I4417" s="5">
        <f>_xlfn.XLOOKUP(Table16[[#This Row],[OrderID]],[3]!Table13456[No заказа],[3]!Table13456[Цена],"",0,1)</f>
        <v>10798</v>
      </c>
      <c r="J4417" s="2" t="str">
        <f>M01_SETTINGS!$F$2</f>
        <v>KASPI</v>
      </c>
    </row>
    <row r="4418" spans="1:10" x14ac:dyDescent="0.35">
      <c r="A4418" s="3">
        <f>_xlfn.XLOOKUP(Table16[[#This Row],[OrderID]],[3]!Table13456[No заказа],[3]!Table13456[Дата
отправки],"",0,1)</f>
        <v>45671</v>
      </c>
      <c r="B4418" s="2">
        <v>479904405</v>
      </c>
      <c r="C4418" s="2"/>
      <c r="D4418" s="2"/>
      <c r="E4418" s="3"/>
      <c r="F4418" s="3"/>
      <c r="H4418" s="5">
        <f>_xlfn.XLOOKUP(Table16[[#This Row],[OrderID]],[3]!Table13456[No заказа],[3]!Table13456[Количество],"",0,1)</f>
        <v>1</v>
      </c>
      <c r="I4418" s="5">
        <f>_xlfn.XLOOKUP(Table16[[#This Row],[OrderID]],[3]!Table13456[No заказа],[3]!Table13456[Цена],"",0,1)</f>
        <v>10798</v>
      </c>
      <c r="J4418" s="2" t="str">
        <f>M01_SETTINGS!$F$2</f>
        <v>KASPI</v>
      </c>
    </row>
    <row r="4419" spans="1:10" x14ac:dyDescent="0.35">
      <c r="A4419" s="3">
        <f>_xlfn.XLOOKUP(Table16[[#This Row],[OrderID]],[3]!Table13456[No заказа],[3]!Table13456[Дата
отправки],"",0,1)</f>
        <v>45671</v>
      </c>
      <c r="B4419" s="2">
        <v>480064075</v>
      </c>
      <c r="C4419" s="2"/>
      <c r="D4419" s="2"/>
      <c r="E4419" s="3"/>
      <c r="F4419" s="3"/>
      <c r="H4419" s="5">
        <f>_xlfn.XLOOKUP(Table16[[#This Row],[OrderID]],[3]!Table13456[No заказа],[3]!Table13456[Количество],"",0,1)</f>
        <v>1</v>
      </c>
      <c r="I4419" s="5">
        <f>_xlfn.XLOOKUP(Table16[[#This Row],[OrderID]],[3]!Table13456[No заказа],[3]!Table13456[Цена],"",0,1)</f>
        <v>8480</v>
      </c>
      <c r="J4419" s="2" t="str">
        <f>M01_SETTINGS!$F$2</f>
        <v>KASPI</v>
      </c>
    </row>
    <row r="4420" spans="1:10" x14ac:dyDescent="0.35">
      <c r="A4420" s="3">
        <f>_xlfn.XLOOKUP(Table16[[#This Row],[OrderID]],[3]!Table13456[No заказа],[3]!Table13456[Дата
отправки],"",0,1)</f>
        <v>45671</v>
      </c>
      <c r="B4420" s="2">
        <v>480140034</v>
      </c>
      <c r="C4420" s="2"/>
      <c r="D4420" s="2"/>
      <c r="E4420" s="3"/>
      <c r="F4420" s="3"/>
      <c r="H4420" s="5">
        <f>_xlfn.XLOOKUP(Table16[[#This Row],[OrderID]],[3]!Table13456[No заказа],[3]!Table13456[Количество],"",0,1)</f>
        <v>1</v>
      </c>
      <c r="I4420" s="5">
        <f>_xlfn.XLOOKUP(Table16[[#This Row],[OrderID]],[3]!Table13456[No заказа],[3]!Table13456[Цена],"",0,1)</f>
        <v>9999</v>
      </c>
      <c r="J4420" s="2" t="str">
        <f>M01_SETTINGS!$F$2</f>
        <v>KASPI</v>
      </c>
    </row>
    <row r="4421" spans="1:10" x14ac:dyDescent="0.35">
      <c r="A4421" s="3">
        <f>_xlfn.XLOOKUP(Table16[[#This Row],[OrderID]],[3]!Table13456[No заказа],[3]!Table13456[Дата
отправки],"",0,1)</f>
        <v>45671</v>
      </c>
      <c r="B4421" s="2">
        <v>480182642</v>
      </c>
      <c r="C4421" s="2"/>
      <c r="D4421" s="2"/>
      <c r="E4421" s="3"/>
      <c r="F4421" s="3"/>
      <c r="H4421" s="5">
        <f>_xlfn.XLOOKUP(Table16[[#This Row],[OrderID]],[3]!Table13456[No заказа],[3]!Table13456[Количество],"",0,1)</f>
        <v>1</v>
      </c>
      <c r="I4421" s="5">
        <f>_xlfn.XLOOKUP(Table16[[#This Row],[OrderID]],[3]!Table13456[No заказа],[3]!Table13456[Цена],"",0,1)</f>
        <v>8998</v>
      </c>
      <c r="J4421" s="2" t="str">
        <f>M01_SETTINGS!$F$2</f>
        <v>KASPI</v>
      </c>
    </row>
    <row r="4422" spans="1:10" x14ac:dyDescent="0.35">
      <c r="A4422" s="3">
        <f>_xlfn.XLOOKUP(Table16[[#This Row],[OrderID]],[3]!Table13456[No заказа],[3]!Table13456[Дата
отправки],"",0,1)</f>
        <v>45671</v>
      </c>
      <c r="B4422" s="2">
        <v>479878930</v>
      </c>
      <c r="C4422" s="2"/>
      <c r="D4422" s="2"/>
      <c r="E4422" s="3"/>
      <c r="F4422" s="3"/>
      <c r="H4422" s="5">
        <f>_xlfn.XLOOKUP(Table16[[#This Row],[OrderID]],[3]!Table13456[No заказа],[3]!Table13456[Количество],"",0,1)</f>
        <v>1</v>
      </c>
      <c r="I4422" s="5">
        <f>_xlfn.XLOOKUP(Table16[[#This Row],[OrderID]],[3]!Table13456[No заказа],[3]!Table13456[Цена],"",0,1)</f>
        <v>14990</v>
      </c>
      <c r="J4422" s="2" t="str">
        <f>M01_SETTINGS!$F$2</f>
        <v>KASPI</v>
      </c>
    </row>
    <row r="4423" spans="1:10" x14ac:dyDescent="0.35">
      <c r="A4423" s="3">
        <f>_xlfn.XLOOKUP(Table16[[#This Row],[OrderID]],[3]!Table13456[No заказа],[3]!Table13456[Дата
отправки],"",0,1)</f>
        <v>45671</v>
      </c>
      <c r="B4423" s="2">
        <v>480171174</v>
      </c>
      <c r="C4423" s="2"/>
      <c r="D4423" s="2"/>
      <c r="E4423" s="3"/>
      <c r="F4423" s="3"/>
      <c r="H4423" s="5">
        <f>_xlfn.XLOOKUP(Table16[[#This Row],[OrderID]],[3]!Table13456[No заказа],[3]!Table13456[Количество],"",0,1)</f>
        <v>1</v>
      </c>
      <c r="I4423" s="5">
        <f>_xlfn.XLOOKUP(Table16[[#This Row],[OrderID]],[3]!Table13456[No заказа],[3]!Table13456[Цена],"",0,1)</f>
        <v>14990</v>
      </c>
      <c r="J4423" s="2" t="str">
        <f>M01_SETTINGS!$F$2</f>
        <v>KASPI</v>
      </c>
    </row>
    <row r="4424" spans="1:10" x14ac:dyDescent="0.35">
      <c r="A4424" s="3">
        <f>_xlfn.XLOOKUP(Table16[[#This Row],[OrderID]],[3]!Table13456[No заказа],[3]!Table13456[Дата
отправки],"",0,1)</f>
        <v>45671</v>
      </c>
      <c r="B4424" s="2">
        <v>480150304</v>
      </c>
      <c r="C4424" s="2"/>
      <c r="D4424" s="2"/>
      <c r="E4424" s="3"/>
      <c r="F4424" s="3"/>
      <c r="H4424" s="5">
        <f>_xlfn.XLOOKUP(Table16[[#This Row],[OrderID]],[3]!Table13456[No заказа],[3]!Table13456[Количество],"",0,1)</f>
        <v>1</v>
      </c>
      <c r="I4424" s="5">
        <f>_xlfn.XLOOKUP(Table16[[#This Row],[OrderID]],[3]!Table13456[No заказа],[3]!Table13456[Цена],"",0,1)</f>
        <v>9344</v>
      </c>
      <c r="J4424" s="2" t="str">
        <f>M01_SETTINGS!$F$2</f>
        <v>KASPI</v>
      </c>
    </row>
    <row r="4425" spans="1:10" x14ac:dyDescent="0.35">
      <c r="A4425" s="3">
        <f>_xlfn.XLOOKUP(Table16[[#This Row],[OrderID]],[3]!Table13456[No заказа],[3]!Table13456[Дата
отправки],"",0,1)</f>
        <v>45671</v>
      </c>
      <c r="B4425" s="2">
        <v>479771017</v>
      </c>
      <c r="C4425" s="2"/>
      <c r="D4425" s="2"/>
      <c r="E4425" s="3"/>
      <c r="F4425" s="3"/>
      <c r="H4425" s="5">
        <f>_xlfn.XLOOKUP(Table16[[#This Row],[OrderID]],[3]!Table13456[No заказа],[3]!Table13456[Количество],"",0,1)</f>
        <v>1</v>
      </c>
      <c r="I4425" s="5">
        <f>_xlfn.XLOOKUP(Table16[[#This Row],[OrderID]],[3]!Table13456[No заказа],[3]!Table13456[Цена],"",0,1)</f>
        <v>8998</v>
      </c>
      <c r="J4425" s="2" t="str">
        <f>M01_SETTINGS!$F$2</f>
        <v>KASPI</v>
      </c>
    </row>
    <row r="4426" spans="1:10" x14ac:dyDescent="0.35">
      <c r="A4426" s="3">
        <f>_xlfn.XLOOKUP(Table16[[#This Row],[OrderID]],[3]!Table13456[No заказа],[3]!Table13456[Дата
отправки],"",0,1)</f>
        <v>45671</v>
      </c>
      <c r="B4426" s="2">
        <v>479932125</v>
      </c>
      <c r="C4426" s="2"/>
      <c r="D4426" s="2"/>
      <c r="E4426" s="3"/>
      <c r="F4426" s="3"/>
      <c r="H4426" s="5">
        <f>_xlfn.XLOOKUP(Table16[[#This Row],[OrderID]],[3]!Table13456[No заказа],[3]!Table13456[Количество],"",0,1)</f>
        <v>1</v>
      </c>
      <c r="I4426" s="5">
        <f>_xlfn.XLOOKUP(Table16[[#This Row],[OrderID]],[3]!Table13456[No заказа],[3]!Table13456[Цена],"",0,1)</f>
        <v>8997</v>
      </c>
      <c r="J4426" s="2" t="str">
        <f>M01_SETTINGS!$F$2</f>
        <v>KASPI</v>
      </c>
    </row>
    <row r="4427" spans="1:10" x14ac:dyDescent="0.35">
      <c r="A4427" s="3">
        <f>_xlfn.XLOOKUP(Table16[[#This Row],[OrderID]],[3]!Table13456[No заказа],[3]!Table13456[Дата
отправки],"",0,1)</f>
        <v>45671</v>
      </c>
      <c r="B4427" s="2">
        <v>479688169</v>
      </c>
      <c r="C4427" s="2"/>
      <c r="D4427" s="2"/>
      <c r="E4427" s="3"/>
      <c r="F4427" s="3"/>
      <c r="H4427" s="5">
        <f>_xlfn.XLOOKUP(Table16[[#This Row],[OrderID]],[3]!Table13456[No заказа],[3]!Table13456[Количество],"",0,1)</f>
        <v>1</v>
      </c>
      <c r="I4427" s="5">
        <f>_xlfn.XLOOKUP(Table16[[#This Row],[OrderID]],[3]!Table13456[No заказа],[3]!Table13456[Цена],"",0,1)</f>
        <v>8988</v>
      </c>
      <c r="J4427" s="2" t="str">
        <f>M01_SETTINGS!$F$2</f>
        <v>KASPI</v>
      </c>
    </row>
    <row r="4428" spans="1:10" x14ac:dyDescent="0.35">
      <c r="A4428" s="3">
        <f>_xlfn.XLOOKUP(Table16[[#This Row],[OrderID]],[3]!Table13456[No заказа],[3]!Table13456[Дата
отправки],"",0,1)</f>
        <v>45671</v>
      </c>
      <c r="B4428" s="2">
        <v>479882335</v>
      </c>
      <c r="C4428" s="2"/>
      <c r="D4428" s="2"/>
      <c r="E4428" s="3"/>
      <c r="F4428" s="3"/>
      <c r="H4428" s="5">
        <f>_xlfn.XLOOKUP(Table16[[#This Row],[OrderID]],[3]!Table13456[No заказа],[3]!Table13456[Количество],"",0,1)</f>
        <v>1</v>
      </c>
      <c r="I4428" s="5">
        <f>_xlfn.XLOOKUP(Table16[[#This Row],[OrderID]],[3]!Table13456[No заказа],[3]!Table13456[Цена],"",0,1)</f>
        <v>9000</v>
      </c>
      <c r="J4428" s="2" t="str">
        <f>M01_SETTINGS!$F$2</f>
        <v>KASPI</v>
      </c>
    </row>
    <row r="4429" spans="1:10" x14ac:dyDescent="0.35">
      <c r="A4429" s="3">
        <f>_xlfn.XLOOKUP(Table16[[#This Row],[OrderID]],[3]!Table13456[No заказа],[3]!Table13456[Дата
отправки],"",0,1)</f>
        <v>45671</v>
      </c>
      <c r="B4429" s="2" t="s">
        <v>265</v>
      </c>
      <c r="C4429" s="2"/>
      <c r="D4429" s="2"/>
      <c r="E4429" s="3"/>
      <c r="F4429" s="3"/>
      <c r="H4429" s="5">
        <f>_xlfn.XLOOKUP(Table16[[#This Row],[OrderID]],[3]!Table13456[No заказа],[3]!Table13456[Количество],"",0,1)</f>
        <v>1</v>
      </c>
      <c r="I4429" s="5">
        <f>_xlfn.XLOOKUP(Table16[[#This Row],[OrderID]],[3]!Table13456[No заказа],[3]!Table13456[Цена],"",0,1)</f>
        <v>17383</v>
      </c>
      <c r="J4429" s="2" t="str">
        <f>M01_SETTINGS!$F$2</f>
        <v>KASPI</v>
      </c>
    </row>
    <row r="4430" spans="1:10" x14ac:dyDescent="0.35">
      <c r="A4430" s="3">
        <f>_xlfn.XLOOKUP(Table16[[#This Row],[OrderID]],[3]!Table13456[No заказа],[3]!Table13456[Дата
отправки],"",0,1)</f>
        <v>45671</v>
      </c>
      <c r="B4430" s="2">
        <v>480087580</v>
      </c>
      <c r="C4430" s="2"/>
      <c r="D4430" s="2"/>
      <c r="E4430" s="3"/>
      <c r="F4430" s="3"/>
      <c r="H4430" s="5">
        <f>_xlfn.XLOOKUP(Table16[[#This Row],[OrderID]],[3]!Table13456[No заказа],[3]!Table13456[Количество],"",0,1)</f>
        <v>1</v>
      </c>
      <c r="I4430" s="5">
        <f>_xlfn.XLOOKUP(Table16[[#This Row],[OrderID]],[3]!Table13456[No заказа],[3]!Table13456[Цена],"",0,1)</f>
        <v>9000</v>
      </c>
      <c r="J4430" s="2" t="str">
        <f>M01_SETTINGS!$F$2</f>
        <v>KASPI</v>
      </c>
    </row>
    <row r="4431" spans="1:10" x14ac:dyDescent="0.35">
      <c r="A4431" s="3">
        <f>_xlfn.XLOOKUP(Table16[[#This Row],[OrderID]],[3]!Table13456[No заказа],[3]!Table13456[Дата
отправки],"",0,1)</f>
        <v>45671</v>
      </c>
      <c r="B4431" s="2">
        <v>479845645</v>
      </c>
      <c r="C4431" s="2"/>
      <c r="D4431" s="2"/>
      <c r="E4431" s="3"/>
      <c r="F4431" s="3"/>
      <c r="H4431" s="5">
        <f>_xlfn.XLOOKUP(Table16[[#This Row],[OrderID]],[3]!Table13456[No заказа],[3]!Table13456[Количество],"",0,1)</f>
        <v>1</v>
      </c>
      <c r="I4431" s="5">
        <f>_xlfn.XLOOKUP(Table16[[#This Row],[OrderID]],[3]!Table13456[No заказа],[3]!Table13456[Цена],"",0,1)</f>
        <v>9000</v>
      </c>
      <c r="J4431" s="2" t="str">
        <f>M01_SETTINGS!$F$2</f>
        <v>KASPI</v>
      </c>
    </row>
    <row r="4432" spans="1:10" x14ac:dyDescent="0.35">
      <c r="A4432" s="3">
        <f>_xlfn.XLOOKUP(Table16[[#This Row],[OrderID]],[3]!Table13456[No заказа],[3]!Table13456[Дата
отправки],"",0,1)</f>
        <v>45671</v>
      </c>
      <c r="B4432" s="2">
        <v>479813244</v>
      </c>
      <c r="C4432" s="2"/>
      <c r="D4432" s="2"/>
      <c r="E4432" s="3"/>
      <c r="F4432" s="3"/>
      <c r="H4432" s="5">
        <f>_xlfn.XLOOKUP(Table16[[#This Row],[OrderID]],[3]!Table13456[No заказа],[3]!Table13456[Количество],"",0,1)</f>
        <v>1</v>
      </c>
      <c r="I4432" s="5">
        <f>_xlfn.XLOOKUP(Table16[[#This Row],[OrderID]],[3]!Table13456[No заказа],[3]!Table13456[Цена],"",0,1)</f>
        <v>9000</v>
      </c>
      <c r="J4432" s="2" t="str">
        <f>M01_SETTINGS!$F$2</f>
        <v>KASPI</v>
      </c>
    </row>
    <row r="4433" spans="1:10" x14ac:dyDescent="0.35">
      <c r="A4433" s="3">
        <f>_xlfn.XLOOKUP(Table16[[#This Row],[OrderID]],[3]!Table13456[No заказа],[3]!Table13456[Дата
отправки],"",0,1)</f>
        <v>45671</v>
      </c>
      <c r="B4433" s="2">
        <v>479806458</v>
      </c>
      <c r="C4433" s="2"/>
      <c r="D4433" s="2"/>
      <c r="E4433" s="3"/>
      <c r="F4433" s="3"/>
      <c r="H4433" s="5">
        <f>_xlfn.XLOOKUP(Table16[[#This Row],[OrderID]],[3]!Table13456[No заказа],[3]!Table13456[Количество],"",0,1)</f>
        <v>1</v>
      </c>
      <c r="I4433" s="5">
        <f>_xlfn.XLOOKUP(Table16[[#This Row],[OrderID]],[3]!Table13456[No заказа],[3]!Table13456[Цена],"",0,1)</f>
        <v>9000</v>
      </c>
      <c r="J4433" s="2" t="str">
        <f>M01_SETTINGS!$F$2</f>
        <v>KASPI</v>
      </c>
    </row>
    <row r="4434" spans="1:10" x14ac:dyDescent="0.35">
      <c r="A4434" s="3">
        <f>_xlfn.XLOOKUP(Table16[[#This Row],[OrderID]],[3]!Table13456[No заказа],[3]!Table13456[Дата
отправки],"",0,1)</f>
        <v>45671</v>
      </c>
      <c r="B4434" s="2">
        <v>479965554</v>
      </c>
      <c r="C4434" s="2"/>
      <c r="D4434" s="2"/>
      <c r="E4434" s="3"/>
      <c r="F4434" s="3"/>
      <c r="H4434" s="5">
        <f>_xlfn.XLOOKUP(Table16[[#This Row],[OrderID]],[3]!Table13456[No заказа],[3]!Table13456[Количество],"",0,1)</f>
        <v>1</v>
      </c>
      <c r="I4434" s="5">
        <f>_xlfn.XLOOKUP(Table16[[#This Row],[OrderID]],[3]!Table13456[No заказа],[3]!Table13456[Цена],"",0,1)</f>
        <v>8598</v>
      </c>
      <c r="J4434" s="2" t="str">
        <f>M01_SETTINGS!$F$2</f>
        <v>KASPI</v>
      </c>
    </row>
    <row r="4435" spans="1:10" x14ac:dyDescent="0.35">
      <c r="A4435" s="3">
        <f>_xlfn.XLOOKUP(Table16[[#This Row],[OrderID]],[3]!Table13456[No заказа],[3]!Table13456[Дата
отправки],"",0,1)</f>
        <v>45671</v>
      </c>
      <c r="B4435" s="2" t="s">
        <v>266</v>
      </c>
      <c r="C4435" s="2"/>
      <c r="D4435" s="2"/>
      <c r="E4435" s="3"/>
      <c r="F4435" s="3"/>
      <c r="H4435" s="5">
        <f>_xlfn.XLOOKUP(Table16[[#This Row],[OrderID]],[3]!Table13456[No заказа],[3]!Table13456[Количество],"",0,1)</f>
        <v>1</v>
      </c>
      <c r="I4435" s="5">
        <f>_xlfn.XLOOKUP(Table16[[#This Row],[OrderID]],[3]!Table13456[No заказа],[3]!Table13456[Цена],"",0,1)</f>
        <v>17383</v>
      </c>
      <c r="J4435" s="2" t="str">
        <f>M01_SETTINGS!$F$2</f>
        <v>KASPI</v>
      </c>
    </row>
    <row r="4436" spans="1:10" x14ac:dyDescent="0.35">
      <c r="A4436" s="3">
        <f>_xlfn.XLOOKUP(Table16[[#This Row],[OrderID]],[3]!Table13456[No заказа],[3]!Table13456[Дата
отправки],"",0,1)</f>
        <v>45671</v>
      </c>
      <c r="B4436" s="2">
        <v>480201640</v>
      </c>
      <c r="C4436" s="2"/>
      <c r="D4436" s="2"/>
      <c r="E4436" s="3"/>
      <c r="F4436" s="3"/>
      <c r="H4436" s="5">
        <f>_xlfn.XLOOKUP(Table16[[#This Row],[OrderID]],[3]!Table13456[No заказа],[3]!Table13456[Количество],"",0,1)</f>
        <v>1</v>
      </c>
      <c r="I4436" s="5">
        <f>_xlfn.XLOOKUP(Table16[[#This Row],[OrderID]],[3]!Table13456[No заказа],[3]!Table13456[Цена],"",0,1)</f>
        <v>19999</v>
      </c>
      <c r="J4436" s="2" t="str">
        <f>M01_SETTINGS!$F$2</f>
        <v>KASPI</v>
      </c>
    </row>
    <row r="4437" spans="1:10" x14ac:dyDescent="0.35">
      <c r="A4437" s="3">
        <f>_xlfn.XLOOKUP(Table16[[#This Row],[OrderID]],[3]!Table13456[No заказа],[3]!Table13456[Дата
отправки],"",0,1)</f>
        <v>45671</v>
      </c>
      <c r="B4437" s="2">
        <v>480032607</v>
      </c>
      <c r="C4437" s="2"/>
      <c r="D4437" s="2"/>
      <c r="E4437" s="3"/>
      <c r="F4437" s="3"/>
      <c r="H4437" s="5">
        <f>_xlfn.XLOOKUP(Table16[[#This Row],[OrderID]],[3]!Table13456[No заказа],[3]!Table13456[Количество],"",0,1)</f>
        <v>1</v>
      </c>
      <c r="I4437" s="5">
        <f>_xlfn.XLOOKUP(Table16[[#This Row],[OrderID]],[3]!Table13456[No заказа],[3]!Table13456[Цена],"",0,1)</f>
        <v>19999</v>
      </c>
      <c r="J4437" s="2" t="str">
        <f>M01_SETTINGS!$F$2</f>
        <v>KASPI</v>
      </c>
    </row>
    <row r="4438" spans="1:10" x14ac:dyDescent="0.35">
      <c r="A4438" s="3">
        <f>_xlfn.XLOOKUP(Table16[[#This Row],[OrderID]],[3]!Table13456[No заказа],[3]!Table13456[Дата
отправки],"",0,1)</f>
        <v>45671</v>
      </c>
      <c r="B4438" s="2">
        <v>479994614</v>
      </c>
      <c r="C4438" s="2"/>
      <c r="D4438" s="2"/>
      <c r="E4438" s="3"/>
      <c r="F4438" s="3"/>
      <c r="H4438" s="5">
        <f>_xlfn.XLOOKUP(Table16[[#This Row],[OrderID]],[3]!Table13456[No заказа],[3]!Table13456[Количество],"",0,1)</f>
        <v>1</v>
      </c>
      <c r="I4438" s="5">
        <f>_xlfn.XLOOKUP(Table16[[#This Row],[OrderID]],[3]!Table13456[No заказа],[3]!Table13456[Цена],"",0,1)</f>
        <v>19999</v>
      </c>
      <c r="J4438" s="2" t="str">
        <f>M01_SETTINGS!$F$2</f>
        <v>KASPI</v>
      </c>
    </row>
    <row r="4439" spans="1:10" x14ac:dyDescent="0.35">
      <c r="A4439" s="3">
        <f>_xlfn.XLOOKUP(Table16[[#This Row],[OrderID]],[3]!Table13456[No заказа],[3]!Table13456[Дата
отправки],"",0,1)</f>
        <v>45671</v>
      </c>
      <c r="B4439" s="2">
        <v>479837317</v>
      </c>
      <c r="C4439" s="2"/>
      <c r="D4439" s="2"/>
      <c r="E4439" s="3"/>
      <c r="F4439" s="3"/>
      <c r="H4439" s="5">
        <f>_xlfn.XLOOKUP(Table16[[#This Row],[OrderID]],[3]!Table13456[No заказа],[3]!Table13456[Количество],"",0,1)</f>
        <v>1</v>
      </c>
      <c r="I4439" s="5">
        <f>_xlfn.XLOOKUP(Table16[[#This Row],[OrderID]],[3]!Table13456[No заказа],[3]!Table13456[Цена],"",0,1)</f>
        <v>20000</v>
      </c>
      <c r="J4439" s="2" t="str">
        <f>M01_SETTINGS!$F$2</f>
        <v>KASPI</v>
      </c>
    </row>
    <row r="4440" spans="1:10" x14ac:dyDescent="0.35">
      <c r="A4440" s="3">
        <f>_xlfn.XLOOKUP(Table16[[#This Row],[OrderID]],[3]!Table13456[No заказа],[3]!Table13456[Дата
отправки],"",0,1)</f>
        <v>45671</v>
      </c>
      <c r="B4440" s="2">
        <v>480343821</v>
      </c>
      <c r="C4440" s="2"/>
      <c r="D4440" s="2"/>
      <c r="E4440" s="3"/>
      <c r="F4440" s="3"/>
      <c r="H4440" s="5">
        <f>_xlfn.XLOOKUP(Table16[[#This Row],[OrderID]],[3]!Table13456[No заказа],[3]!Table13456[Количество],"",0,1)</f>
        <v>1</v>
      </c>
      <c r="I4440" s="5">
        <f>_xlfn.XLOOKUP(Table16[[#This Row],[OrderID]],[3]!Table13456[No заказа],[3]!Table13456[Цена],"",0,1)</f>
        <v>22494</v>
      </c>
      <c r="J4440" s="2" t="str">
        <f>M01_SETTINGS!$F$2</f>
        <v>KASPI</v>
      </c>
    </row>
    <row r="4441" spans="1:10" x14ac:dyDescent="0.35">
      <c r="A4441" s="3">
        <f>_xlfn.XLOOKUP(Table16[[#This Row],[OrderID]],[3]!Table13456[No заказа],[3]!Table13456[Дата
отправки],"",0,1)</f>
        <v>45671</v>
      </c>
      <c r="B4441" s="2">
        <v>480179258</v>
      </c>
      <c r="C4441" s="2"/>
      <c r="D4441" s="2"/>
      <c r="E4441" s="3"/>
      <c r="F4441" s="3"/>
      <c r="H4441" s="5">
        <f>_xlfn.XLOOKUP(Table16[[#This Row],[OrderID]],[3]!Table13456[No заказа],[3]!Table13456[Количество],"",0,1)</f>
        <v>1</v>
      </c>
      <c r="I4441" s="5">
        <f>_xlfn.XLOOKUP(Table16[[#This Row],[OrderID]],[3]!Table13456[No заказа],[3]!Table13456[Цена],"",0,1)</f>
        <v>22495</v>
      </c>
      <c r="J4441" s="2" t="str">
        <f>M01_SETTINGS!$F$2</f>
        <v>KASPI</v>
      </c>
    </row>
    <row r="4442" spans="1:10" x14ac:dyDescent="0.35">
      <c r="A4442" s="3">
        <f>_xlfn.XLOOKUP(Table16[[#This Row],[OrderID]],[3]!Table13456[No заказа],[3]!Table13456[Дата
отправки],"",0,1)</f>
        <v>45671</v>
      </c>
      <c r="B4442" s="2">
        <v>480167889</v>
      </c>
      <c r="C4442" s="2"/>
      <c r="D4442" s="2"/>
      <c r="E4442" s="3"/>
      <c r="F4442" s="3"/>
      <c r="H4442" s="5">
        <f>_xlfn.XLOOKUP(Table16[[#This Row],[OrderID]],[3]!Table13456[No заказа],[3]!Table13456[Количество],"",0,1)</f>
        <v>1</v>
      </c>
      <c r="I4442" s="5">
        <f>_xlfn.XLOOKUP(Table16[[#This Row],[OrderID]],[3]!Table13456[No заказа],[3]!Table13456[Цена],"",0,1)</f>
        <v>22495</v>
      </c>
      <c r="J4442" s="2" t="str">
        <f>M01_SETTINGS!$F$2</f>
        <v>KASPI</v>
      </c>
    </row>
    <row r="4443" spans="1:10" x14ac:dyDescent="0.35">
      <c r="A4443" s="3">
        <f>_xlfn.XLOOKUP(Table16[[#This Row],[OrderID]],[3]!Table13456[No заказа],[3]!Table13456[Дата
отправки],"",0,1)</f>
        <v>45671</v>
      </c>
      <c r="B4443" s="2">
        <v>479937514</v>
      </c>
      <c r="C4443" s="2"/>
      <c r="D4443" s="2"/>
      <c r="E4443" s="3"/>
      <c r="F4443" s="3"/>
      <c r="H4443" s="5">
        <f>_xlfn.XLOOKUP(Table16[[#This Row],[OrderID]],[3]!Table13456[No заказа],[3]!Table13456[Количество],"",0,1)</f>
        <v>1</v>
      </c>
      <c r="I4443" s="5">
        <f>_xlfn.XLOOKUP(Table16[[#This Row],[OrderID]],[3]!Table13456[No заказа],[3]!Table13456[Цена],"",0,1)</f>
        <v>22495</v>
      </c>
      <c r="J4443" s="2" t="str">
        <f>M01_SETTINGS!$F$2</f>
        <v>KASPI</v>
      </c>
    </row>
    <row r="4444" spans="1:10" x14ac:dyDescent="0.35">
      <c r="A4444" s="3">
        <f>_xlfn.XLOOKUP(Table16[[#This Row],[OrderID]],[3]!Table13456[No заказа],[3]!Table13456[Дата
отправки],"",0,1)</f>
        <v>45671</v>
      </c>
      <c r="B4444" s="2">
        <v>479852570</v>
      </c>
      <c r="C4444" s="2"/>
      <c r="D4444" s="2"/>
      <c r="E4444" s="3"/>
      <c r="F4444" s="3"/>
      <c r="H4444" s="5">
        <f>_xlfn.XLOOKUP(Table16[[#This Row],[OrderID]],[3]!Table13456[No заказа],[3]!Table13456[Количество],"",0,1)</f>
        <v>1</v>
      </c>
      <c r="I4444" s="5">
        <f>_xlfn.XLOOKUP(Table16[[#This Row],[OrderID]],[3]!Table13456[No заказа],[3]!Table13456[Цена],"",0,1)</f>
        <v>22496</v>
      </c>
      <c r="J4444" s="2" t="str">
        <f>M01_SETTINGS!$F$2</f>
        <v>KASPI</v>
      </c>
    </row>
    <row r="4445" spans="1:10" x14ac:dyDescent="0.35">
      <c r="A4445" s="3">
        <f>_xlfn.XLOOKUP(Table16[[#This Row],[OrderID]],[3]!Table13456[No заказа],[3]!Table13456[Дата
отправки],"",0,1)</f>
        <v>45671</v>
      </c>
      <c r="B4445" s="2">
        <v>479691551</v>
      </c>
      <c r="C4445" s="2"/>
      <c r="D4445" s="2"/>
      <c r="E4445" s="3"/>
      <c r="F4445" s="3"/>
      <c r="H4445" s="5">
        <f>_xlfn.XLOOKUP(Table16[[#This Row],[OrderID]],[3]!Table13456[No заказа],[3]!Table13456[Количество],"",0,1)</f>
        <v>1</v>
      </c>
      <c r="I4445" s="5">
        <f>_xlfn.XLOOKUP(Table16[[#This Row],[OrderID]],[3]!Table13456[No заказа],[3]!Table13456[Цена],"",0,1)</f>
        <v>22496</v>
      </c>
      <c r="J4445" s="2" t="str">
        <f>M01_SETTINGS!$F$2</f>
        <v>KASPI</v>
      </c>
    </row>
    <row r="4446" spans="1:10" x14ac:dyDescent="0.35">
      <c r="A4446" s="3">
        <f>_xlfn.XLOOKUP(Table16[[#This Row],[OrderID]],[3]!Table13456[No заказа],[3]!Table13456[Дата
отправки],"",0,1)</f>
        <v>45670</v>
      </c>
      <c r="B4446" s="2">
        <v>479732154</v>
      </c>
      <c r="C4446" s="2"/>
      <c r="D4446" s="2"/>
      <c r="E4446" s="3"/>
      <c r="F4446" s="3"/>
      <c r="H4446" s="5">
        <f>_xlfn.XLOOKUP(Table16[[#This Row],[OrderID]],[3]!Table13456[No заказа],[3]!Table13456[Количество],"",0,1)</f>
        <v>1</v>
      </c>
      <c r="I4446" s="5">
        <f>_xlfn.XLOOKUP(Table16[[#This Row],[OrderID]],[3]!Table13456[No заказа],[3]!Table13456[Цена],"",0,1)</f>
        <v>8990</v>
      </c>
      <c r="J4446" s="2" t="str">
        <f>M01_SETTINGS!$F$2</f>
        <v>KASPI</v>
      </c>
    </row>
    <row r="4447" spans="1:10" x14ac:dyDescent="0.35">
      <c r="A4447" s="3">
        <f>_xlfn.XLOOKUP(Table16[[#This Row],[OrderID]],[3]!Table13456[No заказа],[3]!Table13456[Дата
отправки],"",0,1)</f>
        <v>45670</v>
      </c>
      <c r="B4447" s="2">
        <v>479782049</v>
      </c>
      <c r="C4447" s="2"/>
      <c r="D4447" s="2"/>
      <c r="E4447" s="3"/>
      <c r="F4447" s="3"/>
      <c r="H4447" s="5">
        <f>_xlfn.XLOOKUP(Table16[[#This Row],[OrderID]],[3]!Table13456[No заказа],[3]!Table13456[Количество],"",0,1)</f>
        <v>1</v>
      </c>
      <c r="I4447" s="5">
        <f>_xlfn.XLOOKUP(Table16[[#This Row],[OrderID]],[3]!Table13456[No заказа],[3]!Table13456[Цена],"",0,1)</f>
        <v>8480</v>
      </c>
      <c r="J4447" s="2" t="str">
        <f>M01_SETTINGS!$F$2</f>
        <v>KASPI</v>
      </c>
    </row>
    <row r="4448" spans="1:10" x14ac:dyDescent="0.35">
      <c r="A4448" s="3">
        <f>_xlfn.XLOOKUP(Table16[[#This Row],[OrderID]],[3]!Table13456[No заказа],[3]!Table13456[Дата
отправки],"",0,1)</f>
        <v>45670</v>
      </c>
      <c r="B4448" s="2">
        <v>479142529</v>
      </c>
      <c r="C4448" s="2"/>
      <c r="D4448" s="2"/>
      <c r="E4448" s="3"/>
      <c r="F4448" s="3"/>
      <c r="H4448" s="5">
        <f>_xlfn.XLOOKUP(Table16[[#This Row],[OrderID]],[3]!Table13456[No заказа],[3]!Table13456[Количество],"",0,1)</f>
        <v>1</v>
      </c>
      <c r="I4448" s="5">
        <f>_xlfn.XLOOKUP(Table16[[#This Row],[OrderID]],[3]!Table13456[No заказа],[3]!Table13456[Цена],"",0,1)</f>
        <v>8480</v>
      </c>
      <c r="J4448" s="2" t="str">
        <f>M01_SETTINGS!$F$2</f>
        <v>KASPI</v>
      </c>
    </row>
    <row r="4449" spans="1:10" x14ac:dyDescent="0.35">
      <c r="A4449" s="3">
        <f>_xlfn.XLOOKUP(Table16[[#This Row],[OrderID]],[3]!Table13456[No заказа],[3]!Table13456[Дата
отправки],"",0,1)</f>
        <v>45670</v>
      </c>
      <c r="B4449" s="2">
        <v>479222633</v>
      </c>
      <c r="C4449" s="2"/>
      <c r="D4449" s="2"/>
      <c r="E4449" s="3"/>
      <c r="F4449" s="3"/>
      <c r="H4449" s="5">
        <f>_xlfn.XLOOKUP(Table16[[#This Row],[OrderID]],[3]!Table13456[No заказа],[3]!Table13456[Количество],"",0,1)</f>
        <v>1</v>
      </c>
      <c r="I4449" s="5">
        <f>_xlfn.XLOOKUP(Table16[[#This Row],[OrderID]],[3]!Table13456[No заказа],[3]!Table13456[Цена],"",0,1)</f>
        <v>8600</v>
      </c>
      <c r="J4449" s="2" t="str">
        <f>M01_SETTINGS!$F$2</f>
        <v>KASPI</v>
      </c>
    </row>
    <row r="4450" spans="1:10" x14ac:dyDescent="0.35">
      <c r="A4450" s="3">
        <f>_xlfn.XLOOKUP(Table16[[#This Row],[OrderID]],[3]!Table13456[No заказа],[3]!Table13456[Дата
отправки],"",0,1)</f>
        <v>45670</v>
      </c>
      <c r="B4450" s="2">
        <v>479184176</v>
      </c>
      <c r="C4450" s="2"/>
      <c r="D4450" s="2"/>
      <c r="E4450" s="3"/>
      <c r="F4450" s="3"/>
      <c r="H4450" s="5">
        <f>_xlfn.XLOOKUP(Table16[[#This Row],[OrderID]],[3]!Table13456[No заказа],[3]!Table13456[Количество],"",0,1)</f>
        <v>1</v>
      </c>
      <c r="I4450" s="5">
        <f>_xlfn.XLOOKUP(Table16[[#This Row],[OrderID]],[3]!Table13456[No заказа],[3]!Table13456[Цена],"",0,1)</f>
        <v>8590</v>
      </c>
      <c r="J4450" s="2" t="str">
        <f>M01_SETTINGS!$F$2</f>
        <v>KASPI</v>
      </c>
    </row>
    <row r="4451" spans="1:10" x14ac:dyDescent="0.35">
      <c r="A4451" s="3">
        <f>_xlfn.XLOOKUP(Table16[[#This Row],[OrderID]],[3]!Table13456[No заказа],[3]!Table13456[Дата
отправки],"",0,1)</f>
        <v>45670</v>
      </c>
      <c r="B4451" s="2">
        <v>479193202</v>
      </c>
      <c r="C4451" s="2"/>
      <c r="D4451" s="2"/>
      <c r="E4451" s="3"/>
      <c r="F4451" s="3"/>
      <c r="H4451" s="5">
        <f>_xlfn.XLOOKUP(Table16[[#This Row],[OrderID]],[3]!Table13456[No заказа],[3]!Table13456[Количество],"",0,1)</f>
        <v>1</v>
      </c>
      <c r="I4451" s="5">
        <f>_xlfn.XLOOKUP(Table16[[#This Row],[OrderID]],[3]!Table13456[No заказа],[3]!Table13456[Цена],"",0,1)</f>
        <v>8599</v>
      </c>
      <c r="J4451" s="2" t="str">
        <f>M01_SETTINGS!$F$2</f>
        <v>KASPI</v>
      </c>
    </row>
    <row r="4452" spans="1:10" x14ac:dyDescent="0.35">
      <c r="A4452" s="3">
        <f>_xlfn.XLOOKUP(Table16[[#This Row],[OrderID]],[3]!Table13456[No заказа],[3]!Table13456[Дата
отправки],"",0,1)</f>
        <v>45670</v>
      </c>
      <c r="B4452" s="2">
        <v>479572291</v>
      </c>
      <c r="C4452" s="2"/>
      <c r="D4452" s="2"/>
      <c r="E4452" s="3"/>
      <c r="F4452" s="3"/>
      <c r="H4452" s="5">
        <f>_xlfn.XLOOKUP(Table16[[#This Row],[OrderID]],[3]!Table13456[No заказа],[3]!Table13456[Количество],"",0,1)</f>
        <v>1</v>
      </c>
      <c r="I4452" s="5">
        <f>_xlfn.XLOOKUP(Table16[[#This Row],[OrderID]],[3]!Table13456[No заказа],[3]!Table13456[Цена],"",0,1)</f>
        <v>8480</v>
      </c>
      <c r="J4452" s="2" t="str">
        <f>M01_SETTINGS!$F$2</f>
        <v>KASPI</v>
      </c>
    </row>
    <row r="4453" spans="1:10" x14ac:dyDescent="0.35">
      <c r="A4453" s="3">
        <f>_xlfn.XLOOKUP(Table16[[#This Row],[OrderID]],[3]!Table13456[No заказа],[3]!Table13456[Дата
отправки],"",0,1)</f>
        <v>45670</v>
      </c>
      <c r="B4453" s="2">
        <v>479161754</v>
      </c>
      <c r="C4453" s="2"/>
      <c r="D4453" s="2"/>
      <c r="E4453" s="3"/>
      <c r="F4453" s="3"/>
      <c r="H4453" s="5">
        <f>_xlfn.XLOOKUP(Table16[[#This Row],[OrderID]],[3]!Table13456[No заказа],[3]!Table13456[Количество],"",0,1)</f>
        <v>1</v>
      </c>
      <c r="I4453" s="5">
        <f>_xlfn.XLOOKUP(Table16[[#This Row],[OrderID]],[3]!Table13456[No заказа],[3]!Table13456[Цена],"",0,1)</f>
        <v>8480</v>
      </c>
      <c r="J4453" s="2" t="str">
        <f>M01_SETTINGS!$F$2</f>
        <v>KASPI</v>
      </c>
    </row>
    <row r="4454" spans="1:10" x14ac:dyDescent="0.35">
      <c r="A4454" s="3">
        <f>_xlfn.XLOOKUP(Table16[[#This Row],[OrderID]],[3]!Table13456[No заказа],[3]!Table13456[Дата
отправки],"",0,1)</f>
        <v>45670</v>
      </c>
      <c r="B4454" s="2">
        <v>479309150</v>
      </c>
      <c r="C4454" s="2"/>
      <c r="D4454" s="2"/>
      <c r="E4454" s="3"/>
      <c r="F4454" s="3"/>
      <c r="H4454" s="5">
        <f>_xlfn.XLOOKUP(Table16[[#This Row],[OrderID]],[3]!Table13456[No заказа],[3]!Table13456[Количество],"",0,1)</f>
        <v>1</v>
      </c>
      <c r="I4454" s="5">
        <f>_xlfn.XLOOKUP(Table16[[#This Row],[OrderID]],[3]!Table13456[No заказа],[3]!Table13456[Цена],"",0,1)</f>
        <v>8939</v>
      </c>
      <c r="J4454" s="2" t="str">
        <f>M01_SETTINGS!$F$2</f>
        <v>KASPI</v>
      </c>
    </row>
    <row r="4455" spans="1:10" x14ac:dyDescent="0.35">
      <c r="A4455" s="3">
        <f>_xlfn.XLOOKUP(Table16[[#This Row],[OrderID]],[3]!Table13456[No заказа],[3]!Table13456[Дата
отправки],"",0,1)</f>
        <v>45670</v>
      </c>
      <c r="B4455" s="2">
        <v>479394182</v>
      </c>
      <c r="C4455" s="2"/>
      <c r="D4455" s="2"/>
      <c r="E4455" s="3"/>
      <c r="F4455" s="3"/>
      <c r="H4455" s="5">
        <f>_xlfn.XLOOKUP(Table16[[#This Row],[OrderID]],[3]!Table13456[No заказа],[3]!Table13456[Количество],"",0,1)</f>
        <v>1</v>
      </c>
      <c r="I4455" s="5">
        <f>_xlfn.XLOOKUP(Table16[[#This Row],[OrderID]],[3]!Table13456[No заказа],[3]!Table13456[Цена],"",0,1)</f>
        <v>8920</v>
      </c>
      <c r="J4455" s="2" t="str">
        <f>M01_SETTINGS!$F$2</f>
        <v>KASPI</v>
      </c>
    </row>
    <row r="4456" spans="1:10" x14ac:dyDescent="0.35">
      <c r="A4456" s="3">
        <f>_xlfn.XLOOKUP(Table16[[#This Row],[OrderID]],[3]!Table13456[No заказа],[3]!Table13456[Дата
отправки],"",0,1)</f>
        <v>45670</v>
      </c>
      <c r="B4456" s="2">
        <v>479329802</v>
      </c>
      <c r="C4456" s="2"/>
      <c r="D4456" s="2"/>
      <c r="E4456" s="3"/>
      <c r="F4456" s="3"/>
      <c r="H4456" s="5">
        <f>_xlfn.XLOOKUP(Table16[[#This Row],[OrderID]],[3]!Table13456[No заказа],[3]!Table13456[Количество],"",0,1)</f>
        <v>1</v>
      </c>
      <c r="I4456" s="5">
        <f>_xlfn.XLOOKUP(Table16[[#This Row],[OrderID]],[3]!Table13456[No заказа],[3]!Table13456[Цена],"",0,1)</f>
        <v>8480</v>
      </c>
      <c r="J4456" s="2" t="str">
        <f>M01_SETTINGS!$F$2</f>
        <v>KASPI</v>
      </c>
    </row>
    <row r="4457" spans="1:10" x14ac:dyDescent="0.35">
      <c r="A4457" s="3">
        <f>_xlfn.XLOOKUP(Table16[[#This Row],[OrderID]],[3]!Table13456[No заказа],[3]!Table13456[Дата
отправки],"",0,1)</f>
        <v>45670</v>
      </c>
      <c r="B4457" s="2">
        <v>479775195</v>
      </c>
      <c r="C4457" s="2"/>
      <c r="D4457" s="2"/>
      <c r="E4457" s="3"/>
      <c r="F4457" s="3"/>
      <c r="H4457" s="5">
        <f>_xlfn.XLOOKUP(Table16[[#This Row],[OrderID]],[3]!Table13456[No заказа],[3]!Table13456[Количество],"",0,1)</f>
        <v>1</v>
      </c>
      <c r="I4457" s="5">
        <f>_xlfn.XLOOKUP(Table16[[#This Row],[OrderID]],[3]!Table13456[No заказа],[3]!Table13456[Цена],"",0,1)</f>
        <v>8480</v>
      </c>
      <c r="J4457" s="2" t="str">
        <f>M01_SETTINGS!$F$2</f>
        <v>KASPI</v>
      </c>
    </row>
    <row r="4458" spans="1:10" x14ac:dyDescent="0.35">
      <c r="A4458" s="3">
        <f>_xlfn.XLOOKUP(Table16[[#This Row],[OrderID]],[3]!Table13456[No заказа],[3]!Table13456[Дата
отправки],"",0,1)</f>
        <v>45670</v>
      </c>
      <c r="B4458" s="2">
        <v>479717152</v>
      </c>
      <c r="C4458" s="2"/>
      <c r="D4458" s="2"/>
      <c r="E4458" s="3"/>
      <c r="F4458" s="3"/>
      <c r="H4458" s="5">
        <f>_xlfn.XLOOKUP(Table16[[#This Row],[OrderID]],[3]!Table13456[No заказа],[3]!Table13456[Количество],"",0,1)</f>
        <v>1</v>
      </c>
      <c r="I4458" s="5">
        <f>_xlfn.XLOOKUP(Table16[[#This Row],[OrderID]],[3]!Table13456[No заказа],[3]!Table13456[Цена],"",0,1)</f>
        <v>11898</v>
      </c>
      <c r="J4458" s="2" t="str">
        <f>M01_SETTINGS!$F$2</f>
        <v>KASPI</v>
      </c>
    </row>
    <row r="4459" spans="1:10" x14ac:dyDescent="0.35">
      <c r="A4459" s="3">
        <f>_xlfn.XLOOKUP(Table16[[#This Row],[OrderID]],[3]!Table13456[No заказа],[3]!Table13456[Дата
отправки],"",0,1)</f>
        <v>45670</v>
      </c>
      <c r="B4459" s="2">
        <v>479496329</v>
      </c>
      <c r="C4459" s="2"/>
      <c r="D4459" s="2"/>
      <c r="E4459" s="3"/>
      <c r="F4459" s="3"/>
      <c r="H4459" s="5">
        <f>_xlfn.XLOOKUP(Table16[[#This Row],[OrderID]],[3]!Table13456[No заказа],[3]!Table13456[Количество],"",0,1)</f>
        <v>1</v>
      </c>
      <c r="I4459" s="5">
        <f>_xlfn.XLOOKUP(Table16[[#This Row],[OrderID]],[3]!Table13456[No заказа],[3]!Table13456[Цена],"",0,1)</f>
        <v>8480</v>
      </c>
      <c r="J4459" s="2" t="str">
        <f>M01_SETTINGS!$F$2</f>
        <v>KASPI</v>
      </c>
    </row>
    <row r="4460" spans="1:10" x14ac:dyDescent="0.35">
      <c r="A4460" s="3">
        <f>_xlfn.XLOOKUP(Table16[[#This Row],[OrderID]],[3]!Table13456[No заказа],[3]!Table13456[Дата
отправки],"",0,1)</f>
        <v>45670</v>
      </c>
      <c r="B4460" s="2">
        <v>479310114</v>
      </c>
      <c r="C4460" s="2"/>
      <c r="D4460" s="2"/>
      <c r="E4460" s="3"/>
      <c r="F4460" s="3"/>
      <c r="H4460" s="5">
        <f>_xlfn.XLOOKUP(Table16[[#This Row],[OrderID]],[3]!Table13456[No заказа],[3]!Table13456[Количество],"",0,1)</f>
        <v>1</v>
      </c>
      <c r="I4460" s="5">
        <f>_xlfn.XLOOKUP(Table16[[#This Row],[OrderID]],[3]!Table13456[No заказа],[3]!Table13456[Цена],"",0,1)</f>
        <v>8480</v>
      </c>
      <c r="J4460" s="2" t="str">
        <f>M01_SETTINGS!$F$2</f>
        <v>KASPI</v>
      </c>
    </row>
    <row r="4461" spans="1:10" x14ac:dyDescent="0.35">
      <c r="A4461" s="3">
        <f>_xlfn.XLOOKUP(Table16[[#This Row],[OrderID]],[3]!Table13456[No заказа],[3]!Table13456[Дата
отправки],"",0,1)</f>
        <v>45670</v>
      </c>
      <c r="B4461" s="2">
        <v>479785116</v>
      </c>
      <c r="C4461" s="2"/>
      <c r="D4461" s="2"/>
      <c r="E4461" s="3"/>
      <c r="F4461" s="3"/>
      <c r="H4461" s="5">
        <f>_xlfn.XLOOKUP(Table16[[#This Row],[OrderID]],[3]!Table13456[No заказа],[3]!Table13456[Количество],"",0,1)</f>
        <v>1</v>
      </c>
      <c r="I4461" s="5">
        <f>_xlfn.XLOOKUP(Table16[[#This Row],[OrderID]],[3]!Table13456[No заказа],[3]!Table13456[Цена],"",0,1)</f>
        <v>8599</v>
      </c>
      <c r="J4461" s="2" t="str">
        <f>M01_SETTINGS!$F$2</f>
        <v>KASPI</v>
      </c>
    </row>
    <row r="4462" spans="1:10" x14ac:dyDescent="0.35">
      <c r="A4462" s="3">
        <f>_xlfn.XLOOKUP(Table16[[#This Row],[OrderID]],[3]!Table13456[No заказа],[3]!Table13456[Дата
отправки],"",0,1)</f>
        <v>45670</v>
      </c>
      <c r="B4462" s="2">
        <v>479756455</v>
      </c>
      <c r="C4462" s="2"/>
      <c r="D4462" s="2"/>
      <c r="E4462" s="3"/>
      <c r="F4462" s="3"/>
      <c r="H4462" s="5">
        <f>_xlfn.XLOOKUP(Table16[[#This Row],[OrderID]],[3]!Table13456[No заказа],[3]!Table13456[Количество],"",0,1)</f>
        <v>1</v>
      </c>
      <c r="I4462" s="5">
        <f>_xlfn.XLOOKUP(Table16[[#This Row],[OrderID]],[3]!Table13456[No заказа],[3]!Table13456[Цена],"",0,1)</f>
        <v>8480</v>
      </c>
      <c r="J4462" s="2" t="str">
        <f>M01_SETTINGS!$F$2</f>
        <v>KASPI</v>
      </c>
    </row>
    <row r="4463" spans="1:10" x14ac:dyDescent="0.35">
      <c r="A4463" s="3">
        <f>_xlfn.XLOOKUP(Table16[[#This Row],[OrderID]],[3]!Table13456[No заказа],[3]!Table13456[Дата
отправки],"",0,1)</f>
        <v>45670</v>
      </c>
      <c r="B4463" s="2">
        <v>479759597</v>
      </c>
      <c r="C4463" s="2"/>
      <c r="D4463" s="2"/>
      <c r="E4463" s="3"/>
      <c r="F4463" s="3"/>
      <c r="H4463" s="5">
        <f>_xlfn.XLOOKUP(Table16[[#This Row],[OrderID]],[3]!Table13456[No заказа],[3]!Table13456[Количество],"",0,1)</f>
        <v>1</v>
      </c>
      <c r="I4463" s="5">
        <f>_xlfn.XLOOKUP(Table16[[#This Row],[OrderID]],[3]!Table13456[No заказа],[3]!Table13456[Цена],"",0,1)</f>
        <v>8480</v>
      </c>
      <c r="J4463" s="2" t="str">
        <f>M01_SETTINGS!$F$2</f>
        <v>KASPI</v>
      </c>
    </row>
    <row r="4464" spans="1:10" x14ac:dyDescent="0.35">
      <c r="A4464" s="3">
        <f>_xlfn.XLOOKUP(Table16[[#This Row],[OrderID]],[3]!Table13456[No заказа],[3]!Table13456[Дата
отправки],"",0,1)</f>
        <v>45670</v>
      </c>
      <c r="B4464" s="2">
        <v>479364066</v>
      </c>
      <c r="C4464" s="2"/>
      <c r="D4464" s="2"/>
      <c r="E4464" s="3"/>
      <c r="F4464" s="3"/>
      <c r="H4464" s="5">
        <f>_xlfn.XLOOKUP(Table16[[#This Row],[OrderID]],[3]!Table13456[No заказа],[3]!Table13456[Количество],"",0,1)</f>
        <v>1</v>
      </c>
      <c r="I4464" s="5">
        <f>_xlfn.XLOOKUP(Table16[[#This Row],[OrderID]],[3]!Table13456[No заказа],[3]!Table13456[Цена],"",0,1)</f>
        <v>8989</v>
      </c>
      <c r="J4464" s="2" t="str">
        <f>M01_SETTINGS!$F$2</f>
        <v>KASPI</v>
      </c>
    </row>
    <row r="4465" spans="1:10" x14ac:dyDescent="0.35">
      <c r="A4465" s="3">
        <f>_xlfn.XLOOKUP(Table16[[#This Row],[OrderID]],[3]!Table13456[No заказа],[3]!Table13456[Дата
отправки],"",0,1)</f>
        <v>45670</v>
      </c>
      <c r="B4465" s="2">
        <v>479118103</v>
      </c>
      <c r="C4465" s="2"/>
      <c r="D4465" s="2"/>
      <c r="E4465" s="3"/>
      <c r="F4465" s="3"/>
      <c r="H4465" s="5">
        <f>_xlfn.XLOOKUP(Table16[[#This Row],[OrderID]],[3]!Table13456[No заказа],[3]!Table13456[Количество],"",0,1)</f>
        <v>1</v>
      </c>
      <c r="I4465" s="5">
        <f>_xlfn.XLOOKUP(Table16[[#This Row],[OrderID]],[3]!Table13456[No заказа],[3]!Table13456[Цена],"",0,1)</f>
        <v>9999</v>
      </c>
      <c r="J4465" s="2" t="str">
        <f>M01_SETTINGS!$F$2</f>
        <v>KASPI</v>
      </c>
    </row>
    <row r="4466" spans="1:10" x14ac:dyDescent="0.35">
      <c r="A4466" s="3">
        <f>_xlfn.XLOOKUP(Table16[[#This Row],[OrderID]],[3]!Table13456[No заказа],[3]!Table13456[Дата
отправки],"",0,1)</f>
        <v>45670</v>
      </c>
      <c r="B4466" s="2">
        <v>479573810</v>
      </c>
      <c r="C4466" s="2"/>
      <c r="D4466" s="2"/>
      <c r="E4466" s="3"/>
      <c r="F4466" s="3"/>
      <c r="H4466" s="5">
        <f>_xlfn.XLOOKUP(Table16[[#This Row],[OrderID]],[3]!Table13456[No заказа],[3]!Table13456[Количество],"",0,1)</f>
        <v>1</v>
      </c>
      <c r="I4466" s="5">
        <f>_xlfn.XLOOKUP(Table16[[#This Row],[OrderID]],[3]!Table13456[No заказа],[3]!Table13456[Цена],"",0,1)</f>
        <v>8599</v>
      </c>
      <c r="J4466" s="2" t="str">
        <f>M01_SETTINGS!$F$2</f>
        <v>KASPI</v>
      </c>
    </row>
    <row r="4467" spans="1:10" x14ac:dyDescent="0.35">
      <c r="A4467" s="3">
        <f>_xlfn.XLOOKUP(Table16[[#This Row],[OrderID]],[3]!Table13456[No заказа],[3]!Table13456[Дата
отправки],"",0,1)</f>
        <v>45670</v>
      </c>
      <c r="B4467" s="2">
        <v>479268400</v>
      </c>
      <c r="C4467" s="2"/>
      <c r="D4467" s="2"/>
      <c r="E4467" s="3"/>
      <c r="F4467" s="3"/>
      <c r="H4467" s="5">
        <f>_xlfn.XLOOKUP(Table16[[#This Row],[OrderID]],[3]!Table13456[No заказа],[3]!Table13456[Количество],"",0,1)</f>
        <v>1</v>
      </c>
      <c r="I4467" s="5">
        <f>_xlfn.XLOOKUP(Table16[[#This Row],[OrderID]],[3]!Table13456[No заказа],[3]!Table13456[Цена],"",0,1)</f>
        <v>8480</v>
      </c>
      <c r="J4467" s="2" t="str">
        <f>M01_SETTINGS!$F$2</f>
        <v>KASPI</v>
      </c>
    </row>
    <row r="4468" spans="1:10" x14ac:dyDescent="0.35">
      <c r="A4468" s="3">
        <f>_xlfn.XLOOKUP(Table16[[#This Row],[OrderID]],[3]!Table13456[No заказа],[3]!Table13456[Дата
отправки],"",0,1)</f>
        <v>45670</v>
      </c>
      <c r="B4468" s="2">
        <v>479460427</v>
      </c>
      <c r="C4468" s="2"/>
      <c r="D4468" s="2"/>
      <c r="E4468" s="3"/>
      <c r="F4468" s="3"/>
      <c r="H4468" s="5">
        <f>_xlfn.XLOOKUP(Table16[[#This Row],[OrderID]],[3]!Table13456[No заказа],[3]!Table13456[Количество],"",0,1)</f>
        <v>1</v>
      </c>
      <c r="I4468" s="5">
        <f>_xlfn.XLOOKUP(Table16[[#This Row],[OrderID]],[3]!Table13456[No заказа],[3]!Table13456[Цена],"",0,1)</f>
        <v>9000</v>
      </c>
      <c r="J4468" s="2" t="str">
        <f>M01_SETTINGS!$F$2</f>
        <v>KASPI</v>
      </c>
    </row>
    <row r="4469" spans="1:10" x14ac:dyDescent="0.35">
      <c r="A4469" s="3">
        <f>_xlfn.XLOOKUP(Table16[[#This Row],[OrderID]],[3]!Table13456[No заказа],[3]!Table13456[Дата
отправки],"",0,1)</f>
        <v>45670</v>
      </c>
      <c r="B4469" s="2">
        <v>479323128</v>
      </c>
      <c r="C4469" s="2"/>
      <c r="D4469" s="2"/>
      <c r="E4469" s="3"/>
      <c r="F4469" s="3"/>
      <c r="H4469" s="5">
        <f>_xlfn.XLOOKUP(Table16[[#This Row],[OrderID]],[3]!Table13456[No заказа],[3]!Table13456[Количество],"",0,1)</f>
        <v>1</v>
      </c>
      <c r="I4469" s="5">
        <f>_xlfn.XLOOKUP(Table16[[#This Row],[OrderID]],[3]!Table13456[No заказа],[3]!Table13456[Цена],"",0,1)</f>
        <v>9999</v>
      </c>
      <c r="J4469" s="2" t="str">
        <f>M01_SETTINGS!$F$2</f>
        <v>KASPI</v>
      </c>
    </row>
    <row r="4470" spans="1:10" x14ac:dyDescent="0.35">
      <c r="A4470" s="3">
        <f>_xlfn.XLOOKUP(Table16[[#This Row],[OrderID]],[3]!Table13456[No заказа],[3]!Table13456[Дата
отправки],"",0,1)</f>
        <v>45670</v>
      </c>
      <c r="B4470" s="2">
        <v>479506462</v>
      </c>
      <c r="C4470" s="2"/>
      <c r="D4470" s="2"/>
      <c r="E4470" s="3"/>
      <c r="F4470" s="3"/>
      <c r="H4470" s="5">
        <f>_xlfn.XLOOKUP(Table16[[#This Row],[OrderID]],[3]!Table13456[No заказа],[3]!Table13456[Количество],"",0,1)</f>
        <v>1</v>
      </c>
      <c r="I4470" s="5">
        <f>_xlfn.XLOOKUP(Table16[[#This Row],[OrderID]],[3]!Table13456[No заказа],[3]!Table13456[Цена],"",0,1)</f>
        <v>8480</v>
      </c>
      <c r="J4470" s="2" t="str">
        <f>M01_SETTINGS!$F$2</f>
        <v>KASPI</v>
      </c>
    </row>
    <row r="4471" spans="1:10" x14ac:dyDescent="0.35">
      <c r="A4471" s="3">
        <f>_xlfn.XLOOKUP(Table16[[#This Row],[OrderID]],[3]!Table13456[No заказа],[3]!Table13456[Дата
отправки],"",0,1)</f>
        <v>45670</v>
      </c>
      <c r="B4471" s="2">
        <v>479617775</v>
      </c>
      <c r="C4471" s="2"/>
      <c r="D4471" s="2"/>
      <c r="E4471" s="3"/>
      <c r="F4471" s="3"/>
      <c r="H4471" s="5">
        <f>_xlfn.XLOOKUP(Table16[[#This Row],[OrderID]],[3]!Table13456[No заказа],[3]!Table13456[Количество],"",0,1)</f>
        <v>1</v>
      </c>
      <c r="I4471" s="5">
        <f>_xlfn.XLOOKUP(Table16[[#This Row],[OrderID]],[3]!Table13456[No заказа],[3]!Table13456[Цена],"",0,1)</f>
        <v>8480</v>
      </c>
      <c r="J4471" s="2" t="str">
        <f>M01_SETTINGS!$F$2</f>
        <v>KASPI</v>
      </c>
    </row>
    <row r="4472" spans="1:10" x14ac:dyDescent="0.35">
      <c r="A4472" s="3">
        <f>_xlfn.XLOOKUP(Table16[[#This Row],[OrderID]],[3]!Table13456[No заказа],[3]!Table13456[Дата
отправки],"",0,1)</f>
        <v>45670</v>
      </c>
      <c r="B4472" s="2">
        <v>479536410</v>
      </c>
      <c r="C4472" s="2"/>
      <c r="D4472" s="2"/>
      <c r="E4472" s="3"/>
      <c r="F4472" s="3"/>
      <c r="H4472" s="5">
        <f>_xlfn.XLOOKUP(Table16[[#This Row],[OrderID]],[3]!Table13456[No заказа],[3]!Table13456[Количество],"",0,1)</f>
        <v>1</v>
      </c>
      <c r="I4472" s="5">
        <f>_xlfn.XLOOKUP(Table16[[#This Row],[OrderID]],[3]!Table13456[No заказа],[3]!Table13456[Цена],"",0,1)</f>
        <v>8480</v>
      </c>
      <c r="J4472" s="2" t="str">
        <f>M01_SETTINGS!$F$2</f>
        <v>KASPI</v>
      </c>
    </row>
    <row r="4473" spans="1:10" x14ac:dyDescent="0.35">
      <c r="A4473" s="3">
        <f>_xlfn.XLOOKUP(Table16[[#This Row],[OrderID]],[3]!Table13456[No заказа],[3]!Table13456[Дата
отправки],"",0,1)</f>
        <v>45670</v>
      </c>
      <c r="B4473" s="2">
        <v>479563158</v>
      </c>
      <c r="C4473" s="2"/>
      <c r="D4473" s="2"/>
      <c r="E4473" s="3"/>
      <c r="F4473" s="3"/>
      <c r="H4473" s="5">
        <f>_xlfn.XLOOKUP(Table16[[#This Row],[OrderID]],[3]!Table13456[No заказа],[3]!Table13456[Количество],"",0,1)</f>
        <v>1</v>
      </c>
      <c r="I4473" s="5">
        <f>_xlfn.XLOOKUP(Table16[[#This Row],[OrderID]],[3]!Table13456[No заказа],[3]!Table13456[Цена],"",0,1)</f>
        <v>9398</v>
      </c>
      <c r="J4473" s="2" t="str">
        <f>M01_SETTINGS!$F$2</f>
        <v>KASPI</v>
      </c>
    </row>
    <row r="4474" spans="1:10" x14ac:dyDescent="0.35">
      <c r="A4474" s="3">
        <f>_xlfn.XLOOKUP(Table16[[#This Row],[OrderID]],[3]!Table13456[No заказа],[3]!Table13456[Дата
отправки],"",0,1)</f>
        <v>45670</v>
      </c>
      <c r="B4474" s="2">
        <v>479333439</v>
      </c>
      <c r="C4474" s="2"/>
      <c r="D4474" s="2"/>
      <c r="E4474" s="3"/>
      <c r="F4474" s="3"/>
      <c r="H4474" s="5">
        <f>_xlfn.XLOOKUP(Table16[[#This Row],[OrderID]],[3]!Table13456[No заказа],[3]!Table13456[Количество],"",0,1)</f>
        <v>1</v>
      </c>
      <c r="I4474" s="5">
        <f>_xlfn.XLOOKUP(Table16[[#This Row],[OrderID]],[3]!Table13456[No заказа],[3]!Table13456[Цена],"",0,1)</f>
        <v>8487</v>
      </c>
      <c r="J4474" s="2" t="str">
        <f>M01_SETTINGS!$F$2</f>
        <v>KASPI</v>
      </c>
    </row>
    <row r="4475" spans="1:10" x14ac:dyDescent="0.35">
      <c r="A4475" s="3">
        <f>_xlfn.XLOOKUP(Table16[[#This Row],[OrderID]],[3]!Table13456[No заказа],[3]!Table13456[Дата
отправки],"",0,1)</f>
        <v>45670</v>
      </c>
      <c r="B4475" s="2">
        <v>479642199</v>
      </c>
      <c r="C4475" s="2"/>
      <c r="D4475" s="2"/>
      <c r="E4475" s="3"/>
      <c r="F4475" s="3"/>
      <c r="H4475" s="5">
        <f>_xlfn.XLOOKUP(Table16[[#This Row],[OrderID]],[3]!Table13456[No заказа],[3]!Table13456[Количество],"",0,1)</f>
        <v>1</v>
      </c>
      <c r="I4475" s="5">
        <f>_xlfn.XLOOKUP(Table16[[#This Row],[OrderID]],[3]!Table13456[No заказа],[3]!Table13456[Цена],"",0,1)</f>
        <v>8590</v>
      </c>
      <c r="J4475" s="2" t="str">
        <f>M01_SETTINGS!$F$2</f>
        <v>KASPI</v>
      </c>
    </row>
    <row r="4476" spans="1:10" x14ac:dyDescent="0.35">
      <c r="A4476" s="3">
        <f>_xlfn.XLOOKUP(Table16[[#This Row],[OrderID]],[3]!Table13456[No заказа],[3]!Table13456[Дата
отправки],"",0,1)</f>
        <v>45670</v>
      </c>
      <c r="B4476" s="2">
        <v>479479054</v>
      </c>
      <c r="C4476" s="2"/>
      <c r="D4476" s="2"/>
      <c r="E4476" s="3"/>
      <c r="F4476" s="3"/>
      <c r="H4476" s="5">
        <f>_xlfn.XLOOKUP(Table16[[#This Row],[OrderID]],[3]!Table13456[No заказа],[3]!Table13456[Количество],"",0,1)</f>
        <v>1</v>
      </c>
      <c r="I4476" s="5">
        <f>_xlfn.XLOOKUP(Table16[[#This Row],[OrderID]],[3]!Table13456[No заказа],[3]!Table13456[Цена],"",0,1)</f>
        <v>8590</v>
      </c>
      <c r="J4476" s="2" t="str">
        <f>M01_SETTINGS!$F$2</f>
        <v>KASPI</v>
      </c>
    </row>
    <row r="4477" spans="1:10" x14ac:dyDescent="0.35">
      <c r="A4477" s="3">
        <f>_xlfn.XLOOKUP(Table16[[#This Row],[OrderID]],[3]!Table13456[No заказа],[3]!Table13456[Дата
отправки],"",0,1)</f>
        <v>45670</v>
      </c>
      <c r="B4477" s="2">
        <v>479302161</v>
      </c>
      <c r="C4477" s="2"/>
      <c r="D4477" s="2"/>
      <c r="E4477" s="3"/>
      <c r="F4477" s="3"/>
      <c r="H4477" s="5">
        <f>_xlfn.XLOOKUP(Table16[[#This Row],[OrderID]],[3]!Table13456[No заказа],[3]!Table13456[Количество],"",0,1)</f>
        <v>1</v>
      </c>
      <c r="I4477" s="5">
        <f>_xlfn.XLOOKUP(Table16[[#This Row],[OrderID]],[3]!Table13456[No заказа],[3]!Table13456[Цена],"",0,1)</f>
        <v>8590</v>
      </c>
      <c r="J4477" s="2" t="str">
        <f>M01_SETTINGS!$F$2</f>
        <v>KASPI</v>
      </c>
    </row>
    <row r="4478" spans="1:10" x14ac:dyDescent="0.35">
      <c r="A4478" s="3">
        <f>_xlfn.XLOOKUP(Table16[[#This Row],[OrderID]],[3]!Table13456[No заказа],[3]!Table13456[Дата
отправки],"",0,1)</f>
        <v>45670</v>
      </c>
      <c r="B4478" s="2">
        <v>479437952</v>
      </c>
      <c r="C4478" s="2"/>
      <c r="D4478" s="2"/>
      <c r="E4478" s="3"/>
      <c r="F4478" s="3"/>
      <c r="H4478" s="5">
        <f>_xlfn.XLOOKUP(Table16[[#This Row],[OrderID]],[3]!Table13456[No заказа],[3]!Table13456[Количество],"",0,1)</f>
        <v>1</v>
      </c>
      <c r="I4478" s="5">
        <f>_xlfn.XLOOKUP(Table16[[#This Row],[OrderID]],[3]!Table13456[No заказа],[3]!Table13456[Цена],"",0,1)</f>
        <v>8923</v>
      </c>
      <c r="J4478" s="2" t="str">
        <f>M01_SETTINGS!$F$2</f>
        <v>KASPI</v>
      </c>
    </row>
    <row r="4479" spans="1:10" x14ac:dyDescent="0.35">
      <c r="A4479" s="3">
        <f>_xlfn.XLOOKUP(Table16[[#This Row],[OrderID]],[3]!Table13456[No заказа],[3]!Table13456[Дата
отправки],"",0,1)</f>
        <v>45670</v>
      </c>
      <c r="B4479" s="2">
        <v>479291766</v>
      </c>
      <c r="C4479" s="2"/>
      <c r="D4479" s="2"/>
      <c r="E4479" s="3"/>
      <c r="F4479" s="3"/>
      <c r="H4479" s="5">
        <f>_xlfn.XLOOKUP(Table16[[#This Row],[OrderID]],[3]!Table13456[No заказа],[3]!Table13456[Количество],"",0,1)</f>
        <v>1</v>
      </c>
      <c r="I4479" s="5">
        <f>_xlfn.XLOOKUP(Table16[[#This Row],[OrderID]],[3]!Table13456[No заказа],[3]!Table13456[Цена],"",0,1)</f>
        <v>8480</v>
      </c>
      <c r="J4479" s="2" t="str">
        <f>M01_SETTINGS!$F$2</f>
        <v>KASPI</v>
      </c>
    </row>
    <row r="4480" spans="1:10" x14ac:dyDescent="0.35">
      <c r="A4480" s="3">
        <f>_xlfn.XLOOKUP(Table16[[#This Row],[OrderID]],[3]!Table13456[No заказа],[3]!Table13456[Дата
отправки],"",0,1)</f>
        <v>45670</v>
      </c>
      <c r="B4480" s="2">
        <v>479559944</v>
      </c>
      <c r="C4480" s="2"/>
      <c r="D4480" s="2"/>
      <c r="E4480" s="3"/>
      <c r="F4480" s="3"/>
      <c r="H4480" s="5">
        <f>_xlfn.XLOOKUP(Table16[[#This Row],[OrderID]],[3]!Table13456[No заказа],[3]!Table13456[Количество],"",0,1)</f>
        <v>1</v>
      </c>
      <c r="I4480" s="5">
        <f>_xlfn.XLOOKUP(Table16[[#This Row],[OrderID]],[3]!Table13456[No заказа],[3]!Table13456[Цена],"",0,1)</f>
        <v>8480</v>
      </c>
      <c r="J4480" s="2" t="str">
        <f>M01_SETTINGS!$F$2</f>
        <v>KASPI</v>
      </c>
    </row>
    <row r="4481" spans="1:10" x14ac:dyDescent="0.35">
      <c r="A4481" s="3">
        <f>_xlfn.XLOOKUP(Table16[[#This Row],[OrderID]],[3]!Table13456[No заказа],[3]!Table13456[Дата
отправки],"",0,1)</f>
        <v>45670</v>
      </c>
      <c r="B4481" s="2">
        <v>479286589</v>
      </c>
      <c r="C4481" s="2"/>
      <c r="D4481" s="2"/>
      <c r="E4481" s="3"/>
      <c r="F4481" s="3"/>
      <c r="H4481" s="5">
        <f>_xlfn.XLOOKUP(Table16[[#This Row],[OrderID]],[3]!Table13456[No заказа],[3]!Table13456[Количество],"",0,1)</f>
        <v>1</v>
      </c>
      <c r="I4481" s="5">
        <f>_xlfn.XLOOKUP(Table16[[#This Row],[OrderID]],[3]!Table13456[No заказа],[3]!Table13456[Цена],"",0,1)</f>
        <v>8924</v>
      </c>
      <c r="J4481" s="2" t="str">
        <f>M01_SETTINGS!$F$2</f>
        <v>KASPI</v>
      </c>
    </row>
    <row r="4482" spans="1:10" x14ac:dyDescent="0.35">
      <c r="A4482" s="3">
        <f>_xlfn.XLOOKUP(Table16[[#This Row],[OrderID]],[3]!Table13456[No заказа],[3]!Table13456[Дата
отправки],"",0,1)</f>
        <v>45670</v>
      </c>
      <c r="B4482" s="2">
        <v>479418034</v>
      </c>
      <c r="C4482" s="2"/>
      <c r="D4482" s="2"/>
      <c r="E4482" s="3"/>
      <c r="F4482" s="3"/>
      <c r="H4482" s="5">
        <f>_xlfn.XLOOKUP(Table16[[#This Row],[OrderID]],[3]!Table13456[No заказа],[3]!Table13456[Количество],"",0,1)</f>
        <v>1</v>
      </c>
      <c r="I4482" s="5">
        <f>_xlfn.XLOOKUP(Table16[[#This Row],[OrderID]],[3]!Table13456[No заказа],[3]!Table13456[Цена],"",0,1)</f>
        <v>8999</v>
      </c>
      <c r="J4482" s="2" t="str">
        <f>M01_SETTINGS!$F$2</f>
        <v>KASPI</v>
      </c>
    </row>
    <row r="4483" spans="1:10" x14ac:dyDescent="0.35">
      <c r="A4483" s="3">
        <f>_xlfn.XLOOKUP(Table16[[#This Row],[OrderID]],[3]!Table13456[No заказа],[3]!Table13456[Дата
отправки],"",0,1)</f>
        <v>45670</v>
      </c>
      <c r="B4483" s="2">
        <v>479642198</v>
      </c>
      <c r="C4483" s="2"/>
      <c r="D4483" s="2"/>
      <c r="E4483" s="3"/>
      <c r="F4483" s="3"/>
      <c r="H4483" s="5">
        <f>_xlfn.XLOOKUP(Table16[[#This Row],[OrderID]],[3]!Table13456[No заказа],[3]!Table13456[Количество],"",0,1)</f>
        <v>1</v>
      </c>
      <c r="I4483" s="5">
        <f>_xlfn.XLOOKUP(Table16[[#This Row],[OrderID]],[3]!Table13456[No заказа],[3]!Table13456[Цена],"",0,1)</f>
        <v>8997</v>
      </c>
      <c r="J4483" s="2" t="str">
        <f>M01_SETTINGS!$F$2</f>
        <v>KASPI</v>
      </c>
    </row>
    <row r="4484" spans="1:10" x14ac:dyDescent="0.35">
      <c r="A4484" s="3">
        <f>_xlfn.XLOOKUP(Table16[[#This Row],[OrderID]],[3]!Table13456[No заказа],[3]!Table13456[Дата
отправки],"",0,1)</f>
        <v>45670</v>
      </c>
      <c r="B4484" s="2">
        <v>479621710</v>
      </c>
      <c r="C4484" s="2"/>
      <c r="D4484" s="2"/>
      <c r="E4484" s="3"/>
      <c r="F4484" s="3"/>
      <c r="H4484" s="5">
        <f>_xlfn.XLOOKUP(Table16[[#This Row],[OrderID]],[3]!Table13456[No заказа],[3]!Table13456[Количество],"",0,1)</f>
        <v>1</v>
      </c>
      <c r="I4484" s="5">
        <f>_xlfn.XLOOKUP(Table16[[#This Row],[OrderID]],[3]!Table13456[No заказа],[3]!Table13456[Цена],"",0,1)</f>
        <v>8997</v>
      </c>
      <c r="J4484" s="2" t="str">
        <f>M01_SETTINGS!$F$2</f>
        <v>KASPI</v>
      </c>
    </row>
    <row r="4485" spans="1:10" x14ac:dyDescent="0.35">
      <c r="A4485" s="3">
        <f>_xlfn.XLOOKUP(Table16[[#This Row],[OrderID]],[3]!Table13456[No заказа],[3]!Table13456[Дата
отправки],"",0,1)</f>
        <v>45670</v>
      </c>
      <c r="B4485" s="2">
        <v>479547683</v>
      </c>
      <c r="C4485" s="2"/>
      <c r="D4485" s="2"/>
      <c r="E4485" s="3"/>
      <c r="F4485" s="3"/>
      <c r="H4485" s="5">
        <f>_xlfn.XLOOKUP(Table16[[#This Row],[OrderID]],[3]!Table13456[No заказа],[3]!Table13456[Количество],"",0,1)</f>
        <v>1</v>
      </c>
      <c r="I4485" s="5">
        <f>_xlfn.XLOOKUP(Table16[[#This Row],[OrderID]],[3]!Table13456[No заказа],[3]!Table13456[Цена],"",0,1)</f>
        <v>9000</v>
      </c>
      <c r="J4485" s="2" t="str">
        <f>M01_SETTINGS!$F$2</f>
        <v>KASPI</v>
      </c>
    </row>
    <row r="4486" spans="1:10" x14ac:dyDescent="0.35">
      <c r="A4486" s="3">
        <f>_xlfn.XLOOKUP(Table16[[#This Row],[OrderID]],[3]!Table13456[No заказа],[3]!Table13456[Дата
отправки],"",0,1)</f>
        <v>45670</v>
      </c>
      <c r="B4486" s="2">
        <v>479486329</v>
      </c>
      <c r="C4486" s="2"/>
      <c r="D4486" s="2"/>
      <c r="E4486" s="3"/>
      <c r="F4486" s="3"/>
      <c r="H4486" s="5">
        <f>_xlfn.XLOOKUP(Table16[[#This Row],[OrderID]],[3]!Table13456[No заказа],[3]!Table13456[Количество],"",0,1)</f>
        <v>1</v>
      </c>
      <c r="I4486" s="5">
        <f>_xlfn.XLOOKUP(Table16[[#This Row],[OrderID]],[3]!Table13456[No заказа],[3]!Table13456[Цена],"",0,1)</f>
        <v>9000</v>
      </c>
      <c r="J4486" s="2" t="str">
        <f>M01_SETTINGS!$F$2</f>
        <v>KASPI</v>
      </c>
    </row>
    <row r="4487" spans="1:10" x14ac:dyDescent="0.35">
      <c r="A4487" s="3">
        <f>_xlfn.XLOOKUP(Table16[[#This Row],[OrderID]],[3]!Table13456[No заказа],[3]!Table13456[Дата
отправки],"",0,1)</f>
        <v>45670</v>
      </c>
      <c r="B4487" s="2">
        <v>479157144</v>
      </c>
      <c r="C4487" s="2"/>
      <c r="D4487" s="2"/>
      <c r="E4487" s="3"/>
      <c r="F4487" s="3"/>
      <c r="H4487" s="5">
        <f>_xlfn.XLOOKUP(Table16[[#This Row],[OrderID]],[3]!Table13456[No заказа],[3]!Table13456[Количество],"",0,1)</f>
        <v>1</v>
      </c>
      <c r="I4487" s="5">
        <f>_xlfn.XLOOKUP(Table16[[#This Row],[OrderID]],[3]!Table13456[No заказа],[3]!Table13456[Цена],"",0,1)</f>
        <v>9000</v>
      </c>
      <c r="J4487" s="2" t="str">
        <f>M01_SETTINGS!$F$2</f>
        <v>KASPI</v>
      </c>
    </row>
    <row r="4488" spans="1:10" x14ac:dyDescent="0.35">
      <c r="A4488" s="3">
        <f>_xlfn.XLOOKUP(Table16[[#This Row],[OrderID]],[3]!Table13456[No заказа],[3]!Table13456[Дата
отправки],"",0,1)</f>
        <v>45670</v>
      </c>
      <c r="B4488" s="2">
        <v>479618829</v>
      </c>
      <c r="C4488" s="2"/>
      <c r="D4488" s="2"/>
      <c r="E4488" s="3"/>
      <c r="F4488" s="3"/>
      <c r="H4488" s="5">
        <f>_xlfn.XLOOKUP(Table16[[#This Row],[OrderID]],[3]!Table13456[No заказа],[3]!Table13456[Количество],"",0,1)</f>
        <v>1</v>
      </c>
      <c r="I4488" s="5">
        <f>_xlfn.XLOOKUP(Table16[[#This Row],[OrderID]],[3]!Table13456[No заказа],[3]!Table13456[Цена],"",0,1)</f>
        <v>9680</v>
      </c>
      <c r="J4488" s="2" t="str">
        <f>M01_SETTINGS!$F$2</f>
        <v>KASPI</v>
      </c>
    </row>
    <row r="4489" spans="1:10" x14ac:dyDescent="0.35">
      <c r="A4489" s="3">
        <f>_xlfn.XLOOKUP(Table16[[#This Row],[OrderID]],[3]!Table13456[No заказа],[3]!Table13456[Дата
отправки],"",0,1)</f>
        <v>45670</v>
      </c>
      <c r="B4489" s="2">
        <v>479503638</v>
      </c>
      <c r="C4489" s="2"/>
      <c r="D4489" s="2"/>
      <c r="E4489" s="3"/>
      <c r="F4489" s="3"/>
      <c r="H4489" s="5">
        <f>_xlfn.XLOOKUP(Table16[[#This Row],[OrderID]],[3]!Table13456[No заказа],[3]!Table13456[Количество],"",0,1)</f>
        <v>1</v>
      </c>
      <c r="I4489" s="5">
        <f>_xlfn.XLOOKUP(Table16[[#This Row],[OrderID]],[3]!Table13456[No заказа],[3]!Table13456[Цена],"",0,1)</f>
        <v>8598</v>
      </c>
      <c r="J4489" s="2" t="str">
        <f>M01_SETTINGS!$F$2</f>
        <v>KASPI</v>
      </c>
    </row>
    <row r="4490" spans="1:10" x14ac:dyDescent="0.35">
      <c r="A4490" s="3">
        <f>_xlfn.XLOOKUP(Table16[[#This Row],[OrderID]],[3]!Table13456[No заказа],[3]!Table13456[Дата
отправки],"",0,1)</f>
        <v>45670</v>
      </c>
      <c r="B4490" s="2">
        <v>479510027</v>
      </c>
      <c r="C4490" s="2"/>
      <c r="D4490" s="2"/>
      <c r="E4490" s="3"/>
      <c r="F4490" s="3"/>
      <c r="H4490" s="5">
        <f>_xlfn.XLOOKUP(Table16[[#This Row],[OrderID]],[3]!Table13456[No заказа],[3]!Table13456[Количество],"",0,1)</f>
        <v>1</v>
      </c>
      <c r="I4490" s="5">
        <f>_xlfn.XLOOKUP(Table16[[#This Row],[OrderID]],[3]!Table13456[No заказа],[3]!Table13456[Цена],"",0,1)</f>
        <v>20000</v>
      </c>
      <c r="J4490" s="2" t="str">
        <f>M01_SETTINGS!$F$2</f>
        <v>KASPI</v>
      </c>
    </row>
    <row r="4491" spans="1:10" x14ac:dyDescent="0.35">
      <c r="A4491" s="3">
        <f>_xlfn.XLOOKUP(Table16[[#This Row],[OrderID]],[3]!Table13456[No заказа],[3]!Table13456[Дата
отправки],"",0,1)</f>
        <v>45670</v>
      </c>
      <c r="B4491" s="2">
        <v>479460922</v>
      </c>
      <c r="C4491" s="2"/>
      <c r="D4491" s="2"/>
      <c r="E4491" s="3"/>
      <c r="F4491" s="3"/>
      <c r="H4491" s="5">
        <f>_xlfn.XLOOKUP(Table16[[#This Row],[OrderID]],[3]!Table13456[No заказа],[3]!Table13456[Количество],"",0,1)</f>
        <v>1</v>
      </c>
      <c r="I4491" s="5">
        <f>_xlfn.XLOOKUP(Table16[[#This Row],[OrderID]],[3]!Table13456[No заказа],[3]!Table13456[Цена],"",0,1)</f>
        <v>20000</v>
      </c>
      <c r="J4491" s="2" t="str">
        <f>M01_SETTINGS!$F$2</f>
        <v>KASPI</v>
      </c>
    </row>
    <row r="4492" spans="1:10" x14ac:dyDescent="0.35">
      <c r="A4492" s="3">
        <f>_xlfn.XLOOKUP(Table16[[#This Row],[OrderID]],[3]!Table13456[No заказа],[3]!Table13456[Дата
отправки],"",0,1)</f>
        <v>45670</v>
      </c>
      <c r="B4492" s="2">
        <v>479634363</v>
      </c>
      <c r="C4492" s="2"/>
      <c r="D4492" s="2"/>
      <c r="E4492" s="3"/>
      <c r="F4492" s="3"/>
      <c r="H4492" s="5">
        <f>_xlfn.XLOOKUP(Table16[[#This Row],[OrderID]],[3]!Table13456[No заказа],[3]!Table13456[Количество],"",0,1)</f>
        <v>1</v>
      </c>
      <c r="I4492" s="5">
        <f>_xlfn.XLOOKUP(Table16[[#This Row],[OrderID]],[3]!Table13456[No заказа],[3]!Table13456[Цена],"",0,1)</f>
        <v>22496</v>
      </c>
      <c r="J4492" s="2" t="str">
        <f>M01_SETTINGS!$F$2</f>
        <v>KASPI</v>
      </c>
    </row>
    <row r="4493" spans="1:10" x14ac:dyDescent="0.35">
      <c r="A4493" s="3">
        <f>_xlfn.XLOOKUP(Table16[[#This Row],[OrderID]],[3]!Table13456[No заказа],[3]!Table13456[Дата
отправки],"",0,1)</f>
        <v>45670</v>
      </c>
      <c r="B4493" s="2">
        <v>479579377</v>
      </c>
      <c r="C4493" s="2"/>
      <c r="D4493" s="2"/>
      <c r="E4493" s="3"/>
      <c r="F4493" s="3"/>
      <c r="H4493" s="5">
        <f>_xlfn.XLOOKUP(Table16[[#This Row],[OrderID]],[3]!Table13456[No заказа],[3]!Table13456[Количество],"",0,1)</f>
        <v>1</v>
      </c>
      <c r="I4493" s="5">
        <f>_xlfn.XLOOKUP(Table16[[#This Row],[OrderID]],[3]!Table13456[No заказа],[3]!Table13456[Цена],"",0,1)</f>
        <v>22496</v>
      </c>
      <c r="J4493" s="2" t="str">
        <f>M01_SETTINGS!$F$2</f>
        <v>KASPI</v>
      </c>
    </row>
    <row r="4494" spans="1:10" x14ac:dyDescent="0.35">
      <c r="A4494" s="3">
        <f>_xlfn.XLOOKUP(Table16[[#This Row],[OrderID]],[3]!Table13456[No заказа],[3]!Table13456[Дата
отправки],"",0,1)</f>
        <v>45670</v>
      </c>
      <c r="B4494" s="2">
        <v>479565374</v>
      </c>
      <c r="C4494" s="2"/>
      <c r="D4494" s="2"/>
      <c r="E4494" s="3"/>
      <c r="F4494" s="3"/>
      <c r="H4494" s="5">
        <f>_xlfn.XLOOKUP(Table16[[#This Row],[OrderID]],[3]!Table13456[No заказа],[3]!Table13456[Количество],"",0,1)</f>
        <v>1</v>
      </c>
      <c r="I4494" s="5">
        <f>_xlfn.XLOOKUP(Table16[[#This Row],[OrderID]],[3]!Table13456[No заказа],[3]!Table13456[Цена],"",0,1)</f>
        <v>22496</v>
      </c>
      <c r="J4494" s="2" t="str">
        <f>M01_SETTINGS!$F$2</f>
        <v>KASPI</v>
      </c>
    </row>
    <row r="4495" spans="1:10" x14ac:dyDescent="0.35">
      <c r="A4495" s="3">
        <f>_xlfn.XLOOKUP(Table16[[#This Row],[OrderID]],[3]!Table13456[No заказа],[3]!Table13456[Дата
отправки],"",0,1)</f>
        <v>45670</v>
      </c>
      <c r="B4495" s="2">
        <v>479439078</v>
      </c>
      <c r="C4495" s="2"/>
      <c r="D4495" s="2"/>
      <c r="E4495" s="3"/>
      <c r="F4495" s="3"/>
      <c r="H4495" s="5">
        <f>_xlfn.XLOOKUP(Table16[[#This Row],[OrderID]],[3]!Table13456[No заказа],[3]!Table13456[Количество],"",0,1)</f>
        <v>1</v>
      </c>
      <c r="I4495" s="5">
        <f>_xlfn.XLOOKUP(Table16[[#This Row],[OrderID]],[3]!Table13456[No заказа],[3]!Table13456[Цена],"",0,1)</f>
        <v>22496</v>
      </c>
      <c r="J4495" s="2" t="str">
        <f>M01_SETTINGS!$F$2</f>
        <v>KASPI</v>
      </c>
    </row>
    <row r="4496" spans="1:10" x14ac:dyDescent="0.35">
      <c r="A4496" s="3">
        <f>_xlfn.XLOOKUP(Table16[[#This Row],[OrderID]],[3]!Table13456[No заказа],[3]!Table13456[Дата
отправки],"",0,1)</f>
        <v>45669</v>
      </c>
      <c r="B4496" s="2">
        <v>478983305</v>
      </c>
      <c r="C4496" s="2"/>
      <c r="D4496" s="2"/>
      <c r="E4496" s="3"/>
      <c r="F4496" s="3"/>
      <c r="H4496" s="5">
        <f>_xlfn.XLOOKUP(Table16[[#This Row],[OrderID]],[3]!Table13456[No заказа],[3]!Table13456[Количество],"",0,1)</f>
        <v>1</v>
      </c>
      <c r="I4496" s="5">
        <f>_xlfn.XLOOKUP(Table16[[#This Row],[OrderID]],[3]!Table13456[No заказа],[3]!Table13456[Цена],"",0,1)</f>
        <v>8480</v>
      </c>
      <c r="J4496" s="2" t="str">
        <f>M01_SETTINGS!$F$2</f>
        <v>KASPI</v>
      </c>
    </row>
    <row r="4497" spans="1:10" x14ac:dyDescent="0.35">
      <c r="A4497" s="3">
        <f>_xlfn.XLOOKUP(Table16[[#This Row],[OrderID]],[3]!Table13456[No заказа],[3]!Table13456[Дата
отправки],"",0,1)</f>
        <v>45669</v>
      </c>
      <c r="B4497" s="2">
        <v>478719451</v>
      </c>
      <c r="C4497" s="2"/>
      <c r="D4497" s="2"/>
      <c r="E4497" s="3"/>
      <c r="F4497" s="3"/>
      <c r="H4497" s="5">
        <f>_xlfn.XLOOKUP(Table16[[#This Row],[OrderID]],[3]!Table13456[No заказа],[3]!Table13456[Количество],"",0,1)</f>
        <v>2</v>
      </c>
      <c r="I4497" s="5">
        <f>_xlfn.XLOOKUP(Table16[[#This Row],[OrderID]],[3]!Table13456[No заказа],[3]!Table13456[Цена],"",0,1)</f>
        <v>16960</v>
      </c>
      <c r="J4497" s="2" t="str">
        <f>M01_SETTINGS!$F$2</f>
        <v>KASPI</v>
      </c>
    </row>
    <row r="4498" spans="1:10" x14ac:dyDescent="0.35">
      <c r="A4498" s="3">
        <f>_xlfn.XLOOKUP(Table16[[#This Row],[OrderID]],[3]!Table13456[No заказа],[3]!Table13456[Дата
отправки],"",0,1)</f>
        <v>45669</v>
      </c>
      <c r="B4498" s="2">
        <v>478956459</v>
      </c>
      <c r="C4498" s="2"/>
      <c r="D4498" s="2"/>
      <c r="E4498" s="3"/>
      <c r="F4498" s="3"/>
      <c r="H4498" s="5">
        <f>_xlfn.XLOOKUP(Table16[[#This Row],[OrderID]],[3]!Table13456[No заказа],[3]!Table13456[Количество],"",0,1)</f>
        <v>1</v>
      </c>
      <c r="I4498" s="5">
        <f>_xlfn.XLOOKUP(Table16[[#This Row],[OrderID]],[3]!Table13456[No заказа],[3]!Table13456[Цена],"",0,1)</f>
        <v>8480</v>
      </c>
      <c r="J4498" s="2" t="str">
        <f>M01_SETTINGS!$F$2</f>
        <v>KASPI</v>
      </c>
    </row>
    <row r="4499" spans="1:10" x14ac:dyDescent="0.35">
      <c r="A4499" s="3">
        <f>_xlfn.XLOOKUP(Table16[[#This Row],[OrderID]],[3]!Table13456[No заказа],[3]!Table13456[Дата
отправки],"",0,1)</f>
        <v>45669</v>
      </c>
      <c r="B4499" s="2">
        <v>478659474</v>
      </c>
      <c r="C4499" s="2"/>
      <c r="D4499" s="2"/>
      <c r="E4499" s="3"/>
      <c r="F4499" s="3"/>
      <c r="H4499" s="5">
        <f>_xlfn.XLOOKUP(Table16[[#This Row],[OrderID]],[3]!Table13456[No заказа],[3]!Table13456[Количество],"",0,1)</f>
        <v>1</v>
      </c>
      <c r="I4499" s="5">
        <f>_xlfn.XLOOKUP(Table16[[#This Row],[OrderID]],[3]!Table13456[No заказа],[3]!Table13456[Цена],"",0,1)</f>
        <v>8491</v>
      </c>
      <c r="J4499" s="2" t="str">
        <f>M01_SETTINGS!$F$2</f>
        <v>KASPI</v>
      </c>
    </row>
    <row r="4500" spans="1:10" x14ac:dyDescent="0.35">
      <c r="A4500" s="3">
        <f>_xlfn.XLOOKUP(Table16[[#This Row],[OrderID]],[3]!Table13456[No заказа],[3]!Table13456[Дата
отправки],"",0,1)</f>
        <v>45669</v>
      </c>
      <c r="B4500" s="2">
        <v>478661381</v>
      </c>
      <c r="C4500" s="2"/>
      <c r="D4500" s="2"/>
      <c r="E4500" s="3"/>
      <c r="F4500" s="3"/>
      <c r="H4500" s="5">
        <f>_xlfn.XLOOKUP(Table16[[#This Row],[OrderID]],[3]!Table13456[No заказа],[3]!Table13456[Количество],"",0,1)</f>
        <v>1</v>
      </c>
      <c r="I4500" s="5">
        <f>_xlfn.XLOOKUP(Table16[[#This Row],[OrderID]],[3]!Table13456[No заказа],[3]!Table13456[Цена],"",0,1)</f>
        <v>8989</v>
      </c>
      <c r="J4500" s="2" t="str">
        <f>M01_SETTINGS!$F$2</f>
        <v>KASPI</v>
      </c>
    </row>
    <row r="4501" spans="1:10" x14ac:dyDescent="0.35">
      <c r="A4501" s="3">
        <f>_xlfn.XLOOKUP(Table16[[#This Row],[OrderID]],[3]!Table13456[No заказа],[3]!Table13456[Дата
отправки],"",0,1)</f>
        <v>45669</v>
      </c>
      <c r="B4501" s="2">
        <v>478951734</v>
      </c>
      <c r="C4501" s="2"/>
      <c r="D4501" s="2"/>
      <c r="E4501" s="3"/>
      <c r="F4501" s="3"/>
      <c r="H4501" s="5">
        <f>_xlfn.XLOOKUP(Table16[[#This Row],[OrderID]],[3]!Table13456[No заказа],[3]!Table13456[Количество],"",0,1)</f>
        <v>1</v>
      </c>
      <c r="I4501" s="5">
        <f>_xlfn.XLOOKUP(Table16[[#This Row],[OrderID]],[3]!Table13456[No заказа],[3]!Table13456[Цена],"",0,1)</f>
        <v>8480</v>
      </c>
      <c r="J4501" s="2" t="str">
        <f>M01_SETTINGS!$F$2</f>
        <v>KASPI</v>
      </c>
    </row>
    <row r="4502" spans="1:10" x14ac:dyDescent="0.35">
      <c r="A4502" s="3">
        <f>_xlfn.XLOOKUP(Table16[[#This Row],[OrderID]],[3]!Table13456[No заказа],[3]!Table13456[Дата
отправки],"",0,1)</f>
        <v>45669</v>
      </c>
      <c r="B4502" s="2">
        <v>478703722</v>
      </c>
      <c r="C4502" s="2"/>
      <c r="D4502" s="2"/>
      <c r="E4502" s="3"/>
      <c r="F4502" s="3"/>
      <c r="H4502" s="5">
        <f>_xlfn.XLOOKUP(Table16[[#This Row],[OrderID]],[3]!Table13456[No заказа],[3]!Table13456[Количество],"",0,1)</f>
        <v>1</v>
      </c>
      <c r="I4502" s="5">
        <f>_xlfn.XLOOKUP(Table16[[#This Row],[OrderID]],[3]!Table13456[No заказа],[3]!Table13456[Цена],"",0,1)</f>
        <v>8900</v>
      </c>
      <c r="J4502" s="2" t="str">
        <f>M01_SETTINGS!$F$2</f>
        <v>KASPI</v>
      </c>
    </row>
    <row r="4503" spans="1:10" x14ac:dyDescent="0.35">
      <c r="A4503" s="3">
        <f>_xlfn.XLOOKUP(Table16[[#This Row],[OrderID]],[3]!Table13456[No заказа],[3]!Table13456[Дата
отправки],"",0,1)</f>
        <v>45669</v>
      </c>
      <c r="B4503" s="2">
        <v>478999070</v>
      </c>
      <c r="C4503" s="2"/>
      <c r="D4503" s="2"/>
      <c r="E4503" s="3"/>
      <c r="F4503" s="3"/>
      <c r="H4503" s="5">
        <f>_xlfn.XLOOKUP(Table16[[#This Row],[OrderID]],[3]!Table13456[No заказа],[3]!Table13456[Количество],"",0,1)</f>
        <v>1</v>
      </c>
      <c r="I4503" s="5">
        <f>_xlfn.XLOOKUP(Table16[[#This Row],[OrderID]],[3]!Table13456[No заказа],[3]!Table13456[Цена],"",0,1)</f>
        <v>8918</v>
      </c>
      <c r="J4503" s="2" t="str">
        <f>M01_SETTINGS!$F$2</f>
        <v>KASPI</v>
      </c>
    </row>
    <row r="4504" spans="1:10" x14ac:dyDescent="0.35">
      <c r="A4504" s="3">
        <f>_xlfn.XLOOKUP(Table16[[#This Row],[OrderID]],[3]!Table13456[No заказа],[3]!Table13456[Дата
отправки],"",0,1)</f>
        <v>45669</v>
      </c>
      <c r="B4504" s="2">
        <v>478649943</v>
      </c>
      <c r="C4504" s="2"/>
      <c r="D4504" s="2"/>
      <c r="E4504" s="3"/>
      <c r="F4504" s="3"/>
      <c r="H4504" s="5">
        <f>_xlfn.XLOOKUP(Table16[[#This Row],[OrderID]],[3]!Table13456[No заказа],[3]!Table13456[Количество],"",0,1)</f>
        <v>1</v>
      </c>
      <c r="I4504" s="5">
        <f>_xlfn.XLOOKUP(Table16[[#This Row],[OrderID]],[3]!Table13456[No заказа],[3]!Table13456[Цена],"",0,1)</f>
        <v>8923</v>
      </c>
      <c r="J4504" s="2" t="str">
        <f>M01_SETTINGS!$F$2</f>
        <v>KASPI</v>
      </c>
    </row>
    <row r="4505" spans="1:10" x14ac:dyDescent="0.35">
      <c r="A4505" s="3">
        <f>_xlfn.XLOOKUP(Table16[[#This Row],[OrderID]],[3]!Table13456[No заказа],[3]!Table13456[Дата
отправки],"",0,1)</f>
        <v>45669</v>
      </c>
      <c r="B4505" s="2">
        <v>479032288</v>
      </c>
      <c r="C4505" s="2"/>
      <c r="D4505" s="2"/>
      <c r="E4505" s="3"/>
      <c r="F4505" s="3"/>
      <c r="H4505" s="5">
        <f>_xlfn.XLOOKUP(Table16[[#This Row],[OrderID]],[3]!Table13456[No заказа],[3]!Table13456[Количество],"",0,1)</f>
        <v>1</v>
      </c>
      <c r="I4505" s="5">
        <f>_xlfn.XLOOKUP(Table16[[#This Row],[OrderID]],[3]!Table13456[No заказа],[3]!Table13456[Цена],"",0,1)</f>
        <v>8480</v>
      </c>
      <c r="J4505" s="2" t="str">
        <f>M01_SETTINGS!$F$2</f>
        <v>KASPI</v>
      </c>
    </row>
    <row r="4506" spans="1:10" x14ac:dyDescent="0.35">
      <c r="A4506" s="3">
        <f>_xlfn.XLOOKUP(Table16[[#This Row],[OrderID]],[3]!Table13456[No заказа],[3]!Table13456[Дата
отправки],"",0,1)</f>
        <v>45669</v>
      </c>
      <c r="B4506" s="2">
        <v>478679547</v>
      </c>
      <c r="C4506" s="2"/>
      <c r="D4506" s="2"/>
      <c r="E4506" s="3"/>
      <c r="F4506" s="3"/>
      <c r="H4506" s="5">
        <f>_xlfn.XLOOKUP(Table16[[#This Row],[OrderID]],[3]!Table13456[No заказа],[3]!Table13456[Количество],"",0,1)</f>
        <v>1</v>
      </c>
      <c r="I4506" s="5">
        <f>_xlfn.XLOOKUP(Table16[[#This Row],[OrderID]],[3]!Table13456[No заказа],[3]!Table13456[Цена],"",0,1)</f>
        <v>8480</v>
      </c>
      <c r="J4506" s="2" t="str">
        <f>M01_SETTINGS!$F$2</f>
        <v>KASPI</v>
      </c>
    </row>
    <row r="4507" spans="1:10" x14ac:dyDescent="0.35">
      <c r="A4507" s="3">
        <f>_xlfn.XLOOKUP(Table16[[#This Row],[OrderID]],[3]!Table13456[No заказа],[3]!Table13456[Дата
отправки],"",0,1)</f>
        <v>45669</v>
      </c>
      <c r="B4507" s="2">
        <v>478876030</v>
      </c>
      <c r="C4507" s="2"/>
      <c r="D4507" s="2"/>
      <c r="E4507" s="3"/>
      <c r="F4507" s="3"/>
      <c r="H4507" s="5">
        <f>_xlfn.XLOOKUP(Table16[[#This Row],[OrderID]],[3]!Table13456[No заказа],[3]!Table13456[Количество],"",0,1)</f>
        <v>1</v>
      </c>
      <c r="I4507" s="5">
        <f>_xlfn.XLOOKUP(Table16[[#This Row],[OrderID]],[3]!Table13456[No заказа],[3]!Table13456[Цена],"",0,1)</f>
        <v>8599</v>
      </c>
      <c r="J4507" s="2" t="str">
        <f>M01_SETTINGS!$F$2</f>
        <v>KASPI</v>
      </c>
    </row>
    <row r="4508" spans="1:10" x14ac:dyDescent="0.35">
      <c r="A4508" s="3">
        <f>_xlfn.XLOOKUP(Table16[[#This Row],[OrderID]],[3]!Table13456[No заказа],[3]!Table13456[Дата
отправки],"",0,1)</f>
        <v>45669</v>
      </c>
      <c r="B4508" s="2">
        <v>478760515</v>
      </c>
      <c r="C4508" s="2"/>
      <c r="D4508" s="2"/>
      <c r="E4508" s="3"/>
      <c r="F4508" s="3"/>
      <c r="H4508" s="5">
        <f>_xlfn.XLOOKUP(Table16[[#This Row],[OrderID]],[3]!Table13456[No заказа],[3]!Table13456[Количество],"",0,1)</f>
        <v>1</v>
      </c>
      <c r="I4508" s="5">
        <f>_xlfn.XLOOKUP(Table16[[#This Row],[OrderID]],[3]!Table13456[No заказа],[3]!Table13456[Цена],"",0,1)</f>
        <v>8480</v>
      </c>
      <c r="J4508" s="2" t="str">
        <f>M01_SETTINGS!$F$2</f>
        <v>KASPI</v>
      </c>
    </row>
    <row r="4509" spans="1:10" x14ac:dyDescent="0.35">
      <c r="A4509" s="3">
        <f>_xlfn.XLOOKUP(Table16[[#This Row],[OrderID]],[3]!Table13456[No заказа],[3]!Table13456[Дата
отправки],"",0,1)</f>
        <v>45669</v>
      </c>
      <c r="B4509" s="2">
        <v>478669593</v>
      </c>
      <c r="C4509" s="2"/>
      <c r="D4509" s="2"/>
      <c r="E4509" s="3"/>
      <c r="F4509" s="3"/>
      <c r="H4509" s="5">
        <f>_xlfn.XLOOKUP(Table16[[#This Row],[OrderID]],[3]!Table13456[No заказа],[3]!Table13456[Количество],"",0,1)</f>
        <v>1</v>
      </c>
      <c r="I4509" s="5">
        <f>_xlfn.XLOOKUP(Table16[[#This Row],[OrderID]],[3]!Table13456[No заказа],[3]!Table13456[Цена],"",0,1)</f>
        <v>8480</v>
      </c>
      <c r="J4509" s="2" t="str">
        <f>M01_SETTINGS!$F$2</f>
        <v>KASPI</v>
      </c>
    </row>
    <row r="4510" spans="1:10" x14ac:dyDescent="0.35">
      <c r="A4510" s="3">
        <f>_xlfn.XLOOKUP(Table16[[#This Row],[OrderID]],[3]!Table13456[No заказа],[3]!Table13456[Дата
отправки],"",0,1)</f>
        <v>45669</v>
      </c>
      <c r="B4510" s="2">
        <v>479097099</v>
      </c>
      <c r="C4510" s="2"/>
      <c r="D4510" s="2"/>
      <c r="E4510" s="3"/>
      <c r="F4510" s="3"/>
      <c r="H4510" s="5">
        <f>_xlfn.XLOOKUP(Table16[[#This Row],[OrderID]],[3]!Table13456[No заказа],[3]!Table13456[Количество],"",0,1)</f>
        <v>1</v>
      </c>
      <c r="I4510" s="5">
        <f>_xlfn.XLOOKUP(Table16[[#This Row],[OrderID]],[3]!Table13456[No заказа],[3]!Table13456[Цена],"",0,1)</f>
        <v>8599</v>
      </c>
      <c r="J4510" s="2" t="str">
        <f>M01_SETTINGS!$F$2</f>
        <v>KASPI</v>
      </c>
    </row>
    <row r="4511" spans="1:10" x14ac:dyDescent="0.35">
      <c r="A4511" s="3">
        <f>_xlfn.XLOOKUP(Table16[[#This Row],[OrderID]],[3]!Table13456[No заказа],[3]!Table13456[Дата
отправки],"",0,1)</f>
        <v>45669</v>
      </c>
      <c r="B4511" s="2">
        <v>478922612</v>
      </c>
      <c r="C4511" s="2"/>
      <c r="D4511" s="2"/>
      <c r="E4511" s="3"/>
      <c r="F4511" s="3"/>
      <c r="H4511" s="5">
        <f>_xlfn.XLOOKUP(Table16[[#This Row],[OrderID]],[3]!Table13456[No заказа],[3]!Table13456[Количество],"",0,1)</f>
        <v>1</v>
      </c>
      <c r="I4511" s="5">
        <f>_xlfn.XLOOKUP(Table16[[#This Row],[OrderID]],[3]!Table13456[No заказа],[3]!Table13456[Цена],"",0,1)</f>
        <v>8480</v>
      </c>
      <c r="J4511" s="2" t="str">
        <f>M01_SETTINGS!$F$2</f>
        <v>KASPI</v>
      </c>
    </row>
    <row r="4512" spans="1:10" x14ac:dyDescent="0.35">
      <c r="A4512" s="3">
        <f>_xlfn.XLOOKUP(Table16[[#This Row],[OrderID]],[3]!Table13456[No заказа],[3]!Table13456[Дата
отправки],"",0,1)</f>
        <v>45669</v>
      </c>
      <c r="B4512" s="2">
        <v>478951663</v>
      </c>
      <c r="C4512" s="2"/>
      <c r="D4512" s="2"/>
      <c r="E4512" s="3"/>
      <c r="F4512" s="3"/>
      <c r="H4512" s="5">
        <f>_xlfn.XLOOKUP(Table16[[#This Row],[OrderID]],[3]!Table13456[No заказа],[3]!Table13456[Количество],"",0,1)</f>
        <v>1</v>
      </c>
      <c r="I4512" s="5">
        <f>_xlfn.XLOOKUP(Table16[[#This Row],[OrderID]],[3]!Table13456[No заказа],[3]!Table13456[Цена],"",0,1)</f>
        <v>9000</v>
      </c>
      <c r="J4512" s="2" t="str">
        <f>M01_SETTINGS!$F$2</f>
        <v>KASPI</v>
      </c>
    </row>
    <row r="4513" spans="1:10" x14ac:dyDescent="0.35">
      <c r="A4513" s="3">
        <f>_xlfn.XLOOKUP(Table16[[#This Row],[OrderID]],[3]!Table13456[No заказа],[3]!Table13456[Дата
отправки],"",0,1)</f>
        <v>45669</v>
      </c>
      <c r="B4513" s="2">
        <v>478888554</v>
      </c>
      <c r="C4513" s="2"/>
      <c r="D4513" s="2"/>
      <c r="E4513" s="3"/>
      <c r="F4513" s="3"/>
      <c r="H4513" s="5">
        <f>_xlfn.XLOOKUP(Table16[[#This Row],[OrderID]],[3]!Table13456[No заказа],[3]!Table13456[Количество],"",0,1)</f>
        <v>1</v>
      </c>
      <c r="I4513" s="5">
        <f>_xlfn.XLOOKUP(Table16[[#This Row],[OrderID]],[3]!Table13456[No заказа],[3]!Table13456[Цена],"",0,1)</f>
        <v>9000</v>
      </c>
      <c r="J4513" s="2" t="str">
        <f>M01_SETTINGS!$F$2</f>
        <v>KASPI</v>
      </c>
    </row>
    <row r="4514" spans="1:10" x14ac:dyDescent="0.35">
      <c r="A4514" s="3">
        <f>_xlfn.XLOOKUP(Table16[[#This Row],[OrderID]],[3]!Table13456[No заказа],[3]!Table13456[Дата
отправки],"",0,1)</f>
        <v>45669</v>
      </c>
      <c r="B4514" s="2">
        <v>478967953</v>
      </c>
      <c r="C4514" s="2"/>
      <c r="D4514" s="2"/>
      <c r="E4514" s="3"/>
      <c r="F4514" s="3"/>
      <c r="H4514" s="5">
        <f>_xlfn.XLOOKUP(Table16[[#This Row],[OrderID]],[3]!Table13456[No заказа],[3]!Table13456[Количество],"",0,1)</f>
        <v>1</v>
      </c>
      <c r="I4514" s="5">
        <f>_xlfn.XLOOKUP(Table16[[#This Row],[OrderID]],[3]!Table13456[No заказа],[3]!Table13456[Цена],"",0,1)</f>
        <v>8498</v>
      </c>
      <c r="J4514" s="2" t="str">
        <f>M01_SETTINGS!$F$2</f>
        <v>KASPI</v>
      </c>
    </row>
    <row r="4515" spans="1:10" x14ac:dyDescent="0.35">
      <c r="A4515" s="3">
        <f>_xlfn.XLOOKUP(Table16[[#This Row],[OrderID]],[3]!Table13456[No заказа],[3]!Table13456[Дата
отправки],"",0,1)</f>
        <v>45669</v>
      </c>
      <c r="B4515" s="2">
        <v>478878354</v>
      </c>
      <c r="C4515" s="2"/>
      <c r="D4515" s="2"/>
      <c r="E4515" s="3"/>
      <c r="F4515" s="3"/>
      <c r="H4515" s="5">
        <f>_xlfn.XLOOKUP(Table16[[#This Row],[OrderID]],[3]!Table13456[No заказа],[3]!Table13456[Количество],"",0,1)</f>
        <v>1</v>
      </c>
      <c r="I4515" s="5">
        <f>_xlfn.XLOOKUP(Table16[[#This Row],[OrderID]],[3]!Table13456[No заказа],[3]!Table13456[Цена],"",0,1)</f>
        <v>8498</v>
      </c>
      <c r="J4515" s="2" t="str">
        <f>M01_SETTINGS!$F$2</f>
        <v>KASPI</v>
      </c>
    </row>
    <row r="4516" spans="1:10" x14ac:dyDescent="0.35">
      <c r="A4516" s="3">
        <f>_xlfn.XLOOKUP(Table16[[#This Row],[OrderID]],[3]!Table13456[No заказа],[3]!Table13456[Дата
отправки],"",0,1)</f>
        <v>45669</v>
      </c>
      <c r="B4516" s="2">
        <v>478653219</v>
      </c>
      <c r="C4516" s="2"/>
      <c r="D4516" s="2"/>
      <c r="E4516" s="3"/>
      <c r="F4516" s="3"/>
      <c r="H4516" s="5">
        <f>_xlfn.XLOOKUP(Table16[[#This Row],[OrderID]],[3]!Table13456[No заказа],[3]!Table13456[Количество],"",0,1)</f>
        <v>1</v>
      </c>
      <c r="I4516" s="5">
        <f>_xlfn.XLOOKUP(Table16[[#This Row],[OrderID]],[3]!Table13456[No заказа],[3]!Table13456[Цена],"",0,1)</f>
        <v>10000</v>
      </c>
      <c r="J4516" s="2" t="str">
        <f>M01_SETTINGS!$F$2</f>
        <v>KASPI</v>
      </c>
    </row>
    <row r="4517" spans="1:10" x14ac:dyDescent="0.35">
      <c r="A4517" s="3">
        <f>_xlfn.XLOOKUP(Table16[[#This Row],[OrderID]],[3]!Table13456[No заказа],[3]!Table13456[Дата
отправки],"",0,1)</f>
        <v>45669</v>
      </c>
      <c r="B4517" s="2">
        <v>479033040</v>
      </c>
      <c r="C4517" s="2"/>
      <c r="D4517" s="2"/>
      <c r="E4517" s="3"/>
      <c r="F4517" s="3"/>
      <c r="H4517" s="5">
        <f>_xlfn.XLOOKUP(Table16[[#This Row],[OrderID]],[3]!Table13456[No заказа],[3]!Table13456[Количество],"",0,1)</f>
        <v>1</v>
      </c>
      <c r="I4517" s="5">
        <f>_xlfn.XLOOKUP(Table16[[#This Row],[OrderID]],[3]!Table13456[No заказа],[3]!Table13456[Цена],"",0,1)</f>
        <v>8600</v>
      </c>
      <c r="J4517" s="2" t="str">
        <f>M01_SETTINGS!$F$2</f>
        <v>KASPI</v>
      </c>
    </row>
    <row r="4518" spans="1:10" x14ac:dyDescent="0.35">
      <c r="A4518" s="3">
        <f>_xlfn.XLOOKUP(Table16[[#This Row],[OrderID]],[3]!Table13456[No заказа],[3]!Table13456[Дата
отправки],"",0,1)</f>
        <v>45669</v>
      </c>
      <c r="B4518" s="2">
        <v>479065304</v>
      </c>
      <c r="C4518" s="2"/>
      <c r="D4518" s="2"/>
      <c r="E4518" s="3"/>
      <c r="F4518" s="3"/>
      <c r="H4518" s="5">
        <f>_xlfn.XLOOKUP(Table16[[#This Row],[OrderID]],[3]!Table13456[No заказа],[3]!Table13456[Количество],"",0,1)</f>
        <v>1</v>
      </c>
      <c r="I4518" s="5">
        <f>_xlfn.XLOOKUP(Table16[[#This Row],[OrderID]],[3]!Table13456[No заказа],[3]!Table13456[Цена],"",0,1)</f>
        <v>8590</v>
      </c>
      <c r="J4518" s="2" t="str">
        <f>M01_SETTINGS!$F$2</f>
        <v>KASPI</v>
      </c>
    </row>
    <row r="4519" spans="1:10" x14ac:dyDescent="0.35">
      <c r="A4519" s="3">
        <f>_xlfn.XLOOKUP(Table16[[#This Row],[OrderID]],[3]!Table13456[No заказа],[3]!Table13456[Дата
отправки],"",0,1)</f>
        <v>45669</v>
      </c>
      <c r="B4519" s="2">
        <v>479073674</v>
      </c>
      <c r="C4519" s="2"/>
      <c r="D4519" s="2"/>
      <c r="E4519" s="3"/>
      <c r="F4519" s="3"/>
      <c r="H4519" s="5">
        <f>_xlfn.XLOOKUP(Table16[[#This Row],[OrderID]],[3]!Table13456[No заказа],[3]!Table13456[Количество],"",0,1)</f>
        <v>1</v>
      </c>
      <c r="I4519" s="5">
        <f>_xlfn.XLOOKUP(Table16[[#This Row],[OrderID]],[3]!Table13456[No заказа],[3]!Table13456[Цена],"",0,1)</f>
        <v>8990</v>
      </c>
      <c r="J4519" s="2" t="str">
        <f>M01_SETTINGS!$F$2</f>
        <v>KASPI</v>
      </c>
    </row>
    <row r="4520" spans="1:10" x14ac:dyDescent="0.35">
      <c r="A4520" s="3">
        <f>_xlfn.XLOOKUP(Table16[[#This Row],[OrderID]],[3]!Table13456[No заказа],[3]!Table13456[Дата
отправки],"",0,1)</f>
        <v>45669</v>
      </c>
      <c r="B4520" s="2">
        <v>478756207</v>
      </c>
      <c r="C4520" s="2"/>
      <c r="D4520" s="2"/>
      <c r="E4520" s="3"/>
      <c r="F4520" s="3"/>
      <c r="H4520" s="5">
        <f>_xlfn.XLOOKUP(Table16[[#This Row],[OrderID]],[3]!Table13456[No заказа],[3]!Table13456[Количество],"",0,1)</f>
        <v>1</v>
      </c>
      <c r="I4520" s="5">
        <f>_xlfn.XLOOKUP(Table16[[#This Row],[OrderID]],[3]!Table13456[No заказа],[3]!Table13456[Цена],"",0,1)</f>
        <v>8990</v>
      </c>
      <c r="J4520" s="2" t="str">
        <f>M01_SETTINGS!$F$2</f>
        <v>KASPI</v>
      </c>
    </row>
    <row r="4521" spans="1:10" x14ac:dyDescent="0.35">
      <c r="A4521" s="3">
        <f>_xlfn.XLOOKUP(Table16[[#This Row],[OrderID]],[3]!Table13456[No заказа],[3]!Table13456[Дата
отправки],"",0,1)</f>
        <v>45669</v>
      </c>
      <c r="B4521" s="2">
        <v>478910826</v>
      </c>
      <c r="C4521" s="2"/>
      <c r="D4521" s="2"/>
      <c r="E4521" s="3"/>
      <c r="F4521" s="3"/>
      <c r="H4521" s="5">
        <f>_xlfn.XLOOKUP(Table16[[#This Row],[OrderID]],[3]!Table13456[No заказа],[3]!Table13456[Количество],"",0,1)</f>
        <v>1</v>
      </c>
      <c r="I4521" s="5">
        <f>_xlfn.XLOOKUP(Table16[[#This Row],[OrderID]],[3]!Table13456[No заказа],[3]!Table13456[Цена],"",0,1)</f>
        <v>8590</v>
      </c>
      <c r="J4521" s="2" t="str">
        <f>M01_SETTINGS!$F$2</f>
        <v>KASPI</v>
      </c>
    </row>
    <row r="4522" spans="1:10" x14ac:dyDescent="0.35">
      <c r="A4522" s="3">
        <f>_xlfn.XLOOKUP(Table16[[#This Row],[OrderID]],[3]!Table13456[No заказа],[3]!Table13456[Дата
отправки],"",0,1)</f>
        <v>45669</v>
      </c>
      <c r="B4522" s="2">
        <v>478944866</v>
      </c>
      <c r="C4522" s="2"/>
      <c r="D4522" s="2"/>
      <c r="E4522" s="3"/>
      <c r="F4522" s="3"/>
      <c r="H4522" s="5">
        <f>_xlfn.XLOOKUP(Table16[[#This Row],[OrderID]],[3]!Table13456[No заказа],[3]!Table13456[Количество],"",0,1)</f>
        <v>1</v>
      </c>
      <c r="I4522" s="5">
        <f>_xlfn.XLOOKUP(Table16[[#This Row],[OrderID]],[3]!Table13456[No заказа],[3]!Table13456[Цена],"",0,1)</f>
        <v>14990</v>
      </c>
      <c r="J4522" s="2" t="str">
        <f>M01_SETTINGS!$F$2</f>
        <v>KASPI</v>
      </c>
    </row>
    <row r="4523" spans="1:10" x14ac:dyDescent="0.35">
      <c r="A4523" s="3">
        <f>_xlfn.XLOOKUP(Table16[[#This Row],[OrderID]],[3]!Table13456[No заказа],[3]!Table13456[Дата
отправки],"",0,1)</f>
        <v>45669</v>
      </c>
      <c r="B4523" s="2">
        <v>478977228</v>
      </c>
      <c r="C4523" s="2"/>
      <c r="D4523" s="2"/>
      <c r="E4523" s="3"/>
      <c r="F4523" s="3"/>
      <c r="H4523" s="5">
        <f>_xlfn.XLOOKUP(Table16[[#This Row],[OrderID]],[3]!Table13456[No заказа],[3]!Table13456[Количество],"",0,1)</f>
        <v>1</v>
      </c>
      <c r="I4523" s="5">
        <f>_xlfn.XLOOKUP(Table16[[#This Row],[OrderID]],[3]!Table13456[No заказа],[3]!Table13456[Цена],"",0,1)</f>
        <v>14990</v>
      </c>
      <c r="J4523" s="2" t="str">
        <f>M01_SETTINGS!$F$2</f>
        <v>KASPI</v>
      </c>
    </row>
    <row r="4524" spans="1:10" x14ac:dyDescent="0.35">
      <c r="A4524" s="3">
        <f>_xlfn.XLOOKUP(Table16[[#This Row],[OrderID]],[3]!Table13456[No заказа],[3]!Table13456[Дата
отправки],"",0,1)</f>
        <v>45669</v>
      </c>
      <c r="B4524" s="2">
        <v>479010015</v>
      </c>
      <c r="C4524" s="2"/>
      <c r="D4524" s="2"/>
      <c r="E4524" s="3"/>
      <c r="F4524" s="3"/>
      <c r="H4524" s="5">
        <f>_xlfn.XLOOKUP(Table16[[#This Row],[OrderID]],[3]!Table13456[No заказа],[3]!Table13456[Количество],"",0,1)</f>
        <v>1</v>
      </c>
      <c r="I4524" s="5">
        <f>_xlfn.XLOOKUP(Table16[[#This Row],[OrderID]],[3]!Table13456[No заказа],[3]!Table13456[Цена],"",0,1)</f>
        <v>14990</v>
      </c>
      <c r="J4524" s="2" t="str">
        <f>M01_SETTINGS!$F$2</f>
        <v>KASPI</v>
      </c>
    </row>
    <row r="4525" spans="1:10" x14ac:dyDescent="0.35">
      <c r="A4525" s="3">
        <f>_xlfn.XLOOKUP(Table16[[#This Row],[OrderID]],[3]!Table13456[No заказа],[3]!Table13456[Дата
отправки],"",0,1)</f>
        <v>45669</v>
      </c>
      <c r="B4525" s="2">
        <v>478979408</v>
      </c>
      <c r="C4525" s="2"/>
      <c r="D4525" s="2"/>
      <c r="E4525" s="3"/>
      <c r="F4525" s="3"/>
      <c r="H4525" s="5">
        <f>_xlfn.XLOOKUP(Table16[[#This Row],[OrderID]],[3]!Table13456[No заказа],[3]!Table13456[Количество],"",0,1)</f>
        <v>1</v>
      </c>
      <c r="I4525" s="5">
        <f>_xlfn.XLOOKUP(Table16[[#This Row],[OrderID]],[3]!Table13456[No заказа],[3]!Table13456[Цена],"",0,1)</f>
        <v>8999</v>
      </c>
      <c r="J4525" s="2" t="str">
        <f>M01_SETTINGS!$F$2</f>
        <v>KASPI</v>
      </c>
    </row>
    <row r="4526" spans="1:10" x14ac:dyDescent="0.35">
      <c r="A4526" s="3">
        <f>_xlfn.XLOOKUP(Table16[[#This Row],[OrderID]],[3]!Table13456[No заказа],[3]!Table13456[Дата
отправки],"",0,1)</f>
        <v>45669</v>
      </c>
      <c r="B4526" s="2">
        <v>479144820</v>
      </c>
      <c r="C4526" s="2"/>
      <c r="D4526" s="2"/>
      <c r="E4526" s="3"/>
      <c r="F4526" s="3"/>
      <c r="H4526" s="5">
        <f>_xlfn.XLOOKUP(Table16[[#This Row],[OrderID]],[3]!Table13456[No заказа],[3]!Table13456[Количество],"",0,1)</f>
        <v>1</v>
      </c>
      <c r="I4526" s="5">
        <f>_xlfn.XLOOKUP(Table16[[#This Row],[OrderID]],[3]!Table13456[No заказа],[3]!Table13456[Цена],"",0,1)</f>
        <v>14990</v>
      </c>
      <c r="J4526" s="2" t="str">
        <f>M01_SETTINGS!$F$2</f>
        <v>KASPI</v>
      </c>
    </row>
    <row r="4527" spans="1:10" x14ac:dyDescent="0.35">
      <c r="A4527" s="3">
        <f>_xlfn.XLOOKUP(Table16[[#This Row],[OrderID]],[3]!Table13456[No заказа],[3]!Table13456[Дата
отправки],"",0,1)</f>
        <v>45669</v>
      </c>
      <c r="B4527" s="2">
        <v>478942482</v>
      </c>
      <c r="C4527" s="2"/>
      <c r="D4527" s="2"/>
      <c r="E4527" s="3"/>
      <c r="F4527" s="3"/>
      <c r="H4527" s="5">
        <f>_xlfn.XLOOKUP(Table16[[#This Row],[OrderID]],[3]!Table13456[No заказа],[3]!Table13456[Количество],"",0,1)</f>
        <v>1</v>
      </c>
      <c r="I4527" s="5">
        <f>_xlfn.XLOOKUP(Table16[[#This Row],[OrderID]],[3]!Table13456[No заказа],[3]!Table13456[Цена],"",0,1)</f>
        <v>8958</v>
      </c>
      <c r="J4527" s="2" t="str">
        <f>M01_SETTINGS!$F$2</f>
        <v>KASPI</v>
      </c>
    </row>
    <row r="4528" spans="1:10" x14ac:dyDescent="0.35">
      <c r="A4528" s="3">
        <f>_xlfn.XLOOKUP(Table16[[#This Row],[OrderID]],[3]!Table13456[No заказа],[3]!Table13456[Дата
отправки],"",0,1)</f>
        <v>45669</v>
      </c>
      <c r="B4528" s="2">
        <v>478984241</v>
      </c>
      <c r="C4528" s="2"/>
      <c r="D4528" s="2"/>
      <c r="E4528" s="3"/>
      <c r="F4528" s="3"/>
      <c r="H4528" s="5">
        <f>_xlfn.XLOOKUP(Table16[[#This Row],[OrderID]],[3]!Table13456[No заказа],[3]!Table13456[Количество],"",0,1)</f>
        <v>1</v>
      </c>
      <c r="I4528" s="5">
        <f>_xlfn.XLOOKUP(Table16[[#This Row],[OrderID]],[3]!Table13456[No заказа],[3]!Table13456[Цена],"",0,1)</f>
        <v>9000</v>
      </c>
      <c r="J4528" s="2" t="str">
        <f>M01_SETTINGS!$F$2</f>
        <v>KASPI</v>
      </c>
    </row>
    <row r="4529" spans="1:10" x14ac:dyDescent="0.35">
      <c r="A4529" s="3">
        <f>_xlfn.XLOOKUP(Table16[[#This Row],[OrderID]],[3]!Table13456[No заказа],[3]!Table13456[Дата
отправки],"",0,1)</f>
        <v>45669</v>
      </c>
      <c r="B4529" s="2">
        <v>479078696</v>
      </c>
      <c r="C4529" s="2"/>
      <c r="D4529" s="2"/>
      <c r="E4529" s="3"/>
      <c r="F4529" s="3"/>
      <c r="H4529" s="5">
        <f>_xlfn.XLOOKUP(Table16[[#This Row],[OrderID]],[3]!Table13456[No заказа],[3]!Table13456[Количество],"",0,1)</f>
        <v>1</v>
      </c>
      <c r="I4529" s="5">
        <f>_xlfn.XLOOKUP(Table16[[#This Row],[OrderID]],[3]!Table13456[No заказа],[3]!Table13456[Цена],"",0,1)</f>
        <v>9708</v>
      </c>
      <c r="J4529" s="2" t="str">
        <f>M01_SETTINGS!$F$2</f>
        <v>KASPI</v>
      </c>
    </row>
    <row r="4530" spans="1:10" x14ac:dyDescent="0.35">
      <c r="A4530" s="3">
        <f>_xlfn.XLOOKUP(Table16[[#This Row],[OrderID]],[3]!Table13456[No заказа],[3]!Table13456[Дата
отправки],"",0,1)</f>
        <v>45669</v>
      </c>
      <c r="B4530" s="2">
        <v>479001401</v>
      </c>
      <c r="C4530" s="2"/>
      <c r="D4530" s="2"/>
      <c r="E4530" s="3"/>
      <c r="F4530" s="3"/>
      <c r="H4530" s="5">
        <f>_xlfn.XLOOKUP(Table16[[#This Row],[OrderID]],[3]!Table13456[No заказа],[3]!Table13456[Количество],"",0,1)</f>
        <v>1</v>
      </c>
      <c r="I4530" s="5">
        <f>_xlfn.XLOOKUP(Table16[[#This Row],[OrderID]],[3]!Table13456[No заказа],[3]!Table13456[Цена],"",0,1)</f>
        <v>8598</v>
      </c>
      <c r="J4530" s="2" t="str">
        <f>M01_SETTINGS!$F$2</f>
        <v>KASPI</v>
      </c>
    </row>
    <row r="4531" spans="1:10" x14ac:dyDescent="0.35">
      <c r="A4531" s="3">
        <f>_xlfn.XLOOKUP(Table16[[#This Row],[OrderID]],[3]!Table13456[No заказа],[3]!Table13456[Дата
отправки],"",0,1)</f>
        <v>45669</v>
      </c>
      <c r="B4531" s="2">
        <v>478902898</v>
      </c>
      <c r="C4531" s="2"/>
      <c r="D4531" s="2"/>
      <c r="E4531" s="3"/>
      <c r="F4531" s="3"/>
      <c r="H4531" s="5">
        <f>_xlfn.XLOOKUP(Table16[[#This Row],[OrderID]],[3]!Table13456[No заказа],[3]!Table13456[Количество],"",0,1)</f>
        <v>1</v>
      </c>
      <c r="I4531" s="5">
        <f>_xlfn.XLOOKUP(Table16[[#This Row],[OrderID]],[3]!Table13456[No заказа],[3]!Table13456[Цена],"",0,1)</f>
        <v>8500</v>
      </c>
      <c r="J4531" s="2" t="str">
        <f>M01_SETTINGS!$F$2</f>
        <v>KASPI</v>
      </c>
    </row>
    <row r="4532" spans="1:10" x14ac:dyDescent="0.35">
      <c r="A4532" s="3">
        <f>_xlfn.XLOOKUP(Table16[[#This Row],[OrderID]],[3]!Table13456[No заказа],[3]!Table13456[Дата
отправки],"",0,1)</f>
        <v>45669</v>
      </c>
      <c r="B4532" s="2">
        <v>478939066</v>
      </c>
      <c r="C4532" s="2"/>
      <c r="D4532" s="2"/>
      <c r="E4532" s="3"/>
      <c r="F4532" s="3"/>
      <c r="H4532" s="5">
        <f>_xlfn.XLOOKUP(Table16[[#This Row],[OrderID]],[3]!Table13456[No заказа],[3]!Table13456[Количество],"",0,1)</f>
        <v>1</v>
      </c>
      <c r="I4532" s="5">
        <f>_xlfn.XLOOKUP(Table16[[#This Row],[OrderID]],[3]!Table13456[No заказа],[3]!Table13456[Цена],"",0,1)</f>
        <v>20000</v>
      </c>
      <c r="J4532" s="2" t="str">
        <f>M01_SETTINGS!$F$2</f>
        <v>KASPI</v>
      </c>
    </row>
    <row r="4533" spans="1:10" x14ac:dyDescent="0.35">
      <c r="A4533" s="3">
        <f>_xlfn.XLOOKUP(Table16[[#This Row],[OrderID]],[3]!Table13456[No заказа],[3]!Table13456[Дата
отправки],"",0,1)</f>
        <v>45669</v>
      </c>
      <c r="B4533" s="2">
        <v>479212627</v>
      </c>
      <c r="C4533" s="2"/>
      <c r="D4533" s="2"/>
      <c r="E4533" s="3"/>
      <c r="F4533" s="3"/>
      <c r="H4533" s="5">
        <f>_xlfn.XLOOKUP(Table16[[#This Row],[OrderID]],[3]!Table13456[No заказа],[3]!Table13456[Количество],"",0,1)</f>
        <v>1</v>
      </c>
      <c r="I4533" s="5">
        <f>_xlfn.XLOOKUP(Table16[[#This Row],[OrderID]],[3]!Table13456[No заказа],[3]!Table13456[Цена],"",0,1)</f>
        <v>22496</v>
      </c>
      <c r="J4533" s="2" t="str">
        <f>M01_SETTINGS!$F$2</f>
        <v>KASPI</v>
      </c>
    </row>
    <row r="4534" spans="1:10" x14ac:dyDescent="0.35">
      <c r="A4534" s="3">
        <f>_xlfn.XLOOKUP(Table16[[#This Row],[OrderID]],[3]!Table13456[No заказа],[3]!Table13456[Дата
отправки],"",0,1)</f>
        <v>45669</v>
      </c>
      <c r="B4534" s="2">
        <v>479200398</v>
      </c>
      <c r="C4534" s="2"/>
      <c r="D4534" s="2"/>
      <c r="E4534" s="3"/>
      <c r="F4534" s="3"/>
      <c r="H4534" s="5">
        <f>_xlfn.XLOOKUP(Table16[[#This Row],[OrderID]],[3]!Table13456[No заказа],[3]!Table13456[Количество],"",0,1)</f>
        <v>1</v>
      </c>
      <c r="I4534" s="5">
        <f>_xlfn.XLOOKUP(Table16[[#This Row],[OrderID]],[3]!Table13456[No заказа],[3]!Table13456[Цена],"",0,1)</f>
        <v>22496</v>
      </c>
      <c r="J4534" s="2" t="str">
        <f>M01_SETTINGS!$F$2</f>
        <v>KASPI</v>
      </c>
    </row>
    <row r="4535" spans="1:10" x14ac:dyDescent="0.35">
      <c r="A4535" s="3">
        <f>_xlfn.XLOOKUP(Table16[[#This Row],[OrderID]],[3]!Table13456[No заказа],[3]!Table13456[Дата
отправки],"",0,1)</f>
        <v>45669</v>
      </c>
      <c r="B4535" s="2">
        <v>478987676</v>
      </c>
      <c r="C4535" s="2"/>
      <c r="D4535" s="2"/>
      <c r="E4535" s="3"/>
      <c r="F4535" s="3"/>
      <c r="H4535" s="5">
        <f>_xlfn.XLOOKUP(Table16[[#This Row],[OrderID]],[3]!Table13456[No заказа],[3]!Table13456[Количество],"",0,1)</f>
        <v>1</v>
      </c>
      <c r="I4535" s="5">
        <f>_xlfn.XLOOKUP(Table16[[#This Row],[OrderID]],[3]!Table13456[No заказа],[3]!Table13456[Цена],"",0,1)</f>
        <v>22498</v>
      </c>
      <c r="J4535" s="2" t="str">
        <f>M01_SETTINGS!$F$2</f>
        <v>KASPI</v>
      </c>
    </row>
    <row r="4536" spans="1:10" x14ac:dyDescent="0.35">
      <c r="A4536" s="3">
        <f>_xlfn.XLOOKUP(Table16[[#This Row],[OrderID]],[3]!Table13456[No заказа],[3]!Table13456[Дата
отправки],"",0,1)</f>
        <v>45669</v>
      </c>
      <c r="B4536" s="2">
        <v>478977880</v>
      </c>
      <c r="C4536" s="2"/>
      <c r="D4536" s="2"/>
      <c r="E4536" s="3"/>
      <c r="F4536" s="3"/>
      <c r="H4536" s="5">
        <f>_xlfn.XLOOKUP(Table16[[#This Row],[OrderID]],[3]!Table13456[No заказа],[3]!Table13456[Количество],"",0,1)</f>
        <v>1</v>
      </c>
      <c r="I4536" s="5">
        <f>_xlfn.XLOOKUP(Table16[[#This Row],[OrderID]],[3]!Table13456[No заказа],[3]!Table13456[Цена],"",0,1)</f>
        <v>22498</v>
      </c>
      <c r="J4536" s="2" t="str">
        <f>M01_SETTINGS!$F$2</f>
        <v>KASPI</v>
      </c>
    </row>
    <row r="4537" spans="1:10" x14ac:dyDescent="0.35">
      <c r="A4537" s="3">
        <f>_xlfn.XLOOKUP(Table16[[#This Row],[OrderID]],[3]!Table13456[No заказа],[3]!Table13456[Дата
отправки],"",0,1)</f>
        <v>45669</v>
      </c>
      <c r="B4537" s="2">
        <v>478892789</v>
      </c>
      <c r="C4537" s="2"/>
      <c r="D4537" s="2"/>
      <c r="E4537" s="3"/>
      <c r="F4537" s="3"/>
      <c r="H4537" s="5">
        <f>_xlfn.XLOOKUP(Table16[[#This Row],[OrderID]],[3]!Table13456[No заказа],[3]!Table13456[Количество],"",0,1)</f>
        <v>1</v>
      </c>
      <c r="I4537" s="5">
        <f>_xlfn.XLOOKUP(Table16[[#This Row],[OrderID]],[3]!Table13456[No заказа],[3]!Table13456[Цена],"",0,1)</f>
        <v>22498</v>
      </c>
      <c r="J4537" s="2" t="str">
        <f>M01_SETTINGS!$F$2</f>
        <v>KASPI</v>
      </c>
    </row>
    <row r="4538" spans="1:10" x14ac:dyDescent="0.35">
      <c r="A4538" s="3">
        <f>_xlfn.XLOOKUP(Table16[[#This Row],[OrderID]],[3]!Table13456[No заказа],[3]!Table13456[Дата
отправки],"",0,1)</f>
        <v>45668</v>
      </c>
      <c r="B4538" s="2">
        <v>478165315</v>
      </c>
      <c r="C4538" s="2"/>
      <c r="D4538" s="2"/>
      <c r="E4538" s="3"/>
      <c r="F4538" s="3"/>
      <c r="H4538" s="5">
        <f>_xlfn.XLOOKUP(Table16[[#This Row],[OrderID]],[3]!Table13456[No заказа],[3]!Table13456[Количество],"",0,1)</f>
        <v>1</v>
      </c>
      <c r="I4538" s="5">
        <f>_xlfn.XLOOKUP(Table16[[#This Row],[OrderID]],[3]!Table13456[No заказа],[3]!Table13456[Цена],"",0,1)</f>
        <v>8480</v>
      </c>
      <c r="J4538" s="2" t="str">
        <f>M01_SETTINGS!$F$2</f>
        <v>KASPI</v>
      </c>
    </row>
    <row r="4539" spans="1:10" x14ac:dyDescent="0.35">
      <c r="A4539" s="3">
        <f>_xlfn.XLOOKUP(Table16[[#This Row],[OrderID]],[3]!Table13456[No заказа],[3]!Table13456[Дата
отправки],"",0,1)</f>
        <v>45668</v>
      </c>
      <c r="B4539" s="2">
        <v>478165315</v>
      </c>
      <c r="C4539" s="2"/>
      <c r="D4539" s="2"/>
      <c r="E4539" s="3"/>
      <c r="F4539" s="3"/>
      <c r="H4539" s="5">
        <f>_xlfn.XLOOKUP(Table16[[#This Row],[OrderID]],[3]!Table13456[No заказа],[3]!Table13456[Количество],"",0,1)</f>
        <v>1</v>
      </c>
      <c r="I4539" s="5">
        <f>_xlfn.XLOOKUP(Table16[[#This Row],[OrderID]],[3]!Table13456[No заказа],[3]!Table13456[Цена],"",0,1)</f>
        <v>8480</v>
      </c>
      <c r="J4539" s="2" t="str">
        <f>M01_SETTINGS!$F$2</f>
        <v>KASPI</v>
      </c>
    </row>
    <row r="4540" spans="1:10" x14ac:dyDescent="0.35">
      <c r="A4540" s="3">
        <f>_xlfn.XLOOKUP(Table16[[#This Row],[OrderID]],[3]!Table13456[No заказа],[3]!Table13456[Дата
отправки],"",0,1)</f>
        <v>45668</v>
      </c>
      <c r="B4540" s="2">
        <v>478439003</v>
      </c>
      <c r="C4540" s="2"/>
      <c r="D4540" s="2"/>
      <c r="E4540" s="3"/>
      <c r="F4540" s="3"/>
      <c r="H4540" s="5">
        <f>_xlfn.XLOOKUP(Table16[[#This Row],[OrderID]],[3]!Table13456[No заказа],[3]!Table13456[Количество],"",0,1)</f>
        <v>1</v>
      </c>
      <c r="I4540" s="5">
        <f>_xlfn.XLOOKUP(Table16[[#This Row],[OrderID]],[3]!Table13456[No заказа],[3]!Table13456[Цена],"",0,1)</f>
        <v>8480</v>
      </c>
      <c r="J4540" s="2" t="str">
        <f>M01_SETTINGS!$F$2</f>
        <v>KASPI</v>
      </c>
    </row>
    <row r="4541" spans="1:10" x14ac:dyDescent="0.35">
      <c r="A4541" s="3">
        <f>_xlfn.XLOOKUP(Table16[[#This Row],[OrderID]],[3]!Table13456[No заказа],[3]!Table13456[Дата
отправки],"",0,1)</f>
        <v>45668</v>
      </c>
      <c r="B4541" s="2">
        <v>478320720</v>
      </c>
      <c r="C4541" s="2"/>
      <c r="D4541" s="2"/>
      <c r="E4541" s="3"/>
      <c r="F4541" s="3"/>
      <c r="H4541" s="5">
        <f>_xlfn.XLOOKUP(Table16[[#This Row],[OrderID]],[3]!Table13456[No заказа],[3]!Table13456[Количество],"",0,1)</f>
        <v>1</v>
      </c>
      <c r="I4541" s="5">
        <f>_xlfn.XLOOKUP(Table16[[#This Row],[OrderID]],[3]!Table13456[No заказа],[3]!Table13456[Цена],"",0,1)</f>
        <v>8480</v>
      </c>
      <c r="J4541" s="2" t="str">
        <f>M01_SETTINGS!$F$2</f>
        <v>KASPI</v>
      </c>
    </row>
    <row r="4542" spans="1:10" x14ac:dyDescent="0.35">
      <c r="A4542" s="3">
        <f>_xlfn.XLOOKUP(Table16[[#This Row],[OrderID]],[3]!Table13456[No заказа],[3]!Table13456[Дата
отправки],"",0,1)</f>
        <v>45668</v>
      </c>
      <c r="B4542" s="2">
        <v>478439003</v>
      </c>
      <c r="C4542" s="2"/>
      <c r="D4542" s="2"/>
      <c r="E4542" s="3"/>
      <c r="F4542" s="3"/>
      <c r="H4542" s="5">
        <f>_xlfn.XLOOKUP(Table16[[#This Row],[OrderID]],[3]!Table13456[No заказа],[3]!Table13456[Количество],"",0,1)</f>
        <v>1</v>
      </c>
      <c r="I4542" s="5">
        <f>_xlfn.XLOOKUP(Table16[[#This Row],[OrderID]],[3]!Table13456[No заказа],[3]!Table13456[Цена],"",0,1)</f>
        <v>8480</v>
      </c>
      <c r="J4542" s="2" t="str">
        <f>M01_SETTINGS!$F$2</f>
        <v>KASPI</v>
      </c>
    </row>
    <row r="4543" spans="1:10" x14ac:dyDescent="0.35">
      <c r="A4543" s="3">
        <f>_xlfn.XLOOKUP(Table16[[#This Row],[OrderID]],[3]!Table13456[No заказа],[3]!Table13456[Дата
отправки],"",0,1)</f>
        <v>45668</v>
      </c>
      <c r="B4543" s="2">
        <v>478320720</v>
      </c>
      <c r="C4543" s="2"/>
      <c r="D4543" s="2"/>
      <c r="E4543" s="3"/>
      <c r="F4543" s="3"/>
      <c r="H4543" s="5">
        <f>_xlfn.XLOOKUP(Table16[[#This Row],[OrderID]],[3]!Table13456[No заказа],[3]!Table13456[Количество],"",0,1)</f>
        <v>1</v>
      </c>
      <c r="I4543" s="5">
        <f>_xlfn.XLOOKUP(Table16[[#This Row],[OrderID]],[3]!Table13456[No заказа],[3]!Table13456[Цена],"",0,1)</f>
        <v>8480</v>
      </c>
      <c r="J4543" s="2" t="str">
        <f>M01_SETTINGS!$F$2</f>
        <v>KASPI</v>
      </c>
    </row>
    <row r="4544" spans="1:10" x14ac:dyDescent="0.35">
      <c r="A4544" s="3">
        <f>_xlfn.XLOOKUP(Table16[[#This Row],[OrderID]],[3]!Table13456[No заказа],[3]!Table13456[Дата
отправки],"",0,1)</f>
        <v>45668</v>
      </c>
      <c r="B4544" s="2">
        <v>478300376</v>
      </c>
      <c r="C4544" s="2"/>
      <c r="D4544" s="2"/>
      <c r="E4544" s="3"/>
      <c r="F4544" s="3"/>
      <c r="H4544" s="5">
        <f>_xlfn.XLOOKUP(Table16[[#This Row],[OrderID]],[3]!Table13456[No заказа],[3]!Table13456[Количество],"",0,1)</f>
        <v>1</v>
      </c>
      <c r="I4544" s="5">
        <f>_xlfn.XLOOKUP(Table16[[#This Row],[OrderID]],[3]!Table13456[No заказа],[3]!Table13456[Цена],"",0,1)</f>
        <v>10894</v>
      </c>
      <c r="J4544" s="2" t="str">
        <f>M01_SETTINGS!$F$2</f>
        <v>KASPI</v>
      </c>
    </row>
    <row r="4545" spans="1:10" x14ac:dyDescent="0.35">
      <c r="A4545" s="3">
        <f>_xlfn.XLOOKUP(Table16[[#This Row],[OrderID]],[3]!Table13456[No заказа],[3]!Table13456[Дата
отправки],"",0,1)</f>
        <v>45668</v>
      </c>
      <c r="B4545" s="2">
        <v>478300376</v>
      </c>
      <c r="C4545" s="2"/>
      <c r="D4545" s="2"/>
      <c r="E4545" s="3"/>
      <c r="F4545" s="3"/>
      <c r="H4545" s="5">
        <f>_xlfn.XLOOKUP(Table16[[#This Row],[OrderID]],[3]!Table13456[No заказа],[3]!Table13456[Количество],"",0,1)</f>
        <v>1</v>
      </c>
      <c r="I4545" s="5">
        <f>_xlfn.XLOOKUP(Table16[[#This Row],[OrderID]],[3]!Table13456[No заказа],[3]!Table13456[Цена],"",0,1)</f>
        <v>10894</v>
      </c>
      <c r="J4545" s="2" t="str">
        <f>M01_SETTINGS!$F$2</f>
        <v>KASPI</v>
      </c>
    </row>
    <row r="4546" spans="1:10" x14ac:dyDescent="0.35">
      <c r="A4546" s="3">
        <f>_xlfn.XLOOKUP(Table16[[#This Row],[OrderID]],[3]!Table13456[No заказа],[3]!Table13456[Дата
отправки],"",0,1)</f>
        <v>45668</v>
      </c>
      <c r="B4546" s="2">
        <v>478568321</v>
      </c>
      <c r="C4546" s="2"/>
      <c r="D4546" s="2"/>
      <c r="E4546" s="3"/>
      <c r="F4546" s="3"/>
      <c r="H4546" s="5">
        <f>_xlfn.XLOOKUP(Table16[[#This Row],[OrderID]],[3]!Table13456[No заказа],[3]!Table13456[Количество],"",0,1)</f>
        <v>1</v>
      </c>
      <c r="I4546" s="5">
        <f>_xlfn.XLOOKUP(Table16[[#This Row],[OrderID]],[3]!Table13456[No заказа],[3]!Table13456[Цена],"",0,1)</f>
        <v>8480</v>
      </c>
      <c r="J4546" s="2" t="str">
        <f>M01_SETTINGS!$F$2</f>
        <v>KASPI</v>
      </c>
    </row>
    <row r="4547" spans="1:10" x14ac:dyDescent="0.35">
      <c r="A4547" s="3">
        <f>_xlfn.XLOOKUP(Table16[[#This Row],[OrderID]],[3]!Table13456[No заказа],[3]!Table13456[Дата
отправки],"",0,1)</f>
        <v>45668</v>
      </c>
      <c r="B4547" s="2">
        <v>478568321</v>
      </c>
      <c r="C4547" s="2"/>
      <c r="D4547" s="2"/>
      <c r="E4547" s="3"/>
      <c r="F4547" s="3"/>
      <c r="H4547" s="5">
        <f>_xlfn.XLOOKUP(Table16[[#This Row],[OrderID]],[3]!Table13456[No заказа],[3]!Table13456[Количество],"",0,1)</f>
        <v>1</v>
      </c>
      <c r="I4547" s="5">
        <f>_xlfn.XLOOKUP(Table16[[#This Row],[OrderID]],[3]!Table13456[No заказа],[3]!Table13456[Цена],"",0,1)</f>
        <v>8480</v>
      </c>
      <c r="J4547" s="2" t="str">
        <f>M01_SETTINGS!$F$2</f>
        <v>KASPI</v>
      </c>
    </row>
    <row r="4548" spans="1:10" x14ac:dyDescent="0.35">
      <c r="A4548" s="3">
        <f>_xlfn.XLOOKUP(Table16[[#This Row],[OrderID]],[3]!Table13456[No заказа],[3]!Table13456[Дата
отправки],"",0,1)</f>
        <v>45668</v>
      </c>
      <c r="B4548" s="2">
        <v>478590013</v>
      </c>
      <c r="C4548" s="2"/>
      <c r="D4548" s="2"/>
      <c r="E4548" s="3"/>
      <c r="F4548" s="3"/>
      <c r="H4548" s="5">
        <f>_xlfn.XLOOKUP(Table16[[#This Row],[OrderID]],[3]!Table13456[No заказа],[3]!Table13456[Количество],"",0,1)</f>
        <v>1</v>
      </c>
      <c r="I4548" s="5">
        <f>_xlfn.XLOOKUP(Table16[[#This Row],[OrderID]],[3]!Table13456[No заказа],[3]!Table13456[Цена],"",0,1)</f>
        <v>8480</v>
      </c>
      <c r="J4548" s="2" t="str">
        <f>M01_SETTINGS!$F$2</f>
        <v>KASPI</v>
      </c>
    </row>
    <row r="4549" spans="1:10" x14ac:dyDescent="0.35">
      <c r="A4549" s="3">
        <f>_xlfn.XLOOKUP(Table16[[#This Row],[OrderID]],[3]!Table13456[No заказа],[3]!Table13456[Дата
отправки],"",0,1)</f>
        <v>45668</v>
      </c>
      <c r="B4549" s="2">
        <v>478590013</v>
      </c>
      <c r="C4549" s="2"/>
      <c r="D4549" s="2"/>
      <c r="E4549" s="3"/>
      <c r="F4549" s="3"/>
      <c r="H4549" s="5">
        <f>_xlfn.XLOOKUP(Table16[[#This Row],[OrderID]],[3]!Table13456[No заказа],[3]!Table13456[Количество],"",0,1)</f>
        <v>1</v>
      </c>
      <c r="I4549" s="5">
        <f>_xlfn.XLOOKUP(Table16[[#This Row],[OrderID]],[3]!Table13456[No заказа],[3]!Table13456[Цена],"",0,1)</f>
        <v>8480</v>
      </c>
      <c r="J4549" s="2" t="str">
        <f>M01_SETTINGS!$F$2</f>
        <v>KASPI</v>
      </c>
    </row>
    <row r="4550" spans="1:10" x14ac:dyDescent="0.35">
      <c r="A4550" s="3">
        <f>_xlfn.XLOOKUP(Table16[[#This Row],[OrderID]],[3]!Table13456[No заказа],[3]!Table13456[Дата
отправки],"",0,1)</f>
        <v>45668</v>
      </c>
      <c r="B4550" s="2">
        <v>478287113</v>
      </c>
      <c r="C4550" s="2"/>
      <c r="D4550" s="2"/>
      <c r="E4550" s="3"/>
      <c r="F4550" s="3"/>
      <c r="H4550" s="5">
        <f>_xlfn.XLOOKUP(Table16[[#This Row],[OrderID]],[3]!Table13456[No заказа],[3]!Table13456[Количество],"",0,1)</f>
        <v>1</v>
      </c>
      <c r="I4550" s="5">
        <f>_xlfn.XLOOKUP(Table16[[#This Row],[OrderID]],[3]!Table13456[No заказа],[3]!Table13456[Цена],"",0,1)</f>
        <v>8916</v>
      </c>
      <c r="J4550" s="2" t="str">
        <f>M01_SETTINGS!$F$2</f>
        <v>KASPI</v>
      </c>
    </row>
    <row r="4551" spans="1:10" x14ac:dyDescent="0.35">
      <c r="A4551" s="3">
        <f>_xlfn.XLOOKUP(Table16[[#This Row],[OrderID]],[3]!Table13456[No заказа],[3]!Table13456[Дата
отправки],"",0,1)</f>
        <v>45668</v>
      </c>
      <c r="B4551" s="2">
        <v>478287113</v>
      </c>
      <c r="C4551" s="2"/>
      <c r="D4551" s="2"/>
      <c r="E4551" s="3"/>
      <c r="F4551" s="3"/>
      <c r="H4551" s="5">
        <f>_xlfn.XLOOKUP(Table16[[#This Row],[OrderID]],[3]!Table13456[No заказа],[3]!Table13456[Количество],"",0,1)</f>
        <v>1</v>
      </c>
      <c r="I4551" s="5">
        <f>_xlfn.XLOOKUP(Table16[[#This Row],[OrderID]],[3]!Table13456[No заказа],[3]!Table13456[Цена],"",0,1)</f>
        <v>8916</v>
      </c>
      <c r="J4551" s="2" t="str">
        <f>M01_SETTINGS!$F$2</f>
        <v>KASPI</v>
      </c>
    </row>
    <row r="4552" spans="1:10" x14ac:dyDescent="0.35">
      <c r="A4552" s="3">
        <f>_xlfn.XLOOKUP(Table16[[#This Row],[OrderID]],[3]!Table13456[No заказа],[3]!Table13456[Дата
отправки],"",0,1)</f>
        <v>45668</v>
      </c>
      <c r="B4552" s="2">
        <v>478615901</v>
      </c>
      <c r="C4552" s="2"/>
      <c r="D4552" s="2"/>
      <c r="E4552" s="3"/>
      <c r="F4552" s="3"/>
      <c r="H4552" s="5">
        <f>_xlfn.XLOOKUP(Table16[[#This Row],[OrderID]],[3]!Table13456[No заказа],[3]!Table13456[Количество],"",0,1)</f>
        <v>1</v>
      </c>
      <c r="I4552" s="5">
        <f>_xlfn.XLOOKUP(Table16[[#This Row],[OrderID]],[3]!Table13456[No заказа],[3]!Table13456[Цена],"",0,1)</f>
        <v>8480</v>
      </c>
      <c r="J4552" s="2" t="str">
        <f>M01_SETTINGS!$F$2</f>
        <v>KASPI</v>
      </c>
    </row>
    <row r="4553" spans="1:10" x14ac:dyDescent="0.35">
      <c r="A4553" s="3">
        <f>_xlfn.XLOOKUP(Table16[[#This Row],[OrderID]],[3]!Table13456[No заказа],[3]!Table13456[Дата
отправки],"",0,1)</f>
        <v>45668</v>
      </c>
      <c r="B4553" s="2">
        <v>478615901</v>
      </c>
      <c r="C4553" s="2"/>
      <c r="D4553" s="2"/>
      <c r="E4553" s="3"/>
      <c r="F4553" s="3"/>
      <c r="H4553" s="5">
        <f>_xlfn.XLOOKUP(Table16[[#This Row],[OrderID]],[3]!Table13456[No заказа],[3]!Table13456[Количество],"",0,1)</f>
        <v>1</v>
      </c>
      <c r="I4553" s="5">
        <f>_xlfn.XLOOKUP(Table16[[#This Row],[OrderID]],[3]!Table13456[No заказа],[3]!Table13456[Цена],"",0,1)</f>
        <v>8480</v>
      </c>
      <c r="J4553" s="2" t="str">
        <f>M01_SETTINGS!$F$2</f>
        <v>KASPI</v>
      </c>
    </row>
    <row r="4554" spans="1:10" x14ac:dyDescent="0.35">
      <c r="A4554" s="3">
        <f>_xlfn.XLOOKUP(Table16[[#This Row],[OrderID]],[3]!Table13456[No заказа],[3]!Table13456[Дата
отправки],"",0,1)</f>
        <v>45668</v>
      </c>
      <c r="B4554" s="2">
        <v>478585700</v>
      </c>
      <c r="C4554" s="2"/>
      <c r="D4554" s="2"/>
      <c r="E4554" s="3"/>
      <c r="F4554" s="3"/>
      <c r="H4554" s="5">
        <f>_xlfn.XLOOKUP(Table16[[#This Row],[OrderID]],[3]!Table13456[No заказа],[3]!Table13456[Количество],"",0,1)</f>
        <v>1</v>
      </c>
      <c r="I4554" s="5">
        <f>_xlfn.XLOOKUP(Table16[[#This Row],[OrderID]],[3]!Table13456[No заказа],[3]!Table13456[Цена],"",0,1)</f>
        <v>8989</v>
      </c>
      <c r="J4554" s="2" t="str">
        <f>M01_SETTINGS!$F$2</f>
        <v>KASPI</v>
      </c>
    </row>
    <row r="4555" spans="1:10" x14ac:dyDescent="0.35">
      <c r="A4555" s="3">
        <f>_xlfn.XLOOKUP(Table16[[#This Row],[OrderID]],[3]!Table13456[No заказа],[3]!Table13456[Дата
отправки],"",0,1)</f>
        <v>45668</v>
      </c>
      <c r="B4555" s="2">
        <v>478585700</v>
      </c>
      <c r="C4555" s="2"/>
      <c r="D4555" s="2"/>
      <c r="E4555" s="3"/>
      <c r="F4555" s="3"/>
      <c r="H4555" s="5">
        <f>_xlfn.XLOOKUP(Table16[[#This Row],[OrderID]],[3]!Table13456[No заказа],[3]!Table13456[Количество],"",0,1)</f>
        <v>1</v>
      </c>
      <c r="I4555" s="5">
        <f>_xlfn.XLOOKUP(Table16[[#This Row],[OrderID]],[3]!Table13456[No заказа],[3]!Table13456[Цена],"",0,1)</f>
        <v>8989</v>
      </c>
      <c r="J4555" s="2" t="str">
        <f>M01_SETTINGS!$F$2</f>
        <v>KASPI</v>
      </c>
    </row>
    <row r="4556" spans="1:10" x14ac:dyDescent="0.35">
      <c r="A4556" s="3">
        <f>_xlfn.XLOOKUP(Table16[[#This Row],[OrderID]],[3]!Table13456[No заказа],[3]!Table13456[Дата
отправки],"",0,1)</f>
        <v>45668</v>
      </c>
      <c r="B4556" s="2">
        <v>478600816</v>
      </c>
      <c r="C4556" s="2"/>
      <c r="D4556" s="2"/>
      <c r="E4556" s="3"/>
      <c r="F4556" s="3"/>
      <c r="H4556" s="5">
        <f>_xlfn.XLOOKUP(Table16[[#This Row],[OrderID]],[3]!Table13456[No заказа],[3]!Table13456[Количество],"",0,1)</f>
        <v>1</v>
      </c>
      <c r="I4556" s="5">
        <f>_xlfn.XLOOKUP(Table16[[#This Row],[OrderID]],[3]!Table13456[No заказа],[3]!Table13456[Цена],"",0,1)</f>
        <v>8599</v>
      </c>
      <c r="J4556" s="2" t="str">
        <f>M01_SETTINGS!$F$2</f>
        <v>KASPI</v>
      </c>
    </row>
    <row r="4557" spans="1:10" x14ac:dyDescent="0.35">
      <c r="A4557" s="3">
        <f>_xlfn.XLOOKUP(Table16[[#This Row],[OrderID]],[3]!Table13456[No заказа],[3]!Table13456[Дата
отправки],"",0,1)</f>
        <v>45668</v>
      </c>
      <c r="B4557" s="2">
        <v>478600816</v>
      </c>
      <c r="C4557" s="2"/>
      <c r="D4557" s="2"/>
      <c r="E4557" s="3"/>
      <c r="F4557" s="3"/>
      <c r="H4557" s="5">
        <f>_xlfn.XLOOKUP(Table16[[#This Row],[OrderID]],[3]!Table13456[No заказа],[3]!Table13456[Количество],"",0,1)</f>
        <v>1</v>
      </c>
      <c r="I4557" s="5">
        <f>_xlfn.XLOOKUP(Table16[[#This Row],[OrderID]],[3]!Table13456[No заказа],[3]!Table13456[Цена],"",0,1)</f>
        <v>8599</v>
      </c>
      <c r="J4557" s="2" t="str">
        <f>M01_SETTINGS!$F$2</f>
        <v>KASPI</v>
      </c>
    </row>
    <row r="4558" spans="1:10" x14ac:dyDescent="0.35">
      <c r="A4558" s="3">
        <f>_xlfn.XLOOKUP(Table16[[#This Row],[OrderID]],[3]!Table13456[No заказа],[3]!Table13456[Дата
отправки],"",0,1)</f>
        <v>45668</v>
      </c>
      <c r="B4558" s="2">
        <v>478249341</v>
      </c>
      <c r="C4558" s="2"/>
      <c r="D4558" s="2"/>
      <c r="E4558" s="3"/>
      <c r="F4558" s="3"/>
      <c r="H4558" s="5">
        <f>_xlfn.XLOOKUP(Table16[[#This Row],[OrderID]],[3]!Table13456[No заказа],[3]!Table13456[Количество],"",0,1)</f>
        <v>1</v>
      </c>
      <c r="I4558" s="5">
        <f>_xlfn.XLOOKUP(Table16[[#This Row],[OrderID]],[3]!Table13456[No заказа],[3]!Table13456[Цена],"",0,1)</f>
        <v>9398</v>
      </c>
      <c r="J4558" s="2" t="str">
        <f>M01_SETTINGS!$F$2</f>
        <v>KASPI</v>
      </c>
    </row>
    <row r="4559" spans="1:10" x14ac:dyDescent="0.35">
      <c r="A4559" s="3">
        <f>_xlfn.XLOOKUP(Table16[[#This Row],[OrderID]],[3]!Table13456[No заказа],[3]!Table13456[Дата
отправки],"",0,1)</f>
        <v>45668</v>
      </c>
      <c r="B4559" s="2">
        <v>478249341</v>
      </c>
      <c r="C4559" s="2"/>
      <c r="D4559" s="2"/>
      <c r="E4559" s="3"/>
      <c r="F4559" s="3"/>
      <c r="H4559" s="5">
        <f>_xlfn.XLOOKUP(Table16[[#This Row],[OrderID]],[3]!Table13456[No заказа],[3]!Table13456[Количество],"",0,1)</f>
        <v>1</v>
      </c>
      <c r="I4559" s="5">
        <f>_xlfn.XLOOKUP(Table16[[#This Row],[OrderID]],[3]!Table13456[No заказа],[3]!Table13456[Цена],"",0,1)</f>
        <v>9398</v>
      </c>
      <c r="J4559" s="2" t="str">
        <f>M01_SETTINGS!$F$2</f>
        <v>KASPI</v>
      </c>
    </row>
    <row r="4560" spans="1:10" x14ac:dyDescent="0.35">
      <c r="A4560" s="3">
        <f>_xlfn.XLOOKUP(Table16[[#This Row],[OrderID]],[3]!Table13456[No заказа],[3]!Table13456[Дата
отправки],"",0,1)</f>
        <v>45668</v>
      </c>
      <c r="B4560" s="2">
        <v>478354651</v>
      </c>
      <c r="C4560" s="2"/>
      <c r="D4560" s="2"/>
      <c r="E4560" s="3"/>
      <c r="F4560" s="3"/>
      <c r="H4560" s="5">
        <f>_xlfn.XLOOKUP(Table16[[#This Row],[OrderID]],[3]!Table13456[No заказа],[3]!Table13456[Количество],"",0,1)</f>
        <v>1</v>
      </c>
      <c r="I4560" s="5">
        <f>_xlfn.XLOOKUP(Table16[[#This Row],[OrderID]],[3]!Table13456[No заказа],[3]!Table13456[Цена],"",0,1)</f>
        <v>8971</v>
      </c>
      <c r="J4560" s="2" t="str">
        <f>M01_SETTINGS!$F$2</f>
        <v>KASPI</v>
      </c>
    </row>
    <row r="4561" spans="1:10" x14ac:dyDescent="0.35">
      <c r="A4561" s="3">
        <f>_xlfn.XLOOKUP(Table16[[#This Row],[OrderID]],[3]!Table13456[No заказа],[3]!Table13456[Дата
отправки],"",0,1)</f>
        <v>45668</v>
      </c>
      <c r="B4561" s="2">
        <v>478354651</v>
      </c>
      <c r="C4561" s="2"/>
      <c r="D4561" s="2"/>
      <c r="E4561" s="3"/>
      <c r="F4561" s="3"/>
      <c r="H4561" s="5">
        <f>_xlfn.XLOOKUP(Table16[[#This Row],[OrderID]],[3]!Table13456[No заказа],[3]!Table13456[Количество],"",0,1)</f>
        <v>1</v>
      </c>
      <c r="I4561" s="5">
        <f>_xlfn.XLOOKUP(Table16[[#This Row],[OrderID]],[3]!Table13456[No заказа],[3]!Table13456[Цена],"",0,1)</f>
        <v>8971</v>
      </c>
      <c r="J4561" s="2" t="str">
        <f>M01_SETTINGS!$F$2</f>
        <v>KASPI</v>
      </c>
    </row>
    <row r="4562" spans="1:10" x14ac:dyDescent="0.35">
      <c r="A4562" s="3">
        <f>_xlfn.XLOOKUP(Table16[[#This Row],[OrderID]],[3]!Table13456[No заказа],[3]!Table13456[Дата
отправки],"",0,1)</f>
        <v>45668</v>
      </c>
      <c r="B4562" s="2">
        <v>478323949</v>
      </c>
      <c r="C4562" s="2"/>
      <c r="D4562" s="2"/>
      <c r="E4562" s="3"/>
      <c r="F4562" s="3"/>
      <c r="H4562" s="5">
        <f>_xlfn.XLOOKUP(Table16[[#This Row],[OrderID]],[3]!Table13456[No заказа],[3]!Table13456[Количество],"",0,1)</f>
        <v>1</v>
      </c>
      <c r="I4562" s="5">
        <f>_xlfn.XLOOKUP(Table16[[#This Row],[OrderID]],[3]!Table13456[No заказа],[3]!Table13456[Цена],"",0,1)</f>
        <v>9998</v>
      </c>
      <c r="J4562" s="2" t="str">
        <f>M01_SETTINGS!$F$2</f>
        <v>KASPI</v>
      </c>
    </row>
    <row r="4563" spans="1:10" x14ac:dyDescent="0.35">
      <c r="A4563" s="3">
        <f>_xlfn.XLOOKUP(Table16[[#This Row],[OrderID]],[3]!Table13456[No заказа],[3]!Table13456[Дата
отправки],"",0,1)</f>
        <v>45668</v>
      </c>
      <c r="B4563" s="2">
        <v>478323949</v>
      </c>
      <c r="C4563" s="2"/>
      <c r="D4563" s="2"/>
      <c r="E4563" s="3"/>
      <c r="F4563" s="3"/>
      <c r="H4563" s="5">
        <f>_xlfn.XLOOKUP(Table16[[#This Row],[OrderID]],[3]!Table13456[No заказа],[3]!Table13456[Количество],"",0,1)</f>
        <v>1</v>
      </c>
      <c r="I4563" s="5">
        <f>_xlfn.XLOOKUP(Table16[[#This Row],[OrderID]],[3]!Table13456[No заказа],[3]!Table13456[Цена],"",0,1)</f>
        <v>9998</v>
      </c>
      <c r="J4563" s="2" t="str">
        <f>M01_SETTINGS!$F$2</f>
        <v>KASPI</v>
      </c>
    </row>
    <row r="4564" spans="1:10" x14ac:dyDescent="0.35">
      <c r="A4564" s="3">
        <f>_xlfn.XLOOKUP(Table16[[#This Row],[OrderID]],[3]!Table13456[No заказа],[3]!Table13456[Дата
отправки],"",0,1)</f>
        <v>45668</v>
      </c>
      <c r="B4564" s="2">
        <v>478438729</v>
      </c>
      <c r="C4564" s="2"/>
      <c r="D4564" s="2"/>
      <c r="E4564" s="3"/>
      <c r="F4564" s="3"/>
      <c r="H4564" s="5">
        <f>_xlfn.XLOOKUP(Table16[[#This Row],[OrderID]],[3]!Table13456[No заказа],[3]!Table13456[Количество],"",0,1)</f>
        <v>1</v>
      </c>
      <c r="I4564" s="5">
        <f>_xlfn.XLOOKUP(Table16[[#This Row],[OrderID]],[3]!Table13456[No заказа],[3]!Table13456[Цена],"",0,1)</f>
        <v>8900</v>
      </c>
      <c r="J4564" s="2" t="str">
        <f>M01_SETTINGS!$F$2</f>
        <v>KASPI</v>
      </c>
    </row>
    <row r="4565" spans="1:10" x14ac:dyDescent="0.35">
      <c r="A4565" s="3">
        <f>_xlfn.XLOOKUP(Table16[[#This Row],[OrderID]],[3]!Table13456[No заказа],[3]!Table13456[Дата
отправки],"",0,1)</f>
        <v>45668</v>
      </c>
      <c r="B4565" s="2">
        <v>478438729</v>
      </c>
      <c r="C4565" s="2"/>
      <c r="D4565" s="2"/>
      <c r="E4565" s="3"/>
      <c r="F4565" s="3"/>
      <c r="H4565" s="5">
        <f>_xlfn.XLOOKUP(Table16[[#This Row],[OrderID]],[3]!Table13456[No заказа],[3]!Table13456[Количество],"",0,1)</f>
        <v>1</v>
      </c>
      <c r="I4565" s="5">
        <f>_xlfn.XLOOKUP(Table16[[#This Row],[OrderID]],[3]!Table13456[No заказа],[3]!Table13456[Цена],"",0,1)</f>
        <v>8900</v>
      </c>
      <c r="J4565" s="2" t="str">
        <f>M01_SETTINGS!$F$2</f>
        <v>KASPI</v>
      </c>
    </row>
    <row r="4566" spans="1:10" x14ac:dyDescent="0.35">
      <c r="A4566" s="3">
        <f>_xlfn.XLOOKUP(Table16[[#This Row],[OrderID]],[3]!Table13456[No заказа],[3]!Table13456[Дата
отправки],"",0,1)</f>
        <v>45668</v>
      </c>
      <c r="B4566" s="2">
        <v>478599227</v>
      </c>
      <c r="C4566" s="2"/>
      <c r="D4566" s="2"/>
      <c r="E4566" s="3"/>
      <c r="F4566" s="3"/>
      <c r="H4566" s="5">
        <f>_xlfn.XLOOKUP(Table16[[#This Row],[OrderID]],[3]!Table13456[No заказа],[3]!Table13456[Количество],"",0,1)</f>
        <v>1</v>
      </c>
      <c r="I4566" s="5">
        <f>_xlfn.XLOOKUP(Table16[[#This Row],[OrderID]],[3]!Table13456[No заказа],[3]!Table13456[Цена],"",0,1)</f>
        <v>8999</v>
      </c>
      <c r="J4566" s="2" t="str">
        <f>M01_SETTINGS!$F$2</f>
        <v>KASPI</v>
      </c>
    </row>
    <row r="4567" spans="1:10" x14ac:dyDescent="0.35">
      <c r="A4567" s="3">
        <f>_xlfn.XLOOKUP(Table16[[#This Row],[OrderID]],[3]!Table13456[No заказа],[3]!Table13456[Дата
отправки],"",0,1)</f>
        <v>45668</v>
      </c>
      <c r="B4567" s="2">
        <v>478599227</v>
      </c>
      <c r="C4567" s="2"/>
      <c r="D4567" s="2"/>
      <c r="E4567" s="3"/>
      <c r="F4567" s="3"/>
      <c r="H4567" s="5">
        <f>_xlfn.XLOOKUP(Table16[[#This Row],[OrderID]],[3]!Table13456[No заказа],[3]!Table13456[Количество],"",0,1)</f>
        <v>1</v>
      </c>
      <c r="I4567" s="5">
        <f>_xlfn.XLOOKUP(Table16[[#This Row],[OrderID]],[3]!Table13456[No заказа],[3]!Table13456[Цена],"",0,1)</f>
        <v>8999</v>
      </c>
      <c r="J4567" s="2" t="str">
        <f>M01_SETTINGS!$F$2</f>
        <v>KASPI</v>
      </c>
    </row>
    <row r="4568" spans="1:10" x14ac:dyDescent="0.35">
      <c r="A4568" s="3">
        <f>_xlfn.XLOOKUP(Table16[[#This Row],[OrderID]],[3]!Table13456[No заказа],[3]!Table13456[Дата
отправки],"",0,1)</f>
        <v>45668</v>
      </c>
      <c r="B4568" s="2">
        <v>478441828</v>
      </c>
      <c r="C4568" s="2"/>
      <c r="D4568" s="2"/>
      <c r="E4568" s="3"/>
      <c r="F4568" s="3"/>
      <c r="H4568" s="5">
        <f>_xlfn.XLOOKUP(Table16[[#This Row],[OrderID]],[3]!Table13456[No заказа],[3]!Table13456[Количество],"",0,1)</f>
        <v>1</v>
      </c>
      <c r="I4568" s="5">
        <f>_xlfn.XLOOKUP(Table16[[#This Row],[OrderID]],[3]!Table13456[No заказа],[3]!Table13456[Цена],"",0,1)</f>
        <v>8480</v>
      </c>
      <c r="J4568" s="2" t="str">
        <f>M01_SETTINGS!$F$2</f>
        <v>KASPI</v>
      </c>
    </row>
    <row r="4569" spans="1:10" x14ac:dyDescent="0.35">
      <c r="A4569" s="3">
        <f>_xlfn.XLOOKUP(Table16[[#This Row],[OrderID]],[3]!Table13456[No заказа],[3]!Table13456[Дата
отправки],"",0,1)</f>
        <v>45668</v>
      </c>
      <c r="B4569" s="2">
        <v>478441828</v>
      </c>
      <c r="C4569" s="2"/>
      <c r="D4569" s="2"/>
      <c r="E4569" s="3"/>
      <c r="F4569" s="3"/>
      <c r="H4569" s="5">
        <f>_xlfn.XLOOKUP(Table16[[#This Row],[OrderID]],[3]!Table13456[No заказа],[3]!Table13456[Количество],"",0,1)</f>
        <v>1</v>
      </c>
      <c r="I4569" s="5">
        <f>_xlfn.XLOOKUP(Table16[[#This Row],[OrderID]],[3]!Table13456[No заказа],[3]!Table13456[Цена],"",0,1)</f>
        <v>8480</v>
      </c>
      <c r="J4569" s="2" t="str">
        <f>M01_SETTINGS!$F$2</f>
        <v>KASPI</v>
      </c>
    </row>
    <row r="4570" spans="1:10" x14ac:dyDescent="0.35">
      <c r="A4570" s="3">
        <f>_xlfn.XLOOKUP(Table16[[#This Row],[OrderID]],[3]!Table13456[No заказа],[3]!Table13456[Дата
отправки],"",0,1)</f>
        <v>45668</v>
      </c>
      <c r="B4570" s="2">
        <v>478425487</v>
      </c>
      <c r="C4570" s="2"/>
      <c r="D4570" s="2"/>
      <c r="E4570" s="3"/>
      <c r="F4570" s="3"/>
      <c r="H4570" s="5">
        <f>_xlfn.XLOOKUP(Table16[[#This Row],[OrderID]],[3]!Table13456[No заказа],[3]!Table13456[Количество],"",0,1)</f>
        <v>1</v>
      </c>
      <c r="I4570" s="5">
        <f>_xlfn.XLOOKUP(Table16[[#This Row],[OrderID]],[3]!Table13456[No заказа],[3]!Table13456[Цена],"",0,1)</f>
        <v>8492</v>
      </c>
      <c r="J4570" s="2" t="str">
        <f>M01_SETTINGS!$F$2</f>
        <v>KASPI</v>
      </c>
    </row>
    <row r="4571" spans="1:10" x14ac:dyDescent="0.35">
      <c r="A4571" s="3">
        <f>_xlfn.XLOOKUP(Table16[[#This Row],[OrderID]],[3]!Table13456[No заказа],[3]!Table13456[Дата
отправки],"",0,1)</f>
        <v>45668</v>
      </c>
      <c r="B4571" s="2">
        <v>478425487</v>
      </c>
      <c r="C4571" s="2"/>
      <c r="D4571" s="2"/>
      <c r="E4571" s="3"/>
      <c r="F4571" s="3"/>
      <c r="H4571" s="5">
        <f>_xlfn.XLOOKUP(Table16[[#This Row],[OrderID]],[3]!Table13456[No заказа],[3]!Table13456[Количество],"",0,1)</f>
        <v>1</v>
      </c>
      <c r="I4571" s="5">
        <f>_xlfn.XLOOKUP(Table16[[#This Row],[OrderID]],[3]!Table13456[No заказа],[3]!Table13456[Цена],"",0,1)</f>
        <v>8492</v>
      </c>
      <c r="J4571" s="2" t="str">
        <f>M01_SETTINGS!$F$2</f>
        <v>KASPI</v>
      </c>
    </row>
    <row r="4572" spans="1:10" x14ac:dyDescent="0.35">
      <c r="A4572" s="3">
        <f>_xlfn.XLOOKUP(Table16[[#This Row],[OrderID]],[3]!Table13456[No заказа],[3]!Table13456[Дата
отправки],"",0,1)</f>
        <v>45668</v>
      </c>
      <c r="B4572" s="2">
        <v>478221175</v>
      </c>
      <c r="C4572" s="2"/>
      <c r="D4572" s="2"/>
      <c r="E4572" s="3"/>
      <c r="F4572" s="3"/>
      <c r="H4572" s="5">
        <f>_xlfn.XLOOKUP(Table16[[#This Row],[OrderID]],[3]!Table13456[No заказа],[3]!Table13456[Количество],"",0,1)</f>
        <v>1</v>
      </c>
      <c r="I4572" s="5">
        <f>_xlfn.XLOOKUP(Table16[[#This Row],[OrderID]],[3]!Table13456[No заказа],[3]!Table13456[Цена],"",0,1)</f>
        <v>8480</v>
      </c>
      <c r="J4572" s="2" t="str">
        <f>M01_SETTINGS!$F$2</f>
        <v>KASPI</v>
      </c>
    </row>
    <row r="4573" spans="1:10" x14ac:dyDescent="0.35">
      <c r="A4573" s="3">
        <f>_xlfn.XLOOKUP(Table16[[#This Row],[OrderID]],[3]!Table13456[No заказа],[3]!Table13456[Дата
отправки],"",0,1)</f>
        <v>45668</v>
      </c>
      <c r="B4573" s="2">
        <v>478221175</v>
      </c>
      <c r="C4573" s="2"/>
      <c r="D4573" s="2"/>
      <c r="E4573" s="3"/>
      <c r="F4573" s="3"/>
      <c r="H4573" s="5">
        <f>_xlfn.XLOOKUP(Table16[[#This Row],[OrderID]],[3]!Table13456[No заказа],[3]!Table13456[Количество],"",0,1)</f>
        <v>1</v>
      </c>
      <c r="I4573" s="5">
        <f>_xlfn.XLOOKUP(Table16[[#This Row],[OrderID]],[3]!Table13456[No заказа],[3]!Table13456[Цена],"",0,1)</f>
        <v>8480</v>
      </c>
      <c r="J4573" s="2" t="str">
        <f>M01_SETTINGS!$F$2</f>
        <v>KASPI</v>
      </c>
    </row>
    <row r="4574" spans="1:10" x14ac:dyDescent="0.35">
      <c r="A4574" s="3">
        <f>_xlfn.XLOOKUP(Table16[[#This Row],[OrderID]],[3]!Table13456[No заказа],[3]!Table13456[Дата
отправки],"",0,1)</f>
        <v>45668</v>
      </c>
      <c r="B4574" s="2">
        <v>478456830</v>
      </c>
      <c r="C4574" s="2"/>
      <c r="D4574" s="2"/>
      <c r="E4574" s="3"/>
      <c r="F4574" s="3"/>
      <c r="H4574" s="5">
        <f>_xlfn.XLOOKUP(Table16[[#This Row],[OrderID]],[3]!Table13456[No заказа],[3]!Table13456[Количество],"",0,1)</f>
        <v>1</v>
      </c>
      <c r="I4574" s="5">
        <f>_xlfn.XLOOKUP(Table16[[#This Row],[OrderID]],[3]!Table13456[No заказа],[3]!Table13456[Цена],"",0,1)</f>
        <v>8999</v>
      </c>
      <c r="J4574" s="2" t="str">
        <f>M01_SETTINGS!$F$2</f>
        <v>KASPI</v>
      </c>
    </row>
    <row r="4575" spans="1:10" x14ac:dyDescent="0.35">
      <c r="A4575" s="3">
        <f>_xlfn.XLOOKUP(Table16[[#This Row],[OrderID]],[3]!Table13456[No заказа],[3]!Table13456[Дата
отправки],"",0,1)</f>
        <v>45668</v>
      </c>
      <c r="B4575" s="2">
        <v>478456830</v>
      </c>
      <c r="C4575" s="2"/>
      <c r="D4575" s="2"/>
      <c r="E4575" s="3"/>
      <c r="F4575" s="3"/>
      <c r="H4575" s="5">
        <f>_xlfn.XLOOKUP(Table16[[#This Row],[OrderID]],[3]!Table13456[No заказа],[3]!Table13456[Количество],"",0,1)</f>
        <v>1</v>
      </c>
      <c r="I4575" s="5">
        <f>_xlfn.XLOOKUP(Table16[[#This Row],[OrderID]],[3]!Table13456[No заказа],[3]!Table13456[Цена],"",0,1)</f>
        <v>8999</v>
      </c>
      <c r="J4575" s="2" t="str">
        <f>M01_SETTINGS!$F$2</f>
        <v>KASPI</v>
      </c>
    </row>
    <row r="4576" spans="1:10" x14ac:dyDescent="0.35">
      <c r="A4576" s="3">
        <f>_xlfn.XLOOKUP(Table16[[#This Row],[OrderID]],[3]!Table13456[No заказа],[3]!Table13456[Дата
отправки],"",0,1)</f>
        <v>45668</v>
      </c>
      <c r="B4576" s="2">
        <v>478272840</v>
      </c>
      <c r="C4576" s="2"/>
      <c r="D4576" s="2"/>
      <c r="E4576" s="3"/>
      <c r="F4576" s="3"/>
      <c r="H4576" s="5">
        <f>_xlfn.XLOOKUP(Table16[[#This Row],[OrderID]],[3]!Table13456[No заказа],[3]!Table13456[Количество],"",0,1)</f>
        <v>1</v>
      </c>
      <c r="I4576" s="5">
        <f>_xlfn.XLOOKUP(Table16[[#This Row],[OrderID]],[3]!Table13456[No заказа],[3]!Table13456[Цена],"",0,1)</f>
        <v>14990</v>
      </c>
      <c r="J4576" s="2" t="str">
        <f>M01_SETTINGS!$F$2</f>
        <v>KASPI</v>
      </c>
    </row>
    <row r="4577" spans="1:10" x14ac:dyDescent="0.35">
      <c r="A4577" s="3">
        <f>_xlfn.XLOOKUP(Table16[[#This Row],[OrderID]],[3]!Table13456[No заказа],[3]!Table13456[Дата
отправки],"",0,1)</f>
        <v>45668</v>
      </c>
      <c r="B4577" s="2">
        <v>478272840</v>
      </c>
      <c r="C4577" s="2"/>
      <c r="D4577" s="2"/>
      <c r="E4577" s="3"/>
      <c r="F4577" s="3"/>
      <c r="H4577" s="5">
        <f>_xlfn.XLOOKUP(Table16[[#This Row],[OrderID]],[3]!Table13456[No заказа],[3]!Table13456[Количество],"",0,1)</f>
        <v>1</v>
      </c>
      <c r="I4577" s="5">
        <f>_xlfn.XLOOKUP(Table16[[#This Row],[OrderID]],[3]!Table13456[No заказа],[3]!Table13456[Цена],"",0,1)</f>
        <v>14990</v>
      </c>
      <c r="J4577" s="2" t="str">
        <f>M01_SETTINGS!$F$2</f>
        <v>KASPI</v>
      </c>
    </row>
    <row r="4578" spans="1:10" x14ac:dyDescent="0.35">
      <c r="A4578" s="3">
        <f>_xlfn.XLOOKUP(Table16[[#This Row],[OrderID]],[3]!Table13456[No заказа],[3]!Table13456[Дата
отправки],"",0,1)</f>
        <v>45668</v>
      </c>
      <c r="B4578" s="2">
        <v>478163207</v>
      </c>
      <c r="C4578" s="2"/>
      <c r="D4578" s="2"/>
      <c r="E4578" s="3"/>
      <c r="F4578" s="3"/>
      <c r="H4578" s="5">
        <f>_xlfn.XLOOKUP(Table16[[#This Row],[OrderID]],[3]!Table13456[No заказа],[3]!Table13456[Количество],"",0,1)</f>
        <v>1</v>
      </c>
      <c r="I4578" s="5">
        <f>_xlfn.XLOOKUP(Table16[[#This Row],[OrderID]],[3]!Table13456[No заказа],[3]!Table13456[Цена],"",0,1)</f>
        <v>14990</v>
      </c>
      <c r="J4578" s="2" t="str">
        <f>M01_SETTINGS!$F$2</f>
        <v>KASPI</v>
      </c>
    </row>
    <row r="4579" spans="1:10" x14ac:dyDescent="0.35">
      <c r="A4579" s="3">
        <f>_xlfn.XLOOKUP(Table16[[#This Row],[OrderID]],[3]!Table13456[No заказа],[3]!Table13456[Дата
отправки],"",0,1)</f>
        <v>45668</v>
      </c>
      <c r="B4579" s="2">
        <v>478163207</v>
      </c>
      <c r="C4579" s="2"/>
      <c r="D4579" s="2"/>
      <c r="E4579" s="3"/>
      <c r="F4579" s="3"/>
      <c r="H4579" s="5">
        <f>_xlfn.XLOOKUP(Table16[[#This Row],[OrderID]],[3]!Table13456[No заказа],[3]!Table13456[Количество],"",0,1)</f>
        <v>1</v>
      </c>
      <c r="I4579" s="5">
        <f>_xlfn.XLOOKUP(Table16[[#This Row],[OrderID]],[3]!Table13456[No заказа],[3]!Table13456[Цена],"",0,1)</f>
        <v>14990</v>
      </c>
      <c r="J4579" s="2" t="str">
        <f>M01_SETTINGS!$F$2</f>
        <v>KASPI</v>
      </c>
    </row>
    <row r="4580" spans="1:10" x14ac:dyDescent="0.35">
      <c r="A4580" s="3">
        <f>_xlfn.XLOOKUP(Table16[[#This Row],[OrderID]],[3]!Table13456[No заказа],[3]!Table13456[Дата
отправки],"",0,1)</f>
        <v>45668</v>
      </c>
      <c r="B4580" s="2">
        <v>478612499</v>
      </c>
      <c r="C4580" s="2"/>
      <c r="D4580" s="2"/>
      <c r="E4580" s="3"/>
      <c r="F4580" s="3"/>
      <c r="H4580" s="5">
        <f>_xlfn.XLOOKUP(Table16[[#This Row],[OrderID]],[3]!Table13456[No заказа],[3]!Table13456[Количество],"",0,1)</f>
        <v>1</v>
      </c>
      <c r="I4580" s="5">
        <f>_xlfn.XLOOKUP(Table16[[#This Row],[OrderID]],[3]!Table13456[No заказа],[3]!Table13456[Цена],"",0,1)</f>
        <v>8999</v>
      </c>
      <c r="J4580" s="2" t="str">
        <f>M01_SETTINGS!$F$2</f>
        <v>KASPI</v>
      </c>
    </row>
    <row r="4581" spans="1:10" x14ac:dyDescent="0.35">
      <c r="A4581" s="3">
        <f>_xlfn.XLOOKUP(Table16[[#This Row],[OrderID]],[3]!Table13456[No заказа],[3]!Table13456[Дата
отправки],"",0,1)</f>
        <v>45668</v>
      </c>
      <c r="B4581" s="2">
        <v>478612499</v>
      </c>
      <c r="C4581" s="2"/>
      <c r="D4581" s="2"/>
      <c r="E4581" s="3"/>
      <c r="F4581" s="3"/>
      <c r="H4581" s="5">
        <f>_xlfn.XLOOKUP(Table16[[#This Row],[OrderID]],[3]!Table13456[No заказа],[3]!Table13456[Количество],"",0,1)</f>
        <v>1</v>
      </c>
      <c r="I4581" s="5">
        <f>_xlfn.XLOOKUP(Table16[[#This Row],[OrderID]],[3]!Table13456[No заказа],[3]!Table13456[Цена],"",0,1)</f>
        <v>8999</v>
      </c>
      <c r="J4581" s="2" t="str">
        <f>M01_SETTINGS!$F$2</f>
        <v>KASPI</v>
      </c>
    </row>
    <row r="4582" spans="1:10" x14ac:dyDescent="0.35">
      <c r="A4582" s="3">
        <f>_xlfn.XLOOKUP(Table16[[#This Row],[OrderID]],[3]!Table13456[No заказа],[3]!Table13456[Дата
отправки],"",0,1)</f>
        <v>45668</v>
      </c>
      <c r="B4582" s="2">
        <v>478574117</v>
      </c>
      <c r="C4582" s="2"/>
      <c r="D4582" s="2"/>
      <c r="E4582" s="3"/>
      <c r="F4582" s="3"/>
      <c r="H4582" s="5">
        <f>_xlfn.XLOOKUP(Table16[[#This Row],[OrderID]],[3]!Table13456[No заказа],[3]!Table13456[Количество],"",0,1)</f>
        <v>1</v>
      </c>
      <c r="I4582" s="5">
        <f>_xlfn.XLOOKUP(Table16[[#This Row],[OrderID]],[3]!Table13456[No заказа],[3]!Table13456[Цена],"",0,1)</f>
        <v>8480</v>
      </c>
      <c r="J4582" s="2" t="str">
        <f>M01_SETTINGS!$F$2</f>
        <v>KASPI</v>
      </c>
    </row>
    <row r="4583" spans="1:10" x14ac:dyDescent="0.35">
      <c r="A4583" s="3">
        <f>_xlfn.XLOOKUP(Table16[[#This Row],[OrderID]],[3]!Table13456[No заказа],[3]!Table13456[Дата
отправки],"",0,1)</f>
        <v>45668</v>
      </c>
      <c r="B4583" s="2">
        <v>478574117</v>
      </c>
      <c r="C4583" s="2"/>
      <c r="D4583" s="2"/>
      <c r="E4583" s="3"/>
      <c r="F4583" s="3"/>
      <c r="H4583" s="5">
        <f>_xlfn.XLOOKUP(Table16[[#This Row],[OrderID]],[3]!Table13456[No заказа],[3]!Table13456[Количество],"",0,1)</f>
        <v>1</v>
      </c>
      <c r="I4583" s="5">
        <f>_xlfn.XLOOKUP(Table16[[#This Row],[OrderID]],[3]!Table13456[No заказа],[3]!Table13456[Цена],"",0,1)</f>
        <v>8480</v>
      </c>
      <c r="J4583" s="2" t="str">
        <f>M01_SETTINGS!$F$2</f>
        <v>KASPI</v>
      </c>
    </row>
    <row r="4584" spans="1:10" x14ac:dyDescent="0.35">
      <c r="A4584" s="3">
        <f>_xlfn.XLOOKUP(Table16[[#This Row],[OrderID]],[3]!Table13456[No заказа],[3]!Table13456[Дата
отправки],"",0,1)</f>
        <v>45668</v>
      </c>
      <c r="B4584" s="2">
        <v>478218480</v>
      </c>
      <c r="C4584" s="2"/>
      <c r="D4584" s="2"/>
      <c r="E4584" s="3"/>
      <c r="F4584" s="3"/>
      <c r="H4584" s="5">
        <f>_xlfn.XLOOKUP(Table16[[#This Row],[OrderID]],[3]!Table13456[No заказа],[3]!Table13456[Количество],"",0,1)</f>
        <v>1</v>
      </c>
      <c r="I4584" s="5">
        <f>_xlfn.XLOOKUP(Table16[[#This Row],[OrderID]],[3]!Table13456[No заказа],[3]!Table13456[Цена],"",0,1)</f>
        <v>14990</v>
      </c>
      <c r="J4584" s="2" t="str">
        <f>M01_SETTINGS!$F$2</f>
        <v>KASPI</v>
      </c>
    </row>
    <row r="4585" spans="1:10" x14ac:dyDescent="0.35">
      <c r="A4585" s="3">
        <f>_xlfn.XLOOKUP(Table16[[#This Row],[OrderID]],[3]!Table13456[No заказа],[3]!Table13456[Дата
отправки],"",0,1)</f>
        <v>45668</v>
      </c>
      <c r="B4585" s="2">
        <v>478218480</v>
      </c>
      <c r="C4585" s="2"/>
      <c r="D4585" s="2"/>
      <c r="E4585" s="3"/>
      <c r="F4585" s="3"/>
      <c r="H4585" s="5">
        <f>_xlfn.XLOOKUP(Table16[[#This Row],[OrderID]],[3]!Table13456[No заказа],[3]!Table13456[Количество],"",0,1)</f>
        <v>1</v>
      </c>
      <c r="I4585" s="5">
        <f>_xlfn.XLOOKUP(Table16[[#This Row],[OrderID]],[3]!Table13456[No заказа],[3]!Table13456[Цена],"",0,1)</f>
        <v>14990</v>
      </c>
      <c r="J4585" s="2" t="str">
        <f>M01_SETTINGS!$F$2</f>
        <v>KASPI</v>
      </c>
    </row>
    <row r="4586" spans="1:10" x14ac:dyDescent="0.35">
      <c r="A4586" s="3">
        <f>_xlfn.XLOOKUP(Table16[[#This Row],[OrderID]],[3]!Table13456[No заказа],[3]!Table13456[Дата
отправки],"",0,1)</f>
        <v>45668</v>
      </c>
      <c r="B4586" s="2">
        <v>478532996</v>
      </c>
      <c r="C4586" s="2"/>
      <c r="D4586" s="2"/>
      <c r="E4586" s="3"/>
      <c r="F4586" s="3"/>
      <c r="H4586" s="5">
        <f>_xlfn.XLOOKUP(Table16[[#This Row],[OrderID]],[3]!Table13456[No заказа],[3]!Table13456[Количество],"",0,1)</f>
        <v>1</v>
      </c>
      <c r="I4586" s="5">
        <f>_xlfn.XLOOKUP(Table16[[#This Row],[OrderID]],[3]!Table13456[No заказа],[3]!Table13456[Цена],"",0,1)</f>
        <v>9999</v>
      </c>
      <c r="J4586" s="2" t="str">
        <f>M01_SETTINGS!$F$2</f>
        <v>KASPI</v>
      </c>
    </row>
    <row r="4587" spans="1:10" x14ac:dyDescent="0.35">
      <c r="A4587" s="3">
        <f>_xlfn.XLOOKUP(Table16[[#This Row],[OrderID]],[3]!Table13456[No заказа],[3]!Table13456[Дата
отправки],"",0,1)</f>
        <v>45668</v>
      </c>
      <c r="B4587" s="2">
        <v>478403592</v>
      </c>
      <c r="C4587" s="2"/>
      <c r="D4587" s="2"/>
      <c r="E4587" s="3"/>
      <c r="F4587" s="3"/>
      <c r="H4587" s="5">
        <f>_xlfn.XLOOKUP(Table16[[#This Row],[OrderID]],[3]!Table13456[No заказа],[3]!Table13456[Количество],"",0,1)</f>
        <v>1</v>
      </c>
      <c r="I4587" s="5">
        <f>_xlfn.XLOOKUP(Table16[[#This Row],[OrderID]],[3]!Table13456[No заказа],[3]!Table13456[Цена],"",0,1)</f>
        <v>9999</v>
      </c>
      <c r="J4587" s="2" t="str">
        <f>M01_SETTINGS!$F$2</f>
        <v>KASPI</v>
      </c>
    </row>
    <row r="4588" spans="1:10" x14ac:dyDescent="0.35">
      <c r="A4588" s="3">
        <f>_xlfn.XLOOKUP(Table16[[#This Row],[OrderID]],[3]!Table13456[No заказа],[3]!Table13456[Дата
отправки],"",0,1)</f>
        <v>45668</v>
      </c>
      <c r="B4588" s="2">
        <v>478532996</v>
      </c>
      <c r="C4588" s="2"/>
      <c r="D4588" s="2"/>
      <c r="E4588" s="3"/>
      <c r="F4588" s="3"/>
      <c r="H4588" s="5">
        <f>_xlfn.XLOOKUP(Table16[[#This Row],[OrderID]],[3]!Table13456[No заказа],[3]!Table13456[Количество],"",0,1)</f>
        <v>1</v>
      </c>
      <c r="I4588" s="5">
        <f>_xlfn.XLOOKUP(Table16[[#This Row],[OrderID]],[3]!Table13456[No заказа],[3]!Table13456[Цена],"",0,1)</f>
        <v>9999</v>
      </c>
      <c r="J4588" s="2" t="str">
        <f>M01_SETTINGS!$F$2</f>
        <v>KASPI</v>
      </c>
    </row>
    <row r="4589" spans="1:10" x14ac:dyDescent="0.35">
      <c r="A4589" s="3">
        <f>_xlfn.XLOOKUP(Table16[[#This Row],[OrderID]],[3]!Table13456[No заказа],[3]!Table13456[Дата
отправки],"",0,1)</f>
        <v>45668</v>
      </c>
      <c r="B4589" s="2">
        <v>478403592</v>
      </c>
      <c r="C4589" s="2"/>
      <c r="D4589" s="2"/>
      <c r="E4589" s="3"/>
      <c r="F4589" s="3"/>
      <c r="H4589" s="5">
        <f>_xlfn.XLOOKUP(Table16[[#This Row],[OrderID]],[3]!Table13456[No заказа],[3]!Table13456[Количество],"",0,1)</f>
        <v>1</v>
      </c>
      <c r="I4589" s="5">
        <f>_xlfn.XLOOKUP(Table16[[#This Row],[OrderID]],[3]!Table13456[No заказа],[3]!Table13456[Цена],"",0,1)</f>
        <v>9999</v>
      </c>
      <c r="J4589" s="2" t="str">
        <f>M01_SETTINGS!$F$2</f>
        <v>KASPI</v>
      </c>
    </row>
    <row r="4590" spans="1:10" x14ac:dyDescent="0.35">
      <c r="A4590" s="3">
        <f>_xlfn.XLOOKUP(Table16[[#This Row],[OrderID]],[3]!Table13456[No заказа],[3]!Table13456[Дата
отправки],"",0,1)</f>
        <v>45668</v>
      </c>
      <c r="B4590" s="2">
        <v>478288551</v>
      </c>
      <c r="C4590" s="2"/>
      <c r="D4590" s="2"/>
      <c r="E4590" s="3"/>
      <c r="F4590" s="3"/>
      <c r="H4590" s="5">
        <f>_xlfn.XLOOKUP(Table16[[#This Row],[OrderID]],[3]!Table13456[No заказа],[3]!Table13456[Количество],"",0,1)</f>
        <v>1</v>
      </c>
      <c r="I4590" s="5">
        <f>_xlfn.XLOOKUP(Table16[[#This Row],[OrderID]],[3]!Table13456[No заказа],[3]!Table13456[Цена],"",0,1)</f>
        <v>10000</v>
      </c>
      <c r="J4590" s="2" t="str">
        <f>M01_SETTINGS!$F$2</f>
        <v>KASPI</v>
      </c>
    </row>
    <row r="4591" spans="1:10" x14ac:dyDescent="0.35">
      <c r="A4591" s="3">
        <f>_xlfn.XLOOKUP(Table16[[#This Row],[OrderID]],[3]!Table13456[No заказа],[3]!Table13456[Дата
отправки],"",0,1)</f>
        <v>45668</v>
      </c>
      <c r="B4591" s="2">
        <v>478288551</v>
      </c>
      <c r="C4591" s="2"/>
      <c r="D4591" s="2"/>
      <c r="E4591" s="3"/>
      <c r="F4591" s="3"/>
      <c r="H4591" s="5">
        <f>_xlfn.XLOOKUP(Table16[[#This Row],[OrderID]],[3]!Table13456[No заказа],[3]!Table13456[Количество],"",0,1)</f>
        <v>1</v>
      </c>
      <c r="I4591" s="5">
        <f>_xlfn.XLOOKUP(Table16[[#This Row],[OrderID]],[3]!Table13456[No заказа],[3]!Table13456[Цена],"",0,1)</f>
        <v>10000</v>
      </c>
      <c r="J4591" s="2" t="str">
        <f>M01_SETTINGS!$F$2</f>
        <v>KASPI</v>
      </c>
    </row>
    <row r="4592" spans="1:10" x14ac:dyDescent="0.35">
      <c r="A4592" s="3">
        <f>_xlfn.XLOOKUP(Table16[[#This Row],[OrderID]],[3]!Table13456[No заказа],[3]!Table13456[Дата
отправки],"",0,1)</f>
        <v>45668</v>
      </c>
      <c r="B4592" s="2">
        <v>478550217</v>
      </c>
      <c r="C4592" s="2"/>
      <c r="D4592" s="2"/>
      <c r="E4592" s="3"/>
      <c r="F4592" s="3"/>
      <c r="H4592" s="5">
        <f>_xlfn.XLOOKUP(Table16[[#This Row],[OrderID]],[3]!Table13456[No заказа],[3]!Table13456[Количество],"",0,1)</f>
        <v>1</v>
      </c>
      <c r="I4592" s="5">
        <f>_xlfn.XLOOKUP(Table16[[#This Row],[OrderID]],[3]!Table13456[No заказа],[3]!Table13456[Цена],"",0,1)</f>
        <v>8990</v>
      </c>
      <c r="J4592" s="2" t="str">
        <f>M01_SETTINGS!$F$2</f>
        <v>KASPI</v>
      </c>
    </row>
    <row r="4593" spans="1:10" x14ac:dyDescent="0.35">
      <c r="A4593" s="3">
        <f>_xlfn.XLOOKUP(Table16[[#This Row],[OrderID]],[3]!Table13456[No заказа],[3]!Table13456[Дата
отправки],"",0,1)</f>
        <v>45668</v>
      </c>
      <c r="B4593" s="2">
        <v>478550217</v>
      </c>
      <c r="C4593" s="2"/>
      <c r="D4593" s="2"/>
      <c r="E4593" s="3"/>
      <c r="F4593" s="3"/>
      <c r="H4593" s="5">
        <f>_xlfn.XLOOKUP(Table16[[#This Row],[OrderID]],[3]!Table13456[No заказа],[3]!Table13456[Количество],"",0,1)</f>
        <v>1</v>
      </c>
      <c r="I4593" s="5">
        <f>_xlfn.XLOOKUP(Table16[[#This Row],[OrderID]],[3]!Table13456[No заказа],[3]!Table13456[Цена],"",0,1)</f>
        <v>8990</v>
      </c>
      <c r="J4593" s="2" t="str">
        <f>M01_SETTINGS!$F$2</f>
        <v>KASPI</v>
      </c>
    </row>
    <row r="4594" spans="1:10" x14ac:dyDescent="0.35">
      <c r="A4594" s="3">
        <f>_xlfn.XLOOKUP(Table16[[#This Row],[OrderID]],[3]!Table13456[No заказа],[3]!Table13456[Дата
отправки],"",0,1)</f>
        <v>45668</v>
      </c>
      <c r="B4594" s="2">
        <v>478619120</v>
      </c>
      <c r="C4594" s="2"/>
      <c r="D4594" s="2"/>
      <c r="E4594" s="3"/>
      <c r="F4594" s="3"/>
      <c r="H4594" s="5">
        <f>_xlfn.XLOOKUP(Table16[[#This Row],[OrderID]],[3]!Table13456[No заказа],[3]!Table13456[Количество],"",0,1)</f>
        <v>1</v>
      </c>
      <c r="I4594" s="5">
        <f>_xlfn.XLOOKUP(Table16[[#This Row],[OrderID]],[3]!Table13456[No заказа],[3]!Table13456[Цена],"",0,1)</f>
        <v>8598</v>
      </c>
      <c r="J4594" s="2" t="str">
        <f>M01_SETTINGS!$F$2</f>
        <v>KASPI</v>
      </c>
    </row>
    <row r="4595" spans="1:10" x14ac:dyDescent="0.35">
      <c r="A4595" s="3">
        <f>_xlfn.XLOOKUP(Table16[[#This Row],[OrderID]],[3]!Table13456[No заказа],[3]!Table13456[Дата
отправки],"",0,1)</f>
        <v>45668</v>
      </c>
      <c r="B4595" s="2">
        <v>478619120</v>
      </c>
      <c r="C4595" s="2"/>
      <c r="D4595" s="2"/>
      <c r="E4595" s="3"/>
      <c r="F4595" s="3"/>
      <c r="H4595" s="5">
        <f>_xlfn.XLOOKUP(Table16[[#This Row],[OrderID]],[3]!Table13456[No заказа],[3]!Table13456[Количество],"",0,1)</f>
        <v>1</v>
      </c>
      <c r="I4595" s="5">
        <f>_xlfn.XLOOKUP(Table16[[#This Row],[OrderID]],[3]!Table13456[No заказа],[3]!Table13456[Цена],"",0,1)</f>
        <v>8598</v>
      </c>
      <c r="J4595" s="2" t="str">
        <f>M01_SETTINGS!$F$2</f>
        <v>KASPI</v>
      </c>
    </row>
    <row r="4596" spans="1:10" x14ac:dyDescent="0.35">
      <c r="A4596" s="3">
        <f>_xlfn.XLOOKUP(Table16[[#This Row],[OrderID]],[3]!Table13456[No заказа],[3]!Table13456[Дата
отправки],"",0,1)</f>
        <v>45668</v>
      </c>
      <c r="B4596" s="2">
        <v>478391381</v>
      </c>
      <c r="C4596" s="2"/>
      <c r="D4596" s="2"/>
      <c r="E4596" s="3"/>
      <c r="F4596" s="3"/>
      <c r="H4596" s="5">
        <f>_xlfn.XLOOKUP(Table16[[#This Row],[OrderID]],[3]!Table13456[No заказа],[3]!Table13456[Количество],"",0,1)</f>
        <v>1</v>
      </c>
      <c r="I4596" s="5">
        <f>_xlfn.XLOOKUP(Table16[[#This Row],[OrderID]],[3]!Table13456[No заказа],[3]!Table13456[Цена],"",0,1)</f>
        <v>11512</v>
      </c>
      <c r="J4596" s="2" t="str">
        <f>M01_SETTINGS!$F$2</f>
        <v>KASPI</v>
      </c>
    </row>
    <row r="4597" spans="1:10" x14ac:dyDescent="0.35">
      <c r="A4597" s="3">
        <f>_xlfn.XLOOKUP(Table16[[#This Row],[OrderID]],[3]!Table13456[No заказа],[3]!Table13456[Дата
отправки],"",0,1)</f>
        <v>45668</v>
      </c>
      <c r="B4597" s="2">
        <v>478391381</v>
      </c>
      <c r="C4597" s="2"/>
      <c r="D4597" s="2"/>
      <c r="E4597" s="3"/>
      <c r="F4597" s="3"/>
      <c r="H4597" s="5">
        <f>_xlfn.XLOOKUP(Table16[[#This Row],[OrderID]],[3]!Table13456[No заказа],[3]!Table13456[Количество],"",0,1)</f>
        <v>1</v>
      </c>
      <c r="I4597" s="5">
        <f>_xlfn.XLOOKUP(Table16[[#This Row],[OrderID]],[3]!Table13456[No заказа],[3]!Table13456[Цена],"",0,1)</f>
        <v>11512</v>
      </c>
      <c r="J4597" s="2" t="str">
        <f>M01_SETTINGS!$F$2</f>
        <v>KASPI</v>
      </c>
    </row>
    <row r="4598" spans="1:10" x14ac:dyDescent="0.35">
      <c r="A4598" s="3">
        <f>_xlfn.XLOOKUP(Table16[[#This Row],[OrderID]],[3]!Table13456[No заказа],[3]!Table13456[Дата
отправки],"",0,1)</f>
        <v>45668</v>
      </c>
      <c r="B4598" s="2">
        <v>478599661</v>
      </c>
      <c r="C4598" s="2"/>
      <c r="D4598" s="2"/>
      <c r="E4598" s="3"/>
      <c r="F4598" s="3"/>
      <c r="H4598" s="5">
        <f>_xlfn.XLOOKUP(Table16[[#This Row],[OrderID]],[3]!Table13456[No заказа],[3]!Table13456[Количество],"",0,1)</f>
        <v>1</v>
      </c>
      <c r="I4598" s="5">
        <f>_xlfn.XLOOKUP(Table16[[#This Row],[OrderID]],[3]!Table13456[No заказа],[3]!Table13456[Цена],"",0,1)</f>
        <v>8598</v>
      </c>
      <c r="J4598" s="2" t="str">
        <f>M01_SETTINGS!$F$2</f>
        <v>KASPI</v>
      </c>
    </row>
    <row r="4599" spans="1:10" x14ac:dyDescent="0.35">
      <c r="A4599" s="3">
        <f>_xlfn.XLOOKUP(Table16[[#This Row],[OrderID]],[3]!Table13456[No заказа],[3]!Table13456[Дата
отправки],"",0,1)</f>
        <v>45668</v>
      </c>
      <c r="B4599" s="2">
        <v>478599661</v>
      </c>
      <c r="C4599" s="2"/>
      <c r="D4599" s="2"/>
      <c r="E4599" s="3"/>
      <c r="F4599" s="3"/>
      <c r="H4599" s="5">
        <f>_xlfn.XLOOKUP(Table16[[#This Row],[OrderID]],[3]!Table13456[No заказа],[3]!Table13456[Количество],"",0,1)</f>
        <v>1</v>
      </c>
      <c r="I4599" s="5">
        <f>_xlfn.XLOOKUP(Table16[[#This Row],[OrderID]],[3]!Table13456[No заказа],[3]!Table13456[Цена],"",0,1)</f>
        <v>8598</v>
      </c>
      <c r="J4599" s="2" t="str">
        <f>M01_SETTINGS!$F$2</f>
        <v>KASPI</v>
      </c>
    </row>
    <row r="4600" spans="1:10" x14ac:dyDescent="0.35">
      <c r="A4600" s="3">
        <f>_xlfn.XLOOKUP(Table16[[#This Row],[OrderID]],[3]!Table13456[No заказа],[3]!Table13456[Дата
отправки],"",0,1)</f>
        <v>45668</v>
      </c>
      <c r="B4600" s="2">
        <v>478488026</v>
      </c>
      <c r="C4600" s="2"/>
      <c r="D4600" s="2"/>
      <c r="E4600" s="3"/>
      <c r="F4600" s="3"/>
      <c r="H4600" s="5">
        <f>_xlfn.XLOOKUP(Table16[[#This Row],[OrderID]],[3]!Table13456[No заказа],[3]!Table13456[Количество],"",0,1)</f>
        <v>1</v>
      </c>
      <c r="I4600" s="5">
        <f>_xlfn.XLOOKUP(Table16[[#This Row],[OrderID]],[3]!Table13456[No заказа],[3]!Table13456[Цена],"",0,1)</f>
        <v>8598</v>
      </c>
      <c r="J4600" s="2" t="str">
        <f>M01_SETTINGS!$F$2</f>
        <v>KASPI</v>
      </c>
    </row>
    <row r="4601" spans="1:10" x14ac:dyDescent="0.35">
      <c r="A4601" s="3">
        <f>_xlfn.XLOOKUP(Table16[[#This Row],[OrderID]],[3]!Table13456[No заказа],[3]!Table13456[Дата
отправки],"",0,1)</f>
        <v>45668</v>
      </c>
      <c r="B4601" s="2">
        <v>478488026</v>
      </c>
      <c r="C4601" s="2"/>
      <c r="D4601" s="2"/>
      <c r="E4601" s="3"/>
      <c r="F4601" s="3"/>
      <c r="H4601" s="5">
        <f>_xlfn.XLOOKUP(Table16[[#This Row],[OrderID]],[3]!Table13456[No заказа],[3]!Table13456[Количество],"",0,1)</f>
        <v>1</v>
      </c>
      <c r="I4601" s="5">
        <f>_xlfn.XLOOKUP(Table16[[#This Row],[OrderID]],[3]!Table13456[No заказа],[3]!Table13456[Цена],"",0,1)</f>
        <v>8598</v>
      </c>
      <c r="J4601" s="2" t="str">
        <f>M01_SETTINGS!$F$2</f>
        <v>KASPI</v>
      </c>
    </row>
    <row r="4602" spans="1:10" x14ac:dyDescent="0.35">
      <c r="A4602" s="3">
        <f>_xlfn.XLOOKUP(Table16[[#This Row],[OrderID]],[3]!Table13456[No заказа],[3]!Table13456[Дата
отправки],"",0,1)</f>
        <v>45668</v>
      </c>
      <c r="B4602" s="2">
        <v>478503744</v>
      </c>
      <c r="C4602" s="2"/>
      <c r="D4602" s="2"/>
      <c r="E4602" s="3"/>
      <c r="F4602" s="3"/>
      <c r="H4602" s="5">
        <f>_xlfn.XLOOKUP(Table16[[#This Row],[OrderID]],[3]!Table13456[No заказа],[3]!Table13456[Количество],"",0,1)</f>
        <v>1</v>
      </c>
      <c r="I4602" s="5">
        <f>_xlfn.XLOOKUP(Table16[[#This Row],[OrderID]],[3]!Table13456[No заказа],[3]!Table13456[Цена],"",0,1)</f>
        <v>8500</v>
      </c>
      <c r="J4602" s="2" t="str">
        <f>M01_SETTINGS!$F$2</f>
        <v>KASPI</v>
      </c>
    </row>
    <row r="4603" spans="1:10" x14ac:dyDescent="0.35">
      <c r="A4603" s="3">
        <f>_xlfn.XLOOKUP(Table16[[#This Row],[OrderID]],[3]!Table13456[No заказа],[3]!Table13456[Дата
отправки],"",0,1)</f>
        <v>45668</v>
      </c>
      <c r="B4603" s="2">
        <v>478503744</v>
      </c>
      <c r="C4603" s="2"/>
      <c r="D4603" s="2"/>
      <c r="E4603" s="3"/>
      <c r="F4603" s="3"/>
      <c r="H4603" s="5">
        <f>_xlfn.XLOOKUP(Table16[[#This Row],[OrderID]],[3]!Table13456[No заказа],[3]!Table13456[Количество],"",0,1)</f>
        <v>1</v>
      </c>
      <c r="I4603" s="5">
        <f>_xlfn.XLOOKUP(Table16[[#This Row],[OrderID]],[3]!Table13456[No заказа],[3]!Table13456[Цена],"",0,1)</f>
        <v>8500</v>
      </c>
      <c r="J4603" s="2" t="str">
        <f>M01_SETTINGS!$F$2</f>
        <v>KASPI</v>
      </c>
    </row>
    <row r="4604" spans="1:10" x14ac:dyDescent="0.35">
      <c r="A4604" s="3">
        <f>_xlfn.XLOOKUP(Table16[[#This Row],[OrderID]],[3]!Table13456[No заказа],[3]!Table13456[Дата
отправки],"",0,1)</f>
        <v>45668</v>
      </c>
      <c r="B4604" s="2">
        <v>478380655</v>
      </c>
      <c r="C4604" s="2"/>
      <c r="D4604" s="2"/>
      <c r="E4604" s="3"/>
      <c r="F4604" s="3"/>
      <c r="H4604" s="5">
        <f>_xlfn.XLOOKUP(Table16[[#This Row],[OrderID]],[3]!Table13456[No заказа],[3]!Table13456[Количество],"",0,1)</f>
        <v>1</v>
      </c>
      <c r="I4604" s="5">
        <f>_xlfn.XLOOKUP(Table16[[#This Row],[OrderID]],[3]!Table13456[No заказа],[3]!Table13456[Цена],"",0,1)</f>
        <v>20203</v>
      </c>
      <c r="J4604" s="2" t="str">
        <f>M01_SETTINGS!$F$2</f>
        <v>KASPI</v>
      </c>
    </row>
    <row r="4605" spans="1:10" x14ac:dyDescent="0.35">
      <c r="A4605" s="3">
        <f>_xlfn.XLOOKUP(Table16[[#This Row],[OrderID]],[3]!Table13456[No заказа],[3]!Table13456[Дата
отправки],"",0,1)</f>
        <v>45668</v>
      </c>
      <c r="B4605" s="2">
        <v>478380655</v>
      </c>
      <c r="C4605" s="2"/>
      <c r="D4605" s="2"/>
      <c r="E4605" s="3"/>
      <c r="F4605" s="3"/>
      <c r="H4605" s="5">
        <f>_xlfn.XLOOKUP(Table16[[#This Row],[OrderID]],[3]!Table13456[No заказа],[3]!Table13456[Количество],"",0,1)</f>
        <v>1</v>
      </c>
      <c r="I4605" s="5">
        <f>_xlfn.XLOOKUP(Table16[[#This Row],[OrderID]],[3]!Table13456[No заказа],[3]!Table13456[Цена],"",0,1)</f>
        <v>20203</v>
      </c>
      <c r="J4605" s="2" t="str">
        <f>M01_SETTINGS!$F$2</f>
        <v>KASPI</v>
      </c>
    </row>
    <row r="4606" spans="1:10" x14ac:dyDescent="0.35">
      <c r="A4606" s="3">
        <f>_xlfn.XLOOKUP(Table16[[#This Row],[OrderID]],[3]!Table13456[No заказа],[3]!Table13456[Дата
отправки],"",0,1)</f>
        <v>45667</v>
      </c>
      <c r="B4606" s="2">
        <v>478097844</v>
      </c>
      <c r="C4606" s="2"/>
      <c r="D4606" s="2"/>
      <c r="E4606" s="3"/>
      <c r="F4606" s="3"/>
      <c r="H4606" s="5">
        <f>_xlfn.XLOOKUP(Table16[[#This Row],[OrderID]],[3]!Table13456[No заказа],[3]!Table13456[Количество],"",0,1)</f>
        <v>1</v>
      </c>
      <c r="I4606" s="5">
        <f>_xlfn.XLOOKUP(Table16[[#This Row],[OrderID]],[3]!Table13456[No заказа],[3]!Table13456[Цена],"",0,1)</f>
        <v>8599</v>
      </c>
      <c r="J4606" s="2" t="str">
        <f>M01_SETTINGS!$F$2</f>
        <v>KASPI</v>
      </c>
    </row>
    <row r="4607" spans="1:10" x14ac:dyDescent="0.35">
      <c r="A4607" s="3">
        <f>_xlfn.XLOOKUP(Table16[[#This Row],[OrderID]],[3]!Table13456[No заказа],[3]!Table13456[Дата
отправки],"",0,1)</f>
        <v>45667</v>
      </c>
      <c r="B4607" s="2">
        <v>477824610</v>
      </c>
      <c r="C4607" s="2"/>
      <c r="D4607" s="2"/>
      <c r="E4607" s="3"/>
      <c r="F4607" s="3"/>
      <c r="H4607" s="5">
        <f>_xlfn.XLOOKUP(Table16[[#This Row],[OrderID]],[3]!Table13456[No заказа],[3]!Table13456[Количество],"",0,1)</f>
        <v>1</v>
      </c>
      <c r="I4607" s="5">
        <f>_xlfn.XLOOKUP(Table16[[#This Row],[OrderID]],[3]!Table13456[No заказа],[3]!Table13456[Цена],"",0,1)</f>
        <v>9398</v>
      </c>
      <c r="J4607" s="2" t="str">
        <f>M01_SETTINGS!$F$2</f>
        <v>KASPI</v>
      </c>
    </row>
    <row r="4608" spans="1:10" x14ac:dyDescent="0.35">
      <c r="A4608" s="3">
        <f>_xlfn.XLOOKUP(Table16[[#This Row],[OrderID]],[3]!Table13456[No заказа],[3]!Table13456[Дата
отправки],"",0,1)</f>
        <v>45667</v>
      </c>
      <c r="B4608" s="2">
        <v>477575863</v>
      </c>
      <c r="C4608" s="2"/>
      <c r="D4608" s="2"/>
      <c r="E4608" s="3"/>
      <c r="F4608" s="3"/>
      <c r="H4608" s="5">
        <f>_xlfn.XLOOKUP(Table16[[#This Row],[OrderID]],[3]!Table13456[No заказа],[3]!Table13456[Количество],"",0,1)</f>
        <v>1</v>
      </c>
      <c r="I4608" s="5">
        <f>_xlfn.XLOOKUP(Table16[[#This Row],[OrderID]],[3]!Table13456[No заказа],[3]!Table13456[Цена],"",0,1)</f>
        <v>8499</v>
      </c>
      <c r="J4608" s="2" t="str">
        <f>M01_SETTINGS!$F$2</f>
        <v>KASPI</v>
      </c>
    </row>
    <row r="4609" spans="1:10" x14ac:dyDescent="0.35">
      <c r="A4609" s="3">
        <f>_xlfn.XLOOKUP(Table16[[#This Row],[OrderID]],[3]!Table13456[No заказа],[3]!Table13456[Дата
отправки],"",0,1)</f>
        <v>45667</v>
      </c>
      <c r="B4609" s="2">
        <v>477677546</v>
      </c>
      <c r="C4609" s="2"/>
      <c r="D4609" s="2"/>
      <c r="E4609" s="3"/>
      <c r="F4609" s="3"/>
      <c r="H4609" s="5">
        <f>_xlfn.XLOOKUP(Table16[[#This Row],[OrderID]],[3]!Table13456[No заказа],[3]!Table13456[Количество],"",0,1)</f>
        <v>1</v>
      </c>
      <c r="I4609" s="5">
        <f>_xlfn.XLOOKUP(Table16[[#This Row],[OrderID]],[3]!Table13456[No заказа],[3]!Table13456[Цена],"",0,1)</f>
        <v>8499</v>
      </c>
      <c r="J4609" s="2" t="str">
        <f>M01_SETTINGS!$F$2</f>
        <v>KASPI</v>
      </c>
    </row>
    <row r="4610" spans="1:10" x14ac:dyDescent="0.35">
      <c r="A4610" s="3">
        <f>_xlfn.XLOOKUP(Table16[[#This Row],[OrderID]],[3]!Table13456[No заказа],[3]!Table13456[Дата
отправки],"",0,1)</f>
        <v>45667</v>
      </c>
      <c r="B4610" s="2">
        <v>477889765</v>
      </c>
      <c r="C4610" s="2"/>
      <c r="D4610" s="2"/>
      <c r="E4610" s="3"/>
      <c r="F4610" s="3"/>
      <c r="H4610" s="5">
        <f>_xlfn.XLOOKUP(Table16[[#This Row],[OrderID]],[3]!Table13456[No заказа],[3]!Table13456[Количество],"",0,1)</f>
        <v>1</v>
      </c>
      <c r="I4610" s="5">
        <f>_xlfn.XLOOKUP(Table16[[#This Row],[OrderID]],[3]!Table13456[No заказа],[3]!Table13456[Цена],"",0,1)</f>
        <v>8499</v>
      </c>
      <c r="J4610" s="2" t="str">
        <f>M01_SETTINGS!$F$2</f>
        <v>KASPI</v>
      </c>
    </row>
    <row r="4611" spans="1:10" x14ac:dyDescent="0.35">
      <c r="A4611" s="3">
        <f>_xlfn.XLOOKUP(Table16[[#This Row],[OrderID]],[3]!Table13456[No заказа],[3]!Table13456[Дата
отправки],"",0,1)</f>
        <v>45667</v>
      </c>
      <c r="B4611" s="2">
        <v>477792804</v>
      </c>
      <c r="C4611" s="2"/>
      <c r="D4611" s="2"/>
      <c r="E4611" s="3"/>
      <c r="F4611" s="3"/>
      <c r="H4611" s="5">
        <f>_xlfn.XLOOKUP(Table16[[#This Row],[OrderID]],[3]!Table13456[No заказа],[3]!Table13456[Количество],"",0,1)</f>
        <v>1</v>
      </c>
      <c r="I4611" s="5">
        <f>_xlfn.XLOOKUP(Table16[[#This Row],[OrderID]],[3]!Table13456[No заказа],[3]!Table13456[Цена],"",0,1)</f>
        <v>8480</v>
      </c>
      <c r="J4611" s="2" t="str">
        <f>M01_SETTINGS!$F$2</f>
        <v>KASPI</v>
      </c>
    </row>
    <row r="4612" spans="1:10" x14ac:dyDescent="0.35">
      <c r="A4612" s="3">
        <f>_xlfn.XLOOKUP(Table16[[#This Row],[OrderID]],[3]!Table13456[No заказа],[3]!Table13456[Дата
отправки],"",0,1)</f>
        <v>45667</v>
      </c>
      <c r="B4612" s="2">
        <v>477679505</v>
      </c>
      <c r="C4612" s="2"/>
      <c r="D4612" s="2"/>
      <c r="E4612" s="3"/>
      <c r="F4612" s="3"/>
      <c r="H4612" s="5">
        <f>_xlfn.XLOOKUP(Table16[[#This Row],[OrderID]],[3]!Table13456[No заказа],[3]!Table13456[Количество],"",0,1)</f>
        <v>1</v>
      </c>
      <c r="I4612" s="5">
        <f>_xlfn.XLOOKUP(Table16[[#This Row],[OrderID]],[3]!Table13456[No заказа],[3]!Table13456[Цена],"",0,1)</f>
        <v>8898</v>
      </c>
      <c r="J4612" s="2" t="str">
        <f>M01_SETTINGS!$F$2</f>
        <v>KASPI</v>
      </c>
    </row>
    <row r="4613" spans="1:10" x14ac:dyDescent="0.35">
      <c r="A4613" s="3">
        <f>_xlfn.XLOOKUP(Table16[[#This Row],[OrderID]],[3]!Table13456[No заказа],[3]!Table13456[Дата
отправки],"",0,1)</f>
        <v>45667</v>
      </c>
      <c r="B4613" s="2">
        <v>477551452</v>
      </c>
      <c r="C4613" s="2"/>
      <c r="D4613" s="2"/>
      <c r="E4613" s="3"/>
      <c r="F4613" s="3"/>
      <c r="H4613" s="5">
        <f>_xlfn.XLOOKUP(Table16[[#This Row],[OrderID]],[3]!Table13456[No заказа],[3]!Table13456[Количество],"",0,1)</f>
        <v>1</v>
      </c>
      <c r="I4613" s="5">
        <f>_xlfn.XLOOKUP(Table16[[#This Row],[OrderID]],[3]!Table13456[No заказа],[3]!Table13456[Цена],"",0,1)</f>
        <v>8480</v>
      </c>
      <c r="J4613" s="2" t="str">
        <f>M01_SETTINGS!$F$2</f>
        <v>KASPI</v>
      </c>
    </row>
    <row r="4614" spans="1:10" x14ac:dyDescent="0.35">
      <c r="A4614" s="3">
        <f>_xlfn.XLOOKUP(Table16[[#This Row],[OrderID]],[3]!Table13456[No заказа],[3]!Table13456[Дата
отправки],"",0,1)</f>
        <v>45667</v>
      </c>
      <c r="B4614" s="2">
        <v>477655821</v>
      </c>
      <c r="C4614" s="2"/>
      <c r="D4614" s="2"/>
      <c r="E4614" s="3"/>
      <c r="F4614" s="3"/>
      <c r="H4614" s="5">
        <f>_xlfn.XLOOKUP(Table16[[#This Row],[OrderID]],[3]!Table13456[No заказа],[3]!Table13456[Количество],"",0,1)</f>
        <v>1</v>
      </c>
      <c r="I4614" s="5">
        <f>_xlfn.XLOOKUP(Table16[[#This Row],[OrderID]],[3]!Table13456[No заказа],[3]!Table13456[Цена],"",0,1)</f>
        <v>8900</v>
      </c>
      <c r="J4614" s="2" t="str">
        <f>M01_SETTINGS!$F$2</f>
        <v>KASPI</v>
      </c>
    </row>
    <row r="4615" spans="1:10" x14ac:dyDescent="0.35">
      <c r="A4615" s="3">
        <f>_xlfn.XLOOKUP(Table16[[#This Row],[OrderID]],[3]!Table13456[No заказа],[3]!Table13456[Дата
отправки],"",0,1)</f>
        <v>45667</v>
      </c>
      <c r="B4615" s="2">
        <v>477658451</v>
      </c>
      <c r="C4615" s="2"/>
      <c r="D4615" s="2"/>
      <c r="E4615" s="3"/>
      <c r="F4615" s="3"/>
      <c r="H4615" s="5">
        <f>_xlfn.XLOOKUP(Table16[[#This Row],[OrderID]],[3]!Table13456[No заказа],[3]!Table13456[Количество],"",0,1)</f>
        <v>1</v>
      </c>
      <c r="I4615" s="5">
        <f>_xlfn.XLOOKUP(Table16[[#This Row],[OrderID]],[3]!Table13456[No заказа],[3]!Table13456[Цена],"",0,1)</f>
        <v>8999</v>
      </c>
      <c r="J4615" s="2" t="str">
        <f>M01_SETTINGS!$F$2</f>
        <v>KASPI</v>
      </c>
    </row>
    <row r="4616" spans="1:10" x14ac:dyDescent="0.35">
      <c r="A4616" s="3">
        <f>_xlfn.XLOOKUP(Table16[[#This Row],[OrderID]],[3]!Table13456[No заказа],[3]!Table13456[Дата
отправки],"",0,1)</f>
        <v>45667</v>
      </c>
      <c r="B4616" s="2">
        <v>477653373</v>
      </c>
      <c r="C4616" s="2"/>
      <c r="D4616" s="2"/>
      <c r="E4616" s="3"/>
      <c r="F4616" s="3"/>
      <c r="H4616" s="5">
        <f>_xlfn.XLOOKUP(Table16[[#This Row],[OrderID]],[3]!Table13456[No заказа],[3]!Table13456[Количество],"",0,1)</f>
        <v>1</v>
      </c>
      <c r="I4616" s="5">
        <f>_xlfn.XLOOKUP(Table16[[#This Row],[OrderID]],[3]!Table13456[No заказа],[3]!Table13456[Цена],"",0,1)</f>
        <v>8999</v>
      </c>
      <c r="J4616" s="2" t="str">
        <f>M01_SETTINGS!$F$2</f>
        <v>KASPI</v>
      </c>
    </row>
    <row r="4617" spans="1:10" x14ac:dyDescent="0.35">
      <c r="A4617" s="3">
        <f>_xlfn.XLOOKUP(Table16[[#This Row],[OrderID]],[3]!Table13456[No заказа],[3]!Table13456[Дата
отправки],"",0,1)</f>
        <v>45667</v>
      </c>
      <c r="B4617" s="2">
        <v>477916226</v>
      </c>
      <c r="C4617" s="2"/>
      <c r="D4617" s="2"/>
      <c r="E4617" s="3"/>
      <c r="F4617" s="3"/>
      <c r="H4617" s="5">
        <f>_xlfn.XLOOKUP(Table16[[#This Row],[OrderID]],[3]!Table13456[No заказа],[3]!Table13456[Количество],"",0,1)</f>
        <v>1</v>
      </c>
      <c r="I4617" s="5">
        <f>_xlfn.XLOOKUP(Table16[[#This Row],[OrderID]],[3]!Table13456[No заказа],[3]!Table13456[Цена],"",0,1)</f>
        <v>8972</v>
      </c>
      <c r="J4617" s="2" t="str">
        <f>M01_SETTINGS!$F$2</f>
        <v>KASPI</v>
      </c>
    </row>
    <row r="4618" spans="1:10" x14ac:dyDescent="0.35">
      <c r="A4618" s="3">
        <f>_xlfn.XLOOKUP(Table16[[#This Row],[OrderID]],[3]!Table13456[No заказа],[3]!Table13456[Дата
отправки],"",0,1)</f>
        <v>45667</v>
      </c>
      <c r="B4618" s="2">
        <v>477777247</v>
      </c>
      <c r="C4618" s="2"/>
      <c r="D4618" s="2"/>
      <c r="E4618" s="3"/>
      <c r="F4618" s="3"/>
      <c r="H4618" s="5">
        <f>_xlfn.XLOOKUP(Table16[[#This Row],[OrderID]],[3]!Table13456[No заказа],[3]!Table13456[Количество],"",0,1)</f>
        <v>1</v>
      </c>
      <c r="I4618" s="5">
        <f>_xlfn.XLOOKUP(Table16[[#This Row],[OrderID]],[3]!Table13456[No заказа],[3]!Table13456[Цена],"",0,1)</f>
        <v>8956</v>
      </c>
      <c r="J4618" s="2" t="str">
        <f>M01_SETTINGS!$F$2</f>
        <v>KASPI</v>
      </c>
    </row>
    <row r="4619" spans="1:10" x14ac:dyDescent="0.35">
      <c r="A4619" s="3">
        <f>_xlfn.XLOOKUP(Table16[[#This Row],[OrderID]],[3]!Table13456[No заказа],[3]!Table13456[Дата
отправки],"",0,1)</f>
        <v>45667</v>
      </c>
      <c r="B4619" s="2">
        <v>477927803</v>
      </c>
      <c r="C4619" s="2"/>
      <c r="D4619" s="2"/>
      <c r="E4619" s="3"/>
      <c r="F4619" s="3"/>
      <c r="H4619" s="5">
        <f>_xlfn.XLOOKUP(Table16[[#This Row],[OrderID]],[3]!Table13456[No заказа],[3]!Table13456[Количество],"",0,1)</f>
        <v>1</v>
      </c>
      <c r="I4619" s="5">
        <f>_xlfn.XLOOKUP(Table16[[#This Row],[OrderID]],[3]!Table13456[No заказа],[3]!Table13456[Цена],"",0,1)</f>
        <v>8900</v>
      </c>
      <c r="J4619" s="2" t="str">
        <f>M01_SETTINGS!$F$2</f>
        <v>KASPI</v>
      </c>
    </row>
    <row r="4620" spans="1:10" x14ac:dyDescent="0.35">
      <c r="A4620" s="3">
        <f>_xlfn.XLOOKUP(Table16[[#This Row],[OrderID]],[3]!Table13456[No заказа],[3]!Table13456[Дата
отправки],"",0,1)</f>
        <v>45667</v>
      </c>
      <c r="B4620" s="2">
        <v>477965201</v>
      </c>
      <c r="C4620" s="2"/>
      <c r="D4620" s="2"/>
      <c r="E4620" s="3"/>
      <c r="F4620" s="3"/>
      <c r="H4620" s="5">
        <f>_xlfn.XLOOKUP(Table16[[#This Row],[OrderID]],[3]!Table13456[No заказа],[3]!Table13456[Количество],"",0,1)</f>
        <v>1</v>
      </c>
      <c r="I4620" s="5">
        <f>_xlfn.XLOOKUP(Table16[[#This Row],[OrderID]],[3]!Table13456[No заказа],[3]!Table13456[Цена],"",0,1)</f>
        <v>8480</v>
      </c>
      <c r="J4620" s="2" t="str">
        <f>M01_SETTINGS!$F$2</f>
        <v>KASPI</v>
      </c>
    </row>
    <row r="4621" spans="1:10" x14ac:dyDescent="0.35">
      <c r="A4621" s="3">
        <f>_xlfn.XLOOKUP(Table16[[#This Row],[OrderID]],[3]!Table13456[No заказа],[3]!Table13456[Дата
отправки],"",0,1)</f>
        <v>45667</v>
      </c>
      <c r="B4621" s="2">
        <v>477711254</v>
      </c>
      <c r="C4621" s="2"/>
      <c r="D4621" s="2"/>
      <c r="E4621" s="3"/>
      <c r="F4621" s="3"/>
      <c r="H4621" s="5">
        <f>_xlfn.XLOOKUP(Table16[[#This Row],[OrderID]],[3]!Table13456[No заказа],[3]!Table13456[Количество],"",0,1)</f>
        <v>1</v>
      </c>
      <c r="I4621" s="5">
        <f>_xlfn.XLOOKUP(Table16[[#This Row],[OrderID]],[3]!Table13456[No заказа],[3]!Table13456[Цена],"",0,1)</f>
        <v>8480</v>
      </c>
      <c r="J4621" s="2" t="str">
        <f>M01_SETTINGS!$F$2</f>
        <v>KASPI</v>
      </c>
    </row>
    <row r="4622" spans="1:10" x14ac:dyDescent="0.35">
      <c r="A4622" s="3">
        <f>_xlfn.XLOOKUP(Table16[[#This Row],[OrderID]],[3]!Table13456[No заказа],[3]!Table13456[Дата
отправки],"",0,1)</f>
        <v>45667</v>
      </c>
      <c r="B4622" s="2">
        <v>477597607</v>
      </c>
      <c r="C4622" s="2"/>
      <c r="D4622" s="2"/>
      <c r="E4622" s="3"/>
      <c r="F4622" s="3"/>
      <c r="H4622" s="5">
        <f>_xlfn.XLOOKUP(Table16[[#This Row],[OrderID]],[3]!Table13456[No заказа],[3]!Table13456[Количество],"",0,1)</f>
        <v>1</v>
      </c>
      <c r="I4622" s="5">
        <f>_xlfn.XLOOKUP(Table16[[#This Row],[OrderID]],[3]!Table13456[No заказа],[3]!Table13456[Цена],"",0,1)</f>
        <v>8599</v>
      </c>
      <c r="J4622" s="2" t="str">
        <f>M01_SETTINGS!$F$2</f>
        <v>KASPI</v>
      </c>
    </row>
    <row r="4623" spans="1:10" x14ac:dyDescent="0.35">
      <c r="A4623" s="3">
        <f>_xlfn.XLOOKUP(Table16[[#This Row],[OrderID]],[3]!Table13456[No заказа],[3]!Table13456[Дата
отправки],"",0,1)</f>
        <v>45667</v>
      </c>
      <c r="B4623" s="2">
        <v>477870416</v>
      </c>
      <c r="C4623" s="2"/>
      <c r="D4623" s="2"/>
      <c r="E4623" s="3"/>
      <c r="F4623" s="3"/>
      <c r="H4623" s="5">
        <f>_xlfn.XLOOKUP(Table16[[#This Row],[OrderID]],[3]!Table13456[No заказа],[3]!Table13456[Количество],"",0,1)</f>
        <v>1</v>
      </c>
      <c r="I4623" s="5">
        <f>_xlfn.XLOOKUP(Table16[[#This Row],[OrderID]],[3]!Table13456[No заказа],[3]!Table13456[Цена],"",0,1)</f>
        <v>8898</v>
      </c>
      <c r="J4623" s="2" t="str">
        <f>M01_SETTINGS!$F$2</f>
        <v>KASPI</v>
      </c>
    </row>
    <row r="4624" spans="1:10" x14ac:dyDescent="0.35">
      <c r="A4624" s="3">
        <f>_xlfn.XLOOKUP(Table16[[#This Row],[OrderID]],[3]!Table13456[No заказа],[3]!Table13456[Дата
отправки],"",0,1)</f>
        <v>45667</v>
      </c>
      <c r="B4624" s="2">
        <v>477991125</v>
      </c>
      <c r="C4624" s="2"/>
      <c r="D4624" s="2"/>
      <c r="E4624" s="3"/>
      <c r="F4624" s="3"/>
      <c r="H4624" s="5">
        <f>_xlfn.XLOOKUP(Table16[[#This Row],[OrderID]],[3]!Table13456[No заказа],[3]!Table13456[Количество],"",0,1)</f>
        <v>1</v>
      </c>
      <c r="I4624" s="5">
        <f>_xlfn.XLOOKUP(Table16[[#This Row],[OrderID]],[3]!Table13456[No заказа],[3]!Table13456[Цена],"",0,1)</f>
        <v>9000</v>
      </c>
      <c r="J4624" s="2" t="str">
        <f>M01_SETTINGS!$F$2</f>
        <v>KASPI</v>
      </c>
    </row>
    <row r="4625" spans="1:10" x14ac:dyDescent="0.35">
      <c r="A4625" s="3">
        <f>_xlfn.XLOOKUP(Table16[[#This Row],[OrderID]],[3]!Table13456[No заказа],[3]!Table13456[Дата
отправки],"",0,1)</f>
        <v>45667</v>
      </c>
      <c r="B4625" s="2">
        <v>477750460</v>
      </c>
      <c r="C4625" s="2"/>
      <c r="D4625" s="2"/>
      <c r="E4625" s="3"/>
      <c r="F4625" s="3"/>
      <c r="H4625" s="5">
        <f>_xlfn.XLOOKUP(Table16[[#This Row],[OrderID]],[3]!Table13456[No заказа],[3]!Table13456[Количество],"",0,1)</f>
        <v>1</v>
      </c>
      <c r="I4625" s="5">
        <f>_xlfn.XLOOKUP(Table16[[#This Row],[OrderID]],[3]!Table13456[No заказа],[3]!Table13456[Цена],"",0,1)</f>
        <v>8563</v>
      </c>
      <c r="J4625" s="2" t="str">
        <f>M01_SETTINGS!$F$2</f>
        <v>KASPI</v>
      </c>
    </row>
    <row r="4626" spans="1:10" x14ac:dyDescent="0.35">
      <c r="A4626" s="3">
        <f>_xlfn.XLOOKUP(Table16[[#This Row],[OrderID]],[3]!Table13456[No заказа],[3]!Table13456[Дата
отправки],"",0,1)</f>
        <v>45667</v>
      </c>
      <c r="B4626" s="2">
        <v>477688901</v>
      </c>
      <c r="C4626" s="2"/>
      <c r="D4626" s="2"/>
      <c r="E4626" s="3"/>
      <c r="F4626" s="3"/>
      <c r="H4626" s="5">
        <f>_xlfn.XLOOKUP(Table16[[#This Row],[OrderID]],[3]!Table13456[No заказа],[3]!Table13456[Количество],"",0,1)</f>
        <v>1</v>
      </c>
      <c r="I4626" s="5">
        <f>_xlfn.XLOOKUP(Table16[[#This Row],[OrderID]],[3]!Table13456[No заказа],[3]!Table13456[Цена],"",0,1)</f>
        <v>8581</v>
      </c>
      <c r="J4626" s="2" t="str">
        <f>M01_SETTINGS!$F$2</f>
        <v>KASPI</v>
      </c>
    </row>
    <row r="4627" spans="1:10" x14ac:dyDescent="0.35">
      <c r="A4627" s="3">
        <f>_xlfn.XLOOKUP(Table16[[#This Row],[OrderID]],[3]!Table13456[No заказа],[3]!Table13456[Дата
отправки],"",0,1)</f>
        <v>45667</v>
      </c>
      <c r="B4627" s="2">
        <v>477533217</v>
      </c>
      <c r="C4627" s="2"/>
      <c r="D4627" s="2"/>
      <c r="E4627" s="3"/>
      <c r="F4627" s="3"/>
      <c r="H4627" s="5">
        <f>_xlfn.XLOOKUP(Table16[[#This Row],[OrderID]],[3]!Table13456[No заказа],[3]!Table13456[Количество],"",0,1)</f>
        <v>1</v>
      </c>
      <c r="I4627" s="5">
        <f>_xlfn.XLOOKUP(Table16[[#This Row],[OrderID]],[3]!Table13456[No заказа],[3]!Table13456[Цена],"",0,1)</f>
        <v>8624</v>
      </c>
      <c r="J4627" s="2" t="str">
        <f>M01_SETTINGS!$F$2</f>
        <v>KASPI</v>
      </c>
    </row>
    <row r="4628" spans="1:10" x14ac:dyDescent="0.35">
      <c r="A4628" s="3">
        <f>_xlfn.XLOOKUP(Table16[[#This Row],[OrderID]],[3]!Table13456[No заказа],[3]!Table13456[Дата
отправки],"",0,1)</f>
        <v>45667</v>
      </c>
      <c r="B4628" s="2">
        <v>477530120</v>
      </c>
      <c r="C4628" s="2"/>
      <c r="D4628" s="2"/>
      <c r="E4628" s="3"/>
      <c r="F4628" s="3"/>
      <c r="H4628" s="5">
        <f>_xlfn.XLOOKUP(Table16[[#This Row],[OrderID]],[3]!Table13456[No заказа],[3]!Table13456[Количество],"",0,1)</f>
        <v>1</v>
      </c>
      <c r="I4628" s="5">
        <f>_xlfn.XLOOKUP(Table16[[#This Row],[OrderID]],[3]!Table13456[No заказа],[3]!Table13456[Цена],"",0,1)</f>
        <v>8624</v>
      </c>
      <c r="J4628" s="2" t="str">
        <f>M01_SETTINGS!$F$2</f>
        <v>KASPI</v>
      </c>
    </row>
    <row r="4629" spans="1:10" x14ac:dyDescent="0.35">
      <c r="A4629" s="3">
        <f>_xlfn.XLOOKUP(Table16[[#This Row],[OrderID]],[3]!Table13456[No заказа],[3]!Table13456[Дата
отправки],"",0,1)</f>
        <v>45667</v>
      </c>
      <c r="B4629" s="2">
        <v>477960004</v>
      </c>
      <c r="C4629" s="2"/>
      <c r="D4629" s="2"/>
      <c r="E4629" s="3"/>
      <c r="F4629" s="3"/>
      <c r="H4629" s="5">
        <f>_xlfn.XLOOKUP(Table16[[#This Row],[OrderID]],[3]!Table13456[No заказа],[3]!Table13456[Количество],"",0,1)</f>
        <v>1</v>
      </c>
      <c r="I4629" s="5">
        <f>_xlfn.XLOOKUP(Table16[[#This Row],[OrderID]],[3]!Table13456[No заказа],[3]!Table13456[Цена],"",0,1)</f>
        <v>8480</v>
      </c>
      <c r="J4629" s="2" t="str">
        <f>M01_SETTINGS!$F$2</f>
        <v>KASPI</v>
      </c>
    </row>
    <row r="4630" spans="1:10" x14ac:dyDescent="0.35">
      <c r="A4630" s="3">
        <f>_xlfn.XLOOKUP(Table16[[#This Row],[OrderID]],[3]!Table13456[No заказа],[3]!Table13456[Дата
отправки],"",0,1)</f>
        <v>45667</v>
      </c>
      <c r="B4630" s="2">
        <v>477525800</v>
      </c>
      <c r="C4630" s="2"/>
      <c r="D4630" s="2"/>
      <c r="E4630" s="3"/>
      <c r="F4630" s="3"/>
      <c r="H4630" s="5">
        <f>_xlfn.XLOOKUP(Table16[[#This Row],[OrderID]],[3]!Table13456[No заказа],[3]!Table13456[Количество],"",0,1)</f>
        <v>1</v>
      </c>
      <c r="I4630" s="5">
        <f>_xlfn.XLOOKUP(Table16[[#This Row],[OrderID]],[3]!Table13456[No заказа],[3]!Table13456[Цена],"",0,1)</f>
        <v>8804</v>
      </c>
      <c r="J4630" s="2" t="str">
        <f>M01_SETTINGS!$F$2</f>
        <v>KASPI</v>
      </c>
    </row>
    <row r="4631" spans="1:10" x14ac:dyDescent="0.35">
      <c r="A4631" s="3">
        <f>_xlfn.XLOOKUP(Table16[[#This Row],[OrderID]],[3]!Table13456[No заказа],[3]!Table13456[Дата
отправки],"",0,1)</f>
        <v>45667</v>
      </c>
      <c r="B4631" s="2">
        <v>477573358</v>
      </c>
      <c r="C4631" s="2"/>
      <c r="D4631" s="2"/>
      <c r="E4631" s="3"/>
      <c r="F4631" s="3"/>
      <c r="H4631" s="5">
        <f>_xlfn.XLOOKUP(Table16[[#This Row],[OrderID]],[3]!Table13456[No заказа],[3]!Table13456[Количество],"",0,1)</f>
        <v>1</v>
      </c>
      <c r="I4631" s="5">
        <f>_xlfn.XLOOKUP(Table16[[#This Row],[OrderID]],[3]!Table13456[No заказа],[3]!Table13456[Цена],"",0,1)</f>
        <v>8480</v>
      </c>
      <c r="J4631" s="2" t="str">
        <f>M01_SETTINGS!$F$2</f>
        <v>KASPI</v>
      </c>
    </row>
    <row r="4632" spans="1:10" x14ac:dyDescent="0.35">
      <c r="A4632" s="3">
        <f>_xlfn.XLOOKUP(Table16[[#This Row],[OrderID]],[3]!Table13456[No заказа],[3]!Table13456[Дата
отправки],"",0,1)</f>
        <v>45667</v>
      </c>
      <c r="B4632" s="2">
        <v>478068861</v>
      </c>
      <c r="C4632" s="2"/>
      <c r="D4632" s="2"/>
      <c r="E4632" s="3"/>
      <c r="F4632" s="3"/>
      <c r="H4632" s="5">
        <f>_xlfn.XLOOKUP(Table16[[#This Row],[OrderID]],[3]!Table13456[No заказа],[3]!Table13456[Количество],"",0,1)</f>
        <v>1</v>
      </c>
      <c r="I4632" s="5">
        <f>_xlfn.XLOOKUP(Table16[[#This Row],[OrderID]],[3]!Table13456[No заказа],[3]!Table13456[Цена],"",0,1)</f>
        <v>8480</v>
      </c>
      <c r="J4632" s="2" t="str">
        <f>M01_SETTINGS!$F$2</f>
        <v>KASPI</v>
      </c>
    </row>
    <row r="4633" spans="1:10" x14ac:dyDescent="0.35">
      <c r="A4633" s="3">
        <f>_xlfn.XLOOKUP(Table16[[#This Row],[OrderID]],[3]!Table13456[No заказа],[3]!Table13456[Дата
отправки],"",0,1)</f>
        <v>45667</v>
      </c>
      <c r="B4633" s="2">
        <v>477694975</v>
      </c>
      <c r="C4633" s="2"/>
      <c r="D4633" s="2"/>
      <c r="E4633" s="3"/>
      <c r="F4633" s="3"/>
      <c r="H4633" s="5">
        <f>_xlfn.XLOOKUP(Table16[[#This Row],[OrderID]],[3]!Table13456[No заказа],[3]!Table13456[Количество],"",0,1)</f>
        <v>1</v>
      </c>
      <c r="I4633" s="5">
        <f>_xlfn.XLOOKUP(Table16[[#This Row],[OrderID]],[3]!Table13456[No заказа],[3]!Table13456[Цена],"",0,1)</f>
        <v>8499</v>
      </c>
      <c r="J4633" s="2" t="str">
        <f>M01_SETTINGS!$F$2</f>
        <v>KASPI</v>
      </c>
    </row>
    <row r="4634" spans="1:10" x14ac:dyDescent="0.35">
      <c r="A4634" s="3">
        <f>_xlfn.XLOOKUP(Table16[[#This Row],[OrderID]],[3]!Table13456[No заказа],[3]!Table13456[Дата
отправки],"",0,1)</f>
        <v>45667</v>
      </c>
      <c r="B4634" s="2">
        <v>477731702</v>
      </c>
      <c r="C4634" s="2"/>
      <c r="D4634" s="2"/>
      <c r="E4634" s="3"/>
      <c r="F4634" s="3"/>
      <c r="H4634" s="5">
        <f>_xlfn.XLOOKUP(Table16[[#This Row],[OrderID]],[3]!Table13456[No заказа],[3]!Table13456[Количество],"",0,1)</f>
        <v>1</v>
      </c>
      <c r="I4634" s="5">
        <f>_xlfn.XLOOKUP(Table16[[#This Row],[OrderID]],[3]!Table13456[No заказа],[3]!Table13456[Цена],"",0,1)</f>
        <v>8999</v>
      </c>
      <c r="J4634" s="2" t="str">
        <f>M01_SETTINGS!$F$2</f>
        <v>KASPI</v>
      </c>
    </row>
    <row r="4635" spans="1:10" x14ac:dyDescent="0.35">
      <c r="A4635" s="3">
        <f>_xlfn.XLOOKUP(Table16[[#This Row],[OrderID]],[3]!Table13456[No заказа],[3]!Table13456[Дата
отправки],"",0,1)</f>
        <v>45667</v>
      </c>
      <c r="B4635" s="2">
        <v>478104971</v>
      </c>
      <c r="C4635" s="2"/>
      <c r="D4635" s="2"/>
      <c r="E4635" s="3"/>
      <c r="F4635" s="3"/>
      <c r="H4635" s="5">
        <f>_xlfn.XLOOKUP(Table16[[#This Row],[OrderID]],[3]!Table13456[No заказа],[3]!Table13456[Количество],"",0,1)</f>
        <v>1</v>
      </c>
      <c r="I4635" s="5">
        <f>_xlfn.XLOOKUP(Table16[[#This Row],[OrderID]],[3]!Table13456[No заказа],[3]!Table13456[Цена],"",0,1)</f>
        <v>14990</v>
      </c>
      <c r="J4635" s="2" t="str">
        <f>M01_SETTINGS!$F$2</f>
        <v>KASPI</v>
      </c>
    </row>
    <row r="4636" spans="1:10" x14ac:dyDescent="0.35">
      <c r="A4636" s="3">
        <f>_xlfn.XLOOKUP(Table16[[#This Row],[OrderID]],[3]!Table13456[No заказа],[3]!Table13456[Дата
отправки],"",0,1)</f>
        <v>45667</v>
      </c>
      <c r="B4636" s="2">
        <v>478032510</v>
      </c>
      <c r="C4636" s="2"/>
      <c r="D4636" s="2"/>
      <c r="E4636" s="3"/>
      <c r="F4636" s="3"/>
      <c r="H4636" s="5">
        <f>_xlfn.XLOOKUP(Table16[[#This Row],[OrderID]],[3]!Table13456[No заказа],[3]!Table13456[Количество],"",0,1)</f>
        <v>1</v>
      </c>
      <c r="I4636" s="5">
        <f>_xlfn.XLOOKUP(Table16[[#This Row],[OrderID]],[3]!Table13456[No заказа],[3]!Table13456[Цена],"",0,1)</f>
        <v>14990</v>
      </c>
      <c r="J4636" s="2" t="str">
        <f>M01_SETTINGS!$F$2</f>
        <v>KASPI</v>
      </c>
    </row>
    <row r="4637" spans="1:10" x14ac:dyDescent="0.35">
      <c r="A4637" s="3">
        <f>_xlfn.XLOOKUP(Table16[[#This Row],[OrderID]],[3]!Table13456[No заказа],[3]!Table13456[Дата
отправки],"",0,1)</f>
        <v>45667</v>
      </c>
      <c r="B4637" s="2">
        <v>477702609</v>
      </c>
      <c r="C4637" s="2"/>
      <c r="D4637" s="2"/>
      <c r="E4637" s="3"/>
      <c r="F4637" s="3"/>
      <c r="H4637" s="5">
        <f>_xlfn.XLOOKUP(Table16[[#This Row],[OrderID]],[3]!Table13456[No заказа],[3]!Table13456[Количество],"",0,1)</f>
        <v>1</v>
      </c>
      <c r="I4637" s="5">
        <f>_xlfn.XLOOKUP(Table16[[#This Row],[OrderID]],[3]!Table13456[No заказа],[3]!Table13456[Цена],"",0,1)</f>
        <v>8999</v>
      </c>
      <c r="J4637" s="2" t="str">
        <f>M01_SETTINGS!$F$2</f>
        <v>KASPI</v>
      </c>
    </row>
    <row r="4638" spans="1:10" x14ac:dyDescent="0.35">
      <c r="A4638" s="3">
        <f>_xlfn.XLOOKUP(Table16[[#This Row],[OrderID]],[3]!Table13456[No заказа],[3]!Table13456[Дата
отправки],"",0,1)</f>
        <v>45667</v>
      </c>
      <c r="B4638" s="2">
        <v>477693821</v>
      </c>
      <c r="C4638" s="2"/>
      <c r="D4638" s="2"/>
      <c r="E4638" s="3"/>
      <c r="F4638" s="3"/>
      <c r="H4638" s="5">
        <f>_xlfn.XLOOKUP(Table16[[#This Row],[OrderID]],[3]!Table13456[No заказа],[3]!Table13456[Количество],"",0,1)</f>
        <v>1</v>
      </c>
      <c r="I4638" s="5">
        <f>_xlfn.XLOOKUP(Table16[[#This Row],[OrderID]],[3]!Table13456[No заказа],[3]!Table13456[Цена],"",0,1)</f>
        <v>8989</v>
      </c>
      <c r="J4638" s="2" t="str">
        <f>M01_SETTINGS!$F$2</f>
        <v>KASPI</v>
      </c>
    </row>
    <row r="4639" spans="1:10" x14ac:dyDescent="0.35">
      <c r="A4639" s="3">
        <f>_xlfn.XLOOKUP(Table16[[#This Row],[OrderID]],[3]!Table13456[No заказа],[3]!Table13456[Дата
отправки],"",0,1)</f>
        <v>45667</v>
      </c>
      <c r="B4639" s="2">
        <v>477604073</v>
      </c>
      <c r="C4639" s="2"/>
      <c r="D4639" s="2"/>
      <c r="E4639" s="3"/>
      <c r="F4639" s="3"/>
      <c r="H4639" s="5">
        <f>_xlfn.XLOOKUP(Table16[[#This Row],[OrderID]],[3]!Table13456[No заказа],[3]!Table13456[Количество],"",0,1)</f>
        <v>1</v>
      </c>
      <c r="I4639" s="5">
        <f>_xlfn.XLOOKUP(Table16[[#This Row],[OrderID]],[3]!Table13456[No заказа],[3]!Table13456[Цена],"",0,1)</f>
        <v>8480</v>
      </c>
      <c r="J4639" s="2" t="str">
        <f>M01_SETTINGS!$F$2</f>
        <v>KASPI</v>
      </c>
    </row>
    <row r="4640" spans="1:10" x14ac:dyDescent="0.35">
      <c r="A4640" s="3">
        <f>_xlfn.XLOOKUP(Table16[[#This Row],[OrderID]],[3]!Table13456[No заказа],[3]!Table13456[Дата
отправки],"",0,1)</f>
        <v>45667</v>
      </c>
      <c r="B4640" s="2">
        <v>477990175</v>
      </c>
      <c r="C4640" s="2"/>
      <c r="D4640" s="2"/>
      <c r="E4640" s="3"/>
      <c r="F4640" s="3"/>
      <c r="H4640" s="5">
        <f>_xlfn.XLOOKUP(Table16[[#This Row],[OrderID]],[3]!Table13456[No заказа],[3]!Table13456[Количество],"",0,1)</f>
        <v>1</v>
      </c>
      <c r="I4640" s="5">
        <f>_xlfn.XLOOKUP(Table16[[#This Row],[OrderID]],[3]!Table13456[No заказа],[3]!Table13456[Цена],"",0,1)</f>
        <v>8480</v>
      </c>
      <c r="J4640" s="2" t="str">
        <f>M01_SETTINGS!$F$2</f>
        <v>KASPI</v>
      </c>
    </row>
    <row r="4641" spans="1:10" x14ac:dyDescent="0.35">
      <c r="A4641" s="3">
        <f>_xlfn.XLOOKUP(Table16[[#This Row],[OrderID]],[3]!Table13456[No заказа],[3]!Table13456[Дата
отправки],"",0,1)</f>
        <v>45667</v>
      </c>
      <c r="B4641" s="2">
        <v>477946394</v>
      </c>
      <c r="C4641" s="2"/>
      <c r="D4641" s="2"/>
      <c r="E4641" s="3"/>
      <c r="F4641" s="3"/>
      <c r="H4641" s="5">
        <f>_xlfn.XLOOKUP(Table16[[#This Row],[OrderID]],[3]!Table13456[No заказа],[3]!Table13456[Количество],"",0,1)</f>
        <v>1</v>
      </c>
      <c r="I4641" s="5">
        <f>_xlfn.XLOOKUP(Table16[[#This Row],[OrderID]],[3]!Table13456[No заказа],[3]!Table13456[Цена],"",0,1)</f>
        <v>8598</v>
      </c>
      <c r="J4641" s="2" t="str">
        <f>M01_SETTINGS!$F$2</f>
        <v>KASPI</v>
      </c>
    </row>
    <row r="4642" spans="1:10" x14ac:dyDescent="0.35">
      <c r="A4642" s="3">
        <f>_xlfn.XLOOKUP(Table16[[#This Row],[OrderID]],[3]!Table13456[No заказа],[3]!Table13456[Дата
отправки],"",0,1)</f>
        <v>45667</v>
      </c>
      <c r="B4642" s="2">
        <v>477750682</v>
      </c>
      <c r="C4642" s="2"/>
      <c r="D4642" s="2"/>
      <c r="E4642" s="3"/>
      <c r="F4642" s="3"/>
      <c r="H4642" s="5">
        <f>_xlfn.XLOOKUP(Table16[[#This Row],[OrderID]],[3]!Table13456[No заказа],[3]!Table13456[Количество],"",0,1)</f>
        <v>1</v>
      </c>
      <c r="I4642" s="5">
        <f>_xlfn.XLOOKUP(Table16[[#This Row],[OrderID]],[3]!Table13456[No заказа],[3]!Table13456[Цена],"",0,1)</f>
        <v>8640</v>
      </c>
      <c r="J4642" s="2" t="str">
        <f>M01_SETTINGS!$F$2</f>
        <v>KASPI</v>
      </c>
    </row>
    <row r="4643" spans="1:10" x14ac:dyDescent="0.35">
      <c r="A4643" s="3">
        <f>_xlfn.XLOOKUP(Table16[[#This Row],[OrderID]],[3]!Table13456[No заказа],[3]!Table13456[Дата
отправки],"",0,1)</f>
        <v>45667</v>
      </c>
      <c r="B4643" s="2">
        <v>478138029</v>
      </c>
      <c r="C4643" s="2"/>
      <c r="D4643" s="2"/>
      <c r="E4643" s="3"/>
      <c r="F4643" s="3"/>
      <c r="H4643" s="5">
        <f>_xlfn.XLOOKUP(Table16[[#This Row],[OrderID]],[3]!Table13456[No заказа],[3]!Table13456[Количество],"",0,1)</f>
        <v>1</v>
      </c>
      <c r="I4643" s="5">
        <f>_xlfn.XLOOKUP(Table16[[#This Row],[OrderID]],[3]!Table13456[No заказа],[3]!Table13456[Цена],"",0,1)</f>
        <v>8998</v>
      </c>
      <c r="J4643" s="2" t="str">
        <f>M01_SETTINGS!$F$2</f>
        <v>KASPI</v>
      </c>
    </row>
    <row r="4644" spans="1:10" x14ac:dyDescent="0.35">
      <c r="A4644" s="3">
        <f>_xlfn.XLOOKUP(Table16[[#This Row],[OrderID]],[3]!Table13456[No заказа],[3]!Table13456[Дата
отправки],"",0,1)</f>
        <v>45667</v>
      </c>
      <c r="B4644" s="2">
        <v>477791946</v>
      </c>
      <c r="C4644" s="2"/>
      <c r="D4644" s="2"/>
      <c r="E4644" s="3"/>
      <c r="F4644" s="3"/>
      <c r="H4644" s="5">
        <f>_xlfn.XLOOKUP(Table16[[#This Row],[OrderID]],[3]!Table13456[No заказа],[3]!Table13456[Количество],"",0,1)</f>
        <v>1</v>
      </c>
      <c r="I4644" s="5">
        <f>_xlfn.XLOOKUP(Table16[[#This Row],[OrderID]],[3]!Table13456[No заказа],[3]!Table13456[Цена],"",0,1)</f>
        <v>8998</v>
      </c>
      <c r="J4644" s="2" t="str">
        <f>M01_SETTINGS!$F$2</f>
        <v>KASPI</v>
      </c>
    </row>
    <row r="4645" spans="1:10" x14ac:dyDescent="0.35">
      <c r="A4645" s="3">
        <f>_xlfn.XLOOKUP(Table16[[#This Row],[OrderID]],[3]!Table13456[No заказа],[3]!Table13456[Дата
отправки],"",0,1)</f>
        <v>45667</v>
      </c>
      <c r="B4645" s="2">
        <v>477698637</v>
      </c>
      <c r="C4645" s="2"/>
      <c r="D4645" s="2"/>
      <c r="E4645" s="3"/>
      <c r="F4645" s="3"/>
      <c r="H4645" s="5">
        <f>_xlfn.XLOOKUP(Table16[[#This Row],[OrderID]],[3]!Table13456[No заказа],[3]!Table13456[Количество],"",0,1)</f>
        <v>1</v>
      </c>
      <c r="I4645" s="5">
        <f>_xlfn.XLOOKUP(Table16[[#This Row],[OrderID]],[3]!Table13456[No заказа],[3]!Table13456[Цена],"",0,1)</f>
        <v>9500</v>
      </c>
      <c r="J4645" s="2" t="str">
        <f>M01_SETTINGS!$F$2</f>
        <v>KASPI</v>
      </c>
    </row>
    <row r="4646" spans="1:10" x14ac:dyDescent="0.35">
      <c r="A4646" s="3">
        <f>_xlfn.XLOOKUP(Table16[[#This Row],[OrderID]],[3]!Table13456[No заказа],[3]!Table13456[Дата
отправки],"",0,1)</f>
        <v>45667</v>
      </c>
      <c r="B4646" s="2">
        <v>477792727</v>
      </c>
      <c r="C4646" s="2"/>
      <c r="D4646" s="2"/>
      <c r="E4646" s="3"/>
      <c r="F4646" s="3"/>
      <c r="H4646" s="5">
        <f>_xlfn.XLOOKUP(Table16[[#This Row],[OrderID]],[3]!Table13456[No заказа],[3]!Table13456[Количество],"",0,1)</f>
        <v>1</v>
      </c>
      <c r="I4646" s="5">
        <f>_xlfn.XLOOKUP(Table16[[#This Row],[OrderID]],[3]!Table13456[No заказа],[3]!Table13456[Цена],"",0,1)</f>
        <v>8998</v>
      </c>
      <c r="J4646" s="2" t="str">
        <f>M01_SETTINGS!$F$2</f>
        <v>KASPI</v>
      </c>
    </row>
    <row r="4647" spans="1:10" x14ac:dyDescent="0.35">
      <c r="A4647" s="3">
        <f>_xlfn.XLOOKUP(Table16[[#This Row],[OrderID]],[3]!Table13456[No заказа],[3]!Table13456[Дата
отправки],"",0,1)</f>
        <v>45667</v>
      </c>
      <c r="B4647" s="2">
        <v>477857690</v>
      </c>
      <c r="C4647" s="2"/>
      <c r="D4647" s="2"/>
      <c r="E4647" s="3"/>
      <c r="F4647" s="3"/>
      <c r="H4647" s="5">
        <f>_xlfn.XLOOKUP(Table16[[#This Row],[OrderID]],[3]!Table13456[No заказа],[3]!Table13456[Количество],"",0,1)</f>
        <v>1</v>
      </c>
      <c r="I4647" s="5">
        <f>_xlfn.XLOOKUP(Table16[[#This Row],[OrderID]],[3]!Table13456[No заказа],[3]!Table13456[Цена],"",0,1)</f>
        <v>11641</v>
      </c>
      <c r="J4647" s="2" t="str">
        <f>M01_SETTINGS!$F$2</f>
        <v>KASPI</v>
      </c>
    </row>
    <row r="4648" spans="1:10" x14ac:dyDescent="0.35">
      <c r="A4648" s="3">
        <f>_xlfn.XLOOKUP(Table16[[#This Row],[OrderID]],[3]!Table13456[No заказа],[3]!Table13456[Дата
отправки],"",0,1)</f>
        <v>45667</v>
      </c>
      <c r="B4648" s="2">
        <v>477997307</v>
      </c>
      <c r="C4648" s="2"/>
      <c r="D4648" s="2"/>
      <c r="E4648" s="3"/>
      <c r="F4648" s="3"/>
      <c r="H4648" s="5">
        <f>_xlfn.XLOOKUP(Table16[[#This Row],[OrderID]],[3]!Table13456[No заказа],[3]!Table13456[Количество],"",0,1)</f>
        <v>1</v>
      </c>
      <c r="I4648" s="5">
        <f>_xlfn.XLOOKUP(Table16[[#This Row],[OrderID]],[3]!Table13456[No заказа],[3]!Table13456[Цена],"",0,1)</f>
        <v>8500</v>
      </c>
      <c r="J4648" s="2" t="str">
        <f>M01_SETTINGS!$F$2</f>
        <v>KASPI</v>
      </c>
    </row>
    <row r="4649" spans="1:10" x14ac:dyDescent="0.35">
      <c r="A4649" s="3">
        <f>_xlfn.XLOOKUP(Table16[[#This Row],[OrderID]],[3]!Table13456[No заказа],[3]!Table13456[Дата
отправки],"",0,1)</f>
        <v>45667</v>
      </c>
      <c r="B4649" s="2">
        <v>478126337</v>
      </c>
      <c r="C4649" s="2"/>
      <c r="D4649" s="2"/>
      <c r="E4649" s="3"/>
      <c r="F4649" s="3"/>
      <c r="H4649" s="5">
        <f>_xlfn.XLOOKUP(Table16[[#This Row],[OrderID]],[3]!Table13456[No заказа],[3]!Table13456[Количество],"",0,1)</f>
        <v>1</v>
      </c>
      <c r="I4649" s="5">
        <f>_xlfn.XLOOKUP(Table16[[#This Row],[OrderID]],[3]!Table13456[No заказа],[3]!Table13456[Цена],"",0,1)</f>
        <v>8500</v>
      </c>
      <c r="J4649" s="2" t="str">
        <f>M01_SETTINGS!$F$2</f>
        <v>KASPI</v>
      </c>
    </row>
    <row r="4650" spans="1:10" x14ac:dyDescent="0.35">
      <c r="A4650" s="3">
        <f>_xlfn.XLOOKUP(Table16[[#This Row],[OrderID]],[3]!Table13456[No заказа],[3]!Table13456[Дата
отправки],"",0,1)</f>
        <v>45667</v>
      </c>
      <c r="B4650" s="2">
        <v>478198466</v>
      </c>
      <c r="C4650" s="2"/>
      <c r="D4650" s="2"/>
      <c r="E4650" s="3"/>
      <c r="F4650" s="3"/>
      <c r="H4650" s="5">
        <f>_xlfn.XLOOKUP(Table16[[#This Row],[OrderID]],[3]!Table13456[No заказа],[3]!Table13456[Количество],"",0,1)</f>
        <v>1</v>
      </c>
      <c r="I4650" s="5">
        <f>_xlfn.XLOOKUP(Table16[[#This Row],[OrderID]],[3]!Table13456[No заказа],[3]!Table13456[Цена],"",0,1)</f>
        <v>20265</v>
      </c>
      <c r="J4650" s="2" t="str">
        <f>M01_SETTINGS!$F$2</f>
        <v>KASPI</v>
      </c>
    </row>
    <row r="4651" spans="1:10" x14ac:dyDescent="0.35">
      <c r="A4651" s="3">
        <f>_xlfn.XLOOKUP(Table16[[#This Row],[OrderID]],[3]!Table13456[No заказа],[3]!Table13456[Дата
отправки],"",0,1)</f>
        <v>45667</v>
      </c>
      <c r="B4651" s="2">
        <v>478174607</v>
      </c>
      <c r="C4651" s="2"/>
      <c r="D4651" s="2"/>
      <c r="E4651" s="3"/>
      <c r="F4651" s="3"/>
      <c r="H4651" s="5">
        <f>_xlfn.XLOOKUP(Table16[[#This Row],[OrderID]],[3]!Table13456[No заказа],[3]!Table13456[Количество],"",0,1)</f>
        <v>1</v>
      </c>
      <c r="I4651" s="5">
        <f>_xlfn.XLOOKUP(Table16[[#This Row],[OrderID]],[3]!Table13456[No заказа],[3]!Table13456[Цена],"",0,1)</f>
        <v>20268</v>
      </c>
      <c r="J4651" s="2" t="str">
        <f>M01_SETTINGS!$F$2</f>
        <v>KASPI</v>
      </c>
    </row>
    <row r="4652" spans="1:10" x14ac:dyDescent="0.35">
      <c r="A4652" s="3">
        <f>_xlfn.XLOOKUP(Table16[[#This Row],[OrderID]],[3]!Table13456[No заказа],[3]!Table13456[Дата
отправки],"",0,1)</f>
        <v>45667</v>
      </c>
      <c r="B4652" s="2">
        <v>477795322</v>
      </c>
      <c r="C4652" s="2"/>
      <c r="D4652" s="2"/>
      <c r="E4652" s="3"/>
      <c r="F4652" s="3"/>
      <c r="H4652" s="5">
        <f>_xlfn.XLOOKUP(Table16[[#This Row],[OrderID]],[3]!Table13456[No заказа],[3]!Table13456[Количество],"",0,1)</f>
        <v>1</v>
      </c>
      <c r="I4652" s="5">
        <f>_xlfn.XLOOKUP(Table16[[#This Row],[OrderID]],[3]!Table13456[No заказа],[3]!Table13456[Цена],"",0,1)</f>
        <v>20328</v>
      </c>
      <c r="J4652" s="2" t="str">
        <f>M01_SETTINGS!$F$2</f>
        <v>KASPI</v>
      </c>
    </row>
    <row r="4653" spans="1:10" x14ac:dyDescent="0.35">
      <c r="A4653" s="3">
        <f>_xlfn.XLOOKUP(Table16[[#This Row],[OrderID]],[3]!Table13456[No заказа],[3]!Table13456[Дата
отправки],"",0,1)</f>
        <v>45667</v>
      </c>
      <c r="B4653" s="2">
        <v>478158249</v>
      </c>
      <c r="C4653" s="2"/>
      <c r="D4653" s="2"/>
      <c r="E4653" s="3"/>
      <c r="F4653" s="3"/>
      <c r="H4653" s="5">
        <f>_xlfn.XLOOKUP(Table16[[#This Row],[OrderID]],[3]!Table13456[No заказа],[3]!Table13456[Количество],"",0,1)</f>
        <v>1</v>
      </c>
      <c r="I4653" s="5">
        <f>_xlfn.XLOOKUP(Table16[[#This Row],[OrderID]],[3]!Table13456[No заказа],[3]!Table13456[Цена],"",0,1)</f>
        <v>23361</v>
      </c>
      <c r="J4653" s="2" t="str">
        <f>M01_SETTINGS!$F$2</f>
        <v>KASPI</v>
      </c>
    </row>
    <row r="4654" spans="1:10" x14ac:dyDescent="0.35">
      <c r="A4654" s="3">
        <f>_xlfn.XLOOKUP(Table16[[#This Row],[OrderID]],[3]!Table13456[No заказа],[3]!Table13456[Дата
отправки],"",0,1)</f>
        <v>45667</v>
      </c>
      <c r="B4654" s="2">
        <v>478136267</v>
      </c>
      <c r="C4654" s="2"/>
      <c r="D4654" s="2"/>
      <c r="E4654" s="3"/>
      <c r="F4654" s="3"/>
      <c r="H4654" s="5">
        <f>_xlfn.XLOOKUP(Table16[[#This Row],[OrderID]],[3]!Table13456[No заказа],[3]!Table13456[Количество],"",0,1)</f>
        <v>1</v>
      </c>
      <c r="I4654" s="5">
        <f>_xlfn.XLOOKUP(Table16[[#This Row],[OrderID]],[3]!Table13456[No заказа],[3]!Table13456[Цена],"",0,1)</f>
        <v>23372</v>
      </c>
      <c r="J4654" s="2" t="str">
        <f>M01_SETTINGS!$F$2</f>
        <v>KASPI</v>
      </c>
    </row>
    <row r="4655" spans="1:10" x14ac:dyDescent="0.35">
      <c r="A4655" s="3">
        <f>_xlfn.XLOOKUP(Table16[[#This Row],[OrderID]],[3]!Table13456[No заказа],[3]!Table13456[Дата
отправки],"",0,1)</f>
        <v>45667</v>
      </c>
      <c r="B4655" s="2">
        <v>478085979</v>
      </c>
      <c r="C4655" s="2"/>
      <c r="D4655" s="2"/>
      <c r="E4655" s="3"/>
      <c r="F4655" s="3"/>
      <c r="H4655" s="5">
        <f>_xlfn.XLOOKUP(Table16[[#This Row],[OrderID]],[3]!Table13456[No заказа],[3]!Table13456[Количество],"",0,1)</f>
        <v>1</v>
      </c>
      <c r="I4655" s="5">
        <f>_xlfn.XLOOKUP(Table16[[#This Row],[OrderID]],[3]!Table13456[No заказа],[3]!Table13456[Цена],"",0,1)</f>
        <v>23396</v>
      </c>
      <c r="J4655" s="2" t="str">
        <f>M01_SETTINGS!$F$2</f>
        <v>KASPI</v>
      </c>
    </row>
    <row r="4656" spans="1:10" x14ac:dyDescent="0.35">
      <c r="A4656" s="3">
        <f>_xlfn.XLOOKUP(Table16[[#This Row],[OrderID]],[3]!Table13456[No заказа],[3]!Table13456[Дата
отправки],"",0,1)</f>
        <v>45667</v>
      </c>
      <c r="B4656" s="2">
        <v>477914446</v>
      </c>
      <c r="C4656" s="2"/>
      <c r="D4656" s="2"/>
      <c r="E4656" s="3"/>
      <c r="F4656" s="3"/>
      <c r="H4656" s="5">
        <f>_xlfn.XLOOKUP(Table16[[#This Row],[OrderID]],[3]!Table13456[No заказа],[3]!Table13456[Количество],"",0,1)</f>
        <v>1</v>
      </c>
      <c r="I4656" s="5">
        <f>_xlfn.XLOOKUP(Table16[[#This Row],[OrderID]],[3]!Table13456[No заказа],[3]!Table13456[Цена],"",0,1)</f>
        <v>23513</v>
      </c>
      <c r="J4656" s="2" t="str">
        <f>M01_SETTINGS!$F$2</f>
        <v>KASPI</v>
      </c>
    </row>
    <row r="4657" spans="1:10" x14ac:dyDescent="0.35">
      <c r="A4657" s="3">
        <f>_xlfn.XLOOKUP(Table16[[#This Row],[OrderID]],[3]!Table13456[No заказа],[3]!Table13456[Дата
отправки],"",0,1)</f>
        <v>45667</v>
      </c>
      <c r="B4657" s="2">
        <v>477865401</v>
      </c>
      <c r="C4657" s="2"/>
      <c r="D4657" s="2"/>
      <c r="E4657" s="3"/>
      <c r="F4657" s="3"/>
      <c r="H4657" s="5">
        <f>_xlfn.XLOOKUP(Table16[[#This Row],[OrderID]],[3]!Table13456[No заказа],[3]!Table13456[Количество],"",0,1)</f>
        <v>1</v>
      </c>
      <c r="I4657" s="5">
        <f>_xlfn.XLOOKUP(Table16[[#This Row],[OrderID]],[3]!Table13456[No заказа],[3]!Table13456[Цена],"",0,1)</f>
        <v>23538</v>
      </c>
      <c r="J4657" s="2" t="str">
        <f>M01_SETTINGS!$F$2</f>
        <v>KASPI</v>
      </c>
    </row>
    <row r="4658" spans="1:10" x14ac:dyDescent="0.35">
      <c r="A4658" s="3">
        <f>_xlfn.XLOOKUP(Table16[[#This Row],[OrderID]],[3]!Table13456[No заказа],[3]!Table13456[Дата
отправки],"",0,1)</f>
        <v>45666</v>
      </c>
      <c r="B4658" s="2">
        <v>477387034</v>
      </c>
      <c r="C4658" s="2"/>
      <c r="D4658" s="2"/>
      <c r="E4658" s="3"/>
      <c r="F4658" s="3"/>
      <c r="H4658" s="5">
        <f>_xlfn.XLOOKUP(Table16[[#This Row],[OrderID]],[3]!Table13456[No заказа],[3]!Table13456[Количество],"",0,1)</f>
        <v>1</v>
      </c>
      <c r="I4658" s="5">
        <f>_xlfn.XLOOKUP(Table16[[#This Row],[OrderID]],[3]!Table13456[No заказа],[3]!Table13456[Цена],"",0,1)</f>
        <v>8480</v>
      </c>
      <c r="J4658" s="2" t="str">
        <f>M01_SETTINGS!$F$2</f>
        <v>KASPI</v>
      </c>
    </row>
    <row r="4659" spans="1:10" x14ac:dyDescent="0.35">
      <c r="A4659" s="3">
        <f>_xlfn.XLOOKUP(Table16[[#This Row],[OrderID]],[3]!Table13456[No заказа],[3]!Table13456[Дата
отправки],"",0,1)</f>
        <v>45666</v>
      </c>
      <c r="B4659" s="2">
        <v>477400868</v>
      </c>
      <c r="C4659" s="2"/>
      <c r="D4659" s="2"/>
      <c r="E4659" s="3"/>
      <c r="F4659" s="3"/>
      <c r="H4659" s="5">
        <f>_xlfn.XLOOKUP(Table16[[#This Row],[OrderID]],[3]!Table13456[No заказа],[3]!Table13456[Количество],"",0,1)</f>
        <v>1</v>
      </c>
      <c r="I4659" s="5">
        <f>_xlfn.XLOOKUP(Table16[[#This Row],[OrderID]],[3]!Table13456[No заказа],[3]!Table13456[Цена],"",0,1)</f>
        <v>8498</v>
      </c>
      <c r="J4659" s="2" t="str">
        <f>M01_SETTINGS!$F$2</f>
        <v>KASPI</v>
      </c>
    </row>
    <row r="4660" spans="1:10" x14ac:dyDescent="0.35">
      <c r="A4660" s="3">
        <f>_xlfn.XLOOKUP(Table16[[#This Row],[OrderID]],[3]!Table13456[No заказа],[3]!Table13456[Дата
отправки],"",0,1)</f>
        <v>45666</v>
      </c>
      <c r="B4660" s="2">
        <v>477268138</v>
      </c>
      <c r="C4660" s="2"/>
      <c r="D4660" s="2"/>
      <c r="E4660" s="3"/>
      <c r="F4660" s="3"/>
      <c r="H4660" s="5">
        <f>_xlfn.XLOOKUP(Table16[[#This Row],[OrderID]],[3]!Table13456[No заказа],[3]!Table13456[Количество],"",0,1)</f>
        <v>1</v>
      </c>
      <c r="I4660" s="5">
        <f>_xlfn.XLOOKUP(Table16[[#This Row],[OrderID]],[3]!Table13456[No заказа],[3]!Table13456[Цена],"",0,1)</f>
        <v>9000</v>
      </c>
      <c r="J4660" s="2" t="str">
        <f>M01_SETTINGS!$F$2</f>
        <v>KASPI</v>
      </c>
    </row>
    <row r="4661" spans="1:10" x14ac:dyDescent="0.35">
      <c r="A4661" s="3">
        <f>_xlfn.XLOOKUP(Table16[[#This Row],[OrderID]],[3]!Table13456[No заказа],[3]!Table13456[Дата
отправки],"",0,1)</f>
        <v>45666</v>
      </c>
      <c r="B4661" s="2">
        <v>477091775</v>
      </c>
      <c r="C4661" s="2"/>
      <c r="D4661" s="2"/>
      <c r="E4661" s="3"/>
      <c r="F4661" s="3"/>
      <c r="H4661" s="5">
        <f>_xlfn.XLOOKUP(Table16[[#This Row],[OrderID]],[3]!Table13456[No заказа],[3]!Table13456[Количество],"",0,1)</f>
        <v>1</v>
      </c>
      <c r="I4661" s="5">
        <f>_xlfn.XLOOKUP(Table16[[#This Row],[OrderID]],[3]!Table13456[No заказа],[3]!Table13456[Цена],"",0,1)</f>
        <v>8590</v>
      </c>
      <c r="J4661" s="2" t="str">
        <f>M01_SETTINGS!$F$2</f>
        <v>KASPI</v>
      </c>
    </row>
    <row r="4662" spans="1:10" x14ac:dyDescent="0.35">
      <c r="A4662" s="3">
        <f>_xlfn.XLOOKUP(Table16[[#This Row],[OrderID]],[3]!Table13456[No заказа],[3]!Table13456[Дата
отправки],"",0,1)</f>
        <v>45666</v>
      </c>
      <c r="B4662" s="2">
        <v>477053286</v>
      </c>
      <c r="C4662" s="2"/>
      <c r="D4662" s="2"/>
      <c r="E4662" s="3"/>
      <c r="F4662" s="3"/>
      <c r="H4662" s="5">
        <f>_xlfn.XLOOKUP(Table16[[#This Row],[OrderID]],[3]!Table13456[No заказа],[3]!Table13456[Количество],"",0,1)</f>
        <v>1</v>
      </c>
      <c r="I4662" s="5">
        <f>_xlfn.XLOOKUP(Table16[[#This Row],[OrderID]],[3]!Table13456[No заказа],[3]!Table13456[Цена],"",0,1)</f>
        <v>8495</v>
      </c>
      <c r="J4662" s="2" t="str">
        <f>M01_SETTINGS!$F$2</f>
        <v>KASPI</v>
      </c>
    </row>
    <row r="4663" spans="1:10" x14ac:dyDescent="0.35">
      <c r="A4663" s="3">
        <f>_xlfn.XLOOKUP(Table16[[#This Row],[OrderID]],[3]!Table13456[No заказа],[3]!Table13456[Дата
отправки],"",0,1)</f>
        <v>45666</v>
      </c>
      <c r="B4663" s="2">
        <v>477108803</v>
      </c>
      <c r="C4663" s="2"/>
      <c r="D4663" s="2"/>
      <c r="E4663" s="3"/>
      <c r="F4663" s="3"/>
      <c r="H4663" s="5">
        <f>_xlfn.XLOOKUP(Table16[[#This Row],[OrderID]],[3]!Table13456[No заказа],[3]!Table13456[Количество],"",0,1)</f>
        <v>1</v>
      </c>
      <c r="I4663" s="5">
        <f>_xlfn.XLOOKUP(Table16[[#This Row],[OrderID]],[3]!Table13456[No заказа],[3]!Table13456[Цена],"",0,1)</f>
        <v>8599</v>
      </c>
      <c r="J4663" s="2" t="str">
        <f>M01_SETTINGS!$F$2</f>
        <v>KASPI</v>
      </c>
    </row>
    <row r="4664" spans="1:10" x14ac:dyDescent="0.35">
      <c r="A4664" s="3">
        <f>_xlfn.XLOOKUP(Table16[[#This Row],[OrderID]],[3]!Table13456[No заказа],[3]!Table13456[Дата
отправки],"",0,1)</f>
        <v>45666</v>
      </c>
      <c r="B4664" s="2">
        <v>477292665</v>
      </c>
      <c r="C4664" s="2"/>
      <c r="D4664" s="2"/>
      <c r="E4664" s="3"/>
      <c r="F4664" s="3"/>
      <c r="H4664" s="5">
        <f>_xlfn.XLOOKUP(Table16[[#This Row],[OrderID]],[3]!Table13456[No заказа],[3]!Table13456[Количество],"",0,1)</f>
        <v>1</v>
      </c>
      <c r="I4664" s="5">
        <f>_xlfn.XLOOKUP(Table16[[#This Row],[OrderID]],[3]!Table13456[No заказа],[3]!Table13456[Цена],"",0,1)</f>
        <v>8898</v>
      </c>
      <c r="J4664" s="2" t="str">
        <f>M01_SETTINGS!$F$2</f>
        <v>KASPI</v>
      </c>
    </row>
    <row r="4665" spans="1:10" x14ac:dyDescent="0.35">
      <c r="A4665" s="3">
        <f>_xlfn.XLOOKUP(Table16[[#This Row],[OrderID]],[3]!Table13456[No заказа],[3]!Table13456[Дата
отправки],"",0,1)</f>
        <v>45666</v>
      </c>
      <c r="B4665" s="2">
        <v>477067743</v>
      </c>
      <c r="C4665" s="2"/>
      <c r="D4665" s="2"/>
      <c r="E4665" s="3"/>
      <c r="F4665" s="3"/>
      <c r="H4665" s="5">
        <f>_xlfn.XLOOKUP(Table16[[#This Row],[OrderID]],[3]!Table13456[No заказа],[3]!Table13456[Количество],"",0,1)</f>
        <v>1</v>
      </c>
      <c r="I4665" s="5">
        <f>_xlfn.XLOOKUP(Table16[[#This Row],[OrderID]],[3]!Table13456[No заказа],[3]!Table13456[Цена],"",0,1)</f>
        <v>8480</v>
      </c>
      <c r="J4665" s="2" t="str">
        <f>M01_SETTINGS!$F$2</f>
        <v>KASPI</v>
      </c>
    </row>
    <row r="4666" spans="1:10" x14ac:dyDescent="0.35">
      <c r="A4666" s="3">
        <f>_xlfn.XLOOKUP(Table16[[#This Row],[OrderID]],[3]!Table13456[No заказа],[3]!Table13456[Дата
отправки],"",0,1)</f>
        <v>45666</v>
      </c>
      <c r="B4666" s="2">
        <v>477168841</v>
      </c>
      <c r="C4666" s="2"/>
      <c r="D4666" s="2"/>
      <c r="E4666" s="3"/>
      <c r="F4666" s="3"/>
      <c r="H4666" s="5">
        <f>_xlfn.XLOOKUP(Table16[[#This Row],[OrderID]],[3]!Table13456[No заказа],[3]!Table13456[Количество],"",0,1)</f>
        <v>1</v>
      </c>
      <c r="I4666" s="5">
        <f>_xlfn.XLOOKUP(Table16[[#This Row],[OrderID]],[3]!Table13456[No заказа],[3]!Table13456[Цена],"",0,1)</f>
        <v>9000</v>
      </c>
      <c r="J4666" s="2" t="str">
        <f>M01_SETTINGS!$F$2</f>
        <v>KASPI</v>
      </c>
    </row>
    <row r="4667" spans="1:10" x14ac:dyDescent="0.35">
      <c r="A4667" s="3">
        <f>_xlfn.XLOOKUP(Table16[[#This Row],[OrderID]],[3]!Table13456[No заказа],[3]!Table13456[Дата
отправки],"",0,1)</f>
        <v>45666</v>
      </c>
      <c r="B4667" s="2">
        <v>477116356</v>
      </c>
      <c r="C4667" s="2"/>
      <c r="D4667" s="2"/>
      <c r="E4667" s="3"/>
      <c r="F4667" s="3"/>
      <c r="H4667" s="5">
        <f>_xlfn.XLOOKUP(Table16[[#This Row],[OrderID]],[3]!Table13456[No заказа],[3]!Table13456[Количество],"",0,1)</f>
        <v>1</v>
      </c>
      <c r="I4667" s="5">
        <f>_xlfn.XLOOKUP(Table16[[#This Row],[OrderID]],[3]!Table13456[No заказа],[3]!Table13456[Цена],"",0,1)</f>
        <v>8972</v>
      </c>
      <c r="J4667" s="2" t="str">
        <f>M01_SETTINGS!$F$2</f>
        <v>KASPI</v>
      </c>
    </row>
    <row r="4668" spans="1:10" x14ac:dyDescent="0.35">
      <c r="A4668" s="3">
        <f>_xlfn.XLOOKUP(Table16[[#This Row],[OrderID]],[3]!Table13456[No заказа],[3]!Table13456[Дата
отправки],"",0,1)</f>
        <v>45666</v>
      </c>
      <c r="B4668" s="2">
        <v>477031551</v>
      </c>
      <c r="C4668" s="2"/>
      <c r="D4668" s="2"/>
      <c r="E4668" s="3"/>
      <c r="F4668" s="3"/>
      <c r="H4668" s="5">
        <f>_xlfn.XLOOKUP(Table16[[#This Row],[OrderID]],[3]!Table13456[No заказа],[3]!Table13456[Количество],"",0,1)</f>
        <v>1</v>
      </c>
      <c r="I4668" s="5">
        <f>_xlfn.XLOOKUP(Table16[[#This Row],[OrderID]],[3]!Table13456[No заказа],[3]!Table13456[Цена],"",0,1)</f>
        <v>8957</v>
      </c>
      <c r="J4668" s="2" t="str">
        <f>M01_SETTINGS!$F$2</f>
        <v>KASPI</v>
      </c>
    </row>
    <row r="4669" spans="1:10" x14ac:dyDescent="0.35">
      <c r="A4669" s="3">
        <f>_xlfn.XLOOKUP(Table16[[#This Row],[OrderID]],[3]!Table13456[No заказа],[3]!Table13456[Дата
отправки],"",0,1)</f>
        <v>45666</v>
      </c>
      <c r="B4669" s="2">
        <v>477138760</v>
      </c>
      <c r="C4669" s="2"/>
      <c r="D4669" s="2"/>
      <c r="E4669" s="3"/>
      <c r="F4669" s="3"/>
      <c r="H4669" s="5">
        <f>_xlfn.XLOOKUP(Table16[[#This Row],[OrderID]],[3]!Table13456[No заказа],[3]!Table13456[Количество],"",0,1)</f>
        <v>1</v>
      </c>
      <c r="I4669" s="5">
        <f>_xlfn.XLOOKUP(Table16[[#This Row],[OrderID]],[3]!Table13456[No заказа],[3]!Table13456[Цена],"",0,1)</f>
        <v>8689</v>
      </c>
      <c r="J4669" s="2" t="str">
        <f>M01_SETTINGS!$F$2</f>
        <v>KASPI</v>
      </c>
    </row>
    <row r="4670" spans="1:10" x14ac:dyDescent="0.35">
      <c r="A4670" s="3">
        <f>_xlfn.XLOOKUP(Table16[[#This Row],[OrderID]],[3]!Table13456[No заказа],[3]!Table13456[Дата
отправки],"",0,1)</f>
        <v>45666</v>
      </c>
      <c r="B4670" s="2">
        <v>477315461</v>
      </c>
      <c r="C4670" s="2"/>
      <c r="D4670" s="2"/>
      <c r="E4670" s="3"/>
      <c r="F4670" s="3"/>
      <c r="H4670" s="5">
        <f>_xlfn.XLOOKUP(Table16[[#This Row],[OrderID]],[3]!Table13456[No заказа],[3]!Table13456[Количество],"",0,1)</f>
        <v>1</v>
      </c>
      <c r="I4670" s="5">
        <f>_xlfn.XLOOKUP(Table16[[#This Row],[OrderID]],[3]!Table13456[No заказа],[3]!Table13456[Цена],"",0,1)</f>
        <v>8934</v>
      </c>
      <c r="J4670" s="2" t="str">
        <f>M01_SETTINGS!$F$2</f>
        <v>KASPI</v>
      </c>
    </row>
    <row r="4671" spans="1:10" x14ac:dyDescent="0.35">
      <c r="A4671" s="3">
        <f>_xlfn.XLOOKUP(Table16[[#This Row],[OrderID]],[3]!Table13456[No заказа],[3]!Table13456[Дата
отправки],"",0,1)</f>
        <v>45666</v>
      </c>
      <c r="B4671" s="2">
        <v>477388680</v>
      </c>
      <c r="C4671" s="2"/>
      <c r="D4671" s="2"/>
      <c r="E4671" s="3"/>
      <c r="F4671" s="3"/>
      <c r="H4671" s="5">
        <f>_xlfn.XLOOKUP(Table16[[#This Row],[OrderID]],[3]!Table13456[No заказа],[3]!Table13456[Количество],"",0,1)</f>
        <v>1</v>
      </c>
      <c r="I4671" s="5">
        <f>_xlfn.XLOOKUP(Table16[[#This Row],[OrderID]],[3]!Table13456[No заказа],[3]!Table13456[Цена],"",0,1)</f>
        <v>8599</v>
      </c>
      <c r="J4671" s="2" t="str">
        <f>M01_SETTINGS!$F$2</f>
        <v>KASPI</v>
      </c>
    </row>
    <row r="4672" spans="1:10" x14ac:dyDescent="0.35">
      <c r="A4672" s="3">
        <f>_xlfn.XLOOKUP(Table16[[#This Row],[OrderID]],[3]!Table13456[No заказа],[3]!Table13456[Дата
отправки],"",0,1)</f>
        <v>45666</v>
      </c>
      <c r="B4672" s="2">
        <v>477196381</v>
      </c>
      <c r="C4672" s="2"/>
      <c r="D4672" s="2"/>
      <c r="E4672" s="3"/>
      <c r="F4672" s="3"/>
      <c r="H4672" s="5">
        <f>_xlfn.XLOOKUP(Table16[[#This Row],[OrderID]],[3]!Table13456[No заказа],[3]!Table13456[Количество],"",0,1)</f>
        <v>1</v>
      </c>
      <c r="I4672" s="5">
        <f>_xlfn.XLOOKUP(Table16[[#This Row],[OrderID]],[3]!Table13456[No заказа],[3]!Table13456[Цена],"",0,1)</f>
        <v>8904</v>
      </c>
      <c r="J4672" s="2" t="str">
        <f>M01_SETTINGS!$F$2</f>
        <v>KASPI</v>
      </c>
    </row>
    <row r="4673" spans="1:10" x14ac:dyDescent="0.35">
      <c r="A4673" s="3">
        <f>_xlfn.XLOOKUP(Table16[[#This Row],[OrderID]],[3]!Table13456[No заказа],[3]!Table13456[Дата
отправки],"",0,1)</f>
        <v>45666</v>
      </c>
      <c r="B4673" s="2">
        <v>477152481</v>
      </c>
      <c r="C4673" s="2"/>
      <c r="D4673" s="2"/>
      <c r="E4673" s="3"/>
      <c r="F4673" s="3"/>
      <c r="H4673" s="5">
        <f>_xlfn.XLOOKUP(Table16[[#This Row],[OrderID]],[3]!Table13456[No заказа],[3]!Table13456[Количество],"",0,1)</f>
        <v>1</v>
      </c>
      <c r="I4673" s="5">
        <f>_xlfn.XLOOKUP(Table16[[#This Row],[OrderID]],[3]!Table13456[No заказа],[3]!Table13456[Цена],"",0,1)</f>
        <v>9000</v>
      </c>
      <c r="J4673" s="2" t="str">
        <f>M01_SETTINGS!$F$2</f>
        <v>KASPI</v>
      </c>
    </row>
    <row r="4674" spans="1:10" x14ac:dyDescent="0.35">
      <c r="A4674" s="3">
        <f>_xlfn.XLOOKUP(Table16[[#This Row],[OrderID]],[3]!Table13456[No заказа],[3]!Table13456[Дата
отправки],"",0,1)</f>
        <v>45666</v>
      </c>
      <c r="B4674" s="2">
        <v>477276307</v>
      </c>
      <c r="C4674" s="2"/>
      <c r="D4674" s="2"/>
      <c r="E4674" s="3"/>
      <c r="F4674" s="3"/>
      <c r="H4674" s="5">
        <f>_xlfn.XLOOKUP(Table16[[#This Row],[OrderID]],[3]!Table13456[No заказа],[3]!Table13456[Количество],"",0,1)</f>
        <v>1</v>
      </c>
      <c r="I4674" s="5">
        <f>_xlfn.XLOOKUP(Table16[[#This Row],[OrderID]],[3]!Table13456[No заказа],[3]!Table13456[Цена],"",0,1)</f>
        <v>8480</v>
      </c>
      <c r="J4674" s="2" t="str">
        <f>M01_SETTINGS!$F$2</f>
        <v>KASPI</v>
      </c>
    </row>
    <row r="4675" spans="1:10" x14ac:dyDescent="0.35">
      <c r="A4675" s="3">
        <f>_xlfn.XLOOKUP(Table16[[#This Row],[OrderID]],[3]!Table13456[No заказа],[3]!Table13456[Дата
отправки],"",0,1)</f>
        <v>45666</v>
      </c>
      <c r="B4675" s="2">
        <v>477468310</v>
      </c>
      <c r="C4675" s="2"/>
      <c r="D4675" s="2"/>
      <c r="E4675" s="3"/>
      <c r="F4675" s="3"/>
      <c r="H4675" s="5">
        <f>_xlfn.XLOOKUP(Table16[[#This Row],[OrderID]],[3]!Table13456[No заказа],[3]!Table13456[Количество],"",0,1)</f>
        <v>1</v>
      </c>
      <c r="I4675" s="5">
        <f>_xlfn.XLOOKUP(Table16[[#This Row],[OrderID]],[3]!Table13456[No заказа],[3]!Table13456[Цена],"",0,1)</f>
        <v>10000</v>
      </c>
      <c r="J4675" s="2" t="str">
        <f>M01_SETTINGS!$F$2</f>
        <v>KASPI</v>
      </c>
    </row>
    <row r="4676" spans="1:10" x14ac:dyDescent="0.35">
      <c r="A4676" s="3">
        <f>_xlfn.XLOOKUP(Table16[[#This Row],[OrderID]],[3]!Table13456[No заказа],[3]!Table13456[Дата
отправки],"",0,1)</f>
        <v>45666</v>
      </c>
      <c r="B4676" s="2">
        <v>477200290</v>
      </c>
      <c r="C4676" s="2"/>
      <c r="D4676" s="2"/>
      <c r="E4676" s="3"/>
      <c r="F4676" s="3"/>
      <c r="H4676" s="5">
        <f>_xlfn.XLOOKUP(Table16[[#This Row],[OrderID]],[3]!Table13456[No заказа],[3]!Table13456[Количество],"",0,1)</f>
        <v>1</v>
      </c>
      <c r="I4676" s="5">
        <f>_xlfn.XLOOKUP(Table16[[#This Row],[OrderID]],[3]!Table13456[No заказа],[3]!Table13456[Цена],"",0,1)</f>
        <v>9998</v>
      </c>
      <c r="J4676" s="2" t="str">
        <f>M01_SETTINGS!$F$2</f>
        <v>KASPI</v>
      </c>
    </row>
    <row r="4677" spans="1:10" x14ac:dyDescent="0.35">
      <c r="A4677" s="3">
        <f>_xlfn.XLOOKUP(Table16[[#This Row],[OrderID]],[3]!Table13456[No заказа],[3]!Table13456[Дата
отправки],"",0,1)</f>
        <v>45666</v>
      </c>
      <c r="B4677" s="2">
        <v>477220720</v>
      </c>
      <c r="C4677" s="2"/>
      <c r="D4677" s="2"/>
      <c r="E4677" s="3"/>
      <c r="F4677" s="3"/>
      <c r="H4677" s="5">
        <f>_xlfn.XLOOKUP(Table16[[#This Row],[OrderID]],[3]!Table13456[No заказа],[3]!Table13456[Количество],"",0,1)</f>
        <v>1</v>
      </c>
      <c r="I4677" s="5">
        <f>_xlfn.XLOOKUP(Table16[[#This Row],[OrderID]],[3]!Table13456[No заказа],[3]!Table13456[Цена],"",0,1)</f>
        <v>10000</v>
      </c>
      <c r="J4677" s="2" t="str">
        <f>M01_SETTINGS!$F$2</f>
        <v>KASPI</v>
      </c>
    </row>
    <row r="4678" spans="1:10" x14ac:dyDescent="0.35">
      <c r="A4678" s="3">
        <f>_xlfn.XLOOKUP(Table16[[#This Row],[OrderID]],[3]!Table13456[No заказа],[3]!Table13456[Дата
отправки],"",0,1)</f>
        <v>45666</v>
      </c>
      <c r="B4678" s="2">
        <v>477472408</v>
      </c>
      <c r="C4678" s="2"/>
      <c r="D4678" s="2"/>
      <c r="E4678" s="3"/>
      <c r="F4678" s="3"/>
      <c r="H4678" s="5">
        <f>_xlfn.XLOOKUP(Table16[[#This Row],[OrderID]],[3]!Table13456[No заказа],[3]!Table13456[Количество],"",0,1)</f>
        <v>1</v>
      </c>
      <c r="I4678" s="5">
        <f>_xlfn.XLOOKUP(Table16[[#This Row],[OrderID]],[3]!Table13456[No заказа],[3]!Table13456[Цена],"",0,1)</f>
        <v>8812</v>
      </c>
      <c r="J4678" s="2" t="str">
        <f>M01_SETTINGS!$F$2</f>
        <v>KASPI</v>
      </c>
    </row>
    <row r="4679" spans="1:10" x14ac:dyDescent="0.35">
      <c r="A4679" s="3">
        <f>_xlfn.XLOOKUP(Table16[[#This Row],[OrderID]],[3]!Table13456[No заказа],[3]!Table13456[Дата
отправки],"",0,1)</f>
        <v>45666</v>
      </c>
      <c r="B4679" s="2">
        <v>477258530</v>
      </c>
      <c r="C4679" s="2"/>
      <c r="D4679" s="2"/>
      <c r="E4679" s="3"/>
      <c r="F4679" s="3"/>
      <c r="H4679" s="5">
        <f>_xlfn.XLOOKUP(Table16[[#This Row],[OrderID]],[3]!Table13456[No заказа],[3]!Table13456[Количество],"",0,1)</f>
        <v>1</v>
      </c>
      <c r="I4679" s="5">
        <f>_xlfn.XLOOKUP(Table16[[#This Row],[OrderID]],[3]!Table13456[No заказа],[3]!Table13456[Цена],"",0,1)</f>
        <v>8898</v>
      </c>
      <c r="J4679" s="2" t="str">
        <f>M01_SETTINGS!$F$2</f>
        <v>KASPI</v>
      </c>
    </row>
    <row r="4680" spans="1:10" x14ac:dyDescent="0.35">
      <c r="A4680" s="3">
        <f>_xlfn.XLOOKUP(Table16[[#This Row],[OrderID]],[3]!Table13456[No заказа],[3]!Table13456[Дата
отправки],"",0,1)</f>
        <v>45666</v>
      </c>
      <c r="B4680" s="2">
        <v>477097000</v>
      </c>
      <c r="C4680" s="2"/>
      <c r="D4680" s="2"/>
      <c r="E4680" s="3"/>
      <c r="F4680" s="3"/>
      <c r="H4680" s="5">
        <f>_xlfn.XLOOKUP(Table16[[#This Row],[OrderID]],[3]!Table13456[No заказа],[3]!Table13456[Количество],"",0,1)</f>
        <v>1</v>
      </c>
      <c r="I4680" s="5">
        <f>_xlfn.XLOOKUP(Table16[[#This Row],[OrderID]],[3]!Table13456[No заказа],[3]!Table13456[Цена],"",0,1)</f>
        <v>8501</v>
      </c>
      <c r="J4680" s="2" t="str">
        <f>M01_SETTINGS!$F$2</f>
        <v>KASPI</v>
      </c>
    </row>
    <row r="4681" spans="1:10" x14ac:dyDescent="0.35">
      <c r="A4681" s="3">
        <f>_xlfn.XLOOKUP(Table16[[#This Row],[OrderID]],[3]!Table13456[No заказа],[3]!Table13456[Дата
отправки],"",0,1)</f>
        <v>45666</v>
      </c>
      <c r="B4681" s="2">
        <v>477127276</v>
      </c>
      <c r="C4681" s="2"/>
      <c r="D4681" s="2"/>
      <c r="E4681" s="3"/>
      <c r="F4681" s="3"/>
      <c r="H4681" s="5">
        <f>_xlfn.XLOOKUP(Table16[[#This Row],[OrderID]],[3]!Table13456[No заказа],[3]!Table13456[Количество],"",0,1)</f>
        <v>1</v>
      </c>
      <c r="I4681" s="5">
        <f>_xlfn.XLOOKUP(Table16[[#This Row],[OrderID]],[3]!Table13456[No заказа],[3]!Table13456[Цена],"",0,1)</f>
        <v>8838</v>
      </c>
      <c r="J4681" s="2" t="str">
        <f>M01_SETTINGS!$F$2</f>
        <v>KASPI</v>
      </c>
    </row>
    <row r="4682" spans="1:10" x14ac:dyDescent="0.35">
      <c r="A4682" s="3">
        <f>_xlfn.XLOOKUP(Table16[[#This Row],[OrderID]],[3]!Table13456[No заказа],[3]!Table13456[Дата
отправки],"",0,1)</f>
        <v>45666</v>
      </c>
      <c r="B4682" s="2">
        <v>477391837</v>
      </c>
      <c r="C4682" s="2"/>
      <c r="D4682" s="2"/>
      <c r="E4682" s="3"/>
      <c r="F4682" s="3"/>
      <c r="H4682" s="5">
        <f>_xlfn.XLOOKUP(Table16[[#This Row],[OrderID]],[3]!Table13456[No заказа],[3]!Table13456[Количество],"",0,1)</f>
        <v>1</v>
      </c>
      <c r="I4682" s="5">
        <f>_xlfn.XLOOKUP(Table16[[#This Row],[OrderID]],[3]!Table13456[No заказа],[3]!Table13456[Цена],"",0,1)</f>
        <v>8911</v>
      </c>
      <c r="J4682" s="2" t="str">
        <f>M01_SETTINGS!$F$2</f>
        <v>KASPI</v>
      </c>
    </row>
    <row r="4683" spans="1:10" x14ac:dyDescent="0.35">
      <c r="A4683" s="3">
        <f>_xlfn.XLOOKUP(Table16[[#This Row],[OrderID]],[3]!Table13456[No заказа],[3]!Table13456[Дата
отправки],"",0,1)</f>
        <v>45666</v>
      </c>
      <c r="B4683" s="2">
        <v>477139353</v>
      </c>
      <c r="C4683" s="2"/>
      <c r="D4683" s="2"/>
      <c r="E4683" s="3"/>
      <c r="F4683" s="3"/>
      <c r="H4683" s="5">
        <f>_xlfn.XLOOKUP(Table16[[#This Row],[OrderID]],[3]!Table13456[No заказа],[3]!Table13456[Количество],"",0,1)</f>
        <v>1</v>
      </c>
      <c r="I4683" s="5">
        <f>_xlfn.XLOOKUP(Table16[[#This Row],[OrderID]],[3]!Table13456[No заказа],[3]!Table13456[Цена],"",0,1)</f>
        <v>8496</v>
      </c>
      <c r="J4683" s="2" t="str">
        <f>M01_SETTINGS!$F$2</f>
        <v>KASPI</v>
      </c>
    </row>
    <row r="4684" spans="1:10" x14ac:dyDescent="0.35">
      <c r="A4684" s="3">
        <f>_xlfn.XLOOKUP(Table16[[#This Row],[OrderID]],[3]!Table13456[No заказа],[3]!Table13456[Дата
отправки],"",0,1)</f>
        <v>45666</v>
      </c>
      <c r="B4684" s="2">
        <v>477254980</v>
      </c>
      <c r="C4684" s="2"/>
      <c r="D4684" s="2"/>
      <c r="E4684" s="3"/>
      <c r="F4684" s="3"/>
      <c r="H4684" s="5">
        <f>_xlfn.XLOOKUP(Table16[[#This Row],[OrderID]],[3]!Table13456[No заказа],[3]!Table13456[Количество],"",0,1)</f>
        <v>1</v>
      </c>
      <c r="I4684" s="5">
        <f>_xlfn.XLOOKUP(Table16[[#This Row],[OrderID]],[3]!Table13456[No заказа],[3]!Table13456[Цена],"",0,1)</f>
        <v>8480</v>
      </c>
      <c r="J4684" s="2" t="str">
        <f>M01_SETTINGS!$F$2</f>
        <v>KASPI</v>
      </c>
    </row>
    <row r="4685" spans="1:10" x14ac:dyDescent="0.35">
      <c r="A4685" s="3">
        <f>_xlfn.XLOOKUP(Table16[[#This Row],[OrderID]],[3]!Table13456[No заказа],[3]!Table13456[Дата
отправки],"",0,1)</f>
        <v>45666</v>
      </c>
      <c r="B4685" s="2">
        <v>477480204</v>
      </c>
      <c r="C4685" s="2"/>
      <c r="D4685" s="2"/>
      <c r="E4685" s="3"/>
      <c r="F4685" s="3"/>
      <c r="H4685" s="5">
        <f>_xlfn.XLOOKUP(Table16[[#This Row],[OrderID]],[3]!Table13456[No заказа],[3]!Table13456[Количество],"",0,1)</f>
        <v>1</v>
      </c>
      <c r="I4685" s="5">
        <f>_xlfn.XLOOKUP(Table16[[#This Row],[OrderID]],[3]!Table13456[No заказа],[3]!Table13456[Цена],"",0,1)</f>
        <v>8590</v>
      </c>
      <c r="J4685" s="2" t="str">
        <f>M01_SETTINGS!$F$2</f>
        <v>KASPI</v>
      </c>
    </row>
    <row r="4686" spans="1:10" x14ac:dyDescent="0.35">
      <c r="A4686" s="3">
        <f>_xlfn.XLOOKUP(Table16[[#This Row],[OrderID]],[3]!Table13456[No заказа],[3]!Table13456[Дата
отправки],"",0,1)</f>
        <v>45666</v>
      </c>
      <c r="B4686" s="2">
        <v>477244168</v>
      </c>
      <c r="C4686" s="2"/>
      <c r="D4686" s="2"/>
      <c r="E4686" s="3"/>
      <c r="F4686" s="3"/>
      <c r="H4686" s="5">
        <f>_xlfn.XLOOKUP(Table16[[#This Row],[OrderID]],[3]!Table13456[No заказа],[3]!Table13456[Количество],"",0,1)</f>
        <v>1</v>
      </c>
      <c r="I4686" s="5">
        <f>_xlfn.XLOOKUP(Table16[[#This Row],[OrderID]],[3]!Table13456[No заказа],[3]!Table13456[Цена],"",0,1)</f>
        <v>8898</v>
      </c>
      <c r="J4686" s="2" t="str">
        <f>M01_SETTINGS!$F$2</f>
        <v>KASPI</v>
      </c>
    </row>
    <row r="4687" spans="1:10" x14ac:dyDescent="0.35">
      <c r="A4687" s="3">
        <f>_xlfn.XLOOKUP(Table16[[#This Row],[OrderID]],[3]!Table13456[No заказа],[3]!Table13456[Дата
отправки],"",0,1)</f>
        <v>45666</v>
      </c>
      <c r="B4687" s="2">
        <v>477429902</v>
      </c>
      <c r="C4687" s="2"/>
      <c r="D4687" s="2"/>
      <c r="E4687" s="3"/>
      <c r="F4687" s="3"/>
      <c r="H4687" s="5">
        <f>_xlfn.XLOOKUP(Table16[[#This Row],[OrderID]],[3]!Table13456[No заказа],[3]!Table13456[Количество],"",0,1)</f>
        <v>1</v>
      </c>
      <c r="I4687" s="5">
        <f>_xlfn.XLOOKUP(Table16[[#This Row],[OrderID]],[3]!Table13456[No заказа],[3]!Table13456[Цена],"",0,1)</f>
        <v>8480</v>
      </c>
      <c r="J4687" s="2" t="str">
        <f>M01_SETTINGS!$F$2</f>
        <v>KASPI</v>
      </c>
    </row>
    <row r="4688" spans="1:10" x14ac:dyDescent="0.35">
      <c r="A4688" s="3">
        <f>_xlfn.XLOOKUP(Table16[[#This Row],[OrderID]],[3]!Table13456[No заказа],[3]!Table13456[Дата
отправки],"",0,1)</f>
        <v>45666</v>
      </c>
      <c r="B4688" s="2">
        <v>477254521</v>
      </c>
      <c r="C4688" s="2"/>
      <c r="D4688" s="2"/>
      <c r="E4688" s="3"/>
      <c r="F4688" s="3"/>
      <c r="H4688" s="5">
        <f>_xlfn.XLOOKUP(Table16[[#This Row],[OrderID]],[3]!Table13456[No заказа],[3]!Table13456[Количество],"",0,1)</f>
        <v>1</v>
      </c>
      <c r="I4688" s="5">
        <f>_xlfn.XLOOKUP(Table16[[#This Row],[OrderID]],[3]!Table13456[No заказа],[3]!Table13456[Цена],"",0,1)</f>
        <v>8921</v>
      </c>
      <c r="J4688" s="2" t="str">
        <f>M01_SETTINGS!$F$2</f>
        <v>KASPI</v>
      </c>
    </row>
    <row r="4689" spans="1:10" x14ac:dyDescent="0.35">
      <c r="A4689" s="3">
        <f>_xlfn.XLOOKUP(Table16[[#This Row],[OrderID]],[3]!Table13456[No заказа],[3]!Table13456[Дата
отправки],"",0,1)</f>
        <v>45666</v>
      </c>
      <c r="B4689" s="2">
        <v>476949702</v>
      </c>
      <c r="C4689" s="2"/>
      <c r="D4689" s="2"/>
      <c r="E4689" s="3"/>
      <c r="F4689" s="3"/>
      <c r="H4689" s="5">
        <f>_xlfn.XLOOKUP(Table16[[#This Row],[OrderID]],[3]!Table13456[No заказа],[3]!Table13456[Количество],"",0,1)</f>
        <v>1</v>
      </c>
      <c r="I4689" s="5">
        <f>_xlfn.XLOOKUP(Table16[[#This Row],[OrderID]],[3]!Table13456[No заказа],[3]!Table13456[Цена],"",0,1)</f>
        <v>14990</v>
      </c>
      <c r="J4689" s="2" t="str">
        <f>M01_SETTINGS!$F$2</f>
        <v>KASPI</v>
      </c>
    </row>
    <row r="4690" spans="1:10" x14ac:dyDescent="0.35">
      <c r="A4690" s="3">
        <f>_xlfn.XLOOKUP(Table16[[#This Row],[OrderID]],[3]!Table13456[No заказа],[3]!Table13456[Дата
отправки],"",0,1)</f>
        <v>45666</v>
      </c>
      <c r="B4690" s="2">
        <v>477068177</v>
      </c>
      <c r="C4690" s="2"/>
      <c r="D4690" s="2"/>
      <c r="E4690" s="3"/>
      <c r="F4690" s="3"/>
      <c r="H4690" s="5">
        <f>_xlfn.XLOOKUP(Table16[[#This Row],[OrderID]],[3]!Table13456[No заказа],[3]!Table13456[Количество],"",0,1)</f>
        <v>1</v>
      </c>
      <c r="I4690" s="5">
        <f>_xlfn.XLOOKUP(Table16[[#This Row],[OrderID]],[3]!Table13456[No заказа],[3]!Table13456[Цена],"",0,1)</f>
        <v>14990</v>
      </c>
      <c r="J4690" s="2" t="str">
        <f>M01_SETTINGS!$F$2</f>
        <v>KASPI</v>
      </c>
    </row>
    <row r="4691" spans="1:10" x14ac:dyDescent="0.35">
      <c r="A4691" s="3">
        <f>_xlfn.XLOOKUP(Table16[[#This Row],[OrderID]],[3]!Table13456[No заказа],[3]!Table13456[Дата
отправки],"",0,1)</f>
        <v>45666</v>
      </c>
      <c r="B4691" s="2">
        <v>477262208</v>
      </c>
      <c r="C4691" s="2"/>
      <c r="D4691" s="2"/>
      <c r="E4691" s="3"/>
      <c r="F4691" s="3"/>
      <c r="H4691" s="5">
        <f>_xlfn.XLOOKUP(Table16[[#This Row],[OrderID]],[3]!Table13456[No заказа],[3]!Table13456[Количество],"",0,1)</f>
        <v>1</v>
      </c>
      <c r="I4691" s="5">
        <f>_xlfn.XLOOKUP(Table16[[#This Row],[OrderID]],[3]!Table13456[No заказа],[3]!Table13456[Цена],"",0,1)</f>
        <v>8480</v>
      </c>
      <c r="J4691" s="2" t="str">
        <f>M01_SETTINGS!$F$2</f>
        <v>KASPI</v>
      </c>
    </row>
    <row r="4692" spans="1:10" x14ac:dyDescent="0.35">
      <c r="A4692" s="3">
        <f>_xlfn.XLOOKUP(Table16[[#This Row],[OrderID]],[3]!Table13456[No заказа],[3]!Table13456[Дата
отправки],"",0,1)</f>
        <v>45666</v>
      </c>
      <c r="B4692" s="2">
        <v>477368733</v>
      </c>
      <c r="C4692" s="2"/>
      <c r="D4692" s="2"/>
      <c r="E4692" s="3"/>
      <c r="F4692" s="3"/>
      <c r="H4692" s="5">
        <f>_xlfn.XLOOKUP(Table16[[#This Row],[OrderID]],[3]!Table13456[No заказа],[3]!Table13456[Количество],"",0,1)</f>
        <v>1</v>
      </c>
      <c r="I4692" s="5">
        <f>_xlfn.XLOOKUP(Table16[[#This Row],[OrderID]],[3]!Table13456[No заказа],[3]!Table13456[Цена],"",0,1)</f>
        <v>14990</v>
      </c>
      <c r="J4692" s="2" t="str">
        <f>M01_SETTINGS!$F$2</f>
        <v>KASPI</v>
      </c>
    </row>
    <row r="4693" spans="1:10" x14ac:dyDescent="0.35">
      <c r="A4693" s="3">
        <f>_xlfn.XLOOKUP(Table16[[#This Row],[OrderID]],[3]!Table13456[No заказа],[3]!Table13456[Дата
отправки],"",0,1)</f>
        <v>45666</v>
      </c>
      <c r="B4693" s="2">
        <v>477122227</v>
      </c>
      <c r="C4693" s="2"/>
      <c r="D4693" s="2"/>
      <c r="E4693" s="3"/>
      <c r="F4693" s="3"/>
      <c r="H4693" s="5">
        <f>_xlfn.XLOOKUP(Table16[[#This Row],[OrderID]],[3]!Table13456[No заказа],[3]!Table13456[Количество],"",0,1)</f>
        <v>1</v>
      </c>
      <c r="I4693" s="5">
        <f>_xlfn.XLOOKUP(Table16[[#This Row],[OrderID]],[3]!Table13456[No заказа],[3]!Table13456[Цена],"",0,1)</f>
        <v>14990</v>
      </c>
      <c r="J4693" s="2" t="str">
        <f>M01_SETTINGS!$F$2</f>
        <v>KASPI</v>
      </c>
    </row>
    <row r="4694" spans="1:10" x14ac:dyDescent="0.35">
      <c r="A4694" s="3">
        <f>_xlfn.XLOOKUP(Table16[[#This Row],[OrderID]],[3]!Table13456[No заказа],[3]!Table13456[Дата
отправки],"",0,1)</f>
        <v>45666</v>
      </c>
      <c r="B4694" s="2">
        <v>477176551</v>
      </c>
      <c r="C4694" s="2"/>
      <c r="D4694" s="2"/>
      <c r="E4694" s="3"/>
      <c r="F4694" s="3"/>
      <c r="H4694" s="5">
        <f>_xlfn.XLOOKUP(Table16[[#This Row],[OrderID]],[3]!Table13456[No заказа],[3]!Table13456[Количество],"",0,1)</f>
        <v>1</v>
      </c>
      <c r="I4694" s="5">
        <f>_xlfn.XLOOKUP(Table16[[#This Row],[OrderID]],[3]!Table13456[No заказа],[3]!Table13456[Цена],"",0,1)</f>
        <v>8990</v>
      </c>
      <c r="J4694" s="2" t="str">
        <f>M01_SETTINGS!$F$2</f>
        <v>KASPI</v>
      </c>
    </row>
    <row r="4695" spans="1:10" x14ac:dyDescent="0.35">
      <c r="A4695" s="3">
        <f>_xlfn.XLOOKUP(Table16[[#This Row],[OrderID]],[3]!Table13456[No заказа],[3]!Table13456[Дата
отправки],"",0,1)</f>
        <v>45666</v>
      </c>
      <c r="B4695" s="2">
        <v>477424309</v>
      </c>
      <c r="C4695" s="2"/>
      <c r="D4695" s="2"/>
      <c r="E4695" s="3"/>
      <c r="F4695" s="3"/>
      <c r="H4695" s="5">
        <f>_xlfn.XLOOKUP(Table16[[#This Row],[OrderID]],[3]!Table13456[No заказа],[3]!Table13456[Количество],"",0,1)</f>
        <v>1</v>
      </c>
      <c r="I4695" s="5">
        <f>_xlfn.XLOOKUP(Table16[[#This Row],[OrderID]],[3]!Table13456[No заказа],[3]!Table13456[Цена],"",0,1)</f>
        <v>8939</v>
      </c>
      <c r="J4695" s="2" t="str">
        <f>M01_SETTINGS!$F$2</f>
        <v>KASPI</v>
      </c>
    </row>
    <row r="4696" spans="1:10" x14ac:dyDescent="0.35">
      <c r="A4696" s="3">
        <f>_xlfn.XLOOKUP(Table16[[#This Row],[OrderID]],[3]!Table13456[No заказа],[3]!Table13456[Дата
отправки],"",0,1)</f>
        <v>45666</v>
      </c>
      <c r="B4696" s="2">
        <v>477239631</v>
      </c>
      <c r="C4696" s="2"/>
      <c r="D4696" s="2"/>
      <c r="E4696" s="3"/>
      <c r="F4696" s="3"/>
      <c r="H4696" s="5">
        <f>_xlfn.XLOOKUP(Table16[[#This Row],[OrderID]],[3]!Table13456[No заказа],[3]!Table13456[Количество],"",0,1)</f>
        <v>1</v>
      </c>
      <c r="I4696" s="5">
        <f>_xlfn.XLOOKUP(Table16[[#This Row],[OrderID]],[3]!Table13456[No заказа],[3]!Table13456[Цена],"",0,1)</f>
        <v>8937</v>
      </c>
      <c r="J4696" s="2" t="str">
        <f>M01_SETTINGS!$F$2</f>
        <v>KASPI</v>
      </c>
    </row>
    <row r="4697" spans="1:10" x14ac:dyDescent="0.35">
      <c r="A4697" s="3">
        <f>_xlfn.XLOOKUP(Table16[[#This Row],[OrderID]],[3]!Table13456[No заказа],[3]!Table13456[Дата
отправки],"",0,1)</f>
        <v>45666</v>
      </c>
      <c r="B4697" s="2">
        <v>477284405</v>
      </c>
      <c r="C4697" s="2"/>
      <c r="D4697" s="2"/>
      <c r="E4697" s="3"/>
      <c r="F4697" s="3"/>
      <c r="H4697" s="5">
        <f>_xlfn.XLOOKUP(Table16[[#This Row],[OrderID]],[3]!Table13456[No заказа],[3]!Table13456[Количество],"",0,1)</f>
        <v>1</v>
      </c>
      <c r="I4697" s="5">
        <f>_xlfn.XLOOKUP(Table16[[#This Row],[OrderID]],[3]!Table13456[No заказа],[3]!Table13456[Цена],"",0,1)</f>
        <v>8999</v>
      </c>
      <c r="J4697" s="2" t="str">
        <f>M01_SETTINGS!$F$2</f>
        <v>KASPI</v>
      </c>
    </row>
    <row r="4698" spans="1:10" x14ac:dyDescent="0.35">
      <c r="A4698" s="3">
        <f>_xlfn.XLOOKUP(Table16[[#This Row],[OrderID]],[3]!Table13456[No заказа],[3]!Table13456[Дата
отправки],"",0,1)</f>
        <v>45666</v>
      </c>
      <c r="B4698" s="2">
        <v>477298881</v>
      </c>
      <c r="C4698" s="2"/>
      <c r="D4698" s="2"/>
      <c r="E4698" s="3"/>
      <c r="F4698" s="3"/>
      <c r="H4698" s="5">
        <f>_xlfn.XLOOKUP(Table16[[#This Row],[OrderID]],[3]!Table13456[No заказа],[3]!Table13456[Количество],"",0,1)</f>
        <v>1</v>
      </c>
      <c r="I4698" s="5">
        <f>_xlfn.XLOOKUP(Table16[[#This Row],[OrderID]],[3]!Table13456[No заказа],[3]!Table13456[Цена],"",0,1)</f>
        <v>10180</v>
      </c>
      <c r="J4698" s="2" t="str">
        <f>M01_SETTINGS!$F$2</f>
        <v>KASPI</v>
      </c>
    </row>
    <row r="4699" spans="1:10" x14ac:dyDescent="0.35">
      <c r="A4699" s="3">
        <f>_xlfn.XLOOKUP(Table16[[#This Row],[OrderID]],[3]!Table13456[No заказа],[3]!Table13456[Дата
отправки],"",0,1)</f>
        <v>45666</v>
      </c>
      <c r="B4699" s="2">
        <v>477480211</v>
      </c>
      <c r="C4699" s="2"/>
      <c r="D4699" s="2"/>
      <c r="E4699" s="3"/>
      <c r="F4699" s="3"/>
      <c r="H4699" s="5">
        <f>_xlfn.XLOOKUP(Table16[[#This Row],[OrderID]],[3]!Table13456[No заказа],[3]!Table13456[Количество],"",0,1)</f>
        <v>1</v>
      </c>
      <c r="I4699" s="5">
        <f>_xlfn.XLOOKUP(Table16[[#This Row],[OrderID]],[3]!Table13456[No заказа],[3]!Table13456[Цена],"",0,1)</f>
        <v>8479</v>
      </c>
      <c r="J4699" s="2" t="str">
        <f>M01_SETTINGS!$F$2</f>
        <v>KASPI</v>
      </c>
    </row>
    <row r="4700" spans="1:10" x14ac:dyDescent="0.35">
      <c r="A4700" s="3">
        <f>_xlfn.XLOOKUP(Table16[[#This Row],[OrderID]],[3]!Table13456[No заказа],[3]!Table13456[Дата
отправки],"",0,1)</f>
        <v>45666</v>
      </c>
      <c r="B4700" s="2">
        <v>477208852</v>
      </c>
      <c r="C4700" s="2"/>
      <c r="D4700" s="2"/>
      <c r="E4700" s="3"/>
      <c r="F4700" s="3"/>
      <c r="H4700" s="5">
        <f>_xlfn.XLOOKUP(Table16[[#This Row],[OrderID]],[3]!Table13456[No заказа],[3]!Table13456[Количество],"",0,1)</f>
        <v>1</v>
      </c>
      <c r="I4700" s="5">
        <f>_xlfn.XLOOKUP(Table16[[#This Row],[OrderID]],[3]!Table13456[No заказа],[3]!Table13456[Цена],"",0,1)</f>
        <v>6396</v>
      </c>
      <c r="J4700" s="2" t="str">
        <f>M01_SETTINGS!$F$2</f>
        <v>KASPI</v>
      </c>
    </row>
    <row r="4701" spans="1:10" x14ac:dyDescent="0.35">
      <c r="A4701" s="3">
        <f>_xlfn.XLOOKUP(Table16[[#This Row],[OrderID]],[3]!Table13456[No заказа],[3]!Table13456[Дата
отправки],"",0,1)</f>
        <v>45666</v>
      </c>
      <c r="B4701" s="2">
        <v>477271142</v>
      </c>
      <c r="C4701" s="2"/>
      <c r="D4701" s="2"/>
      <c r="E4701" s="3"/>
      <c r="F4701" s="3"/>
      <c r="H4701" s="5">
        <f>_xlfn.XLOOKUP(Table16[[#This Row],[OrderID]],[3]!Table13456[No заказа],[3]!Table13456[Количество],"",0,1)</f>
        <v>1</v>
      </c>
      <c r="I4701" s="5">
        <f>_xlfn.XLOOKUP(Table16[[#This Row],[OrderID]],[3]!Table13456[No заказа],[3]!Table13456[Цена],"",0,1)</f>
        <v>17990</v>
      </c>
      <c r="J4701" s="2" t="str">
        <f>M01_SETTINGS!$F$2</f>
        <v>KASPI</v>
      </c>
    </row>
    <row r="4702" spans="1:10" x14ac:dyDescent="0.35">
      <c r="A4702" s="3">
        <f>_xlfn.XLOOKUP(Table16[[#This Row],[OrderID]],[3]!Table13456[No заказа],[3]!Table13456[Дата
отправки],"",0,1)</f>
        <v>45665</v>
      </c>
      <c r="B4702" s="2">
        <v>476571359</v>
      </c>
      <c r="C4702" s="2"/>
      <c r="D4702" s="2"/>
      <c r="E4702" s="3"/>
      <c r="F4702" s="3"/>
      <c r="H4702" s="5">
        <f>_xlfn.XLOOKUP(Table16[[#This Row],[OrderID]],[3]!Table13456[No заказа],[3]!Table13456[Количество],"",0,1)</f>
        <v>1</v>
      </c>
      <c r="I4702" s="5">
        <f>_xlfn.XLOOKUP(Table16[[#This Row],[OrderID]],[3]!Table13456[No заказа],[3]!Table13456[Цена],"",0,1)</f>
        <v>8480</v>
      </c>
      <c r="J4702" s="2" t="str">
        <f>M01_SETTINGS!$F$2</f>
        <v>KASPI</v>
      </c>
    </row>
    <row r="4703" spans="1:10" x14ac:dyDescent="0.35">
      <c r="A4703" s="3">
        <f>_xlfn.XLOOKUP(Table16[[#This Row],[OrderID]],[3]!Table13456[No заказа],[3]!Table13456[Дата
отправки],"",0,1)</f>
        <v>45665</v>
      </c>
      <c r="B4703" s="2">
        <v>476842135</v>
      </c>
      <c r="C4703" s="2"/>
      <c r="D4703" s="2"/>
      <c r="E4703" s="3"/>
      <c r="F4703" s="3"/>
      <c r="H4703" s="5">
        <f>_xlfn.XLOOKUP(Table16[[#This Row],[OrderID]],[3]!Table13456[No заказа],[3]!Table13456[Количество],"",0,1)</f>
        <v>1</v>
      </c>
      <c r="I4703" s="5">
        <f>_xlfn.XLOOKUP(Table16[[#This Row],[OrderID]],[3]!Table13456[No заказа],[3]!Table13456[Цена],"",0,1)</f>
        <v>8520</v>
      </c>
      <c r="J4703" s="2" t="str">
        <f>M01_SETTINGS!$F$2</f>
        <v>KASPI</v>
      </c>
    </row>
    <row r="4704" spans="1:10" x14ac:dyDescent="0.35">
      <c r="A4704" s="3">
        <f>_xlfn.XLOOKUP(Table16[[#This Row],[OrderID]],[3]!Table13456[No заказа],[3]!Table13456[Дата
отправки],"",0,1)</f>
        <v>45665</v>
      </c>
      <c r="B4704" s="2">
        <v>476514512</v>
      </c>
      <c r="C4704" s="2"/>
      <c r="D4704" s="2"/>
      <c r="E4704" s="3"/>
      <c r="F4704" s="3"/>
      <c r="H4704" s="5">
        <f>_xlfn.XLOOKUP(Table16[[#This Row],[OrderID]],[3]!Table13456[No заказа],[3]!Table13456[Количество],"",0,1)</f>
        <v>1</v>
      </c>
      <c r="I4704" s="5">
        <f>_xlfn.XLOOKUP(Table16[[#This Row],[OrderID]],[3]!Table13456[No заказа],[3]!Table13456[Цена],"",0,1)</f>
        <v>8968</v>
      </c>
      <c r="J4704" s="2" t="str">
        <f>M01_SETTINGS!$F$2</f>
        <v>KASPI</v>
      </c>
    </row>
    <row r="4705" spans="1:10" x14ac:dyDescent="0.35">
      <c r="A4705" s="3">
        <f>_xlfn.XLOOKUP(Table16[[#This Row],[OrderID]],[3]!Table13456[No заказа],[3]!Table13456[Дата
отправки],"",0,1)</f>
        <v>45665</v>
      </c>
      <c r="B4705" s="2">
        <v>476859928</v>
      </c>
      <c r="C4705" s="2"/>
      <c r="D4705" s="2"/>
      <c r="E4705" s="3"/>
      <c r="F4705" s="3"/>
      <c r="H4705" s="5">
        <f>_xlfn.XLOOKUP(Table16[[#This Row],[OrderID]],[3]!Table13456[No заказа],[3]!Table13456[Количество],"",0,1)</f>
        <v>1</v>
      </c>
      <c r="I4705" s="5">
        <f>_xlfn.XLOOKUP(Table16[[#This Row],[OrderID]],[3]!Table13456[No заказа],[3]!Table13456[Цена],"",0,1)</f>
        <v>9000</v>
      </c>
      <c r="J4705" s="2" t="str">
        <f>M01_SETTINGS!$F$2</f>
        <v>KASPI</v>
      </c>
    </row>
    <row r="4706" spans="1:10" x14ac:dyDescent="0.35">
      <c r="A4706" s="3">
        <f>_xlfn.XLOOKUP(Table16[[#This Row],[OrderID]],[3]!Table13456[No заказа],[3]!Table13456[Дата
отправки],"",0,1)</f>
        <v>45665</v>
      </c>
      <c r="B4706" s="2">
        <v>476683815</v>
      </c>
      <c r="C4706" s="2"/>
      <c r="D4706" s="2"/>
      <c r="E4706" s="3"/>
      <c r="F4706" s="3"/>
      <c r="H4706" s="5">
        <f>_xlfn.XLOOKUP(Table16[[#This Row],[OrderID]],[3]!Table13456[No заказа],[3]!Table13456[Количество],"",0,1)</f>
        <v>1</v>
      </c>
      <c r="I4706" s="5">
        <f>_xlfn.XLOOKUP(Table16[[#This Row],[OrderID]],[3]!Table13456[No заказа],[3]!Table13456[Цена],"",0,1)</f>
        <v>9000</v>
      </c>
      <c r="J4706" s="2" t="str">
        <f>M01_SETTINGS!$F$2</f>
        <v>KASPI</v>
      </c>
    </row>
    <row r="4707" spans="1:10" x14ac:dyDescent="0.35">
      <c r="A4707" s="3">
        <f>_xlfn.XLOOKUP(Table16[[#This Row],[OrderID]],[3]!Table13456[No заказа],[3]!Table13456[Дата
отправки],"",0,1)</f>
        <v>45665</v>
      </c>
      <c r="B4707" s="2">
        <v>476886929</v>
      </c>
      <c r="C4707" s="2"/>
      <c r="D4707" s="2"/>
      <c r="E4707" s="3"/>
      <c r="F4707" s="3"/>
      <c r="H4707" s="5">
        <f>_xlfn.XLOOKUP(Table16[[#This Row],[OrderID]],[3]!Table13456[No заказа],[3]!Table13456[Количество],"",0,1)</f>
        <v>1</v>
      </c>
      <c r="I4707" s="5">
        <f>_xlfn.XLOOKUP(Table16[[#This Row],[OrderID]],[3]!Table13456[No заказа],[3]!Table13456[Цена],"",0,1)</f>
        <v>8969</v>
      </c>
      <c r="J4707" s="2" t="str">
        <f>M01_SETTINGS!$F$2</f>
        <v>KASPI</v>
      </c>
    </row>
    <row r="4708" spans="1:10" x14ac:dyDescent="0.35">
      <c r="A4708" s="3">
        <f>_xlfn.XLOOKUP(Table16[[#This Row],[OrderID]],[3]!Table13456[No заказа],[3]!Table13456[Дата
отправки],"",0,1)</f>
        <v>45665</v>
      </c>
      <c r="B4708" s="2">
        <v>476956866</v>
      </c>
      <c r="C4708" s="2"/>
      <c r="D4708" s="2"/>
      <c r="E4708" s="3"/>
      <c r="F4708" s="3"/>
      <c r="H4708" s="5">
        <f>_xlfn.XLOOKUP(Table16[[#This Row],[OrderID]],[3]!Table13456[No заказа],[3]!Table13456[Количество],"",0,1)</f>
        <v>1</v>
      </c>
      <c r="I4708" s="5">
        <f>_xlfn.XLOOKUP(Table16[[#This Row],[OrderID]],[3]!Table13456[No заказа],[3]!Table13456[Цена],"",0,1)</f>
        <v>8898</v>
      </c>
      <c r="J4708" s="2" t="str">
        <f>M01_SETTINGS!$F$2</f>
        <v>KASPI</v>
      </c>
    </row>
    <row r="4709" spans="1:10" x14ac:dyDescent="0.35">
      <c r="A4709" s="3">
        <f>_xlfn.XLOOKUP(Table16[[#This Row],[OrderID]],[3]!Table13456[No заказа],[3]!Table13456[Дата
отправки],"",0,1)</f>
        <v>45665</v>
      </c>
      <c r="B4709" s="2">
        <v>476724954</v>
      </c>
      <c r="C4709" s="2"/>
      <c r="D4709" s="2"/>
      <c r="E4709" s="3"/>
      <c r="F4709" s="3"/>
      <c r="H4709" s="5">
        <f>_xlfn.XLOOKUP(Table16[[#This Row],[OrderID]],[3]!Table13456[No заказа],[3]!Table13456[Количество],"",0,1)</f>
        <v>1</v>
      </c>
      <c r="I4709" s="5">
        <f>_xlfn.XLOOKUP(Table16[[#This Row],[OrderID]],[3]!Table13456[No заказа],[3]!Table13456[Цена],"",0,1)</f>
        <v>8480</v>
      </c>
      <c r="J4709" s="2" t="str">
        <f>M01_SETTINGS!$F$2</f>
        <v>KASPI</v>
      </c>
    </row>
    <row r="4710" spans="1:10" x14ac:dyDescent="0.35">
      <c r="A4710" s="3">
        <f>_xlfn.XLOOKUP(Table16[[#This Row],[OrderID]],[3]!Table13456[No заказа],[3]!Table13456[Дата
отправки],"",0,1)</f>
        <v>45665</v>
      </c>
      <c r="B4710" s="2">
        <v>476766432</v>
      </c>
      <c r="C4710" s="2"/>
      <c r="D4710" s="2"/>
      <c r="E4710" s="3"/>
      <c r="F4710" s="3"/>
      <c r="H4710" s="5">
        <f>_xlfn.XLOOKUP(Table16[[#This Row],[OrderID]],[3]!Table13456[No заказа],[3]!Table13456[Количество],"",0,1)</f>
        <v>1</v>
      </c>
      <c r="I4710" s="5">
        <f>_xlfn.XLOOKUP(Table16[[#This Row],[OrderID]],[3]!Table13456[No заказа],[3]!Table13456[Цена],"",0,1)</f>
        <v>8699</v>
      </c>
      <c r="J4710" s="2" t="str">
        <f>M01_SETTINGS!$F$2</f>
        <v>KASPI</v>
      </c>
    </row>
    <row r="4711" spans="1:10" x14ac:dyDescent="0.35">
      <c r="A4711" s="3">
        <f>_xlfn.XLOOKUP(Table16[[#This Row],[OrderID]],[3]!Table13456[No заказа],[3]!Table13456[Дата
отправки],"",0,1)</f>
        <v>45665</v>
      </c>
      <c r="B4711" s="2">
        <v>476538750</v>
      </c>
      <c r="C4711" s="2"/>
      <c r="D4711" s="2"/>
      <c r="E4711" s="3"/>
      <c r="F4711" s="3"/>
      <c r="H4711" s="5">
        <f>_xlfn.XLOOKUP(Table16[[#This Row],[OrderID]],[3]!Table13456[No заказа],[3]!Table13456[Количество],"",0,1)</f>
        <v>1</v>
      </c>
      <c r="I4711" s="5">
        <f>_xlfn.XLOOKUP(Table16[[#This Row],[OrderID]],[3]!Table13456[No заказа],[3]!Table13456[Цена],"",0,1)</f>
        <v>8935</v>
      </c>
      <c r="J4711" s="2" t="str">
        <f>M01_SETTINGS!$F$2</f>
        <v>KASPI</v>
      </c>
    </row>
    <row r="4712" spans="1:10" x14ac:dyDescent="0.35">
      <c r="A4712" s="3">
        <f>_xlfn.XLOOKUP(Table16[[#This Row],[OrderID]],[3]!Table13456[No заказа],[3]!Table13456[Дата
отправки],"",0,1)</f>
        <v>45665</v>
      </c>
      <c r="B4712" s="2">
        <v>476560884</v>
      </c>
      <c r="C4712" s="2"/>
      <c r="D4712" s="2"/>
      <c r="E4712" s="3"/>
      <c r="F4712" s="3"/>
      <c r="H4712" s="5">
        <f>_xlfn.XLOOKUP(Table16[[#This Row],[OrderID]],[3]!Table13456[No заказа],[3]!Table13456[Количество],"",0,1)</f>
        <v>1</v>
      </c>
      <c r="I4712" s="5">
        <f>_xlfn.XLOOKUP(Table16[[#This Row],[OrderID]],[3]!Table13456[No заказа],[3]!Table13456[Цена],"",0,1)</f>
        <v>8480</v>
      </c>
      <c r="J4712" s="2" t="str">
        <f>M01_SETTINGS!$F$2</f>
        <v>KASPI</v>
      </c>
    </row>
    <row r="4713" spans="1:10" x14ac:dyDescent="0.35">
      <c r="A4713" s="3">
        <f>_xlfn.XLOOKUP(Table16[[#This Row],[OrderID]],[3]!Table13456[No заказа],[3]!Table13456[Дата
отправки],"",0,1)</f>
        <v>45665</v>
      </c>
      <c r="B4713" s="2">
        <v>476567437</v>
      </c>
      <c r="C4713" s="2"/>
      <c r="D4713" s="2"/>
      <c r="E4713" s="3"/>
      <c r="F4713" s="3"/>
      <c r="H4713" s="5">
        <f>_xlfn.XLOOKUP(Table16[[#This Row],[OrderID]],[3]!Table13456[No заказа],[3]!Table13456[Количество],"",0,1)</f>
        <v>1</v>
      </c>
      <c r="I4713" s="5">
        <f>_xlfn.XLOOKUP(Table16[[#This Row],[OrderID]],[3]!Table13456[No заказа],[3]!Table13456[Цена],"",0,1)</f>
        <v>8480</v>
      </c>
      <c r="J4713" s="2" t="str">
        <f>M01_SETTINGS!$F$2</f>
        <v>KASPI</v>
      </c>
    </row>
    <row r="4714" spans="1:10" x14ac:dyDescent="0.35">
      <c r="A4714" s="3">
        <f>_xlfn.XLOOKUP(Table16[[#This Row],[OrderID]],[3]!Table13456[No заказа],[3]!Table13456[Дата
отправки],"",0,1)</f>
        <v>45665</v>
      </c>
      <c r="B4714" s="2">
        <v>476753035</v>
      </c>
      <c r="C4714" s="2"/>
      <c r="D4714" s="2"/>
      <c r="E4714" s="3"/>
      <c r="F4714" s="3"/>
      <c r="H4714" s="5">
        <f>_xlfn.XLOOKUP(Table16[[#This Row],[OrderID]],[3]!Table13456[No заказа],[3]!Table13456[Количество],"",0,1)</f>
        <v>1</v>
      </c>
      <c r="I4714" s="5">
        <f>_xlfn.XLOOKUP(Table16[[#This Row],[OrderID]],[3]!Table13456[No заказа],[3]!Table13456[Цена],"",0,1)</f>
        <v>8599</v>
      </c>
      <c r="J4714" s="2" t="str">
        <f>M01_SETTINGS!$F$2</f>
        <v>KASPI</v>
      </c>
    </row>
    <row r="4715" spans="1:10" x14ac:dyDescent="0.35">
      <c r="A4715" s="3">
        <f>_xlfn.XLOOKUP(Table16[[#This Row],[OrderID]],[3]!Table13456[No заказа],[3]!Table13456[Дата
отправки],"",0,1)</f>
        <v>45665</v>
      </c>
      <c r="B4715" s="2">
        <v>476726777</v>
      </c>
      <c r="C4715" s="2"/>
      <c r="D4715" s="2"/>
      <c r="E4715" s="3"/>
      <c r="F4715" s="3"/>
      <c r="H4715" s="5">
        <f>_xlfn.XLOOKUP(Table16[[#This Row],[OrderID]],[3]!Table13456[No заказа],[3]!Table13456[Количество],"",0,1)</f>
        <v>1</v>
      </c>
      <c r="I4715" s="5">
        <f>_xlfn.XLOOKUP(Table16[[#This Row],[OrderID]],[3]!Table13456[No заказа],[3]!Table13456[Цена],"",0,1)</f>
        <v>9000</v>
      </c>
      <c r="J4715" s="2" t="str">
        <f>M01_SETTINGS!$F$2</f>
        <v>KASPI</v>
      </c>
    </row>
    <row r="4716" spans="1:10" x14ac:dyDescent="0.35">
      <c r="A4716" s="3">
        <f>_xlfn.XLOOKUP(Table16[[#This Row],[OrderID]],[3]!Table13456[No заказа],[3]!Table13456[Дата
отправки],"",0,1)</f>
        <v>45665</v>
      </c>
      <c r="B4716" s="2">
        <v>476643753</v>
      </c>
      <c r="C4716" s="2"/>
      <c r="D4716" s="2"/>
      <c r="E4716" s="3"/>
      <c r="F4716" s="3"/>
      <c r="H4716" s="5">
        <f>_xlfn.XLOOKUP(Table16[[#This Row],[OrderID]],[3]!Table13456[No заказа],[3]!Table13456[Количество],"",0,1)</f>
        <v>1</v>
      </c>
      <c r="I4716" s="5">
        <f>_xlfn.XLOOKUP(Table16[[#This Row],[OrderID]],[3]!Table13456[No заказа],[3]!Table13456[Цена],"",0,1)</f>
        <v>8954</v>
      </c>
      <c r="J4716" s="2" t="str">
        <f>M01_SETTINGS!$F$2</f>
        <v>KASPI</v>
      </c>
    </row>
    <row r="4717" spans="1:10" x14ac:dyDescent="0.35">
      <c r="A4717" s="3">
        <f>_xlfn.XLOOKUP(Table16[[#This Row],[OrderID]],[3]!Table13456[No заказа],[3]!Table13456[Дата
отправки],"",0,1)</f>
        <v>45665</v>
      </c>
      <c r="B4717" s="2">
        <v>476696316</v>
      </c>
      <c r="C4717" s="2"/>
      <c r="D4717" s="2"/>
      <c r="E4717" s="3"/>
      <c r="F4717" s="3"/>
      <c r="H4717" s="5">
        <f>_xlfn.XLOOKUP(Table16[[#This Row],[OrderID]],[3]!Table13456[No заказа],[3]!Table13456[Количество],"",0,1)</f>
        <v>1</v>
      </c>
      <c r="I4717" s="5">
        <f>_xlfn.XLOOKUP(Table16[[#This Row],[OrderID]],[3]!Table13456[No заказа],[3]!Table13456[Цена],"",0,1)</f>
        <v>8880</v>
      </c>
      <c r="J4717" s="2" t="str">
        <f>M01_SETTINGS!$F$2</f>
        <v>KASPI</v>
      </c>
    </row>
    <row r="4718" spans="1:10" x14ac:dyDescent="0.35">
      <c r="A4718" s="3">
        <f>_xlfn.XLOOKUP(Table16[[#This Row],[OrderID]],[3]!Table13456[No заказа],[3]!Table13456[Дата
отправки],"",0,1)</f>
        <v>45665</v>
      </c>
      <c r="B4718" s="2">
        <v>476788412</v>
      </c>
      <c r="C4718" s="2"/>
      <c r="D4718" s="2"/>
      <c r="E4718" s="3"/>
      <c r="F4718" s="3"/>
      <c r="H4718" s="5">
        <f>_xlfn.XLOOKUP(Table16[[#This Row],[OrderID]],[3]!Table13456[No заказа],[3]!Table13456[Количество],"",0,1)</f>
        <v>1</v>
      </c>
      <c r="I4718" s="5">
        <f>_xlfn.XLOOKUP(Table16[[#This Row],[OrderID]],[3]!Table13456[No заказа],[3]!Table13456[Цена],"",0,1)</f>
        <v>8480</v>
      </c>
      <c r="J4718" s="2" t="str">
        <f>M01_SETTINGS!$F$2</f>
        <v>KASPI</v>
      </c>
    </row>
    <row r="4719" spans="1:10" x14ac:dyDescent="0.35">
      <c r="A4719" s="3">
        <f>_xlfn.XLOOKUP(Table16[[#This Row],[OrderID]],[3]!Table13456[No заказа],[3]!Table13456[Дата
отправки],"",0,1)</f>
        <v>45665</v>
      </c>
      <c r="B4719" s="2">
        <v>476694384</v>
      </c>
      <c r="C4719" s="2"/>
      <c r="D4719" s="2"/>
      <c r="E4719" s="3"/>
      <c r="F4719" s="3"/>
      <c r="H4719" s="5">
        <f>_xlfn.XLOOKUP(Table16[[#This Row],[OrderID]],[3]!Table13456[No заказа],[3]!Table13456[Количество],"",0,1)</f>
        <v>1</v>
      </c>
      <c r="I4719" s="5">
        <f>_xlfn.XLOOKUP(Table16[[#This Row],[OrderID]],[3]!Table13456[No заказа],[3]!Table13456[Цена],"",0,1)</f>
        <v>10000</v>
      </c>
      <c r="J4719" s="2" t="str">
        <f>M01_SETTINGS!$F$2</f>
        <v>KASPI</v>
      </c>
    </row>
    <row r="4720" spans="1:10" x14ac:dyDescent="0.35">
      <c r="A4720" s="3">
        <f>_xlfn.XLOOKUP(Table16[[#This Row],[OrderID]],[3]!Table13456[No заказа],[3]!Table13456[Дата
отправки],"",0,1)</f>
        <v>45665</v>
      </c>
      <c r="B4720" s="2">
        <v>476827638</v>
      </c>
      <c r="C4720" s="2"/>
      <c r="D4720" s="2"/>
      <c r="E4720" s="3"/>
      <c r="F4720" s="3"/>
      <c r="H4720" s="5">
        <f>_xlfn.XLOOKUP(Table16[[#This Row],[OrderID]],[3]!Table13456[No заказа],[3]!Table13456[Количество],"",0,1)</f>
        <v>1</v>
      </c>
      <c r="I4720" s="5">
        <f>_xlfn.XLOOKUP(Table16[[#This Row],[OrderID]],[3]!Table13456[No заказа],[3]!Table13456[Цена],"",0,1)</f>
        <v>8480</v>
      </c>
      <c r="J4720" s="2" t="str">
        <f>M01_SETTINGS!$F$2</f>
        <v>KASPI</v>
      </c>
    </row>
    <row r="4721" spans="1:10" x14ac:dyDescent="0.35">
      <c r="A4721" s="3">
        <f>_xlfn.XLOOKUP(Table16[[#This Row],[OrderID]],[3]!Table13456[No заказа],[3]!Table13456[Дата
отправки],"",0,1)</f>
        <v>45665</v>
      </c>
      <c r="B4721" s="2">
        <v>476886569</v>
      </c>
      <c r="C4721" s="2"/>
      <c r="D4721" s="2"/>
      <c r="E4721" s="3"/>
      <c r="F4721" s="3"/>
      <c r="H4721" s="5">
        <f>_xlfn.XLOOKUP(Table16[[#This Row],[OrderID]],[3]!Table13456[No заказа],[3]!Table13456[Количество],"",0,1)</f>
        <v>1</v>
      </c>
      <c r="I4721" s="5">
        <f>_xlfn.XLOOKUP(Table16[[#This Row],[OrderID]],[3]!Table13456[No заказа],[3]!Table13456[Цена],"",0,1)</f>
        <v>8909</v>
      </c>
      <c r="J4721" s="2" t="str">
        <f>M01_SETTINGS!$F$2</f>
        <v>KASPI</v>
      </c>
    </row>
    <row r="4722" spans="1:10" x14ac:dyDescent="0.35">
      <c r="A4722" s="3">
        <f>_xlfn.XLOOKUP(Table16[[#This Row],[OrderID]],[3]!Table13456[No заказа],[3]!Table13456[Дата
отправки],"",0,1)</f>
        <v>45665</v>
      </c>
      <c r="B4722" s="2">
        <v>476936579</v>
      </c>
      <c r="C4722" s="2"/>
      <c r="D4722" s="2"/>
      <c r="E4722" s="3"/>
      <c r="F4722" s="3"/>
      <c r="H4722" s="5">
        <f>_xlfn.XLOOKUP(Table16[[#This Row],[OrderID]],[3]!Table13456[No заказа],[3]!Table13456[Количество],"",0,1)</f>
        <v>1</v>
      </c>
      <c r="I4722" s="5">
        <f>_xlfn.XLOOKUP(Table16[[#This Row],[OrderID]],[3]!Table13456[No заказа],[3]!Table13456[Цена],"",0,1)</f>
        <v>8590</v>
      </c>
      <c r="J4722" s="2" t="str">
        <f>M01_SETTINGS!$F$2</f>
        <v>KASPI</v>
      </c>
    </row>
    <row r="4723" spans="1:10" x14ac:dyDescent="0.35">
      <c r="A4723" s="3">
        <f>_xlfn.XLOOKUP(Table16[[#This Row],[OrderID]],[3]!Table13456[No заказа],[3]!Table13456[Дата
отправки],"",0,1)</f>
        <v>45665</v>
      </c>
      <c r="B4723" s="2">
        <v>476682575</v>
      </c>
      <c r="C4723" s="2"/>
      <c r="D4723" s="2"/>
      <c r="E4723" s="3"/>
      <c r="F4723" s="3"/>
      <c r="H4723" s="5">
        <f>_xlfn.XLOOKUP(Table16[[#This Row],[OrderID]],[3]!Table13456[No заказа],[3]!Table13456[Количество],"",0,1)</f>
        <v>1</v>
      </c>
      <c r="I4723" s="5">
        <f>_xlfn.XLOOKUP(Table16[[#This Row],[OrderID]],[3]!Table13456[No заказа],[3]!Table13456[Цена],"",0,1)</f>
        <v>8999</v>
      </c>
      <c r="J4723" s="2" t="str">
        <f>M01_SETTINGS!$F$2</f>
        <v>KASPI</v>
      </c>
    </row>
    <row r="4724" spans="1:10" x14ac:dyDescent="0.35">
      <c r="A4724" s="3">
        <f>_xlfn.XLOOKUP(Table16[[#This Row],[OrderID]],[3]!Table13456[No заказа],[3]!Table13456[Дата
отправки],"",0,1)</f>
        <v>45665</v>
      </c>
      <c r="B4724" s="2">
        <v>476652564</v>
      </c>
      <c r="C4724" s="2"/>
      <c r="D4724" s="2"/>
      <c r="E4724" s="3"/>
      <c r="F4724" s="3"/>
      <c r="H4724" s="5">
        <f>_xlfn.XLOOKUP(Table16[[#This Row],[OrderID]],[3]!Table13456[No заказа],[3]!Table13456[Количество],"",0,1)</f>
        <v>1</v>
      </c>
      <c r="I4724" s="5">
        <f>_xlfn.XLOOKUP(Table16[[#This Row],[OrderID]],[3]!Table13456[No заказа],[3]!Table13456[Цена],"",0,1)</f>
        <v>8558</v>
      </c>
      <c r="J4724" s="2" t="str">
        <f>M01_SETTINGS!$F$2</f>
        <v>KASPI</v>
      </c>
    </row>
    <row r="4725" spans="1:10" x14ac:dyDescent="0.35">
      <c r="A4725" s="3">
        <f>_xlfn.XLOOKUP(Table16[[#This Row],[OrderID]],[3]!Table13456[No заказа],[3]!Table13456[Дата
отправки],"",0,1)</f>
        <v>45665</v>
      </c>
      <c r="B4725" s="2">
        <v>476634313</v>
      </c>
      <c r="C4725" s="2"/>
      <c r="D4725" s="2"/>
      <c r="E4725" s="3"/>
      <c r="F4725" s="3"/>
      <c r="H4725" s="5">
        <f>_xlfn.XLOOKUP(Table16[[#This Row],[OrderID]],[3]!Table13456[No заказа],[3]!Table13456[Количество],"",0,1)</f>
        <v>1</v>
      </c>
      <c r="I4725" s="5">
        <f>_xlfn.XLOOKUP(Table16[[#This Row],[OrderID]],[3]!Table13456[No заказа],[3]!Table13456[Цена],"",0,1)</f>
        <v>8480</v>
      </c>
      <c r="J4725" s="2" t="str">
        <f>M01_SETTINGS!$F$2</f>
        <v>KASPI</v>
      </c>
    </row>
    <row r="4726" spans="1:10" x14ac:dyDescent="0.35">
      <c r="A4726" s="3">
        <f>_xlfn.XLOOKUP(Table16[[#This Row],[OrderID]],[3]!Table13456[No заказа],[3]!Table13456[Дата
отправки],"",0,1)</f>
        <v>45665</v>
      </c>
      <c r="B4726" s="2">
        <v>476605768</v>
      </c>
      <c r="C4726" s="2"/>
      <c r="D4726" s="2"/>
      <c r="E4726" s="3"/>
      <c r="F4726" s="3"/>
      <c r="H4726" s="5">
        <f>_xlfn.XLOOKUP(Table16[[#This Row],[OrderID]],[3]!Table13456[No заказа],[3]!Table13456[Количество],"",0,1)</f>
        <v>1</v>
      </c>
      <c r="I4726" s="5">
        <f>_xlfn.XLOOKUP(Table16[[#This Row],[OrderID]],[3]!Table13456[No заказа],[3]!Table13456[Цена],"",0,1)</f>
        <v>8900</v>
      </c>
      <c r="J4726" s="2" t="str">
        <f>M01_SETTINGS!$F$2</f>
        <v>KASPI</v>
      </c>
    </row>
    <row r="4727" spans="1:10" x14ac:dyDescent="0.35">
      <c r="A4727" s="3">
        <f>_xlfn.XLOOKUP(Table16[[#This Row],[OrderID]],[3]!Table13456[No заказа],[3]!Table13456[Дата
отправки],"",0,1)</f>
        <v>45665</v>
      </c>
      <c r="B4727" s="2">
        <v>476890899</v>
      </c>
      <c r="C4727" s="2"/>
      <c r="D4727" s="2"/>
      <c r="E4727" s="3"/>
      <c r="F4727" s="3"/>
      <c r="H4727" s="5">
        <f>_xlfn.XLOOKUP(Table16[[#This Row],[OrderID]],[3]!Table13456[No заказа],[3]!Table13456[Количество],"",0,1)</f>
        <v>1</v>
      </c>
      <c r="I4727" s="5">
        <f>_xlfn.XLOOKUP(Table16[[#This Row],[OrderID]],[3]!Table13456[No заказа],[3]!Table13456[Цена],"",0,1)</f>
        <v>8480</v>
      </c>
      <c r="J4727" s="2" t="str">
        <f>M01_SETTINGS!$F$2</f>
        <v>KASPI</v>
      </c>
    </row>
    <row r="4728" spans="1:10" x14ac:dyDescent="0.35">
      <c r="A4728" s="3">
        <f>_xlfn.XLOOKUP(Table16[[#This Row],[OrderID]],[3]!Table13456[No заказа],[3]!Table13456[Дата
отправки],"",0,1)</f>
        <v>45665</v>
      </c>
      <c r="B4728" s="2">
        <v>476985623</v>
      </c>
      <c r="C4728" s="2"/>
      <c r="D4728" s="2"/>
      <c r="E4728" s="3"/>
      <c r="F4728" s="3"/>
      <c r="H4728" s="5">
        <f>_xlfn.XLOOKUP(Table16[[#This Row],[OrderID]],[3]!Table13456[No заказа],[3]!Table13456[Количество],"",0,1)</f>
        <v>1</v>
      </c>
      <c r="I4728" s="5">
        <f>_xlfn.XLOOKUP(Table16[[#This Row],[OrderID]],[3]!Table13456[No заказа],[3]!Table13456[Цена],"",0,1)</f>
        <v>14990</v>
      </c>
      <c r="J4728" s="2" t="str">
        <f>M01_SETTINGS!$F$2</f>
        <v>KASPI</v>
      </c>
    </row>
    <row r="4729" spans="1:10" x14ac:dyDescent="0.35">
      <c r="A4729" s="3">
        <f>_xlfn.XLOOKUP(Table16[[#This Row],[OrderID]],[3]!Table13456[No заказа],[3]!Table13456[Дата
отправки],"",0,1)</f>
        <v>45665</v>
      </c>
      <c r="B4729" s="2">
        <v>476760625</v>
      </c>
      <c r="C4729" s="2"/>
      <c r="D4729" s="2"/>
      <c r="E4729" s="3"/>
      <c r="F4729" s="3"/>
      <c r="H4729" s="5">
        <f>_xlfn.XLOOKUP(Table16[[#This Row],[OrderID]],[3]!Table13456[No заказа],[3]!Table13456[Количество],"",0,1)</f>
        <v>1</v>
      </c>
      <c r="I4729" s="5">
        <f>_xlfn.XLOOKUP(Table16[[#This Row],[OrderID]],[3]!Table13456[No заказа],[3]!Table13456[Цена],"",0,1)</f>
        <v>8957</v>
      </c>
      <c r="J4729" s="2" t="str">
        <f>M01_SETTINGS!$F$2</f>
        <v>KASPI</v>
      </c>
    </row>
    <row r="4730" spans="1:10" x14ac:dyDescent="0.35">
      <c r="A4730" s="3">
        <f>_xlfn.XLOOKUP(Table16[[#This Row],[OrderID]],[3]!Table13456[No заказа],[3]!Table13456[Дата
отправки],"",0,1)</f>
        <v>45665</v>
      </c>
      <c r="B4730" s="2">
        <v>476874116</v>
      </c>
      <c r="C4730" s="2"/>
      <c r="D4730" s="2"/>
      <c r="E4730" s="3"/>
      <c r="F4730" s="3"/>
      <c r="H4730" s="5">
        <f>_xlfn.XLOOKUP(Table16[[#This Row],[OrderID]],[3]!Table13456[No заказа],[3]!Table13456[Количество],"",0,1)</f>
        <v>1</v>
      </c>
      <c r="I4730" s="5">
        <f>_xlfn.XLOOKUP(Table16[[#This Row],[OrderID]],[3]!Table13456[No заказа],[3]!Table13456[Цена],"",0,1)</f>
        <v>8900</v>
      </c>
      <c r="J4730" s="2" t="str">
        <f>M01_SETTINGS!$F$2</f>
        <v>KASPI</v>
      </c>
    </row>
    <row r="4731" spans="1:10" x14ac:dyDescent="0.35">
      <c r="A4731" s="3">
        <f>_xlfn.XLOOKUP(Table16[[#This Row],[OrderID]],[3]!Table13456[No заказа],[3]!Table13456[Дата
отправки],"",0,1)</f>
        <v>45665</v>
      </c>
      <c r="B4731" s="2">
        <v>476888103</v>
      </c>
      <c r="C4731" s="2"/>
      <c r="D4731" s="2"/>
      <c r="E4731" s="3"/>
      <c r="F4731" s="3"/>
      <c r="H4731" s="5">
        <f>_xlfn.XLOOKUP(Table16[[#This Row],[OrderID]],[3]!Table13456[No заказа],[3]!Table13456[Количество],"",0,1)</f>
        <v>1</v>
      </c>
      <c r="I4731" s="5">
        <f>_xlfn.XLOOKUP(Table16[[#This Row],[OrderID]],[3]!Table13456[No заказа],[3]!Table13456[Цена],"",0,1)</f>
        <v>9000</v>
      </c>
      <c r="J4731" s="2" t="str">
        <f>M01_SETTINGS!$F$2</f>
        <v>KASPI</v>
      </c>
    </row>
    <row r="4732" spans="1:10" x14ac:dyDescent="0.35">
      <c r="A4732" s="3">
        <f>_xlfn.XLOOKUP(Table16[[#This Row],[OrderID]],[3]!Table13456[No заказа],[3]!Table13456[Дата
отправки],"",0,1)</f>
        <v>45665</v>
      </c>
      <c r="B4732" s="2">
        <v>476877320</v>
      </c>
      <c r="C4732" s="2"/>
      <c r="D4732" s="2"/>
      <c r="E4732" s="3"/>
      <c r="F4732" s="3"/>
      <c r="H4732" s="5">
        <f>_xlfn.XLOOKUP(Table16[[#This Row],[OrderID]],[3]!Table13456[No заказа],[3]!Table13456[Количество],"",0,1)</f>
        <v>1</v>
      </c>
      <c r="I4732" s="5">
        <f>_xlfn.XLOOKUP(Table16[[#This Row],[OrderID]],[3]!Table13456[No заказа],[3]!Table13456[Цена],"",0,1)</f>
        <v>8900</v>
      </c>
      <c r="J4732" s="2" t="str">
        <f>M01_SETTINGS!$F$2</f>
        <v>KASPI</v>
      </c>
    </row>
    <row r="4733" spans="1:10" x14ac:dyDescent="0.35">
      <c r="A4733" s="3">
        <f>_xlfn.XLOOKUP(Table16[[#This Row],[OrderID]],[3]!Table13456[No заказа],[3]!Table13456[Дата
отправки],"",0,1)</f>
        <v>45665</v>
      </c>
      <c r="B4733" s="2">
        <v>476826027</v>
      </c>
      <c r="C4733" s="2"/>
      <c r="D4733" s="2"/>
      <c r="E4733" s="3"/>
      <c r="F4733" s="3"/>
      <c r="H4733" s="5">
        <f>_xlfn.XLOOKUP(Table16[[#This Row],[OrderID]],[3]!Table13456[No заказа],[3]!Table13456[Количество],"",0,1)</f>
        <v>1</v>
      </c>
      <c r="I4733" s="5">
        <f>_xlfn.XLOOKUP(Table16[[#This Row],[OrderID]],[3]!Table13456[No заказа],[3]!Table13456[Цена],"",0,1)</f>
        <v>14990</v>
      </c>
      <c r="J4733" s="2" t="str">
        <f>M01_SETTINGS!$F$2</f>
        <v>KASPI</v>
      </c>
    </row>
    <row r="4734" spans="1:10" x14ac:dyDescent="0.35">
      <c r="A4734" s="3">
        <f>_xlfn.XLOOKUP(Table16[[#This Row],[OrderID]],[3]!Table13456[No заказа],[3]!Table13456[Дата
отправки],"",0,1)</f>
        <v>45665</v>
      </c>
      <c r="B4734" s="2">
        <v>476565250</v>
      </c>
      <c r="C4734" s="2"/>
      <c r="D4734" s="2"/>
      <c r="E4734" s="3"/>
      <c r="F4734" s="3"/>
      <c r="H4734" s="5">
        <f>_xlfn.XLOOKUP(Table16[[#This Row],[OrderID]],[3]!Table13456[No заказа],[3]!Table13456[Количество],"",0,1)</f>
        <v>1</v>
      </c>
      <c r="I4734" s="5">
        <f>_xlfn.XLOOKUP(Table16[[#This Row],[OrderID]],[3]!Table13456[No заказа],[3]!Table13456[Цена],"",0,1)</f>
        <v>14990</v>
      </c>
      <c r="J4734" s="2" t="str">
        <f>M01_SETTINGS!$F$2</f>
        <v>KASPI</v>
      </c>
    </row>
    <row r="4735" spans="1:10" x14ac:dyDescent="0.35">
      <c r="A4735" s="3">
        <f>_xlfn.XLOOKUP(Table16[[#This Row],[OrderID]],[3]!Table13456[No заказа],[3]!Table13456[Дата
отправки],"",0,1)</f>
        <v>45665</v>
      </c>
      <c r="B4735" s="2">
        <v>476758565</v>
      </c>
      <c r="C4735" s="2"/>
      <c r="D4735" s="2"/>
      <c r="E4735" s="3"/>
      <c r="F4735" s="3"/>
      <c r="H4735" s="5">
        <f>_xlfn.XLOOKUP(Table16[[#This Row],[OrderID]],[3]!Table13456[No заказа],[3]!Table13456[Количество],"",0,1)</f>
        <v>1</v>
      </c>
      <c r="I4735" s="5">
        <f>_xlfn.XLOOKUP(Table16[[#This Row],[OrderID]],[3]!Table13456[No заказа],[3]!Table13456[Цена],"",0,1)</f>
        <v>8959</v>
      </c>
      <c r="J4735" s="2" t="str">
        <f>M01_SETTINGS!$F$2</f>
        <v>KASPI</v>
      </c>
    </row>
    <row r="4736" spans="1:10" x14ac:dyDescent="0.35">
      <c r="A4736" s="3">
        <f>_xlfn.XLOOKUP(Table16[[#This Row],[OrderID]],[3]!Table13456[No заказа],[3]!Table13456[Дата
отправки],"",0,1)</f>
        <v>45665</v>
      </c>
      <c r="B4736" s="2">
        <v>476703750</v>
      </c>
      <c r="C4736" s="2"/>
      <c r="D4736" s="2"/>
      <c r="E4736" s="3"/>
      <c r="F4736" s="3"/>
      <c r="H4736" s="5">
        <f>_xlfn.XLOOKUP(Table16[[#This Row],[OrderID]],[3]!Table13456[No заказа],[3]!Table13456[Количество],"",0,1)</f>
        <v>1</v>
      </c>
      <c r="I4736" s="5">
        <f>_xlfn.XLOOKUP(Table16[[#This Row],[OrderID]],[3]!Table13456[No заказа],[3]!Table13456[Цена],"",0,1)</f>
        <v>8479</v>
      </c>
      <c r="J4736" s="2" t="str">
        <f>M01_SETTINGS!$F$2</f>
        <v>KASPI</v>
      </c>
    </row>
    <row r="4737" spans="1:10" x14ac:dyDescent="0.35">
      <c r="A4737" s="3">
        <f>_xlfn.XLOOKUP(Table16[[#This Row],[OrderID]],[3]!Table13456[No заказа],[3]!Table13456[Дата
отправки],"",0,1)</f>
        <v>45665</v>
      </c>
      <c r="B4737" s="2">
        <v>476944586</v>
      </c>
      <c r="C4737" s="2"/>
      <c r="D4737" s="2"/>
      <c r="E4737" s="3"/>
      <c r="F4737" s="3"/>
      <c r="H4737" s="5">
        <f>_xlfn.XLOOKUP(Table16[[#This Row],[OrderID]],[3]!Table13456[No заказа],[3]!Table13456[Количество],"",0,1)</f>
        <v>1</v>
      </c>
      <c r="I4737" s="5">
        <f>_xlfn.XLOOKUP(Table16[[#This Row],[OrderID]],[3]!Table13456[No заказа],[3]!Table13456[Цена],"",0,1)</f>
        <v>9000</v>
      </c>
      <c r="J4737" s="2" t="str">
        <f>M01_SETTINGS!$F$2</f>
        <v>KASPI</v>
      </c>
    </row>
    <row r="4738" spans="1:10" x14ac:dyDescent="0.35">
      <c r="A4738" s="3">
        <f>_xlfn.XLOOKUP(Table16[[#This Row],[OrderID]],[3]!Table13456[No заказа],[3]!Table13456[Дата
отправки],"",0,1)</f>
        <v>45665</v>
      </c>
      <c r="B4738" s="2">
        <v>476636241</v>
      </c>
      <c r="C4738" s="2"/>
      <c r="D4738" s="2"/>
      <c r="E4738" s="3"/>
      <c r="F4738" s="3"/>
      <c r="H4738" s="5">
        <f>_xlfn.XLOOKUP(Table16[[#This Row],[OrderID]],[3]!Table13456[No заказа],[3]!Table13456[Количество],"",0,1)</f>
        <v>1</v>
      </c>
      <c r="I4738" s="5">
        <f>_xlfn.XLOOKUP(Table16[[#This Row],[OrderID]],[3]!Table13456[No заказа],[3]!Table13456[Цена],"",0,1)</f>
        <v>10298</v>
      </c>
      <c r="J4738" s="2" t="str">
        <f>M01_SETTINGS!$F$2</f>
        <v>KASPI</v>
      </c>
    </row>
    <row r="4739" spans="1:10" x14ac:dyDescent="0.35">
      <c r="A4739" s="3">
        <f>_xlfn.XLOOKUP(Table16[[#This Row],[OrderID]],[3]!Table13456[No заказа],[3]!Table13456[Дата
отправки],"",0,1)</f>
        <v>45665</v>
      </c>
      <c r="B4739" s="2">
        <v>476828216</v>
      </c>
      <c r="C4739" s="2"/>
      <c r="D4739" s="2"/>
      <c r="E4739" s="3"/>
      <c r="F4739" s="3"/>
      <c r="H4739" s="5">
        <f>_xlfn.XLOOKUP(Table16[[#This Row],[OrderID]],[3]!Table13456[No заказа],[3]!Table13456[Количество],"",0,1)</f>
        <v>1</v>
      </c>
      <c r="I4739" s="5">
        <f>_xlfn.XLOOKUP(Table16[[#This Row],[OrderID]],[3]!Table13456[No заказа],[3]!Table13456[Цена],"",0,1)</f>
        <v>9495</v>
      </c>
      <c r="J4739" s="2" t="str">
        <f>M01_SETTINGS!$F$2</f>
        <v>KASPI</v>
      </c>
    </row>
    <row r="4740" spans="1:10" x14ac:dyDescent="0.35">
      <c r="A4740" s="3">
        <f>_xlfn.XLOOKUP(Table16[[#This Row],[OrderID]],[3]!Table13456[No заказа],[3]!Table13456[Дата
отправки],"",0,1)</f>
        <v>45665</v>
      </c>
      <c r="B4740" s="2">
        <v>476722347</v>
      </c>
      <c r="C4740" s="2"/>
      <c r="D4740" s="2"/>
      <c r="E4740" s="3"/>
      <c r="F4740" s="3"/>
      <c r="H4740" s="5">
        <f>_xlfn.XLOOKUP(Table16[[#This Row],[OrderID]],[3]!Table13456[No заказа],[3]!Table13456[Количество],"",0,1)</f>
        <v>1</v>
      </c>
      <c r="I4740" s="5">
        <f>_xlfn.XLOOKUP(Table16[[#This Row],[OrderID]],[3]!Table13456[No заказа],[3]!Table13456[Цена],"",0,1)</f>
        <v>8500</v>
      </c>
      <c r="J4740" s="2" t="str">
        <f>M01_SETTINGS!$F$2</f>
        <v>KASPI</v>
      </c>
    </row>
    <row r="4741" spans="1:10" x14ac:dyDescent="0.35">
      <c r="A4741" s="3">
        <f>_xlfn.XLOOKUP(Table16[[#This Row],[OrderID]],[3]!Table13456[No заказа],[3]!Table13456[Дата
отправки],"",0,1)</f>
        <v>45665</v>
      </c>
      <c r="B4741" s="2">
        <v>476676357</v>
      </c>
      <c r="C4741" s="2"/>
      <c r="D4741" s="2"/>
      <c r="E4741" s="3"/>
      <c r="F4741" s="3"/>
      <c r="H4741" s="5">
        <f>_xlfn.XLOOKUP(Table16[[#This Row],[OrderID]],[3]!Table13456[No заказа],[3]!Table13456[Количество],"",0,1)</f>
        <v>1</v>
      </c>
      <c r="I4741" s="5">
        <f>_xlfn.XLOOKUP(Table16[[#This Row],[OrderID]],[3]!Table13456[No заказа],[3]!Table13456[Цена],"",0,1)</f>
        <v>9999</v>
      </c>
      <c r="J4741" s="2" t="str">
        <f>M01_SETTINGS!$F$2</f>
        <v>KASPI</v>
      </c>
    </row>
    <row r="4742" spans="1:10" x14ac:dyDescent="0.35">
      <c r="A4742" s="3">
        <f>_xlfn.XLOOKUP(Table16[[#This Row],[OrderID]],[3]!Table13456[No заказа],[3]!Table13456[Дата
отправки],"",0,1)</f>
        <v>45664</v>
      </c>
      <c r="B4742" s="2">
        <v>473556102</v>
      </c>
      <c r="C4742" s="2"/>
      <c r="D4742" s="2"/>
      <c r="E4742" s="3"/>
      <c r="F4742" s="3"/>
      <c r="H4742" s="5">
        <f>_xlfn.XLOOKUP(Table16[[#This Row],[OrderID]],[3]!Table13456[No заказа],[3]!Table13456[Количество],"",0,1)</f>
        <v>1</v>
      </c>
      <c r="I4742" s="5">
        <f>_xlfn.XLOOKUP(Table16[[#This Row],[OrderID]],[3]!Table13456[No заказа],[3]!Table13456[Цена],"",0,1)</f>
        <v>8480</v>
      </c>
      <c r="J4742" s="2" t="str">
        <f>M01_SETTINGS!$F$2</f>
        <v>KASPI</v>
      </c>
    </row>
    <row r="4743" spans="1:10" x14ac:dyDescent="0.35">
      <c r="A4743" s="3">
        <f>_xlfn.XLOOKUP(Table16[[#This Row],[OrderID]],[3]!Table13456[No заказа],[3]!Table13456[Дата
отправки],"",0,1)</f>
        <v>45664</v>
      </c>
      <c r="B4743" s="2">
        <v>476315361</v>
      </c>
      <c r="C4743" s="2"/>
      <c r="D4743" s="2"/>
      <c r="E4743" s="3"/>
      <c r="F4743" s="3"/>
      <c r="H4743" s="5">
        <f>_xlfn.XLOOKUP(Table16[[#This Row],[OrderID]],[3]!Table13456[No заказа],[3]!Table13456[Количество],"",0,1)</f>
        <v>1</v>
      </c>
      <c r="I4743" s="5">
        <f>_xlfn.XLOOKUP(Table16[[#This Row],[OrderID]],[3]!Table13456[No заказа],[3]!Table13456[Цена],"",0,1)</f>
        <v>9398</v>
      </c>
      <c r="J4743" s="2" t="str">
        <f>M01_SETTINGS!$F$2</f>
        <v>KASPI</v>
      </c>
    </row>
    <row r="4744" spans="1:10" x14ac:dyDescent="0.35">
      <c r="A4744" s="3">
        <f>_xlfn.XLOOKUP(Table16[[#This Row],[OrderID]],[3]!Table13456[No заказа],[3]!Table13456[Дата
отправки],"",0,1)</f>
        <v>45664</v>
      </c>
      <c r="B4744" s="2">
        <v>476375237</v>
      </c>
      <c r="C4744" s="2"/>
      <c r="D4744" s="2"/>
      <c r="E4744" s="3"/>
      <c r="F4744" s="3"/>
      <c r="H4744" s="5">
        <f>_xlfn.XLOOKUP(Table16[[#This Row],[OrderID]],[3]!Table13456[No заказа],[3]!Table13456[Количество],"",0,1)</f>
        <v>1</v>
      </c>
      <c r="I4744" s="5">
        <f>_xlfn.XLOOKUP(Table16[[#This Row],[OrderID]],[3]!Table13456[No заказа],[3]!Table13456[Цена],"",0,1)</f>
        <v>8480</v>
      </c>
      <c r="J4744" s="2" t="str">
        <f>M01_SETTINGS!$F$2</f>
        <v>KASPI</v>
      </c>
    </row>
    <row r="4745" spans="1:10" x14ac:dyDescent="0.35">
      <c r="A4745" s="3">
        <f>_xlfn.XLOOKUP(Table16[[#This Row],[OrderID]],[3]!Table13456[No заказа],[3]!Table13456[Дата
отправки],"",0,1)</f>
        <v>45664</v>
      </c>
      <c r="B4745" s="2">
        <v>476357802</v>
      </c>
      <c r="C4745" s="2"/>
      <c r="D4745" s="2"/>
      <c r="E4745" s="3"/>
      <c r="F4745" s="3"/>
      <c r="H4745" s="5">
        <f>_xlfn.XLOOKUP(Table16[[#This Row],[OrderID]],[3]!Table13456[No заказа],[3]!Table13456[Количество],"",0,1)</f>
        <v>1</v>
      </c>
      <c r="I4745" s="5">
        <f>_xlfn.XLOOKUP(Table16[[#This Row],[OrderID]],[3]!Table13456[No заказа],[3]!Table13456[Цена],"",0,1)</f>
        <v>8480</v>
      </c>
      <c r="J4745" s="2" t="str">
        <f>M01_SETTINGS!$F$2</f>
        <v>KASPI</v>
      </c>
    </row>
    <row r="4746" spans="1:10" x14ac:dyDescent="0.35">
      <c r="A4746" s="3">
        <f>_xlfn.XLOOKUP(Table16[[#This Row],[OrderID]],[3]!Table13456[No заказа],[3]!Table13456[Дата
отправки],"",0,1)</f>
        <v>45664</v>
      </c>
      <c r="B4746" s="2">
        <v>474361036</v>
      </c>
      <c r="C4746" s="2"/>
      <c r="D4746" s="2"/>
      <c r="E4746" s="3"/>
      <c r="F4746" s="3"/>
      <c r="H4746" s="5">
        <f>_xlfn.XLOOKUP(Table16[[#This Row],[OrderID]],[3]!Table13456[No заказа],[3]!Table13456[Количество],"",0,1)</f>
        <v>1</v>
      </c>
      <c r="I4746" s="5">
        <f>_xlfn.XLOOKUP(Table16[[#This Row],[OrderID]],[3]!Table13456[No заказа],[3]!Table13456[Цена],"",0,1)</f>
        <v>9493</v>
      </c>
      <c r="J4746" s="2" t="str">
        <f>M01_SETTINGS!$F$2</f>
        <v>KASPI</v>
      </c>
    </row>
    <row r="4747" spans="1:10" x14ac:dyDescent="0.35">
      <c r="A4747" s="3">
        <f>_xlfn.XLOOKUP(Table16[[#This Row],[OrderID]],[3]!Table13456[No заказа],[3]!Table13456[Дата
отправки],"",0,1)</f>
        <v>45664</v>
      </c>
      <c r="B4747" s="2">
        <v>476057683</v>
      </c>
      <c r="C4747" s="2"/>
      <c r="D4747" s="2"/>
      <c r="E4747" s="3"/>
      <c r="F4747" s="3"/>
      <c r="H4747" s="5">
        <f>_xlfn.XLOOKUP(Table16[[#This Row],[OrderID]],[3]!Table13456[No заказа],[3]!Table13456[Количество],"",0,1)</f>
        <v>1</v>
      </c>
      <c r="I4747" s="5">
        <f>_xlfn.XLOOKUP(Table16[[#This Row],[OrderID]],[3]!Table13456[No заказа],[3]!Table13456[Цена],"",0,1)</f>
        <v>9000</v>
      </c>
      <c r="J4747" s="2" t="str">
        <f>M01_SETTINGS!$F$2</f>
        <v>KASPI</v>
      </c>
    </row>
    <row r="4748" spans="1:10" x14ac:dyDescent="0.35">
      <c r="A4748" s="3">
        <f>_xlfn.XLOOKUP(Table16[[#This Row],[OrderID]],[3]!Table13456[No заказа],[3]!Table13456[Дата
отправки],"",0,1)</f>
        <v>45664</v>
      </c>
      <c r="B4748" s="2">
        <v>475898673</v>
      </c>
      <c r="C4748" s="2"/>
      <c r="D4748" s="2"/>
      <c r="E4748" s="3"/>
      <c r="F4748" s="3"/>
      <c r="H4748" s="5">
        <f>_xlfn.XLOOKUP(Table16[[#This Row],[OrderID]],[3]!Table13456[No заказа],[3]!Table13456[Количество],"",0,1)</f>
        <v>1</v>
      </c>
      <c r="I4748" s="5">
        <f>_xlfn.XLOOKUP(Table16[[#This Row],[OrderID]],[3]!Table13456[No заказа],[3]!Table13456[Цена],"",0,1)</f>
        <v>9999</v>
      </c>
      <c r="J4748" s="2" t="str">
        <f>M01_SETTINGS!$F$2</f>
        <v>KASPI</v>
      </c>
    </row>
    <row r="4749" spans="1:10" x14ac:dyDescent="0.35">
      <c r="A4749" s="3">
        <f>_xlfn.XLOOKUP(Table16[[#This Row],[OrderID]],[3]!Table13456[No заказа],[3]!Table13456[Дата
отправки],"",0,1)</f>
        <v>45664</v>
      </c>
      <c r="B4749" s="2">
        <v>475998688</v>
      </c>
      <c r="C4749" s="2"/>
      <c r="D4749" s="2"/>
      <c r="E4749" s="3"/>
      <c r="F4749" s="3"/>
      <c r="H4749" s="5">
        <f>_xlfn.XLOOKUP(Table16[[#This Row],[OrderID]],[3]!Table13456[No заказа],[3]!Table13456[Количество],"",0,1)</f>
        <v>1</v>
      </c>
      <c r="I4749" s="5">
        <f>_xlfn.XLOOKUP(Table16[[#This Row],[OrderID]],[3]!Table13456[No заказа],[3]!Table13456[Цена],"",0,1)</f>
        <v>8512</v>
      </c>
      <c r="J4749" s="2" t="str">
        <f>M01_SETTINGS!$F$2</f>
        <v>KASPI</v>
      </c>
    </row>
    <row r="4750" spans="1:10" x14ac:dyDescent="0.35">
      <c r="A4750" s="3">
        <f>_xlfn.XLOOKUP(Table16[[#This Row],[OrderID]],[3]!Table13456[No заказа],[3]!Table13456[Дата
отправки],"",0,1)</f>
        <v>45664</v>
      </c>
      <c r="B4750" s="2">
        <v>473377985</v>
      </c>
      <c r="C4750" s="2"/>
      <c r="D4750" s="2"/>
      <c r="E4750" s="3"/>
      <c r="F4750" s="3"/>
      <c r="H4750" s="5">
        <f>_xlfn.XLOOKUP(Table16[[#This Row],[OrderID]],[3]!Table13456[No заказа],[3]!Table13456[Количество],"",0,1)</f>
        <v>1</v>
      </c>
      <c r="I4750" s="5">
        <f>_xlfn.XLOOKUP(Table16[[#This Row],[OrderID]],[3]!Table13456[No заказа],[3]!Table13456[Цена],"",0,1)</f>
        <v>8890</v>
      </c>
      <c r="J4750" s="2" t="str">
        <f>M01_SETTINGS!$F$2</f>
        <v>KASPI</v>
      </c>
    </row>
    <row r="4751" spans="1:10" x14ac:dyDescent="0.35">
      <c r="A4751" s="3">
        <f>_xlfn.XLOOKUP(Table16[[#This Row],[OrderID]],[3]!Table13456[No заказа],[3]!Table13456[Дата
отправки],"",0,1)</f>
        <v>45664</v>
      </c>
      <c r="B4751" s="2">
        <v>475905997</v>
      </c>
      <c r="C4751" s="2"/>
      <c r="D4751" s="2"/>
      <c r="E4751" s="3"/>
      <c r="F4751" s="3"/>
      <c r="H4751" s="5">
        <f>_xlfn.XLOOKUP(Table16[[#This Row],[OrderID]],[3]!Table13456[No заказа],[3]!Table13456[Количество],"",0,1)</f>
        <v>1</v>
      </c>
      <c r="I4751" s="5">
        <f>_xlfn.XLOOKUP(Table16[[#This Row],[OrderID]],[3]!Table13456[No заказа],[3]!Table13456[Цена],"",0,1)</f>
        <v>9500</v>
      </c>
      <c r="J4751" s="2" t="str">
        <f>M01_SETTINGS!$F$2</f>
        <v>KASPI</v>
      </c>
    </row>
    <row r="4752" spans="1:10" x14ac:dyDescent="0.35">
      <c r="A4752" s="3">
        <f>_xlfn.XLOOKUP(Table16[[#This Row],[OrderID]],[3]!Table13456[No заказа],[3]!Table13456[Дата
отправки],"",0,1)</f>
        <v>45664</v>
      </c>
      <c r="B4752" s="2">
        <v>476186439</v>
      </c>
      <c r="C4752" s="2"/>
      <c r="D4752" s="2"/>
      <c r="E4752" s="3"/>
      <c r="F4752" s="3"/>
      <c r="H4752" s="5">
        <f>_xlfn.XLOOKUP(Table16[[#This Row],[OrderID]],[3]!Table13456[No заказа],[3]!Table13456[Количество],"",0,1)</f>
        <v>1</v>
      </c>
      <c r="I4752" s="5">
        <f>_xlfn.XLOOKUP(Table16[[#This Row],[OrderID]],[3]!Table13456[No заказа],[3]!Table13456[Цена],"",0,1)</f>
        <v>8480</v>
      </c>
      <c r="J4752" s="2" t="str">
        <f>M01_SETTINGS!$F$2</f>
        <v>KASPI</v>
      </c>
    </row>
    <row r="4753" spans="1:10" x14ac:dyDescent="0.35">
      <c r="A4753" s="3">
        <f>_xlfn.XLOOKUP(Table16[[#This Row],[OrderID]],[3]!Table13456[No заказа],[3]!Table13456[Дата
отправки],"",0,1)</f>
        <v>45664</v>
      </c>
      <c r="B4753" s="2">
        <v>476041770</v>
      </c>
      <c r="C4753" s="2"/>
      <c r="D4753" s="2"/>
      <c r="E4753" s="3"/>
      <c r="F4753" s="3"/>
      <c r="H4753" s="5">
        <f>_xlfn.XLOOKUP(Table16[[#This Row],[OrderID]],[3]!Table13456[No заказа],[3]!Table13456[Количество],"",0,1)</f>
        <v>1</v>
      </c>
      <c r="I4753" s="5">
        <f>_xlfn.XLOOKUP(Table16[[#This Row],[OrderID]],[3]!Table13456[No заказа],[3]!Table13456[Цена],"",0,1)</f>
        <v>8480</v>
      </c>
      <c r="J4753" s="2" t="str">
        <f>M01_SETTINGS!$F$2</f>
        <v>KASPI</v>
      </c>
    </row>
    <row r="4754" spans="1:10" x14ac:dyDescent="0.35">
      <c r="A4754" s="3">
        <f>_xlfn.XLOOKUP(Table16[[#This Row],[OrderID]],[3]!Table13456[No заказа],[3]!Table13456[Дата
отправки],"",0,1)</f>
        <v>45664</v>
      </c>
      <c r="B4754" s="2">
        <v>473845949</v>
      </c>
      <c r="C4754" s="2"/>
      <c r="D4754" s="2"/>
      <c r="E4754" s="3"/>
      <c r="F4754" s="3"/>
      <c r="H4754" s="5">
        <f>_xlfn.XLOOKUP(Table16[[#This Row],[OrderID]],[3]!Table13456[No заказа],[3]!Table13456[Количество],"",0,1)</f>
        <v>1</v>
      </c>
      <c r="I4754" s="5">
        <f>_xlfn.XLOOKUP(Table16[[#This Row],[OrderID]],[3]!Table13456[No заказа],[3]!Table13456[Цена],"",0,1)</f>
        <v>8989</v>
      </c>
      <c r="J4754" s="2" t="str">
        <f>M01_SETTINGS!$F$2</f>
        <v>KASPI</v>
      </c>
    </row>
    <row r="4755" spans="1:10" x14ac:dyDescent="0.35">
      <c r="A4755" s="3">
        <f>_xlfn.XLOOKUP(Table16[[#This Row],[OrderID]],[3]!Table13456[No заказа],[3]!Table13456[Дата
отправки],"",0,1)</f>
        <v>45664</v>
      </c>
      <c r="B4755" s="2">
        <v>473826581</v>
      </c>
      <c r="C4755" s="2"/>
      <c r="D4755" s="2"/>
      <c r="E4755" s="3"/>
      <c r="F4755" s="3"/>
      <c r="H4755" s="5">
        <f>_xlfn.XLOOKUP(Table16[[#This Row],[OrderID]],[3]!Table13456[No заказа],[3]!Table13456[Количество],"",0,1)</f>
        <v>1</v>
      </c>
      <c r="I4755" s="5">
        <f>_xlfn.XLOOKUP(Table16[[#This Row],[OrderID]],[3]!Table13456[No заказа],[3]!Table13456[Цена],"",0,1)</f>
        <v>8480</v>
      </c>
      <c r="J4755" s="2" t="str">
        <f>M01_SETTINGS!$F$2</f>
        <v>KASPI</v>
      </c>
    </row>
    <row r="4756" spans="1:10" x14ac:dyDescent="0.35">
      <c r="A4756" s="3">
        <f>_xlfn.XLOOKUP(Table16[[#This Row],[OrderID]],[3]!Table13456[No заказа],[3]!Table13456[Дата
отправки],"",0,1)</f>
        <v>45664</v>
      </c>
      <c r="B4756" s="2">
        <v>476194555</v>
      </c>
      <c r="C4756" s="2"/>
      <c r="D4756" s="2"/>
      <c r="E4756" s="3"/>
      <c r="F4756" s="3"/>
      <c r="H4756" s="5">
        <f>_xlfn.XLOOKUP(Table16[[#This Row],[OrderID]],[3]!Table13456[No заказа],[3]!Table13456[Количество],"",0,1)</f>
        <v>1</v>
      </c>
      <c r="I4756" s="5">
        <f>_xlfn.XLOOKUP(Table16[[#This Row],[OrderID]],[3]!Table13456[No заказа],[3]!Table13456[Цена],"",0,1)</f>
        <v>9000</v>
      </c>
      <c r="J4756" s="2" t="str">
        <f>M01_SETTINGS!$F$2</f>
        <v>KASPI</v>
      </c>
    </row>
    <row r="4757" spans="1:10" x14ac:dyDescent="0.35">
      <c r="A4757" s="3">
        <f>_xlfn.XLOOKUP(Table16[[#This Row],[OrderID]],[3]!Table13456[No заказа],[3]!Table13456[Дата
отправки],"",0,1)</f>
        <v>45664</v>
      </c>
      <c r="B4757" s="2">
        <v>476042984</v>
      </c>
      <c r="C4757" s="2"/>
      <c r="D4757" s="2"/>
      <c r="E4757" s="3"/>
      <c r="F4757" s="3"/>
      <c r="H4757" s="5">
        <f>_xlfn.XLOOKUP(Table16[[#This Row],[OrderID]],[3]!Table13456[No заказа],[3]!Table13456[Количество],"",0,1)</f>
        <v>1</v>
      </c>
      <c r="I4757" s="5">
        <f>_xlfn.XLOOKUP(Table16[[#This Row],[OrderID]],[3]!Table13456[No заказа],[3]!Table13456[Цена],"",0,1)</f>
        <v>8480</v>
      </c>
      <c r="J4757" s="2" t="str">
        <f>M01_SETTINGS!$F$2</f>
        <v>KASPI</v>
      </c>
    </row>
    <row r="4758" spans="1:10" x14ac:dyDescent="0.35">
      <c r="A4758" s="3">
        <f>_xlfn.XLOOKUP(Table16[[#This Row],[OrderID]],[3]!Table13456[No заказа],[3]!Table13456[Дата
отправки],"",0,1)</f>
        <v>45664</v>
      </c>
      <c r="B4758" s="2">
        <v>475939761</v>
      </c>
      <c r="C4758" s="2"/>
      <c r="D4758" s="2"/>
      <c r="E4758" s="3"/>
      <c r="F4758" s="3"/>
      <c r="H4758" s="5">
        <f>_xlfn.XLOOKUP(Table16[[#This Row],[OrderID]],[3]!Table13456[No заказа],[3]!Table13456[Количество],"",0,1)</f>
        <v>1</v>
      </c>
      <c r="I4758" s="5">
        <f>_xlfn.XLOOKUP(Table16[[#This Row],[OrderID]],[3]!Table13456[No заказа],[3]!Table13456[Цена],"",0,1)</f>
        <v>8480</v>
      </c>
      <c r="J4758" s="2" t="str">
        <f>M01_SETTINGS!$F$2</f>
        <v>KASPI</v>
      </c>
    </row>
    <row r="4759" spans="1:10" x14ac:dyDescent="0.35">
      <c r="A4759" s="3">
        <f>_xlfn.XLOOKUP(Table16[[#This Row],[OrderID]],[3]!Table13456[No заказа],[3]!Table13456[Дата
отправки],"",0,1)</f>
        <v>45664</v>
      </c>
      <c r="B4759" s="2">
        <v>473281701</v>
      </c>
      <c r="C4759" s="2"/>
      <c r="D4759" s="2"/>
      <c r="E4759" s="3"/>
      <c r="F4759" s="3"/>
      <c r="H4759" s="5">
        <f>_xlfn.XLOOKUP(Table16[[#This Row],[OrderID]],[3]!Table13456[No заказа],[3]!Table13456[Количество],"",0,1)</f>
        <v>1</v>
      </c>
      <c r="I4759" s="5">
        <f>_xlfn.XLOOKUP(Table16[[#This Row],[OrderID]],[3]!Table13456[No заказа],[3]!Table13456[Цена],"",0,1)</f>
        <v>8480</v>
      </c>
      <c r="J4759" s="2" t="str">
        <f>M01_SETTINGS!$F$2</f>
        <v>KASPI</v>
      </c>
    </row>
    <row r="4760" spans="1:10" x14ac:dyDescent="0.35">
      <c r="A4760" s="3">
        <f>_xlfn.XLOOKUP(Table16[[#This Row],[OrderID]],[3]!Table13456[No заказа],[3]!Table13456[Дата
отправки],"",0,1)</f>
        <v>45664</v>
      </c>
      <c r="B4760" s="2">
        <v>476380116</v>
      </c>
      <c r="C4760" s="2"/>
      <c r="D4760" s="2"/>
      <c r="E4760" s="3"/>
      <c r="F4760" s="3"/>
      <c r="H4760" s="5">
        <f>_xlfn.XLOOKUP(Table16[[#This Row],[OrderID]],[3]!Table13456[No заказа],[3]!Table13456[Количество],"",0,1)</f>
        <v>1</v>
      </c>
      <c r="I4760" s="5">
        <f>_xlfn.XLOOKUP(Table16[[#This Row],[OrderID]],[3]!Table13456[No заказа],[3]!Table13456[Цена],"",0,1)</f>
        <v>9000</v>
      </c>
      <c r="J4760" s="2" t="str">
        <f>M01_SETTINGS!$F$2</f>
        <v>KASPI</v>
      </c>
    </row>
    <row r="4761" spans="1:10" x14ac:dyDescent="0.35">
      <c r="A4761" s="3">
        <f>_xlfn.XLOOKUP(Table16[[#This Row],[OrderID]],[3]!Table13456[No заказа],[3]!Table13456[Дата
отправки],"",0,1)</f>
        <v>45664</v>
      </c>
      <c r="B4761" s="2">
        <v>476267497</v>
      </c>
      <c r="C4761" s="2"/>
      <c r="D4761" s="2"/>
      <c r="E4761" s="3"/>
      <c r="F4761" s="3"/>
      <c r="H4761" s="5">
        <f>_xlfn.XLOOKUP(Table16[[#This Row],[OrderID]],[3]!Table13456[No заказа],[3]!Table13456[Количество],"",0,1)</f>
        <v>1</v>
      </c>
      <c r="I4761" s="5">
        <f>_xlfn.XLOOKUP(Table16[[#This Row],[OrderID]],[3]!Table13456[No заказа],[3]!Table13456[Цена],"",0,1)</f>
        <v>8480</v>
      </c>
      <c r="J4761" s="2" t="str">
        <f>M01_SETTINGS!$F$2</f>
        <v>KASPI</v>
      </c>
    </row>
    <row r="4762" spans="1:10" x14ac:dyDescent="0.35">
      <c r="A4762" s="3">
        <f>_xlfn.XLOOKUP(Table16[[#This Row],[OrderID]],[3]!Table13456[No заказа],[3]!Table13456[Дата
отправки],"",0,1)</f>
        <v>45664</v>
      </c>
      <c r="B4762" s="2">
        <v>472848827</v>
      </c>
      <c r="C4762" s="2"/>
      <c r="D4762" s="2"/>
      <c r="E4762" s="3"/>
      <c r="F4762" s="3"/>
      <c r="H4762" s="5">
        <f>_xlfn.XLOOKUP(Table16[[#This Row],[OrderID]],[3]!Table13456[No заказа],[3]!Table13456[Количество],"",0,1)</f>
        <v>1</v>
      </c>
      <c r="I4762" s="5">
        <f>_xlfn.XLOOKUP(Table16[[#This Row],[OrderID]],[3]!Table13456[No заказа],[3]!Table13456[Цена],"",0,1)</f>
        <v>8530</v>
      </c>
      <c r="J4762" s="2" t="str">
        <f>M01_SETTINGS!$F$2</f>
        <v>KASPI</v>
      </c>
    </row>
    <row r="4763" spans="1:10" x14ac:dyDescent="0.35">
      <c r="A4763" s="3">
        <f>_xlfn.XLOOKUP(Table16[[#This Row],[OrderID]],[3]!Table13456[No заказа],[3]!Table13456[Дата
отправки],"",0,1)</f>
        <v>45664</v>
      </c>
      <c r="B4763" s="2">
        <v>476301959</v>
      </c>
      <c r="C4763" s="2"/>
      <c r="D4763" s="2"/>
      <c r="E4763" s="3"/>
      <c r="F4763" s="3"/>
      <c r="H4763" s="5">
        <f>_xlfn.XLOOKUP(Table16[[#This Row],[OrderID]],[3]!Table13456[No заказа],[3]!Table13456[Количество],"",0,1)</f>
        <v>1</v>
      </c>
      <c r="I4763" s="5">
        <f>_xlfn.XLOOKUP(Table16[[#This Row],[OrderID]],[3]!Table13456[No заказа],[3]!Table13456[Цена],"",0,1)</f>
        <v>8954</v>
      </c>
      <c r="J4763" s="2" t="str">
        <f>M01_SETTINGS!$F$2</f>
        <v>KASPI</v>
      </c>
    </row>
    <row r="4764" spans="1:10" x14ac:dyDescent="0.35">
      <c r="A4764" s="3">
        <f>_xlfn.XLOOKUP(Table16[[#This Row],[OrderID]],[3]!Table13456[No заказа],[3]!Table13456[Дата
отправки],"",0,1)</f>
        <v>45664</v>
      </c>
      <c r="B4764" s="2">
        <v>476084288</v>
      </c>
      <c r="C4764" s="2"/>
      <c r="D4764" s="2"/>
      <c r="E4764" s="3"/>
      <c r="F4764" s="3"/>
      <c r="H4764" s="5">
        <f>_xlfn.XLOOKUP(Table16[[#This Row],[OrderID]],[3]!Table13456[No заказа],[3]!Table13456[Количество],"",0,1)</f>
        <v>1</v>
      </c>
      <c r="I4764" s="5">
        <f>_xlfn.XLOOKUP(Table16[[#This Row],[OrderID]],[3]!Table13456[No заказа],[3]!Table13456[Цена],"",0,1)</f>
        <v>8480</v>
      </c>
      <c r="J4764" s="2" t="str">
        <f>M01_SETTINGS!$F$2</f>
        <v>KASPI</v>
      </c>
    </row>
    <row r="4765" spans="1:10" x14ac:dyDescent="0.35">
      <c r="A4765" s="3">
        <f>_xlfn.XLOOKUP(Table16[[#This Row],[OrderID]],[3]!Table13456[No заказа],[3]!Table13456[Дата
отправки],"",0,1)</f>
        <v>45664</v>
      </c>
      <c r="B4765" s="2">
        <v>472588011</v>
      </c>
      <c r="C4765" s="2"/>
      <c r="D4765" s="2"/>
      <c r="E4765" s="3"/>
      <c r="F4765" s="3"/>
      <c r="H4765" s="5">
        <f>_xlfn.XLOOKUP(Table16[[#This Row],[OrderID]],[3]!Table13456[No заказа],[3]!Table13456[Количество],"",0,1)</f>
        <v>1</v>
      </c>
      <c r="I4765" s="5">
        <f>_xlfn.XLOOKUP(Table16[[#This Row],[OrderID]],[3]!Table13456[No заказа],[3]!Table13456[Цена],"",0,1)</f>
        <v>8480</v>
      </c>
      <c r="J4765" s="2" t="str">
        <f>M01_SETTINGS!$F$2</f>
        <v>KASPI</v>
      </c>
    </row>
    <row r="4766" spans="1:10" x14ac:dyDescent="0.35">
      <c r="A4766" s="3">
        <f>_xlfn.XLOOKUP(Table16[[#This Row],[OrderID]],[3]!Table13456[No заказа],[3]!Table13456[Дата
отправки],"",0,1)</f>
        <v>45664</v>
      </c>
      <c r="B4766" s="2">
        <v>473307747</v>
      </c>
      <c r="C4766" s="2"/>
      <c r="D4766" s="2"/>
      <c r="E4766" s="3"/>
      <c r="F4766" s="3"/>
      <c r="H4766" s="5">
        <f>_xlfn.XLOOKUP(Table16[[#This Row],[OrderID]],[3]!Table13456[No заказа],[3]!Table13456[Количество],"",0,1)</f>
        <v>1</v>
      </c>
      <c r="I4766" s="5">
        <f>_xlfn.XLOOKUP(Table16[[#This Row],[OrderID]],[3]!Table13456[No заказа],[3]!Table13456[Цена],"",0,1)</f>
        <v>8530</v>
      </c>
      <c r="J4766" s="2" t="str">
        <f>M01_SETTINGS!$F$2</f>
        <v>KASPI</v>
      </c>
    </row>
    <row r="4767" spans="1:10" x14ac:dyDescent="0.35">
      <c r="A4767" s="3">
        <f>_xlfn.XLOOKUP(Table16[[#This Row],[OrderID]],[3]!Table13456[No заказа],[3]!Table13456[Дата
отправки],"",0,1)</f>
        <v>45664</v>
      </c>
      <c r="B4767" s="2">
        <v>473168097</v>
      </c>
      <c r="C4767" s="2"/>
      <c r="D4767" s="2"/>
      <c r="E4767" s="3"/>
      <c r="F4767" s="3"/>
      <c r="H4767" s="5">
        <f>_xlfn.XLOOKUP(Table16[[#This Row],[OrderID]],[3]!Table13456[No заказа],[3]!Table13456[Количество],"",0,1)</f>
        <v>1</v>
      </c>
      <c r="I4767" s="5">
        <f>_xlfn.XLOOKUP(Table16[[#This Row],[OrderID]],[3]!Table13456[No заказа],[3]!Table13456[Цена],"",0,1)</f>
        <v>8963</v>
      </c>
      <c r="J4767" s="2" t="str">
        <f>M01_SETTINGS!$F$2</f>
        <v>KASPI</v>
      </c>
    </row>
    <row r="4768" spans="1:10" x14ac:dyDescent="0.35">
      <c r="A4768" s="3">
        <f>_xlfn.XLOOKUP(Table16[[#This Row],[OrderID]],[3]!Table13456[No заказа],[3]!Table13456[Дата
отправки],"",0,1)</f>
        <v>45664</v>
      </c>
      <c r="B4768" s="2">
        <v>473157230</v>
      </c>
      <c r="C4768" s="2"/>
      <c r="D4768" s="2"/>
      <c r="E4768" s="3"/>
      <c r="F4768" s="3"/>
      <c r="H4768" s="5">
        <f>_xlfn.XLOOKUP(Table16[[#This Row],[OrderID]],[3]!Table13456[No заказа],[3]!Table13456[Количество],"",0,1)</f>
        <v>1</v>
      </c>
      <c r="I4768" s="5">
        <f>_xlfn.XLOOKUP(Table16[[#This Row],[OrderID]],[3]!Table13456[No заказа],[3]!Table13456[Цена],"",0,1)</f>
        <v>8963</v>
      </c>
      <c r="J4768" s="2" t="str">
        <f>M01_SETTINGS!$F$2</f>
        <v>KASPI</v>
      </c>
    </row>
    <row r="4769" spans="1:10" x14ac:dyDescent="0.35">
      <c r="A4769" s="3">
        <f>_xlfn.XLOOKUP(Table16[[#This Row],[OrderID]],[3]!Table13456[No заказа],[3]!Table13456[Дата
отправки],"",0,1)</f>
        <v>45664</v>
      </c>
      <c r="B4769" s="2">
        <v>476452809</v>
      </c>
      <c r="C4769" s="2"/>
      <c r="D4769" s="2"/>
      <c r="E4769" s="3"/>
      <c r="F4769" s="3"/>
      <c r="H4769" s="5">
        <f>_xlfn.XLOOKUP(Table16[[#This Row],[OrderID]],[3]!Table13456[No заказа],[3]!Table13456[Количество],"",0,1)</f>
        <v>1</v>
      </c>
      <c r="I4769" s="5">
        <f>_xlfn.XLOOKUP(Table16[[#This Row],[OrderID]],[3]!Table13456[No заказа],[3]!Table13456[Цена],"",0,1)</f>
        <v>9000</v>
      </c>
      <c r="J4769" s="2" t="str">
        <f>M01_SETTINGS!$F$2</f>
        <v>KASPI</v>
      </c>
    </row>
    <row r="4770" spans="1:10" x14ac:dyDescent="0.35">
      <c r="A4770" s="3">
        <f>_xlfn.XLOOKUP(Table16[[#This Row],[OrderID]],[3]!Table13456[No заказа],[3]!Table13456[Дата
отправки],"",0,1)</f>
        <v>45664</v>
      </c>
      <c r="B4770" s="2">
        <v>473835191</v>
      </c>
      <c r="C4770" s="2"/>
      <c r="D4770" s="2"/>
      <c r="E4770" s="3"/>
      <c r="F4770" s="3"/>
      <c r="H4770" s="5">
        <f>_xlfn.XLOOKUP(Table16[[#This Row],[OrderID]],[3]!Table13456[No заказа],[3]!Table13456[Количество],"",0,1)</f>
        <v>1</v>
      </c>
      <c r="I4770" s="5">
        <f>_xlfn.XLOOKUP(Table16[[#This Row],[OrderID]],[3]!Table13456[No заказа],[3]!Table13456[Цена],"",0,1)</f>
        <v>8877</v>
      </c>
      <c r="J4770" s="2" t="str">
        <f>M01_SETTINGS!$F$2</f>
        <v>KASPI</v>
      </c>
    </row>
    <row r="4771" spans="1:10" x14ac:dyDescent="0.35">
      <c r="A4771" s="3">
        <f>_xlfn.XLOOKUP(Table16[[#This Row],[OrderID]],[3]!Table13456[No заказа],[3]!Table13456[Дата
отправки],"",0,1)</f>
        <v>45664</v>
      </c>
      <c r="B4771" s="2">
        <v>473821832</v>
      </c>
      <c r="C4771" s="2"/>
      <c r="D4771" s="2"/>
      <c r="E4771" s="3"/>
      <c r="F4771" s="3"/>
      <c r="H4771" s="5">
        <f>_xlfn.XLOOKUP(Table16[[#This Row],[OrderID]],[3]!Table13456[No заказа],[3]!Table13456[Количество],"",0,1)</f>
        <v>1</v>
      </c>
      <c r="I4771" s="5">
        <f>_xlfn.XLOOKUP(Table16[[#This Row],[OrderID]],[3]!Table13456[No заказа],[3]!Table13456[Цена],"",0,1)</f>
        <v>8877</v>
      </c>
      <c r="J4771" s="2" t="str">
        <f>M01_SETTINGS!$F$2</f>
        <v>KASPI</v>
      </c>
    </row>
    <row r="4772" spans="1:10" x14ac:dyDescent="0.35">
      <c r="A4772" s="3">
        <f>_xlfn.XLOOKUP(Table16[[#This Row],[OrderID]],[3]!Table13456[No заказа],[3]!Table13456[Дата
отправки],"",0,1)</f>
        <v>45664</v>
      </c>
      <c r="B4772" s="2">
        <v>473735554</v>
      </c>
      <c r="C4772" s="2"/>
      <c r="D4772" s="2"/>
      <c r="E4772" s="3"/>
      <c r="F4772" s="3"/>
      <c r="H4772" s="5">
        <f>_xlfn.XLOOKUP(Table16[[#This Row],[OrderID]],[3]!Table13456[No заказа],[3]!Table13456[Количество],"",0,1)</f>
        <v>1</v>
      </c>
      <c r="I4772" s="5">
        <f>_xlfn.XLOOKUP(Table16[[#This Row],[OrderID]],[3]!Table13456[No заказа],[3]!Table13456[Цена],"",0,1)</f>
        <v>9000</v>
      </c>
      <c r="J4772" s="2" t="str">
        <f>M01_SETTINGS!$F$2</f>
        <v>KASPI</v>
      </c>
    </row>
    <row r="4773" spans="1:10" x14ac:dyDescent="0.35">
      <c r="A4773" s="3">
        <f>_xlfn.XLOOKUP(Table16[[#This Row],[OrderID]],[3]!Table13456[No заказа],[3]!Table13456[Дата
отправки],"",0,1)</f>
        <v>45664</v>
      </c>
      <c r="B4773" s="2">
        <v>473553132</v>
      </c>
      <c r="C4773" s="2"/>
      <c r="D4773" s="2"/>
      <c r="E4773" s="3"/>
      <c r="F4773" s="3"/>
      <c r="H4773" s="5">
        <f>_xlfn.XLOOKUP(Table16[[#This Row],[OrderID]],[3]!Table13456[No заказа],[3]!Table13456[Количество],"",0,1)</f>
        <v>1</v>
      </c>
      <c r="I4773" s="5">
        <f>_xlfn.XLOOKUP(Table16[[#This Row],[OrderID]],[3]!Table13456[No заказа],[3]!Table13456[Цена],"",0,1)</f>
        <v>9000</v>
      </c>
      <c r="J4773" s="2" t="str">
        <f>M01_SETTINGS!$F$2</f>
        <v>KASPI</v>
      </c>
    </row>
    <row r="4774" spans="1:10" x14ac:dyDescent="0.35">
      <c r="A4774" s="3">
        <f>_xlfn.XLOOKUP(Table16[[#This Row],[OrderID]],[3]!Table13456[No заказа],[3]!Table13456[Дата
отправки],"",0,1)</f>
        <v>45664</v>
      </c>
      <c r="B4774" s="2">
        <v>476254288</v>
      </c>
      <c r="C4774" s="2"/>
      <c r="D4774" s="2"/>
      <c r="E4774" s="3"/>
      <c r="F4774" s="3"/>
      <c r="H4774" s="5">
        <f>_xlfn.XLOOKUP(Table16[[#This Row],[OrderID]],[3]!Table13456[No заказа],[3]!Table13456[Количество],"",0,1)</f>
        <v>1</v>
      </c>
      <c r="I4774" s="5">
        <f>_xlfn.XLOOKUP(Table16[[#This Row],[OrderID]],[3]!Table13456[No заказа],[3]!Table13456[Цена],"",0,1)</f>
        <v>8600</v>
      </c>
      <c r="J4774" s="2" t="str">
        <f>M01_SETTINGS!$F$2</f>
        <v>KASPI</v>
      </c>
    </row>
    <row r="4775" spans="1:10" x14ac:dyDescent="0.35">
      <c r="A4775" s="3">
        <f>_xlfn.XLOOKUP(Table16[[#This Row],[OrderID]],[3]!Table13456[No заказа],[3]!Table13456[Дата
отправки],"",0,1)</f>
        <v>45664</v>
      </c>
      <c r="B4775" s="2">
        <v>476202823</v>
      </c>
      <c r="C4775" s="2"/>
      <c r="D4775" s="2"/>
      <c r="E4775" s="3"/>
      <c r="F4775" s="3"/>
      <c r="H4775" s="5">
        <f>_xlfn.XLOOKUP(Table16[[#This Row],[OrderID]],[3]!Table13456[No заказа],[3]!Table13456[Количество],"",0,1)</f>
        <v>1</v>
      </c>
      <c r="I4775" s="5">
        <f>_xlfn.XLOOKUP(Table16[[#This Row],[OrderID]],[3]!Table13456[No заказа],[3]!Table13456[Цена],"",0,1)</f>
        <v>8600</v>
      </c>
      <c r="J4775" s="2" t="str">
        <f>M01_SETTINGS!$F$2</f>
        <v>KASPI</v>
      </c>
    </row>
    <row r="4776" spans="1:10" x14ac:dyDescent="0.35">
      <c r="A4776" s="3">
        <f>_xlfn.XLOOKUP(Table16[[#This Row],[OrderID]],[3]!Table13456[No заказа],[3]!Table13456[Дата
отправки],"",0,1)</f>
        <v>45664</v>
      </c>
      <c r="B4776" s="2">
        <v>476328641</v>
      </c>
      <c r="C4776" s="2"/>
      <c r="D4776" s="2"/>
      <c r="E4776" s="3"/>
      <c r="F4776" s="3"/>
      <c r="H4776" s="5">
        <f>_xlfn.XLOOKUP(Table16[[#This Row],[OrderID]],[3]!Table13456[No заказа],[3]!Table13456[Количество],"",0,1)</f>
        <v>1</v>
      </c>
      <c r="I4776" s="5">
        <f>_xlfn.XLOOKUP(Table16[[#This Row],[OrderID]],[3]!Table13456[No заказа],[3]!Table13456[Цена],"",0,1)</f>
        <v>8480</v>
      </c>
      <c r="J4776" s="2" t="str">
        <f>M01_SETTINGS!$F$2</f>
        <v>KASPI</v>
      </c>
    </row>
    <row r="4777" spans="1:10" x14ac:dyDescent="0.35">
      <c r="A4777" s="3">
        <f>_xlfn.XLOOKUP(Table16[[#This Row],[OrderID]],[3]!Table13456[No заказа],[3]!Table13456[Дата
отправки],"",0,1)</f>
        <v>45664</v>
      </c>
      <c r="B4777" s="2">
        <v>476375727</v>
      </c>
      <c r="C4777" s="2"/>
      <c r="D4777" s="2"/>
      <c r="E4777" s="3"/>
      <c r="F4777" s="3"/>
      <c r="H4777" s="5">
        <f>_xlfn.XLOOKUP(Table16[[#This Row],[OrderID]],[3]!Table13456[No заказа],[3]!Table13456[Количество],"",0,1)</f>
        <v>1</v>
      </c>
      <c r="I4777" s="5">
        <f>_xlfn.XLOOKUP(Table16[[#This Row],[OrderID]],[3]!Table13456[No заказа],[3]!Table13456[Цена],"",0,1)</f>
        <v>8480</v>
      </c>
      <c r="J4777" s="2" t="str">
        <f>M01_SETTINGS!$F$2</f>
        <v>KASPI</v>
      </c>
    </row>
    <row r="4778" spans="1:10" x14ac:dyDescent="0.35">
      <c r="A4778" s="3">
        <f>_xlfn.XLOOKUP(Table16[[#This Row],[OrderID]],[3]!Table13456[No заказа],[3]!Table13456[Дата
отправки],"",0,1)</f>
        <v>45664</v>
      </c>
      <c r="B4778" s="2">
        <v>474180593</v>
      </c>
      <c r="C4778" s="2"/>
      <c r="D4778" s="2"/>
      <c r="E4778" s="3"/>
      <c r="F4778" s="3"/>
      <c r="H4778" s="5">
        <f>_xlfn.XLOOKUP(Table16[[#This Row],[OrderID]],[3]!Table13456[No заказа],[3]!Table13456[Количество],"",0,1)</f>
        <v>1</v>
      </c>
      <c r="I4778" s="5">
        <f>_xlfn.XLOOKUP(Table16[[#This Row],[OrderID]],[3]!Table13456[No заказа],[3]!Table13456[Цена],"",0,1)</f>
        <v>8900</v>
      </c>
      <c r="J4778" s="2" t="str">
        <f>M01_SETTINGS!$F$2</f>
        <v>KASPI</v>
      </c>
    </row>
    <row r="4779" spans="1:10" x14ac:dyDescent="0.35">
      <c r="A4779" s="3">
        <f>_xlfn.XLOOKUP(Table16[[#This Row],[OrderID]],[3]!Table13456[No заказа],[3]!Table13456[Дата
отправки],"",0,1)</f>
        <v>45664</v>
      </c>
      <c r="B4779" s="2">
        <v>472653779</v>
      </c>
      <c r="C4779" s="2"/>
      <c r="D4779" s="2"/>
      <c r="E4779" s="3"/>
      <c r="F4779" s="3"/>
      <c r="H4779" s="5">
        <f>_xlfn.XLOOKUP(Table16[[#This Row],[OrderID]],[3]!Table13456[No заказа],[3]!Table13456[Количество],"",0,1)</f>
        <v>1</v>
      </c>
      <c r="I4779" s="5">
        <f>_xlfn.XLOOKUP(Table16[[#This Row],[OrderID]],[3]!Table13456[No заказа],[3]!Table13456[Цена],"",0,1)</f>
        <v>17990</v>
      </c>
      <c r="J4779" s="2" t="str">
        <f>M01_SETTINGS!$F$2</f>
        <v>KASPI</v>
      </c>
    </row>
    <row r="4780" spans="1:10" x14ac:dyDescent="0.35">
      <c r="A4780" s="3">
        <f>_xlfn.XLOOKUP(Table16[[#This Row],[OrderID]],[3]!Table13456[No заказа],[3]!Table13456[Дата
отправки],"",0,1)</f>
        <v>45664</v>
      </c>
      <c r="B4780" s="2">
        <v>474425375</v>
      </c>
      <c r="C4780" s="2"/>
      <c r="D4780" s="2"/>
      <c r="E4780" s="3"/>
      <c r="F4780" s="3"/>
      <c r="H4780" s="5">
        <f>_xlfn.XLOOKUP(Table16[[#This Row],[OrderID]],[3]!Table13456[No заказа],[3]!Table13456[Количество],"",0,1)</f>
        <v>1</v>
      </c>
      <c r="I4780" s="5">
        <f>_xlfn.XLOOKUP(Table16[[#This Row],[OrderID]],[3]!Table13456[No заказа],[3]!Table13456[Цена],"",0,1)</f>
        <v>8480</v>
      </c>
      <c r="J4780" s="2" t="str">
        <f>M01_SETTINGS!$F$2</f>
        <v>KASPI</v>
      </c>
    </row>
    <row r="4781" spans="1:10" x14ac:dyDescent="0.35">
      <c r="A4781" s="3">
        <f>_xlfn.XLOOKUP(Table16[[#This Row],[OrderID]],[3]!Table13456[No заказа],[3]!Table13456[Дата
отправки],"",0,1)</f>
        <v>45664</v>
      </c>
      <c r="B4781" s="2">
        <v>476297090</v>
      </c>
      <c r="C4781" s="2"/>
      <c r="D4781" s="2"/>
      <c r="E4781" s="3"/>
      <c r="F4781" s="3"/>
      <c r="H4781" s="5">
        <f>_xlfn.XLOOKUP(Table16[[#This Row],[OrderID]],[3]!Table13456[No заказа],[3]!Table13456[Количество],"",0,1)</f>
        <v>1</v>
      </c>
      <c r="I4781" s="5">
        <f>_xlfn.XLOOKUP(Table16[[#This Row],[OrderID]],[3]!Table13456[No заказа],[3]!Table13456[Цена],"",0,1)</f>
        <v>8539</v>
      </c>
      <c r="J4781" s="2" t="str">
        <f>M01_SETTINGS!$F$2</f>
        <v>KASPI</v>
      </c>
    </row>
    <row r="4782" spans="1:10" x14ac:dyDescent="0.35">
      <c r="A4782" s="3">
        <f>_xlfn.XLOOKUP(Table16[[#This Row],[OrderID]],[3]!Table13456[No заказа],[3]!Table13456[Дата
отправки],"",0,1)</f>
        <v>45664</v>
      </c>
      <c r="B4782" s="2">
        <v>476349789</v>
      </c>
      <c r="C4782" s="2"/>
      <c r="D4782" s="2"/>
      <c r="E4782" s="3"/>
      <c r="F4782" s="3"/>
      <c r="H4782" s="5">
        <f>_xlfn.XLOOKUP(Table16[[#This Row],[OrderID]],[3]!Table13456[No заказа],[3]!Table13456[Количество],"",0,1)</f>
        <v>1</v>
      </c>
      <c r="I4782" s="5">
        <f>_xlfn.XLOOKUP(Table16[[#This Row],[OrderID]],[3]!Table13456[No заказа],[3]!Table13456[Цена],"",0,1)</f>
        <v>9000</v>
      </c>
      <c r="J4782" s="2" t="str">
        <f>M01_SETTINGS!$F$2</f>
        <v>KASPI</v>
      </c>
    </row>
    <row r="4783" spans="1:10" x14ac:dyDescent="0.35">
      <c r="A4783" s="3">
        <f>_xlfn.XLOOKUP(Table16[[#This Row],[OrderID]],[3]!Table13456[No заказа],[3]!Table13456[Дата
отправки],"",0,1)</f>
        <v>45664</v>
      </c>
      <c r="B4783" s="2">
        <v>474278102</v>
      </c>
      <c r="C4783" s="2"/>
      <c r="D4783" s="2"/>
      <c r="E4783" s="3"/>
      <c r="F4783" s="3"/>
      <c r="H4783" s="5">
        <f>_xlfn.XLOOKUP(Table16[[#This Row],[OrderID]],[3]!Table13456[No заказа],[3]!Table13456[Количество],"",0,1)</f>
        <v>1</v>
      </c>
      <c r="I4783" s="5">
        <f>_xlfn.XLOOKUP(Table16[[#This Row],[OrderID]],[3]!Table13456[No заказа],[3]!Table13456[Цена],"",0,1)</f>
        <v>9000</v>
      </c>
      <c r="J4783" s="2" t="str">
        <f>M01_SETTINGS!$F$2</f>
        <v>KASPI</v>
      </c>
    </row>
    <row r="4784" spans="1:10" x14ac:dyDescent="0.35">
      <c r="A4784" s="3">
        <f>_xlfn.XLOOKUP(Table16[[#This Row],[OrderID]],[3]!Table13456[No заказа],[3]!Table13456[Дата
отправки],"",0,1)</f>
        <v>45664</v>
      </c>
      <c r="B4784" s="2">
        <v>475971990</v>
      </c>
      <c r="C4784" s="2"/>
      <c r="D4784" s="2"/>
      <c r="E4784" s="3"/>
      <c r="F4784" s="3"/>
      <c r="H4784" s="5">
        <f>_xlfn.XLOOKUP(Table16[[#This Row],[OrderID]],[3]!Table13456[No заказа],[3]!Table13456[Количество],"",0,1)</f>
        <v>1</v>
      </c>
      <c r="I4784" s="5">
        <f>_xlfn.XLOOKUP(Table16[[#This Row],[OrderID]],[3]!Table13456[No заказа],[3]!Table13456[Цена],"",0,1)</f>
        <v>10000</v>
      </c>
      <c r="J4784" s="2" t="str">
        <f>M01_SETTINGS!$F$2</f>
        <v>KASPI</v>
      </c>
    </row>
    <row r="4785" spans="1:10" x14ac:dyDescent="0.35">
      <c r="A4785" s="3">
        <f>_xlfn.XLOOKUP(Table16[[#This Row],[OrderID]],[3]!Table13456[No заказа],[3]!Table13456[Дата
отправки],"",0,1)</f>
        <v>45664</v>
      </c>
      <c r="B4785" s="2">
        <v>474247941</v>
      </c>
      <c r="C4785" s="2"/>
      <c r="D4785" s="2"/>
      <c r="E4785" s="3"/>
      <c r="F4785" s="3"/>
      <c r="H4785" s="5">
        <f>_xlfn.XLOOKUP(Table16[[#This Row],[OrderID]],[3]!Table13456[No заказа],[3]!Table13456[Количество],"",0,1)</f>
        <v>1</v>
      </c>
      <c r="I4785" s="5">
        <f>_xlfn.XLOOKUP(Table16[[#This Row],[OrderID]],[3]!Table13456[No заказа],[3]!Table13456[Цена],"",0,1)</f>
        <v>10000</v>
      </c>
      <c r="J4785" s="2" t="str">
        <f>M01_SETTINGS!$F$2</f>
        <v>KASPI</v>
      </c>
    </row>
    <row r="4786" spans="1:10" x14ac:dyDescent="0.35">
      <c r="A4786" s="3">
        <f>_xlfn.XLOOKUP(Table16[[#This Row],[OrderID]],[3]!Table13456[No заказа],[3]!Table13456[Дата
отправки],"",0,1)</f>
        <v>45664</v>
      </c>
      <c r="B4786" s="2">
        <v>473849354</v>
      </c>
      <c r="C4786" s="2"/>
      <c r="D4786" s="2"/>
      <c r="E4786" s="3"/>
      <c r="F4786" s="3"/>
      <c r="H4786" s="5">
        <f>_xlfn.XLOOKUP(Table16[[#This Row],[OrderID]],[3]!Table13456[No заказа],[3]!Table13456[Количество],"",0,1)</f>
        <v>1</v>
      </c>
      <c r="I4786" s="5">
        <f>_xlfn.XLOOKUP(Table16[[#This Row],[OrderID]],[3]!Table13456[No заказа],[3]!Table13456[Цена],"",0,1)</f>
        <v>9694</v>
      </c>
      <c r="J4786" s="2" t="str">
        <f>M01_SETTINGS!$F$2</f>
        <v>KASPI</v>
      </c>
    </row>
    <row r="4787" spans="1:10" x14ac:dyDescent="0.35">
      <c r="A4787" s="3">
        <f>_xlfn.XLOOKUP(Table16[[#This Row],[OrderID]],[3]!Table13456[No заказа],[3]!Table13456[Дата
отправки],"",0,1)</f>
        <v>45664</v>
      </c>
      <c r="B4787" s="2">
        <v>476133592</v>
      </c>
      <c r="C4787" s="2"/>
      <c r="D4787" s="2"/>
      <c r="E4787" s="3"/>
      <c r="F4787" s="3"/>
      <c r="H4787" s="5">
        <f>_xlfn.XLOOKUP(Table16[[#This Row],[OrderID]],[3]!Table13456[No заказа],[3]!Table13456[Количество],"",0,1)</f>
        <v>1</v>
      </c>
      <c r="I4787" s="5">
        <f>_xlfn.XLOOKUP(Table16[[#This Row],[OrderID]],[3]!Table13456[No заказа],[3]!Table13456[Цена],"",0,1)</f>
        <v>8590</v>
      </c>
      <c r="J4787" s="2" t="str">
        <f>M01_SETTINGS!$F$2</f>
        <v>KASPI</v>
      </c>
    </row>
    <row r="4788" spans="1:10" x14ac:dyDescent="0.35">
      <c r="A4788" s="3">
        <f>_xlfn.XLOOKUP(Table16[[#This Row],[OrderID]],[3]!Table13456[No заказа],[3]!Table13456[Дата
отправки],"",0,1)</f>
        <v>45664</v>
      </c>
      <c r="B4788" s="2">
        <v>474363342</v>
      </c>
      <c r="C4788" s="2"/>
      <c r="D4788" s="2"/>
      <c r="E4788" s="3"/>
      <c r="F4788" s="3"/>
      <c r="H4788" s="5">
        <f>_xlfn.XLOOKUP(Table16[[#This Row],[OrderID]],[3]!Table13456[No заказа],[3]!Table13456[Количество],"",0,1)</f>
        <v>1</v>
      </c>
      <c r="I4788" s="5">
        <f>_xlfn.XLOOKUP(Table16[[#This Row],[OrderID]],[3]!Table13456[No заказа],[3]!Table13456[Цена],"",0,1)</f>
        <v>8597</v>
      </c>
      <c r="J4788" s="2" t="str">
        <f>M01_SETTINGS!$F$2</f>
        <v>KASPI</v>
      </c>
    </row>
    <row r="4789" spans="1:10" x14ac:dyDescent="0.35">
      <c r="A4789" s="3">
        <f>_xlfn.XLOOKUP(Table16[[#This Row],[OrderID]],[3]!Table13456[No заказа],[3]!Table13456[Дата
отправки],"",0,1)</f>
        <v>45664</v>
      </c>
      <c r="B4789" s="2">
        <v>474207917</v>
      </c>
      <c r="C4789" s="2"/>
      <c r="D4789" s="2"/>
      <c r="E4789" s="3"/>
      <c r="F4789" s="3"/>
      <c r="H4789" s="5">
        <f>_xlfn.XLOOKUP(Table16[[#This Row],[OrderID]],[3]!Table13456[No заказа],[3]!Table13456[Количество],"",0,1)</f>
        <v>1</v>
      </c>
      <c r="I4789" s="5">
        <f>_xlfn.XLOOKUP(Table16[[#This Row],[OrderID]],[3]!Table13456[No заказа],[3]!Table13456[Цена],"",0,1)</f>
        <v>8682</v>
      </c>
      <c r="J4789" s="2" t="str">
        <f>M01_SETTINGS!$F$2</f>
        <v>KASPI</v>
      </c>
    </row>
    <row r="4790" spans="1:10" x14ac:dyDescent="0.35">
      <c r="A4790" s="3">
        <f>_xlfn.XLOOKUP(Table16[[#This Row],[OrderID]],[3]!Table13456[No заказа],[3]!Table13456[Дата
отправки],"",0,1)</f>
        <v>45664</v>
      </c>
      <c r="B4790" s="2">
        <v>476332386</v>
      </c>
      <c r="C4790" s="2"/>
      <c r="D4790" s="2"/>
      <c r="E4790" s="3"/>
      <c r="F4790" s="3"/>
      <c r="H4790" s="5">
        <f>_xlfn.XLOOKUP(Table16[[#This Row],[OrderID]],[3]!Table13456[No заказа],[3]!Table13456[Количество],"",0,1)</f>
        <v>1</v>
      </c>
      <c r="I4790" s="5">
        <f>_xlfn.XLOOKUP(Table16[[#This Row],[OrderID]],[3]!Table13456[No заказа],[3]!Table13456[Цена],"",0,1)</f>
        <v>8989</v>
      </c>
      <c r="J4790" s="2" t="str">
        <f>M01_SETTINGS!$F$2</f>
        <v>KASPI</v>
      </c>
    </row>
    <row r="4791" spans="1:10" x14ac:dyDescent="0.35">
      <c r="A4791" s="3">
        <f>_xlfn.XLOOKUP(Table16[[#This Row],[OrderID]],[3]!Table13456[No заказа],[3]!Table13456[Дата
отправки],"",0,1)</f>
        <v>45664</v>
      </c>
      <c r="B4791" s="2">
        <v>473232604</v>
      </c>
      <c r="C4791" s="2"/>
      <c r="D4791" s="2"/>
      <c r="E4791" s="3"/>
      <c r="F4791" s="3"/>
      <c r="H4791" s="5">
        <f>_xlfn.XLOOKUP(Table16[[#This Row],[OrderID]],[3]!Table13456[No заказа],[3]!Table13456[Количество],"",0,1)</f>
        <v>1</v>
      </c>
      <c r="I4791" s="5">
        <f>_xlfn.XLOOKUP(Table16[[#This Row],[OrderID]],[3]!Table13456[No заказа],[3]!Table13456[Цена],"",0,1)</f>
        <v>8899</v>
      </c>
      <c r="J4791" s="2" t="str">
        <f>M01_SETTINGS!$F$2</f>
        <v>KASPI</v>
      </c>
    </row>
    <row r="4792" spans="1:10" x14ac:dyDescent="0.35">
      <c r="A4792" s="3">
        <f>_xlfn.XLOOKUP(Table16[[#This Row],[OrderID]],[3]!Table13456[No заказа],[3]!Table13456[Дата
отправки],"",0,1)</f>
        <v>45664</v>
      </c>
      <c r="B4792" s="2">
        <v>474437236</v>
      </c>
      <c r="C4792" s="2"/>
      <c r="D4792" s="2"/>
      <c r="E4792" s="3"/>
      <c r="F4792" s="3"/>
      <c r="H4792" s="5">
        <f>_xlfn.XLOOKUP(Table16[[#This Row],[OrderID]],[3]!Table13456[No заказа],[3]!Table13456[Количество],"",0,1)</f>
        <v>1</v>
      </c>
      <c r="I4792" s="5">
        <f>_xlfn.XLOOKUP(Table16[[#This Row],[OrderID]],[3]!Table13456[No заказа],[3]!Table13456[Цена],"",0,1)</f>
        <v>8900</v>
      </c>
      <c r="J4792" s="2" t="str">
        <f>M01_SETTINGS!$F$2</f>
        <v>KASPI</v>
      </c>
    </row>
    <row r="4793" spans="1:10" x14ac:dyDescent="0.35">
      <c r="A4793" s="3">
        <f>_xlfn.XLOOKUP(Table16[[#This Row],[OrderID]],[3]!Table13456[No заказа],[3]!Table13456[Дата
отправки],"",0,1)</f>
        <v>45664</v>
      </c>
      <c r="B4793" s="2">
        <v>476209498</v>
      </c>
      <c r="C4793" s="2"/>
      <c r="D4793" s="2"/>
      <c r="E4793" s="3"/>
      <c r="F4793" s="3"/>
      <c r="H4793" s="5">
        <f>_xlfn.XLOOKUP(Table16[[#This Row],[OrderID]],[3]!Table13456[No заказа],[3]!Table13456[Количество],"",0,1)</f>
        <v>1</v>
      </c>
      <c r="I4793" s="5">
        <f>_xlfn.XLOOKUP(Table16[[#This Row],[OrderID]],[3]!Table13456[No заказа],[3]!Table13456[Цена],"",0,1)</f>
        <v>8999</v>
      </c>
      <c r="J4793" s="2" t="str">
        <f>M01_SETTINGS!$F$2</f>
        <v>KASPI</v>
      </c>
    </row>
    <row r="4794" spans="1:10" x14ac:dyDescent="0.35">
      <c r="A4794" s="3">
        <f>_xlfn.XLOOKUP(Table16[[#This Row],[OrderID]],[3]!Table13456[No заказа],[3]!Table13456[Дата
отправки],"",0,1)</f>
        <v>45664</v>
      </c>
      <c r="B4794" s="2">
        <v>473944397</v>
      </c>
      <c r="C4794" s="2"/>
      <c r="D4794" s="2"/>
      <c r="E4794" s="3"/>
      <c r="F4794" s="3"/>
      <c r="H4794" s="5">
        <f>_xlfn.XLOOKUP(Table16[[#This Row],[OrderID]],[3]!Table13456[No заказа],[3]!Table13456[Количество],"",0,1)</f>
        <v>1</v>
      </c>
      <c r="I4794" s="5">
        <f>_xlfn.XLOOKUP(Table16[[#This Row],[OrderID]],[3]!Table13456[No заказа],[3]!Table13456[Цена],"",0,1)</f>
        <v>9000</v>
      </c>
      <c r="J4794" s="2" t="str">
        <f>M01_SETTINGS!$F$2</f>
        <v>KASPI</v>
      </c>
    </row>
    <row r="4795" spans="1:10" x14ac:dyDescent="0.35">
      <c r="A4795" s="3">
        <f>_xlfn.XLOOKUP(Table16[[#This Row],[OrderID]],[3]!Table13456[No заказа],[3]!Table13456[Дата
отправки],"",0,1)</f>
        <v>45664</v>
      </c>
      <c r="B4795" s="2">
        <v>472742762</v>
      </c>
      <c r="C4795" s="2"/>
      <c r="D4795" s="2"/>
      <c r="E4795" s="3"/>
      <c r="F4795" s="3"/>
      <c r="H4795" s="5">
        <f>_xlfn.XLOOKUP(Table16[[#This Row],[OrderID]],[3]!Table13456[No заказа],[3]!Table13456[Количество],"",0,1)</f>
        <v>1</v>
      </c>
      <c r="I4795" s="5">
        <f>_xlfn.XLOOKUP(Table16[[#This Row],[OrderID]],[3]!Table13456[No заказа],[3]!Table13456[Цена],"",0,1)</f>
        <v>8767</v>
      </c>
      <c r="J4795" s="2" t="str">
        <f>M01_SETTINGS!$F$2</f>
        <v>KASPI</v>
      </c>
    </row>
    <row r="4796" spans="1:10" x14ac:dyDescent="0.35">
      <c r="A4796" s="3">
        <f>_xlfn.XLOOKUP(Table16[[#This Row],[OrderID]],[3]!Table13456[No заказа],[3]!Table13456[Дата
отправки],"",0,1)</f>
        <v>45664</v>
      </c>
      <c r="B4796" s="2">
        <v>474413596</v>
      </c>
      <c r="C4796" s="2"/>
      <c r="D4796" s="2"/>
      <c r="E4796" s="3"/>
      <c r="F4796" s="3"/>
      <c r="H4796" s="5">
        <f>_xlfn.XLOOKUP(Table16[[#This Row],[OrderID]],[3]!Table13456[No заказа],[3]!Table13456[Количество],"",0,1)</f>
        <v>1</v>
      </c>
      <c r="I4796" s="5">
        <f>_xlfn.XLOOKUP(Table16[[#This Row],[OrderID]],[3]!Table13456[No заказа],[3]!Table13456[Цена],"",0,1)</f>
        <v>9000</v>
      </c>
      <c r="J4796" s="2" t="str">
        <f>M01_SETTINGS!$F$2</f>
        <v>KASPI</v>
      </c>
    </row>
    <row r="4797" spans="1:10" x14ac:dyDescent="0.35">
      <c r="A4797" s="3">
        <f>_xlfn.XLOOKUP(Table16[[#This Row],[OrderID]],[3]!Table13456[No заказа],[3]!Table13456[Дата
отправки],"",0,1)</f>
        <v>45664</v>
      </c>
      <c r="B4797" s="2">
        <v>474434627</v>
      </c>
      <c r="C4797" s="2"/>
      <c r="D4797" s="2"/>
      <c r="E4797" s="3"/>
      <c r="F4797" s="3"/>
      <c r="H4797" s="5">
        <f>_xlfn.XLOOKUP(Table16[[#This Row],[OrderID]],[3]!Table13456[No заказа],[3]!Table13456[Количество],"",0,1)</f>
        <v>1</v>
      </c>
      <c r="I4797" s="5">
        <f>_xlfn.XLOOKUP(Table16[[#This Row],[OrderID]],[3]!Table13456[No заказа],[3]!Table13456[Цена],"",0,1)</f>
        <v>8480</v>
      </c>
      <c r="J4797" s="2" t="str">
        <f>M01_SETTINGS!$F$2</f>
        <v>KASPI</v>
      </c>
    </row>
    <row r="4798" spans="1:10" x14ac:dyDescent="0.35">
      <c r="A4798" s="3">
        <f>_xlfn.XLOOKUP(Table16[[#This Row],[OrderID]],[3]!Table13456[No заказа],[3]!Table13456[Дата
отправки],"",0,1)</f>
        <v>45664</v>
      </c>
      <c r="B4798" s="2">
        <v>474051780</v>
      </c>
      <c r="C4798" s="2"/>
      <c r="D4798" s="2"/>
      <c r="E4798" s="3"/>
      <c r="F4798" s="3"/>
      <c r="H4798" s="5">
        <f>_xlfn.XLOOKUP(Table16[[#This Row],[OrderID]],[3]!Table13456[No заказа],[3]!Table13456[Количество],"",0,1)</f>
        <v>1</v>
      </c>
      <c r="I4798" s="5">
        <f>_xlfn.XLOOKUP(Table16[[#This Row],[OrderID]],[3]!Table13456[No заказа],[3]!Table13456[Цена],"",0,1)</f>
        <v>8877</v>
      </c>
      <c r="J4798" s="2" t="str">
        <f>M01_SETTINGS!$F$2</f>
        <v>KASPI</v>
      </c>
    </row>
    <row r="4799" spans="1:10" x14ac:dyDescent="0.35">
      <c r="A4799" s="3">
        <f>_xlfn.XLOOKUP(Table16[[#This Row],[OrderID]],[3]!Table13456[No заказа],[3]!Table13456[Дата
отправки],"",0,1)</f>
        <v>45664</v>
      </c>
      <c r="B4799" s="2">
        <v>474012562</v>
      </c>
      <c r="C4799" s="2"/>
      <c r="D4799" s="2"/>
      <c r="E4799" s="3"/>
      <c r="F4799" s="3"/>
      <c r="H4799" s="5">
        <f>_xlfn.XLOOKUP(Table16[[#This Row],[OrderID]],[3]!Table13456[No заказа],[3]!Table13456[Количество],"",0,1)</f>
        <v>1</v>
      </c>
      <c r="I4799" s="5">
        <f>_xlfn.XLOOKUP(Table16[[#This Row],[OrderID]],[3]!Table13456[No заказа],[3]!Table13456[Цена],"",0,1)</f>
        <v>8600</v>
      </c>
      <c r="J4799" s="2" t="str">
        <f>M01_SETTINGS!$F$2</f>
        <v>KASPI</v>
      </c>
    </row>
    <row r="4800" spans="1:10" x14ac:dyDescent="0.35">
      <c r="A4800" s="3">
        <f>_xlfn.XLOOKUP(Table16[[#This Row],[OrderID]],[3]!Table13456[No заказа],[3]!Table13456[Дата
отправки],"",0,1)</f>
        <v>45664</v>
      </c>
      <c r="B4800" s="2">
        <v>474078016</v>
      </c>
      <c r="C4800" s="2"/>
      <c r="D4800" s="2"/>
      <c r="E4800" s="3"/>
      <c r="F4800" s="3"/>
      <c r="H4800" s="5">
        <f>_xlfn.XLOOKUP(Table16[[#This Row],[OrderID]],[3]!Table13456[No заказа],[3]!Table13456[Количество],"",0,1)</f>
        <v>1</v>
      </c>
      <c r="I4800" s="5">
        <f>_xlfn.XLOOKUP(Table16[[#This Row],[OrderID]],[3]!Table13456[No заказа],[3]!Table13456[Цена],"",0,1)</f>
        <v>9600</v>
      </c>
      <c r="J4800" s="2" t="str">
        <f>M01_SETTINGS!$F$2</f>
        <v>KASPI</v>
      </c>
    </row>
    <row r="4801" spans="1:10" x14ac:dyDescent="0.35">
      <c r="A4801" s="3">
        <f>_xlfn.XLOOKUP(Table16[[#This Row],[OrderID]],[3]!Table13456[No заказа],[3]!Table13456[Дата
отправки],"",0,1)</f>
        <v>45664</v>
      </c>
      <c r="B4801" s="2">
        <v>472791888</v>
      </c>
      <c r="C4801" s="2"/>
      <c r="D4801" s="2"/>
      <c r="E4801" s="3"/>
      <c r="F4801" s="3"/>
      <c r="H4801" s="5">
        <f>_xlfn.XLOOKUP(Table16[[#This Row],[OrderID]],[3]!Table13456[No заказа],[3]!Table13456[Количество],"",0,1)</f>
        <v>1</v>
      </c>
      <c r="I4801" s="5">
        <f>_xlfn.XLOOKUP(Table16[[#This Row],[OrderID]],[3]!Table13456[No заказа],[3]!Table13456[Цена],"",0,1)</f>
        <v>8988</v>
      </c>
      <c r="J4801" s="2" t="str">
        <f>M01_SETTINGS!$F$2</f>
        <v>KASPI</v>
      </c>
    </row>
    <row r="4802" spans="1:10" x14ac:dyDescent="0.35">
      <c r="A4802" s="3">
        <f>_xlfn.XLOOKUP(Table16[[#This Row],[OrderID]],[3]!Table13456[No заказа],[3]!Table13456[Дата
отправки],"",0,1)</f>
        <v>45664</v>
      </c>
      <c r="B4802" s="2">
        <v>474357153</v>
      </c>
      <c r="C4802" s="2"/>
      <c r="D4802" s="2"/>
      <c r="E4802" s="3"/>
      <c r="F4802" s="3"/>
      <c r="H4802" s="5">
        <f>_xlfn.XLOOKUP(Table16[[#This Row],[OrderID]],[3]!Table13456[No заказа],[3]!Table13456[Количество],"",0,1)</f>
        <v>1</v>
      </c>
      <c r="I4802" s="5">
        <f>_xlfn.XLOOKUP(Table16[[#This Row],[OrderID]],[3]!Table13456[No заказа],[3]!Table13456[Цена],"",0,1)</f>
        <v>8957</v>
      </c>
      <c r="J4802" s="2" t="str">
        <f>M01_SETTINGS!$F$2</f>
        <v>KASPI</v>
      </c>
    </row>
    <row r="4803" spans="1:10" x14ac:dyDescent="0.35">
      <c r="A4803" s="3">
        <f>_xlfn.XLOOKUP(Table16[[#This Row],[OrderID]],[3]!Table13456[No заказа],[3]!Table13456[Дата
отправки],"",0,1)</f>
        <v>45664</v>
      </c>
      <c r="B4803" s="2">
        <v>476197318</v>
      </c>
      <c r="C4803" s="2"/>
      <c r="D4803" s="2"/>
      <c r="E4803" s="3"/>
      <c r="F4803" s="3"/>
      <c r="H4803" s="5">
        <f>_xlfn.XLOOKUP(Table16[[#This Row],[OrderID]],[3]!Table13456[No заказа],[3]!Table13456[Количество],"",0,1)</f>
        <v>1</v>
      </c>
      <c r="I4803" s="5">
        <f>_xlfn.XLOOKUP(Table16[[#This Row],[OrderID]],[3]!Table13456[No заказа],[3]!Table13456[Цена],"",0,1)</f>
        <v>8900</v>
      </c>
      <c r="J4803" s="2" t="str">
        <f>M01_SETTINGS!$F$2</f>
        <v>KASPI</v>
      </c>
    </row>
    <row r="4804" spans="1:10" x14ac:dyDescent="0.35">
      <c r="A4804" s="3">
        <f>_xlfn.XLOOKUP(Table16[[#This Row],[OrderID]],[3]!Table13456[No заказа],[3]!Table13456[Дата
отправки],"",0,1)</f>
        <v>45664</v>
      </c>
      <c r="B4804" s="2">
        <v>473721329</v>
      </c>
      <c r="C4804" s="2"/>
      <c r="D4804" s="2"/>
      <c r="E4804" s="3"/>
      <c r="F4804" s="3"/>
      <c r="H4804" s="5">
        <f>_xlfn.XLOOKUP(Table16[[#This Row],[OrderID]],[3]!Table13456[No заказа],[3]!Table13456[Количество],"",0,1)</f>
        <v>1</v>
      </c>
      <c r="I4804" s="5">
        <f>_xlfn.XLOOKUP(Table16[[#This Row],[OrderID]],[3]!Table13456[No заказа],[3]!Table13456[Цена],"",0,1)</f>
        <v>8989</v>
      </c>
      <c r="J4804" s="2" t="str">
        <f>M01_SETTINGS!$F$2</f>
        <v>KASPI</v>
      </c>
    </row>
    <row r="4805" spans="1:10" x14ac:dyDescent="0.35">
      <c r="A4805" s="3">
        <f>_xlfn.XLOOKUP(Table16[[#This Row],[OrderID]],[3]!Table13456[No заказа],[3]!Table13456[Дата
отправки],"",0,1)</f>
        <v>45664</v>
      </c>
      <c r="B4805" s="2">
        <v>474193421</v>
      </c>
      <c r="C4805" s="2"/>
      <c r="D4805" s="2"/>
      <c r="E4805" s="3"/>
      <c r="F4805" s="3"/>
      <c r="H4805" s="5">
        <f>_xlfn.XLOOKUP(Table16[[#This Row],[OrderID]],[3]!Table13456[No заказа],[3]!Table13456[Количество],"",0,1)</f>
        <v>1</v>
      </c>
      <c r="I4805" s="5">
        <f>_xlfn.XLOOKUP(Table16[[#This Row],[OrderID]],[3]!Table13456[No заказа],[3]!Table13456[Цена],"",0,1)</f>
        <v>8998</v>
      </c>
      <c r="J4805" s="2" t="str">
        <f>M01_SETTINGS!$F$2</f>
        <v>KASPI</v>
      </c>
    </row>
    <row r="4806" spans="1:10" x14ac:dyDescent="0.35">
      <c r="A4806" s="3">
        <f>_xlfn.XLOOKUP(Table16[[#This Row],[OrderID]],[3]!Table13456[No заказа],[3]!Table13456[Дата
отправки],"",0,1)</f>
        <v>45664</v>
      </c>
      <c r="B4806" s="2">
        <v>473734851</v>
      </c>
      <c r="C4806" s="2"/>
      <c r="D4806" s="2"/>
      <c r="E4806" s="3"/>
      <c r="F4806" s="3"/>
      <c r="H4806" s="5">
        <f>_xlfn.XLOOKUP(Table16[[#This Row],[OrderID]],[3]!Table13456[No заказа],[3]!Table13456[Количество],"",0,1)</f>
        <v>1</v>
      </c>
      <c r="I4806" s="5">
        <f>_xlfn.XLOOKUP(Table16[[#This Row],[OrderID]],[3]!Table13456[No заказа],[3]!Table13456[Цена],"",0,1)</f>
        <v>9000</v>
      </c>
      <c r="J4806" s="2" t="str">
        <f>M01_SETTINGS!$F$2</f>
        <v>KASPI</v>
      </c>
    </row>
    <row r="4807" spans="1:10" x14ac:dyDescent="0.35">
      <c r="A4807" s="3">
        <f>_xlfn.XLOOKUP(Table16[[#This Row],[OrderID]],[3]!Table13456[No заказа],[3]!Table13456[Дата
отправки],"",0,1)</f>
        <v>45664</v>
      </c>
      <c r="B4807" s="2">
        <v>476116860</v>
      </c>
      <c r="C4807" s="2"/>
      <c r="D4807" s="2"/>
      <c r="E4807" s="3"/>
      <c r="F4807" s="3"/>
      <c r="H4807" s="5">
        <f>_xlfn.XLOOKUP(Table16[[#This Row],[OrderID]],[3]!Table13456[No заказа],[3]!Table13456[Количество],"",0,1)</f>
        <v>1</v>
      </c>
      <c r="I4807" s="5">
        <f>_xlfn.XLOOKUP(Table16[[#This Row],[OrderID]],[3]!Table13456[No заказа],[3]!Table13456[Цена],"",0,1)</f>
        <v>8480</v>
      </c>
      <c r="J4807" s="2" t="str">
        <f>M01_SETTINGS!$F$2</f>
        <v>KASPI</v>
      </c>
    </row>
    <row r="4808" spans="1:10" x14ac:dyDescent="0.35">
      <c r="A4808" s="3">
        <f>_xlfn.XLOOKUP(Table16[[#This Row],[OrderID]],[3]!Table13456[No заказа],[3]!Table13456[Дата
отправки],"",0,1)</f>
        <v>45664</v>
      </c>
      <c r="B4808" s="2">
        <v>476397111</v>
      </c>
      <c r="C4808" s="2"/>
      <c r="D4808" s="2"/>
      <c r="E4808" s="3"/>
      <c r="F4808" s="3"/>
      <c r="H4808" s="5">
        <f>_xlfn.XLOOKUP(Table16[[#This Row],[OrderID]],[3]!Table13456[No заказа],[3]!Table13456[Количество],"",0,1)</f>
        <v>1</v>
      </c>
      <c r="I4808" s="5">
        <f>_xlfn.XLOOKUP(Table16[[#This Row],[OrderID]],[3]!Table13456[No заказа],[3]!Table13456[Цена],"",0,1)</f>
        <v>9000</v>
      </c>
      <c r="J4808" s="2" t="str">
        <f>M01_SETTINGS!$F$2</f>
        <v>KASPI</v>
      </c>
    </row>
    <row r="4809" spans="1:10" x14ac:dyDescent="0.35">
      <c r="A4809" s="3">
        <f>_xlfn.XLOOKUP(Table16[[#This Row],[OrderID]],[3]!Table13456[No заказа],[3]!Table13456[Дата
отправки],"",0,1)</f>
        <v>45664</v>
      </c>
      <c r="B4809" s="2">
        <v>476384202</v>
      </c>
      <c r="C4809" s="2"/>
      <c r="D4809" s="2"/>
      <c r="E4809" s="3"/>
      <c r="F4809" s="3"/>
      <c r="H4809" s="5">
        <f>_xlfn.XLOOKUP(Table16[[#This Row],[OrderID]],[3]!Table13456[No заказа],[3]!Table13456[Количество],"",0,1)</f>
        <v>1</v>
      </c>
      <c r="I4809" s="5">
        <f>_xlfn.XLOOKUP(Table16[[#This Row],[OrderID]],[3]!Table13456[No заказа],[3]!Table13456[Цена],"",0,1)</f>
        <v>9000</v>
      </c>
      <c r="J4809" s="2" t="str">
        <f>M01_SETTINGS!$F$2</f>
        <v>KASPI</v>
      </c>
    </row>
    <row r="4810" spans="1:10" x14ac:dyDescent="0.35">
      <c r="A4810" s="3">
        <f>_xlfn.XLOOKUP(Table16[[#This Row],[OrderID]],[3]!Table13456[No заказа],[3]!Table13456[Дата
отправки],"",0,1)</f>
        <v>45664</v>
      </c>
      <c r="B4810" s="2">
        <v>473605795</v>
      </c>
      <c r="C4810" s="2"/>
      <c r="D4810" s="2"/>
      <c r="E4810" s="3"/>
      <c r="F4810" s="3"/>
      <c r="H4810" s="5">
        <f>_xlfn.XLOOKUP(Table16[[#This Row],[OrderID]],[3]!Table13456[No заказа],[3]!Table13456[Количество],"",0,1)</f>
        <v>1</v>
      </c>
      <c r="I4810" s="5">
        <f>_xlfn.XLOOKUP(Table16[[#This Row],[OrderID]],[3]!Table13456[No заказа],[3]!Table13456[Цена],"",0,1)</f>
        <v>8522</v>
      </c>
      <c r="J4810" s="2" t="str">
        <f>M01_SETTINGS!$F$2</f>
        <v>KASPI</v>
      </c>
    </row>
    <row r="4811" spans="1:10" x14ac:dyDescent="0.35">
      <c r="A4811" s="3">
        <f>_xlfn.XLOOKUP(Table16[[#This Row],[OrderID]],[3]!Table13456[No заказа],[3]!Table13456[Дата
отправки],"",0,1)</f>
        <v>45664</v>
      </c>
      <c r="B4811" s="2">
        <v>473832338</v>
      </c>
      <c r="C4811" s="2"/>
      <c r="D4811" s="2"/>
      <c r="E4811" s="3"/>
      <c r="F4811" s="3"/>
      <c r="H4811" s="5">
        <f>_xlfn.XLOOKUP(Table16[[#This Row],[OrderID]],[3]!Table13456[No заказа],[3]!Table13456[Количество],"",0,1)</f>
        <v>1</v>
      </c>
      <c r="I4811" s="5">
        <f>_xlfn.XLOOKUP(Table16[[#This Row],[OrderID]],[3]!Table13456[No заказа],[3]!Table13456[Цена],"",0,1)</f>
        <v>8909</v>
      </c>
      <c r="J4811" s="2" t="str">
        <f>M01_SETTINGS!$F$2</f>
        <v>KASPI</v>
      </c>
    </row>
    <row r="4812" spans="1:10" x14ac:dyDescent="0.35">
      <c r="A4812" s="3">
        <f>_xlfn.XLOOKUP(Table16[[#This Row],[OrderID]],[3]!Table13456[No заказа],[3]!Table13456[Дата
отправки],"",0,1)</f>
        <v>45664</v>
      </c>
      <c r="B4812" s="2">
        <v>475932757</v>
      </c>
      <c r="C4812" s="2"/>
      <c r="D4812" s="2"/>
      <c r="E4812" s="3"/>
      <c r="F4812" s="3"/>
      <c r="H4812" s="5">
        <f>_xlfn.XLOOKUP(Table16[[#This Row],[OrderID]],[3]!Table13456[No заказа],[3]!Table13456[Количество],"",0,1)</f>
        <v>1</v>
      </c>
      <c r="I4812" s="5">
        <f>_xlfn.XLOOKUP(Table16[[#This Row],[OrderID]],[3]!Table13456[No заказа],[3]!Table13456[Цена],"",0,1)</f>
        <v>14990</v>
      </c>
      <c r="J4812" s="2" t="str">
        <f>M01_SETTINGS!$F$2</f>
        <v>KASPI</v>
      </c>
    </row>
    <row r="4813" spans="1:10" x14ac:dyDescent="0.35">
      <c r="A4813" s="3">
        <f>_xlfn.XLOOKUP(Table16[[#This Row],[OrderID]],[3]!Table13456[No заказа],[3]!Table13456[Дата
отправки],"",0,1)</f>
        <v>45664</v>
      </c>
      <c r="B4813" s="2">
        <v>473658755</v>
      </c>
      <c r="C4813" s="2"/>
      <c r="D4813" s="2"/>
      <c r="E4813" s="3"/>
      <c r="F4813" s="3"/>
      <c r="H4813" s="5">
        <f>_xlfn.XLOOKUP(Table16[[#This Row],[OrderID]],[3]!Table13456[No заказа],[3]!Table13456[Количество],"",0,1)</f>
        <v>1</v>
      </c>
      <c r="I4813" s="5">
        <f>_xlfn.XLOOKUP(Table16[[#This Row],[OrderID]],[3]!Table13456[No заказа],[3]!Table13456[Цена],"",0,1)</f>
        <v>8835</v>
      </c>
      <c r="J4813" s="2" t="str">
        <f>M01_SETTINGS!$F$2</f>
        <v>KASPI</v>
      </c>
    </row>
    <row r="4814" spans="1:10" x14ac:dyDescent="0.35">
      <c r="A4814" s="3">
        <f>_xlfn.XLOOKUP(Table16[[#This Row],[OrderID]],[3]!Table13456[No заказа],[3]!Table13456[Дата
отправки],"",0,1)</f>
        <v>45664</v>
      </c>
      <c r="B4814" s="2">
        <v>474087850</v>
      </c>
      <c r="C4814" s="2"/>
      <c r="D4814" s="2"/>
      <c r="E4814" s="3"/>
      <c r="F4814" s="3"/>
      <c r="H4814" s="5">
        <f>_xlfn.XLOOKUP(Table16[[#This Row],[OrderID]],[3]!Table13456[No заказа],[3]!Table13456[Количество],"",0,1)</f>
        <v>1</v>
      </c>
      <c r="I4814" s="5">
        <f>_xlfn.XLOOKUP(Table16[[#This Row],[OrderID]],[3]!Table13456[No заказа],[3]!Table13456[Цена],"",0,1)</f>
        <v>8699</v>
      </c>
      <c r="J4814" s="2" t="str">
        <f>M01_SETTINGS!$F$2</f>
        <v>KASPI</v>
      </c>
    </row>
    <row r="4815" spans="1:10" x14ac:dyDescent="0.35">
      <c r="A4815" s="3">
        <f>_xlfn.XLOOKUP(Table16[[#This Row],[OrderID]],[3]!Table13456[No заказа],[3]!Table13456[Дата
отправки],"",0,1)</f>
        <v>45664</v>
      </c>
      <c r="B4815" s="2">
        <v>473548821</v>
      </c>
      <c r="C4815" s="2"/>
      <c r="D4815" s="2"/>
      <c r="E4815" s="3"/>
      <c r="F4815" s="3"/>
      <c r="H4815" s="5">
        <f>_xlfn.XLOOKUP(Table16[[#This Row],[OrderID]],[3]!Table13456[No заказа],[3]!Table13456[Количество],"",0,1)</f>
        <v>1</v>
      </c>
      <c r="I4815" s="5">
        <f>_xlfn.XLOOKUP(Table16[[#This Row],[OrderID]],[3]!Table13456[No заказа],[3]!Table13456[Цена],"",0,1)</f>
        <v>8872</v>
      </c>
      <c r="J4815" s="2" t="str">
        <f>M01_SETTINGS!$F$2</f>
        <v>KASPI</v>
      </c>
    </row>
    <row r="4816" spans="1:10" x14ac:dyDescent="0.35">
      <c r="A4816" s="3">
        <f>_xlfn.XLOOKUP(Table16[[#This Row],[OrderID]],[3]!Table13456[No заказа],[3]!Table13456[Дата
отправки],"",0,1)</f>
        <v>45664</v>
      </c>
      <c r="B4816" s="2">
        <v>474026834</v>
      </c>
      <c r="C4816" s="2"/>
      <c r="D4816" s="2"/>
      <c r="E4816" s="3"/>
      <c r="F4816" s="3"/>
      <c r="H4816" s="5">
        <f>_xlfn.XLOOKUP(Table16[[#This Row],[OrderID]],[3]!Table13456[No заказа],[3]!Table13456[Количество],"",0,1)</f>
        <v>1</v>
      </c>
      <c r="I4816" s="5">
        <f>_xlfn.XLOOKUP(Table16[[#This Row],[OrderID]],[3]!Table13456[No заказа],[3]!Table13456[Цена],"",0,1)</f>
        <v>8480</v>
      </c>
      <c r="J4816" s="2" t="str">
        <f>M01_SETTINGS!$F$2</f>
        <v>KASPI</v>
      </c>
    </row>
    <row r="4817" spans="1:10" x14ac:dyDescent="0.35">
      <c r="A4817" s="3">
        <f>_xlfn.XLOOKUP(Table16[[#This Row],[OrderID]],[3]!Table13456[No заказа],[3]!Table13456[Дата
отправки],"",0,1)</f>
        <v>45664</v>
      </c>
      <c r="B4817" s="2">
        <v>473834303</v>
      </c>
      <c r="C4817" s="2"/>
      <c r="D4817" s="2"/>
      <c r="E4817" s="3"/>
      <c r="F4817" s="3"/>
      <c r="H4817" s="5">
        <f>_xlfn.XLOOKUP(Table16[[#This Row],[OrderID]],[3]!Table13456[No заказа],[3]!Table13456[Количество],"",0,1)</f>
        <v>1</v>
      </c>
      <c r="I4817" s="5">
        <f>_xlfn.XLOOKUP(Table16[[#This Row],[OrderID]],[3]!Table13456[No заказа],[3]!Table13456[Цена],"",0,1)</f>
        <v>8973</v>
      </c>
      <c r="J4817" s="2" t="str">
        <f>M01_SETTINGS!$F$2</f>
        <v>KASPI</v>
      </c>
    </row>
    <row r="4818" spans="1:10" x14ac:dyDescent="0.35">
      <c r="A4818" s="3">
        <f>_xlfn.XLOOKUP(Table16[[#This Row],[OrderID]],[3]!Table13456[No заказа],[3]!Table13456[Дата
отправки],"",0,1)</f>
        <v>45664</v>
      </c>
      <c r="B4818" s="2">
        <v>473567279</v>
      </c>
      <c r="C4818" s="2"/>
      <c r="D4818" s="2"/>
      <c r="E4818" s="3"/>
      <c r="F4818" s="3"/>
      <c r="H4818" s="5">
        <f>_xlfn.XLOOKUP(Table16[[#This Row],[OrderID]],[3]!Table13456[No заказа],[3]!Table13456[Количество],"",0,1)</f>
        <v>1</v>
      </c>
      <c r="I4818" s="5">
        <f>_xlfn.XLOOKUP(Table16[[#This Row],[OrderID]],[3]!Table13456[No заказа],[3]!Table13456[Цена],"",0,1)</f>
        <v>8913</v>
      </c>
      <c r="J4818" s="2" t="str">
        <f>M01_SETTINGS!$F$2</f>
        <v>KASPI</v>
      </c>
    </row>
    <row r="4819" spans="1:10" x14ac:dyDescent="0.35">
      <c r="A4819" s="3">
        <f>_xlfn.XLOOKUP(Table16[[#This Row],[OrderID]],[3]!Table13456[No заказа],[3]!Table13456[Дата
отправки],"",0,1)</f>
        <v>45664</v>
      </c>
      <c r="B4819" s="2">
        <v>476472096</v>
      </c>
      <c r="C4819" s="2"/>
      <c r="D4819" s="2"/>
      <c r="E4819" s="3"/>
      <c r="F4819" s="3"/>
      <c r="H4819" s="5">
        <f>_xlfn.XLOOKUP(Table16[[#This Row],[OrderID]],[3]!Table13456[No заказа],[3]!Table13456[Количество],"",0,1)</f>
        <v>1</v>
      </c>
      <c r="I4819" s="5">
        <f>_xlfn.XLOOKUP(Table16[[#This Row],[OrderID]],[3]!Table13456[No заказа],[3]!Table13456[Цена],"",0,1)</f>
        <v>10000</v>
      </c>
      <c r="J4819" s="2" t="str">
        <f>M01_SETTINGS!$F$2</f>
        <v>KASPI</v>
      </c>
    </row>
    <row r="4820" spans="1:10" x14ac:dyDescent="0.35">
      <c r="A4820" s="3">
        <f>_xlfn.XLOOKUP(Table16[[#This Row],[OrderID]],[3]!Table13456[No заказа],[3]!Table13456[Дата
отправки],"",0,1)</f>
        <v>45664</v>
      </c>
      <c r="B4820" s="2">
        <v>476182713</v>
      </c>
      <c r="C4820" s="2"/>
      <c r="D4820" s="2"/>
      <c r="E4820" s="3"/>
      <c r="F4820" s="3"/>
      <c r="H4820" s="5">
        <f>_xlfn.XLOOKUP(Table16[[#This Row],[OrderID]],[3]!Table13456[No заказа],[3]!Table13456[Количество],"",0,1)</f>
        <v>1</v>
      </c>
      <c r="I4820" s="5">
        <f>_xlfn.XLOOKUP(Table16[[#This Row],[OrderID]],[3]!Table13456[No заказа],[3]!Table13456[Цена],"",0,1)</f>
        <v>8999</v>
      </c>
      <c r="J4820" s="2" t="str">
        <f>M01_SETTINGS!$F$2</f>
        <v>KASPI</v>
      </c>
    </row>
    <row r="4821" spans="1:10" x14ac:dyDescent="0.35">
      <c r="A4821" s="3">
        <f>_xlfn.XLOOKUP(Table16[[#This Row],[OrderID]],[3]!Table13456[No заказа],[3]!Table13456[Дата
отправки],"",0,1)</f>
        <v>45664</v>
      </c>
      <c r="B4821" s="2">
        <v>473951441</v>
      </c>
      <c r="C4821" s="2"/>
      <c r="D4821" s="2"/>
      <c r="E4821" s="3"/>
      <c r="F4821" s="3"/>
      <c r="H4821" s="5">
        <f>_xlfn.XLOOKUP(Table16[[#This Row],[OrderID]],[3]!Table13456[No заказа],[3]!Table13456[Количество],"",0,1)</f>
        <v>1</v>
      </c>
      <c r="I4821" s="5">
        <f>_xlfn.XLOOKUP(Table16[[#This Row],[OrderID]],[3]!Table13456[No заказа],[3]!Table13456[Цена],"",0,1)</f>
        <v>14990</v>
      </c>
      <c r="J4821" s="2" t="str">
        <f>M01_SETTINGS!$F$2</f>
        <v>KASPI</v>
      </c>
    </row>
    <row r="4822" spans="1:10" x14ac:dyDescent="0.35">
      <c r="A4822" s="3">
        <f>_xlfn.XLOOKUP(Table16[[#This Row],[OrderID]],[3]!Table13456[No заказа],[3]!Table13456[Дата
отправки],"",0,1)</f>
        <v>45664</v>
      </c>
      <c r="B4822" s="2">
        <v>473764466</v>
      </c>
      <c r="C4822" s="2"/>
      <c r="D4822" s="2"/>
      <c r="E4822" s="3"/>
      <c r="F4822" s="3"/>
      <c r="H4822" s="5">
        <f>_xlfn.XLOOKUP(Table16[[#This Row],[OrderID]],[3]!Table13456[No заказа],[3]!Table13456[Количество],"",0,1)</f>
        <v>1</v>
      </c>
      <c r="I4822" s="5">
        <f>_xlfn.XLOOKUP(Table16[[#This Row],[OrderID]],[3]!Table13456[No заказа],[3]!Table13456[Цена],"",0,1)</f>
        <v>14990</v>
      </c>
      <c r="J4822" s="2" t="str">
        <f>M01_SETTINGS!$F$2</f>
        <v>KASPI</v>
      </c>
    </row>
    <row r="4823" spans="1:10" x14ac:dyDescent="0.35">
      <c r="A4823" s="3">
        <f>_xlfn.XLOOKUP(Table16[[#This Row],[OrderID]],[3]!Table13456[No заказа],[3]!Table13456[Дата
отправки],"",0,1)</f>
        <v>45664</v>
      </c>
      <c r="B4823" s="2">
        <v>475973886</v>
      </c>
      <c r="C4823" s="2"/>
      <c r="D4823" s="2"/>
      <c r="E4823" s="3"/>
      <c r="F4823" s="3"/>
      <c r="H4823" s="5">
        <f>_xlfn.XLOOKUP(Table16[[#This Row],[OrderID]],[3]!Table13456[No заказа],[3]!Table13456[Количество],"",0,1)</f>
        <v>1</v>
      </c>
      <c r="I4823" s="5">
        <f>_xlfn.XLOOKUP(Table16[[#This Row],[OrderID]],[3]!Table13456[No заказа],[3]!Table13456[Цена],"",0,1)</f>
        <v>8999</v>
      </c>
      <c r="J4823" s="2" t="str">
        <f>M01_SETTINGS!$F$2</f>
        <v>KASPI</v>
      </c>
    </row>
    <row r="4824" spans="1:10" x14ac:dyDescent="0.35">
      <c r="A4824" s="3">
        <f>_xlfn.XLOOKUP(Table16[[#This Row],[OrderID]],[3]!Table13456[No заказа],[3]!Table13456[Дата
отправки],"",0,1)</f>
        <v>45664</v>
      </c>
      <c r="B4824" s="2">
        <v>476092077</v>
      </c>
      <c r="C4824" s="2"/>
      <c r="D4824" s="2"/>
      <c r="E4824" s="3"/>
      <c r="F4824" s="3"/>
      <c r="H4824" s="5">
        <f>_xlfn.XLOOKUP(Table16[[#This Row],[OrderID]],[3]!Table13456[No заказа],[3]!Table13456[Количество],"",0,1)</f>
        <v>1</v>
      </c>
      <c r="I4824" s="5">
        <f>_xlfn.XLOOKUP(Table16[[#This Row],[OrderID]],[3]!Table13456[No заказа],[3]!Table13456[Цена],"",0,1)</f>
        <v>8590</v>
      </c>
      <c r="J4824" s="2" t="str">
        <f>M01_SETTINGS!$F$2</f>
        <v>KASPI</v>
      </c>
    </row>
    <row r="4825" spans="1:10" x14ac:dyDescent="0.35">
      <c r="A4825" s="3">
        <f>_xlfn.XLOOKUP(Table16[[#This Row],[OrderID]],[3]!Table13456[No заказа],[3]!Table13456[Дата
отправки],"",0,1)</f>
        <v>45664</v>
      </c>
      <c r="B4825" s="2">
        <v>472926915</v>
      </c>
      <c r="C4825" s="2"/>
      <c r="D4825" s="2"/>
      <c r="E4825" s="3"/>
      <c r="F4825" s="3"/>
      <c r="H4825" s="5">
        <f>_xlfn.XLOOKUP(Table16[[#This Row],[OrderID]],[3]!Table13456[No заказа],[3]!Table13456[Количество],"",0,1)</f>
        <v>1</v>
      </c>
      <c r="I4825" s="5">
        <f>_xlfn.XLOOKUP(Table16[[#This Row],[OrderID]],[3]!Table13456[No заказа],[3]!Table13456[Цена],"",0,1)</f>
        <v>8982</v>
      </c>
      <c r="J4825" s="2" t="str">
        <f>M01_SETTINGS!$F$2</f>
        <v>KASPI</v>
      </c>
    </row>
    <row r="4826" spans="1:10" x14ac:dyDescent="0.35">
      <c r="A4826" s="3">
        <f>_xlfn.XLOOKUP(Table16[[#This Row],[OrderID]],[3]!Table13456[No заказа],[3]!Table13456[Дата
отправки],"",0,1)</f>
        <v>45664</v>
      </c>
      <c r="B4826" s="2">
        <v>476455375</v>
      </c>
      <c r="C4826" s="2"/>
      <c r="D4826" s="2"/>
      <c r="E4826" s="3"/>
      <c r="F4826" s="3"/>
      <c r="H4826" s="5">
        <f>_xlfn.XLOOKUP(Table16[[#This Row],[OrderID]],[3]!Table13456[No заказа],[3]!Table13456[Количество],"",0,1)</f>
        <v>1</v>
      </c>
      <c r="I4826" s="5">
        <f>_xlfn.XLOOKUP(Table16[[#This Row],[OrderID]],[3]!Table13456[No заказа],[3]!Table13456[Цена],"",0,1)</f>
        <v>10000</v>
      </c>
      <c r="J4826" s="2" t="str">
        <f>M01_SETTINGS!$F$2</f>
        <v>KASPI</v>
      </c>
    </row>
    <row r="4827" spans="1:10" x14ac:dyDescent="0.35">
      <c r="A4827" s="3">
        <f>_xlfn.XLOOKUP(Table16[[#This Row],[OrderID]],[3]!Table13456[No заказа],[3]!Table13456[Дата
отправки],"",0,1)</f>
        <v>45664</v>
      </c>
      <c r="B4827" s="2">
        <v>474086640</v>
      </c>
      <c r="C4827" s="2"/>
      <c r="D4827" s="2"/>
      <c r="E4827" s="3"/>
      <c r="F4827" s="3"/>
      <c r="H4827" s="5">
        <f>_xlfn.XLOOKUP(Table16[[#This Row],[OrderID]],[3]!Table13456[No заказа],[3]!Table13456[Количество],"",0,1)</f>
        <v>1</v>
      </c>
      <c r="I4827" s="5">
        <f>_xlfn.XLOOKUP(Table16[[#This Row],[OrderID]],[3]!Table13456[No заказа],[3]!Table13456[Цена],"",0,1)</f>
        <v>9499</v>
      </c>
      <c r="J4827" s="2" t="str">
        <f>M01_SETTINGS!$F$2</f>
        <v>KASPI</v>
      </c>
    </row>
    <row r="4828" spans="1:10" x14ac:dyDescent="0.35">
      <c r="A4828" s="3">
        <f>_xlfn.XLOOKUP(Table16[[#This Row],[OrderID]],[3]!Table13456[No заказа],[3]!Table13456[Дата
отправки],"",0,1)</f>
        <v>45664</v>
      </c>
      <c r="B4828" s="2">
        <v>476486596</v>
      </c>
      <c r="C4828" s="2"/>
      <c r="D4828" s="2"/>
      <c r="E4828" s="3"/>
      <c r="F4828" s="3"/>
      <c r="H4828" s="5">
        <f>_xlfn.XLOOKUP(Table16[[#This Row],[OrderID]],[3]!Table13456[No заказа],[3]!Table13456[Количество],"",0,1)</f>
        <v>1</v>
      </c>
      <c r="I4828" s="5">
        <f>_xlfn.XLOOKUP(Table16[[#This Row],[OrderID]],[3]!Table13456[No заказа],[3]!Table13456[Цена],"",0,1)</f>
        <v>8999</v>
      </c>
      <c r="J4828" s="2" t="str">
        <f>M01_SETTINGS!$F$2</f>
        <v>KASPI</v>
      </c>
    </row>
    <row r="4829" spans="1:10" x14ac:dyDescent="0.35">
      <c r="A4829" s="3">
        <f>_xlfn.XLOOKUP(Table16[[#This Row],[OrderID]],[3]!Table13456[No заказа],[3]!Table13456[Дата
отправки],"",0,1)</f>
        <v>45664</v>
      </c>
      <c r="B4829" s="2">
        <v>476321816</v>
      </c>
      <c r="C4829" s="2"/>
      <c r="D4829" s="2"/>
      <c r="E4829" s="3"/>
      <c r="F4829" s="3"/>
      <c r="H4829" s="5">
        <f>_xlfn.XLOOKUP(Table16[[#This Row],[OrderID]],[3]!Table13456[No заказа],[3]!Table13456[Количество],"",0,1)</f>
        <v>1</v>
      </c>
      <c r="I4829" s="5">
        <f>_xlfn.XLOOKUP(Table16[[#This Row],[OrderID]],[3]!Table13456[No заказа],[3]!Table13456[Цена],"",0,1)</f>
        <v>9000</v>
      </c>
      <c r="J4829" s="2" t="str">
        <f>M01_SETTINGS!$F$2</f>
        <v>KASPI</v>
      </c>
    </row>
    <row r="4830" spans="1:10" x14ac:dyDescent="0.35">
      <c r="A4830" s="3">
        <f>_xlfn.XLOOKUP(Table16[[#This Row],[OrderID]],[3]!Table13456[No заказа],[3]!Table13456[Дата
отправки],"",0,1)</f>
        <v>45664</v>
      </c>
      <c r="B4830" s="2">
        <v>475935461</v>
      </c>
      <c r="C4830" s="2"/>
      <c r="D4830" s="2"/>
      <c r="E4830" s="3"/>
      <c r="F4830" s="3"/>
      <c r="H4830" s="5">
        <f>_xlfn.XLOOKUP(Table16[[#This Row],[OrderID]],[3]!Table13456[No заказа],[3]!Table13456[Количество],"",0,1)</f>
        <v>1</v>
      </c>
      <c r="I4830" s="5">
        <f>_xlfn.XLOOKUP(Table16[[#This Row],[OrderID]],[3]!Table13456[No заказа],[3]!Table13456[Цена],"",0,1)</f>
        <v>9000</v>
      </c>
      <c r="J4830" s="2" t="str">
        <f>M01_SETTINGS!$F$2</f>
        <v>KASPI</v>
      </c>
    </row>
    <row r="4831" spans="1:10" x14ac:dyDescent="0.35">
      <c r="A4831" s="3">
        <f>_xlfn.XLOOKUP(Table16[[#This Row],[OrderID]],[3]!Table13456[No заказа],[3]!Table13456[Дата
отправки],"",0,1)</f>
        <v>45664</v>
      </c>
      <c r="B4831" s="2">
        <v>476494532</v>
      </c>
      <c r="C4831" s="2"/>
      <c r="D4831" s="2"/>
      <c r="E4831" s="3"/>
      <c r="F4831" s="3"/>
      <c r="H4831" s="5">
        <f>_xlfn.XLOOKUP(Table16[[#This Row],[OrderID]],[3]!Table13456[No заказа],[3]!Table13456[Количество],"",0,1)</f>
        <v>1</v>
      </c>
      <c r="I4831" s="5">
        <f>_xlfn.XLOOKUP(Table16[[#This Row],[OrderID]],[3]!Table13456[No заказа],[3]!Table13456[Цена],"",0,1)</f>
        <v>8479</v>
      </c>
      <c r="J4831" s="2" t="str">
        <f>M01_SETTINGS!$F$2</f>
        <v>KASPI</v>
      </c>
    </row>
    <row r="4832" spans="1:10" x14ac:dyDescent="0.35">
      <c r="A4832" s="3">
        <f>_xlfn.XLOOKUP(Table16[[#This Row],[OrderID]],[3]!Table13456[No заказа],[3]!Table13456[Дата
отправки],"",0,1)</f>
        <v>45664</v>
      </c>
      <c r="B4832" s="2">
        <v>476305910</v>
      </c>
      <c r="C4832" s="2"/>
      <c r="D4832" s="2"/>
      <c r="E4832" s="3"/>
      <c r="F4832" s="3"/>
      <c r="H4832" s="5">
        <f>_xlfn.XLOOKUP(Table16[[#This Row],[OrderID]],[3]!Table13456[No заказа],[3]!Table13456[Количество],"",0,1)</f>
        <v>1</v>
      </c>
      <c r="I4832" s="5">
        <f>_xlfn.XLOOKUP(Table16[[#This Row],[OrderID]],[3]!Table13456[No заказа],[3]!Table13456[Цена],"",0,1)</f>
        <v>9999</v>
      </c>
      <c r="J4832" s="2" t="str">
        <f>M01_SETTINGS!$F$2</f>
        <v>KASPI</v>
      </c>
    </row>
    <row r="4833" spans="1:10" x14ac:dyDescent="0.35">
      <c r="A4833" s="3">
        <f>_xlfn.XLOOKUP(Table16[[#This Row],[OrderID]],[3]!Table13456[No заказа],[3]!Table13456[Дата
отправки],"",0,1)</f>
        <v>45664</v>
      </c>
      <c r="B4833" s="2">
        <v>473435574</v>
      </c>
      <c r="C4833" s="2"/>
      <c r="D4833" s="2"/>
      <c r="E4833" s="3"/>
      <c r="F4833" s="3"/>
      <c r="H4833" s="5">
        <f>_xlfn.XLOOKUP(Table16[[#This Row],[OrderID]],[3]!Table13456[No заказа],[3]!Table13456[Количество],"",0,1)</f>
        <v>1</v>
      </c>
      <c r="I4833" s="5">
        <f>_xlfn.XLOOKUP(Table16[[#This Row],[OrderID]],[3]!Table13456[No заказа],[3]!Table13456[Цена],"",0,1)</f>
        <v>9999</v>
      </c>
      <c r="J4833" s="2" t="str">
        <f>M01_SETTINGS!$F$2</f>
        <v>KASPI</v>
      </c>
    </row>
    <row r="4834" spans="1:10" x14ac:dyDescent="0.35">
      <c r="A4834" s="3">
        <f>_xlfn.XLOOKUP(Table16[[#This Row],[OrderID]],[3]!Table13456[No заказа],[3]!Table13456[Дата
отправки],"",0,1)</f>
        <v>45664</v>
      </c>
      <c r="B4834" s="2">
        <v>476293085</v>
      </c>
      <c r="C4834" s="2"/>
      <c r="D4834" s="2"/>
      <c r="E4834" s="3"/>
      <c r="F4834" s="3"/>
      <c r="H4834" s="5">
        <f>_xlfn.XLOOKUP(Table16[[#This Row],[OrderID]],[3]!Table13456[No заказа],[3]!Table13456[Количество],"",0,1)</f>
        <v>1</v>
      </c>
      <c r="I4834" s="5">
        <f>_xlfn.XLOOKUP(Table16[[#This Row],[OrderID]],[3]!Table13456[No заказа],[3]!Table13456[Цена],"",0,1)</f>
        <v>8500</v>
      </c>
      <c r="J4834" s="2" t="str">
        <f>M01_SETTINGS!$F$2</f>
        <v>KASPI</v>
      </c>
    </row>
    <row r="4835" spans="1:10" x14ac:dyDescent="0.35">
      <c r="A4835" s="3">
        <f>_xlfn.XLOOKUP(Table16[[#This Row],[OrderID]],[3]!Table13456[No заказа],[3]!Table13456[Дата
отправки],"",0,1)</f>
        <v>45664</v>
      </c>
      <c r="B4835" s="2">
        <v>474420483</v>
      </c>
      <c r="C4835" s="2"/>
      <c r="D4835" s="2"/>
      <c r="E4835" s="3"/>
      <c r="F4835" s="3"/>
      <c r="H4835" s="5">
        <f>_xlfn.XLOOKUP(Table16[[#This Row],[OrderID]],[3]!Table13456[No заказа],[3]!Table13456[Количество],"",0,1)</f>
        <v>1</v>
      </c>
      <c r="I4835" s="5">
        <f>_xlfn.XLOOKUP(Table16[[#This Row],[OrderID]],[3]!Table13456[No заказа],[3]!Table13456[Цена],"",0,1)</f>
        <v>8479</v>
      </c>
      <c r="J4835" s="2" t="str">
        <f>M01_SETTINGS!$F$2</f>
        <v>KASPI</v>
      </c>
    </row>
    <row r="4836" spans="1:10" x14ac:dyDescent="0.35">
      <c r="A4836" s="3">
        <f>_xlfn.XLOOKUP(Table16[[#This Row],[OrderID]],[3]!Table13456[No заказа],[3]!Table13456[Дата
отправки],"",0,1)</f>
        <v>45664</v>
      </c>
      <c r="B4836" s="2">
        <v>476070910</v>
      </c>
      <c r="C4836" s="2"/>
      <c r="D4836" s="2"/>
      <c r="E4836" s="3"/>
      <c r="F4836" s="3"/>
      <c r="H4836" s="5">
        <f>_xlfn.XLOOKUP(Table16[[#This Row],[OrderID]],[3]!Table13456[No заказа],[3]!Table13456[Количество],"",0,1)</f>
        <v>1</v>
      </c>
      <c r="I4836" s="5">
        <f>_xlfn.XLOOKUP(Table16[[#This Row],[OrderID]],[3]!Table13456[No заказа],[3]!Table13456[Цена],"",0,1)</f>
        <v>9000</v>
      </c>
      <c r="J4836" s="2" t="str">
        <f>M01_SETTINGS!$F$2</f>
        <v>KASPI</v>
      </c>
    </row>
    <row r="4837" spans="1:10" x14ac:dyDescent="0.35">
      <c r="A4837" s="3">
        <f>_xlfn.XLOOKUP(Table16[[#This Row],[OrderID]],[3]!Table13456[No заказа],[3]!Table13456[Дата
отправки],"",0,1)</f>
        <v>45664</v>
      </c>
      <c r="B4837" s="2">
        <v>476132632</v>
      </c>
      <c r="C4837" s="2"/>
      <c r="D4837" s="2"/>
      <c r="E4837" s="3"/>
      <c r="F4837" s="3"/>
      <c r="H4837" s="5">
        <f>_xlfn.XLOOKUP(Table16[[#This Row],[OrderID]],[3]!Table13456[No заказа],[3]!Table13456[Количество],"",0,1)</f>
        <v>1</v>
      </c>
      <c r="I4837" s="5">
        <f>_xlfn.XLOOKUP(Table16[[#This Row],[OrderID]],[3]!Table13456[No заказа],[3]!Table13456[Цена],"",0,1)</f>
        <v>8479</v>
      </c>
      <c r="J4837" s="2" t="str">
        <f>M01_SETTINGS!$F$2</f>
        <v>KASPI</v>
      </c>
    </row>
    <row r="4838" spans="1:10" x14ac:dyDescent="0.35">
      <c r="A4838" s="3">
        <f>_xlfn.XLOOKUP(Table16[[#This Row],[OrderID]],[3]!Table13456[No заказа],[3]!Table13456[Дата
отправки],"",0,1)</f>
        <v>45663</v>
      </c>
      <c r="B4838" s="2">
        <v>475659280</v>
      </c>
      <c r="C4838" s="2"/>
      <c r="D4838" s="2"/>
      <c r="E4838" s="3"/>
      <c r="F4838" s="3"/>
      <c r="H4838" s="5">
        <f>_xlfn.XLOOKUP(Table16[[#This Row],[OrderID]],[3]!Table13456[No заказа],[3]!Table13456[Количество],"",0,1)</f>
        <v>1</v>
      </c>
      <c r="I4838" s="5">
        <f>_xlfn.XLOOKUP(Table16[[#This Row],[OrderID]],[3]!Table13456[No заказа],[3]!Table13456[Цена],"",0,1)</f>
        <v>8899</v>
      </c>
      <c r="J4838" s="2" t="str">
        <f>M01_SETTINGS!$F$2</f>
        <v>KASPI</v>
      </c>
    </row>
    <row r="4839" spans="1:10" x14ac:dyDescent="0.35">
      <c r="A4839" s="3">
        <f>_xlfn.XLOOKUP(Table16[[#This Row],[OrderID]],[3]!Table13456[No заказа],[3]!Table13456[Дата
отправки],"",0,1)</f>
        <v>45663</v>
      </c>
      <c r="B4839" s="2">
        <v>475871709</v>
      </c>
      <c r="C4839" s="2"/>
      <c r="D4839" s="2"/>
      <c r="E4839" s="3"/>
      <c r="F4839" s="3"/>
      <c r="H4839" s="5">
        <f>_xlfn.XLOOKUP(Table16[[#This Row],[OrderID]],[3]!Table13456[No заказа],[3]!Table13456[Количество],"",0,1)</f>
        <v>1</v>
      </c>
      <c r="I4839" s="5">
        <f>_xlfn.XLOOKUP(Table16[[#This Row],[OrderID]],[3]!Table13456[No заказа],[3]!Table13456[Цена],"",0,1)</f>
        <v>8599</v>
      </c>
      <c r="J4839" s="2" t="str">
        <f>M01_SETTINGS!$F$2</f>
        <v>KASPI</v>
      </c>
    </row>
    <row r="4840" spans="1:10" x14ac:dyDescent="0.35">
      <c r="A4840" s="3">
        <f>_xlfn.XLOOKUP(Table16[[#This Row],[OrderID]],[3]!Table13456[No заказа],[3]!Table13456[Дата
отправки],"",0,1)</f>
        <v>45663</v>
      </c>
      <c r="B4840" s="2">
        <v>475841260</v>
      </c>
      <c r="C4840" s="2"/>
      <c r="D4840" s="2"/>
      <c r="E4840" s="3"/>
      <c r="F4840" s="3"/>
      <c r="H4840" s="5">
        <f>_xlfn.XLOOKUP(Table16[[#This Row],[OrderID]],[3]!Table13456[No заказа],[3]!Table13456[Количество],"",0,1)</f>
        <v>1</v>
      </c>
      <c r="I4840" s="5">
        <f>_xlfn.XLOOKUP(Table16[[#This Row],[OrderID]],[3]!Table13456[No заказа],[3]!Table13456[Цена],"",0,1)</f>
        <v>8600</v>
      </c>
      <c r="J4840" s="2" t="str">
        <f>M01_SETTINGS!$F$2</f>
        <v>KASPI</v>
      </c>
    </row>
    <row r="4841" spans="1:10" x14ac:dyDescent="0.35">
      <c r="A4841" s="3">
        <f>_xlfn.XLOOKUP(Table16[[#This Row],[OrderID]],[3]!Table13456[No заказа],[3]!Table13456[Дата
отправки],"",0,1)</f>
        <v>45663</v>
      </c>
      <c r="B4841" s="2">
        <v>475885495</v>
      </c>
      <c r="C4841" s="2"/>
      <c r="D4841" s="2"/>
      <c r="E4841" s="3"/>
      <c r="F4841" s="3"/>
      <c r="H4841" s="5">
        <f>_xlfn.XLOOKUP(Table16[[#This Row],[OrderID]],[3]!Table13456[No заказа],[3]!Table13456[Количество],"",0,1)</f>
        <v>1</v>
      </c>
      <c r="I4841" s="5">
        <f>_xlfn.XLOOKUP(Table16[[#This Row],[OrderID]],[3]!Table13456[No заказа],[3]!Table13456[Цена],"",0,1)</f>
        <v>8480</v>
      </c>
      <c r="J4841" s="2" t="str">
        <f>M01_SETTINGS!$F$2</f>
        <v>KASPI</v>
      </c>
    </row>
    <row r="4842" spans="1:10" x14ac:dyDescent="0.35">
      <c r="A4842" s="3">
        <f>_xlfn.XLOOKUP(Table16[[#This Row],[OrderID]],[3]!Table13456[No заказа],[3]!Table13456[Дата
отправки],"",0,1)</f>
        <v>45663</v>
      </c>
      <c r="B4842" s="2">
        <v>475570931</v>
      </c>
      <c r="C4842" s="2"/>
      <c r="D4842" s="2"/>
      <c r="E4842" s="3"/>
      <c r="F4842" s="3"/>
      <c r="H4842" s="5">
        <f>_xlfn.XLOOKUP(Table16[[#This Row],[OrderID]],[3]!Table13456[No заказа],[3]!Table13456[Количество],"",0,1)</f>
        <v>1</v>
      </c>
      <c r="I4842" s="5">
        <f>_xlfn.XLOOKUP(Table16[[#This Row],[OrderID]],[3]!Table13456[No заказа],[3]!Table13456[Цена],"",0,1)</f>
        <v>8982</v>
      </c>
      <c r="J4842" s="2" t="str">
        <f>M01_SETTINGS!$F$2</f>
        <v>KASPI</v>
      </c>
    </row>
    <row r="4843" spans="1:10" x14ac:dyDescent="0.35">
      <c r="A4843" s="3">
        <f>_xlfn.XLOOKUP(Table16[[#This Row],[OrderID]],[3]!Table13456[No заказа],[3]!Table13456[Дата
отправки],"",0,1)</f>
        <v>45663</v>
      </c>
      <c r="B4843" s="2">
        <v>475034820</v>
      </c>
      <c r="C4843" s="2"/>
      <c r="D4843" s="2"/>
      <c r="E4843" s="3"/>
      <c r="F4843" s="3"/>
      <c r="H4843" s="5">
        <f>_xlfn.XLOOKUP(Table16[[#This Row],[OrderID]],[3]!Table13456[No заказа],[3]!Table13456[Количество],"",0,1)</f>
        <v>1</v>
      </c>
      <c r="I4843" s="5">
        <f>_xlfn.XLOOKUP(Table16[[#This Row],[OrderID]],[3]!Table13456[No заказа],[3]!Table13456[Цена],"",0,1)</f>
        <v>9000</v>
      </c>
      <c r="J4843" s="2" t="str">
        <f>M01_SETTINGS!$F$2</f>
        <v>KASPI</v>
      </c>
    </row>
    <row r="4844" spans="1:10" x14ac:dyDescent="0.35">
      <c r="A4844" s="3">
        <f>_xlfn.XLOOKUP(Table16[[#This Row],[OrderID]],[3]!Table13456[No заказа],[3]!Table13456[Дата
отправки],"",0,1)</f>
        <v>45663</v>
      </c>
      <c r="B4844" s="2">
        <v>475059854</v>
      </c>
      <c r="C4844" s="2"/>
      <c r="D4844" s="2"/>
      <c r="E4844" s="3"/>
      <c r="F4844" s="3"/>
      <c r="H4844" s="5">
        <f>_xlfn.XLOOKUP(Table16[[#This Row],[OrderID]],[3]!Table13456[No заказа],[3]!Table13456[Количество],"",0,1)</f>
        <v>1</v>
      </c>
      <c r="I4844" s="5">
        <f>_xlfn.XLOOKUP(Table16[[#This Row],[OrderID]],[3]!Table13456[No заказа],[3]!Table13456[Цена],"",0,1)</f>
        <v>9000</v>
      </c>
      <c r="J4844" s="2" t="str">
        <f>M01_SETTINGS!$F$2</f>
        <v>KASPI</v>
      </c>
    </row>
    <row r="4845" spans="1:10" x14ac:dyDescent="0.35">
      <c r="A4845" s="3">
        <f>_xlfn.XLOOKUP(Table16[[#This Row],[OrderID]],[3]!Table13456[No заказа],[3]!Table13456[Дата
отправки],"",0,1)</f>
        <v>45663</v>
      </c>
      <c r="B4845" s="2">
        <v>475829238</v>
      </c>
      <c r="C4845" s="2"/>
      <c r="D4845" s="2"/>
      <c r="E4845" s="3"/>
      <c r="F4845" s="3"/>
      <c r="H4845" s="5">
        <f>_xlfn.XLOOKUP(Table16[[#This Row],[OrderID]],[3]!Table13456[No заказа],[3]!Table13456[Количество],"",0,1)</f>
        <v>1</v>
      </c>
      <c r="I4845" s="5">
        <f>_xlfn.XLOOKUP(Table16[[#This Row],[OrderID]],[3]!Table13456[No заказа],[3]!Table13456[Цена],"",0,1)</f>
        <v>8954</v>
      </c>
      <c r="J4845" s="2" t="str">
        <f>M01_SETTINGS!$F$2</f>
        <v>KASPI</v>
      </c>
    </row>
    <row r="4846" spans="1:10" x14ac:dyDescent="0.35">
      <c r="A4846" s="3">
        <f>_xlfn.XLOOKUP(Table16[[#This Row],[OrderID]],[3]!Table13456[No заказа],[3]!Table13456[Дата
отправки],"",0,1)</f>
        <v>45663</v>
      </c>
      <c r="B4846" s="2">
        <v>475861560</v>
      </c>
      <c r="C4846" s="2"/>
      <c r="D4846" s="2"/>
      <c r="E4846" s="3"/>
      <c r="F4846" s="3"/>
      <c r="H4846" s="5">
        <f>_xlfn.XLOOKUP(Table16[[#This Row],[OrderID]],[3]!Table13456[No заказа],[3]!Table13456[Количество],"",0,1)</f>
        <v>1</v>
      </c>
      <c r="I4846" s="5">
        <f>_xlfn.XLOOKUP(Table16[[#This Row],[OrderID]],[3]!Table13456[No заказа],[3]!Table13456[Цена],"",0,1)</f>
        <v>8900</v>
      </c>
      <c r="J4846" s="2" t="str">
        <f>M01_SETTINGS!$F$2</f>
        <v>KASPI</v>
      </c>
    </row>
    <row r="4847" spans="1:10" x14ac:dyDescent="0.35">
      <c r="A4847" s="3">
        <f>_xlfn.XLOOKUP(Table16[[#This Row],[OrderID]],[3]!Table13456[No заказа],[3]!Table13456[Дата
отправки],"",0,1)</f>
        <v>45663</v>
      </c>
      <c r="B4847" s="2">
        <v>475143379</v>
      </c>
      <c r="C4847" s="2"/>
      <c r="D4847" s="2"/>
      <c r="E4847" s="3"/>
      <c r="F4847" s="3"/>
      <c r="H4847" s="5">
        <f>_xlfn.XLOOKUP(Table16[[#This Row],[OrderID]],[3]!Table13456[No заказа],[3]!Table13456[Количество],"",0,1)</f>
        <v>1</v>
      </c>
      <c r="I4847" s="5">
        <f>_xlfn.XLOOKUP(Table16[[#This Row],[OrderID]],[3]!Table13456[No заказа],[3]!Table13456[Цена],"",0,1)</f>
        <v>8480</v>
      </c>
      <c r="J4847" s="2" t="str">
        <f>M01_SETTINGS!$F$2</f>
        <v>KASPI</v>
      </c>
    </row>
    <row r="4848" spans="1:10" x14ac:dyDescent="0.35">
      <c r="A4848" s="3">
        <f>_xlfn.XLOOKUP(Table16[[#This Row],[OrderID]],[3]!Table13456[No заказа],[3]!Table13456[Дата
отправки],"",0,1)</f>
        <v>45663</v>
      </c>
      <c r="B4848" s="2">
        <v>475152755</v>
      </c>
      <c r="C4848" s="2"/>
      <c r="D4848" s="2"/>
      <c r="E4848" s="3"/>
      <c r="F4848" s="3"/>
      <c r="H4848" s="5">
        <f>_xlfn.XLOOKUP(Table16[[#This Row],[OrderID]],[3]!Table13456[No заказа],[3]!Table13456[Количество],"",0,1)</f>
        <v>1</v>
      </c>
      <c r="I4848" s="5">
        <f>_xlfn.XLOOKUP(Table16[[#This Row],[OrderID]],[3]!Table13456[No заказа],[3]!Table13456[Цена],"",0,1)</f>
        <v>8899</v>
      </c>
      <c r="J4848" s="2" t="str">
        <f>M01_SETTINGS!$F$2</f>
        <v>KASPI</v>
      </c>
    </row>
    <row r="4849" spans="1:10" x14ac:dyDescent="0.35">
      <c r="A4849" s="3">
        <f>_xlfn.XLOOKUP(Table16[[#This Row],[OrderID]],[3]!Table13456[No заказа],[3]!Table13456[Дата
отправки],"",0,1)</f>
        <v>45663</v>
      </c>
      <c r="B4849" s="2">
        <v>475757271</v>
      </c>
      <c r="C4849" s="2"/>
      <c r="D4849" s="2"/>
      <c r="E4849" s="3"/>
      <c r="F4849" s="3"/>
      <c r="H4849" s="5">
        <f>_xlfn.XLOOKUP(Table16[[#This Row],[OrderID]],[3]!Table13456[No заказа],[3]!Table13456[Количество],"",0,1)</f>
        <v>1</v>
      </c>
      <c r="I4849" s="5">
        <f>_xlfn.XLOOKUP(Table16[[#This Row],[OrderID]],[3]!Table13456[No заказа],[3]!Table13456[Цена],"",0,1)</f>
        <v>8899</v>
      </c>
      <c r="J4849" s="2" t="str">
        <f>M01_SETTINGS!$F$2</f>
        <v>KASPI</v>
      </c>
    </row>
    <row r="4850" spans="1:10" x14ac:dyDescent="0.35">
      <c r="A4850" s="3">
        <f>_xlfn.XLOOKUP(Table16[[#This Row],[OrderID]],[3]!Table13456[No заказа],[3]!Table13456[Дата
отправки],"",0,1)</f>
        <v>45663</v>
      </c>
      <c r="B4850" s="2">
        <v>475166841</v>
      </c>
      <c r="C4850" s="2"/>
      <c r="D4850" s="2"/>
      <c r="E4850" s="3"/>
      <c r="F4850" s="3"/>
      <c r="H4850" s="5">
        <f>_xlfn.XLOOKUP(Table16[[#This Row],[OrderID]],[3]!Table13456[No заказа],[3]!Table13456[Количество],"",0,1)</f>
        <v>1</v>
      </c>
      <c r="I4850" s="5">
        <f>_xlfn.XLOOKUP(Table16[[#This Row],[OrderID]],[3]!Table13456[No заказа],[3]!Table13456[Цена],"",0,1)</f>
        <v>8994</v>
      </c>
      <c r="J4850" s="2" t="str">
        <f>M01_SETTINGS!$F$2</f>
        <v>KASPI</v>
      </c>
    </row>
    <row r="4851" spans="1:10" x14ac:dyDescent="0.35">
      <c r="A4851" s="3">
        <f>_xlfn.XLOOKUP(Table16[[#This Row],[OrderID]],[3]!Table13456[No заказа],[3]!Table13456[Дата
отправки],"",0,1)</f>
        <v>45663</v>
      </c>
      <c r="B4851" s="2">
        <v>475129858</v>
      </c>
      <c r="C4851" s="2"/>
      <c r="D4851" s="2"/>
      <c r="E4851" s="3"/>
      <c r="F4851" s="3"/>
      <c r="H4851" s="5">
        <f>_xlfn.XLOOKUP(Table16[[#This Row],[OrderID]],[3]!Table13456[No заказа],[3]!Table13456[Количество],"",0,1)</f>
        <v>1</v>
      </c>
      <c r="I4851" s="5">
        <f>_xlfn.XLOOKUP(Table16[[#This Row],[OrderID]],[3]!Table13456[No заказа],[3]!Table13456[Цена],"",0,1)</f>
        <v>8957</v>
      </c>
      <c r="J4851" s="2" t="str">
        <f>M01_SETTINGS!$F$2</f>
        <v>KASPI</v>
      </c>
    </row>
    <row r="4852" spans="1:10" x14ac:dyDescent="0.35">
      <c r="A4852" s="3">
        <f>_xlfn.XLOOKUP(Table16[[#This Row],[OrderID]],[3]!Table13456[No заказа],[3]!Table13456[Дата
отправки],"",0,1)</f>
        <v>45663</v>
      </c>
      <c r="B4852" s="2">
        <v>475462170</v>
      </c>
      <c r="C4852" s="2"/>
      <c r="D4852" s="2"/>
      <c r="E4852" s="3"/>
      <c r="F4852" s="3"/>
      <c r="H4852" s="5">
        <f>_xlfn.XLOOKUP(Table16[[#This Row],[OrderID]],[3]!Table13456[No заказа],[3]!Table13456[Количество],"",0,1)</f>
        <v>1</v>
      </c>
      <c r="I4852" s="5">
        <f>_xlfn.XLOOKUP(Table16[[#This Row],[OrderID]],[3]!Table13456[No заказа],[3]!Table13456[Цена],"",0,1)</f>
        <v>8510</v>
      </c>
      <c r="J4852" s="2" t="str">
        <f>M01_SETTINGS!$F$2</f>
        <v>KASPI</v>
      </c>
    </row>
    <row r="4853" spans="1:10" x14ac:dyDescent="0.35">
      <c r="A4853" s="3">
        <f>_xlfn.XLOOKUP(Table16[[#This Row],[OrderID]],[3]!Table13456[No заказа],[3]!Table13456[Дата
отправки],"",0,1)</f>
        <v>45663</v>
      </c>
      <c r="B4853" s="2">
        <v>475370917</v>
      </c>
      <c r="C4853" s="2"/>
      <c r="D4853" s="2"/>
      <c r="E4853" s="3"/>
      <c r="F4853" s="3"/>
      <c r="H4853" s="5">
        <f>_xlfn.XLOOKUP(Table16[[#This Row],[OrderID]],[3]!Table13456[No заказа],[3]!Table13456[Количество],"",0,1)</f>
        <v>1</v>
      </c>
      <c r="I4853" s="5">
        <f>_xlfn.XLOOKUP(Table16[[#This Row],[OrderID]],[3]!Table13456[No заказа],[3]!Table13456[Цена],"",0,1)</f>
        <v>9242</v>
      </c>
      <c r="J4853" s="2" t="str">
        <f>M01_SETTINGS!$F$2</f>
        <v>KASPI</v>
      </c>
    </row>
    <row r="4854" spans="1:10" x14ac:dyDescent="0.35">
      <c r="A4854" s="3">
        <f>_xlfn.XLOOKUP(Table16[[#This Row],[OrderID]],[3]!Table13456[No заказа],[3]!Table13456[Дата
отправки],"",0,1)</f>
        <v>45663</v>
      </c>
      <c r="B4854" s="2">
        <v>475357216</v>
      </c>
      <c r="C4854" s="2"/>
      <c r="D4854" s="2"/>
      <c r="E4854" s="3"/>
      <c r="F4854" s="3"/>
      <c r="H4854" s="5">
        <f>_xlfn.XLOOKUP(Table16[[#This Row],[OrderID]],[3]!Table13456[No заказа],[3]!Table13456[Количество],"",0,1)</f>
        <v>1</v>
      </c>
      <c r="I4854" s="5">
        <f>_xlfn.XLOOKUP(Table16[[#This Row],[OrderID]],[3]!Table13456[No заказа],[3]!Table13456[Цена],"",0,1)</f>
        <v>8905</v>
      </c>
      <c r="J4854" s="2" t="str">
        <f>M01_SETTINGS!$F$2</f>
        <v>KASPI</v>
      </c>
    </row>
    <row r="4855" spans="1:10" x14ac:dyDescent="0.35">
      <c r="A4855" s="3">
        <f>_xlfn.XLOOKUP(Table16[[#This Row],[OrderID]],[3]!Table13456[No заказа],[3]!Table13456[Дата
отправки],"",0,1)</f>
        <v>45663</v>
      </c>
      <c r="B4855" s="2">
        <v>475739329</v>
      </c>
      <c r="C4855" s="2"/>
      <c r="D4855" s="2"/>
      <c r="E4855" s="3"/>
      <c r="F4855" s="3"/>
      <c r="H4855" s="5">
        <f>_xlfn.XLOOKUP(Table16[[#This Row],[OrderID]],[3]!Table13456[No заказа],[3]!Table13456[Количество],"",0,1)</f>
        <v>1</v>
      </c>
      <c r="I4855" s="5">
        <f>_xlfn.XLOOKUP(Table16[[#This Row],[OrderID]],[3]!Table13456[No заказа],[3]!Table13456[Цена],"",0,1)</f>
        <v>8989</v>
      </c>
      <c r="J4855" s="2" t="str">
        <f>M01_SETTINGS!$F$2</f>
        <v>KASPI</v>
      </c>
    </row>
    <row r="4856" spans="1:10" x14ac:dyDescent="0.35">
      <c r="A4856" s="3">
        <f>_xlfn.XLOOKUP(Table16[[#This Row],[OrderID]],[3]!Table13456[No заказа],[3]!Table13456[Дата
отправки],"",0,1)</f>
        <v>45663</v>
      </c>
      <c r="B4856" s="2">
        <v>475001259</v>
      </c>
      <c r="C4856" s="2"/>
      <c r="D4856" s="2"/>
      <c r="E4856" s="3"/>
      <c r="F4856" s="3"/>
      <c r="H4856" s="5">
        <f>_xlfn.XLOOKUP(Table16[[#This Row],[OrderID]],[3]!Table13456[No заказа],[3]!Table13456[Количество],"",0,1)</f>
        <v>1</v>
      </c>
      <c r="I4856" s="5">
        <f>_xlfn.XLOOKUP(Table16[[#This Row],[OrderID]],[3]!Table13456[No заказа],[3]!Table13456[Цена],"",0,1)</f>
        <v>8979</v>
      </c>
      <c r="J4856" s="2" t="str">
        <f>M01_SETTINGS!$F$2</f>
        <v>KASPI</v>
      </c>
    </row>
    <row r="4857" spans="1:10" x14ac:dyDescent="0.35">
      <c r="A4857" s="3">
        <f>_xlfn.XLOOKUP(Table16[[#This Row],[OrderID]],[3]!Table13456[No заказа],[3]!Table13456[Дата
отправки],"",0,1)</f>
        <v>45663</v>
      </c>
      <c r="B4857" s="2">
        <v>475510087</v>
      </c>
      <c r="C4857" s="2"/>
      <c r="D4857" s="2"/>
      <c r="E4857" s="3"/>
      <c r="F4857" s="3"/>
      <c r="H4857" s="5">
        <f>_xlfn.XLOOKUP(Table16[[#This Row],[OrderID]],[3]!Table13456[No заказа],[3]!Table13456[Количество],"",0,1)</f>
        <v>1</v>
      </c>
      <c r="I4857" s="5">
        <f>_xlfn.XLOOKUP(Table16[[#This Row],[OrderID]],[3]!Table13456[No заказа],[3]!Table13456[Цена],"",0,1)</f>
        <v>9220</v>
      </c>
      <c r="J4857" s="2" t="str">
        <f>M01_SETTINGS!$F$2</f>
        <v>KASPI</v>
      </c>
    </row>
    <row r="4858" spans="1:10" x14ac:dyDescent="0.35">
      <c r="A4858" s="3">
        <f>_xlfn.XLOOKUP(Table16[[#This Row],[OrderID]],[3]!Table13456[No заказа],[3]!Table13456[Дата
отправки],"",0,1)</f>
        <v>45663</v>
      </c>
      <c r="B4858" s="2">
        <v>475199854</v>
      </c>
      <c r="C4858" s="2"/>
      <c r="D4858" s="2"/>
      <c r="E4858" s="3"/>
      <c r="F4858" s="3"/>
      <c r="H4858" s="5">
        <f>_xlfn.XLOOKUP(Table16[[#This Row],[OrderID]],[3]!Table13456[No заказа],[3]!Table13456[Количество],"",0,1)</f>
        <v>1</v>
      </c>
      <c r="I4858" s="5">
        <f>_xlfn.XLOOKUP(Table16[[#This Row],[OrderID]],[3]!Table13456[No заказа],[3]!Table13456[Цена],"",0,1)</f>
        <v>8599</v>
      </c>
      <c r="J4858" s="2" t="str">
        <f>M01_SETTINGS!$F$2</f>
        <v>KASPI</v>
      </c>
    </row>
    <row r="4859" spans="1:10" x14ac:dyDescent="0.35">
      <c r="A4859" s="3">
        <f>_xlfn.XLOOKUP(Table16[[#This Row],[OrderID]],[3]!Table13456[No заказа],[3]!Table13456[Дата
отправки],"",0,1)</f>
        <v>45663</v>
      </c>
      <c r="B4859" s="2">
        <v>475356200</v>
      </c>
      <c r="C4859" s="2"/>
      <c r="D4859" s="2"/>
      <c r="E4859" s="3"/>
      <c r="F4859" s="3"/>
      <c r="H4859" s="5">
        <f>_xlfn.XLOOKUP(Table16[[#This Row],[OrderID]],[3]!Table13456[No заказа],[3]!Table13456[Количество],"",0,1)</f>
        <v>1</v>
      </c>
      <c r="I4859" s="5">
        <f>_xlfn.XLOOKUP(Table16[[#This Row],[OrderID]],[3]!Table13456[No заказа],[3]!Table13456[Цена],"",0,1)</f>
        <v>8987</v>
      </c>
      <c r="J4859" s="2" t="str">
        <f>M01_SETTINGS!$F$2</f>
        <v>KASPI</v>
      </c>
    </row>
    <row r="4860" spans="1:10" x14ac:dyDescent="0.35">
      <c r="A4860" s="3">
        <f>_xlfn.XLOOKUP(Table16[[#This Row],[OrderID]],[3]!Table13456[No заказа],[3]!Table13456[Дата
отправки],"",0,1)</f>
        <v>45663</v>
      </c>
      <c r="B4860" s="2">
        <v>475759981</v>
      </c>
      <c r="C4860" s="2"/>
      <c r="D4860" s="2"/>
      <c r="E4860" s="3"/>
      <c r="F4860" s="3"/>
      <c r="H4860" s="5">
        <f>_xlfn.XLOOKUP(Table16[[#This Row],[OrderID]],[3]!Table13456[No заказа],[3]!Table13456[Количество],"",0,1)</f>
        <v>1</v>
      </c>
      <c r="I4860" s="5">
        <f>_xlfn.XLOOKUP(Table16[[#This Row],[OrderID]],[3]!Table13456[No заказа],[3]!Table13456[Цена],"",0,1)</f>
        <v>8572</v>
      </c>
      <c r="J4860" s="2" t="str">
        <f>M01_SETTINGS!$F$2</f>
        <v>KASPI</v>
      </c>
    </row>
    <row r="4861" spans="1:10" x14ac:dyDescent="0.35">
      <c r="A4861" s="3">
        <f>_xlfn.XLOOKUP(Table16[[#This Row],[OrderID]],[3]!Table13456[No заказа],[3]!Table13456[Дата
отправки],"",0,1)</f>
        <v>45663</v>
      </c>
      <c r="B4861" s="2">
        <v>475814817</v>
      </c>
      <c r="C4861" s="2"/>
      <c r="D4861" s="2"/>
      <c r="E4861" s="3"/>
      <c r="F4861" s="3"/>
      <c r="H4861" s="5">
        <f>_xlfn.XLOOKUP(Table16[[#This Row],[OrderID]],[3]!Table13456[No заказа],[3]!Table13456[Количество],"",0,1)</f>
        <v>1</v>
      </c>
      <c r="I4861" s="5">
        <f>_xlfn.XLOOKUP(Table16[[#This Row],[OrderID]],[3]!Table13456[No заказа],[3]!Table13456[Цена],"",0,1)</f>
        <v>8900</v>
      </c>
      <c r="J4861" s="2" t="str">
        <f>M01_SETTINGS!$F$2</f>
        <v>KASPI</v>
      </c>
    </row>
    <row r="4862" spans="1:10" x14ac:dyDescent="0.35">
      <c r="A4862" s="3">
        <f>_xlfn.XLOOKUP(Table16[[#This Row],[OrderID]],[3]!Table13456[No заказа],[3]!Table13456[Дата
отправки],"",0,1)</f>
        <v>45663</v>
      </c>
      <c r="B4862" s="2">
        <v>475298612</v>
      </c>
      <c r="C4862" s="2"/>
      <c r="D4862" s="2"/>
      <c r="E4862" s="3"/>
      <c r="F4862" s="3"/>
      <c r="H4862" s="5">
        <f>_xlfn.XLOOKUP(Table16[[#This Row],[OrderID]],[3]!Table13456[No заказа],[3]!Table13456[Количество],"",0,1)</f>
        <v>1</v>
      </c>
      <c r="I4862" s="5">
        <f>_xlfn.XLOOKUP(Table16[[#This Row],[OrderID]],[3]!Table13456[No заказа],[3]!Table13456[Цена],"",0,1)</f>
        <v>8999</v>
      </c>
      <c r="J4862" s="2" t="str">
        <f>M01_SETTINGS!$F$2</f>
        <v>KASPI</v>
      </c>
    </row>
    <row r="4863" spans="1:10" x14ac:dyDescent="0.35">
      <c r="A4863" s="3">
        <f>_xlfn.XLOOKUP(Table16[[#This Row],[OrderID]],[3]!Table13456[No заказа],[3]!Table13456[Дата
отправки],"",0,1)</f>
        <v>45663</v>
      </c>
      <c r="B4863" s="2">
        <v>475647899</v>
      </c>
      <c r="C4863" s="2"/>
      <c r="D4863" s="2"/>
      <c r="E4863" s="3"/>
      <c r="F4863" s="3"/>
      <c r="H4863" s="5">
        <f>_xlfn.XLOOKUP(Table16[[#This Row],[OrderID]],[3]!Table13456[No заказа],[3]!Table13456[Количество],"",0,1)</f>
        <v>1</v>
      </c>
      <c r="I4863" s="5">
        <f>_xlfn.XLOOKUP(Table16[[#This Row],[OrderID]],[3]!Table13456[No заказа],[3]!Table13456[Цена],"",0,1)</f>
        <v>14990</v>
      </c>
      <c r="J4863" s="2" t="str">
        <f>M01_SETTINGS!$F$2</f>
        <v>KASPI</v>
      </c>
    </row>
    <row r="4864" spans="1:10" x14ac:dyDescent="0.35">
      <c r="A4864" s="3">
        <f>_xlfn.XLOOKUP(Table16[[#This Row],[OrderID]],[3]!Table13456[No заказа],[3]!Table13456[Дата
отправки],"",0,1)</f>
        <v>45663</v>
      </c>
      <c r="B4864" s="2">
        <v>475655999</v>
      </c>
      <c r="C4864" s="2"/>
      <c r="D4864" s="2"/>
      <c r="E4864" s="3"/>
      <c r="F4864" s="3"/>
      <c r="H4864" s="5">
        <f>_xlfn.XLOOKUP(Table16[[#This Row],[OrderID]],[3]!Table13456[No заказа],[3]!Table13456[Количество],"",0,1)</f>
        <v>1</v>
      </c>
      <c r="I4864" s="5">
        <f>_xlfn.XLOOKUP(Table16[[#This Row],[OrderID]],[3]!Table13456[No заказа],[3]!Table13456[Цена],"",0,1)</f>
        <v>8480</v>
      </c>
      <c r="J4864" s="2" t="str">
        <f>M01_SETTINGS!$F$2</f>
        <v>KASPI</v>
      </c>
    </row>
    <row r="4865" spans="1:10" x14ac:dyDescent="0.35">
      <c r="A4865" s="3">
        <f>_xlfn.XLOOKUP(Table16[[#This Row],[OrderID]],[3]!Table13456[No заказа],[3]!Table13456[Дата
отправки],"",0,1)</f>
        <v>45663</v>
      </c>
      <c r="B4865" s="2">
        <v>475350761</v>
      </c>
      <c r="C4865" s="2"/>
      <c r="D4865" s="2"/>
      <c r="E4865" s="3"/>
      <c r="F4865" s="3"/>
      <c r="H4865" s="5">
        <f>_xlfn.XLOOKUP(Table16[[#This Row],[OrderID]],[3]!Table13456[No заказа],[3]!Table13456[Количество],"",0,1)</f>
        <v>1</v>
      </c>
      <c r="I4865" s="5">
        <f>_xlfn.XLOOKUP(Table16[[#This Row],[OrderID]],[3]!Table13456[No заказа],[3]!Table13456[Цена],"",0,1)</f>
        <v>8480</v>
      </c>
      <c r="J4865" s="2" t="str">
        <f>M01_SETTINGS!$F$2</f>
        <v>KASPI</v>
      </c>
    </row>
    <row r="4866" spans="1:10" x14ac:dyDescent="0.35">
      <c r="A4866" s="3">
        <f>_xlfn.XLOOKUP(Table16[[#This Row],[OrderID]],[3]!Table13456[No заказа],[3]!Table13456[Дата
отправки],"",0,1)</f>
        <v>45663</v>
      </c>
      <c r="B4866" s="2">
        <v>475727598</v>
      </c>
      <c r="C4866" s="2"/>
      <c r="D4866" s="2"/>
      <c r="E4866" s="3"/>
      <c r="F4866" s="3"/>
      <c r="H4866" s="5">
        <f>_xlfn.XLOOKUP(Table16[[#This Row],[OrderID]],[3]!Table13456[No заказа],[3]!Table13456[Количество],"",0,1)</f>
        <v>1</v>
      </c>
      <c r="I4866" s="5">
        <f>_xlfn.XLOOKUP(Table16[[#This Row],[OrderID]],[3]!Table13456[No заказа],[3]!Table13456[Цена],"",0,1)</f>
        <v>8600</v>
      </c>
      <c r="J4866" s="2" t="str">
        <f>M01_SETTINGS!$F$2</f>
        <v>KASPI</v>
      </c>
    </row>
    <row r="4867" spans="1:10" x14ac:dyDescent="0.35">
      <c r="A4867" s="3">
        <f>_xlfn.XLOOKUP(Table16[[#This Row],[OrderID]],[3]!Table13456[No заказа],[3]!Table13456[Дата
отправки],"",0,1)</f>
        <v>45663</v>
      </c>
      <c r="B4867" s="2">
        <v>475059809</v>
      </c>
      <c r="C4867" s="2"/>
      <c r="D4867" s="2"/>
      <c r="E4867" s="3"/>
      <c r="F4867" s="3"/>
      <c r="H4867" s="5">
        <f>_xlfn.XLOOKUP(Table16[[#This Row],[OrderID]],[3]!Table13456[No заказа],[3]!Table13456[Количество],"",0,1)</f>
        <v>1</v>
      </c>
      <c r="I4867" s="5">
        <f>_xlfn.XLOOKUP(Table16[[#This Row],[OrderID]],[3]!Table13456[No заказа],[3]!Table13456[Цена],"",0,1)</f>
        <v>8928</v>
      </c>
      <c r="J4867" s="2" t="str">
        <f>M01_SETTINGS!$F$2</f>
        <v>KASPI</v>
      </c>
    </row>
    <row r="4868" spans="1:10" x14ac:dyDescent="0.35">
      <c r="A4868" s="3">
        <f>_xlfn.XLOOKUP(Table16[[#This Row],[OrderID]],[3]!Table13456[No заказа],[3]!Table13456[Дата
отправки],"",0,1)</f>
        <v>45663</v>
      </c>
      <c r="B4868" s="2">
        <v>475077901</v>
      </c>
      <c r="C4868" s="2"/>
      <c r="D4868" s="2"/>
      <c r="E4868" s="3"/>
      <c r="F4868" s="3"/>
      <c r="H4868" s="5">
        <f>_xlfn.XLOOKUP(Table16[[#This Row],[OrderID]],[3]!Table13456[No заказа],[3]!Table13456[Количество],"",0,1)</f>
        <v>1</v>
      </c>
      <c r="I4868" s="5">
        <f>_xlfn.XLOOKUP(Table16[[#This Row],[OrderID]],[3]!Table13456[No заказа],[3]!Table13456[Цена],"",0,1)</f>
        <v>8480</v>
      </c>
      <c r="J4868" s="2" t="str">
        <f>M01_SETTINGS!$F$2</f>
        <v>KASPI</v>
      </c>
    </row>
    <row r="4869" spans="1:10" x14ac:dyDescent="0.35">
      <c r="A4869" s="3">
        <f>_xlfn.XLOOKUP(Table16[[#This Row],[OrderID]],[3]!Table13456[No заказа],[3]!Table13456[Дата
отправки],"",0,1)</f>
        <v>45663</v>
      </c>
      <c r="B4869" s="2">
        <v>475680439</v>
      </c>
      <c r="C4869" s="2"/>
      <c r="D4869" s="2"/>
      <c r="E4869" s="3"/>
      <c r="F4869" s="3"/>
      <c r="H4869" s="5">
        <f>_xlfn.XLOOKUP(Table16[[#This Row],[OrderID]],[3]!Table13456[No заказа],[3]!Table13456[Количество],"",0,1)</f>
        <v>1</v>
      </c>
      <c r="I4869" s="5">
        <f>_xlfn.XLOOKUP(Table16[[#This Row],[OrderID]],[3]!Table13456[No заказа],[3]!Table13456[Цена],"",0,1)</f>
        <v>8955</v>
      </c>
      <c r="J4869" s="2" t="str">
        <f>M01_SETTINGS!$F$2</f>
        <v>KASPI</v>
      </c>
    </row>
    <row r="4870" spans="1:10" x14ac:dyDescent="0.35">
      <c r="A4870" s="3">
        <f>_xlfn.XLOOKUP(Table16[[#This Row],[OrderID]],[3]!Table13456[No заказа],[3]!Table13456[Дата
отправки],"",0,1)</f>
        <v>45663</v>
      </c>
      <c r="B4870" s="2">
        <v>475463854</v>
      </c>
      <c r="C4870" s="2"/>
      <c r="D4870" s="2"/>
      <c r="E4870" s="3"/>
      <c r="F4870" s="3"/>
      <c r="H4870" s="5">
        <f>_xlfn.XLOOKUP(Table16[[#This Row],[OrderID]],[3]!Table13456[No заказа],[3]!Table13456[Количество],"",0,1)</f>
        <v>1</v>
      </c>
      <c r="I4870" s="5">
        <f>_xlfn.XLOOKUP(Table16[[#This Row],[OrderID]],[3]!Table13456[No заказа],[3]!Table13456[Цена],"",0,1)</f>
        <v>8480</v>
      </c>
      <c r="J4870" s="2" t="str">
        <f>M01_SETTINGS!$F$2</f>
        <v>KASPI</v>
      </c>
    </row>
    <row r="4871" spans="1:10" x14ac:dyDescent="0.35">
      <c r="A4871" s="3">
        <f>_xlfn.XLOOKUP(Table16[[#This Row],[OrderID]],[3]!Table13456[No заказа],[3]!Table13456[Дата
отправки],"",0,1)</f>
        <v>45663</v>
      </c>
      <c r="B4871" s="2">
        <v>475609839</v>
      </c>
      <c r="C4871" s="2"/>
      <c r="D4871" s="2"/>
      <c r="E4871" s="3"/>
      <c r="F4871" s="3"/>
      <c r="H4871" s="5">
        <f>_xlfn.XLOOKUP(Table16[[#This Row],[OrderID]],[3]!Table13456[No заказа],[3]!Table13456[Количество],"",0,1)</f>
        <v>1</v>
      </c>
      <c r="I4871" s="5">
        <f>_xlfn.XLOOKUP(Table16[[#This Row],[OrderID]],[3]!Table13456[No заказа],[3]!Table13456[Цена],"",0,1)</f>
        <v>8955</v>
      </c>
      <c r="J4871" s="2" t="str">
        <f>M01_SETTINGS!$F$2</f>
        <v>KASPI</v>
      </c>
    </row>
    <row r="4872" spans="1:10" x14ac:dyDescent="0.35">
      <c r="A4872" s="3">
        <f>_xlfn.XLOOKUP(Table16[[#This Row],[OrderID]],[3]!Table13456[No заказа],[3]!Table13456[Дата
отправки],"",0,1)</f>
        <v>45663</v>
      </c>
      <c r="B4872" s="2">
        <v>475480907</v>
      </c>
      <c r="C4872" s="2"/>
      <c r="D4872" s="2"/>
      <c r="E4872" s="3"/>
      <c r="F4872" s="3"/>
      <c r="H4872" s="5">
        <f>_xlfn.XLOOKUP(Table16[[#This Row],[OrderID]],[3]!Table13456[No заказа],[3]!Table13456[Количество],"",0,1)</f>
        <v>1</v>
      </c>
      <c r="I4872" s="5">
        <f>_xlfn.XLOOKUP(Table16[[#This Row],[OrderID]],[3]!Table13456[No заказа],[3]!Table13456[Цена],"",0,1)</f>
        <v>8480</v>
      </c>
      <c r="J4872" s="2" t="str">
        <f>M01_SETTINGS!$F$2</f>
        <v>KASPI</v>
      </c>
    </row>
    <row r="4873" spans="1:10" x14ac:dyDescent="0.35">
      <c r="A4873" s="3">
        <f>_xlfn.XLOOKUP(Table16[[#This Row],[OrderID]],[3]!Table13456[No заказа],[3]!Table13456[Дата
отправки],"",0,1)</f>
        <v>45663</v>
      </c>
      <c r="B4873" s="2">
        <v>475464657</v>
      </c>
      <c r="C4873" s="2"/>
      <c r="D4873" s="2"/>
      <c r="E4873" s="3"/>
      <c r="F4873" s="3"/>
      <c r="H4873" s="5">
        <f>_xlfn.XLOOKUP(Table16[[#This Row],[OrderID]],[3]!Table13456[No заказа],[3]!Table13456[Количество],"",0,1)</f>
        <v>1</v>
      </c>
      <c r="I4873" s="5">
        <f>_xlfn.XLOOKUP(Table16[[#This Row],[OrderID]],[3]!Table13456[No заказа],[3]!Table13456[Цена],"",0,1)</f>
        <v>10000</v>
      </c>
      <c r="J4873" s="2" t="str">
        <f>M01_SETTINGS!$F$2</f>
        <v>KASPI</v>
      </c>
    </row>
    <row r="4874" spans="1:10" x14ac:dyDescent="0.35">
      <c r="A4874" s="3">
        <f>_xlfn.XLOOKUP(Table16[[#This Row],[OrderID]],[3]!Table13456[No заказа],[3]!Table13456[Дата
отправки],"",0,1)</f>
        <v>45663</v>
      </c>
      <c r="B4874" s="2">
        <v>475648971</v>
      </c>
      <c r="C4874" s="2"/>
      <c r="D4874" s="2"/>
      <c r="E4874" s="3"/>
      <c r="F4874" s="3"/>
      <c r="H4874" s="5">
        <f>_xlfn.XLOOKUP(Table16[[#This Row],[OrderID]],[3]!Table13456[No заказа],[3]!Table13456[Количество],"",0,1)</f>
        <v>1</v>
      </c>
      <c r="I4874" s="5">
        <f>_xlfn.XLOOKUP(Table16[[#This Row],[OrderID]],[3]!Table13456[No заказа],[3]!Table13456[Цена],"",0,1)</f>
        <v>8480</v>
      </c>
      <c r="J4874" s="2" t="str">
        <f>M01_SETTINGS!$F$2</f>
        <v>KASPI</v>
      </c>
    </row>
    <row r="4875" spans="1:10" x14ac:dyDescent="0.35">
      <c r="A4875" s="3">
        <f>_xlfn.XLOOKUP(Table16[[#This Row],[OrderID]],[3]!Table13456[No заказа],[3]!Table13456[Дата
отправки],"",0,1)</f>
        <v>45663</v>
      </c>
      <c r="B4875" s="2">
        <v>475690078</v>
      </c>
      <c r="C4875" s="2"/>
      <c r="D4875" s="2"/>
      <c r="E4875" s="3"/>
      <c r="F4875" s="3"/>
      <c r="H4875" s="5">
        <f>_xlfn.XLOOKUP(Table16[[#This Row],[OrderID]],[3]!Table13456[No заказа],[3]!Table13456[Количество],"",0,1)</f>
        <v>1</v>
      </c>
      <c r="I4875" s="5">
        <f>_xlfn.XLOOKUP(Table16[[#This Row],[OrderID]],[3]!Table13456[No заказа],[3]!Table13456[Цена],"",0,1)</f>
        <v>9000</v>
      </c>
      <c r="J4875" s="2" t="str">
        <f>M01_SETTINGS!$F$2</f>
        <v>KASPI</v>
      </c>
    </row>
    <row r="4876" spans="1:10" x14ac:dyDescent="0.35">
      <c r="A4876" s="3">
        <f>_xlfn.XLOOKUP(Table16[[#This Row],[OrderID]],[3]!Table13456[No заказа],[3]!Table13456[Дата
отправки],"",0,1)</f>
        <v>45663</v>
      </c>
      <c r="B4876" s="2">
        <v>475545464</v>
      </c>
      <c r="C4876" s="2"/>
      <c r="D4876" s="2"/>
      <c r="E4876" s="3"/>
      <c r="F4876" s="3"/>
      <c r="H4876" s="5">
        <f>_xlfn.XLOOKUP(Table16[[#This Row],[OrderID]],[3]!Table13456[No заказа],[3]!Table13456[Количество],"",0,1)</f>
        <v>1</v>
      </c>
      <c r="I4876" s="5">
        <f>_xlfn.XLOOKUP(Table16[[#This Row],[OrderID]],[3]!Table13456[No заказа],[3]!Table13456[Цена],"",0,1)</f>
        <v>8999</v>
      </c>
      <c r="J4876" s="2" t="str">
        <f>M01_SETTINGS!$F$2</f>
        <v>KASPI</v>
      </c>
    </row>
    <row r="4877" spans="1:10" x14ac:dyDescent="0.35">
      <c r="A4877" s="3">
        <f>_xlfn.XLOOKUP(Table16[[#This Row],[OrderID]],[3]!Table13456[No заказа],[3]!Table13456[Дата
отправки],"",0,1)</f>
        <v>45663</v>
      </c>
      <c r="B4877" s="2">
        <v>475399070</v>
      </c>
      <c r="C4877" s="2"/>
      <c r="D4877" s="2"/>
      <c r="E4877" s="3"/>
      <c r="F4877" s="3"/>
      <c r="H4877" s="5">
        <f>_xlfn.XLOOKUP(Table16[[#This Row],[OrderID]],[3]!Table13456[No заказа],[3]!Table13456[Количество],"",0,1)</f>
        <v>1</v>
      </c>
      <c r="I4877" s="5">
        <f>_xlfn.XLOOKUP(Table16[[#This Row],[OrderID]],[3]!Table13456[No заказа],[3]!Table13456[Цена],"",0,1)</f>
        <v>8999</v>
      </c>
      <c r="J4877" s="2" t="str">
        <f>M01_SETTINGS!$F$2</f>
        <v>KASPI</v>
      </c>
    </row>
    <row r="4878" spans="1:10" x14ac:dyDescent="0.35">
      <c r="A4878" s="3">
        <f>_xlfn.XLOOKUP(Table16[[#This Row],[OrderID]],[3]!Table13456[No заказа],[3]!Table13456[Дата
отправки],"",0,1)</f>
        <v>45663</v>
      </c>
      <c r="B4878" s="2">
        <v>475319395</v>
      </c>
      <c r="C4878" s="2"/>
      <c r="D4878" s="2"/>
      <c r="E4878" s="3"/>
      <c r="F4878" s="3"/>
      <c r="H4878" s="5">
        <f>_xlfn.XLOOKUP(Table16[[#This Row],[OrderID]],[3]!Table13456[No заказа],[3]!Table13456[Количество],"",0,1)</f>
        <v>1</v>
      </c>
      <c r="I4878" s="5">
        <f>_xlfn.XLOOKUP(Table16[[#This Row],[OrderID]],[3]!Table13456[No заказа],[3]!Table13456[Цена],"",0,1)</f>
        <v>8480</v>
      </c>
      <c r="J4878" s="2" t="str">
        <f>M01_SETTINGS!$F$2</f>
        <v>KASPI</v>
      </c>
    </row>
    <row r="4879" spans="1:10" x14ac:dyDescent="0.35">
      <c r="A4879" s="3">
        <f>_xlfn.XLOOKUP(Table16[[#This Row],[OrderID]],[3]!Table13456[No заказа],[3]!Table13456[Дата
отправки],"",0,1)</f>
        <v>45663</v>
      </c>
      <c r="B4879" s="2">
        <v>475428271</v>
      </c>
      <c r="C4879" s="2"/>
      <c r="D4879" s="2"/>
      <c r="E4879" s="3"/>
      <c r="F4879" s="3"/>
      <c r="H4879" s="5">
        <f>_xlfn.XLOOKUP(Table16[[#This Row],[OrderID]],[3]!Table13456[No заказа],[3]!Table13456[Количество],"",0,1)</f>
        <v>1</v>
      </c>
      <c r="I4879" s="5">
        <f>_xlfn.XLOOKUP(Table16[[#This Row],[OrderID]],[3]!Table13456[No заказа],[3]!Table13456[Цена],"",0,1)</f>
        <v>8999</v>
      </c>
      <c r="J4879" s="2" t="str">
        <f>M01_SETTINGS!$F$2</f>
        <v>KASPI</v>
      </c>
    </row>
    <row r="4880" spans="1:10" x14ac:dyDescent="0.35">
      <c r="A4880" s="3">
        <f>_xlfn.XLOOKUP(Table16[[#This Row],[OrderID]],[3]!Table13456[No заказа],[3]!Table13456[Дата
отправки],"",0,1)</f>
        <v>45663</v>
      </c>
      <c r="B4880" s="2" t="s">
        <v>267</v>
      </c>
      <c r="C4880" s="2"/>
      <c r="D4880" s="2"/>
      <c r="E4880" s="3"/>
      <c r="F4880" s="3"/>
      <c r="H4880" s="5">
        <f>_xlfn.XLOOKUP(Table16[[#This Row],[OrderID]],[3]!Table13456[No заказа],[3]!Table13456[Количество],"",0,1)</f>
        <v>2</v>
      </c>
      <c r="I4880" s="5">
        <f>_xlfn.XLOOKUP(Table16[[#This Row],[OrderID]],[3]!Table13456[No заказа],[3]!Table13456[Цена],"",0,1)</f>
        <v>8999</v>
      </c>
      <c r="J4880" s="2" t="str">
        <f>M01_SETTINGS!$F$2</f>
        <v>KASPI</v>
      </c>
    </row>
    <row r="4881" spans="1:10" x14ac:dyDescent="0.35">
      <c r="A4881" s="3">
        <f>_xlfn.XLOOKUP(Table16[[#This Row],[OrderID]],[3]!Table13456[No заказа],[3]!Table13456[Дата
отправки],"",0,1)</f>
        <v>45663</v>
      </c>
      <c r="B4881" s="2" t="s">
        <v>268</v>
      </c>
      <c r="C4881" s="2"/>
      <c r="D4881" s="2"/>
      <c r="E4881" s="3"/>
      <c r="F4881" s="3"/>
      <c r="H4881" s="5">
        <f>_xlfn.XLOOKUP(Table16[[#This Row],[OrderID]],[3]!Table13456[No заказа],[3]!Table13456[Количество],"",0,1)</f>
        <v>2</v>
      </c>
      <c r="I4881" s="5">
        <f>_xlfn.XLOOKUP(Table16[[#This Row],[OrderID]],[3]!Table13456[No заказа],[3]!Table13456[Цена],"",0,1)</f>
        <v>8999</v>
      </c>
      <c r="J4881" s="2" t="str">
        <f>M01_SETTINGS!$F$2</f>
        <v>KASPI</v>
      </c>
    </row>
    <row r="4882" spans="1:10" x14ac:dyDescent="0.35">
      <c r="A4882" s="3">
        <f>_xlfn.XLOOKUP(Table16[[#This Row],[OrderID]],[3]!Table13456[No заказа],[3]!Table13456[Дата
отправки],"",0,1)</f>
        <v>45663</v>
      </c>
      <c r="B4882" s="2">
        <v>475711895</v>
      </c>
      <c r="C4882" s="2"/>
      <c r="D4882" s="2"/>
      <c r="E4882" s="3"/>
      <c r="F4882" s="3"/>
      <c r="H4882" s="5">
        <f>_xlfn.XLOOKUP(Table16[[#This Row],[OrderID]],[3]!Table13456[No заказа],[3]!Table13456[Количество],"",0,1)</f>
        <v>1</v>
      </c>
      <c r="I4882" s="5">
        <f>_xlfn.XLOOKUP(Table16[[#This Row],[OrderID]],[3]!Table13456[No заказа],[3]!Table13456[Цена],"",0,1)</f>
        <v>8999</v>
      </c>
      <c r="J4882" s="2" t="str">
        <f>M01_SETTINGS!$F$2</f>
        <v>KASPI</v>
      </c>
    </row>
    <row r="4883" spans="1:10" x14ac:dyDescent="0.35">
      <c r="A4883" s="3">
        <f>_xlfn.XLOOKUP(Table16[[#This Row],[OrderID]],[3]!Table13456[No заказа],[3]!Table13456[Дата
отправки],"",0,1)</f>
        <v>45663</v>
      </c>
      <c r="B4883" s="2">
        <v>475302924</v>
      </c>
      <c r="C4883" s="2"/>
      <c r="D4883" s="2"/>
      <c r="E4883" s="3"/>
      <c r="F4883" s="3"/>
      <c r="H4883" s="5">
        <f>_xlfn.XLOOKUP(Table16[[#This Row],[OrderID]],[3]!Table13456[No заказа],[3]!Table13456[Количество],"",0,1)</f>
        <v>1</v>
      </c>
      <c r="I4883" s="5">
        <f>_xlfn.XLOOKUP(Table16[[#This Row],[OrderID]],[3]!Table13456[No заказа],[3]!Table13456[Цена],"",0,1)</f>
        <v>8999</v>
      </c>
      <c r="J4883" s="2" t="str">
        <f>M01_SETTINGS!$F$2</f>
        <v>KASPI</v>
      </c>
    </row>
    <row r="4884" spans="1:10" x14ac:dyDescent="0.35">
      <c r="A4884" s="3">
        <f>_xlfn.XLOOKUP(Table16[[#This Row],[OrderID]],[3]!Table13456[No заказа],[3]!Table13456[Дата
отправки],"",0,1)</f>
        <v>45663</v>
      </c>
      <c r="B4884" s="2">
        <v>475395807</v>
      </c>
      <c r="C4884" s="2"/>
      <c r="D4884" s="2"/>
      <c r="E4884" s="3"/>
      <c r="F4884" s="3"/>
      <c r="H4884" s="5">
        <f>_xlfn.XLOOKUP(Table16[[#This Row],[OrderID]],[3]!Table13456[No заказа],[3]!Table13456[Количество],"",0,1)</f>
        <v>1</v>
      </c>
      <c r="I4884" s="5">
        <f>_xlfn.XLOOKUP(Table16[[#This Row],[OrderID]],[3]!Table13456[No заказа],[3]!Table13456[Цена],"",0,1)</f>
        <v>14990</v>
      </c>
      <c r="J4884" s="2" t="str">
        <f>M01_SETTINGS!$F$2</f>
        <v>KASPI</v>
      </c>
    </row>
    <row r="4885" spans="1:10" x14ac:dyDescent="0.35">
      <c r="A4885" s="3">
        <f>_xlfn.XLOOKUP(Table16[[#This Row],[OrderID]],[3]!Table13456[No заказа],[3]!Table13456[Дата
отправки],"",0,1)</f>
        <v>45663</v>
      </c>
      <c r="B4885" s="2">
        <v>475184479</v>
      </c>
      <c r="C4885" s="2"/>
      <c r="D4885" s="2"/>
      <c r="E4885" s="3"/>
      <c r="F4885" s="3"/>
      <c r="H4885" s="5">
        <f>_xlfn.XLOOKUP(Table16[[#This Row],[OrderID]],[3]!Table13456[No заказа],[3]!Table13456[Количество],"",0,1)</f>
        <v>1</v>
      </c>
      <c r="I4885" s="5">
        <f>_xlfn.XLOOKUP(Table16[[#This Row],[OrderID]],[3]!Table13456[No заказа],[3]!Table13456[Цена],"",0,1)</f>
        <v>14990</v>
      </c>
      <c r="J4885" s="2" t="str">
        <f>M01_SETTINGS!$F$2</f>
        <v>KASPI</v>
      </c>
    </row>
    <row r="4886" spans="1:10" x14ac:dyDescent="0.35">
      <c r="A4886" s="3">
        <f>_xlfn.XLOOKUP(Table16[[#This Row],[OrderID]],[3]!Table13456[No заказа],[3]!Table13456[Дата
отправки],"",0,1)</f>
        <v>45663</v>
      </c>
      <c r="B4886" s="2">
        <v>475059139</v>
      </c>
      <c r="C4886" s="2"/>
      <c r="D4886" s="2"/>
      <c r="E4886" s="3"/>
      <c r="F4886" s="3"/>
      <c r="H4886" s="5">
        <f>_xlfn.XLOOKUP(Table16[[#This Row],[OrderID]],[3]!Table13456[No заказа],[3]!Table13456[Количество],"",0,1)</f>
        <v>1</v>
      </c>
      <c r="I4886" s="5">
        <f>_xlfn.XLOOKUP(Table16[[#This Row],[OrderID]],[3]!Table13456[No заказа],[3]!Table13456[Цена],"",0,1)</f>
        <v>14990</v>
      </c>
      <c r="J4886" s="2" t="str">
        <f>M01_SETTINGS!$F$2</f>
        <v>KASPI</v>
      </c>
    </row>
    <row r="4887" spans="1:10" x14ac:dyDescent="0.35">
      <c r="A4887" s="3">
        <f>_xlfn.XLOOKUP(Table16[[#This Row],[OrderID]],[3]!Table13456[No заказа],[3]!Table13456[Дата
отправки],"",0,1)</f>
        <v>45663</v>
      </c>
      <c r="B4887" s="2">
        <v>475218744</v>
      </c>
      <c r="C4887" s="2"/>
      <c r="D4887" s="2"/>
      <c r="E4887" s="3"/>
      <c r="F4887" s="3"/>
      <c r="H4887" s="5">
        <f>_xlfn.XLOOKUP(Table16[[#This Row],[OrderID]],[3]!Table13456[No заказа],[3]!Table13456[Количество],"",0,1)</f>
        <v>1</v>
      </c>
      <c r="I4887" s="5">
        <f>_xlfn.XLOOKUP(Table16[[#This Row],[OrderID]],[3]!Table13456[No заказа],[3]!Table13456[Цена],"",0,1)</f>
        <v>9399</v>
      </c>
      <c r="J4887" s="2" t="str">
        <f>M01_SETTINGS!$F$2</f>
        <v>KASPI</v>
      </c>
    </row>
    <row r="4888" spans="1:10" x14ac:dyDescent="0.35">
      <c r="A4888" s="3">
        <f>_xlfn.XLOOKUP(Table16[[#This Row],[OrderID]],[3]!Table13456[No заказа],[3]!Table13456[Дата
отправки],"",0,1)</f>
        <v>45663</v>
      </c>
      <c r="B4888" s="2">
        <v>475053655</v>
      </c>
      <c r="C4888" s="2"/>
      <c r="D4888" s="2"/>
      <c r="E4888" s="3"/>
      <c r="F4888" s="3"/>
      <c r="H4888" s="5">
        <f>_xlfn.XLOOKUP(Table16[[#This Row],[OrderID]],[3]!Table13456[No заказа],[3]!Table13456[Количество],"",0,1)</f>
        <v>1</v>
      </c>
      <c r="I4888" s="5">
        <f>_xlfn.XLOOKUP(Table16[[#This Row],[OrderID]],[3]!Table13456[No заказа],[3]!Table13456[Цена],"",0,1)</f>
        <v>10668</v>
      </c>
      <c r="J4888" s="2" t="str">
        <f>M01_SETTINGS!$F$2</f>
        <v>KASPI</v>
      </c>
    </row>
    <row r="4889" spans="1:10" x14ac:dyDescent="0.35">
      <c r="A4889" s="3">
        <f>_xlfn.XLOOKUP(Table16[[#This Row],[OrderID]],[3]!Table13456[No заказа],[3]!Table13456[Дата
отправки],"",0,1)</f>
        <v>45663</v>
      </c>
      <c r="B4889" s="2">
        <v>475617077</v>
      </c>
      <c r="C4889" s="2"/>
      <c r="D4889" s="2"/>
      <c r="E4889" s="3"/>
      <c r="F4889" s="3"/>
      <c r="H4889" s="5">
        <f>_xlfn.XLOOKUP(Table16[[#This Row],[OrderID]],[3]!Table13456[No заказа],[3]!Table13456[Количество],"",0,1)</f>
        <v>1</v>
      </c>
      <c r="I4889" s="5">
        <f>_xlfn.XLOOKUP(Table16[[#This Row],[OrderID]],[3]!Table13456[No заказа],[3]!Table13456[Цена],"",0,1)</f>
        <v>9000</v>
      </c>
      <c r="J4889" s="2" t="str">
        <f>M01_SETTINGS!$F$2</f>
        <v>KASPI</v>
      </c>
    </row>
    <row r="4890" spans="1:10" x14ac:dyDescent="0.35">
      <c r="A4890" s="3">
        <f>_xlfn.XLOOKUP(Table16[[#This Row],[OrderID]],[3]!Table13456[No заказа],[3]!Table13456[Дата
отправки],"",0,1)</f>
        <v>45663</v>
      </c>
      <c r="B4890" s="2">
        <v>475162437</v>
      </c>
      <c r="C4890" s="2"/>
      <c r="D4890" s="2"/>
      <c r="E4890" s="3"/>
      <c r="F4890" s="3"/>
      <c r="H4890" s="5">
        <f>_xlfn.XLOOKUP(Table16[[#This Row],[OrderID]],[3]!Table13456[No заказа],[3]!Table13456[Количество],"",0,1)</f>
        <v>1</v>
      </c>
      <c r="I4890" s="5">
        <f>_xlfn.XLOOKUP(Table16[[#This Row],[OrderID]],[3]!Table13456[No заказа],[3]!Table13456[Цена],"",0,1)</f>
        <v>9000</v>
      </c>
      <c r="J4890" s="2" t="str">
        <f>M01_SETTINGS!$F$2</f>
        <v>KASPI</v>
      </c>
    </row>
    <row r="4891" spans="1:10" x14ac:dyDescent="0.35">
      <c r="A4891" s="3">
        <f>_xlfn.XLOOKUP(Table16[[#This Row],[OrderID]],[3]!Table13456[No заказа],[3]!Table13456[Дата
отправки],"",0,1)</f>
        <v>45663</v>
      </c>
      <c r="B4891" s="2">
        <v>475884551</v>
      </c>
      <c r="C4891" s="2"/>
      <c r="D4891" s="2"/>
      <c r="E4891" s="3"/>
      <c r="F4891" s="3"/>
      <c r="H4891" s="5">
        <f>_xlfn.XLOOKUP(Table16[[#This Row],[OrderID]],[3]!Table13456[No заказа],[3]!Table13456[Количество],"",0,1)</f>
        <v>1</v>
      </c>
      <c r="I4891" s="5">
        <f>_xlfn.XLOOKUP(Table16[[#This Row],[OrderID]],[3]!Table13456[No заказа],[3]!Table13456[Цена],"",0,1)</f>
        <v>9000</v>
      </c>
      <c r="J4891" s="2" t="str">
        <f>M01_SETTINGS!$F$2</f>
        <v>KASPI</v>
      </c>
    </row>
    <row r="4892" spans="1:10" x14ac:dyDescent="0.35">
      <c r="A4892" s="3">
        <f>_xlfn.XLOOKUP(Table16[[#This Row],[OrderID]],[3]!Table13456[No заказа],[3]!Table13456[Дата
отправки],"",0,1)</f>
        <v>45663</v>
      </c>
      <c r="B4892" s="2">
        <v>475848750</v>
      </c>
      <c r="C4892" s="2"/>
      <c r="D4892" s="2"/>
      <c r="E4892" s="3"/>
      <c r="F4892" s="3"/>
      <c r="H4892" s="5">
        <f>_xlfn.XLOOKUP(Table16[[#This Row],[OrderID]],[3]!Table13456[No заказа],[3]!Table13456[Количество],"",0,1)</f>
        <v>1</v>
      </c>
      <c r="I4892" s="5">
        <f>_xlfn.XLOOKUP(Table16[[#This Row],[OrderID]],[3]!Table13456[No заказа],[3]!Table13456[Цена],"",0,1)</f>
        <v>9000</v>
      </c>
      <c r="J4892" s="2" t="str">
        <f>M01_SETTINGS!$F$2</f>
        <v>KASPI</v>
      </c>
    </row>
    <row r="4893" spans="1:10" x14ac:dyDescent="0.35">
      <c r="A4893" s="3">
        <f>_xlfn.XLOOKUP(Table16[[#This Row],[OrderID]],[3]!Table13456[No заказа],[3]!Table13456[Дата
отправки],"",0,1)</f>
        <v>45663</v>
      </c>
      <c r="B4893" s="2">
        <v>475647898</v>
      </c>
      <c r="C4893" s="2"/>
      <c r="D4893" s="2"/>
      <c r="E4893" s="3"/>
      <c r="F4893" s="3"/>
      <c r="H4893" s="5">
        <f>_xlfn.XLOOKUP(Table16[[#This Row],[OrderID]],[3]!Table13456[No заказа],[3]!Table13456[Количество],"",0,1)</f>
        <v>1</v>
      </c>
      <c r="I4893" s="5">
        <f>_xlfn.XLOOKUP(Table16[[#This Row],[OrderID]],[3]!Table13456[No заказа],[3]!Table13456[Цена],"",0,1)</f>
        <v>9000</v>
      </c>
      <c r="J4893" s="2" t="str">
        <f>M01_SETTINGS!$F$2</f>
        <v>KASPI</v>
      </c>
    </row>
    <row r="4894" spans="1:10" x14ac:dyDescent="0.35">
      <c r="A4894" s="3">
        <f>_xlfn.XLOOKUP(Table16[[#This Row],[OrderID]],[3]!Table13456[No заказа],[3]!Table13456[Дата
отправки],"",0,1)</f>
        <v>45662</v>
      </c>
      <c r="B4894" s="2">
        <v>474904563</v>
      </c>
      <c r="C4894" s="2"/>
      <c r="D4894" s="2"/>
      <c r="E4894" s="3"/>
      <c r="F4894" s="3"/>
      <c r="H4894" s="5">
        <f>_xlfn.XLOOKUP(Table16[[#This Row],[OrderID]],[3]!Table13456[No заказа],[3]!Table13456[Количество],"",0,1)</f>
        <v>1</v>
      </c>
      <c r="I4894" s="5">
        <f>_xlfn.XLOOKUP(Table16[[#This Row],[OrderID]],[3]!Table13456[No заказа],[3]!Table13456[Цена],"",0,1)</f>
        <v>9000</v>
      </c>
      <c r="J4894" s="2" t="str">
        <f>M01_SETTINGS!$F$2</f>
        <v>KASPI</v>
      </c>
    </row>
    <row r="4895" spans="1:10" x14ac:dyDescent="0.35">
      <c r="A4895" s="3">
        <f>_xlfn.XLOOKUP(Table16[[#This Row],[OrderID]],[3]!Table13456[No заказа],[3]!Table13456[Дата
отправки],"",0,1)</f>
        <v>45662</v>
      </c>
      <c r="B4895" s="2">
        <v>474792236</v>
      </c>
      <c r="C4895" s="2"/>
      <c r="D4895" s="2"/>
      <c r="E4895" s="3"/>
      <c r="F4895" s="3"/>
      <c r="H4895" s="5">
        <f>_xlfn.XLOOKUP(Table16[[#This Row],[OrderID]],[3]!Table13456[No заказа],[3]!Table13456[Количество],"",0,1)</f>
        <v>1</v>
      </c>
      <c r="I4895" s="5">
        <f>_xlfn.XLOOKUP(Table16[[#This Row],[OrderID]],[3]!Table13456[No заказа],[3]!Table13456[Цена],"",0,1)</f>
        <v>8600</v>
      </c>
      <c r="J4895" s="2" t="str">
        <f>M01_SETTINGS!$F$2</f>
        <v>KASPI</v>
      </c>
    </row>
    <row r="4896" spans="1:10" x14ac:dyDescent="0.35">
      <c r="A4896" s="3">
        <f>_xlfn.XLOOKUP(Table16[[#This Row],[OrderID]],[3]!Table13456[No заказа],[3]!Table13456[Дата
отправки],"",0,1)</f>
        <v>45662</v>
      </c>
      <c r="B4896" s="2">
        <v>474709314</v>
      </c>
      <c r="C4896" s="2"/>
      <c r="D4896" s="2"/>
      <c r="E4896" s="3"/>
      <c r="F4896" s="3"/>
      <c r="H4896" s="5">
        <f>_xlfn.XLOOKUP(Table16[[#This Row],[OrderID]],[3]!Table13456[No заказа],[3]!Table13456[Количество],"",0,1)</f>
        <v>1</v>
      </c>
      <c r="I4896" s="5">
        <f>_xlfn.XLOOKUP(Table16[[#This Row],[OrderID]],[3]!Table13456[No заказа],[3]!Table13456[Цена],"",0,1)</f>
        <v>8599</v>
      </c>
      <c r="J4896" s="2" t="str">
        <f>M01_SETTINGS!$F$2</f>
        <v>KASPI</v>
      </c>
    </row>
    <row r="4897" spans="1:10" x14ac:dyDescent="0.35">
      <c r="A4897" s="3">
        <f>_xlfn.XLOOKUP(Table16[[#This Row],[OrderID]],[3]!Table13456[No заказа],[3]!Table13456[Дата
отправки],"",0,1)</f>
        <v>45662</v>
      </c>
      <c r="B4897" s="2">
        <v>474631304</v>
      </c>
      <c r="C4897" s="2"/>
      <c r="D4897" s="2"/>
      <c r="E4897" s="3"/>
      <c r="F4897" s="3"/>
      <c r="H4897" s="5">
        <f>_xlfn.XLOOKUP(Table16[[#This Row],[OrderID]],[3]!Table13456[No заказа],[3]!Table13456[Количество],"",0,1)</f>
        <v>1</v>
      </c>
      <c r="I4897" s="5">
        <f>_xlfn.XLOOKUP(Table16[[#This Row],[OrderID]],[3]!Table13456[No заказа],[3]!Table13456[Цена],"",0,1)</f>
        <v>8903</v>
      </c>
      <c r="J4897" s="2" t="str">
        <f>M01_SETTINGS!$F$2</f>
        <v>KASPI</v>
      </c>
    </row>
    <row r="4898" spans="1:10" x14ac:dyDescent="0.35">
      <c r="A4898" s="3">
        <f>_xlfn.XLOOKUP(Table16[[#This Row],[OrderID]],[3]!Table13456[No заказа],[3]!Table13456[Дата
отправки],"",0,1)</f>
        <v>45662</v>
      </c>
      <c r="B4898" s="2">
        <v>474644367</v>
      </c>
      <c r="C4898" s="2"/>
      <c r="D4898" s="2"/>
      <c r="E4898" s="3"/>
      <c r="F4898" s="3"/>
      <c r="H4898" s="5">
        <f>_xlfn.XLOOKUP(Table16[[#This Row],[OrderID]],[3]!Table13456[No заказа],[3]!Table13456[Количество],"",0,1)</f>
        <v>1</v>
      </c>
      <c r="I4898" s="5">
        <f>_xlfn.XLOOKUP(Table16[[#This Row],[OrderID]],[3]!Table13456[No заказа],[3]!Table13456[Цена],"",0,1)</f>
        <v>9000</v>
      </c>
      <c r="J4898" s="2" t="str">
        <f>M01_SETTINGS!$F$2</f>
        <v>KASPI</v>
      </c>
    </row>
    <row r="4899" spans="1:10" x14ac:dyDescent="0.35">
      <c r="A4899" s="3">
        <f>_xlfn.XLOOKUP(Table16[[#This Row],[OrderID]],[3]!Table13456[No заказа],[3]!Table13456[Дата
отправки],"",0,1)</f>
        <v>45662</v>
      </c>
      <c r="B4899" s="2">
        <v>474736633</v>
      </c>
      <c r="C4899" s="2"/>
      <c r="D4899" s="2"/>
      <c r="E4899" s="3"/>
      <c r="F4899" s="3"/>
      <c r="H4899" s="5">
        <f>_xlfn.XLOOKUP(Table16[[#This Row],[OrderID]],[3]!Table13456[No заказа],[3]!Table13456[Количество],"",0,1)</f>
        <v>1</v>
      </c>
      <c r="I4899" s="5">
        <f>_xlfn.XLOOKUP(Table16[[#This Row],[OrderID]],[3]!Table13456[No заказа],[3]!Table13456[Цена],"",0,1)</f>
        <v>8939</v>
      </c>
      <c r="J4899" s="2" t="str">
        <f>M01_SETTINGS!$F$2</f>
        <v>KASPI</v>
      </c>
    </row>
    <row r="4900" spans="1:10" x14ac:dyDescent="0.35">
      <c r="A4900" s="3">
        <f>_xlfn.XLOOKUP(Table16[[#This Row],[OrderID]],[3]!Table13456[No заказа],[3]!Table13456[Дата
отправки],"",0,1)</f>
        <v>45662</v>
      </c>
      <c r="B4900" s="2">
        <v>474850368</v>
      </c>
      <c r="C4900" s="2"/>
      <c r="D4900" s="2"/>
      <c r="E4900" s="3"/>
      <c r="F4900" s="3"/>
      <c r="H4900" s="5">
        <f>_xlfn.XLOOKUP(Table16[[#This Row],[OrderID]],[3]!Table13456[No заказа],[3]!Table13456[Количество],"",0,1)</f>
        <v>1</v>
      </c>
      <c r="I4900" s="5">
        <f>_xlfn.XLOOKUP(Table16[[#This Row],[OrderID]],[3]!Table13456[No заказа],[3]!Table13456[Цена],"",0,1)</f>
        <v>8480</v>
      </c>
      <c r="J4900" s="2" t="str">
        <f>M01_SETTINGS!$F$2</f>
        <v>KASPI</v>
      </c>
    </row>
    <row r="4901" spans="1:10" x14ac:dyDescent="0.35">
      <c r="A4901" s="3">
        <f>_xlfn.XLOOKUP(Table16[[#This Row],[OrderID]],[3]!Table13456[No заказа],[3]!Table13456[Дата
отправки],"",0,1)</f>
        <v>45662</v>
      </c>
      <c r="B4901" s="2">
        <v>474494453</v>
      </c>
      <c r="C4901" s="2"/>
      <c r="D4901" s="2"/>
      <c r="E4901" s="3"/>
      <c r="F4901" s="3"/>
      <c r="H4901" s="5">
        <f>_xlfn.XLOOKUP(Table16[[#This Row],[OrderID]],[3]!Table13456[No заказа],[3]!Table13456[Количество],"",0,1)</f>
        <v>1</v>
      </c>
      <c r="I4901" s="5">
        <f>_xlfn.XLOOKUP(Table16[[#This Row],[OrderID]],[3]!Table13456[No заказа],[3]!Table13456[Цена],"",0,1)</f>
        <v>9000</v>
      </c>
      <c r="J4901" s="2" t="str">
        <f>M01_SETTINGS!$F$2</f>
        <v>KASPI</v>
      </c>
    </row>
    <row r="4902" spans="1:10" x14ac:dyDescent="0.35">
      <c r="A4902" s="3">
        <f>_xlfn.XLOOKUP(Table16[[#This Row],[OrderID]],[3]!Table13456[No заказа],[3]!Table13456[Дата
отправки],"",0,1)</f>
        <v>45662</v>
      </c>
      <c r="B4902" s="2">
        <v>474986254</v>
      </c>
      <c r="C4902" s="2"/>
      <c r="D4902" s="2"/>
      <c r="E4902" s="3"/>
      <c r="F4902" s="3"/>
      <c r="H4902" s="5">
        <f>_xlfn.XLOOKUP(Table16[[#This Row],[OrderID]],[3]!Table13456[No заказа],[3]!Table13456[Количество],"",0,1)</f>
        <v>1</v>
      </c>
      <c r="I4902" s="5">
        <f>_xlfn.XLOOKUP(Table16[[#This Row],[OrderID]],[3]!Table13456[No заказа],[3]!Table13456[Цена],"",0,1)</f>
        <v>8994</v>
      </c>
      <c r="J4902" s="2" t="str">
        <f>M01_SETTINGS!$F$2</f>
        <v>KASPI</v>
      </c>
    </row>
    <row r="4903" spans="1:10" x14ac:dyDescent="0.35">
      <c r="A4903" s="3">
        <f>_xlfn.XLOOKUP(Table16[[#This Row],[OrderID]],[3]!Table13456[No заказа],[3]!Table13456[Дата
отправки],"",0,1)</f>
        <v>45662</v>
      </c>
      <c r="B4903" s="2">
        <v>474627886</v>
      </c>
      <c r="C4903" s="2"/>
      <c r="D4903" s="2"/>
      <c r="E4903" s="3"/>
      <c r="F4903" s="3"/>
      <c r="H4903" s="5">
        <f>_xlfn.XLOOKUP(Table16[[#This Row],[OrderID]],[3]!Table13456[No заказа],[3]!Table13456[Количество],"",0,1)</f>
        <v>1</v>
      </c>
      <c r="I4903" s="5">
        <f>_xlfn.XLOOKUP(Table16[[#This Row],[OrderID]],[3]!Table13456[No заказа],[3]!Table13456[Цена],"",0,1)</f>
        <v>9493</v>
      </c>
      <c r="J4903" s="2" t="str">
        <f>M01_SETTINGS!$F$2</f>
        <v>KASPI</v>
      </c>
    </row>
    <row r="4904" spans="1:10" x14ac:dyDescent="0.35">
      <c r="A4904" s="3">
        <f>_xlfn.XLOOKUP(Table16[[#This Row],[OrderID]],[3]!Table13456[No заказа],[3]!Table13456[Дата
отправки],"",0,1)</f>
        <v>45662</v>
      </c>
      <c r="B4904" s="2">
        <v>474582179</v>
      </c>
      <c r="C4904" s="2"/>
      <c r="D4904" s="2"/>
      <c r="E4904" s="3"/>
      <c r="F4904" s="3"/>
      <c r="H4904" s="5">
        <f>_xlfn.XLOOKUP(Table16[[#This Row],[OrderID]],[3]!Table13456[No заказа],[3]!Table13456[Количество],"",0,1)</f>
        <v>1</v>
      </c>
      <c r="I4904" s="5">
        <f>_xlfn.XLOOKUP(Table16[[#This Row],[OrderID]],[3]!Table13456[No заказа],[3]!Table13456[Цена],"",0,1)</f>
        <v>8602</v>
      </c>
      <c r="J4904" s="2" t="str">
        <f>M01_SETTINGS!$F$2</f>
        <v>KASPI</v>
      </c>
    </row>
    <row r="4905" spans="1:10" x14ac:dyDescent="0.35">
      <c r="A4905" s="3">
        <f>_xlfn.XLOOKUP(Table16[[#This Row],[OrderID]],[3]!Table13456[No заказа],[3]!Table13456[Дата
отправки],"",0,1)</f>
        <v>45662</v>
      </c>
      <c r="B4905" s="2">
        <v>474610980</v>
      </c>
      <c r="C4905" s="2"/>
      <c r="D4905" s="2"/>
      <c r="E4905" s="3"/>
      <c r="F4905" s="3"/>
      <c r="H4905" s="5">
        <f>_xlfn.XLOOKUP(Table16[[#This Row],[OrderID]],[3]!Table13456[No заказа],[3]!Table13456[Количество],"",0,1)</f>
        <v>1</v>
      </c>
      <c r="I4905" s="5">
        <f>_xlfn.XLOOKUP(Table16[[#This Row],[OrderID]],[3]!Table13456[No заказа],[3]!Table13456[Цена],"",0,1)</f>
        <v>9000</v>
      </c>
      <c r="J4905" s="2" t="str">
        <f>M01_SETTINGS!$F$2</f>
        <v>KASPI</v>
      </c>
    </row>
    <row r="4906" spans="1:10" x14ac:dyDescent="0.35">
      <c r="A4906" s="3">
        <f>_xlfn.XLOOKUP(Table16[[#This Row],[OrderID]],[3]!Table13456[No заказа],[3]!Table13456[Дата
отправки],"",0,1)</f>
        <v>45662</v>
      </c>
      <c r="B4906" s="2">
        <v>474620809</v>
      </c>
      <c r="C4906" s="2"/>
      <c r="D4906" s="2"/>
      <c r="E4906" s="3"/>
      <c r="F4906" s="3"/>
      <c r="H4906" s="5">
        <f>_xlfn.XLOOKUP(Table16[[#This Row],[OrderID]],[3]!Table13456[No заказа],[3]!Table13456[Количество],"",0,1)</f>
        <v>1</v>
      </c>
      <c r="I4906" s="5">
        <f>_xlfn.XLOOKUP(Table16[[#This Row],[OrderID]],[3]!Table13456[No заказа],[3]!Table13456[Цена],"",0,1)</f>
        <v>8994</v>
      </c>
      <c r="J4906" s="2" t="str">
        <f>M01_SETTINGS!$F$2</f>
        <v>KASPI</v>
      </c>
    </row>
    <row r="4907" spans="1:10" x14ac:dyDescent="0.35">
      <c r="A4907" s="3">
        <f>_xlfn.XLOOKUP(Table16[[#This Row],[OrderID]],[3]!Table13456[No заказа],[3]!Table13456[Дата
отправки],"",0,1)</f>
        <v>45662</v>
      </c>
      <c r="B4907" s="2">
        <v>474955094</v>
      </c>
      <c r="C4907" s="2"/>
      <c r="D4907" s="2"/>
      <c r="E4907" s="3"/>
      <c r="F4907" s="3"/>
      <c r="H4907" s="5">
        <f>_xlfn.XLOOKUP(Table16[[#This Row],[OrderID]],[3]!Table13456[No заказа],[3]!Table13456[Количество],"",0,1)</f>
        <v>1</v>
      </c>
      <c r="I4907" s="5">
        <f>_xlfn.XLOOKUP(Table16[[#This Row],[OrderID]],[3]!Table13456[No заказа],[3]!Table13456[Цена],"",0,1)</f>
        <v>8957</v>
      </c>
      <c r="J4907" s="2" t="str">
        <f>M01_SETTINGS!$F$2</f>
        <v>KASPI</v>
      </c>
    </row>
    <row r="4908" spans="1:10" x14ac:dyDescent="0.35">
      <c r="A4908" s="3">
        <f>_xlfn.XLOOKUP(Table16[[#This Row],[OrderID]],[3]!Table13456[No заказа],[3]!Table13456[Дата
отправки],"",0,1)</f>
        <v>45662</v>
      </c>
      <c r="B4908" s="2">
        <v>474634602</v>
      </c>
      <c r="C4908" s="2"/>
      <c r="D4908" s="2"/>
      <c r="E4908" s="3"/>
      <c r="F4908" s="3"/>
      <c r="H4908" s="5">
        <f>_xlfn.XLOOKUP(Table16[[#This Row],[OrderID]],[3]!Table13456[No заказа],[3]!Table13456[Количество],"",0,1)</f>
        <v>1</v>
      </c>
      <c r="I4908" s="5">
        <f>_xlfn.XLOOKUP(Table16[[#This Row],[OrderID]],[3]!Table13456[No заказа],[3]!Table13456[Цена],"",0,1)</f>
        <v>8597</v>
      </c>
      <c r="J4908" s="2" t="str">
        <f>M01_SETTINGS!$F$2</f>
        <v>KASPI</v>
      </c>
    </row>
    <row r="4909" spans="1:10" x14ac:dyDescent="0.35">
      <c r="A4909" s="3">
        <f>_xlfn.XLOOKUP(Table16[[#This Row],[OrderID]],[3]!Table13456[No заказа],[3]!Table13456[Дата
отправки],"",0,1)</f>
        <v>45662</v>
      </c>
      <c r="B4909" s="2">
        <v>474770610</v>
      </c>
      <c r="C4909" s="2"/>
      <c r="D4909" s="2"/>
      <c r="E4909" s="3"/>
      <c r="F4909" s="3"/>
      <c r="H4909" s="5">
        <f>_xlfn.XLOOKUP(Table16[[#This Row],[OrderID]],[3]!Table13456[No заказа],[3]!Table13456[Количество],"",0,1)</f>
        <v>1</v>
      </c>
      <c r="I4909" s="5">
        <f>_xlfn.XLOOKUP(Table16[[#This Row],[OrderID]],[3]!Table13456[No заказа],[3]!Table13456[Цена],"",0,1)</f>
        <v>8979</v>
      </c>
      <c r="J4909" s="2" t="str">
        <f>M01_SETTINGS!$F$2</f>
        <v>KASPI</v>
      </c>
    </row>
    <row r="4910" spans="1:10" x14ac:dyDescent="0.35">
      <c r="A4910" s="3">
        <f>_xlfn.XLOOKUP(Table16[[#This Row],[OrderID]],[3]!Table13456[No заказа],[3]!Table13456[Дата
отправки],"",0,1)</f>
        <v>45662</v>
      </c>
      <c r="B4910" s="2">
        <v>474918716</v>
      </c>
      <c r="C4910" s="2"/>
      <c r="D4910" s="2"/>
      <c r="E4910" s="3"/>
      <c r="F4910" s="3"/>
      <c r="H4910" s="5">
        <f>_xlfn.XLOOKUP(Table16[[#This Row],[OrderID]],[3]!Table13456[No заказа],[3]!Table13456[Количество],"",0,1)</f>
        <v>1</v>
      </c>
      <c r="I4910" s="5">
        <f>_xlfn.XLOOKUP(Table16[[#This Row],[OrderID]],[3]!Table13456[No заказа],[3]!Table13456[Цена],"",0,1)</f>
        <v>8999</v>
      </c>
      <c r="J4910" s="2" t="str">
        <f>M01_SETTINGS!$F$2</f>
        <v>KASPI</v>
      </c>
    </row>
    <row r="4911" spans="1:10" x14ac:dyDescent="0.35">
      <c r="A4911" s="3">
        <f>_xlfn.XLOOKUP(Table16[[#This Row],[OrderID]],[3]!Table13456[No заказа],[3]!Table13456[Дата
отправки],"",0,1)</f>
        <v>45662</v>
      </c>
      <c r="B4911" s="2">
        <v>474568028</v>
      </c>
      <c r="C4911" s="2"/>
      <c r="D4911" s="2"/>
      <c r="E4911" s="3"/>
      <c r="F4911" s="3"/>
      <c r="H4911" s="5">
        <f>_xlfn.XLOOKUP(Table16[[#This Row],[OrderID]],[3]!Table13456[No заказа],[3]!Table13456[Количество],"",0,1)</f>
        <v>1</v>
      </c>
      <c r="I4911" s="5">
        <f>_xlfn.XLOOKUP(Table16[[#This Row],[OrderID]],[3]!Table13456[No заказа],[3]!Table13456[Цена],"",0,1)</f>
        <v>9000</v>
      </c>
      <c r="J4911" s="2" t="str">
        <f>M01_SETTINGS!$F$2</f>
        <v>KASPI</v>
      </c>
    </row>
    <row r="4912" spans="1:10" x14ac:dyDescent="0.35">
      <c r="A4912" s="3">
        <f>_xlfn.XLOOKUP(Table16[[#This Row],[OrderID]],[3]!Table13456[No заказа],[3]!Table13456[Дата
отправки],"",0,1)</f>
        <v>45662</v>
      </c>
      <c r="B4912" s="2">
        <v>474910950</v>
      </c>
      <c r="C4912" s="2"/>
      <c r="D4912" s="2"/>
      <c r="E4912" s="3"/>
      <c r="F4912" s="3"/>
      <c r="H4912" s="5">
        <f>_xlfn.XLOOKUP(Table16[[#This Row],[OrderID]],[3]!Table13456[No заказа],[3]!Table13456[Количество],"",0,1)</f>
        <v>1</v>
      </c>
      <c r="I4912" s="5">
        <f>_xlfn.XLOOKUP(Table16[[#This Row],[OrderID]],[3]!Table13456[No заказа],[3]!Table13456[Цена],"",0,1)</f>
        <v>14990</v>
      </c>
      <c r="J4912" s="2" t="str">
        <f>M01_SETTINGS!$F$2</f>
        <v>KASPI</v>
      </c>
    </row>
    <row r="4913" spans="1:10" x14ac:dyDescent="0.35">
      <c r="A4913" s="3">
        <f>_xlfn.XLOOKUP(Table16[[#This Row],[OrderID]],[3]!Table13456[No заказа],[3]!Table13456[Дата
отправки],"",0,1)</f>
        <v>45662</v>
      </c>
      <c r="B4913" s="2">
        <v>474756011</v>
      </c>
      <c r="C4913" s="2"/>
      <c r="D4913" s="2"/>
      <c r="E4913" s="3"/>
      <c r="F4913" s="3"/>
      <c r="H4913" s="5">
        <f>_xlfn.XLOOKUP(Table16[[#This Row],[OrderID]],[3]!Table13456[No заказа],[3]!Table13456[Количество],"",0,1)</f>
        <v>1</v>
      </c>
      <c r="I4913" s="5">
        <f>_xlfn.XLOOKUP(Table16[[#This Row],[OrderID]],[3]!Table13456[No заказа],[3]!Table13456[Цена],"",0,1)</f>
        <v>14990</v>
      </c>
      <c r="J4913" s="2" t="str">
        <f>M01_SETTINGS!$F$2</f>
        <v>KASPI</v>
      </c>
    </row>
    <row r="4914" spans="1:10" x14ac:dyDescent="0.35">
      <c r="A4914" s="3">
        <f>_xlfn.XLOOKUP(Table16[[#This Row],[OrderID]],[3]!Table13456[No заказа],[3]!Table13456[Дата
отправки],"",0,1)</f>
        <v>45662</v>
      </c>
      <c r="B4914" s="2">
        <v>474860487</v>
      </c>
      <c r="C4914" s="2"/>
      <c r="D4914" s="2"/>
      <c r="E4914" s="3"/>
      <c r="F4914" s="3"/>
      <c r="H4914" s="5">
        <f>_xlfn.XLOOKUP(Table16[[#This Row],[OrderID]],[3]!Table13456[No заказа],[3]!Table13456[Количество],"",0,1)</f>
        <v>1</v>
      </c>
      <c r="I4914" s="5">
        <f>_xlfn.XLOOKUP(Table16[[#This Row],[OrderID]],[3]!Table13456[No заказа],[3]!Table13456[Цена],"",0,1)</f>
        <v>8601</v>
      </c>
      <c r="J4914" s="2" t="str">
        <f>M01_SETTINGS!$F$2</f>
        <v>KASPI</v>
      </c>
    </row>
    <row r="4915" spans="1:10" x14ac:dyDescent="0.35">
      <c r="A4915" s="3">
        <f>_xlfn.XLOOKUP(Table16[[#This Row],[OrderID]],[3]!Table13456[No заказа],[3]!Table13456[Дата
отправки],"",0,1)</f>
        <v>45662</v>
      </c>
      <c r="B4915" s="2">
        <v>474491991</v>
      </c>
      <c r="C4915" s="2"/>
      <c r="D4915" s="2"/>
      <c r="E4915" s="3"/>
      <c r="F4915" s="3"/>
      <c r="H4915" s="5">
        <f>_xlfn.XLOOKUP(Table16[[#This Row],[OrderID]],[3]!Table13456[No заказа],[3]!Table13456[Количество],"",0,1)</f>
        <v>1</v>
      </c>
      <c r="I4915" s="5">
        <f>_xlfn.XLOOKUP(Table16[[#This Row],[OrderID]],[3]!Table13456[No заказа],[3]!Table13456[Цена],"",0,1)</f>
        <v>14990</v>
      </c>
      <c r="J4915" s="2" t="str">
        <f>M01_SETTINGS!$F$2</f>
        <v>KASPI</v>
      </c>
    </row>
    <row r="4916" spans="1:10" x14ac:dyDescent="0.35">
      <c r="A4916" s="3">
        <f>_xlfn.XLOOKUP(Table16[[#This Row],[OrderID]],[3]!Table13456[No заказа],[3]!Table13456[Дата
отправки],"",0,1)</f>
        <v>45662</v>
      </c>
      <c r="B4916" s="2">
        <v>474630184</v>
      </c>
      <c r="C4916" s="2"/>
      <c r="D4916" s="2"/>
      <c r="E4916" s="3"/>
      <c r="F4916" s="3"/>
      <c r="H4916" s="5">
        <f>_xlfn.XLOOKUP(Table16[[#This Row],[OrderID]],[3]!Table13456[No заказа],[3]!Table13456[Количество],"",0,1)</f>
        <v>1</v>
      </c>
      <c r="I4916" s="5">
        <f>_xlfn.XLOOKUP(Table16[[#This Row],[OrderID]],[3]!Table13456[No заказа],[3]!Table13456[Цена],"",0,1)</f>
        <v>8898</v>
      </c>
      <c r="J4916" s="2" t="str">
        <f>M01_SETTINGS!$F$2</f>
        <v>KASPI</v>
      </c>
    </row>
    <row r="4917" spans="1:10" x14ac:dyDescent="0.35">
      <c r="A4917" s="3">
        <f>_xlfn.XLOOKUP(Table16[[#This Row],[OrderID]],[3]!Table13456[No заказа],[3]!Table13456[Дата
отправки],"",0,1)</f>
        <v>45662</v>
      </c>
      <c r="B4917" s="2">
        <v>474659248</v>
      </c>
      <c r="C4917" s="2"/>
      <c r="D4917" s="2"/>
      <c r="E4917" s="3"/>
      <c r="F4917" s="3"/>
      <c r="H4917" s="5">
        <f>_xlfn.XLOOKUP(Table16[[#This Row],[OrderID]],[3]!Table13456[No заказа],[3]!Table13456[Количество],"",0,1)</f>
        <v>1</v>
      </c>
      <c r="I4917" s="5">
        <f>_xlfn.XLOOKUP(Table16[[#This Row],[OrderID]],[3]!Table13456[No заказа],[3]!Table13456[Цена],"",0,1)</f>
        <v>8480</v>
      </c>
      <c r="J4917" s="2" t="str">
        <f>M01_SETTINGS!$F$2</f>
        <v>KASPI</v>
      </c>
    </row>
    <row r="4918" spans="1:10" x14ac:dyDescent="0.35">
      <c r="A4918" s="3">
        <f>_xlfn.XLOOKUP(Table16[[#This Row],[OrderID]],[3]!Table13456[No заказа],[3]!Table13456[Дата
отправки],"",0,1)</f>
        <v>45662</v>
      </c>
      <c r="B4918" s="2">
        <v>474854789</v>
      </c>
      <c r="C4918" s="2"/>
      <c r="D4918" s="2"/>
      <c r="E4918" s="3"/>
      <c r="F4918" s="3"/>
      <c r="H4918" s="5">
        <f>_xlfn.XLOOKUP(Table16[[#This Row],[OrderID]],[3]!Table13456[No заказа],[3]!Table13456[Количество],"",0,1)</f>
        <v>1</v>
      </c>
      <c r="I4918" s="5">
        <f>_xlfn.XLOOKUP(Table16[[#This Row],[OrderID]],[3]!Table13456[No заказа],[3]!Table13456[Цена],"",0,1)</f>
        <v>8908</v>
      </c>
      <c r="J4918" s="2" t="str">
        <f>M01_SETTINGS!$F$2</f>
        <v>KASPI</v>
      </c>
    </row>
    <row r="4919" spans="1:10" x14ac:dyDescent="0.35">
      <c r="A4919" s="3">
        <f>_xlfn.XLOOKUP(Table16[[#This Row],[OrderID]],[3]!Table13456[No заказа],[3]!Table13456[Дата
отправки],"",0,1)</f>
        <v>45662</v>
      </c>
      <c r="B4919" s="2">
        <v>474970722</v>
      </c>
      <c r="C4919" s="2"/>
      <c r="D4919" s="2"/>
      <c r="E4919" s="3"/>
      <c r="F4919" s="3"/>
      <c r="H4919" s="5">
        <f>_xlfn.XLOOKUP(Table16[[#This Row],[OrderID]],[3]!Table13456[No заказа],[3]!Table13456[Количество],"",0,1)</f>
        <v>1</v>
      </c>
      <c r="I4919" s="5">
        <f>_xlfn.XLOOKUP(Table16[[#This Row],[OrderID]],[3]!Table13456[No заказа],[3]!Table13456[Цена],"",0,1)</f>
        <v>8999</v>
      </c>
      <c r="J4919" s="2" t="str">
        <f>M01_SETTINGS!$F$2</f>
        <v>KASPI</v>
      </c>
    </row>
    <row r="4920" spans="1:10" x14ac:dyDescent="0.35">
      <c r="A4920" s="3">
        <f>_xlfn.XLOOKUP(Table16[[#This Row],[OrderID]],[3]!Table13456[No заказа],[3]!Table13456[Дата
отправки],"",0,1)</f>
        <v>45662</v>
      </c>
      <c r="B4920" s="2">
        <v>474498792</v>
      </c>
      <c r="C4920" s="2"/>
      <c r="D4920" s="2"/>
      <c r="E4920" s="3"/>
      <c r="F4920" s="3"/>
      <c r="H4920" s="5">
        <f>_xlfn.XLOOKUP(Table16[[#This Row],[OrderID]],[3]!Table13456[No заказа],[3]!Table13456[Количество],"",0,1)</f>
        <v>1</v>
      </c>
      <c r="I4920" s="5">
        <f>_xlfn.XLOOKUP(Table16[[#This Row],[OrderID]],[3]!Table13456[No заказа],[3]!Table13456[Цена],"",0,1)</f>
        <v>12394</v>
      </c>
      <c r="J4920" s="2" t="str">
        <f>M01_SETTINGS!$F$2</f>
        <v>KASPI</v>
      </c>
    </row>
    <row r="4921" spans="1:10" x14ac:dyDescent="0.35">
      <c r="A4921" s="3">
        <f>_xlfn.XLOOKUP(Table16[[#This Row],[OrderID]],[3]!Table13456[No заказа],[3]!Table13456[Дата
отправки],"",0,1)</f>
        <v>45662</v>
      </c>
      <c r="B4921" s="2">
        <v>474845526</v>
      </c>
      <c r="C4921" s="2"/>
      <c r="D4921" s="2"/>
      <c r="E4921" s="3"/>
      <c r="F4921" s="3"/>
      <c r="H4921" s="5">
        <f>_xlfn.XLOOKUP(Table16[[#This Row],[OrderID]],[3]!Table13456[No заказа],[3]!Table13456[Количество],"",0,1)</f>
        <v>1</v>
      </c>
      <c r="I4921" s="5">
        <f>_xlfn.XLOOKUP(Table16[[#This Row],[OrderID]],[3]!Table13456[No заказа],[3]!Table13456[Цена],"",0,1)</f>
        <v>8925</v>
      </c>
      <c r="J4921" s="2" t="str">
        <f>M01_SETTINGS!$F$2</f>
        <v>KASPI</v>
      </c>
    </row>
    <row r="4922" spans="1:10" x14ac:dyDescent="0.35">
      <c r="A4922" s="3">
        <f>_xlfn.XLOOKUP(Table16[[#This Row],[OrderID]],[3]!Table13456[No заказа],[3]!Table13456[Дата
отправки],"",0,1)</f>
        <v>45655</v>
      </c>
      <c r="B4922" s="2">
        <v>472467058</v>
      </c>
      <c r="C4922" s="2"/>
      <c r="D4922" s="2"/>
      <c r="E4922" s="3"/>
      <c r="F4922" s="3"/>
      <c r="H4922" s="5">
        <f>_xlfn.XLOOKUP(Table16[[#This Row],[OrderID]],[3]!Table13456[No заказа],[3]!Table13456[Количество],"",0,1)</f>
        <v>1</v>
      </c>
      <c r="I4922" s="5">
        <f>_xlfn.XLOOKUP(Table16[[#This Row],[OrderID]],[3]!Table13456[No заказа],[3]!Table13456[Цена],"",0,1)</f>
        <v>8879</v>
      </c>
      <c r="J4922" s="2" t="str">
        <f>M01_SETTINGS!$F$2</f>
        <v>KASPI</v>
      </c>
    </row>
    <row r="4923" spans="1:10" x14ac:dyDescent="0.35">
      <c r="A4923" s="3">
        <f>_xlfn.XLOOKUP(Table16[[#This Row],[OrderID]],[3]!Table13456[No заказа],[3]!Table13456[Дата
отправки],"",0,1)</f>
        <v>45655</v>
      </c>
      <c r="B4923" s="2">
        <v>472031037</v>
      </c>
      <c r="C4923" s="2"/>
      <c r="D4923" s="2"/>
      <c r="E4923" s="3"/>
      <c r="F4923" s="3"/>
      <c r="H4923" s="5">
        <f>_xlfn.XLOOKUP(Table16[[#This Row],[OrderID]],[3]!Table13456[No заказа],[3]!Table13456[Количество],"",0,1)</f>
        <v>1</v>
      </c>
      <c r="I4923" s="5">
        <f>_xlfn.XLOOKUP(Table16[[#This Row],[OrderID]],[3]!Table13456[No заказа],[3]!Table13456[Цена],"",0,1)</f>
        <v>8480</v>
      </c>
      <c r="J4923" s="2" t="str">
        <f>M01_SETTINGS!$F$2</f>
        <v>KASPI</v>
      </c>
    </row>
    <row r="4924" spans="1:10" x14ac:dyDescent="0.35">
      <c r="A4924" s="3">
        <f>_xlfn.XLOOKUP(Table16[[#This Row],[OrderID]],[3]!Table13456[No заказа],[3]!Table13456[Дата
отправки],"",0,1)</f>
        <v>45655</v>
      </c>
      <c r="B4924" s="2">
        <v>472122616</v>
      </c>
      <c r="C4924" s="2"/>
      <c r="D4924" s="2"/>
      <c r="E4924" s="3"/>
      <c r="F4924" s="3"/>
      <c r="H4924" s="5">
        <f>_xlfn.XLOOKUP(Table16[[#This Row],[OrderID]],[3]!Table13456[No заказа],[3]!Table13456[Количество],"",0,1)</f>
        <v>1</v>
      </c>
      <c r="I4924" s="5">
        <f>_xlfn.XLOOKUP(Table16[[#This Row],[OrderID]],[3]!Table13456[No заказа],[3]!Table13456[Цена],"",0,1)</f>
        <v>8963</v>
      </c>
      <c r="J4924" s="2" t="str">
        <f>M01_SETTINGS!$F$2</f>
        <v>KASPI</v>
      </c>
    </row>
    <row r="4925" spans="1:10" x14ac:dyDescent="0.35">
      <c r="A4925" s="3">
        <f>_xlfn.XLOOKUP(Table16[[#This Row],[OrderID]],[3]!Table13456[No заказа],[3]!Table13456[Дата
отправки],"",0,1)</f>
        <v>45655</v>
      </c>
      <c r="B4925" s="2">
        <v>472372111</v>
      </c>
      <c r="C4925" s="2"/>
      <c r="D4925" s="2"/>
      <c r="E4925" s="3"/>
      <c r="F4925" s="3"/>
      <c r="H4925" s="5">
        <f>_xlfn.XLOOKUP(Table16[[#This Row],[OrderID]],[3]!Table13456[No заказа],[3]!Table13456[Количество],"",0,1)</f>
        <v>1</v>
      </c>
      <c r="I4925" s="5">
        <f>_xlfn.XLOOKUP(Table16[[#This Row],[OrderID]],[3]!Table13456[No заказа],[3]!Table13456[Цена],"",0,1)</f>
        <v>8480</v>
      </c>
      <c r="J4925" s="2" t="str">
        <f>M01_SETTINGS!$F$2</f>
        <v>KASPI</v>
      </c>
    </row>
    <row r="4926" spans="1:10" x14ac:dyDescent="0.35">
      <c r="A4926" s="3">
        <f>_xlfn.XLOOKUP(Table16[[#This Row],[OrderID]],[3]!Table13456[No заказа],[3]!Table13456[Дата
отправки],"",0,1)</f>
        <v>45655</v>
      </c>
      <c r="B4926" s="2">
        <v>472532685</v>
      </c>
      <c r="C4926" s="2"/>
      <c r="D4926" s="2"/>
      <c r="E4926" s="3"/>
      <c r="F4926" s="3"/>
      <c r="H4926" s="5">
        <f>_xlfn.XLOOKUP(Table16[[#This Row],[OrderID]],[3]!Table13456[No заказа],[3]!Table13456[Количество],"",0,1)</f>
        <v>1</v>
      </c>
      <c r="I4926" s="5">
        <f>_xlfn.XLOOKUP(Table16[[#This Row],[OrderID]],[3]!Table13456[No заказа],[3]!Table13456[Цена],"",0,1)</f>
        <v>8480</v>
      </c>
      <c r="J4926" s="2" t="str">
        <f>M01_SETTINGS!$F$2</f>
        <v>KASPI</v>
      </c>
    </row>
    <row r="4927" spans="1:10" x14ac:dyDescent="0.35">
      <c r="A4927" s="3">
        <f>_xlfn.XLOOKUP(Table16[[#This Row],[OrderID]],[3]!Table13456[No заказа],[3]!Table13456[Дата
отправки],"",0,1)</f>
        <v>45655</v>
      </c>
      <c r="B4927" s="2">
        <v>472174522</v>
      </c>
      <c r="C4927" s="2"/>
      <c r="D4927" s="2"/>
      <c r="E4927" s="3"/>
      <c r="F4927" s="3"/>
      <c r="H4927" s="5">
        <f>_xlfn.XLOOKUP(Table16[[#This Row],[OrderID]],[3]!Table13456[No заказа],[3]!Table13456[Количество],"",0,1)</f>
        <v>1</v>
      </c>
      <c r="I4927" s="5">
        <f>_xlfn.XLOOKUP(Table16[[#This Row],[OrderID]],[3]!Table13456[No заказа],[3]!Table13456[Цена],"",0,1)</f>
        <v>9000</v>
      </c>
      <c r="J4927" s="2" t="str">
        <f>M01_SETTINGS!$F$2</f>
        <v>KASPI</v>
      </c>
    </row>
    <row r="4928" spans="1:10" x14ac:dyDescent="0.35">
      <c r="A4928" s="3">
        <f>_xlfn.XLOOKUP(Table16[[#This Row],[OrderID]],[3]!Table13456[No заказа],[3]!Table13456[Дата
отправки],"",0,1)</f>
        <v>45655</v>
      </c>
      <c r="B4928" s="2">
        <v>472086354</v>
      </c>
      <c r="C4928" s="2"/>
      <c r="D4928" s="2"/>
      <c r="E4928" s="3"/>
      <c r="F4928" s="3"/>
      <c r="H4928" s="5">
        <f>_xlfn.XLOOKUP(Table16[[#This Row],[OrderID]],[3]!Table13456[No заказа],[3]!Table13456[Количество],"",0,1)</f>
        <v>1</v>
      </c>
      <c r="I4928" s="5">
        <f>_xlfn.XLOOKUP(Table16[[#This Row],[OrderID]],[3]!Table13456[No заказа],[3]!Table13456[Цена],"",0,1)</f>
        <v>8480</v>
      </c>
      <c r="J4928" s="2" t="str">
        <f>M01_SETTINGS!$F$2</f>
        <v>KASPI</v>
      </c>
    </row>
    <row r="4929" spans="1:10" x14ac:dyDescent="0.35">
      <c r="A4929" s="3">
        <f>_xlfn.XLOOKUP(Table16[[#This Row],[OrderID]],[3]!Table13456[No заказа],[3]!Table13456[Дата
отправки],"",0,1)</f>
        <v>45655</v>
      </c>
      <c r="B4929" s="2" t="s">
        <v>269</v>
      </c>
      <c r="C4929" s="2"/>
      <c r="D4929" s="2"/>
      <c r="E4929" s="3"/>
      <c r="F4929" s="3"/>
      <c r="H4929" s="5">
        <f>_xlfn.XLOOKUP(Table16[[#This Row],[OrderID]],[3]!Table13456[No заказа],[3]!Table13456[Количество],"",0,1)</f>
        <v>2</v>
      </c>
      <c r="I4929" s="5">
        <f>_xlfn.XLOOKUP(Table16[[#This Row],[OrderID]],[3]!Table13456[No заказа],[3]!Table13456[Цена],"",0,1)</f>
        <v>17926</v>
      </c>
      <c r="J4929" s="2" t="str">
        <f>M01_SETTINGS!$F$2</f>
        <v>KASPI</v>
      </c>
    </row>
    <row r="4930" spans="1:10" x14ac:dyDescent="0.35">
      <c r="A4930" s="3">
        <f>_xlfn.XLOOKUP(Table16[[#This Row],[OrderID]],[3]!Table13456[No заказа],[3]!Table13456[Дата
отправки],"",0,1)</f>
        <v>45655</v>
      </c>
      <c r="B4930" s="2" t="s">
        <v>270</v>
      </c>
      <c r="C4930" s="2"/>
      <c r="D4930" s="2"/>
      <c r="E4930" s="3"/>
      <c r="F4930" s="3"/>
      <c r="H4930" s="5">
        <f>_xlfn.XLOOKUP(Table16[[#This Row],[OrderID]],[3]!Table13456[No заказа],[3]!Table13456[Количество],"",0,1)</f>
        <v>2</v>
      </c>
      <c r="I4930" s="5">
        <f>_xlfn.XLOOKUP(Table16[[#This Row],[OrderID]],[3]!Table13456[No заказа],[3]!Table13456[Цена],"",0,1)</f>
        <v>17926</v>
      </c>
      <c r="J4930" s="2" t="str">
        <f>M01_SETTINGS!$F$2</f>
        <v>KASPI</v>
      </c>
    </row>
    <row r="4931" spans="1:10" x14ac:dyDescent="0.35">
      <c r="A4931" s="3">
        <f>_xlfn.XLOOKUP(Table16[[#This Row],[OrderID]],[3]!Table13456[No заказа],[3]!Table13456[Дата
отправки],"",0,1)</f>
        <v>45655</v>
      </c>
      <c r="B4931" s="2">
        <v>472308968</v>
      </c>
      <c r="C4931" s="2"/>
      <c r="D4931" s="2"/>
      <c r="E4931" s="3"/>
      <c r="F4931" s="3"/>
      <c r="H4931" s="5">
        <f>_xlfn.XLOOKUP(Table16[[#This Row],[OrderID]],[3]!Table13456[No заказа],[3]!Table13456[Количество],"",0,1)</f>
        <v>1</v>
      </c>
      <c r="I4931" s="5">
        <f>_xlfn.XLOOKUP(Table16[[#This Row],[OrderID]],[3]!Table13456[No заказа],[3]!Table13456[Цена],"",0,1)</f>
        <v>8509</v>
      </c>
      <c r="J4931" s="2" t="str">
        <f>M01_SETTINGS!$F$2</f>
        <v>KASPI</v>
      </c>
    </row>
    <row r="4932" spans="1:10" x14ac:dyDescent="0.35">
      <c r="A4932" s="3">
        <f>_xlfn.XLOOKUP(Table16[[#This Row],[OrderID]],[3]!Table13456[No заказа],[3]!Table13456[Дата
отправки],"",0,1)</f>
        <v>45655</v>
      </c>
      <c r="B4932" s="2">
        <v>472282290</v>
      </c>
      <c r="C4932" s="2"/>
      <c r="D4932" s="2"/>
      <c r="E4932" s="3"/>
      <c r="F4932" s="3"/>
      <c r="H4932" s="5">
        <f>_xlfn.XLOOKUP(Table16[[#This Row],[OrderID]],[3]!Table13456[No заказа],[3]!Table13456[Количество],"",0,1)</f>
        <v>1</v>
      </c>
      <c r="I4932" s="5">
        <f>_xlfn.XLOOKUP(Table16[[#This Row],[OrderID]],[3]!Table13456[No заказа],[3]!Table13456[Цена],"",0,1)</f>
        <v>8874</v>
      </c>
      <c r="J4932" s="2" t="str">
        <f>M01_SETTINGS!$F$2</f>
        <v>KASPI</v>
      </c>
    </row>
    <row r="4933" spans="1:10" x14ac:dyDescent="0.35">
      <c r="A4933" s="3">
        <f>_xlfn.XLOOKUP(Table16[[#This Row],[OrderID]],[3]!Table13456[No заказа],[3]!Table13456[Дата
отправки],"",0,1)</f>
        <v>45655</v>
      </c>
      <c r="B4933" s="2">
        <v>472091835</v>
      </c>
      <c r="C4933" s="2"/>
      <c r="D4933" s="2"/>
      <c r="E4933" s="3"/>
      <c r="F4933" s="3"/>
      <c r="H4933" s="5">
        <f>_xlfn.XLOOKUP(Table16[[#This Row],[OrderID]],[3]!Table13456[No заказа],[3]!Table13456[Количество],"",0,1)</f>
        <v>1</v>
      </c>
      <c r="I4933" s="5">
        <f>_xlfn.XLOOKUP(Table16[[#This Row],[OrderID]],[3]!Table13456[No заказа],[3]!Table13456[Цена],"",0,1)</f>
        <v>8898</v>
      </c>
      <c r="J4933" s="2" t="str">
        <f>M01_SETTINGS!$F$2</f>
        <v>KASPI</v>
      </c>
    </row>
    <row r="4934" spans="1:10" x14ac:dyDescent="0.35">
      <c r="A4934" s="3">
        <f>_xlfn.XLOOKUP(Table16[[#This Row],[OrderID]],[3]!Table13456[No заказа],[3]!Table13456[Дата
отправки],"",0,1)</f>
        <v>45655</v>
      </c>
      <c r="B4934" s="2">
        <v>472062115</v>
      </c>
      <c r="C4934" s="2"/>
      <c r="D4934" s="2"/>
      <c r="E4934" s="3"/>
      <c r="F4934" s="3"/>
      <c r="H4934" s="5">
        <f>_xlfn.XLOOKUP(Table16[[#This Row],[OrderID]],[3]!Table13456[No заказа],[3]!Table13456[Количество],"",0,1)</f>
        <v>1</v>
      </c>
      <c r="I4934" s="5">
        <f>_xlfn.XLOOKUP(Table16[[#This Row],[OrderID]],[3]!Table13456[No заказа],[3]!Table13456[Цена],"",0,1)</f>
        <v>8480</v>
      </c>
      <c r="J4934" s="2" t="str">
        <f>M01_SETTINGS!$F$2</f>
        <v>KASPI</v>
      </c>
    </row>
    <row r="4935" spans="1:10" x14ac:dyDescent="0.35">
      <c r="A4935" s="3">
        <f>_xlfn.XLOOKUP(Table16[[#This Row],[OrderID]],[3]!Table13456[No заказа],[3]!Table13456[Дата
отправки],"",0,1)</f>
        <v>45655</v>
      </c>
      <c r="B4935" s="2">
        <v>472135061</v>
      </c>
      <c r="C4935" s="2"/>
      <c r="D4935" s="2"/>
      <c r="E4935" s="3"/>
      <c r="F4935" s="3"/>
      <c r="H4935" s="5">
        <f>_xlfn.XLOOKUP(Table16[[#This Row],[OrderID]],[3]!Table13456[No заказа],[3]!Table13456[Количество],"",0,1)</f>
        <v>1</v>
      </c>
      <c r="I4935" s="5">
        <f>_xlfn.XLOOKUP(Table16[[#This Row],[OrderID]],[3]!Table13456[No заказа],[3]!Table13456[Цена],"",0,1)</f>
        <v>8982</v>
      </c>
      <c r="J4935" s="2" t="str">
        <f>M01_SETTINGS!$F$2</f>
        <v>KASPI</v>
      </c>
    </row>
    <row r="4936" spans="1:10" x14ac:dyDescent="0.35">
      <c r="A4936" s="3">
        <f>_xlfn.XLOOKUP(Table16[[#This Row],[OrderID]],[3]!Table13456[No заказа],[3]!Table13456[Дата
отправки],"",0,1)</f>
        <v>45655</v>
      </c>
      <c r="B4936" s="2">
        <v>472532235</v>
      </c>
      <c r="C4936" s="2"/>
      <c r="D4936" s="2"/>
      <c r="E4936" s="3"/>
      <c r="F4936" s="3"/>
      <c r="H4936" s="5">
        <f>_xlfn.XLOOKUP(Table16[[#This Row],[OrderID]],[3]!Table13456[No заказа],[3]!Table13456[Количество],"",0,1)</f>
        <v>1</v>
      </c>
      <c r="I4936" s="5">
        <f>_xlfn.XLOOKUP(Table16[[#This Row],[OrderID]],[3]!Table13456[No заказа],[3]!Table13456[Цена],"",0,1)</f>
        <v>8835</v>
      </c>
      <c r="J4936" s="2" t="str">
        <f>M01_SETTINGS!$F$2</f>
        <v>KASPI</v>
      </c>
    </row>
    <row r="4937" spans="1:10" x14ac:dyDescent="0.35">
      <c r="A4937" s="3">
        <f>_xlfn.XLOOKUP(Table16[[#This Row],[OrderID]],[3]!Table13456[No заказа],[3]!Table13456[Дата
отправки],"",0,1)</f>
        <v>45655</v>
      </c>
      <c r="B4937" s="2">
        <v>472315311</v>
      </c>
      <c r="C4937" s="2"/>
      <c r="D4937" s="2"/>
      <c r="E4937" s="3"/>
      <c r="F4937" s="3"/>
      <c r="H4937" s="5">
        <f>_xlfn.XLOOKUP(Table16[[#This Row],[OrderID]],[3]!Table13456[No заказа],[3]!Table13456[Количество],"",0,1)</f>
        <v>1</v>
      </c>
      <c r="I4937" s="5">
        <f>_xlfn.XLOOKUP(Table16[[#This Row],[OrderID]],[3]!Table13456[No заказа],[3]!Table13456[Цена],"",0,1)</f>
        <v>8854</v>
      </c>
      <c r="J4937" s="2" t="str">
        <f>M01_SETTINGS!$F$2</f>
        <v>KASPI</v>
      </c>
    </row>
    <row r="4938" spans="1:10" x14ac:dyDescent="0.35">
      <c r="A4938" s="3">
        <f>_xlfn.XLOOKUP(Table16[[#This Row],[OrderID]],[3]!Table13456[No заказа],[3]!Table13456[Дата
отправки],"",0,1)</f>
        <v>45655</v>
      </c>
      <c r="B4938" s="2">
        <v>472397048</v>
      </c>
      <c r="C4938" s="2"/>
      <c r="D4938" s="2"/>
      <c r="E4938" s="3"/>
      <c r="F4938" s="3"/>
      <c r="H4938" s="5">
        <f>_xlfn.XLOOKUP(Table16[[#This Row],[OrderID]],[3]!Table13456[No заказа],[3]!Table13456[Количество],"",0,1)</f>
        <v>1</v>
      </c>
      <c r="I4938" s="5">
        <f>_xlfn.XLOOKUP(Table16[[#This Row],[OrderID]],[3]!Table13456[No заказа],[3]!Table13456[Цена],"",0,1)</f>
        <v>8990</v>
      </c>
      <c r="J4938" s="2" t="str">
        <f>M01_SETTINGS!$F$2</f>
        <v>KASPI</v>
      </c>
    </row>
    <row r="4939" spans="1:10" x14ac:dyDescent="0.35">
      <c r="A4939" s="3">
        <f>_xlfn.XLOOKUP(Table16[[#This Row],[OrderID]],[3]!Table13456[No заказа],[3]!Table13456[Дата
отправки],"",0,1)</f>
        <v>45655</v>
      </c>
      <c r="B4939" s="2">
        <v>472424995</v>
      </c>
      <c r="C4939" s="2"/>
      <c r="D4939" s="2"/>
      <c r="E4939" s="3"/>
      <c r="F4939" s="3"/>
      <c r="H4939" s="5">
        <f>_xlfn.XLOOKUP(Table16[[#This Row],[OrderID]],[3]!Table13456[No заказа],[3]!Table13456[Количество],"",0,1)</f>
        <v>1</v>
      </c>
      <c r="I4939" s="5">
        <f>_xlfn.XLOOKUP(Table16[[#This Row],[OrderID]],[3]!Table13456[No заказа],[3]!Table13456[Цена],"",0,1)</f>
        <v>8370</v>
      </c>
      <c r="J4939" s="2" t="str">
        <f>M01_SETTINGS!$F$2</f>
        <v>KASPI</v>
      </c>
    </row>
    <row r="4940" spans="1:10" x14ac:dyDescent="0.35">
      <c r="A4940" s="3">
        <f>_xlfn.XLOOKUP(Table16[[#This Row],[OrderID]],[3]!Table13456[No заказа],[3]!Table13456[Дата
отправки],"",0,1)</f>
        <v>45655</v>
      </c>
      <c r="B4940" s="2">
        <v>472403301</v>
      </c>
      <c r="C4940" s="2"/>
      <c r="D4940" s="2"/>
      <c r="E4940" s="3"/>
      <c r="F4940" s="3"/>
      <c r="H4940" s="5">
        <f>_xlfn.XLOOKUP(Table16[[#This Row],[OrderID]],[3]!Table13456[No заказа],[3]!Table13456[Количество],"",0,1)</f>
        <v>1</v>
      </c>
      <c r="I4940" s="5">
        <f>_xlfn.XLOOKUP(Table16[[#This Row],[OrderID]],[3]!Table13456[No заказа],[3]!Table13456[Цена],"",0,1)</f>
        <v>8370</v>
      </c>
      <c r="J4940" s="2" t="str">
        <f>M01_SETTINGS!$F$2</f>
        <v>KASPI</v>
      </c>
    </row>
    <row r="4941" spans="1:10" x14ac:dyDescent="0.35">
      <c r="A4941" s="3">
        <f>_xlfn.XLOOKUP(Table16[[#This Row],[OrderID]],[3]!Table13456[No заказа],[3]!Table13456[Дата
отправки],"",0,1)</f>
        <v>45655</v>
      </c>
      <c r="B4941" s="2">
        <v>472337062</v>
      </c>
      <c r="C4941" s="2"/>
      <c r="D4941" s="2"/>
      <c r="E4941" s="3"/>
      <c r="F4941" s="3"/>
      <c r="H4941" s="5">
        <f>_xlfn.XLOOKUP(Table16[[#This Row],[OrderID]],[3]!Table13456[No заказа],[3]!Table13456[Количество],"",0,1)</f>
        <v>1</v>
      </c>
      <c r="I4941" s="5">
        <f>_xlfn.XLOOKUP(Table16[[#This Row],[OrderID]],[3]!Table13456[No заказа],[3]!Table13456[Цена],"",0,1)</f>
        <v>7480</v>
      </c>
      <c r="J4941" s="2" t="str">
        <f>M01_SETTINGS!$F$2</f>
        <v>KASPI</v>
      </c>
    </row>
    <row r="4942" spans="1:10" x14ac:dyDescent="0.35">
      <c r="A4942" s="3">
        <f>_xlfn.XLOOKUP(Table16[[#This Row],[OrderID]],[3]!Table13456[No заказа],[3]!Table13456[Дата
отправки],"",0,1)</f>
        <v>45655</v>
      </c>
      <c r="B4942" s="2">
        <v>472096276</v>
      </c>
      <c r="C4942" s="2"/>
      <c r="D4942" s="2"/>
      <c r="E4942" s="3"/>
      <c r="F4942" s="3"/>
      <c r="H4942" s="5">
        <f>_xlfn.XLOOKUP(Table16[[#This Row],[OrderID]],[3]!Table13456[No заказа],[3]!Table13456[Количество],"",0,1)</f>
        <v>1</v>
      </c>
      <c r="I4942" s="5">
        <f>_xlfn.XLOOKUP(Table16[[#This Row],[OrderID]],[3]!Table13456[No заказа],[3]!Table13456[Цена],"",0,1)</f>
        <v>9407</v>
      </c>
      <c r="J4942" s="2" t="str">
        <f>M01_SETTINGS!$F$2</f>
        <v>KASPI</v>
      </c>
    </row>
    <row r="4943" spans="1:10" x14ac:dyDescent="0.35">
      <c r="A4943" s="3">
        <f>_xlfn.XLOOKUP(Table16[[#This Row],[OrderID]],[3]!Table13456[No заказа],[3]!Table13456[Дата
отправки],"",0,1)</f>
        <v>45655</v>
      </c>
      <c r="B4943" s="2">
        <v>472102629</v>
      </c>
      <c r="C4943" s="2"/>
      <c r="D4943" s="2"/>
      <c r="E4943" s="3"/>
      <c r="F4943" s="3"/>
      <c r="H4943" s="5">
        <f>_xlfn.XLOOKUP(Table16[[#This Row],[OrderID]],[3]!Table13456[No заказа],[3]!Table13456[Количество],"",0,1)</f>
        <v>1</v>
      </c>
      <c r="I4943" s="5">
        <f>_xlfn.XLOOKUP(Table16[[#This Row],[OrderID]],[3]!Table13456[No заказа],[3]!Table13456[Цена],"",0,1)</f>
        <v>8608</v>
      </c>
      <c r="J4943" s="2" t="str">
        <f>M01_SETTINGS!$F$2</f>
        <v>KASPI</v>
      </c>
    </row>
    <row r="4944" spans="1:10" x14ac:dyDescent="0.35">
      <c r="A4944" s="3">
        <f>_xlfn.XLOOKUP(Table16[[#This Row],[OrderID]],[3]!Table13456[No заказа],[3]!Table13456[Дата
отправки],"",0,1)</f>
        <v>45655</v>
      </c>
      <c r="B4944" s="2">
        <v>472137575</v>
      </c>
      <c r="C4944" s="2"/>
      <c r="D4944" s="2"/>
      <c r="E4944" s="3"/>
      <c r="F4944" s="3"/>
      <c r="H4944" s="5">
        <f>_xlfn.XLOOKUP(Table16[[#This Row],[OrderID]],[3]!Table13456[No заказа],[3]!Table13456[Количество],"",0,1)</f>
        <v>1</v>
      </c>
      <c r="I4944" s="5">
        <f>_xlfn.XLOOKUP(Table16[[#This Row],[OrderID]],[3]!Table13456[No заказа],[3]!Table13456[Цена],"",0,1)</f>
        <v>9311</v>
      </c>
      <c r="J4944" s="2" t="str">
        <f>M01_SETTINGS!$F$2</f>
        <v>KASPI</v>
      </c>
    </row>
    <row r="4945" spans="1:10" x14ac:dyDescent="0.35">
      <c r="A4945" s="3">
        <f>_xlfn.XLOOKUP(Table16[[#This Row],[OrderID]],[3]!Table13456[No заказа],[3]!Table13456[Дата
отправки],"",0,1)</f>
        <v>45655</v>
      </c>
      <c r="B4945" s="2">
        <v>472305811</v>
      </c>
      <c r="C4945" s="2"/>
      <c r="D4945" s="2"/>
      <c r="E4945" s="3"/>
      <c r="F4945" s="3"/>
      <c r="H4945" s="5">
        <f>_xlfn.XLOOKUP(Table16[[#This Row],[OrderID]],[3]!Table13456[No заказа],[3]!Table13456[Количество],"",0,1)</f>
        <v>1</v>
      </c>
      <c r="I4945" s="5">
        <f>_xlfn.XLOOKUP(Table16[[#This Row],[OrderID]],[3]!Table13456[No заказа],[3]!Table13456[Цена],"",0,1)</f>
        <v>10000</v>
      </c>
      <c r="J4945" s="2" t="str">
        <f>M01_SETTINGS!$F$2</f>
        <v>KASPI</v>
      </c>
    </row>
    <row r="4946" spans="1:10" x14ac:dyDescent="0.35">
      <c r="A4946" s="3">
        <f>_xlfn.XLOOKUP(Table16[[#This Row],[OrderID]],[3]!Table13456[No заказа],[3]!Table13456[Дата
отправки],"",0,1)</f>
        <v>45655</v>
      </c>
      <c r="B4946" s="2">
        <v>472179329</v>
      </c>
      <c r="C4946" s="2"/>
      <c r="D4946" s="2"/>
      <c r="E4946" s="3"/>
      <c r="F4946" s="3"/>
      <c r="H4946" s="5">
        <f>_xlfn.XLOOKUP(Table16[[#This Row],[OrderID]],[3]!Table13456[No заказа],[3]!Table13456[Количество],"",0,1)</f>
        <v>1</v>
      </c>
      <c r="I4946" s="5">
        <f>_xlfn.XLOOKUP(Table16[[#This Row],[OrderID]],[3]!Table13456[No заказа],[3]!Table13456[Цена],"",0,1)</f>
        <v>8988</v>
      </c>
      <c r="J4946" s="2" t="str">
        <f>M01_SETTINGS!$F$2</f>
        <v>KASPI</v>
      </c>
    </row>
    <row r="4947" spans="1:10" x14ac:dyDescent="0.35">
      <c r="A4947" s="3">
        <f>_xlfn.XLOOKUP(Table16[[#This Row],[OrderID]],[3]!Table13456[No заказа],[3]!Table13456[Дата
отправки],"",0,1)</f>
        <v>45655</v>
      </c>
      <c r="B4947" s="2">
        <v>472360174</v>
      </c>
      <c r="C4947" s="2"/>
      <c r="D4947" s="2"/>
      <c r="E4947" s="3"/>
      <c r="F4947" s="3"/>
      <c r="H4947" s="5">
        <f>_xlfn.XLOOKUP(Table16[[#This Row],[OrderID]],[3]!Table13456[No заказа],[3]!Table13456[Количество],"",0,1)</f>
        <v>1</v>
      </c>
      <c r="I4947" s="5">
        <f>_xlfn.XLOOKUP(Table16[[#This Row],[OrderID]],[3]!Table13456[No заказа],[3]!Table13456[Цена],"",0,1)</f>
        <v>7480</v>
      </c>
      <c r="J4947" s="2" t="str">
        <f>M01_SETTINGS!$F$2</f>
        <v>KASPI</v>
      </c>
    </row>
    <row r="4948" spans="1:10" x14ac:dyDescent="0.35">
      <c r="A4948" s="3">
        <f>_xlfn.XLOOKUP(Table16[[#This Row],[OrderID]],[3]!Table13456[No заказа],[3]!Table13456[Дата
отправки],"",0,1)</f>
        <v>45655</v>
      </c>
      <c r="B4948" s="2">
        <v>472301708</v>
      </c>
      <c r="C4948" s="2"/>
      <c r="D4948" s="2"/>
      <c r="E4948" s="3"/>
      <c r="F4948" s="3"/>
      <c r="H4948" s="5">
        <f>_xlfn.XLOOKUP(Table16[[#This Row],[OrderID]],[3]!Table13456[No заказа],[3]!Table13456[Количество],"",0,1)</f>
        <v>1</v>
      </c>
      <c r="I4948" s="5">
        <f>_xlfn.XLOOKUP(Table16[[#This Row],[OrderID]],[3]!Table13456[No заказа],[3]!Table13456[Цена],"",0,1)</f>
        <v>8999</v>
      </c>
      <c r="J4948" s="2" t="str">
        <f>M01_SETTINGS!$F$2</f>
        <v>KASPI</v>
      </c>
    </row>
    <row r="4949" spans="1:10" x14ac:dyDescent="0.35">
      <c r="A4949" s="3">
        <f>_xlfn.XLOOKUP(Table16[[#This Row],[OrderID]],[3]!Table13456[No заказа],[3]!Table13456[Дата
отправки],"",0,1)</f>
        <v>45655</v>
      </c>
      <c r="B4949" s="2">
        <v>472223077</v>
      </c>
      <c r="C4949" s="2"/>
      <c r="D4949" s="2"/>
      <c r="E4949" s="3"/>
      <c r="F4949" s="3"/>
      <c r="H4949" s="5">
        <f>_xlfn.XLOOKUP(Table16[[#This Row],[OrderID]],[3]!Table13456[No заказа],[3]!Table13456[Количество],"",0,1)</f>
        <v>1</v>
      </c>
      <c r="I4949" s="5">
        <f>_xlfn.XLOOKUP(Table16[[#This Row],[OrderID]],[3]!Table13456[No заказа],[3]!Table13456[Цена],"",0,1)</f>
        <v>8480</v>
      </c>
      <c r="J4949" s="2" t="str">
        <f>M01_SETTINGS!$F$2</f>
        <v>KASPI</v>
      </c>
    </row>
    <row r="4950" spans="1:10" x14ac:dyDescent="0.35">
      <c r="A4950" s="3">
        <f>_xlfn.XLOOKUP(Table16[[#This Row],[OrderID]],[3]!Table13456[No заказа],[3]!Table13456[Дата
отправки],"",0,1)</f>
        <v>45655</v>
      </c>
      <c r="B4950" s="2">
        <v>472479041</v>
      </c>
      <c r="C4950" s="2"/>
      <c r="D4950" s="2"/>
      <c r="E4950" s="3"/>
      <c r="F4950" s="3"/>
      <c r="H4950" s="5">
        <f>_xlfn.XLOOKUP(Table16[[#This Row],[OrderID]],[3]!Table13456[No заказа],[3]!Table13456[Количество],"",0,1)</f>
        <v>1</v>
      </c>
      <c r="I4950" s="5">
        <f>_xlfn.XLOOKUP(Table16[[#This Row],[OrderID]],[3]!Table13456[No заказа],[3]!Table13456[Цена],"",0,1)</f>
        <v>9000</v>
      </c>
      <c r="J4950" s="2" t="str">
        <f>M01_SETTINGS!$F$2</f>
        <v>KASPI</v>
      </c>
    </row>
    <row r="4951" spans="1:10" x14ac:dyDescent="0.35">
      <c r="A4951" s="3">
        <f>_xlfn.XLOOKUP(Table16[[#This Row],[OrderID]],[3]!Table13456[No заказа],[3]!Table13456[Дата
отправки],"",0,1)</f>
        <v>45654</v>
      </c>
      <c r="B4951" s="2">
        <v>471853815</v>
      </c>
      <c r="C4951" s="2"/>
      <c r="D4951" s="2"/>
      <c r="E4951" s="3"/>
      <c r="F4951" s="3"/>
      <c r="H4951" s="5">
        <f>_xlfn.XLOOKUP(Table16[[#This Row],[OrderID]],[3]!Table13456[No заказа],[3]!Table13456[Количество],"",0,1)</f>
        <v>1</v>
      </c>
      <c r="I4951" s="5">
        <f>_xlfn.XLOOKUP(Table16[[#This Row],[OrderID]],[3]!Table13456[No заказа],[3]!Table13456[Цена],"",0,1)</f>
        <v>8992</v>
      </c>
      <c r="J4951" s="2" t="str">
        <f>M01_SETTINGS!$F$2</f>
        <v>KASPI</v>
      </c>
    </row>
    <row r="4952" spans="1:10" x14ac:dyDescent="0.35">
      <c r="A4952" s="3">
        <f>_xlfn.XLOOKUP(Table16[[#This Row],[OrderID]],[3]!Table13456[No заказа],[3]!Table13456[Дата
отправки],"",0,1)</f>
        <v>45654</v>
      </c>
      <c r="B4952" s="2">
        <v>471687623</v>
      </c>
      <c r="C4952" s="2"/>
      <c r="D4952" s="2"/>
      <c r="E4952" s="3"/>
      <c r="F4952" s="3"/>
      <c r="H4952" s="5">
        <f>_xlfn.XLOOKUP(Table16[[#This Row],[OrderID]],[3]!Table13456[No заказа],[3]!Table13456[Количество],"",0,1)</f>
        <v>1</v>
      </c>
      <c r="I4952" s="5">
        <f>_xlfn.XLOOKUP(Table16[[#This Row],[OrderID]],[3]!Table13456[No заказа],[3]!Table13456[Цена],"",0,1)</f>
        <v>9494</v>
      </c>
      <c r="J4952" s="2" t="str">
        <f>M01_SETTINGS!$F$2</f>
        <v>KASPI</v>
      </c>
    </row>
    <row r="4953" spans="1:10" x14ac:dyDescent="0.35">
      <c r="A4953" s="3">
        <f>_xlfn.XLOOKUP(Table16[[#This Row],[OrderID]],[3]!Table13456[No заказа],[3]!Table13456[Дата
отправки],"",0,1)</f>
        <v>45654</v>
      </c>
      <c r="B4953" s="2">
        <v>471882863</v>
      </c>
      <c r="C4953" s="2"/>
      <c r="D4953" s="2"/>
      <c r="E4953" s="3"/>
      <c r="F4953" s="3"/>
      <c r="H4953" s="5">
        <f>_xlfn.XLOOKUP(Table16[[#This Row],[OrderID]],[3]!Table13456[No заказа],[3]!Table13456[Количество],"",0,1)</f>
        <v>1</v>
      </c>
      <c r="I4953" s="5">
        <f>_xlfn.XLOOKUP(Table16[[#This Row],[OrderID]],[3]!Table13456[No заказа],[3]!Table13456[Цена],"",0,1)</f>
        <v>8952</v>
      </c>
      <c r="J4953" s="2" t="str">
        <f>M01_SETTINGS!$F$2</f>
        <v>KASPI</v>
      </c>
    </row>
    <row r="4954" spans="1:10" x14ac:dyDescent="0.35">
      <c r="A4954" s="3">
        <f>_xlfn.XLOOKUP(Table16[[#This Row],[OrderID]],[3]!Table13456[No заказа],[3]!Table13456[Дата
отправки],"",0,1)</f>
        <v>45654</v>
      </c>
      <c r="B4954" s="2">
        <v>471908164</v>
      </c>
      <c r="C4954" s="2"/>
      <c r="D4954" s="2"/>
      <c r="E4954" s="3"/>
      <c r="F4954" s="3"/>
      <c r="H4954" s="5">
        <f>_xlfn.XLOOKUP(Table16[[#This Row],[OrderID]],[3]!Table13456[No заказа],[3]!Table13456[Количество],"",0,1)</f>
        <v>1</v>
      </c>
      <c r="I4954" s="5">
        <f>_xlfn.XLOOKUP(Table16[[#This Row],[OrderID]],[3]!Table13456[No заказа],[3]!Table13456[Цена],"",0,1)</f>
        <v>8463</v>
      </c>
      <c r="J4954" s="2" t="str">
        <f>M01_SETTINGS!$F$2</f>
        <v>KASPI</v>
      </c>
    </row>
    <row r="4955" spans="1:10" x14ac:dyDescent="0.35">
      <c r="A4955" s="3">
        <f>_xlfn.XLOOKUP(Table16[[#This Row],[OrderID]],[3]!Table13456[No заказа],[3]!Table13456[Дата
отправки],"",0,1)</f>
        <v>45654</v>
      </c>
      <c r="B4955" s="2">
        <v>471971971</v>
      </c>
      <c r="C4955" s="2"/>
      <c r="D4955" s="2"/>
      <c r="E4955" s="3"/>
      <c r="F4955" s="3"/>
      <c r="H4955" s="5">
        <f>_xlfn.XLOOKUP(Table16[[#This Row],[OrderID]],[3]!Table13456[No заказа],[3]!Table13456[Количество],"",0,1)</f>
        <v>1</v>
      </c>
      <c r="I4955" s="5">
        <f>_xlfn.XLOOKUP(Table16[[#This Row],[OrderID]],[3]!Table13456[No заказа],[3]!Table13456[Цена],"",0,1)</f>
        <v>8480</v>
      </c>
      <c r="J4955" s="2" t="str">
        <f>M01_SETTINGS!$F$2</f>
        <v>KASPI</v>
      </c>
    </row>
    <row r="4956" spans="1:10" x14ac:dyDescent="0.35">
      <c r="A4956" s="3">
        <f>_xlfn.XLOOKUP(Table16[[#This Row],[OrderID]],[3]!Table13456[No заказа],[3]!Table13456[Дата
отправки],"",0,1)</f>
        <v>45654</v>
      </c>
      <c r="B4956" s="2">
        <v>471778077</v>
      </c>
      <c r="C4956" s="2"/>
      <c r="D4956" s="2"/>
      <c r="E4956" s="3"/>
      <c r="F4956" s="3"/>
      <c r="H4956" s="5">
        <f>_xlfn.XLOOKUP(Table16[[#This Row],[OrderID]],[3]!Table13456[No заказа],[3]!Table13456[Количество],"",0,1)</f>
        <v>1</v>
      </c>
      <c r="I4956" s="5">
        <f>_xlfn.XLOOKUP(Table16[[#This Row],[OrderID]],[3]!Table13456[No заказа],[3]!Table13456[Цена],"",0,1)</f>
        <v>8490</v>
      </c>
      <c r="J4956" s="2" t="str">
        <f>M01_SETTINGS!$F$2</f>
        <v>KASPI</v>
      </c>
    </row>
    <row r="4957" spans="1:10" x14ac:dyDescent="0.35">
      <c r="A4957" s="3">
        <f>_xlfn.XLOOKUP(Table16[[#This Row],[OrderID]],[3]!Table13456[No заказа],[3]!Table13456[Дата
отправки],"",0,1)</f>
        <v>45654</v>
      </c>
      <c r="B4957" s="2">
        <v>471894620</v>
      </c>
      <c r="C4957" s="2"/>
      <c r="D4957" s="2"/>
      <c r="E4957" s="3"/>
      <c r="F4957" s="3"/>
      <c r="H4957" s="5">
        <f>_xlfn.XLOOKUP(Table16[[#This Row],[OrderID]],[3]!Table13456[No заказа],[3]!Table13456[Количество],"",0,1)</f>
        <v>1</v>
      </c>
      <c r="I4957" s="5">
        <f>_xlfn.XLOOKUP(Table16[[#This Row],[OrderID]],[3]!Table13456[No заказа],[3]!Table13456[Цена],"",0,1)</f>
        <v>8982</v>
      </c>
      <c r="J4957" s="2" t="str">
        <f>M01_SETTINGS!$F$2</f>
        <v>KASPI</v>
      </c>
    </row>
    <row r="4958" spans="1:10" x14ac:dyDescent="0.35">
      <c r="A4958" s="3">
        <f>_xlfn.XLOOKUP(Table16[[#This Row],[OrderID]],[3]!Table13456[No заказа],[3]!Table13456[Дата
отправки],"",0,1)</f>
        <v>45654</v>
      </c>
      <c r="B4958" s="2">
        <v>471699522</v>
      </c>
      <c r="C4958" s="2"/>
      <c r="D4958" s="2"/>
      <c r="E4958" s="3"/>
      <c r="F4958" s="3"/>
      <c r="H4958" s="5">
        <f>_xlfn.XLOOKUP(Table16[[#This Row],[OrderID]],[3]!Table13456[No заказа],[3]!Table13456[Количество],"",0,1)</f>
        <v>1</v>
      </c>
      <c r="I4958" s="5">
        <f>_xlfn.XLOOKUP(Table16[[#This Row],[OrderID]],[3]!Table13456[No заказа],[3]!Table13456[Цена],"",0,1)</f>
        <v>8999</v>
      </c>
      <c r="J4958" s="2" t="str">
        <f>M01_SETTINGS!$F$2</f>
        <v>KASPI</v>
      </c>
    </row>
    <row r="4959" spans="1:10" x14ac:dyDescent="0.35">
      <c r="A4959" s="3">
        <f>_xlfn.XLOOKUP(Table16[[#This Row],[OrderID]],[3]!Table13456[No заказа],[3]!Table13456[Дата
отправки],"",0,1)</f>
        <v>45654</v>
      </c>
      <c r="B4959" s="2">
        <v>471639378</v>
      </c>
      <c r="C4959" s="2"/>
      <c r="D4959" s="2"/>
      <c r="E4959" s="3"/>
      <c r="F4959" s="3"/>
      <c r="H4959" s="5">
        <f>_xlfn.XLOOKUP(Table16[[#This Row],[OrderID]],[3]!Table13456[No заказа],[3]!Table13456[Количество],"",0,1)</f>
        <v>1</v>
      </c>
      <c r="I4959" s="5">
        <f>_xlfn.XLOOKUP(Table16[[#This Row],[OrderID]],[3]!Table13456[No заказа],[3]!Table13456[Цена],"",0,1)</f>
        <v>8990</v>
      </c>
      <c r="J4959" s="2" t="str">
        <f>M01_SETTINGS!$F$2</f>
        <v>KASPI</v>
      </c>
    </row>
    <row r="4960" spans="1:10" x14ac:dyDescent="0.35">
      <c r="A4960" s="3">
        <f>_xlfn.XLOOKUP(Table16[[#This Row],[OrderID]],[3]!Table13456[No заказа],[3]!Table13456[Дата
отправки],"",0,1)</f>
        <v>45654</v>
      </c>
      <c r="B4960" s="2">
        <v>471808936</v>
      </c>
      <c r="C4960" s="2"/>
      <c r="D4960" s="2"/>
      <c r="E4960" s="3"/>
      <c r="F4960" s="3"/>
      <c r="H4960" s="5">
        <f>_xlfn.XLOOKUP(Table16[[#This Row],[OrderID]],[3]!Table13456[No заказа],[3]!Table13456[Количество],"",0,1)</f>
        <v>1</v>
      </c>
      <c r="I4960" s="5">
        <f>_xlfn.XLOOKUP(Table16[[#This Row],[OrderID]],[3]!Table13456[No заказа],[3]!Table13456[Цена],"",0,1)</f>
        <v>8989</v>
      </c>
      <c r="J4960" s="2" t="str">
        <f>M01_SETTINGS!$F$2</f>
        <v>KASPI</v>
      </c>
    </row>
    <row r="4961" spans="1:10" x14ac:dyDescent="0.35">
      <c r="A4961" s="3">
        <f>_xlfn.XLOOKUP(Table16[[#This Row],[OrderID]],[3]!Table13456[No заказа],[3]!Table13456[Дата
отправки],"",0,1)</f>
        <v>45654</v>
      </c>
      <c r="B4961" s="2">
        <v>471933097</v>
      </c>
      <c r="C4961" s="2"/>
      <c r="D4961" s="2"/>
      <c r="E4961" s="3"/>
      <c r="F4961" s="3"/>
      <c r="H4961" s="5">
        <f>_xlfn.XLOOKUP(Table16[[#This Row],[OrderID]],[3]!Table13456[No заказа],[3]!Table13456[Количество],"",0,1)</f>
        <v>1</v>
      </c>
      <c r="I4961" s="5">
        <f>_xlfn.XLOOKUP(Table16[[#This Row],[OrderID]],[3]!Table13456[No заказа],[3]!Table13456[Цена],"",0,1)</f>
        <v>8958</v>
      </c>
      <c r="J4961" s="2" t="str">
        <f>M01_SETTINGS!$F$2</f>
        <v>KASPI</v>
      </c>
    </row>
    <row r="4962" spans="1:10" x14ac:dyDescent="0.35">
      <c r="A4962" s="3">
        <f>_xlfn.XLOOKUP(Table16[[#This Row],[OrderID]],[3]!Table13456[No заказа],[3]!Table13456[Дата
отправки],"",0,1)</f>
        <v>45654</v>
      </c>
      <c r="B4962" s="2">
        <v>471739419</v>
      </c>
      <c r="C4962" s="2"/>
      <c r="D4962" s="2"/>
      <c r="E4962" s="3"/>
      <c r="F4962" s="3"/>
      <c r="H4962" s="5">
        <f>_xlfn.XLOOKUP(Table16[[#This Row],[OrderID]],[3]!Table13456[No заказа],[3]!Table13456[Количество],"",0,1)</f>
        <v>1</v>
      </c>
      <c r="I4962" s="5">
        <f>_xlfn.XLOOKUP(Table16[[#This Row],[OrderID]],[3]!Table13456[No заказа],[3]!Table13456[Цена],"",0,1)</f>
        <v>8964</v>
      </c>
      <c r="J4962" s="2" t="str">
        <f>M01_SETTINGS!$F$2</f>
        <v>KASPI</v>
      </c>
    </row>
    <row r="4963" spans="1:10" x14ac:dyDescent="0.35">
      <c r="A4963" s="3">
        <f>_xlfn.XLOOKUP(Table16[[#This Row],[OrderID]],[3]!Table13456[No заказа],[3]!Table13456[Дата
отправки],"",0,1)</f>
        <v>45654</v>
      </c>
      <c r="B4963" s="2">
        <v>471800406</v>
      </c>
      <c r="C4963" s="2"/>
      <c r="D4963" s="2"/>
      <c r="E4963" s="3"/>
      <c r="F4963" s="3"/>
      <c r="H4963" s="5">
        <f>_xlfn.XLOOKUP(Table16[[#This Row],[OrderID]],[3]!Table13456[No заказа],[3]!Table13456[Количество],"",0,1)</f>
        <v>1</v>
      </c>
      <c r="I4963" s="5">
        <f>_xlfn.XLOOKUP(Table16[[#This Row],[OrderID]],[3]!Table13456[No заказа],[3]!Table13456[Цена],"",0,1)</f>
        <v>8489</v>
      </c>
      <c r="J4963" s="2" t="str">
        <f>M01_SETTINGS!$F$2</f>
        <v>KASPI</v>
      </c>
    </row>
    <row r="4964" spans="1:10" x14ac:dyDescent="0.35">
      <c r="A4964" s="3">
        <f>_xlfn.XLOOKUP(Table16[[#This Row],[OrderID]],[3]!Table13456[No заказа],[3]!Table13456[Дата
отправки],"",0,1)</f>
        <v>45654</v>
      </c>
      <c r="B4964" s="2">
        <v>471884011</v>
      </c>
      <c r="C4964" s="2"/>
      <c r="D4964" s="2"/>
      <c r="E4964" s="3"/>
      <c r="F4964" s="3"/>
      <c r="H4964" s="5">
        <f>_xlfn.XLOOKUP(Table16[[#This Row],[OrderID]],[3]!Table13456[No заказа],[3]!Table13456[Количество],"",0,1)</f>
        <v>1</v>
      </c>
      <c r="I4964" s="5">
        <f>_xlfn.XLOOKUP(Table16[[#This Row],[OrderID]],[3]!Table13456[No заказа],[3]!Table13456[Цена],"",0,1)</f>
        <v>8685</v>
      </c>
      <c r="J4964" s="2" t="str">
        <f>M01_SETTINGS!$F$2</f>
        <v>KASPI</v>
      </c>
    </row>
    <row r="4965" spans="1:10" x14ac:dyDescent="0.35">
      <c r="A4965" s="3">
        <f>_xlfn.XLOOKUP(Table16[[#This Row],[OrderID]],[3]!Table13456[No заказа],[3]!Table13456[Дата
отправки],"",0,1)</f>
        <v>45654</v>
      </c>
      <c r="B4965" s="2" t="s">
        <v>271</v>
      </c>
      <c r="C4965" s="2"/>
      <c r="D4965" s="2"/>
      <c r="E4965" s="3"/>
      <c r="F4965" s="3"/>
      <c r="H4965" s="5">
        <f>_xlfn.XLOOKUP(Table16[[#This Row],[OrderID]],[3]!Table13456[No заказа],[3]!Table13456[Количество],"",0,1)</f>
        <v>1</v>
      </c>
      <c r="I4965" s="5">
        <f>_xlfn.XLOOKUP(Table16[[#This Row],[OrderID]],[3]!Table13456[No заказа],[3]!Table13456[Цена],"",0,1)</f>
        <v>8970</v>
      </c>
      <c r="J4965" s="2" t="str">
        <f>M01_SETTINGS!$F$2</f>
        <v>KASPI</v>
      </c>
    </row>
    <row r="4966" spans="1:10" x14ac:dyDescent="0.35">
      <c r="A4966" s="3">
        <f>_xlfn.XLOOKUP(Table16[[#This Row],[OrderID]],[3]!Table13456[No заказа],[3]!Table13456[Дата
отправки],"",0,1)</f>
        <v>45653</v>
      </c>
      <c r="B4966" s="2">
        <v>471067683</v>
      </c>
      <c r="C4966" s="2"/>
      <c r="D4966" s="2"/>
      <c r="E4966" s="3"/>
      <c r="F4966" s="3"/>
      <c r="H4966" s="5">
        <f>_xlfn.XLOOKUP(Table16[[#This Row],[OrderID]],[3]!Table13456[No заказа],[3]!Table13456[Количество],"",0,1)</f>
        <v>1</v>
      </c>
      <c r="I4966" s="5">
        <f>_xlfn.XLOOKUP(Table16[[#This Row],[OrderID]],[3]!Table13456[No заказа],[3]!Table13456[Цена],"",0,1)</f>
        <v>9500</v>
      </c>
      <c r="J4966" s="2" t="str">
        <f>M01_SETTINGS!$F$2</f>
        <v>KASPI</v>
      </c>
    </row>
    <row r="4967" spans="1:10" x14ac:dyDescent="0.35">
      <c r="A4967" s="3">
        <f>_xlfn.XLOOKUP(Table16[[#This Row],[OrderID]],[3]!Table13456[No заказа],[3]!Table13456[Дата
отправки],"",0,1)</f>
        <v>45653</v>
      </c>
      <c r="B4967" s="2">
        <v>471163168</v>
      </c>
      <c r="C4967" s="2"/>
      <c r="D4967" s="2"/>
      <c r="E4967" s="3"/>
      <c r="F4967" s="3"/>
      <c r="H4967" s="5">
        <f>_xlfn.XLOOKUP(Table16[[#This Row],[OrderID]],[3]!Table13456[No заказа],[3]!Table13456[Количество],"",0,1)</f>
        <v>1</v>
      </c>
      <c r="I4967" s="5">
        <f>_xlfn.XLOOKUP(Table16[[#This Row],[OrderID]],[3]!Table13456[No заказа],[3]!Table13456[Цена],"",0,1)</f>
        <v>8990</v>
      </c>
      <c r="J4967" s="2" t="str">
        <f>M01_SETTINGS!$F$2</f>
        <v>KASPI</v>
      </c>
    </row>
    <row r="4968" spans="1:10" x14ac:dyDescent="0.35">
      <c r="A4968" s="3">
        <f>_xlfn.XLOOKUP(Table16[[#This Row],[OrderID]],[3]!Table13456[No заказа],[3]!Table13456[Дата
отправки],"",0,1)</f>
        <v>45653</v>
      </c>
      <c r="B4968" s="2">
        <v>471273565</v>
      </c>
      <c r="C4968" s="2"/>
      <c r="D4968" s="2"/>
      <c r="E4968" s="3"/>
      <c r="F4968" s="3"/>
      <c r="H4968" s="5">
        <f>_xlfn.XLOOKUP(Table16[[#This Row],[OrderID]],[3]!Table13456[No заказа],[3]!Table13456[Количество],"",0,1)</f>
        <v>1</v>
      </c>
      <c r="I4968" s="5">
        <f>_xlfn.XLOOKUP(Table16[[#This Row],[OrderID]],[3]!Table13456[No заказа],[3]!Table13456[Цена],"",0,1)</f>
        <v>9500</v>
      </c>
      <c r="J4968" s="2" t="str">
        <f>M01_SETTINGS!$F$2</f>
        <v>KASPI</v>
      </c>
    </row>
    <row r="4969" spans="1:10" x14ac:dyDescent="0.35">
      <c r="A4969" s="3">
        <f>_xlfn.XLOOKUP(Table16[[#This Row],[OrderID]],[3]!Table13456[No заказа],[3]!Table13456[Дата
отправки],"",0,1)</f>
        <v>45653</v>
      </c>
      <c r="B4969" s="2">
        <v>471032474</v>
      </c>
      <c r="C4969" s="2"/>
      <c r="D4969" s="2"/>
      <c r="E4969" s="3"/>
      <c r="F4969" s="3"/>
      <c r="H4969" s="5">
        <f>_xlfn.XLOOKUP(Table16[[#This Row],[OrderID]],[3]!Table13456[No заказа],[3]!Table13456[Количество],"",0,1)</f>
        <v>1</v>
      </c>
      <c r="I4969" s="5">
        <f>_xlfn.XLOOKUP(Table16[[#This Row],[OrderID]],[3]!Table13456[No заказа],[3]!Table13456[Цена],"",0,1)</f>
        <v>8964</v>
      </c>
      <c r="J4969" s="2" t="str">
        <f>M01_SETTINGS!$F$2</f>
        <v>KASPI</v>
      </c>
    </row>
    <row r="4970" spans="1:10" x14ac:dyDescent="0.35">
      <c r="A4970" s="3">
        <f>_xlfn.XLOOKUP(Table16[[#This Row],[OrderID]],[3]!Table13456[No заказа],[3]!Table13456[Дата
отправки],"",0,1)</f>
        <v>45653</v>
      </c>
      <c r="B4970" s="2">
        <v>471401318</v>
      </c>
      <c r="C4970" s="2"/>
      <c r="D4970" s="2"/>
      <c r="E4970" s="3"/>
      <c r="F4970" s="3"/>
      <c r="H4970" s="5">
        <f>_xlfn.XLOOKUP(Table16[[#This Row],[OrderID]],[3]!Table13456[No заказа],[3]!Table13456[Количество],"",0,1)</f>
        <v>1</v>
      </c>
      <c r="I4970" s="5">
        <f>_xlfn.XLOOKUP(Table16[[#This Row],[OrderID]],[3]!Table13456[No заказа],[3]!Table13456[Цена],"",0,1)</f>
        <v>8426</v>
      </c>
      <c r="J4970" s="2" t="str">
        <f>M01_SETTINGS!$F$2</f>
        <v>KASPI</v>
      </c>
    </row>
    <row r="4971" spans="1:10" x14ac:dyDescent="0.35">
      <c r="A4971" s="3">
        <f>_xlfn.XLOOKUP(Table16[[#This Row],[OrderID]],[3]!Table13456[No заказа],[3]!Table13456[Дата
отправки],"",0,1)</f>
        <v>45653</v>
      </c>
      <c r="B4971" s="2">
        <v>471339182</v>
      </c>
      <c r="C4971" s="2"/>
      <c r="D4971" s="2"/>
      <c r="E4971" s="3"/>
      <c r="F4971" s="3"/>
      <c r="H4971" s="5">
        <f>_xlfn.XLOOKUP(Table16[[#This Row],[OrderID]],[3]!Table13456[No заказа],[3]!Table13456[Количество],"",0,1)</f>
        <v>1</v>
      </c>
      <c r="I4971" s="5">
        <f>_xlfn.XLOOKUP(Table16[[#This Row],[OrderID]],[3]!Table13456[No заказа],[3]!Table13456[Цена],"",0,1)</f>
        <v>8990</v>
      </c>
      <c r="J4971" s="2" t="str">
        <f>M01_SETTINGS!$F$2</f>
        <v>KASPI</v>
      </c>
    </row>
    <row r="4972" spans="1:10" x14ac:dyDescent="0.35">
      <c r="A4972" s="3">
        <f>_xlfn.XLOOKUP(Table16[[#This Row],[OrderID]],[3]!Table13456[No заказа],[3]!Table13456[Дата
отправки],"",0,1)</f>
        <v>45653</v>
      </c>
      <c r="B4972" s="2">
        <v>471291994</v>
      </c>
      <c r="C4972" s="2"/>
      <c r="D4972" s="2"/>
      <c r="E4972" s="3"/>
      <c r="F4972" s="3"/>
      <c r="H4972" s="5">
        <f>_xlfn.XLOOKUP(Table16[[#This Row],[OrderID]],[3]!Table13456[No заказа],[3]!Table13456[Количество],"",0,1)</f>
        <v>1</v>
      </c>
      <c r="I4972" s="5">
        <f>_xlfn.XLOOKUP(Table16[[#This Row],[OrderID]],[3]!Table13456[No заказа],[3]!Table13456[Цена],"",0,1)</f>
        <v>8164</v>
      </c>
      <c r="J4972" s="2" t="str">
        <f>M01_SETTINGS!$F$2</f>
        <v>KASPI</v>
      </c>
    </row>
    <row r="4973" spans="1:10" x14ac:dyDescent="0.35">
      <c r="A4973" s="3">
        <f>_xlfn.XLOOKUP(Table16[[#This Row],[OrderID]],[3]!Table13456[No заказа],[3]!Table13456[Дата
отправки],"",0,1)</f>
        <v>45653</v>
      </c>
      <c r="B4973" s="2">
        <v>471094748</v>
      </c>
      <c r="C4973" s="2"/>
      <c r="D4973" s="2"/>
      <c r="E4973" s="3"/>
      <c r="F4973" s="3"/>
      <c r="H4973" s="5">
        <f>_xlfn.XLOOKUP(Table16[[#This Row],[OrderID]],[3]!Table13456[No заказа],[3]!Table13456[Количество],"",0,1)</f>
        <v>1</v>
      </c>
      <c r="I4973" s="5">
        <f>_xlfn.XLOOKUP(Table16[[#This Row],[OrderID]],[3]!Table13456[No заказа],[3]!Table13456[Цена],"",0,1)</f>
        <v>8964</v>
      </c>
      <c r="J4973" s="2" t="str">
        <f>M01_SETTINGS!$F$2</f>
        <v>KASPI</v>
      </c>
    </row>
    <row r="4974" spans="1:10" x14ac:dyDescent="0.35">
      <c r="A4974" s="3">
        <f>_xlfn.XLOOKUP(Table16[[#This Row],[OrderID]],[3]!Table13456[No заказа],[3]!Table13456[Дата
отправки],"",0,1)</f>
        <v>45653</v>
      </c>
      <c r="B4974" s="2">
        <v>471572776</v>
      </c>
      <c r="C4974" s="2"/>
      <c r="D4974" s="2"/>
      <c r="E4974" s="3"/>
      <c r="F4974" s="3"/>
      <c r="H4974" s="5">
        <f>_xlfn.XLOOKUP(Table16[[#This Row],[OrderID]],[3]!Table13456[No заказа],[3]!Table13456[Количество],"",0,1)</f>
        <v>1</v>
      </c>
      <c r="I4974" s="5">
        <f>_xlfn.XLOOKUP(Table16[[#This Row],[OrderID]],[3]!Table13456[No заказа],[3]!Table13456[Цена],"",0,1)</f>
        <v>8964</v>
      </c>
      <c r="J4974" s="2" t="str">
        <f>M01_SETTINGS!$F$2</f>
        <v>KASPI</v>
      </c>
    </row>
    <row r="4975" spans="1:10" x14ac:dyDescent="0.35">
      <c r="A4975" s="3">
        <f>_xlfn.XLOOKUP(Table16[[#This Row],[OrderID]],[3]!Table13456[No заказа],[3]!Table13456[Дата
отправки],"",0,1)</f>
        <v>45653</v>
      </c>
      <c r="B4975" s="2">
        <v>471603236</v>
      </c>
      <c r="C4975" s="2"/>
      <c r="D4975" s="2"/>
      <c r="E4975" s="3"/>
      <c r="F4975" s="3"/>
      <c r="H4975" s="5">
        <f>_xlfn.XLOOKUP(Table16[[#This Row],[OrderID]],[3]!Table13456[No заказа],[3]!Table13456[Количество],"",0,1)</f>
        <v>1</v>
      </c>
      <c r="I4975" s="5">
        <f>_xlfn.XLOOKUP(Table16[[#This Row],[OrderID]],[3]!Table13456[No заказа],[3]!Table13456[Цена],"",0,1)</f>
        <v>8994</v>
      </c>
      <c r="J4975" s="2" t="str">
        <f>M01_SETTINGS!$F$2</f>
        <v>KASPI</v>
      </c>
    </row>
    <row r="4976" spans="1:10" x14ac:dyDescent="0.35">
      <c r="A4976" s="3">
        <f>_xlfn.XLOOKUP(Table16[[#This Row],[OrderID]],[3]!Table13456[No заказа],[3]!Table13456[Дата
отправки],"",0,1)</f>
        <v>45653</v>
      </c>
      <c r="B4976" s="2">
        <v>471284843</v>
      </c>
      <c r="C4976" s="2"/>
      <c r="D4976" s="2"/>
      <c r="E4976" s="3"/>
      <c r="F4976" s="3"/>
      <c r="H4976" s="5">
        <f>_xlfn.XLOOKUP(Table16[[#This Row],[OrderID]],[3]!Table13456[No заказа],[3]!Table13456[Количество],"",0,1)</f>
        <v>1</v>
      </c>
      <c r="I4976" s="5">
        <f>_xlfn.XLOOKUP(Table16[[#This Row],[OrderID]],[3]!Table13456[No заказа],[3]!Table13456[Цена],"",0,1)</f>
        <v>8982</v>
      </c>
      <c r="J4976" s="2" t="str">
        <f>M01_SETTINGS!$F$2</f>
        <v>KASPI</v>
      </c>
    </row>
    <row r="4977" spans="1:10" x14ac:dyDescent="0.35">
      <c r="A4977" s="3">
        <f>_xlfn.XLOOKUP(Table16[[#This Row],[OrderID]],[3]!Table13456[No заказа],[3]!Table13456[Дата
отправки],"",0,1)</f>
        <v>45653</v>
      </c>
      <c r="B4977" s="2">
        <v>471054261</v>
      </c>
      <c r="C4977" s="2"/>
      <c r="D4977" s="2"/>
      <c r="E4977" s="3"/>
      <c r="F4977" s="3"/>
      <c r="H4977" s="5">
        <f>_xlfn.XLOOKUP(Table16[[#This Row],[OrderID]],[3]!Table13456[No заказа],[3]!Table13456[Количество],"",0,1)</f>
        <v>1</v>
      </c>
      <c r="I4977" s="5">
        <f>_xlfn.XLOOKUP(Table16[[#This Row],[OrderID]],[3]!Table13456[No заказа],[3]!Table13456[Цена],"",0,1)</f>
        <v>8982</v>
      </c>
      <c r="J4977" s="2" t="str">
        <f>M01_SETTINGS!$F$2</f>
        <v>KASPI</v>
      </c>
    </row>
    <row r="4978" spans="1:10" x14ac:dyDescent="0.35">
      <c r="A4978" s="3">
        <f>_xlfn.XLOOKUP(Table16[[#This Row],[OrderID]],[3]!Table13456[No заказа],[3]!Table13456[Дата
отправки],"",0,1)</f>
        <v>45653</v>
      </c>
      <c r="B4978" s="2">
        <v>471027052</v>
      </c>
      <c r="C4978" s="2"/>
      <c r="D4978" s="2"/>
      <c r="E4978" s="3"/>
      <c r="F4978" s="3"/>
      <c r="H4978" s="5">
        <f>_xlfn.XLOOKUP(Table16[[#This Row],[OrderID]],[3]!Table13456[No заказа],[3]!Table13456[Количество],"",0,1)</f>
        <v>1</v>
      </c>
      <c r="I4978" s="5">
        <f>_xlfn.XLOOKUP(Table16[[#This Row],[OrderID]],[3]!Table13456[No заказа],[3]!Table13456[Цена],"",0,1)</f>
        <v>8819</v>
      </c>
      <c r="J4978" s="2" t="str">
        <f>M01_SETTINGS!$F$2</f>
        <v>KASPI</v>
      </c>
    </row>
    <row r="4979" spans="1:10" x14ac:dyDescent="0.35">
      <c r="A4979" s="3">
        <f>_xlfn.XLOOKUP(Table16[[#This Row],[OrderID]],[3]!Table13456[No заказа],[3]!Table13456[Дата
отправки],"",0,1)</f>
        <v>45653</v>
      </c>
      <c r="B4979" s="2">
        <v>471479433</v>
      </c>
      <c r="C4979" s="2"/>
      <c r="D4979" s="2"/>
      <c r="E4979" s="3"/>
      <c r="F4979" s="3"/>
      <c r="H4979" s="5">
        <f>_xlfn.XLOOKUP(Table16[[#This Row],[OrderID]],[3]!Table13456[No заказа],[3]!Table13456[Количество],"",0,1)</f>
        <v>1</v>
      </c>
      <c r="I4979" s="5">
        <f>_xlfn.XLOOKUP(Table16[[#This Row],[OrderID]],[3]!Table13456[No заказа],[3]!Table13456[Цена],"",0,1)</f>
        <v>8692</v>
      </c>
      <c r="J4979" s="2" t="str">
        <f>M01_SETTINGS!$F$2</f>
        <v>KASPI</v>
      </c>
    </row>
    <row r="4980" spans="1:10" x14ac:dyDescent="0.35">
      <c r="A4980" s="3">
        <f>_xlfn.XLOOKUP(Table16[[#This Row],[OrderID]],[3]!Table13456[No заказа],[3]!Table13456[Дата
отправки],"",0,1)</f>
        <v>45653</v>
      </c>
      <c r="B4980" s="2">
        <v>471139810</v>
      </c>
      <c r="C4980" s="2"/>
      <c r="D4980" s="2"/>
      <c r="E4980" s="3"/>
      <c r="F4980" s="3"/>
      <c r="H4980" s="5">
        <f>_xlfn.XLOOKUP(Table16[[#This Row],[OrderID]],[3]!Table13456[No заказа],[3]!Table13456[Количество],"",0,1)</f>
        <v>1</v>
      </c>
      <c r="I4980" s="5">
        <f>_xlfn.XLOOKUP(Table16[[#This Row],[OrderID]],[3]!Table13456[No заказа],[3]!Table13456[Цена],"",0,1)</f>
        <v>9494</v>
      </c>
      <c r="J4980" s="2" t="str">
        <f>M01_SETTINGS!$F$2</f>
        <v>KASPI</v>
      </c>
    </row>
    <row r="4981" spans="1:10" x14ac:dyDescent="0.35">
      <c r="A4981" s="3">
        <f>_xlfn.XLOOKUP(Table16[[#This Row],[OrderID]],[3]!Table13456[No заказа],[3]!Table13456[Дата
отправки],"",0,1)</f>
        <v>45653</v>
      </c>
      <c r="B4981" s="2">
        <v>471062275</v>
      </c>
      <c r="C4981" s="2"/>
      <c r="D4981" s="2"/>
      <c r="E4981" s="3"/>
      <c r="F4981" s="3"/>
      <c r="H4981" s="5">
        <f>_xlfn.XLOOKUP(Table16[[#This Row],[OrderID]],[3]!Table13456[No заказа],[3]!Table13456[Количество],"",0,1)</f>
        <v>1</v>
      </c>
      <c r="I4981" s="5">
        <f>_xlfn.XLOOKUP(Table16[[#This Row],[OrderID]],[3]!Table13456[No заказа],[3]!Table13456[Цена],"",0,1)</f>
        <v>8990</v>
      </c>
      <c r="J4981" s="2" t="str">
        <f>M01_SETTINGS!$F$2</f>
        <v>KASPI</v>
      </c>
    </row>
    <row r="4982" spans="1:10" x14ac:dyDescent="0.35">
      <c r="A4982" s="3">
        <f>_xlfn.XLOOKUP(Table16[[#This Row],[OrderID]],[3]!Table13456[No заказа],[3]!Table13456[Дата
отправки],"",0,1)</f>
        <v>45653</v>
      </c>
      <c r="B4982" s="2">
        <v>471149907</v>
      </c>
      <c r="C4982" s="2"/>
      <c r="D4982" s="2"/>
      <c r="E4982" s="3"/>
      <c r="F4982" s="3"/>
      <c r="H4982" s="5">
        <f>_xlfn.XLOOKUP(Table16[[#This Row],[OrderID]],[3]!Table13456[No заказа],[3]!Table13456[Количество],"",0,1)</f>
        <v>1</v>
      </c>
      <c r="I4982" s="5">
        <f>_xlfn.XLOOKUP(Table16[[#This Row],[OrderID]],[3]!Table13456[No заказа],[3]!Table13456[Цена],"",0,1)</f>
        <v>8329</v>
      </c>
      <c r="J4982" s="2" t="str">
        <f>M01_SETTINGS!$F$2</f>
        <v>KASPI</v>
      </c>
    </row>
    <row r="4983" spans="1:10" x14ac:dyDescent="0.35">
      <c r="A4983" s="3">
        <f>_xlfn.XLOOKUP(Table16[[#This Row],[OrderID]],[3]!Table13456[No заказа],[3]!Table13456[Дата
отправки],"",0,1)</f>
        <v>45653</v>
      </c>
      <c r="B4983" s="2">
        <v>471190133</v>
      </c>
      <c r="C4983" s="2"/>
      <c r="D4983" s="2"/>
      <c r="E4983" s="3"/>
      <c r="F4983" s="3"/>
      <c r="H4983" s="5">
        <f>_xlfn.XLOOKUP(Table16[[#This Row],[OrderID]],[3]!Table13456[No заказа],[3]!Table13456[Количество],"",0,1)</f>
        <v>1</v>
      </c>
      <c r="I4983" s="5">
        <f>_xlfn.XLOOKUP(Table16[[#This Row],[OrderID]],[3]!Table13456[No заказа],[3]!Table13456[Цена],"",0,1)</f>
        <v>8983</v>
      </c>
      <c r="J4983" s="2" t="str">
        <f>M01_SETTINGS!$F$2</f>
        <v>KASPI</v>
      </c>
    </row>
    <row r="4984" spans="1:10" x14ac:dyDescent="0.35">
      <c r="A4984" s="3">
        <f>_xlfn.XLOOKUP(Table16[[#This Row],[OrderID]],[3]!Table13456[No заказа],[3]!Table13456[Дата
отправки],"",0,1)</f>
        <v>45653</v>
      </c>
      <c r="B4984" s="2">
        <v>471398441</v>
      </c>
      <c r="C4984" s="2"/>
      <c r="D4984" s="2"/>
      <c r="E4984" s="3"/>
      <c r="F4984" s="3"/>
      <c r="H4984" s="5">
        <f>_xlfn.XLOOKUP(Table16[[#This Row],[OrderID]],[3]!Table13456[No заказа],[3]!Table13456[Количество],"",0,1)</f>
        <v>1</v>
      </c>
      <c r="I4984" s="5">
        <f>_xlfn.XLOOKUP(Table16[[#This Row],[OrderID]],[3]!Table13456[No заказа],[3]!Table13456[Цена],"",0,1)</f>
        <v>8425</v>
      </c>
      <c r="J4984" s="2" t="str">
        <f>M01_SETTINGS!$F$2</f>
        <v>KASPI</v>
      </c>
    </row>
    <row r="4985" spans="1:10" x14ac:dyDescent="0.35">
      <c r="A4985" s="3">
        <f>_xlfn.XLOOKUP(Table16[[#This Row],[OrderID]],[3]!Table13456[No заказа],[3]!Table13456[Дата
отправки],"",0,1)</f>
        <v>45653</v>
      </c>
      <c r="B4985" s="2">
        <v>471433446</v>
      </c>
      <c r="C4985" s="2"/>
      <c r="D4985" s="2"/>
      <c r="E4985" s="3"/>
      <c r="F4985" s="3"/>
      <c r="H4985" s="5">
        <f>_xlfn.XLOOKUP(Table16[[#This Row],[OrderID]],[3]!Table13456[No заказа],[3]!Table13456[Количество],"",0,1)</f>
        <v>1</v>
      </c>
      <c r="I4985" s="5">
        <f>_xlfn.XLOOKUP(Table16[[#This Row],[OrderID]],[3]!Table13456[No заказа],[3]!Table13456[Цена],"",0,1)</f>
        <v>8398</v>
      </c>
      <c r="J4985" s="2" t="str">
        <f>M01_SETTINGS!$F$2</f>
        <v>KASPI</v>
      </c>
    </row>
    <row r="4986" spans="1:10" x14ac:dyDescent="0.35">
      <c r="A4986" s="3">
        <f>_xlfn.XLOOKUP(Table16[[#This Row],[OrderID]],[3]!Table13456[No заказа],[3]!Table13456[Дата
отправки],"",0,1)</f>
        <v>45654</v>
      </c>
      <c r="B4986" s="2" t="s">
        <v>271</v>
      </c>
      <c r="C4986" s="2"/>
      <c r="D4986" s="2"/>
      <c r="E4986" s="3"/>
      <c r="F4986" s="3"/>
      <c r="H4986" s="5">
        <f>_xlfn.XLOOKUP(Table16[[#This Row],[OrderID]],[3]!Table13456[No заказа],[3]!Table13456[Количество],"",0,1)</f>
        <v>1</v>
      </c>
      <c r="I4986" s="5">
        <f>_xlfn.XLOOKUP(Table16[[#This Row],[OrderID]],[3]!Table13456[No заказа],[3]!Table13456[Цена],"",0,1)</f>
        <v>8970</v>
      </c>
      <c r="J4986" s="2" t="str">
        <f>M01_SETTINGS!$F$2</f>
        <v>KASPI</v>
      </c>
    </row>
    <row r="4987" spans="1:10" x14ac:dyDescent="0.35">
      <c r="A4987" s="3">
        <f>_xlfn.XLOOKUP(Table16[[#This Row],[OrderID]],[3]!Table13456[No заказа],[3]!Table13456[Дата
отправки],"",0,1)</f>
        <v>45653</v>
      </c>
      <c r="B4987" s="2">
        <v>471486524</v>
      </c>
      <c r="C4987" s="2"/>
      <c r="D4987" s="2"/>
      <c r="E4987" s="3"/>
      <c r="F4987" s="3"/>
      <c r="H4987" s="5">
        <f>_xlfn.XLOOKUP(Table16[[#This Row],[OrderID]],[3]!Table13456[No заказа],[3]!Table13456[Количество],"",0,1)</f>
        <v>1</v>
      </c>
      <c r="I4987" s="5">
        <f>_xlfn.XLOOKUP(Table16[[#This Row],[OrderID]],[3]!Table13456[No заказа],[3]!Table13456[Цена],"",0,1)</f>
        <v>8988</v>
      </c>
      <c r="J4987" s="2" t="str">
        <f>M01_SETTINGS!$F$2</f>
        <v>KASPI</v>
      </c>
    </row>
    <row r="4988" spans="1:10" x14ac:dyDescent="0.35">
      <c r="A4988" s="3">
        <f>_xlfn.XLOOKUP(Table16[[#This Row],[OrderID]],[3]!Table13456[No заказа],[3]!Table13456[Дата
отправки],"",0,1)</f>
        <v>45653</v>
      </c>
      <c r="B4988" s="2">
        <v>471272539</v>
      </c>
      <c r="C4988" s="2"/>
      <c r="D4988" s="2"/>
      <c r="E4988" s="3"/>
      <c r="F4988" s="3"/>
      <c r="H4988" s="5">
        <f>_xlfn.XLOOKUP(Table16[[#This Row],[OrderID]],[3]!Table13456[No заказа],[3]!Table13456[Количество],"",0,1)</f>
        <v>1</v>
      </c>
      <c r="I4988" s="5">
        <f>_xlfn.XLOOKUP(Table16[[#This Row],[OrderID]],[3]!Table13456[No заказа],[3]!Table13456[Цена],"",0,1)</f>
        <v>8988</v>
      </c>
      <c r="J4988" s="2" t="str">
        <f>M01_SETTINGS!$F$2</f>
        <v>KASPI</v>
      </c>
    </row>
    <row r="4989" spans="1:10" x14ac:dyDescent="0.35">
      <c r="A4989" s="3">
        <f>_xlfn.XLOOKUP(Table16[[#This Row],[OrderID]],[3]!Table13456[No заказа],[3]!Table13456[Дата
отправки],"",0,1)</f>
        <v>45652</v>
      </c>
      <c r="B4989" s="2">
        <v>470843783</v>
      </c>
      <c r="C4989" s="2"/>
      <c r="D4989" s="2"/>
      <c r="E4989" s="3"/>
      <c r="F4989" s="3"/>
      <c r="H4989" s="5">
        <f>_xlfn.XLOOKUP(Table16[[#This Row],[OrderID]],[3]!Table13456[No заказа],[3]!Table13456[Количество],"",0,1)</f>
        <v>1</v>
      </c>
      <c r="I4989" s="5">
        <f>_xlfn.XLOOKUP(Table16[[#This Row],[OrderID]],[3]!Table13456[No заказа],[3]!Table13456[Цена],"",0,1)</f>
        <v>8957</v>
      </c>
      <c r="J4989" s="2" t="str">
        <f>M01_SETTINGS!$F$2</f>
        <v>KASPI</v>
      </c>
    </row>
    <row r="4990" spans="1:10" x14ac:dyDescent="0.35">
      <c r="A4990" s="3">
        <f>_xlfn.XLOOKUP(Table16[[#This Row],[OrderID]],[3]!Table13456[No заказа],[3]!Table13456[Дата
отправки],"",0,1)</f>
        <v>45652</v>
      </c>
      <c r="B4990" s="2">
        <v>470794387</v>
      </c>
      <c r="C4990" s="2"/>
      <c r="D4990" s="2"/>
      <c r="E4990" s="3"/>
      <c r="F4990" s="3"/>
      <c r="H4990" s="5">
        <f>_xlfn.XLOOKUP(Table16[[#This Row],[OrderID]],[3]!Table13456[No заказа],[3]!Table13456[Количество],"",0,1)</f>
        <v>1</v>
      </c>
      <c r="I4990" s="5">
        <f>_xlfn.XLOOKUP(Table16[[#This Row],[OrderID]],[3]!Table13456[No заказа],[3]!Table13456[Цена],"",0,1)</f>
        <v>8990</v>
      </c>
      <c r="J4990" s="2" t="str">
        <f>M01_SETTINGS!$F$2</f>
        <v>KASPI</v>
      </c>
    </row>
    <row r="4991" spans="1:10" x14ac:dyDescent="0.35">
      <c r="A4991" s="3">
        <f>_xlfn.XLOOKUP(Table16[[#This Row],[OrderID]],[3]!Table13456[No заказа],[3]!Table13456[Дата
отправки],"",0,1)</f>
        <v>45652</v>
      </c>
      <c r="B4991" s="2">
        <v>470496498</v>
      </c>
      <c r="C4991" s="2"/>
      <c r="D4991" s="2"/>
      <c r="E4991" s="3"/>
      <c r="F4991" s="3"/>
      <c r="H4991" s="5">
        <f>_xlfn.XLOOKUP(Table16[[#This Row],[OrderID]],[3]!Table13456[No заказа],[3]!Table13456[Количество],"",0,1)</f>
        <v>1</v>
      </c>
      <c r="I4991" s="5">
        <f>_xlfn.XLOOKUP(Table16[[#This Row],[OrderID]],[3]!Table13456[No заказа],[3]!Table13456[Цена],"",0,1)</f>
        <v>8990</v>
      </c>
      <c r="J4991" s="2" t="str">
        <f>M01_SETTINGS!$F$2</f>
        <v>KASPI</v>
      </c>
    </row>
    <row r="4992" spans="1:10" x14ac:dyDescent="0.35">
      <c r="A4992" s="3">
        <f>_xlfn.XLOOKUP(Table16[[#This Row],[OrderID]],[3]!Table13456[No заказа],[3]!Table13456[Дата
отправки],"",0,1)</f>
        <v>45652</v>
      </c>
      <c r="B4992" s="2">
        <v>470844734</v>
      </c>
      <c r="C4992" s="2"/>
      <c r="D4992" s="2"/>
      <c r="E4992" s="3"/>
      <c r="F4992" s="3"/>
      <c r="H4992" s="5">
        <f>_xlfn.XLOOKUP(Table16[[#This Row],[OrderID]],[3]!Table13456[No заказа],[3]!Table13456[Количество],"",0,1)</f>
        <v>1</v>
      </c>
      <c r="I4992" s="5">
        <f>_xlfn.XLOOKUP(Table16[[#This Row],[OrderID]],[3]!Table13456[No заказа],[3]!Table13456[Цена],"",0,1)</f>
        <v>8964</v>
      </c>
      <c r="J4992" s="2" t="str">
        <f>M01_SETTINGS!$F$2</f>
        <v>KASPI</v>
      </c>
    </row>
    <row r="4993" spans="1:10" x14ac:dyDescent="0.35">
      <c r="A4993" s="3">
        <f>_xlfn.XLOOKUP(Table16[[#This Row],[OrderID]],[3]!Table13456[No заказа],[3]!Table13456[Дата
отправки],"",0,1)</f>
        <v>45652</v>
      </c>
      <c r="B4993" s="2">
        <v>470440762</v>
      </c>
      <c r="C4993" s="2"/>
      <c r="D4993" s="2"/>
      <c r="E4993" s="3"/>
      <c r="F4993" s="3"/>
      <c r="H4993" s="5">
        <f>_xlfn.XLOOKUP(Table16[[#This Row],[OrderID]],[3]!Table13456[No заказа],[3]!Table13456[Количество],"",0,1)</f>
        <v>1</v>
      </c>
      <c r="I4993" s="5">
        <f>_xlfn.XLOOKUP(Table16[[#This Row],[OrderID]],[3]!Table13456[No заказа],[3]!Table13456[Цена],"",0,1)</f>
        <v>9494</v>
      </c>
      <c r="J4993" s="2" t="str">
        <f>M01_SETTINGS!$F$2</f>
        <v>KASPI</v>
      </c>
    </row>
    <row r="4994" spans="1:10" x14ac:dyDescent="0.35">
      <c r="A4994" s="3">
        <f>_xlfn.XLOOKUP(Table16[[#This Row],[OrderID]],[3]!Table13456[No заказа],[3]!Table13456[Дата
отправки],"",0,1)</f>
        <v>45652</v>
      </c>
      <c r="B4994" s="2">
        <v>470750419</v>
      </c>
      <c r="C4994" s="2"/>
      <c r="D4994" s="2"/>
      <c r="E4994" s="3"/>
      <c r="F4994" s="3"/>
      <c r="H4994" s="5">
        <f>_xlfn.XLOOKUP(Table16[[#This Row],[OrderID]],[3]!Table13456[No заказа],[3]!Table13456[Количество],"",0,1)</f>
        <v>1</v>
      </c>
      <c r="I4994" s="5">
        <f>_xlfn.XLOOKUP(Table16[[#This Row],[OrderID]],[3]!Table13456[No заказа],[3]!Table13456[Цена],"",0,1)</f>
        <v>8990</v>
      </c>
      <c r="J4994" s="2" t="str">
        <f>M01_SETTINGS!$F$2</f>
        <v>KASPI</v>
      </c>
    </row>
    <row r="4995" spans="1:10" x14ac:dyDescent="0.35">
      <c r="A4995" s="3">
        <f>_xlfn.XLOOKUP(Table16[[#This Row],[OrderID]],[3]!Table13456[No заказа],[3]!Table13456[Дата
отправки],"",0,1)</f>
        <v>45652</v>
      </c>
      <c r="B4995" s="2">
        <v>470723142</v>
      </c>
      <c r="C4995" s="2"/>
      <c r="D4995" s="2"/>
      <c r="E4995" s="3"/>
      <c r="F4995" s="3"/>
      <c r="H4995" s="5">
        <f>_xlfn.XLOOKUP(Table16[[#This Row],[OrderID]],[3]!Table13456[No заказа],[3]!Table13456[Количество],"",0,1)</f>
        <v>1</v>
      </c>
      <c r="I4995" s="5">
        <f>_xlfn.XLOOKUP(Table16[[#This Row],[OrderID]],[3]!Table13456[No заказа],[3]!Table13456[Цена],"",0,1)</f>
        <v>8423</v>
      </c>
      <c r="J4995" s="2" t="str">
        <f>M01_SETTINGS!$F$2</f>
        <v>KASPI</v>
      </c>
    </row>
    <row r="4996" spans="1:10" x14ac:dyDescent="0.35">
      <c r="A4996" s="3">
        <f>_xlfn.XLOOKUP(Table16[[#This Row],[OrderID]],[3]!Table13456[No заказа],[3]!Table13456[Дата
отправки],"",0,1)</f>
        <v>45652</v>
      </c>
      <c r="B4996" s="2">
        <v>470736432</v>
      </c>
      <c r="C4996" s="2"/>
      <c r="D4996" s="2"/>
      <c r="E4996" s="3"/>
      <c r="F4996" s="3"/>
      <c r="H4996" s="5">
        <f>_xlfn.XLOOKUP(Table16[[#This Row],[OrderID]],[3]!Table13456[No заказа],[3]!Table13456[Количество],"",0,1)</f>
        <v>1</v>
      </c>
      <c r="I4996" s="5">
        <f>_xlfn.XLOOKUP(Table16[[#This Row],[OrderID]],[3]!Table13456[No заказа],[3]!Table13456[Цена],"",0,1)</f>
        <v>8400</v>
      </c>
      <c r="J4996" s="2" t="str">
        <f>M01_SETTINGS!$F$2</f>
        <v>KASPI</v>
      </c>
    </row>
    <row r="4997" spans="1:10" x14ac:dyDescent="0.35">
      <c r="A4997" s="3">
        <f>_xlfn.XLOOKUP(Table16[[#This Row],[OrderID]],[3]!Table13456[No заказа],[3]!Table13456[Дата
отправки],"",0,1)</f>
        <v>45652</v>
      </c>
      <c r="B4997" s="2">
        <v>470982693</v>
      </c>
      <c r="C4997" s="2"/>
      <c r="D4997" s="2"/>
      <c r="E4997" s="3"/>
      <c r="F4997" s="3"/>
      <c r="H4997" s="5">
        <f>_xlfn.XLOOKUP(Table16[[#This Row],[OrderID]],[3]!Table13456[No заказа],[3]!Table13456[Количество],"",0,1)</f>
        <v>1</v>
      </c>
      <c r="I4997" s="5">
        <f>_xlfn.XLOOKUP(Table16[[#This Row],[OrderID]],[3]!Table13456[No заказа],[3]!Table13456[Цена],"",0,1)</f>
        <v>8990</v>
      </c>
      <c r="J4997" s="2" t="str">
        <f>M01_SETTINGS!$F$2</f>
        <v>KASPI</v>
      </c>
    </row>
    <row r="4998" spans="1:10" x14ac:dyDescent="0.35">
      <c r="A4998" s="3">
        <f>_xlfn.XLOOKUP(Table16[[#This Row],[OrderID]],[3]!Table13456[No заказа],[3]!Table13456[Дата
отправки],"",0,1)</f>
        <v>45652</v>
      </c>
      <c r="B4998" s="2">
        <v>470480620</v>
      </c>
      <c r="C4998" s="2"/>
      <c r="D4998" s="2"/>
      <c r="E4998" s="3"/>
      <c r="F4998" s="3"/>
      <c r="H4998" s="5">
        <f>_xlfn.XLOOKUP(Table16[[#This Row],[OrderID]],[3]!Table13456[No заказа],[3]!Table13456[Количество],"",0,1)</f>
        <v>1</v>
      </c>
      <c r="I4998" s="5">
        <f>_xlfn.XLOOKUP(Table16[[#This Row],[OrderID]],[3]!Table13456[No заказа],[3]!Table13456[Цена],"",0,1)</f>
        <v>8990</v>
      </c>
      <c r="J4998" s="2" t="str">
        <f>M01_SETTINGS!$F$2</f>
        <v>KASPI</v>
      </c>
    </row>
    <row r="4999" spans="1:10" x14ac:dyDescent="0.35">
      <c r="A4999" s="3">
        <f>_xlfn.XLOOKUP(Table16[[#This Row],[OrderID]],[3]!Table13456[No заказа],[3]!Table13456[Дата
отправки],"",0,1)</f>
        <v>45652</v>
      </c>
      <c r="B4999" s="2">
        <v>470673810</v>
      </c>
      <c r="C4999" s="2"/>
      <c r="D4999" s="2"/>
      <c r="E4999" s="3"/>
      <c r="F4999" s="3"/>
      <c r="H4999" s="5">
        <f>_xlfn.XLOOKUP(Table16[[#This Row],[OrderID]],[3]!Table13456[No заказа],[3]!Table13456[Количество],"",0,1)</f>
        <v>1</v>
      </c>
      <c r="I4999" s="5">
        <f>_xlfn.XLOOKUP(Table16[[#This Row],[OrderID]],[3]!Table13456[No заказа],[3]!Table13456[Цена],"",0,1)</f>
        <v>10200</v>
      </c>
      <c r="J4999" s="2" t="str">
        <f>M01_SETTINGS!$F$2</f>
        <v>KASPI</v>
      </c>
    </row>
    <row r="5000" spans="1:10" x14ac:dyDescent="0.35">
      <c r="A5000" s="3">
        <f>_xlfn.XLOOKUP(Table16[[#This Row],[OrderID]],[3]!Table13456[No заказа],[3]!Table13456[Дата
отправки],"",0,1)</f>
        <v>45652</v>
      </c>
      <c r="B5000" s="2">
        <v>470675239</v>
      </c>
      <c r="C5000" s="2"/>
      <c r="D5000" s="2"/>
      <c r="E5000" s="3"/>
      <c r="F5000" s="3"/>
      <c r="H5000" s="5">
        <f>_xlfn.XLOOKUP(Table16[[#This Row],[OrderID]],[3]!Table13456[No заказа],[3]!Table13456[Количество],"",0,1)</f>
        <v>1</v>
      </c>
      <c r="I5000" s="5">
        <f>_xlfn.XLOOKUP(Table16[[#This Row],[OrderID]],[3]!Table13456[No заказа],[3]!Table13456[Цена],"",0,1)</f>
        <v>8906</v>
      </c>
      <c r="J5000" s="2" t="str">
        <f>M01_SETTINGS!$F$2</f>
        <v>KASPI</v>
      </c>
    </row>
    <row r="5001" spans="1:10" x14ac:dyDescent="0.35">
      <c r="A5001" s="3">
        <f>_xlfn.XLOOKUP(Table16[[#This Row],[OrderID]],[3]!Table13456[No заказа],[3]!Table13456[Дата
отправки],"",0,1)</f>
        <v>45652</v>
      </c>
      <c r="B5001" s="2">
        <v>470997804</v>
      </c>
      <c r="C5001" s="2"/>
      <c r="D5001" s="2"/>
      <c r="E5001" s="3"/>
      <c r="F5001" s="3"/>
      <c r="H5001" s="5">
        <f>_xlfn.XLOOKUP(Table16[[#This Row],[OrderID]],[3]!Table13456[No заказа],[3]!Table13456[Количество],"",0,1)</f>
        <v>1</v>
      </c>
      <c r="I5001" s="5">
        <f>_xlfn.XLOOKUP(Table16[[#This Row],[OrderID]],[3]!Table13456[No заказа],[3]!Table13456[Цена],"",0,1)</f>
        <v>8899</v>
      </c>
      <c r="J5001" s="2" t="str">
        <f>M01_SETTINGS!$F$2</f>
        <v>KASPI</v>
      </c>
    </row>
    <row r="5002" spans="1:10" x14ac:dyDescent="0.35">
      <c r="A5002" s="3">
        <f>_xlfn.XLOOKUP(Table16[[#This Row],[OrderID]],[3]!Table13456[No заказа],[3]!Table13456[Дата
отправки],"",0,1)</f>
        <v>45652</v>
      </c>
      <c r="B5002" s="2">
        <v>470795194</v>
      </c>
      <c r="C5002" s="2"/>
      <c r="D5002" s="2"/>
      <c r="E5002" s="3"/>
      <c r="F5002" s="3"/>
      <c r="H5002" s="5">
        <f>_xlfn.XLOOKUP(Table16[[#This Row],[OrderID]],[3]!Table13456[No заказа],[3]!Table13456[Количество],"",0,1)</f>
        <v>1</v>
      </c>
      <c r="I5002" s="5">
        <f>_xlfn.XLOOKUP(Table16[[#This Row],[OrderID]],[3]!Table13456[No заказа],[3]!Table13456[Цена],"",0,1)</f>
        <v>8366</v>
      </c>
      <c r="J5002" s="2" t="str">
        <f>M01_SETTINGS!$F$2</f>
        <v>KASPI</v>
      </c>
    </row>
    <row r="5003" spans="1:10" x14ac:dyDescent="0.35">
      <c r="A5003" s="3">
        <f>_xlfn.XLOOKUP(Table16[[#This Row],[OrderID]],[3]!Table13456[No заказа],[3]!Table13456[Дата
отправки],"",0,1)</f>
        <v>45652</v>
      </c>
      <c r="B5003" s="2">
        <v>470905012</v>
      </c>
      <c r="C5003" s="2"/>
      <c r="D5003" s="2"/>
      <c r="E5003" s="3"/>
      <c r="F5003" s="3"/>
      <c r="H5003" s="5">
        <f>_xlfn.XLOOKUP(Table16[[#This Row],[OrderID]],[3]!Table13456[No заказа],[3]!Table13456[Количество],"",0,1)</f>
        <v>1</v>
      </c>
      <c r="I5003" s="5">
        <f>_xlfn.XLOOKUP(Table16[[#This Row],[OrderID]],[3]!Table13456[No заказа],[3]!Table13456[Цена],"",0,1)</f>
        <v>10000</v>
      </c>
      <c r="J5003" s="2" t="str">
        <f>M01_SETTINGS!$F$2</f>
        <v>KASPI</v>
      </c>
    </row>
    <row r="5004" spans="1:10" x14ac:dyDescent="0.35">
      <c r="A5004" s="3">
        <f>_xlfn.XLOOKUP(Table16[[#This Row],[OrderID]],[3]!Table13456[No заказа],[3]!Table13456[Дата
отправки],"",0,1)</f>
        <v>45652</v>
      </c>
      <c r="B5004" s="2">
        <v>470991021</v>
      </c>
      <c r="C5004" s="2"/>
      <c r="D5004" s="2"/>
      <c r="E5004" s="3"/>
      <c r="F5004" s="3"/>
      <c r="H5004" s="5">
        <f>_xlfn.XLOOKUP(Table16[[#This Row],[OrderID]],[3]!Table13456[No заказа],[3]!Table13456[Количество],"",0,1)</f>
        <v>1</v>
      </c>
      <c r="I5004" s="5">
        <f>_xlfn.XLOOKUP(Table16[[#This Row],[OrderID]],[3]!Table13456[No заказа],[3]!Table13456[Цена],"",0,1)</f>
        <v>7480</v>
      </c>
      <c r="J5004" s="2" t="str">
        <f>M01_SETTINGS!$F$2</f>
        <v>KASPI</v>
      </c>
    </row>
    <row r="5005" spans="1:10" x14ac:dyDescent="0.35">
      <c r="A5005" s="3">
        <f>_xlfn.XLOOKUP(Table16[[#This Row],[OrderID]],[3]!Table13456[No заказа],[3]!Table13456[Дата
отправки],"",0,1)</f>
        <v>45652</v>
      </c>
      <c r="B5005" s="2">
        <v>471016523</v>
      </c>
      <c r="C5005" s="2"/>
      <c r="D5005" s="2"/>
      <c r="E5005" s="3"/>
      <c r="F5005" s="3"/>
      <c r="H5005" s="5">
        <f>_xlfn.XLOOKUP(Table16[[#This Row],[OrderID]],[3]!Table13456[No заказа],[3]!Table13456[Количество],"",0,1)</f>
        <v>1</v>
      </c>
      <c r="I5005" s="5">
        <f>_xlfn.XLOOKUP(Table16[[#This Row],[OrderID]],[3]!Table13456[No заказа],[3]!Table13456[Цена],"",0,1)</f>
        <v>8990</v>
      </c>
      <c r="J5005" s="2" t="str">
        <f>M01_SETTINGS!$F$2</f>
        <v>KASPI</v>
      </c>
    </row>
    <row r="5006" spans="1:10" x14ac:dyDescent="0.35">
      <c r="A5006" s="3">
        <f>_xlfn.XLOOKUP(Table16[[#This Row],[OrderID]],[3]!Table13456[No заказа],[3]!Table13456[Дата
отправки],"",0,1)</f>
        <v>45651</v>
      </c>
      <c r="B5006" s="2">
        <v>469807581</v>
      </c>
      <c r="C5006" s="2"/>
      <c r="D5006" s="2"/>
      <c r="E5006" s="3"/>
      <c r="F5006" s="3"/>
      <c r="H5006" s="5">
        <f>_xlfn.XLOOKUP(Table16[[#This Row],[OrderID]],[3]!Table13456[No заказа],[3]!Table13456[Количество],"",0,1)</f>
        <v>1</v>
      </c>
      <c r="I5006" s="5">
        <f>_xlfn.XLOOKUP(Table16[[#This Row],[OrderID]],[3]!Table13456[No заказа],[3]!Table13456[Цена],"",0,1)</f>
        <v>10200</v>
      </c>
      <c r="J5006" s="2" t="str">
        <f>M01_SETTINGS!$F$2</f>
        <v>KASPI</v>
      </c>
    </row>
    <row r="5007" spans="1:10" x14ac:dyDescent="0.35">
      <c r="A5007" s="3">
        <f>_xlfn.XLOOKUP(Table16[[#This Row],[OrderID]],[3]!Table13456[No заказа],[3]!Table13456[Дата
отправки],"",0,1)</f>
        <v>45651</v>
      </c>
      <c r="B5007" s="2">
        <v>470299989</v>
      </c>
      <c r="C5007" s="2"/>
      <c r="D5007" s="2"/>
      <c r="E5007" s="3"/>
      <c r="F5007" s="3"/>
      <c r="H5007" s="5">
        <f>_xlfn.XLOOKUP(Table16[[#This Row],[OrderID]],[3]!Table13456[No заказа],[3]!Table13456[Количество],"",0,1)</f>
        <v>1</v>
      </c>
      <c r="I5007" s="5">
        <f>_xlfn.XLOOKUP(Table16[[#This Row],[OrderID]],[3]!Table13456[No заказа],[3]!Table13456[Цена],"",0,1)</f>
        <v>8990</v>
      </c>
      <c r="J5007" s="2" t="str">
        <f>M01_SETTINGS!$F$2</f>
        <v>KASPI</v>
      </c>
    </row>
    <row r="5008" spans="1:10" x14ac:dyDescent="0.35">
      <c r="A5008" s="3">
        <f>_xlfn.XLOOKUP(Table16[[#This Row],[OrderID]],[3]!Table13456[No заказа],[3]!Table13456[Дата
отправки],"",0,1)</f>
        <v>45651</v>
      </c>
      <c r="B5008" s="2">
        <v>469836720</v>
      </c>
      <c r="C5008" s="2"/>
      <c r="D5008" s="2"/>
      <c r="E5008" s="3"/>
      <c r="F5008" s="3"/>
      <c r="H5008" s="5">
        <f>_xlfn.XLOOKUP(Table16[[#This Row],[OrderID]],[3]!Table13456[No заказа],[3]!Table13456[Количество],"",0,1)</f>
        <v>1</v>
      </c>
      <c r="I5008" s="5">
        <f>_xlfn.XLOOKUP(Table16[[#This Row],[OrderID]],[3]!Table13456[No заказа],[3]!Table13456[Цена],"",0,1)</f>
        <v>8990</v>
      </c>
      <c r="J5008" s="2" t="str">
        <f>M01_SETTINGS!$F$2</f>
        <v>KASPI</v>
      </c>
    </row>
    <row r="5009" spans="1:10" x14ac:dyDescent="0.35">
      <c r="A5009" s="3">
        <f>_xlfn.XLOOKUP(Table16[[#This Row],[OrderID]],[3]!Table13456[No заказа],[3]!Table13456[Дата
отправки],"",0,1)</f>
        <v>45651</v>
      </c>
      <c r="B5009" s="2">
        <v>470133070</v>
      </c>
      <c r="C5009" s="2"/>
      <c r="D5009" s="2"/>
      <c r="E5009" s="3"/>
      <c r="F5009" s="3"/>
      <c r="H5009" s="5">
        <f>_xlfn.XLOOKUP(Table16[[#This Row],[OrderID]],[3]!Table13456[No заказа],[3]!Table13456[Количество],"",0,1)</f>
        <v>1</v>
      </c>
      <c r="I5009" s="5">
        <f>_xlfn.XLOOKUP(Table16[[#This Row],[OrderID]],[3]!Table13456[No заказа],[3]!Table13456[Цена],"",0,1)</f>
        <v>8990</v>
      </c>
      <c r="J5009" s="2" t="str">
        <f>M01_SETTINGS!$F$2</f>
        <v>KASPI</v>
      </c>
    </row>
    <row r="5010" spans="1:10" x14ac:dyDescent="0.35">
      <c r="A5010" s="3">
        <f>_xlfn.XLOOKUP(Table16[[#This Row],[OrderID]],[3]!Table13456[No заказа],[3]!Table13456[Дата
отправки],"",0,1)</f>
        <v>45651</v>
      </c>
      <c r="B5010" s="2">
        <v>470013497</v>
      </c>
      <c r="C5010" s="2"/>
      <c r="D5010" s="2"/>
      <c r="E5010" s="3"/>
      <c r="F5010" s="3"/>
      <c r="H5010" s="5">
        <f>_xlfn.XLOOKUP(Table16[[#This Row],[OrderID]],[3]!Table13456[No заказа],[3]!Table13456[Количество],"",0,1)</f>
        <v>1</v>
      </c>
      <c r="I5010" s="5">
        <f>_xlfn.XLOOKUP(Table16[[#This Row],[OrderID]],[3]!Table13456[No заказа],[3]!Table13456[Цена],"",0,1)</f>
        <v>9497</v>
      </c>
      <c r="J5010" s="2" t="str">
        <f>M01_SETTINGS!$F$2</f>
        <v>KASPI</v>
      </c>
    </row>
    <row r="5011" spans="1:10" x14ac:dyDescent="0.35">
      <c r="A5011" s="3">
        <f>_xlfn.XLOOKUP(Table16[[#This Row],[OrderID]],[3]!Table13456[No заказа],[3]!Table13456[Дата
отправки],"",0,1)</f>
        <v>45651</v>
      </c>
      <c r="B5011" s="2">
        <v>470169251</v>
      </c>
      <c r="C5011" s="2"/>
      <c r="D5011" s="2"/>
      <c r="E5011" s="3"/>
      <c r="F5011" s="3"/>
      <c r="H5011" s="5">
        <f>_xlfn.XLOOKUP(Table16[[#This Row],[OrderID]],[3]!Table13456[No заказа],[3]!Table13456[Количество],"",0,1)</f>
        <v>1</v>
      </c>
      <c r="I5011" s="5">
        <f>_xlfn.XLOOKUP(Table16[[#This Row],[OrderID]],[3]!Table13456[No заказа],[3]!Table13456[Цена],"",0,1)</f>
        <v>8990</v>
      </c>
      <c r="J5011" s="2" t="str">
        <f>M01_SETTINGS!$F$2</f>
        <v>KASPI</v>
      </c>
    </row>
    <row r="5012" spans="1:10" x14ac:dyDescent="0.35">
      <c r="A5012" s="3">
        <f>_xlfn.XLOOKUP(Table16[[#This Row],[OrderID]],[3]!Table13456[No заказа],[3]!Table13456[Дата
отправки],"",0,1)</f>
        <v>45651</v>
      </c>
      <c r="B5012" s="2">
        <v>470018794</v>
      </c>
      <c r="C5012" s="2"/>
      <c r="D5012" s="2"/>
      <c r="E5012" s="3"/>
      <c r="F5012" s="3"/>
      <c r="H5012" s="5">
        <f>_xlfn.XLOOKUP(Table16[[#This Row],[OrderID]],[3]!Table13456[No заказа],[3]!Table13456[Количество],"",0,1)</f>
        <v>1</v>
      </c>
      <c r="I5012" s="5">
        <f>_xlfn.XLOOKUP(Table16[[#This Row],[OrderID]],[3]!Table13456[No заказа],[3]!Table13456[Цена],"",0,1)</f>
        <v>9494</v>
      </c>
      <c r="J5012" s="2" t="str">
        <f>M01_SETTINGS!$F$2</f>
        <v>KASPI</v>
      </c>
    </row>
    <row r="5013" spans="1:10" x14ac:dyDescent="0.35">
      <c r="A5013" s="3">
        <f>_xlfn.XLOOKUP(Table16[[#This Row],[OrderID]],[3]!Table13456[No заказа],[3]!Table13456[Дата
отправки],"",0,1)</f>
        <v>45651</v>
      </c>
      <c r="B5013" s="2">
        <v>469989039</v>
      </c>
      <c r="C5013" s="2"/>
      <c r="D5013" s="2"/>
      <c r="E5013" s="3"/>
      <c r="F5013" s="3"/>
      <c r="H5013" s="5">
        <f>_xlfn.XLOOKUP(Table16[[#This Row],[OrderID]],[3]!Table13456[No заказа],[3]!Table13456[Количество],"",0,1)</f>
        <v>1</v>
      </c>
      <c r="I5013" s="5">
        <f>_xlfn.XLOOKUP(Table16[[#This Row],[OrderID]],[3]!Table13456[No заказа],[3]!Table13456[Цена],"",0,1)</f>
        <v>8990</v>
      </c>
      <c r="J5013" s="2" t="str">
        <f>M01_SETTINGS!$F$2</f>
        <v>KASPI</v>
      </c>
    </row>
    <row r="5014" spans="1:10" x14ac:dyDescent="0.35">
      <c r="A5014" s="3">
        <f>_xlfn.XLOOKUP(Table16[[#This Row],[OrderID]],[3]!Table13456[No заказа],[3]!Table13456[Дата
отправки],"",0,1)</f>
        <v>45651</v>
      </c>
      <c r="B5014" s="2">
        <v>470153021</v>
      </c>
      <c r="C5014" s="2"/>
      <c r="D5014" s="2"/>
      <c r="E5014" s="3"/>
      <c r="F5014" s="3"/>
      <c r="H5014" s="5">
        <f>_xlfn.XLOOKUP(Table16[[#This Row],[OrderID]],[3]!Table13456[No заказа],[3]!Table13456[Количество],"",0,1)</f>
        <v>1</v>
      </c>
      <c r="I5014" s="5">
        <f>_xlfn.XLOOKUP(Table16[[#This Row],[OrderID]],[3]!Table13456[No заказа],[3]!Table13456[Цена],"",0,1)</f>
        <v>9000</v>
      </c>
      <c r="J5014" s="2" t="str">
        <f>M01_SETTINGS!$F$2</f>
        <v>KASPI</v>
      </c>
    </row>
    <row r="5015" spans="1:10" x14ac:dyDescent="0.35">
      <c r="A5015" s="3">
        <f>_xlfn.XLOOKUP(Table16[[#This Row],[OrderID]],[3]!Table13456[No заказа],[3]!Table13456[Дата
отправки],"",0,1)</f>
        <v>45651</v>
      </c>
      <c r="B5015" s="2">
        <v>469961839</v>
      </c>
      <c r="C5015" s="2"/>
      <c r="D5015" s="2"/>
      <c r="E5015" s="3"/>
      <c r="F5015" s="3"/>
      <c r="H5015" s="5">
        <f>_xlfn.XLOOKUP(Table16[[#This Row],[OrderID]],[3]!Table13456[No заказа],[3]!Table13456[Количество],"",0,1)</f>
        <v>1</v>
      </c>
      <c r="I5015" s="5">
        <f>_xlfn.XLOOKUP(Table16[[#This Row],[OrderID]],[3]!Table13456[No заказа],[3]!Table13456[Цена],"",0,1)</f>
        <v>8990</v>
      </c>
      <c r="J5015" s="2" t="str">
        <f>M01_SETTINGS!$F$2</f>
        <v>KASPI</v>
      </c>
    </row>
    <row r="5016" spans="1:10" x14ac:dyDescent="0.35">
      <c r="A5016" s="3">
        <f>_xlfn.XLOOKUP(Table16[[#This Row],[OrderID]],[3]!Table13456[No заказа],[3]!Table13456[Дата
отправки],"",0,1)</f>
        <v>45651</v>
      </c>
      <c r="B5016" s="2">
        <v>469854628</v>
      </c>
      <c r="C5016" s="2"/>
      <c r="D5016" s="2"/>
      <c r="E5016" s="3"/>
      <c r="F5016" s="3"/>
      <c r="H5016" s="5">
        <f>_xlfn.XLOOKUP(Table16[[#This Row],[OrderID]],[3]!Table13456[No заказа],[3]!Table13456[Количество],"",0,1)</f>
        <v>1</v>
      </c>
      <c r="I5016" s="5">
        <f>_xlfn.XLOOKUP(Table16[[#This Row],[OrderID]],[3]!Table13456[No заказа],[3]!Table13456[Цена],"",0,1)</f>
        <v>9494</v>
      </c>
      <c r="J5016" s="2" t="str">
        <f>M01_SETTINGS!$F$2</f>
        <v>KASPI</v>
      </c>
    </row>
    <row r="5017" spans="1:10" x14ac:dyDescent="0.35">
      <c r="A5017" s="3">
        <f>_xlfn.XLOOKUP(Table16[[#This Row],[OrderID]],[3]!Table13456[No заказа],[3]!Table13456[Дата
отправки],"",0,1)</f>
        <v>45651</v>
      </c>
      <c r="B5017" s="2">
        <v>469995427</v>
      </c>
      <c r="C5017" s="2"/>
      <c r="D5017" s="2"/>
      <c r="E5017" s="3"/>
      <c r="F5017" s="3"/>
      <c r="H5017" s="5">
        <f>_xlfn.XLOOKUP(Table16[[#This Row],[OrderID]],[3]!Table13456[No заказа],[3]!Table13456[Количество],"",0,1)</f>
        <v>1</v>
      </c>
      <c r="I5017" s="5">
        <f>_xlfn.XLOOKUP(Table16[[#This Row],[OrderID]],[3]!Table13456[No заказа],[3]!Table13456[Цена],"",0,1)</f>
        <v>8990</v>
      </c>
      <c r="J5017" s="2" t="str">
        <f>M01_SETTINGS!$F$2</f>
        <v>KASPI</v>
      </c>
    </row>
    <row r="5018" spans="1:10" x14ac:dyDescent="0.35">
      <c r="A5018" s="3">
        <f>_xlfn.XLOOKUP(Table16[[#This Row],[OrderID]],[3]!Table13456[No заказа],[3]!Table13456[Дата
отправки],"",0,1)</f>
        <v>45651</v>
      </c>
      <c r="B5018" s="2">
        <v>469944144</v>
      </c>
      <c r="C5018" s="2"/>
      <c r="D5018" s="2"/>
      <c r="E5018" s="3"/>
      <c r="F5018" s="3"/>
      <c r="H5018" s="5">
        <f>_xlfn.XLOOKUP(Table16[[#This Row],[OrderID]],[3]!Table13456[No заказа],[3]!Table13456[Количество],"",0,1)</f>
        <v>1</v>
      </c>
      <c r="I5018" s="5">
        <f>_xlfn.XLOOKUP(Table16[[#This Row],[OrderID]],[3]!Table13456[No заказа],[3]!Table13456[Цена],"",0,1)</f>
        <v>8990</v>
      </c>
      <c r="J5018" s="2" t="str">
        <f>M01_SETTINGS!$F$2</f>
        <v>KASPI</v>
      </c>
    </row>
    <row r="5019" spans="1:10" x14ac:dyDescent="0.35">
      <c r="A5019" s="3">
        <f>_xlfn.XLOOKUP(Table16[[#This Row],[OrderID]],[3]!Table13456[No заказа],[3]!Table13456[Дата
отправки],"",0,1)</f>
        <v>45651</v>
      </c>
      <c r="B5019" s="2">
        <v>470113802</v>
      </c>
      <c r="C5019" s="2"/>
      <c r="D5019" s="2"/>
      <c r="E5019" s="3"/>
      <c r="F5019" s="3"/>
      <c r="H5019" s="5">
        <f>_xlfn.XLOOKUP(Table16[[#This Row],[OrderID]],[3]!Table13456[No заказа],[3]!Table13456[Количество],"",0,1)</f>
        <v>1</v>
      </c>
      <c r="I5019" s="5">
        <f>_xlfn.XLOOKUP(Table16[[#This Row],[OrderID]],[3]!Table13456[No заказа],[3]!Table13456[Цена],"",0,1)</f>
        <v>8990</v>
      </c>
      <c r="J5019" s="2" t="str">
        <f>M01_SETTINGS!$F$2</f>
        <v>KASPI</v>
      </c>
    </row>
    <row r="5020" spans="1:10" x14ac:dyDescent="0.35">
      <c r="A5020" s="3">
        <f>_xlfn.XLOOKUP(Table16[[#This Row],[OrderID]],[3]!Table13456[No заказа],[3]!Table13456[Дата
отправки],"",0,1)</f>
        <v>45651</v>
      </c>
      <c r="B5020" s="2">
        <v>469932677</v>
      </c>
      <c r="C5020" s="2"/>
      <c r="D5020" s="2"/>
      <c r="E5020" s="3"/>
      <c r="F5020" s="3"/>
      <c r="H5020" s="5">
        <f>_xlfn.XLOOKUP(Table16[[#This Row],[OrderID]],[3]!Table13456[No заказа],[3]!Table13456[Количество],"",0,1)</f>
        <v>1</v>
      </c>
      <c r="I5020" s="5">
        <f>_xlfn.XLOOKUP(Table16[[#This Row],[OrderID]],[3]!Table13456[No заказа],[3]!Table13456[Цена],"",0,1)</f>
        <v>9494</v>
      </c>
      <c r="J5020" s="2" t="str">
        <f>M01_SETTINGS!$F$2</f>
        <v>KASPI</v>
      </c>
    </row>
    <row r="5021" spans="1:10" x14ac:dyDescent="0.35">
      <c r="A5021" s="3">
        <f>_xlfn.XLOOKUP(Table16[[#This Row],[OrderID]],[3]!Table13456[No заказа],[3]!Table13456[Дата
отправки],"",0,1)</f>
        <v>45650</v>
      </c>
      <c r="B5021" s="2">
        <v>469322885</v>
      </c>
      <c r="C5021" s="2"/>
      <c r="D5021" s="2"/>
      <c r="E5021" s="3"/>
      <c r="F5021" s="3"/>
      <c r="H5021" s="5">
        <f>_xlfn.XLOOKUP(Table16[[#This Row],[OrderID]],[3]!Table13456[No заказа],[3]!Table13456[Количество],"",0,1)</f>
        <v>1</v>
      </c>
      <c r="I5021" s="5">
        <f>_xlfn.XLOOKUP(Table16[[#This Row],[OrderID]],[3]!Table13456[No заказа],[3]!Table13456[Цена],"",0,1)</f>
        <v>8430</v>
      </c>
      <c r="J5021" s="2" t="str">
        <f>M01_SETTINGS!$F$2</f>
        <v>KASPI</v>
      </c>
    </row>
    <row r="5022" spans="1:10" x14ac:dyDescent="0.35">
      <c r="A5022" s="3">
        <f>_xlfn.XLOOKUP(Table16[[#This Row],[OrderID]],[3]!Table13456[No заказа],[3]!Table13456[Дата
отправки],"",0,1)</f>
        <v>45650</v>
      </c>
      <c r="B5022" s="2">
        <v>469379296</v>
      </c>
      <c r="C5022" s="2"/>
      <c r="D5022" s="2"/>
      <c r="E5022" s="3"/>
      <c r="F5022" s="3"/>
      <c r="H5022" s="5">
        <f>_xlfn.XLOOKUP(Table16[[#This Row],[OrderID]],[3]!Table13456[No заказа],[3]!Table13456[Количество],"",0,1)</f>
        <v>1</v>
      </c>
      <c r="I5022" s="5">
        <f>_xlfn.XLOOKUP(Table16[[#This Row],[OrderID]],[3]!Table13456[No заказа],[3]!Table13456[Цена],"",0,1)</f>
        <v>8990</v>
      </c>
      <c r="J5022" s="2" t="str">
        <f>M01_SETTINGS!$F$2</f>
        <v>KASPI</v>
      </c>
    </row>
    <row r="5023" spans="1:10" x14ac:dyDescent="0.35">
      <c r="A5023" s="3">
        <f>_xlfn.XLOOKUP(Table16[[#This Row],[OrderID]],[3]!Table13456[No заказа],[3]!Table13456[Дата
отправки],"",0,1)</f>
        <v>45650</v>
      </c>
      <c r="B5023" s="2">
        <v>469713388</v>
      </c>
      <c r="C5023" s="2"/>
      <c r="D5023" s="2"/>
      <c r="E5023" s="3"/>
      <c r="F5023" s="3"/>
      <c r="H5023" s="5">
        <f>_xlfn.XLOOKUP(Table16[[#This Row],[OrderID]],[3]!Table13456[No заказа],[3]!Table13456[Количество],"",0,1)</f>
        <v>1</v>
      </c>
      <c r="I5023" s="5">
        <f>_xlfn.XLOOKUP(Table16[[#This Row],[OrderID]],[3]!Table13456[No заказа],[3]!Table13456[Цена],"",0,1)</f>
        <v>9500</v>
      </c>
      <c r="J5023" s="2" t="str">
        <f>M01_SETTINGS!$F$2</f>
        <v>KASPI</v>
      </c>
    </row>
    <row r="5024" spans="1:10" x14ac:dyDescent="0.35">
      <c r="A5024" s="3">
        <f>_xlfn.XLOOKUP(Table16[[#This Row],[OrderID]],[3]!Table13456[No заказа],[3]!Table13456[Дата
отправки],"",0,1)</f>
        <v>45650</v>
      </c>
      <c r="B5024" s="2">
        <v>469637416</v>
      </c>
      <c r="C5024" s="2"/>
      <c r="D5024" s="2"/>
      <c r="E5024" s="3"/>
      <c r="F5024" s="3"/>
      <c r="H5024" s="5">
        <f>_xlfn.XLOOKUP(Table16[[#This Row],[OrderID]],[3]!Table13456[No заказа],[3]!Table13456[Количество],"",0,1)</f>
        <v>1</v>
      </c>
      <c r="I5024" s="5">
        <f>_xlfn.XLOOKUP(Table16[[#This Row],[OrderID]],[3]!Table13456[No заказа],[3]!Table13456[Цена],"",0,1)</f>
        <v>9000</v>
      </c>
      <c r="J5024" s="2" t="str">
        <f>M01_SETTINGS!$F$2</f>
        <v>KASPI</v>
      </c>
    </row>
    <row r="5025" spans="1:10" x14ac:dyDescent="0.35">
      <c r="A5025" s="3">
        <f>_xlfn.XLOOKUP(Table16[[#This Row],[OrderID]],[3]!Table13456[No заказа],[3]!Table13456[Дата
отправки],"",0,1)</f>
        <v>45650</v>
      </c>
      <c r="B5025" s="2">
        <v>469418221</v>
      </c>
      <c r="C5025" s="2"/>
      <c r="D5025" s="2"/>
      <c r="E5025" s="3"/>
      <c r="F5025" s="3"/>
      <c r="H5025" s="5">
        <f>_xlfn.XLOOKUP(Table16[[#This Row],[OrderID]],[3]!Table13456[No заказа],[3]!Table13456[Количество],"",0,1)</f>
        <v>1</v>
      </c>
      <c r="I5025" s="5">
        <f>_xlfn.XLOOKUP(Table16[[#This Row],[OrderID]],[3]!Table13456[No заказа],[3]!Table13456[Цена],"",0,1)</f>
        <v>9500</v>
      </c>
      <c r="J5025" s="2" t="str">
        <f>M01_SETTINGS!$F$2</f>
        <v>KASPI</v>
      </c>
    </row>
    <row r="5026" spans="1:10" x14ac:dyDescent="0.35">
      <c r="A5026" s="3">
        <f>_xlfn.XLOOKUP(Table16[[#This Row],[OrderID]],[3]!Table13456[No заказа],[3]!Table13456[Дата
отправки],"",0,1)</f>
        <v>45650</v>
      </c>
      <c r="B5026" s="2">
        <v>469236391</v>
      </c>
      <c r="C5026" s="2"/>
      <c r="D5026" s="2"/>
      <c r="E5026" s="3"/>
      <c r="F5026" s="3"/>
      <c r="H5026" s="5">
        <f>_xlfn.XLOOKUP(Table16[[#This Row],[OrderID]],[3]!Table13456[No заказа],[3]!Table13456[Количество],"",0,1)</f>
        <v>1</v>
      </c>
      <c r="I5026" s="5">
        <f>_xlfn.XLOOKUP(Table16[[#This Row],[OrderID]],[3]!Table13456[No заказа],[3]!Table13456[Цена],"",0,1)</f>
        <v>8990</v>
      </c>
      <c r="J5026" s="2" t="str">
        <f>M01_SETTINGS!$F$2</f>
        <v>KASPI</v>
      </c>
    </row>
    <row r="5027" spans="1:10" x14ac:dyDescent="0.35">
      <c r="A5027" s="3">
        <f>_xlfn.XLOOKUP(Table16[[#This Row],[OrderID]],[3]!Table13456[No заказа],[3]!Table13456[Дата
отправки],"",0,1)</f>
        <v>45650</v>
      </c>
      <c r="B5027" s="2">
        <v>469790724</v>
      </c>
      <c r="C5027" s="2"/>
      <c r="D5027" s="2"/>
      <c r="E5027" s="3"/>
      <c r="F5027" s="3"/>
      <c r="H5027" s="5">
        <f>_xlfn.XLOOKUP(Table16[[#This Row],[OrderID]],[3]!Table13456[No заказа],[3]!Table13456[Количество],"",0,1)</f>
        <v>1</v>
      </c>
      <c r="I5027" s="5">
        <f>_xlfn.XLOOKUP(Table16[[#This Row],[OrderID]],[3]!Table13456[No заказа],[3]!Table13456[Цена],"",0,1)</f>
        <v>8990</v>
      </c>
      <c r="J5027" s="2" t="str">
        <f>M01_SETTINGS!$F$2</f>
        <v>KASPI</v>
      </c>
    </row>
    <row r="5028" spans="1:10" x14ac:dyDescent="0.35">
      <c r="A5028" s="3">
        <f>_xlfn.XLOOKUP(Table16[[#This Row],[OrderID]],[3]!Table13456[No заказа],[3]!Table13456[Дата
отправки],"",0,1)</f>
        <v>45650</v>
      </c>
      <c r="B5028" s="2">
        <v>469683434</v>
      </c>
      <c r="C5028" s="2"/>
      <c r="D5028" s="2"/>
      <c r="E5028" s="3"/>
      <c r="F5028" s="3"/>
      <c r="H5028" s="5">
        <f>_xlfn.XLOOKUP(Table16[[#This Row],[OrderID]],[3]!Table13456[No заказа],[3]!Table13456[Количество],"",0,1)</f>
        <v>1</v>
      </c>
      <c r="I5028" s="5">
        <f>_xlfn.XLOOKUP(Table16[[#This Row],[OrderID]],[3]!Table13456[No заказа],[3]!Table13456[Цена],"",0,1)</f>
        <v>17990</v>
      </c>
      <c r="J5028" s="2" t="str">
        <f>M01_SETTINGS!$F$2</f>
        <v>KASPI</v>
      </c>
    </row>
    <row r="5029" spans="1:10" x14ac:dyDescent="0.35">
      <c r="A5029" s="3">
        <f>_xlfn.XLOOKUP(Table16[[#This Row],[OrderID]],[3]!Table13456[No заказа],[3]!Table13456[Дата
отправки],"",0,1)</f>
        <v>45650</v>
      </c>
      <c r="B5029" s="2">
        <v>469423879</v>
      </c>
      <c r="C5029" s="2"/>
      <c r="D5029" s="2"/>
      <c r="E5029" s="3"/>
      <c r="F5029" s="3"/>
      <c r="H5029" s="5">
        <f>_xlfn.XLOOKUP(Table16[[#This Row],[OrderID]],[3]!Table13456[No заказа],[3]!Table13456[Количество],"",0,1)</f>
        <v>1</v>
      </c>
      <c r="I5029" s="5">
        <f>_xlfn.XLOOKUP(Table16[[#This Row],[OrderID]],[3]!Table13456[No заказа],[3]!Table13456[Цена],"",0,1)</f>
        <v>8990</v>
      </c>
      <c r="J5029" s="2" t="str">
        <f>M01_SETTINGS!$F$2</f>
        <v>KASPI</v>
      </c>
    </row>
    <row r="5030" spans="1:10" x14ac:dyDescent="0.35">
      <c r="A5030" s="3">
        <f>_xlfn.XLOOKUP(Table16[[#This Row],[OrderID]],[3]!Table13456[No заказа],[3]!Table13456[Дата
отправки],"",0,1)</f>
        <v>45650</v>
      </c>
      <c r="B5030" s="2">
        <v>469496213</v>
      </c>
      <c r="C5030" s="2"/>
      <c r="D5030" s="2"/>
      <c r="E5030" s="3"/>
      <c r="F5030" s="3"/>
      <c r="H5030" s="5">
        <f>_xlfn.XLOOKUP(Table16[[#This Row],[OrderID]],[3]!Table13456[No заказа],[3]!Table13456[Количество],"",0,1)</f>
        <v>1</v>
      </c>
      <c r="I5030" s="5">
        <f>_xlfn.XLOOKUP(Table16[[#This Row],[OrderID]],[3]!Table13456[No заказа],[3]!Table13456[Цена],"",0,1)</f>
        <v>9000</v>
      </c>
      <c r="J5030" s="2" t="str">
        <f>M01_SETTINGS!$F$2</f>
        <v>KASPI</v>
      </c>
    </row>
    <row r="5031" spans="1:10" x14ac:dyDescent="0.35">
      <c r="A5031" s="3">
        <f>_xlfn.XLOOKUP(Table16[[#This Row],[OrderID]],[3]!Table13456[No заказа],[3]!Table13456[Дата
отправки],"",0,1)</f>
        <v>45650</v>
      </c>
      <c r="B5031" s="2">
        <v>469267672</v>
      </c>
      <c r="C5031" s="2"/>
      <c r="D5031" s="2"/>
      <c r="E5031" s="3"/>
      <c r="F5031" s="3"/>
      <c r="H5031" s="5">
        <f>_xlfn.XLOOKUP(Table16[[#This Row],[OrderID]],[3]!Table13456[No заказа],[3]!Table13456[Количество],"",0,1)</f>
        <v>1</v>
      </c>
      <c r="I5031" s="5">
        <f>_xlfn.XLOOKUP(Table16[[#This Row],[OrderID]],[3]!Table13456[No заказа],[3]!Table13456[Цена],"",0,1)</f>
        <v>8430</v>
      </c>
      <c r="J5031" s="2" t="str">
        <f>M01_SETTINGS!$F$2</f>
        <v>KASPI</v>
      </c>
    </row>
    <row r="5032" spans="1:10" x14ac:dyDescent="0.35">
      <c r="A5032" s="3">
        <f>_xlfn.XLOOKUP(Table16[[#This Row],[OrderID]],[3]!Table13456[No заказа],[3]!Table13456[Дата
отправки],"",0,1)</f>
        <v>45650</v>
      </c>
      <c r="B5032" s="2">
        <v>469256771</v>
      </c>
      <c r="C5032" s="2"/>
      <c r="D5032" s="2"/>
      <c r="E5032" s="3"/>
      <c r="F5032" s="3"/>
      <c r="H5032" s="5">
        <f>_xlfn.XLOOKUP(Table16[[#This Row],[OrderID]],[3]!Table13456[No заказа],[3]!Table13456[Количество],"",0,1)</f>
        <v>1</v>
      </c>
      <c r="I5032" s="5">
        <f>_xlfn.XLOOKUP(Table16[[#This Row],[OrderID]],[3]!Table13456[No заказа],[3]!Table13456[Цена],"",0,1)</f>
        <v>9000</v>
      </c>
      <c r="J5032" s="2" t="str">
        <f>M01_SETTINGS!$F$2</f>
        <v>KASPI</v>
      </c>
    </row>
    <row r="5033" spans="1:10" x14ac:dyDescent="0.35">
      <c r="A5033" s="3">
        <f>_xlfn.XLOOKUP(Table16[[#This Row],[OrderID]],[3]!Table13456[No заказа],[3]!Table13456[Дата
отправки],"",0,1)</f>
        <v>45650</v>
      </c>
      <c r="B5033" s="2">
        <v>469238770</v>
      </c>
      <c r="C5033" s="2"/>
      <c r="D5033" s="2"/>
      <c r="E5033" s="3"/>
      <c r="F5033" s="3"/>
      <c r="H5033" s="5">
        <f>_xlfn.XLOOKUP(Table16[[#This Row],[OrderID]],[3]!Table13456[No заказа],[3]!Table13456[Количество],"",0,1)</f>
        <v>1</v>
      </c>
      <c r="I5033" s="5">
        <f>_xlfn.XLOOKUP(Table16[[#This Row],[OrderID]],[3]!Table13456[No заказа],[3]!Table13456[Цена],"",0,1)</f>
        <v>8430</v>
      </c>
      <c r="J5033" s="2" t="str">
        <f>M01_SETTINGS!$F$2</f>
        <v>KASPI</v>
      </c>
    </row>
    <row r="5034" spans="1:10" x14ac:dyDescent="0.35">
      <c r="A5034" s="3">
        <f>_xlfn.XLOOKUP(Table16[[#This Row],[OrderID]],[3]!Table13456[No заказа],[3]!Table13456[Дата
отправки],"",0,1)</f>
        <v>45650</v>
      </c>
      <c r="B5034" s="2">
        <v>469775704</v>
      </c>
      <c r="C5034" s="2"/>
      <c r="D5034" s="2"/>
      <c r="E5034" s="3"/>
      <c r="F5034" s="3"/>
      <c r="H5034" s="5">
        <f>_xlfn.XLOOKUP(Table16[[#This Row],[OrderID]],[3]!Table13456[No заказа],[3]!Table13456[Количество],"",0,1)</f>
        <v>1</v>
      </c>
      <c r="I5034" s="5">
        <f>_xlfn.XLOOKUP(Table16[[#This Row],[OrderID]],[3]!Table13456[No заказа],[3]!Table13456[Цена],"",0,1)</f>
        <v>13674</v>
      </c>
      <c r="J5034" s="2" t="str">
        <f>M01_SETTINGS!$F$2</f>
        <v>KASPI</v>
      </c>
    </row>
    <row r="5035" spans="1:10" x14ac:dyDescent="0.35">
      <c r="A5035" s="3">
        <f>_xlfn.XLOOKUP(Table16[[#This Row],[OrderID]],[3]!Table13456[No заказа],[3]!Table13456[Дата
отправки],"",0,1)</f>
        <v>45650</v>
      </c>
      <c r="B5035" s="2">
        <v>469596594</v>
      </c>
      <c r="C5035" s="2"/>
      <c r="D5035" s="2"/>
      <c r="E5035" s="3"/>
      <c r="F5035" s="3"/>
      <c r="H5035" s="5">
        <f>_xlfn.XLOOKUP(Table16[[#This Row],[OrderID]],[3]!Table13456[No заказа],[3]!Table13456[Количество],"",0,1)</f>
        <v>1</v>
      </c>
      <c r="I5035" s="5">
        <f>_xlfn.XLOOKUP(Table16[[#This Row],[OrderID]],[3]!Table13456[No заказа],[3]!Table13456[Цена],"",0,1)</f>
        <v>8990</v>
      </c>
      <c r="J5035" s="2" t="str">
        <f>M01_SETTINGS!$F$2</f>
        <v>KASPI</v>
      </c>
    </row>
    <row r="5036" spans="1:10" x14ac:dyDescent="0.35">
      <c r="A5036" s="3">
        <f>_xlfn.XLOOKUP(Table16[[#This Row],[OrderID]],[3]!Table13456[No заказа],[3]!Table13456[Дата
отправки],"",0,1)</f>
        <v>45650</v>
      </c>
      <c r="B5036" s="2">
        <v>469187611</v>
      </c>
      <c r="C5036" s="2"/>
      <c r="D5036" s="2"/>
      <c r="E5036" s="3"/>
      <c r="F5036" s="3"/>
      <c r="H5036" s="5">
        <f>_xlfn.XLOOKUP(Table16[[#This Row],[OrderID]],[3]!Table13456[No заказа],[3]!Table13456[Количество],"",0,1)</f>
        <v>1</v>
      </c>
      <c r="I5036" s="5">
        <f>_xlfn.XLOOKUP(Table16[[#This Row],[OrderID]],[3]!Table13456[No заказа],[3]!Table13456[Цена],"",0,1)</f>
        <v>8430</v>
      </c>
      <c r="J5036" s="2" t="str">
        <f>M01_SETTINGS!$F$2</f>
        <v>KASPI</v>
      </c>
    </row>
    <row r="5037" spans="1:10" x14ac:dyDescent="0.35">
      <c r="A5037" s="3">
        <f>_xlfn.XLOOKUP(Table16[[#This Row],[OrderID]],[3]!Table13456[No заказа],[3]!Table13456[Дата
отправки],"",0,1)</f>
        <v>45650</v>
      </c>
      <c r="B5037" s="2" t="s">
        <v>272</v>
      </c>
      <c r="C5037" s="2"/>
      <c r="D5037" s="2"/>
      <c r="E5037" s="3"/>
      <c r="F5037" s="3"/>
      <c r="H5037" s="5">
        <f>_xlfn.XLOOKUP(Table16[[#This Row],[OrderID]],[3]!Table13456[No заказа],[3]!Table13456[Количество],"",0,1)</f>
        <v>2</v>
      </c>
      <c r="I5037" s="5">
        <f>_xlfn.XLOOKUP(Table16[[#This Row],[OrderID]],[3]!Table13456[No заказа],[3]!Table13456[Цена],"",0,1)</f>
        <v>8990</v>
      </c>
      <c r="J5037" s="2" t="str">
        <f>M01_SETTINGS!$F$2</f>
        <v>KASPI</v>
      </c>
    </row>
    <row r="5038" spans="1:10" x14ac:dyDescent="0.35">
      <c r="A5038" s="3">
        <f>_xlfn.XLOOKUP(Table16[[#This Row],[OrderID]],[3]!Table13456[No заказа],[3]!Table13456[Дата
отправки],"",0,1)</f>
        <v>45650</v>
      </c>
      <c r="B5038" s="2" t="s">
        <v>273</v>
      </c>
      <c r="C5038" s="2"/>
      <c r="D5038" s="2"/>
      <c r="E5038" s="3"/>
      <c r="F5038" s="3"/>
      <c r="H5038" s="5">
        <f>_xlfn.XLOOKUP(Table16[[#This Row],[OrderID]],[3]!Table13456[No заказа],[3]!Table13456[Количество],"",0,1)</f>
        <v>2</v>
      </c>
      <c r="I5038" s="5">
        <f>_xlfn.XLOOKUP(Table16[[#This Row],[OrderID]],[3]!Table13456[No заказа],[3]!Table13456[Цена],"",0,1)</f>
        <v>8990</v>
      </c>
      <c r="J5038" s="2" t="str">
        <f>M01_SETTINGS!$F$2</f>
        <v>KASPI</v>
      </c>
    </row>
    <row r="5039" spans="1:10" x14ac:dyDescent="0.35">
      <c r="A5039" s="3">
        <f>_xlfn.XLOOKUP(Table16[[#This Row],[OrderID]],[3]!Table13456[No заказа],[3]!Table13456[Дата
отправки],"",0,1)</f>
        <v>45650</v>
      </c>
      <c r="B5039" s="2">
        <v>469208785</v>
      </c>
      <c r="C5039" s="2"/>
      <c r="D5039" s="2"/>
      <c r="E5039" s="3"/>
      <c r="F5039" s="3"/>
      <c r="H5039" s="5">
        <f>_xlfn.XLOOKUP(Table16[[#This Row],[OrderID]],[3]!Table13456[No заказа],[3]!Table13456[Количество],"",0,1)</f>
        <v>1</v>
      </c>
      <c r="I5039" s="5">
        <f>_xlfn.XLOOKUP(Table16[[#This Row],[OrderID]],[3]!Table13456[No заказа],[3]!Table13456[Цена],"",0,1)</f>
        <v>8430</v>
      </c>
      <c r="J5039" s="2" t="str">
        <f>M01_SETTINGS!$F$2</f>
        <v>KASPI</v>
      </c>
    </row>
    <row r="5040" spans="1:10" x14ac:dyDescent="0.35">
      <c r="A5040" s="3">
        <f>_xlfn.XLOOKUP(Table16[[#This Row],[OrderID]],[3]!Table13456[No заказа],[3]!Table13456[Дата
отправки],"",0,1)</f>
        <v>45650</v>
      </c>
      <c r="B5040" s="2">
        <v>469473258</v>
      </c>
      <c r="C5040" s="2"/>
      <c r="D5040" s="2"/>
      <c r="E5040" s="3"/>
      <c r="F5040" s="3"/>
      <c r="H5040" s="5">
        <f>_xlfn.XLOOKUP(Table16[[#This Row],[OrderID]],[3]!Table13456[No заказа],[3]!Table13456[Количество],"",0,1)</f>
        <v>1</v>
      </c>
      <c r="I5040" s="5">
        <f>_xlfn.XLOOKUP(Table16[[#This Row],[OrderID]],[3]!Table13456[No заказа],[3]!Table13456[Цена],"",0,1)</f>
        <v>8990</v>
      </c>
      <c r="J5040" s="2" t="str">
        <f>M01_SETTINGS!$F$2</f>
        <v>KASPI</v>
      </c>
    </row>
    <row r="5041" spans="1:10" x14ac:dyDescent="0.35">
      <c r="A5041" s="3">
        <f>_xlfn.XLOOKUP(Table16[[#This Row],[OrderID]],[3]!Table13456[No заказа],[3]!Table13456[Дата
отправки],"",0,1)</f>
        <v>45650</v>
      </c>
      <c r="B5041" s="2">
        <v>469515427</v>
      </c>
      <c r="C5041" s="2"/>
      <c r="D5041" s="2"/>
      <c r="E5041" s="3"/>
      <c r="F5041" s="3"/>
      <c r="H5041" s="5">
        <f>_xlfn.XLOOKUP(Table16[[#This Row],[OrderID]],[3]!Table13456[No заказа],[3]!Table13456[Количество],"",0,1)</f>
        <v>1</v>
      </c>
      <c r="I5041" s="5">
        <f>_xlfn.XLOOKUP(Table16[[#This Row],[OrderID]],[3]!Table13456[No заказа],[3]!Table13456[Цена],"",0,1)</f>
        <v>7490</v>
      </c>
      <c r="J5041" s="2" t="str">
        <f>M01_SETTINGS!$F$2</f>
        <v>KASPI</v>
      </c>
    </row>
    <row r="5042" spans="1:10" x14ac:dyDescent="0.35">
      <c r="A5042" s="3">
        <f>_xlfn.XLOOKUP(Table16[[#This Row],[OrderID]],[3]!Table13456[No заказа],[3]!Table13456[Дата
отправки],"",0,1)</f>
        <v>45650</v>
      </c>
      <c r="B5042" s="2">
        <v>469190536</v>
      </c>
      <c r="C5042" s="2"/>
      <c r="D5042" s="2"/>
      <c r="E5042" s="3"/>
      <c r="F5042" s="3"/>
      <c r="H5042" s="5">
        <f>_xlfn.XLOOKUP(Table16[[#This Row],[OrderID]],[3]!Table13456[No заказа],[3]!Table13456[Количество],"",0,1)</f>
        <v>1</v>
      </c>
      <c r="I5042" s="5">
        <f>_xlfn.XLOOKUP(Table16[[#This Row],[OrderID]],[3]!Table13456[No заказа],[3]!Table13456[Цена],"",0,1)</f>
        <v>17990</v>
      </c>
      <c r="J5042" s="2" t="str">
        <f>M01_SETTINGS!$F$2</f>
        <v>KASPI</v>
      </c>
    </row>
    <row r="5043" spans="1:10" x14ac:dyDescent="0.35">
      <c r="A5043" s="3">
        <f>_xlfn.XLOOKUP(Table16[[#This Row],[OrderID]],[3]!Table13456[No заказа],[3]!Table13456[Дата
отправки],"",0,1)</f>
        <v>45650</v>
      </c>
      <c r="B5043" s="2">
        <v>469594091</v>
      </c>
      <c r="C5043" s="2"/>
      <c r="D5043" s="2"/>
      <c r="E5043" s="3"/>
      <c r="F5043" s="3"/>
      <c r="H5043" s="5">
        <f>_xlfn.XLOOKUP(Table16[[#This Row],[OrderID]],[3]!Table13456[No заказа],[3]!Table13456[Количество],"",0,1)</f>
        <v>1</v>
      </c>
      <c r="I5043" s="5">
        <f>_xlfn.XLOOKUP(Table16[[#This Row],[OrderID]],[3]!Table13456[No заказа],[3]!Table13456[Цена],"",0,1)</f>
        <v>17990</v>
      </c>
      <c r="J5043" s="2" t="str">
        <f>M01_SETTINGS!$F$2</f>
        <v>KASPI</v>
      </c>
    </row>
    <row r="5044" spans="1:10" x14ac:dyDescent="0.35">
      <c r="A5044" s="3">
        <f>_xlfn.XLOOKUP(Table16[[#This Row],[OrderID]],[3]!Table13456[No заказа],[3]!Table13456[Дата
отправки],"",0,1)</f>
        <v>45650</v>
      </c>
      <c r="B5044" s="2">
        <v>469480515</v>
      </c>
      <c r="C5044" s="2"/>
      <c r="D5044" s="2"/>
      <c r="E5044" s="3"/>
      <c r="F5044" s="3"/>
      <c r="H5044" s="5">
        <f>_xlfn.XLOOKUP(Table16[[#This Row],[OrderID]],[3]!Table13456[No заказа],[3]!Table13456[Количество],"",0,1)</f>
        <v>1</v>
      </c>
      <c r="I5044" s="5">
        <f>_xlfn.XLOOKUP(Table16[[#This Row],[OrderID]],[3]!Table13456[No заказа],[3]!Table13456[Цена],"",0,1)</f>
        <v>17990</v>
      </c>
      <c r="J5044" s="2" t="str">
        <f>M01_SETTINGS!$F$2</f>
        <v>KASPI</v>
      </c>
    </row>
    <row r="5045" spans="1:10" x14ac:dyDescent="0.35">
      <c r="A5045" s="3">
        <f>_xlfn.XLOOKUP(Table16[[#This Row],[OrderID]],[3]!Table13456[No заказа],[3]!Table13456[Дата
отправки],"",0,1)</f>
        <v>45650</v>
      </c>
      <c r="B5045" s="2">
        <v>469436884</v>
      </c>
      <c r="C5045" s="2"/>
      <c r="D5045" s="2"/>
      <c r="E5045" s="3"/>
      <c r="F5045" s="3"/>
      <c r="H5045" s="5">
        <f>_xlfn.XLOOKUP(Table16[[#This Row],[OrderID]],[3]!Table13456[No заказа],[3]!Table13456[Количество],"",0,1)</f>
        <v>1</v>
      </c>
      <c r="I5045" s="5">
        <f>_xlfn.XLOOKUP(Table16[[#This Row],[OrderID]],[3]!Table13456[No заказа],[3]!Table13456[Цена],"",0,1)</f>
        <v>17990</v>
      </c>
      <c r="J5045" s="2" t="str">
        <f>M01_SETTINGS!$F$2</f>
        <v>KASPI</v>
      </c>
    </row>
    <row r="5046" spans="1:10" x14ac:dyDescent="0.35">
      <c r="A5046" s="3">
        <f>_xlfn.XLOOKUP(Table16[[#This Row],[OrderID]],[3]!Table13456[No заказа],[3]!Table13456[Дата
отправки],"",0,1)</f>
        <v>45650</v>
      </c>
      <c r="B5046" s="2">
        <v>469586566</v>
      </c>
      <c r="C5046" s="2"/>
      <c r="D5046" s="2"/>
      <c r="E5046" s="3"/>
      <c r="F5046" s="3"/>
      <c r="H5046" s="5">
        <f>_xlfn.XLOOKUP(Table16[[#This Row],[OrderID]],[3]!Table13456[No заказа],[3]!Table13456[Количество],"",0,1)</f>
        <v>1</v>
      </c>
      <c r="I5046" s="5">
        <f>_xlfn.XLOOKUP(Table16[[#This Row],[OrderID]],[3]!Table13456[No заказа],[3]!Table13456[Цена],"",0,1)</f>
        <v>17990</v>
      </c>
      <c r="J5046" s="2" t="str">
        <f>M01_SETTINGS!$F$2</f>
        <v>KASPI</v>
      </c>
    </row>
    <row r="5047" spans="1:10" x14ac:dyDescent="0.35">
      <c r="A5047" s="3">
        <f>_xlfn.XLOOKUP(Table16[[#This Row],[OrderID]],[3]!Table13456[No заказа],[3]!Table13456[Дата
отправки],"",0,1)</f>
        <v>45650</v>
      </c>
      <c r="B5047" s="2">
        <v>469290892</v>
      </c>
      <c r="C5047" s="2"/>
      <c r="D5047" s="2"/>
      <c r="E5047" s="3"/>
      <c r="F5047" s="3"/>
      <c r="H5047" s="5">
        <f>_xlfn.XLOOKUP(Table16[[#This Row],[OrderID]],[3]!Table13456[No заказа],[3]!Table13456[Количество],"",0,1)</f>
        <v>1</v>
      </c>
      <c r="I5047" s="5">
        <f>_xlfn.XLOOKUP(Table16[[#This Row],[OrderID]],[3]!Table13456[No заказа],[3]!Table13456[Цена],"",0,1)</f>
        <v>17990</v>
      </c>
      <c r="J5047" s="2" t="str">
        <f>M01_SETTINGS!$F$2</f>
        <v>KASPI</v>
      </c>
    </row>
    <row r="5048" spans="1:10" x14ac:dyDescent="0.35">
      <c r="A5048" s="3">
        <f>_xlfn.XLOOKUP(Table16[[#This Row],[OrderID]],[3]!Table13456[No заказа],[3]!Table13456[Дата
отправки],"",0,1)</f>
        <v>45650</v>
      </c>
      <c r="B5048" s="2">
        <v>469740282</v>
      </c>
      <c r="C5048" s="2"/>
      <c r="D5048" s="2"/>
      <c r="E5048" s="3"/>
      <c r="F5048" s="3"/>
      <c r="H5048" s="5">
        <f>_xlfn.XLOOKUP(Table16[[#This Row],[OrderID]],[3]!Table13456[No заказа],[3]!Table13456[Количество],"",0,1)</f>
        <v>1</v>
      </c>
      <c r="I5048" s="5">
        <f>_xlfn.XLOOKUP(Table16[[#This Row],[OrderID]],[3]!Table13456[No заказа],[3]!Table13456[Цена],"",0,1)</f>
        <v>17990</v>
      </c>
      <c r="J5048" s="2" t="str">
        <f>M01_SETTINGS!$F$2</f>
        <v>KASPI</v>
      </c>
    </row>
    <row r="5049" spans="1:10" x14ac:dyDescent="0.35">
      <c r="A5049" s="3">
        <f>_xlfn.XLOOKUP(Table16[[#This Row],[OrderID]],[3]!Table13456[No заказа],[3]!Table13456[Дата
отправки],"",0,1)</f>
        <v>45650</v>
      </c>
      <c r="B5049" s="2">
        <v>469613508</v>
      </c>
      <c r="C5049" s="2"/>
      <c r="D5049" s="2"/>
      <c r="E5049" s="3"/>
      <c r="F5049" s="3"/>
      <c r="H5049" s="5">
        <f>_xlfn.XLOOKUP(Table16[[#This Row],[OrderID]],[3]!Table13456[No заказа],[3]!Table13456[Количество],"",0,1)</f>
        <v>1</v>
      </c>
      <c r="I5049" s="5">
        <f>_xlfn.XLOOKUP(Table16[[#This Row],[OrderID]],[3]!Table13456[No заказа],[3]!Table13456[Цена],"",0,1)</f>
        <v>17990</v>
      </c>
      <c r="J5049" s="2" t="str">
        <f>M01_SETTINGS!$F$2</f>
        <v>KASPI</v>
      </c>
    </row>
    <row r="5050" spans="1:10" x14ac:dyDescent="0.35">
      <c r="A5050" s="3">
        <f>_xlfn.XLOOKUP(Table16[[#This Row],[OrderID]],[3]!Table13456[No заказа],[3]!Table13456[Дата
отправки],"",0,1)</f>
        <v>45650</v>
      </c>
      <c r="B5050" s="2">
        <v>469784595</v>
      </c>
      <c r="C5050" s="2"/>
      <c r="D5050" s="2"/>
      <c r="E5050" s="3"/>
      <c r="F5050" s="3"/>
      <c r="H5050" s="5">
        <f>_xlfn.XLOOKUP(Table16[[#This Row],[OrderID]],[3]!Table13456[No заказа],[3]!Table13456[Количество],"",0,1)</f>
        <v>1</v>
      </c>
      <c r="I5050" s="5">
        <f>_xlfn.XLOOKUP(Table16[[#This Row],[OrderID]],[3]!Table13456[No заказа],[3]!Table13456[Цена],"",0,1)</f>
        <v>17990</v>
      </c>
      <c r="J5050" s="2" t="str">
        <f>M01_SETTINGS!$F$2</f>
        <v>KASPI</v>
      </c>
    </row>
    <row r="5051" spans="1:10" x14ac:dyDescent="0.35">
      <c r="A5051" s="3">
        <f>_xlfn.XLOOKUP(Table16[[#This Row],[OrderID]],[3]!Table13456[No заказа],[3]!Table13456[Дата
отправки],"",0,1)</f>
        <v>45650</v>
      </c>
      <c r="B5051" s="2">
        <v>469326032</v>
      </c>
      <c r="C5051" s="2"/>
      <c r="D5051" s="2"/>
      <c r="E5051" s="3"/>
      <c r="F5051" s="3"/>
      <c r="H5051" s="5">
        <f>_xlfn.XLOOKUP(Table16[[#This Row],[OrderID]],[3]!Table13456[No заказа],[3]!Table13456[Количество],"",0,1)</f>
        <v>1</v>
      </c>
      <c r="I5051" s="5">
        <f>_xlfn.XLOOKUP(Table16[[#This Row],[OrderID]],[3]!Table13456[No заказа],[3]!Table13456[Цена],"",0,1)</f>
        <v>17990</v>
      </c>
      <c r="J5051" s="2" t="str">
        <f>M01_SETTINGS!$F$2</f>
        <v>KASPI</v>
      </c>
    </row>
    <row r="5052" spans="1:10" x14ac:dyDescent="0.35">
      <c r="A5052" s="3">
        <f>_xlfn.XLOOKUP(Table16[[#This Row],[OrderID]],[3]!Table13456[No заказа],[3]!Table13456[Дата
отправки],"",0,1)</f>
        <v>45650</v>
      </c>
      <c r="B5052" s="2">
        <v>469535132</v>
      </c>
      <c r="C5052" s="2"/>
      <c r="D5052" s="2"/>
      <c r="E5052" s="3"/>
      <c r="F5052" s="3"/>
      <c r="H5052" s="5">
        <f>_xlfn.XLOOKUP(Table16[[#This Row],[OrderID]],[3]!Table13456[No заказа],[3]!Table13456[Количество],"",0,1)</f>
        <v>1</v>
      </c>
      <c r="I5052" s="5">
        <f>_xlfn.XLOOKUP(Table16[[#This Row],[OrderID]],[3]!Table13456[No заказа],[3]!Table13456[Цена],"",0,1)</f>
        <v>17990</v>
      </c>
      <c r="J5052" s="2" t="str">
        <f>M01_SETTINGS!$F$2</f>
        <v>KASPI</v>
      </c>
    </row>
    <row r="5053" spans="1:10" x14ac:dyDescent="0.35">
      <c r="A5053" s="3">
        <f>_xlfn.XLOOKUP(Table16[[#This Row],[OrderID]],[3]!Table13456[No заказа],[3]!Table13456[Дата
отправки],"",0,1)</f>
        <v>45650</v>
      </c>
      <c r="B5053" s="2">
        <v>469362686</v>
      </c>
      <c r="C5053" s="2"/>
      <c r="D5053" s="2"/>
      <c r="E5053" s="3"/>
      <c r="F5053" s="3"/>
      <c r="H5053" s="5">
        <f>_xlfn.XLOOKUP(Table16[[#This Row],[OrderID]],[3]!Table13456[No заказа],[3]!Table13456[Количество],"",0,1)</f>
        <v>1</v>
      </c>
      <c r="I5053" s="5">
        <f>_xlfn.XLOOKUP(Table16[[#This Row],[OrderID]],[3]!Table13456[No заказа],[3]!Table13456[Цена],"",0,1)</f>
        <v>8989</v>
      </c>
      <c r="J5053" s="2" t="str">
        <f>M01_SETTINGS!$F$2</f>
        <v>KASPI</v>
      </c>
    </row>
    <row r="5054" spans="1:10" x14ac:dyDescent="0.35">
      <c r="A5054" s="3">
        <f>_xlfn.XLOOKUP(Table16[[#This Row],[OrderID]],[3]!Table13456[No заказа],[3]!Table13456[Дата
отправки],"",0,1)</f>
        <v>45650</v>
      </c>
      <c r="B5054" s="2">
        <v>469770979</v>
      </c>
      <c r="C5054" s="2"/>
      <c r="D5054" s="2"/>
      <c r="E5054" s="3"/>
      <c r="F5054" s="3"/>
      <c r="H5054" s="5">
        <f>_xlfn.XLOOKUP(Table16[[#This Row],[OrderID]],[3]!Table13456[No заказа],[3]!Table13456[Количество],"",0,1)</f>
        <v>1</v>
      </c>
      <c r="I5054" s="5">
        <f>_xlfn.XLOOKUP(Table16[[#This Row],[OrderID]],[3]!Table13456[No заказа],[3]!Table13456[Цена],"",0,1)</f>
        <v>8126</v>
      </c>
      <c r="J5054" s="2" t="str">
        <f>M01_SETTINGS!$F$2</f>
        <v>KASPI</v>
      </c>
    </row>
    <row r="5055" spans="1:10" x14ac:dyDescent="0.35">
      <c r="A5055" s="3">
        <f>_xlfn.XLOOKUP(Table16[[#This Row],[OrderID]],[3]!Table13456[No заказа],[3]!Table13456[Дата
отправки],"",0,1)</f>
        <v>45650</v>
      </c>
      <c r="B5055" s="2">
        <v>469246602</v>
      </c>
      <c r="C5055" s="2"/>
      <c r="D5055" s="2"/>
      <c r="E5055" s="3"/>
      <c r="F5055" s="3"/>
      <c r="H5055" s="5">
        <f>_xlfn.XLOOKUP(Table16[[#This Row],[OrderID]],[3]!Table13456[No заказа],[3]!Table13456[Количество],"",0,1)</f>
        <v>1</v>
      </c>
      <c r="I5055" s="5">
        <f>_xlfn.XLOOKUP(Table16[[#This Row],[OrderID]],[3]!Table13456[No заказа],[3]!Table13456[Цена],"",0,1)</f>
        <v>8947</v>
      </c>
      <c r="J5055" s="2" t="str">
        <f>M01_SETTINGS!$F$2</f>
        <v>KASPI</v>
      </c>
    </row>
    <row r="5056" spans="1:10" x14ac:dyDescent="0.35">
      <c r="A5056" s="3">
        <f>_xlfn.XLOOKUP(Table16[[#This Row],[OrderID]],[3]!Table13456[No заказа],[3]!Table13456[Дата
отправки],"",0,1)</f>
        <v>45650</v>
      </c>
      <c r="B5056" s="2">
        <v>469519920</v>
      </c>
      <c r="C5056" s="2"/>
      <c r="D5056" s="2"/>
      <c r="E5056" s="3"/>
      <c r="F5056" s="3"/>
      <c r="H5056" s="5">
        <f>_xlfn.XLOOKUP(Table16[[#This Row],[OrderID]],[3]!Table13456[No заказа],[3]!Table13456[Количество],"",0,1)</f>
        <v>1</v>
      </c>
      <c r="I5056" s="5">
        <f>_xlfn.XLOOKUP(Table16[[#This Row],[OrderID]],[3]!Table13456[No заказа],[3]!Table13456[Цена],"",0,1)</f>
        <v>7490</v>
      </c>
      <c r="J5056" s="2" t="str">
        <f>M01_SETTINGS!$F$2</f>
        <v>KASPI</v>
      </c>
    </row>
    <row r="5057" spans="1:10" x14ac:dyDescent="0.35">
      <c r="A5057" s="3">
        <f>_xlfn.XLOOKUP(Table16[[#This Row],[OrderID]],[3]!Table13456[No заказа],[3]!Table13456[Дата
отправки],"",0,1)</f>
        <v>45650</v>
      </c>
      <c r="B5057" s="2">
        <v>469741895</v>
      </c>
      <c r="C5057" s="2"/>
      <c r="D5057" s="2"/>
      <c r="E5057" s="3"/>
      <c r="F5057" s="3"/>
      <c r="H5057" s="5">
        <f>_xlfn.XLOOKUP(Table16[[#This Row],[OrderID]],[3]!Table13456[No заказа],[3]!Table13456[Количество],"",0,1)</f>
        <v>1</v>
      </c>
      <c r="I5057" s="5">
        <f>_xlfn.XLOOKUP(Table16[[#This Row],[OrderID]],[3]!Table13456[No заказа],[3]!Table13456[Цена],"",0,1)</f>
        <v>8998</v>
      </c>
      <c r="J5057" s="2" t="str">
        <f>M01_SETTINGS!$F$2</f>
        <v>KASPI</v>
      </c>
    </row>
    <row r="5058" spans="1:10" x14ac:dyDescent="0.35">
      <c r="A5058" s="3">
        <f>_xlfn.XLOOKUP(Table16[[#This Row],[OrderID]],[3]!Table13456[No заказа],[3]!Table13456[Дата
отправки],"",0,1)</f>
        <v>45650</v>
      </c>
      <c r="B5058" s="2">
        <v>469333956</v>
      </c>
      <c r="C5058" s="2"/>
      <c r="D5058" s="2"/>
      <c r="E5058" s="3"/>
      <c r="F5058" s="3"/>
      <c r="H5058" s="5">
        <f>_xlfn.XLOOKUP(Table16[[#This Row],[OrderID]],[3]!Table13456[No заказа],[3]!Table13456[Количество],"",0,1)</f>
        <v>1</v>
      </c>
      <c r="I5058" s="5">
        <f>_xlfn.XLOOKUP(Table16[[#This Row],[OrderID]],[3]!Table13456[No заказа],[3]!Table13456[Цена],"",0,1)</f>
        <v>8999</v>
      </c>
      <c r="J5058" s="2" t="str">
        <f>M01_SETTINGS!$F$2</f>
        <v>KASPI</v>
      </c>
    </row>
    <row r="5059" spans="1:10" x14ac:dyDescent="0.35">
      <c r="A5059" s="3">
        <f>_xlfn.XLOOKUP(Table16[[#This Row],[OrderID]],[3]!Table13456[No заказа],[3]!Table13456[Дата
отправки],"",0,1)</f>
        <v>45649</v>
      </c>
      <c r="B5059" s="2">
        <v>468872280</v>
      </c>
      <c r="C5059" s="2"/>
      <c r="D5059" s="2"/>
      <c r="E5059" s="3"/>
      <c r="F5059" s="3"/>
      <c r="H5059" s="5">
        <f>_xlfn.XLOOKUP(Table16[[#This Row],[OrderID]],[3]!Table13456[No заказа],[3]!Table13456[Количество],"",0,1)</f>
        <v>1</v>
      </c>
      <c r="I5059" s="5">
        <f>_xlfn.XLOOKUP(Table16[[#This Row],[OrderID]],[3]!Table13456[No заказа],[3]!Table13456[Цена],"",0,1)</f>
        <v>8430</v>
      </c>
      <c r="J5059" s="2" t="str">
        <f>M01_SETTINGS!$F$2</f>
        <v>KASPI</v>
      </c>
    </row>
    <row r="5060" spans="1:10" x14ac:dyDescent="0.35">
      <c r="A5060" s="3">
        <f>_xlfn.XLOOKUP(Table16[[#This Row],[OrderID]],[3]!Table13456[No заказа],[3]!Table13456[Дата
отправки],"",0,1)</f>
        <v>45649</v>
      </c>
      <c r="B5060" s="2">
        <v>468864396</v>
      </c>
      <c r="C5060" s="2"/>
      <c r="D5060" s="2"/>
      <c r="E5060" s="3"/>
      <c r="F5060" s="3"/>
      <c r="H5060" s="5">
        <f>_xlfn.XLOOKUP(Table16[[#This Row],[OrderID]],[3]!Table13456[No заказа],[3]!Table13456[Количество],"",0,1)</f>
        <v>1</v>
      </c>
      <c r="I5060" s="5">
        <f>_xlfn.XLOOKUP(Table16[[#This Row],[OrderID]],[3]!Table13456[No заказа],[3]!Table13456[Цена],"",0,1)</f>
        <v>8430</v>
      </c>
      <c r="J5060" s="2" t="str">
        <f>M01_SETTINGS!$F$2</f>
        <v>KASPI</v>
      </c>
    </row>
    <row r="5061" spans="1:10" x14ac:dyDescent="0.35">
      <c r="A5061" s="3">
        <f>_xlfn.XLOOKUP(Table16[[#This Row],[OrderID]],[3]!Table13456[No заказа],[3]!Table13456[Дата
отправки],"",0,1)</f>
        <v>45649</v>
      </c>
      <c r="B5061" s="2">
        <v>468652572</v>
      </c>
      <c r="C5061" s="2"/>
      <c r="D5061" s="2"/>
      <c r="E5061" s="3"/>
      <c r="F5061" s="3"/>
      <c r="H5061" s="5">
        <f>_xlfn.XLOOKUP(Table16[[#This Row],[OrderID]],[3]!Table13456[No заказа],[3]!Table13456[Количество],"",0,1)</f>
        <v>1</v>
      </c>
      <c r="I5061" s="5">
        <f>_xlfn.XLOOKUP(Table16[[#This Row],[OrderID]],[3]!Table13456[No заказа],[3]!Table13456[Цена],"",0,1)</f>
        <v>9494</v>
      </c>
      <c r="J5061" s="2" t="str">
        <f>M01_SETTINGS!$F$2</f>
        <v>KASPI</v>
      </c>
    </row>
    <row r="5062" spans="1:10" x14ac:dyDescent="0.35">
      <c r="A5062" s="3">
        <f>_xlfn.XLOOKUP(Table16[[#This Row],[OrderID]],[3]!Table13456[No заказа],[3]!Table13456[Дата
отправки],"",0,1)</f>
        <v>45649</v>
      </c>
      <c r="B5062" s="2">
        <v>468975879</v>
      </c>
      <c r="C5062" s="2"/>
      <c r="D5062" s="2"/>
      <c r="E5062" s="3"/>
      <c r="F5062" s="3"/>
      <c r="H5062" s="5">
        <f>_xlfn.XLOOKUP(Table16[[#This Row],[OrderID]],[3]!Table13456[No заказа],[3]!Table13456[Количество],"",0,1)</f>
        <v>1</v>
      </c>
      <c r="I5062" s="5">
        <f>_xlfn.XLOOKUP(Table16[[#This Row],[OrderID]],[3]!Table13456[No заказа],[3]!Table13456[Цена],"",0,1)</f>
        <v>8982</v>
      </c>
      <c r="J5062" s="2" t="str">
        <f>M01_SETTINGS!$F$2</f>
        <v>KASPI</v>
      </c>
    </row>
    <row r="5063" spans="1:10" x14ac:dyDescent="0.35">
      <c r="A5063" s="3">
        <f>_xlfn.XLOOKUP(Table16[[#This Row],[OrderID]],[3]!Table13456[No заказа],[3]!Table13456[Дата
отправки],"",0,1)</f>
        <v>45649</v>
      </c>
      <c r="B5063" s="2">
        <v>468828254</v>
      </c>
      <c r="C5063" s="2"/>
      <c r="D5063" s="2"/>
      <c r="E5063" s="3"/>
      <c r="F5063" s="3"/>
      <c r="H5063" s="5">
        <f>_xlfn.XLOOKUP(Table16[[#This Row],[OrderID]],[3]!Table13456[No заказа],[3]!Table13456[Количество],"",0,1)</f>
        <v>1</v>
      </c>
      <c r="I5063" s="5">
        <f>_xlfn.XLOOKUP(Table16[[#This Row],[OrderID]],[3]!Table13456[No заказа],[3]!Table13456[Цена],"",0,1)</f>
        <v>8430</v>
      </c>
      <c r="J5063" s="2" t="str">
        <f>M01_SETTINGS!$F$2</f>
        <v>KASPI</v>
      </c>
    </row>
    <row r="5064" spans="1:10" x14ac:dyDescent="0.35">
      <c r="A5064" s="3">
        <f>_xlfn.XLOOKUP(Table16[[#This Row],[OrderID]],[3]!Table13456[No заказа],[3]!Table13456[Дата
отправки],"",0,1)</f>
        <v>45649</v>
      </c>
      <c r="B5064" s="2">
        <v>468869104</v>
      </c>
      <c r="C5064" s="2"/>
      <c r="D5064" s="2"/>
      <c r="E5064" s="3"/>
      <c r="F5064" s="3"/>
      <c r="H5064" s="5">
        <f>_xlfn.XLOOKUP(Table16[[#This Row],[OrderID]],[3]!Table13456[No заказа],[3]!Table13456[Количество],"",0,1)</f>
        <v>1</v>
      </c>
      <c r="I5064" s="5">
        <f>_xlfn.XLOOKUP(Table16[[#This Row],[OrderID]],[3]!Table13456[No заказа],[3]!Table13456[Цена],"",0,1)</f>
        <v>8430</v>
      </c>
      <c r="J5064" s="2" t="str">
        <f>M01_SETTINGS!$F$2</f>
        <v>KASPI</v>
      </c>
    </row>
    <row r="5065" spans="1:10" x14ac:dyDescent="0.35">
      <c r="A5065" s="3">
        <f>_xlfn.XLOOKUP(Table16[[#This Row],[OrderID]],[3]!Table13456[No заказа],[3]!Table13456[Дата
отправки],"",0,1)</f>
        <v>45649</v>
      </c>
      <c r="B5065" s="2">
        <v>468656424</v>
      </c>
      <c r="C5065" s="2"/>
      <c r="D5065" s="2"/>
      <c r="E5065" s="3"/>
      <c r="F5065" s="3"/>
      <c r="H5065" s="5">
        <f>_xlfn.XLOOKUP(Table16[[#This Row],[OrderID]],[3]!Table13456[No заказа],[3]!Table13456[Количество],"",0,1)</f>
        <v>1</v>
      </c>
      <c r="I5065" s="5">
        <f>_xlfn.XLOOKUP(Table16[[#This Row],[OrderID]],[3]!Table13456[No заказа],[3]!Table13456[Цена],"",0,1)</f>
        <v>8430</v>
      </c>
      <c r="J5065" s="2" t="str">
        <f>M01_SETTINGS!$F$2</f>
        <v>KASPI</v>
      </c>
    </row>
    <row r="5066" spans="1:10" x14ac:dyDescent="0.35">
      <c r="A5066" s="3">
        <f>_xlfn.XLOOKUP(Table16[[#This Row],[OrderID]],[3]!Table13456[No заказа],[3]!Table13456[Дата
отправки],"",0,1)</f>
        <v>45649</v>
      </c>
      <c r="B5066" s="2">
        <v>468573185</v>
      </c>
      <c r="C5066" s="2"/>
      <c r="D5066" s="2"/>
      <c r="E5066" s="3"/>
      <c r="F5066" s="3"/>
      <c r="H5066" s="5">
        <f>_xlfn.XLOOKUP(Table16[[#This Row],[OrderID]],[3]!Table13456[No заказа],[3]!Table13456[Количество],"",0,1)</f>
        <v>1</v>
      </c>
      <c r="I5066" s="5">
        <f>_xlfn.XLOOKUP(Table16[[#This Row],[OrderID]],[3]!Table13456[No заказа],[3]!Table13456[Цена],"",0,1)</f>
        <v>8430</v>
      </c>
      <c r="J5066" s="2" t="str">
        <f>M01_SETTINGS!$F$2</f>
        <v>KASPI</v>
      </c>
    </row>
    <row r="5067" spans="1:10" x14ac:dyDescent="0.35">
      <c r="A5067" s="3">
        <f>_xlfn.XLOOKUP(Table16[[#This Row],[OrderID]],[3]!Table13456[No заказа],[3]!Table13456[Дата
отправки],"",0,1)</f>
        <v>45649</v>
      </c>
      <c r="B5067" s="2">
        <v>468580635</v>
      </c>
      <c r="C5067" s="2"/>
      <c r="D5067" s="2"/>
      <c r="E5067" s="3"/>
      <c r="F5067" s="3"/>
      <c r="H5067" s="5">
        <f>_xlfn.XLOOKUP(Table16[[#This Row],[OrderID]],[3]!Table13456[No заказа],[3]!Table13456[Количество],"",0,1)</f>
        <v>1</v>
      </c>
      <c r="I5067" s="5">
        <f>_xlfn.XLOOKUP(Table16[[#This Row],[OrderID]],[3]!Table13456[No заказа],[3]!Table13456[Цена],"",0,1)</f>
        <v>8995</v>
      </c>
      <c r="J5067" s="2" t="str">
        <f>M01_SETTINGS!$F$2</f>
        <v>KASPI</v>
      </c>
    </row>
    <row r="5068" spans="1:10" x14ac:dyDescent="0.35">
      <c r="A5068" s="3">
        <f>_xlfn.XLOOKUP(Table16[[#This Row],[OrderID]],[3]!Table13456[No заказа],[3]!Table13456[Дата
отправки],"",0,1)</f>
        <v>45649</v>
      </c>
      <c r="B5068" s="2">
        <v>468819013</v>
      </c>
      <c r="C5068" s="2"/>
      <c r="D5068" s="2"/>
      <c r="E5068" s="3"/>
      <c r="F5068" s="3"/>
      <c r="H5068" s="5">
        <f>_xlfn.XLOOKUP(Table16[[#This Row],[OrderID]],[3]!Table13456[No заказа],[3]!Table13456[Количество],"",0,1)</f>
        <v>1</v>
      </c>
      <c r="I5068" s="5">
        <f>_xlfn.XLOOKUP(Table16[[#This Row],[OrderID]],[3]!Table13456[No заказа],[3]!Table13456[Цена],"",0,1)</f>
        <v>8430</v>
      </c>
      <c r="J5068" s="2" t="str">
        <f>M01_SETTINGS!$F$2</f>
        <v>KASPI</v>
      </c>
    </row>
    <row r="5069" spans="1:10" x14ac:dyDescent="0.35">
      <c r="A5069" s="3">
        <f>_xlfn.XLOOKUP(Table16[[#This Row],[OrderID]],[3]!Table13456[No заказа],[3]!Table13456[Дата
отправки],"",0,1)</f>
        <v>45649</v>
      </c>
      <c r="B5069" s="2">
        <v>468784716</v>
      </c>
      <c r="C5069" s="2"/>
      <c r="D5069" s="2"/>
      <c r="E5069" s="3"/>
      <c r="F5069" s="3"/>
      <c r="H5069" s="5">
        <f>_xlfn.XLOOKUP(Table16[[#This Row],[OrderID]],[3]!Table13456[No заказа],[3]!Table13456[Количество],"",0,1)</f>
        <v>1</v>
      </c>
      <c r="I5069" s="5">
        <f>_xlfn.XLOOKUP(Table16[[#This Row],[OrderID]],[3]!Table13456[No заказа],[3]!Table13456[Цена],"",0,1)</f>
        <v>8430</v>
      </c>
      <c r="J5069" s="2" t="str">
        <f>M01_SETTINGS!$F$2</f>
        <v>KASPI</v>
      </c>
    </row>
    <row r="5070" spans="1:10" x14ac:dyDescent="0.35">
      <c r="A5070" s="3">
        <f>_xlfn.XLOOKUP(Table16[[#This Row],[OrderID]],[3]!Table13456[No заказа],[3]!Table13456[Дата
отправки],"",0,1)</f>
        <v>45649</v>
      </c>
      <c r="B5070" s="2">
        <v>468981796</v>
      </c>
      <c r="C5070" s="2"/>
      <c r="D5070" s="2"/>
      <c r="E5070" s="3"/>
      <c r="F5070" s="3"/>
      <c r="H5070" s="5">
        <f>_xlfn.XLOOKUP(Table16[[#This Row],[OrderID]],[3]!Table13456[No заказа],[3]!Table13456[Количество],"",0,1)</f>
        <v>1</v>
      </c>
      <c r="I5070" s="5">
        <f>_xlfn.XLOOKUP(Table16[[#This Row],[OrderID]],[3]!Table13456[No заказа],[3]!Table13456[Цена],"",0,1)</f>
        <v>9000</v>
      </c>
      <c r="J5070" s="2" t="str">
        <f>M01_SETTINGS!$F$2</f>
        <v>KASPI</v>
      </c>
    </row>
    <row r="5071" spans="1:10" x14ac:dyDescent="0.35">
      <c r="A5071" s="3">
        <f>_xlfn.XLOOKUP(Table16[[#This Row],[OrderID]],[3]!Table13456[No заказа],[3]!Table13456[Дата
отправки],"",0,1)</f>
        <v>45649</v>
      </c>
      <c r="B5071" s="2">
        <v>468777002</v>
      </c>
      <c r="C5071" s="2"/>
      <c r="D5071" s="2"/>
      <c r="E5071" s="3"/>
      <c r="F5071" s="3"/>
      <c r="H5071" s="5">
        <f>_xlfn.XLOOKUP(Table16[[#This Row],[OrderID]],[3]!Table13456[No заказа],[3]!Table13456[Количество],"",0,1)</f>
        <v>1</v>
      </c>
      <c r="I5071" s="5">
        <f>_xlfn.XLOOKUP(Table16[[#This Row],[OrderID]],[3]!Table13456[No заказа],[3]!Table13456[Цена],"",0,1)</f>
        <v>8911</v>
      </c>
      <c r="J5071" s="2" t="str">
        <f>M01_SETTINGS!$F$2</f>
        <v>KASPI</v>
      </c>
    </row>
    <row r="5072" spans="1:10" x14ac:dyDescent="0.35">
      <c r="A5072" s="3">
        <f>_xlfn.XLOOKUP(Table16[[#This Row],[OrderID]],[3]!Table13456[No заказа],[3]!Table13456[Дата
отправки],"",0,1)</f>
        <v>45649</v>
      </c>
      <c r="B5072" s="2">
        <v>468582762</v>
      </c>
      <c r="C5072" s="2"/>
      <c r="D5072" s="2"/>
      <c r="E5072" s="3"/>
      <c r="F5072" s="3"/>
      <c r="H5072" s="5">
        <f>_xlfn.XLOOKUP(Table16[[#This Row],[OrderID]],[3]!Table13456[No заказа],[3]!Table13456[Количество],"",0,1)</f>
        <v>1</v>
      </c>
      <c r="I5072" s="5">
        <f>_xlfn.XLOOKUP(Table16[[#This Row],[OrderID]],[3]!Table13456[No заказа],[3]!Table13456[Цена],"",0,1)</f>
        <v>8430</v>
      </c>
      <c r="J5072" s="2" t="str">
        <f>M01_SETTINGS!$F$2</f>
        <v>KASPI</v>
      </c>
    </row>
    <row r="5073" spans="1:10" x14ac:dyDescent="0.35">
      <c r="A5073" s="3">
        <f>_xlfn.XLOOKUP(Table16[[#This Row],[OrderID]],[3]!Table13456[No заказа],[3]!Table13456[Дата
отправки],"",0,1)</f>
        <v>45649</v>
      </c>
      <c r="B5073" s="2">
        <v>468552965</v>
      </c>
      <c r="C5073" s="2"/>
      <c r="D5073" s="2"/>
      <c r="E5073" s="3"/>
      <c r="F5073" s="3"/>
      <c r="H5073" s="5">
        <f>_xlfn.XLOOKUP(Table16[[#This Row],[OrderID]],[3]!Table13456[No заказа],[3]!Table13456[Количество],"",0,1)</f>
        <v>1</v>
      </c>
      <c r="I5073" s="5">
        <f>_xlfn.XLOOKUP(Table16[[#This Row],[OrderID]],[3]!Table13456[No заказа],[3]!Table13456[Цена],"",0,1)</f>
        <v>8852</v>
      </c>
      <c r="J5073" s="2" t="str">
        <f>M01_SETTINGS!$F$2</f>
        <v>KASPI</v>
      </c>
    </row>
    <row r="5074" spans="1:10" x14ac:dyDescent="0.35">
      <c r="A5074" s="3">
        <f>_xlfn.XLOOKUP(Table16[[#This Row],[OrderID]],[3]!Table13456[No заказа],[3]!Table13456[Дата
отправки],"",0,1)</f>
        <v>45649</v>
      </c>
      <c r="B5074" s="2">
        <v>468764734</v>
      </c>
      <c r="C5074" s="2"/>
      <c r="D5074" s="2"/>
      <c r="E5074" s="3"/>
      <c r="F5074" s="3"/>
      <c r="H5074" s="5">
        <f>_xlfn.XLOOKUP(Table16[[#This Row],[OrderID]],[3]!Table13456[No заказа],[3]!Table13456[Количество],"",0,1)</f>
        <v>1</v>
      </c>
      <c r="I5074" s="5">
        <f>_xlfn.XLOOKUP(Table16[[#This Row],[OrderID]],[3]!Table13456[No заказа],[3]!Table13456[Цена],"",0,1)</f>
        <v>8430</v>
      </c>
      <c r="J5074" s="2" t="str">
        <f>M01_SETTINGS!$F$2</f>
        <v>KASPI</v>
      </c>
    </row>
    <row r="5075" spans="1:10" x14ac:dyDescent="0.35">
      <c r="A5075" s="3">
        <f>_xlfn.XLOOKUP(Table16[[#This Row],[OrderID]],[3]!Table13456[No заказа],[3]!Table13456[Дата
отправки],"",0,1)</f>
        <v>45649</v>
      </c>
      <c r="B5075" s="2">
        <v>469147614</v>
      </c>
      <c r="C5075" s="2"/>
      <c r="D5075" s="2"/>
      <c r="E5075" s="3"/>
      <c r="F5075" s="3"/>
      <c r="H5075" s="5">
        <f>_xlfn.XLOOKUP(Table16[[#This Row],[OrderID]],[3]!Table13456[No заказа],[3]!Table13456[Количество],"",0,1)</f>
        <v>1</v>
      </c>
      <c r="I5075" s="5">
        <f>_xlfn.XLOOKUP(Table16[[#This Row],[OrderID]],[3]!Table13456[No заказа],[3]!Table13456[Цена],"",0,1)</f>
        <v>9000</v>
      </c>
      <c r="J5075" s="2" t="str">
        <f>M01_SETTINGS!$F$2</f>
        <v>KASPI</v>
      </c>
    </row>
    <row r="5076" spans="1:10" x14ac:dyDescent="0.35">
      <c r="A5076" s="3">
        <f>_xlfn.XLOOKUP(Table16[[#This Row],[OrderID]],[3]!Table13456[No заказа],[3]!Table13456[Дата
отправки],"",0,1)</f>
        <v>45649</v>
      </c>
      <c r="B5076" s="2">
        <v>468629926</v>
      </c>
      <c r="C5076" s="2"/>
      <c r="D5076" s="2"/>
      <c r="E5076" s="3"/>
      <c r="F5076" s="3"/>
      <c r="H5076" s="5">
        <f>_xlfn.XLOOKUP(Table16[[#This Row],[OrderID]],[3]!Table13456[No заказа],[3]!Table13456[Количество],"",0,1)</f>
        <v>1</v>
      </c>
      <c r="I5076" s="5">
        <f>_xlfn.XLOOKUP(Table16[[#This Row],[OrderID]],[3]!Table13456[No заказа],[3]!Table13456[Цена],"",0,1)</f>
        <v>8690</v>
      </c>
      <c r="J5076" s="2" t="str">
        <f>M01_SETTINGS!$F$2</f>
        <v>KASPI</v>
      </c>
    </row>
    <row r="5077" spans="1:10" x14ac:dyDescent="0.35">
      <c r="A5077" s="3">
        <f>_xlfn.XLOOKUP(Table16[[#This Row],[OrderID]],[3]!Table13456[No заказа],[3]!Table13456[Дата
отправки],"",0,1)</f>
        <v>45649</v>
      </c>
      <c r="B5077" s="2">
        <v>468711544</v>
      </c>
      <c r="C5077" s="2"/>
      <c r="D5077" s="2"/>
      <c r="E5077" s="3"/>
      <c r="F5077" s="3"/>
      <c r="H5077" s="5">
        <f>_xlfn.XLOOKUP(Table16[[#This Row],[OrderID]],[3]!Table13456[No заказа],[3]!Table13456[Количество],"",0,1)</f>
        <v>1</v>
      </c>
      <c r="I5077" s="5">
        <f>_xlfn.XLOOKUP(Table16[[#This Row],[OrderID]],[3]!Table13456[No заказа],[3]!Table13456[Цена],"",0,1)</f>
        <v>8430</v>
      </c>
      <c r="J5077" s="2" t="str">
        <f>M01_SETTINGS!$F$2</f>
        <v>KASPI</v>
      </c>
    </row>
    <row r="5078" spans="1:10" x14ac:dyDescent="0.35">
      <c r="A5078" s="3">
        <f>_xlfn.XLOOKUP(Table16[[#This Row],[OrderID]],[3]!Table13456[No заказа],[3]!Table13456[Дата
отправки],"",0,1)</f>
        <v>45649</v>
      </c>
      <c r="B5078" s="2">
        <v>468774780</v>
      </c>
      <c r="C5078" s="2"/>
      <c r="D5078" s="2"/>
      <c r="E5078" s="3"/>
      <c r="F5078" s="3"/>
      <c r="H5078" s="5">
        <f>_xlfn.XLOOKUP(Table16[[#This Row],[OrderID]],[3]!Table13456[No заказа],[3]!Table13456[Количество],"",0,1)</f>
        <v>1</v>
      </c>
      <c r="I5078" s="5">
        <f>_xlfn.XLOOKUP(Table16[[#This Row],[OrderID]],[3]!Table13456[No заказа],[3]!Table13456[Цена],"",0,1)</f>
        <v>9000</v>
      </c>
      <c r="J5078" s="2" t="str">
        <f>M01_SETTINGS!$F$2</f>
        <v>KASPI</v>
      </c>
    </row>
    <row r="5079" spans="1:10" x14ac:dyDescent="0.35">
      <c r="A5079" s="3">
        <f>_xlfn.XLOOKUP(Table16[[#This Row],[OrderID]],[3]!Table13456[No заказа],[3]!Table13456[Дата
отправки],"",0,1)</f>
        <v>45649</v>
      </c>
      <c r="B5079" s="2">
        <v>469044565</v>
      </c>
      <c r="C5079" s="2"/>
      <c r="D5079" s="2"/>
      <c r="E5079" s="3"/>
      <c r="F5079" s="3"/>
      <c r="H5079" s="5">
        <f>_xlfn.XLOOKUP(Table16[[#This Row],[OrderID]],[3]!Table13456[No заказа],[3]!Table13456[Количество],"",0,1)</f>
        <v>1</v>
      </c>
      <c r="I5079" s="5">
        <f>_xlfn.XLOOKUP(Table16[[#This Row],[OrderID]],[3]!Table13456[No заказа],[3]!Table13456[Цена],"",0,1)</f>
        <v>9000</v>
      </c>
      <c r="J5079" s="2" t="str">
        <f>M01_SETTINGS!$F$2</f>
        <v>KASPI</v>
      </c>
    </row>
    <row r="5080" spans="1:10" x14ac:dyDescent="0.35">
      <c r="A5080" s="3">
        <f>_xlfn.XLOOKUP(Table16[[#This Row],[OrderID]],[3]!Table13456[No заказа],[3]!Table13456[Дата
отправки],"",0,1)</f>
        <v>45649</v>
      </c>
      <c r="B5080" s="2">
        <v>468705042</v>
      </c>
      <c r="C5080" s="2"/>
      <c r="D5080" s="2"/>
      <c r="E5080" s="3"/>
      <c r="F5080" s="3"/>
      <c r="H5080" s="5">
        <f>_xlfn.XLOOKUP(Table16[[#This Row],[OrderID]],[3]!Table13456[No заказа],[3]!Table13456[Количество],"",0,1)</f>
        <v>1</v>
      </c>
      <c r="I5080" s="5">
        <f>_xlfn.XLOOKUP(Table16[[#This Row],[OrderID]],[3]!Table13456[No заказа],[3]!Table13456[Цена],"",0,1)</f>
        <v>9000</v>
      </c>
      <c r="J5080" s="2" t="str">
        <f>M01_SETTINGS!$F$2</f>
        <v>KASPI</v>
      </c>
    </row>
    <row r="5081" spans="1:10" x14ac:dyDescent="0.35">
      <c r="A5081" s="3">
        <f>_xlfn.XLOOKUP(Table16[[#This Row],[OrderID]],[3]!Table13456[No заказа],[3]!Table13456[Дата
отправки],"",0,1)</f>
        <v>45649</v>
      </c>
      <c r="B5081" s="2">
        <v>468858042</v>
      </c>
      <c r="C5081" s="2"/>
      <c r="D5081" s="2"/>
      <c r="E5081" s="3"/>
      <c r="F5081" s="3"/>
      <c r="H5081" s="5">
        <f>_xlfn.XLOOKUP(Table16[[#This Row],[OrderID]],[3]!Table13456[No заказа],[3]!Table13456[Количество],"",0,1)</f>
        <v>1</v>
      </c>
      <c r="I5081" s="5">
        <f>_xlfn.XLOOKUP(Table16[[#This Row],[OrderID]],[3]!Table13456[No заказа],[3]!Table13456[Цена],"",0,1)</f>
        <v>8430</v>
      </c>
      <c r="J5081" s="2" t="str">
        <f>M01_SETTINGS!$F$2</f>
        <v>KASPI</v>
      </c>
    </row>
    <row r="5082" spans="1:10" x14ac:dyDescent="0.35">
      <c r="A5082" s="3">
        <f>_xlfn.XLOOKUP(Table16[[#This Row],[OrderID]],[3]!Table13456[No заказа],[3]!Table13456[Дата
отправки],"",0,1)</f>
        <v>45649</v>
      </c>
      <c r="B5082" s="2">
        <v>469054969</v>
      </c>
      <c r="C5082" s="2"/>
      <c r="D5082" s="2"/>
      <c r="E5082" s="3"/>
      <c r="F5082" s="3"/>
      <c r="H5082" s="5">
        <f>_xlfn.XLOOKUP(Table16[[#This Row],[OrderID]],[3]!Table13456[No заказа],[3]!Table13456[Количество],"",0,1)</f>
        <v>1</v>
      </c>
      <c r="I5082" s="5">
        <f>_xlfn.XLOOKUP(Table16[[#This Row],[OrderID]],[3]!Table13456[No заказа],[3]!Table13456[Цена],"",0,1)</f>
        <v>8430</v>
      </c>
      <c r="J5082" s="2" t="str">
        <f>M01_SETTINGS!$F$2</f>
        <v>KASPI</v>
      </c>
    </row>
    <row r="5083" spans="1:10" x14ac:dyDescent="0.35">
      <c r="A5083" s="3">
        <f>_xlfn.XLOOKUP(Table16[[#This Row],[OrderID]],[3]!Table13456[No заказа],[3]!Table13456[Дата
отправки],"",0,1)</f>
        <v>45649</v>
      </c>
      <c r="B5083" s="2">
        <v>468896375</v>
      </c>
      <c r="C5083" s="2"/>
      <c r="D5083" s="2"/>
      <c r="E5083" s="3"/>
      <c r="F5083" s="3"/>
      <c r="H5083" s="5">
        <f>_xlfn.XLOOKUP(Table16[[#This Row],[OrderID]],[3]!Table13456[No заказа],[3]!Table13456[Количество],"",0,1)</f>
        <v>1</v>
      </c>
      <c r="I5083" s="5">
        <f>_xlfn.XLOOKUP(Table16[[#This Row],[OrderID]],[3]!Table13456[No заказа],[3]!Table13456[Цена],"",0,1)</f>
        <v>8430</v>
      </c>
      <c r="J5083" s="2" t="str">
        <f>M01_SETTINGS!$F$2</f>
        <v>KASPI</v>
      </c>
    </row>
    <row r="5084" spans="1:10" x14ac:dyDescent="0.35">
      <c r="A5084" s="3">
        <f>_xlfn.XLOOKUP(Table16[[#This Row],[OrderID]],[3]!Table13456[No заказа],[3]!Table13456[Дата
отправки],"",0,1)</f>
        <v>45649</v>
      </c>
      <c r="B5084" s="2">
        <v>468961932</v>
      </c>
      <c r="C5084" s="2"/>
      <c r="D5084" s="2"/>
      <c r="E5084" s="3"/>
      <c r="F5084" s="3"/>
      <c r="H5084" s="5">
        <f>_xlfn.XLOOKUP(Table16[[#This Row],[OrderID]],[3]!Table13456[No заказа],[3]!Table13456[Количество],"",0,1)</f>
        <v>1</v>
      </c>
      <c r="I5084" s="5">
        <f>_xlfn.XLOOKUP(Table16[[#This Row],[OrderID]],[3]!Table13456[No заказа],[3]!Table13456[Цена],"",0,1)</f>
        <v>9000</v>
      </c>
      <c r="J5084" s="2" t="str">
        <f>M01_SETTINGS!$F$2</f>
        <v>KASPI</v>
      </c>
    </row>
    <row r="5085" spans="1:10" x14ac:dyDescent="0.35">
      <c r="A5085" s="3">
        <f>_xlfn.XLOOKUP(Table16[[#This Row],[OrderID]],[3]!Table13456[No заказа],[3]!Table13456[Дата
отправки],"",0,1)</f>
        <v>45649</v>
      </c>
      <c r="B5085" s="2">
        <v>469079785</v>
      </c>
      <c r="C5085" s="2"/>
      <c r="D5085" s="2"/>
      <c r="E5085" s="3"/>
      <c r="F5085" s="3"/>
      <c r="H5085" s="5">
        <f>_xlfn.XLOOKUP(Table16[[#This Row],[OrderID]],[3]!Table13456[No заказа],[3]!Table13456[Количество],"",0,1)</f>
        <v>1</v>
      </c>
      <c r="I5085" s="5">
        <f>_xlfn.XLOOKUP(Table16[[#This Row],[OrderID]],[3]!Table13456[No заказа],[3]!Table13456[Цена],"",0,1)</f>
        <v>9000</v>
      </c>
      <c r="J5085" s="2" t="str">
        <f>M01_SETTINGS!$F$2</f>
        <v>KASPI</v>
      </c>
    </row>
    <row r="5086" spans="1:10" x14ac:dyDescent="0.35">
      <c r="A5086" s="3">
        <f>_xlfn.XLOOKUP(Table16[[#This Row],[OrderID]],[3]!Table13456[No заказа],[3]!Table13456[Дата
отправки],"",0,1)</f>
        <v>45649</v>
      </c>
      <c r="B5086" s="2">
        <v>469040978</v>
      </c>
      <c r="C5086" s="2"/>
      <c r="D5086" s="2"/>
      <c r="E5086" s="3"/>
      <c r="F5086" s="3"/>
      <c r="H5086" s="5">
        <f>_xlfn.XLOOKUP(Table16[[#This Row],[OrderID]],[3]!Table13456[No заказа],[3]!Table13456[Количество],"",0,1)</f>
        <v>1</v>
      </c>
      <c r="I5086" s="5">
        <f>_xlfn.XLOOKUP(Table16[[#This Row],[OrderID]],[3]!Table13456[No заказа],[3]!Table13456[Цена],"",0,1)</f>
        <v>8690</v>
      </c>
      <c r="J5086" s="2" t="str">
        <f>M01_SETTINGS!$F$2</f>
        <v>KASPI</v>
      </c>
    </row>
    <row r="5087" spans="1:10" x14ac:dyDescent="0.35">
      <c r="A5087" s="3">
        <f>_xlfn.XLOOKUP(Table16[[#This Row],[OrderID]],[3]!Table13456[No заказа],[3]!Table13456[Дата
отправки],"",0,1)</f>
        <v>45649</v>
      </c>
      <c r="B5087" s="2">
        <v>468818780</v>
      </c>
      <c r="C5087" s="2"/>
      <c r="D5087" s="2"/>
      <c r="E5087" s="3"/>
      <c r="F5087" s="3"/>
      <c r="H5087" s="5">
        <f>_xlfn.XLOOKUP(Table16[[#This Row],[OrderID]],[3]!Table13456[No заказа],[3]!Table13456[Количество],"",0,1)</f>
        <v>1</v>
      </c>
      <c r="I5087" s="5">
        <f>_xlfn.XLOOKUP(Table16[[#This Row],[OrderID]],[3]!Table13456[No заказа],[3]!Table13456[Цена],"",0,1)</f>
        <v>8430</v>
      </c>
      <c r="J5087" s="2" t="str">
        <f>M01_SETTINGS!$F$2</f>
        <v>KASPI</v>
      </c>
    </row>
    <row r="5088" spans="1:10" x14ac:dyDescent="0.35">
      <c r="A5088" s="3">
        <f>_xlfn.XLOOKUP(Table16[[#This Row],[OrderID]],[3]!Table13456[No заказа],[3]!Table13456[Дата
отправки],"",0,1)</f>
        <v>45649</v>
      </c>
      <c r="B5088" s="2">
        <v>469152881</v>
      </c>
      <c r="C5088" s="2"/>
      <c r="D5088" s="2"/>
      <c r="E5088" s="3"/>
      <c r="F5088" s="3"/>
      <c r="H5088" s="5">
        <f>_xlfn.XLOOKUP(Table16[[#This Row],[OrderID]],[3]!Table13456[No заказа],[3]!Table13456[Количество],"",0,1)</f>
        <v>1</v>
      </c>
      <c r="I5088" s="5">
        <f>_xlfn.XLOOKUP(Table16[[#This Row],[OrderID]],[3]!Table13456[No заказа],[3]!Table13456[Цена],"",0,1)</f>
        <v>8430</v>
      </c>
      <c r="J5088" s="2" t="str">
        <f>M01_SETTINGS!$F$2</f>
        <v>KASPI</v>
      </c>
    </row>
    <row r="5089" spans="1:10" x14ac:dyDescent="0.35">
      <c r="A5089" s="3">
        <f>_xlfn.XLOOKUP(Table16[[#This Row],[OrderID]],[3]!Table13456[No заказа],[3]!Table13456[Дата
отправки],"",0,1)</f>
        <v>45649</v>
      </c>
      <c r="B5089" s="2">
        <v>468849391</v>
      </c>
      <c r="C5089" s="2"/>
      <c r="D5089" s="2"/>
      <c r="E5089" s="3"/>
      <c r="F5089" s="3"/>
      <c r="H5089" s="5">
        <f>_xlfn.XLOOKUP(Table16[[#This Row],[OrderID]],[3]!Table13456[No заказа],[3]!Table13456[Количество],"",0,1)</f>
        <v>1</v>
      </c>
      <c r="I5089" s="5">
        <f>_xlfn.XLOOKUP(Table16[[#This Row],[OrderID]],[3]!Table13456[No заказа],[3]!Table13456[Цена],"",0,1)</f>
        <v>8990</v>
      </c>
      <c r="J5089" s="2" t="str">
        <f>M01_SETTINGS!$F$2</f>
        <v>KASPI</v>
      </c>
    </row>
    <row r="5090" spans="1:10" x14ac:dyDescent="0.35">
      <c r="A5090" s="3">
        <f>_xlfn.XLOOKUP(Table16[[#This Row],[OrderID]],[3]!Table13456[No заказа],[3]!Table13456[Дата
отправки],"",0,1)</f>
        <v>45649</v>
      </c>
      <c r="B5090" s="2">
        <v>469130999</v>
      </c>
      <c r="C5090" s="2"/>
      <c r="D5090" s="2"/>
      <c r="E5090" s="3"/>
      <c r="F5090" s="3"/>
      <c r="H5090" s="5">
        <f>_xlfn.XLOOKUP(Table16[[#This Row],[OrderID]],[3]!Table13456[No заказа],[3]!Table13456[Количество],"",0,1)</f>
        <v>1</v>
      </c>
      <c r="I5090" s="5">
        <f>_xlfn.XLOOKUP(Table16[[#This Row],[OrderID]],[3]!Table13456[No заказа],[3]!Table13456[Цена],"",0,1)</f>
        <v>8430</v>
      </c>
      <c r="J5090" s="2" t="str">
        <f>M01_SETTINGS!$F$2</f>
        <v>KASPI</v>
      </c>
    </row>
    <row r="5091" spans="1:10" x14ac:dyDescent="0.35">
      <c r="A5091" s="3">
        <f>_xlfn.XLOOKUP(Table16[[#This Row],[OrderID]],[3]!Table13456[No заказа],[3]!Table13456[Дата
отправки],"",0,1)</f>
        <v>45649</v>
      </c>
      <c r="B5091" s="2">
        <v>468670998</v>
      </c>
      <c r="C5091" s="2"/>
      <c r="D5091" s="2"/>
      <c r="E5091" s="3"/>
      <c r="F5091" s="3"/>
      <c r="H5091" s="5">
        <f>_xlfn.XLOOKUP(Table16[[#This Row],[OrderID]],[3]!Table13456[No заказа],[3]!Table13456[Количество],"",0,1)</f>
        <v>1</v>
      </c>
      <c r="I5091" s="5">
        <f>_xlfn.XLOOKUP(Table16[[#This Row],[OrderID]],[3]!Table13456[No заказа],[3]!Table13456[Цена],"",0,1)</f>
        <v>8844</v>
      </c>
      <c r="J5091" s="2" t="str">
        <f>M01_SETTINGS!$F$2</f>
        <v>KASPI</v>
      </c>
    </row>
    <row r="5092" spans="1:10" x14ac:dyDescent="0.35">
      <c r="A5092" s="3">
        <f>_xlfn.XLOOKUP(Table16[[#This Row],[OrderID]],[3]!Table13456[No заказа],[3]!Table13456[Дата
отправки],"",0,1)</f>
        <v>45649</v>
      </c>
      <c r="B5092" s="2">
        <v>468843741</v>
      </c>
      <c r="C5092" s="2"/>
      <c r="D5092" s="2"/>
      <c r="E5092" s="3"/>
      <c r="F5092" s="3"/>
      <c r="H5092" s="5">
        <f>_xlfn.XLOOKUP(Table16[[#This Row],[OrderID]],[3]!Table13456[No заказа],[3]!Table13456[Количество],"",0,1)</f>
        <v>1</v>
      </c>
      <c r="I5092" s="5">
        <f>_xlfn.XLOOKUP(Table16[[#This Row],[OrderID]],[3]!Table13456[No заказа],[3]!Table13456[Цена],"",0,1)</f>
        <v>8430</v>
      </c>
      <c r="J5092" s="2" t="str">
        <f>M01_SETTINGS!$F$2</f>
        <v>KASPI</v>
      </c>
    </row>
    <row r="5093" spans="1:10" x14ac:dyDescent="0.35">
      <c r="A5093" s="3">
        <f>_xlfn.XLOOKUP(Table16[[#This Row],[OrderID]],[3]!Table13456[No заказа],[3]!Table13456[Дата
отправки],"",0,1)</f>
        <v>45649</v>
      </c>
      <c r="B5093" s="2">
        <v>468703558</v>
      </c>
      <c r="C5093" s="2"/>
      <c r="D5093" s="2"/>
      <c r="E5093" s="3"/>
      <c r="F5093" s="3"/>
      <c r="H5093" s="5">
        <f>_xlfn.XLOOKUP(Table16[[#This Row],[OrderID]],[3]!Table13456[No заказа],[3]!Table13456[Количество],"",0,1)</f>
        <v>1</v>
      </c>
      <c r="I5093" s="5">
        <f>_xlfn.XLOOKUP(Table16[[#This Row],[OrderID]],[3]!Table13456[No заказа],[3]!Table13456[Цена],"",0,1)</f>
        <v>8990</v>
      </c>
      <c r="J5093" s="2" t="str">
        <f>M01_SETTINGS!$F$2</f>
        <v>KASPI</v>
      </c>
    </row>
    <row r="5094" spans="1:10" x14ac:dyDescent="0.35">
      <c r="A5094" s="3">
        <f>_xlfn.XLOOKUP(Table16[[#This Row],[OrderID]],[3]!Table13456[No заказа],[3]!Table13456[Дата
отправки],"",0,1)</f>
        <v>45649</v>
      </c>
      <c r="B5094" s="2">
        <v>468536301</v>
      </c>
      <c r="C5094" s="2"/>
      <c r="D5094" s="2"/>
      <c r="E5094" s="3"/>
      <c r="F5094" s="3"/>
      <c r="H5094" s="5">
        <f>_xlfn.XLOOKUP(Table16[[#This Row],[OrderID]],[3]!Table13456[No заказа],[3]!Table13456[Количество],"",0,1)</f>
        <v>1</v>
      </c>
      <c r="I5094" s="5">
        <f>_xlfn.XLOOKUP(Table16[[#This Row],[OrderID]],[3]!Table13456[No заказа],[3]!Table13456[Цена],"",0,1)</f>
        <v>8667</v>
      </c>
      <c r="J5094" s="2" t="str">
        <f>M01_SETTINGS!$F$2</f>
        <v>KASPI</v>
      </c>
    </row>
    <row r="5095" spans="1:10" x14ac:dyDescent="0.35">
      <c r="A5095" s="3">
        <f>_xlfn.XLOOKUP(Table16[[#This Row],[OrderID]],[3]!Table13456[No заказа],[3]!Table13456[Дата
отправки],"",0,1)</f>
        <v>45649</v>
      </c>
      <c r="B5095" s="2">
        <v>468579031</v>
      </c>
      <c r="C5095" s="2"/>
      <c r="D5095" s="2"/>
      <c r="E5095" s="3"/>
      <c r="F5095" s="3"/>
      <c r="H5095" s="5">
        <f>_xlfn.XLOOKUP(Table16[[#This Row],[OrderID]],[3]!Table13456[No заказа],[3]!Table13456[Количество],"",0,1)</f>
        <v>1</v>
      </c>
      <c r="I5095" s="5">
        <f>_xlfn.XLOOKUP(Table16[[#This Row],[OrderID]],[3]!Table13456[No заказа],[3]!Table13456[Цена],"",0,1)</f>
        <v>8667</v>
      </c>
      <c r="J5095" s="2" t="str">
        <f>M01_SETTINGS!$F$2</f>
        <v>KASPI</v>
      </c>
    </row>
    <row r="5096" spans="1:10" x14ac:dyDescent="0.35">
      <c r="A5096" s="3">
        <f>_xlfn.XLOOKUP(Table16[[#This Row],[OrderID]],[3]!Table13456[No заказа],[3]!Table13456[Дата
отправки],"",0,1)</f>
        <v>45649</v>
      </c>
      <c r="B5096" s="2">
        <v>469071091</v>
      </c>
      <c r="C5096" s="2"/>
      <c r="D5096" s="2"/>
      <c r="E5096" s="3"/>
      <c r="F5096" s="3"/>
      <c r="H5096" s="5">
        <f>_xlfn.XLOOKUP(Table16[[#This Row],[OrderID]],[3]!Table13456[No заказа],[3]!Table13456[Количество],"",0,1)</f>
        <v>1</v>
      </c>
      <c r="I5096" s="5">
        <f>_xlfn.XLOOKUP(Table16[[#This Row],[OrderID]],[3]!Table13456[No заказа],[3]!Table13456[Цена],"",0,1)</f>
        <v>8989</v>
      </c>
      <c r="J5096" s="2" t="str">
        <f>M01_SETTINGS!$F$2</f>
        <v>KASPI</v>
      </c>
    </row>
    <row r="5097" spans="1:10" x14ac:dyDescent="0.35">
      <c r="A5097" s="3">
        <f>_xlfn.XLOOKUP(Table16[[#This Row],[OrderID]],[3]!Table13456[No заказа],[3]!Table13456[Дата
отправки],"",0,1)</f>
        <v>45649</v>
      </c>
      <c r="B5097" s="2">
        <v>468619206</v>
      </c>
      <c r="C5097" s="2"/>
      <c r="D5097" s="2"/>
      <c r="E5097" s="3"/>
      <c r="F5097" s="3"/>
      <c r="H5097" s="5">
        <f>_xlfn.XLOOKUP(Table16[[#This Row],[OrderID]],[3]!Table13456[No заказа],[3]!Table13456[Количество],"",0,1)</f>
        <v>1</v>
      </c>
      <c r="I5097" s="5">
        <f>_xlfn.XLOOKUP(Table16[[#This Row],[OrderID]],[3]!Table13456[No заказа],[3]!Table13456[Цена],"",0,1)</f>
        <v>8990</v>
      </c>
      <c r="J5097" s="2" t="str">
        <f>M01_SETTINGS!$F$2</f>
        <v>KASPI</v>
      </c>
    </row>
    <row r="5098" spans="1:10" x14ac:dyDescent="0.35">
      <c r="A5098" s="3">
        <f>_xlfn.XLOOKUP(Table16[[#This Row],[OrderID]],[3]!Table13456[No заказа],[3]!Table13456[Дата
отправки],"",0,1)</f>
        <v>45649</v>
      </c>
      <c r="B5098" s="2">
        <v>469094825</v>
      </c>
      <c r="C5098" s="2"/>
      <c r="D5098" s="2"/>
      <c r="E5098" s="3"/>
      <c r="F5098" s="3"/>
      <c r="H5098" s="5">
        <f>_xlfn.XLOOKUP(Table16[[#This Row],[OrderID]],[3]!Table13456[No заказа],[3]!Table13456[Количество],"",0,1)</f>
        <v>1</v>
      </c>
      <c r="I5098" s="5">
        <f>_xlfn.XLOOKUP(Table16[[#This Row],[OrderID]],[3]!Table13456[No заказа],[3]!Table13456[Цена],"",0,1)</f>
        <v>8990</v>
      </c>
      <c r="J5098" s="2" t="str">
        <f>M01_SETTINGS!$F$2</f>
        <v>KASPI</v>
      </c>
    </row>
    <row r="5099" spans="1:10" x14ac:dyDescent="0.35">
      <c r="A5099" s="3">
        <f>_xlfn.XLOOKUP(Table16[[#This Row],[OrderID]],[3]!Table13456[No заказа],[3]!Table13456[Дата
отправки],"",0,1)</f>
        <v>45649</v>
      </c>
      <c r="B5099" s="2">
        <v>469129292</v>
      </c>
      <c r="C5099" s="2"/>
      <c r="D5099" s="2"/>
      <c r="E5099" s="3"/>
      <c r="F5099" s="3"/>
      <c r="H5099" s="5">
        <f>_xlfn.XLOOKUP(Table16[[#This Row],[OrderID]],[3]!Table13456[No заказа],[3]!Table13456[Количество],"",0,1)</f>
        <v>1</v>
      </c>
      <c r="I5099" s="5">
        <f>_xlfn.XLOOKUP(Table16[[#This Row],[OrderID]],[3]!Table13456[No заказа],[3]!Table13456[Цена],"",0,1)</f>
        <v>8430</v>
      </c>
      <c r="J5099" s="2" t="str">
        <f>M01_SETTINGS!$F$2</f>
        <v>KASPI</v>
      </c>
    </row>
    <row r="5100" spans="1:10" x14ac:dyDescent="0.35">
      <c r="A5100" s="3">
        <f>_xlfn.XLOOKUP(Table16[[#This Row],[OrderID]],[3]!Table13456[No заказа],[3]!Table13456[Дата
отправки],"",0,1)</f>
        <v>45649</v>
      </c>
      <c r="B5100" s="2">
        <v>469003126</v>
      </c>
      <c r="C5100" s="2"/>
      <c r="D5100" s="2"/>
      <c r="E5100" s="3"/>
      <c r="F5100" s="3"/>
      <c r="H5100" s="5">
        <f>_xlfn.XLOOKUP(Table16[[#This Row],[OrderID]],[3]!Table13456[No заказа],[3]!Table13456[Количество],"",0,1)</f>
        <v>1</v>
      </c>
      <c r="I5100" s="5">
        <f>_xlfn.XLOOKUP(Table16[[#This Row],[OrderID]],[3]!Table13456[No заказа],[3]!Table13456[Цена],"",0,1)</f>
        <v>8900</v>
      </c>
      <c r="J5100" s="2" t="str">
        <f>M01_SETTINGS!$F$2</f>
        <v>KASPI</v>
      </c>
    </row>
    <row r="5101" spans="1:10" x14ac:dyDescent="0.35">
      <c r="A5101" s="3">
        <f>_xlfn.XLOOKUP(Table16[[#This Row],[OrderID]],[3]!Table13456[No заказа],[3]!Table13456[Дата
отправки],"",0,1)</f>
        <v>45649</v>
      </c>
      <c r="B5101" s="2">
        <v>468892041</v>
      </c>
      <c r="C5101" s="2"/>
      <c r="D5101" s="2"/>
      <c r="E5101" s="3"/>
      <c r="F5101" s="3"/>
      <c r="H5101" s="5">
        <f>_xlfn.XLOOKUP(Table16[[#This Row],[OrderID]],[3]!Table13456[No заказа],[3]!Table13456[Количество],"",0,1)</f>
        <v>1</v>
      </c>
      <c r="I5101" s="5">
        <f>_xlfn.XLOOKUP(Table16[[#This Row],[OrderID]],[3]!Table13456[No заказа],[3]!Table13456[Цена],"",0,1)</f>
        <v>17990</v>
      </c>
      <c r="J5101" s="2" t="str">
        <f>M01_SETTINGS!$F$2</f>
        <v>KASPI</v>
      </c>
    </row>
    <row r="5102" spans="1:10" x14ac:dyDescent="0.35">
      <c r="A5102" s="3">
        <f>_xlfn.XLOOKUP(Table16[[#This Row],[OrderID]],[3]!Table13456[No заказа],[3]!Table13456[Дата
отправки],"",0,1)</f>
        <v>45649</v>
      </c>
      <c r="B5102" s="2">
        <v>468711536</v>
      </c>
      <c r="C5102" s="2"/>
      <c r="D5102" s="2"/>
      <c r="E5102" s="3"/>
      <c r="F5102" s="3"/>
      <c r="H5102" s="5">
        <f>_xlfn.XLOOKUP(Table16[[#This Row],[OrderID]],[3]!Table13456[No заказа],[3]!Table13456[Количество],"",0,1)</f>
        <v>1</v>
      </c>
      <c r="I5102" s="5">
        <f>_xlfn.XLOOKUP(Table16[[#This Row],[OrderID]],[3]!Table13456[No заказа],[3]!Table13456[Цена],"",0,1)</f>
        <v>17990</v>
      </c>
      <c r="J5102" s="2" t="str">
        <f>M01_SETTINGS!$F$2</f>
        <v>KASPI</v>
      </c>
    </row>
    <row r="5103" spans="1:10" x14ac:dyDescent="0.35">
      <c r="A5103" s="3">
        <f>_xlfn.XLOOKUP(Table16[[#This Row],[OrderID]],[3]!Table13456[No заказа],[3]!Table13456[Дата
отправки],"",0,1)</f>
        <v>45649</v>
      </c>
      <c r="B5103" s="2">
        <v>469005125</v>
      </c>
      <c r="C5103" s="2"/>
      <c r="D5103" s="2"/>
      <c r="E5103" s="3"/>
      <c r="F5103" s="3"/>
      <c r="H5103" s="5">
        <f>_xlfn.XLOOKUP(Table16[[#This Row],[OrderID]],[3]!Table13456[No заказа],[3]!Table13456[Количество],"",0,1)</f>
        <v>1</v>
      </c>
      <c r="I5103" s="5">
        <f>_xlfn.XLOOKUP(Table16[[#This Row],[OrderID]],[3]!Table13456[No заказа],[3]!Table13456[Цена],"",0,1)</f>
        <v>17990</v>
      </c>
      <c r="J5103" s="2" t="str">
        <f>M01_SETTINGS!$F$2</f>
        <v>KASPI</v>
      </c>
    </row>
    <row r="5104" spans="1:10" x14ac:dyDescent="0.35">
      <c r="A5104" s="3">
        <f>_xlfn.XLOOKUP(Table16[[#This Row],[OrderID]],[3]!Table13456[No заказа],[3]!Table13456[Дата
отправки],"",0,1)</f>
        <v>45649</v>
      </c>
      <c r="B5104" s="2">
        <v>468540900</v>
      </c>
      <c r="C5104" s="2"/>
      <c r="D5104" s="2"/>
      <c r="E5104" s="3"/>
      <c r="F5104" s="3"/>
      <c r="H5104" s="5">
        <f>_xlfn.XLOOKUP(Table16[[#This Row],[OrderID]],[3]!Table13456[No заказа],[3]!Table13456[Количество],"",0,1)</f>
        <v>1</v>
      </c>
      <c r="I5104" s="5">
        <f>_xlfn.XLOOKUP(Table16[[#This Row],[OrderID]],[3]!Table13456[No заказа],[3]!Table13456[Цена],"",0,1)</f>
        <v>17990</v>
      </c>
      <c r="J5104" s="2" t="str">
        <f>M01_SETTINGS!$F$2</f>
        <v>KASPI</v>
      </c>
    </row>
    <row r="5105" spans="1:10" x14ac:dyDescent="0.35">
      <c r="A5105" s="3">
        <f>_xlfn.XLOOKUP(Table16[[#This Row],[OrderID]],[3]!Table13456[No заказа],[3]!Table13456[Дата
отправки],"",0,1)</f>
        <v>45649</v>
      </c>
      <c r="B5105" s="2" t="s">
        <v>274</v>
      </c>
      <c r="C5105" s="2"/>
      <c r="D5105" s="2"/>
      <c r="E5105" s="3"/>
      <c r="F5105" s="3"/>
      <c r="H5105" s="5">
        <f>_xlfn.XLOOKUP(Table16[[#This Row],[OrderID]],[3]!Table13456[No заказа],[3]!Table13456[Количество],"",0,1)</f>
        <v>2</v>
      </c>
      <c r="I5105" s="5">
        <f>_xlfn.XLOOKUP(Table16[[#This Row],[OrderID]],[3]!Table13456[No заказа],[3]!Table13456[Цена],"",0,1)</f>
        <v>17990</v>
      </c>
      <c r="J5105" s="2" t="str">
        <f>M01_SETTINGS!$F$2</f>
        <v>KASPI</v>
      </c>
    </row>
    <row r="5106" spans="1:10" x14ac:dyDescent="0.35">
      <c r="A5106" s="3">
        <f>_xlfn.XLOOKUP(Table16[[#This Row],[OrderID]],[3]!Table13456[No заказа],[3]!Table13456[Дата
отправки],"",0,1)</f>
        <v>45649</v>
      </c>
      <c r="B5106" s="2" t="s">
        <v>275</v>
      </c>
      <c r="C5106" s="2"/>
      <c r="D5106" s="2"/>
      <c r="E5106" s="3"/>
      <c r="F5106" s="3"/>
      <c r="H5106" s="5">
        <f>_xlfn.XLOOKUP(Table16[[#This Row],[OrderID]],[3]!Table13456[No заказа],[3]!Table13456[Количество],"",0,1)</f>
        <v>2</v>
      </c>
      <c r="I5106" s="5">
        <f>_xlfn.XLOOKUP(Table16[[#This Row],[OrderID]],[3]!Table13456[No заказа],[3]!Table13456[Цена],"",0,1)</f>
        <v>17990</v>
      </c>
      <c r="J5106" s="2" t="str">
        <f>M01_SETTINGS!$F$2</f>
        <v>KASPI</v>
      </c>
    </row>
    <row r="5107" spans="1:10" x14ac:dyDescent="0.35">
      <c r="A5107" s="3">
        <f>_xlfn.XLOOKUP(Table16[[#This Row],[OrderID]],[3]!Table13456[No заказа],[3]!Table13456[Дата
отправки],"",0,1)</f>
        <v>45649</v>
      </c>
      <c r="B5107" s="2">
        <v>468590006</v>
      </c>
      <c r="C5107" s="2"/>
      <c r="D5107" s="2"/>
      <c r="E5107" s="3"/>
      <c r="F5107" s="3"/>
      <c r="H5107" s="5">
        <f>_xlfn.XLOOKUP(Table16[[#This Row],[OrderID]],[3]!Table13456[No заказа],[3]!Table13456[Количество],"",0,1)</f>
        <v>1</v>
      </c>
      <c r="I5107" s="5">
        <f>_xlfn.XLOOKUP(Table16[[#This Row],[OrderID]],[3]!Table13456[No заказа],[3]!Table13456[Цена],"",0,1)</f>
        <v>17990</v>
      </c>
      <c r="J5107" s="2" t="str">
        <f>M01_SETTINGS!$F$2</f>
        <v>KASPI</v>
      </c>
    </row>
    <row r="5108" spans="1:10" x14ac:dyDescent="0.35">
      <c r="A5108" s="3">
        <f>_xlfn.XLOOKUP(Table16[[#This Row],[OrderID]],[3]!Table13456[No заказа],[3]!Table13456[Дата
отправки],"",0,1)</f>
        <v>45649</v>
      </c>
      <c r="B5108" s="2">
        <v>468811089</v>
      </c>
      <c r="C5108" s="2"/>
      <c r="D5108" s="2"/>
      <c r="E5108" s="3"/>
      <c r="F5108" s="3"/>
      <c r="H5108" s="5">
        <f>_xlfn.XLOOKUP(Table16[[#This Row],[OrderID]],[3]!Table13456[No заказа],[3]!Table13456[Количество],"",0,1)</f>
        <v>1</v>
      </c>
      <c r="I5108" s="5">
        <f>_xlfn.XLOOKUP(Table16[[#This Row],[OrderID]],[3]!Table13456[No заказа],[3]!Table13456[Цена],"",0,1)</f>
        <v>17990</v>
      </c>
      <c r="J5108" s="2" t="str">
        <f>M01_SETTINGS!$F$2</f>
        <v>KASPI</v>
      </c>
    </row>
    <row r="5109" spans="1:10" x14ac:dyDescent="0.35">
      <c r="A5109" s="3">
        <f>_xlfn.XLOOKUP(Table16[[#This Row],[OrderID]],[3]!Table13456[No заказа],[3]!Table13456[Дата
отправки],"",0,1)</f>
        <v>45649</v>
      </c>
      <c r="B5109" s="2">
        <v>468639202</v>
      </c>
      <c r="C5109" s="2"/>
      <c r="D5109" s="2"/>
      <c r="E5109" s="3"/>
      <c r="F5109" s="3"/>
      <c r="H5109" s="5">
        <f>_xlfn.XLOOKUP(Table16[[#This Row],[OrderID]],[3]!Table13456[No заказа],[3]!Table13456[Количество],"",0,1)</f>
        <v>1</v>
      </c>
      <c r="I5109" s="5">
        <f>_xlfn.XLOOKUP(Table16[[#This Row],[OrderID]],[3]!Table13456[No заказа],[3]!Table13456[Цена],"",0,1)</f>
        <v>17990</v>
      </c>
      <c r="J5109" s="2" t="str">
        <f>M01_SETTINGS!$F$2</f>
        <v>KASPI</v>
      </c>
    </row>
    <row r="5110" spans="1:10" x14ac:dyDescent="0.35">
      <c r="A5110" s="3">
        <f>_xlfn.XLOOKUP(Table16[[#This Row],[OrderID]],[3]!Table13456[No заказа],[3]!Table13456[Дата
отправки],"",0,1)</f>
        <v>45649</v>
      </c>
      <c r="B5110" s="2">
        <v>468622267</v>
      </c>
      <c r="C5110" s="2"/>
      <c r="D5110" s="2"/>
      <c r="E5110" s="3"/>
      <c r="F5110" s="3"/>
      <c r="H5110" s="5">
        <f>_xlfn.XLOOKUP(Table16[[#This Row],[OrderID]],[3]!Table13456[No заказа],[3]!Table13456[Количество],"",0,1)</f>
        <v>1</v>
      </c>
      <c r="I5110" s="5">
        <f>_xlfn.XLOOKUP(Table16[[#This Row],[OrderID]],[3]!Table13456[No заказа],[3]!Table13456[Цена],"",0,1)</f>
        <v>8489</v>
      </c>
      <c r="J5110" s="2" t="str">
        <f>M01_SETTINGS!$F$2</f>
        <v>KASPI</v>
      </c>
    </row>
    <row r="5111" spans="1:10" x14ac:dyDescent="0.35">
      <c r="A5111" s="3">
        <f>_xlfn.XLOOKUP(Table16[[#This Row],[OrderID]],[3]!Table13456[No заказа],[3]!Table13456[Дата
отправки],"",0,1)</f>
        <v>45649</v>
      </c>
      <c r="B5111" s="2">
        <v>469166711</v>
      </c>
      <c r="C5111" s="2"/>
      <c r="D5111" s="2"/>
      <c r="E5111" s="3"/>
      <c r="F5111" s="3"/>
      <c r="H5111" s="5">
        <f>_xlfn.XLOOKUP(Table16[[#This Row],[OrderID]],[3]!Table13456[No заказа],[3]!Table13456[Количество],"",0,1)</f>
        <v>1</v>
      </c>
      <c r="I5111" s="5">
        <f>_xlfn.XLOOKUP(Table16[[#This Row],[OrderID]],[3]!Table13456[No заказа],[3]!Table13456[Цена],"",0,1)</f>
        <v>8430</v>
      </c>
      <c r="J5111" s="2" t="str">
        <f>M01_SETTINGS!$F$2</f>
        <v>KASPI</v>
      </c>
    </row>
    <row r="5112" spans="1:10" x14ac:dyDescent="0.35">
      <c r="A5112" s="3">
        <f>_xlfn.XLOOKUP(Table16[[#This Row],[OrderID]],[3]!Table13456[No заказа],[3]!Table13456[Дата
отправки],"",0,1)</f>
        <v>45649</v>
      </c>
      <c r="B5112" s="2">
        <v>468862640</v>
      </c>
      <c r="C5112" s="2"/>
      <c r="D5112" s="2"/>
      <c r="E5112" s="3"/>
      <c r="F5112" s="3"/>
      <c r="H5112" s="5">
        <f>_xlfn.XLOOKUP(Table16[[#This Row],[OrderID]],[3]!Table13456[No заказа],[3]!Table13456[Количество],"",0,1)</f>
        <v>1</v>
      </c>
      <c r="I5112" s="5">
        <f>_xlfn.XLOOKUP(Table16[[#This Row],[OrderID]],[3]!Table13456[No заказа],[3]!Table13456[Цена],"",0,1)</f>
        <v>8430</v>
      </c>
      <c r="J5112" s="2" t="str">
        <f>M01_SETTINGS!$F$2</f>
        <v>KASPI</v>
      </c>
    </row>
    <row r="5113" spans="1:10" x14ac:dyDescent="0.35">
      <c r="A5113" s="3">
        <f>_xlfn.XLOOKUP(Table16[[#This Row],[OrderID]],[3]!Table13456[No заказа],[3]!Table13456[Дата
отправки],"",0,1)</f>
        <v>45649</v>
      </c>
      <c r="B5113" s="2">
        <v>468763757</v>
      </c>
      <c r="C5113" s="2"/>
      <c r="D5113" s="2"/>
      <c r="E5113" s="3"/>
      <c r="F5113" s="3"/>
      <c r="H5113" s="5">
        <f>_xlfn.XLOOKUP(Table16[[#This Row],[OrderID]],[3]!Table13456[No заказа],[3]!Table13456[Количество],"",0,1)</f>
        <v>1</v>
      </c>
      <c r="I5113" s="5">
        <f>_xlfn.XLOOKUP(Table16[[#This Row],[OrderID]],[3]!Table13456[No заказа],[3]!Table13456[Цена],"",0,1)</f>
        <v>8430</v>
      </c>
      <c r="J5113" s="2" t="str">
        <f>M01_SETTINGS!$F$2</f>
        <v>KASPI</v>
      </c>
    </row>
    <row r="5114" spans="1:10" x14ac:dyDescent="0.35">
      <c r="A5114" s="3">
        <f>_xlfn.XLOOKUP(Table16[[#This Row],[OrderID]],[3]!Table13456[No заказа],[3]!Table13456[Дата
отправки],"",0,1)</f>
        <v>45649</v>
      </c>
      <c r="B5114" s="2">
        <v>468763456</v>
      </c>
      <c r="C5114" s="2"/>
      <c r="D5114" s="2"/>
      <c r="E5114" s="3"/>
      <c r="F5114" s="3"/>
      <c r="H5114" s="5">
        <f>_xlfn.XLOOKUP(Table16[[#This Row],[OrderID]],[3]!Table13456[No заказа],[3]!Table13456[Количество],"",0,1)</f>
        <v>1</v>
      </c>
      <c r="I5114" s="5">
        <f>_xlfn.XLOOKUP(Table16[[#This Row],[OrderID]],[3]!Table13456[No заказа],[3]!Table13456[Цена],"",0,1)</f>
        <v>8430</v>
      </c>
      <c r="J5114" s="2" t="str">
        <f>M01_SETTINGS!$F$2</f>
        <v>KASPI</v>
      </c>
    </row>
    <row r="5115" spans="1:10" x14ac:dyDescent="0.35">
      <c r="A5115" s="3">
        <f>_xlfn.XLOOKUP(Table16[[#This Row],[OrderID]],[3]!Table13456[No заказа],[3]!Table13456[Дата
отправки],"",0,1)</f>
        <v>45649</v>
      </c>
      <c r="B5115" s="2">
        <v>469169364</v>
      </c>
      <c r="C5115" s="2"/>
      <c r="D5115" s="2"/>
      <c r="E5115" s="3"/>
      <c r="F5115" s="3"/>
      <c r="H5115" s="5">
        <f>_xlfn.XLOOKUP(Table16[[#This Row],[OrderID]],[3]!Table13456[No заказа],[3]!Table13456[Количество],"",0,1)</f>
        <v>1</v>
      </c>
      <c r="I5115" s="5">
        <f>_xlfn.XLOOKUP(Table16[[#This Row],[OrderID]],[3]!Table13456[No заказа],[3]!Table13456[Цена],"",0,1)</f>
        <v>9496</v>
      </c>
      <c r="J5115" s="2" t="str">
        <f>M01_SETTINGS!$F$2</f>
        <v>KASPI</v>
      </c>
    </row>
    <row r="5116" spans="1:10" x14ac:dyDescent="0.35">
      <c r="A5116" s="3">
        <f>_xlfn.XLOOKUP(Table16[[#This Row],[OrderID]],[3]!Table13456[No заказа],[3]!Table13456[Дата
отправки],"",0,1)</f>
        <v>45649</v>
      </c>
      <c r="B5116" s="2">
        <v>468525050</v>
      </c>
      <c r="C5116" s="2"/>
      <c r="D5116" s="2"/>
      <c r="E5116" s="3"/>
      <c r="F5116" s="3"/>
      <c r="H5116" s="5">
        <f>_xlfn.XLOOKUP(Table16[[#This Row],[OrderID]],[3]!Table13456[No заказа],[3]!Table13456[Количество],"",0,1)</f>
        <v>1</v>
      </c>
      <c r="I5116" s="5">
        <f>_xlfn.XLOOKUP(Table16[[#This Row],[OrderID]],[3]!Table13456[No заказа],[3]!Table13456[Цена],"",0,1)</f>
        <v>8430</v>
      </c>
      <c r="J5116" s="2" t="str">
        <f>M01_SETTINGS!$F$2</f>
        <v>KASPI</v>
      </c>
    </row>
    <row r="5117" spans="1:10" x14ac:dyDescent="0.35">
      <c r="A5117" s="3">
        <f>_xlfn.XLOOKUP(Table16[[#This Row],[OrderID]],[3]!Table13456[No заказа],[3]!Table13456[Дата
отправки],"",0,1)</f>
        <v>45649</v>
      </c>
      <c r="B5117" s="2">
        <v>468748830</v>
      </c>
      <c r="C5117" s="2"/>
      <c r="D5117" s="2"/>
      <c r="E5117" s="3"/>
      <c r="F5117" s="3"/>
      <c r="H5117" s="5">
        <f>_xlfn.XLOOKUP(Table16[[#This Row],[OrderID]],[3]!Table13456[No заказа],[3]!Table13456[Количество],"",0,1)</f>
        <v>1</v>
      </c>
      <c r="I5117" s="5">
        <f>_xlfn.XLOOKUP(Table16[[#This Row],[OrderID]],[3]!Table13456[No заказа],[3]!Table13456[Цена],"",0,1)</f>
        <v>8430</v>
      </c>
      <c r="J5117" s="2" t="str">
        <f>M01_SETTINGS!$F$2</f>
        <v>KASPI</v>
      </c>
    </row>
    <row r="5118" spans="1:10" x14ac:dyDescent="0.35">
      <c r="A5118" s="3">
        <f>_xlfn.XLOOKUP(Table16[[#This Row],[OrderID]],[3]!Table13456[No заказа],[3]!Table13456[Дата
отправки],"",0,1)</f>
        <v>45649</v>
      </c>
      <c r="B5118" s="2">
        <v>469128905</v>
      </c>
      <c r="C5118" s="2"/>
      <c r="D5118" s="2"/>
      <c r="E5118" s="3"/>
      <c r="F5118" s="3"/>
      <c r="H5118" s="5">
        <f>_xlfn.XLOOKUP(Table16[[#This Row],[OrderID]],[3]!Table13456[No заказа],[3]!Table13456[Количество],"",0,1)</f>
        <v>1</v>
      </c>
      <c r="I5118" s="5">
        <f>_xlfn.XLOOKUP(Table16[[#This Row],[OrderID]],[3]!Table13456[No заказа],[3]!Table13456[Цена],"",0,1)</f>
        <v>8989</v>
      </c>
      <c r="J5118" s="2" t="str">
        <f>M01_SETTINGS!$F$2</f>
        <v>KASPI</v>
      </c>
    </row>
    <row r="5119" spans="1:10" x14ac:dyDescent="0.35">
      <c r="A5119" s="3">
        <f>_xlfn.XLOOKUP(Table16[[#This Row],[OrderID]],[3]!Table13456[No заказа],[3]!Table13456[Дата
отправки],"",0,1)</f>
        <v>45649</v>
      </c>
      <c r="B5119" s="2">
        <v>468832855</v>
      </c>
      <c r="C5119" s="2"/>
      <c r="D5119" s="2"/>
      <c r="E5119" s="3"/>
      <c r="F5119" s="3"/>
      <c r="H5119" s="5">
        <f>_xlfn.XLOOKUP(Table16[[#This Row],[OrderID]],[3]!Table13456[No заказа],[3]!Table13456[Количество],"",0,1)</f>
        <v>1</v>
      </c>
      <c r="I5119" s="5">
        <f>_xlfn.XLOOKUP(Table16[[#This Row],[OrderID]],[3]!Table13456[No заказа],[3]!Table13456[Цена],"",0,1)</f>
        <v>8989</v>
      </c>
      <c r="J5119" s="2" t="str">
        <f>M01_SETTINGS!$F$2</f>
        <v>KASPI</v>
      </c>
    </row>
    <row r="5120" spans="1:10" x14ac:dyDescent="0.35">
      <c r="A5120" s="3">
        <f>_xlfn.XLOOKUP(Table16[[#This Row],[OrderID]],[3]!Table13456[No заказа],[3]!Table13456[Дата
отправки],"",0,1)</f>
        <v>45649</v>
      </c>
      <c r="B5120" s="2">
        <v>468782001</v>
      </c>
      <c r="C5120" s="2"/>
      <c r="D5120" s="2"/>
      <c r="E5120" s="3"/>
      <c r="F5120" s="3"/>
      <c r="H5120" s="5">
        <f>_xlfn.XLOOKUP(Table16[[#This Row],[OrderID]],[3]!Table13456[No заказа],[3]!Table13456[Количество],"",0,1)</f>
        <v>1</v>
      </c>
      <c r="I5120" s="5">
        <f>_xlfn.XLOOKUP(Table16[[#This Row],[OrderID]],[3]!Table13456[No заказа],[3]!Table13456[Цена],"",0,1)</f>
        <v>8902</v>
      </c>
      <c r="J5120" s="2" t="str">
        <f>M01_SETTINGS!$F$2</f>
        <v>KASPI</v>
      </c>
    </row>
    <row r="5121" spans="1:10" x14ac:dyDescent="0.35">
      <c r="A5121" s="3">
        <f>_xlfn.XLOOKUP(Table16[[#This Row],[OrderID]],[3]!Table13456[No заказа],[3]!Table13456[Дата
отправки],"",0,1)</f>
        <v>45649</v>
      </c>
      <c r="B5121" s="2">
        <v>469168621</v>
      </c>
      <c r="C5121" s="2"/>
      <c r="D5121" s="2"/>
      <c r="E5121" s="3"/>
      <c r="F5121" s="3"/>
      <c r="H5121" s="5">
        <f>_xlfn.XLOOKUP(Table16[[#This Row],[OrderID]],[3]!Table13456[No заказа],[3]!Table13456[Количество],"",0,1)</f>
        <v>1</v>
      </c>
      <c r="I5121" s="5">
        <f>_xlfn.XLOOKUP(Table16[[#This Row],[OrderID]],[3]!Table13456[No заказа],[3]!Table13456[Цена],"",0,1)</f>
        <v>8995</v>
      </c>
      <c r="J5121" s="2" t="str">
        <f>M01_SETTINGS!$F$2</f>
        <v>KASPI</v>
      </c>
    </row>
    <row r="5122" spans="1:10" x14ac:dyDescent="0.35">
      <c r="A5122" s="3">
        <f>_xlfn.XLOOKUP(Table16[[#This Row],[OrderID]],[3]!Table13456[No заказа],[3]!Table13456[Дата
отправки],"",0,1)</f>
        <v>45649</v>
      </c>
      <c r="B5122" s="2">
        <v>468844589</v>
      </c>
      <c r="C5122" s="2"/>
      <c r="D5122" s="2"/>
      <c r="E5122" s="3"/>
      <c r="F5122" s="3"/>
      <c r="H5122" s="5">
        <f>_xlfn.XLOOKUP(Table16[[#This Row],[OrderID]],[3]!Table13456[No заказа],[3]!Table13456[Количество],"",0,1)</f>
        <v>1</v>
      </c>
      <c r="I5122" s="5">
        <f>_xlfn.XLOOKUP(Table16[[#This Row],[OrderID]],[3]!Table13456[No заказа],[3]!Table13456[Цена],"",0,1)</f>
        <v>8430</v>
      </c>
      <c r="J5122" s="2" t="str">
        <f>M01_SETTINGS!$F$2</f>
        <v>KASPI</v>
      </c>
    </row>
    <row r="5123" spans="1:10" x14ac:dyDescent="0.35">
      <c r="A5123" s="3">
        <f>_xlfn.XLOOKUP(Table16[[#This Row],[OrderID]],[3]!Table13456[No заказа],[3]!Table13456[Дата
отправки],"",0,1)</f>
        <v>45649</v>
      </c>
      <c r="B5123" s="2">
        <v>468933630</v>
      </c>
      <c r="C5123" s="2"/>
      <c r="D5123" s="2"/>
      <c r="E5123" s="3"/>
      <c r="F5123" s="3"/>
      <c r="H5123" s="5">
        <f>_xlfn.XLOOKUP(Table16[[#This Row],[OrderID]],[3]!Table13456[No заказа],[3]!Table13456[Количество],"",0,1)</f>
        <v>1</v>
      </c>
      <c r="I5123" s="5">
        <f>_xlfn.XLOOKUP(Table16[[#This Row],[OrderID]],[3]!Table13456[No заказа],[3]!Table13456[Цена],"",0,1)</f>
        <v>7990</v>
      </c>
      <c r="J5123" s="2" t="str">
        <f>M01_SETTINGS!$F$2</f>
        <v>KASPI</v>
      </c>
    </row>
    <row r="5124" spans="1:10" x14ac:dyDescent="0.35">
      <c r="A5124" s="3">
        <f>_xlfn.XLOOKUP(Table16[[#This Row],[OrderID]],[3]!Table13456[No заказа],[3]!Table13456[Дата
отправки],"",0,1)</f>
        <v>45649</v>
      </c>
      <c r="B5124" s="2">
        <v>468912618</v>
      </c>
      <c r="C5124" s="2"/>
      <c r="D5124" s="2"/>
      <c r="E5124" s="3"/>
      <c r="F5124" s="3"/>
      <c r="H5124" s="5">
        <f>_xlfn.XLOOKUP(Table16[[#This Row],[OrderID]],[3]!Table13456[No заказа],[3]!Table13456[Количество],"",0,1)</f>
        <v>1</v>
      </c>
      <c r="I5124" s="5">
        <f>_xlfn.XLOOKUP(Table16[[#This Row],[OrderID]],[3]!Table13456[No заказа],[3]!Table13456[Цена],"",0,1)</f>
        <v>8998</v>
      </c>
      <c r="J5124" s="2" t="str">
        <f>M01_SETTINGS!$F$2</f>
        <v>KASPI</v>
      </c>
    </row>
    <row r="5125" spans="1:10" x14ac:dyDescent="0.35">
      <c r="A5125" s="3">
        <f>_xlfn.XLOOKUP(Table16[[#This Row],[OrderID]],[3]!Table13456[No заказа],[3]!Table13456[Дата
отправки],"",0,1)</f>
        <v>45649</v>
      </c>
      <c r="B5125" s="2">
        <v>469095180</v>
      </c>
      <c r="C5125" s="2"/>
      <c r="D5125" s="2"/>
      <c r="E5125" s="3"/>
      <c r="F5125" s="3"/>
      <c r="H5125" s="5">
        <f>_xlfn.XLOOKUP(Table16[[#This Row],[OrderID]],[3]!Table13456[No заказа],[3]!Table13456[Количество],"",0,1)</f>
        <v>1</v>
      </c>
      <c r="I5125" s="5">
        <f>_xlfn.XLOOKUP(Table16[[#This Row],[OrderID]],[3]!Table13456[No заказа],[3]!Table13456[Цена],"",0,1)</f>
        <v>8909</v>
      </c>
      <c r="J5125" s="2" t="str">
        <f>M01_SETTINGS!$F$2</f>
        <v>KASPI</v>
      </c>
    </row>
    <row r="5126" spans="1:10" x14ac:dyDescent="0.35">
      <c r="A5126" s="3">
        <f>_xlfn.XLOOKUP(Table16[[#This Row],[OrderID]],[3]!Table13456[No заказа],[3]!Table13456[Дата
отправки],"",0,1)</f>
        <v>45649</v>
      </c>
      <c r="B5126" s="2">
        <v>468508886</v>
      </c>
      <c r="C5126" s="2"/>
      <c r="D5126" s="2"/>
      <c r="E5126" s="3"/>
      <c r="F5126" s="3"/>
      <c r="H5126" s="5">
        <f>_xlfn.XLOOKUP(Table16[[#This Row],[OrderID]],[3]!Table13456[No заказа],[3]!Table13456[Количество],"",0,1)</f>
        <v>1</v>
      </c>
      <c r="I5126" s="5">
        <f>_xlfn.XLOOKUP(Table16[[#This Row],[OrderID]],[3]!Table13456[No заказа],[3]!Table13456[Цена],"",0,1)</f>
        <v>8478</v>
      </c>
      <c r="J5126" s="2" t="str">
        <f>M01_SETTINGS!$F$2</f>
        <v>KASPI</v>
      </c>
    </row>
    <row r="5127" spans="1:10" x14ac:dyDescent="0.35">
      <c r="A5127" s="3">
        <f>_xlfn.XLOOKUP(Table16[[#This Row],[OrderID]],[3]!Table13456[No заказа],[3]!Table13456[Дата
отправки],"",0,1)</f>
        <v>45649</v>
      </c>
      <c r="B5127" s="2">
        <v>468982951</v>
      </c>
      <c r="C5127" s="2"/>
      <c r="D5127" s="2"/>
      <c r="E5127" s="3"/>
      <c r="F5127" s="3"/>
      <c r="H5127" s="5">
        <f>_xlfn.XLOOKUP(Table16[[#This Row],[OrderID]],[3]!Table13456[No заказа],[3]!Table13456[Количество],"",0,1)</f>
        <v>1</v>
      </c>
      <c r="I5127" s="5">
        <f>_xlfn.XLOOKUP(Table16[[#This Row],[OrderID]],[3]!Table13456[No заказа],[3]!Table13456[Цена],"",0,1)</f>
        <v>8998</v>
      </c>
      <c r="J5127" s="2" t="str">
        <f>M01_SETTINGS!$F$2</f>
        <v>KASPI</v>
      </c>
    </row>
    <row r="5128" spans="1:10" x14ac:dyDescent="0.35">
      <c r="A5128" s="3">
        <f>_xlfn.XLOOKUP(Table16[[#This Row],[OrderID]],[3]!Table13456[No заказа],[3]!Table13456[Дата
отправки],"",0,1)</f>
        <v>45649</v>
      </c>
      <c r="B5128" s="2">
        <v>469041752</v>
      </c>
      <c r="C5128" s="2"/>
      <c r="D5128" s="2"/>
      <c r="E5128" s="3"/>
      <c r="F5128" s="3"/>
      <c r="H5128" s="5">
        <f>_xlfn.XLOOKUP(Table16[[#This Row],[OrderID]],[3]!Table13456[No заказа],[3]!Table13456[Количество],"",0,1)</f>
        <v>1</v>
      </c>
      <c r="I5128" s="5">
        <f>_xlfn.XLOOKUP(Table16[[#This Row],[OrderID]],[3]!Table13456[No заказа],[3]!Table13456[Цена],"",0,1)</f>
        <v>8998</v>
      </c>
      <c r="J5128" s="2" t="str">
        <f>M01_SETTINGS!$F$2</f>
        <v>KASPI</v>
      </c>
    </row>
    <row r="5129" spans="1:10" x14ac:dyDescent="0.35">
      <c r="A5129" s="3">
        <f>_xlfn.XLOOKUP(Table16[[#This Row],[OrderID]],[3]!Table13456[No заказа],[3]!Table13456[Дата
отправки],"",0,1)</f>
        <v>45649</v>
      </c>
      <c r="B5129" s="2">
        <v>468568457</v>
      </c>
      <c r="C5129" s="2"/>
      <c r="D5129" s="2"/>
      <c r="E5129" s="3"/>
      <c r="F5129" s="3"/>
      <c r="H5129" s="5">
        <f>_xlfn.XLOOKUP(Table16[[#This Row],[OrderID]],[3]!Table13456[No заказа],[3]!Table13456[Количество],"",0,1)</f>
        <v>1</v>
      </c>
      <c r="I5129" s="5">
        <f>_xlfn.XLOOKUP(Table16[[#This Row],[OrderID]],[3]!Table13456[No заказа],[3]!Table13456[Цена],"",0,1)</f>
        <v>8478</v>
      </c>
      <c r="J5129" s="2" t="str">
        <f>M01_SETTINGS!$F$2</f>
        <v>KASPI</v>
      </c>
    </row>
    <row r="5130" spans="1:10" x14ac:dyDescent="0.35">
      <c r="A5130" s="3">
        <f>_xlfn.XLOOKUP(Table16[[#This Row],[OrderID]],[3]!Table13456[No заказа],[3]!Table13456[Дата
отправки],"",0,1)</f>
        <v>45649</v>
      </c>
      <c r="B5130" s="2">
        <v>469076893</v>
      </c>
      <c r="C5130" s="2"/>
      <c r="D5130" s="2"/>
      <c r="E5130" s="3"/>
      <c r="F5130" s="3"/>
      <c r="H5130" s="5">
        <f>_xlfn.XLOOKUP(Table16[[#This Row],[OrderID]],[3]!Table13456[No заказа],[3]!Table13456[Количество],"",0,1)</f>
        <v>1</v>
      </c>
      <c r="I5130" s="5">
        <f>_xlfn.XLOOKUP(Table16[[#This Row],[OrderID]],[3]!Table13456[No заказа],[3]!Table13456[Цена],"",0,1)</f>
        <v>8998</v>
      </c>
      <c r="J5130" s="2" t="str">
        <f>M01_SETTINGS!$F$2</f>
        <v>KASPI</v>
      </c>
    </row>
    <row r="5131" spans="1:10" x14ac:dyDescent="0.35">
      <c r="A5131" s="3">
        <f>_xlfn.XLOOKUP(Table16[[#This Row],[OrderID]],[3]!Table13456[No заказа],[3]!Table13456[Дата
отправки],"",0,1)</f>
        <v>45648</v>
      </c>
      <c r="B5131" s="2">
        <v>467912585</v>
      </c>
      <c r="C5131" s="2"/>
      <c r="D5131" s="2"/>
      <c r="E5131" s="3"/>
      <c r="F5131" s="3"/>
      <c r="H5131" s="5">
        <f>_xlfn.XLOOKUP(Table16[[#This Row],[OrderID]],[3]!Table13456[No заказа],[3]!Table13456[Количество],"",0,1)</f>
        <v>1</v>
      </c>
      <c r="I5131" s="5">
        <f>_xlfn.XLOOKUP(Table16[[#This Row],[OrderID]],[3]!Table13456[No заказа],[3]!Table13456[Цена],"",0,1)</f>
        <v>8430</v>
      </c>
      <c r="J5131" s="2" t="str">
        <f>M01_SETTINGS!$F$2</f>
        <v>KASPI</v>
      </c>
    </row>
    <row r="5132" spans="1:10" x14ac:dyDescent="0.35">
      <c r="A5132" s="3">
        <f>_xlfn.XLOOKUP(Table16[[#This Row],[OrderID]],[3]!Table13456[No заказа],[3]!Table13456[Дата
отправки],"",0,1)</f>
        <v>45648</v>
      </c>
      <c r="B5132" s="2">
        <v>468281641</v>
      </c>
      <c r="C5132" s="2"/>
      <c r="D5132" s="2"/>
      <c r="E5132" s="3"/>
      <c r="F5132" s="3"/>
      <c r="H5132" s="5">
        <f>_xlfn.XLOOKUP(Table16[[#This Row],[OrderID]],[3]!Table13456[No заказа],[3]!Table13456[Количество],"",0,1)</f>
        <v>1</v>
      </c>
      <c r="I5132" s="5">
        <f>_xlfn.XLOOKUP(Table16[[#This Row],[OrderID]],[3]!Table13456[No заказа],[3]!Table13456[Цена],"",0,1)</f>
        <v>9494</v>
      </c>
      <c r="J5132" s="2" t="str">
        <f>M01_SETTINGS!$F$2</f>
        <v>KASPI</v>
      </c>
    </row>
    <row r="5133" spans="1:10" x14ac:dyDescent="0.35">
      <c r="A5133" s="3">
        <f>_xlfn.XLOOKUP(Table16[[#This Row],[OrderID]],[3]!Table13456[No заказа],[3]!Table13456[Дата
отправки],"",0,1)</f>
        <v>45648</v>
      </c>
      <c r="B5133" s="2">
        <v>468153061</v>
      </c>
      <c r="C5133" s="2"/>
      <c r="D5133" s="2"/>
      <c r="E5133" s="3"/>
      <c r="F5133" s="3"/>
      <c r="H5133" s="5">
        <f>_xlfn.XLOOKUP(Table16[[#This Row],[OrderID]],[3]!Table13456[No заказа],[3]!Table13456[Количество],"",0,1)</f>
        <v>1</v>
      </c>
      <c r="I5133" s="5">
        <f>_xlfn.XLOOKUP(Table16[[#This Row],[OrderID]],[3]!Table13456[No заказа],[3]!Table13456[Цена],"",0,1)</f>
        <v>8982</v>
      </c>
      <c r="J5133" s="2" t="str">
        <f>M01_SETTINGS!$F$2</f>
        <v>KASPI</v>
      </c>
    </row>
    <row r="5134" spans="1:10" x14ac:dyDescent="0.35">
      <c r="A5134" s="3">
        <f>_xlfn.XLOOKUP(Table16[[#This Row],[OrderID]],[3]!Table13456[No заказа],[3]!Table13456[Дата
отправки],"",0,1)</f>
        <v>45648</v>
      </c>
      <c r="B5134" s="2">
        <v>468271620</v>
      </c>
      <c r="C5134" s="2"/>
      <c r="D5134" s="2"/>
      <c r="E5134" s="3"/>
      <c r="F5134" s="3"/>
      <c r="H5134" s="5">
        <f>_xlfn.XLOOKUP(Table16[[#This Row],[OrderID]],[3]!Table13456[No заказа],[3]!Table13456[Количество],"",0,1)</f>
        <v>1</v>
      </c>
      <c r="I5134" s="5">
        <f>_xlfn.XLOOKUP(Table16[[#This Row],[OrderID]],[3]!Table13456[No заказа],[3]!Table13456[Цена],"",0,1)</f>
        <v>8430</v>
      </c>
      <c r="J5134" s="2" t="str">
        <f>M01_SETTINGS!$F$2</f>
        <v>KASPI</v>
      </c>
    </row>
    <row r="5135" spans="1:10" x14ac:dyDescent="0.35">
      <c r="A5135" s="3">
        <f>_xlfn.XLOOKUP(Table16[[#This Row],[OrderID]],[3]!Table13456[No заказа],[3]!Table13456[Дата
отправки],"",0,1)</f>
        <v>45648</v>
      </c>
      <c r="B5135" s="2">
        <v>468248490</v>
      </c>
      <c r="C5135" s="2"/>
      <c r="D5135" s="2"/>
      <c r="E5135" s="3"/>
      <c r="F5135" s="3"/>
      <c r="H5135" s="5">
        <f>_xlfn.XLOOKUP(Table16[[#This Row],[OrderID]],[3]!Table13456[No заказа],[3]!Table13456[Количество],"",0,1)</f>
        <v>1</v>
      </c>
      <c r="I5135" s="5">
        <f>_xlfn.XLOOKUP(Table16[[#This Row],[OrderID]],[3]!Table13456[No заказа],[3]!Table13456[Цена],"",0,1)</f>
        <v>8430</v>
      </c>
      <c r="J5135" s="2" t="str">
        <f>M01_SETTINGS!$F$2</f>
        <v>KASPI</v>
      </c>
    </row>
    <row r="5136" spans="1:10" x14ac:dyDescent="0.35">
      <c r="A5136" s="3">
        <f>_xlfn.XLOOKUP(Table16[[#This Row],[OrderID]],[3]!Table13456[No заказа],[3]!Table13456[Дата
отправки],"",0,1)</f>
        <v>45648</v>
      </c>
      <c r="B5136" s="2">
        <v>468356576</v>
      </c>
      <c r="C5136" s="2"/>
      <c r="D5136" s="2"/>
      <c r="E5136" s="3"/>
      <c r="F5136" s="3"/>
      <c r="H5136" s="5">
        <f>_xlfn.XLOOKUP(Table16[[#This Row],[OrderID]],[3]!Table13456[No заказа],[3]!Table13456[Количество],"",0,1)</f>
        <v>1</v>
      </c>
      <c r="I5136" s="5">
        <f>_xlfn.XLOOKUP(Table16[[#This Row],[OrderID]],[3]!Table13456[No заказа],[3]!Table13456[Цена],"",0,1)</f>
        <v>8430</v>
      </c>
      <c r="J5136" s="2" t="str">
        <f>M01_SETTINGS!$F$2</f>
        <v>KASPI</v>
      </c>
    </row>
    <row r="5137" spans="1:10" x14ac:dyDescent="0.35">
      <c r="A5137" s="3">
        <f>_xlfn.XLOOKUP(Table16[[#This Row],[OrderID]],[3]!Table13456[No заказа],[3]!Table13456[Дата
отправки],"",0,1)</f>
        <v>45648</v>
      </c>
      <c r="B5137" s="2">
        <v>467832907</v>
      </c>
      <c r="C5137" s="2"/>
      <c r="D5137" s="2"/>
      <c r="E5137" s="3"/>
      <c r="F5137" s="3"/>
      <c r="H5137" s="5">
        <f>_xlfn.XLOOKUP(Table16[[#This Row],[OrderID]],[3]!Table13456[No заказа],[3]!Table13456[Количество],"",0,1)</f>
        <v>1</v>
      </c>
      <c r="I5137" s="5">
        <f>_xlfn.XLOOKUP(Table16[[#This Row],[OrderID]],[3]!Table13456[No заказа],[3]!Table13456[Цена],"",0,1)</f>
        <v>8931</v>
      </c>
      <c r="J5137" s="2" t="str">
        <f>M01_SETTINGS!$F$2</f>
        <v>KASPI</v>
      </c>
    </row>
    <row r="5138" spans="1:10" x14ac:dyDescent="0.35">
      <c r="A5138" s="3">
        <f>_xlfn.XLOOKUP(Table16[[#This Row],[OrderID]],[3]!Table13456[No заказа],[3]!Table13456[Дата
отправки],"",0,1)</f>
        <v>45648</v>
      </c>
      <c r="B5138" s="2">
        <v>468337712</v>
      </c>
      <c r="C5138" s="2"/>
      <c r="D5138" s="2"/>
      <c r="E5138" s="3"/>
      <c r="F5138" s="3"/>
      <c r="H5138" s="5">
        <f>_xlfn.XLOOKUP(Table16[[#This Row],[OrderID]],[3]!Table13456[No заказа],[3]!Table13456[Количество],"",0,1)</f>
        <v>1</v>
      </c>
      <c r="I5138" s="5">
        <f>_xlfn.XLOOKUP(Table16[[#This Row],[OrderID]],[3]!Table13456[No заказа],[3]!Table13456[Цена],"",0,1)</f>
        <v>8430</v>
      </c>
      <c r="J5138" s="2" t="str">
        <f>M01_SETTINGS!$F$2</f>
        <v>KASPI</v>
      </c>
    </row>
    <row r="5139" spans="1:10" x14ac:dyDescent="0.35">
      <c r="A5139" s="3">
        <f>_xlfn.XLOOKUP(Table16[[#This Row],[OrderID]],[3]!Table13456[No заказа],[3]!Table13456[Дата
отправки],"",0,1)</f>
        <v>45648</v>
      </c>
      <c r="B5139" s="2">
        <v>467846030</v>
      </c>
      <c r="C5139" s="2"/>
      <c r="D5139" s="2"/>
      <c r="E5139" s="3"/>
      <c r="F5139" s="3"/>
      <c r="H5139" s="5">
        <f>_xlfn.XLOOKUP(Table16[[#This Row],[OrderID]],[3]!Table13456[No заказа],[3]!Table13456[Количество],"",0,1)</f>
        <v>1</v>
      </c>
      <c r="I5139" s="5">
        <f>_xlfn.XLOOKUP(Table16[[#This Row],[OrderID]],[3]!Table13456[No заказа],[3]!Table13456[Цена],"",0,1)</f>
        <v>9000</v>
      </c>
      <c r="J5139" s="2" t="str">
        <f>M01_SETTINGS!$F$2</f>
        <v>KASPI</v>
      </c>
    </row>
    <row r="5140" spans="1:10" x14ac:dyDescent="0.35">
      <c r="A5140" s="3">
        <f>_xlfn.XLOOKUP(Table16[[#This Row],[OrderID]],[3]!Table13456[No заказа],[3]!Table13456[Дата
отправки],"",0,1)</f>
        <v>45648</v>
      </c>
      <c r="B5140" s="2">
        <v>467866145</v>
      </c>
      <c r="C5140" s="2"/>
      <c r="D5140" s="2"/>
      <c r="E5140" s="3"/>
      <c r="F5140" s="3"/>
      <c r="H5140" s="5">
        <f>_xlfn.XLOOKUP(Table16[[#This Row],[OrderID]],[3]!Table13456[No заказа],[3]!Table13456[Количество],"",0,1)</f>
        <v>1</v>
      </c>
      <c r="I5140" s="5">
        <f>_xlfn.XLOOKUP(Table16[[#This Row],[OrderID]],[3]!Table13456[No заказа],[3]!Table13456[Цена],"",0,1)</f>
        <v>8700</v>
      </c>
      <c r="J5140" s="2" t="str">
        <f>M01_SETTINGS!$F$2</f>
        <v>KASPI</v>
      </c>
    </row>
    <row r="5141" spans="1:10" x14ac:dyDescent="0.35">
      <c r="A5141" s="3">
        <f>_xlfn.XLOOKUP(Table16[[#This Row],[OrderID]],[3]!Table13456[No заказа],[3]!Table13456[Дата
отправки],"",0,1)</f>
        <v>45648</v>
      </c>
      <c r="B5141" s="2">
        <v>468269117</v>
      </c>
      <c r="C5141" s="2"/>
      <c r="D5141" s="2"/>
      <c r="E5141" s="3"/>
      <c r="F5141" s="3"/>
      <c r="H5141" s="5">
        <f>_xlfn.XLOOKUP(Table16[[#This Row],[OrderID]],[3]!Table13456[No заказа],[3]!Table13456[Количество],"",0,1)</f>
        <v>1</v>
      </c>
      <c r="I5141" s="5">
        <f>_xlfn.XLOOKUP(Table16[[#This Row],[OrderID]],[3]!Table13456[No заказа],[3]!Table13456[Цена],"",0,1)</f>
        <v>8430</v>
      </c>
      <c r="J5141" s="2" t="str">
        <f>M01_SETTINGS!$F$2</f>
        <v>KASPI</v>
      </c>
    </row>
    <row r="5142" spans="1:10" x14ac:dyDescent="0.35">
      <c r="A5142" s="3">
        <f>_xlfn.XLOOKUP(Table16[[#This Row],[OrderID]],[3]!Table13456[No заказа],[3]!Table13456[Дата
отправки],"",0,1)</f>
        <v>45648</v>
      </c>
      <c r="B5142" s="2">
        <v>468127143</v>
      </c>
      <c r="C5142" s="2"/>
      <c r="D5142" s="2"/>
      <c r="E5142" s="3"/>
      <c r="F5142" s="3"/>
      <c r="H5142" s="5">
        <f>_xlfn.XLOOKUP(Table16[[#This Row],[OrderID]],[3]!Table13456[No заказа],[3]!Table13456[Количество],"",0,1)</f>
        <v>1</v>
      </c>
      <c r="I5142" s="5">
        <f>_xlfn.XLOOKUP(Table16[[#This Row],[OrderID]],[3]!Table13456[No заказа],[3]!Table13456[Цена],"",0,1)</f>
        <v>9000</v>
      </c>
      <c r="J5142" s="2" t="str">
        <f>M01_SETTINGS!$F$2</f>
        <v>KASPI</v>
      </c>
    </row>
    <row r="5143" spans="1:10" x14ac:dyDescent="0.35">
      <c r="A5143" s="3">
        <f>_xlfn.XLOOKUP(Table16[[#This Row],[OrderID]],[3]!Table13456[No заказа],[3]!Table13456[Дата
отправки],"",0,1)</f>
        <v>45648</v>
      </c>
      <c r="B5143" s="2">
        <v>468091058</v>
      </c>
      <c r="C5143" s="2"/>
      <c r="D5143" s="2"/>
      <c r="E5143" s="3"/>
      <c r="F5143" s="3"/>
      <c r="H5143" s="5">
        <f>_xlfn.XLOOKUP(Table16[[#This Row],[OrderID]],[3]!Table13456[No заказа],[3]!Table13456[Количество],"",0,1)</f>
        <v>1</v>
      </c>
      <c r="I5143" s="5">
        <f>_xlfn.XLOOKUP(Table16[[#This Row],[OrderID]],[3]!Table13456[No заказа],[3]!Table13456[Цена],"",0,1)</f>
        <v>8700</v>
      </c>
      <c r="J5143" s="2" t="str">
        <f>M01_SETTINGS!$F$2</f>
        <v>KASPI</v>
      </c>
    </row>
    <row r="5144" spans="1:10" x14ac:dyDescent="0.35">
      <c r="A5144" s="3">
        <f>_xlfn.XLOOKUP(Table16[[#This Row],[OrderID]],[3]!Table13456[No заказа],[3]!Table13456[Дата
отправки],"",0,1)</f>
        <v>45648</v>
      </c>
      <c r="B5144" s="2">
        <v>468446175</v>
      </c>
      <c r="C5144" s="2"/>
      <c r="D5144" s="2"/>
      <c r="E5144" s="3"/>
      <c r="F5144" s="3"/>
      <c r="H5144" s="5">
        <f>_xlfn.XLOOKUP(Table16[[#This Row],[OrderID]],[3]!Table13456[No заказа],[3]!Table13456[Количество],"",0,1)</f>
        <v>1</v>
      </c>
      <c r="I5144" s="5">
        <f>_xlfn.XLOOKUP(Table16[[#This Row],[OrderID]],[3]!Table13456[No заказа],[3]!Table13456[Цена],"",0,1)</f>
        <v>9000</v>
      </c>
      <c r="J5144" s="2" t="str">
        <f>M01_SETTINGS!$F$2</f>
        <v>KASPI</v>
      </c>
    </row>
    <row r="5145" spans="1:10" x14ac:dyDescent="0.35">
      <c r="A5145" s="3">
        <f>_xlfn.XLOOKUP(Table16[[#This Row],[OrderID]],[3]!Table13456[No заказа],[3]!Table13456[Дата
отправки],"",0,1)</f>
        <v>45648</v>
      </c>
      <c r="B5145" s="2">
        <v>468139948</v>
      </c>
      <c r="C5145" s="2"/>
      <c r="D5145" s="2"/>
      <c r="E5145" s="3"/>
      <c r="F5145" s="3"/>
      <c r="H5145" s="5">
        <f>_xlfn.XLOOKUP(Table16[[#This Row],[OrderID]],[3]!Table13456[No заказа],[3]!Table13456[Количество],"",0,1)</f>
        <v>1</v>
      </c>
      <c r="I5145" s="5">
        <f>_xlfn.XLOOKUP(Table16[[#This Row],[OrderID]],[3]!Table13456[No заказа],[3]!Table13456[Цена],"",0,1)</f>
        <v>8700</v>
      </c>
      <c r="J5145" s="2" t="str">
        <f>M01_SETTINGS!$F$2</f>
        <v>KASPI</v>
      </c>
    </row>
    <row r="5146" spans="1:10" x14ac:dyDescent="0.35">
      <c r="A5146" s="3">
        <f>_xlfn.XLOOKUP(Table16[[#This Row],[OrderID]],[3]!Table13456[No заказа],[3]!Table13456[Дата
отправки],"",0,1)</f>
        <v>45648</v>
      </c>
      <c r="B5146" s="2">
        <v>468135244</v>
      </c>
      <c r="C5146" s="2"/>
      <c r="D5146" s="2"/>
      <c r="E5146" s="3"/>
      <c r="F5146" s="3"/>
      <c r="H5146" s="5">
        <f>_xlfn.XLOOKUP(Table16[[#This Row],[OrderID]],[3]!Table13456[No заказа],[3]!Table13456[Количество],"",0,1)</f>
        <v>1</v>
      </c>
      <c r="I5146" s="5">
        <f>_xlfn.XLOOKUP(Table16[[#This Row],[OrderID]],[3]!Table13456[No заказа],[3]!Table13456[Цена],"",0,1)</f>
        <v>8982</v>
      </c>
      <c r="J5146" s="2" t="str">
        <f>M01_SETTINGS!$F$2</f>
        <v>KASPI</v>
      </c>
    </row>
    <row r="5147" spans="1:10" x14ac:dyDescent="0.35">
      <c r="A5147" s="3">
        <f>_xlfn.XLOOKUP(Table16[[#This Row],[OrderID]],[3]!Table13456[No заказа],[3]!Table13456[Дата
отправки],"",0,1)</f>
        <v>45648</v>
      </c>
      <c r="B5147" s="2">
        <v>467992423</v>
      </c>
      <c r="C5147" s="2"/>
      <c r="D5147" s="2"/>
      <c r="E5147" s="3"/>
      <c r="F5147" s="3"/>
      <c r="H5147" s="5">
        <f>_xlfn.XLOOKUP(Table16[[#This Row],[OrderID]],[3]!Table13456[No заказа],[3]!Table13456[Количество],"",0,1)</f>
        <v>1</v>
      </c>
      <c r="I5147" s="5">
        <f>_xlfn.XLOOKUP(Table16[[#This Row],[OrderID]],[3]!Table13456[No заказа],[3]!Table13456[Цена],"",0,1)</f>
        <v>8430</v>
      </c>
      <c r="J5147" s="2" t="str">
        <f>M01_SETTINGS!$F$2</f>
        <v>KASPI</v>
      </c>
    </row>
    <row r="5148" spans="1:10" x14ac:dyDescent="0.35">
      <c r="A5148" s="3">
        <f>_xlfn.XLOOKUP(Table16[[#This Row],[OrderID]],[3]!Table13456[No заказа],[3]!Table13456[Дата
отправки],"",0,1)</f>
        <v>45648</v>
      </c>
      <c r="B5148" s="2">
        <v>468009220</v>
      </c>
      <c r="C5148" s="2"/>
      <c r="D5148" s="2"/>
      <c r="E5148" s="3"/>
      <c r="F5148" s="3"/>
      <c r="H5148" s="5">
        <f>_xlfn.XLOOKUP(Table16[[#This Row],[OrderID]],[3]!Table13456[No заказа],[3]!Table13456[Количество],"",0,1)</f>
        <v>1</v>
      </c>
      <c r="I5148" s="5">
        <f>_xlfn.XLOOKUP(Table16[[#This Row],[OrderID]],[3]!Table13456[No заказа],[3]!Table13456[Цена],"",0,1)</f>
        <v>8990</v>
      </c>
      <c r="J5148" s="2" t="str">
        <f>M01_SETTINGS!$F$2</f>
        <v>KASPI</v>
      </c>
    </row>
    <row r="5149" spans="1:10" x14ac:dyDescent="0.35">
      <c r="A5149" s="3">
        <f>_xlfn.XLOOKUP(Table16[[#This Row],[OrderID]],[3]!Table13456[No заказа],[3]!Table13456[Дата
отправки],"",0,1)</f>
        <v>45648</v>
      </c>
      <c r="B5149" s="2">
        <v>467981796</v>
      </c>
      <c r="C5149" s="2"/>
      <c r="D5149" s="2"/>
      <c r="E5149" s="3"/>
      <c r="F5149" s="3"/>
      <c r="H5149" s="5">
        <f>_xlfn.XLOOKUP(Table16[[#This Row],[OrderID]],[3]!Table13456[No заказа],[3]!Table13456[Количество],"",0,1)</f>
        <v>1</v>
      </c>
      <c r="I5149" s="5">
        <f>_xlfn.XLOOKUP(Table16[[#This Row],[OrderID]],[3]!Table13456[No заказа],[3]!Table13456[Цена],"",0,1)</f>
        <v>8430</v>
      </c>
      <c r="J5149" s="2" t="str">
        <f>M01_SETTINGS!$F$2</f>
        <v>KASPI</v>
      </c>
    </row>
    <row r="5150" spans="1:10" x14ac:dyDescent="0.35">
      <c r="A5150" s="3">
        <f>_xlfn.XLOOKUP(Table16[[#This Row],[OrderID]],[3]!Table13456[No заказа],[3]!Table13456[Дата
отправки],"",0,1)</f>
        <v>45648</v>
      </c>
      <c r="B5150" s="2">
        <v>468313014</v>
      </c>
      <c r="C5150" s="2"/>
      <c r="D5150" s="2"/>
      <c r="E5150" s="3"/>
      <c r="F5150" s="3"/>
      <c r="H5150" s="5">
        <f>_xlfn.XLOOKUP(Table16[[#This Row],[OrderID]],[3]!Table13456[No заказа],[3]!Table13456[Количество],"",0,1)</f>
        <v>1</v>
      </c>
      <c r="I5150" s="5">
        <f>_xlfn.XLOOKUP(Table16[[#This Row],[OrderID]],[3]!Table13456[No заказа],[3]!Table13456[Цена],"",0,1)</f>
        <v>8916</v>
      </c>
      <c r="J5150" s="2" t="str">
        <f>M01_SETTINGS!$F$2</f>
        <v>KASPI</v>
      </c>
    </row>
    <row r="5151" spans="1:10" x14ac:dyDescent="0.35">
      <c r="A5151" s="3">
        <f>_xlfn.XLOOKUP(Table16[[#This Row],[OrderID]],[3]!Table13456[No заказа],[3]!Table13456[Дата
отправки],"",0,1)</f>
        <v>45648</v>
      </c>
      <c r="B5151" s="2">
        <v>468421817</v>
      </c>
      <c r="C5151" s="2"/>
      <c r="D5151" s="2"/>
      <c r="E5151" s="3"/>
      <c r="F5151" s="3"/>
      <c r="H5151" s="5">
        <f>_xlfn.XLOOKUP(Table16[[#This Row],[OrderID]],[3]!Table13456[No заказа],[3]!Table13456[Количество],"",0,1)</f>
        <v>1</v>
      </c>
      <c r="I5151" s="5">
        <f>_xlfn.XLOOKUP(Table16[[#This Row],[OrderID]],[3]!Table13456[No заказа],[3]!Table13456[Цена],"",0,1)</f>
        <v>8901</v>
      </c>
      <c r="J5151" s="2" t="str">
        <f>M01_SETTINGS!$F$2</f>
        <v>KASPI</v>
      </c>
    </row>
    <row r="5152" spans="1:10" x14ac:dyDescent="0.35">
      <c r="A5152" s="3">
        <f>_xlfn.XLOOKUP(Table16[[#This Row],[OrderID]],[3]!Table13456[No заказа],[3]!Table13456[Дата
отправки],"",0,1)</f>
        <v>45648</v>
      </c>
      <c r="B5152" s="2">
        <v>468055345</v>
      </c>
      <c r="C5152" s="2"/>
      <c r="D5152" s="2"/>
      <c r="E5152" s="3"/>
      <c r="F5152" s="3"/>
      <c r="H5152" s="5">
        <f>_xlfn.XLOOKUP(Table16[[#This Row],[OrderID]],[3]!Table13456[No заказа],[3]!Table13456[Количество],"",0,1)</f>
        <v>1</v>
      </c>
      <c r="I5152" s="5">
        <f>_xlfn.XLOOKUP(Table16[[#This Row],[OrderID]],[3]!Table13456[No заказа],[3]!Table13456[Цена],"",0,1)</f>
        <v>8430</v>
      </c>
      <c r="J5152" s="2" t="str">
        <f>M01_SETTINGS!$F$2</f>
        <v>KASPI</v>
      </c>
    </row>
    <row r="5153" spans="1:10" x14ac:dyDescent="0.35">
      <c r="A5153" s="3">
        <f>_xlfn.XLOOKUP(Table16[[#This Row],[OrderID]],[3]!Table13456[No заказа],[3]!Table13456[Дата
отправки],"",0,1)</f>
        <v>45648</v>
      </c>
      <c r="B5153" s="2">
        <v>468109659</v>
      </c>
      <c r="C5153" s="2"/>
      <c r="D5153" s="2"/>
      <c r="E5153" s="3"/>
      <c r="F5153" s="3"/>
      <c r="H5153" s="5">
        <f>_xlfn.XLOOKUP(Table16[[#This Row],[OrderID]],[3]!Table13456[No заказа],[3]!Table13456[Количество],"",0,1)</f>
        <v>1</v>
      </c>
      <c r="I5153" s="5">
        <f>_xlfn.XLOOKUP(Table16[[#This Row],[OrderID]],[3]!Table13456[No заказа],[3]!Table13456[Цена],"",0,1)</f>
        <v>17990</v>
      </c>
      <c r="J5153" s="2" t="str">
        <f>M01_SETTINGS!$F$2</f>
        <v>KASPI</v>
      </c>
    </row>
    <row r="5154" spans="1:10" x14ac:dyDescent="0.35">
      <c r="A5154" s="3">
        <f>_xlfn.XLOOKUP(Table16[[#This Row],[OrderID]],[3]!Table13456[No заказа],[3]!Table13456[Дата
отправки],"",0,1)</f>
        <v>45648</v>
      </c>
      <c r="B5154" s="2">
        <v>468268956</v>
      </c>
      <c r="C5154" s="2"/>
      <c r="D5154" s="2"/>
      <c r="E5154" s="3"/>
      <c r="F5154" s="3"/>
      <c r="H5154" s="5">
        <f>_xlfn.XLOOKUP(Table16[[#This Row],[OrderID]],[3]!Table13456[No заказа],[3]!Table13456[Количество],"",0,1)</f>
        <v>1</v>
      </c>
      <c r="I5154" s="5">
        <f>_xlfn.XLOOKUP(Table16[[#This Row],[OrderID]],[3]!Table13456[No заказа],[3]!Table13456[Цена],"",0,1)</f>
        <v>17990</v>
      </c>
      <c r="J5154" s="2" t="str">
        <f>M01_SETTINGS!$F$2</f>
        <v>KASPI</v>
      </c>
    </row>
    <row r="5155" spans="1:10" x14ac:dyDescent="0.35">
      <c r="A5155" s="3">
        <f>_xlfn.XLOOKUP(Table16[[#This Row],[OrderID]],[3]!Table13456[No заказа],[3]!Table13456[Дата
отправки],"",0,1)</f>
        <v>45648</v>
      </c>
      <c r="B5155" s="2">
        <v>467943744</v>
      </c>
      <c r="C5155" s="2"/>
      <c r="D5155" s="2"/>
      <c r="E5155" s="3"/>
      <c r="F5155" s="3"/>
      <c r="H5155" s="5">
        <f>_xlfn.XLOOKUP(Table16[[#This Row],[OrderID]],[3]!Table13456[No заказа],[3]!Table13456[Количество],"",0,1)</f>
        <v>1</v>
      </c>
      <c r="I5155" s="5">
        <f>_xlfn.XLOOKUP(Table16[[#This Row],[OrderID]],[3]!Table13456[No заказа],[3]!Table13456[Цена],"",0,1)</f>
        <v>17990</v>
      </c>
      <c r="J5155" s="2" t="str">
        <f>M01_SETTINGS!$F$2</f>
        <v>KASPI</v>
      </c>
    </row>
    <row r="5156" spans="1:10" x14ac:dyDescent="0.35">
      <c r="A5156" s="3">
        <f>_xlfn.XLOOKUP(Table16[[#This Row],[OrderID]],[3]!Table13456[No заказа],[3]!Table13456[Дата
отправки],"",0,1)</f>
        <v>45648</v>
      </c>
      <c r="B5156" s="2">
        <v>468319247</v>
      </c>
      <c r="C5156" s="2"/>
      <c r="D5156" s="2"/>
      <c r="E5156" s="3"/>
      <c r="F5156" s="3"/>
      <c r="H5156" s="5">
        <f>_xlfn.XLOOKUP(Table16[[#This Row],[OrderID]],[3]!Table13456[No заказа],[3]!Table13456[Количество],"",0,1)</f>
        <v>1</v>
      </c>
      <c r="I5156" s="5">
        <f>_xlfn.XLOOKUP(Table16[[#This Row],[OrderID]],[3]!Table13456[No заказа],[3]!Table13456[Цена],"",0,1)</f>
        <v>17990</v>
      </c>
      <c r="J5156" s="2" t="str">
        <f>M01_SETTINGS!$F$2</f>
        <v>KASPI</v>
      </c>
    </row>
    <row r="5157" spans="1:10" x14ac:dyDescent="0.35">
      <c r="A5157" s="3">
        <f>_xlfn.XLOOKUP(Table16[[#This Row],[OrderID]],[3]!Table13456[No заказа],[3]!Table13456[Дата
отправки],"",0,1)</f>
        <v>45648</v>
      </c>
      <c r="B5157" s="2">
        <v>467977835</v>
      </c>
      <c r="C5157" s="2"/>
      <c r="D5157" s="2"/>
      <c r="E5157" s="3"/>
      <c r="F5157" s="3"/>
      <c r="H5157" s="5">
        <f>_xlfn.XLOOKUP(Table16[[#This Row],[OrderID]],[3]!Table13456[No заказа],[3]!Table13456[Количество],"",0,1)</f>
        <v>1</v>
      </c>
      <c r="I5157" s="5">
        <f>_xlfn.XLOOKUP(Table16[[#This Row],[OrderID]],[3]!Table13456[No заказа],[3]!Table13456[Цена],"",0,1)</f>
        <v>17990</v>
      </c>
      <c r="J5157" s="2" t="str">
        <f>M01_SETTINGS!$F$2</f>
        <v>KASPI</v>
      </c>
    </row>
    <row r="5158" spans="1:10" x14ac:dyDescent="0.35">
      <c r="A5158" s="3">
        <f>_xlfn.XLOOKUP(Table16[[#This Row],[OrderID]],[3]!Table13456[No заказа],[3]!Table13456[Дата
отправки],"",0,1)</f>
        <v>45648</v>
      </c>
      <c r="B5158" s="2">
        <v>468313827</v>
      </c>
      <c r="C5158" s="2"/>
      <c r="D5158" s="2"/>
      <c r="E5158" s="3"/>
      <c r="F5158" s="3"/>
      <c r="H5158" s="5">
        <f>_xlfn.XLOOKUP(Table16[[#This Row],[OrderID]],[3]!Table13456[No заказа],[3]!Table13456[Количество],"",0,1)</f>
        <v>1</v>
      </c>
      <c r="I5158" s="5">
        <f>_xlfn.XLOOKUP(Table16[[#This Row],[OrderID]],[3]!Table13456[No заказа],[3]!Table13456[Цена],"",0,1)</f>
        <v>17990</v>
      </c>
      <c r="J5158" s="2" t="str">
        <f>M01_SETTINGS!$F$2</f>
        <v>KASPI</v>
      </c>
    </row>
    <row r="5159" spans="1:10" x14ac:dyDescent="0.35">
      <c r="A5159" s="3">
        <f>_xlfn.XLOOKUP(Table16[[#This Row],[OrderID]],[3]!Table13456[No заказа],[3]!Table13456[Дата
отправки],"",0,1)</f>
        <v>45648</v>
      </c>
      <c r="B5159" s="2">
        <v>467830424</v>
      </c>
      <c r="C5159" s="2"/>
      <c r="D5159" s="2"/>
      <c r="E5159" s="3"/>
      <c r="F5159" s="3"/>
      <c r="H5159" s="5">
        <f>_xlfn.XLOOKUP(Table16[[#This Row],[OrderID]],[3]!Table13456[No заказа],[3]!Table13456[Количество],"",0,1)</f>
        <v>1</v>
      </c>
      <c r="I5159" s="5">
        <f>_xlfn.XLOOKUP(Table16[[#This Row],[OrderID]],[3]!Table13456[No заказа],[3]!Table13456[Цена],"",0,1)</f>
        <v>17990</v>
      </c>
      <c r="J5159" s="2" t="str">
        <f>M01_SETTINGS!$F$2</f>
        <v>KASPI</v>
      </c>
    </row>
    <row r="5160" spans="1:10" x14ac:dyDescent="0.35">
      <c r="A5160" s="3">
        <f>_xlfn.XLOOKUP(Table16[[#This Row],[OrderID]],[3]!Table13456[No заказа],[3]!Table13456[Дата
отправки],"",0,1)</f>
        <v>45648</v>
      </c>
      <c r="B5160" s="2">
        <v>467972276</v>
      </c>
      <c r="C5160" s="2"/>
      <c r="D5160" s="2"/>
      <c r="E5160" s="3"/>
      <c r="F5160" s="3"/>
      <c r="H5160" s="5">
        <f>_xlfn.XLOOKUP(Table16[[#This Row],[OrderID]],[3]!Table13456[No заказа],[3]!Table13456[Количество],"",0,1)</f>
        <v>1</v>
      </c>
      <c r="I5160" s="5">
        <f>_xlfn.XLOOKUP(Table16[[#This Row],[OrderID]],[3]!Table13456[No заказа],[3]!Table13456[Цена],"",0,1)</f>
        <v>17990</v>
      </c>
      <c r="J5160" s="2" t="str">
        <f>M01_SETTINGS!$F$2</f>
        <v>KASPI</v>
      </c>
    </row>
    <row r="5161" spans="1:10" x14ac:dyDescent="0.35">
      <c r="A5161" s="3">
        <f>_xlfn.XLOOKUP(Table16[[#This Row],[OrderID]],[3]!Table13456[No заказа],[3]!Table13456[Дата
отправки],"",0,1)</f>
        <v>45648</v>
      </c>
      <c r="B5161" s="2">
        <v>468279218</v>
      </c>
      <c r="C5161" s="2"/>
      <c r="D5161" s="2"/>
      <c r="E5161" s="3"/>
      <c r="F5161" s="3"/>
      <c r="H5161" s="5">
        <f>_xlfn.XLOOKUP(Table16[[#This Row],[OrderID]],[3]!Table13456[No заказа],[3]!Table13456[Количество],"",0,1)</f>
        <v>1</v>
      </c>
      <c r="I5161" s="5">
        <f>_xlfn.XLOOKUP(Table16[[#This Row],[OrderID]],[3]!Table13456[No заказа],[3]!Table13456[Цена],"",0,1)</f>
        <v>7490</v>
      </c>
      <c r="J5161" s="2" t="str">
        <f>M01_SETTINGS!$F$2</f>
        <v>KASPI</v>
      </c>
    </row>
    <row r="5162" spans="1:10" x14ac:dyDescent="0.35">
      <c r="A5162" s="3">
        <f>_xlfn.XLOOKUP(Table16[[#This Row],[OrderID]],[3]!Table13456[No заказа],[3]!Table13456[Дата
отправки],"",0,1)</f>
        <v>45648</v>
      </c>
      <c r="B5162" s="2">
        <v>468165430</v>
      </c>
      <c r="C5162" s="2"/>
      <c r="D5162" s="2"/>
      <c r="E5162" s="3"/>
      <c r="F5162" s="3"/>
      <c r="H5162" s="5">
        <f>_xlfn.XLOOKUP(Table16[[#This Row],[OrderID]],[3]!Table13456[No заказа],[3]!Table13456[Количество],"",0,1)</f>
        <v>1</v>
      </c>
      <c r="I5162" s="5">
        <f>_xlfn.XLOOKUP(Table16[[#This Row],[OrderID]],[3]!Table13456[No заказа],[3]!Table13456[Цена],"",0,1)</f>
        <v>8489</v>
      </c>
      <c r="J5162" s="2" t="str">
        <f>M01_SETTINGS!$F$2</f>
        <v>KASPI</v>
      </c>
    </row>
    <row r="5163" spans="1:10" x14ac:dyDescent="0.35">
      <c r="A5163" s="3">
        <f>_xlfn.XLOOKUP(Table16[[#This Row],[OrderID]],[3]!Table13456[No заказа],[3]!Table13456[Дата
отправки],"",0,1)</f>
        <v>45648</v>
      </c>
      <c r="B5163" s="2">
        <v>468384799</v>
      </c>
      <c r="C5163" s="2"/>
      <c r="D5163" s="2"/>
      <c r="E5163" s="3"/>
      <c r="F5163" s="3"/>
      <c r="H5163" s="5">
        <f>_xlfn.XLOOKUP(Table16[[#This Row],[OrderID]],[3]!Table13456[No заказа],[3]!Table13456[Количество],"",0,1)</f>
        <v>1</v>
      </c>
      <c r="I5163" s="5">
        <f>_xlfn.XLOOKUP(Table16[[#This Row],[OrderID]],[3]!Table13456[No заказа],[3]!Table13456[Цена],"",0,1)</f>
        <v>8430</v>
      </c>
      <c r="J5163" s="2" t="str">
        <f>M01_SETTINGS!$F$2</f>
        <v>KASPI</v>
      </c>
    </row>
    <row r="5164" spans="1:10" x14ac:dyDescent="0.35">
      <c r="A5164" s="3">
        <f>_xlfn.XLOOKUP(Table16[[#This Row],[OrderID]],[3]!Table13456[No заказа],[3]!Table13456[Дата
отправки],"",0,1)</f>
        <v>45648</v>
      </c>
      <c r="B5164" s="2">
        <v>468330059</v>
      </c>
      <c r="C5164" s="2"/>
      <c r="D5164" s="2"/>
      <c r="E5164" s="3"/>
      <c r="F5164" s="3"/>
      <c r="H5164" s="5">
        <f>_xlfn.XLOOKUP(Table16[[#This Row],[OrderID]],[3]!Table13456[No заказа],[3]!Table13456[Количество],"",0,1)</f>
        <v>1</v>
      </c>
      <c r="I5164" s="5">
        <f>_xlfn.XLOOKUP(Table16[[#This Row],[OrderID]],[3]!Table13456[No заказа],[3]!Table13456[Цена],"",0,1)</f>
        <v>8876</v>
      </c>
      <c r="J5164" s="2" t="str">
        <f>M01_SETTINGS!$F$2</f>
        <v>KASPI</v>
      </c>
    </row>
    <row r="5165" spans="1:10" x14ac:dyDescent="0.35">
      <c r="A5165" s="3">
        <f>_xlfn.XLOOKUP(Table16[[#This Row],[OrderID]],[3]!Table13456[No заказа],[3]!Table13456[Дата
отправки],"",0,1)</f>
        <v>45648</v>
      </c>
      <c r="B5165" s="2">
        <v>467919926</v>
      </c>
      <c r="C5165" s="2"/>
      <c r="D5165" s="2"/>
      <c r="E5165" s="3"/>
      <c r="F5165" s="3"/>
      <c r="H5165" s="5">
        <f>_xlfn.XLOOKUP(Table16[[#This Row],[OrderID]],[3]!Table13456[No заказа],[3]!Table13456[Количество],"",0,1)</f>
        <v>1</v>
      </c>
      <c r="I5165" s="5">
        <f>_xlfn.XLOOKUP(Table16[[#This Row],[OrderID]],[3]!Table13456[No заказа],[3]!Table13456[Цена],"",0,1)</f>
        <v>8989</v>
      </c>
      <c r="J5165" s="2" t="str">
        <f>M01_SETTINGS!$F$2</f>
        <v>KASPI</v>
      </c>
    </row>
    <row r="5166" spans="1:10" x14ac:dyDescent="0.35">
      <c r="A5166" s="3">
        <f>_xlfn.XLOOKUP(Table16[[#This Row],[OrderID]],[3]!Table13456[No заказа],[3]!Table13456[Дата
отправки],"",0,1)</f>
        <v>45648</v>
      </c>
      <c r="B5166" s="2">
        <v>468226705</v>
      </c>
      <c r="C5166" s="2"/>
      <c r="D5166" s="2"/>
      <c r="E5166" s="3"/>
      <c r="F5166" s="3"/>
      <c r="H5166" s="5">
        <f>_xlfn.XLOOKUP(Table16[[#This Row],[OrderID]],[3]!Table13456[No заказа],[3]!Table13456[Количество],"",0,1)</f>
        <v>1</v>
      </c>
      <c r="I5166" s="5">
        <f>_xlfn.XLOOKUP(Table16[[#This Row],[OrderID]],[3]!Table13456[No заказа],[3]!Table13456[Цена],"",0,1)</f>
        <v>8989</v>
      </c>
      <c r="J5166" s="2" t="str">
        <f>M01_SETTINGS!$F$2</f>
        <v>KASPI</v>
      </c>
    </row>
    <row r="5167" spans="1:10" x14ac:dyDescent="0.35">
      <c r="A5167" s="3">
        <f>_xlfn.XLOOKUP(Table16[[#This Row],[OrderID]],[3]!Table13456[No заказа],[3]!Table13456[Дата
отправки],"",0,1)</f>
        <v>45648</v>
      </c>
      <c r="B5167" s="2">
        <v>468084439</v>
      </c>
      <c r="C5167" s="2"/>
      <c r="D5167" s="2"/>
      <c r="E5167" s="3"/>
      <c r="F5167" s="3"/>
      <c r="H5167" s="5">
        <f>_xlfn.XLOOKUP(Table16[[#This Row],[OrderID]],[3]!Table13456[No заказа],[3]!Table13456[Количество],"",0,1)</f>
        <v>1</v>
      </c>
      <c r="I5167" s="5">
        <f>_xlfn.XLOOKUP(Table16[[#This Row],[OrderID]],[3]!Table13456[No заказа],[3]!Table13456[Цена],"",0,1)</f>
        <v>8700</v>
      </c>
      <c r="J5167" s="2" t="str">
        <f>M01_SETTINGS!$F$2</f>
        <v>KASPI</v>
      </c>
    </row>
    <row r="5168" spans="1:10" x14ac:dyDescent="0.35">
      <c r="A5168" s="3">
        <f>_xlfn.XLOOKUP(Table16[[#This Row],[OrderID]],[3]!Table13456[No заказа],[3]!Table13456[Дата
отправки],"",0,1)</f>
        <v>45648</v>
      </c>
      <c r="B5168" s="2">
        <v>468341241</v>
      </c>
      <c r="C5168" s="2"/>
      <c r="D5168" s="2"/>
      <c r="E5168" s="3"/>
      <c r="F5168" s="3"/>
      <c r="H5168" s="5">
        <f>_xlfn.XLOOKUP(Table16[[#This Row],[OrderID]],[3]!Table13456[No заказа],[3]!Table13456[Количество],"",0,1)</f>
        <v>1</v>
      </c>
      <c r="I5168" s="5">
        <f>_xlfn.XLOOKUP(Table16[[#This Row],[OrderID]],[3]!Table13456[No заказа],[3]!Table13456[Цена],"",0,1)</f>
        <v>8989</v>
      </c>
      <c r="J5168" s="2" t="str">
        <f>M01_SETTINGS!$F$2</f>
        <v>KASPI</v>
      </c>
    </row>
    <row r="5169" spans="1:10" x14ac:dyDescent="0.35">
      <c r="A5169" s="3">
        <f>_xlfn.XLOOKUP(Table16[[#This Row],[OrderID]],[3]!Table13456[No заказа],[3]!Table13456[Дата
отправки],"",0,1)</f>
        <v>45648</v>
      </c>
      <c r="B5169" s="2">
        <v>468305275</v>
      </c>
      <c r="C5169" s="2"/>
      <c r="D5169" s="2"/>
      <c r="E5169" s="3"/>
      <c r="F5169" s="3"/>
      <c r="H5169" s="5">
        <f>_xlfn.XLOOKUP(Table16[[#This Row],[OrderID]],[3]!Table13456[No заказа],[3]!Table13456[Количество],"",0,1)</f>
        <v>1</v>
      </c>
      <c r="I5169" s="5">
        <f>_xlfn.XLOOKUP(Table16[[#This Row],[OrderID]],[3]!Table13456[No заказа],[3]!Table13456[Цена],"",0,1)</f>
        <v>8982</v>
      </c>
      <c r="J5169" s="2" t="str">
        <f>M01_SETTINGS!$F$2</f>
        <v>KASPI</v>
      </c>
    </row>
    <row r="5170" spans="1:10" x14ac:dyDescent="0.35">
      <c r="A5170" s="3">
        <f>_xlfn.XLOOKUP(Table16[[#This Row],[OrderID]],[3]!Table13456[No заказа],[3]!Table13456[Дата
отправки],"",0,1)</f>
        <v>45648</v>
      </c>
      <c r="B5170" s="2">
        <v>468389750</v>
      </c>
      <c r="C5170" s="2"/>
      <c r="D5170" s="2"/>
      <c r="E5170" s="3"/>
      <c r="F5170" s="3"/>
      <c r="H5170" s="5">
        <f>_xlfn.XLOOKUP(Table16[[#This Row],[OrderID]],[3]!Table13456[No заказа],[3]!Table13456[Количество],"",0,1)</f>
        <v>1</v>
      </c>
      <c r="I5170" s="5">
        <f>_xlfn.XLOOKUP(Table16[[#This Row],[OrderID]],[3]!Table13456[No заказа],[3]!Table13456[Цена],"",0,1)</f>
        <v>8989</v>
      </c>
      <c r="J5170" s="2" t="str">
        <f>M01_SETTINGS!$F$2</f>
        <v>KASPI</v>
      </c>
    </row>
    <row r="5171" spans="1:10" x14ac:dyDescent="0.35">
      <c r="A5171" s="3">
        <f>_xlfn.XLOOKUP(Table16[[#This Row],[OrderID]],[3]!Table13456[No заказа],[3]!Table13456[Дата
отправки],"",0,1)</f>
        <v>45648</v>
      </c>
      <c r="B5171" s="2">
        <v>467930654</v>
      </c>
      <c r="C5171" s="2"/>
      <c r="D5171" s="2"/>
      <c r="E5171" s="3"/>
      <c r="F5171" s="3"/>
      <c r="H5171" s="5">
        <f>_xlfn.XLOOKUP(Table16[[#This Row],[OrderID]],[3]!Table13456[No заказа],[3]!Table13456[Количество],"",0,1)</f>
        <v>1</v>
      </c>
      <c r="I5171" s="5">
        <f>_xlfn.XLOOKUP(Table16[[#This Row],[OrderID]],[3]!Table13456[No заказа],[3]!Table13456[Цена],"",0,1)</f>
        <v>8990</v>
      </c>
      <c r="J5171" s="2" t="str">
        <f>M01_SETTINGS!$F$2</f>
        <v>KASPI</v>
      </c>
    </row>
    <row r="5172" spans="1:10" x14ac:dyDescent="0.35">
      <c r="A5172" s="3">
        <f>_xlfn.XLOOKUP(Table16[[#This Row],[OrderID]],[3]!Table13456[No заказа],[3]!Table13456[Дата
отправки],"",0,1)</f>
        <v>45648</v>
      </c>
      <c r="B5172" s="2">
        <v>468003692</v>
      </c>
      <c r="C5172" s="2"/>
      <c r="D5172" s="2"/>
      <c r="E5172" s="3"/>
      <c r="F5172" s="3"/>
      <c r="H5172" s="5">
        <f>_xlfn.XLOOKUP(Table16[[#This Row],[OrderID]],[3]!Table13456[No заказа],[3]!Table13456[Количество],"",0,1)</f>
        <v>1</v>
      </c>
      <c r="I5172" s="5">
        <f>_xlfn.XLOOKUP(Table16[[#This Row],[OrderID]],[3]!Table13456[No заказа],[3]!Table13456[Цена],"",0,1)</f>
        <v>8955</v>
      </c>
      <c r="J5172" s="2" t="str">
        <f>M01_SETTINGS!$F$2</f>
        <v>KASPI</v>
      </c>
    </row>
    <row r="5173" spans="1:10" x14ac:dyDescent="0.35">
      <c r="A5173" s="3">
        <f>_xlfn.XLOOKUP(Table16[[#This Row],[OrderID]],[3]!Table13456[No заказа],[3]!Table13456[Дата
отправки],"",0,1)</f>
        <v>45648</v>
      </c>
      <c r="B5173" s="2">
        <v>468234823</v>
      </c>
      <c r="C5173" s="2"/>
      <c r="D5173" s="2"/>
      <c r="E5173" s="3"/>
      <c r="F5173" s="3"/>
      <c r="H5173" s="5">
        <f>_xlfn.XLOOKUP(Table16[[#This Row],[OrderID]],[3]!Table13456[No заказа],[3]!Table13456[Количество],"",0,1)</f>
        <v>1</v>
      </c>
      <c r="I5173" s="5">
        <f>_xlfn.XLOOKUP(Table16[[#This Row],[OrderID]],[3]!Table13456[No заказа],[3]!Table13456[Цена],"",0,1)</f>
        <v>8902</v>
      </c>
      <c r="J5173" s="2" t="str">
        <f>M01_SETTINGS!$F$2</f>
        <v>KASPI</v>
      </c>
    </row>
    <row r="5174" spans="1:10" x14ac:dyDescent="0.35">
      <c r="A5174" s="3">
        <f>_xlfn.XLOOKUP(Table16[[#This Row],[OrderID]],[3]!Table13456[No заказа],[3]!Table13456[Дата
отправки],"",0,1)</f>
        <v>45648</v>
      </c>
      <c r="B5174" s="2">
        <v>467996936</v>
      </c>
      <c r="C5174" s="2"/>
      <c r="D5174" s="2"/>
      <c r="E5174" s="3"/>
      <c r="F5174" s="3"/>
      <c r="H5174" s="5">
        <f>_xlfn.XLOOKUP(Table16[[#This Row],[OrderID]],[3]!Table13456[No заказа],[3]!Table13456[Количество],"",0,1)</f>
        <v>1</v>
      </c>
      <c r="I5174" s="5">
        <f>_xlfn.XLOOKUP(Table16[[#This Row],[OrderID]],[3]!Table13456[No заказа],[3]!Table13456[Цена],"",0,1)</f>
        <v>8668</v>
      </c>
      <c r="J5174" s="2" t="str">
        <f>M01_SETTINGS!$F$2</f>
        <v>KASPI</v>
      </c>
    </row>
    <row r="5175" spans="1:10" x14ac:dyDescent="0.35">
      <c r="A5175" s="3">
        <f>_xlfn.XLOOKUP(Table16[[#This Row],[OrderID]],[3]!Table13456[No заказа],[3]!Table13456[Дата
отправки],"",0,1)</f>
        <v>45647</v>
      </c>
      <c r="B5175" s="2">
        <v>467791435</v>
      </c>
      <c r="C5175" s="2"/>
      <c r="D5175" s="2"/>
      <c r="E5175" s="3"/>
      <c r="F5175" s="3"/>
      <c r="H5175" s="5">
        <f>_xlfn.XLOOKUP(Table16[[#This Row],[OrderID]],[3]!Table13456[No заказа],[3]!Table13456[Количество],"",0,1)</f>
        <v>1</v>
      </c>
      <c r="I5175" s="5">
        <f>_xlfn.XLOOKUP(Table16[[#This Row],[OrderID]],[3]!Table13456[No заказа],[3]!Table13456[Цена],"",0,1)</f>
        <v>7490</v>
      </c>
      <c r="J5175" s="2" t="str">
        <f>M01_SETTINGS!$F$2</f>
        <v>KASPI</v>
      </c>
    </row>
    <row r="5176" spans="1:10" x14ac:dyDescent="0.35">
      <c r="A5176" s="3">
        <f>_xlfn.XLOOKUP(Table16[[#This Row],[OrderID]],[3]!Table13456[No заказа],[3]!Table13456[Дата
отправки],"",0,1)</f>
        <v>45647</v>
      </c>
      <c r="B5176" s="2">
        <v>467436613</v>
      </c>
      <c r="C5176" s="2"/>
      <c r="D5176" s="2"/>
      <c r="E5176" s="3"/>
      <c r="F5176" s="3"/>
      <c r="H5176" s="5">
        <f>_xlfn.XLOOKUP(Table16[[#This Row],[OrderID]],[3]!Table13456[No заказа],[3]!Table13456[Количество],"",0,1)</f>
        <v>1</v>
      </c>
      <c r="I5176" s="5">
        <f>_xlfn.XLOOKUP(Table16[[#This Row],[OrderID]],[3]!Table13456[No заказа],[3]!Table13456[Цена],"",0,1)</f>
        <v>9496</v>
      </c>
      <c r="J5176" s="2" t="str">
        <f>M01_SETTINGS!$F$2</f>
        <v>KASPI</v>
      </c>
    </row>
    <row r="5177" spans="1:10" x14ac:dyDescent="0.35">
      <c r="A5177" s="3">
        <f>_xlfn.XLOOKUP(Table16[[#This Row],[OrderID]],[3]!Table13456[No заказа],[3]!Table13456[Дата
отправки],"",0,1)</f>
        <v>45647</v>
      </c>
      <c r="B5177" s="2">
        <v>467575298</v>
      </c>
      <c r="C5177" s="2"/>
      <c r="D5177" s="2"/>
      <c r="E5177" s="3"/>
      <c r="F5177" s="3"/>
      <c r="H5177" s="5">
        <f>_xlfn.XLOOKUP(Table16[[#This Row],[OrderID]],[3]!Table13456[No заказа],[3]!Table13456[Количество],"",0,1)</f>
        <v>1</v>
      </c>
      <c r="I5177" s="5">
        <f>_xlfn.XLOOKUP(Table16[[#This Row],[OrderID]],[3]!Table13456[No заказа],[3]!Table13456[Цена],"",0,1)</f>
        <v>8490</v>
      </c>
      <c r="J5177" s="2" t="str">
        <f>M01_SETTINGS!$F$2</f>
        <v>KASPI</v>
      </c>
    </row>
    <row r="5178" spans="1:10" x14ac:dyDescent="0.35">
      <c r="A5178" s="3">
        <f>_xlfn.XLOOKUP(Table16[[#This Row],[OrderID]],[3]!Table13456[No заказа],[3]!Table13456[Дата
отправки],"",0,1)</f>
        <v>45647</v>
      </c>
      <c r="B5178" s="2">
        <v>467221001</v>
      </c>
      <c r="C5178" s="2"/>
      <c r="D5178" s="2"/>
      <c r="E5178" s="3"/>
      <c r="F5178" s="3"/>
      <c r="H5178" s="5">
        <f>_xlfn.XLOOKUP(Table16[[#This Row],[OrderID]],[3]!Table13456[No заказа],[3]!Table13456[Количество],"",0,1)</f>
        <v>1</v>
      </c>
      <c r="I5178" s="5">
        <f>_xlfn.XLOOKUP(Table16[[#This Row],[OrderID]],[3]!Table13456[No заказа],[3]!Table13456[Цена],"",0,1)</f>
        <v>8490</v>
      </c>
      <c r="J5178" s="2" t="str">
        <f>M01_SETTINGS!$F$2</f>
        <v>KASPI</v>
      </c>
    </row>
    <row r="5179" spans="1:10" x14ac:dyDescent="0.35">
      <c r="A5179" s="3">
        <f>_xlfn.XLOOKUP(Table16[[#This Row],[OrderID]],[3]!Table13456[No заказа],[3]!Table13456[Дата
отправки],"",0,1)</f>
        <v>45647</v>
      </c>
      <c r="B5179" s="2">
        <v>467645767</v>
      </c>
      <c r="C5179" s="2"/>
      <c r="D5179" s="2"/>
      <c r="E5179" s="3"/>
      <c r="F5179" s="3"/>
      <c r="H5179" s="5">
        <f>_xlfn.XLOOKUP(Table16[[#This Row],[OrderID]],[3]!Table13456[No заказа],[3]!Table13456[Количество],"",0,1)</f>
        <v>1</v>
      </c>
      <c r="I5179" s="5">
        <f>_xlfn.XLOOKUP(Table16[[#This Row],[OrderID]],[3]!Table13456[No заказа],[3]!Table13456[Цена],"",0,1)</f>
        <v>8430</v>
      </c>
      <c r="J5179" s="2" t="str">
        <f>M01_SETTINGS!$F$2</f>
        <v>KASPI</v>
      </c>
    </row>
    <row r="5180" spans="1:10" x14ac:dyDescent="0.35">
      <c r="A5180" s="3">
        <f>_xlfn.XLOOKUP(Table16[[#This Row],[OrderID]],[3]!Table13456[No заказа],[3]!Table13456[Дата
отправки],"",0,1)</f>
        <v>45647</v>
      </c>
      <c r="B5180" s="2">
        <v>467381480</v>
      </c>
      <c r="C5180" s="2"/>
      <c r="D5180" s="2"/>
      <c r="E5180" s="3"/>
      <c r="F5180" s="3"/>
      <c r="H5180" s="5">
        <f>_xlfn.XLOOKUP(Table16[[#This Row],[OrderID]],[3]!Table13456[No заказа],[3]!Table13456[Количество],"",0,1)</f>
        <v>1</v>
      </c>
      <c r="I5180" s="5">
        <f>_xlfn.XLOOKUP(Table16[[#This Row],[OrderID]],[3]!Table13456[No заказа],[3]!Table13456[Цена],"",0,1)</f>
        <v>8430</v>
      </c>
      <c r="J5180" s="2" t="str">
        <f>M01_SETTINGS!$F$2</f>
        <v>KASPI</v>
      </c>
    </row>
    <row r="5181" spans="1:10" x14ac:dyDescent="0.35">
      <c r="A5181" s="3">
        <f>_xlfn.XLOOKUP(Table16[[#This Row],[OrderID]],[3]!Table13456[No заказа],[3]!Table13456[Дата
отправки],"",0,1)</f>
        <v>45647</v>
      </c>
      <c r="B5181" s="2">
        <v>467314762</v>
      </c>
      <c r="C5181" s="2"/>
      <c r="D5181" s="2"/>
      <c r="E5181" s="3"/>
      <c r="F5181" s="3"/>
      <c r="H5181" s="5">
        <f>_xlfn.XLOOKUP(Table16[[#This Row],[OrderID]],[3]!Table13456[No заказа],[3]!Table13456[Количество],"",0,1)</f>
        <v>1</v>
      </c>
      <c r="I5181" s="5">
        <f>_xlfn.XLOOKUP(Table16[[#This Row],[OrderID]],[3]!Table13456[No заказа],[3]!Table13456[Цена],"",0,1)</f>
        <v>8430</v>
      </c>
      <c r="J5181" s="2" t="str">
        <f>M01_SETTINGS!$F$2</f>
        <v>KASPI</v>
      </c>
    </row>
    <row r="5182" spans="1:10" x14ac:dyDescent="0.35">
      <c r="A5182" s="3">
        <f>_xlfn.XLOOKUP(Table16[[#This Row],[OrderID]],[3]!Table13456[No заказа],[3]!Table13456[Дата
отправки],"",0,1)</f>
        <v>45647</v>
      </c>
      <c r="B5182" s="2">
        <v>467255939</v>
      </c>
      <c r="C5182" s="2"/>
      <c r="D5182" s="2"/>
      <c r="E5182" s="3"/>
      <c r="F5182" s="3"/>
      <c r="H5182" s="5">
        <f>_xlfn.XLOOKUP(Table16[[#This Row],[OrderID]],[3]!Table13456[No заказа],[3]!Table13456[Количество],"",0,1)</f>
        <v>1</v>
      </c>
      <c r="I5182" s="5">
        <f>_xlfn.XLOOKUP(Table16[[#This Row],[OrderID]],[3]!Table13456[No заказа],[3]!Table13456[Цена],"",0,1)</f>
        <v>9000</v>
      </c>
      <c r="J5182" s="2" t="str">
        <f>M01_SETTINGS!$F$2</f>
        <v>KASPI</v>
      </c>
    </row>
    <row r="5183" spans="1:10" x14ac:dyDescent="0.35">
      <c r="A5183" s="3">
        <f>_xlfn.XLOOKUP(Table16[[#This Row],[OrderID]],[3]!Table13456[No заказа],[3]!Table13456[Дата
отправки],"",0,1)</f>
        <v>45647</v>
      </c>
      <c r="B5183" s="2">
        <v>467742674</v>
      </c>
      <c r="C5183" s="2"/>
      <c r="D5183" s="2"/>
      <c r="E5183" s="3"/>
      <c r="F5183" s="3"/>
      <c r="H5183" s="5">
        <f>_xlfn.XLOOKUP(Table16[[#This Row],[OrderID]],[3]!Table13456[No заказа],[3]!Table13456[Количество],"",0,1)</f>
        <v>1</v>
      </c>
      <c r="I5183" s="5">
        <f>_xlfn.XLOOKUP(Table16[[#This Row],[OrderID]],[3]!Table13456[No заказа],[3]!Table13456[Цена],"",0,1)</f>
        <v>8430</v>
      </c>
      <c r="J5183" s="2" t="str">
        <f>M01_SETTINGS!$F$2</f>
        <v>KASPI</v>
      </c>
    </row>
    <row r="5184" spans="1:10" x14ac:dyDescent="0.35">
      <c r="A5184" s="3">
        <f>_xlfn.XLOOKUP(Table16[[#This Row],[OrderID]],[3]!Table13456[No заказа],[3]!Table13456[Дата
отправки],"",0,1)</f>
        <v>45647</v>
      </c>
      <c r="B5184" s="2">
        <v>467791346</v>
      </c>
      <c r="C5184" s="2"/>
      <c r="D5184" s="2"/>
      <c r="E5184" s="3"/>
      <c r="F5184" s="3"/>
      <c r="H5184" s="5">
        <f>_xlfn.XLOOKUP(Table16[[#This Row],[OrderID]],[3]!Table13456[No заказа],[3]!Table13456[Количество],"",0,1)</f>
        <v>1</v>
      </c>
      <c r="I5184" s="5">
        <f>_xlfn.XLOOKUP(Table16[[#This Row],[OrderID]],[3]!Table13456[No заказа],[3]!Table13456[Цена],"",0,1)</f>
        <v>8430</v>
      </c>
      <c r="J5184" s="2" t="str">
        <f>M01_SETTINGS!$F$2</f>
        <v>KASPI</v>
      </c>
    </row>
    <row r="5185" spans="1:10" x14ac:dyDescent="0.35">
      <c r="A5185" s="3">
        <f>_xlfn.XLOOKUP(Table16[[#This Row],[OrderID]],[3]!Table13456[No заказа],[3]!Table13456[Дата
отправки],"",0,1)</f>
        <v>45647</v>
      </c>
      <c r="B5185" s="2" t="s">
        <v>276</v>
      </c>
      <c r="C5185" s="2"/>
      <c r="D5185" s="2"/>
      <c r="E5185" s="3"/>
      <c r="F5185" s="3"/>
      <c r="H5185" s="5">
        <f>_xlfn.XLOOKUP(Table16[[#This Row],[OrderID]],[3]!Table13456[No заказа],[3]!Table13456[Количество],"",0,1)</f>
        <v>1</v>
      </c>
      <c r="I5185" s="5">
        <f>_xlfn.XLOOKUP(Table16[[#This Row],[OrderID]],[3]!Table13456[No заказа],[3]!Table13456[Цена],"",0,1)</f>
        <v>17949</v>
      </c>
      <c r="J5185" s="2" t="str">
        <f>M01_SETTINGS!$F$2</f>
        <v>KASPI</v>
      </c>
    </row>
    <row r="5186" spans="1:10" x14ac:dyDescent="0.35">
      <c r="A5186" s="3">
        <f>_xlfn.XLOOKUP(Table16[[#This Row],[OrderID]],[3]!Table13456[No заказа],[3]!Table13456[Дата
отправки],"",0,1)</f>
        <v>45647</v>
      </c>
      <c r="B5186" s="2">
        <v>467440744</v>
      </c>
      <c r="C5186" s="2"/>
      <c r="D5186" s="2"/>
      <c r="E5186" s="3"/>
      <c r="F5186" s="3"/>
      <c r="H5186" s="5">
        <f>_xlfn.XLOOKUP(Table16[[#This Row],[OrderID]],[3]!Table13456[No заказа],[3]!Table13456[Количество],"",0,1)</f>
        <v>1</v>
      </c>
      <c r="I5186" s="5">
        <f>_xlfn.XLOOKUP(Table16[[#This Row],[OrderID]],[3]!Table13456[No заказа],[3]!Table13456[Цена],"",0,1)</f>
        <v>8720</v>
      </c>
      <c r="J5186" s="2" t="str">
        <f>M01_SETTINGS!$F$2</f>
        <v>KASPI</v>
      </c>
    </row>
    <row r="5187" spans="1:10" x14ac:dyDescent="0.35">
      <c r="A5187" s="3">
        <f>_xlfn.XLOOKUP(Table16[[#This Row],[OrderID]],[3]!Table13456[No заказа],[3]!Table13456[Дата
отправки],"",0,1)</f>
        <v>45647</v>
      </c>
      <c r="B5187" s="2">
        <v>467447051</v>
      </c>
      <c r="C5187" s="2"/>
      <c r="D5187" s="2"/>
      <c r="E5187" s="3"/>
      <c r="F5187" s="3"/>
      <c r="H5187" s="5">
        <f>_xlfn.XLOOKUP(Table16[[#This Row],[OrderID]],[3]!Table13456[No заказа],[3]!Table13456[Количество],"",0,1)</f>
        <v>1</v>
      </c>
      <c r="I5187" s="5">
        <f>_xlfn.XLOOKUP(Table16[[#This Row],[OrderID]],[3]!Table13456[No заказа],[3]!Table13456[Цена],"",0,1)</f>
        <v>8720</v>
      </c>
      <c r="J5187" s="2" t="str">
        <f>M01_SETTINGS!$F$2</f>
        <v>KASPI</v>
      </c>
    </row>
    <row r="5188" spans="1:10" x14ac:dyDescent="0.35">
      <c r="A5188" s="3">
        <f>_xlfn.XLOOKUP(Table16[[#This Row],[OrderID]],[3]!Table13456[No заказа],[3]!Table13456[Дата
отправки],"",0,1)</f>
        <v>45647</v>
      </c>
      <c r="B5188" s="2">
        <v>467548770</v>
      </c>
      <c r="C5188" s="2"/>
      <c r="D5188" s="2"/>
      <c r="E5188" s="3"/>
      <c r="F5188" s="3"/>
      <c r="H5188" s="5">
        <f>_xlfn.XLOOKUP(Table16[[#This Row],[OrderID]],[3]!Table13456[No заказа],[3]!Table13456[Количество],"",0,1)</f>
        <v>1</v>
      </c>
      <c r="I5188" s="5">
        <f>_xlfn.XLOOKUP(Table16[[#This Row],[OrderID]],[3]!Table13456[No заказа],[3]!Table13456[Цена],"",0,1)</f>
        <v>9497</v>
      </c>
      <c r="J5188" s="2" t="str">
        <f>M01_SETTINGS!$F$2</f>
        <v>KASPI</v>
      </c>
    </row>
    <row r="5189" spans="1:10" x14ac:dyDescent="0.35">
      <c r="A5189" s="3">
        <f>_xlfn.XLOOKUP(Table16[[#This Row],[OrderID]],[3]!Table13456[No заказа],[3]!Table13456[Дата
отправки],"",0,1)</f>
        <v>45647</v>
      </c>
      <c r="B5189" s="2">
        <v>467652053</v>
      </c>
      <c r="C5189" s="2"/>
      <c r="D5189" s="2"/>
      <c r="E5189" s="3"/>
      <c r="F5189" s="3"/>
      <c r="H5189" s="5">
        <f>_xlfn.XLOOKUP(Table16[[#This Row],[OrderID]],[3]!Table13456[No заказа],[3]!Table13456[Количество],"",0,1)</f>
        <v>1</v>
      </c>
      <c r="I5189" s="5">
        <f>_xlfn.XLOOKUP(Table16[[#This Row],[OrderID]],[3]!Table13456[No заказа],[3]!Table13456[Цена],"",0,1)</f>
        <v>9000</v>
      </c>
      <c r="J5189" s="2" t="str">
        <f>M01_SETTINGS!$F$2</f>
        <v>KASPI</v>
      </c>
    </row>
    <row r="5190" spans="1:10" x14ac:dyDescent="0.35">
      <c r="A5190" s="3">
        <f>_xlfn.XLOOKUP(Table16[[#This Row],[OrderID]],[3]!Table13456[No заказа],[3]!Table13456[Дата
отправки],"",0,1)</f>
        <v>45647</v>
      </c>
      <c r="B5190" s="2">
        <v>467374166</v>
      </c>
      <c r="C5190" s="2"/>
      <c r="D5190" s="2"/>
      <c r="E5190" s="3"/>
      <c r="F5190" s="3"/>
      <c r="H5190" s="5">
        <f>_xlfn.XLOOKUP(Table16[[#This Row],[OrderID]],[3]!Table13456[No заказа],[3]!Table13456[Количество],"",0,1)</f>
        <v>1</v>
      </c>
      <c r="I5190" s="5">
        <f>_xlfn.XLOOKUP(Table16[[#This Row],[OrderID]],[3]!Table13456[No заказа],[3]!Table13456[Цена],"",0,1)</f>
        <v>8913</v>
      </c>
      <c r="J5190" s="2" t="str">
        <f>M01_SETTINGS!$F$2</f>
        <v>KASPI</v>
      </c>
    </row>
    <row r="5191" spans="1:10" x14ac:dyDescent="0.35">
      <c r="A5191" s="3">
        <f>_xlfn.XLOOKUP(Table16[[#This Row],[OrderID]],[3]!Table13456[No заказа],[3]!Table13456[Дата
отправки],"",0,1)</f>
        <v>45647</v>
      </c>
      <c r="B5191" s="2">
        <v>467430443</v>
      </c>
      <c r="C5191" s="2"/>
      <c r="D5191" s="2"/>
      <c r="E5191" s="3"/>
      <c r="F5191" s="3"/>
      <c r="H5191" s="5">
        <f>_xlfn.XLOOKUP(Table16[[#This Row],[OrderID]],[3]!Table13456[No заказа],[3]!Table13456[Количество],"",0,1)</f>
        <v>1</v>
      </c>
      <c r="I5191" s="5">
        <f>_xlfn.XLOOKUP(Table16[[#This Row],[OrderID]],[3]!Table13456[No заказа],[3]!Table13456[Цена],"",0,1)</f>
        <v>8430</v>
      </c>
      <c r="J5191" s="2" t="str">
        <f>M01_SETTINGS!$F$2</f>
        <v>KASPI</v>
      </c>
    </row>
    <row r="5192" spans="1:10" x14ac:dyDescent="0.35">
      <c r="A5192" s="3">
        <f>_xlfn.XLOOKUP(Table16[[#This Row],[OrderID]],[3]!Table13456[No заказа],[3]!Table13456[Дата
отправки],"",0,1)</f>
        <v>45647</v>
      </c>
      <c r="B5192" s="2">
        <v>467258952</v>
      </c>
      <c r="C5192" s="2"/>
      <c r="D5192" s="2"/>
      <c r="E5192" s="3"/>
      <c r="F5192" s="3"/>
      <c r="H5192" s="5">
        <f>_xlfn.XLOOKUP(Table16[[#This Row],[OrderID]],[3]!Table13456[No заказа],[3]!Table13456[Количество],"",0,1)</f>
        <v>1</v>
      </c>
      <c r="I5192" s="5">
        <f>_xlfn.XLOOKUP(Table16[[#This Row],[OrderID]],[3]!Table13456[No заказа],[3]!Table13456[Цена],"",0,1)</f>
        <v>8430</v>
      </c>
      <c r="J5192" s="2" t="str">
        <f>M01_SETTINGS!$F$2</f>
        <v>KASPI</v>
      </c>
    </row>
    <row r="5193" spans="1:10" x14ac:dyDescent="0.35">
      <c r="A5193" s="3">
        <f>_xlfn.XLOOKUP(Table16[[#This Row],[OrderID]],[3]!Table13456[No заказа],[3]!Table13456[Дата
отправки],"",0,1)</f>
        <v>45647</v>
      </c>
      <c r="B5193" s="2">
        <v>467433947</v>
      </c>
      <c r="C5193" s="2"/>
      <c r="D5193" s="2"/>
      <c r="E5193" s="3"/>
      <c r="F5193" s="3"/>
      <c r="H5193" s="5">
        <f>_xlfn.XLOOKUP(Table16[[#This Row],[OrderID]],[3]!Table13456[No заказа],[3]!Table13456[Количество],"",0,1)</f>
        <v>1</v>
      </c>
      <c r="I5193" s="5">
        <f>_xlfn.XLOOKUP(Table16[[#This Row],[OrderID]],[3]!Table13456[No заказа],[3]!Table13456[Цена],"",0,1)</f>
        <v>8430</v>
      </c>
      <c r="J5193" s="2" t="str">
        <f>M01_SETTINGS!$F$2</f>
        <v>KASPI</v>
      </c>
    </row>
    <row r="5194" spans="1:10" x14ac:dyDescent="0.35">
      <c r="A5194" s="3">
        <f>_xlfn.XLOOKUP(Table16[[#This Row],[OrderID]],[3]!Table13456[No заказа],[3]!Table13456[Дата
отправки],"",0,1)</f>
        <v>45647</v>
      </c>
      <c r="B5194" s="2">
        <v>467507914</v>
      </c>
      <c r="C5194" s="2"/>
      <c r="D5194" s="2"/>
      <c r="E5194" s="3"/>
      <c r="F5194" s="3"/>
      <c r="H5194" s="5">
        <f>_xlfn.XLOOKUP(Table16[[#This Row],[OrderID]],[3]!Table13456[No заказа],[3]!Table13456[Количество],"",0,1)</f>
        <v>1</v>
      </c>
      <c r="I5194" s="5">
        <f>_xlfn.XLOOKUP(Table16[[#This Row],[OrderID]],[3]!Table13456[No заказа],[3]!Table13456[Цена],"",0,1)</f>
        <v>8490</v>
      </c>
      <c r="J5194" s="2" t="str">
        <f>M01_SETTINGS!$F$2</f>
        <v>KASPI</v>
      </c>
    </row>
    <row r="5195" spans="1:10" x14ac:dyDescent="0.35">
      <c r="A5195" s="3">
        <f>_xlfn.XLOOKUP(Table16[[#This Row],[OrderID]],[3]!Table13456[No заказа],[3]!Table13456[Дата
отправки],"",0,1)</f>
        <v>45647</v>
      </c>
      <c r="B5195" s="2">
        <v>467541051</v>
      </c>
      <c r="C5195" s="2"/>
      <c r="D5195" s="2"/>
      <c r="E5195" s="3"/>
      <c r="F5195" s="3"/>
      <c r="H5195" s="5">
        <f>_xlfn.XLOOKUP(Table16[[#This Row],[OrderID]],[3]!Table13456[No заказа],[3]!Table13456[Количество],"",0,1)</f>
        <v>1</v>
      </c>
      <c r="I5195" s="5">
        <f>_xlfn.XLOOKUP(Table16[[#This Row],[OrderID]],[3]!Table13456[No заказа],[3]!Table13456[Цена],"",0,1)</f>
        <v>9000</v>
      </c>
      <c r="J5195" s="2" t="str">
        <f>M01_SETTINGS!$F$2</f>
        <v>KASPI</v>
      </c>
    </row>
    <row r="5196" spans="1:10" x14ac:dyDescent="0.35">
      <c r="A5196" s="3">
        <f>_xlfn.XLOOKUP(Table16[[#This Row],[OrderID]],[3]!Table13456[No заказа],[3]!Table13456[Дата
отправки],"",0,1)</f>
        <v>45647</v>
      </c>
      <c r="B5196" s="2">
        <v>467565803</v>
      </c>
      <c r="C5196" s="2"/>
      <c r="D5196" s="2"/>
      <c r="E5196" s="3"/>
      <c r="F5196" s="3"/>
      <c r="H5196" s="5">
        <f>_xlfn.XLOOKUP(Table16[[#This Row],[OrderID]],[3]!Table13456[No заказа],[3]!Table13456[Количество],"",0,1)</f>
        <v>1</v>
      </c>
      <c r="I5196" s="5">
        <f>_xlfn.XLOOKUP(Table16[[#This Row],[OrderID]],[3]!Table13456[No заказа],[3]!Table13456[Цена],"",0,1)</f>
        <v>8905</v>
      </c>
      <c r="J5196" s="2" t="str">
        <f>M01_SETTINGS!$F$2</f>
        <v>KASPI</v>
      </c>
    </row>
    <row r="5197" spans="1:10" x14ac:dyDescent="0.35">
      <c r="A5197" s="3">
        <f>_xlfn.XLOOKUP(Table16[[#This Row],[OrderID]],[3]!Table13456[No заказа],[3]!Table13456[Дата
отправки],"",0,1)</f>
        <v>45647</v>
      </c>
      <c r="B5197" s="2">
        <v>467805704</v>
      </c>
      <c r="C5197" s="2"/>
      <c r="D5197" s="2"/>
      <c r="E5197" s="3"/>
      <c r="F5197" s="3"/>
      <c r="H5197" s="5">
        <f>_xlfn.XLOOKUP(Table16[[#This Row],[OrderID]],[3]!Table13456[No заказа],[3]!Table13456[Количество],"",0,1)</f>
        <v>1</v>
      </c>
      <c r="I5197" s="5">
        <f>_xlfn.XLOOKUP(Table16[[#This Row],[OrderID]],[3]!Table13456[No заказа],[3]!Table13456[Цена],"",0,1)</f>
        <v>8900</v>
      </c>
      <c r="J5197" s="2" t="str">
        <f>M01_SETTINGS!$F$2</f>
        <v>KASPI</v>
      </c>
    </row>
    <row r="5198" spans="1:10" x14ac:dyDescent="0.35">
      <c r="A5198" s="3">
        <f>_xlfn.XLOOKUP(Table16[[#This Row],[OrderID]],[3]!Table13456[No заказа],[3]!Table13456[Дата
отправки],"",0,1)</f>
        <v>45647</v>
      </c>
      <c r="B5198" s="2">
        <v>467197820</v>
      </c>
      <c r="C5198" s="2"/>
      <c r="D5198" s="2"/>
      <c r="E5198" s="3"/>
      <c r="F5198" s="3"/>
      <c r="H5198" s="5">
        <f>_xlfn.XLOOKUP(Table16[[#This Row],[OrderID]],[3]!Table13456[No заказа],[3]!Table13456[Количество],"",0,1)</f>
        <v>1</v>
      </c>
      <c r="I5198" s="5">
        <f>_xlfn.XLOOKUP(Table16[[#This Row],[OrderID]],[3]!Table13456[No заказа],[3]!Table13456[Цена],"",0,1)</f>
        <v>9000</v>
      </c>
      <c r="J5198" s="2" t="str">
        <f>M01_SETTINGS!$F$2</f>
        <v>KASPI</v>
      </c>
    </row>
    <row r="5199" spans="1:10" x14ac:dyDescent="0.35">
      <c r="A5199" s="3">
        <f>_xlfn.XLOOKUP(Table16[[#This Row],[OrderID]],[3]!Table13456[No заказа],[3]!Table13456[Дата
отправки],"",0,1)</f>
        <v>45647</v>
      </c>
      <c r="B5199" s="2" t="s">
        <v>277</v>
      </c>
      <c r="C5199" s="2"/>
      <c r="D5199" s="2"/>
      <c r="E5199" s="3"/>
      <c r="F5199" s="3"/>
      <c r="H5199" s="5">
        <f>_xlfn.XLOOKUP(Table16[[#This Row],[OrderID]],[3]!Table13456[No заказа],[3]!Table13456[Количество],"",0,1)</f>
        <v>1</v>
      </c>
      <c r="I5199" s="5">
        <f>_xlfn.XLOOKUP(Table16[[#This Row],[OrderID]],[3]!Table13456[No заказа],[3]!Table13456[Цена],"",0,1)</f>
        <v>17949</v>
      </c>
      <c r="J5199" s="2" t="str">
        <f>M01_SETTINGS!$F$2</f>
        <v>KASPI</v>
      </c>
    </row>
    <row r="5200" spans="1:10" x14ac:dyDescent="0.35">
      <c r="A5200" s="3">
        <f>_xlfn.XLOOKUP(Table16[[#This Row],[OrderID]],[3]!Table13456[No заказа],[3]!Table13456[Дата
отправки],"",0,1)</f>
        <v>45647</v>
      </c>
      <c r="B5200" s="2">
        <v>467249018</v>
      </c>
      <c r="C5200" s="2"/>
      <c r="D5200" s="2"/>
      <c r="E5200" s="3"/>
      <c r="F5200" s="3"/>
      <c r="H5200" s="5">
        <f>_xlfn.XLOOKUP(Table16[[#This Row],[OrderID]],[3]!Table13456[No заказа],[3]!Table13456[Количество],"",0,1)</f>
        <v>1</v>
      </c>
      <c r="I5200" s="5">
        <f>_xlfn.XLOOKUP(Table16[[#This Row],[OrderID]],[3]!Table13456[No заказа],[3]!Table13456[Цена],"",0,1)</f>
        <v>8990</v>
      </c>
      <c r="J5200" s="2" t="str">
        <f>M01_SETTINGS!$F$2</f>
        <v>KASPI</v>
      </c>
    </row>
    <row r="5201" spans="1:10" x14ac:dyDescent="0.35">
      <c r="A5201" s="3">
        <f>_xlfn.XLOOKUP(Table16[[#This Row],[OrderID]],[3]!Table13456[No заказа],[3]!Table13456[Дата
отправки],"",0,1)</f>
        <v>45647</v>
      </c>
      <c r="B5201" s="2">
        <v>467488722</v>
      </c>
      <c r="C5201" s="2"/>
      <c r="D5201" s="2"/>
      <c r="E5201" s="3"/>
      <c r="F5201" s="3"/>
      <c r="H5201" s="5">
        <f>_xlfn.XLOOKUP(Table16[[#This Row],[OrderID]],[3]!Table13456[No заказа],[3]!Table13456[Количество],"",0,1)</f>
        <v>1</v>
      </c>
      <c r="I5201" s="5">
        <f>_xlfn.XLOOKUP(Table16[[#This Row],[OrderID]],[3]!Table13456[No заказа],[3]!Table13456[Цена],"",0,1)</f>
        <v>8982</v>
      </c>
      <c r="J5201" s="2" t="str">
        <f>M01_SETTINGS!$F$2</f>
        <v>KASPI</v>
      </c>
    </row>
    <row r="5202" spans="1:10" x14ac:dyDescent="0.35">
      <c r="A5202" s="3">
        <f>_xlfn.XLOOKUP(Table16[[#This Row],[OrderID]],[3]!Table13456[No заказа],[3]!Table13456[Дата
отправки],"",0,1)</f>
        <v>45647</v>
      </c>
      <c r="B5202" s="2">
        <v>467625371</v>
      </c>
      <c r="C5202" s="2"/>
      <c r="D5202" s="2"/>
      <c r="E5202" s="3"/>
      <c r="F5202" s="3"/>
      <c r="H5202" s="5">
        <f>_xlfn.XLOOKUP(Table16[[#This Row],[OrderID]],[3]!Table13456[No заказа],[3]!Table13456[Количество],"",0,1)</f>
        <v>1</v>
      </c>
      <c r="I5202" s="5">
        <f>_xlfn.XLOOKUP(Table16[[#This Row],[OrderID]],[3]!Table13456[No заказа],[3]!Table13456[Цена],"",0,1)</f>
        <v>8430</v>
      </c>
      <c r="J5202" s="2" t="str">
        <f>M01_SETTINGS!$F$2</f>
        <v>KASPI</v>
      </c>
    </row>
    <row r="5203" spans="1:10" x14ac:dyDescent="0.35">
      <c r="A5203" s="3">
        <f>_xlfn.XLOOKUP(Table16[[#This Row],[OrderID]],[3]!Table13456[No заказа],[3]!Table13456[Дата
отправки],"",0,1)</f>
        <v>45647</v>
      </c>
      <c r="B5203" s="2">
        <v>467187541</v>
      </c>
      <c r="C5203" s="2"/>
      <c r="D5203" s="2"/>
      <c r="E5203" s="3"/>
      <c r="F5203" s="3"/>
      <c r="H5203" s="5">
        <f>_xlfn.XLOOKUP(Table16[[#This Row],[OrderID]],[3]!Table13456[No заказа],[3]!Table13456[Количество],"",0,1)</f>
        <v>1</v>
      </c>
      <c r="I5203" s="5">
        <f>_xlfn.XLOOKUP(Table16[[#This Row],[OrderID]],[3]!Table13456[No заказа],[3]!Table13456[Цена],"",0,1)</f>
        <v>8990</v>
      </c>
      <c r="J5203" s="2" t="str">
        <f>M01_SETTINGS!$F$2</f>
        <v>KASPI</v>
      </c>
    </row>
    <row r="5204" spans="1:10" x14ac:dyDescent="0.35">
      <c r="A5204" s="3">
        <f>_xlfn.XLOOKUP(Table16[[#This Row],[OrderID]],[3]!Table13456[No заказа],[3]!Table13456[Дата
отправки],"",0,1)</f>
        <v>45647</v>
      </c>
      <c r="B5204" s="2">
        <v>467202462</v>
      </c>
      <c r="C5204" s="2"/>
      <c r="D5204" s="2"/>
      <c r="E5204" s="3"/>
      <c r="F5204" s="3"/>
      <c r="H5204" s="5">
        <f>_xlfn.XLOOKUP(Table16[[#This Row],[OrderID]],[3]!Table13456[No заказа],[3]!Table13456[Количество],"",0,1)</f>
        <v>1</v>
      </c>
      <c r="I5204" s="5">
        <f>_xlfn.XLOOKUP(Table16[[#This Row],[OrderID]],[3]!Table13456[No заказа],[3]!Table13456[Цена],"",0,1)</f>
        <v>8988</v>
      </c>
      <c r="J5204" s="2" t="str">
        <f>M01_SETTINGS!$F$2</f>
        <v>KASPI</v>
      </c>
    </row>
    <row r="5205" spans="1:10" x14ac:dyDescent="0.35">
      <c r="A5205" s="3">
        <f>_xlfn.XLOOKUP(Table16[[#This Row],[OrderID]],[3]!Table13456[No заказа],[3]!Table13456[Дата
отправки],"",0,1)</f>
        <v>45647</v>
      </c>
      <c r="B5205" s="2">
        <v>467369621</v>
      </c>
      <c r="C5205" s="2"/>
      <c r="D5205" s="2"/>
      <c r="E5205" s="3"/>
      <c r="F5205" s="3"/>
      <c r="H5205" s="5">
        <f>_xlfn.XLOOKUP(Table16[[#This Row],[OrderID]],[3]!Table13456[No заказа],[3]!Table13456[Количество],"",0,1)</f>
        <v>1</v>
      </c>
      <c r="I5205" s="5">
        <f>_xlfn.XLOOKUP(Table16[[#This Row],[OrderID]],[3]!Table13456[No заказа],[3]!Table13456[Цена],"",0,1)</f>
        <v>8988</v>
      </c>
      <c r="J5205" s="2" t="str">
        <f>M01_SETTINGS!$F$2</f>
        <v>KASPI</v>
      </c>
    </row>
    <row r="5206" spans="1:10" x14ac:dyDescent="0.35">
      <c r="A5206" s="3">
        <f>_xlfn.XLOOKUP(Table16[[#This Row],[OrderID]],[3]!Table13456[No заказа],[3]!Table13456[Дата
отправки],"",0,1)</f>
        <v>45647</v>
      </c>
      <c r="B5206" s="2">
        <v>467470194</v>
      </c>
      <c r="C5206" s="2"/>
      <c r="D5206" s="2"/>
      <c r="E5206" s="3"/>
      <c r="F5206" s="3"/>
      <c r="H5206" s="5">
        <f>_xlfn.XLOOKUP(Table16[[#This Row],[OrderID]],[3]!Table13456[No заказа],[3]!Table13456[Количество],"",0,1)</f>
        <v>1</v>
      </c>
      <c r="I5206" s="5">
        <f>_xlfn.XLOOKUP(Table16[[#This Row],[OrderID]],[3]!Table13456[No заказа],[3]!Table13456[Цена],"",0,1)</f>
        <v>8430</v>
      </c>
      <c r="J5206" s="2" t="str">
        <f>M01_SETTINGS!$F$2</f>
        <v>KASPI</v>
      </c>
    </row>
    <row r="5207" spans="1:10" x14ac:dyDescent="0.35">
      <c r="A5207" s="3">
        <f>_xlfn.XLOOKUP(Table16[[#This Row],[OrderID]],[3]!Table13456[No заказа],[3]!Table13456[Дата
отправки],"",0,1)</f>
        <v>45647</v>
      </c>
      <c r="B5207" s="2">
        <v>467339777</v>
      </c>
      <c r="C5207" s="2"/>
      <c r="D5207" s="2"/>
      <c r="E5207" s="3"/>
      <c r="F5207" s="3"/>
      <c r="H5207" s="5">
        <f>_xlfn.XLOOKUP(Table16[[#This Row],[OrderID]],[3]!Table13456[No заказа],[3]!Table13456[Количество],"",0,1)</f>
        <v>1</v>
      </c>
      <c r="I5207" s="5">
        <f>_xlfn.XLOOKUP(Table16[[#This Row],[OrderID]],[3]!Table13456[No заказа],[3]!Table13456[Цена],"",0,1)</f>
        <v>17990</v>
      </c>
      <c r="J5207" s="2" t="str">
        <f>M01_SETTINGS!$F$2</f>
        <v>KASPI</v>
      </c>
    </row>
    <row r="5208" spans="1:10" x14ac:dyDescent="0.35">
      <c r="A5208" s="3">
        <f>_xlfn.XLOOKUP(Table16[[#This Row],[OrderID]],[3]!Table13456[No заказа],[3]!Table13456[Дата
отправки],"",0,1)</f>
        <v>45647</v>
      </c>
      <c r="B5208" s="2">
        <v>467697518</v>
      </c>
      <c r="C5208" s="2"/>
      <c r="D5208" s="2"/>
      <c r="E5208" s="3"/>
      <c r="F5208" s="3"/>
      <c r="H5208" s="5">
        <f>_xlfn.XLOOKUP(Table16[[#This Row],[OrderID]],[3]!Table13456[No заказа],[3]!Table13456[Количество],"",0,1)</f>
        <v>1</v>
      </c>
      <c r="I5208" s="5">
        <f>_xlfn.XLOOKUP(Table16[[#This Row],[OrderID]],[3]!Table13456[No заказа],[3]!Table13456[Цена],"",0,1)</f>
        <v>17990</v>
      </c>
      <c r="J5208" s="2" t="str">
        <f>M01_SETTINGS!$F$2</f>
        <v>KASPI</v>
      </c>
    </row>
    <row r="5209" spans="1:10" x14ac:dyDescent="0.35">
      <c r="A5209" s="3">
        <f>_xlfn.XLOOKUP(Table16[[#This Row],[OrderID]],[3]!Table13456[No заказа],[3]!Table13456[Дата
отправки],"",0,1)</f>
        <v>45647</v>
      </c>
      <c r="B5209" s="2">
        <v>467496258</v>
      </c>
      <c r="C5209" s="2"/>
      <c r="D5209" s="2"/>
      <c r="E5209" s="3"/>
      <c r="F5209" s="3"/>
      <c r="H5209" s="5">
        <f>_xlfn.XLOOKUP(Table16[[#This Row],[OrderID]],[3]!Table13456[No заказа],[3]!Table13456[Количество],"",0,1)</f>
        <v>1</v>
      </c>
      <c r="I5209" s="5">
        <f>_xlfn.XLOOKUP(Table16[[#This Row],[OrderID]],[3]!Table13456[No заказа],[3]!Table13456[Цена],"",0,1)</f>
        <v>17990</v>
      </c>
      <c r="J5209" s="2" t="str">
        <f>M01_SETTINGS!$F$2</f>
        <v>KASPI</v>
      </c>
    </row>
    <row r="5210" spans="1:10" x14ac:dyDescent="0.35">
      <c r="A5210" s="3">
        <f>_xlfn.XLOOKUP(Table16[[#This Row],[OrderID]],[3]!Table13456[No заказа],[3]!Table13456[Дата
отправки],"",0,1)</f>
        <v>45647</v>
      </c>
      <c r="B5210" s="2">
        <v>467585622</v>
      </c>
      <c r="C5210" s="2"/>
      <c r="D5210" s="2"/>
      <c r="E5210" s="3"/>
      <c r="F5210" s="3"/>
      <c r="H5210" s="5">
        <f>_xlfn.XLOOKUP(Table16[[#This Row],[OrderID]],[3]!Table13456[No заказа],[3]!Table13456[Количество],"",0,1)</f>
        <v>1</v>
      </c>
      <c r="I5210" s="5">
        <f>_xlfn.XLOOKUP(Table16[[#This Row],[OrderID]],[3]!Table13456[No заказа],[3]!Table13456[Цена],"",0,1)</f>
        <v>17990</v>
      </c>
      <c r="J5210" s="2" t="str">
        <f>M01_SETTINGS!$F$2</f>
        <v>KASPI</v>
      </c>
    </row>
    <row r="5211" spans="1:10" x14ac:dyDescent="0.35">
      <c r="A5211" s="3">
        <f>_xlfn.XLOOKUP(Table16[[#This Row],[OrderID]],[3]!Table13456[No заказа],[3]!Table13456[Дата
отправки],"",0,1)</f>
        <v>45647</v>
      </c>
      <c r="B5211" s="2">
        <v>467670834</v>
      </c>
      <c r="C5211" s="2"/>
      <c r="D5211" s="2"/>
      <c r="E5211" s="3"/>
      <c r="F5211" s="3"/>
      <c r="H5211" s="5">
        <f>_xlfn.XLOOKUP(Table16[[#This Row],[OrderID]],[3]!Table13456[No заказа],[3]!Table13456[Количество],"",0,1)</f>
        <v>1</v>
      </c>
      <c r="I5211" s="5">
        <f>_xlfn.XLOOKUP(Table16[[#This Row],[OrderID]],[3]!Table13456[No заказа],[3]!Table13456[Цена],"",0,1)</f>
        <v>17990</v>
      </c>
      <c r="J5211" s="2" t="str">
        <f>M01_SETTINGS!$F$2</f>
        <v>KASPI</v>
      </c>
    </row>
    <row r="5212" spans="1:10" x14ac:dyDescent="0.35">
      <c r="A5212" s="3">
        <f>_xlfn.XLOOKUP(Table16[[#This Row],[OrderID]],[3]!Table13456[No заказа],[3]!Table13456[Дата
отправки],"",0,1)</f>
        <v>45647</v>
      </c>
      <c r="B5212" s="2" t="s">
        <v>278</v>
      </c>
      <c r="C5212" s="2"/>
      <c r="D5212" s="2"/>
      <c r="E5212" s="3"/>
      <c r="F5212" s="3"/>
      <c r="H5212" s="5">
        <f>_xlfn.XLOOKUP(Table16[[#This Row],[OrderID]],[3]!Table13456[No заказа],[3]!Table13456[Количество],"",0,1)</f>
        <v>2</v>
      </c>
      <c r="I5212" s="5">
        <f>_xlfn.XLOOKUP(Table16[[#This Row],[OrderID]],[3]!Table13456[No заказа],[3]!Table13456[Цена],"",0,1)</f>
        <v>7490</v>
      </c>
      <c r="J5212" s="2" t="str">
        <f>M01_SETTINGS!$F$2</f>
        <v>KASPI</v>
      </c>
    </row>
    <row r="5213" spans="1:10" x14ac:dyDescent="0.35">
      <c r="A5213" s="3">
        <f>_xlfn.XLOOKUP(Table16[[#This Row],[OrderID]],[3]!Table13456[No заказа],[3]!Table13456[Дата
отправки],"",0,1)</f>
        <v>45647</v>
      </c>
      <c r="B5213" s="2" t="s">
        <v>279</v>
      </c>
      <c r="C5213" s="2"/>
      <c r="D5213" s="2"/>
      <c r="E5213" s="3"/>
      <c r="F5213" s="3"/>
      <c r="H5213" s="5">
        <f>_xlfn.XLOOKUP(Table16[[#This Row],[OrderID]],[3]!Table13456[No заказа],[3]!Table13456[Количество],"",0,1)</f>
        <v>2</v>
      </c>
      <c r="I5213" s="5">
        <f>_xlfn.XLOOKUP(Table16[[#This Row],[OrderID]],[3]!Table13456[No заказа],[3]!Table13456[Цена],"",0,1)</f>
        <v>7490</v>
      </c>
      <c r="J5213" s="2" t="str">
        <f>M01_SETTINGS!$F$2</f>
        <v>KASPI</v>
      </c>
    </row>
    <row r="5214" spans="1:10" x14ac:dyDescent="0.35">
      <c r="A5214" s="3">
        <f>_xlfn.XLOOKUP(Table16[[#This Row],[OrderID]],[3]!Table13456[No заказа],[3]!Table13456[Дата
отправки],"",0,1)</f>
        <v>45647</v>
      </c>
      <c r="B5214" s="2">
        <v>467435866</v>
      </c>
      <c r="C5214" s="2"/>
      <c r="D5214" s="2"/>
      <c r="E5214" s="3"/>
      <c r="F5214" s="3"/>
      <c r="H5214" s="5">
        <f>_xlfn.XLOOKUP(Table16[[#This Row],[OrderID]],[3]!Table13456[No заказа],[3]!Table13456[Количество],"",0,1)</f>
        <v>1</v>
      </c>
      <c r="I5214" s="5">
        <f>_xlfn.XLOOKUP(Table16[[#This Row],[OrderID]],[3]!Table13456[No заказа],[3]!Table13456[Цена],"",0,1)</f>
        <v>8906</v>
      </c>
      <c r="J5214" s="2" t="str">
        <f>M01_SETTINGS!$F$2</f>
        <v>KASPI</v>
      </c>
    </row>
    <row r="5215" spans="1:10" x14ac:dyDescent="0.35">
      <c r="A5215" s="3">
        <f>_xlfn.XLOOKUP(Table16[[#This Row],[OrderID]],[3]!Table13456[No заказа],[3]!Table13456[Дата
отправки],"",0,1)</f>
        <v>45647</v>
      </c>
      <c r="B5215" s="2">
        <v>467619713</v>
      </c>
      <c r="C5215" s="2"/>
      <c r="D5215" s="2"/>
      <c r="E5215" s="3"/>
      <c r="F5215" s="3"/>
      <c r="H5215" s="5">
        <f>_xlfn.XLOOKUP(Table16[[#This Row],[OrderID]],[3]!Table13456[No заказа],[3]!Table13456[Количество],"",0,1)</f>
        <v>1</v>
      </c>
      <c r="I5215" s="5">
        <f>_xlfn.XLOOKUP(Table16[[#This Row],[OrderID]],[3]!Table13456[No заказа],[3]!Table13456[Цена],"",0,1)</f>
        <v>8899</v>
      </c>
      <c r="J5215" s="2" t="str">
        <f>M01_SETTINGS!$F$2</f>
        <v>KASPI</v>
      </c>
    </row>
    <row r="5216" spans="1:10" x14ac:dyDescent="0.35">
      <c r="A5216" s="3">
        <f>_xlfn.XLOOKUP(Table16[[#This Row],[OrderID]],[3]!Table13456[No заказа],[3]!Table13456[Дата
отправки],"",0,1)</f>
        <v>45647</v>
      </c>
      <c r="B5216" s="2">
        <v>467385208</v>
      </c>
      <c r="C5216" s="2"/>
      <c r="D5216" s="2"/>
      <c r="E5216" s="3"/>
      <c r="F5216" s="3"/>
      <c r="H5216" s="5">
        <f>_xlfn.XLOOKUP(Table16[[#This Row],[OrderID]],[3]!Table13456[No заказа],[3]!Table13456[Количество],"",0,1)</f>
        <v>1</v>
      </c>
      <c r="I5216" s="5">
        <f>_xlfn.XLOOKUP(Table16[[#This Row],[OrderID]],[3]!Table13456[No заказа],[3]!Table13456[Цена],"",0,1)</f>
        <v>8430</v>
      </c>
      <c r="J5216" s="2" t="str">
        <f>M01_SETTINGS!$F$2</f>
        <v>KASPI</v>
      </c>
    </row>
    <row r="5217" spans="1:10" x14ac:dyDescent="0.35">
      <c r="A5217" s="3">
        <f>_xlfn.XLOOKUP(Table16[[#This Row],[OrderID]],[3]!Table13456[No заказа],[3]!Table13456[Дата
отправки],"",0,1)</f>
        <v>45647</v>
      </c>
      <c r="B5217" s="2">
        <v>467504338</v>
      </c>
      <c r="C5217" s="2"/>
      <c r="D5217" s="2"/>
      <c r="E5217" s="3"/>
      <c r="F5217" s="3"/>
      <c r="H5217" s="5">
        <f>_xlfn.XLOOKUP(Table16[[#This Row],[OrderID]],[3]!Table13456[No заказа],[3]!Table13456[Количество],"",0,1)</f>
        <v>1</v>
      </c>
      <c r="I5217" s="5">
        <f>_xlfn.XLOOKUP(Table16[[#This Row],[OrderID]],[3]!Table13456[No заказа],[3]!Table13456[Цена],"",0,1)</f>
        <v>8430</v>
      </c>
      <c r="J5217" s="2" t="str">
        <f>M01_SETTINGS!$F$2</f>
        <v>KASPI</v>
      </c>
    </row>
    <row r="5218" spans="1:10" x14ac:dyDescent="0.35">
      <c r="A5218" s="3">
        <f>_xlfn.XLOOKUP(Table16[[#This Row],[OrderID]],[3]!Table13456[No заказа],[3]!Table13456[Дата
отправки],"",0,1)</f>
        <v>45647</v>
      </c>
      <c r="B5218" s="2">
        <v>467637662</v>
      </c>
      <c r="C5218" s="2"/>
      <c r="D5218" s="2"/>
      <c r="E5218" s="3"/>
      <c r="F5218" s="3"/>
      <c r="H5218" s="5">
        <f>_xlfn.XLOOKUP(Table16[[#This Row],[OrderID]],[3]!Table13456[No заказа],[3]!Table13456[Количество],"",0,1)</f>
        <v>1</v>
      </c>
      <c r="I5218" s="5">
        <f>_xlfn.XLOOKUP(Table16[[#This Row],[OrderID]],[3]!Table13456[No заказа],[3]!Table13456[Цена],"",0,1)</f>
        <v>8430</v>
      </c>
      <c r="J5218" s="2" t="str">
        <f>M01_SETTINGS!$F$2</f>
        <v>KASPI</v>
      </c>
    </row>
    <row r="5219" spans="1:10" x14ac:dyDescent="0.35">
      <c r="A5219" s="3">
        <f>_xlfn.XLOOKUP(Table16[[#This Row],[OrderID]],[3]!Table13456[No заказа],[3]!Table13456[Дата
отправки],"",0,1)</f>
        <v>45647</v>
      </c>
      <c r="B5219" s="2">
        <v>467171080</v>
      </c>
      <c r="C5219" s="2"/>
      <c r="D5219" s="2"/>
      <c r="E5219" s="3"/>
      <c r="F5219" s="3"/>
      <c r="H5219" s="5">
        <f>_xlfn.XLOOKUP(Table16[[#This Row],[OrderID]],[3]!Table13456[No заказа],[3]!Table13456[Количество],"",0,1)</f>
        <v>1</v>
      </c>
      <c r="I5219" s="5">
        <f>_xlfn.XLOOKUP(Table16[[#This Row],[OrderID]],[3]!Table13456[No заказа],[3]!Table13456[Цена],"",0,1)</f>
        <v>8430</v>
      </c>
      <c r="J5219" s="2" t="str">
        <f>M01_SETTINGS!$F$2</f>
        <v>KASPI</v>
      </c>
    </row>
    <row r="5220" spans="1:10" x14ac:dyDescent="0.35">
      <c r="A5220" s="3">
        <f>_xlfn.XLOOKUP(Table16[[#This Row],[OrderID]],[3]!Table13456[No заказа],[3]!Table13456[Дата
отправки],"",0,1)</f>
        <v>45647</v>
      </c>
      <c r="B5220" s="2">
        <v>467223407</v>
      </c>
      <c r="C5220" s="2"/>
      <c r="D5220" s="2"/>
      <c r="E5220" s="3"/>
      <c r="F5220" s="3"/>
      <c r="H5220" s="5">
        <f>_xlfn.XLOOKUP(Table16[[#This Row],[OrderID]],[3]!Table13456[No заказа],[3]!Table13456[Количество],"",0,1)</f>
        <v>1</v>
      </c>
      <c r="I5220" s="5">
        <f>_xlfn.XLOOKUP(Table16[[#This Row],[OrderID]],[3]!Table13456[No заказа],[3]!Table13456[Цена],"",0,1)</f>
        <v>7490</v>
      </c>
      <c r="J5220" s="2" t="str">
        <f>M01_SETTINGS!$F$2</f>
        <v>KASPI</v>
      </c>
    </row>
    <row r="5221" spans="1:10" x14ac:dyDescent="0.35">
      <c r="A5221" s="3">
        <f>_xlfn.XLOOKUP(Table16[[#This Row],[OrderID]],[3]!Table13456[No заказа],[3]!Table13456[Дата
отправки],"",0,1)</f>
        <v>45647</v>
      </c>
      <c r="B5221" s="2">
        <v>467257287</v>
      </c>
      <c r="C5221" s="2"/>
      <c r="D5221" s="2"/>
      <c r="E5221" s="3"/>
      <c r="F5221" s="3"/>
      <c r="H5221" s="5">
        <f>_xlfn.XLOOKUP(Table16[[#This Row],[OrderID]],[3]!Table13456[No заказа],[3]!Table13456[Количество],"",0,1)</f>
        <v>1</v>
      </c>
      <c r="I5221" s="5">
        <f>_xlfn.XLOOKUP(Table16[[#This Row],[OrderID]],[3]!Table13456[No заказа],[3]!Table13456[Цена],"",0,1)</f>
        <v>8690</v>
      </c>
      <c r="J5221" s="2" t="str">
        <f>M01_SETTINGS!$F$2</f>
        <v>KASPI</v>
      </c>
    </row>
    <row r="5222" spans="1:10" x14ac:dyDescent="0.35">
      <c r="A5222" s="3">
        <f>_xlfn.XLOOKUP(Table16[[#This Row],[OrderID]],[3]!Table13456[No заказа],[3]!Table13456[Дата
отправки],"",0,1)</f>
        <v>45647</v>
      </c>
      <c r="B5222" s="2">
        <v>467808897</v>
      </c>
      <c r="C5222" s="2"/>
      <c r="D5222" s="2"/>
      <c r="E5222" s="3"/>
      <c r="F5222" s="3"/>
      <c r="H5222" s="5">
        <f>_xlfn.XLOOKUP(Table16[[#This Row],[OrderID]],[3]!Table13456[No заказа],[3]!Table13456[Количество],"",0,1)</f>
        <v>1</v>
      </c>
      <c r="I5222" s="5">
        <f>_xlfn.XLOOKUP(Table16[[#This Row],[OrderID]],[3]!Table13456[No заказа],[3]!Table13456[Цена],"",0,1)</f>
        <v>10000</v>
      </c>
      <c r="J5222" s="2" t="str">
        <f>M01_SETTINGS!$F$2</f>
        <v>KASPI</v>
      </c>
    </row>
    <row r="5223" spans="1:10" x14ac:dyDescent="0.35">
      <c r="A5223" s="3">
        <f>_xlfn.XLOOKUP(Table16[[#This Row],[OrderID]],[3]!Table13456[No заказа],[3]!Table13456[Дата
отправки],"",0,1)</f>
        <v>45647</v>
      </c>
      <c r="B5223" s="2">
        <v>467612958</v>
      </c>
      <c r="C5223" s="2"/>
      <c r="D5223" s="2"/>
      <c r="E5223" s="3"/>
      <c r="F5223" s="3"/>
      <c r="H5223" s="5">
        <f>_xlfn.XLOOKUP(Table16[[#This Row],[OrderID]],[3]!Table13456[No заказа],[3]!Table13456[Количество],"",0,1)</f>
        <v>1</v>
      </c>
      <c r="I5223" s="5">
        <f>_xlfn.XLOOKUP(Table16[[#This Row],[OrderID]],[3]!Table13456[No заказа],[3]!Table13456[Цена],"",0,1)</f>
        <v>8668</v>
      </c>
      <c r="J5223" s="2" t="str">
        <f>M01_SETTINGS!$F$2</f>
        <v>KASPI</v>
      </c>
    </row>
    <row r="5224" spans="1:10" x14ac:dyDescent="0.35">
      <c r="A5224" s="3">
        <f>_xlfn.XLOOKUP(Table16[[#This Row],[OrderID]],[3]!Table13456[No заказа],[3]!Table13456[Дата
отправки],"",0,1)</f>
        <v>45646</v>
      </c>
      <c r="B5224" s="2">
        <v>467083264</v>
      </c>
      <c r="C5224" s="2"/>
      <c r="D5224" s="2"/>
      <c r="E5224" s="3"/>
      <c r="F5224" s="3"/>
      <c r="H5224" s="5">
        <f>_xlfn.XLOOKUP(Table16[[#This Row],[OrderID]],[3]!Table13456[No заказа],[3]!Table13456[Количество],"",0,1)</f>
        <v>1</v>
      </c>
      <c r="I5224" s="5">
        <f>_xlfn.XLOOKUP(Table16[[#This Row],[OrderID]],[3]!Table13456[No заказа],[3]!Table13456[Цена],"",0,1)</f>
        <v>9496</v>
      </c>
      <c r="J5224" s="2" t="str">
        <f>M01_SETTINGS!$F$2</f>
        <v>KASPI</v>
      </c>
    </row>
    <row r="5225" spans="1:10" x14ac:dyDescent="0.35">
      <c r="A5225" s="3">
        <f>_xlfn.XLOOKUP(Table16[[#This Row],[OrderID]],[3]!Table13456[No заказа],[3]!Table13456[Дата
отправки],"",0,1)</f>
        <v>45646</v>
      </c>
      <c r="B5225" s="2">
        <v>467055327</v>
      </c>
      <c r="C5225" s="2"/>
      <c r="D5225" s="2"/>
      <c r="E5225" s="3"/>
      <c r="F5225" s="3"/>
      <c r="H5225" s="5">
        <f>_xlfn.XLOOKUP(Table16[[#This Row],[OrderID]],[3]!Table13456[No заказа],[3]!Table13456[Количество],"",0,1)</f>
        <v>1</v>
      </c>
      <c r="I5225" s="5">
        <f>_xlfn.XLOOKUP(Table16[[#This Row],[OrderID]],[3]!Table13456[No заказа],[3]!Table13456[Цена],"",0,1)</f>
        <v>8430</v>
      </c>
      <c r="J5225" s="2" t="str">
        <f>M01_SETTINGS!$F$2</f>
        <v>KASPI</v>
      </c>
    </row>
    <row r="5226" spans="1:10" x14ac:dyDescent="0.35">
      <c r="A5226" s="3">
        <f>_xlfn.XLOOKUP(Table16[[#This Row],[OrderID]],[3]!Table13456[No заказа],[3]!Table13456[Дата
отправки],"",0,1)</f>
        <v>45646</v>
      </c>
      <c r="B5226" s="2">
        <v>466603944</v>
      </c>
      <c r="C5226" s="2"/>
      <c r="D5226" s="2"/>
      <c r="E5226" s="3"/>
      <c r="F5226" s="3"/>
      <c r="H5226" s="5">
        <f>_xlfn.XLOOKUP(Table16[[#This Row],[OrderID]],[3]!Table13456[No заказа],[3]!Table13456[Количество],"",0,1)</f>
        <v>1</v>
      </c>
      <c r="I5226" s="5">
        <f>_xlfn.XLOOKUP(Table16[[#This Row],[OrderID]],[3]!Table13456[No заказа],[3]!Table13456[Цена],"",0,1)</f>
        <v>8988</v>
      </c>
      <c r="J5226" s="2" t="str">
        <f>M01_SETTINGS!$F$2</f>
        <v>KASPI</v>
      </c>
    </row>
    <row r="5227" spans="1:10" x14ac:dyDescent="0.35">
      <c r="A5227" s="3">
        <f>_xlfn.XLOOKUP(Table16[[#This Row],[OrderID]],[3]!Table13456[No заказа],[3]!Table13456[Дата
отправки],"",0,1)</f>
        <v>45646</v>
      </c>
      <c r="B5227" s="2">
        <v>466455794</v>
      </c>
      <c r="C5227" s="2"/>
      <c r="D5227" s="2"/>
      <c r="E5227" s="3"/>
      <c r="F5227" s="3"/>
      <c r="H5227" s="5">
        <f>_xlfn.XLOOKUP(Table16[[#This Row],[OrderID]],[3]!Table13456[No заказа],[3]!Table13456[Количество],"",0,1)</f>
        <v>1</v>
      </c>
      <c r="I5227" s="5">
        <f>_xlfn.XLOOKUP(Table16[[#This Row],[OrderID]],[3]!Table13456[No заказа],[3]!Table13456[Цена],"",0,1)</f>
        <v>8430</v>
      </c>
      <c r="J5227" s="2" t="str">
        <f>M01_SETTINGS!$F$2</f>
        <v>KASPI</v>
      </c>
    </row>
    <row r="5228" spans="1:10" x14ac:dyDescent="0.35">
      <c r="A5228" s="3">
        <f>_xlfn.XLOOKUP(Table16[[#This Row],[OrderID]],[3]!Table13456[No заказа],[3]!Table13456[Дата
отправки],"",0,1)</f>
        <v>45646</v>
      </c>
      <c r="B5228" s="2">
        <v>466891600</v>
      </c>
      <c r="C5228" s="2"/>
      <c r="D5228" s="2"/>
      <c r="E5228" s="3"/>
      <c r="F5228" s="3"/>
      <c r="H5228" s="5">
        <f>_xlfn.XLOOKUP(Table16[[#This Row],[OrderID]],[3]!Table13456[No заказа],[3]!Table13456[Количество],"",0,1)</f>
        <v>1</v>
      </c>
      <c r="I5228" s="5">
        <f>_xlfn.XLOOKUP(Table16[[#This Row],[OrderID]],[3]!Table13456[No заказа],[3]!Table13456[Цена],"",0,1)</f>
        <v>8489</v>
      </c>
      <c r="J5228" s="2" t="str">
        <f>M01_SETTINGS!$F$2</f>
        <v>KASPI</v>
      </c>
    </row>
    <row r="5229" spans="1:10" x14ac:dyDescent="0.35">
      <c r="A5229" s="3">
        <f>_xlfn.XLOOKUP(Table16[[#This Row],[OrderID]],[3]!Table13456[No заказа],[3]!Table13456[Дата
отправки],"",0,1)</f>
        <v>45646</v>
      </c>
      <c r="B5229" s="2">
        <v>466707462</v>
      </c>
      <c r="C5229" s="2"/>
      <c r="D5229" s="2"/>
      <c r="E5229" s="3"/>
      <c r="F5229" s="3"/>
      <c r="H5229" s="5">
        <f>_xlfn.XLOOKUP(Table16[[#This Row],[OrderID]],[3]!Table13456[No заказа],[3]!Table13456[Количество],"",0,1)</f>
        <v>1</v>
      </c>
      <c r="I5229" s="5">
        <f>_xlfn.XLOOKUP(Table16[[#This Row],[OrderID]],[3]!Table13456[No заказа],[3]!Table13456[Цена],"",0,1)</f>
        <v>8430</v>
      </c>
      <c r="J5229" s="2" t="str">
        <f>M01_SETTINGS!$F$2</f>
        <v>KASPI</v>
      </c>
    </row>
    <row r="5230" spans="1:10" x14ac:dyDescent="0.35">
      <c r="A5230" s="3">
        <f>_xlfn.XLOOKUP(Table16[[#This Row],[OrderID]],[3]!Table13456[No заказа],[3]!Table13456[Дата
отправки],"",0,1)</f>
        <v>45646</v>
      </c>
      <c r="B5230" s="2">
        <v>467014012</v>
      </c>
      <c r="C5230" s="2"/>
      <c r="D5230" s="2"/>
      <c r="E5230" s="3"/>
      <c r="F5230" s="3"/>
      <c r="H5230" s="5">
        <f>_xlfn.XLOOKUP(Table16[[#This Row],[OrderID]],[3]!Table13456[No заказа],[3]!Table13456[Количество],"",0,1)</f>
        <v>1</v>
      </c>
      <c r="I5230" s="5">
        <f>_xlfn.XLOOKUP(Table16[[#This Row],[OrderID]],[3]!Table13456[No заказа],[3]!Table13456[Цена],"",0,1)</f>
        <v>8430</v>
      </c>
      <c r="J5230" s="2" t="str">
        <f>M01_SETTINGS!$F$2</f>
        <v>KASPI</v>
      </c>
    </row>
    <row r="5231" spans="1:10" x14ac:dyDescent="0.35">
      <c r="A5231" s="3">
        <f>_xlfn.XLOOKUP(Table16[[#This Row],[OrderID]],[3]!Table13456[No заказа],[3]!Table13456[Дата
отправки],"",0,1)</f>
        <v>45646</v>
      </c>
      <c r="B5231" s="2">
        <v>466739788</v>
      </c>
      <c r="C5231" s="2"/>
      <c r="D5231" s="2"/>
      <c r="E5231" s="3"/>
      <c r="F5231" s="3"/>
      <c r="H5231" s="5">
        <f>_xlfn.XLOOKUP(Table16[[#This Row],[OrderID]],[3]!Table13456[No заказа],[3]!Table13456[Количество],"",0,1)</f>
        <v>1</v>
      </c>
      <c r="I5231" s="5">
        <f>_xlfn.XLOOKUP(Table16[[#This Row],[OrderID]],[3]!Table13456[No заказа],[3]!Table13456[Цена],"",0,1)</f>
        <v>9000</v>
      </c>
      <c r="J5231" s="2" t="str">
        <f>M01_SETTINGS!$F$2</f>
        <v>KASPI</v>
      </c>
    </row>
    <row r="5232" spans="1:10" x14ac:dyDescent="0.35">
      <c r="A5232" s="3">
        <f>_xlfn.XLOOKUP(Table16[[#This Row],[OrderID]],[3]!Table13456[No заказа],[3]!Table13456[Дата
отправки],"",0,1)</f>
        <v>45646</v>
      </c>
      <c r="B5232" s="2">
        <v>466530574</v>
      </c>
      <c r="C5232" s="2"/>
      <c r="D5232" s="2"/>
      <c r="E5232" s="3"/>
      <c r="F5232" s="3"/>
      <c r="H5232" s="5">
        <f>_xlfn.XLOOKUP(Table16[[#This Row],[OrderID]],[3]!Table13456[No заказа],[3]!Table13456[Количество],"",0,1)</f>
        <v>1</v>
      </c>
      <c r="I5232" s="5">
        <f>_xlfn.XLOOKUP(Table16[[#This Row],[OrderID]],[3]!Table13456[No заказа],[3]!Table13456[Цена],"",0,1)</f>
        <v>8430</v>
      </c>
      <c r="J5232" s="2" t="str">
        <f>M01_SETTINGS!$F$2</f>
        <v>KASPI</v>
      </c>
    </row>
    <row r="5233" spans="1:10" x14ac:dyDescent="0.35">
      <c r="A5233" s="3">
        <f>_xlfn.XLOOKUP(Table16[[#This Row],[OrderID]],[3]!Table13456[No заказа],[3]!Table13456[Дата
отправки],"",0,1)</f>
        <v>45646</v>
      </c>
      <c r="B5233" s="2">
        <v>466801512</v>
      </c>
      <c r="C5233" s="2"/>
      <c r="D5233" s="2"/>
      <c r="E5233" s="3"/>
      <c r="F5233" s="3"/>
      <c r="H5233" s="5">
        <f>_xlfn.XLOOKUP(Table16[[#This Row],[OrderID]],[3]!Table13456[No заказа],[3]!Table13456[Количество],"",0,1)</f>
        <v>1</v>
      </c>
      <c r="I5233" s="5">
        <f>_xlfn.XLOOKUP(Table16[[#This Row],[OrderID]],[3]!Table13456[No заказа],[3]!Table13456[Цена],"",0,1)</f>
        <v>8430</v>
      </c>
      <c r="J5233" s="2" t="str">
        <f>M01_SETTINGS!$F$2</f>
        <v>KASPI</v>
      </c>
    </row>
    <row r="5234" spans="1:10" x14ac:dyDescent="0.35">
      <c r="A5234" s="3">
        <f>_xlfn.XLOOKUP(Table16[[#This Row],[OrderID]],[3]!Table13456[No заказа],[3]!Table13456[Дата
отправки],"",0,1)</f>
        <v>45646</v>
      </c>
      <c r="B5234" s="2">
        <v>466459636</v>
      </c>
      <c r="C5234" s="2"/>
      <c r="D5234" s="2"/>
      <c r="E5234" s="3"/>
      <c r="F5234" s="3"/>
      <c r="H5234" s="5">
        <f>_xlfn.XLOOKUP(Table16[[#This Row],[OrderID]],[3]!Table13456[No заказа],[3]!Table13456[Количество],"",0,1)</f>
        <v>1</v>
      </c>
      <c r="I5234" s="5">
        <f>_xlfn.XLOOKUP(Table16[[#This Row],[OrderID]],[3]!Table13456[No заказа],[3]!Table13456[Цена],"",0,1)</f>
        <v>8430</v>
      </c>
      <c r="J5234" s="2" t="str">
        <f>M01_SETTINGS!$F$2</f>
        <v>KASPI</v>
      </c>
    </row>
    <row r="5235" spans="1:10" x14ac:dyDescent="0.35">
      <c r="A5235" s="3">
        <f>_xlfn.XLOOKUP(Table16[[#This Row],[OrderID]],[3]!Table13456[No заказа],[3]!Table13456[Дата
отправки],"",0,1)</f>
        <v>45646</v>
      </c>
      <c r="B5235" s="2">
        <v>466628021</v>
      </c>
      <c r="C5235" s="2"/>
      <c r="D5235" s="2"/>
      <c r="E5235" s="3"/>
      <c r="F5235" s="3"/>
      <c r="H5235" s="5">
        <f>_xlfn.XLOOKUP(Table16[[#This Row],[OrderID]],[3]!Table13456[No заказа],[3]!Table13456[Количество],"",0,1)</f>
        <v>1</v>
      </c>
      <c r="I5235" s="5">
        <f>_xlfn.XLOOKUP(Table16[[#This Row],[OrderID]],[3]!Table13456[No заказа],[3]!Table13456[Цена],"",0,1)</f>
        <v>9000</v>
      </c>
      <c r="J5235" s="2" t="str">
        <f>M01_SETTINGS!$F$2</f>
        <v>KASPI</v>
      </c>
    </row>
    <row r="5236" spans="1:10" x14ac:dyDescent="0.35">
      <c r="A5236" s="3">
        <f>_xlfn.XLOOKUP(Table16[[#This Row],[OrderID]],[3]!Table13456[No заказа],[3]!Table13456[Дата
отправки],"",0,1)</f>
        <v>45646</v>
      </c>
      <c r="B5236" s="2">
        <v>466471108</v>
      </c>
      <c r="C5236" s="2"/>
      <c r="D5236" s="2"/>
      <c r="E5236" s="3"/>
      <c r="F5236" s="3"/>
      <c r="H5236" s="5">
        <f>_xlfn.XLOOKUP(Table16[[#This Row],[OrderID]],[3]!Table13456[No заказа],[3]!Table13456[Количество],"",0,1)</f>
        <v>1</v>
      </c>
      <c r="I5236" s="5">
        <f>_xlfn.XLOOKUP(Table16[[#This Row],[OrderID]],[3]!Table13456[No заказа],[3]!Table13456[Цена],"",0,1)</f>
        <v>8681</v>
      </c>
      <c r="J5236" s="2" t="str">
        <f>M01_SETTINGS!$F$2</f>
        <v>KASPI</v>
      </c>
    </row>
    <row r="5237" spans="1:10" x14ac:dyDescent="0.35">
      <c r="A5237" s="3">
        <f>_xlfn.XLOOKUP(Table16[[#This Row],[OrderID]],[3]!Table13456[No заказа],[3]!Table13456[Дата
отправки],"",0,1)</f>
        <v>45646</v>
      </c>
      <c r="B5237" s="2">
        <v>467022573</v>
      </c>
      <c r="C5237" s="2"/>
      <c r="D5237" s="2"/>
      <c r="E5237" s="3"/>
      <c r="F5237" s="3"/>
      <c r="H5237" s="5">
        <f>_xlfn.XLOOKUP(Table16[[#This Row],[OrderID]],[3]!Table13456[No заказа],[3]!Table13456[Количество],"",0,1)</f>
        <v>1</v>
      </c>
      <c r="I5237" s="5">
        <f>_xlfn.XLOOKUP(Table16[[#This Row],[OrderID]],[3]!Table13456[No заказа],[3]!Table13456[Цена],"",0,1)</f>
        <v>8723</v>
      </c>
      <c r="J5237" s="2" t="str">
        <f>M01_SETTINGS!$F$2</f>
        <v>KASPI</v>
      </c>
    </row>
    <row r="5238" spans="1:10" x14ac:dyDescent="0.35">
      <c r="A5238" s="3">
        <f>_xlfn.XLOOKUP(Table16[[#This Row],[OrderID]],[3]!Table13456[No заказа],[3]!Table13456[Дата
отправки],"",0,1)</f>
        <v>45646</v>
      </c>
      <c r="B5238" s="2">
        <v>466795084</v>
      </c>
      <c r="C5238" s="2"/>
      <c r="D5238" s="2"/>
      <c r="E5238" s="3"/>
      <c r="F5238" s="3"/>
      <c r="H5238" s="5">
        <f>_xlfn.XLOOKUP(Table16[[#This Row],[OrderID]],[3]!Table13456[No заказа],[3]!Table13456[Количество],"",0,1)</f>
        <v>1</v>
      </c>
      <c r="I5238" s="5">
        <f>_xlfn.XLOOKUP(Table16[[#This Row],[OrderID]],[3]!Table13456[No заказа],[3]!Table13456[Цена],"",0,1)</f>
        <v>9000</v>
      </c>
      <c r="J5238" s="2" t="str">
        <f>M01_SETTINGS!$F$2</f>
        <v>KASPI</v>
      </c>
    </row>
    <row r="5239" spans="1:10" x14ac:dyDescent="0.35">
      <c r="A5239" s="3">
        <f>_xlfn.XLOOKUP(Table16[[#This Row],[OrderID]],[3]!Table13456[No заказа],[3]!Table13456[Дата
отправки],"",0,1)</f>
        <v>45646</v>
      </c>
      <c r="B5239" s="2">
        <v>466634340</v>
      </c>
      <c r="C5239" s="2"/>
      <c r="D5239" s="2"/>
      <c r="E5239" s="3"/>
      <c r="F5239" s="3"/>
      <c r="H5239" s="5">
        <f>_xlfn.XLOOKUP(Table16[[#This Row],[OrderID]],[3]!Table13456[No заказа],[3]!Table13456[Количество],"",0,1)</f>
        <v>1</v>
      </c>
      <c r="I5239" s="5">
        <f>_xlfn.XLOOKUP(Table16[[#This Row],[OrderID]],[3]!Table13456[No заказа],[3]!Table13456[Цена],"",0,1)</f>
        <v>8430</v>
      </c>
      <c r="J5239" s="2" t="str">
        <f>M01_SETTINGS!$F$2</f>
        <v>KASPI</v>
      </c>
    </row>
    <row r="5240" spans="1:10" x14ac:dyDescent="0.35">
      <c r="A5240" s="3">
        <f>_xlfn.XLOOKUP(Table16[[#This Row],[OrderID]],[3]!Table13456[No заказа],[3]!Table13456[Дата
отправки],"",0,1)</f>
        <v>45646</v>
      </c>
      <c r="B5240" s="2">
        <v>466684300</v>
      </c>
      <c r="C5240" s="2"/>
      <c r="D5240" s="2"/>
      <c r="E5240" s="3"/>
      <c r="F5240" s="3"/>
      <c r="H5240" s="5">
        <f>_xlfn.XLOOKUP(Table16[[#This Row],[OrderID]],[3]!Table13456[No заказа],[3]!Table13456[Количество],"",0,1)</f>
        <v>1</v>
      </c>
      <c r="I5240" s="5">
        <f>_xlfn.XLOOKUP(Table16[[#This Row],[OrderID]],[3]!Table13456[No заказа],[3]!Table13456[Цена],"",0,1)</f>
        <v>8430</v>
      </c>
      <c r="J5240" s="2" t="str">
        <f>M01_SETTINGS!$F$2</f>
        <v>KASPI</v>
      </c>
    </row>
    <row r="5241" spans="1:10" x14ac:dyDescent="0.35">
      <c r="A5241" s="3">
        <f>_xlfn.XLOOKUP(Table16[[#This Row],[OrderID]],[3]!Table13456[No заказа],[3]!Table13456[Дата
отправки],"",0,1)</f>
        <v>45646</v>
      </c>
      <c r="B5241" s="2">
        <v>466803723</v>
      </c>
      <c r="C5241" s="2"/>
      <c r="D5241" s="2"/>
      <c r="E5241" s="3"/>
      <c r="F5241" s="3"/>
      <c r="H5241" s="5">
        <f>_xlfn.XLOOKUP(Table16[[#This Row],[OrderID]],[3]!Table13456[No заказа],[3]!Table13456[Количество],"",0,1)</f>
        <v>1</v>
      </c>
      <c r="I5241" s="5">
        <f>_xlfn.XLOOKUP(Table16[[#This Row],[OrderID]],[3]!Table13456[No заказа],[3]!Table13456[Цена],"",0,1)</f>
        <v>9000</v>
      </c>
      <c r="J5241" s="2" t="str">
        <f>M01_SETTINGS!$F$2</f>
        <v>KASPI</v>
      </c>
    </row>
    <row r="5242" spans="1:10" x14ac:dyDescent="0.35">
      <c r="A5242" s="3">
        <f>_xlfn.XLOOKUP(Table16[[#This Row],[OrderID]],[3]!Table13456[No заказа],[3]!Table13456[Дата
отправки],"",0,1)</f>
        <v>45646</v>
      </c>
      <c r="B5242" s="2">
        <v>466850990</v>
      </c>
      <c r="C5242" s="2"/>
      <c r="D5242" s="2"/>
      <c r="E5242" s="3"/>
      <c r="F5242" s="3"/>
      <c r="H5242" s="5">
        <f>_xlfn.XLOOKUP(Table16[[#This Row],[OrderID]],[3]!Table13456[No заказа],[3]!Table13456[Количество],"",0,1)</f>
        <v>1</v>
      </c>
      <c r="I5242" s="5">
        <f>_xlfn.XLOOKUP(Table16[[#This Row],[OrderID]],[3]!Table13456[No заказа],[3]!Table13456[Цена],"",0,1)</f>
        <v>8723</v>
      </c>
      <c r="J5242" s="2" t="str">
        <f>M01_SETTINGS!$F$2</f>
        <v>KASPI</v>
      </c>
    </row>
    <row r="5243" spans="1:10" x14ac:dyDescent="0.35">
      <c r="A5243" s="3">
        <f>_xlfn.XLOOKUP(Table16[[#This Row],[OrderID]],[3]!Table13456[No заказа],[3]!Table13456[Дата
отправки],"",0,1)</f>
        <v>45646</v>
      </c>
      <c r="B5243" s="2">
        <v>466757390</v>
      </c>
      <c r="C5243" s="2"/>
      <c r="D5243" s="2"/>
      <c r="E5243" s="3"/>
      <c r="F5243" s="3"/>
      <c r="H5243" s="5">
        <f>_xlfn.XLOOKUP(Table16[[#This Row],[OrderID]],[3]!Table13456[No заказа],[3]!Table13456[Количество],"",0,1)</f>
        <v>1</v>
      </c>
      <c r="I5243" s="5">
        <f>_xlfn.XLOOKUP(Table16[[#This Row],[OrderID]],[3]!Table13456[No заказа],[3]!Table13456[Цена],"",0,1)</f>
        <v>8430</v>
      </c>
      <c r="J5243" s="2" t="str">
        <f>M01_SETTINGS!$F$2</f>
        <v>KASPI</v>
      </c>
    </row>
    <row r="5244" spans="1:10" x14ac:dyDescent="0.35">
      <c r="A5244" s="3">
        <f>_xlfn.XLOOKUP(Table16[[#This Row],[OrderID]],[3]!Table13456[No заказа],[3]!Table13456[Дата
отправки],"",0,1)</f>
        <v>45646</v>
      </c>
      <c r="B5244" s="2">
        <v>466941159</v>
      </c>
      <c r="C5244" s="2"/>
      <c r="D5244" s="2"/>
      <c r="E5244" s="3"/>
      <c r="F5244" s="3"/>
      <c r="H5244" s="5">
        <f>_xlfn.XLOOKUP(Table16[[#This Row],[OrderID]],[3]!Table13456[No заказа],[3]!Table13456[Количество],"",0,1)</f>
        <v>1</v>
      </c>
      <c r="I5244" s="5">
        <f>_xlfn.XLOOKUP(Table16[[#This Row],[OrderID]],[3]!Table13456[No заказа],[3]!Table13456[Цена],"",0,1)</f>
        <v>8430</v>
      </c>
      <c r="J5244" s="2" t="str">
        <f>M01_SETTINGS!$F$2</f>
        <v>KASPI</v>
      </c>
    </row>
    <row r="5245" spans="1:10" x14ac:dyDescent="0.35">
      <c r="A5245" s="3">
        <f>_xlfn.XLOOKUP(Table16[[#This Row],[OrderID]],[3]!Table13456[No заказа],[3]!Table13456[Дата
отправки],"",0,1)</f>
        <v>45646</v>
      </c>
      <c r="B5245" s="2">
        <v>466480818</v>
      </c>
      <c r="C5245" s="2"/>
      <c r="D5245" s="2"/>
      <c r="E5245" s="3"/>
      <c r="F5245" s="3"/>
      <c r="H5245" s="5">
        <f>_xlfn.XLOOKUP(Table16[[#This Row],[OrderID]],[3]!Table13456[No заказа],[3]!Table13456[Количество],"",0,1)</f>
        <v>1</v>
      </c>
      <c r="I5245" s="5">
        <f>_xlfn.XLOOKUP(Table16[[#This Row],[OrderID]],[3]!Table13456[No заказа],[3]!Table13456[Цена],"",0,1)</f>
        <v>8430</v>
      </c>
      <c r="J5245" s="2" t="str">
        <f>M01_SETTINGS!$F$2</f>
        <v>KASPI</v>
      </c>
    </row>
    <row r="5246" spans="1:10" x14ac:dyDescent="0.35">
      <c r="A5246" s="3">
        <f>_xlfn.XLOOKUP(Table16[[#This Row],[OrderID]],[3]!Table13456[No заказа],[3]!Table13456[Дата
отправки],"",0,1)</f>
        <v>45646</v>
      </c>
      <c r="B5246" s="2">
        <v>466509162</v>
      </c>
      <c r="C5246" s="2"/>
      <c r="D5246" s="2"/>
      <c r="E5246" s="3"/>
      <c r="F5246" s="3"/>
      <c r="H5246" s="5">
        <f>_xlfn.XLOOKUP(Table16[[#This Row],[OrderID]],[3]!Table13456[No заказа],[3]!Table13456[Количество],"",0,1)</f>
        <v>1</v>
      </c>
      <c r="I5246" s="5">
        <f>_xlfn.XLOOKUP(Table16[[#This Row],[OrderID]],[3]!Table13456[No заказа],[3]!Table13456[Цена],"",0,1)</f>
        <v>9497</v>
      </c>
      <c r="J5246" s="2" t="str">
        <f>M01_SETTINGS!$F$2</f>
        <v>KASPI</v>
      </c>
    </row>
    <row r="5247" spans="1:10" x14ac:dyDescent="0.35">
      <c r="A5247" s="3">
        <f>_xlfn.XLOOKUP(Table16[[#This Row],[OrderID]],[3]!Table13456[No заказа],[3]!Table13456[Дата
отправки],"",0,1)</f>
        <v>45646</v>
      </c>
      <c r="B5247" s="2">
        <v>466723874</v>
      </c>
      <c r="C5247" s="2"/>
      <c r="D5247" s="2"/>
      <c r="E5247" s="3"/>
      <c r="F5247" s="3"/>
      <c r="H5247" s="5">
        <f>_xlfn.XLOOKUP(Table16[[#This Row],[OrderID]],[3]!Table13456[No заказа],[3]!Table13456[Количество],"",0,1)</f>
        <v>1</v>
      </c>
      <c r="I5247" s="5">
        <f>_xlfn.XLOOKUP(Table16[[#This Row],[OrderID]],[3]!Table13456[No заказа],[3]!Table13456[Цена],"",0,1)</f>
        <v>9496</v>
      </c>
      <c r="J5247" s="2" t="str">
        <f>M01_SETTINGS!$F$2</f>
        <v>KASPI</v>
      </c>
    </row>
    <row r="5248" spans="1:10" x14ac:dyDescent="0.35">
      <c r="A5248" s="3">
        <f>_xlfn.XLOOKUP(Table16[[#This Row],[OrderID]],[3]!Table13456[No заказа],[3]!Table13456[Дата
отправки],"",0,1)</f>
        <v>45646</v>
      </c>
      <c r="B5248" s="2">
        <v>466540604</v>
      </c>
      <c r="C5248" s="2"/>
      <c r="D5248" s="2"/>
      <c r="E5248" s="3"/>
      <c r="F5248" s="3"/>
      <c r="H5248" s="5">
        <f>_xlfn.XLOOKUP(Table16[[#This Row],[OrderID]],[3]!Table13456[No заказа],[3]!Table13456[Количество],"",0,1)</f>
        <v>1</v>
      </c>
      <c r="I5248" s="5">
        <f>_xlfn.XLOOKUP(Table16[[#This Row],[OrderID]],[3]!Table13456[No заказа],[3]!Table13456[Цена],"",0,1)</f>
        <v>9497</v>
      </c>
      <c r="J5248" s="2" t="str">
        <f>M01_SETTINGS!$F$2</f>
        <v>KASPI</v>
      </c>
    </row>
    <row r="5249" spans="1:10" x14ac:dyDescent="0.35">
      <c r="A5249" s="3">
        <f>_xlfn.XLOOKUP(Table16[[#This Row],[OrderID]],[3]!Table13456[No заказа],[3]!Table13456[Дата
отправки],"",0,1)</f>
        <v>45646</v>
      </c>
      <c r="B5249" s="2">
        <v>467107529</v>
      </c>
      <c r="C5249" s="2"/>
      <c r="D5249" s="2"/>
      <c r="E5249" s="3"/>
      <c r="F5249" s="3"/>
      <c r="H5249" s="5">
        <f>_xlfn.XLOOKUP(Table16[[#This Row],[OrderID]],[3]!Table13456[No заказа],[3]!Table13456[Количество],"",0,1)</f>
        <v>1</v>
      </c>
      <c r="I5249" s="5">
        <f>_xlfn.XLOOKUP(Table16[[#This Row],[OrderID]],[3]!Table13456[No заказа],[3]!Table13456[Цена],"",0,1)</f>
        <v>8990</v>
      </c>
      <c r="J5249" s="2" t="str">
        <f>M01_SETTINGS!$F$2</f>
        <v>KASPI</v>
      </c>
    </row>
    <row r="5250" spans="1:10" x14ac:dyDescent="0.35">
      <c r="A5250" s="3">
        <f>_xlfn.XLOOKUP(Table16[[#This Row],[OrderID]],[3]!Table13456[No заказа],[3]!Table13456[Дата
отправки],"",0,1)</f>
        <v>45646</v>
      </c>
      <c r="B5250" s="2">
        <v>466836870</v>
      </c>
      <c r="C5250" s="2"/>
      <c r="D5250" s="2"/>
      <c r="E5250" s="3"/>
      <c r="F5250" s="3"/>
      <c r="H5250" s="5">
        <f>_xlfn.XLOOKUP(Table16[[#This Row],[OrderID]],[3]!Table13456[No заказа],[3]!Table13456[Количество],"",0,1)</f>
        <v>1</v>
      </c>
      <c r="I5250" s="5">
        <f>_xlfn.XLOOKUP(Table16[[#This Row],[OrderID]],[3]!Table13456[No заказа],[3]!Table13456[Цена],"",0,1)</f>
        <v>8430</v>
      </c>
      <c r="J5250" s="2" t="str">
        <f>M01_SETTINGS!$F$2</f>
        <v>KASPI</v>
      </c>
    </row>
    <row r="5251" spans="1:10" x14ac:dyDescent="0.35">
      <c r="A5251" s="3">
        <f>_xlfn.XLOOKUP(Table16[[#This Row],[OrderID]],[3]!Table13456[No заказа],[3]!Table13456[Дата
отправки],"",0,1)</f>
        <v>45646</v>
      </c>
      <c r="B5251" s="2">
        <v>466850547</v>
      </c>
      <c r="C5251" s="2"/>
      <c r="D5251" s="2"/>
      <c r="E5251" s="3"/>
      <c r="F5251" s="3"/>
      <c r="H5251" s="5">
        <f>_xlfn.XLOOKUP(Table16[[#This Row],[OrderID]],[3]!Table13456[No заказа],[3]!Table13456[Количество],"",0,1)</f>
        <v>1</v>
      </c>
      <c r="I5251" s="5">
        <f>_xlfn.XLOOKUP(Table16[[#This Row],[OrderID]],[3]!Table13456[No заказа],[3]!Table13456[Цена],"",0,1)</f>
        <v>8489</v>
      </c>
      <c r="J5251" s="2" t="str">
        <f>M01_SETTINGS!$F$2</f>
        <v>KASPI</v>
      </c>
    </row>
    <row r="5252" spans="1:10" x14ac:dyDescent="0.35">
      <c r="A5252" s="3">
        <f>_xlfn.XLOOKUP(Table16[[#This Row],[OrderID]],[3]!Table13456[No заказа],[3]!Table13456[Дата
отправки],"",0,1)</f>
        <v>45646</v>
      </c>
      <c r="B5252" s="2">
        <v>467098789</v>
      </c>
      <c r="C5252" s="2"/>
      <c r="D5252" s="2"/>
      <c r="E5252" s="3"/>
      <c r="F5252" s="3"/>
      <c r="H5252" s="5">
        <f>_xlfn.XLOOKUP(Table16[[#This Row],[OrderID]],[3]!Table13456[No заказа],[3]!Table13456[Количество],"",0,1)</f>
        <v>1</v>
      </c>
      <c r="I5252" s="5">
        <f>_xlfn.XLOOKUP(Table16[[#This Row],[OrderID]],[3]!Table13456[No заказа],[3]!Table13456[Цена],"",0,1)</f>
        <v>8490</v>
      </c>
      <c r="J5252" s="2" t="str">
        <f>M01_SETTINGS!$F$2</f>
        <v>KASPI</v>
      </c>
    </row>
    <row r="5253" spans="1:10" x14ac:dyDescent="0.35">
      <c r="A5253" s="3">
        <f>_xlfn.XLOOKUP(Table16[[#This Row],[OrderID]],[3]!Table13456[No заказа],[3]!Table13456[Дата
отправки],"",0,1)</f>
        <v>45646</v>
      </c>
      <c r="B5253" s="2">
        <v>466738592</v>
      </c>
      <c r="C5253" s="2"/>
      <c r="D5253" s="2"/>
      <c r="E5253" s="3"/>
      <c r="F5253" s="3"/>
      <c r="H5253" s="5">
        <f>_xlfn.XLOOKUP(Table16[[#This Row],[OrderID]],[3]!Table13456[No заказа],[3]!Table13456[Количество],"",0,1)</f>
        <v>1</v>
      </c>
      <c r="I5253" s="5">
        <f>_xlfn.XLOOKUP(Table16[[#This Row],[OrderID]],[3]!Table13456[No заказа],[3]!Table13456[Цена],"",0,1)</f>
        <v>9000</v>
      </c>
      <c r="J5253" s="2" t="str">
        <f>M01_SETTINGS!$F$2</f>
        <v>KASPI</v>
      </c>
    </row>
    <row r="5254" spans="1:10" x14ac:dyDescent="0.35">
      <c r="A5254" s="3">
        <f>_xlfn.XLOOKUP(Table16[[#This Row],[OrderID]],[3]!Table13456[No заказа],[3]!Table13456[Дата
отправки],"",0,1)</f>
        <v>45646</v>
      </c>
      <c r="B5254" s="2">
        <v>466688864</v>
      </c>
      <c r="C5254" s="2"/>
      <c r="D5254" s="2"/>
      <c r="E5254" s="3"/>
      <c r="F5254" s="3"/>
      <c r="H5254" s="5">
        <f>_xlfn.XLOOKUP(Table16[[#This Row],[OrderID]],[3]!Table13456[No заказа],[3]!Table13456[Количество],"",0,1)</f>
        <v>1</v>
      </c>
      <c r="I5254" s="5">
        <f>_xlfn.XLOOKUP(Table16[[#This Row],[OrderID]],[3]!Table13456[No заказа],[3]!Table13456[Цена],"",0,1)</f>
        <v>9000</v>
      </c>
      <c r="J5254" s="2" t="str">
        <f>M01_SETTINGS!$F$2</f>
        <v>KASPI</v>
      </c>
    </row>
    <row r="5255" spans="1:10" x14ac:dyDescent="0.35">
      <c r="A5255" s="3">
        <f>_xlfn.XLOOKUP(Table16[[#This Row],[OrderID]],[3]!Table13456[No заказа],[3]!Table13456[Дата
отправки],"",0,1)</f>
        <v>45646</v>
      </c>
      <c r="B5255" s="2">
        <v>466942103</v>
      </c>
      <c r="C5255" s="2"/>
      <c r="D5255" s="2"/>
      <c r="E5255" s="3"/>
      <c r="F5255" s="3"/>
      <c r="H5255" s="5">
        <f>_xlfn.XLOOKUP(Table16[[#This Row],[OrderID]],[3]!Table13456[No заказа],[3]!Table13456[Количество],"",0,1)</f>
        <v>1</v>
      </c>
      <c r="I5255" s="5">
        <f>_xlfn.XLOOKUP(Table16[[#This Row],[OrderID]],[3]!Table13456[No заказа],[3]!Table13456[Цена],"",0,1)</f>
        <v>8430</v>
      </c>
      <c r="J5255" s="2" t="str">
        <f>M01_SETTINGS!$F$2</f>
        <v>KASPI</v>
      </c>
    </row>
    <row r="5256" spans="1:10" x14ac:dyDescent="0.35">
      <c r="A5256" s="3">
        <f>_xlfn.XLOOKUP(Table16[[#This Row],[OrderID]],[3]!Table13456[No заказа],[3]!Table13456[Дата
отправки],"",0,1)</f>
        <v>45646</v>
      </c>
      <c r="B5256" s="2">
        <v>467014222</v>
      </c>
      <c r="C5256" s="2"/>
      <c r="D5256" s="2"/>
      <c r="E5256" s="3"/>
      <c r="F5256" s="3"/>
      <c r="H5256" s="5">
        <f>_xlfn.XLOOKUP(Table16[[#This Row],[OrderID]],[3]!Table13456[No заказа],[3]!Table13456[Количество],"",0,1)</f>
        <v>1</v>
      </c>
      <c r="I5256" s="5">
        <f>_xlfn.XLOOKUP(Table16[[#This Row],[OrderID]],[3]!Table13456[No заказа],[3]!Table13456[Цена],"",0,1)</f>
        <v>8430</v>
      </c>
      <c r="J5256" s="2" t="str">
        <f>M01_SETTINGS!$F$2</f>
        <v>KASPI</v>
      </c>
    </row>
    <row r="5257" spans="1:10" x14ac:dyDescent="0.35">
      <c r="A5257" s="3">
        <f>_xlfn.XLOOKUP(Table16[[#This Row],[OrderID]],[3]!Table13456[No заказа],[3]!Table13456[Дата
отправки],"",0,1)</f>
        <v>45646</v>
      </c>
      <c r="B5257" s="2">
        <v>466605328</v>
      </c>
      <c r="C5257" s="2"/>
      <c r="D5257" s="2"/>
      <c r="E5257" s="3"/>
      <c r="F5257" s="3"/>
      <c r="H5257" s="5">
        <f>_xlfn.XLOOKUP(Table16[[#This Row],[OrderID]],[3]!Table13456[No заказа],[3]!Table13456[Количество],"",0,1)</f>
        <v>1</v>
      </c>
      <c r="I5257" s="5">
        <f>_xlfn.XLOOKUP(Table16[[#This Row],[OrderID]],[3]!Table13456[No заказа],[3]!Table13456[Цена],"",0,1)</f>
        <v>8723</v>
      </c>
      <c r="J5257" s="2" t="str">
        <f>M01_SETTINGS!$F$2</f>
        <v>KASPI</v>
      </c>
    </row>
    <row r="5258" spans="1:10" x14ac:dyDescent="0.35">
      <c r="A5258" s="3">
        <f>_xlfn.XLOOKUP(Table16[[#This Row],[OrderID]],[3]!Table13456[No заказа],[3]!Table13456[Дата
отправки],"",0,1)</f>
        <v>45646</v>
      </c>
      <c r="B5258" s="2">
        <v>466885082</v>
      </c>
      <c r="C5258" s="2"/>
      <c r="D5258" s="2"/>
      <c r="E5258" s="3"/>
      <c r="F5258" s="3"/>
      <c r="H5258" s="5">
        <f>_xlfn.XLOOKUP(Table16[[#This Row],[OrderID]],[3]!Table13456[No заказа],[3]!Table13456[Количество],"",0,1)</f>
        <v>1</v>
      </c>
      <c r="I5258" s="5">
        <f>_xlfn.XLOOKUP(Table16[[#This Row],[OrderID]],[3]!Table13456[No заказа],[3]!Table13456[Цена],"",0,1)</f>
        <v>8723</v>
      </c>
      <c r="J5258" s="2" t="str">
        <f>M01_SETTINGS!$F$2</f>
        <v>KASPI</v>
      </c>
    </row>
    <row r="5259" spans="1:10" x14ac:dyDescent="0.35">
      <c r="A5259" s="3">
        <f>_xlfn.XLOOKUP(Table16[[#This Row],[OrderID]],[3]!Table13456[No заказа],[3]!Table13456[Дата
отправки],"",0,1)</f>
        <v>45646</v>
      </c>
      <c r="B5259" s="2">
        <v>466988127</v>
      </c>
      <c r="C5259" s="2"/>
      <c r="D5259" s="2"/>
      <c r="E5259" s="3"/>
      <c r="F5259" s="3"/>
      <c r="H5259" s="5">
        <f>_xlfn.XLOOKUP(Table16[[#This Row],[OrderID]],[3]!Table13456[No заказа],[3]!Table13456[Количество],"",0,1)</f>
        <v>1</v>
      </c>
      <c r="I5259" s="5">
        <f>_xlfn.XLOOKUP(Table16[[#This Row],[OrderID]],[3]!Table13456[No заказа],[3]!Table13456[Цена],"",0,1)</f>
        <v>8987</v>
      </c>
      <c r="J5259" s="2" t="str">
        <f>M01_SETTINGS!$F$2</f>
        <v>KASPI</v>
      </c>
    </row>
    <row r="5260" spans="1:10" x14ac:dyDescent="0.35">
      <c r="A5260" s="3">
        <f>_xlfn.XLOOKUP(Table16[[#This Row],[OrderID]],[3]!Table13456[No заказа],[3]!Table13456[Дата
отправки],"",0,1)</f>
        <v>45646</v>
      </c>
      <c r="B5260" s="2">
        <v>466465239</v>
      </c>
      <c r="C5260" s="2"/>
      <c r="D5260" s="2"/>
      <c r="E5260" s="3"/>
      <c r="F5260" s="3"/>
      <c r="H5260" s="5">
        <f>_xlfn.XLOOKUP(Table16[[#This Row],[OrderID]],[3]!Table13456[No заказа],[3]!Table13456[Количество],"",0,1)</f>
        <v>1</v>
      </c>
      <c r="I5260" s="5">
        <f>_xlfn.XLOOKUP(Table16[[#This Row],[OrderID]],[3]!Table13456[No заказа],[3]!Table13456[Цена],"",0,1)</f>
        <v>8990</v>
      </c>
      <c r="J5260" s="2" t="str">
        <f>M01_SETTINGS!$F$2</f>
        <v>KASPI</v>
      </c>
    </row>
    <row r="5261" spans="1:10" x14ac:dyDescent="0.35">
      <c r="A5261" s="3">
        <f>_xlfn.XLOOKUP(Table16[[#This Row],[OrderID]],[3]!Table13456[No заказа],[3]!Table13456[Дата
отправки],"",0,1)</f>
        <v>45646</v>
      </c>
      <c r="B5261" s="2">
        <v>466915966</v>
      </c>
      <c r="C5261" s="2"/>
      <c r="D5261" s="2"/>
      <c r="E5261" s="3"/>
      <c r="F5261" s="3"/>
      <c r="H5261" s="5">
        <f>_xlfn.XLOOKUP(Table16[[#This Row],[OrderID]],[3]!Table13456[No заказа],[3]!Table13456[Количество],"",0,1)</f>
        <v>1</v>
      </c>
      <c r="I5261" s="5">
        <f>_xlfn.XLOOKUP(Table16[[#This Row],[OrderID]],[3]!Table13456[No заказа],[3]!Table13456[Цена],"",0,1)</f>
        <v>8430</v>
      </c>
      <c r="J5261" s="2" t="str">
        <f>M01_SETTINGS!$F$2</f>
        <v>KASPI</v>
      </c>
    </row>
    <row r="5262" spans="1:10" x14ac:dyDescent="0.35">
      <c r="A5262" s="3">
        <f>_xlfn.XLOOKUP(Table16[[#This Row],[OrderID]],[3]!Table13456[No заказа],[3]!Table13456[Дата
отправки],"",0,1)</f>
        <v>45646</v>
      </c>
      <c r="B5262" s="2">
        <v>466915730</v>
      </c>
      <c r="C5262" s="2"/>
      <c r="D5262" s="2"/>
      <c r="E5262" s="3"/>
      <c r="F5262" s="3"/>
      <c r="H5262" s="5">
        <f>_xlfn.XLOOKUP(Table16[[#This Row],[OrderID]],[3]!Table13456[No заказа],[3]!Table13456[Количество],"",0,1)</f>
        <v>1</v>
      </c>
      <c r="I5262" s="5">
        <f>_xlfn.XLOOKUP(Table16[[#This Row],[OrderID]],[3]!Table13456[No заказа],[3]!Table13456[Цена],"",0,1)</f>
        <v>8125</v>
      </c>
      <c r="J5262" s="2" t="str">
        <f>M01_SETTINGS!$F$2</f>
        <v>KASPI</v>
      </c>
    </row>
    <row r="5263" spans="1:10" x14ac:dyDescent="0.35">
      <c r="A5263" s="3">
        <f>_xlfn.XLOOKUP(Table16[[#This Row],[OrderID]],[3]!Table13456[No заказа],[3]!Table13456[Дата
отправки],"",0,1)</f>
        <v>45646</v>
      </c>
      <c r="B5263" s="2">
        <v>466810702</v>
      </c>
      <c r="C5263" s="2"/>
      <c r="D5263" s="2"/>
      <c r="E5263" s="3"/>
      <c r="F5263" s="3"/>
      <c r="H5263" s="5">
        <f>_xlfn.XLOOKUP(Table16[[#This Row],[OrderID]],[3]!Table13456[No заказа],[3]!Table13456[Количество],"",0,1)</f>
        <v>1</v>
      </c>
      <c r="I5263" s="5">
        <f>_xlfn.XLOOKUP(Table16[[#This Row],[OrderID]],[3]!Table13456[No заказа],[3]!Table13456[Цена],"",0,1)</f>
        <v>8430</v>
      </c>
      <c r="J5263" s="2" t="str">
        <f>M01_SETTINGS!$F$2</f>
        <v>KASPI</v>
      </c>
    </row>
    <row r="5264" spans="1:10" x14ac:dyDescent="0.35">
      <c r="A5264" s="3">
        <f>_xlfn.XLOOKUP(Table16[[#This Row],[OrderID]],[3]!Table13456[No заказа],[3]!Table13456[Дата
отправки],"",0,1)</f>
        <v>45646</v>
      </c>
      <c r="B5264" s="2">
        <v>466690132</v>
      </c>
      <c r="C5264" s="2"/>
      <c r="D5264" s="2"/>
      <c r="E5264" s="3"/>
      <c r="F5264" s="3"/>
      <c r="H5264" s="5">
        <f>_xlfn.XLOOKUP(Table16[[#This Row],[OrderID]],[3]!Table13456[No заказа],[3]!Table13456[Количество],"",0,1)</f>
        <v>1</v>
      </c>
      <c r="I5264" s="5">
        <f>_xlfn.XLOOKUP(Table16[[#This Row],[OrderID]],[3]!Table13456[No заказа],[3]!Table13456[Цена],"",0,1)</f>
        <v>8430</v>
      </c>
      <c r="J5264" s="2" t="str">
        <f>M01_SETTINGS!$F$2</f>
        <v>KASPI</v>
      </c>
    </row>
    <row r="5265" spans="1:10" x14ac:dyDescent="0.35">
      <c r="A5265" s="3">
        <f>_xlfn.XLOOKUP(Table16[[#This Row],[OrderID]],[3]!Table13456[No заказа],[3]!Table13456[Дата
отправки],"",0,1)</f>
        <v>45646</v>
      </c>
      <c r="B5265" s="2">
        <v>466468642</v>
      </c>
      <c r="C5265" s="2"/>
      <c r="D5265" s="2"/>
      <c r="E5265" s="3"/>
      <c r="F5265" s="3"/>
      <c r="H5265" s="5">
        <f>_xlfn.XLOOKUP(Table16[[#This Row],[OrderID]],[3]!Table13456[No заказа],[3]!Table13456[Количество],"",0,1)</f>
        <v>1</v>
      </c>
      <c r="I5265" s="5">
        <f>_xlfn.XLOOKUP(Table16[[#This Row],[OrderID]],[3]!Table13456[No заказа],[3]!Table13456[Цена],"",0,1)</f>
        <v>17990</v>
      </c>
      <c r="J5265" s="2" t="str">
        <f>M01_SETTINGS!$F$2</f>
        <v>KASPI</v>
      </c>
    </row>
    <row r="5266" spans="1:10" x14ac:dyDescent="0.35">
      <c r="A5266" s="3">
        <f>_xlfn.XLOOKUP(Table16[[#This Row],[OrderID]],[3]!Table13456[No заказа],[3]!Table13456[Дата
отправки],"",0,1)</f>
        <v>45646</v>
      </c>
      <c r="B5266" s="2">
        <v>467089183</v>
      </c>
      <c r="C5266" s="2"/>
      <c r="D5266" s="2"/>
      <c r="E5266" s="3"/>
      <c r="F5266" s="3"/>
      <c r="H5266" s="5">
        <f>_xlfn.XLOOKUP(Table16[[#This Row],[OrderID]],[3]!Table13456[No заказа],[3]!Table13456[Количество],"",0,1)</f>
        <v>1</v>
      </c>
      <c r="I5266" s="5">
        <f>_xlfn.XLOOKUP(Table16[[#This Row],[OrderID]],[3]!Table13456[No заказа],[3]!Table13456[Цена],"",0,1)</f>
        <v>17990</v>
      </c>
      <c r="J5266" s="2" t="str">
        <f>M01_SETTINGS!$F$2</f>
        <v>KASPI</v>
      </c>
    </row>
    <row r="5267" spans="1:10" x14ac:dyDescent="0.35">
      <c r="A5267" s="3">
        <f>_xlfn.XLOOKUP(Table16[[#This Row],[OrderID]],[3]!Table13456[No заказа],[3]!Table13456[Дата
отправки],"",0,1)</f>
        <v>45646</v>
      </c>
      <c r="B5267" s="2">
        <v>466592389</v>
      </c>
      <c r="C5267" s="2"/>
      <c r="D5267" s="2"/>
      <c r="E5267" s="3"/>
      <c r="F5267" s="3"/>
      <c r="H5267" s="5">
        <f>_xlfn.XLOOKUP(Table16[[#This Row],[OrderID]],[3]!Table13456[No заказа],[3]!Table13456[Количество],"",0,1)</f>
        <v>1</v>
      </c>
      <c r="I5267" s="5">
        <f>_xlfn.XLOOKUP(Table16[[#This Row],[OrderID]],[3]!Table13456[No заказа],[3]!Table13456[Цена],"",0,1)</f>
        <v>17990</v>
      </c>
      <c r="J5267" s="2" t="str">
        <f>M01_SETTINGS!$F$2</f>
        <v>KASPI</v>
      </c>
    </row>
    <row r="5268" spans="1:10" x14ac:dyDescent="0.35">
      <c r="A5268" s="3">
        <f>_xlfn.XLOOKUP(Table16[[#This Row],[OrderID]],[3]!Table13456[No заказа],[3]!Table13456[Дата
отправки],"",0,1)</f>
        <v>45646</v>
      </c>
      <c r="B5268" s="2">
        <v>467073960</v>
      </c>
      <c r="C5268" s="2"/>
      <c r="D5268" s="2"/>
      <c r="E5268" s="3"/>
      <c r="F5268" s="3"/>
      <c r="H5268" s="5">
        <f>_xlfn.XLOOKUP(Table16[[#This Row],[OrderID]],[3]!Table13456[No заказа],[3]!Table13456[Количество],"",0,1)</f>
        <v>1</v>
      </c>
      <c r="I5268" s="5">
        <f>_xlfn.XLOOKUP(Table16[[#This Row],[OrderID]],[3]!Table13456[No заказа],[3]!Table13456[Цена],"",0,1)</f>
        <v>17990</v>
      </c>
      <c r="J5268" s="2" t="str">
        <f>M01_SETTINGS!$F$2</f>
        <v>KASPI</v>
      </c>
    </row>
    <row r="5269" spans="1:10" x14ac:dyDescent="0.35">
      <c r="A5269" s="3">
        <f>_xlfn.XLOOKUP(Table16[[#This Row],[OrderID]],[3]!Table13456[No заказа],[3]!Table13456[Дата
отправки],"",0,1)</f>
        <v>45646</v>
      </c>
      <c r="B5269" s="2">
        <v>466639301</v>
      </c>
      <c r="C5269" s="2"/>
      <c r="D5269" s="2"/>
      <c r="E5269" s="3"/>
      <c r="F5269" s="3"/>
      <c r="H5269" s="5">
        <f>_xlfn.XLOOKUP(Table16[[#This Row],[OrderID]],[3]!Table13456[No заказа],[3]!Table13456[Количество],"",0,1)</f>
        <v>1</v>
      </c>
      <c r="I5269" s="5">
        <f>_xlfn.XLOOKUP(Table16[[#This Row],[OrderID]],[3]!Table13456[No заказа],[3]!Table13456[Цена],"",0,1)</f>
        <v>17990</v>
      </c>
      <c r="J5269" s="2" t="str">
        <f>M01_SETTINGS!$F$2</f>
        <v>KASPI</v>
      </c>
    </row>
    <row r="5270" spans="1:10" x14ac:dyDescent="0.35">
      <c r="A5270" s="3">
        <f>_xlfn.XLOOKUP(Table16[[#This Row],[OrderID]],[3]!Table13456[No заказа],[3]!Table13456[Дата
отправки],"",0,1)</f>
        <v>45646</v>
      </c>
      <c r="B5270" s="2">
        <v>467074923</v>
      </c>
      <c r="C5270" s="2"/>
      <c r="D5270" s="2"/>
      <c r="E5270" s="3"/>
      <c r="F5270" s="3"/>
      <c r="H5270" s="5">
        <f>_xlfn.XLOOKUP(Table16[[#This Row],[OrderID]],[3]!Table13456[No заказа],[3]!Table13456[Количество],"",0,1)</f>
        <v>1</v>
      </c>
      <c r="I5270" s="5">
        <f>_xlfn.XLOOKUP(Table16[[#This Row],[OrderID]],[3]!Table13456[No заказа],[3]!Table13456[Цена],"",0,1)</f>
        <v>17990</v>
      </c>
      <c r="J5270" s="2" t="str">
        <f>M01_SETTINGS!$F$2</f>
        <v>KASPI</v>
      </c>
    </row>
    <row r="5271" spans="1:10" x14ac:dyDescent="0.35">
      <c r="A5271" s="3">
        <f>_xlfn.XLOOKUP(Table16[[#This Row],[OrderID]],[3]!Table13456[No заказа],[3]!Table13456[Дата
отправки],"",0,1)</f>
        <v>45646</v>
      </c>
      <c r="B5271" s="2">
        <v>466494977</v>
      </c>
      <c r="C5271" s="2"/>
      <c r="D5271" s="2"/>
      <c r="E5271" s="3"/>
      <c r="F5271" s="3"/>
      <c r="H5271" s="5">
        <f>_xlfn.XLOOKUP(Table16[[#This Row],[OrderID]],[3]!Table13456[No заказа],[3]!Table13456[Количество],"",0,1)</f>
        <v>1</v>
      </c>
      <c r="I5271" s="5">
        <f>_xlfn.XLOOKUP(Table16[[#This Row],[OrderID]],[3]!Table13456[No заказа],[3]!Table13456[Цена],"",0,1)</f>
        <v>8900</v>
      </c>
      <c r="J5271" s="2" t="str">
        <f>M01_SETTINGS!$F$2</f>
        <v>KASPI</v>
      </c>
    </row>
    <row r="5272" spans="1:10" x14ac:dyDescent="0.35">
      <c r="A5272" s="3">
        <f>_xlfn.XLOOKUP(Table16[[#This Row],[OrderID]],[3]!Table13456[No заказа],[3]!Table13456[Дата
отправки],"",0,1)</f>
        <v>45646</v>
      </c>
      <c r="B5272" s="2">
        <v>466980610</v>
      </c>
      <c r="C5272" s="2"/>
      <c r="D5272" s="2"/>
      <c r="E5272" s="3"/>
      <c r="F5272" s="3"/>
      <c r="H5272" s="5">
        <f>_xlfn.XLOOKUP(Table16[[#This Row],[OrderID]],[3]!Table13456[No заказа],[3]!Table13456[Количество],"",0,1)</f>
        <v>1</v>
      </c>
      <c r="I5272" s="5">
        <f>_xlfn.XLOOKUP(Table16[[#This Row],[OrderID]],[3]!Table13456[No заказа],[3]!Table13456[Цена],"",0,1)</f>
        <v>8911</v>
      </c>
      <c r="J5272" s="2" t="str">
        <f>M01_SETTINGS!$F$2</f>
        <v>KASPI</v>
      </c>
    </row>
    <row r="5273" spans="1:10" x14ac:dyDescent="0.35">
      <c r="A5273" s="3">
        <f>_xlfn.XLOOKUP(Table16[[#This Row],[OrderID]],[3]!Table13456[No заказа],[3]!Table13456[Дата
отправки],"",0,1)</f>
        <v>45646</v>
      </c>
      <c r="B5273" s="2">
        <v>466868273</v>
      </c>
      <c r="C5273" s="2"/>
      <c r="D5273" s="2"/>
      <c r="E5273" s="3"/>
      <c r="F5273" s="3"/>
      <c r="H5273" s="5">
        <f>_xlfn.XLOOKUP(Table16[[#This Row],[OrderID]],[3]!Table13456[No заказа],[3]!Table13456[Количество],"",0,1)</f>
        <v>1</v>
      </c>
      <c r="I5273" s="5">
        <f>_xlfn.XLOOKUP(Table16[[#This Row],[OrderID]],[3]!Table13456[No заказа],[3]!Table13456[Цена],"",0,1)</f>
        <v>8430</v>
      </c>
      <c r="J5273" s="2" t="str">
        <f>M01_SETTINGS!$F$2</f>
        <v>KASPI</v>
      </c>
    </row>
    <row r="5274" spans="1:10" x14ac:dyDescent="0.35">
      <c r="A5274" s="3">
        <f>_xlfn.XLOOKUP(Table16[[#This Row],[OrderID]],[3]!Table13456[No заказа],[3]!Table13456[Дата
отправки],"",0,1)</f>
        <v>45646</v>
      </c>
      <c r="B5274" s="2">
        <v>466760195</v>
      </c>
      <c r="C5274" s="2"/>
      <c r="D5274" s="2"/>
      <c r="E5274" s="3"/>
      <c r="F5274" s="3"/>
      <c r="H5274" s="5">
        <f>_xlfn.XLOOKUP(Table16[[#This Row],[OrderID]],[3]!Table13456[No заказа],[3]!Table13456[Количество],"",0,1)</f>
        <v>1</v>
      </c>
      <c r="I5274" s="5">
        <f>_xlfn.XLOOKUP(Table16[[#This Row],[OrderID]],[3]!Table13456[No заказа],[3]!Table13456[Цена],"",0,1)</f>
        <v>8546</v>
      </c>
      <c r="J5274" s="2" t="str">
        <f>M01_SETTINGS!$F$2</f>
        <v>KASPI</v>
      </c>
    </row>
    <row r="5275" spans="1:10" x14ac:dyDescent="0.35">
      <c r="A5275" s="3">
        <f>_xlfn.XLOOKUP(Table16[[#This Row],[OrderID]],[3]!Table13456[No заказа],[3]!Table13456[Дата
отправки],"",0,1)</f>
        <v>45646</v>
      </c>
      <c r="B5275" s="2">
        <v>466513192</v>
      </c>
      <c r="C5275" s="2"/>
      <c r="D5275" s="2"/>
      <c r="E5275" s="3"/>
      <c r="F5275" s="3"/>
      <c r="H5275" s="5">
        <f>_xlfn.XLOOKUP(Table16[[#This Row],[OrderID]],[3]!Table13456[No заказа],[3]!Table13456[Количество],"",0,1)</f>
        <v>1</v>
      </c>
      <c r="I5275" s="5">
        <f>_xlfn.XLOOKUP(Table16[[#This Row],[OrderID]],[3]!Table13456[No заказа],[3]!Table13456[Цена],"",0,1)</f>
        <v>9496</v>
      </c>
      <c r="J5275" s="2" t="str">
        <f>M01_SETTINGS!$F$2</f>
        <v>KASPI</v>
      </c>
    </row>
    <row r="5276" spans="1:10" x14ac:dyDescent="0.35">
      <c r="A5276" s="3">
        <f>_xlfn.XLOOKUP(Table16[[#This Row],[OrderID]],[3]!Table13456[No заказа],[3]!Table13456[Дата
отправки],"",0,1)</f>
        <v>45646</v>
      </c>
      <c r="B5276" s="2">
        <v>466797066</v>
      </c>
      <c r="C5276" s="2"/>
      <c r="D5276" s="2"/>
      <c r="E5276" s="3"/>
      <c r="F5276" s="3"/>
      <c r="H5276" s="5">
        <f>_xlfn.XLOOKUP(Table16[[#This Row],[OrderID]],[3]!Table13456[No заказа],[3]!Table13456[Количество],"",0,1)</f>
        <v>1</v>
      </c>
      <c r="I5276" s="5">
        <f>_xlfn.XLOOKUP(Table16[[#This Row],[OrderID]],[3]!Table13456[No заказа],[3]!Table13456[Цена],"",0,1)</f>
        <v>9496</v>
      </c>
      <c r="J5276" s="2" t="str">
        <f>M01_SETTINGS!$F$2</f>
        <v>KASPI</v>
      </c>
    </row>
    <row r="5277" spans="1:10" x14ac:dyDescent="0.35">
      <c r="A5277" s="3">
        <f>_xlfn.XLOOKUP(Table16[[#This Row],[OrderID]],[3]!Table13456[No заказа],[3]!Table13456[Дата
отправки],"",0,1)</f>
        <v>45646</v>
      </c>
      <c r="B5277" s="2">
        <v>466560045</v>
      </c>
      <c r="C5277" s="2"/>
      <c r="D5277" s="2"/>
      <c r="E5277" s="3"/>
      <c r="F5277" s="3"/>
      <c r="H5277" s="5">
        <f>_xlfn.XLOOKUP(Table16[[#This Row],[OrderID]],[3]!Table13456[No заказа],[3]!Table13456[Количество],"",0,1)</f>
        <v>1</v>
      </c>
      <c r="I5277" s="5">
        <f>_xlfn.XLOOKUP(Table16[[#This Row],[OrderID]],[3]!Table13456[No заказа],[3]!Table13456[Цена],"",0,1)</f>
        <v>8989</v>
      </c>
      <c r="J5277" s="2" t="str">
        <f>M01_SETTINGS!$F$2</f>
        <v>KASPI</v>
      </c>
    </row>
    <row r="5278" spans="1:10" x14ac:dyDescent="0.35">
      <c r="A5278" s="3">
        <f>_xlfn.XLOOKUP(Table16[[#This Row],[OrderID]],[3]!Table13456[No заказа],[3]!Table13456[Дата
отправки],"",0,1)</f>
        <v>45646</v>
      </c>
      <c r="B5278" s="2">
        <v>466814147</v>
      </c>
      <c r="C5278" s="2"/>
      <c r="D5278" s="2"/>
      <c r="E5278" s="3"/>
      <c r="F5278" s="3"/>
      <c r="H5278" s="5">
        <f>_xlfn.XLOOKUP(Table16[[#This Row],[OrderID]],[3]!Table13456[No заказа],[3]!Table13456[Количество],"",0,1)</f>
        <v>1</v>
      </c>
      <c r="I5278" s="5">
        <f>_xlfn.XLOOKUP(Table16[[#This Row],[OrderID]],[3]!Table13456[No заказа],[3]!Table13456[Цена],"",0,1)</f>
        <v>8995</v>
      </c>
      <c r="J5278" s="2" t="str">
        <f>M01_SETTINGS!$F$2</f>
        <v>KASPI</v>
      </c>
    </row>
    <row r="5279" spans="1:10" x14ac:dyDescent="0.35">
      <c r="A5279" s="3">
        <f>_xlfn.XLOOKUP(Table16[[#This Row],[OrderID]],[3]!Table13456[No заказа],[3]!Table13456[Дата
отправки],"",0,1)</f>
        <v>45646</v>
      </c>
      <c r="B5279" s="2">
        <v>466764331</v>
      </c>
      <c r="C5279" s="2"/>
      <c r="D5279" s="2"/>
      <c r="E5279" s="3"/>
      <c r="F5279" s="3"/>
      <c r="H5279" s="5">
        <f>_xlfn.XLOOKUP(Table16[[#This Row],[OrderID]],[3]!Table13456[No заказа],[3]!Table13456[Количество],"",0,1)</f>
        <v>1</v>
      </c>
      <c r="I5279" s="5">
        <f>_xlfn.XLOOKUP(Table16[[#This Row],[OrderID]],[3]!Table13456[No заказа],[3]!Table13456[Цена],"",0,1)</f>
        <v>8908</v>
      </c>
      <c r="J5279" s="2" t="str">
        <f>M01_SETTINGS!$F$2</f>
        <v>KASPI</v>
      </c>
    </row>
    <row r="5280" spans="1:10" x14ac:dyDescent="0.35">
      <c r="A5280" s="3">
        <f>_xlfn.XLOOKUP(Table16[[#This Row],[OrderID]],[3]!Table13456[No заказа],[3]!Table13456[Дата
отправки],"",0,1)</f>
        <v>45646</v>
      </c>
      <c r="B5280" s="2">
        <v>466878935</v>
      </c>
      <c r="C5280" s="2"/>
      <c r="D5280" s="2"/>
      <c r="E5280" s="3"/>
      <c r="F5280" s="3"/>
      <c r="H5280" s="5">
        <f>_xlfn.XLOOKUP(Table16[[#This Row],[OrderID]],[3]!Table13456[No заказа],[3]!Table13456[Количество],"",0,1)</f>
        <v>1</v>
      </c>
      <c r="I5280" s="5">
        <f>_xlfn.XLOOKUP(Table16[[#This Row],[OrderID]],[3]!Table13456[No заказа],[3]!Table13456[Цена],"",0,1)</f>
        <v>8430</v>
      </c>
      <c r="J5280" s="2" t="str">
        <f>M01_SETTINGS!$F$2</f>
        <v>KASPI</v>
      </c>
    </row>
    <row r="5281" spans="1:10" x14ac:dyDescent="0.35">
      <c r="A5281" s="3">
        <f>_xlfn.XLOOKUP(Table16[[#This Row],[OrderID]],[3]!Table13456[No заказа],[3]!Table13456[Дата
отправки],"",0,1)</f>
        <v>45646</v>
      </c>
      <c r="B5281" s="2">
        <v>467036227</v>
      </c>
      <c r="C5281" s="2"/>
      <c r="D5281" s="2"/>
      <c r="E5281" s="3"/>
      <c r="F5281" s="3"/>
      <c r="H5281" s="5">
        <f>_xlfn.XLOOKUP(Table16[[#This Row],[OrderID]],[3]!Table13456[No заказа],[3]!Table13456[Количество],"",0,1)</f>
        <v>1</v>
      </c>
      <c r="I5281" s="5">
        <f>_xlfn.XLOOKUP(Table16[[#This Row],[OrderID]],[3]!Table13456[No заказа],[3]!Table13456[Цена],"",0,1)</f>
        <v>7489</v>
      </c>
      <c r="J5281" s="2" t="str">
        <f>M01_SETTINGS!$F$2</f>
        <v>KASPI</v>
      </c>
    </row>
    <row r="5282" spans="1:10" x14ac:dyDescent="0.35">
      <c r="A5282" s="3">
        <f>_xlfn.XLOOKUP(Table16[[#This Row],[OrderID]],[3]!Table13456[No заказа],[3]!Table13456[Дата
отправки],"",0,1)</f>
        <v>45646</v>
      </c>
      <c r="B5282" s="2">
        <v>466597875</v>
      </c>
      <c r="C5282" s="2"/>
      <c r="D5282" s="2"/>
      <c r="E5282" s="3"/>
      <c r="F5282" s="3"/>
      <c r="H5282" s="5">
        <f>_xlfn.XLOOKUP(Table16[[#This Row],[OrderID]],[3]!Table13456[No заказа],[3]!Table13456[Количество],"",0,1)</f>
        <v>1</v>
      </c>
      <c r="I5282" s="5">
        <f>_xlfn.XLOOKUP(Table16[[#This Row],[OrderID]],[3]!Table13456[No заказа],[3]!Table13456[Цена],"",0,1)</f>
        <v>8480</v>
      </c>
      <c r="J5282" s="2" t="str">
        <f>M01_SETTINGS!$F$2</f>
        <v>KASPI</v>
      </c>
    </row>
    <row r="5283" spans="1:10" x14ac:dyDescent="0.35">
      <c r="A5283" s="3">
        <f>_xlfn.XLOOKUP(Table16[[#This Row],[OrderID]],[3]!Table13456[No заказа],[3]!Table13456[Дата
отправки],"",0,1)</f>
        <v>45646</v>
      </c>
      <c r="B5283" s="2">
        <v>467109735</v>
      </c>
      <c r="C5283" s="2"/>
      <c r="D5283" s="2"/>
      <c r="E5283" s="3"/>
      <c r="F5283" s="3"/>
      <c r="H5283" s="5">
        <f>_xlfn.XLOOKUP(Table16[[#This Row],[OrderID]],[3]!Table13456[No заказа],[3]!Table13456[Количество],"",0,1)</f>
        <v>1</v>
      </c>
      <c r="I5283" s="5">
        <f>_xlfn.XLOOKUP(Table16[[#This Row],[OrderID]],[3]!Table13456[No заказа],[3]!Table13456[Цена],"",0,1)</f>
        <v>8430</v>
      </c>
      <c r="J5283" s="2" t="str">
        <f>M01_SETTINGS!$F$2</f>
        <v>KASPI</v>
      </c>
    </row>
    <row r="5284" spans="1:10" x14ac:dyDescent="0.35">
      <c r="A5284" s="3">
        <f>_xlfn.XLOOKUP(Table16[[#This Row],[OrderID]],[3]!Table13456[No заказа],[3]!Table13456[Дата
отправки],"",0,1)</f>
        <v>45646</v>
      </c>
      <c r="B5284" s="2">
        <v>466752276</v>
      </c>
      <c r="C5284" s="2"/>
      <c r="D5284" s="2"/>
      <c r="E5284" s="3"/>
      <c r="F5284" s="3"/>
      <c r="H5284" s="5">
        <f>_xlfn.XLOOKUP(Table16[[#This Row],[OrderID]],[3]!Table13456[No заказа],[3]!Table13456[Количество],"",0,1)</f>
        <v>1</v>
      </c>
      <c r="I5284" s="5">
        <f>_xlfn.XLOOKUP(Table16[[#This Row],[OrderID]],[3]!Table13456[No заказа],[3]!Table13456[Цена],"",0,1)</f>
        <v>9496</v>
      </c>
      <c r="J5284" s="2" t="str">
        <f>M01_SETTINGS!$F$2</f>
        <v>KASPI</v>
      </c>
    </row>
    <row r="5285" spans="1:10" x14ac:dyDescent="0.35">
      <c r="A5285" s="3">
        <f>_xlfn.XLOOKUP(Table16[[#This Row],[OrderID]],[3]!Table13456[No заказа],[3]!Table13456[Дата
отправки],"",0,1)</f>
        <v>45646</v>
      </c>
      <c r="B5285" s="2">
        <v>466832599</v>
      </c>
      <c r="C5285" s="2"/>
      <c r="D5285" s="2"/>
      <c r="E5285" s="3"/>
      <c r="F5285" s="3"/>
      <c r="H5285" s="5">
        <f>_xlfn.XLOOKUP(Table16[[#This Row],[OrderID]],[3]!Table13456[No заказа],[3]!Table13456[Количество],"",0,1)</f>
        <v>1</v>
      </c>
      <c r="I5285" s="5">
        <f>_xlfn.XLOOKUP(Table16[[#This Row],[OrderID]],[3]!Table13456[No заказа],[3]!Table13456[Цена],"",0,1)</f>
        <v>8873</v>
      </c>
      <c r="J5285" s="2" t="str">
        <f>M01_SETTINGS!$F$2</f>
        <v>KASPI</v>
      </c>
    </row>
    <row r="5286" spans="1:10" x14ac:dyDescent="0.35">
      <c r="A5286" s="3">
        <f>_xlfn.XLOOKUP(Table16[[#This Row],[OrderID]],[3]!Table13456[No заказа],[3]!Table13456[Дата
отправки],"",0,1)</f>
        <v>45646</v>
      </c>
      <c r="B5286" s="2">
        <v>466522281</v>
      </c>
      <c r="C5286" s="2"/>
      <c r="D5286" s="2"/>
      <c r="E5286" s="3"/>
      <c r="F5286" s="3"/>
      <c r="H5286" s="5">
        <f>_xlfn.XLOOKUP(Table16[[#This Row],[OrderID]],[3]!Table13456[No заказа],[3]!Table13456[Количество],"",0,1)</f>
        <v>1</v>
      </c>
      <c r="I5286" s="5">
        <f>_xlfn.XLOOKUP(Table16[[#This Row],[OrderID]],[3]!Table13456[No заказа],[3]!Table13456[Цена],"",0,1)</f>
        <v>8598</v>
      </c>
      <c r="J5286" s="2" t="str">
        <f>M01_SETTINGS!$F$2</f>
        <v>KASPI</v>
      </c>
    </row>
    <row r="5287" spans="1:10" x14ac:dyDescent="0.35">
      <c r="A5287" s="3">
        <f>_xlfn.XLOOKUP(Table16[[#This Row],[OrderID]],[3]!Table13456[No заказа],[3]!Table13456[Дата
отправки],"",0,1)</f>
        <v>45645</v>
      </c>
      <c r="B5287" s="2">
        <v>466415797</v>
      </c>
      <c r="C5287" s="2"/>
      <c r="D5287" s="2"/>
      <c r="E5287" s="3"/>
      <c r="F5287" s="3"/>
      <c r="H5287" s="5">
        <f>_xlfn.XLOOKUP(Table16[[#This Row],[OrderID]],[3]!Table13456[No заказа],[3]!Table13456[Количество],"",0,1)</f>
        <v>1</v>
      </c>
      <c r="I5287" s="5">
        <f>_xlfn.XLOOKUP(Table16[[#This Row],[OrderID]],[3]!Table13456[No заказа],[3]!Table13456[Цена],"",0,1)</f>
        <v>14000</v>
      </c>
      <c r="J5287" s="2" t="str">
        <f>M01_SETTINGS!$F$2</f>
        <v>KASPI</v>
      </c>
    </row>
    <row r="5288" spans="1:10" x14ac:dyDescent="0.35">
      <c r="A5288" s="3">
        <f>_xlfn.XLOOKUP(Table16[[#This Row],[OrderID]],[3]!Table13456[No заказа],[3]!Table13456[Дата
отправки],"",0,1)</f>
        <v>45645</v>
      </c>
      <c r="B5288" s="2">
        <v>466153359</v>
      </c>
      <c r="C5288" s="2"/>
      <c r="D5288" s="2"/>
      <c r="E5288" s="3"/>
      <c r="F5288" s="3"/>
      <c r="H5288" s="5">
        <f>_xlfn.XLOOKUP(Table16[[#This Row],[OrderID]],[3]!Table13456[No заказа],[3]!Table13456[Количество],"",0,1)</f>
        <v>1</v>
      </c>
      <c r="I5288" s="5">
        <f>_xlfn.XLOOKUP(Table16[[#This Row],[OrderID]],[3]!Table13456[No заказа],[3]!Table13456[Цена],"",0,1)</f>
        <v>8430</v>
      </c>
      <c r="J5288" s="2" t="str">
        <f>M01_SETTINGS!$F$2</f>
        <v>KASPI</v>
      </c>
    </row>
    <row r="5289" spans="1:10" x14ac:dyDescent="0.35">
      <c r="A5289" s="3">
        <f>_xlfn.XLOOKUP(Table16[[#This Row],[OrderID]],[3]!Table13456[No заказа],[3]!Table13456[Дата
отправки],"",0,1)</f>
        <v>45645</v>
      </c>
      <c r="B5289" s="2">
        <v>465922384</v>
      </c>
      <c r="C5289" s="2"/>
      <c r="D5289" s="2"/>
      <c r="E5289" s="3"/>
      <c r="F5289" s="3"/>
      <c r="H5289" s="5">
        <f>_xlfn.XLOOKUP(Table16[[#This Row],[OrderID]],[3]!Table13456[No заказа],[3]!Table13456[Количество],"",0,1)</f>
        <v>1</v>
      </c>
      <c r="I5289" s="5">
        <f>_xlfn.XLOOKUP(Table16[[#This Row],[OrderID]],[3]!Table13456[No заказа],[3]!Table13456[Цена],"",0,1)</f>
        <v>8430</v>
      </c>
      <c r="J5289" s="2" t="str">
        <f>M01_SETTINGS!$F$2</f>
        <v>KASPI</v>
      </c>
    </row>
    <row r="5290" spans="1:10" x14ac:dyDescent="0.35">
      <c r="A5290" s="3">
        <f>_xlfn.XLOOKUP(Table16[[#This Row],[OrderID]],[3]!Table13456[No заказа],[3]!Table13456[Дата
отправки],"",0,1)</f>
        <v>45645</v>
      </c>
      <c r="B5290" s="2">
        <v>466414726</v>
      </c>
      <c r="C5290" s="2"/>
      <c r="D5290" s="2"/>
      <c r="E5290" s="3"/>
      <c r="F5290" s="3"/>
      <c r="H5290" s="5">
        <f>_xlfn.XLOOKUP(Table16[[#This Row],[OrderID]],[3]!Table13456[No заказа],[3]!Table13456[Количество],"",0,1)</f>
        <v>1</v>
      </c>
      <c r="I5290" s="5">
        <f>_xlfn.XLOOKUP(Table16[[#This Row],[OrderID]],[3]!Table13456[No заказа],[3]!Table13456[Цена],"",0,1)</f>
        <v>8430</v>
      </c>
      <c r="J5290" s="2" t="str">
        <f>M01_SETTINGS!$F$2</f>
        <v>KASPI</v>
      </c>
    </row>
    <row r="5291" spans="1:10" x14ac:dyDescent="0.35">
      <c r="A5291" s="3">
        <f>_xlfn.XLOOKUP(Table16[[#This Row],[OrderID]],[3]!Table13456[No заказа],[3]!Table13456[Дата
отправки],"",0,1)</f>
        <v>45645</v>
      </c>
      <c r="B5291" s="2">
        <v>465906432</v>
      </c>
      <c r="C5291" s="2"/>
      <c r="D5291" s="2"/>
      <c r="E5291" s="3"/>
      <c r="F5291" s="3"/>
      <c r="H5291" s="5">
        <f>_xlfn.XLOOKUP(Table16[[#This Row],[OrderID]],[3]!Table13456[No заказа],[3]!Table13456[Количество],"",0,1)</f>
        <v>1</v>
      </c>
      <c r="I5291" s="5">
        <f>_xlfn.XLOOKUP(Table16[[#This Row],[OrderID]],[3]!Table13456[No заказа],[3]!Table13456[Цена],"",0,1)</f>
        <v>8430</v>
      </c>
      <c r="J5291" s="2" t="str">
        <f>M01_SETTINGS!$F$2</f>
        <v>KASPI</v>
      </c>
    </row>
    <row r="5292" spans="1:10" x14ac:dyDescent="0.35">
      <c r="A5292" s="3">
        <f>_xlfn.XLOOKUP(Table16[[#This Row],[OrderID]],[3]!Table13456[No заказа],[3]!Table13456[Дата
отправки],"",0,1)</f>
        <v>45645</v>
      </c>
      <c r="B5292" s="2">
        <v>465923246</v>
      </c>
      <c r="C5292" s="2"/>
      <c r="D5292" s="2"/>
      <c r="E5292" s="3"/>
      <c r="F5292" s="3"/>
      <c r="H5292" s="5">
        <f>_xlfn.XLOOKUP(Table16[[#This Row],[OrderID]],[3]!Table13456[No заказа],[3]!Table13456[Количество],"",0,1)</f>
        <v>1</v>
      </c>
      <c r="I5292" s="5">
        <f>_xlfn.XLOOKUP(Table16[[#This Row],[OrderID]],[3]!Table13456[No заказа],[3]!Table13456[Цена],"",0,1)</f>
        <v>8430</v>
      </c>
      <c r="J5292" s="2" t="str">
        <f>M01_SETTINGS!$F$2</f>
        <v>KASPI</v>
      </c>
    </row>
    <row r="5293" spans="1:10" x14ac:dyDescent="0.35">
      <c r="A5293" s="3">
        <f>_xlfn.XLOOKUP(Table16[[#This Row],[OrderID]],[3]!Table13456[No заказа],[3]!Table13456[Дата
отправки],"",0,1)</f>
        <v>45645</v>
      </c>
      <c r="B5293" s="2">
        <v>465954119</v>
      </c>
      <c r="C5293" s="2"/>
      <c r="D5293" s="2"/>
      <c r="E5293" s="3"/>
      <c r="F5293" s="3"/>
      <c r="H5293" s="5">
        <f>_xlfn.XLOOKUP(Table16[[#This Row],[OrderID]],[3]!Table13456[No заказа],[3]!Table13456[Количество],"",0,1)</f>
        <v>1</v>
      </c>
      <c r="I5293" s="5">
        <f>_xlfn.XLOOKUP(Table16[[#This Row],[OrderID]],[3]!Table13456[No заказа],[3]!Table13456[Цена],"",0,1)</f>
        <v>9000</v>
      </c>
      <c r="J5293" s="2" t="str">
        <f>M01_SETTINGS!$F$2</f>
        <v>KASPI</v>
      </c>
    </row>
    <row r="5294" spans="1:10" x14ac:dyDescent="0.35">
      <c r="A5294" s="3">
        <f>_xlfn.XLOOKUP(Table16[[#This Row],[OrderID]],[3]!Table13456[No заказа],[3]!Table13456[Дата
отправки],"",0,1)</f>
        <v>45645</v>
      </c>
      <c r="B5294" s="2">
        <v>466162027</v>
      </c>
      <c r="C5294" s="2"/>
      <c r="D5294" s="2"/>
      <c r="E5294" s="3"/>
      <c r="F5294" s="3"/>
      <c r="H5294" s="5">
        <f>_xlfn.XLOOKUP(Table16[[#This Row],[OrderID]],[3]!Table13456[No заказа],[3]!Table13456[Количество],"",0,1)</f>
        <v>1</v>
      </c>
      <c r="I5294" s="5">
        <f>_xlfn.XLOOKUP(Table16[[#This Row],[OrderID]],[3]!Table13456[No заказа],[3]!Table13456[Цена],"",0,1)</f>
        <v>9000</v>
      </c>
      <c r="J5294" s="2" t="str">
        <f>M01_SETTINGS!$F$2</f>
        <v>KASPI</v>
      </c>
    </row>
    <row r="5295" spans="1:10" x14ac:dyDescent="0.35">
      <c r="A5295" s="3">
        <f>_xlfn.XLOOKUP(Table16[[#This Row],[OrderID]],[3]!Table13456[No заказа],[3]!Table13456[Дата
отправки],"",0,1)</f>
        <v>45645</v>
      </c>
      <c r="B5295" s="2">
        <v>465867608</v>
      </c>
      <c r="C5295" s="2"/>
      <c r="D5295" s="2"/>
      <c r="E5295" s="3"/>
      <c r="F5295" s="3"/>
      <c r="H5295" s="5">
        <f>_xlfn.XLOOKUP(Table16[[#This Row],[OrderID]],[3]!Table13456[No заказа],[3]!Table13456[Количество],"",0,1)</f>
        <v>1</v>
      </c>
      <c r="I5295" s="5">
        <f>_xlfn.XLOOKUP(Table16[[#This Row],[OrderID]],[3]!Table13456[No заказа],[3]!Table13456[Цена],"",0,1)</f>
        <v>8724</v>
      </c>
      <c r="J5295" s="2" t="str">
        <f>M01_SETTINGS!$F$2</f>
        <v>KASPI</v>
      </c>
    </row>
    <row r="5296" spans="1:10" x14ac:dyDescent="0.35">
      <c r="A5296" s="3">
        <f>_xlfn.XLOOKUP(Table16[[#This Row],[OrderID]],[3]!Table13456[No заказа],[3]!Table13456[Дата
отправки],"",0,1)</f>
        <v>45645</v>
      </c>
      <c r="B5296" s="2">
        <v>466397514</v>
      </c>
      <c r="C5296" s="2"/>
      <c r="D5296" s="2"/>
      <c r="E5296" s="3"/>
      <c r="F5296" s="3"/>
      <c r="H5296" s="5">
        <f>_xlfn.XLOOKUP(Table16[[#This Row],[OrderID]],[3]!Table13456[No заказа],[3]!Table13456[Количество],"",0,1)</f>
        <v>1</v>
      </c>
      <c r="I5296" s="5">
        <f>_xlfn.XLOOKUP(Table16[[#This Row],[OrderID]],[3]!Table13456[No заказа],[3]!Table13456[Цена],"",0,1)</f>
        <v>8430</v>
      </c>
      <c r="J5296" s="2" t="str">
        <f>M01_SETTINGS!$F$2</f>
        <v>KASPI</v>
      </c>
    </row>
    <row r="5297" spans="1:10" x14ac:dyDescent="0.35">
      <c r="A5297" s="3">
        <f>_xlfn.XLOOKUP(Table16[[#This Row],[OrderID]],[3]!Table13456[No заказа],[3]!Table13456[Дата
отправки],"",0,1)</f>
        <v>45645</v>
      </c>
      <c r="B5297" s="2">
        <v>466388475</v>
      </c>
      <c r="C5297" s="2"/>
      <c r="D5297" s="2"/>
      <c r="E5297" s="3"/>
      <c r="F5297" s="3"/>
      <c r="H5297" s="5">
        <f>_xlfn.XLOOKUP(Table16[[#This Row],[OrderID]],[3]!Table13456[No заказа],[3]!Table13456[Количество],"",0,1)</f>
        <v>1</v>
      </c>
      <c r="I5297" s="5">
        <f>_xlfn.XLOOKUP(Table16[[#This Row],[OrderID]],[3]!Table13456[No заказа],[3]!Table13456[Цена],"",0,1)</f>
        <v>8430</v>
      </c>
      <c r="J5297" s="2" t="str">
        <f>M01_SETTINGS!$F$2</f>
        <v>KASPI</v>
      </c>
    </row>
    <row r="5298" spans="1:10" x14ac:dyDescent="0.35">
      <c r="A5298" s="3">
        <f>_xlfn.XLOOKUP(Table16[[#This Row],[OrderID]],[3]!Table13456[No заказа],[3]!Table13456[Дата
отправки],"",0,1)</f>
        <v>45645</v>
      </c>
      <c r="B5298" s="2">
        <v>466005345</v>
      </c>
      <c r="C5298" s="2"/>
      <c r="D5298" s="2"/>
      <c r="E5298" s="3"/>
      <c r="F5298" s="3"/>
      <c r="H5298" s="5">
        <f>_xlfn.XLOOKUP(Table16[[#This Row],[OrderID]],[3]!Table13456[No заказа],[3]!Table13456[Количество],"",0,1)</f>
        <v>1</v>
      </c>
      <c r="I5298" s="5">
        <f>_xlfn.XLOOKUP(Table16[[#This Row],[OrderID]],[3]!Table13456[No заказа],[3]!Table13456[Цена],"",0,1)</f>
        <v>8430</v>
      </c>
      <c r="J5298" s="2" t="str">
        <f>M01_SETTINGS!$F$2</f>
        <v>KASPI</v>
      </c>
    </row>
    <row r="5299" spans="1:10" x14ac:dyDescent="0.35">
      <c r="A5299" s="3">
        <f>_xlfn.XLOOKUP(Table16[[#This Row],[OrderID]],[3]!Table13456[No заказа],[3]!Table13456[Дата
отправки],"",0,1)</f>
        <v>45645</v>
      </c>
      <c r="B5299" s="2">
        <v>466362513</v>
      </c>
      <c r="C5299" s="2"/>
      <c r="D5299" s="2"/>
      <c r="E5299" s="3"/>
      <c r="F5299" s="3"/>
      <c r="H5299" s="5">
        <f>_xlfn.XLOOKUP(Table16[[#This Row],[OrderID]],[3]!Table13456[No заказа],[3]!Table13456[Количество],"",0,1)</f>
        <v>1</v>
      </c>
      <c r="I5299" s="5">
        <f>_xlfn.XLOOKUP(Table16[[#This Row],[OrderID]],[3]!Table13456[No заказа],[3]!Table13456[Цена],"",0,1)</f>
        <v>8430</v>
      </c>
      <c r="J5299" s="2" t="str">
        <f>M01_SETTINGS!$F$2</f>
        <v>KASPI</v>
      </c>
    </row>
    <row r="5300" spans="1:10" x14ac:dyDescent="0.35">
      <c r="A5300" s="3">
        <f>_xlfn.XLOOKUP(Table16[[#This Row],[OrderID]],[3]!Table13456[No заказа],[3]!Table13456[Дата
отправки],"",0,1)</f>
        <v>45645</v>
      </c>
      <c r="B5300" s="2">
        <v>466208597</v>
      </c>
      <c r="C5300" s="2"/>
      <c r="D5300" s="2"/>
      <c r="E5300" s="3"/>
      <c r="F5300" s="3"/>
      <c r="H5300" s="5">
        <f>_xlfn.XLOOKUP(Table16[[#This Row],[OrderID]],[3]!Table13456[No заказа],[3]!Table13456[Количество],"",0,1)</f>
        <v>1</v>
      </c>
      <c r="I5300" s="5">
        <f>_xlfn.XLOOKUP(Table16[[#This Row],[OrderID]],[3]!Table13456[No заказа],[3]!Table13456[Цена],"",0,1)</f>
        <v>8430</v>
      </c>
      <c r="J5300" s="2" t="str">
        <f>M01_SETTINGS!$F$2</f>
        <v>KASPI</v>
      </c>
    </row>
    <row r="5301" spans="1:10" x14ac:dyDescent="0.35">
      <c r="A5301" s="3">
        <f>_xlfn.XLOOKUP(Table16[[#This Row],[OrderID]],[3]!Table13456[No заказа],[3]!Table13456[Дата
отправки],"",0,1)</f>
        <v>45645</v>
      </c>
      <c r="B5301" s="2">
        <v>465778212</v>
      </c>
      <c r="C5301" s="2"/>
      <c r="D5301" s="2"/>
      <c r="E5301" s="3"/>
      <c r="F5301" s="3"/>
      <c r="H5301" s="5">
        <f>_xlfn.XLOOKUP(Table16[[#This Row],[OrderID]],[3]!Table13456[No заказа],[3]!Table13456[Количество],"",0,1)</f>
        <v>1</v>
      </c>
      <c r="I5301" s="5">
        <f>_xlfn.XLOOKUP(Table16[[#This Row],[OrderID]],[3]!Table13456[No заказа],[3]!Table13456[Цена],"",0,1)</f>
        <v>9498</v>
      </c>
      <c r="J5301" s="2" t="str">
        <f>M01_SETTINGS!$F$2</f>
        <v>KASPI</v>
      </c>
    </row>
    <row r="5302" spans="1:10" x14ac:dyDescent="0.35">
      <c r="A5302" s="3">
        <f>_xlfn.XLOOKUP(Table16[[#This Row],[OrderID]],[3]!Table13456[No заказа],[3]!Table13456[Дата
отправки],"",0,1)</f>
        <v>45645</v>
      </c>
      <c r="B5302" s="2">
        <v>465796391</v>
      </c>
      <c r="C5302" s="2"/>
      <c r="D5302" s="2"/>
      <c r="E5302" s="3"/>
      <c r="F5302" s="3"/>
      <c r="H5302" s="5">
        <f>_xlfn.XLOOKUP(Table16[[#This Row],[OrderID]],[3]!Table13456[No заказа],[3]!Table13456[Количество],"",0,1)</f>
        <v>1</v>
      </c>
      <c r="I5302" s="5">
        <f>_xlfn.XLOOKUP(Table16[[#This Row],[OrderID]],[3]!Table13456[No заказа],[3]!Table13456[Цена],"",0,1)</f>
        <v>9000</v>
      </c>
      <c r="J5302" s="2" t="str">
        <f>M01_SETTINGS!$F$2</f>
        <v>KASPI</v>
      </c>
    </row>
    <row r="5303" spans="1:10" x14ac:dyDescent="0.35">
      <c r="A5303" s="3">
        <f>_xlfn.XLOOKUP(Table16[[#This Row],[OrderID]],[3]!Table13456[No заказа],[3]!Table13456[Дата
отправки],"",0,1)</f>
        <v>45645</v>
      </c>
      <c r="B5303" s="2">
        <v>466200837</v>
      </c>
      <c r="C5303" s="2"/>
      <c r="D5303" s="2"/>
      <c r="E5303" s="3"/>
      <c r="F5303" s="3"/>
      <c r="H5303" s="5">
        <f>_xlfn.XLOOKUP(Table16[[#This Row],[OrderID]],[3]!Table13456[No заказа],[3]!Table13456[Количество],"",0,1)</f>
        <v>1</v>
      </c>
      <c r="I5303" s="5">
        <f>_xlfn.XLOOKUP(Table16[[#This Row],[OrderID]],[3]!Table13456[No заказа],[3]!Table13456[Цена],"",0,1)</f>
        <v>8430</v>
      </c>
      <c r="J5303" s="2" t="str">
        <f>M01_SETTINGS!$F$2</f>
        <v>KASPI</v>
      </c>
    </row>
    <row r="5304" spans="1:10" x14ac:dyDescent="0.35">
      <c r="A5304" s="3">
        <f>_xlfn.XLOOKUP(Table16[[#This Row],[OrderID]],[3]!Table13456[No заказа],[3]!Table13456[Дата
отправки],"",0,1)</f>
        <v>45645</v>
      </c>
      <c r="B5304" s="2">
        <v>466136879</v>
      </c>
      <c r="C5304" s="2"/>
      <c r="D5304" s="2"/>
      <c r="E5304" s="3"/>
      <c r="F5304" s="3"/>
      <c r="H5304" s="5">
        <f>_xlfn.XLOOKUP(Table16[[#This Row],[OrderID]],[3]!Table13456[No заказа],[3]!Table13456[Количество],"",0,1)</f>
        <v>1</v>
      </c>
      <c r="I5304" s="5">
        <f>_xlfn.XLOOKUP(Table16[[#This Row],[OrderID]],[3]!Table13456[No заказа],[3]!Table13456[Цена],"",0,1)</f>
        <v>8430</v>
      </c>
      <c r="J5304" s="2" t="str">
        <f>M01_SETTINGS!$F$2</f>
        <v>KASPI</v>
      </c>
    </row>
    <row r="5305" spans="1:10" x14ac:dyDescent="0.35">
      <c r="A5305" s="3">
        <f>_xlfn.XLOOKUP(Table16[[#This Row],[OrderID]],[3]!Table13456[No заказа],[3]!Table13456[Дата
отправки],"",0,1)</f>
        <v>45645</v>
      </c>
      <c r="B5305" s="2">
        <v>465879803</v>
      </c>
      <c r="C5305" s="2"/>
      <c r="D5305" s="2"/>
      <c r="E5305" s="3"/>
      <c r="F5305" s="3"/>
      <c r="H5305" s="5">
        <f>_xlfn.XLOOKUP(Table16[[#This Row],[OrderID]],[3]!Table13456[No заказа],[3]!Table13456[Количество],"",0,1)</f>
        <v>1</v>
      </c>
      <c r="I5305" s="5">
        <f>_xlfn.XLOOKUP(Table16[[#This Row],[OrderID]],[3]!Table13456[No заказа],[3]!Table13456[Цена],"",0,1)</f>
        <v>8430</v>
      </c>
      <c r="J5305" s="2" t="str">
        <f>M01_SETTINGS!$F$2</f>
        <v>KASPI</v>
      </c>
    </row>
    <row r="5306" spans="1:10" x14ac:dyDescent="0.35">
      <c r="A5306" s="3">
        <f>_xlfn.XLOOKUP(Table16[[#This Row],[OrderID]],[3]!Table13456[No заказа],[3]!Table13456[Дата
отправки],"",0,1)</f>
        <v>45645</v>
      </c>
      <c r="B5306" s="2">
        <v>466315106</v>
      </c>
      <c r="C5306" s="2"/>
      <c r="D5306" s="2"/>
      <c r="E5306" s="3"/>
      <c r="F5306" s="3"/>
      <c r="H5306" s="5">
        <f>_xlfn.XLOOKUP(Table16[[#This Row],[OrderID]],[3]!Table13456[No заказа],[3]!Table13456[Количество],"",0,1)</f>
        <v>1</v>
      </c>
      <c r="I5306" s="5">
        <f>_xlfn.XLOOKUP(Table16[[#This Row],[OrderID]],[3]!Table13456[No заказа],[3]!Table13456[Цена],"",0,1)</f>
        <v>8430</v>
      </c>
      <c r="J5306" s="2" t="str">
        <f>M01_SETTINGS!$F$2</f>
        <v>KASPI</v>
      </c>
    </row>
    <row r="5307" spans="1:10" x14ac:dyDescent="0.35">
      <c r="A5307" s="3">
        <f>_xlfn.XLOOKUP(Table16[[#This Row],[OrderID]],[3]!Table13456[No заказа],[3]!Table13456[Дата
отправки],"",0,1)</f>
        <v>45645</v>
      </c>
      <c r="B5307" s="2">
        <v>466146734</v>
      </c>
      <c r="C5307" s="2"/>
      <c r="D5307" s="2"/>
      <c r="E5307" s="3"/>
      <c r="F5307" s="3"/>
      <c r="H5307" s="5">
        <f>_xlfn.XLOOKUP(Table16[[#This Row],[OrderID]],[3]!Table13456[No заказа],[3]!Table13456[Количество],"",0,1)</f>
        <v>1</v>
      </c>
      <c r="I5307" s="5">
        <f>_xlfn.XLOOKUP(Table16[[#This Row],[OrderID]],[3]!Table13456[No заказа],[3]!Table13456[Цена],"",0,1)</f>
        <v>8724</v>
      </c>
      <c r="J5307" s="2" t="str">
        <f>M01_SETTINGS!$F$2</f>
        <v>KASPI</v>
      </c>
    </row>
    <row r="5308" spans="1:10" x14ac:dyDescent="0.35">
      <c r="A5308" s="3">
        <f>_xlfn.XLOOKUP(Table16[[#This Row],[OrderID]],[3]!Table13456[No заказа],[3]!Table13456[Дата
отправки],"",0,1)</f>
        <v>45645</v>
      </c>
      <c r="B5308" s="2">
        <v>466264541</v>
      </c>
      <c r="C5308" s="2"/>
      <c r="D5308" s="2"/>
      <c r="E5308" s="3"/>
      <c r="F5308" s="3"/>
      <c r="H5308" s="5">
        <f>_xlfn.XLOOKUP(Table16[[#This Row],[OrderID]],[3]!Table13456[No заказа],[3]!Table13456[Количество],"",0,1)</f>
        <v>1</v>
      </c>
      <c r="I5308" s="5">
        <f>_xlfn.XLOOKUP(Table16[[#This Row],[OrderID]],[3]!Table13456[No заказа],[3]!Table13456[Цена],"",0,1)</f>
        <v>8430</v>
      </c>
      <c r="J5308" s="2" t="str">
        <f>M01_SETTINGS!$F$2</f>
        <v>KASPI</v>
      </c>
    </row>
    <row r="5309" spans="1:10" x14ac:dyDescent="0.35">
      <c r="A5309" s="3">
        <f>_xlfn.XLOOKUP(Table16[[#This Row],[OrderID]],[3]!Table13456[No заказа],[3]!Table13456[Дата
отправки],"",0,1)</f>
        <v>45645</v>
      </c>
      <c r="B5309" s="2">
        <v>465823504</v>
      </c>
      <c r="C5309" s="2"/>
      <c r="D5309" s="2"/>
      <c r="E5309" s="3"/>
      <c r="F5309" s="3"/>
      <c r="H5309" s="5">
        <f>_xlfn.XLOOKUP(Table16[[#This Row],[OrderID]],[3]!Table13456[No заказа],[3]!Table13456[Количество],"",0,1)</f>
        <v>1</v>
      </c>
      <c r="I5309" s="5">
        <f>_xlfn.XLOOKUP(Table16[[#This Row],[OrderID]],[3]!Table13456[No заказа],[3]!Table13456[Цена],"",0,1)</f>
        <v>8996</v>
      </c>
      <c r="J5309" s="2" t="str">
        <f>M01_SETTINGS!$F$2</f>
        <v>KASPI</v>
      </c>
    </row>
    <row r="5310" spans="1:10" x14ac:dyDescent="0.35">
      <c r="A5310" s="3">
        <f>_xlfn.XLOOKUP(Table16[[#This Row],[OrderID]],[3]!Table13456[No заказа],[3]!Table13456[Дата
отправки],"",0,1)</f>
        <v>45645</v>
      </c>
      <c r="B5310" s="2">
        <v>465794412</v>
      </c>
      <c r="C5310" s="2"/>
      <c r="D5310" s="2"/>
      <c r="E5310" s="3"/>
      <c r="F5310" s="3"/>
      <c r="H5310" s="5">
        <f>_xlfn.XLOOKUP(Table16[[#This Row],[OrderID]],[3]!Table13456[No заказа],[3]!Table13456[Количество],"",0,1)</f>
        <v>1</v>
      </c>
      <c r="I5310" s="5">
        <f>_xlfn.XLOOKUP(Table16[[#This Row],[OrderID]],[3]!Table13456[No заказа],[3]!Table13456[Цена],"",0,1)</f>
        <v>8982</v>
      </c>
      <c r="J5310" s="2" t="str">
        <f>M01_SETTINGS!$F$2</f>
        <v>KASPI</v>
      </c>
    </row>
    <row r="5311" spans="1:10" x14ac:dyDescent="0.35">
      <c r="A5311" s="3">
        <f>_xlfn.XLOOKUP(Table16[[#This Row],[OrderID]],[3]!Table13456[No заказа],[3]!Table13456[Дата
отправки],"",0,1)</f>
        <v>45645</v>
      </c>
      <c r="B5311" s="2">
        <v>466079624</v>
      </c>
      <c r="C5311" s="2"/>
      <c r="D5311" s="2"/>
      <c r="E5311" s="3"/>
      <c r="F5311" s="3"/>
      <c r="H5311" s="5">
        <f>_xlfn.XLOOKUP(Table16[[#This Row],[OrderID]],[3]!Table13456[No заказа],[3]!Table13456[Количество],"",0,1)</f>
        <v>1</v>
      </c>
      <c r="I5311" s="5">
        <f>_xlfn.XLOOKUP(Table16[[#This Row],[OrderID]],[3]!Table13456[No заказа],[3]!Table13456[Цена],"",0,1)</f>
        <v>8430</v>
      </c>
      <c r="J5311" s="2" t="str">
        <f>M01_SETTINGS!$F$2</f>
        <v>KASPI</v>
      </c>
    </row>
    <row r="5312" spans="1:10" x14ac:dyDescent="0.35">
      <c r="A5312" s="3">
        <f>_xlfn.XLOOKUP(Table16[[#This Row],[OrderID]],[3]!Table13456[No заказа],[3]!Table13456[Дата
отправки],"",0,1)</f>
        <v>45645</v>
      </c>
      <c r="B5312" s="2">
        <v>465993526</v>
      </c>
      <c r="C5312" s="2"/>
      <c r="D5312" s="2"/>
      <c r="E5312" s="3"/>
      <c r="F5312" s="3"/>
      <c r="H5312" s="5">
        <f>_xlfn.XLOOKUP(Table16[[#This Row],[OrderID]],[3]!Table13456[No заказа],[3]!Table13456[Количество],"",0,1)</f>
        <v>1</v>
      </c>
      <c r="I5312" s="5">
        <f>_xlfn.XLOOKUP(Table16[[#This Row],[OrderID]],[3]!Table13456[No заказа],[3]!Table13456[Цена],"",0,1)</f>
        <v>8430</v>
      </c>
      <c r="J5312" s="2" t="str">
        <f>M01_SETTINGS!$F$2</f>
        <v>KASPI</v>
      </c>
    </row>
    <row r="5313" spans="1:10" x14ac:dyDescent="0.35">
      <c r="A5313" s="3">
        <f>_xlfn.XLOOKUP(Table16[[#This Row],[OrderID]],[3]!Table13456[No заказа],[3]!Table13456[Дата
отправки],"",0,1)</f>
        <v>45645</v>
      </c>
      <c r="B5313" s="2">
        <v>466130883</v>
      </c>
      <c r="C5313" s="2"/>
      <c r="D5313" s="2"/>
      <c r="E5313" s="3"/>
      <c r="F5313" s="3"/>
      <c r="H5313" s="5">
        <f>_xlfn.XLOOKUP(Table16[[#This Row],[OrderID]],[3]!Table13456[No заказа],[3]!Table13456[Количество],"",0,1)</f>
        <v>1</v>
      </c>
      <c r="I5313" s="5">
        <f>_xlfn.XLOOKUP(Table16[[#This Row],[OrderID]],[3]!Table13456[No заказа],[3]!Table13456[Цена],"",0,1)</f>
        <v>8430</v>
      </c>
      <c r="J5313" s="2" t="str">
        <f>M01_SETTINGS!$F$2</f>
        <v>KASPI</v>
      </c>
    </row>
    <row r="5314" spans="1:10" x14ac:dyDescent="0.35">
      <c r="A5314" s="3">
        <f>_xlfn.XLOOKUP(Table16[[#This Row],[OrderID]],[3]!Table13456[No заказа],[3]!Table13456[Дата
отправки],"",0,1)</f>
        <v>45645</v>
      </c>
      <c r="B5314" s="2">
        <v>465889189</v>
      </c>
      <c r="C5314" s="2"/>
      <c r="D5314" s="2"/>
      <c r="E5314" s="3"/>
      <c r="F5314" s="3"/>
      <c r="H5314" s="5">
        <f>_xlfn.XLOOKUP(Table16[[#This Row],[OrderID]],[3]!Table13456[No заказа],[3]!Table13456[Количество],"",0,1)</f>
        <v>1</v>
      </c>
      <c r="I5314" s="5">
        <f>_xlfn.XLOOKUP(Table16[[#This Row],[OrderID]],[3]!Table13456[No заказа],[3]!Table13456[Цена],"",0,1)</f>
        <v>8430</v>
      </c>
      <c r="J5314" s="2" t="str">
        <f>M01_SETTINGS!$F$2</f>
        <v>KASPI</v>
      </c>
    </row>
    <row r="5315" spans="1:10" x14ac:dyDescent="0.35">
      <c r="A5315" s="3">
        <f>_xlfn.XLOOKUP(Table16[[#This Row],[OrderID]],[3]!Table13456[No заказа],[3]!Table13456[Дата
отправки],"",0,1)</f>
        <v>45645</v>
      </c>
      <c r="B5315" s="2">
        <v>466093941</v>
      </c>
      <c r="C5315" s="2"/>
      <c r="D5315" s="2"/>
      <c r="E5315" s="3"/>
      <c r="F5315" s="3"/>
      <c r="H5315" s="5">
        <f>_xlfn.XLOOKUP(Table16[[#This Row],[OrderID]],[3]!Table13456[No заказа],[3]!Table13456[Количество],"",0,1)</f>
        <v>1</v>
      </c>
      <c r="I5315" s="5">
        <f>_xlfn.XLOOKUP(Table16[[#This Row],[OrderID]],[3]!Table13456[No заказа],[3]!Table13456[Цена],"",0,1)</f>
        <v>8430</v>
      </c>
      <c r="J5315" s="2" t="str">
        <f>M01_SETTINGS!$F$2</f>
        <v>KASPI</v>
      </c>
    </row>
    <row r="5316" spans="1:10" x14ac:dyDescent="0.35">
      <c r="A5316" s="3">
        <f>_xlfn.XLOOKUP(Table16[[#This Row],[OrderID]],[3]!Table13456[No заказа],[3]!Table13456[Дата
отправки],"",0,1)</f>
        <v>45645</v>
      </c>
      <c r="B5316" s="2">
        <v>466357508</v>
      </c>
      <c r="C5316" s="2"/>
      <c r="D5316" s="2"/>
      <c r="E5316" s="3"/>
      <c r="F5316" s="3"/>
      <c r="H5316" s="5">
        <f>_xlfn.XLOOKUP(Table16[[#This Row],[OrderID]],[3]!Table13456[No заказа],[3]!Table13456[Количество],"",0,1)</f>
        <v>1</v>
      </c>
      <c r="I5316" s="5">
        <f>_xlfn.XLOOKUP(Table16[[#This Row],[OrderID]],[3]!Table13456[No заказа],[3]!Table13456[Цена],"",0,1)</f>
        <v>7490</v>
      </c>
      <c r="J5316" s="2" t="str">
        <f>M01_SETTINGS!$F$2</f>
        <v>KASPI</v>
      </c>
    </row>
    <row r="5317" spans="1:10" x14ac:dyDescent="0.35">
      <c r="A5317" s="3">
        <f>_xlfn.XLOOKUP(Table16[[#This Row],[OrderID]],[3]!Table13456[No заказа],[3]!Table13456[Дата
отправки],"",0,1)</f>
        <v>45645</v>
      </c>
      <c r="B5317" s="2">
        <v>465860911</v>
      </c>
      <c r="C5317" s="2"/>
      <c r="D5317" s="2"/>
      <c r="E5317" s="3"/>
      <c r="F5317" s="3"/>
      <c r="H5317" s="5">
        <f>_xlfn.XLOOKUP(Table16[[#This Row],[OrderID]],[3]!Table13456[No заказа],[3]!Table13456[Количество],"",0,1)</f>
        <v>1</v>
      </c>
      <c r="I5317" s="5">
        <f>_xlfn.XLOOKUP(Table16[[#This Row],[OrderID]],[3]!Table13456[No заказа],[3]!Table13456[Цена],"",0,1)</f>
        <v>17990</v>
      </c>
      <c r="J5317" s="2" t="str">
        <f>M01_SETTINGS!$F$2</f>
        <v>KASPI</v>
      </c>
    </row>
    <row r="5318" spans="1:10" x14ac:dyDescent="0.35">
      <c r="A5318" s="3">
        <f>_xlfn.XLOOKUP(Table16[[#This Row],[OrderID]],[3]!Table13456[No заказа],[3]!Table13456[Дата
отправки],"",0,1)</f>
        <v>45645</v>
      </c>
      <c r="B5318" s="2">
        <v>466339370</v>
      </c>
      <c r="C5318" s="2"/>
      <c r="D5318" s="2"/>
      <c r="E5318" s="3"/>
      <c r="F5318" s="3"/>
      <c r="H5318" s="5">
        <f>_xlfn.XLOOKUP(Table16[[#This Row],[OrderID]],[3]!Table13456[No заказа],[3]!Table13456[Количество],"",0,1)</f>
        <v>1</v>
      </c>
      <c r="I5318" s="5">
        <f>_xlfn.XLOOKUP(Table16[[#This Row],[OrderID]],[3]!Table13456[No заказа],[3]!Table13456[Цена],"",0,1)</f>
        <v>17990</v>
      </c>
      <c r="J5318" s="2" t="str">
        <f>M01_SETTINGS!$F$2</f>
        <v>KASPI</v>
      </c>
    </row>
    <row r="5319" spans="1:10" x14ac:dyDescent="0.35">
      <c r="A5319" s="3">
        <f>_xlfn.XLOOKUP(Table16[[#This Row],[OrderID]],[3]!Table13456[No заказа],[3]!Table13456[Дата
отправки],"",0,1)</f>
        <v>45645</v>
      </c>
      <c r="B5319" s="2">
        <v>466151620</v>
      </c>
      <c r="C5319" s="2"/>
      <c r="D5319" s="2"/>
      <c r="E5319" s="3"/>
      <c r="F5319" s="3"/>
      <c r="H5319" s="5">
        <f>_xlfn.XLOOKUP(Table16[[#This Row],[OrderID]],[3]!Table13456[No заказа],[3]!Table13456[Количество],"",0,1)</f>
        <v>1</v>
      </c>
      <c r="I5319" s="5">
        <f>_xlfn.XLOOKUP(Table16[[#This Row],[OrderID]],[3]!Table13456[No заказа],[3]!Table13456[Цена],"",0,1)</f>
        <v>17990</v>
      </c>
      <c r="J5319" s="2" t="str">
        <f>M01_SETTINGS!$F$2</f>
        <v>KASPI</v>
      </c>
    </row>
    <row r="5320" spans="1:10" x14ac:dyDescent="0.35">
      <c r="A5320" s="3">
        <f>_xlfn.XLOOKUP(Table16[[#This Row],[OrderID]],[3]!Table13456[No заказа],[3]!Table13456[Дата
отправки],"",0,1)</f>
        <v>45645</v>
      </c>
      <c r="B5320" s="2">
        <v>466263053</v>
      </c>
      <c r="C5320" s="2"/>
      <c r="D5320" s="2"/>
      <c r="E5320" s="3"/>
      <c r="F5320" s="3"/>
      <c r="H5320" s="5">
        <f>_xlfn.XLOOKUP(Table16[[#This Row],[OrderID]],[3]!Table13456[No заказа],[3]!Table13456[Количество],"",0,1)</f>
        <v>1</v>
      </c>
      <c r="I5320" s="5">
        <f>_xlfn.XLOOKUP(Table16[[#This Row],[OrderID]],[3]!Table13456[No заказа],[3]!Table13456[Цена],"",0,1)</f>
        <v>17990</v>
      </c>
      <c r="J5320" s="2" t="str">
        <f>M01_SETTINGS!$F$2</f>
        <v>KASPI</v>
      </c>
    </row>
    <row r="5321" spans="1:10" x14ac:dyDescent="0.35">
      <c r="A5321" s="3">
        <f>_xlfn.XLOOKUP(Table16[[#This Row],[OrderID]],[3]!Table13456[No заказа],[3]!Table13456[Дата
отправки],"",0,1)</f>
        <v>45645</v>
      </c>
      <c r="B5321" s="2">
        <v>466096545</v>
      </c>
      <c r="C5321" s="2"/>
      <c r="D5321" s="2"/>
      <c r="E5321" s="3"/>
      <c r="F5321" s="3"/>
      <c r="H5321" s="5">
        <f>_xlfn.XLOOKUP(Table16[[#This Row],[OrderID]],[3]!Table13456[No заказа],[3]!Table13456[Количество],"",0,1)</f>
        <v>1</v>
      </c>
      <c r="I5321" s="5">
        <f>_xlfn.XLOOKUP(Table16[[#This Row],[OrderID]],[3]!Table13456[No заказа],[3]!Table13456[Цена],"",0,1)</f>
        <v>7490</v>
      </c>
      <c r="J5321" s="2" t="str">
        <f>M01_SETTINGS!$F$2</f>
        <v>KASPI</v>
      </c>
    </row>
    <row r="5322" spans="1:10" x14ac:dyDescent="0.35">
      <c r="A5322" s="3">
        <f>_xlfn.XLOOKUP(Table16[[#This Row],[OrderID]],[3]!Table13456[No заказа],[3]!Table13456[Дата
отправки],"",0,1)</f>
        <v>45645</v>
      </c>
      <c r="B5322" s="2">
        <v>466041209</v>
      </c>
      <c r="C5322" s="2"/>
      <c r="D5322" s="2"/>
      <c r="E5322" s="3"/>
      <c r="F5322" s="3"/>
      <c r="H5322" s="5">
        <f>_xlfn.XLOOKUP(Table16[[#This Row],[OrderID]],[3]!Table13456[No заказа],[3]!Table13456[Количество],"",0,1)</f>
        <v>1</v>
      </c>
      <c r="I5322" s="5">
        <f>_xlfn.XLOOKUP(Table16[[#This Row],[OrderID]],[3]!Table13456[No заказа],[3]!Table13456[Цена],"",0,1)</f>
        <v>8946</v>
      </c>
      <c r="J5322" s="2" t="str">
        <f>M01_SETTINGS!$F$2</f>
        <v>KASPI</v>
      </c>
    </row>
    <row r="5323" spans="1:10" x14ac:dyDescent="0.35">
      <c r="A5323" s="3">
        <f>_xlfn.XLOOKUP(Table16[[#This Row],[OrderID]],[3]!Table13456[No заказа],[3]!Table13456[Дата
отправки],"",0,1)</f>
        <v>45645</v>
      </c>
      <c r="B5323" s="2">
        <v>465935369</v>
      </c>
      <c r="C5323" s="2"/>
      <c r="D5323" s="2"/>
      <c r="E5323" s="3"/>
      <c r="F5323" s="3"/>
      <c r="H5323" s="5">
        <f>_xlfn.XLOOKUP(Table16[[#This Row],[OrderID]],[3]!Table13456[No заказа],[3]!Table13456[Количество],"",0,1)</f>
        <v>1</v>
      </c>
      <c r="I5323" s="5">
        <f>_xlfn.XLOOKUP(Table16[[#This Row],[OrderID]],[3]!Table13456[No заказа],[3]!Table13456[Цена],"",0,1)</f>
        <v>8430</v>
      </c>
      <c r="J5323" s="2" t="str">
        <f>M01_SETTINGS!$F$2</f>
        <v>KASPI</v>
      </c>
    </row>
    <row r="5324" spans="1:10" x14ac:dyDescent="0.35">
      <c r="A5324" s="3">
        <f>_xlfn.XLOOKUP(Table16[[#This Row],[OrderID]],[3]!Table13456[No заказа],[3]!Table13456[Дата
отправки],"",0,1)</f>
        <v>45645</v>
      </c>
      <c r="B5324" s="2">
        <v>465953560</v>
      </c>
      <c r="C5324" s="2"/>
      <c r="D5324" s="2"/>
      <c r="E5324" s="3"/>
      <c r="F5324" s="3"/>
      <c r="H5324" s="5">
        <f>_xlfn.XLOOKUP(Table16[[#This Row],[OrderID]],[3]!Table13456[No заказа],[3]!Table13456[Количество],"",0,1)</f>
        <v>1</v>
      </c>
      <c r="I5324" s="5">
        <f>_xlfn.XLOOKUP(Table16[[#This Row],[OrderID]],[3]!Table13456[No заказа],[3]!Table13456[Цена],"",0,1)</f>
        <v>9496</v>
      </c>
      <c r="J5324" s="2" t="str">
        <f>M01_SETTINGS!$F$2</f>
        <v>KASPI</v>
      </c>
    </row>
    <row r="5325" spans="1:10" x14ac:dyDescent="0.35">
      <c r="A5325" s="3">
        <f>_xlfn.XLOOKUP(Table16[[#This Row],[OrderID]],[3]!Table13456[No заказа],[3]!Table13456[Дата
отправки],"",0,1)</f>
        <v>45645</v>
      </c>
      <c r="B5325" s="2">
        <v>465771661</v>
      </c>
      <c r="C5325" s="2"/>
      <c r="D5325" s="2"/>
      <c r="E5325" s="3"/>
      <c r="F5325" s="3"/>
      <c r="H5325" s="5">
        <f>_xlfn.XLOOKUP(Table16[[#This Row],[OrderID]],[3]!Table13456[No заказа],[3]!Table13456[Количество],"",0,1)</f>
        <v>1</v>
      </c>
      <c r="I5325" s="5">
        <f>_xlfn.XLOOKUP(Table16[[#This Row],[OrderID]],[3]!Table13456[No заказа],[3]!Table13456[Цена],"",0,1)</f>
        <v>9000</v>
      </c>
      <c r="J5325" s="2" t="str">
        <f>M01_SETTINGS!$F$2</f>
        <v>KASPI</v>
      </c>
    </row>
    <row r="5326" spans="1:10" x14ac:dyDescent="0.35">
      <c r="A5326" s="3">
        <f>_xlfn.XLOOKUP(Table16[[#This Row],[OrderID]],[3]!Table13456[No заказа],[3]!Table13456[Дата
отправки],"",0,1)</f>
        <v>45645</v>
      </c>
      <c r="B5326" s="2">
        <v>465767204</v>
      </c>
      <c r="C5326" s="2"/>
      <c r="D5326" s="2"/>
      <c r="E5326" s="3"/>
      <c r="F5326" s="3"/>
      <c r="H5326" s="5">
        <f>_xlfn.XLOOKUP(Table16[[#This Row],[OrderID]],[3]!Table13456[No заказа],[3]!Table13456[Количество],"",0,1)</f>
        <v>1</v>
      </c>
      <c r="I5326" s="5">
        <f>_xlfn.XLOOKUP(Table16[[#This Row],[OrderID]],[3]!Table13456[No заказа],[3]!Table13456[Цена],"",0,1)</f>
        <v>8430</v>
      </c>
      <c r="J5326" s="2" t="str">
        <f>M01_SETTINGS!$F$2</f>
        <v>KASPI</v>
      </c>
    </row>
    <row r="5327" spans="1:10" x14ac:dyDescent="0.35">
      <c r="A5327" s="3">
        <f>_xlfn.XLOOKUP(Table16[[#This Row],[OrderID]],[3]!Table13456[No заказа],[3]!Table13456[Дата
отправки],"",0,1)</f>
        <v>45645</v>
      </c>
      <c r="B5327" s="2">
        <v>466380455</v>
      </c>
      <c r="C5327" s="2"/>
      <c r="D5327" s="2"/>
      <c r="E5327" s="3"/>
      <c r="F5327" s="3"/>
      <c r="H5327" s="5">
        <f>_xlfn.XLOOKUP(Table16[[#This Row],[OrderID]],[3]!Table13456[No заказа],[3]!Table13456[Количество],"",0,1)</f>
        <v>1</v>
      </c>
      <c r="I5327" s="5">
        <f>_xlfn.XLOOKUP(Table16[[#This Row],[OrderID]],[3]!Table13456[No заказа],[3]!Table13456[Цена],"",0,1)</f>
        <v>8989</v>
      </c>
      <c r="J5327" s="2" t="str">
        <f>M01_SETTINGS!$F$2</f>
        <v>KASPI</v>
      </c>
    </row>
    <row r="5328" spans="1:10" x14ac:dyDescent="0.35">
      <c r="A5328" s="3">
        <f>_xlfn.XLOOKUP(Table16[[#This Row],[OrderID]],[3]!Table13456[No заказа],[3]!Table13456[Дата
отправки],"",0,1)</f>
        <v>45645</v>
      </c>
      <c r="B5328" s="2">
        <v>466061274</v>
      </c>
      <c r="C5328" s="2"/>
      <c r="D5328" s="2"/>
      <c r="E5328" s="3"/>
      <c r="F5328" s="3"/>
      <c r="H5328" s="5">
        <f>_xlfn.XLOOKUP(Table16[[#This Row],[OrderID]],[3]!Table13456[No заказа],[3]!Table13456[Количество],"",0,1)</f>
        <v>1</v>
      </c>
      <c r="I5328" s="5">
        <f>_xlfn.XLOOKUP(Table16[[#This Row],[OrderID]],[3]!Table13456[No заказа],[3]!Table13456[Цена],"",0,1)</f>
        <v>8675</v>
      </c>
      <c r="J5328" s="2" t="str">
        <f>M01_SETTINGS!$F$2</f>
        <v>KASPI</v>
      </c>
    </row>
    <row r="5329" spans="1:10" x14ac:dyDescent="0.35">
      <c r="A5329" s="3">
        <f>_xlfn.XLOOKUP(Table16[[#This Row],[OrderID]],[3]!Table13456[No заказа],[3]!Table13456[Дата
отправки],"",0,1)</f>
        <v>45645</v>
      </c>
      <c r="B5329" s="2">
        <v>466102718</v>
      </c>
      <c r="C5329" s="2"/>
      <c r="D5329" s="2"/>
      <c r="E5329" s="3"/>
      <c r="F5329" s="3"/>
      <c r="H5329" s="5">
        <f>_xlfn.XLOOKUP(Table16[[#This Row],[OrderID]],[3]!Table13456[No заказа],[3]!Table13456[Количество],"",0,1)</f>
        <v>1</v>
      </c>
      <c r="I5329" s="5">
        <f>_xlfn.XLOOKUP(Table16[[#This Row],[OrderID]],[3]!Table13456[No заказа],[3]!Table13456[Цена],"",0,1)</f>
        <v>8901</v>
      </c>
      <c r="J5329" s="2" t="str">
        <f>M01_SETTINGS!$F$2</f>
        <v>KASPI</v>
      </c>
    </row>
    <row r="5330" spans="1:10" x14ac:dyDescent="0.35">
      <c r="A5330" s="3">
        <f>_xlfn.XLOOKUP(Table16[[#This Row],[OrderID]],[3]!Table13456[No заказа],[3]!Table13456[Дата
отправки],"",0,1)</f>
        <v>45645</v>
      </c>
      <c r="B5330" s="2">
        <v>466322042</v>
      </c>
      <c r="C5330" s="2"/>
      <c r="D5330" s="2"/>
      <c r="E5330" s="3"/>
      <c r="F5330" s="3"/>
      <c r="H5330" s="5">
        <f>_xlfn.XLOOKUP(Table16[[#This Row],[OrderID]],[3]!Table13456[No заказа],[3]!Table13456[Количество],"",0,1)</f>
        <v>1</v>
      </c>
      <c r="I5330" s="5">
        <f>_xlfn.XLOOKUP(Table16[[#This Row],[OrderID]],[3]!Table13456[No заказа],[3]!Table13456[Цена],"",0,1)</f>
        <v>7489</v>
      </c>
      <c r="J5330" s="2" t="str">
        <f>M01_SETTINGS!$F$2</f>
        <v>KASPI</v>
      </c>
    </row>
    <row r="5331" spans="1:10" x14ac:dyDescent="0.35">
      <c r="A5331" s="3">
        <f>_xlfn.XLOOKUP(Table16[[#This Row],[OrderID]],[3]!Table13456[No заказа],[3]!Table13456[Дата
отправки],"",0,1)</f>
        <v>45645</v>
      </c>
      <c r="B5331" s="2" t="s">
        <v>280</v>
      </c>
      <c r="C5331" s="2"/>
      <c r="D5331" s="2"/>
      <c r="E5331" s="3"/>
      <c r="F5331" s="3"/>
      <c r="H5331" s="5">
        <f>_xlfn.XLOOKUP(Table16[[#This Row],[OrderID]],[3]!Table13456[No заказа],[3]!Table13456[Количество],"",0,1)</f>
        <v>1</v>
      </c>
      <c r="I5331" s="5">
        <f>_xlfn.XLOOKUP(Table16[[#This Row],[OrderID]],[3]!Table13456[No заказа],[3]!Table13456[Цена],"",0,1)</f>
        <v>8480</v>
      </c>
      <c r="J5331" s="2" t="str">
        <f>M01_SETTINGS!$F$2</f>
        <v>KASPI</v>
      </c>
    </row>
    <row r="5332" spans="1:10" x14ac:dyDescent="0.35">
      <c r="A5332" s="3">
        <f>_xlfn.XLOOKUP(Table16[[#This Row],[OrderID]],[3]!Table13456[No заказа],[3]!Table13456[Дата
отправки],"",0,1)</f>
        <v>45645</v>
      </c>
      <c r="B5332" s="2" t="s">
        <v>281</v>
      </c>
      <c r="C5332" s="2"/>
      <c r="D5332" s="2"/>
      <c r="E5332" s="3"/>
      <c r="F5332" s="3"/>
      <c r="H5332" s="5">
        <f>_xlfn.XLOOKUP(Table16[[#This Row],[OrderID]],[3]!Table13456[No заказа],[3]!Table13456[Количество],"",0,1)</f>
        <v>1</v>
      </c>
      <c r="I5332" s="5">
        <f>_xlfn.XLOOKUP(Table16[[#This Row],[OrderID]],[3]!Table13456[No заказа],[3]!Table13456[Цена],"",0,1)</f>
        <v>10999</v>
      </c>
      <c r="J5332" s="2" t="str">
        <f>M01_SETTINGS!$F$2</f>
        <v>KASPI</v>
      </c>
    </row>
    <row r="5333" spans="1:10" x14ac:dyDescent="0.35">
      <c r="A5333" s="3">
        <f>_xlfn.XLOOKUP(Table16[[#This Row],[OrderID]],[3]!Table13456[No заказа],[3]!Table13456[Дата
отправки],"",0,1)</f>
        <v>45644</v>
      </c>
      <c r="B5333" s="2">
        <v>465400262</v>
      </c>
      <c r="C5333" s="2"/>
      <c r="D5333" s="2"/>
      <c r="E5333" s="3"/>
      <c r="F5333" s="3"/>
      <c r="H5333" s="5">
        <f>_xlfn.XLOOKUP(Table16[[#This Row],[OrderID]],[3]!Table13456[No заказа],[3]!Table13456[Количество],"",0,1)</f>
        <v>1</v>
      </c>
      <c r="I5333" s="5">
        <f>_xlfn.XLOOKUP(Table16[[#This Row],[OrderID]],[3]!Table13456[No заказа],[3]!Table13456[Цена],"",0,1)</f>
        <v>8430</v>
      </c>
      <c r="J5333" s="2" t="str">
        <f>M01_SETTINGS!$F$2</f>
        <v>KASPI</v>
      </c>
    </row>
    <row r="5334" spans="1:10" x14ac:dyDescent="0.35">
      <c r="A5334" s="3">
        <f>_xlfn.XLOOKUP(Table16[[#This Row],[OrderID]],[3]!Table13456[No заказа],[3]!Table13456[Дата
отправки],"",0,1)</f>
        <v>45644</v>
      </c>
      <c r="B5334" s="2">
        <v>465659755</v>
      </c>
      <c r="C5334" s="2"/>
      <c r="D5334" s="2"/>
      <c r="E5334" s="3"/>
      <c r="F5334" s="3"/>
      <c r="H5334" s="5">
        <f>_xlfn.XLOOKUP(Table16[[#This Row],[OrderID]],[3]!Table13456[No заказа],[3]!Table13456[Количество],"",0,1)</f>
        <v>1</v>
      </c>
      <c r="I5334" s="5">
        <f>_xlfn.XLOOKUP(Table16[[#This Row],[OrderID]],[3]!Table13456[No заказа],[3]!Table13456[Цена],"",0,1)</f>
        <v>9498</v>
      </c>
      <c r="J5334" s="2" t="str">
        <f>M01_SETTINGS!$F$2</f>
        <v>KASPI</v>
      </c>
    </row>
    <row r="5335" spans="1:10" x14ac:dyDescent="0.35">
      <c r="A5335" s="3">
        <f>_xlfn.XLOOKUP(Table16[[#This Row],[OrderID]],[3]!Table13456[No заказа],[3]!Table13456[Дата
отправки],"",0,1)</f>
        <v>45644</v>
      </c>
      <c r="B5335" s="2">
        <v>465664648</v>
      </c>
      <c r="C5335" s="2"/>
      <c r="D5335" s="2"/>
      <c r="E5335" s="3"/>
      <c r="F5335" s="3"/>
      <c r="H5335" s="5">
        <f>_xlfn.XLOOKUP(Table16[[#This Row],[OrderID]],[3]!Table13456[No заказа],[3]!Table13456[Количество],"",0,1)</f>
        <v>1</v>
      </c>
      <c r="I5335" s="5">
        <f>_xlfn.XLOOKUP(Table16[[#This Row],[OrderID]],[3]!Table13456[No заказа],[3]!Table13456[Цена],"",0,1)</f>
        <v>8924</v>
      </c>
      <c r="J5335" s="2" t="str">
        <f>M01_SETTINGS!$F$2</f>
        <v>KASPI</v>
      </c>
    </row>
    <row r="5336" spans="1:10" x14ac:dyDescent="0.35">
      <c r="A5336" s="3">
        <f>_xlfn.XLOOKUP(Table16[[#This Row],[OrderID]],[3]!Table13456[No заказа],[3]!Table13456[Дата
отправки],"",0,1)</f>
        <v>45644</v>
      </c>
      <c r="B5336" s="2">
        <v>465442758</v>
      </c>
      <c r="C5336" s="2"/>
      <c r="D5336" s="2"/>
      <c r="E5336" s="3"/>
      <c r="F5336" s="3"/>
      <c r="H5336" s="5">
        <f>_xlfn.XLOOKUP(Table16[[#This Row],[OrderID]],[3]!Table13456[No заказа],[3]!Table13456[Количество],"",0,1)</f>
        <v>1</v>
      </c>
      <c r="I5336" s="5">
        <f>_xlfn.XLOOKUP(Table16[[#This Row],[OrderID]],[3]!Table13456[No заказа],[3]!Table13456[Цена],"",0,1)</f>
        <v>8430</v>
      </c>
      <c r="J5336" s="2" t="str">
        <f>M01_SETTINGS!$F$2</f>
        <v>KASPI</v>
      </c>
    </row>
    <row r="5337" spans="1:10" x14ac:dyDescent="0.35">
      <c r="A5337" s="3">
        <f>_xlfn.XLOOKUP(Table16[[#This Row],[OrderID]],[3]!Table13456[No заказа],[3]!Table13456[Дата
отправки],"",0,1)</f>
        <v>45644</v>
      </c>
      <c r="B5337" s="2">
        <v>465336819</v>
      </c>
      <c r="C5337" s="2"/>
      <c r="D5337" s="2"/>
      <c r="E5337" s="3"/>
      <c r="F5337" s="3"/>
      <c r="H5337" s="5">
        <f>_xlfn.XLOOKUP(Table16[[#This Row],[OrderID]],[3]!Table13456[No заказа],[3]!Table13456[Количество],"",0,1)</f>
        <v>1</v>
      </c>
      <c r="I5337" s="5">
        <f>_xlfn.XLOOKUP(Table16[[#This Row],[OrderID]],[3]!Table13456[No заказа],[3]!Table13456[Цена],"",0,1)</f>
        <v>8430</v>
      </c>
      <c r="J5337" s="2" t="str">
        <f>M01_SETTINGS!$F$2</f>
        <v>KASPI</v>
      </c>
    </row>
    <row r="5338" spans="1:10" x14ac:dyDescent="0.35">
      <c r="A5338" s="3">
        <f>_xlfn.XLOOKUP(Table16[[#This Row],[OrderID]],[3]!Table13456[No заказа],[3]!Table13456[Дата
отправки],"",0,1)</f>
        <v>45644</v>
      </c>
      <c r="B5338" s="2">
        <v>465318678</v>
      </c>
      <c r="C5338" s="2"/>
      <c r="D5338" s="2"/>
      <c r="E5338" s="3"/>
      <c r="F5338" s="3"/>
      <c r="H5338" s="5">
        <f>_xlfn.XLOOKUP(Table16[[#This Row],[OrderID]],[3]!Table13456[No заказа],[3]!Table13456[Количество],"",0,1)</f>
        <v>1</v>
      </c>
      <c r="I5338" s="5">
        <f>_xlfn.XLOOKUP(Table16[[#This Row],[OrderID]],[3]!Table13456[No заказа],[3]!Table13456[Цена],"",0,1)</f>
        <v>8430</v>
      </c>
      <c r="J5338" s="2" t="str">
        <f>M01_SETTINGS!$F$2</f>
        <v>KASPI</v>
      </c>
    </row>
    <row r="5339" spans="1:10" x14ac:dyDescent="0.35">
      <c r="A5339" s="3">
        <f>_xlfn.XLOOKUP(Table16[[#This Row],[OrderID]],[3]!Table13456[No заказа],[3]!Table13456[Дата
отправки],"",0,1)</f>
        <v>45644</v>
      </c>
      <c r="B5339" s="2">
        <v>465720603</v>
      </c>
      <c r="C5339" s="2"/>
      <c r="D5339" s="2"/>
      <c r="E5339" s="3"/>
      <c r="F5339" s="3"/>
      <c r="H5339" s="5">
        <f>_xlfn.XLOOKUP(Table16[[#This Row],[OrderID]],[3]!Table13456[No заказа],[3]!Table13456[Количество],"",0,1)</f>
        <v>1</v>
      </c>
      <c r="I5339" s="5">
        <f>_xlfn.XLOOKUP(Table16[[#This Row],[OrderID]],[3]!Table13456[No заказа],[3]!Table13456[Цена],"",0,1)</f>
        <v>9000</v>
      </c>
      <c r="J5339" s="2" t="str">
        <f>M01_SETTINGS!$F$2</f>
        <v>KASPI</v>
      </c>
    </row>
    <row r="5340" spans="1:10" x14ac:dyDescent="0.35">
      <c r="A5340" s="3">
        <f>_xlfn.XLOOKUP(Table16[[#This Row],[OrderID]],[3]!Table13456[No заказа],[3]!Table13456[Дата
отправки],"",0,1)</f>
        <v>45644</v>
      </c>
      <c r="B5340" s="2">
        <v>465338446</v>
      </c>
      <c r="C5340" s="2"/>
      <c r="D5340" s="2"/>
      <c r="E5340" s="3"/>
      <c r="F5340" s="3"/>
      <c r="H5340" s="5">
        <f>_xlfn.XLOOKUP(Table16[[#This Row],[OrderID]],[3]!Table13456[No заказа],[3]!Table13456[Количество],"",0,1)</f>
        <v>1</v>
      </c>
      <c r="I5340" s="5">
        <f>_xlfn.XLOOKUP(Table16[[#This Row],[OrderID]],[3]!Table13456[No заказа],[3]!Table13456[Цена],"",0,1)</f>
        <v>9000</v>
      </c>
      <c r="J5340" s="2" t="str">
        <f>M01_SETTINGS!$F$2</f>
        <v>KASPI</v>
      </c>
    </row>
    <row r="5341" spans="1:10" x14ac:dyDescent="0.35">
      <c r="A5341" s="3">
        <f>_xlfn.XLOOKUP(Table16[[#This Row],[OrderID]],[3]!Table13456[No заказа],[3]!Table13456[Дата
отправки],"",0,1)</f>
        <v>45644</v>
      </c>
      <c r="B5341" s="2">
        <v>465703805</v>
      </c>
      <c r="C5341" s="2"/>
      <c r="D5341" s="2"/>
      <c r="E5341" s="3"/>
      <c r="F5341" s="3"/>
      <c r="H5341" s="5">
        <f>_xlfn.XLOOKUP(Table16[[#This Row],[OrderID]],[3]!Table13456[No заказа],[3]!Table13456[Количество],"",0,1)</f>
        <v>1</v>
      </c>
      <c r="I5341" s="5">
        <f>_xlfn.XLOOKUP(Table16[[#This Row],[OrderID]],[3]!Table13456[No заказа],[3]!Table13456[Цена],"",0,1)</f>
        <v>8981</v>
      </c>
      <c r="J5341" s="2" t="str">
        <f>M01_SETTINGS!$F$2</f>
        <v>KASPI</v>
      </c>
    </row>
    <row r="5342" spans="1:10" x14ac:dyDescent="0.35">
      <c r="A5342" s="3">
        <f>_xlfn.XLOOKUP(Table16[[#This Row],[OrderID]],[3]!Table13456[No заказа],[3]!Table13456[Дата
отправки],"",0,1)</f>
        <v>45644</v>
      </c>
      <c r="B5342" s="2">
        <v>465049785</v>
      </c>
      <c r="C5342" s="2"/>
      <c r="D5342" s="2"/>
      <c r="E5342" s="3"/>
      <c r="F5342" s="3"/>
      <c r="H5342" s="5">
        <f>_xlfn.XLOOKUP(Table16[[#This Row],[OrderID]],[3]!Table13456[No заказа],[3]!Table13456[Количество],"",0,1)</f>
        <v>1</v>
      </c>
      <c r="I5342" s="5">
        <f>_xlfn.XLOOKUP(Table16[[#This Row],[OrderID]],[3]!Table13456[No заказа],[3]!Table13456[Цена],"",0,1)</f>
        <v>8999</v>
      </c>
      <c r="J5342" s="2" t="str">
        <f>M01_SETTINGS!$F$2</f>
        <v>KASPI</v>
      </c>
    </row>
    <row r="5343" spans="1:10" x14ac:dyDescent="0.35">
      <c r="A5343" s="3">
        <f>_xlfn.XLOOKUP(Table16[[#This Row],[OrderID]],[3]!Table13456[No заказа],[3]!Table13456[Дата
отправки],"",0,1)</f>
        <v>45644</v>
      </c>
      <c r="B5343" s="2">
        <v>465027265</v>
      </c>
      <c r="C5343" s="2"/>
      <c r="D5343" s="2"/>
      <c r="E5343" s="3"/>
      <c r="F5343" s="3"/>
      <c r="H5343" s="5">
        <f>_xlfn.XLOOKUP(Table16[[#This Row],[OrderID]],[3]!Table13456[No заказа],[3]!Table13456[Количество],"",0,1)</f>
        <v>1</v>
      </c>
      <c r="I5343" s="5">
        <f>_xlfn.XLOOKUP(Table16[[#This Row],[OrderID]],[3]!Table13456[No заказа],[3]!Table13456[Цена],"",0,1)</f>
        <v>8430</v>
      </c>
      <c r="J5343" s="2" t="str">
        <f>M01_SETTINGS!$F$2</f>
        <v>KASPI</v>
      </c>
    </row>
    <row r="5344" spans="1:10" x14ac:dyDescent="0.35">
      <c r="A5344" s="3">
        <f>_xlfn.XLOOKUP(Table16[[#This Row],[OrderID]],[3]!Table13456[No заказа],[3]!Table13456[Дата
отправки],"",0,1)</f>
        <v>45644</v>
      </c>
      <c r="B5344" s="2">
        <v>465607050</v>
      </c>
      <c r="C5344" s="2"/>
      <c r="D5344" s="2"/>
      <c r="E5344" s="3"/>
      <c r="F5344" s="3"/>
      <c r="H5344" s="5">
        <f>_xlfn.XLOOKUP(Table16[[#This Row],[OrderID]],[3]!Table13456[No заказа],[3]!Table13456[Количество],"",0,1)</f>
        <v>1</v>
      </c>
      <c r="I5344" s="5">
        <f>_xlfn.XLOOKUP(Table16[[#This Row],[OrderID]],[3]!Table13456[No заказа],[3]!Table13456[Цена],"",0,1)</f>
        <v>9498</v>
      </c>
      <c r="J5344" s="2" t="str">
        <f>M01_SETTINGS!$F$2</f>
        <v>KASPI</v>
      </c>
    </row>
    <row r="5345" spans="1:10" x14ac:dyDescent="0.35">
      <c r="A5345" s="3">
        <f>_xlfn.XLOOKUP(Table16[[#This Row],[OrderID]],[3]!Table13456[No заказа],[3]!Table13456[Дата
отправки],"",0,1)</f>
        <v>45644</v>
      </c>
      <c r="B5345" s="2">
        <v>465673041</v>
      </c>
      <c r="C5345" s="2"/>
      <c r="D5345" s="2"/>
      <c r="E5345" s="3"/>
      <c r="F5345" s="3"/>
      <c r="H5345" s="5">
        <f>_xlfn.XLOOKUP(Table16[[#This Row],[OrderID]],[3]!Table13456[No заказа],[3]!Table13456[Количество],"",0,1)</f>
        <v>1</v>
      </c>
      <c r="I5345" s="5">
        <f>_xlfn.XLOOKUP(Table16[[#This Row],[OrderID]],[3]!Table13456[No заказа],[3]!Table13456[Цена],"",0,1)</f>
        <v>8430</v>
      </c>
      <c r="J5345" s="2" t="str">
        <f>M01_SETTINGS!$F$2</f>
        <v>KASPI</v>
      </c>
    </row>
    <row r="5346" spans="1:10" x14ac:dyDescent="0.35">
      <c r="A5346" s="3">
        <f>_xlfn.XLOOKUP(Table16[[#This Row],[OrderID]],[3]!Table13456[No заказа],[3]!Table13456[Дата
отправки],"",0,1)</f>
        <v>45644</v>
      </c>
      <c r="B5346" s="2">
        <v>465623988</v>
      </c>
      <c r="C5346" s="2"/>
      <c r="D5346" s="2"/>
      <c r="E5346" s="3"/>
      <c r="F5346" s="3"/>
      <c r="H5346" s="5">
        <f>_xlfn.XLOOKUP(Table16[[#This Row],[OrderID]],[3]!Table13456[No заказа],[3]!Table13456[Количество],"",0,1)</f>
        <v>1</v>
      </c>
      <c r="I5346" s="5">
        <f>_xlfn.XLOOKUP(Table16[[#This Row],[OrderID]],[3]!Table13456[No заказа],[3]!Table13456[Цена],"",0,1)</f>
        <v>8430</v>
      </c>
      <c r="J5346" s="2" t="str">
        <f>M01_SETTINGS!$F$2</f>
        <v>KASPI</v>
      </c>
    </row>
    <row r="5347" spans="1:10" x14ac:dyDescent="0.35">
      <c r="A5347" s="3">
        <f>_xlfn.XLOOKUP(Table16[[#This Row],[OrderID]],[3]!Table13456[No заказа],[3]!Table13456[Дата
отправки],"",0,1)</f>
        <v>45644</v>
      </c>
      <c r="B5347" s="2">
        <v>465315956</v>
      </c>
      <c r="C5347" s="2"/>
      <c r="D5347" s="2"/>
      <c r="E5347" s="3"/>
      <c r="F5347" s="3"/>
      <c r="H5347" s="5">
        <f>_xlfn.XLOOKUP(Table16[[#This Row],[OrderID]],[3]!Table13456[No заказа],[3]!Table13456[Количество],"",0,1)</f>
        <v>1</v>
      </c>
      <c r="I5347" s="5">
        <f>_xlfn.XLOOKUP(Table16[[#This Row],[OrderID]],[3]!Table13456[No заказа],[3]!Table13456[Цена],"",0,1)</f>
        <v>8430</v>
      </c>
      <c r="J5347" s="2" t="str">
        <f>M01_SETTINGS!$F$2</f>
        <v>KASPI</v>
      </c>
    </row>
    <row r="5348" spans="1:10" x14ac:dyDescent="0.35">
      <c r="A5348" s="3">
        <f>_xlfn.XLOOKUP(Table16[[#This Row],[OrderID]],[3]!Table13456[No заказа],[3]!Table13456[Дата
отправки],"",0,1)</f>
        <v>45644</v>
      </c>
      <c r="B5348" s="2">
        <v>465099577</v>
      </c>
      <c r="C5348" s="2"/>
      <c r="D5348" s="2"/>
      <c r="E5348" s="3"/>
      <c r="F5348" s="3"/>
      <c r="H5348" s="5">
        <f>_xlfn.XLOOKUP(Table16[[#This Row],[OrderID]],[3]!Table13456[No заказа],[3]!Table13456[Количество],"",0,1)</f>
        <v>1</v>
      </c>
      <c r="I5348" s="5">
        <f>_xlfn.XLOOKUP(Table16[[#This Row],[OrderID]],[3]!Table13456[No заказа],[3]!Table13456[Цена],"",0,1)</f>
        <v>8430</v>
      </c>
      <c r="J5348" s="2" t="str">
        <f>M01_SETTINGS!$F$2</f>
        <v>KASPI</v>
      </c>
    </row>
    <row r="5349" spans="1:10" x14ac:dyDescent="0.35">
      <c r="A5349" s="3">
        <f>_xlfn.XLOOKUP(Table16[[#This Row],[OrderID]],[3]!Table13456[No заказа],[3]!Table13456[Дата
отправки],"",0,1)</f>
        <v>45644</v>
      </c>
      <c r="B5349" s="2">
        <v>465437436</v>
      </c>
      <c r="C5349" s="2"/>
      <c r="D5349" s="2"/>
      <c r="E5349" s="3"/>
      <c r="F5349" s="3"/>
      <c r="H5349" s="5">
        <f>_xlfn.XLOOKUP(Table16[[#This Row],[OrderID]],[3]!Table13456[No заказа],[3]!Table13456[Количество],"",0,1)</f>
        <v>1</v>
      </c>
      <c r="I5349" s="5">
        <f>_xlfn.XLOOKUP(Table16[[#This Row],[OrderID]],[3]!Table13456[No заказа],[3]!Table13456[Цена],"",0,1)</f>
        <v>8726</v>
      </c>
      <c r="J5349" s="2" t="str">
        <f>M01_SETTINGS!$F$2</f>
        <v>KASPI</v>
      </c>
    </row>
    <row r="5350" spans="1:10" x14ac:dyDescent="0.35">
      <c r="A5350" s="3">
        <f>_xlfn.XLOOKUP(Table16[[#This Row],[OrderID]],[3]!Table13456[No заказа],[3]!Table13456[Дата
отправки],"",0,1)</f>
        <v>45644</v>
      </c>
      <c r="B5350" s="2">
        <v>465251073</v>
      </c>
      <c r="C5350" s="2"/>
      <c r="D5350" s="2"/>
      <c r="E5350" s="3"/>
      <c r="F5350" s="3"/>
      <c r="H5350" s="5">
        <f>_xlfn.XLOOKUP(Table16[[#This Row],[OrderID]],[3]!Table13456[No заказа],[3]!Table13456[Количество],"",0,1)</f>
        <v>1</v>
      </c>
      <c r="I5350" s="5">
        <f>_xlfn.XLOOKUP(Table16[[#This Row],[OrderID]],[3]!Table13456[No заказа],[3]!Table13456[Цена],"",0,1)</f>
        <v>8726</v>
      </c>
      <c r="J5350" s="2" t="str">
        <f>M01_SETTINGS!$F$2</f>
        <v>KASPI</v>
      </c>
    </row>
    <row r="5351" spans="1:10" x14ac:dyDescent="0.35">
      <c r="A5351" s="3">
        <f>_xlfn.XLOOKUP(Table16[[#This Row],[OrderID]],[3]!Table13456[No заказа],[3]!Table13456[Дата
отправки],"",0,1)</f>
        <v>45644</v>
      </c>
      <c r="B5351" s="2">
        <v>465254133</v>
      </c>
      <c r="C5351" s="2"/>
      <c r="D5351" s="2"/>
      <c r="E5351" s="3"/>
      <c r="F5351" s="3"/>
      <c r="H5351" s="5">
        <f>_xlfn.XLOOKUP(Table16[[#This Row],[OrderID]],[3]!Table13456[No заказа],[3]!Table13456[Количество],"",0,1)</f>
        <v>1</v>
      </c>
      <c r="I5351" s="5">
        <f>_xlfn.XLOOKUP(Table16[[#This Row],[OrderID]],[3]!Table13456[No заказа],[3]!Table13456[Цена],"",0,1)</f>
        <v>8987</v>
      </c>
      <c r="J5351" s="2" t="str">
        <f>M01_SETTINGS!$F$2</f>
        <v>KASPI</v>
      </c>
    </row>
    <row r="5352" spans="1:10" x14ac:dyDescent="0.35">
      <c r="A5352" s="3">
        <f>_xlfn.XLOOKUP(Table16[[#This Row],[OrderID]],[3]!Table13456[No заказа],[3]!Table13456[Дата
отправки],"",0,1)</f>
        <v>45644</v>
      </c>
      <c r="B5352" s="2">
        <v>465552831</v>
      </c>
      <c r="C5352" s="2"/>
      <c r="D5352" s="2"/>
      <c r="E5352" s="3"/>
      <c r="F5352" s="3"/>
      <c r="H5352" s="5">
        <f>_xlfn.XLOOKUP(Table16[[#This Row],[OrderID]],[3]!Table13456[No заказа],[3]!Table13456[Количество],"",0,1)</f>
        <v>1</v>
      </c>
      <c r="I5352" s="5">
        <f>_xlfn.XLOOKUP(Table16[[#This Row],[OrderID]],[3]!Table13456[No заказа],[3]!Table13456[Цена],"",0,1)</f>
        <v>8430</v>
      </c>
      <c r="J5352" s="2" t="str">
        <f>M01_SETTINGS!$F$2</f>
        <v>KASPI</v>
      </c>
    </row>
    <row r="5353" spans="1:10" x14ac:dyDescent="0.35">
      <c r="A5353" s="3">
        <f>_xlfn.XLOOKUP(Table16[[#This Row],[OrderID]],[3]!Table13456[No заказа],[3]!Table13456[Дата
отправки],"",0,1)</f>
        <v>45644</v>
      </c>
      <c r="B5353" s="2">
        <v>465742004</v>
      </c>
      <c r="C5353" s="2"/>
      <c r="D5353" s="2"/>
      <c r="E5353" s="3"/>
      <c r="F5353" s="3"/>
      <c r="H5353" s="5">
        <f>_xlfn.XLOOKUP(Table16[[#This Row],[OrderID]],[3]!Table13456[No заказа],[3]!Table13456[Количество],"",0,1)</f>
        <v>1</v>
      </c>
      <c r="I5353" s="5">
        <f>_xlfn.XLOOKUP(Table16[[#This Row],[OrderID]],[3]!Table13456[No заказа],[3]!Table13456[Цена],"",0,1)</f>
        <v>8990</v>
      </c>
      <c r="J5353" s="2" t="str">
        <f>M01_SETTINGS!$F$2</f>
        <v>KASPI</v>
      </c>
    </row>
    <row r="5354" spans="1:10" x14ac:dyDescent="0.35">
      <c r="A5354" s="3">
        <f>_xlfn.XLOOKUP(Table16[[#This Row],[OrderID]],[3]!Table13456[No заказа],[3]!Table13456[Дата
отправки],"",0,1)</f>
        <v>45644</v>
      </c>
      <c r="B5354" s="2">
        <v>465569183</v>
      </c>
      <c r="C5354" s="2"/>
      <c r="D5354" s="2"/>
      <c r="E5354" s="3"/>
      <c r="F5354" s="3"/>
      <c r="H5354" s="5">
        <f>_xlfn.XLOOKUP(Table16[[#This Row],[OrderID]],[3]!Table13456[No заказа],[3]!Table13456[Количество],"",0,1)</f>
        <v>1</v>
      </c>
      <c r="I5354" s="5">
        <f>_xlfn.XLOOKUP(Table16[[#This Row],[OrderID]],[3]!Table13456[No заказа],[3]!Table13456[Цена],"",0,1)</f>
        <v>8990</v>
      </c>
      <c r="J5354" s="2" t="str">
        <f>M01_SETTINGS!$F$2</f>
        <v>KASPI</v>
      </c>
    </row>
    <row r="5355" spans="1:10" x14ac:dyDescent="0.35">
      <c r="A5355" s="3">
        <f>_xlfn.XLOOKUP(Table16[[#This Row],[OrderID]],[3]!Table13456[No заказа],[3]!Table13456[Дата
отправки],"",0,1)</f>
        <v>45644</v>
      </c>
      <c r="B5355" s="2">
        <v>465115167</v>
      </c>
      <c r="C5355" s="2"/>
      <c r="D5355" s="2"/>
      <c r="E5355" s="3"/>
      <c r="F5355" s="3"/>
      <c r="H5355" s="5">
        <f>_xlfn.XLOOKUP(Table16[[#This Row],[OrderID]],[3]!Table13456[No заказа],[3]!Table13456[Количество],"",0,1)</f>
        <v>1</v>
      </c>
      <c r="I5355" s="5">
        <f>_xlfn.XLOOKUP(Table16[[#This Row],[OrderID]],[3]!Table13456[No заказа],[3]!Table13456[Цена],"",0,1)</f>
        <v>8982</v>
      </c>
      <c r="J5355" s="2" t="str">
        <f>M01_SETTINGS!$F$2</f>
        <v>KASPI</v>
      </c>
    </row>
    <row r="5356" spans="1:10" x14ac:dyDescent="0.35">
      <c r="A5356" s="3">
        <f>_xlfn.XLOOKUP(Table16[[#This Row],[OrderID]],[3]!Table13456[No заказа],[3]!Table13456[Дата
отправки],"",0,1)</f>
        <v>45644</v>
      </c>
      <c r="B5356" s="2">
        <v>465280642</v>
      </c>
      <c r="C5356" s="2"/>
      <c r="D5356" s="2"/>
      <c r="E5356" s="3"/>
      <c r="F5356" s="3"/>
      <c r="H5356" s="5">
        <f>_xlfn.XLOOKUP(Table16[[#This Row],[OrderID]],[3]!Table13456[No заказа],[3]!Table13456[Количество],"",0,1)</f>
        <v>1</v>
      </c>
      <c r="I5356" s="5">
        <f>_xlfn.XLOOKUP(Table16[[#This Row],[OrderID]],[3]!Table13456[No заказа],[3]!Table13456[Цена],"",0,1)</f>
        <v>8430</v>
      </c>
      <c r="J5356" s="2" t="str">
        <f>M01_SETTINGS!$F$2</f>
        <v>KASPI</v>
      </c>
    </row>
    <row r="5357" spans="1:10" x14ac:dyDescent="0.35">
      <c r="A5357" s="3">
        <f>_xlfn.XLOOKUP(Table16[[#This Row],[OrderID]],[3]!Table13456[No заказа],[3]!Table13456[Дата
отправки],"",0,1)</f>
        <v>45644</v>
      </c>
      <c r="B5357" s="2">
        <v>465308246</v>
      </c>
      <c r="C5357" s="2"/>
      <c r="D5357" s="2"/>
      <c r="E5357" s="3"/>
      <c r="F5357" s="3"/>
      <c r="H5357" s="5">
        <f>_xlfn.XLOOKUP(Table16[[#This Row],[OrderID]],[3]!Table13456[No заказа],[3]!Table13456[Количество],"",0,1)</f>
        <v>1</v>
      </c>
      <c r="I5357" s="5">
        <f>_xlfn.XLOOKUP(Table16[[#This Row],[OrderID]],[3]!Table13456[No заказа],[3]!Table13456[Цена],"",0,1)</f>
        <v>8990</v>
      </c>
      <c r="J5357" s="2" t="str">
        <f>M01_SETTINGS!$F$2</f>
        <v>KASPI</v>
      </c>
    </row>
    <row r="5358" spans="1:10" x14ac:dyDescent="0.35">
      <c r="A5358" s="3">
        <f>_xlfn.XLOOKUP(Table16[[#This Row],[OrderID]],[3]!Table13456[No заказа],[3]!Table13456[Дата
отправки],"",0,1)</f>
        <v>45644</v>
      </c>
      <c r="B5358" s="2">
        <v>465672291</v>
      </c>
      <c r="C5358" s="2"/>
      <c r="D5358" s="2"/>
      <c r="E5358" s="3"/>
      <c r="F5358" s="3"/>
      <c r="H5358" s="5">
        <f>_xlfn.XLOOKUP(Table16[[#This Row],[OrderID]],[3]!Table13456[No заказа],[3]!Table13456[Количество],"",0,1)</f>
        <v>1</v>
      </c>
      <c r="I5358" s="5">
        <f>_xlfn.XLOOKUP(Table16[[#This Row],[OrderID]],[3]!Table13456[No заказа],[3]!Table13456[Цена],"",0,1)</f>
        <v>8430</v>
      </c>
      <c r="J5358" s="2" t="str">
        <f>M01_SETTINGS!$F$2</f>
        <v>KASPI</v>
      </c>
    </row>
    <row r="5359" spans="1:10" x14ac:dyDescent="0.35">
      <c r="A5359" s="3">
        <f>_xlfn.XLOOKUP(Table16[[#This Row],[OrderID]],[3]!Table13456[No заказа],[3]!Table13456[Дата
отправки],"",0,1)</f>
        <v>45644</v>
      </c>
      <c r="B5359" s="2">
        <v>465128430</v>
      </c>
      <c r="C5359" s="2"/>
      <c r="D5359" s="2"/>
      <c r="E5359" s="3"/>
      <c r="F5359" s="3"/>
      <c r="H5359" s="5">
        <f>_xlfn.XLOOKUP(Table16[[#This Row],[OrderID]],[3]!Table13456[No заказа],[3]!Table13456[Количество],"",0,1)</f>
        <v>1</v>
      </c>
      <c r="I5359" s="5">
        <f>_xlfn.XLOOKUP(Table16[[#This Row],[OrderID]],[3]!Table13456[No заказа],[3]!Table13456[Цена],"",0,1)</f>
        <v>9000</v>
      </c>
      <c r="J5359" s="2" t="str">
        <f>M01_SETTINGS!$F$2</f>
        <v>KASPI</v>
      </c>
    </row>
    <row r="5360" spans="1:10" x14ac:dyDescent="0.35">
      <c r="A5360" s="3">
        <f>_xlfn.XLOOKUP(Table16[[#This Row],[OrderID]],[3]!Table13456[No заказа],[3]!Table13456[Дата
отправки],"",0,1)</f>
        <v>45644</v>
      </c>
      <c r="B5360" s="2">
        <v>465571821</v>
      </c>
      <c r="C5360" s="2"/>
      <c r="D5360" s="2"/>
      <c r="E5360" s="3"/>
      <c r="F5360" s="3"/>
      <c r="H5360" s="5">
        <f>_xlfn.XLOOKUP(Table16[[#This Row],[OrderID]],[3]!Table13456[No заказа],[3]!Table13456[Количество],"",0,1)</f>
        <v>1</v>
      </c>
      <c r="I5360" s="5">
        <f>_xlfn.XLOOKUP(Table16[[#This Row],[OrderID]],[3]!Table13456[No заказа],[3]!Table13456[Цена],"",0,1)</f>
        <v>9000</v>
      </c>
      <c r="J5360" s="2" t="str">
        <f>M01_SETTINGS!$F$2</f>
        <v>KASPI</v>
      </c>
    </row>
    <row r="5361" spans="1:10" x14ac:dyDescent="0.35">
      <c r="A5361" s="3">
        <f>_xlfn.XLOOKUP(Table16[[#This Row],[OrderID]],[3]!Table13456[No заказа],[3]!Table13456[Дата
отправки],"",0,1)</f>
        <v>45644</v>
      </c>
      <c r="B5361" s="2">
        <v>465061742</v>
      </c>
      <c r="C5361" s="2"/>
      <c r="D5361" s="2"/>
      <c r="E5361" s="3"/>
      <c r="F5361" s="3"/>
      <c r="H5361" s="5">
        <f>_xlfn.XLOOKUP(Table16[[#This Row],[OrderID]],[3]!Table13456[No заказа],[3]!Table13456[Количество],"",0,1)</f>
        <v>1</v>
      </c>
      <c r="I5361" s="5">
        <f>_xlfn.XLOOKUP(Table16[[#This Row],[OrderID]],[3]!Table13456[No заказа],[3]!Table13456[Цена],"",0,1)</f>
        <v>17990</v>
      </c>
      <c r="J5361" s="2" t="str">
        <f>M01_SETTINGS!$F$2</f>
        <v>KASPI</v>
      </c>
    </row>
    <row r="5362" spans="1:10" x14ac:dyDescent="0.35">
      <c r="A5362" s="3">
        <f>_xlfn.XLOOKUP(Table16[[#This Row],[OrderID]],[3]!Table13456[No заказа],[3]!Table13456[Дата
отправки],"",0,1)</f>
        <v>45644</v>
      </c>
      <c r="B5362" s="2">
        <v>465183061</v>
      </c>
      <c r="C5362" s="2"/>
      <c r="D5362" s="2"/>
      <c r="E5362" s="3"/>
      <c r="F5362" s="3"/>
      <c r="H5362" s="5">
        <f>_xlfn.XLOOKUP(Table16[[#This Row],[OrderID]],[3]!Table13456[No заказа],[3]!Table13456[Количество],"",0,1)</f>
        <v>1</v>
      </c>
      <c r="I5362" s="5">
        <f>_xlfn.XLOOKUP(Table16[[#This Row],[OrderID]],[3]!Table13456[No заказа],[3]!Table13456[Цена],"",0,1)</f>
        <v>17990</v>
      </c>
      <c r="J5362" s="2" t="str">
        <f>M01_SETTINGS!$F$2</f>
        <v>KASPI</v>
      </c>
    </row>
    <row r="5363" spans="1:10" x14ac:dyDescent="0.35">
      <c r="A5363" s="3">
        <f>_xlfn.XLOOKUP(Table16[[#This Row],[OrderID]],[3]!Table13456[No заказа],[3]!Table13456[Дата
отправки],"",0,1)</f>
        <v>45644</v>
      </c>
      <c r="B5363" s="2">
        <v>465712710</v>
      </c>
      <c r="C5363" s="2"/>
      <c r="D5363" s="2"/>
      <c r="E5363" s="3"/>
      <c r="F5363" s="3"/>
      <c r="H5363" s="5">
        <f>_xlfn.XLOOKUP(Table16[[#This Row],[OrderID]],[3]!Table13456[No заказа],[3]!Table13456[Количество],"",0,1)</f>
        <v>1</v>
      </c>
      <c r="I5363" s="5">
        <f>_xlfn.XLOOKUP(Table16[[#This Row],[OrderID]],[3]!Table13456[No заказа],[3]!Table13456[Цена],"",0,1)</f>
        <v>17990</v>
      </c>
      <c r="J5363" s="2" t="str">
        <f>M01_SETTINGS!$F$2</f>
        <v>KASPI</v>
      </c>
    </row>
    <row r="5364" spans="1:10" x14ac:dyDescent="0.35">
      <c r="A5364" s="3">
        <f>_xlfn.XLOOKUP(Table16[[#This Row],[OrderID]],[3]!Table13456[No заказа],[3]!Table13456[Дата
отправки],"",0,1)</f>
        <v>45644</v>
      </c>
      <c r="B5364" s="2">
        <v>465285738</v>
      </c>
      <c r="C5364" s="2"/>
      <c r="D5364" s="2"/>
      <c r="E5364" s="3"/>
      <c r="F5364" s="3"/>
      <c r="H5364" s="5">
        <f>_xlfn.XLOOKUP(Table16[[#This Row],[OrderID]],[3]!Table13456[No заказа],[3]!Table13456[Количество],"",0,1)</f>
        <v>1</v>
      </c>
      <c r="I5364" s="5">
        <f>_xlfn.XLOOKUP(Table16[[#This Row],[OrderID]],[3]!Table13456[No заказа],[3]!Table13456[Цена],"",0,1)</f>
        <v>17990</v>
      </c>
      <c r="J5364" s="2" t="str">
        <f>M01_SETTINGS!$F$2</f>
        <v>KASPI</v>
      </c>
    </row>
    <row r="5365" spans="1:10" x14ac:dyDescent="0.35">
      <c r="A5365" s="3">
        <f>_xlfn.XLOOKUP(Table16[[#This Row],[OrderID]],[3]!Table13456[No заказа],[3]!Table13456[Дата
отправки],"",0,1)</f>
        <v>45644</v>
      </c>
      <c r="B5365" s="2">
        <v>465035918</v>
      </c>
      <c r="C5365" s="2"/>
      <c r="D5365" s="2"/>
      <c r="E5365" s="3"/>
      <c r="F5365" s="3"/>
      <c r="H5365" s="5">
        <f>_xlfn.XLOOKUP(Table16[[#This Row],[OrderID]],[3]!Table13456[No заказа],[3]!Table13456[Количество],"",0,1)</f>
        <v>1</v>
      </c>
      <c r="I5365" s="5">
        <f>_xlfn.XLOOKUP(Table16[[#This Row],[OrderID]],[3]!Table13456[No заказа],[3]!Table13456[Цена],"",0,1)</f>
        <v>17990</v>
      </c>
      <c r="J5365" s="2" t="str">
        <f>M01_SETTINGS!$F$2</f>
        <v>KASPI</v>
      </c>
    </row>
    <row r="5366" spans="1:10" x14ac:dyDescent="0.35">
      <c r="A5366" s="3">
        <f>_xlfn.XLOOKUP(Table16[[#This Row],[OrderID]],[3]!Table13456[No заказа],[3]!Table13456[Дата
отправки],"",0,1)</f>
        <v>45644</v>
      </c>
      <c r="B5366" s="2">
        <v>465508160</v>
      </c>
      <c r="C5366" s="2"/>
      <c r="D5366" s="2"/>
      <c r="E5366" s="3"/>
      <c r="F5366" s="3"/>
      <c r="H5366" s="5">
        <f>_xlfn.XLOOKUP(Table16[[#This Row],[OrderID]],[3]!Table13456[No заказа],[3]!Table13456[Количество],"",0,1)</f>
        <v>1</v>
      </c>
      <c r="I5366" s="5">
        <f>_xlfn.XLOOKUP(Table16[[#This Row],[OrderID]],[3]!Table13456[No заказа],[3]!Table13456[Цена],"",0,1)</f>
        <v>9496</v>
      </c>
      <c r="J5366" s="2" t="str">
        <f>M01_SETTINGS!$F$2</f>
        <v>KASPI</v>
      </c>
    </row>
    <row r="5367" spans="1:10" x14ac:dyDescent="0.35">
      <c r="A5367" s="3">
        <f>_xlfn.XLOOKUP(Table16[[#This Row],[OrderID]],[3]!Table13456[No заказа],[3]!Table13456[Дата
отправки],"",0,1)</f>
        <v>45644</v>
      </c>
      <c r="B5367" s="2">
        <v>465723290</v>
      </c>
      <c r="C5367" s="2"/>
      <c r="D5367" s="2"/>
      <c r="E5367" s="3"/>
      <c r="F5367" s="3"/>
      <c r="H5367" s="5">
        <f>_xlfn.XLOOKUP(Table16[[#This Row],[OrderID]],[3]!Table13456[No заказа],[3]!Table13456[Количество],"",0,1)</f>
        <v>1</v>
      </c>
      <c r="I5367" s="5">
        <f>_xlfn.XLOOKUP(Table16[[#This Row],[OrderID]],[3]!Table13456[No заказа],[3]!Table13456[Цена],"",0,1)</f>
        <v>9000</v>
      </c>
      <c r="J5367" s="2" t="str">
        <f>M01_SETTINGS!$F$2</f>
        <v>KASPI</v>
      </c>
    </row>
    <row r="5368" spans="1:10" x14ac:dyDescent="0.35">
      <c r="A5368" s="3">
        <f>_xlfn.XLOOKUP(Table16[[#This Row],[OrderID]],[3]!Table13456[No заказа],[3]!Table13456[Дата
отправки],"",0,1)</f>
        <v>45644</v>
      </c>
      <c r="B5368" s="2">
        <v>465117602</v>
      </c>
      <c r="C5368" s="2"/>
      <c r="D5368" s="2"/>
      <c r="E5368" s="3"/>
      <c r="F5368" s="3"/>
      <c r="H5368" s="5">
        <f>_xlfn.XLOOKUP(Table16[[#This Row],[OrderID]],[3]!Table13456[No заказа],[3]!Table13456[Количество],"",0,1)</f>
        <v>1</v>
      </c>
      <c r="I5368" s="5">
        <f>_xlfn.XLOOKUP(Table16[[#This Row],[OrderID]],[3]!Table13456[No заказа],[3]!Table13456[Цена],"",0,1)</f>
        <v>10992</v>
      </c>
      <c r="J5368" s="2" t="str">
        <f>M01_SETTINGS!$F$2</f>
        <v>KASPI</v>
      </c>
    </row>
    <row r="5369" spans="1:10" x14ac:dyDescent="0.35">
      <c r="A5369" s="3">
        <f>_xlfn.XLOOKUP(Table16[[#This Row],[OrderID]],[3]!Table13456[No заказа],[3]!Table13456[Дата
отправки],"",0,1)</f>
        <v>45644</v>
      </c>
      <c r="B5369" s="2">
        <v>465568054</v>
      </c>
      <c r="C5369" s="2"/>
      <c r="D5369" s="2"/>
      <c r="E5369" s="3"/>
      <c r="F5369" s="3"/>
      <c r="H5369" s="5">
        <f>_xlfn.XLOOKUP(Table16[[#This Row],[OrderID]],[3]!Table13456[No заказа],[3]!Table13456[Количество],"",0,1)</f>
        <v>1</v>
      </c>
      <c r="I5369" s="5">
        <f>_xlfn.XLOOKUP(Table16[[#This Row],[OrderID]],[3]!Table13456[No заказа],[3]!Table13456[Цена],"",0,1)</f>
        <v>8126</v>
      </c>
      <c r="J5369" s="2" t="str">
        <f>M01_SETTINGS!$F$2</f>
        <v>KASPI</v>
      </c>
    </row>
    <row r="5370" spans="1:10" x14ac:dyDescent="0.35">
      <c r="A5370" s="3">
        <f>_xlfn.XLOOKUP(Table16[[#This Row],[OrderID]],[3]!Table13456[No заказа],[3]!Table13456[Дата
отправки],"",0,1)</f>
        <v>45644</v>
      </c>
      <c r="B5370" s="2">
        <v>465365632</v>
      </c>
      <c r="C5370" s="2"/>
      <c r="D5370" s="2"/>
      <c r="E5370" s="3"/>
      <c r="F5370" s="3"/>
      <c r="H5370" s="5">
        <f>_xlfn.XLOOKUP(Table16[[#This Row],[OrderID]],[3]!Table13456[No заказа],[3]!Table13456[Количество],"",0,1)</f>
        <v>1</v>
      </c>
      <c r="I5370" s="5">
        <f>_xlfn.XLOOKUP(Table16[[#This Row],[OrderID]],[3]!Table13456[No заказа],[3]!Table13456[Цена],"",0,1)</f>
        <v>8430</v>
      </c>
      <c r="J5370" s="2" t="str">
        <f>M01_SETTINGS!$F$2</f>
        <v>KASPI</v>
      </c>
    </row>
    <row r="5371" spans="1:10" x14ac:dyDescent="0.35">
      <c r="A5371" s="3">
        <f>_xlfn.XLOOKUP(Table16[[#This Row],[OrderID]],[3]!Table13456[No заказа],[3]!Table13456[Дата
отправки],"",0,1)</f>
        <v>45644</v>
      </c>
      <c r="B5371" s="2">
        <v>465445623</v>
      </c>
      <c r="C5371" s="2"/>
      <c r="D5371" s="2"/>
      <c r="E5371" s="3"/>
      <c r="F5371" s="3"/>
      <c r="H5371" s="5">
        <f>_xlfn.XLOOKUP(Table16[[#This Row],[OrderID]],[3]!Table13456[No заказа],[3]!Table13456[Количество],"",0,1)</f>
        <v>1</v>
      </c>
      <c r="I5371" s="5">
        <f>_xlfn.XLOOKUP(Table16[[#This Row],[OrderID]],[3]!Table13456[No заказа],[3]!Table13456[Цена],"",0,1)</f>
        <v>8726</v>
      </c>
      <c r="J5371" s="2" t="str">
        <f>M01_SETTINGS!$F$2</f>
        <v>KASPI</v>
      </c>
    </row>
    <row r="5372" spans="1:10" x14ac:dyDescent="0.35">
      <c r="A5372" s="3">
        <f>_xlfn.XLOOKUP(Table16[[#This Row],[OrderID]],[3]!Table13456[No заказа],[3]!Table13456[Дата
отправки],"",0,1)</f>
        <v>45644</v>
      </c>
      <c r="B5372" s="2">
        <v>465662423</v>
      </c>
      <c r="C5372" s="2"/>
      <c r="D5372" s="2"/>
      <c r="E5372" s="3"/>
      <c r="F5372" s="3"/>
      <c r="H5372" s="5">
        <f>_xlfn.XLOOKUP(Table16[[#This Row],[OrderID]],[3]!Table13456[No заказа],[3]!Table13456[Количество],"",0,1)</f>
        <v>1</v>
      </c>
      <c r="I5372" s="5">
        <f>_xlfn.XLOOKUP(Table16[[#This Row],[OrderID]],[3]!Table13456[No заказа],[3]!Table13456[Цена],"",0,1)</f>
        <v>8667</v>
      </c>
      <c r="J5372" s="2" t="str">
        <f>M01_SETTINGS!$F$2</f>
        <v>KASPI</v>
      </c>
    </row>
    <row r="5373" spans="1:10" x14ac:dyDescent="0.35">
      <c r="A5373" s="3">
        <f>_xlfn.XLOOKUP(Table16[[#This Row],[OrderID]],[3]!Table13456[No заказа],[3]!Table13456[Дата
отправки],"",0,1)</f>
        <v>45644</v>
      </c>
      <c r="B5373" s="2">
        <v>465485649</v>
      </c>
      <c r="C5373" s="2"/>
      <c r="D5373" s="2"/>
      <c r="E5373" s="3"/>
      <c r="F5373" s="3"/>
      <c r="H5373" s="5">
        <f>_xlfn.XLOOKUP(Table16[[#This Row],[OrderID]],[3]!Table13456[No заказа],[3]!Table13456[Количество],"",0,1)</f>
        <v>1</v>
      </c>
      <c r="I5373" s="5">
        <f>_xlfn.XLOOKUP(Table16[[#This Row],[OrderID]],[3]!Table13456[No заказа],[3]!Table13456[Цена],"",0,1)</f>
        <v>8126</v>
      </c>
      <c r="J5373" s="2" t="str">
        <f>M01_SETTINGS!$F$2</f>
        <v>KASPI</v>
      </c>
    </row>
    <row r="5374" spans="1:10" x14ac:dyDescent="0.35">
      <c r="A5374" s="3">
        <f>_xlfn.XLOOKUP(Table16[[#This Row],[OrderID]],[3]!Table13456[No заказа],[3]!Table13456[Дата
отправки],"",0,1)</f>
        <v>45644</v>
      </c>
      <c r="B5374" s="2">
        <v>465620079</v>
      </c>
      <c r="C5374" s="2"/>
      <c r="D5374" s="2"/>
      <c r="E5374" s="3"/>
      <c r="F5374" s="3"/>
      <c r="H5374" s="5">
        <f>_xlfn.XLOOKUP(Table16[[#This Row],[OrderID]],[3]!Table13456[No заказа],[3]!Table13456[Количество],"",0,1)</f>
        <v>1</v>
      </c>
      <c r="I5374" s="5">
        <f>_xlfn.XLOOKUP(Table16[[#This Row],[OrderID]],[3]!Table13456[No заказа],[3]!Table13456[Цена],"",0,1)</f>
        <v>8126</v>
      </c>
      <c r="J5374" s="2" t="str">
        <f>M01_SETTINGS!$F$2</f>
        <v>KASPI</v>
      </c>
    </row>
    <row r="5375" spans="1:10" x14ac:dyDescent="0.35">
      <c r="A5375" s="3">
        <f>_xlfn.XLOOKUP(Table16[[#This Row],[OrderID]],[3]!Table13456[No заказа],[3]!Table13456[Дата
отправки],"",0,1)</f>
        <v>45644</v>
      </c>
      <c r="B5375" s="2" t="s">
        <v>282</v>
      </c>
      <c r="C5375" s="2"/>
      <c r="D5375" s="2"/>
      <c r="E5375" s="3"/>
      <c r="F5375" s="3"/>
      <c r="H5375" s="5">
        <f>_xlfn.XLOOKUP(Table16[[#This Row],[OrderID]],[3]!Table13456[No заказа],[3]!Table13456[Количество],"",0,1)</f>
        <v>2</v>
      </c>
      <c r="I5375" s="5">
        <f>_xlfn.XLOOKUP(Table16[[#This Row],[OrderID]],[3]!Table13456[No заказа],[3]!Table13456[Цена],"",0,1)</f>
        <v>8666</v>
      </c>
      <c r="J5375" s="2" t="str">
        <f>M01_SETTINGS!$F$2</f>
        <v>KASPI</v>
      </c>
    </row>
    <row r="5376" spans="1:10" x14ac:dyDescent="0.35">
      <c r="A5376" s="3">
        <f>_xlfn.XLOOKUP(Table16[[#This Row],[OrderID]],[3]!Table13456[No заказа],[3]!Table13456[Дата
отправки],"",0,1)</f>
        <v>45644</v>
      </c>
      <c r="B5376" s="2" t="s">
        <v>283</v>
      </c>
      <c r="C5376" s="2"/>
      <c r="D5376" s="2"/>
      <c r="E5376" s="3"/>
      <c r="F5376" s="3"/>
      <c r="H5376" s="5">
        <f>_xlfn.XLOOKUP(Table16[[#This Row],[OrderID]],[3]!Table13456[No заказа],[3]!Table13456[Количество],"",0,1)</f>
        <v>2</v>
      </c>
      <c r="I5376" s="5">
        <f>_xlfn.XLOOKUP(Table16[[#This Row],[OrderID]],[3]!Table13456[No заказа],[3]!Table13456[Цена],"",0,1)</f>
        <v>8666</v>
      </c>
      <c r="J5376" s="2" t="str">
        <f>M01_SETTINGS!$F$2</f>
        <v>KASPI</v>
      </c>
    </row>
    <row r="5377" spans="1:10" x14ac:dyDescent="0.35">
      <c r="A5377" s="3">
        <f>_xlfn.XLOOKUP(Table16[[#This Row],[OrderID]],[3]!Table13456[No заказа],[3]!Table13456[Дата
отправки],"",0,1)</f>
        <v>45644</v>
      </c>
      <c r="B5377" s="2">
        <v>465323546</v>
      </c>
      <c r="C5377" s="2"/>
      <c r="D5377" s="2"/>
      <c r="E5377" s="3"/>
      <c r="F5377" s="3"/>
      <c r="H5377" s="5">
        <f>_xlfn.XLOOKUP(Table16[[#This Row],[OrderID]],[3]!Table13456[No заказа],[3]!Table13456[Количество],"",0,1)</f>
        <v>1</v>
      </c>
      <c r="I5377" s="5">
        <f>_xlfn.XLOOKUP(Table16[[#This Row],[OrderID]],[3]!Table13456[No заказа],[3]!Table13456[Цена],"",0,1)</f>
        <v>9000</v>
      </c>
      <c r="J5377" s="2" t="str">
        <f>M01_SETTINGS!$F$2</f>
        <v>KASPI</v>
      </c>
    </row>
    <row r="5378" spans="1:10" x14ac:dyDescent="0.35">
      <c r="A5378" s="3">
        <f>_xlfn.XLOOKUP(Table16[[#This Row],[OrderID]],[3]!Table13456[No заказа],[3]!Table13456[Дата
отправки],"",0,1)</f>
        <v>45644</v>
      </c>
      <c r="B5378" s="2">
        <v>465719915</v>
      </c>
      <c r="C5378" s="2"/>
      <c r="D5378" s="2"/>
      <c r="E5378" s="3"/>
      <c r="F5378" s="3"/>
      <c r="H5378" s="5">
        <f>_xlfn.XLOOKUP(Table16[[#This Row],[OrderID]],[3]!Table13456[No заказа],[3]!Table13456[Количество],"",0,1)</f>
        <v>1</v>
      </c>
      <c r="I5378" s="5">
        <f>_xlfn.XLOOKUP(Table16[[#This Row],[OrderID]],[3]!Table13456[No заказа],[3]!Table13456[Цена],"",0,1)</f>
        <v>8923</v>
      </c>
      <c r="J5378" s="2" t="str">
        <f>M01_SETTINGS!$F$2</f>
        <v>KASPI</v>
      </c>
    </row>
    <row r="5379" spans="1:10" x14ac:dyDescent="0.35">
      <c r="A5379" s="3">
        <f>_xlfn.XLOOKUP(Table16[[#This Row],[OrderID]],[3]!Table13456[No заказа],[3]!Table13456[Дата
отправки],"",0,1)</f>
        <v>45644</v>
      </c>
      <c r="B5379" s="2">
        <v>465528126</v>
      </c>
      <c r="C5379" s="2"/>
      <c r="D5379" s="2"/>
      <c r="E5379" s="3"/>
      <c r="F5379" s="3"/>
      <c r="H5379" s="5">
        <f>_xlfn.XLOOKUP(Table16[[#This Row],[OrderID]],[3]!Table13456[No заказа],[3]!Table13456[Количество],"",0,1)</f>
        <v>1</v>
      </c>
      <c r="I5379" s="5">
        <f>_xlfn.XLOOKUP(Table16[[#This Row],[OrderID]],[3]!Table13456[No заказа],[3]!Table13456[Цена],"",0,1)</f>
        <v>8666</v>
      </c>
      <c r="J5379" s="2" t="str">
        <f>M01_SETTINGS!$F$2</f>
        <v>KASPI</v>
      </c>
    </row>
    <row r="5380" spans="1:10" x14ac:dyDescent="0.35">
      <c r="A5380" s="3">
        <f>_xlfn.XLOOKUP(Table16[[#This Row],[OrderID]],[3]!Table13456[No заказа],[3]!Table13456[Дата
отправки],"",0,1)</f>
        <v>45644</v>
      </c>
      <c r="B5380" s="2">
        <v>465532785</v>
      </c>
      <c r="C5380" s="2"/>
      <c r="D5380" s="2"/>
      <c r="E5380" s="3"/>
      <c r="F5380" s="3"/>
      <c r="H5380" s="5">
        <f>_xlfn.XLOOKUP(Table16[[#This Row],[OrderID]],[3]!Table13456[No заказа],[3]!Table13456[Количество],"",0,1)</f>
        <v>1</v>
      </c>
      <c r="I5380" s="5">
        <f>_xlfn.XLOOKUP(Table16[[#This Row],[OrderID]],[3]!Table13456[No заказа],[3]!Table13456[Цена],"",0,1)</f>
        <v>8967</v>
      </c>
      <c r="J5380" s="2" t="str">
        <f>M01_SETTINGS!$F$2</f>
        <v>KASPI</v>
      </c>
    </row>
    <row r="5381" spans="1:10" x14ac:dyDescent="0.35">
      <c r="A5381" s="3">
        <f>_xlfn.XLOOKUP(Table16[[#This Row],[OrderID]],[3]!Table13456[No заказа],[3]!Table13456[Дата
отправки],"",0,1)</f>
        <v>45644</v>
      </c>
      <c r="B5381" s="2">
        <v>465494688</v>
      </c>
      <c r="C5381" s="2"/>
      <c r="D5381" s="2"/>
      <c r="E5381" s="3"/>
      <c r="F5381" s="3"/>
      <c r="H5381" s="5">
        <f>_xlfn.XLOOKUP(Table16[[#This Row],[OrderID]],[3]!Table13456[No заказа],[3]!Table13456[Количество],"",0,1)</f>
        <v>1</v>
      </c>
      <c r="I5381" s="5">
        <f>_xlfn.XLOOKUP(Table16[[#This Row],[OrderID]],[3]!Table13456[No заказа],[3]!Table13456[Цена],"",0,1)</f>
        <v>8674</v>
      </c>
      <c r="J5381" s="2" t="str">
        <f>M01_SETTINGS!$F$2</f>
        <v>KASPI</v>
      </c>
    </row>
    <row r="5382" spans="1:10" x14ac:dyDescent="0.35">
      <c r="A5382" s="3">
        <f>_xlfn.XLOOKUP(Table16[[#This Row],[OrderID]],[3]!Table13456[No заказа],[3]!Table13456[Дата
отправки],"",0,1)</f>
        <v>45643</v>
      </c>
      <c r="B5382" s="2">
        <v>464961957</v>
      </c>
      <c r="C5382" s="2"/>
      <c r="D5382" s="2"/>
      <c r="E5382" s="3"/>
      <c r="F5382" s="3"/>
      <c r="H5382" s="5">
        <f>_xlfn.XLOOKUP(Table16[[#This Row],[OrderID]],[3]!Table13456[No заказа],[3]!Table13456[Количество],"",0,1)</f>
        <v>1</v>
      </c>
      <c r="I5382" s="5">
        <f>_xlfn.XLOOKUP(Table16[[#This Row],[OrderID]],[3]!Table13456[No заказа],[3]!Table13456[Цена],"",0,1)</f>
        <v>7490</v>
      </c>
      <c r="J5382" s="2" t="str">
        <f>M01_SETTINGS!$F$2</f>
        <v>KASPI</v>
      </c>
    </row>
    <row r="5383" spans="1:10" x14ac:dyDescent="0.35">
      <c r="A5383" s="3">
        <f>_xlfn.XLOOKUP(Table16[[#This Row],[OrderID]],[3]!Table13456[No заказа],[3]!Table13456[Дата
отправки],"",0,1)</f>
        <v>45643</v>
      </c>
      <c r="B5383" s="2">
        <v>464684778</v>
      </c>
      <c r="C5383" s="2"/>
      <c r="D5383" s="2"/>
      <c r="E5383" s="3"/>
      <c r="F5383" s="3"/>
      <c r="H5383" s="5">
        <f>_xlfn.XLOOKUP(Table16[[#This Row],[OrderID]],[3]!Table13456[No заказа],[3]!Table13456[Количество],"",0,1)</f>
        <v>1</v>
      </c>
      <c r="I5383" s="5">
        <f>_xlfn.XLOOKUP(Table16[[#This Row],[OrderID]],[3]!Table13456[No заказа],[3]!Table13456[Цена],"",0,1)</f>
        <v>8430</v>
      </c>
      <c r="J5383" s="2" t="str">
        <f>M01_SETTINGS!$F$2</f>
        <v>KASPI</v>
      </c>
    </row>
    <row r="5384" spans="1:10" x14ac:dyDescent="0.35">
      <c r="A5384" s="3">
        <f>_xlfn.XLOOKUP(Table16[[#This Row],[OrderID]],[3]!Table13456[No заказа],[3]!Table13456[Дата
отправки],"",0,1)</f>
        <v>45643</v>
      </c>
      <c r="B5384" s="2">
        <v>464388829</v>
      </c>
      <c r="C5384" s="2"/>
      <c r="D5384" s="2"/>
      <c r="E5384" s="3"/>
      <c r="F5384" s="3"/>
      <c r="H5384" s="5">
        <f>_xlfn.XLOOKUP(Table16[[#This Row],[OrderID]],[3]!Table13456[No заказа],[3]!Table13456[Количество],"",0,1)</f>
        <v>1</v>
      </c>
      <c r="I5384" s="5">
        <f>_xlfn.XLOOKUP(Table16[[#This Row],[OrderID]],[3]!Table13456[No заказа],[3]!Table13456[Цена],"",0,1)</f>
        <v>8430</v>
      </c>
      <c r="J5384" s="2" t="str">
        <f>M01_SETTINGS!$F$2</f>
        <v>KASPI</v>
      </c>
    </row>
    <row r="5385" spans="1:10" x14ac:dyDescent="0.35">
      <c r="A5385" s="3">
        <f>_xlfn.XLOOKUP(Table16[[#This Row],[OrderID]],[3]!Table13456[No заказа],[3]!Table13456[Дата
отправки],"",0,1)</f>
        <v>45643</v>
      </c>
      <c r="B5385" s="2">
        <v>464816852</v>
      </c>
      <c r="C5385" s="2"/>
      <c r="D5385" s="2"/>
      <c r="E5385" s="3"/>
      <c r="F5385" s="3"/>
      <c r="H5385" s="5">
        <f>_xlfn.XLOOKUP(Table16[[#This Row],[OrderID]],[3]!Table13456[No заказа],[3]!Table13456[Количество],"",0,1)</f>
        <v>1</v>
      </c>
      <c r="I5385" s="5">
        <f>_xlfn.XLOOKUP(Table16[[#This Row],[OrderID]],[3]!Table13456[No заказа],[3]!Table13456[Цена],"",0,1)</f>
        <v>8430</v>
      </c>
      <c r="J5385" s="2" t="str">
        <f>M01_SETTINGS!$F$2</f>
        <v>KASPI</v>
      </c>
    </row>
    <row r="5386" spans="1:10" x14ac:dyDescent="0.35">
      <c r="A5386" s="3">
        <f>_xlfn.XLOOKUP(Table16[[#This Row],[OrderID]],[3]!Table13456[No заказа],[3]!Table13456[Дата
отправки],"",0,1)</f>
        <v>45643</v>
      </c>
      <c r="B5386" s="2">
        <v>464638378</v>
      </c>
      <c r="C5386" s="2"/>
      <c r="D5386" s="2"/>
      <c r="E5386" s="3"/>
      <c r="F5386" s="3"/>
      <c r="H5386" s="5">
        <f>_xlfn.XLOOKUP(Table16[[#This Row],[OrderID]],[3]!Table13456[No заказа],[3]!Table13456[Количество],"",0,1)</f>
        <v>1</v>
      </c>
      <c r="I5386" s="5">
        <f>_xlfn.XLOOKUP(Table16[[#This Row],[OrderID]],[3]!Table13456[No заказа],[3]!Table13456[Цена],"",0,1)</f>
        <v>8430</v>
      </c>
      <c r="J5386" s="2" t="str">
        <f>M01_SETTINGS!$F$2</f>
        <v>KASPI</v>
      </c>
    </row>
    <row r="5387" spans="1:10" x14ac:dyDescent="0.35">
      <c r="A5387" s="3">
        <f>_xlfn.XLOOKUP(Table16[[#This Row],[OrderID]],[3]!Table13456[No заказа],[3]!Table13456[Дата
отправки],"",0,1)</f>
        <v>45643</v>
      </c>
      <c r="B5387" s="2">
        <v>464518077</v>
      </c>
      <c r="C5387" s="2"/>
      <c r="D5387" s="2"/>
      <c r="E5387" s="3"/>
      <c r="F5387" s="3"/>
      <c r="H5387" s="5">
        <f>_xlfn.XLOOKUP(Table16[[#This Row],[OrderID]],[3]!Table13456[No заказа],[3]!Table13456[Количество],"",0,1)</f>
        <v>1</v>
      </c>
      <c r="I5387" s="5">
        <f>_xlfn.XLOOKUP(Table16[[#This Row],[OrderID]],[3]!Table13456[No заказа],[3]!Table13456[Цена],"",0,1)</f>
        <v>8430</v>
      </c>
      <c r="J5387" s="2" t="str">
        <f>M01_SETTINGS!$F$2</f>
        <v>KASPI</v>
      </c>
    </row>
    <row r="5388" spans="1:10" x14ac:dyDescent="0.35">
      <c r="A5388" s="3">
        <f>_xlfn.XLOOKUP(Table16[[#This Row],[OrderID]],[3]!Table13456[No заказа],[3]!Table13456[Дата
отправки],"",0,1)</f>
        <v>45643</v>
      </c>
      <c r="B5388" s="2">
        <v>464763170</v>
      </c>
      <c r="C5388" s="2"/>
      <c r="D5388" s="2"/>
      <c r="E5388" s="3"/>
      <c r="F5388" s="3"/>
      <c r="H5388" s="5">
        <f>_xlfn.XLOOKUP(Table16[[#This Row],[OrderID]],[3]!Table13456[No заказа],[3]!Table13456[Количество],"",0,1)</f>
        <v>1</v>
      </c>
      <c r="I5388" s="5">
        <f>_xlfn.XLOOKUP(Table16[[#This Row],[OrderID]],[3]!Table13456[No заказа],[3]!Table13456[Цена],"",0,1)</f>
        <v>8430</v>
      </c>
      <c r="J5388" s="2" t="str">
        <f>M01_SETTINGS!$F$2</f>
        <v>KASPI</v>
      </c>
    </row>
    <row r="5389" spans="1:10" x14ac:dyDescent="0.35">
      <c r="A5389" s="3">
        <f>_xlfn.XLOOKUP(Table16[[#This Row],[OrderID]],[3]!Table13456[No заказа],[3]!Table13456[Дата
отправки],"",0,1)</f>
        <v>45643</v>
      </c>
      <c r="B5389" s="2">
        <v>464621430</v>
      </c>
      <c r="C5389" s="2"/>
      <c r="D5389" s="2"/>
      <c r="E5389" s="3"/>
      <c r="F5389" s="3"/>
      <c r="H5389" s="5">
        <f>_xlfn.XLOOKUP(Table16[[#This Row],[OrderID]],[3]!Table13456[No заказа],[3]!Table13456[Количество],"",0,1)</f>
        <v>1</v>
      </c>
      <c r="I5389" s="5">
        <f>_xlfn.XLOOKUP(Table16[[#This Row],[OrderID]],[3]!Table13456[No заказа],[3]!Table13456[Цена],"",0,1)</f>
        <v>8430</v>
      </c>
      <c r="J5389" s="2" t="str">
        <f>M01_SETTINGS!$F$2</f>
        <v>KASPI</v>
      </c>
    </row>
    <row r="5390" spans="1:10" x14ac:dyDescent="0.35">
      <c r="A5390" s="3">
        <f>_xlfn.XLOOKUP(Table16[[#This Row],[OrderID]],[3]!Table13456[No заказа],[3]!Table13456[Дата
отправки],"",0,1)</f>
        <v>45643</v>
      </c>
      <c r="B5390" s="2">
        <v>464795581</v>
      </c>
      <c r="C5390" s="2"/>
      <c r="D5390" s="2"/>
      <c r="E5390" s="3"/>
      <c r="F5390" s="3"/>
      <c r="H5390" s="5">
        <f>_xlfn.XLOOKUP(Table16[[#This Row],[OrderID]],[3]!Table13456[No заказа],[3]!Table13456[Количество],"",0,1)</f>
        <v>1</v>
      </c>
      <c r="I5390" s="5">
        <f>_xlfn.XLOOKUP(Table16[[#This Row],[OrderID]],[3]!Table13456[No заказа],[3]!Table13456[Цена],"",0,1)</f>
        <v>8430</v>
      </c>
      <c r="J5390" s="2" t="str">
        <f>M01_SETTINGS!$F$2</f>
        <v>KASPI</v>
      </c>
    </row>
    <row r="5391" spans="1:10" x14ac:dyDescent="0.35">
      <c r="A5391" s="3">
        <f>_xlfn.XLOOKUP(Table16[[#This Row],[OrderID]],[3]!Table13456[No заказа],[3]!Table13456[Дата
отправки],"",0,1)</f>
        <v>45643</v>
      </c>
      <c r="B5391" s="2">
        <v>464793514</v>
      </c>
      <c r="C5391" s="2"/>
      <c r="D5391" s="2"/>
      <c r="E5391" s="3"/>
      <c r="F5391" s="3"/>
      <c r="H5391" s="5">
        <f>_xlfn.XLOOKUP(Table16[[#This Row],[OrderID]],[3]!Table13456[No заказа],[3]!Table13456[Количество],"",0,1)</f>
        <v>1</v>
      </c>
      <c r="I5391" s="5">
        <f>_xlfn.XLOOKUP(Table16[[#This Row],[OrderID]],[3]!Table13456[No заказа],[3]!Table13456[Цена],"",0,1)</f>
        <v>8430</v>
      </c>
      <c r="J5391" s="2" t="str">
        <f>M01_SETTINGS!$F$2</f>
        <v>KASPI</v>
      </c>
    </row>
    <row r="5392" spans="1:10" x14ac:dyDescent="0.35">
      <c r="A5392" s="3">
        <f>_xlfn.XLOOKUP(Table16[[#This Row],[OrderID]],[3]!Table13456[No заказа],[3]!Table13456[Дата
отправки],"",0,1)</f>
        <v>45643</v>
      </c>
      <c r="B5392" s="2">
        <v>464953951</v>
      </c>
      <c r="C5392" s="2"/>
      <c r="D5392" s="2"/>
      <c r="E5392" s="3"/>
      <c r="F5392" s="3"/>
      <c r="H5392" s="5">
        <f>_xlfn.XLOOKUP(Table16[[#This Row],[OrderID]],[3]!Table13456[No заказа],[3]!Table13456[Количество],"",0,1)</f>
        <v>1</v>
      </c>
      <c r="I5392" s="5">
        <f>_xlfn.XLOOKUP(Table16[[#This Row],[OrderID]],[3]!Table13456[No заказа],[3]!Table13456[Цена],"",0,1)</f>
        <v>8430</v>
      </c>
      <c r="J5392" s="2" t="str">
        <f>M01_SETTINGS!$F$2</f>
        <v>KASPI</v>
      </c>
    </row>
    <row r="5393" spans="1:10" x14ac:dyDescent="0.35">
      <c r="A5393" s="3">
        <f>_xlfn.XLOOKUP(Table16[[#This Row],[OrderID]],[3]!Table13456[No заказа],[3]!Table13456[Дата
отправки],"",0,1)</f>
        <v>45643</v>
      </c>
      <c r="B5393" s="2">
        <v>464516910</v>
      </c>
      <c r="C5393" s="2"/>
      <c r="D5393" s="2"/>
      <c r="E5393" s="3"/>
      <c r="F5393" s="3"/>
      <c r="H5393" s="5">
        <f>_xlfn.XLOOKUP(Table16[[#This Row],[OrderID]],[3]!Table13456[No заказа],[3]!Table13456[Количество],"",0,1)</f>
        <v>1</v>
      </c>
      <c r="I5393" s="5">
        <f>_xlfn.XLOOKUP(Table16[[#This Row],[OrderID]],[3]!Table13456[No заказа],[3]!Table13456[Цена],"",0,1)</f>
        <v>9000</v>
      </c>
      <c r="J5393" s="2" t="str">
        <f>M01_SETTINGS!$F$2</f>
        <v>KASPI</v>
      </c>
    </row>
    <row r="5394" spans="1:10" x14ac:dyDescent="0.35">
      <c r="A5394" s="3">
        <f>_xlfn.XLOOKUP(Table16[[#This Row],[OrderID]],[3]!Table13456[No заказа],[3]!Table13456[Дата
отправки],"",0,1)</f>
        <v>45643</v>
      </c>
      <c r="B5394" s="2">
        <v>464715501</v>
      </c>
      <c r="C5394" s="2"/>
      <c r="D5394" s="2"/>
      <c r="E5394" s="3"/>
      <c r="F5394" s="3"/>
      <c r="H5394" s="5">
        <f>_xlfn.XLOOKUP(Table16[[#This Row],[OrderID]],[3]!Table13456[No заказа],[3]!Table13456[Количество],"",0,1)</f>
        <v>1</v>
      </c>
      <c r="I5394" s="5">
        <f>_xlfn.XLOOKUP(Table16[[#This Row],[OrderID]],[3]!Table13456[No заказа],[3]!Table13456[Цена],"",0,1)</f>
        <v>9000</v>
      </c>
      <c r="J5394" s="2" t="str">
        <f>M01_SETTINGS!$F$2</f>
        <v>KASPI</v>
      </c>
    </row>
    <row r="5395" spans="1:10" x14ac:dyDescent="0.35">
      <c r="A5395" s="3">
        <f>_xlfn.XLOOKUP(Table16[[#This Row],[OrderID]],[3]!Table13456[No заказа],[3]!Table13456[Дата
отправки],"",0,1)</f>
        <v>45643</v>
      </c>
      <c r="B5395" s="2">
        <v>464832665</v>
      </c>
      <c r="C5395" s="2"/>
      <c r="D5395" s="2"/>
      <c r="E5395" s="3"/>
      <c r="F5395" s="3"/>
      <c r="H5395" s="5">
        <f>_xlfn.XLOOKUP(Table16[[#This Row],[OrderID]],[3]!Table13456[No заказа],[3]!Table13456[Количество],"",0,1)</f>
        <v>1</v>
      </c>
      <c r="I5395" s="5">
        <f>_xlfn.XLOOKUP(Table16[[#This Row],[OrderID]],[3]!Table13456[No заказа],[3]!Table13456[Цена],"",0,1)</f>
        <v>9497</v>
      </c>
      <c r="J5395" s="2" t="str">
        <f>M01_SETTINGS!$F$2</f>
        <v>KASPI</v>
      </c>
    </row>
    <row r="5396" spans="1:10" x14ac:dyDescent="0.35">
      <c r="A5396" s="3">
        <f>_xlfn.XLOOKUP(Table16[[#This Row],[OrderID]],[3]!Table13456[No заказа],[3]!Table13456[Дата
отправки],"",0,1)</f>
        <v>45643</v>
      </c>
      <c r="B5396" s="2">
        <v>464524365</v>
      </c>
      <c r="C5396" s="2"/>
      <c r="D5396" s="2"/>
      <c r="E5396" s="3"/>
      <c r="F5396" s="3"/>
      <c r="H5396" s="5">
        <f>_xlfn.XLOOKUP(Table16[[#This Row],[OrderID]],[3]!Table13456[No заказа],[3]!Table13456[Количество],"",0,1)</f>
        <v>1</v>
      </c>
      <c r="I5396" s="5">
        <f>_xlfn.XLOOKUP(Table16[[#This Row],[OrderID]],[3]!Table13456[No заказа],[3]!Table13456[Цена],"",0,1)</f>
        <v>9000</v>
      </c>
      <c r="J5396" s="2" t="str">
        <f>M01_SETTINGS!$F$2</f>
        <v>KASPI</v>
      </c>
    </row>
    <row r="5397" spans="1:10" x14ac:dyDescent="0.35">
      <c r="A5397" s="3">
        <f>_xlfn.XLOOKUP(Table16[[#This Row],[OrderID]],[3]!Table13456[No заказа],[3]!Table13456[Дата
отправки],"",0,1)</f>
        <v>45643</v>
      </c>
      <c r="B5397" s="2">
        <v>464711359</v>
      </c>
      <c r="C5397" s="2"/>
      <c r="D5397" s="2"/>
      <c r="E5397" s="3"/>
      <c r="F5397" s="3"/>
      <c r="H5397" s="5">
        <f>_xlfn.XLOOKUP(Table16[[#This Row],[OrderID]],[3]!Table13456[No заказа],[3]!Table13456[Количество],"",0,1)</f>
        <v>1</v>
      </c>
      <c r="I5397" s="5">
        <f>_xlfn.XLOOKUP(Table16[[#This Row],[OrderID]],[3]!Table13456[No заказа],[3]!Table13456[Цена],"",0,1)</f>
        <v>8430</v>
      </c>
      <c r="J5397" s="2" t="str">
        <f>M01_SETTINGS!$F$2</f>
        <v>KASPI</v>
      </c>
    </row>
    <row r="5398" spans="1:10" x14ac:dyDescent="0.35">
      <c r="A5398" s="3">
        <f>_xlfn.XLOOKUP(Table16[[#This Row],[OrderID]],[3]!Table13456[No заказа],[3]!Table13456[Дата
отправки],"",0,1)</f>
        <v>45643</v>
      </c>
      <c r="B5398" s="2">
        <v>464668865</v>
      </c>
      <c r="C5398" s="2"/>
      <c r="D5398" s="2"/>
      <c r="E5398" s="3"/>
      <c r="F5398" s="3"/>
      <c r="H5398" s="5">
        <f>_xlfn.XLOOKUP(Table16[[#This Row],[OrderID]],[3]!Table13456[No заказа],[3]!Table13456[Количество],"",0,1)</f>
        <v>1</v>
      </c>
      <c r="I5398" s="5">
        <f>_xlfn.XLOOKUP(Table16[[#This Row],[OrderID]],[3]!Table13456[No заказа],[3]!Table13456[Цена],"",0,1)</f>
        <v>9000</v>
      </c>
      <c r="J5398" s="2" t="str">
        <f>M01_SETTINGS!$F$2</f>
        <v>KASPI</v>
      </c>
    </row>
    <row r="5399" spans="1:10" x14ac:dyDescent="0.35">
      <c r="A5399" s="3">
        <f>_xlfn.XLOOKUP(Table16[[#This Row],[OrderID]],[3]!Table13456[No заказа],[3]!Table13456[Дата
отправки],"",0,1)</f>
        <v>45643</v>
      </c>
      <c r="B5399" s="2">
        <v>464913052</v>
      </c>
      <c r="C5399" s="2"/>
      <c r="D5399" s="2"/>
      <c r="E5399" s="3"/>
      <c r="F5399" s="3"/>
      <c r="H5399" s="5">
        <f>_xlfn.XLOOKUP(Table16[[#This Row],[OrderID]],[3]!Table13456[No заказа],[3]!Table13456[Количество],"",0,1)</f>
        <v>1</v>
      </c>
      <c r="I5399" s="5">
        <f>_xlfn.XLOOKUP(Table16[[#This Row],[OrderID]],[3]!Table13456[No заказа],[3]!Table13456[Цена],"",0,1)</f>
        <v>8728</v>
      </c>
      <c r="J5399" s="2" t="str">
        <f>M01_SETTINGS!$F$2</f>
        <v>KASPI</v>
      </c>
    </row>
    <row r="5400" spans="1:10" x14ac:dyDescent="0.35">
      <c r="A5400" s="3">
        <f>_xlfn.XLOOKUP(Table16[[#This Row],[OrderID]],[3]!Table13456[No заказа],[3]!Table13456[Дата
отправки],"",0,1)</f>
        <v>45643</v>
      </c>
      <c r="B5400" s="2">
        <v>464741363</v>
      </c>
      <c r="C5400" s="2"/>
      <c r="D5400" s="2"/>
      <c r="E5400" s="3"/>
      <c r="F5400" s="3"/>
      <c r="H5400" s="5">
        <f>_xlfn.XLOOKUP(Table16[[#This Row],[OrderID]],[3]!Table13456[No заказа],[3]!Table13456[Количество],"",0,1)</f>
        <v>1</v>
      </c>
      <c r="I5400" s="5">
        <f>_xlfn.XLOOKUP(Table16[[#This Row],[OrderID]],[3]!Table13456[No заказа],[3]!Table13456[Цена],"",0,1)</f>
        <v>9498</v>
      </c>
      <c r="J5400" s="2" t="str">
        <f>M01_SETTINGS!$F$2</f>
        <v>KASPI</v>
      </c>
    </row>
    <row r="5401" spans="1:10" x14ac:dyDescent="0.35">
      <c r="A5401" s="3">
        <f>_xlfn.XLOOKUP(Table16[[#This Row],[OrderID]],[3]!Table13456[No заказа],[3]!Table13456[Дата
отправки],"",0,1)</f>
        <v>45643</v>
      </c>
      <c r="B5401" s="2">
        <v>464537580</v>
      </c>
      <c r="C5401" s="2"/>
      <c r="D5401" s="2"/>
      <c r="E5401" s="3"/>
      <c r="F5401" s="3"/>
      <c r="H5401" s="5">
        <f>_xlfn.XLOOKUP(Table16[[#This Row],[OrderID]],[3]!Table13456[No заказа],[3]!Table13456[Количество],"",0,1)</f>
        <v>1</v>
      </c>
      <c r="I5401" s="5">
        <f>_xlfn.XLOOKUP(Table16[[#This Row],[OrderID]],[3]!Table13456[No заказа],[3]!Table13456[Цена],"",0,1)</f>
        <v>9498</v>
      </c>
      <c r="J5401" s="2" t="str">
        <f>M01_SETTINGS!$F$2</f>
        <v>KASPI</v>
      </c>
    </row>
    <row r="5402" spans="1:10" x14ac:dyDescent="0.35">
      <c r="A5402" s="3">
        <f>_xlfn.XLOOKUP(Table16[[#This Row],[OrderID]],[3]!Table13456[No заказа],[3]!Table13456[Дата
отправки],"",0,1)</f>
        <v>45643</v>
      </c>
      <c r="B5402" s="2">
        <v>464973578</v>
      </c>
      <c r="C5402" s="2"/>
      <c r="D5402" s="2"/>
      <c r="E5402" s="3"/>
      <c r="F5402" s="3"/>
      <c r="H5402" s="5">
        <f>_xlfn.XLOOKUP(Table16[[#This Row],[OrderID]],[3]!Table13456[No заказа],[3]!Table13456[Количество],"",0,1)</f>
        <v>1</v>
      </c>
      <c r="I5402" s="5">
        <f>_xlfn.XLOOKUP(Table16[[#This Row],[OrderID]],[3]!Table13456[No заказа],[3]!Table13456[Цена],"",0,1)</f>
        <v>9498</v>
      </c>
      <c r="J5402" s="2" t="str">
        <f>M01_SETTINGS!$F$2</f>
        <v>KASPI</v>
      </c>
    </row>
    <row r="5403" spans="1:10" x14ac:dyDescent="0.35">
      <c r="A5403" s="3">
        <f>_xlfn.XLOOKUP(Table16[[#This Row],[OrderID]],[3]!Table13456[No заказа],[3]!Table13456[Дата
отправки],"",0,1)</f>
        <v>45643</v>
      </c>
      <c r="B5403" s="2">
        <v>464458261</v>
      </c>
      <c r="C5403" s="2"/>
      <c r="D5403" s="2"/>
      <c r="E5403" s="3"/>
      <c r="F5403" s="3"/>
      <c r="H5403" s="5">
        <f>_xlfn.XLOOKUP(Table16[[#This Row],[OrderID]],[3]!Table13456[No заказа],[3]!Table13456[Количество],"",0,1)</f>
        <v>1</v>
      </c>
      <c r="I5403" s="5">
        <f>_xlfn.XLOOKUP(Table16[[#This Row],[OrderID]],[3]!Table13456[No заказа],[3]!Table13456[Цена],"",0,1)</f>
        <v>9498</v>
      </c>
      <c r="J5403" s="2" t="str">
        <f>M01_SETTINGS!$F$2</f>
        <v>KASPI</v>
      </c>
    </row>
    <row r="5404" spans="1:10" x14ac:dyDescent="0.35">
      <c r="A5404" s="3">
        <f>_xlfn.XLOOKUP(Table16[[#This Row],[OrderID]],[3]!Table13456[No заказа],[3]!Table13456[Дата
отправки],"",0,1)</f>
        <v>45643</v>
      </c>
      <c r="B5404" s="2">
        <v>464720567</v>
      </c>
      <c r="C5404" s="2"/>
      <c r="D5404" s="2"/>
      <c r="E5404" s="3"/>
      <c r="F5404" s="3"/>
      <c r="H5404" s="5">
        <f>_xlfn.XLOOKUP(Table16[[#This Row],[OrderID]],[3]!Table13456[No заказа],[3]!Table13456[Количество],"",0,1)</f>
        <v>1</v>
      </c>
      <c r="I5404" s="5">
        <f>_xlfn.XLOOKUP(Table16[[#This Row],[OrderID]],[3]!Table13456[No заказа],[3]!Table13456[Цена],"",0,1)</f>
        <v>9000</v>
      </c>
      <c r="J5404" s="2" t="str">
        <f>M01_SETTINGS!$F$2</f>
        <v>KASPI</v>
      </c>
    </row>
    <row r="5405" spans="1:10" x14ac:dyDescent="0.35">
      <c r="A5405" s="3">
        <f>_xlfn.XLOOKUP(Table16[[#This Row],[OrderID]],[3]!Table13456[No заказа],[3]!Table13456[Дата
отправки],"",0,1)</f>
        <v>45643</v>
      </c>
      <c r="B5405" s="2">
        <v>464387735</v>
      </c>
      <c r="C5405" s="2"/>
      <c r="D5405" s="2"/>
      <c r="E5405" s="3"/>
      <c r="F5405" s="3"/>
      <c r="H5405" s="5">
        <f>_xlfn.XLOOKUP(Table16[[#This Row],[OrderID]],[3]!Table13456[No заказа],[3]!Table13456[Количество],"",0,1)</f>
        <v>1</v>
      </c>
      <c r="I5405" s="5">
        <f>_xlfn.XLOOKUP(Table16[[#This Row],[OrderID]],[3]!Table13456[No заказа],[3]!Table13456[Цена],"",0,1)</f>
        <v>8430</v>
      </c>
      <c r="J5405" s="2" t="str">
        <f>M01_SETTINGS!$F$2</f>
        <v>KASPI</v>
      </c>
    </row>
    <row r="5406" spans="1:10" x14ac:dyDescent="0.35">
      <c r="A5406" s="3">
        <f>_xlfn.XLOOKUP(Table16[[#This Row],[OrderID]],[3]!Table13456[No заказа],[3]!Table13456[Дата
отправки],"",0,1)</f>
        <v>45643</v>
      </c>
      <c r="B5406" s="2">
        <v>464311748</v>
      </c>
      <c r="C5406" s="2"/>
      <c r="D5406" s="2"/>
      <c r="E5406" s="3"/>
      <c r="F5406" s="3"/>
      <c r="H5406" s="5">
        <f>_xlfn.XLOOKUP(Table16[[#This Row],[OrderID]],[3]!Table13456[No заказа],[3]!Table13456[Количество],"",0,1)</f>
        <v>1</v>
      </c>
      <c r="I5406" s="5">
        <f>_xlfn.XLOOKUP(Table16[[#This Row],[OrderID]],[3]!Table13456[No заказа],[3]!Table13456[Цена],"",0,1)</f>
        <v>8430</v>
      </c>
      <c r="J5406" s="2" t="str">
        <f>M01_SETTINGS!$F$2</f>
        <v>KASPI</v>
      </c>
    </row>
    <row r="5407" spans="1:10" x14ac:dyDescent="0.35">
      <c r="A5407" s="3">
        <f>_xlfn.XLOOKUP(Table16[[#This Row],[OrderID]],[3]!Table13456[No заказа],[3]!Table13456[Дата
отправки],"",0,1)</f>
        <v>45643</v>
      </c>
      <c r="B5407" s="2">
        <v>464617730</v>
      </c>
      <c r="C5407" s="2"/>
      <c r="D5407" s="2"/>
      <c r="E5407" s="3"/>
      <c r="F5407" s="3"/>
      <c r="H5407" s="5">
        <f>_xlfn.XLOOKUP(Table16[[#This Row],[OrderID]],[3]!Table13456[No заказа],[3]!Table13456[Количество],"",0,1)</f>
        <v>1</v>
      </c>
      <c r="I5407" s="5">
        <f>_xlfn.XLOOKUP(Table16[[#This Row],[OrderID]],[3]!Table13456[No заказа],[3]!Table13456[Цена],"",0,1)</f>
        <v>9000</v>
      </c>
      <c r="J5407" s="2" t="str">
        <f>M01_SETTINGS!$F$2</f>
        <v>KASPI</v>
      </c>
    </row>
    <row r="5408" spans="1:10" x14ac:dyDescent="0.35">
      <c r="A5408" s="3">
        <f>_xlfn.XLOOKUP(Table16[[#This Row],[OrderID]],[3]!Table13456[No заказа],[3]!Table13456[Дата
отправки],"",0,1)</f>
        <v>45643</v>
      </c>
      <c r="B5408" s="2">
        <v>464725039</v>
      </c>
      <c r="C5408" s="2"/>
      <c r="D5408" s="2"/>
      <c r="E5408" s="3"/>
      <c r="F5408" s="3"/>
      <c r="H5408" s="5">
        <f>_xlfn.XLOOKUP(Table16[[#This Row],[OrderID]],[3]!Table13456[No заказа],[3]!Table13456[Количество],"",0,1)</f>
        <v>1</v>
      </c>
      <c r="I5408" s="5">
        <f>_xlfn.XLOOKUP(Table16[[#This Row],[OrderID]],[3]!Table13456[No заказа],[3]!Table13456[Цена],"",0,1)</f>
        <v>8430</v>
      </c>
      <c r="J5408" s="2" t="str">
        <f>M01_SETTINGS!$F$2</f>
        <v>KASPI</v>
      </c>
    </row>
    <row r="5409" spans="1:10" x14ac:dyDescent="0.35">
      <c r="A5409" s="3">
        <f>_xlfn.XLOOKUP(Table16[[#This Row],[OrderID]],[3]!Table13456[No заказа],[3]!Table13456[Дата
отправки],"",0,1)</f>
        <v>45643</v>
      </c>
      <c r="B5409" s="2">
        <v>465000902</v>
      </c>
      <c r="C5409" s="2"/>
      <c r="D5409" s="2"/>
      <c r="E5409" s="3"/>
      <c r="F5409" s="3"/>
      <c r="H5409" s="5">
        <f>_xlfn.XLOOKUP(Table16[[#This Row],[OrderID]],[3]!Table13456[No заказа],[3]!Table13456[Количество],"",0,1)</f>
        <v>1</v>
      </c>
      <c r="I5409" s="5">
        <f>_xlfn.XLOOKUP(Table16[[#This Row],[OrderID]],[3]!Table13456[No заказа],[3]!Table13456[Цена],"",0,1)</f>
        <v>8430</v>
      </c>
      <c r="J5409" s="2" t="str">
        <f>M01_SETTINGS!$F$2</f>
        <v>KASPI</v>
      </c>
    </row>
    <row r="5410" spans="1:10" x14ac:dyDescent="0.35">
      <c r="A5410" s="3">
        <f>_xlfn.XLOOKUP(Table16[[#This Row],[OrderID]],[3]!Table13456[No заказа],[3]!Table13456[Дата
отправки],"",0,1)</f>
        <v>45643</v>
      </c>
      <c r="B5410" s="2">
        <v>464800435</v>
      </c>
      <c r="C5410" s="2"/>
      <c r="D5410" s="2"/>
      <c r="E5410" s="3"/>
      <c r="F5410" s="3"/>
      <c r="H5410" s="5">
        <f>_xlfn.XLOOKUP(Table16[[#This Row],[OrderID]],[3]!Table13456[No заказа],[3]!Table13456[Количество],"",0,1)</f>
        <v>1</v>
      </c>
      <c r="I5410" s="5">
        <f>_xlfn.XLOOKUP(Table16[[#This Row],[OrderID]],[3]!Table13456[No заказа],[3]!Table13456[Цена],"",0,1)</f>
        <v>12976</v>
      </c>
      <c r="J5410" s="2" t="str">
        <f>M01_SETTINGS!$F$2</f>
        <v>KASPI</v>
      </c>
    </row>
    <row r="5411" spans="1:10" x14ac:dyDescent="0.35">
      <c r="A5411" s="3">
        <f>_xlfn.XLOOKUP(Table16[[#This Row],[OrderID]],[3]!Table13456[No заказа],[3]!Table13456[Дата
отправки],"",0,1)</f>
        <v>45643</v>
      </c>
      <c r="B5411" s="2">
        <v>464815053</v>
      </c>
      <c r="C5411" s="2"/>
      <c r="D5411" s="2"/>
      <c r="E5411" s="3"/>
      <c r="F5411" s="3"/>
      <c r="H5411" s="5">
        <f>_xlfn.XLOOKUP(Table16[[#This Row],[OrderID]],[3]!Table13456[No заказа],[3]!Table13456[Количество],"",0,1)</f>
        <v>1</v>
      </c>
      <c r="I5411" s="5">
        <f>_xlfn.XLOOKUP(Table16[[#This Row],[OrderID]],[3]!Table13456[No заказа],[3]!Table13456[Цена],"",0,1)</f>
        <v>13674</v>
      </c>
      <c r="J5411" s="2" t="str">
        <f>M01_SETTINGS!$F$2</f>
        <v>KASPI</v>
      </c>
    </row>
    <row r="5412" spans="1:10" x14ac:dyDescent="0.35">
      <c r="A5412" s="3">
        <f>_xlfn.XLOOKUP(Table16[[#This Row],[OrderID]],[3]!Table13456[No заказа],[3]!Table13456[Дата
отправки],"",0,1)</f>
        <v>45643</v>
      </c>
      <c r="B5412" s="2">
        <v>464550528</v>
      </c>
      <c r="C5412" s="2"/>
      <c r="D5412" s="2"/>
      <c r="E5412" s="3"/>
      <c r="F5412" s="3"/>
      <c r="H5412" s="5">
        <f>_xlfn.XLOOKUP(Table16[[#This Row],[OrderID]],[3]!Table13456[No заказа],[3]!Table13456[Количество],"",0,1)</f>
        <v>1</v>
      </c>
      <c r="I5412" s="5">
        <f>_xlfn.XLOOKUP(Table16[[#This Row],[OrderID]],[3]!Table13456[No заказа],[3]!Table13456[Цена],"",0,1)</f>
        <v>8675</v>
      </c>
      <c r="J5412" s="2" t="str">
        <f>M01_SETTINGS!$F$2</f>
        <v>KASPI</v>
      </c>
    </row>
    <row r="5413" spans="1:10" x14ac:dyDescent="0.35">
      <c r="A5413" s="3">
        <f>_xlfn.XLOOKUP(Table16[[#This Row],[OrderID]],[3]!Table13456[No заказа],[3]!Table13456[Дата
отправки],"",0,1)</f>
        <v>45643</v>
      </c>
      <c r="B5413" s="2">
        <v>464904971</v>
      </c>
      <c r="C5413" s="2"/>
      <c r="D5413" s="2"/>
      <c r="E5413" s="3"/>
      <c r="F5413" s="3"/>
      <c r="H5413" s="5">
        <f>_xlfn.XLOOKUP(Table16[[#This Row],[OrderID]],[3]!Table13456[No заказа],[3]!Table13456[Количество],"",0,1)</f>
        <v>1</v>
      </c>
      <c r="I5413" s="5">
        <f>_xlfn.XLOOKUP(Table16[[#This Row],[OrderID]],[3]!Table13456[No заказа],[3]!Table13456[Цена],"",0,1)</f>
        <v>8919</v>
      </c>
      <c r="J5413" s="2" t="str">
        <f>M01_SETTINGS!$F$2</f>
        <v>KASPI</v>
      </c>
    </row>
    <row r="5414" spans="1:10" x14ac:dyDescent="0.35">
      <c r="A5414" s="3">
        <f>_xlfn.XLOOKUP(Table16[[#This Row],[OrderID]],[3]!Table13456[No заказа],[3]!Table13456[Дата
отправки],"",0,1)</f>
        <v>45643</v>
      </c>
      <c r="B5414" s="2">
        <v>464351908</v>
      </c>
      <c r="C5414" s="2"/>
      <c r="D5414" s="2"/>
      <c r="E5414" s="3"/>
      <c r="F5414" s="3"/>
      <c r="H5414" s="5">
        <f>_xlfn.XLOOKUP(Table16[[#This Row],[OrderID]],[3]!Table13456[No заказа],[3]!Table13456[Количество],"",0,1)</f>
        <v>1</v>
      </c>
      <c r="I5414" s="5">
        <f>_xlfn.XLOOKUP(Table16[[#This Row],[OrderID]],[3]!Table13456[No заказа],[3]!Table13456[Цена],"",0,1)</f>
        <v>8990</v>
      </c>
      <c r="J5414" s="2" t="str">
        <f>M01_SETTINGS!$F$2</f>
        <v>KASPI</v>
      </c>
    </row>
    <row r="5415" spans="1:10" x14ac:dyDescent="0.35">
      <c r="A5415" s="3">
        <f>_xlfn.XLOOKUP(Table16[[#This Row],[OrderID]],[3]!Table13456[No заказа],[3]!Table13456[Дата
отправки],"",0,1)</f>
        <v>45643</v>
      </c>
      <c r="B5415" s="2">
        <v>464807046</v>
      </c>
      <c r="C5415" s="2"/>
      <c r="D5415" s="2"/>
      <c r="E5415" s="3"/>
      <c r="F5415" s="3"/>
      <c r="H5415" s="5">
        <f>_xlfn.XLOOKUP(Table16[[#This Row],[OrderID]],[3]!Table13456[No заказа],[3]!Table13456[Количество],"",0,1)</f>
        <v>1</v>
      </c>
      <c r="I5415" s="5">
        <f>_xlfn.XLOOKUP(Table16[[#This Row],[OrderID]],[3]!Table13456[No заказа],[3]!Table13456[Цена],"",0,1)</f>
        <v>8990</v>
      </c>
      <c r="J5415" s="2" t="str">
        <f>M01_SETTINGS!$F$2</f>
        <v>KASPI</v>
      </c>
    </row>
    <row r="5416" spans="1:10" x14ac:dyDescent="0.35">
      <c r="A5416" s="3">
        <f>_xlfn.XLOOKUP(Table16[[#This Row],[OrderID]],[3]!Table13456[No заказа],[3]!Table13456[Дата
отправки],"",0,1)</f>
        <v>45643</v>
      </c>
      <c r="B5416" s="2">
        <v>464649641</v>
      </c>
      <c r="C5416" s="2"/>
      <c r="D5416" s="2"/>
      <c r="E5416" s="3"/>
      <c r="F5416" s="3"/>
      <c r="H5416" s="5">
        <f>_xlfn.XLOOKUP(Table16[[#This Row],[OrderID]],[3]!Table13456[No заказа],[3]!Table13456[Количество],"",0,1)</f>
        <v>1</v>
      </c>
      <c r="I5416" s="5">
        <f>_xlfn.XLOOKUP(Table16[[#This Row],[OrderID]],[3]!Table13456[No заказа],[3]!Table13456[Цена],"",0,1)</f>
        <v>8430</v>
      </c>
      <c r="J5416" s="2" t="str">
        <f>M01_SETTINGS!$F$2</f>
        <v>KASPI</v>
      </c>
    </row>
    <row r="5417" spans="1:10" x14ac:dyDescent="0.35">
      <c r="A5417" s="3">
        <f>_xlfn.XLOOKUP(Table16[[#This Row],[OrderID]],[3]!Table13456[No заказа],[3]!Table13456[Дата
отправки],"",0,1)</f>
        <v>45643</v>
      </c>
      <c r="B5417" s="2">
        <v>464478029</v>
      </c>
      <c r="C5417" s="2"/>
      <c r="D5417" s="2"/>
      <c r="E5417" s="3"/>
      <c r="F5417" s="3"/>
      <c r="H5417" s="5">
        <f>_xlfn.XLOOKUP(Table16[[#This Row],[OrderID]],[3]!Table13456[No заказа],[3]!Table13456[Количество],"",0,1)</f>
        <v>1</v>
      </c>
      <c r="I5417" s="5">
        <f>_xlfn.XLOOKUP(Table16[[#This Row],[OrderID]],[3]!Table13456[No заказа],[3]!Table13456[Цена],"",0,1)</f>
        <v>8990</v>
      </c>
      <c r="J5417" s="2" t="str">
        <f>M01_SETTINGS!$F$2</f>
        <v>KASPI</v>
      </c>
    </row>
    <row r="5418" spans="1:10" x14ac:dyDescent="0.35">
      <c r="A5418" s="3">
        <f>_xlfn.XLOOKUP(Table16[[#This Row],[OrderID]],[3]!Table13456[No заказа],[3]!Table13456[Дата
отправки],"",0,1)</f>
        <v>45643</v>
      </c>
      <c r="B5418" s="2">
        <v>464393455</v>
      </c>
      <c r="C5418" s="2"/>
      <c r="D5418" s="2"/>
      <c r="E5418" s="3"/>
      <c r="F5418" s="3"/>
      <c r="H5418" s="5">
        <f>_xlfn.XLOOKUP(Table16[[#This Row],[OrderID]],[3]!Table13456[No заказа],[3]!Table13456[Количество],"",0,1)</f>
        <v>1</v>
      </c>
      <c r="I5418" s="5">
        <f>_xlfn.XLOOKUP(Table16[[#This Row],[OrderID]],[3]!Table13456[No заказа],[3]!Table13456[Цена],"",0,1)</f>
        <v>8988</v>
      </c>
      <c r="J5418" s="2" t="str">
        <f>M01_SETTINGS!$F$2</f>
        <v>KASPI</v>
      </c>
    </row>
    <row r="5419" spans="1:10" x14ac:dyDescent="0.35">
      <c r="A5419" s="3">
        <f>_xlfn.XLOOKUP(Table16[[#This Row],[OrderID]],[3]!Table13456[No заказа],[3]!Table13456[Дата
отправки],"",0,1)</f>
        <v>45643</v>
      </c>
      <c r="B5419" s="2">
        <v>464668944</v>
      </c>
      <c r="C5419" s="2"/>
      <c r="D5419" s="2"/>
      <c r="E5419" s="3"/>
      <c r="F5419" s="3"/>
      <c r="H5419" s="5">
        <f>_xlfn.XLOOKUP(Table16[[#This Row],[OrderID]],[3]!Table13456[No заказа],[3]!Table13456[Количество],"",0,1)</f>
        <v>1</v>
      </c>
      <c r="I5419" s="5">
        <f>_xlfn.XLOOKUP(Table16[[#This Row],[OrderID]],[3]!Table13456[No заказа],[3]!Table13456[Цена],"",0,1)</f>
        <v>8939</v>
      </c>
      <c r="J5419" s="2" t="str">
        <f>M01_SETTINGS!$F$2</f>
        <v>KASPI</v>
      </c>
    </row>
    <row r="5420" spans="1:10" x14ac:dyDescent="0.35">
      <c r="A5420" s="3">
        <f>_xlfn.XLOOKUP(Table16[[#This Row],[OrderID]],[3]!Table13456[No заказа],[3]!Table13456[Дата
отправки],"",0,1)</f>
        <v>45643</v>
      </c>
      <c r="B5420" s="2">
        <v>464847691</v>
      </c>
      <c r="C5420" s="2"/>
      <c r="D5420" s="2"/>
      <c r="E5420" s="3"/>
      <c r="F5420" s="3"/>
      <c r="H5420" s="5">
        <f>_xlfn.XLOOKUP(Table16[[#This Row],[OrderID]],[3]!Table13456[No заказа],[3]!Table13456[Количество],"",0,1)</f>
        <v>1</v>
      </c>
      <c r="I5420" s="5">
        <f>_xlfn.XLOOKUP(Table16[[#This Row],[OrderID]],[3]!Table13456[No заказа],[3]!Table13456[Цена],"",0,1)</f>
        <v>8430</v>
      </c>
      <c r="J5420" s="2" t="str">
        <f>M01_SETTINGS!$F$2</f>
        <v>KASPI</v>
      </c>
    </row>
    <row r="5421" spans="1:10" x14ac:dyDescent="0.35">
      <c r="A5421" s="3">
        <f>_xlfn.XLOOKUP(Table16[[#This Row],[OrderID]],[3]!Table13456[No заказа],[3]!Table13456[Дата
отправки],"",0,1)</f>
        <v>45643</v>
      </c>
      <c r="B5421" s="2">
        <v>464788639</v>
      </c>
      <c r="C5421" s="2"/>
      <c r="D5421" s="2"/>
      <c r="E5421" s="3"/>
      <c r="F5421" s="3"/>
      <c r="H5421" s="5">
        <f>_xlfn.XLOOKUP(Table16[[#This Row],[OrderID]],[3]!Table13456[No заказа],[3]!Table13456[Количество],"",0,1)</f>
        <v>1</v>
      </c>
      <c r="I5421" s="5">
        <f>_xlfn.XLOOKUP(Table16[[#This Row],[OrderID]],[3]!Table13456[No заказа],[3]!Table13456[Цена],"",0,1)</f>
        <v>17990</v>
      </c>
      <c r="J5421" s="2" t="str">
        <f>M01_SETTINGS!$F$2</f>
        <v>KASPI</v>
      </c>
    </row>
    <row r="5422" spans="1:10" x14ac:dyDescent="0.35">
      <c r="A5422" s="3">
        <f>_xlfn.XLOOKUP(Table16[[#This Row],[OrderID]],[3]!Table13456[No заказа],[3]!Table13456[Дата
отправки],"",0,1)</f>
        <v>45643</v>
      </c>
      <c r="B5422" s="2">
        <v>464987046</v>
      </c>
      <c r="C5422" s="2"/>
      <c r="D5422" s="2"/>
      <c r="E5422" s="3"/>
      <c r="F5422" s="3"/>
      <c r="H5422" s="5">
        <f>_xlfn.XLOOKUP(Table16[[#This Row],[OrderID]],[3]!Table13456[No заказа],[3]!Table13456[Количество],"",0,1)</f>
        <v>1</v>
      </c>
      <c r="I5422" s="5">
        <f>_xlfn.XLOOKUP(Table16[[#This Row],[OrderID]],[3]!Table13456[No заказа],[3]!Table13456[Цена],"",0,1)</f>
        <v>17990</v>
      </c>
      <c r="J5422" s="2" t="str">
        <f>M01_SETTINGS!$F$2</f>
        <v>KASPI</v>
      </c>
    </row>
    <row r="5423" spans="1:10" x14ac:dyDescent="0.35">
      <c r="A5423" s="3">
        <f>_xlfn.XLOOKUP(Table16[[#This Row],[OrderID]],[3]!Table13456[No заказа],[3]!Table13456[Дата
отправки],"",0,1)</f>
        <v>45643</v>
      </c>
      <c r="B5423" s="2">
        <v>464595250</v>
      </c>
      <c r="C5423" s="2"/>
      <c r="D5423" s="2"/>
      <c r="E5423" s="3"/>
      <c r="F5423" s="3"/>
      <c r="H5423" s="5">
        <f>_xlfn.XLOOKUP(Table16[[#This Row],[OrderID]],[3]!Table13456[No заказа],[3]!Table13456[Количество],"",0,1)</f>
        <v>1</v>
      </c>
      <c r="I5423" s="5">
        <f>_xlfn.XLOOKUP(Table16[[#This Row],[OrderID]],[3]!Table13456[No заказа],[3]!Table13456[Цена],"",0,1)</f>
        <v>17990</v>
      </c>
      <c r="J5423" s="2" t="str">
        <f>M01_SETTINGS!$F$2</f>
        <v>KASPI</v>
      </c>
    </row>
    <row r="5424" spans="1:10" x14ac:dyDescent="0.35">
      <c r="A5424" s="3">
        <f>_xlfn.XLOOKUP(Table16[[#This Row],[OrderID]],[3]!Table13456[No заказа],[3]!Table13456[Дата
отправки],"",0,1)</f>
        <v>45643</v>
      </c>
      <c r="B5424" s="2">
        <v>464380061</v>
      </c>
      <c r="C5424" s="2"/>
      <c r="D5424" s="2"/>
      <c r="E5424" s="3"/>
      <c r="F5424" s="3"/>
      <c r="H5424" s="5">
        <f>_xlfn.XLOOKUP(Table16[[#This Row],[OrderID]],[3]!Table13456[No заказа],[3]!Table13456[Количество],"",0,1)</f>
        <v>1</v>
      </c>
      <c r="I5424" s="5">
        <f>_xlfn.XLOOKUP(Table16[[#This Row],[OrderID]],[3]!Table13456[No заказа],[3]!Table13456[Цена],"",0,1)</f>
        <v>17990</v>
      </c>
      <c r="J5424" s="2" t="str">
        <f>M01_SETTINGS!$F$2</f>
        <v>KASPI</v>
      </c>
    </row>
    <row r="5425" spans="1:10" x14ac:dyDescent="0.35">
      <c r="A5425" s="3">
        <f>_xlfn.XLOOKUP(Table16[[#This Row],[OrderID]],[3]!Table13456[No заказа],[3]!Table13456[Дата
отправки],"",0,1)</f>
        <v>45643</v>
      </c>
      <c r="B5425" s="2">
        <v>464504308</v>
      </c>
      <c r="C5425" s="2"/>
      <c r="D5425" s="2"/>
      <c r="E5425" s="3"/>
      <c r="F5425" s="3"/>
      <c r="H5425" s="5">
        <f>_xlfn.XLOOKUP(Table16[[#This Row],[OrderID]],[3]!Table13456[No заказа],[3]!Table13456[Количество],"",0,1)</f>
        <v>1</v>
      </c>
      <c r="I5425" s="5">
        <f>_xlfn.XLOOKUP(Table16[[#This Row],[OrderID]],[3]!Table13456[No заказа],[3]!Table13456[Цена],"",0,1)</f>
        <v>17990</v>
      </c>
      <c r="J5425" s="2" t="str">
        <f>M01_SETTINGS!$F$2</f>
        <v>KASPI</v>
      </c>
    </row>
    <row r="5426" spans="1:10" x14ac:dyDescent="0.35">
      <c r="A5426" s="3">
        <f>_xlfn.XLOOKUP(Table16[[#This Row],[OrderID]],[3]!Table13456[No заказа],[3]!Table13456[Дата
отправки],"",0,1)</f>
        <v>45643</v>
      </c>
      <c r="B5426" s="2">
        <v>464541955</v>
      </c>
      <c r="C5426" s="2"/>
      <c r="D5426" s="2"/>
      <c r="E5426" s="3"/>
      <c r="F5426" s="3"/>
      <c r="H5426" s="5">
        <f>_xlfn.XLOOKUP(Table16[[#This Row],[OrderID]],[3]!Table13456[No заказа],[3]!Table13456[Количество],"",0,1)</f>
        <v>1</v>
      </c>
      <c r="I5426" s="5">
        <f>_xlfn.XLOOKUP(Table16[[#This Row],[OrderID]],[3]!Table13456[No заказа],[3]!Table13456[Цена],"",0,1)</f>
        <v>7490</v>
      </c>
      <c r="J5426" s="2" t="str">
        <f>M01_SETTINGS!$F$2</f>
        <v>KASPI</v>
      </c>
    </row>
    <row r="5427" spans="1:10" x14ac:dyDescent="0.35">
      <c r="A5427" s="3">
        <f>_xlfn.XLOOKUP(Table16[[#This Row],[OrderID]],[3]!Table13456[No заказа],[3]!Table13456[Дата
отправки],"",0,1)</f>
        <v>45643</v>
      </c>
      <c r="B5427" s="2">
        <v>464745334</v>
      </c>
      <c r="C5427" s="2"/>
      <c r="D5427" s="2"/>
      <c r="E5427" s="3"/>
      <c r="F5427" s="3"/>
      <c r="H5427" s="5">
        <f>_xlfn.XLOOKUP(Table16[[#This Row],[OrderID]],[3]!Table13456[No заказа],[3]!Table13456[Количество],"",0,1)</f>
        <v>1</v>
      </c>
      <c r="I5427" s="5">
        <f>_xlfn.XLOOKUP(Table16[[#This Row],[OrderID]],[3]!Table13456[No заказа],[3]!Table13456[Цена],"",0,1)</f>
        <v>7490</v>
      </c>
      <c r="J5427" s="2" t="str">
        <f>M01_SETTINGS!$F$2</f>
        <v>KASPI</v>
      </c>
    </row>
    <row r="5428" spans="1:10" x14ac:dyDescent="0.35">
      <c r="A5428" s="3">
        <f>_xlfn.XLOOKUP(Table16[[#This Row],[OrderID]],[3]!Table13456[No заказа],[3]!Table13456[Дата
отправки],"",0,1)</f>
        <v>45643</v>
      </c>
      <c r="B5428" s="2">
        <v>464459609</v>
      </c>
      <c r="C5428" s="2"/>
      <c r="D5428" s="2"/>
      <c r="E5428" s="3"/>
      <c r="F5428" s="3"/>
      <c r="H5428" s="5">
        <f>_xlfn.XLOOKUP(Table16[[#This Row],[OrderID]],[3]!Table13456[No заказа],[3]!Table13456[Количество],"",0,1)</f>
        <v>1</v>
      </c>
      <c r="I5428" s="5">
        <f>_xlfn.XLOOKUP(Table16[[#This Row],[OrderID]],[3]!Table13456[No заказа],[3]!Table13456[Цена],"",0,1)</f>
        <v>8430</v>
      </c>
      <c r="J5428" s="2" t="str">
        <f>M01_SETTINGS!$F$2</f>
        <v>KASPI</v>
      </c>
    </row>
    <row r="5429" spans="1:10" x14ac:dyDescent="0.35">
      <c r="A5429" s="3">
        <f>_xlfn.XLOOKUP(Table16[[#This Row],[OrderID]],[3]!Table13456[No заказа],[3]!Table13456[Дата
отправки],"",0,1)</f>
        <v>45643</v>
      </c>
      <c r="B5429" s="2">
        <v>464857433</v>
      </c>
      <c r="C5429" s="2"/>
      <c r="D5429" s="2"/>
      <c r="E5429" s="3"/>
      <c r="F5429" s="3"/>
      <c r="H5429" s="5">
        <f>_xlfn.XLOOKUP(Table16[[#This Row],[OrderID]],[3]!Table13456[No заказа],[3]!Table13456[Количество],"",0,1)</f>
        <v>1</v>
      </c>
      <c r="I5429" s="5">
        <f>_xlfn.XLOOKUP(Table16[[#This Row],[OrderID]],[3]!Table13456[No заказа],[3]!Table13456[Цена],"",0,1)</f>
        <v>8430</v>
      </c>
      <c r="J5429" s="2" t="str">
        <f>M01_SETTINGS!$F$2</f>
        <v>KASPI</v>
      </c>
    </row>
    <row r="5430" spans="1:10" x14ac:dyDescent="0.35">
      <c r="A5430" s="3">
        <f>_xlfn.XLOOKUP(Table16[[#This Row],[OrderID]],[3]!Table13456[No заказа],[3]!Table13456[Дата
отправки],"",0,1)</f>
        <v>45643</v>
      </c>
      <c r="B5430" s="2">
        <v>464611641</v>
      </c>
      <c r="C5430" s="2"/>
      <c r="D5430" s="2"/>
      <c r="E5430" s="3"/>
      <c r="F5430" s="3"/>
      <c r="H5430" s="5">
        <f>_xlfn.XLOOKUP(Table16[[#This Row],[OrderID]],[3]!Table13456[No заказа],[3]!Table13456[Количество],"",0,1)</f>
        <v>1</v>
      </c>
      <c r="I5430" s="5">
        <f>_xlfn.XLOOKUP(Table16[[#This Row],[OrderID]],[3]!Table13456[No заказа],[3]!Table13456[Цена],"",0,1)</f>
        <v>8430</v>
      </c>
      <c r="J5430" s="2" t="str">
        <f>M01_SETTINGS!$F$2</f>
        <v>KASPI</v>
      </c>
    </row>
    <row r="5431" spans="1:10" x14ac:dyDescent="0.35">
      <c r="A5431" s="3">
        <f>_xlfn.XLOOKUP(Table16[[#This Row],[OrderID]],[3]!Table13456[No заказа],[3]!Table13456[Дата
отправки],"",0,1)</f>
        <v>45643</v>
      </c>
      <c r="B5431" s="2">
        <v>464777011</v>
      </c>
      <c r="C5431" s="2"/>
      <c r="D5431" s="2"/>
      <c r="E5431" s="3"/>
      <c r="F5431" s="3"/>
      <c r="H5431" s="5">
        <f>_xlfn.XLOOKUP(Table16[[#This Row],[OrderID]],[3]!Table13456[No заказа],[3]!Table13456[Количество],"",0,1)</f>
        <v>1</v>
      </c>
      <c r="I5431" s="5">
        <f>_xlfn.XLOOKUP(Table16[[#This Row],[OrderID]],[3]!Table13456[No заказа],[3]!Table13456[Цена],"",0,1)</f>
        <v>8428</v>
      </c>
      <c r="J5431" s="2" t="str">
        <f>M01_SETTINGS!$F$2</f>
        <v>KASPI</v>
      </c>
    </row>
    <row r="5432" spans="1:10" x14ac:dyDescent="0.35">
      <c r="A5432" s="3">
        <f>_xlfn.XLOOKUP(Table16[[#This Row],[OrderID]],[3]!Table13456[No заказа],[3]!Table13456[Дата
отправки],"",0,1)</f>
        <v>45643</v>
      </c>
      <c r="B5432" s="2">
        <v>464655663</v>
      </c>
      <c r="C5432" s="2"/>
      <c r="D5432" s="2"/>
      <c r="E5432" s="3"/>
      <c r="F5432" s="3"/>
      <c r="H5432" s="5">
        <f>_xlfn.XLOOKUP(Table16[[#This Row],[OrderID]],[3]!Table13456[No заказа],[3]!Table13456[Количество],"",0,1)</f>
        <v>1</v>
      </c>
      <c r="I5432" s="5">
        <f>_xlfn.XLOOKUP(Table16[[#This Row],[OrderID]],[3]!Table13456[No заказа],[3]!Table13456[Цена],"",0,1)</f>
        <v>8126</v>
      </c>
      <c r="J5432" s="2" t="str">
        <f>M01_SETTINGS!$F$2</f>
        <v>KASPI</v>
      </c>
    </row>
    <row r="5433" spans="1:10" x14ac:dyDescent="0.35">
      <c r="A5433" s="3">
        <f>_xlfn.XLOOKUP(Table16[[#This Row],[OrderID]],[3]!Table13456[No заказа],[3]!Table13456[Дата
отправки],"",0,1)</f>
        <v>45643</v>
      </c>
      <c r="B5433" s="2">
        <v>464557674</v>
      </c>
      <c r="C5433" s="2"/>
      <c r="D5433" s="2"/>
      <c r="E5433" s="3"/>
      <c r="F5433" s="3"/>
      <c r="H5433" s="5">
        <f>_xlfn.XLOOKUP(Table16[[#This Row],[OrderID]],[3]!Table13456[No заказа],[3]!Table13456[Количество],"",0,1)</f>
        <v>1</v>
      </c>
      <c r="I5433" s="5">
        <f>_xlfn.XLOOKUP(Table16[[#This Row],[OrderID]],[3]!Table13456[No заказа],[3]!Table13456[Цена],"",0,1)</f>
        <v>7489</v>
      </c>
      <c r="J5433" s="2" t="str">
        <f>M01_SETTINGS!$F$2</f>
        <v>KASPI</v>
      </c>
    </row>
    <row r="5434" spans="1:10" x14ac:dyDescent="0.35">
      <c r="A5434" s="3">
        <f>_xlfn.XLOOKUP(Table16[[#This Row],[OrderID]],[3]!Table13456[No заказа],[3]!Table13456[Дата
отправки],"",0,1)</f>
        <v>45643</v>
      </c>
      <c r="B5434" s="2">
        <v>464466655</v>
      </c>
      <c r="C5434" s="2"/>
      <c r="D5434" s="2"/>
      <c r="E5434" s="3"/>
      <c r="F5434" s="3"/>
      <c r="H5434" s="5">
        <f>_xlfn.XLOOKUP(Table16[[#This Row],[OrderID]],[3]!Table13456[No заказа],[3]!Table13456[Количество],"",0,1)</f>
        <v>1</v>
      </c>
      <c r="I5434" s="5">
        <f>_xlfn.XLOOKUP(Table16[[#This Row],[OrderID]],[3]!Table13456[No заказа],[3]!Table13456[Цена],"",0,1)</f>
        <v>7489</v>
      </c>
      <c r="J5434" s="2" t="str">
        <f>M01_SETTINGS!$F$2</f>
        <v>KASPI</v>
      </c>
    </row>
    <row r="5435" spans="1:10" x14ac:dyDescent="0.35">
      <c r="A5435" s="3">
        <f>_xlfn.XLOOKUP(Table16[[#This Row],[OrderID]],[3]!Table13456[No заказа],[3]!Table13456[Дата
отправки],"",0,1)</f>
        <v>45643</v>
      </c>
      <c r="B5435" s="2">
        <v>464631740</v>
      </c>
      <c r="C5435" s="2"/>
      <c r="D5435" s="2"/>
      <c r="E5435" s="3"/>
      <c r="F5435" s="3"/>
      <c r="H5435" s="5">
        <f>_xlfn.XLOOKUP(Table16[[#This Row],[OrderID]],[3]!Table13456[No заказа],[3]!Table13456[Количество],"",0,1)</f>
        <v>1</v>
      </c>
      <c r="I5435" s="5">
        <f>_xlfn.XLOOKUP(Table16[[#This Row],[OrderID]],[3]!Table13456[No заказа],[3]!Table13456[Цена],"",0,1)</f>
        <v>8999</v>
      </c>
      <c r="J5435" s="2" t="str">
        <f>M01_SETTINGS!$F$2</f>
        <v>KASPI</v>
      </c>
    </row>
    <row r="5436" spans="1:10" x14ac:dyDescent="0.35">
      <c r="A5436" s="3">
        <f>_xlfn.XLOOKUP(Table16[[#This Row],[OrderID]],[3]!Table13456[No заказа],[3]!Table13456[Дата
отправки],"",0,1)</f>
        <v>45643</v>
      </c>
      <c r="B5436" s="2">
        <v>464814734</v>
      </c>
      <c r="C5436" s="2"/>
      <c r="D5436" s="2"/>
      <c r="E5436" s="3"/>
      <c r="F5436" s="3"/>
      <c r="H5436" s="5">
        <f>_xlfn.XLOOKUP(Table16[[#This Row],[OrderID]],[3]!Table13456[No заказа],[3]!Table13456[Количество],"",0,1)</f>
        <v>1</v>
      </c>
      <c r="I5436" s="5">
        <f>_xlfn.XLOOKUP(Table16[[#This Row],[OrderID]],[3]!Table13456[No заказа],[3]!Table13456[Цена],"",0,1)</f>
        <v>8666</v>
      </c>
      <c r="J5436" s="2" t="str">
        <f>M01_SETTINGS!$F$2</f>
        <v>KASPI</v>
      </c>
    </row>
    <row r="5437" spans="1:10" x14ac:dyDescent="0.35">
      <c r="A5437" s="3">
        <f>_xlfn.XLOOKUP(Table16[[#This Row],[OrderID]],[3]!Table13456[No заказа],[3]!Table13456[Дата
отправки],"",0,1)</f>
        <v>45643</v>
      </c>
      <c r="B5437" s="2">
        <v>464373285</v>
      </c>
      <c r="C5437" s="2"/>
      <c r="D5437" s="2"/>
      <c r="E5437" s="3"/>
      <c r="F5437" s="3"/>
      <c r="H5437" s="5">
        <f>_xlfn.XLOOKUP(Table16[[#This Row],[OrderID]],[3]!Table13456[No заказа],[3]!Table13456[Количество],"",0,1)</f>
        <v>1</v>
      </c>
      <c r="I5437" s="5">
        <f>_xlfn.XLOOKUP(Table16[[#This Row],[OrderID]],[3]!Table13456[No заказа],[3]!Table13456[Цена],"",0,1)</f>
        <v>9499</v>
      </c>
      <c r="J5437" s="2" t="str">
        <f>M01_SETTINGS!$F$2</f>
        <v>KASPI</v>
      </c>
    </row>
    <row r="5438" spans="1:10" x14ac:dyDescent="0.35">
      <c r="A5438" s="3">
        <f>_xlfn.XLOOKUP(Table16[[#This Row],[OrderID]],[3]!Table13456[No заказа],[3]!Table13456[Дата
отправки],"",0,1)</f>
        <v>45643</v>
      </c>
      <c r="B5438" s="2">
        <v>464896245</v>
      </c>
      <c r="C5438" s="2"/>
      <c r="D5438" s="2"/>
      <c r="E5438" s="3"/>
      <c r="F5438" s="3"/>
      <c r="H5438" s="5">
        <f>_xlfn.XLOOKUP(Table16[[#This Row],[OrderID]],[3]!Table13456[No заказа],[3]!Table13456[Количество],"",0,1)</f>
        <v>1</v>
      </c>
      <c r="I5438" s="5">
        <f>_xlfn.XLOOKUP(Table16[[#This Row],[OrderID]],[3]!Table13456[No заказа],[3]!Table13456[Цена],"",0,1)</f>
        <v>8999</v>
      </c>
      <c r="J5438" s="2" t="str">
        <f>M01_SETTINGS!$F$2</f>
        <v>KASPI</v>
      </c>
    </row>
    <row r="5439" spans="1:10" x14ac:dyDescent="0.35">
      <c r="A5439" s="3">
        <f>_xlfn.XLOOKUP(Table16[[#This Row],[OrderID]],[3]!Table13456[No заказа],[3]!Table13456[Дата
отправки],"",0,1)</f>
        <v>45642</v>
      </c>
      <c r="B5439" s="2">
        <v>464237480</v>
      </c>
      <c r="C5439" s="2"/>
      <c r="D5439" s="2"/>
      <c r="E5439" s="3"/>
      <c r="F5439" s="3"/>
      <c r="H5439" s="5">
        <f>_xlfn.XLOOKUP(Table16[[#This Row],[OrderID]],[3]!Table13456[No заказа],[3]!Table13456[Количество],"",0,1)</f>
        <v>1</v>
      </c>
      <c r="I5439" s="5">
        <f>_xlfn.XLOOKUP(Table16[[#This Row],[OrderID]],[3]!Table13456[No заказа],[3]!Table13456[Цена],"",0,1)</f>
        <v>8430</v>
      </c>
      <c r="J5439" s="2" t="str">
        <f>M01_SETTINGS!$F$2</f>
        <v>KASPI</v>
      </c>
    </row>
    <row r="5440" spans="1:10" x14ac:dyDescent="0.35">
      <c r="A5440" s="3">
        <f>_xlfn.XLOOKUP(Table16[[#This Row],[OrderID]],[3]!Table13456[No заказа],[3]!Table13456[Дата
отправки],"",0,1)</f>
        <v>45642</v>
      </c>
      <c r="B5440" s="2">
        <v>464092497</v>
      </c>
      <c r="C5440" s="2"/>
      <c r="D5440" s="2"/>
      <c r="E5440" s="3"/>
      <c r="F5440" s="3"/>
      <c r="H5440" s="5">
        <f>_xlfn.XLOOKUP(Table16[[#This Row],[OrderID]],[3]!Table13456[No заказа],[3]!Table13456[Количество],"",0,1)</f>
        <v>1</v>
      </c>
      <c r="I5440" s="5">
        <f>_xlfn.XLOOKUP(Table16[[#This Row],[OrderID]],[3]!Table13456[No заказа],[3]!Table13456[Цена],"",0,1)</f>
        <v>8430</v>
      </c>
      <c r="J5440" s="2" t="str">
        <f>M01_SETTINGS!$F$2</f>
        <v>KASPI</v>
      </c>
    </row>
    <row r="5441" spans="1:10" x14ac:dyDescent="0.35">
      <c r="A5441" s="3">
        <f>_xlfn.XLOOKUP(Table16[[#This Row],[OrderID]],[3]!Table13456[No заказа],[3]!Table13456[Дата
отправки],"",0,1)</f>
        <v>45642</v>
      </c>
      <c r="B5441" s="2">
        <v>463716091</v>
      </c>
      <c r="C5441" s="2"/>
      <c r="D5441" s="2"/>
      <c r="E5441" s="3"/>
      <c r="F5441" s="3"/>
      <c r="H5441" s="5">
        <f>_xlfn.XLOOKUP(Table16[[#This Row],[OrderID]],[3]!Table13456[No заказа],[3]!Table13456[Количество],"",0,1)</f>
        <v>1</v>
      </c>
      <c r="I5441" s="5">
        <f>_xlfn.XLOOKUP(Table16[[#This Row],[OrderID]],[3]!Table13456[No заказа],[3]!Table13456[Цена],"",0,1)</f>
        <v>8430</v>
      </c>
      <c r="J5441" s="2" t="str">
        <f>M01_SETTINGS!$F$2</f>
        <v>KASPI</v>
      </c>
    </row>
    <row r="5442" spans="1:10" x14ac:dyDescent="0.35">
      <c r="A5442" s="3">
        <f>_xlfn.XLOOKUP(Table16[[#This Row],[OrderID]],[3]!Table13456[No заказа],[3]!Table13456[Дата
отправки],"",0,1)</f>
        <v>45642</v>
      </c>
      <c r="B5442" s="2">
        <v>464174087</v>
      </c>
      <c r="C5442" s="2"/>
      <c r="D5442" s="2"/>
      <c r="E5442" s="3"/>
      <c r="F5442" s="3"/>
      <c r="H5442" s="5">
        <f>_xlfn.XLOOKUP(Table16[[#This Row],[OrderID]],[3]!Table13456[No заказа],[3]!Table13456[Количество],"",0,1)</f>
        <v>1</v>
      </c>
      <c r="I5442" s="5">
        <f>_xlfn.XLOOKUP(Table16[[#This Row],[OrderID]],[3]!Table13456[No заказа],[3]!Table13456[Цена],"",0,1)</f>
        <v>8430</v>
      </c>
      <c r="J5442" s="2" t="str">
        <f>M01_SETTINGS!$F$2</f>
        <v>KASPI</v>
      </c>
    </row>
    <row r="5443" spans="1:10" x14ac:dyDescent="0.35">
      <c r="A5443" s="3">
        <f>_xlfn.XLOOKUP(Table16[[#This Row],[OrderID]],[3]!Table13456[No заказа],[3]!Table13456[Дата
отправки],"",0,1)</f>
        <v>45642</v>
      </c>
      <c r="B5443" s="2">
        <v>463647899</v>
      </c>
      <c r="C5443" s="2"/>
      <c r="D5443" s="2"/>
      <c r="E5443" s="3"/>
      <c r="F5443" s="3"/>
      <c r="H5443" s="5">
        <f>_xlfn.XLOOKUP(Table16[[#This Row],[OrderID]],[3]!Table13456[No заказа],[3]!Table13456[Количество],"",0,1)</f>
        <v>1</v>
      </c>
      <c r="I5443" s="5">
        <f>_xlfn.XLOOKUP(Table16[[#This Row],[OrderID]],[3]!Table13456[No заказа],[3]!Table13456[Цена],"",0,1)</f>
        <v>8430</v>
      </c>
      <c r="J5443" s="2" t="str">
        <f>M01_SETTINGS!$F$2</f>
        <v>KASPI</v>
      </c>
    </row>
    <row r="5444" spans="1:10" x14ac:dyDescent="0.35">
      <c r="A5444" s="3">
        <f>_xlfn.XLOOKUP(Table16[[#This Row],[OrderID]],[3]!Table13456[No заказа],[3]!Table13456[Дата
отправки],"",0,1)</f>
        <v>45642</v>
      </c>
      <c r="B5444" s="2">
        <v>463603771</v>
      </c>
      <c r="C5444" s="2"/>
      <c r="D5444" s="2"/>
      <c r="E5444" s="3"/>
      <c r="F5444" s="3"/>
      <c r="H5444" s="5">
        <f>_xlfn.XLOOKUP(Table16[[#This Row],[OrderID]],[3]!Table13456[No заказа],[3]!Table13456[Количество],"",0,1)</f>
        <v>1</v>
      </c>
      <c r="I5444" s="5">
        <f>_xlfn.XLOOKUP(Table16[[#This Row],[OrderID]],[3]!Table13456[No заказа],[3]!Table13456[Цена],"",0,1)</f>
        <v>8430</v>
      </c>
      <c r="J5444" s="2" t="str">
        <f>M01_SETTINGS!$F$2</f>
        <v>KASPI</v>
      </c>
    </row>
    <row r="5445" spans="1:10" x14ac:dyDescent="0.35">
      <c r="A5445" s="3">
        <f>_xlfn.XLOOKUP(Table16[[#This Row],[OrderID]],[3]!Table13456[No заказа],[3]!Table13456[Дата
отправки],"",0,1)</f>
        <v>45642</v>
      </c>
      <c r="B5445" s="2" t="s">
        <v>284</v>
      </c>
      <c r="C5445" s="2"/>
      <c r="D5445" s="2"/>
      <c r="E5445" s="3"/>
      <c r="F5445" s="3"/>
      <c r="H5445" s="5">
        <f>_xlfn.XLOOKUP(Table16[[#This Row],[OrderID]],[3]!Table13456[No заказа],[3]!Table13456[Количество],"",0,1)</f>
        <v>1</v>
      </c>
      <c r="I5445" s="5">
        <f>_xlfn.XLOOKUP(Table16[[#This Row],[OrderID]],[3]!Table13456[No заказа],[3]!Table13456[Цена],"",0,1)</f>
        <v>17217</v>
      </c>
      <c r="J5445" s="2" t="str">
        <f>M01_SETTINGS!$F$2</f>
        <v>KASPI</v>
      </c>
    </row>
    <row r="5446" spans="1:10" x14ac:dyDescent="0.35">
      <c r="A5446" s="3">
        <f>_xlfn.XLOOKUP(Table16[[#This Row],[OrderID]],[3]!Table13456[No заказа],[3]!Table13456[Дата
отправки],"",0,1)</f>
        <v>45642</v>
      </c>
      <c r="B5446" s="2">
        <v>463674012</v>
      </c>
      <c r="C5446" s="2"/>
      <c r="D5446" s="2"/>
      <c r="E5446" s="3"/>
      <c r="F5446" s="3"/>
      <c r="H5446" s="5">
        <f>_xlfn.XLOOKUP(Table16[[#This Row],[OrderID]],[3]!Table13456[No заказа],[3]!Table13456[Количество],"",0,1)</f>
        <v>1</v>
      </c>
      <c r="I5446" s="5">
        <f>_xlfn.XLOOKUP(Table16[[#This Row],[OrderID]],[3]!Table13456[No заказа],[3]!Table13456[Цена],"",0,1)</f>
        <v>8430</v>
      </c>
      <c r="J5446" s="2" t="str">
        <f>M01_SETTINGS!$F$2</f>
        <v>KASPI</v>
      </c>
    </row>
    <row r="5447" spans="1:10" x14ac:dyDescent="0.35">
      <c r="A5447" s="3">
        <f>_xlfn.XLOOKUP(Table16[[#This Row],[OrderID]],[3]!Table13456[No заказа],[3]!Table13456[Дата
отправки],"",0,1)</f>
        <v>45642</v>
      </c>
      <c r="B5447" s="2" t="s">
        <v>285</v>
      </c>
      <c r="C5447" s="2"/>
      <c r="D5447" s="2"/>
      <c r="E5447" s="3"/>
      <c r="F5447" s="3"/>
      <c r="H5447" s="5">
        <f>_xlfn.XLOOKUP(Table16[[#This Row],[OrderID]],[3]!Table13456[No заказа],[3]!Table13456[Количество],"",0,1)</f>
        <v>1</v>
      </c>
      <c r="I5447" s="5">
        <f>_xlfn.XLOOKUP(Table16[[#This Row],[OrderID]],[3]!Table13456[No заказа],[3]!Table13456[Цена],"",0,1)</f>
        <v>17217</v>
      </c>
      <c r="J5447" s="2" t="str">
        <f>M01_SETTINGS!$F$2</f>
        <v>KASPI</v>
      </c>
    </row>
    <row r="5448" spans="1:10" x14ac:dyDescent="0.35">
      <c r="A5448" s="3">
        <f>_xlfn.XLOOKUP(Table16[[#This Row],[OrderID]],[3]!Table13456[No заказа],[3]!Table13456[Дата
отправки],"",0,1)</f>
        <v>45642</v>
      </c>
      <c r="B5448" s="2">
        <v>463950862</v>
      </c>
      <c r="C5448" s="2"/>
      <c r="D5448" s="2"/>
      <c r="E5448" s="3"/>
      <c r="F5448" s="3"/>
      <c r="H5448" s="5">
        <f>_xlfn.XLOOKUP(Table16[[#This Row],[OrderID]],[3]!Table13456[No заказа],[3]!Table13456[Количество],"",0,1)</f>
        <v>1</v>
      </c>
      <c r="I5448" s="5">
        <f>_xlfn.XLOOKUP(Table16[[#This Row],[OrderID]],[3]!Table13456[No заказа],[3]!Table13456[Цена],"",0,1)</f>
        <v>9000</v>
      </c>
      <c r="J5448" s="2" t="str">
        <f>M01_SETTINGS!$F$2</f>
        <v>KASPI</v>
      </c>
    </row>
    <row r="5449" spans="1:10" x14ac:dyDescent="0.35">
      <c r="A5449" s="3">
        <f>_xlfn.XLOOKUP(Table16[[#This Row],[OrderID]],[3]!Table13456[No заказа],[3]!Table13456[Дата
отправки],"",0,1)</f>
        <v>45642</v>
      </c>
      <c r="B5449" s="2">
        <v>464217721</v>
      </c>
      <c r="C5449" s="2"/>
      <c r="D5449" s="2"/>
      <c r="E5449" s="3"/>
      <c r="F5449" s="3"/>
      <c r="H5449" s="5">
        <f>_xlfn.XLOOKUP(Table16[[#This Row],[OrderID]],[3]!Table13456[No заказа],[3]!Table13456[Количество],"",0,1)</f>
        <v>1</v>
      </c>
      <c r="I5449" s="5">
        <f>_xlfn.XLOOKUP(Table16[[#This Row],[OrderID]],[3]!Table13456[No заказа],[3]!Table13456[Цена],"",0,1)</f>
        <v>9000</v>
      </c>
      <c r="J5449" s="2" t="str">
        <f>M01_SETTINGS!$F$2</f>
        <v>KASPI</v>
      </c>
    </row>
    <row r="5450" spans="1:10" x14ac:dyDescent="0.35">
      <c r="A5450" s="3">
        <f>_xlfn.XLOOKUP(Table16[[#This Row],[OrderID]],[3]!Table13456[No заказа],[3]!Table13456[Дата
отправки],"",0,1)</f>
        <v>45642</v>
      </c>
      <c r="B5450" s="2">
        <v>463869631</v>
      </c>
      <c r="C5450" s="2"/>
      <c r="D5450" s="2"/>
      <c r="E5450" s="3"/>
      <c r="F5450" s="3"/>
      <c r="H5450" s="5">
        <f>_xlfn.XLOOKUP(Table16[[#This Row],[OrderID]],[3]!Table13456[No заказа],[3]!Table13456[Количество],"",0,1)</f>
        <v>1</v>
      </c>
      <c r="I5450" s="5">
        <f>_xlfn.XLOOKUP(Table16[[#This Row],[OrderID]],[3]!Table13456[No заказа],[3]!Table13456[Цена],"",0,1)</f>
        <v>9000</v>
      </c>
      <c r="J5450" s="2" t="str">
        <f>M01_SETTINGS!$F$2</f>
        <v>KASPI</v>
      </c>
    </row>
    <row r="5451" spans="1:10" x14ac:dyDescent="0.35">
      <c r="A5451" s="3">
        <f>_xlfn.XLOOKUP(Table16[[#This Row],[OrderID]],[3]!Table13456[No заказа],[3]!Table13456[Дата
отправки],"",0,1)</f>
        <v>45642</v>
      </c>
      <c r="B5451" s="2">
        <v>464021878</v>
      </c>
      <c r="C5451" s="2"/>
      <c r="D5451" s="2"/>
      <c r="E5451" s="3"/>
      <c r="F5451" s="3"/>
      <c r="H5451" s="5">
        <f>_xlfn.XLOOKUP(Table16[[#This Row],[OrderID]],[3]!Table13456[No заказа],[3]!Table13456[Количество],"",0,1)</f>
        <v>1</v>
      </c>
      <c r="I5451" s="5">
        <f>_xlfn.XLOOKUP(Table16[[#This Row],[OrderID]],[3]!Table13456[No заказа],[3]!Table13456[Цена],"",0,1)</f>
        <v>8430</v>
      </c>
      <c r="J5451" s="2" t="str">
        <f>M01_SETTINGS!$F$2</f>
        <v>KASPI</v>
      </c>
    </row>
    <row r="5452" spans="1:10" x14ac:dyDescent="0.35">
      <c r="A5452" s="3">
        <f>_xlfn.XLOOKUP(Table16[[#This Row],[OrderID]],[3]!Table13456[No заказа],[3]!Table13456[Дата
отправки],"",0,1)</f>
        <v>45642</v>
      </c>
      <c r="B5452" s="2">
        <v>464101940</v>
      </c>
      <c r="C5452" s="2"/>
      <c r="D5452" s="2"/>
      <c r="E5452" s="3"/>
      <c r="F5452" s="3"/>
      <c r="H5452" s="5">
        <f>_xlfn.XLOOKUP(Table16[[#This Row],[OrderID]],[3]!Table13456[No заказа],[3]!Table13456[Количество],"",0,1)</f>
        <v>1</v>
      </c>
      <c r="I5452" s="5">
        <f>_xlfn.XLOOKUP(Table16[[#This Row],[OrderID]],[3]!Table13456[No заказа],[3]!Table13456[Цена],"",0,1)</f>
        <v>8430</v>
      </c>
      <c r="J5452" s="2" t="str">
        <f>M01_SETTINGS!$F$2</f>
        <v>KASPI</v>
      </c>
    </row>
    <row r="5453" spans="1:10" x14ac:dyDescent="0.35">
      <c r="A5453" s="3">
        <f>_xlfn.XLOOKUP(Table16[[#This Row],[OrderID]],[3]!Table13456[No заказа],[3]!Table13456[Дата
отправки],"",0,1)</f>
        <v>45642</v>
      </c>
      <c r="B5453" s="2">
        <v>464248112</v>
      </c>
      <c r="C5453" s="2"/>
      <c r="D5453" s="2"/>
      <c r="E5453" s="3"/>
      <c r="F5453" s="3"/>
      <c r="H5453" s="5">
        <f>_xlfn.XLOOKUP(Table16[[#This Row],[OrderID]],[3]!Table13456[No заказа],[3]!Table13456[Количество],"",0,1)</f>
        <v>1</v>
      </c>
      <c r="I5453" s="5">
        <f>_xlfn.XLOOKUP(Table16[[#This Row],[OrderID]],[3]!Table13456[No заказа],[3]!Table13456[Цена],"",0,1)</f>
        <v>8996</v>
      </c>
      <c r="J5453" s="2" t="str">
        <f>M01_SETTINGS!$F$2</f>
        <v>KASPI</v>
      </c>
    </row>
    <row r="5454" spans="1:10" x14ac:dyDescent="0.35">
      <c r="A5454" s="3">
        <f>_xlfn.XLOOKUP(Table16[[#This Row],[OrderID]],[3]!Table13456[No заказа],[3]!Table13456[Дата
отправки],"",0,1)</f>
        <v>45642</v>
      </c>
      <c r="B5454" s="2">
        <v>463705992</v>
      </c>
      <c r="C5454" s="2"/>
      <c r="D5454" s="2"/>
      <c r="E5454" s="3"/>
      <c r="F5454" s="3"/>
      <c r="H5454" s="5">
        <f>_xlfn.XLOOKUP(Table16[[#This Row],[OrderID]],[3]!Table13456[No заказа],[3]!Table13456[Количество],"",0,1)</f>
        <v>1</v>
      </c>
      <c r="I5454" s="5">
        <f>_xlfn.XLOOKUP(Table16[[#This Row],[OrderID]],[3]!Table13456[No заказа],[3]!Table13456[Цена],"",0,1)</f>
        <v>8989</v>
      </c>
      <c r="J5454" s="2" t="str">
        <f>M01_SETTINGS!$F$2</f>
        <v>KASPI</v>
      </c>
    </row>
    <row r="5455" spans="1:10" x14ac:dyDescent="0.35">
      <c r="A5455" s="3">
        <f>_xlfn.XLOOKUP(Table16[[#This Row],[OrderID]],[3]!Table13456[No заказа],[3]!Table13456[Дата
отправки],"",0,1)</f>
        <v>45642</v>
      </c>
      <c r="B5455" s="2">
        <v>464100126</v>
      </c>
      <c r="C5455" s="2"/>
      <c r="D5455" s="2"/>
      <c r="E5455" s="3"/>
      <c r="F5455" s="3"/>
      <c r="H5455" s="5">
        <f>_xlfn.XLOOKUP(Table16[[#This Row],[OrderID]],[3]!Table13456[No заказа],[3]!Table13456[Количество],"",0,1)</f>
        <v>1</v>
      </c>
      <c r="I5455" s="5">
        <f>_xlfn.XLOOKUP(Table16[[#This Row],[OrderID]],[3]!Table13456[No заказа],[3]!Table13456[Цена],"",0,1)</f>
        <v>8987</v>
      </c>
      <c r="J5455" s="2" t="str">
        <f>M01_SETTINGS!$F$2</f>
        <v>KASPI</v>
      </c>
    </row>
    <row r="5456" spans="1:10" x14ac:dyDescent="0.35">
      <c r="A5456" s="3">
        <f>_xlfn.XLOOKUP(Table16[[#This Row],[OrderID]],[3]!Table13456[No заказа],[3]!Table13456[Дата
отправки],"",0,1)</f>
        <v>45642</v>
      </c>
      <c r="B5456" s="2">
        <v>464234988</v>
      </c>
      <c r="C5456" s="2"/>
      <c r="D5456" s="2"/>
      <c r="E5456" s="3"/>
      <c r="F5456" s="3"/>
      <c r="H5456" s="5">
        <f>_xlfn.XLOOKUP(Table16[[#This Row],[OrderID]],[3]!Table13456[No заказа],[3]!Table13456[Количество],"",0,1)</f>
        <v>1</v>
      </c>
      <c r="I5456" s="5">
        <f>_xlfn.XLOOKUP(Table16[[#This Row],[OrderID]],[3]!Table13456[No заказа],[3]!Table13456[Цена],"",0,1)</f>
        <v>8971</v>
      </c>
      <c r="J5456" s="2" t="str">
        <f>M01_SETTINGS!$F$2</f>
        <v>KASPI</v>
      </c>
    </row>
    <row r="5457" spans="1:10" x14ac:dyDescent="0.35">
      <c r="A5457" s="3">
        <f>_xlfn.XLOOKUP(Table16[[#This Row],[OrderID]],[3]!Table13456[No заказа],[3]!Table13456[Дата
отправки],"",0,1)</f>
        <v>45642</v>
      </c>
      <c r="B5457" s="2">
        <v>464007837</v>
      </c>
      <c r="C5457" s="2"/>
      <c r="D5457" s="2"/>
      <c r="E5457" s="3"/>
      <c r="F5457" s="3"/>
      <c r="H5457" s="5">
        <f>_xlfn.XLOOKUP(Table16[[#This Row],[OrderID]],[3]!Table13456[No заказа],[3]!Table13456[Количество],"",0,1)</f>
        <v>1</v>
      </c>
      <c r="I5457" s="5">
        <f>_xlfn.XLOOKUP(Table16[[#This Row],[OrderID]],[3]!Table13456[No заказа],[3]!Table13456[Цена],"",0,1)</f>
        <v>8666</v>
      </c>
      <c r="J5457" s="2" t="str">
        <f>M01_SETTINGS!$F$2</f>
        <v>KASPI</v>
      </c>
    </row>
    <row r="5458" spans="1:10" x14ac:dyDescent="0.35">
      <c r="A5458" s="3">
        <f>_xlfn.XLOOKUP(Table16[[#This Row],[OrderID]],[3]!Table13456[No заказа],[3]!Table13456[Дата
отправки],"",0,1)</f>
        <v>45642</v>
      </c>
      <c r="B5458" s="2">
        <v>464220747</v>
      </c>
      <c r="C5458" s="2"/>
      <c r="D5458" s="2"/>
      <c r="E5458" s="3"/>
      <c r="F5458" s="3"/>
      <c r="H5458" s="5">
        <f>_xlfn.XLOOKUP(Table16[[#This Row],[OrderID]],[3]!Table13456[No заказа],[3]!Table13456[Количество],"",0,1)</f>
        <v>1</v>
      </c>
      <c r="I5458" s="5">
        <f>_xlfn.XLOOKUP(Table16[[#This Row],[OrderID]],[3]!Table13456[No заказа],[3]!Table13456[Цена],"",0,1)</f>
        <v>8982</v>
      </c>
      <c r="J5458" s="2" t="str">
        <f>M01_SETTINGS!$F$2</f>
        <v>KASPI</v>
      </c>
    </row>
    <row r="5459" spans="1:10" x14ac:dyDescent="0.35">
      <c r="A5459" s="3">
        <f>_xlfn.XLOOKUP(Table16[[#This Row],[OrderID]],[3]!Table13456[No заказа],[3]!Table13456[Дата
отправки],"",0,1)</f>
        <v>45642</v>
      </c>
      <c r="B5459" s="2">
        <v>463801297</v>
      </c>
      <c r="C5459" s="2"/>
      <c r="D5459" s="2"/>
      <c r="E5459" s="3"/>
      <c r="F5459" s="3"/>
      <c r="H5459" s="5">
        <f>_xlfn.XLOOKUP(Table16[[#This Row],[OrderID]],[3]!Table13456[No заказа],[3]!Table13456[Количество],"",0,1)</f>
        <v>1</v>
      </c>
      <c r="I5459" s="5">
        <f>_xlfn.XLOOKUP(Table16[[#This Row],[OrderID]],[3]!Table13456[No заказа],[3]!Table13456[Цена],"",0,1)</f>
        <v>7490</v>
      </c>
      <c r="J5459" s="2" t="str">
        <f>M01_SETTINGS!$F$2</f>
        <v>KASPI</v>
      </c>
    </row>
    <row r="5460" spans="1:10" x14ac:dyDescent="0.35">
      <c r="A5460" s="3">
        <f>_xlfn.XLOOKUP(Table16[[#This Row],[OrderID]],[3]!Table13456[No заказа],[3]!Table13456[Дата
отправки],"",0,1)</f>
        <v>45642</v>
      </c>
      <c r="B5460" s="2">
        <v>463960469</v>
      </c>
      <c r="C5460" s="2"/>
      <c r="D5460" s="2"/>
      <c r="E5460" s="3"/>
      <c r="F5460" s="3"/>
      <c r="H5460" s="5">
        <f>_xlfn.XLOOKUP(Table16[[#This Row],[OrderID]],[3]!Table13456[No заказа],[3]!Table13456[Количество],"",0,1)</f>
        <v>1</v>
      </c>
      <c r="I5460" s="5">
        <f>_xlfn.XLOOKUP(Table16[[#This Row],[OrderID]],[3]!Table13456[No заказа],[3]!Table13456[Цена],"",0,1)</f>
        <v>17990</v>
      </c>
      <c r="J5460" s="2" t="str">
        <f>M01_SETTINGS!$F$2</f>
        <v>KASPI</v>
      </c>
    </row>
    <row r="5461" spans="1:10" x14ac:dyDescent="0.35">
      <c r="A5461" s="3">
        <f>_xlfn.XLOOKUP(Table16[[#This Row],[OrderID]],[3]!Table13456[No заказа],[3]!Table13456[Дата
отправки],"",0,1)</f>
        <v>45642</v>
      </c>
      <c r="B5461" s="2">
        <v>463995763</v>
      </c>
      <c r="C5461" s="2"/>
      <c r="D5461" s="2"/>
      <c r="E5461" s="3"/>
      <c r="F5461" s="3"/>
      <c r="H5461" s="5">
        <f>_xlfn.XLOOKUP(Table16[[#This Row],[OrderID]],[3]!Table13456[No заказа],[3]!Table13456[Количество],"",0,1)</f>
        <v>1</v>
      </c>
      <c r="I5461" s="5">
        <f>_xlfn.XLOOKUP(Table16[[#This Row],[OrderID]],[3]!Table13456[No заказа],[3]!Table13456[Цена],"",0,1)</f>
        <v>17990</v>
      </c>
      <c r="J5461" s="2" t="str">
        <f>M01_SETTINGS!$F$2</f>
        <v>KASPI</v>
      </c>
    </row>
    <row r="5462" spans="1:10" x14ac:dyDescent="0.35">
      <c r="A5462" s="3">
        <f>_xlfn.XLOOKUP(Table16[[#This Row],[OrderID]],[3]!Table13456[No заказа],[3]!Table13456[Дата
отправки],"",0,1)</f>
        <v>45642</v>
      </c>
      <c r="B5462" s="2">
        <v>464245103</v>
      </c>
      <c r="C5462" s="2"/>
      <c r="D5462" s="2"/>
      <c r="E5462" s="3"/>
      <c r="F5462" s="3"/>
      <c r="H5462" s="5">
        <f>_xlfn.XLOOKUP(Table16[[#This Row],[OrderID]],[3]!Table13456[No заказа],[3]!Table13456[Количество],"",0,1)</f>
        <v>1</v>
      </c>
      <c r="I5462" s="5">
        <f>_xlfn.XLOOKUP(Table16[[#This Row],[OrderID]],[3]!Table13456[No заказа],[3]!Table13456[Цена],"",0,1)</f>
        <v>17990</v>
      </c>
      <c r="J5462" s="2" t="str">
        <f>M01_SETTINGS!$F$2</f>
        <v>KASPI</v>
      </c>
    </row>
    <row r="5463" spans="1:10" x14ac:dyDescent="0.35">
      <c r="A5463" s="3">
        <f>_xlfn.XLOOKUP(Table16[[#This Row],[OrderID]],[3]!Table13456[No заказа],[3]!Table13456[Дата
отправки],"",0,1)</f>
        <v>45642</v>
      </c>
      <c r="B5463" s="2">
        <v>463963584</v>
      </c>
      <c r="C5463" s="2"/>
      <c r="D5463" s="2"/>
      <c r="E5463" s="3"/>
      <c r="F5463" s="3"/>
      <c r="H5463" s="5">
        <f>_xlfn.XLOOKUP(Table16[[#This Row],[OrderID]],[3]!Table13456[No заказа],[3]!Table13456[Количество],"",0,1)</f>
        <v>1</v>
      </c>
      <c r="I5463" s="5">
        <f>_xlfn.XLOOKUP(Table16[[#This Row],[OrderID]],[3]!Table13456[No заказа],[3]!Table13456[Цена],"",0,1)</f>
        <v>17990</v>
      </c>
      <c r="J5463" s="2" t="str">
        <f>M01_SETTINGS!$F$2</f>
        <v>KASPI</v>
      </c>
    </row>
    <row r="5464" spans="1:10" x14ac:dyDescent="0.35">
      <c r="A5464" s="3">
        <f>_xlfn.XLOOKUP(Table16[[#This Row],[OrderID]],[3]!Table13456[No заказа],[3]!Table13456[Дата
отправки],"",0,1)</f>
        <v>45642</v>
      </c>
      <c r="B5464" s="2">
        <v>464093284</v>
      </c>
      <c r="C5464" s="2"/>
      <c r="D5464" s="2"/>
      <c r="E5464" s="3"/>
      <c r="F5464" s="3"/>
      <c r="H5464" s="5">
        <f>_xlfn.XLOOKUP(Table16[[#This Row],[OrderID]],[3]!Table13456[No заказа],[3]!Table13456[Количество],"",0,1)</f>
        <v>1</v>
      </c>
      <c r="I5464" s="5">
        <f>_xlfn.XLOOKUP(Table16[[#This Row],[OrderID]],[3]!Table13456[No заказа],[3]!Table13456[Цена],"",0,1)</f>
        <v>17990</v>
      </c>
      <c r="J5464" s="2" t="str">
        <f>M01_SETTINGS!$F$2</f>
        <v>KASPI</v>
      </c>
    </row>
    <row r="5465" spans="1:10" x14ac:dyDescent="0.35">
      <c r="A5465" s="3">
        <f>_xlfn.XLOOKUP(Table16[[#This Row],[OrderID]],[3]!Table13456[No заказа],[3]!Table13456[Дата
отправки],"",0,1)</f>
        <v>45642</v>
      </c>
      <c r="B5465" s="2">
        <v>463930712</v>
      </c>
      <c r="C5465" s="2"/>
      <c r="D5465" s="2"/>
      <c r="E5465" s="3"/>
      <c r="F5465" s="3"/>
      <c r="H5465" s="5">
        <f>_xlfn.XLOOKUP(Table16[[#This Row],[OrderID]],[3]!Table13456[No заказа],[3]!Table13456[Количество],"",0,1)</f>
        <v>1</v>
      </c>
      <c r="I5465" s="5">
        <f>_xlfn.XLOOKUP(Table16[[#This Row],[OrderID]],[3]!Table13456[No заказа],[3]!Table13456[Цена],"",0,1)</f>
        <v>17990</v>
      </c>
      <c r="J5465" s="2" t="str">
        <f>M01_SETTINGS!$F$2</f>
        <v>KASPI</v>
      </c>
    </row>
    <row r="5466" spans="1:10" x14ac:dyDescent="0.35">
      <c r="A5466" s="3">
        <f>_xlfn.XLOOKUP(Table16[[#This Row],[OrderID]],[3]!Table13456[No заказа],[3]!Table13456[Дата
отправки],"",0,1)</f>
        <v>45642</v>
      </c>
      <c r="B5466" s="2">
        <v>464074978</v>
      </c>
      <c r="C5466" s="2"/>
      <c r="D5466" s="2"/>
      <c r="E5466" s="3"/>
      <c r="F5466" s="3"/>
      <c r="H5466" s="5">
        <f>_xlfn.XLOOKUP(Table16[[#This Row],[OrderID]],[3]!Table13456[No заказа],[3]!Table13456[Количество],"",0,1)</f>
        <v>1</v>
      </c>
      <c r="I5466" s="5">
        <f>_xlfn.XLOOKUP(Table16[[#This Row],[OrderID]],[3]!Table13456[No заказа],[3]!Table13456[Цена],"",0,1)</f>
        <v>17990</v>
      </c>
      <c r="J5466" s="2" t="str">
        <f>M01_SETTINGS!$F$2</f>
        <v>KASPI</v>
      </c>
    </row>
    <row r="5467" spans="1:10" x14ac:dyDescent="0.35">
      <c r="A5467" s="3">
        <f>_xlfn.XLOOKUP(Table16[[#This Row],[OrderID]],[3]!Table13456[No заказа],[3]!Table13456[Дата
отправки],"",0,1)</f>
        <v>45642</v>
      </c>
      <c r="B5467" s="2">
        <v>463827560</v>
      </c>
      <c r="C5467" s="2"/>
      <c r="D5467" s="2"/>
      <c r="E5467" s="3"/>
      <c r="F5467" s="3"/>
      <c r="H5467" s="5">
        <f>_xlfn.XLOOKUP(Table16[[#This Row],[OrderID]],[3]!Table13456[No заказа],[3]!Table13456[Количество],"",0,1)</f>
        <v>1</v>
      </c>
      <c r="I5467" s="5">
        <f>_xlfn.XLOOKUP(Table16[[#This Row],[OrderID]],[3]!Table13456[No заказа],[3]!Table13456[Цена],"",0,1)</f>
        <v>17990</v>
      </c>
      <c r="J5467" s="2" t="str">
        <f>M01_SETTINGS!$F$2</f>
        <v>KASPI</v>
      </c>
    </row>
    <row r="5468" spans="1:10" x14ac:dyDescent="0.35">
      <c r="A5468" s="3">
        <f>_xlfn.XLOOKUP(Table16[[#This Row],[OrderID]],[3]!Table13456[No заказа],[3]!Table13456[Дата
отправки],"",0,1)</f>
        <v>45642</v>
      </c>
      <c r="B5468" s="2">
        <v>464060006</v>
      </c>
      <c r="C5468" s="2"/>
      <c r="D5468" s="2"/>
      <c r="E5468" s="3"/>
      <c r="F5468" s="3"/>
      <c r="H5468" s="5">
        <f>_xlfn.XLOOKUP(Table16[[#This Row],[OrderID]],[3]!Table13456[No заказа],[3]!Table13456[Количество],"",0,1)</f>
        <v>1</v>
      </c>
      <c r="I5468" s="5">
        <f>_xlfn.XLOOKUP(Table16[[#This Row],[OrderID]],[3]!Table13456[No заказа],[3]!Table13456[Цена],"",0,1)</f>
        <v>17990</v>
      </c>
      <c r="J5468" s="2" t="str">
        <f>M01_SETTINGS!$F$2</f>
        <v>KASPI</v>
      </c>
    </row>
    <row r="5469" spans="1:10" x14ac:dyDescent="0.35">
      <c r="A5469" s="3">
        <f>_xlfn.XLOOKUP(Table16[[#This Row],[OrderID]],[3]!Table13456[No заказа],[3]!Table13456[Дата
отправки],"",0,1)</f>
        <v>45642</v>
      </c>
      <c r="B5469" s="2">
        <v>463728714</v>
      </c>
      <c r="C5469" s="2"/>
      <c r="D5469" s="2"/>
      <c r="E5469" s="3"/>
      <c r="F5469" s="3"/>
      <c r="H5469" s="5">
        <f>_xlfn.XLOOKUP(Table16[[#This Row],[OrderID]],[3]!Table13456[No заказа],[3]!Table13456[Количество],"",0,1)</f>
        <v>1</v>
      </c>
      <c r="I5469" s="5">
        <f>_xlfn.XLOOKUP(Table16[[#This Row],[OrderID]],[3]!Table13456[No заказа],[3]!Table13456[Цена],"",0,1)</f>
        <v>7490</v>
      </c>
      <c r="J5469" s="2" t="str">
        <f>M01_SETTINGS!$F$2</f>
        <v>KASPI</v>
      </c>
    </row>
    <row r="5470" spans="1:10" x14ac:dyDescent="0.35">
      <c r="A5470" s="3">
        <f>_xlfn.XLOOKUP(Table16[[#This Row],[OrderID]],[3]!Table13456[No заказа],[3]!Table13456[Дата
отправки],"",0,1)</f>
        <v>45642</v>
      </c>
      <c r="B5470" s="2">
        <v>463913412</v>
      </c>
      <c r="C5470" s="2"/>
      <c r="D5470" s="2"/>
      <c r="E5470" s="3"/>
      <c r="F5470" s="3"/>
      <c r="H5470" s="5">
        <f>_xlfn.XLOOKUP(Table16[[#This Row],[OrderID]],[3]!Table13456[No заказа],[3]!Table13456[Количество],"",0,1)</f>
        <v>1</v>
      </c>
      <c r="I5470" s="5">
        <f>_xlfn.XLOOKUP(Table16[[#This Row],[OrderID]],[3]!Table13456[No заказа],[3]!Table13456[Цена],"",0,1)</f>
        <v>8428</v>
      </c>
      <c r="J5470" s="2" t="str">
        <f>M01_SETTINGS!$F$2</f>
        <v>KASPI</v>
      </c>
    </row>
    <row r="5471" spans="1:10" x14ac:dyDescent="0.35">
      <c r="A5471" s="3">
        <f>_xlfn.XLOOKUP(Table16[[#This Row],[OrderID]],[3]!Table13456[No заказа],[3]!Table13456[Дата
отправки],"",0,1)</f>
        <v>45642</v>
      </c>
      <c r="B5471" s="2">
        <v>464148595</v>
      </c>
      <c r="C5471" s="2"/>
      <c r="D5471" s="2"/>
      <c r="E5471" s="3"/>
      <c r="F5471" s="3"/>
      <c r="H5471" s="5">
        <f>_xlfn.XLOOKUP(Table16[[#This Row],[OrderID]],[3]!Table13456[No заказа],[3]!Table13456[Количество],"",0,1)</f>
        <v>1</v>
      </c>
      <c r="I5471" s="5">
        <f>_xlfn.XLOOKUP(Table16[[#This Row],[OrderID]],[3]!Table13456[No заказа],[3]!Table13456[Цена],"",0,1)</f>
        <v>8430</v>
      </c>
      <c r="J5471" s="2" t="str">
        <f>M01_SETTINGS!$F$2</f>
        <v>KASPI</v>
      </c>
    </row>
    <row r="5472" spans="1:10" x14ac:dyDescent="0.35">
      <c r="A5472" s="3">
        <f>_xlfn.XLOOKUP(Table16[[#This Row],[OrderID]],[3]!Table13456[No заказа],[3]!Table13456[Дата
отправки],"",0,1)</f>
        <v>45642</v>
      </c>
      <c r="B5472" s="2">
        <v>463642079</v>
      </c>
      <c r="C5472" s="2"/>
      <c r="D5472" s="2"/>
      <c r="E5472" s="3"/>
      <c r="F5472" s="3"/>
      <c r="H5472" s="5">
        <f>_xlfn.XLOOKUP(Table16[[#This Row],[OrderID]],[3]!Table13456[No заказа],[3]!Table13456[Количество],"",0,1)</f>
        <v>1</v>
      </c>
      <c r="I5472" s="5">
        <f>_xlfn.XLOOKUP(Table16[[#This Row],[OrderID]],[3]!Table13456[No заказа],[3]!Table13456[Цена],"",0,1)</f>
        <v>9000</v>
      </c>
      <c r="J5472" s="2" t="str">
        <f>M01_SETTINGS!$F$2</f>
        <v>KASPI</v>
      </c>
    </row>
    <row r="5473" spans="1:10" x14ac:dyDescent="0.35">
      <c r="A5473" s="3">
        <f>_xlfn.XLOOKUP(Table16[[#This Row],[OrderID]],[3]!Table13456[No заказа],[3]!Table13456[Дата
отправки],"",0,1)</f>
        <v>45642</v>
      </c>
      <c r="B5473" s="2">
        <v>464062989</v>
      </c>
      <c r="C5473" s="2"/>
      <c r="D5473" s="2"/>
      <c r="E5473" s="3"/>
      <c r="F5473" s="3"/>
      <c r="H5473" s="5">
        <f>_xlfn.XLOOKUP(Table16[[#This Row],[OrderID]],[3]!Table13456[No заказа],[3]!Table13456[Количество],"",0,1)</f>
        <v>1</v>
      </c>
      <c r="I5473" s="5">
        <f>_xlfn.XLOOKUP(Table16[[#This Row],[OrderID]],[3]!Table13456[No заказа],[3]!Table13456[Цена],"",0,1)</f>
        <v>9498</v>
      </c>
      <c r="J5473" s="2" t="str">
        <f>M01_SETTINGS!$F$2</f>
        <v>KASPI</v>
      </c>
    </row>
    <row r="5474" spans="1:10" x14ac:dyDescent="0.35">
      <c r="A5474" s="3">
        <f>_xlfn.XLOOKUP(Table16[[#This Row],[OrderID]],[3]!Table13456[No заказа],[3]!Table13456[Дата
отправки],"",0,1)</f>
        <v>45642</v>
      </c>
      <c r="B5474" s="2">
        <v>464063648</v>
      </c>
      <c r="C5474" s="2"/>
      <c r="D5474" s="2"/>
      <c r="E5474" s="3"/>
      <c r="F5474" s="3"/>
      <c r="H5474" s="5">
        <f>_xlfn.XLOOKUP(Table16[[#This Row],[OrderID]],[3]!Table13456[No заказа],[3]!Table13456[Количество],"",0,1)</f>
        <v>1</v>
      </c>
      <c r="I5474" s="5">
        <f>_xlfn.XLOOKUP(Table16[[#This Row],[OrderID]],[3]!Table13456[No заказа],[3]!Table13456[Цена],"",0,1)</f>
        <v>8430</v>
      </c>
      <c r="J5474" s="2" t="str">
        <f>M01_SETTINGS!$F$2</f>
        <v>KASPI</v>
      </c>
    </row>
    <row r="5475" spans="1:10" x14ac:dyDescent="0.35">
      <c r="A5475" s="3">
        <f>_xlfn.XLOOKUP(Table16[[#This Row],[OrderID]],[3]!Table13456[No заказа],[3]!Table13456[Дата
отправки],"",0,1)</f>
        <v>45642</v>
      </c>
      <c r="B5475" s="2">
        <v>463820676</v>
      </c>
      <c r="C5475" s="2"/>
      <c r="D5475" s="2"/>
      <c r="E5475" s="3"/>
      <c r="F5475" s="3"/>
      <c r="H5475" s="5">
        <f>_xlfn.XLOOKUP(Table16[[#This Row],[OrderID]],[3]!Table13456[No заказа],[3]!Table13456[Количество],"",0,1)</f>
        <v>1</v>
      </c>
      <c r="I5475" s="5">
        <f>_xlfn.XLOOKUP(Table16[[#This Row],[OrderID]],[3]!Table13456[No заказа],[3]!Table13456[Цена],"",0,1)</f>
        <v>8428</v>
      </c>
      <c r="J5475" s="2" t="str">
        <f>M01_SETTINGS!$F$2</f>
        <v>KASPI</v>
      </c>
    </row>
    <row r="5476" spans="1:10" x14ac:dyDescent="0.35">
      <c r="A5476" s="3">
        <f>_xlfn.XLOOKUP(Table16[[#This Row],[OrderID]],[3]!Table13456[No заказа],[3]!Table13456[Дата
отправки],"",0,1)</f>
        <v>45642</v>
      </c>
      <c r="B5476" s="2">
        <v>463907589</v>
      </c>
      <c r="C5476" s="2"/>
      <c r="D5476" s="2"/>
      <c r="E5476" s="3"/>
      <c r="F5476" s="3"/>
      <c r="H5476" s="5">
        <f>_xlfn.XLOOKUP(Table16[[#This Row],[OrderID]],[3]!Table13456[No заказа],[3]!Table13456[Количество],"",0,1)</f>
        <v>1</v>
      </c>
      <c r="I5476" s="5">
        <f>_xlfn.XLOOKUP(Table16[[#This Row],[OrderID]],[3]!Table13456[No заказа],[3]!Table13456[Цена],"",0,1)</f>
        <v>13135</v>
      </c>
      <c r="J5476" s="2" t="str">
        <f>M01_SETTINGS!$F$2</f>
        <v>KASPI</v>
      </c>
    </row>
    <row r="5477" spans="1:10" x14ac:dyDescent="0.35">
      <c r="A5477" s="3">
        <f>_xlfn.XLOOKUP(Table16[[#This Row],[OrderID]],[3]!Table13456[No заказа],[3]!Table13456[Дата
отправки],"",0,1)</f>
        <v>45642</v>
      </c>
      <c r="B5477" s="2">
        <v>463886637</v>
      </c>
      <c r="C5477" s="2"/>
      <c r="D5477" s="2"/>
      <c r="E5477" s="3"/>
      <c r="F5477" s="3"/>
      <c r="H5477" s="5">
        <f>_xlfn.XLOOKUP(Table16[[#This Row],[OrderID]],[3]!Table13456[No заказа],[3]!Table13456[Количество],"",0,1)</f>
        <v>1</v>
      </c>
      <c r="I5477" s="5">
        <f>_xlfn.XLOOKUP(Table16[[#This Row],[OrderID]],[3]!Table13456[No заказа],[3]!Table13456[Цена],"",0,1)</f>
        <v>8126</v>
      </c>
      <c r="J5477" s="2" t="str">
        <f>M01_SETTINGS!$F$2</f>
        <v>KASPI</v>
      </c>
    </row>
    <row r="5478" spans="1:10" x14ac:dyDescent="0.35">
      <c r="A5478" s="3">
        <f>_xlfn.XLOOKUP(Table16[[#This Row],[OrderID]],[3]!Table13456[No заказа],[3]!Table13456[Дата
отправки],"",0,1)</f>
        <v>45642</v>
      </c>
      <c r="B5478" s="2">
        <v>463626272</v>
      </c>
      <c r="C5478" s="2"/>
      <c r="D5478" s="2"/>
      <c r="E5478" s="3"/>
      <c r="F5478" s="3"/>
      <c r="H5478" s="5">
        <f>_xlfn.XLOOKUP(Table16[[#This Row],[OrderID]],[3]!Table13456[No заказа],[3]!Table13456[Количество],"",0,1)</f>
        <v>1</v>
      </c>
      <c r="I5478" s="5">
        <f>_xlfn.XLOOKUP(Table16[[#This Row],[OrderID]],[3]!Table13456[No заказа],[3]!Table13456[Цена],"",0,1)</f>
        <v>9499</v>
      </c>
      <c r="J5478" s="2" t="str">
        <f>M01_SETTINGS!$F$2</f>
        <v>KASPI</v>
      </c>
    </row>
    <row r="5479" spans="1:10" x14ac:dyDescent="0.35">
      <c r="A5479" s="3">
        <f>_xlfn.XLOOKUP(Table16[[#This Row],[OrderID]],[3]!Table13456[No заказа],[3]!Table13456[Дата
отправки],"",0,1)</f>
        <v>45642</v>
      </c>
      <c r="B5479" s="2">
        <v>464269844</v>
      </c>
      <c r="C5479" s="2"/>
      <c r="D5479" s="2"/>
      <c r="E5479" s="3"/>
      <c r="F5479" s="3"/>
      <c r="H5479" s="5">
        <f>_xlfn.XLOOKUP(Table16[[#This Row],[OrderID]],[3]!Table13456[No заказа],[3]!Table13456[Количество],"",0,1)</f>
        <v>1</v>
      </c>
      <c r="I5479" s="5">
        <f>_xlfn.XLOOKUP(Table16[[#This Row],[OrderID]],[3]!Table13456[No заказа],[3]!Table13456[Цена],"",0,1)</f>
        <v>8746</v>
      </c>
      <c r="J5479" s="2" t="str">
        <f>M01_SETTINGS!$F$2</f>
        <v>KASPI</v>
      </c>
    </row>
    <row r="5480" spans="1:10" x14ac:dyDescent="0.35">
      <c r="A5480" s="3">
        <f>_xlfn.XLOOKUP(Table16[[#This Row],[OrderID]],[3]!Table13456[No заказа],[3]!Table13456[Дата
отправки],"",0,1)</f>
        <v>45642</v>
      </c>
      <c r="B5480" s="2">
        <v>463658631</v>
      </c>
      <c r="C5480" s="2"/>
      <c r="D5480" s="2"/>
      <c r="E5480" s="3"/>
      <c r="F5480" s="3"/>
      <c r="H5480" s="5">
        <f>_xlfn.XLOOKUP(Table16[[#This Row],[OrderID]],[3]!Table13456[No заказа],[3]!Table13456[Количество],"",0,1)</f>
        <v>1</v>
      </c>
      <c r="I5480" s="5">
        <f>_xlfn.XLOOKUP(Table16[[#This Row],[OrderID]],[3]!Table13456[No заказа],[3]!Table13456[Цена],"",0,1)</f>
        <v>8669</v>
      </c>
      <c r="J5480" s="2" t="str">
        <f>M01_SETTINGS!$F$2</f>
        <v>KASPI</v>
      </c>
    </row>
    <row r="5481" spans="1:10" x14ac:dyDescent="0.35">
      <c r="A5481" s="3">
        <f>_xlfn.XLOOKUP(Table16[[#This Row],[OrderID]],[3]!Table13456[No заказа],[3]!Table13456[Дата
отправки],"",0,1)</f>
        <v>45641</v>
      </c>
      <c r="B5481" s="2">
        <v>463280394</v>
      </c>
      <c r="C5481" s="2"/>
      <c r="D5481" s="2"/>
      <c r="E5481" s="3"/>
      <c r="F5481" s="3"/>
      <c r="H5481" s="5">
        <f>_xlfn.XLOOKUP(Table16[[#This Row],[OrderID]],[3]!Table13456[No заказа],[3]!Table13456[Количество],"",0,1)</f>
        <v>1</v>
      </c>
      <c r="I5481" s="5">
        <f>_xlfn.XLOOKUP(Table16[[#This Row],[OrderID]],[3]!Table13456[No заказа],[3]!Table13456[Цена],"",0,1)</f>
        <v>17990</v>
      </c>
      <c r="J5481" s="2" t="str">
        <f>M01_SETTINGS!$F$2</f>
        <v>KASPI</v>
      </c>
    </row>
    <row r="5482" spans="1:10" x14ac:dyDescent="0.35">
      <c r="A5482" s="3">
        <f>_xlfn.XLOOKUP(Table16[[#This Row],[OrderID]],[3]!Table13456[No заказа],[3]!Table13456[Дата
отправки],"",0,1)</f>
        <v>45641</v>
      </c>
      <c r="B5482" s="2">
        <v>463497639</v>
      </c>
      <c r="C5482" s="2"/>
      <c r="D5482" s="2"/>
      <c r="E5482" s="3"/>
      <c r="F5482" s="3"/>
      <c r="H5482" s="5">
        <f>_xlfn.XLOOKUP(Table16[[#This Row],[OrderID]],[3]!Table13456[No заказа],[3]!Table13456[Количество],"",0,1)</f>
        <v>1</v>
      </c>
      <c r="I5482" s="5">
        <f>_xlfn.XLOOKUP(Table16[[#This Row],[OrderID]],[3]!Table13456[No заказа],[3]!Table13456[Цена],"",0,1)</f>
        <v>8990</v>
      </c>
      <c r="J5482" s="2" t="str">
        <f>M01_SETTINGS!$F$2</f>
        <v>KASPI</v>
      </c>
    </row>
    <row r="5483" spans="1:10" x14ac:dyDescent="0.35">
      <c r="A5483" s="3">
        <f>_xlfn.XLOOKUP(Table16[[#This Row],[OrderID]],[3]!Table13456[No заказа],[3]!Table13456[Дата
отправки],"",0,1)</f>
        <v>45641</v>
      </c>
      <c r="B5483" s="2">
        <v>463057142</v>
      </c>
      <c r="C5483" s="2"/>
      <c r="D5483" s="2"/>
      <c r="E5483" s="3"/>
      <c r="F5483" s="3"/>
      <c r="H5483" s="5">
        <f>_xlfn.XLOOKUP(Table16[[#This Row],[OrderID]],[3]!Table13456[No заказа],[3]!Table13456[Количество],"",0,1)</f>
        <v>1</v>
      </c>
      <c r="I5483" s="5">
        <f>_xlfn.XLOOKUP(Table16[[#This Row],[OrderID]],[3]!Table13456[No заказа],[3]!Table13456[Цена],"",0,1)</f>
        <v>11014</v>
      </c>
      <c r="J5483" s="2" t="str">
        <f>M01_SETTINGS!$F$2</f>
        <v>KASPI</v>
      </c>
    </row>
    <row r="5484" spans="1:10" x14ac:dyDescent="0.35">
      <c r="A5484" s="3">
        <f>_xlfn.XLOOKUP(Table16[[#This Row],[OrderID]],[3]!Table13456[No заказа],[3]!Table13456[Дата
отправки],"",0,1)</f>
        <v>45641</v>
      </c>
      <c r="B5484" s="2">
        <v>463093972</v>
      </c>
      <c r="C5484" s="2"/>
      <c r="D5484" s="2"/>
      <c r="E5484" s="3"/>
      <c r="F5484" s="3"/>
      <c r="H5484" s="5">
        <f>_xlfn.XLOOKUP(Table16[[#This Row],[OrderID]],[3]!Table13456[No заказа],[3]!Table13456[Количество],"",0,1)</f>
        <v>1</v>
      </c>
      <c r="I5484" s="5">
        <f>_xlfn.XLOOKUP(Table16[[#This Row],[OrderID]],[3]!Table13456[No заказа],[3]!Table13456[Цена],"",0,1)</f>
        <v>8430</v>
      </c>
      <c r="J5484" s="2" t="str">
        <f>M01_SETTINGS!$F$2</f>
        <v>KASPI</v>
      </c>
    </row>
    <row r="5485" spans="1:10" x14ac:dyDescent="0.35">
      <c r="A5485" s="3">
        <f>_xlfn.XLOOKUP(Table16[[#This Row],[OrderID]],[3]!Table13456[No заказа],[3]!Table13456[Дата
отправки],"",0,1)</f>
        <v>45641</v>
      </c>
      <c r="B5485" s="2">
        <v>462962204</v>
      </c>
      <c r="C5485" s="2"/>
      <c r="D5485" s="2"/>
      <c r="E5485" s="3"/>
      <c r="F5485" s="3"/>
      <c r="H5485" s="5">
        <f>_xlfn.XLOOKUP(Table16[[#This Row],[OrderID]],[3]!Table13456[No заказа],[3]!Table13456[Количество],"",0,1)</f>
        <v>1</v>
      </c>
      <c r="I5485" s="5">
        <f>_xlfn.XLOOKUP(Table16[[#This Row],[OrderID]],[3]!Table13456[No заказа],[3]!Table13456[Цена],"",0,1)</f>
        <v>8782</v>
      </c>
      <c r="J5485" s="2" t="str">
        <f>M01_SETTINGS!$F$2</f>
        <v>KASPI</v>
      </c>
    </row>
    <row r="5486" spans="1:10" x14ac:dyDescent="0.35">
      <c r="A5486" s="3">
        <f>_xlfn.XLOOKUP(Table16[[#This Row],[OrderID]],[3]!Table13456[No заказа],[3]!Table13456[Дата
отправки],"",0,1)</f>
        <v>45641</v>
      </c>
      <c r="B5486" s="2">
        <v>463023271</v>
      </c>
      <c r="C5486" s="2"/>
      <c r="D5486" s="2"/>
      <c r="E5486" s="3"/>
      <c r="F5486" s="3"/>
      <c r="H5486" s="5">
        <f>_xlfn.XLOOKUP(Table16[[#This Row],[OrderID]],[3]!Table13456[No заказа],[3]!Table13456[Количество],"",0,1)</f>
        <v>1</v>
      </c>
      <c r="I5486" s="5">
        <f>_xlfn.XLOOKUP(Table16[[#This Row],[OrderID]],[3]!Table13456[No заказа],[3]!Table13456[Цена],"",0,1)</f>
        <v>8430</v>
      </c>
      <c r="J5486" s="2" t="str">
        <f>M01_SETTINGS!$F$2</f>
        <v>KASPI</v>
      </c>
    </row>
    <row r="5487" spans="1:10" x14ac:dyDescent="0.35">
      <c r="A5487" s="3">
        <f>_xlfn.XLOOKUP(Table16[[#This Row],[OrderID]],[3]!Table13456[No заказа],[3]!Table13456[Дата
отправки],"",0,1)</f>
        <v>45641</v>
      </c>
      <c r="B5487" s="2">
        <v>463311192</v>
      </c>
      <c r="C5487" s="2"/>
      <c r="D5487" s="2"/>
      <c r="E5487" s="3"/>
      <c r="F5487" s="3"/>
      <c r="H5487" s="5">
        <f>_xlfn.XLOOKUP(Table16[[#This Row],[OrderID]],[3]!Table13456[No заказа],[3]!Table13456[Количество],"",0,1)</f>
        <v>1</v>
      </c>
      <c r="I5487" s="5">
        <f>_xlfn.XLOOKUP(Table16[[#This Row],[OrderID]],[3]!Table13456[No заказа],[3]!Table13456[Цена],"",0,1)</f>
        <v>8430</v>
      </c>
      <c r="J5487" s="2" t="str">
        <f>M01_SETTINGS!$F$2</f>
        <v>KASPI</v>
      </c>
    </row>
    <row r="5488" spans="1:10" x14ac:dyDescent="0.35">
      <c r="A5488" s="3">
        <f>_xlfn.XLOOKUP(Table16[[#This Row],[OrderID]],[3]!Table13456[No заказа],[3]!Table13456[Дата
отправки],"",0,1)</f>
        <v>45641</v>
      </c>
      <c r="B5488" s="2">
        <v>463117778</v>
      </c>
      <c r="C5488" s="2"/>
      <c r="D5488" s="2"/>
      <c r="E5488" s="3"/>
      <c r="F5488" s="3"/>
      <c r="H5488" s="5">
        <f>_xlfn.XLOOKUP(Table16[[#This Row],[OrderID]],[3]!Table13456[No заказа],[3]!Table13456[Количество],"",0,1)</f>
        <v>1</v>
      </c>
      <c r="I5488" s="5">
        <f>_xlfn.XLOOKUP(Table16[[#This Row],[OrderID]],[3]!Table13456[No заказа],[3]!Table13456[Цена],"",0,1)</f>
        <v>8430</v>
      </c>
      <c r="J5488" s="2" t="str">
        <f>M01_SETTINGS!$F$2</f>
        <v>KASPI</v>
      </c>
    </row>
    <row r="5489" spans="1:10" x14ac:dyDescent="0.35">
      <c r="A5489" s="3">
        <f>_xlfn.XLOOKUP(Table16[[#This Row],[OrderID]],[3]!Table13456[No заказа],[3]!Table13456[Дата
отправки],"",0,1)</f>
        <v>45641</v>
      </c>
      <c r="B5489" s="2">
        <v>463228549</v>
      </c>
      <c r="C5489" s="2"/>
      <c r="D5489" s="2"/>
      <c r="E5489" s="3"/>
      <c r="F5489" s="3"/>
      <c r="H5489" s="5">
        <f>_xlfn.XLOOKUP(Table16[[#This Row],[OrderID]],[3]!Table13456[No заказа],[3]!Table13456[Количество],"",0,1)</f>
        <v>1</v>
      </c>
      <c r="I5489" s="5">
        <f>_xlfn.XLOOKUP(Table16[[#This Row],[OrderID]],[3]!Table13456[No заказа],[3]!Table13456[Цена],"",0,1)</f>
        <v>8430</v>
      </c>
      <c r="J5489" s="2" t="str">
        <f>M01_SETTINGS!$F$2</f>
        <v>KASPI</v>
      </c>
    </row>
    <row r="5490" spans="1:10" x14ac:dyDescent="0.35">
      <c r="A5490" s="3">
        <f>_xlfn.XLOOKUP(Table16[[#This Row],[OrderID]],[3]!Table13456[No заказа],[3]!Table13456[Дата
отправки],"",0,1)</f>
        <v>45641</v>
      </c>
      <c r="B5490" s="2">
        <v>463304447</v>
      </c>
      <c r="C5490" s="2"/>
      <c r="D5490" s="2"/>
      <c r="E5490" s="3"/>
      <c r="F5490" s="3"/>
      <c r="H5490" s="5">
        <f>_xlfn.XLOOKUP(Table16[[#This Row],[OrderID]],[3]!Table13456[No заказа],[3]!Table13456[Количество],"",0,1)</f>
        <v>1</v>
      </c>
      <c r="I5490" s="5">
        <f>_xlfn.XLOOKUP(Table16[[#This Row],[OrderID]],[3]!Table13456[No заказа],[3]!Table13456[Цена],"",0,1)</f>
        <v>8430</v>
      </c>
      <c r="J5490" s="2" t="str">
        <f>M01_SETTINGS!$F$2</f>
        <v>KASPI</v>
      </c>
    </row>
    <row r="5491" spans="1:10" x14ac:dyDescent="0.35">
      <c r="A5491" s="3">
        <f>_xlfn.XLOOKUP(Table16[[#This Row],[OrderID]],[3]!Table13456[No заказа],[3]!Table13456[Дата
отправки],"",0,1)</f>
        <v>45641</v>
      </c>
      <c r="B5491" s="2">
        <v>463332837</v>
      </c>
      <c r="C5491" s="2"/>
      <c r="D5491" s="2"/>
      <c r="E5491" s="3"/>
      <c r="F5491" s="3"/>
      <c r="H5491" s="5">
        <f>_xlfn.XLOOKUP(Table16[[#This Row],[OrderID]],[3]!Table13456[No заказа],[3]!Table13456[Количество],"",0,1)</f>
        <v>1</v>
      </c>
      <c r="I5491" s="5">
        <f>_xlfn.XLOOKUP(Table16[[#This Row],[OrderID]],[3]!Table13456[No заказа],[3]!Table13456[Цена],"",0,1)</f>
        <v>8966</v>
      </c>
      <c r="J5491" s="2" t="str">
        <f>M01_SETTINGS!$F$2</f>
        <v>KASPI</v>
      </c>
    </row>
    <row r="5492" spans="1:10" x14ac:dyDescent="0.35">
      <c r="A5492" s="3">
        <f>_xlfn.XLOOKUP(Table16[[#This Row],[OrderID]],[3]!Table13456[No заказа],[3]!Table13456[Дата
отправки],"",0,1)</f>
        <v>45641</v>
      </c>
      <c r="B5492" s="2">
        <v>463554028</v>
      </c>
      <c r="C5492" s="2"/>
      <c r="D5492" s="2"/>
      <c r="E5492" s="3"/>
      <c r="F5492" s="3"/>
      <c r="H5492" s="5">
        <f>_xlfn.XLOOKUP(Table16[[#This Row],[OrderID]],[3]!Table13456[No заказа],[3]!Table13456[Количество],"",0,1)</f>
        <v>1</v>
      </c>
      <c r="I5492" s="5">
        <f>_xlfn.XLOOKUP(Table16[[#This Row],[OrderID]],[3]!Table13456[No заказа],[3]!Table13456[Цена],"",0,1)</f>
        <v>8966</v>
      </c>
      <c r="J5492" s="2" t="str">
        <f>M01_SETTINGS!$F$2</f>
        <v>KASPI</v>
      </c>
    </row>
    <row r="5493" spans="1:10" x14ac:dyDescent="0.35">
      <c r="A5493" s="3">
        <f>_xlfn.XLOOKUP(Table16[[#This Row],[OrderID]],[3]!Table13456[No заказа],[3]!Table13456[Дата
отправки],"",0,1)</f>
        <v>45641</v>
      </c>
      <c r="B5493" s="2">
        <v>463064887</v>
      </c>
      <c r="C5493" s="2"/>
      <c r="D5493" s="2"/>
      <c r="E5493" s="3"/>
      <c r="F5493" s="3"/>
      <c r="H5493" s="5">
        <f>_xlfn.XLOOKUP(Table16[[#This Row],[OrderID]],[3]!Table13456[No заказа],[3]!Table13456[Количество],"",0,1)</f>
        <v>1</v>
      </c>
      <c r="I5493" s="5">
        <f>_xlfn.XLOOKUP(Table16[[#This Row],[OrderID]],[3]!Table13456[No заказа],[3]!Table13456[Цена],"",0,1)</f>
        <v>10000</v>
      </c>
      <c r="J5493" s="2" t="str">
        <f>M01_SETTINGS!$F$2</f>
        <v>KASPI</v>
      </c>
    </row>
    <row r="5494" spans="1:10" x14ac:dyDescent="0.35">
      <c r="A5494" s="3">
        <f>_xlfn.XLOOKUP(Table16[[#This Row],[OrderID]],[3]!Table13456[No заказа],[3]!Table13456[Дата
отправки],"",0,1)</f>
        <v>45641</v>
      </c>
      <c r="B5494" s="2">
        <v>463426711</v>
      </c>
      <c r="C5494" s="2"/>
      <c r="D5494" s="2"/>
      <c r="E5494" s="3"/>
      <c r="F5494" s="3"/>
      <c r="H5494" s="5">
        <f>_xlfn.XLOOKUP(Table16[[#This Row],[OrderID]],[3]!Table13456[No заказа],[3]!Table13456[Количество],"",0,1)</f>
        <v>1</v>
      </c>
      <c r="I5494" s="5">
        <f>_xlfn.XLOOKUP(Table16[[#This Row],[OrderID]],[3]!Table13456[No заказа],[3]!Table13456[Цена],"",0,1)</f>
        <v>8430</v>
      </c>
      <c r="J5494" s="2" t="str">
        <f>M01_SETTINGS!$F$2</f>
        <v>KASPI</v>
      </c>
    </row>
    <row r="5495" spans="1:10" x14ac:dyDescent="0.35">
      <c r="A5495" s="3">
        <f>_xlfn.XLOOKUP(Table16[[#This Row],[OrderID]],[3]!Table13456[No заказа],[3]!Table13456[Дата
отправки],"",0,1)</f>
        <v>45641</v>
      </c>
      <c r="B5495" s="2">
        <v>463246959</v>
      </c>
      <c r="C5495" s="2"/>
      <c r="D5495" s="2"/>
      <c r="E5495" s="3"/>
      <c r="F5495" s="3"/>
      <c r="H5495" s="5">
        <f>_xlfn.XLOOKUP(Table16[[#This Row],[OrderID]],[3]!Table13456[No заказа],[3]!Table13456[Количество],"",0,1)</f>
        <v>1</v>
      </c>
      <c r="I5495" s="5">
        <f>_xlfn.XLOOKUP(Table16[[#This Row],[OrderID]],[3]!Table13456[No заказа],[3]!Table13456[Цена],"",0,1)</f>
        <v>9497</v>
      </c>
      <c r="J5495" s="2" t="str">
        <f>M01_SETTINGS!$F$2</f>
        <v>KASPI</v>
      </c>
    </row>
    <row r="5496" spans="1:10" x14ac:dyDescent="0.35">
      <c r="A5496" s="3">
        <f>_xlfn.XLOOKUP(Table16[[#This Row],[OrderID]],[3]!Table13456[No заказа],[3]!Table13456[Дата
отправки],"",0,1)</f>
        <v>45641</v>
      </c>
      <c r="B5496" s="2">
        <v>463172451</v>
      </c>
      <c r="C5496" s="2"/>
      <c r="D5496" s="2"/>
      <c r="E5496" s="3"/>
      <c r="F5496" s="3"/>
      <c r="H5496" s="5">
        <f>_xlfn.XLOOKUP(Table16[[#This Row],[OrderID]],[3]!Table13456[No заказа],[3]!Table13456[Количество],"",0,1)</f>
        <v>1</v>
      </c>
      <c r="I5496" s="5">
        <f>_xlfn.XLOOKUP(Table16[[#This Row],[OrderID]],[3]!Table13456[No заказа],[3]!Table13456[Цена],"",0,1)</f>
        <v>9497</v>
      </c>
      <c r="J5496" s="2" t="str">
        <f>M01_SETTINGS!$F$2</f>
        <v>KASPI</v>
      </c>
    </row>
    <row r="5497" spans="1:10" x14ac:dyDescent="0.35">
      <c r="A5497" s="3">
        <f>_xlfn.XLOOKUP(Table16[[#This Row],[OrderID]],[3]!Table13456[No заказа],[3]!Table13456[Дата
отправки],"",0,1)</f>
        <v>45641</v>
      </c>
      <c r="B5497" s="2">
        <v>462992738</v>
      </c>
      <c r="C5497" s="2"/>
      <c r="D5497" s="2"/>
      <c r="E5497" s="3"/>
      <c r="F5497" s="3"/>
      <c r="H5497" s="5">
        <f>_xlfn.XLOOKUP(Table16[[#This Row],[OrderID]],[3]!Table13456[No заказа],[3]!Table13456[Количество],"",0,1)</f>
        <v>1</v>
      </c>
      <c r="I5497" s="5">
        <f>_xlfn.XLOOKUP(Table16[[#This Row],[OrderID]],[3]!Table13456[No заказа],[3]!Table13456[Цена],"",0,1)</f>
        <v>8430</v>
      </c>
      <c r="J5497" s="2" t="str">
        <f>M01_SETTINGS!$F$2</f>
        <v>KASPI</v>
      </c>
    </row>
    <row r="5498" spans="1:10" x14ac:dyDescent="0.35">
      <c r="A5498" s="3">
        <f>_xlfn.XLOOKUP(Table16[[#This Row],[OrderID]],[3]!Table13456[No заказа],[3]!Table13456[Дата
отправки],"",0,1)</f>
        <v>45641</v>
      </c>
      <c r="B5498" s="2" t="s">
        <v>286</v>
      </c>
      <c r="C5498" s="2"/>
      <c r="D5498" s="2"/>
      <c r="E5498" s="3"/>
      <c r="F5498" s="3"/>
      <c r="H5498" s="5">
        <f>_xlfn.XLOOKUP(Table16[[#This Row],[OrderID]],[3]!Table13456[No заказа],[3]!Table13456[Количество],"",0,1)</f>
        <v>2</v>
      </c>
      <c r="I5498" s="5">
        <f>_xlfn.XLOOKUP(Table16[[#This Row],[OrderID]],[3]!Table13456[No заказа],[3]!Table13456[Цена],"",0,1)</f>
        <v>16860</v>
      </c>
      <c r="J5498" s="2" t="str">
        <f>M01_SETTINGS!$F$2</f>
        <v>KASPI</v>
      </c>
    </row>
    <row r="5499" spans="1:10" x14ac:dyDescent="0.35">
      <c r="A5499" s="3">
        <f>_xlfn.XLOOKUP(Table16[[#This Row],[OrderID]],[3]!Table13456[No заказа],[3]!Table13456[Дата
отправки],"",0,1)</f>
        <v>45641</v>
      </c>
      <c r="B5499" s="2" t="s">
        <v>287</v>
      </c>
      <c r="C5499" s="2"/>
      <c r="D5499" s="2"/>
      <c r="E5499" s="3"/>
      <c r="F5499" s="3"/>
      <c r="H5499" s="5">
        <f>_xlfn.XLOOKUP(Table16[[#This Row],[OrderID]],[3]!Table13456[No заказа],[3]!Table13456[Количество],"",0,1)</f>
        <v>2</v>
      </c>
      <c r="I5499" s="5">
        <f>_xlfn.XLOOKUP(Table16[[#This Row],[OrderID]],[3]!Table13456[No заказа],[3]!Table13456[Цена],"",0,1)</f>
        <v>16860</v>
      </c>
      <c r="J5499" s="2" t="str">
        <f>M01_SETTINGS!$F$2</f>
        <v>KASPI</v>
      </c>
    </row>
    <row r="5500" spans="1:10" x14ac:dyDescent="0.35">
      <c r="A5500" s="3">
        <f>_xlfn.XLOOKUP(Table16[[#This Row],[OrderID]],[3]!Table13456[No заказа],[3]!Table13456[Дата
отправки],"",0,1)</f>
        <v>45641</v>
      </c>
      <c r="B5500" s="2">
        <v>463376646</v>
      </c>
      <c r="C5500" s="2"/>
      <c r="D5500" s="2"/>
      <c r="E5500" s="3"/>
      <c r="F5500" s="3"/>
      <c r="H5500" s="5">
        <f>_xlfn.XLOOKUP(Table16[[#This Row],[OrderID]],[3]!Table13456[No заказа],[3]!Table13456[Количество],"",0,1)</f>
        <v>1</v>
      </c>
      <c r="I5500" s="5">
        <f>_xlfn.XLOOKUP(Table16[[#This Row],[OrderID]],[3]!Table13456[No заказа],[3]!Table13456[Цена],"",0,1)</f>
        <v>8430</v>
      </c>
      <c r="J5500" s="2" t="str">
        <f>M01_SETTINGS!$F$2</f>
        <v>KASPI</v>
      </c>
    </row>
    <row r="5501" spans="1:10" x14ac:dyDescent="0.35">
      <c r="A5501" s="3">
        <f>_xlfn.XLOOKUP(Table16[[#This Row],[OrderID]],[3]!Table13456[No заказа],[3]!Table13456[Дата
отправки],"",0,1)</f>
        <v>45641</v>
      </c>
      <c r="B5501" s="2">
        <v>462939353</v>
      </c>
      <c r="C5501" s="2"/>
      <c r="D5501" s="2"/>
      <c r="E5501" s="3"/>
      <c r="F5501" s="3"/>
      <c r="H5501" s="5">
        <f>_xlfn.XLOOKUP(Table16[[#This Row],[OrderID]],[3]!Table13456[No заказа],[3]!Table13456[Количество],"",0,1)</f>
        <v>1</v>
      </c>
      <c r="I5501" s="5">
        <f>_xlfn.XLOOKUP(Table16[[#This Row],[OrderID]],[3]!Table13456[No заказа],[3]!Table13456[Цена],"",0,1)</f>
        <v>8998</v>
      </c>
      <c r="J5501" s="2" t="str">
        <f>M01_SETTINGS!$F$2</f>
        <v>KASPI</v>
      </c>
    </row>
    <row r="5502" spans="1:10" x14ac:dyDescent="0.35">
      <c r="A5502" s="3">
        <f>_xlfn.XLOOKUP(Table16[[#This Row],[OrderID]],[3]!Table13456[No заказа],[3]!Table13456[Дата
отправки],"",0,1)</f>
        <v>45641</v>
      </c>
      <c r="B5502" s="2">
        <v>463150388</v>
      </c>
      <c r="C5502" s="2"/>
      <c r="D5502" s="2"/>
      <c r="E5502" s="3"/>
      <c r="F5502" s="3"/>
      <c r="H5502" s="5">
        <f>_xlfn.XLOOKUP(Table16[[#This Row],[OrderID]],[3]!Table13456[No заказа],[3]!Table13456[Количество],"",0,1)</f>
        <v>1</v>
      </c>
      <c r="I5502" s="5">
        <f>_xlfn.XLOOKUP(Table16[[#This Row],[OrderID]],[3]!Table13456[No заказа],[3]!Table13456[Цена],"",0,1)</f>
        <v>8430</v>
      </c>
      <c r="J5502" s="2" t="str">
        <f>M01_SETTINGS!$F$2</f>
        <v>KASPI</v>
      </c>
    </row>
    <row r="5503" spans="1:10" x14ac:dyDescent="0.35">
      <c r="A5503" s="3">
        <f>_xlfn.XLOOKUP(Table16[[#This Row],[OrderID]],[3]!Table13456[No заказа],[3]!Table13456[Дата
отправки],"",0,1)</f>
        <v>45641</v>
      </c>
      <c r="B5503" s="2">
        <v>463166332</v>
      </c>
      <c r="C5503" s="2"/>
      <c r="D5503" s="2"/>
      <c r="E5503" s="3"/>
      <c r="F5503" s="3"/>
      <c r="H5503" s="5">
        <f>_xlfn.XLOOKUP(Table16[[#This Row],[OrderID]],[3]!Table13456[No заказа],[3]!Table13456[Количество],"",0,1)</f>
        <v>1</v>
      </c>
      <c r="I5503" s="5">
        <f>_xlfn.XLOOKUP(Table16[[#This Row],[OrderID]],[3]!Table13456[No заказа],[3]!Table13456[Цена],"",0,1)</f>
        <v>8967</v>
      </c>
      <c r="J5503" s="2" t="str">
        <f>M01_SETTINGS!$F$2</f>
        <v>KASPI</v>
      </c>
    </row>
    <row r="5504" spans="1:10" x14ac:dyDescent="0.35">
      <c r="A5504" s="3">
        <f>_xlfn.XLOOKUP(Table16[[#This Row],[OrderID]],[3]!Table13456[No заказа],[3]!Table13456[Дата
отправки],"",0,1)</f>
        <v>45641</v>
      </c>
      <c r="B5504" s="2">
        <v>463110336</v>
      </c>
      <c r="C5504" s="2"/>
      <c r="D5504" s="2"/>
      <c r="E5504" s="3"/>
      <c r="F5504" s="3"/>
      <c r="H5504" s="5">
        <f>_xlfn.XLOOKUP(Table16[[#This Row],[OrderID]],[3]!Table13456[No заказа],[3]!Table13456[Количество],"",0,1)</f>
        <v>1</v>
      </c>
      <c r="I5504" s="5">
        <f>_xlfn.XLOOKUP(Table16[[#This Row],[OrderID]],[3]!Table13456[No заказа],[3]!Table13456[Цена],"",0,1)</f>
        <v>8430</v>
      </c>
      <c r="J5504" s="2" t="str">
        <f>M01_SETTINGS!$F$2</f>
        <v>KASPI</v>
      </c>
    </row>
    <row r="5505" spans="1:10" x14ac:dyDescent="0.35">
      <c r="A5505" s="3">
        <f>_xlfn.XLOOKUP(Table16[[#This Row],[OrderID]],[3]!Table13456[No заказа],[3]!Table13456[Дата
отправки],"",0,1)</f>
        <v>45641</v>
      </c>
      <c r="B5505" s="2">
        <v>463200958</v>
      </c>
      <c r="C5505" s="2"/>
      <c r="D5505" s="2"/>
      <c r="E5505" s="3"/>
      <c r="F5505" s="3"/>
      <c r="H5505" s="5">
        <f>_xlfn.XLOOKUP(Table16[[#This Row],[OrderID]],[3]!Table13456[No заказа],[3]!Table13456[Количество],"",0,1)</f>
        <v>1</v>
      </c>
      <c r="I5505" s="5">
        <f>_xlfn.XLOOKUP(Table16[[#This Row],[OrderID]],[3]!Table13456[No заказа],[3]!Table13456[Цена],"",0,1)</f>
        <v>13674</v>
      </c>
      <c r="J5505" s="2" t="str">
        <f>M01_SETTINGS!$F$2</f>
        <v>KASPI</v>
      </c>
    </row>
    <row r="5506" spans="1:10" x14ac:dyDescent="0.35">
      <c r="A5506" s="3">
        <f>_xlfn.XLOOKUP(Table16[[#This Row],[OrderID]],[3]!Table13456[No заказа],[3]!Table13456[Дата
отправки],"",0,1)</f>
        <v>45641</v>
      </c>
      <c r="B5506" s="2">
        <v>463520680</v>
      </c>
      <c r="C5506" s="2"/>
      <c r="D5506" s="2"/>
      <c r="E5506" s="3"/>
      <c r="F5506" s="3"/>
      <c r="H5506" s="5">
        <f>_xlfn.XLOOKUP(Table16[[#This Row],[OrderID]],[3]!Table13456[No заказа],[3]!Table13456[Количество],"",0,1)</f>
        <v>1</v>
      </c>
      <c r="I5506" s="5">
        <f>_xlfn.XLOOKUP(Table16[[#This Row],[OrderID]],[3]!Table13456[No заказа],[3]!Table13456[Цена],"",0,1)</f>
        <v>8987</v>
      </c>
      <c r="J5506" s="2" t="str">
        <f>M01_SETTINGS!$F$2</f>
        <v>KASPI</v>
      </c>
    </row>
    <row r="5507" spans="1:10" x14ac:dyDescent="0.35">
      <c r="A5507" s="3">
        <f>_xlfn.XLOOKUP(Table16[[#This Row],[OrderID]],[3]!Table13456[No заказа],[3]!Table13456[Дата
отправки],"",0,1)</f>
        <v>45641</v>
      </c>
      <c r="B5507" s="2">
        <v>463238732</v>
      </c>
      <c r="C5507" s="2"/>
      <c r="D5507" s="2"/>
      <c r="E5507" s="3"/>
      <c r="F5507" s="3"/>
      <c r="H5507" s="5">
        <f>_xlfn.XLOOKUP(Table16[[#This Row],[OrderID]],[3]!Table13456[No заказа],[3]!Table13456[Количество],"",0,1)</f>
        <v>1</v>
      </c>
      <c r="I5507" s="5">
        <f>_xlfn.XLOOKUP(Table16[[#This Row],[OrderID]],[3]!Table13456[No заказа],[3]!Table13456[Цена],"",0,1)</f>
        <v>8990</v>
      </c>
      <c r="J5507" s="2" t="str">
        <f>M01_SETTINGS!$F$2</f>
        <v>KASPI</v>
      </c>
    </row>
    <row r="5508" spans="1:10" x14ac:dyDescent="0.35">
      <c r="A5508" s="3">
        <f>_xlfn.XLOOKUP(Table16[[#This Row],[OrderID]],[3]!Table13456[No заказа],[3]!Table13456[Дата
отправки],"",0,1)</f>
        <v>45641</v>
      </c>
      <c r="B5508" s="2">
        <v>463538717</v>
      </c>
      <c r="C5508" s="2"/>
      <c r="D5508" s="2"/>
      <c r="E5508" s="3"/>
      <c r="F5508" s="3"/>
      <c r="H5508" s="5">
        <f>_xlfn.XLOOKUP(Table16[[#This Row],[OrderID]],[3]!Table13456[No заказа],[3]!Table13456[Количество],"",0,1)</f>
        <v>1</v>
      </c>
      <c r="I5508" s="5">
        <f>_xlfn.XLOOKUP(Table16[[#This Row],[OrderID]],[3]!Table13456[No заказа],[3]!Table13456[Цена],"",0,1)</f>
        <v>8987</v>
      </c>
      <c r="J5508" s="2" t="str">
        <f>M01_SETTINGS!$F$2</f>
        <v>KASPI</v>
      </c>
    </row>
    <row r="5509" spans="1:10" x14ac:dyDescent="0.35">
      <c r="A5509" s="3">
        <f>_xlfn.XLOOKUP(Table16[[#This Row],[OrderID]],[3]!Table13456[No заказа],[3]!Table13456[Дата
отправки],"",0,1)</f>
        <v>45641</v>
      </c>
      <c r="B5509" s="2">
        <v>462984190</v>
      </c>
      <c r="C5509" s="2"/>
      <c r="D5509" s="2"/>
      <c r="E5509" s="3"/>
      <c r="F5509" s="3"/>
      <c r="H5509" s="5">
        <f>_xlfn.XLOOKUP(Table16[[#This Row],[OrderID]],[3]!Table13456[No заказа],[3]!Table13456[Количество],"",0,1)</f>
        <v>1</v>
      </c>
      <c r="I5509" s="5">
        <f>_xlfn.XLOOKUP(Table16[[#This Row],[OrderID]],[3]!Table13456[No заказа],[3]!Table13456[Цена],"",0,1)</f>
        <v>8998</v>
      </c>
      <c r="J5509" s="2" t="str">
        <f>M01_SETTINGS!$F$2</f>
        <v>KASPI</v>
      </c>
    </row>
    <row r="5510" spans="1:10" x14ac:dyDescent="0.35">
      <c r="A5510" s="3">
        <f>_xlfn.XLOOKUP(Table16[[#This Row],[OrderID]],[3]!Table13456[No заказа],[3]!Table13456[Дата
отправки],"",0,1)</f>
        <v>45641</v>
      </c>
      <c r="B5510" s="2">
        <v>463535809</v>
      </c>
      <c r="C5510" s="2"/>
      <c r="D5510" s="2"/>
      <c r="E5510" s="3"/>
      <c r="F5510" s="3"/>
      <c r="H5510" s="5">
        <f>_xlfn.XLOOKUP(Table16[[#This Row],[OrderID]],[3]!Table13456[No заказа],[3]!Table13456[Количество],"",0,1)</f>
        <v>1</v>
      </c>
      <c r="I5510" s="5">
        <f>_xlfn.XLOOKUP(Table16[[#This Row],[OrderID]],[3]!Table13456[No заказа],[3]!Table13456[Цена],"",0,1)</f>
        <v>17990</v>
      </c>
      <c r="J5510" s="2" t="str">
        <f>M01_SETTINGS!$F$2</f>
        <v>KASPI</v>
      </c>
    </row>
    <row r="5511" spans="1:10" x14ac:dyDescent="0.35">
      <c r="A5511" s="3">
        <f>_xlfn.XLOOKUP(Table16[[#This Row],[OrderID]],[3]!Table13456[No заказа],[3]!Table13456[Дата
отправки],"",0,1)</f>
        <v>45641</v>
      </c>
      <c r="B5511" s="2">
        <v>463274864</v>
      </c>
      <c r="C5511" s="2"/>
      <c r="D5511" s="2"/>
      <c r="E5511" s="3"/>
      <c r="F5511" s="3"/>
      <c r="H5511" s="5">
        <f>_xlfn.XLOOKUP(Table16[[#This Row],[OrderID]],[3]!Table13456[No заказа],[3]!Table13456[Количество],"",0,1)</f>
        <v>1</v>
      </c>
      <c r="I5511" s="5">
        <f>_xlfn.XLOOKUP(Table16[[#This Row],[OrderID]],[3]!Table13456[No заказа],[3]!Table13456[Цена],"",0,1)</f>
        <v>8430</v>
      </c>
      <c r="J5511" s="2" t="str">
        <f>M01_SETTINGS!$F$2</f>
        <v>KASPI</v>
      </c>
    </row>
    <row r="5512" spans="1:10" x14ac:dyDescent="0.35">
      <c r="A5512" s="3">
        <f>_xlfn.XLOOKUP(Table16[[#This Row],[OrderID]],[3]!Table13456[No заказа],[3]!Table13456[Дата
отправки],"",0,1)</f>
        <v>45641</v>
      </c>
      <c r="B5512" s="2">
        <v>463175861</v>
      </c>
      <c r="C5512" s="2"/>
      <c r="D5512" s="2"/>
      <c r="E5512" s="3"/>
      <c r="F5512" s="3"/>
      <c r="H5512" s="5">
        <f>_xlfn.XLOOKUP(Table16[[#This Row],[OrderID]],[3]!Table13456[No заказа],[3]!Table13456[Количество],"",0,1)</f>
        <v>1</v>
      </c>
      <c r="I5512" s="5">
        <f>_xlfn.XLOOKUP(Table16[[#This Row],[OrderID]],[3]!Table13456[No заказа],[3]!Table13456[Цена],"",0,1)</f>
        <v>8671</v>
      </c>
      <c r="J5512" s="2" t="str">
        <f>M01_SETTINGS!$F$2</f>
        <v>KASPI</v>
      </c>
    </row>
    <row r="5513" spans="1:10" x14ac:dyDescent="0.35">
      <c r="A5513" s="3">
        <f>_xlfn.XLOOKUP(Table16[[#This Row],[OrderID]],[3]!Table13456[No заказа],[3]!Table13456[Дата
отправки],"",0,1)</f>
        <v>45641</v>
      </c>
      <c r="B5513" s="2">
        <v>462932908</v>
      </c>
      <c r="C5513" s="2"/>
      <c r="D5513" s="2"/>
      <c r="E5513" s="3"/>
      <c r="F5513" s="3"/>
      <c r="H5513" s="5">
        <f>_xlfn.XLOOKUP(Table16[[#This Row],[OrderID]],[3]!Table13456[No заказа],[3]!Table13456[Количество],"",0,1)</f>
        <v>1</v>
      </c>
      <c r="I5513" s="5">
        <f>_xlfn.XLOOKUP(Table16[[#This Row],[OrderID]],[3]!Table13456[No заказа],[3]!Table13456[Цена],"",0,1)</f>
        <v>8973</v>
      </c>
      <c r="J5513" s="2" t="str">
        <f>M01_SETTINGS!$F$2</f>
        <v>KASPI</v>
      </c>
    </row>
    <row r="5514" spans="1:10" x14ac:dyDescent="0.35">
      <c r="A5514" s="3">
        <f>_xlfn.XLOOKUP(Table16[[#This Row],[OrderID]],[3]!Table13456[No заказа],[3]!Table13456[Дата
отправки],"",0,1)</f>
        <v>45641</v>
      </c>
      <c r="B5514" s="2">
        <v>463515814</v>
      </c>
      <c r="C5514" s="2"/>
      <c r="D5514" s="2"/>
      <c r="E5514" s="3"/>
      <c r="F5514" s="3"/>
      <c r="H5514" s="5">
        <f>_xlfn.XLOOKUP(Table16[[#This Row],[OrderID]],[3]!Table13456[No заказа],[3]!Table13456[Количество],"",0,1)</f>
        <v>1</v>
      </c>
      <c r="I5514" s="5">
        <f>_xlfn.XLOOKUP(Table16[[#This Row],[OrderID]],[3]!Table13456[No заказа],[3]!Table13456[Цена],"",0,1)</f>
        <v>14916</v>
      </c>
      <c r="J5514" s="2" t="str">
        <f>M01_SETTINGS!$F$2</f>
        <v>KASPI</v>
      </c>
    </row>
    <row r="5515" spans="1:10" x14ac:dyDescent="0.35">
      <c r="A5515" s="3">
        <f>_xlfn.XLOOKUP(Table16[[#This Row],[OrderID]],[3]!Table13456[No заказа],[3]!Table13456[Дата
отправки],"",0,1)</f>
        <v>45641</v>
      </c>
      <c r="B5515" s="2">
        <v>463340168</v>
      </c>
      <c r="C5515" s="2"/>
      <c r="D5515" s="2"/>
      <c r="E5515" s="3"/>
      <c r="F5515" s="3"/>
      <c r="H5515" s="5">
        <f>_xlfn.XLOOKUP(Table16[[#This Row],[OrderID]],[3]!Table13456[No заказа],[3]!Table13456[Количество],"",0,1)</f>
        <v>1</v>
      </c>
      <c r="I5515" s="5">
        <f>_xlfn.XLOOKUP(Table16[[#This Row],[OrderID]],[3]!Table13456[No заказа],[3]!Table13456[Цена],"",0,1)</f>
        <v>9499</v>
      </c>
      <c r="J5515" s="2" t="str">
        <f>M01_SETTINGS!$F$2</f>
        <v>KASPI</v>
      </c>
    </row>
    <row r="5516" spans="1:10" x14ac:dyDescent="0.35">
      <c r="A5516" s="3">
        <f>_xlfn.XLOOKUP(Table16[[#This Row],[OrderID]],[3]!Table13456[No заказа],[3]!Table13456[Дата
отправки],"",0,1)</f>
        <v>45640</v>
      </c>
      <c r="B5516" s="2">
        <v>462484806</v>
      </c>
      <c r="C5516" s="2"/>
      <c r="D5516" s="2"/>
      <c r="E5516" s="3"/>
      <c r="F5516" s="3"/>
      <c r="H5516" s="5">
        <f>_xlfn.XLOOKUP(Table16[[#This Row],[OrderID]],[3]!Table13456[No заказа],[3]!Table13456[Количество],"",0,1)</f>
        <v>1</v>
      </c>
      <c r="I5516" s="5">
        <f>_xlfn.XLOOKUP(Table16[[#This Row],[OrderID]],[3]!Table13456[No заказа],[3]!Table13456[Цена],"",0,1)</f>
        <v>7490</v>
      </c>
      <c r="J5516" s="2" t="str">
        <f>M01_SETTINGS!$F$2</f>
        <v>KASPI</v>
      </c>
    </row>
    <row r="5517" spans="1:10" x14ac:dyDescent="0.35">
      <c r="A5517" s="3">
        <f>_xlfn.XLOOKUP(Table16[[#This Row],[OrderID]],[3]!Table13456[No заказа],[3]!Table13456[Дата
отправки],"",0,1)</f>
        <v>45640</v>
      </c>
      <c r="B5517" s="2">
        <v>462903780</v>
      </c>
      <c r="C5517" s="2"/>
      <c r="D5517" s="2"/>
      <c r="E5517" s="3"/>
      <c r="F5517" s="3"/>
      <c r="H5517" s="5">
        <f>_xlfn.XLOOKUP(Table16[[#This Row],[OrderID]],[3]!Table13456[No заказа],[3]!Table13456[Количество],"",0,1)</f>
        <v>1</v>
      </c>
      <c r="I5517" s="5">
        <f>_xlfn.XLOOKUP(Table16[[#This Row],[OrderID]],[3]!Table13456[No заказа],[3]!Table13456[Цена],"",0,1)</f>
        <v>8430</v>
      </c>
      <c r="J5517" s="2" t="str">
        <f>M01_SETTINGS!$F$2</f>
        <v>KASPI</v>
      </c>
    </row>
    <row r="5518" spans="1:10" x14ac:dyDescent="0.35">
      <c r="A5518" s="3">
        <f>_xlfn.XLOOKUP(Table16[[#This Row],[OrderID]],[3]!Table13456[No заказа],[3]!Table13456[Дата
отправки],"",0,1)</f>
        <v>45640</v>
      </c>
      <c r="B5518" s="2">
        <v>462611287</v>
      </c>
      <c r="C5518" s="2"/>
      <c r="D5518" s="2"/>
      <c r="E5518" s="3"/>
      <c r="F5518" s="3"/>
      <c r="H5518" s="5">
        <f>_xlfn.XLOOKUP(Table16[[#This Row],[OrderID]],[3]!Table13456[No заказа],[3]!Table13456[Количество],"",0,1)</f>
        <v>1</v>
      </c>
      <c r="I5518" s="5">
        <f>_xlfn.XLOOKUP(Table16[[#This Row],[OrderID]],[3]!Table13456[No заказа],[3]!Table13456[Цена],"",0,1)</f>
        <v>8990</v>
      </c>
      <c r="J5518" s="2" t="str">
        <f>M01_SETTINGS!$F$2</f>
        <v>KASPI</v>
      </c>
    </row>
    <row r="5519" spans="1:10" x14ac:dyDescent="0.35">
      <c r="A5519" s="3">
        <f>_xlfn.XLOOKUP(Table16[[#This Row],[OrderID]],[3]!Table13456[No заказа],[3]!Table13456[Дата
отправки],"",0,1)</f>
        <v>45640</v>
      </c>
      <c r="B5519" s="2">
        <v>462899816</v>
      </c>
      <c r="C5519" s="2"/>
      <c r="D5519" s="2"/>
      <c r="E5519" s="3"/>
      <c r="F5519" s="3"/>
      <c r="H5519" s="5">
        <f>_xlfn.XLOOKUP(Table16[[#This Row],[OrderID]],[3]!Table13456[No заказа],[3]!Table13456[Количество],"",0,1)</f>
        <v>1</v>
      </c>
      <c r="I5519" s="5">
        <f>_xlfn.XLOOKUP(Table16[[#This Row],[OrderID]],[3]!Table13456[No заказа],[3]!Table13456[Цена],"",0,1)</f>
        <v>8430</v>
      </c>
      <c r="J5519" s="2" t="str">
        <f>M01_SETTINGS!$F$2</f>
        <v>KASPI</v>
      </c>
    </row>
    <row r="5520" spans="1:10" x14ac:dyDescent="0.35">
      <c r="A5520" s="3">
        <f>_xlfn.XLOOKUP(Table16[[#This Row],[OrderID]],[3]!Table13456[No заказа],[3]!Table13456[Дата
отправки],"",0,1)</f>
        <v>45640</v>
      </c>
      <c r="B5520" s="2">
        <v>462694477</v>
      </c>
      <c r="C5520" s="2"/>
      <c r="D5520" s="2"/>
      <c r="E5520" s="3"/>
      <c r="F5520" s="3"/>
      <c r="H5520" s="5">
        <f>_xlfn.XLOOKUP(Table16[[#This Row],[OrderID]],[3]!Table13456[No заказа],[3]!Table13456[Количество],"",0,1)</f>
        <v>1</v>
      </c>
      <c r="I5520" s="5">
        <f>_xlfn.XLOOKUP(Table16[[#This Row],[OrderID]],[3]!Table13456[No заказа],[3]!Table13456[Цена],"",0,1)</f>
        <v>8430</v>
      </c>
      <c r="J5520" s="2" t="str">
        <f>M01_SETTINGS!$F$2</f>
        <v>KASPI</v>
      </c>
    </row>
    <row r="5521" spans="1:10" x14ac:dyDescent="0.35">
      <c r="A5521" s="3">
        <f>_xlfn.XLOOKUP(Table16[[#This Row],[OrderID]],[3]!Table13456[No заказа],[3]!Table13456[Дата
отправки],"",0,1)</f>
        <v>45640</v>
      </c>
      <c r="B5521" s="2">
        <v>462709203</v>
      </c>
      <c r="C5521" s="2"/>
      <c r="D5521" s="2"/>
      <c r="E5521" s="3"/>
      <c r="F5521" s="3"/>
      <c r="H5521" s="5">
        <f>_xlfn.XLOOKUP(Table16[[#This Row],[OrderID]],[3]!Table13456[No заказа],[3]!Table13456[Количество],"",0,1)</f>
        <v>1</v>
      </c>
      <c r="I5521" s="5">
        <f>_xlfn.XLOOKUP(Table16[[#This Row],[OrderID]],[3]!Table13456[No заказа],[3]!Table13456[Цена],"",0,1)</f>
        <v>8969</v>
      </c>
      <c r="J5521" s="2" t="str">
        <f>M01_SETTINGS!$F$2</f>
        <v>KASPI</v>
      </c>
    </row>
    <row r="5522" spans="1:10" x14ac:dyDescent="0.35">
      <c r="A5522" s="3">
        <f>_xlfn.XLOOKUP(Table16[[#This Row],[OrderID]],[3]!Table13456[No заказа],[3]!Table13456[Дата
отправки],"",0,1)</f>
        <v>45640</v>
      </c>
      <c r="B5522" s="2">
        <v>462737421</v>
      </c>
      <c r="C5522" s="2"/>
      <c r="D5522" s="2"/>
      <c r="E5522" s="3"/>
      <c r="F5522" s="3"/>
      <c r="H5522" s="5">
        <f>_xlfn.XLOOKUP(Table16[[#This Row],[OrderID]],[3]!Table13456[No заказа],[3]!Table13456[Количество],"",0,1)</f>
        <v>1</v>
      </c>
      <c r="I5522" s="5">
        <f>_xlfn.XLOOKUP(Table16[[#This Row],[OrderID]],[3]!Table13456[No заказа],[3]!Table13456[Цена],"",0,1)</f>
        <v>8854</v>
      </c>
      <c r="J5522" s="2" t="str">
        <f>M01_SETTINGS!$F$2</f>
        <v>KASPI</v>
      </c>
    </row>
    <row r="5523" spans="1:10" x14ac:dyDescent="0.35">
      <c r="A5523" s="3">
        <f>_xlfn.XLOOKUP(Table16[[#This Row],[OrderID]],[3]!Table13456[No заказа],[3]!Table13456[Дата
отправки],"",0,1)</f>
        <v>45640</v>
      </c>
      <c r="B5523" s="2">
        <v>462698100</v>
      </c>
      <c r="C5523" s="2"/>
      <c r="D5523" s="2"/>
      <c r="E5523" s="3"/>
      <c r="F5523" s="3"/>
      <c r="H5523" s="5">
        <f>_xlfn.XLOOKUP(Table16[[#This Row],[OrderID]],[3]!Table13456[No заказа],[3]!Table13456[Количество],"",0,1)</f>
        <v>1</v>
      </c>
      <c r="I5523" s="5">
        <f>_xlfn.XLOOKUP(Table16[[#This Row],[OrderID]],[3]!Table13456[No заказа],[3]!Table13456[Цена],"",0,1)</f>
        <v>8430</v>
      </c>
      <c r="J5523" s="2" t="str">
        <f>M01_SETTINGS!$F$2</f>
        <v>KASPI</v>
      </c>
    </row>
    <row r="5524" spans="1:10" x14ac:dyDescent="0.35">
      <c r="A5524" s="3">
        <f>_xlfn.XLOOKUP(Table16[[#This Row],[OrderID]],[3]!Table13456[No заказа],[3]!Table13456[Дата
отправки],"",0,1)</f>
        <v>45640</v>
      </c>
      <c r="B5524" s="2">
        <v>462860122</v>
      </c>
      <c r="C5524" s="2"/>
      <c r="D5524" s="2"/>
      <c r="E5524" s="3"/>
      <c r="F5524" s="3"/>
      <c r="H5524" s="5">
        <f>_xlfn.XLOOKUP(Table16[[#This Row],[OrderID]],[3]!Table13456[No заказа],[3]!Table13456[Количество],"",0,1)</f>
        <v>1</v>
      </c>
      <c r="I5524" s="5">
        <f>_xlfn.XLOOKUP(Table16[[#This Row],[OrderID]],[3]!Table13456[No заказа],[3]!Table13456[Цена],"",0,1)</f>
        <v>8430</v>
      </c>
      <c r="J5524" s="2" t="str">
        <f>M01_SETTINGS!$F$2</f>
        <v>KASPI</v>
      </c>
    </row>
    <row r="5525" spans="1:10" x14ac:dyDescent="0.35">
      <c r="A5525" s="3">
        <f>_xlfn.XLOOKUP(Table16[[#This Row],[OrderID]],[3]!Table13456[No заказа],[3]!Table13456[Дата
отправки],"",0,1)</f>
        <v>45640</v>
      </c>
      <c r="B5525" s="2">
        <v>462595561</v>
      </c>
      <c r="C5525" s="2"/>
      <c r="D5525" s="2"/>
      <c r="E5525" s="3"/>
      <c r="F5525" s="3"/>
      <c r="H5525" s="5">
        <f>_xlfn.XLOOKUP(Table16[[#This Row],[OrderID]],[3]!Table13456[No заказа],[3]!Table13456[Количество],"",0,1)</f>
        <v>1</v>
      </c>
      <c r="I5525" s="5">
        <f>_xlfn.XLOOKUP(Table16[[#This Row],[OrderID]],[3]!Table13456[No заказа],[3]!Table13456[Цена],"",0,1)</f>
        <v>8969</v>
      </c>
      <c r="J5525" s="2" t="str">
        <f>M01_SETTINGS!$F$2</f>
        <v>KASPI</v>
      </c>
    </row>
    <row r="5526" spans="1:10" x14ac:dyDescent="0.35">
      <c r="A5526" s="3">
        <f>_xlfn.XLOOKUP(Table16[[#This Row],[OrderID]],[3]!Table13456[No заказа],[3]!Table13456[Дата
отправки],"",0,1)</f>
        <v>45640</v>
      </c>
      <c r="B5526" s="2">
        <v>462338073</v>
      </c>
      <c r="C5526" s="2"/>
      <c r="D5526" s="2"/>
      <c r="E5526" s="3"/>
      <c r="F5526" s="3"/>
      <c r="H5526" s="5">
        <f>_xlfn.XLOOKUP(Table16[[#This Row],[OrderID]],[3]!Table13456[No заказа],[3]!Table13456[Количество],"",0,1)</f>
        <v>1</v>
      </c>
      <c r="I5526" s="5">
        <f>_xlfn.XLOOKUP(Table16[[#This Row],[OrderID]],[3]!Table13456[No заказа],[3]!Table13456[Цена],"",0,1)</f>
        <v>8970</v>
      </c>
      <c r="J5526" s="2" t="str">
        <f>M01_SETTINGS!$F$2</f>
        <v>KASPI</v>
      </c>
    </row>
    <row r="5527" spans="1:10" x14ac:dyDescent="0.35">
      <c r="A5527" s="3">
        <f>_xlfn.XLOOKUP(Table16[[#This Row],[OrderID]],[3]!Table13456[No заказа],[3]!Table13456[Дата
отправки],"",0,1)</f>
        <v>45640</v>
      </c>
      <c r="B5527" s="2">
        <v>462475525</v>
      </c>
      <c r="C5527" s="2"/>
      <c r="D5527" s="2"/>
      <c r="E5527" s="3"/>
      <c r="F5527" s="3"/>
      <c r="H5527" s="5">
        <f>_xlfn.XLOOKUP(Table16[[#This Row],[OrderID]],[3]!Table13456[No заказа],[3]!Table13456[Количество],"",0,1)</f>
        <v>1</v>
      </c>
      <c r="I5527" s="5">
        <f>_xlfn.XLOOKUP(Table16[[#This Row],[OrderID]],[3]!Table13456[No заказа],[3]!Table13456[Цена],"",0,1)</f>
        <v>8430</v>
      </c>
      <c r="J5527" s="2" t="str">
        <f>M01_SETTINGS!$F$2</f>
        <v>KASPI</v>
      </c>
    </row>
    <row r="5528" spans="1:10" x14ac:dyDescent="0.35">
      <c r="A5528" s="3">
        <f>_xlfn.XLOOKUP(Table16[[#This Row],[OrderID]],[3]!Table13456[No заказа],[3]!Table13456[Дата
отправки],"",0,1)</f>
        <v>45640</v>
      </c>
      <c r="B5528" s="2">
        <v>462355865</v>
      </c>
      <c r="C5528" s="2"/>
      <c r="D5528" s="2"/>
      <c r="E5528" s="3"/>
      <c r="F5528" s="3"/>
      <c r="H5528" s="5">
        <f>_xlfn.XLOOKUP(Table16[[#This Row],[OrderID]],[3]!Table13456[No заказа],[3]!Table13456[Количество],"",0,1)</f>
        <v>1</v>
      </c>
      <c r="I5528" s="5">
        <f>_xlfn.XLOOKUP(Table16[[#This Row],[OrderID]],[3]!Table13456[No заказа],[3]!Table13456[Цена],"",0,1)</f>
        <v>8430</v>
      </c>
      <c r="J5528" s="2" t="str">
        <f>M01_SETTINGS!$F$2</f>
        <v>KASPI</v>
      </c>
    </row>
    <row r="5529" spans="1:10" x14ac:dyDescent="0.35">
      <c r="A5529" s="3">
        <f>_xlfn.XLOOKUP(Table16[[#This Row],[OrderID]],[3]!Table13456[No заказа],[3]!Table13456[Дата
отправки],"",0,1)</f>
        <v>45640</v>
      </c>
      <c r="B5529" s="2">
        <v>462729442</v>
      </c>
      <c r="C5529" s="2"/>
      <c r="D5529" s="2"/>
      <c r="E5529" s="3"/>
      <c r="F5529" s="3"/>
      <c r="H5529" s="5">
        <f>_xlfn.XLOOKUP(Table16[[#This Row],[OrderID]],[3]!Table13456[No заказа],[3]!Table13456[Количество],"",0,1)</f>
        <v>1</v>
      </c>
      <c r="I5529" s="5">
        <f>_xlfn.XLOOKUP(Table16[[#This Row],[OrderID]],[3]!Table13456[No заказа],[3]!Table13456[Цена],"",0,1)</f>
        <v>8990</v>
      </c>
      <c r="J5529" s="2" t="str">
        <f>M01_SETTINGS!$F$2</f>
        <v>KASPI</v>
      </c>
    </row>
    <row r="5530" spans="1:10" x14ac:dyDescent="0.35">
      <c r="A5530" s="3">
        <f>_xlfn.XLOOKUP(Table16[[#This Row],[OrderID]],[3]!Table13456[No заказа],[3]!Table13456[Дата
отправки],"",0,1)</f>
        <v>45640</v>
      </c>
      <c r="B5530" s="2">
        <v>462576985</v>
      </c>
      <c r="C5530" s="2"/>
      <c r="D5530" s="2"/>
      <c r="E5530" s="3"/>
      <c r="F5530" s="3"/>
      <c r="H5530" s="5">
        <f>_xlfn.XLOOKUP(Table16[[#This Row],[OrderID]],[3]!Table13456[No заказа],[3]!Table13456[Количество],"",0,1)</f>
        <v>1</v>
      </c>
      <c r="I5530" s="5">
        <f>_xlfn.XLOOKUP(Table16[[#This Row],[OrderID]],[3]!Table13456[No заказа],[3]!Table13456[Цена],"",0,1)</f>
        <v>8988</v>
      </c>
      <c r="J5530" s="2" t="str">
        <f>M01_SETTINGS!$F$2</f>
        <v>KASPI</v>
      </c>
    </row>
    <row r="5531" spans="1:10" x14ac:dyDescent="0.35">
      <c r="A5531" s="3">
        <f>_xlfn.XLOOKUP(Table16[[#This Row],[OrderID]],[3]!Table13456[No заказа],[3]!Table13456[Дата
отправки],"",0,1)</f>
        <v>45640</v>
      </c>
      <c r="B5531" s="2">
        <v>462581830</v>
      </c>
      <c r="C5531" s="2"/>
      <c r="D5531" s="2"/>
      <c r="E5531" s="3"/>
      <c r="F5531" s="3"/>
      <c r="H5531" s="5">
        <f>_xlfn.XLOOKUP(Table16[[#This Row],[OrderID]],[3]!Table13456[No заказа],[3]!Table13456[Количество],"",0,1)</f>
        <v>1</v>
      </c>
      <c r="I5531" s="5">
        <f>_xlfn.XLOOKUP(Table16[[#This Row],[OrderID]],[3]!Table13456[No заказа],[3]!Table13456[Цена],"",0,1)</f>
        <v>8988</v>
      </c>
      <c r="J5531" s="2" t="str">
        <f>M01_SETTINGS!$F$2</f>
        <v>KASPI</v>
      </c>
    </row>
    <row r="5532" spans="1:10" x14ac:dyDescent="0.35">
      <c r="A5532" s="3">
        <f>_xlfn.XLOOKUP(Table16[[#This Row],[OrderID]],[3]!Table13456[No заказа],[3]!Table13456[Дата
отправки],"",0,1)</f>
        <v>45640</v>
      </c>
      <c r="B5532" s="2">
        <v>462897857</v>
      </c>
      <c r="C5532" s="2"/>
      <c r="D5532" s="2"/>
      <c r="E5532" s="3"/>
      <c r="F5532" s="3"/>
      <c r="H5532" s="5">
        <f>_xlfn.XLOOKUP(Table16[[#This Row],[OrderID]],[3]!Table13456[No заказа],[3]!Table13456[Количество],"",0,1)</f>
        <v>1</v>
      </c>
      <c r="I5532" s="5">
        <f>_xlfn.XLOOKUP(Table16[[#This Row],[OrderID]],[3]!Table13456[No заказа],[3]!Table13456[Цена],"",0,1)</f>
        <v>8430</v>
      </c>
      <c r="J5532" s="2" t="str">
        <f>M01_SETTINGS!$F$2</f>
        <v>KASPI</v>
      </c>
    </row>
    <row r="5533" spans="1:10" x14ac:dyDescent="0.35">
      <c r="A5533" s="3">
        <f>_xlfn.XLOOKUP(Table16[[#This Row],[OrderID]],[3]!Table13456[No заказа],[3]!Table13456[Дата
отправки],"",0,1)</f>
        <v>45640</v>
      </c>
      <c r="B5533" s="2">
        <v>462573890</v>
      </c>
      <c r="C5533" s="2"/>
      <c r="D5533" s="2"/>
      <c r="E5533" s="3"/>
      <c r="F5533" s="3"/>
      <c r="H5533" s="5">
        <f>_xlfn.XLOOKUP(Table16[[#This Row],[OrderID]],[3]!Table13456[No заказа],[3]!Table13456[Количество],"",0,1)</f>
        <v>1</v>
      </c>
      <c r="I5533" s="5">
        <f>_xlfn.XLOOKUP(Table16[[#This Row],[OrderID]],[3]!Table13456[No заказа],[3]!Table13456[Цена],"",0,1)</f>
        <v>8430</v>
      </c>
      <c r="J5533" s="2" t="str">
        <f>M01_SETTINGS!$F$2</f>
        <v>KASPI</v>
      </c>
    </row>
    <row r="5534" spans="1:10" x14ac:dyDescent="0.35">
      <c r="A5534" s="3">
        <f>_xlfn.XLOOKUP(Table16[[#This Row],[OrderID]],[3]!Table13456[No заказа],[3]!Table13456[Дата
отправки],"",0,1)</f>
        <v>45640</v>
      </c>
      <c r="B5534" s="2">
        <v>462569562</v>
      </c>
      <c r="C5534" s="2"/>
      <c r="D5534" s="2"/>
      <c r="E5534" s="3"/>
      <c r="F5534" s="3"/>
      <c r="H5534" s="5">
        <f>_xlfn.XLOOKUP(Table16[[#This Row],[OrderID]],[3]!Table13456[No заказа],[3]!Table13456[Количество],"",0,1)</f>
        <v>1</v>
      </c>
      <c r="I5534" s="5">
        <f>_xlfn.XLOOKUP(Table16[[#This Row],[OrderID]],[3]!Table13456[No заказа],[3]!Table13456[Цена],"",0,1)</f>
        <v>8990</v>
      </c>
      <c r="J5534" s="2" t="str">
        <f>M01_SETTINGS!$F$2</f>
        <v>KASPI</v>
      </c>
    </row>
    <row r="5535" spans="1:10" x14ac:dyDescent="0.35">
      <c r="A5535" s="3">
        <f>_xlfn.XLOOKUP(Table16[[#This Row],[OrderID]],[3]!Table13456[No заказа],[3]!Table13456[Дата
отправки],"",0,1)</f>
        <v>45640</v>
      </c>
      <c r="B5535" s="2">
        <v>462671449</v>
      </c>
      <c r="C5535" s="2"/>
      <c r="D5535" s="2"/>
      <c r="E5535" s="3"/>
      <c r="F5535" s="3"/>
      <c r="H5535" s="5">
        <f>_xlfn.XLOOKUP(Table16[[#This Row],[OrderID]],[3]!Table13456[No заказа],[3]!Table13456[Количество],"",0,1)</f>
        <v>1</v>
      </c>
      <c r="I5535" s="5">
        <f>_xlfn.XLOOKUP(Table16[[#This Row],[OrderID]],[3]!Table13456[No заказа],[3]!Table13456[Цена],"",0,1)</f>
        <v>8983</v>
      </c>
      <c r="J5535" s="2" t="str">
        <f>M01_SETTINGS!$F$2</f>
        <v>KASPI</v>
      </c>
    </row>
    <row r="5536" spans="1:10" x14ac:dyDescent="0.35">
      <c r="A5536" s="3">
        <f>_xlfn.XLOOKUP(Table16[[#This Row],[OrderID]],[3]!Table13456[No заказа],[3]!Table13456[Дата
отправки],"",0,1)</f>
        <v>45640</v>
      </c>
      <c r="B5536" s="2">
        <v>462582250</v>
      </c>
      <c r="C5536" s="2"/>
      <c r="D5536" s="2"/>
      <c r="E5536" s="3"/>
      <c r="F5536" s="3"/>
      <c r="H5536" s="5">
        <f>_xlfn.XLOOKUP(Table16[[#This Row],[OrderID]],[3]!Table13456[No заказа],[3]!Table13456[Количество],"",0,1)</f>
        <v>1</v>
      </c>
      <c r="I5536" s="5">
        <f>_xlfn.XLOOKUP(Table16[[#This Row],[OrderID]],[3]!Table13456[No заказа],[3]!Table13456[Цена],"",0,1)</f>
        <v>8430</v>
      </c>
      <c r="J5536" s="2" t="str">
        <f>M01_SETTINGS!$F$2</f>
        <v>KASPI</v>
      </c>
    </row>
    <row r="5537" spans="1:10" x14ac:dyDescent="0.35">
      <c r="A5537" s="3">
        <f>_xlfn.XLOOKUP(Table16[[#This Row],[OrderID]],[3]!Table13456[No заказа],[3]!Table13456[Дата
отправки],"",0,1)</f>
        <v>45640</v>
      </c>
      <c r="B5537" s="2">
        <v>462875502</v>
      </c>
      <c r="C5537" s="2"/>
      <c r="D5537" s="2"/>
      <c r="E5537" s="3"/>
      <c r="F5537" s="3"/>
      <c r="H5537" s="5">
        <f>_xlfn.XLOOKUP(Table16[[#This Row],[OrderID]],[3]!Table13456[No заказа],[3]!Table13456[Количество],"",0,1)</f>
        <v>1</v>
      </c>
      <c r="I5537" s="5">
        <f>_xlfn.XLOOKUP(Table16[[#This Row],[OrderID]],[3]!Table13456[No заказа],[3]!Table13456[Цена],"",0,1)</f>
        <v>8430</v>
      </c>
      <c r="J5537" s="2" t="str">
        <f>M01_SETTINGS!$F$2</f>
        <v>KASPI</v>
      </c>
    </row>
    <row r="5538" spans="1:10" x14ac:dyDescent="0.35">
      <c r="A5538" s="3">
        <f>_xlfn.XLOOKUP(Table16[[#This Row],[OrderID]],[3]!Table13456[No заказа],[3]!Table13456[Дата
отправки],"",0,1)</f>
        <v>45640</v>
      </c>
      <c r="B5538" s="2">
        <v>462593352</v>
      </c>
      <c r="C5538" s="2"/>
      <c r="D5538" s="2"/>
      <c r="E5538" s="3"/>
      <c r="F5538" s="3"/>
      <c r="H5538" s="5">
        <f>_xlfn.XLOOKUP(Table16[[#This Row],[OrderID]],[3]!Table13456[No заказа],[3]!Table13456[Количество],"",0,1)</f>
        <v>1</v>
      </c>
      <c r="I5538" s="5">
        <f>_xlfn.XLOOKUP(Table16[[#This Row],[OrderID]],[3]!Table13456[No заказа],[3]!Table13456[Цена],"",0,1)</f>
        <v>8430</v>
      </c>
      <c r="J5538" s="2" t="str">
        <f>M01_SETTINGS!$F$2</f>
        <v>KASPI</v>
      </c>
    </row>
    <row r="5539" spans="1:10" x14ac:dyDescent="0.35">
      <c r="A5539" s="3">
        <f>_xlfn.XLOOKUP(Table16[[#This Row],[OrderID]],[3]!Table13456[No заказа],[3]!Table13456[Дата
отправки],"",0,1)</f>
        <v>45640</v>
      </c>
      <c r="B5539" s="2">
        <v>462837255</v>
      </c>
      <c r="C5539" s="2"/>
      <c r="D5539" s="2"/>
      <c r="E5539" s="3"/>
      <c r="F5539" s="3"/>
      <c r="H5539" s="5">
        <f>_xlfn.XLOOKUP(Table16[[#This Row],[OrderID]],[3]!Table13456[No заказа],[3]!Table13456[Количество],"",0,1)</f>
        <v>1</v>
      </c>
      <c r="I5539" s="5">
        <f>_xlfn.XLOOKUP(Table16[[#This Row],[OrderID]],[3]!Table13456[No заказа],[3]!Table13456[Цена],"",0,1)</f>
        <v>7490</v>
      </c>
      <c r="J5539" s="2" t="str">
        <f>M01_SETTINGS!$F$2</f>
        <v>KASPI</v>
      </c>
    </row>
    <row r="5540" spans="1:10" x14ac:dyDescent="0.35">
      <c r="A5540" s="3">
        <f>_xlfn.XLOOKUP(Table16[[#This Row],[OrderID]],[3]!Table13456[No заказа],[3]!Table13456[Дата
отправки],"",0,1)</f>
        <v>45640</v>
      </c>
      <c r="B5540" s="2">
        <v>462829610</v>
      </c>
      <c r="C5540" s="2"/>
      <c r="D5540" s="2"/>
      <c r="E5540" s="3"/>
      <c r="F5540" s="3"/>
      <c r="H5540" s="5">
        <f>_xlfn.XLOOKUP(Table16[[#This Row],[OrderID]],[3]!Table13456[No заказа],[3]!Table13456[Количество],"",0,1)</f>
        <v>1</v>
      </c>
      <c r="I5540" s="5">
        <f>_xlfn.XLOOKUP(Table16[[#This Row],[OrderID]],[3]!Table13456[No заказа],[3]!Table13456[Цена],"",0,1)</f>
        <v>8430</v>
      </c>
      <c r="J5540" s="2" t="str">
        <f>M01_SETTINGS!$F$2</f>
        <v>KASPI</v>
      </c>
    </row>
    <row r="5541" spans="1:10" x14ac:dyDescent="0.35">
      <c r="A5541" s="3">
        <f>_xlfn.XLOOKUP(Table16[[#This Row],[OrderID]],[3]!Table13456[No заказа],[3]!Table13456[Дата
отправки],"",0,1)</f>
        <v>45640</v>
      </c>
      <c r="B5541" s="2">
        <v>462606019</v>
      </c>
      <c r="C5541" s="2"/>
      <c r="D5541" s="2"/>
      <c r="E5541" s="3"/>
      <c r="F5541" s="3"/>
      <c r="H5541" s="5">
        <f>_xlfn.XLOOKUP(Table16[[#This Row],[OrderID]],[3]!Table13456[No заказа],[3]!Table13456[Количество],"",0,1)</f>
        <v>1</v>
      </c>
      <c r="I5541" s="5">
        <f>_xlfn.XLOOKUP(Table16[[#This Row],[OrderID]],[3]!Table13456[No заказа],[3]!Table13456[Цена],"",0,1)</f>
        <v>8605</v>
      </c>
      <c r="J5541" s="2" t="str">
        <f>M01_SETTINGS!$F$2</f>
        <v>KASPI</v>
      </c>
    </row>
    <row r="5542" spans="1:10" x14ac:dyDescent="0.35">
      <c r="A5542" s="3">
        <f>_xlfn.XLOOKUP(Table16[[#This Row],[OrderID]],[3]!Table13456[No заказа],[3]!Table13456[Дата
отправки],"",0,1)</f>
        <v>45640</v>
      </c>
      <c r="B5542" s="2">
        <v>462418928</v>
      </c>
      <c r="C5542" s="2"/>
      <c r="D5542" s="2"/>
      <c r="E5542" s="3"/>
      <c r="F5542" s="3"/>
      <c r="H5542" s="5">
        <f>_xlfn.XLOOKUP(Table16[[#This Row],[OrderID]],[3]!Table13456[No заказа],[3]!Table13456[Количество],"",0,1)</f>
        <v>1</v>
      </c>
      <c r="I5542" s="5">
        <f>_xlfn.XLOOKUP(Table16[[#This Row],[OrderID]],[3]!Table13456[No заказа],[3]!Table13456[Цена],"",0,1)</f>
        <v>9000</v>
      </c>
      <c r="J5542" s="2" t="str">
        <f>M01_SETTINGS!$F$2</f>
        <v>KASPI</v>
      </c>
    </row>
    <row r="5543" spans="1:10" x14ac:dyDescent="0.35">
      <c r="A5543" s="3">
        <f>_xlfn.XLOOKUP(Table16[[#This Row],[OrderID]],[3]!Table13456[No заказа],[3]!Table13456[Дата
отправки],"",0,1)</f>
        <v>45640</v>
      </c>
      <c r="B5543" s="2">
        <v>462471903</v>
      </c>
      <c r="C5543" s="2"/>
      <c r="D5543" s="2"/>
      <c r="E5543" s="3"/>
      <c r="F5543" s="3"/>
      <c r="H5543" s="5">
        <f>_xlfn.XLOOKUP(Table16[[#This Row],[OrderID]],[3]!Table13456[No заказа],[3]!Table13456[Количество],"",0,1)</f>
        <v>1</v>
      </c>
      <c r="I5543" s="5">
        <f>_xlfn.XLOOKUP(Table16[[#This Row],[OrderID]],[3]!Table13456[No заказа],[3]!Table13456[Цена],"",0,1)</f>
        <v>8430</v>
      </c>
      <c r="J5543" s="2" t="str">
        <f>M01_SETTINGS!$F$2</f>
        <v>KASPI</v>
      </c>
    </row>
    <row r="5544" spans="1:10" x14ac:dyDescent="0.35">
      <c r="A5544" s="3">
        <f>_xlfn.XLOOKUP(Table16[[#This Row],[OrderID]],[3]!Table13456[No заказа],[3]!Table13456[Дата
отправки],"",0,1)</f>
        <v>45640</v>
      </c>
      <c r="B5544" s="2">
        <v>462515666</v>
      </c>
      <c r="C5544" s="2"/>
      <c r="D5544" s="2"/>
      <c r="E5544" s="3"/>
      <c r="F5544" s="3"/>
      <c r="H5544" s="5">
        <f>_xlfn.XLOOKUP(Table16[[#This Row],[OrderID]],[3]!Table13456[No заказа],[3]!Table13456[Количество],"",0,1)</f>
        <v>1</v>
      </c>
      <c r="I5544" s="5">
        <f>_xlfn.XLOOKUP(Table16[[#This Row],[OrderID]],[3]!Table13456[No заказа],[3]!Table13456[Цена],"",0,1)</f>
        <v>8679</v>
      </c>
      <c r="J5544" s="2" t="str">
        <f>M01_SETTINGS!$F$2</f>
        <v>KASPI</v>
      </c>
    </row>
    <row r="5545" spans="1:10" x14ac:dyDescent="0.35">
      <c r="A5545" s="3">
        <f>_xlfn.XLOOKUP(Table16[[#This Row],[OrderID]],[3]!Table13456[No заказа],[3]!Table13456[Дата
отправки],"",0,1)</f>
        <v>45640</v>
      </c>
      <c r="B5545" s="2">
        <v>462559670</v>
      </c>
      <c r="C5545" s="2"/>
      <c r="D5545" s="2"/>
      <c r="E5545" s="3"/>
      <c r="F5545" s="3"/>
      <c r="H5545" s="5">
        <f>_xlfn.XLOOKUP(Table16[[#This Row],[OrderID]],[3]!Table13456[No заказа],[3]!Table13456[Количество],"",0,1)</f>
        <v>1</v>
      </c>
      <c r="I5545" s="5">
        <f>_xlfn.XLOOKUP(Table16[[#This Row],[OrderID]],[3]!Table13456[No заказа],[3]!Table13456[Цена],"",0,1)</f>
        <v>8662</v>
      </c>
      <c r="J5545" s="2" t="str">
        <f>M01_SETTINGS!$F$2</f>
        <v>KASPI</v>
      </c>
    </row>
    <row r="5546" spans="1:10" x14ac:dyDescent="0.35">
      <c r="A5546" s="3">
        <f>_xlfn.XLOOKUP(Table16[[#This Row],[OrderID]],[3]!Table13456[No заказа],[3]!Table13456[Дата
отправки],"",0,1)</f>
        <v>45640</v>
      </c>
      <c r="B5546" s="2">
        <v>462512189</v>
      </c>
      <c r="C5546" s="2"/>
      <c r="D5546" s="2"/>
      <c r="E5546" s="3"/>
      <c r="F5546" s="3"/>
      <c r="H5546" s="5">
        <f>_xlfn.XLOOKUP(Table16[[#This Row],[OrderID]],[3]!Table13456[No заказа],[3]!Table13456[Количество],"",0,1)</f>
        <v>1</v>
      </c>
      <c r="I5546" s="5">
        <f>_xlfn.XLOOKUP(Table16[[#This Row],[OrderID]],[3]!Table13456[No заказа],[3]!Table13456[Цена],"",0,1)</f>
        <v>8989</v>
      </c>
      <c r="J5546" s="2" t="str">
        <f>M01_SETTINGS!$F$2</f>
        <v>KASPI</v>
      </c>
    </row>
    <row r="5547" spans="1:10" x14ac:dyDescent="0.35">
      <c r="A5547" s="3">
        <f>_xlfn.XLOOKUP(Table16[[#This Row],[OrderID]],[3]!Table13456[No заказа],[3]!Table13456[Дата
отправки],"",0,1)</f>
        <v>45639</v>
      </c>
      <c r="B5547" s="2">
        <v>461723016</v>
      </c>
      <c r="C5547" s="2"/>
      <c r="D5547" s="2"/>
      <c r="E5547" s="3"/>
      <c r="F5547" s="3"/>
      <c r="H5547" s="5">
        <f>_xlfn.XLOOKUP(Table16[[#This Row],[OrderID]],[3]!Table13456[No заказа],[3]!Table13456[Количество],"",0,1)</f>
        <v>1</v>
      </c>
      <c r="I5547" s="5">
        <f>_xlfn.XLOOKUP(Table16[[#This Row],[OrderID]],[3]!Table13456[No заказа],[3]!Table13456[Цена],"",0,1)</f>
        <v>8981</v>
      </c>
      <c r="J5547" s="2" t="str">
        <f>M01_SETTINGS!$F$2</f>
        <v>KASPI</v>
      </c>
    </row>
    <row r="5548" spans="1:10" x14ac:dyDescent="0.35">
      <c r="A5548" s="3">
        <f>_xlfn.XLOOKUP(Table16[[#This Row],[OrderID]],[3]!Table13456[No заказа],[3]!Table13456[Дата
отправки],"",0,1)</f>
        <v>45639</v>
      </c>
      <c r="B5548" s="2">
        <v>461711765</v>
      </c>
      <c r="C5548" s="2"/>
      <c r="D5548" s="2"/>
      <c r="E5548" s="3"/>
      <c r="F5548" s="3"/>
      <c r="H5548" s="5">
        <f>_xlfn.XLOOKUP(Table16[[#This Row],[OrderID]],[3]!Table13456[No заказа],[3]!Table13456[Количество],"",0,1)</f>
        <v>1</v>
      </c>
      <c r="I5548" s="5">
        <f>_xlfn.XLOOKUP(Table16[[#This Row],[OrderID]],[3]!Table13456[No заказа],[3]!Table13456[Цена],"",0,1)</f>
        <v>8981</v>
      </c>
      <c r="J5548" s="2" t="str">
        <f>M01_SETTINGS!$F$2</f>
        <v>KASPI</v>
      </c>
    </row>
    <row r="5549" spans="1:10" x14ac:dyDescent="0.35">
      <c r="A5549" s="3">
        <f>_xlfn.XLOOKUP(Table16[[#This Row],[OrderID]],[3]!Table13456[No заказа],[3]!Table13456[Дата
отправки],"",0,1)</f>
        <v>45639</v>
      </c>
      <c r="B5549" s="2">
        <v>462247193</v>
      </c>
      <c r="C5549" s="2"/>
      <c r="D5549" s="2"/>
      <c r="E5549" s="3"/>
      <c r="F5549" s="3"/>
      <c r="H5549" s="5">
        <f>_xlfn.XLOOKUP(Table16[[#This Row],[OrderID]],[3]!Table13456[No заказа],[3]!Table13456[Количество],"",0,1)</f>
        <v>1</v>
      </c>
      <c r="I5549" s="5">
        <f>_xlfn.XLOOKUP(Table16[[#This Row],[OrderID]],[3]!Table13456[No заказа],[3]!Table13456[Цена],"",0,1)</f>
        <v>8430</v>
      </c>
      <c r="J5549" s="2" t="str">
        <f>M01_SETTINGS!$F$2</f>
        <v>KASPI</v>
      </c>
    </row>
    <row r="5550" spans="1:10" x14ac:dyDescent="0.35">
      <c r="A5550" s="3">
        <f>_xlfn.XLOOKUP(Table16[[#This Row],[OrderID]],[3]!Table13456[No заказа],[3]!Table13456[Дата
отправки],"",0,1)</f>
        <v>45639</v>
      </c>
      <c r="B5550" s="2">
        <v>461982028</v>
      </c>
      <c r="C5550" s="2"/>
      <c r="D5550" s="2"/>
      <c r="E5550" s="3"/>
      <c r="F5550" s="3"/>
      <c r="H5550" s="5">
        <f>_xlfn.XLOOKUP(Table16[[#This Row],[OrderID]],[3]!Table13456[No заказа],[3]!Table13456[Количество],"",0,1)</f>
        <v>1</v>
      </c>
      <c r="I5550" s="5">
        <f>_xlfn.XLOOKUP(Table16[[#This Row],[OrderID]],[3]!Table13456[No заказа],[3]!Table13456[Цена],"",0,1)</f>
        <v>8430</v>
      </c>
      <c r="J5550" s="2" t="str">
        <f>M01_SETTINGS!$F$2</f>
        <v>KASPI</v>
      </c>
    </row>
    <row r="5551" spans="1:10" x14ac:dyDescent="0.35">
      <c r="A5551" s="3">
        <f>_xlfn.XLOOKUP(Table16[[#This Row],[OrderID]],[3]!Table13456[No заказа],[3]!Table13456[Дата
отправки],"",0,1)</f>
        <v>45639</v>
      </c>
      <c r="B5551" s="2">
        <v>461912447</v>
      </c>
      <c r="C5551" s="2"/>
      <c r="D5551" s="2"/>
      <c r="E5551" s="3"/>
      <c r="F5551" s="3"/>
      <c r="H5551" s="5">
        <f>_xlfn.XLOOKUP(Table16[[#This Row],[OrderID]],[3]!Table13456[No заказа],[3]!Table13456[Количество],"",0,1)</f>
        <v>1</v>
      </c>
      <c r="I5551" s="5">
        <f>_xlfn.XLOOKUP(Table16[[#This Row],[OrderID]],[3]!Table13456[No заказа],[3]!Table13456[Цена],"",0,1)</f>
        <v>8972</v>
      </c>
      <c r="J5551" s="2" t="str">
        <f>M01_SETTINGS!$F$2</f>
        <v>KASPI</v>
      </c>
    </row>
    <row r="5552" spans="1:10" x14ac:dyDescent="0.35">
      <c r="A5552" s="3">
        <f>_xlfn.XLOOKUP(Table16[[#This Row],[OrderID]],[3]!Table13456[No заказа],[3]!Table13456[Дата
отправки],"",0,1)</f>
        <v>45639</v>
      </c>
      <c r="B5552" s="2">
        <v>461868729</v>
      </c>
      <c r="C5552" s="2"/>
      <c r="D5552" s="2"/>
      <c r="E5552" s="3"/>
      <c r="F5552" s="3"/>
      <c r="H5552" s="5">
        <f>_xlfn.XLOOKUP(Table16[[#This Row],[OrderID]],[3]!Table13456[No заказа],[3]!Table13456[Количество],"",0,1)</f>
        <v>1</v>
      </c>
      <c r="I5552" s="5">
        <f>_xlfn.XLOOKUP(Table16[[#This Row],[OrderID]],[3]!Table13456[No заказа],[3]!Table13456[Цена],"",0,1)</f>
        <v>8430</v>
      </c>
      <c r="J5552" s="2" t="str">
        <f>M01_SETTINGS!$F$2</f>
        <v>KASPI</v>
      </c>
    </row>
    <row r="5553" spans="1:10" x14ac:dyDescent="0.35">
      <c r="A5553" s="3">
        <f>_xlfn.XLOOKUP(Table16[[#This Row],[OrderID]],[3]!Table13456[No заказа],[3]!Table13456[Дата
отправки],"",0,1)</f>
        <v>45639</v>
      </c>
      <c r="B5553" s="2">
        <v>461812797</v>
      </c>
      <c r="C5553" s="2"/>
      <c r="D5553" s="2"/>
      <c r="E5553" s="3"/>
      <c r="F5553" s="3"/>
      <c r="H5553" s="5">
        <f>_xlfn.XLOOKUP(Table16[[#This Row],[OrderID]],[3]!Table13456[No заказа],[3]!Table13456[Количество],"",0,1)</f>
        <v>1</v>
      </c>
      <c r="I5553" s="5">
        <f>_xlfn.XLOOKUP(Table16[[#This Row],[OrderID]],[3]!Table13456[No заказа],[3]!Table13456[Цена],"",0,1)</f>
        <v>8430</v>
      </c>
      <c r="J5553" s="2" t="str">
        <f>M01_SETTINGS!$F$2</f>
        <v>KASPI</v>
      </c>
    </row>
    <row r="5554" spans="1:10" x14ac:dyDescent="0.35">
      <c r="A5554" s="3">
        <f>_xlfn.XLOOKUP(Table16[[#This Row],[OrderID]],[3]!Table13456[No заказа],[3]!Table13456[Дата
отправки],"",0,1)</f>
        <v>45639</v>
      </c>
      <c r="B5554" s="2">
        <v>461809292</v>
      </c>
      <c r="C5554" s="2"/>
      <c r="D5554" s="2"/>
      <c r="E5554" s="3"/>
      <c r="F5554" s="3"/>
      <c r="H5554" s="5">
        <f>_xlfn.XLOOKUP(Table16[[#This Row],[OrderID]],[3]!Table13456[No заказа],[3]!Table13456[Количество],"",0,1)</f>
        <v>1</v>
      </c>
      <c r="I5554" s="5">
        <f>_xlfn.XLOOKUP(Table16[[#This Row],[OrderID]],[3]!Table13456[No заказа],[3]!Table13456[Цена],"",0,1)</f>
        <v>8981</v>
      </c>
      <c r="J5554" s="2" t="str">
        <f>M01_SETTINGS!$F$2</f>
        <v>KASPI</v>
      </c>
    </row>
    <row r="5555" spans="1:10" x14ac:dyDescent="0.35">
      <c r="A5555" s="3">
        <f>_xlfn.XLOOKUP(Table16[[#This Row],[OrderID]],[3]!Table13456[No заказа],[3]!Table13456[Дата
отправки],"",0,1)</f>
        <v>45639</v>
      </c>
      <c r="B5555" s="2">
        <v>461925686</v>
      </c>
      <c r="C5555" s="2"/>
      <c r="D5555" s="2"/>
      <c r="E5555" s="3"/>
      <c r="F5555" s="3"/>
      <c r="H5555" s="5">
        <f>_xlfn.XLOOKUP(Table16[[#This Row],[OrderID]],[3]!Table13456[No заказа],[3]!Table13456[Количество],"",0,1)</f>
        <v>1</v>
      </c>
      <c r="I5555" s="5">
        <f>_xlfn.XLOOKUP(Table16[[#This Row],[OrderID]],[3]!Table13456[No заказа],[3]!Table13456[Цена],"",0,1)</f>
        <v>8430</v>
      </c>
      <c r="J5555" s="2" t="str">
        <f>M01_SETTINGS!$F$2</f>
        <v>KASPI</v>
      </c>
    </row>
    <row r="5556" spans="1:10" x14ac:dyDescent="0.35">
      <c r="A5556" s="3">
        <f>_xlfn.XLOOKUP(Table16[[#This Row],[OrderID]],[3]!Table13456[No заказа],[3]!Table13456[Дата
отправки],"",0,1)</f>
        <v>45639</v>
      </c>
      <c r="B5556" s="2">
        <v>461646423</v>
      </c>
      <c r="C5556" s="2"/>
      <c r="D5556" s="2"/>
      <c r="E5556" s="3"/>
      <c r="F5556" s="3"/>
      <c r="H5556" s="5">
        <f>_xlfn.XLOOKUP(Table16[[#This Row],[OrderID]],[3]!Table13456[No заказа],[3]!Table13456[Количество],"",0,1)</f>
        <v>1</v>
      </c>
      <c r="I5556" s="5">
        <f>_xlfn.XLOOKUP(Table16[[#This Row],[OrderID]],[3]!Table13456[No заказа],[3]!Table13456[Цена],"",0,1)</f>
        <v>14000</v>
      </c>
      <c r="J5556" s="2" t="str">
        <f>M01_SETTINGS!$F$2</f>
        <v>KASPI</v>
      </c>
    </row>
    <row r="5557" spans="1:10" x14ac:dyDescent="0.35">
      <c r="A5557" s="3">
        <f>_xlfn.XLOOKUP(Table16[[#This Row],[OrderID]],[3]!Table13456[No заказа],[3]!Table13456[Дата
отправки],"",0,1)</f>
        <v>45639</v>
      </c>
      <c r="B5557" s="2">
        <v>461817535</v>
      </c>
      <c r="C5557" s="2"/>
      <c r="D5557" s="2"/>
      <c r="E5557" s="3"/>
      <c r="F5557" s="3"/>
      <c r="H5557" s="5">
        <f>_xlfn.XLOOKUP(Table16[[#This Row],[OrderID]],[3]!Table13456[No заказа],[3]!Table13456[Количество],"",0,1)</f>
        <v>1</v>
      </c>
      <c r="I5557" s="5">
        <f>_xlfn.XLOOKUP(Table16[[#This Row],[OrderID]],[3]!Table13456[No заказа],[3]!Table13456[Цена],"",0,1)</f>
        <v>8430</v>
      </c>
      <c r="J5557" s="2" t="str">
        <f>M01_SETTINGS!$F$2</f>
        <v>KASPI</v>
      </c>
    </row>
    <row r="5558" spans="1:10" x14ac:dyDescent="0.35">
      <c r="A5558" s="3">
        <f>_xlfn.XLOOKUP(Table16[[#This Row],[OrderID]],[3]!Table13456[No заказа],[3]!Table13456[Дата
отправки],"",0,1)</f>
        <v>45639</v>
      </c>
      <c r="B5558" s="2">
        <v>461867138</v>
      </c>
      <c r="C5558" s="2"/>
      <c r="D5558" s="2"/>
      <c r="E5558" s="3"/>
      <c r="F5558" s="3"/>
      <c r="H5558" s="5">
        <f>_xlfn.XLOOKUP(Table16[[#This Row],[OrderID]],[3]!Table13456[No заказа],[3]!Table13456[Количество],"",0,1)</f>
        <v>1</v>
      </c>
      <c r="I5558" s="5">
        <f>_xlfn.XLOOKUP(Table16[[#This Row],[OrderID]],[3]!Table13456[No заказа],[3]!Table13456[Цена],"",0,1)</f>
        <v>8430</v>
      </c>
      <c r="J5558" s="2" t="str">
        <f>M01_SETTINGS!$F$2</f>
        <v>KASPI</v>
      </c>
    </row>
    <row r="5559" spans="1:10" x14ac:dyDescent="0.35">
      <c r="A5559" s="3">
        <f>_xlfn.XLOOKUP(Table16[[#This Row],[OrderID]],[3]!Table13456[No заказа],[3]!Table13456[Дата
отправки],"",0,1)</f>
        <v>45639</v>
      </c>
      <c r="B5559" s="2">
        <v>461804169</v>
      </c>
      <c r="C5559" s="2"/>
      <c r="D5559" s="2"/>
      <c r="E5559" s="3"/>
      <c r="F5559" s="3"/>
      <c r="H5559" s="5">
        <f>_xlfn.XLOOKUP(Table16[[#This Row],[OrderID]],[3]!Table13456[No заказа],[3]!Table13456[Количество],"",0,1)</f>
        <v>1</v>
      </c>
      <c r="I5559" s="5">
        <f>_xlfn.XLOOKUP(Table16[[#This Row],[OrderID]],[3]!Table13456[No заказа],[3]!Table13456[Цена],"",0,1)</f>
        <v>9000</v>
      </c>
      <c r="J5559" s="2" t="str">
        <f>M01_SETTINGS!$F$2</f>
        <v>KASPI</v>
      </c>
    </row>
    <row r="5560" spans="1:10" x14ac:dyDescent="0.35">
      <c r="A5560" s="3">
        <f>_xlfn.XLOOKUP(Table16[[#This Row],[OrderID]],[3]!Table13456[No заказа],[3]!Table13456[Дата
отправки],"",0,1)</f>
        <v>45639</v>
      </c>
      <c r="B5560" s="2">
        <v>461948051</v>
      </c>
      <c r="C5560" s="2"/>
      <c r="D5560" s="2"/>
      <c r="E5560" s="3"/>
      <c r="F5560" s="3"/>
      <c r="H5560" s="5">
        <f>_xlfn.XLOOKUP(Table16[[#This Row],[OrderID]],[3]!Table13456[No заказа],[3]!Table13456[Количество],"",0,1)</f>
        <v>1</v>
      </c>
      <c r="I5560" s="5">
        <f>_xlfn.XLOOKUP(Table16[[#This Row],[OrderID]],[3]!Table13456[No заказа],[3]!Table13456[Цена],"",0,1)</f>
        <v>8430</v>
      </c>
      <c r="J5560" s="2" t="str">
        <f>M01_SETTINGS!$F$2</f>
        <v>KASPI</v>
      </c>
    </row>
    <row r="5561" spans="1:10" x14ac:dyDescent="0.35">
      <c r="A5561" s="3">
        <f>_xlfn.XLOOKUP(Table16[[#This Row],[OrderID]],[3]!Table13456[No заказа],[3]!Table13456[Дата
отправки],"",0,1)</f>
        <v>45639</v>
      </c>
      <c r="B5561" s="2">
        <v>461533205</v>
      </c>
      <c r="C5561" s="2"/>
      <c r="D5561" s="2"/>
      <c r="E5561" s="3"/>
      <c r="F5561" s="3"/>
      <c r="H5561" s="5">
        <f>_xlfn.XLOOKUP(Table16[[#This Row],[OrderID]],[3]!Table13456[No заказа],[3]!Table13456[Количество],"",0,1)</f>
        <v>1</v>
      </c>
      <c r="I5561" s="5">
        <f>_xlfn.XLOOKUP(Table16[[#This Row],[OrderID]],[3]!Table13456[No заказа],[3]!Table13456[Цена],"",0,1)</f>
        <v>8430</v>
      </c>
      <c r="J5561" s="2" t="str">
        <f>M01_SETTINGS!$F$2</f>
        <v>KASPI</v>
      </c>
    </row>
    <row r="5562" spans="1:10" x14ac:dyDescent="0.35">
      <c r="A5562" s="3">
        <f>_xlfn.XLOOKUP(Table16[[#This Row],[OrderID]],[3]!Table13456[No заказа],[3]!Table13456[Дата
отправки],"",0,1)</f>
        <v>45639</v>
      </c>
      <c r="B5562" s="2">
        <v>461922585</v>
      </c>
      <c r="C5562" s="2"/>
      <c r="D5562" s="2"/>
      <c r="E5562" s="3"/>
      <c r="F5562" s="3"/>
      <c r="H5562" s="5">
        <f>_xlfn.XLOOKUP(Table16[[#This Row],[OrderID]],[3]!Table13456[No заказа],[3]!Table13456[Количество],"",0,1)</f>
        <v>1</v>
      </c>
      <c r="I5562" s="5">
        <f>_xlfn.XLOOKUP(Table16[[#This Row],[OrderID]],[3]!Table13456[No заказа],[3]!Table13456[Цена],"",0,1)</f>
        <v>8428</v>
      </c>
      <c r="J5562" s="2" t="str">
        <f>M01_SETTINGS!$F$2</f>
        <v>KASPI</v>
      </c>
    </row>
    <row r="5563" spans="1:10" x14ac:dyDescent="0.35">
      <c r="A5563" s="3">
        <f>_xlfn.XLOOKUP(Table16[[#This Row],[OrderID]],[3]!Table13456[No заказа],[3]!Table13456[Дата
отправки],"",0,1)</f>
        <v>45639</v>
      </c>
      <c r="B5563" s="2">
        <v>462111205</v>
      </c>
      <c r="C5563" s="2"/>
      <c r="D5563" s="2"/>
      <c r="E5563" s="3"/>
      <c r="F5563" s="3"/>
      <c r="H5563" s="5">
        <f>_xlfn.XLOOKUP(Table16[[#This Row],[OrderID]],[3]!Table13456[No заказа],[3]!Table13456[Количество],"",0,1)</f>
        <v>1</v>
      </c>
      <c r="I5563" s="5">
        <f>_xlfn.XLOOKUP(Table16[[#This Row],[OrderID]],[3]!Table13456[No заказа],[3]!Table13456[Цена],"",0,1)</f>
        <v>13621</v>
      </c>
      <c r="J5563" s="2" t="str">
        <f>M01_SETTINGS!$F$2</f>
        <v>KASPI</v>
      </c>
    </row>
    <row r="5564" spans="1:10" x14ac:dyDescent="0.35">
      <c r="A5564" s="3">
        <f>_xlfn.XLOOKUP(Table16[[#This Row],[OrderID]],[3]!Table13456[No заказа],[3]!Table13456[Дата
отправки],"",0,1)</f>
        <v>45639</v>
      </c>
      <c r="B5564" s="2">
        <v>461696644</v>
      </c>
      <c r="C5564" s="2"/>
      <c r="D5564" s="2"/>
      <c r="E5564" s="3"/>
      <c r="F5564" s="3"/>
      <c r="H5564" s="5">
        <f>_xlfn.XLOOKUP(Table16[[#This Row],[OrderID]],[3]!Table13456[No заказа],[3]!Table13456[Количество],"",0,1)</f>
        <v>1</v>
      </c>
      <c r="I5564" s="5">
        <f>_xlfn.XLOOKUP(Table16[[#This Row],[OrderID]],[3]!Table13456[No заказа],[3]!Table13456[Цена],"",0,1)</f>
        <v>17990</v>
      </c>
      <c r="J5564" s="2" t="str">
        <f>M01_SETTINGS!$F$2</f>
        <v>KASPI</v>
      </c>
    </row>
    <row r="5565" spans="1:10" x14ac:dyDescent="0.35">
      <c r="A5565" s="3">
        <f>_xlfn.XLOOKUP(Table16[[#This Row],[OrderID]],[3]!Table13456[No заказа],[3]!Table13456[Дата
отправки],"",0,1)</f>
        <v>45639</v>
      </c>
      <c r="B5565" s="2">
        <v>462363602</v>
      </c>
      <c r="C5565" s="2"/>
      <c r="D5565" s="2"/>
      <c r="E5565" s="3"/>
      <c r="F5565" s="3"/>
      <c r="H5565" s="5">
        <f>_xlfn.XLOOKUP(Table16[[#This Row],[OrderID]],[3]!Table13456[No заказа],[3]!Table13456[Количество],"",0,1)</f>
        <v>1</v>
      </c>
      <c r="I5565" s="5">
        <f>_xlfn.XLOOKUP(Table16[[#This Row],[OrderID]],[3]!Table13456[No заказа],[3]!Table13456[Цена],"",0,1)</f>
        <v>8430</v>
      </c>
      <c r="J5565" s="2" t="str">
        <f>M01_SETTINGS!$F$2</f>
        <v>KASPI</v>
      </c>
    </row>
    <row r="5566" spans="1:10" x14ac:dyDescent="0.35">
      <c r="A5566" s="3">
        <f>_xlfn.XLOOKUP(Table16[[#This Row],[OrderID]],[3]!Table13456[No заказа],[3]!Table13456[Дата
отправки],"",0,1)</f>
        <v>45639</v>
      </c>
      <c r="B5566" s="2">
        <v>461622809</v>
      </c>
      <c r="C5566" s="2"/>
      <c r="D5566" s="2"/>
      <c r="E5566" s="3"/>
      <c r="F5566" s="3"/>
      <c r="H5566" s="5">
        <f>_xlfn.XLOOKUP(Table16[[#This Row],[OrderID]],[3]!Table13456[No заказа],[3]!Table13456[Количество],"",0,1)</f>
        <v>1</v>
      </c>
      <c r="I5566" s="5">
        <f>_xlfn.XLOOKUP(Table16[[#This Row],[OrderID]],[3]!Table13456[No заказа],[3]!Table13456[Цена],"",0,1)</f>
        <v>8671</v>
      </c>
      <c r="J5566" s="2" t="str">
        <f>M01_SETTINGS!$F$2</f>
        <v>KASPI</v>
      </c>
    </row>
    <row r="5567" spans="1:10" x14ac:dyDescent="0.35">
      <c r="A5567" s="3">
        <f>_xlfn.XLOOKUP(Table16[[#This Row],[OrderID]],[3]!Table13456[No заказа],[3]!Table13456[Дата
отправки],"",0,1)</f>
        <v>45639</v>
      </c>
      <c r="B5567" s="2">
        <v>462066092</v>
      </c>
      <c r="C5567" s="2"/>
      <c r="D5567" s="2"/>
      <c r="E5567" s="3"/>
      <c r="F5567" s="3"/>
      <c r="H5567" s="5">
        <f>_xlfn.XLOOKUP(Table16[[#This Row],[OrderID]],[3]!Table13456[No заказа],[3]!Table13456[Количество],"",0,1)</f>
        <v>1</v>
      </c>
      <c r="I5567" s="5">
        <f>_xlfn.XLOOKUP(Table16[[#This Row],[OrderID]],[3]!Table13456[No заказа],[3]!Table13456[Цена],"",0,1)</f>
        <v>9499</v>
      </c>
      <c r="J5567" s="2" t="str">
        <f>M01_SETTINGS!$F$2</f>
        <v>KASPI</v>
      </c>
    </row>
    <row r="5568" spans="1:10" x14ac:dyDescent="0.35">
      <c r="A5568" s="3">
        <f>_xlfn.XLOOKUP(Table16[[#This Row],[OrderID]],[3]!Table13456[No заказа],[3]!Table13456[Дата
отправки],"",0,1)</f>
        <v>45639</v>
      </c>
      <c r="B5568" s="2">
        <v>461936327</v>
      </c>
      <c r="C5568" s="2"/>
      <c r="D5568" s="2"/>
      <c r="E5568" s="3"/>
      <c r="F5568" s="3"/>
      <c r="H5568" s="5">
        <f>_xlfn.XLOOKUP(Table16[[#This Row],[OrderID]],[3]!Table13456[No заказа],[3]!Table13456[Количество],"",0,1)</f>
        <v>1</v>
      </c>
      <c r="I5568" s="5">
        <f>_xlfn.XLOOKUP(Table16[[#This Row],[OrderID]],[3]!Table13456[No заказа],[3]!Table13456[Цена],"",0,1)</f>
        <v>8430</v>
      </c>
      <c r="J5568" s="2" t="str">
        <f>M01_SETTINGS!$F$2</f>
        <v>KASPI</v>
      </c>
    </row>
    <row r="5569" spans="1:10" x14ac:dyDescent="0.35">
      <c r="A5569" s="3">
        <f>_xlfn.XLOOKUP(Table16[[#This Row],[OrderID]],[3]!Table13456[No заказа],[3]!Table13456[Дата
отправки],"",0,1)</f>
        <v>45639</v>
      </c>
      <c r="B5569" s="2">
        <v>462008716</v>
      </c>
      <c r="C5569" s="2"/>
      <c r="D5569" s="2"/>
      <c r="E5569" s="3"/>
      <c r="F5569" s="3"/>
      <c r="H5569" s="5">
        <f>_xlfn.XLOOKUP(Table16[[#This Row],[OrderID]],[3]!Table13456[No заказа],[3]!Table13456[Количество],"",0,1)</f>
        <v>1</v>
      </c>
      <c r="I5569" s="5">
        <f>_xlfn.XLOOKUP(Table16[[#This Row],[OrderID]],[3]!Table13456[No заказа],[3]!Table13456[Цена],"",0,1)</f>
        <v>9499</v>
      </c>
      <c r="J5569" s="2" t="str">
        <f>M01_SETTINGS!$F$2</f>
        <v>KASPI</v>
      </c>
    </row>
    <row r="5570" spans="1:10" x14ac:dyDescent="0.35">
      <c r="A5570" s="3">
        <f>_xlfn.XLOOKUP(Table16[[#This Row],[OrderID]],[3]!Table13456[No заказа],[3]!Table13456[Дата
отправки],"",0,1)</f>
        <v>45639</v>
      </c>
      <c r="B5570" s="2">
        <v>462004674</v>
      </c>
      <c r="C5570" s="2"/>
      <c r="D5570" s="2"/>
      <c r="E5570" s="3"/>
      <c r="F5570" s="3"/>
      <c r="H5570" s="5">
        <f>_xlfn.XLOOKUP(Table16[[#This Row],[OrderID]],[3]!Table13456[No заказа],[3]!Table13456[Количество],"",0,1)</f>
        <v>1</v>
      </c>
      <c r="I5570" s="5">
        <f>_xlfn.XLOOKUP(Table16[[#This Row],[OrderID]],[3]!Table13456[No заказа],[3]!Table13456[Цена],"",0,1)</f>
        <v>11999</v>
      </c>
      <c r="J5570" s="2" t="str">
        <f>M01_SETTINGS!$F$2</f>
        <v>KASPI</v>
      </c>
    </row>
    <row r="5571" spans="1:10" x14ac:dyDescent="0.35">
      <c r="A5571" s="3">
        <f>_xlfn.XLOOKUP(Table16[[#This Row],[OrderID]],[3]!Table13456[No заказа],[3]!Table13456[Дата
отправки],"",0,1)</f>
        <v>45639</v>
      </c>
      <c r="B5571" s="2">
        <v>462224450</v>
      </c>
      <c r="C5571" s="2"/>
      <c r="D5571" s="2"/>
      <c r="E5571" s="3"/>
      <c r="F5571" s="3"/>
      <c r="H5571" s="5">
        <f>_xlfn.XLOOKUP(Table16[[#This Row],[OrderID]],[3]!Table13456[No заказа],[3]!Table13456[Количество],"",0,1)</f>
        <v>1</v>
      </c>
      <c r="I5571" s="5">
        <f>_xlfn.XLOOKUP(Table16[[#This Row],[OrderID]],[3]!Table13456[No заказа],[3]!Table13456[Цена],"",0,1)</f>
        <v>13581</v>
      </c>
      <c r="J5571" s="2" t="str">
        <f>M01_SETTINGS!$F$2</f>
        <v>KASPI</v>
      </c>
    </row>
    <row r="5572" spans="1:10" x14ac:dyDescent="0.35">
      <c r="A5572" s="3">
        <f>_xlfn.XLOOKUP(Table16[[#This Row],[OrderID]],[3]!Table13456[No заказа],[3]!Table13456[Дата
отправки],"",0,1)</f>
        <v>45639</v>
      </c>
      <c r="B5572" s="2">
        <v>461881273</v>
      </c>
      <c r="C5572" s="2"/>
      <c r="D5572" s="2"/>
      <c r="E5572" s="3"/>
      <c r="F5572" s="3"/>
      <c r="H5572" s="5">
        <f>_xlfn.XLOOKUP(Table16[[#This Row],[OrderID]],[3]!Table13456[No заказа],[3]!Table13456[Количество],"",0,1)</f>
        <v>1</v>
      </c>
      <c r="I5572" s="5">
        <f>_xlfn.XLOOKUP(Table16[[#This Row],[OrderID]],[3]!Table13456[No заказа],[3]!Table13456[Цена],"",0,1)</f>
        <v>8668</v>
      </c>
      <c r="J5572" s="2" t="str">
        <f>M01_SETTINGS!$F$2</f>
        <v>KASPI</v>
      </c>
    </row>
    <row r="5573" spans="1:10" x14ac:dyDescent="0.35">
      <c r="A5573" s="3">
        <f>_xlfn.XLOOKUP(Table16[[#This Row],[OrderID]],[3]!Table13456[No заказа],[3]!Table13456[Дата
отправки],"",0,1)</f>
        <v>45638</v>
      </c>
      <c r="B5573" s="2">
        <v>461059149</v>
      </c>
      <c r="C5573" s="2"/>
      <c r="D5573" s="2"/>
      <c r="E5573" s="3"/>
      <c r="F5573" s="3"/>
      <c r="H5573" s="5">
        <f>_xlfn.XLOOKUP(Table16[[#This Row],[OrderID]],[3]!Table13456[No заказа],[3]!Table13456[Количество],"",0,1)</f>
        <v>1</v>
      </c>
      <c r="I5573" s="5">
        <f>_xlfn.XLOOKUP(Table16[[#This Row],[OrderID]],[3]!Table13456[No заказа],[3]!Table13456[Цена],"",0,1)</f>
        <v>14000</v>
      </c>
      <c r="J5573" s="2" t="str">
        <f>M01_SETTINGS!$F$2</f>
        <v>KASPI</v>
      </c>
    </row>
    <row r="5574" spans="1:10" x14ac:dyDescent="0.35">
      <c r="A5574" s="3">
        <f>_xlfn.XLOOKUP(Table16[[#This Row],[OrderID]],[3]!Table13456[No заказа],[3]!Table13456[Дата
отправки],"",0,1)</f>
        <v>45638</v>
      </c>
      <c r="B5574" s="2">
        <v>460861334</v>
      </c>
      <c r="C5574" s="2"/>
      <c r="D5574" s="2"/>
      <c r="E5574" s="3"/>
      <c r="F5574" s="3"/>
      <c r="H5574" s="5">
        <f>_xlfn.XLOOKUP(Table16[[#This Row],[OrderID]],[3]!Table13456[No заказа],[3]!Table13456[Количество],"",0,1)</f>
        <v>1</v>
      </c>
      <c r="I5574" s="5">
        <f>_xlfn.XLOOKUP(Table16[[#This Row],[OrderID]],[3]!Table13456[No заказа],[3]!Table13456[Цена],"",0,1)</f>
        <v>9498</v>
      </c>
      <c r="J5574" s="2" t="str">
        <f>M01_SETTINGS!$F$2</f>
        <v>KASPI</v>
      </c>
    </row>
    <row r="5575" spans="1:10" x14ac:dyDescent="0.35">
      <c r="A5575" s="3">
        <f>_xlfn.XLOOKUP(Table16[[#This Row],[OrderID]],[3]!Table13456[No заказа],[3]!Table13456[Дата
отправки],"",0,1)</f>
        <v>45638</v>
      </c>
      <c r="B5575" s="2">
        <v>460939868</v>
      </c>
      <c r="C5575" s="2"/>
      <c r="D5575" s="2"/>
      <c r="E5575" s="3"/>
      <c r="F5575" s="3"/>
      <c r="H5575" s="5">
        <f>_xlfn.XLOOKUP(Table16[[#This Row],[OrderID]],[3]!Table13456[No заказа],[3]!Table13456[Количество],"",0,1)</f>
        <v>1</v>
      </c>
      <c r="I5575" s="5">
        <f>_xlfn.XLOOKUP(Table16[[#This Row],[OrderID]],[3]!Table13456[No заказа],[3]!Table13456[Цена],"",0,1)</f>
        <v>8501</v>
      </c>
      <c r="J5575" s="2" t="str">
        <f>M01_SETTINGS!$F$2</f>
        <v>KASPI</v>
      </c>
    </row>
    <row r="5576" spans="1:10" x14ac:dyDescent="0.35">
      <c r="A5576" s="3">
        <f>_xlfn.XLOOKUP(Table16[[#This Row],[OrderID]],[3]!Table13456[No заказа],[3]!Table13456[Дата
отправки],"",0,1)</f>
        <v>45638</v>
      </c>
      <c r="B5576" s="2">
        <v>461028214</v>
      </c>
      <c r="C5576" s="2"/>
      <c r="D5576" s="2"/>
      <c r="E5576" s="3"/>
      <c r="F5576" s="3"/>
      <c r="H5576" s="5">
        <f>_xlfn.XLOOKUP(Table16[[#This Row],[OrderID]],[3]!Table13456[No заказа],[3]!Table13456[Количество],"",0,1)</f>
        <v>1</v>
      </c>
      <c r="I5576" s="5">
        <f>_xlfn.XLOOKUP(Table16[[#This Row],[OrderID]],[3]!Table13456[No заказа],[3]!Table13456[Цена],"",0,1)</f>
        <v>8987</v>
      </c>
      <c r="J5576" s="2" t="str">
        <f>M01_SETTINGS!$F$2</f>
        <v>KASPI</v>
      </c>
    </row>
    <row r="5577" spans="1:10" x14ac:dyDescent="0.35">
      <c r="A5577" s="3">
        <f>_xlfn.XLOOKUP(Table16[[#This Row],[OrderID]],[3]!Table13456[No заказа],[3]!Table13456[Дата
отправки],"",0,1)</f>
        <v>45638</v>
      </c>
      <c r="B5577" s="2">
        <v>460995027</v>
      </c>
      <c r="C5577" s="2"/>
      <c r="D5577" s="2"/>
      <c r="E5577" s="3"/>
      <c r="F5577" s="3"/>
      <c r="H5577" s="5">
        <f>_xlfn.XLOOKUP(Table16[[#This Row],[OrderID]],[3]!Table13456[No заказа],[3]!Table13456[Количество],"",0,1)</f>
        <v>1</v>
      </c>
      <c r="I5577" s="5">
        <f>_xlfn.XLOOKUP(Table16[[#This Row],[OrderID]],[3]!Table13456[No заказа],[3]!Table13456[Цена],"",0,1)</f>
        <v>8430</v>
      </c>
      <c r="J5577" s="2" t="str">
        <f>M01_SETTINGS!$F$2</f>
        <v>KASPI</v>
      </c>
    </row>
    <row r="5578" spans="1:10" x14ac:dyDescent="0.35">
      <c r="A5578" s="3">
        <f>_xlfn.XLOOKUP(Table16[[#This Row],[OrderID]],[3]!Table13456[No заказа],[3]!Table13456[Дата
отправки],"",0,1)</f>
        <v>45638</v>
      </c>
      <c r="B5578" s="2">
        <v>460805706</v>
      </c>
      <c r="C5578" s="2"/>
      <c r="D5578" s="2"/>
      <c r="E5578" s="3"/>
      <c r="F5578" s="3"/>
      <c r="H5578" s="5">
        <f>_xlfn.XLOOKUP(Table16[[#This Row],[OrderID]],[3]!Table13456[No заказа],[3]!Table13456[Количество],"",0,1)</f>
        <v>1</v>
      </c>
      <c r="I5578" s="5">
        <f>_xlfn.XLOOKUP(Table16[[#This Row],[OrderID]],[3]!Table13456[No заказа],[3]!Table13456[Цена],"",0,1)</f>
        <v>8430</v>
      </c>
      <c r="J5578" s="2" t="str">
        <f>M01_SETTINGS!$F$2</f>
        <v>KASPI</v>
      </c>
    </row>
    <row r="5579" spans="1:10" x14ac:dyDescent="0.35">
      <c r="A5579" s="3">
        <f>_xlfn.XLOOKUP(Table16[[#This Row],[OrderID]],[3]!Table13456[No заказа],[3]!Table13456[Дата
отправки],"",0,1)</f>
        <v>45638</v>
      </c>
      <c r="B5579" s="2">
        <v>460981822</v>
      </c>
      <c r="C5579" s="2"/>
      <c r="D5579" s="2"/>
      <c r="E5579" s="3"/>
      <c r="F5579" s="3"/>
      <c r="H5579" s="5">
        <f>_xlfn.XLOOKUP(Table16[[#This Row],[OrderID]],[3]!Table13456[No заказа],[3]!Table13456[Количество],"",0,1)</f>
        <v>1</v>
      </c>
      <c r="I5579" s="5">
        <f>_xlfn.XLOOKUP(Table16[[#This Row],[OrderID]],[3]!Table13456[No заказа],[3]!Table13456[Цена],"",0,1)</f>
        <v>8430</v>
      </c>
      <c r="J5579" s="2" t="str">
        <f>M01_SETTINGS!$F$2</f>
        <v>KASPI</v>
      </c>
    </row>
    <row r="5580" spans="1:10" x14ac:dyDescent="0.35">
      <c r="A5580" s="3">
        <f>_xlfn.XLOOKUP(Table16[[#This Row],[OrderID]],[3]!Table13456[No заказа],[3]!Table13456[Дата
отправки],"",0,1)</f>
        <v>45638</v>
      </c>
      <c r="B5580" s="2">
        <v>461071245</v>
      </c>
      <c r="C5580" s="2"/>
      <c r="D5580" s="2"/>
      <c r="E5580" s="3"/>
      <c r="F5580" s="3"/>
      <c r="H5580" s="5">
        <f>_xlfn.XLOOKUP(Table16[[#This Row],[OrderID]],[3]!Table13456[No заказа],[3]!Table13456[Количество],"",0,1)</f>
        <v>1</v>
      </c>
      <c r="I5580" s="5">
        <f>_xlfn.XLOOKUP(Table16[[#This Row],[OrderID]],[3]!Table13456[No заказа],[3]!Table13456[Цена],"",0,1)</f>
        <v>8430</v>
      </c>
      <c r="J5580" s="2" t="str">
        <f>M01_SETTINGS!$F$2</f>
        <v>KASPI</v>
      </c>
    </row>
    <row r="5581" spans="1:10" x14ac:dyDescent="0.35">
      <c r="A5581" s="3">
        <f>_xlfn.XLOOKUP(Table16[[#This Row],[OrderID]],[3]!Table13456[No заказа],[3]!Table13456[Дата
отправки],"",0,1)</f>
        <v>45638</v>
      </c>
      <c r="B5581" s="2">
        <v>461193630</v>
      </c>
      <c r="C5581" s="2"/>
      <c r="D5581" s="2"/>
      <c r="E5581" s="3"/>
      <c r="F5581" s="3"/>
      <c r="H5581" s="5">
        <f>_xlfn.XLOOKUP(Table16[[#This Row],[OrderID]],[3]!Table13456[No заказа],[3]!Table13456[Количество],"",0,1)</f>
        <v>1</v>
      </c>
      <c r="I5581" s="5">
        <f>_xlfn.XLOOKUP(Table16[[#This Row],[OrderID]],[3]!Table13456[No заказа],[3]!Table13456[Цена],"",0,1)</f>
        <v>8973</v>
      </c>
      <c r="J5581" s="2" t="str">
        <f>M01_SETTINGS!$F$2</f>
        <v>KASPI</v>
      </c>
    </row>
    <row r="5582" spans="1:10" x14ac:dyDescent="0.35">
      <c r="A5582" s="3">
        <f>_xlfn.XLOOKUP(Table16[[#This Row],[OrderID]],[3]!Table13456[No заказа],[3]!Table13456[Дата
отправки],"",0,1)</f>
        <v>45638</v>
      </c>
      <c r="B5582" s="2">
        <v>460814331</v>
      </c>
      <c r="C5582" s="2"/>
      <c r="D5582" s="2"/>
      <c r="E5582" s="3"/>
      <c r="F5582" s="3"/>
      <c r="H5582" s="5">
        <f>_xlfn.XLOOKUP(Table16[[#This Row],[OrderID]],[3]!Table13456[No заказа],[3]!Table13456[Количество],"",0,1)</f>
        <v>1</v>
      </c>
      <c r="I5582" s="5">
        <f>_xlfn.XLOOKUP(Table16[[#This Row],[OrderID]],[3]!Table13456[No заказа],[3]!Table13456[Цена],"",0,1)</f>
        <v>9500</v>
      </c>
      <c r="J5582" s="2" t="str">
        <f>M01_SETTINGS!$F$2</f>
        <v>KASPI</v>
      </c>
    </row>
    <row r="5583" spans="1:10" x14ac:dyDescent="0.35">
      <c r="A5583" s="3">
        <f>_xlfn.XLOOKUP(Table16[[#This Row],[OrderID]],[3]!Table13456[No заказа],[3]!Table13456[Дата
отправки],"",0,1)</f>
        <v>45638</v>
      </c>
      <c r="B5583" s="2">
        <v>461130239</v>
      </c>
      <c r="C5583" s="2"/>
      <c r="D5583" s="2"/>
      <c r="E5583" s="3"/>
      <c r="F5583" s="3"/>
      <c r="H5583" s="5">
        <f>_xlfn.XLOOKUP(Table16[[#This Row],[OrderID]],[3]!Table13456[No заказа],[3]!Table13456[Количество],"",0,1)</f>
        <v>1</v>
      </c>
      <c r="I5583" s="5">
        <f>_xlfn.XLOOKUP(Table16[[#This Row],[OrderID]],[3]!Table13456[No заказа],[3]!Table13456[Цена],"",0,1)</f>
        <v>8678</v>
      </c>
      <c r="J5583" s="2" t="str">
        <f>M01_SETTINGS!$F$2</f>
        <v>KASPI</v>
      </c>
    </row>
    <row r="5584" spans="1:10" x14ac:dyDescent="0.35">
      <c r="A5584" s="3">
        <f>_xlfn.XLOOKUP(Table16[[#This Row],[OrderID]],[3]!Table13456[No заказа],[3]!Table13456[Дата
отправки],"",0,1)</f>
        <v>45638</v>
      </c>
      <c r="B5584" s="2">
        <v>461357768</v>
      </c>
      <c r="C5584" s="2"/>
      <c r="D5584" s="2"/>
      <c r="E5584" s="3"/>
      <c r="F5584" s="3"/>
      <c r="H5584" s="5">
        <f>_xlfn.XLOOKUP(Table16[[#This Row],[OrderID]],[3]!Table13456[No заказа],[3]!Table13456[Количество],"",0,1)</f>
        <v>1</v>
      </c>
      <c r="I5584" s="5">
        <f>_xlfn.XLOOKUP(Table16[[#This Row],[OrderID]],[3]!Table13456[No заказа],[3]!Table13456[Цена],"",0,1)</f>
        <v>8430</v>
      </c>
      <c r="J5584" s="2" t="str">
        <f>M01_SETTINGS!$F$2</f>
        <v>KASPI</v>
      </c>
    </row>
    <row r="5585" spans="1:10" x14ac:dyDescent="0.35">
      <c r="A5585" s="3">
        <f>_xlfn.XLOOKUP(Table16[[#This Row],[OrderID]],[3]!Table13456[No заказа],[3]!Table13456[Дата
отправки],"",0,1)</f>
        <v>45638</v>
      </c>
      <c r="B5585" s="2">
        <v>460983676</v>
      </c>
      <c r="C5585" s="2"/>
      <c r="D5585" s="2"/>
      <c r="E5585" s="3"/>
      <c r="F5585" s="3"/>
      <c r="H5585" s="5">
        <f>_xlfn.XLOOKUP(Table16[[#This Row],[OrderID]],[3]!Table13456[No заказа],[3]!Table13456[Количество],"",0,1)</f>
        <v>1</v>
      </c>
      <c r="I5585" s="5">
        <f>_xlfn.XLOOKUP(Table16[[#This Row],[OrderID]],[3]!Table13456[No заказа],[3]!Table13456[Цена],"",0,1)</f>
        <v>8430</v>
      </c>
      <c r="J5585" s="2" t="str">
        <f>M01_SETTINGS!$F$2</f>
        <v>KASPI</v>
      </c>
    </row>
    <row r="5586" spans="1:10" x14ac:dyDescent="0.35">
      <c r="A5586" s="3">
        <f>_xlfn.XLOOKUP(Table16[[#This Row],[OrderID]],[3]!Table13456[No заказа],[3]!Table13456[Дата
отправки],"",0,1)</f>
        <v>45638</v>
      </c>
      <c r="B5586" s="2">
        <v>460839721</v>
      </c>
      <c r="C5586" s="2"/>
      <c r="D5586" s="2"/>
      <c r="E5586" s="3"/>
      <c r="F5586" s="3"/>
      <c r="H5586" s="5">
        <f>_xlfn.XLOOKUP(Table16[[#This Row],[OrderID]],[3]!Table13456[No заказа],[3]!Table13456[Количество],"",0,1)</f>
        <v>1</v>
      </c>
      <c r="I5586" s="5">
        <f>_xlfn.XLOOKUP(Table16[[#This Row],[OrderID]],[3]!Table13456[No заказа],[3]!Table13456[Цена],"",0,1)</f>
        <v>8430</v>
      </c>
      <c r="J5586" s="2" t="str">
        <f>M01_SETTINGS!$F$2</f>
        <v>KASPI</v>
      </c>
    </row>
    <row r="5587" spans="1:10" x14ac:dyDescent="0.35">
      <c r="A5587" s="3">
        <f>_xlfn.XLOOKUP(Table16[[#This Row],[OrderID]],[3]!Table13456[No заказа],[3]!Table13456[Дата
отправки],"",0,1)</f>
        <v>45638</v>
      </c>
      <c r="B5587" s="2">
        <v>461216032</v>
      </c>
      <c r="C5587" s="2"/>
      <c r="D5587" s="2"/>
      <c r="E5587" s="3"/>
      <c r="F5587" s="3"/>
      <c r="H5587" s="5">
        <f>_xlfn.XLOOKUP(Table16[[#This Row],[OrderID]],[3]!Table13456[No заказа],[3]!Table13456[Количество],"",0,1)</f>
        <v>1</v>
      </c>
      <c r="I5587" s="5">
        <f>_xlfn.XLOOKUP(Table16[[#This Row],[OrderID]],[3]!Table13456[No заказа],[3]!Table13456[Цена],"",0,1)</f>
        <v>8973</v>
      </c>
      <c r="J5587" s="2" t="str">
        <f>M01_SETTINGS!$F$2</f>
        <v>KASPI</v>
      </c>
    </row>
    <row r="5588" spans="1:10" x14ac:dyDescent="0.35">
      <c r="A5588" s="3">
        <f>_xlfn.XLOOKUP(Table16[[#This Row],[OrderID]],[3]!Table13456[No заказа],[3]!Table13456[Дата
отправки],"",0,1)</f>
        <v>45638</v>
      </c>
      <c r="B5588" s="2">
        <v>460974124</v>
      </c>
      <c r="C5588" s="2"/>
      <c r="D5588" s="2"/>
      <c r="E5588" s="3"/>
      <c r="F5588" s="3"/>
      <c r="H5588" s="5">
        <f>_xlfn.XLOOKUP(Table16[[#This Row],[OrderID]],[3]!Table13456[No заказа],[3]!Table13456[Количество],"",0,1)</f>
        <v>1</v>
      </c>
      <c r="I5588" s="5">
        <f>_xlfn.XLOOKUP(Table16[[#This Row],[OrderID]],[3]!Table13456[No заказа],[3]!Table13456[Цена],"",0,1)</f>
        <v>8430</v>
      </c>
      <c r="J5588" s="2" t="str">
        <f>M01_SETTINGS!$F$2</f>
        <v>KASPI</v>
      </c>
    </row>
    <row r="5589" spans="1:10" x14ac:dyDescent="0.35">
      <c r="A5589" s="3">
        <f>_xlfn.XLOOKUP(Table16[[#This Row],[OrderID]],[3]!Table13456[No заказа],[3]!Table13456[Дата
отправки],"",0,1)</f>
        <v>45638</v>
      </c>
      <c r="B5589" s="2">
        <v>461289619</v>
      </c>
      <c r="C5589" s="2"/>
      <c r="D5589" s="2"/>
      <c r="E5589" s="3"/>
      <c r="F5589" s="3"/>
      <c r="H5589" s="5">
        <f>_xlfn.XLOOKUP(Table16[[#This Row],[OrderID]],[3]!Table13456[No заказа],[3]!Table13456[Количество],"",0,1)</f>
        <v>1</v>
      </c>
      <c r="I5589" s="5">
        <f>_xlfn.XLOOKUP(Table16[[#This Row],[OrderID]],[3]!Table13456[No заказа],[3]!Table13456[Цена],"",0,1)</f>
        <v>8430</v>
      </c>
      <c r="J5589" s="2" t="str">
        <f>M01_SETTINGS!$F$2</f>
        <v>KASPI</v>
      </c>
    </row>
    <row r="5590" spans="1:10" x14ac:dyDescent="0.35">
      <c r="A5590" s="3">
        <f>_xlfn.XLOOKUP(Table16[[#This Row],[OrderID]],[3]!Table13456[No заказа],[3]!Table13456[Дата
отправки],"",0,1)</f>
        <v>45638</v>
      </c>
      <c r="B5590" s="2">
        <v>461212475</v>
      </c>
      <c r="C5590" s="2"/>
      <c r="D5590" s="2"/>
      <c r="E5590" s="3"/>
      <c r="F5590" s="3"/>
      <c r="H5590" s="5">
        <f>_xlfn.XLOOKUP(Table16[[#This Row],[OrderID]],[3]!Table13456[No заказа],[3]!Table13456[Количество],"",0,1)</f>
        <v>1</v>
      </c>
      <c r="I5590" s="5">
        <f>_xlfn.XLOOKUP(Table16[[#This Row],[OrderID]],[3]!Table13456[No заказа],[3]!Table13456[Цена],"",0,1)</f>
        <v>8987</v>
      </c>
      <c r="J5590" s="2" t="str">
        <f>M01_SETTINGS!$F$2</f>
        <v>KASPI</v>
      </c>
    </row>
    <row r="5591" spans="1:10" x14ac:dyDescent="0.35">
      <c r="A5591" s="3">
        <f>_xlfn.XLOOKUP(Table16[[#This Row],[OrderID]],[3]!Table13456[No заказа],[3]!Table13456[Дата
отправки],"",0,1)</f>
        <v>45638</v>
      </c>
      <c r="B5591" s="2">
        <v>460998477</v>
      </c>
      <c r="C5591" s="2"/>
      <c r="D5591" s="2"/>
      <c r="E5591" s="3"/>
      <c r="F5591" s="3"/>
      <c r="H5591" s="5">
        <f>_xlfn.XLOOKUP(Table16[[#This Row],[OrderID]],[3]!Table13456[No заказа],[3]!Table13456[Количество],"",0,1)</f>
        <v>1</v>
      </c>
      <c r="I5591" s="5">
        <f>_xlfn.XLOOKUP(Table16[[#This Row],[OrderID]],[3]!Table13456[No заказа],[3]!Table13456[Цена],"",0,1)</f>
        <v>8990</v>
      </c>
      <c r="J5591" s="2" t="str">
        <f>M01_SETTINGS!$F$2</f>
        <v>KASPI</v>
      </c>
    </row>
    <row r="5592" spans="1:10" x14ac:dyDescent="0.35">
      <c r="A5592" s="3">
        <f>_xlfn.XLOOKUP(Table16[[#This Row],[OrderID]],[3]!Table13456[No заказа],[3]!Table13456[Дата
отправки],"",0,1)</f>
        <v>45638</v>
      </c>
      <c r="B5592" s="2">
        <v>460862693</v>
      </c>
      <c r="C5592" s="2"/>
      <c r="D5592" s="2"/>
      <c r="E5592" s="3"/>
      <c r="F5592" s="3"/>
      <c r="H5592" s="5">
        <f>_xlfn.XLOOKUP(Table16[[#This Row],[OrderID]],[3]!Table13456[No заказа],[3]!Table13456[Количество],"",0,1)</f>
        <v>1</v>
      </c>
      <c r="I5592" s="5">
        <f>_xlfn.XLOOKUP(Table16[[#This Row],[OrderID]],[3]!Table13456[No заказа],[3]!Table13456[Цена],"",0,1)</f>
        <v>8990</v>
      </c>
      <c r="J5592" s="2" t="str">
        <f>M01_SETTINGS!$F$2</f>
        <v>KASPI</v>
      </c>
    </row>
    <row r="5593" spans="1:10" x14ac:dyDescent="0.35">
      <c r="A5593" s="3">
        <f>_xlfn.XLOOKUP(Table16[[#This Row],[OrderID]],[3]!Table13456[No заказа],[3]!Table13456[Дата
отправки],"",0,1)</f>
        <v>45638</v>
      </c>
      <c r="B5593" s="2">
        <v>460841458</v>
      </c>
      <c r="C5593" s="2"/>
      <c r="D5593" s="2"/>
      <c r="E5593" s="3"/>
      <c r="F5593" s="3"/>
      <c r="H5593" s="5">
        <f>_xlfn.XLOOKUP(Table16[[#This Row],[OrderID]],[3]!Table13456[No заказа],[3]!Table13456[Количество],"",0,1)</f>
        <v>1</v>
      </c>
      <c r="I5593" s="5">
        <f>_xlfn.XLOOKUP(Table16[[#This Row],[OrderID]],[3]!Table13456[No заказа],[3]!Table13456[Цена],"",0,1)</f>
        <v>8984</v>
      </c>
      <c r="J5593" s="2" t="str">
        <f>M01_SETTINGS!$F$2</f>
        <v>KASPI</v>
      </c>
    </row>
    <row r="5594" spans="1:10" x14ac:dyDescent="0.35">
      <c r="A5594" s="3">
        <f>_xlfn.XLOOKUP(Table16[[#This Row],[OrderID]],[3]!Table13456[No заказа],[3]!Table13456[Дата
отправки],"",0,1)</f>
        <v>45638</v>
      </c>
      <c r="B5594" s="2">
        <v>461064667</v>
      </c>
      <c r="C5594" s="2"/>
      <c r="D5594" s="2"/>
      <c r="E5594" s="3"/>
      <c r="F5594" s="3"/>
      <c r="H5594" s="5">
        <f>_xlfn.XLOOKUP(Table16[[#This Row],[OrderID]],[3]!Table13456[No заказа],[3]!Table13456[Количество],"",0,1)</f>
        <v>1</v>
      </c>
      <c r="I5594" s="5">
        <f>_xlfn.XLOOKUP(Table16[[#This Row],[OrderID]],[3]!Table13456[No заказа],[3]!Table13456[Цена],"",0,1)</f>
        <v>8990</v>
      </c>
      <c r="J5594" s="2" t="str">
        <f>M01_SETTINGS!$F$2</f>
        <v>KASPI</v>
      </c>
    </row>
    <row r="5595" spans="1:10" x14ac:dyDescent="0.35">
      <c r="A5595" s="3">
        <f>_xlfn.XLOOKUP(Table16[[#This Row],[OrderID]],[3]!Table13456[No заказа],[3]!Table13456[Дата
отправки],"",0,1)</f>
        <v>45638</v>
      </c>
      <c r="B5595" s="2">
        <v>460931018</v>
      </c>
      <c r="C5595" s="2"/>
      <c r="D5595" s="2"/>
      <c r="E5595" s="3"/>
      <c r="F5595" s="3"/>
      <c r="H5595" s="5">
        <f>_xlfn.XLOOKUP(Table16[[#This Row],[OrderID]],[3]!Table13456[No заказа],[3]!Table13456[Количество],"",0,1)</f>
        <v>1</v>
      </c>
      <c r="I5595" s="5">
        <f>_xlfn.XLOOKUP(Table16[[#This Row],[OrderID]],[3]!Table13456[No заказа],[3]!Table13456[Цена],"",0,1)</f>
        <v>8988</v>
      </c>
      <c r="J5595" s="2" t="str">
        <f>M01_SETTINGS!$F$2</f>
        <v>KASPI</v>
      </c>
    </row>
    <row r="5596" spans="1:10" x14ac:dyDescent="0.35">
      <c r="A5596" s="3">
        <f>_xlfn.XLOOKUP(Table16[[#This Row],[OrderID]],[3]!Table13456[No заказа],[3]!Table13456[Дата
отправки],"",0,1)</f>
        <v>45638</v>
      </c>
      <c r="B5596" s="2">
        <v>461133754</v>
      </c>
      <c r="C5596" s="2"/>
      <c r="D5596" s="2"/>
      <c r="E5596" s="3"/>
      <c r="F5596" s="3"/>
      <c r="H5596" s="5">
        <f>_xlfn.XLOOKUP(Table16[[#This Row],[OrderID]],[3]!Table13456[No заказа],[3]!Table13456[Количество],"",0,1)</f>
        <v>1</v>
      </c>
      <c r="I5596" s="5">
        <f>_xlfn.XLOOKUP(Table16[[#This Row],[OrderID]],[3]!Table13456[No заказа],[3]!Table13456[Цена],"",0,1)</f>
        <v>8987</v>
      </c>
      <c r="J5596" s="2" t="str">
        <f>M01_SETTINGS!$F$2</f>
        <v>KASPI</v>
      </c>
    </row>
    <row r="5597" spans="1:10" x14ac:dyDescent="0.35">
      <c r="A5597" s="3">
        <f>_xlfn.XLOOKUP(Table16[[#This Row],[OrderID]],[3]!Table13456[No заказа],[3]!Table13456[Дата
отправки],"",0,1)</f>
        <v>45638</v>
      </c>
      <c r="B5597" s="2">
        <v>461428953</v>
      </c>
      <c r="C5597" s="2"/>
      <c r="D5597" s="2"/>
      <c r="E5597" s="3"/>
      <c r="F5597" s="3"/>
      <c r="H5597" s="5">
        <f>_xlfn.XLOOKUP(Table16[[#This Row],[OrderID]],[3]!Table13456[No заказа],[3]!Table13456[Количество],"",0,1)</f>
        <v>1</v>
      </c>
      <c r="I5597" s="5">
        <f>_xlfn.XLOOKUP(Table16[[#This Row],[OrderID]],[3]!Table13456[No заказа],[3]!Table13456[Цена],"",0,1)</f>
        <v>8430</v>
      </c>
      <c r="J5597" s="2" t="str">
        <f>M01_SETTINGS!$F$2</f>
        <v>KASPI</v>
      </c>
    </row>
    <row r="5598" spans="1:10" x14ac:dyDescent="0.35">
      <c r="A5598" s="3">
        <f>_xlfn.XLOOKUP(Table16[[#This Row],[OrderID]],[3]!Table13456[No заказа],[3]!Table13456[Дата
отправки],"",0,1)</f>
        <v>45638</v>
      </c>
      <c r="B5598" s="2">
        <v>460799989</v>
      </c>
      <c r="C5598" s="2"/>
      <c r="D5598" s="2"/>
      <c r="E5598" s="3"/>
      <c r="F5598" s="3"/>
      <c r="H5598" s="5">
        <f>_xlfn.XLOOKUP(Table16[[#This Row],[OrderID]],[3]!Table13456[No заказа],[3]!Table13456[Количество],"",0,1)</f>
        <v>1</v>
      </c>
      <c r="I5598" s="5">
        <f>_xlfn.XLOOKUP(Table16[[#This Row],[OrderID]],[3]!Table13456[No заказа],[3]!Table13456[Цена],"",0,1)</f>
        <v>8430</v>
      </c>
      <c r="J5598" s="2" t="str">
        <f>M01_SETTINGS!$F$2</f>
        <v>KASPI</v>
      </c>
    </row>
    <row r="5599" spans="1:10" x14ac:dyDescent="0.35">
      <c r="A5599" s="3">
        <f>_xlfn.XLOOKUP(Table16[[#This Row],[OrderID]],[3]!Table13456[No заказа],[3]!Table13456[Дата
отправки],"",0,1)</f>
        <v>45638</v>
      </c>
      <c r="B5599" s="2">
        <v>460859920</v>
      </c>
      <c r="C5599" s="2"/>
      <c r="D5599" s="2"/>
      <c r="E5599" s="3"/>
      <c r="F5599" s="3"/>
      <c r="H5599" s="5">
        <f>_xlfn.XLOOKUP(Table16[[#This Row],[OrderID]],[3]!Table13456[No заказа],[3]!Table13456[Количество],"",0,1)</f>
        <v>1</v>
      </c>
      <c r="I5599" s="5">
        <f>_xlfn.XLOOKUP(Table16[[#This Row],[OrderID]],[3]!Table13456[No заказа],[3]!Table13456[Цена],"",0,1)</f>
        <v>7490</v>
      </c>
      <c r="J5599" s="2" t="str">
        <f>M01_SETTINGS!$F$2</f>
        <v>KASPI</v>
      </c>
    </row>
    <row r="5600" spans="1:10" x14ac:dyDescent="0.35">
      <c r="A5600" s="3">
        <f>_xlfn.XLOOKUP(Table16[[#This Row],[OrderID]],[3]!Table13456[No заказа],[3]!Table13456[Дата
отправки],"",0,1)</f>
        <v>45638</v>
      </c>
      <c r="B5600" s="2" t="s">
        <v>288</v>
      </c>
      <c r="C5600" s="2"/>
      <c r="D5600" s="2"/>
      <c r="E5600" s="3"/>
      <c r="F5600" s="3"/>
      <c r="H5600" s="5">
        <f>_xlfn.XLOOKUP(Table16[[#This Row],[OrderID]],[3]!Table13456[No заказа],[3]!Table13456[Количество],"",0,1)</f>
        <v>2</v>
      </c>
      <c r="I5600" s="5">
        <f>_xlfn.XLOOKUP(Table16[[#This Row],[OrderID]],[3]!Table13456[No заказа],[3]!Table13456[Цена],"",0,1)</f>
        <v>8430</v>
      </c>
      <c r="J5600" s="2" t="str">
        <f>M01_SETTINGS!$F$2</f>
        <v>KASPI</v>
      </c>
    </row>
    <row r="5601" spans="1:10" x14ac:dyDescent="0.35">
      <c r="A5601" s="3">
        <f>_xlfn.XLOOKUP(Table16[[#This Row],[OrderID]],[3]!Table13456[No заказа],[3]!Table13456[Дата
отправки],"",0,1)</f>
        <v>45638</v>
      </c>
      <c r="B5601" s="2">
        <v>460814746</v>
      </c>
      <c r="C5601" s="2"/>
      <c r="D5601" s="2"/>
      <c r="E5601" s="3"/>
      <c r="F5601" s="3"/>
      <c r="H5601" s="5">
        <f>_xlfn.XLOOKUP(Table16[[#This Row],[OrderID]],[3]!Table13456[No заказа],[3]!Table13456[Количество],"",0,1)</f>
        <v>1</v>
      </c>
      <c r="I5601" s="5">
        <f>_xlfn.XLOOKUP(Table16[[#This Row],[OrderID]],[3]!Table13456[No заказа],[3]!Table13456[Цена],"",0,1)</f>
        <v>8988</v>
      </c>
      <c r="J5601" s="2" t="str">
        <f>M01_SETTINGS!$F$2</f>
        <v>KASPI</v>
      </c>
    </row>
    <row r="5602" spans="1:10" x14ac:dyDescent="0.35">
      <c r="A5602" s="3">
        <f>_xlfn.XLOOKUP(Table16[[#This Row],[OrderID]],[3]!Table13456[No заказа],[3]!Table13456[Дата
отправки],"",0,1)</f>
        <v>45638</v>
      </c>
      <c r="B5602" s="2">
        <v>461066500</v>
      </c>
      <c r="C5602" s="2"/>
      <c r="D5602" s="2"/>
      <c r="E5602" s="3"/>
      <c r="F5602" s="3"/>
      <c r="H5602" s="5">
        <f>_xlfn.XLOOKUP(Table16[[#This Row],[OrderID]],[3]!Table13456[No заказа],[3]!Table13456[Количество],"",0,1)</f>
        <v>1</v>
      </c>
      <c r="I5602" s="5">
        <f>_xlfn.XLOOKUP(Table16[[#This Row],[OrderID]],[3]!Table13456[No заказа],[3]!Table13456[Цена],"",0,1)</f>
        <v>9498</v>
      </c>
      <c r="J5602" s="2" t="str">
        <f>M01_SETTINGS!$F$2</f>
        <v>KASPI</v>
      </c>
    </row>
    <row r="5603" spans="1:10" x14ac:dyDescent="0.35">
      <c r="A5603" s="3">
        <f>_xlfn.XLOOKUP(Table16[[#This Row],[OrderID]],[3]!Table13456[No заказа],[3]!Table13456[Дата
отправки],"",0,1)</f>
        <v>45638</v>
      </c>
      <c r="B5603" s="2">
        <v>461270903</v>
      </c>
      <c r="C5603" s="2"/>
      <c r="D5603" s="2"/>
      <c r="E5603" s="3"/>
      <c r="F5603" s="3"/>
      <c r="H5603" s="5">
        <f>_xlfn.XLOOKUP(Table16[[#This Row],[OrderID]],[3]!Table13456[No заказа],[3]!Table13456[Количество],"",0,1)</f>
        <v>1</v>
      </c>
      <c r="I5603" s="5">
        <f>_xlfn.XLOOKUP(Table16[[#This Row],[OrderID]],[3]!Table13456[No заказа],[3]!Table13456[Цена],"",0,1)</f>
        <v>9498</v>
      </c>
      <c r="J5603" s="2" t="str">
        <f>M01_SETTINGS!$F$2</f>
        <v>KASPI</v>
      </c>
    </row>
    <row r="5604" spans="1:10" x14ac:dyDescent="0.35">
      <c r="A5604" s="3">
        <f>_xlfn.XLOOKUP(Table16[[#This Row],[OrderID]],[3]!Table13456[No заказа],[3]!Table13456[Дата
отправки],"",0,1)</f>
        <v>45638</v>
      </c>
      <c r="B5604" s="2">
        <v>461149141</v>
      </c>
      <c r="C5604" s="2"/>
      <c r="D5604" s="2"/>
      <c r="E5604" s="3"/>
      <c r="F5604" s="3"/>
      <c r="H5604" s="5">
        <f>_xlfn.XLOOKUP(Table16[[#This Row],[OrderID]],[3]!Table13456[No заказа],[3]!Table13456[Количество],"",0,1)</f>
        <v>1</v>
      </c>
      <c r="I5604" s="5">
        <f>_xlfn.XLOOKUP(Table16[[#This Row],[OrderID]],[3]!Table13456[No заказа],[3]!Table13456[Цена],"",0,1)</f>
        <v>8430</v>
      </c>
      <c r="J5604" s="2" t="str">
        <f>M01_SETTINGS!$F$2</f>
        <v>KASPI</v>
      </c>
    </row>
    <row r="5605" spans="1:10" x14ac:dyDescent="0.35">
      <c r="A5605" s="3">
        <f>_xlfn.XLOOKUP(Table16[[#This Row],[OrderID]],[3]!Table13456[No заказа],[3]!Table13456[Дата
отправки],"",0,1)</f>
        <v>45638</v>
      </c>
      <c r="B5605" s="2">
        <v>461053152</v>
      </c>
      <c r="C5605" s="2"/>
      <c r="D5605" s="2"/>
      <c r="E5605" s="3"/>
      <c r="F5605" s="3"/>
      <c r="H5605" s="5">
        <f>_xlfn.XLOOKUP(Table16[[#This Row],[OrderID]],[3]!Table13456[No заказа],[3]!Table13456[Количество],"",0,1)</f>
        <v>1</v>
      </c>
      <c r="I5605" s="5">
        <f>_xlfn.XLOOKUP(Table16[[#This Row],[OrderID]],[3]!Table13456[No заказа],[3]!Table13456[Цена],"",0,1)</f>
        <v>8430</v>
      </c>
      <c r="J5605" s="2" t="str">
        <f>M01_SETTINGS!$F$2</f>
        <v>KASPI</v>
      </c>
    </row>
    <row r="5606" spans="1:10" x14ac:dyDescent="0.35">
      <c r="A5606" s="3">
        <f>_xlfn.XLOOKUP(Table16[[#This Row],[OrderID]],[3]!Table13456[No заказа],[3]!Table13456[Дата
отправки],"",0,1)</f>
        <v>45638</v>
      </c>
      <c r="B5606" s="2" t="s">
        <v>289</v>
      </c>
      <c r="C5606" s="2"/>
      <c r="D5606" s="2"/>
      <c r="E5606" s="3"/>
      <c r="F5606" s="3"/>
      <c r="H5606" s="5">
        <f>_xlfn.XLOOKUP(Table16[[#This Row],[OrderID]],[3]!Table13456[No заказа],[3]!Table13456[Количество],"",0,1)</f>
        <v>2</v>
      </c>
      <c r="I5606" s="5">
        <f>_xlfn.XLOOKUP(Table16[[#This Row],[OrderID]],[3]!Table13456[No заказа],[3]!Table13456[Цена],"",0,1)</f>
        <v>8430</v>
      </c>
      <c r="J5606" s="2" t="str">
        <f>M01_SETTINGS!$F$2</f>
        <v>KASPI</v>
      </c>
    </row>
    <row r="5607" spans="1:10" x14ac:dyDescent="0.35">
      <c r="A5607" s="3">
        <f>_xlfn.XLOOKUP(Table16[[#This Row],[OrderID]],[3]!Table13456[No заказа],[3]!Table13456[Дата
отправки],"",0,1)</f>
        <v>45638</v>
      </c>
      <c r="B5607" s="2">
        <v>461336274</v>
      </c>
      <c r="C5607" s="2"/>
      <c r="D5607" s="2"/>
      <c r="E5607" s="3"/>
      <c r="F5607" s="3"/>
      <c r="H5607" s="5">
        <f>_xlfn.XLOOKUP(Table16[[#This Row],[OrderID]],[3]!Table13456[No заказа],[3]!Table13456[Количество],"",0,1)</f>
        <v>1</v>
      </c>
      <c r="I5607" s="5">
        <f>_xlfn.XLOOKUP(Table16[[#This Row],[OrderID]],[3]!Table13456[No заказа],[3]!Table13456[Цена],"",0,1)</f>
        <v>7490</v>
      </c>
      <c r="J5607" s="2" t="str">
        <f>M01_SETTINGS!$F$2</f>
        <v>KASPI</v>
      </c>
    </row>
    <row r="5608" spans="1:10" x14ac:dyDescent="0.35">
      <c r="A5608" s="3">
        <f>_xlfn.XLOOKUP(Table16[[#This Row],[OrderID]],[3]!Table13456[No заказа],[3]!Table13456[Дата
отправки],"",0,1)</f>
        <v>45638</v>
      </c>
      <c r="B5608" s="2">
        <v>460813734</v>
      </c>
      <c r="C5608" s="2"/>
      <c r="D5608" s="2"/>
      <c r="E5608" s="3"/>
      <c r="F5608" s="3"/>
      <c r="H5608" s="5">
        <f>_xlfn.XLOOKUP(Table16[[#This Row],[OrderID]],[3]!Table13456[No заказа],[3]!Table13456[Количество],"",0,1)</f>
        <v>1</v>
      </c>
      <c r="I5608" s="5">
        <f>_xlfn.XLOOKUP(Table16[[#This Row],[OrderID]],[3]!Table13456[No заказа],[3]!Table13456[Цена],"",0,1)</f>
        <v>8684</v>
      </c>
      <c r="J5608" s="2" t="str">
        <f>M01_SETTINGS!$F$2</f>
        <v>KASPI</v>
      </c>
    </row>
    <row r="5609" spans="1:10" x14ac:dyDescent="0.35">
      <c r="A5609" s="3">
        <f>_xlfn.XLOOKUP(Table16[[#This Row],[OrderID]],[3]!Table13456[No заказа],[3]!Table13456[Дата
отправки],"",0,1)</f>
        <v>45638</v>
      </c>
      <c r="B5609" s="2">
        <v>461136650</v>
      </c>
      <c r="C5609" s="2"/>
      <c r="D5609" s="2"/>
      <c r="E5609" s="3"/>
      <c r="F5609" s="3"/>
      <c r="H5609" s="5">
        <f>_xlfn.XLOOKUP(Table16[[#This Row],[OrderID]],[3]!Table13456[No заказа],[3]!Table13456[Количество],"",0,1)</f>
        <v>1</v>
      </c>
      <c r="I5609" s="5">
        <f>_xlfn.XLOOKUP(Table16[[#This Row],[OrderID]],[3]!Table13456[No заказа],[3]!Table13456[Цена],"",0,1)</f>
        <v>9136</v>
      </c>
      <c r="J5609" s="2" t="str">
        <f>M01_SETTINGS!$F$2</f>
        <v>KASPI</v>
      </c>
    </row>
    <row r="5610" spans="1:10" x14ac:dyDescent="0.35">
      <c r="A5610" s="3">
        <f>_xlfn.XLOOKUP(Table16[[#This Row],[OrderID]],[3]!Table13456[No заказа],[3]!Table13456[Дата
отправки],"",0,1)</f>
        <v>45637</v>
      </c>
      <c r="B5610" s="2">
        <v>460442230</v>
      </c>
      <c r="C5610" s="2"/>
      <c r="D5610" s="2"/>
      <c r="E5610" s="3"/>
      <c r="F5610" s="3"/>
      <c r="H5610" s="5">
        <f>_xlfn.XLOOKUP(Table16[[#This Row],[OrderID]],[3]!Table13456[No заказа],[3]!Table13456[Количество],"",0,1)</f>
        <v>1</v>
      </c>
      <c r="I5610" s="5">
        <f>_xlfn.XLOOKUP(Table16[[#This Row],[OrderID]],[3]!Table13456[No заказа],[3]!Table13456[Цена],"",0,1)</f>
        <v>8430</v>
      </c>
      <c r="J5610" s="2" t="str">
        <f>M01_SETTINGS!$F$2</f>
        <v>KASPI</v>
      </c>
    </row>
    <row r="5611" spans="1:10" x14ac:dyDescent="0.35">
      <c r="A5611" s="3">
        <f>_xlfn.XLOOKUP(Table16[[#This Row],[OrderID]],[3]!Table13456[No заказа],[3]!Table13456[Дата
отправки],"",0,1)</f>
        <v>45637</v>
      </c>
      <c r="B5611" s="2">
        <v>460378279</v>
      </c>
      <c r="C5611" s="2"/>
      <c r="D5611" s="2"/>
      <c r="E5611" s="3"/>
      <c r="F5611" s="3"/>
      <c r="H5611" s="5">
        <f>_xlfn.XLOOKUP(Table16[[#This Row],[OrderID]],[3]!Table13456[No заказа],[3]!Table13456[Количество],"",0,1)</f>
        <v>1</v>
      </c>
      <c r="I5611" s="5">
        <f>_xlfn.XLOOKUP(Table16[[#This Row],[OrderID]],[3]!Table13456[No заказа],[3]!Table13456[Цена],"",0,1)</f>
        <v>8992</v>
      </c>
      <c r="J5611" s="2" t="str">
        <f>M01_SETTINGS!$F$2</f>
        <v>KASPI</v>
      </c>
    </row>
    <row r="5612" spans="1:10" x14ac:dyDescent="0.35">
      <c r="A5612" s="3">
        <f>_xlfn.XLOOKUP(Table16[[#This Row],[OrderID]],[3]!Table13456[No заказа],[3]!Table13456[Дата
отправки],"",0,1)</f>
        <v>45637</v>
      </c>
      <c r="B5612" s="2">
        <v>460327363</v>
      </c>
      <c r="C5612" s="2"/>
      <c r="D5612" s="2"/>
      <c r="E5612" s="3"/>
      <c r="F5612" s="3"/>
      <c r="H5612" s="5">
        <f>_xlfn.XLOOKUP(Table16[[#This Row],[OrderID]],[3]!Table13456[No заказа],[3]!Table13456[Количество],"",0,1)</f>
        <v>1</v>
      </c>
      <c r="I5612" s="5">
        <f>_xlfn.XLOOKUP(Table16[[#This Row],[OrderID]],[3]!Table13456[No заказа],[3]!Table13456[Цена],"",0,1)</f>
        <v>8992</v>
      </c>
      <c r="J5612" s="2" t="str">
        <f>M01_SETTINGS!$F$2</f>
        <v>KASPI</v>
      </c>
    </row>
    <row r="5613" spans="1:10" x14ac:dyDescent="0.35">
      <c r="A5613" s="3">
        <f>_xlfn.XLOOKUP(Table16[[#This Row],[OrderID]],[3]!Table13456[No заказа],[3]!Table13456[Дата
отправки],"",0,1)</f>
        <v>45637</v>
      </c>
      <c r="B5613" s="2">
        <v>460322343</v>
      </c>
      <c r="C5613" s="2"/>
      <c r="D5613" s="2"/>
      <c r="E5613" s="3"/>
      <c r="F5613" s="3"/>
      <c r="H5613" s="5">
        <f>_xlfn.XLOOKUP(Table16[[#This Row],[OrderID]],[3]!Table13456[No заказа],[3]!Table13456[Количество],"",0,1)</f>
        <v>1</v>
      </c>
      <c r="I5613" s="5">
        <f>_xlfn.XLOOKUP(Table16[[#This Row],[OrderID]],[3]!Table13456[No заказа],[3]!Table13456[Цена],"",0,1)</f>
        <v>8509</v>
      </c>
      <c r="J5613" s="2" t="str">
        <f>M01_SETTINGS!$F$2</f>
        <v>KASPI</v>
      </c>
    </row>
    <row r="5614" spans="1:10" x14ac:dyDescent="0.35">
      <c r="A5614" s="3">
        <f>_xlfn.XLOOKUP(Table16[[#This Row],[OrderID]],[3]!Table13456[No заказа],[3]!Table13456[Дата
отправки],"",0,1)</f>
        <v>45637</v>
      </c>
      <c r="B5614" s="2">
        <v>460344750</v>
      </c>
      <c r="C5614" s="2"/>
      <c r="D5614" s="2"/>
      <c r="E5614" s="3"/>
      <c r="F5614" s="3"/>
      <c r="H5614" s="5">
        <f>_xlfn.XLOOKUP(Table16[[#This Row],[OrderID]],[3]!Table13456[No заказа],[3]!Table13456[Количество],"",0,1)</f>
        <v>1</v>
      </c>
      <c r="I5614" s="5">
        <f>_xlfn.XLOOKUP(Table16[[#This Row],[OrderID]],[3]!Table13456[No заказа],[3]!Table13456[Цена],"",0,1)</f>
        <v>8430</v>
      </c>
      <c r="J5614" s="2" t="str">
        <f>M01_SETTINGS!$F$2</f>
        <v>KASPI</v>
      </c>
    </row>
    <row r="5615" spans="1:10" x14ac:dyDescent="0.35">
      <c r="A5615" s="3">
        <f>_xlfn.XLOOKUP(Table16[[#This Row],[OrderID]],[3]!Table13456[No заказа],[3]!Table13456[Дата
отправки],"",0,1)</f>
        <v>45637</v>
      </c>
      <c r="B5615" s="2">
        <v>460466966</v>
      </c>
      <c r="C5615" s="2"/>
      <c r="D5615" s="2"/>
      <c r="E5615" s="3"/>
      <c r="F5615" s="3"/>
      <c r="H5615" s="5">
        <f>_xlfn.XLOOKUP(Table16[[#This Row],[OrderID]],[3]!Table13456[No заказа],[3]!Table13456[Количество],"",0,1)</f>
        <v>1</v>
      </c>
      <c r="I5615" s="5">
        <f>_xlfn.XLOOKUP(Table16[[#This Row],[OrderID]],[3]!Table13456[No заказа],[3]!Table13456[Цена],"",0,1)</f>
        <v>8430</v>
      </c>
      <c r="J5615" s="2" t="str">
        <f>M01_SETTINGS!$F$2</f>
        <v>KASPI</v>
      </c>
    </row>
    <row r="5616" spans="1:10" x14ac:dyDescent="0.35">
      <c r="A5616" s="3">
        <f>_xlfn.XLOOKUP(Table16[[#This Row],[OrderID]],[3]!Table13456[No заказа],[3]!Table13456[Дата
отправки],"",0,1)</f>
        <v>45637</v>
      </c>
      <c r="B5616" s="2">
        <v>460340875</v>
      </c>
      <c r="C5616" s="2"/>
      <c r="D5616" s="2"/>
      <c r="E5616" s="3"/>
      <c r="F5616" s="3"/>
      <c r="H5616" s="5">
        <f>_xlfn.XLOOKUP(Table16[[#This Row],[OrderID]],[3]!Table13456[No заказа],[3]!Table13456[Количество],"",0,1)</f>
        <v>1</v>
      </c>
      <c r="I5616" s="5">
        <f>_xlfn.XLOOKUP(Table16[[#This Row],[OrderID]],[3]!Table13456[No заказа],[3]!Table13456[Цена],"",0,1)</f>
        <v>8430</v>
      </c>
      <c r="J5616" s="2" t="str">
        <f>M01_SETTINGS!$F$2</f>
        <v>KASPI</v>
      </c>
    </row>
    <row r="5617" spans="1:10" x14ac:dyDescent="0.35">
      <c r="A5617" s="3">
        <f>_xlfn.XLOOKUP(Table16[[#This Row],[OrderID]],[3]!Table13456[No заказа],[3]!Table13456[Дата
отправки],"",0,1)</f>
        <v>45637</v>
      </c>
      <c r="B5617" s="2">
        <v>460263472</v>
      </c>
      <c r="C5617" s="2"/>
      <c r="D5617" s="2"/>
      <c r="E5617" s="3"/>
      <c r="F5617" s="3"/>
      <c r="H5617" s="5">
        <f>_xlfn.XLOOKUP(Table16[[#This Row],[OrderID]],[3]!Table13456[No заказа],[3]!Table13456[Количество],"",0,1)</f>
        <v>1</v>
      </c>
      <c r="I5617" s="5">
        <f>_xlfn.XLOOKUP(Table16[[#This Row],[OrderID]],[3]!Table13456[No заказа],[3]!Table13456[Цена],"",0,1)</f>
        <v>8688</v>
      </c>
      <c r="J5617" s="2" t="str">
        <f>M01_SETTINGS!$F$2</f>
        <v>KASPI</v>
      </c>
    </row>
    <row r="5618" spans="1:10" x14ac:dyDescent="0.35">
      <c r="A5618" s="3">
        <f>_xlfn.XLOOKUP(Table16[[#This Row],[OrderID]],[3]!Table13456[No заказа],[3]!Table13456[Дата
отправки],"",0,1)</f>
        <v>45637</v>
      </c>
      <c r="B5618" s="2">
        <v>460521466</v>
      </c>
      <c r="C5618" s="2"/>
      <c r="D5618" s="2"/>
      <c r="E5618" s="3"/>
      <c r="F5618" s="3"/>
      <c r="H5618" s="5">
        <f>_xlfn.XLOOKUP(Table16[[#This Row],[OrderID]],[3]!Table13456[No заказа],[3]!Table13456[Количество],"",0,1)</f>
        <v>1</v>
      </c>
      <c r="I5618" s="5">
        <f>_xlfn.XLOOKUP(Table16[[#This Row],[OrderID]],[3]!Table13456[No заказа],[3]!Table13456[Цена],"",0,1)</f>
        <v>8430</v>
      </c>
      <c r="J5618" s="2" t="str">
        <f>M01_SETTINGS!$F$2</f>
        <v>KASPI</v>
      </c>
    </row>
    <row r="5619" spans="1:10" x14ac:dyDescent="0.35">
      <c r="A5619" s="3">
        <f>_xlfn.XLOOKUP(Table16[[#This Row],[OrderID]],[3]!Table13456[No заказа],[3]!Table13456[Дата
отправки],"",0,1)</f>
        <v>45637</v>
      </c>
      <c r="B5619" s="2">
        <v>460175781</v>
      </c>
      <c r="C5619" s="2"/>
      <c r="D5619" s="2"/>
      <c r="E5619" s="3"/>
      <c r="F5619" s="3"/>
      <c r="H5619" s="5">
        <f>_xlfn.XLOOKUP(Table16[[#This Row],[OrderID]],[3]!Table13456[No заказа],[3]!Table13456[Количество],"",0,1)</f>
        <v>1</v>
      </c>
      <c r="I5619" s="5">
        <f>_xlfn.XLOOKUP(Table16[[#This Row],[OrderID]],[3]!Table13456[No заказа],[3]!Table13456[Цена],"",0,1)</f>
        <v>8430</v>
      </c>
      <c r="J5619" s="2" t="str">
        <f>M01_SETTINGS!$F$2</f>
        <v>KASPI</v>
      </c>
    </row>
    <row r="5620" spans="1:10" x14ac:dyDescent="0.35">
      <c r="A5620" s="3">
        <f>_xlfn.XLOOKUP(Table16[[#This Row],[OrderID]],[3]!Table13456[No заказа],[3]!Table13456[Дата
отправки],"",0,1)</f>
        <v>45637</v>
      </c>
      <c r="B5620" s="2">
        <v>460634505</v>
      </c>
      <c r="C5620" s="2"/>
      <c r="D5620" s="2"/>
      <c r="E5620" s="3"/>
      <c r="F5620" s="3"/>
      <c r="H5620" s="5">
        <f>_xlfn.XLOOKUP(Table16[[#This Row],[OrderID]],[3]!Table13456[No заказа],[3]!Table13456[Количество],"",0,1)</f>
        <v>1</v>
      </c>
      <c r="I5620" s="5">
        <f>_xlfn.XLOOKUP(Table16[[#This Row],[OrderID]],[3]!Table13456[No заказа],[3]!Table13456[Цена],"",0,1)</f>
        <v>8976</v>
      </c>
      <c r="J5620" s="2" t="str">
        <f>M01_SETTINGS!$F$2</f>
        <v>KASPI</v>
      </c>
    </row>
    <row r="5621" spans="1:10" x14ac:dyDescent="0.35">
      <c r="A5621" s="3">
        <f>_xlfn.XLOOKUP(Table16[[#This Row],[OrderID]],[3]!Table13456[No заказа],[3]!Table13456[Дата
отправки],"",0,1)</f>
        <v>45637</v>
      </c>
      <c r="B5621" s="2">
        <v>460386358</v>
      </c>
      <c r="C5621" s="2"/>
      <c r="D5621" s="2"/>
      <c r="E5621" s="3"/>
      <c r="F5621" s="3"/>
      <c r="H5621" s="5">
        <f>_xlfn.XLOOKUP(Table16[[#This Row],[OrderID]],[3]!Table13456[No заказа],[3]!Table13456[Количество],"",0,1)</f>
        <v>1</v>
      </c>
      <c r="I5621" s="5">
        <f>_xlfn.XLOOKUP(Table16[[#This Row],[OrderID]],[3]!Table13456[No заказа],[3]!Table13456[Цена],"",0,1)</f>
        <v>8976</v>
      </c>
      <c r="J5621" s="2" t="str">
        <f>M01_SETTINGS!$F$2</f>
        <v>KASPI</v>
      </c>
    </row>
    <row r="5622" spans="1:10" x14ac:dyDescent="0.35">
      <c r="A5622" s="3">
        <f>_xlfn.XLOOKUP(Table16[[#This Row],[OrderID]],[3]!Table13456[No заказа],[3]!Table13456[Дата
отправки],"",0,1)</f>
        <v>45637</v>
      </c>
      <c r="B5622" s="2">
        <v>460243376</v>
      </c>
      <c r="C5622" s="2"/>
      <c r="D5622" s="2"/>
      <c r="E5622" s="3"/>
      <c r="F5622" s="3"/>
      <c r="H5622" s="5">
        <f>_xlfn.XLOOKUP(Table16[[#This Row],[OrderID]],[3]!Table13456[No заказа],[3]!Table13456[Количество],"",0,1)</f>
        <v>1</v>
      </c>
      <c r="I5622" s="5">
        <f>_xlfn.XLOOKUP(Table16[[#This Row],[OrderID]],[3]!Table13456[No заказа],[3]!Table13456[Цена],"",0,1)</f>
        <v>8976</v>
      </c>
      <c r="J5622" s="2" t="str">
        <f>M01_SETTINGS!$F$2</f>
        <v>KASPI</v>
      </c>
    </row>
    <row r="5623" spans="1:10" x14ac:dyDescent="0.35">
      <c r="A5623" s="3">
        <f>_xlfn.XLOOKUP(Table16[[#This Row],[OrderID]],[3]!Table13456[No заказа],[3]!Table13456[Дата
отправки],"",0,1)</f>
        <v>45637</v>
      </c>
      <c r="B5623" s="2">
        <v>460543818</v>
      </c>
      <c r="C5623" s="2"/>
      <c r="D5623" s="2"/>
      <c r="E5623" s="3"/>
      <c r="F5623" s="3"/>
      <c r="H5623" s="5">
        <f>_xlfn.XLOOKUP(Table16[[#This Row],[OrderID]],[3]!Table13456[No заказа],[3]!Table13456[Количество],"",0,1)</f>
        <v>1</v>
      </c>
      <c r="I5623" s="5">
        <f>_xlfn.XLOOKUP(Table16[[#This Row],[OrderID]],[3]!Table13456[No заказа],[3]!Table13456[Цена],"",0,1)</f>
        <v>8430</v>
      </c>
      <c r="J5623" s="2" t="str">
        <f>M01_SETTINGS!$F$2</f>
        <v>KASPI</v>
      </c>
    </row>
    <row r="5624" spans="1:10" x14ac:dyDescent="0.35">
      <c r="A5624" s="3">
        <f>_xlfn.XLOOKUP(Table16[[#This Row],[OrderID]],[3]!Table13456[No заказа],[3]!Table13456[Дата
отправки],"",0,1)</f>
        <v>45637</v>
      </c>
      <c r="B5624" s="2">
        <v>460372886</v>
      </c>
      <c r="C5624" s="2"/>
      <c r="D5624" s="2"/>
      <c r="E5624" s="3"/>
      <c r="F5624" s="3"/>
      <c r="H5624" s="5">
        <f>_xlfn.XLOOKUP(Table16[[#This Row],[OrderID]],[3]!Table13456[No заказа],[3]!Table13456[Количество],"",0,1)</f>
        <v>1</v>
      </c>
      <c r="I5624" s="5">
        <f>_xlfn.XLOOKUP(Table16[[#This Row],[OrderID]],[3]!Table13456[No заказа],[3]!Table13456[Цена],"",0,1)</f>
        <v>8999</v>
      </c>
      <c r="J5624" s="2" t="str">
        <f>M01_SETTINGS!$F$2</f>
        <v>KASPI</v>
      </c>
    </row>
    <row r="5625" spans="1:10" x14ac:dyDescent="0.35">
      <c r="A5625" s="3">
        <f>_xlfn.XLOOKUP(Table16[[#This Row],[OrderID]],[3]!Table13456[No заказа],[3]!Table13456[Дата
отправки],"",0,1)</f>
        <v>45637</v>
      </c>
      <c r="B5625" s="2">
        <v>460557499</v>
      </c>
      <c r="C5625" s="2"/>
      <c r="D5625" s="2"/>
      <c r="E5625" s="3"/>
      <c r="F5625" s="3"/>
      <c r="H5625" s="5">
        <f>_xlfn.XLOOKUP(Table16[[#This Row],[OrderID]],[3]!Table13456[No заказа],[3]!Table13456[Количество],"",0,1)</f>
        <v>1</v>
      </c>
      <c r="I5625" s="5">
        <f>_xlfn.XLOOKUP(Table16[[#This Row],[OrderID]],[3]!Table13456[No заказа],[3]!Table13456[Цена],"",0,1)</f>
        <v>8430</v>
      </c>
      <c r="J5625" s="2" t="str">
        <f>M01_SETTINGS!$F$2</f>
        <v>KASPI</v>
      </c>
    </row>
    <row r="5626" spans="1:10" x14ac:dyDescent="0.35">
      <c r="A5626" s="3">
        <f>_xlfn.XLOOKUP(Table16[[#This Row],[OrderID]],[3]!Table13456[No заказа],[3]!Table13456[Дата
отправки],"",0,1)</f>
        <v>45637</v>
      </c>
      <c r="B5626" s="2">
        <v>460293404</v>
      </c>
      <c r="C5626" s="2"/>
      <c r="D5626" s="2"/>
      <c r="E5626" s="3"/>
      <c r="F5626" s="3"/>
      <c r="H5626" s="5">
        <f>_xlfn.XLOOKUP(Table16[[#This Row],[OrderID]],[3]!Table13456[No заказа],[3]!Table13456[Количество],"",0,1)</f>
        <v>1</v>
      </c>
      <c r="I5626" s="5">
        <f>_xlfn.XLOOKUP(Table16[[#This Row],[OrderID]],[3]!Table13456[No заказа],[3]!Table13456[Цена],"",0,1)</f>
        <v>8430</v>
      </c>
      <c r="J5626" s="2" t="str">
        <f>M01_SETTINGS!$F$2</f>
        <v>KASPI</v>
      </c>
    </row>
    <row r="5627" spans="1:10" x14ac:dyDescent="0.35">
      <c r="A5627" s="3">
        <f>_xlfn.XLOOKUP(Table16[[#This Row],[OrderID]],[3]!Table13456[No заказа],[3]!Table13456[Дата
отправки],"",0,1)</f>
        <v>45637</v>
      </c>
      <c r="B5627" s="2">
        <v>460648987</v>
      </c>
      <c r="C5627" s="2"/>
      <c r="D5627" s="2"/>
      <c r="E5627" s="3"/>
      <c r="F5627" s="3"/>
      <c r="H5627" s="5">
        <f>_xlfn.XLOOKUP(Table16[[#This Row],[OrderID]],[3]!Table13456[No заказа],[3]!Table13456[Количество],"",0,1)</f>
        <v>1</v>
      </c>
      <c r="I5627" s="5">
        <f>_xlfn.XLOOKUP(Table16[[#This Row],[OrderID]],[3]!Table13456[No заказа],[3]!Table13456[Цена],"",0,1)</f>
        <v>8430</v>
      </c>
      <c r="J5627" s="2" t="str">
        <f>M01_SETTINGS!$F$2</f>
        <v>KASPI</v>
      </c>
    </row>
    <row r="5628" spans="1:10" x14ac:dyDescent="0.35">
      <c r="A5628" s="3">
        <f>_xlfn.XLOOKUP(Table16[[#This Row],[OrderID]],[3]!Table13456[No заказа],[3]!Table13456[Дата
отправки],"",0,1)</f>
        <v>45637</v>
      </c>
      <c r="B5628" s="2">
        <v>460120885</v>
      </c>
      <c r="C5628" s="2"/>
      <c r="D5628" s="2"/>
      <c r="E5628" s="3"/>
      <c r="F5628" s="3"/>
      <c r="H5628" s="5">
        <f>_xlfn.XLOOKUP(Table16[[#This Row],[OrderID]],[3]!Table13456[No заказа],[3]!Table13456[Количество],"",0,1)</f>
        <v>1</v>
      </c>
      <c r="I5628" s="5">
        <f>_xlfn.XLOOKUP(Table16[[#This Row],[OrderID]],[3]!Table13456[No заказа],[3]!Table13456[Цена],"",0,1)</f>
        <v>8430</v>
      </c>
      <c r="J5628" s="2" t="str">
        <f>M01_SETTINGS!$F$2</f>
        <v>KASPI</v>
      </c>
    </row>
    <row r="5629" spans="1:10" x14ac:dyDescent="0.35">
      <c r="A5629" s="3">
        <f>_xlfn.XLOOKUP(Table16[[#This Row],[OrderID]],[3]!Table13456[No заказа],[3]!Table13456[Дата
отправки],"",0,1)</f>
        <v>45637</v>
      </c>
      <c r="B5629" s="2">
        <v>460649946</v>
      </c>
      <c r="C5629" s="2"/>
      <c r="D5629" s="2"/>
      <c r="E5629" s="3"/>
      <c r="F5629" s="3"/>
      <c r="H5629" s="5">
        <f>_xlfn.XLOOKUP(Table16[[#This Row],[OrderID]],[3]!Table13456[No заказа],[3]!Table13456[Количество],"",0,1)</f>
        <v>1</v>
      </c>
      <c r="I5629" s="5">
        <f>_xlfn.XLOOKUP(Table16[[#This Row],[OrderID]],[3]!Table13456[No заказа],[3]!Table13456[Цена],"",0,1)</f>
        <v>8430</v>
      </c>
      <c r="J5629" s="2" t="str">
        <f>M01_SETTINGS!$F$2</f>
        <v>KASPI</v>
      </c>
    </row>
    <row r="5630" spans="1:10" x14ac:dyDescent="0.35">
      <c r="A5630" s="3">
        <f>_xlfn.XLOOKUP(Table16[[#This Row],[OrderID]],[3]!Table13456[No заказа],[3]!Table13456[Дата
отправки],"",0,1)</f>
        <v>45637</v>
      </c>
      <c r="B5630" s="2">
        <v>460648703</v>
      </c>
      <c r="C5630" s="2"/>
      <c r="D5630" s="2"/>
      <c r="E5630" s="3"/>
      <c r="F5630" s="3"/>
      <c r="H5630" s="5">
        <f>_xlfn.XLOOKUP(Table16[[#This Row],[OrderID]],[3]!Table13456[No заказа],[3]!Table13456[Количество],"",0,1)</f>
        <v>1</v>
      </c>
      <c r="I5630" s="5">
        <f>_xlfn.XLOOKUP(Table16[[#This Row],[OrderID]],[3]!Table13456[No заказа],[3]!Table13456[Цена],"",0,1)</f>
        <v>8430</v>
      </c>
      <c r="J5630" s="2" t="str">
        <f>M01_SETTINGS!$F$2</f>
        <v>KASPI</v>
      </c>
    </row>
    <row r="5631" spans="1:10" x14ac:dyDescent="0.35">
      <c r="A5631" s="3">
        <f>_xlfn.XLOOKUP(Table16[[#This Row],[OrderID]],[3]!Table13456[No заказа],[3]!Table13456[Дата
отправки],"",0,1)</f>
        <v>45637</v>
      </c>
      <c r="B5631" s="2">
        <v>460512698</v>
      </c>
      <c r="C5631" s="2"/>
      <c r="D5631" s="2"/>
      <c r="E5631" s="3"/>
      <c r="F5631" s="3"/>
      <c r="H5631" s="5">
        <f>_xlfn.XLOOKUP(Table16[[#This Row],[OrderID]],[3]!Table13456[No заказа],[3]!Table13456[Количество],"",0,1)</f>
        <v>1</v>
      </c>
      <c r="I5631" s="5">
        <f>_xlfn.XLOOKUP(Table16[[#This Row],[OrderID]],[3]!Table13456[No заказа],[3]!Table13456[Цена],"",0,1)</f>
        <v>8976</v>
      </c>
      <c r="J5631" s="2" t="str">
        <f>M01_SETTINGS!$F$2</f>
        <v>KASPI</v>
      </c>
    </row>
    <row r="5632" spans="1:10" x14ac:dyDescent="0.35">
      <c r="A5632" s="3">
        <f>_xlfn.XLOOKUP(Table16[[#This Row],[OrderID]],[3]!Table13456[No заказа],[3]!Table13456[Дата
отправки],"",0,1)</f>
        <v>45637</v>
      </c>
      <c r="B5632" s="2">
        <v>460771358</v>
      </c>
      <c r="C5632" s="2"/>
      <c r="D5632" s="2"/>
      <c r="E5632" s="3"/>
      <c r="F5632" s="3"/>
      <c r="H5632" s="5">
        <f>_xlfn.XLOOKUP(Table16[[#This Row],[OrderID]],[3]!Table13456[No заказа],[3]!Table13456[Количество],"",0,1)</f>
        <v>1</v>
      </c>
      <c r="I5632" s="5">
        <f>_xlfn.XLOOKUP(Table16[[#This Row],[OrderID]],[3]!Table13456[No заказа],[3]!Table13456[Цена],"",0,1)</f>
        <v>8990</v>
      </c>
      <c r="J5632" s="2" t="str">
        <f>M01_SETTINGS!$F$2</f>
        <v>KASPI</v>
      </c>
    </row>
    <row r="5633" spans="1:10" x14ac:dyDescent="0.35">
      <c r="A5633" s="3">
        <f>_xlfn.XLOOKUP(Table16[[#This Row],[OrderID]],[3]!Table13456[No заказа],[3]!Table13456[Дата
отправки],"",0,1)</f>
        <v>45637</v>
      </c>
      <c r="B5633" s="2">
        <v>460721262</v>
      </c>
      <c r="C5633" s="2"/>
      <c r="D5633" s="2"/>
      <c r="E5633" s="3"/>
      <c r="F5633" s="3"/>
      <c r="H5633" s="5">
        <f>_xlfn.XLOOKUP(Table16[[#This Row],[OrderID]],[3]!Table13456[No заказа],[3]!Table13456[Количество],"",0,1)</f>
        <v>1</v>
      </c>
      <c r="I5633" s="5">
        <f>_xlfn.XLOOKUP(Table16[[#This Row],[OrderID]],[3]!Table13456[No заказа],[3]!Table13456[Цена],"",0,1)</f>
        <v>8989</v>
      </c>
      <c r="J5633" s="2" t="str">
        <f>M01_SETTINGS!$F$2</f>
        <v>KASPI</v>
      </c>
    </row>
    <row r="5634" spans="1:10" x14ac:dyDescent="0.35">
      <c r="A5634" s="3">
        <f>_xlfn.XLOOKUP(Table16[[#This Row],[OrderID]],[3]!Table13456[No заказа],[3]!Table13456[Дата
отправки],"",0,1)</f>
        <v>45637</v>
      </c>
      <c r="B5634" s="2">
        <v>460774363</v>
      </c>
      <c r="C5634" s="2"/>
      <c r="D5634" s="2"/>
      <c r="E5634" s="3"/>
      <c r="F5634" s="3"/>
      <c r="H5634" s="5">
        <f>_xlfn.XLOOKUP(Table16[[#This Row],[OrderID]],[3]!Table13456[No заказа],[3]!Table13456[Количество],"",0,1)</f>
        <v>1</v>
      </c>
      <c r="I5634" s="5">
        <f>_xlfn.XLOOKUP(Table16[[#This Row],[OrderID]],[3]!Table13456[No заказа],[3]!Table13456[Цена],"",0,1)</f>
        <v>8685</v>
      </c>
      <c r="J5634" s="2" t="str">
        <f>M01_SETTINGS!$F$2</f>
        <v>KASPI</v>
      </c>
    </row>
    <row r="5635" spans="1:10" x14ac:dyDescent="0.35">
      <c r="A5635" s="3">
        <f>_xlfn.XLOOKUP(Table16[[#This Row],[OrderID]],[3]!Table13456[No заказа],[3]!Table13456[Дата
отправки],"",0,1)</f>
        <v>45637</v>
      </c>
      <c r="B5635" s="2">
        <v>460732106</v>
      </c>
      <c r="C5635" s="2"/>
      <c r="D5635" s="2"/>
      <c r="E5635" s="3"/>
      <c r="F5635" s="3"/>
      <c r="H5635" s="5">
        <f>_xlfn.XLOOKUP(Table16[[#This Row],[OrderID]],[3]!Table13456[No заказа],[3]!Table13456[Количество],"",0,1)</f>
        <v>1</v>
      </c>
      <c r="I5635" s="5">
        <f>_xlfn.XLOOKUP(Table16[[#This Row],[OrderID]],[3]!Table13456[No заказа],[3]!Table13456[Цена],"",0,1)</f>
        <v>8989</v>
      </c>
      <c r="J5635" s="2" t="str">
        <f>M01_SETTINGS!$F$2</f>
        <v>KASPI</v>
      </c>
    </row>
    <row r="5636" spans="1:10" x14ac:dyDescent="0.35">
      <c r="A5636" s="3">
        <f>_xlfn.XLOOKUP(Table16[[#This Row],[OrderID]],[3]!Table13456[No заказа],[3]!Table13456[Дата
отправки],"",0,1)</f>
        <v>45637</v>
      </c>
      <c r="B5636" s="2">
        <v>460430508</v>
      </c>
      <c r="C5636" s="2"/>
      <c r="D5636" s="2"/>
      <c r="E5636" s="3"/>
      <c r="F5636" s="3"/>
      <c r="H5636" s="5">
        <f>_xlfn.XLOOKUP(Table16[[#This Row],[OrderID]],[3]!Table13456[No заказа],[3]!Table13456[Количество],"",0,1)</f>
        <v>1</v>
      </c>
      <c r="I5636" s="5">
        <f>_xlfn.XLOOKUP(Table16[[#This Row],[OrderID]],[3]!Table13456[No заказа],[3]!Table13456[Цена],"",0,1)</f>
        <v>8430</v>
      </c>
      <c r="J5636" s="2" t="str">
        <f>M01_SETTINGS!$F$2</f>
        <v>KASPI</v>
      </c>
    </row>
    <row r="5637" spans="1:10" x14ac:dyDescent="0.35">
      <c r="A5637" s="3">
        <f>_xlfn.XLOOKUP(Table16[[#This Row],[OrderID]],[3]!Table13456[No заказа],[3]!Table13456[Дата
отправки],"",0,1)</f>
        <v>45637</v>
      </c>
      <c r="B5637" s="2">
        <v>460628426</v>
      </c>
      <c r="C5637" s="2"/>
      <c r="D5637" s="2"/>
      <c r="E5637" s="3"/>
      <c r="F5637" s="3"/>
      <c r="H5637" s="5">
        <f>_xlfn.XLOOKUP(Table16[[#This Row],[OrderID]],[3]!Table13456[No заказа],[3]!Table13456[Количество],"",0,1)</f>
        <v>1</v>
      </c>
      <c r="I5637" s="5">
        <f>_xlfn.XLOOKUP(Table16[[#This Row],[OrderID]],[3]!Table13456[No заказа],[3]!Table13456[Цена],"",0,1)</f>
        <v>8990</v>
      </c>
      <c r="J5637" s="2" t="str">
        <f>M01_SETTINGS!$F$2</f>
        <v>KASPI</v>
      </c>
    </row>
    <row r="5638" spans="1:10" x14ac:dyDescent="0.35">
      <c r="A5638" s="3">
        <f>_xlfn.XLOOKUP(Table16[[#This Row],[OrderID]],[3]!Table13456[No заказа],[3]!Table13456[Дата
отправки],"",0,1)</f>
        <v>45637</v>
      </c>
      <c r="B5638" s="2">
        <v>460250848</v>
      </c>
      <c r="C5638" s="2"/>
      <c r="D5638" s="2"/>
      <c r="E5638" s="3"/>
      <c r="F5638" s="3"/>
      <c r="H5638" s="5">
        <f>_xlfn.XLOOKUP(Table16[[#This Row],[OrderID]],[3]!Table13456[No заказа],[3]!Table13456[Количество],"",0,1)</f>
        <v>1</v>
      </c>
      <c r="I5638" s="5">
        <f>_xlfn.XLOOKUP(Table16[[#This Row],[OrderID]],[3]!Table13456[No заказа],[3]!Table13456[Цена],"",0,1)</f>
        <v>8990</v>
      </c>
      <c r="J5638" s="2" t="str">
        <f>M01_SETTINGS!$F$2</f>
        <v>KASPI</v>
      </c>
    </row>
    <row r="5639" spans="1:10" x14ac:dyDescent="0.35">
      <c r="A5639" s="3">
        <f>_xlfn.XLOOKUP(Table16[[#This Row],[OrderID]],[3]!Table13456[No заказа],[3]!Table13456[Дата
отправки],"",0,1)</f>
        <v>45637</v>
      </c>
      <c r="B5639" s="2">
        <v>460573924</v>
      </c>
      <c r="C5639" s="2"/>
      <c r="D5639" s="2"/>
      <c r="E5639" s="3"/>
      <c r="F5639" s="3"/>
      <c r="H5639" s="5">
        <f>_xlfn.XLOOKUP(Table16[[#This Row],[OrderID]],[3]!Table13456[No заказа],[3]!Table13456[Количество],"",0,1)</f>
        <v>1</v>
      </c>
      <c r="I5639" s="5">
        <f>_xlfn.XLOOKUP(Table16[[#This Row],[OrderID]],[3]!Table13456[No заказа],[3]!Table13456[Цена],"",0,1)</f>
        <v>8989</v>
      </c>
      <c r="J5639" s="2" t="str">
        <f>M01_SETTINGS!$F$2</f>
        <v>KASPI</v>
      </c>
    </row>
    <row r="5640" spans="1:10" x14ac:dyDescent="0.35">
      <c r="A5640" s="3">
        <f>_xlfn.XLOOKUP(Table16[[#This Row],[OrderID]],[3]!Table13456[No заказа],[3]!Table13456[Дата
отправки],"",0,1)</f>
        <v>45637</v>
      </c>
      <c r="B5640" s="2">
        <v>460779638</v>
      </c>
      <c r="C5640" s="2"/>
      <c r="D5640" s="2"/>
      <c r="E5640" s="3"/>
      <c r="F5640" s="3"/>
      <c r="H5640" s="5">
        <f>_xlfn.XLOOKUP(Table16[[#This Row],[OrderID]],[3]!Table13456[No заказа],[3]!Table13456[Количество],"",0,1)</f>
        <v>1</v>
      </c>
      <c r="I5640" s="5">
        <f>_xlfn.XLOOKUP(Table16[[#This Row],[OrderID]],[3]!Table13456[No заказа],[3]!Table13456[Цена],"",0,1)</f>
        <v>8430</v>
      </c>
      <c r="J5640" s="2" t="str">
        <f>M01_SETTINGS!$F$2</f>
        <v>KASPI</v>
      </c>
    </row>
    <row r="5641" spans="1:10" x14ac:dyDescent="0.35">
      <c r="A5641" s="3">
        <f>_xlfn.XLOOKUP(Table16[[#This Row],[OrderID]],[3]!Table13456[No заказа],[3]!Table13456[Дата
отправки],"",0,1)</f>
        <v>45637</v>
      </c>
      <c r="B5641" s="2">
        <v>460300685</v>
      </c>
      <c r="C5641" s="2"/>
      <c r="D5641" s="2"/>
      <c r="E5641" s="3"/>
      <c r="F5641" s="3"/>
      <c r="H5641" s="5">
        <f>_xlfn.XLOOKUP(Table16[[#This Row],[OrderID]],[3]!Table13456[No заказа],[3]!Table13456[Количество],"",0,1)</f>
        <v>1</v>
      </c>
      <c r="I5641" s="5">
        <f>_xlfn.XLOOKUP(Table16[[#This Row],[OrderID]],[3]!Table13456[No заказа],[3]!Table13456[Цена],"",0,1)</f>
        <v>8430</v>
      </c>
      <c r="J5641" s="2" t="str">
        <f>M01_SETTINGS!$F$2</f>
        <v>KASPI</v>
      </c>
    </row>
    <row r="5642" spans="1:10" x14ac:dyDescent="0.35">
      <c r="A5642" s="3">
        <f>_xlfn.XLOOKUP(Table16[[#This Row],[OrderID]],[3]!Table13456[No заказа],[3]!Table13456[Дата
отправки],"",0,1)</f>
        <v>45637</v>
      </c>
      <c r="B5642" s="2">
        <v>460765310</v>
      </c>
      <c r="C5642" s="2"/>
      <c r="D5642" s="2"/>
      <c r="E5642" s="3"/>
      <c r="F5642" s="3"/>
      <c r="H5642" s="5">
        <f>_xlfn.XLOOKUP(Table16[[#This Row],[OrderID]],[3]!Table13456[No заказа],[3]!Table13456[Количество],"",0,1)</f>
        <v>1</v>
      </c>
      <c r="I5642" s="5">
        <f>_xlfn.XLOOKUP(Table16[[#This Row],[OrderID]],[3]!Table13456[No заказа],[3]!Table13456[Цена],"",0,1)</f>
        <v>8430</v>
      </c>
      <c r="J5642" s="2" t="str">
        <f>M01_SETTINGS!$F$2</f>
        <v>KASPI</v>
      </c>
    </row>
    <row r="5643" spans="1:10" x14ac:dyDescent="0.35">
      <c r="A5643" s="3">
        <f>_xlfn.XLOOKUP(Table16[[#This Row],[OrderID]],[3]!Table13456[No заказа],[3]!Table13456[Дата
отправки],"",0,1)</f>
        <v>45637</v>
      </c>
      <c r="B5643" s="2">
        <v>460265637</v>
      </c>
      <c r="C5643" s="2"/>
      <c r="D5643" s="2"/>
      <c r="E5643" s="3"/>
      <c r="F5643" s="3"/>
      <c r="H5643" s="5">
        <f>_xlfn.XLOOKUP(Table16[[#This Row],[OrderID]],[3]!Table13456[No заказа],[3]!Table13456[Количество],"",0,1)</f>
        <v>1</v>
      </c>
      <c r="I5643" s="5">
        <f>_xlfn.XLOOKUP(Table16[[#This Row],[OrderID]],[3]!Table13456[No заказа],[3]!Table13456[Цена],"",0,1)</f>
        <v>8684</v>
      </c>
      <c r="J5643" s="2" t="str">
        <f>M01_SETTINGS!$F$2</f>
        <v>KASPI</v>
      </c>
    </row>
    <row r="5644" spans="1:10" x14ac:dyDescent="0.35">
      <c r="A5644" s="3">
        <f>_xlfn.XLOOKUP(Table16[[#This Row],[OrderID]],[3]!Table13456[No заказа],[3]!Table13456[Дата
отправки],"",0,1)</f>
        <v>45637</v>
      </c>
      <c r="B5644" s="2">
        <v>460388993</v>
      </c>
      <c r="C5644" s="2"/>
      <c r="D5644" s="2"/>
      <c r="E5644" s="3"/>
      <c r="F5644" s="3"/>
      <c r="H5644" s="5">
        <f>_xlfn.XLOOKUP(Table16[[#This Row],[OrderID]],[3]!Table13456[No заказа],[3]!Table13456[Количество],"",0,1)</f>
        <v>1</v>
      </c>
      <c r="I5644" s="5">
        <f>_xlfn.XLOOKUP(Table16[[#This Row],[OrderID]],[3]!Table13456[No заказа],[3]!Table13456[Цена],"",0,1)</f>
        <v>8430</v>
      </c>
      <c r="J5644" s="2" t="str">
        <f>M01_SETTINGS!$F$2</f>
        <v>KASPI</v>
      </c>
    </row>
    <row r="5645" spans="1:10" x14ac:dyDescent="0.35">
      <c r="A5645" s="3">
        <f>_xlfn.XLOOKUP(Table16[[#This Row],[OrderID]],[3]!Table13456[No заказа],[3]!Table13456[Дата
отправки],"",0,1)</f>
        <v>45637</v>
      </c>
      <c r="B5645" s="2">
        <v>460282623</v>
      </c>
      <c r="C5645" s="2"/>
      <c r="D5645" s="2"/>
      <c r="E5645" s="3"/>
      <c r="F5645" s="3"/>
      <c r="H5645" s="5">
        <f>_xlfn.XLOOKUP(Table16[[#This Row],[OrderID]],[3]!Table13456[No заказа],[3]!Table13456[Количество],"",0,1)</f>
        <v>1</v>
      </c>
      <c r="I5645" s="5">
        <f>_xlfn.XLOOKUP(Table16[[#This Row],[OrderID]],[3]!Table13456[No заказа],[3]!Table13456[Цена],"",0,1)</f>
        <v>8430</v>
      </c>
      <c r="J5645" s="2" t="str">
        <f>M01_SETTINGS!$F$2</f>
        <v>KASPI</v>
      </c>
    </row>
    <row r="5646" spans="1:10" x14ac:dyDescent="0.35">
      <c r="A5646" s="3">
        <f>_xlfn.XLOOKUP(Table16[[#This Row],[OrderID]],[3]!Table13456[No заказа],[3]!Table13456[Дата
отправки],"",0,1)</f>
        <v>45637</v>
      </c>
      <c r="B5646" s="2">
        <v>460317517</v>
      </c>
      <c r="C5646" s="2"/>
      <c r="D5646" s="2"/>
      <c r="E5646" s="3"/>
      <c r="F5646" s="3"/>
      <c r="H5646" s="5">
        <f>_xlfn.XLOOKUP(Table16[[#This Row],[OrderID]],[3]!Table13456[No заказа],[3]!Table13456[Количество],"",0,1)</f>
        <v>1</v>
      </c>
      <c r="I5646" s="5">
        <f>_xlfn.XLOOKUP(Table16[[#This Row],[OrderID]],[3]!Table13456[No заказа],[3]!Table13456[Цена],"",0,1)</f>
        <v>8126</v>
      </c>
      <c r="J5646" s="2" t="str">
        <f>M01_SETTINGS!$F$2</f>
        <v>KASPI</v>
      </c>
    </row>
    <row r="5647" spans="1:10" x14ac:dyDescent="0.35">
      <c r="A5647" s="3">
        <f>_xlfn.XLOOKUP(Table16[[#This Row],[OrderID]],[3]!Table13456[No заказа],[3]!Table13456[Дата
отправки],"",0,1)</f>
        <v>45637</v>
      </c>
      <c r="B5647" s="2">
        <v>460133269</v>
      </c>
      <c r="C5647" s="2"/>
      <c r="D5647" s="2"/>
      <c r="E5647" s="3"/>
      <c r="F5647" s="3"/>
      <c r="H5647" s="5">
        <f>_xlfn.XLOOKUP(Table16[[#This Row],[OrderID]],[3]!Table13456[No заказа],[3]!Table13456[Количество],"",0,1)</f>
        <v>1</v>
      </c>
      <c r="I5647" s="5">
        <f>_xlfn.XLOOKUP(Table16[[#This Row],[OrderID]],[3]!Table13456[No заказа],[3]!Table13456[Цена],"",0,1)</f>
        <v>8126</v>
      </c>
      <c r="J5647" s="2" t="str">
        <f>M01_SETTINGS!$F$2</f>
        <v>KASPI</v>
      </c>
    </row>
    <row r="5648" spans="1:10" x14ac:dyDescent="0.35">
      <c r="A5648" s="3">
        <f>_xlfn.XLOOKUP(Table16[[#This Row],[OrderID]],[3]!Table13456[No заказа],[3]!Table13456[Дата
отправки],"",0,1)</f>
        <v>45637</v>
      </c>
      <c r="B5648" s="2">
        <v>460508919</v>
      </c>
      <c r="C5648" s="2"/>
      <c r="D5648" s="2"/>
      <c r="E5648" s="3"/>
      <c r="F5648" s="3"/>
      <c r="H5648" s="5">
        <f>_xlfn.XLOOKUP(Table16[[#This Row],[OrderID]],[3]!Table13456[No заказа],[3]!Table13456[Количество],"",0,1)</f>
        <v>1</v>
      </c>
      <c r="I5648" s="5">
        <f>_xlfn.XLOOKUP(Table16[[#This Row],[OrderID]],[3]!Table13456[No заказа],[3]!Table13456[Цена],"",0,1)</f>
        <v>8126</v>
      </c>
      <c r="J5648" s="2" t="str">
        <f>M01_SETTINGS!$F$2</f>
        <v>KASPI</v>
      </c>
    </row>
    <row r="5649" spans="1:10" x14ac:dyDescent="0.35">
      <c r="A5649" s="3">
        <f>_xlfn.XLOOKUP(Table16[[#This Row],[OrderID]],[3]!Table13456[No заказа],[3]!Table13456[Дата
отправки],"",0,1)</f>
        <v>45637</v>
      </c>
      <c r="B5649" s="2">
        <v>460634541</v>
      </c>
      <c r="C5649" s="2"/>
      <c r="D5649" s="2"/>
      <c r="E5649" s="3"/>
      <c r="F5649" s="3"/>
      <c r="H5649" s="5">
        <f>_xlfn.XLOOKUP(Table16[[#This Row],[OrderID]],[3]!Table13456[No заказа],[3]!Table13456[Количество],"",0,1)</f>
        <v>1</v>
      </c>
      <c r="I5649" s="5">
        <f>_xlfn.XLOOKUP(Table16[[#This Row],[OrderID]],[3]!Table13456[No заказа],[3]!Table13456[Цена],"",0,1)</f>
        <v>7490</v>
      </c>
      <c r="J5649" s="2" t="str">
        <f>M01_SETTINGS!$F$2</f>
        <v>KASPI</v>
      </c>
    </row>
    <row r="5650" spans="1:10" x14ac:dyDescent="0.35">
      <c r="A5650" s="3">
        <f>_xlfn.XLOOKUP(Table16[[#This Row],[OrderID]],[3]!Table13456[No заказа],[3]!Table13456[Дата
отправки],"",0,1)</f>
        <v>45637</v>
      </c>
      <c r="B5650" s="2">
        <v>460390902</v>
      </c>
      <c r="C5650" s="2"/>
      <c r="D5650" s="2"/>
      <c r="E5650" s="3"/>
      <c r="F5650" s="3"/>
      <c r="H5650" s="5">
        <f>_xlfn.XLOOKUP(Table16[[#This Row],[OrderID]],[3]!Table13456[No заказа],[3]!Table13456[Количество],"",0,1)</f>
        <v>1</v>
      </c>
      <c r="I5650" s="5">
        <f>_xlfn.XLOOKUP(Table16[[#This Row],[OrderID]],[3]!Table13456[No заказа],[3]!Table13456[Цена],"",0,1)</f>
        <v>7489</v>
      </c>
      <c r="J5650" s="2" t="str">
        <f>M01_SETTINGS!$F$2</f>
        <v>KASPI</v>
      </c>
    </row>
    <row r="5651" spans="1:10" x14ac:dyDescent="0.35">
      <c r="A5651" s="3">
        <f>_xlfn.XLOOKUP(Table16[[#This Row],[OrderID]],[3]!Table13456[No заказа],[3]!Table13456[Дата
отправки],"",0,1)</f>
        <v>45637</v>
      </c>
      <c r="B5651" s="2">
        <v>460161657</v>
      </c>
      <c r="C5651" s="2"/>
      <c r="D5651" s="2"/>
      <c r="E5651" s="3"/>
      <c r="F5651" s="3"/>
      <c r="H5651" s="5">
        <f>_xlfn.XLOOKUP(Table16[[#This Row],[OrderID]],[3]!Table13456[No заказа],[3]!Table13456[Количество],"",0,1)</f>
        <v>1</v>
      </c>
      <c r="I5651" s="5">
        <f>_xlfn.XLOOKUP(Table16[[#This Row],[OrderID]],[3]!Table13456[No заказа],[3]!Table13456[Цена],"",0,1)</f>
        <v>9086</v>
      </c>
      <c r="J5651" s="2" t="str">
        <f>M01_SETTINGS!$F$2</f>
        <v>KASPI</v>
      </c>
    </row>
    <row r="5652" spans="1:10" x14ac:dyDescent="0.35">
      <c r="A5652" s="3">
        <f>_xlfn.XLOOKUP(Table16[[#This Row],[OrderID]],[3]!Table13456[No заказа],[3]!Table13456[Дата
отправки],"",0,1)</f>
        <v>45637</v>
      </c>
      <c r="B5652" s="2">
        <v>460138709</v>
      </c>
      <c r="C5652" s="2"/>
      <c r="D5652" s="2"/>
      <c r="E5652" s="3"/>
      <c r="F5652" s="3"/>
      <c r="H5652" s="5">
        <f>_xlfn.XLOOKUP(Table16[[#This Row],[OrderID]],[3]!Table13456[No заказа],[3]!Table13456[Количество],"",0,1)</f>
        <v>1</v>
      </c>
      <c r="I5652" s="5">
        <f>_xlfn.XLOOKUP(Table16[[#This Row],[OrderID]],[3]!Table13456[No заказа],[3]!Table13456[Цена],"",0,1)</f>
        <v>8500</v>
      </c>
      <c r="J5652" s="2" t="str">
        <f>M01_SETTINGS!$F$2</f>
        <v>KASPI</v>
      </c>
    </row>
    <row r="5653" spans="1:10" x14ac:dyDescent="0.35">
      <c r="A5653" s="3">
        <f>_xlfn.XLOOKUP(Table16[[#This Row],[OrderID]],[3]!Table13456[No заказа],[3]!Table13456[Дата
отправки],"",0,1)</f>
        <v>45637</v>
      </c>
      <c r="B5653" s="2">
        <v>460394515</v>
      </c>
      <c r="C5653" s="2"/>
      <c r="D5653" s="2"/>
      <c r="E5653" s="3"/>
      <c r="F5653" s="3"/>
      <c r="H5653" s="5">
        <f>_xlfn.XLOOKUP(Table16[[#This Row],[OrderID]],[3]!Table13456[No заказа],[3]!Table13456[Количество],"",0,1)</f>
        <v>1</v>
      </c>
      <c r="I5653" s="5">
        <f>_xlfn.XLOOKUP(Table16[[#This Row],[OrderID]],[3]!Table13456[No заказа],[3]!Table13456[Цена],"",0,1)</f>
        <v>8947</v>
      </c>
      <c r="J5653" s="2" t="str">
        <f>M01_SETTINGS!$F$2</f>
        <v>KASPI</v>
      </c>
    </row>
    <row r="5654" spans="1:10" x14ac:dyDescent="0.35">
      <c r="A5654" s="3">
        <f>_xlfn.XLOOKUP(Table16[[#This Row],[OrderID]],[3]!Table13456[No заказа],[3]!Table13456[Дата
отправки],"",0,1)</f>
        <v>45637</v>
      </c>
      <c r="B5654" s="2">
        <v>460459650</v>
      </c>
      <c r="C5654" s="2"/>
      <c r="D5654" s="2"/>
      <c r="E5654" s="3"/>
      <c r="F5654" s="3"/>
      <c r="H5654" s="5">
        <f>_xlfn.XLOOKUP(Table16[[#This Row],[OrderID]],[3]!Table13456[No заказа],[3]!Table13456[Количество],"",0,1)</f>
        <v>1</v>
      </c>
      <c r="I5654" s="5">
        <f>_xlfn.XLOOKUP(Table16[[#This Row],[OrderID]],[3]!Table13456[No заказа],[3]!Table13456[Цена],"",0,1)</f>
        <v>8989</v>
      </c>
      <c r="J5654" s="2" t="str">
        <f>M01_SETTINGS!$F$2</f>
        <v>KASPI</v>
      </c>
    </row>
    <row r="5655" spans="1:10" x14ac:dyDescent="0.35">
      <c r="A5655" s="3">
        <f>_xlfn.XLOOKUP(Table16[[#This Row],[OrderID]],[3]!Table13456[No заказа],[3]!Table13456[Дата
отправки],"",0,1)</f>
        <v>45637</v>
      </c>
      <c r="B5655" s="2">
        <v>460701110</v>
      </c>
      <c r="C5655" s="2"/>
      <c r="D5655" s="2"/>
      <c r="E5655" s="3"/>
      <c r="F5655" s="3"/>
      <c r="H5655" s="5">
        <f>_xlfn.XLOOKUP(Table16[[#This Row],[OrderID]],[3]!Table13456[No заказа],[3]!Table13456[Количество],"",0,1)</f>
        <v>1</v>
      </c>
      <c r="I5655" s="5">
        <f>_xlfn.XLOOKUP(Table16[[#This Row],[OrderID]],[3]!Table13456[No заказа],[3]!Table13456[Цена],"",0,1)</f>
        <v>8684</v>
      </c>
      <c r="J5655" s="2" t="str">
        <f>M01_SETTINGS!$F$2</f>
        <v>KASPI</v>
      </c>
    </row>
    <row r="5656" spans="1:10" x14ac:dyDescent="0.35">
      <c r="A5656" s="3">
        <f>_xlfn.XLOOKUP(Table16[[#This Row],[OrderID]],[3]!Table13456[No заказа],[3]!Table13456[Дата
отправки],"",0,1)</f>
        <v>45637</v>
      </c>
      <c r="B5656" s="2">
        <v>460115343</v>
      </c>
      <c r="C5656" s="2"/>
      <c r="D5656" s="2"/>
      <c r="E5656" s="3"/>
      <c r="F5656" s="3"/>
      <c r="H5656" s="5">
        <f>_xlfn.XLOOKUP(Table16[[#This Row],[OrderID]],[3]!Table13456[No заказа],[3]!Table13456[Количество],"",0,1)</f>
        <v>1</v>
      </c>
      <c r="I5656" s="5">
        <f>_xlfn.XLOOKUP(Table16[[#This Row],[OrderID]],[3]!Table13456[No заказа],[3]!Table13456[Цена],"",0,1)</f>
        <v>8688</v>
      </c>
      <c r="J5656" s="2" t="str">
        <f>M01_SETTINGS!$F$2</f>
        <v>KASPI</v>
      </c>
    </row>
    <row r="5657" spans="1:10" x14ac:dyDescent="0.35">
      <c r="A5657" s="3">
        <f>_xlfn.XLOOKUP(Table16[[#This Row],[OrderID]],[3]!Table13456[No заказа],[3]!Table13456[Дата
отправки],"",0,1)</f>
        <v>45637</v>
      </c>
      <c r="B5657" s="2">
        <v>460195773</v>
      </c>
      <c r="C5657" s="2"/>
      <c r="D5657" s="2"/>
      <c r="E5657" s="3"/>
      <c r="F5657" s="3"/>
      <c r="H5657" s="5">
        <f>_xlfn.XLOOKUP(Table16[[#This Row],[OrderID]],[3]!Table13456[No заказа],[3]!Table13456[Количество],"",0,1)</f>
        <v>1</v>
      </c>
      <c r="I5657" s="5">
        <f>_xlfn.XLOOKUP(Table16[[#This Row],[OrderID]],[3]!Table13456[No заказа],[3]!Table13456[Цена],"",0,1)</f>
        <v>8685</v>
      </c>
      <c r="J5657" s="2" t="str">
        <f>M01_SETTINGS!$F$2</f>
        <v>KASPI</v>
      </c>
    </row>
    <row r="5658" spans="1:10" x14ac:dyDescent="0.35">
      <c r="A5658" s="3">
        <f>_xlfn.XLOOKUP(Table16[[#This Row],[OrderID]],[3]!Table13456[No заказа],[3]!Table13456[Дата
отправки],"",0,1)</f>
        <v>45636</v>
      </c>
      <c r="B5658" s="2">
        <v>459585776</v>
      </c>
      <c r="C5658" s="2"/>
      <c r="D5658" s="2"/>
      <c r="E5658" s="3"/>
      <c r="F5658" s="3"/>
      <c r="H5658" s="5">
        <f>_xlfn.XLOOKUP(Table16[[#This Row],[OrderID]],[3]!Table13456[No заказа],[3]!Table13456[Количество],"",0,1)</f>
        <v>1</v>
      </c>
      <c r="I5658" s="5">
        <f>_xlfn.XLOOKUP(Table16[[#This Row],[OrderID]],[3]!Table13456[No заказа],[3]!Table13456[Цена],"",0,1)</f>
        <v>8430</v>
      </c>
      <c r="J5658" s="2" t="str">
        <f>M01_SETTINGS!$F$2</f>
        <v>KASPI</v>
      </c>
    </row>
    <row r="5659" spans="1:10" x14ac:dyDescent="0.35">
      <c r="A5659" s="3">
        <f>_xlfn.XLOOKUP(Table16[[#This Row],[OrderID]],[3]!Table13456[No заказа],[3]!Table13456[Дата
отправки],"",0,1)</f>
        <v>45636</v>
      </c>
      <c r="B5659" s="2">
        <v>459488731</v>
      </c>
      <c r="C5659" s="2"/>
      <c r="D5659" s="2"/>
      <c r="E5659" s="3"/>
      <c r="F5659" s="3"/>
      <c r="H5659" s="5">
        <f>_xlfn.XLOOKUP(Table16[[#This Row],[OrderID]],[3]!Table13456[No заказа],[3]!Table13456[Количество],"",0,1)</f>
        <v>1</v>
      </c>
      <c r="I5659" s="5">
        <f>_xlfn.XLOOKUP(Table16[[#This Row],[OrderID]],[3]!Table13456[No заказа],[3]!Table13456[Цена],"",0,1)</f>
        <v>8430</v>
      </c>
      <c r="J5659" s="2" t="str">
        <f>M01_SETTINGS!$F$2</f>
        <v>KASPI</v>
      </c>
    </row>
    <row r="5660" spans="1:10" x14ac:dyDescent="0.35">
      <c r="A5660" s="3">
        <f>_xlfn.XLOOKUP(Table16[[#This Row],[OrderID]],[3]!Table13456[No заказа],[3]!Table13456[Дата
отправки],"",0,1)</f>
        <v>45636</v>
      </c>
      <c r="B5660" s="2">
        <v>460037104</v>
      </c>
      <c r="C5660" s="2"/>
      <c r="D5660" s="2"/>
      <c r="E5660" s="3"/>
      <c r="F5660" s="3"/>
      <c r="H5660" s="5">
        <f>_xlfn.XLOOKUP(Table16[[#This Row],[OrderID]],[3]!Table13456[No заказа],[3]!Table13456[Количество],"",0,1)</f>
        <v>1</v>
      </c>
      <c r="I5660" s="5">
        <f>_xlfn.XLOOKUP(Table16[[#This Row],[OrderID]],[3]!Table13456[No заказа],[3]!Table13456[Цена],"",0,1)</f>
        <v>8430</v>
      </c>
      <c r="J5660" s="2" t="str">
        <f>M01_SETTINGS!$F$2</f>
        <v>KASPI</v>
      </c>
    </row>
    <row r="5661" spans="1:10" x14ac:dyDescent="0.35">
      <c r="A5661" s="3">
        <f>_xlfn.XLOOKUP(Table16[[#This Row],[OrderID]],[3]!Table13456[No заказа],[3]!Table13456[Дата
отправки],"",0,1)</f>
        <v>45636</v>
      </c>
      <c r="B5661" s="2" t="s">
        <v>290</v>
      </c>
      <c r="C5661" s="2"/>
      <c r="D5661" s="2"/>
      <c r="E5661" s="3"/>
      <c r="F5661" s="3"/>
      <c r="H5661" s="5">
        <f>_xlfn.XLOOKUP(Table16[[#This Row],[OrderID]],[3]!Table13456[No заказа],[3]!Table13456[Количество],"",0,1)</f>
        <v>1</v>
      </c>
      <c r="I5661" s="5">
        <f>_xlfn.XLOOKUP(Table16[[#This Row],[OrderID]],[3]!Table13456[No заказа],[3]!Table13456[Цена],"",0,1)</f>
        <v>8712.5</v>
      </c>
      <c r="J5661" s="2" t="str">
        <f>M01_SETTINGS!$F$2</f>
        <v>KASPI</v>
      </c>
    </row>
    <row r="5662" spans="1:10" x14ac:dyDescent="0.35">
      <c r="A5662" s="3">
        <f>_xlfn.XLOOKUP(Table16[[#This Row],[OrderID]],[3]!Table13456[No заказа],[3]!Table13456[Дата
отправки],"",0,1)</f>
        <v>45636</v>
      </c>
      <c r="B5662" s="2">
        <v>459861263</v>
      </c>
      <c r="C5662" s="2"/>
      <c r="D5662" s="2"/>
      <c r="E5662" s="3"/>
      <c r="F5662" s="3"/>
      <c r="H5662" s="5">
        <f>_xlfn.XLOOKUP(Table16[[#This Row],[OrderID]],[3]!Table13456[No заказа],[3]!Table13456[Количество],"",0,1)</f>
        <v>1</v>
      </c>
      <c r="I5662" s="5">
        <f>_xlfn.XLOOKUP(Table16[[#This Row],[OrderID]],[3]!Table13456[No заказа],[3]!Table13456[Цена],"",0,1)</f>
        <v>8430</v>
      </c>
      <c r="J5662" s="2" t="str">
        <f>M01_SETTINGS!$F$2</f>
        <v>KASPI</v>
      </c>
    </row>
    <row r="5663" spans="1:10" x14ac:dyDescent="0.35">
      <c r="A5663" s="3">
        <f>_xlfn.XLOOKUP(Table16[[#This Row],[OrderID]],[3]!Table13456[No заказа],[3]!Table13456[Дата
отправки],"",0,1)</f>
        <v>45636</v>
      </c>
      <c r="B5663" s="2">
        <v>459761611</v>
      </c>
      <c r="C5663" s="2"/>
      <c r="D5663" s="2"/>
      <c r="E5663" s="3"/>
      <c r="F5663" s="3"/>
      <c r="H5663" s="5">
        <f>_xlfn.XLOOKUP(Table16[[#This Row],[OrderID]],[3]!Table13456[No заказа],[3]!Table13456[Количество],"",0,1)</f>
        <v>1</v>
      </c>
      <c r="I5663" s="5">
        <f>_xlfn.XLOOKUP(Table16[[#This Row],[OrderID]],[3]!Table13456[No заказа],[3]!Table13456[Цена],"",0,1)</f>
        <v>8430</v>
      </c>
      <c r="J5663" s="2" t="str">
        <f>M01_SETTINGS!$F$2</f>
        <v>KASPI</v>
      </c>
    </row>
    <row r="5664" spans="1:10" x14ac:dyDescent="0.35">
      <c r="A5664" s="3">
        <f>_xlfn.XLOOKUP(Table16[[#This Row],[OrderID]],[3]!Table13456[No заказа],[3]!Table13456[Дата
отправки],"",0,1)</f>
        <v>45636</v>
      </c>
      <c r="B5664" s="2">
        <v>460073056</v>
      </c>
      <c r="C5664" s="2"/>
      <c r="D5664" s="2"/>
      <c r="E5664" s="3"/>
      <c r="F5664" s="3"/>
      <c r="H5664" s="5">
        <f>_xlfn.XLOOKUP(Table16[[#This Row],[OrderID]],[3]!Table13456[No заказа],[3]!Table13456[Количество],"",0,1)</f>
        <v>1</v>
      </c>
      <c r="I5664" s="5">
        <f>_xlfn.XLOOKUP(Table16[[#This Row],[OrderID]],[3]!Table13456[No заказа],[3]!Table13456[Цена],"",0,1)</f>
        <v>8430</v>
      </c>
      <c r="J5664" s="2" t="str">
        <f>M01_SETTINGS!$F$2</f>
        <v>KASPI</v>
      </c>
    </row>
    <row r="5665" spans="1:10" x14ac:dyDescent="0.35">
      <c r="A5665" s="3">
        <f>_xlfn.XLOOKUP(Table16[[#This Row],[OrderID]],[3]!Table13456[No заказа],[3]!Table13456[Дата
отправки],"",0,1)</f>
        <v>45636</v>
      </c>
      <c r="B5665" s="2">
        <v>459659573</v>
      </c>
      <c r="C5665" s="2"/>
      <c r="D5665" s="2"/>
      <c r="E5665" s="3"/>
      <c r="F5665" s="3"/>
      <c r="H5665" s="5">
        <f>_xlfn.XLOOKUP(Table16[[#This Row],[OrderID]],[3]!Table13456[No заказа],[3]!Table13456[Количество],"",0,1)</f>
        <v>1</v>
      </c>
      <c r="I5665" s="5">
        <f>_xlfn.XLOOKUP(Table16[[#This Row],[OrderID]],[3]!Table13456[No заказа],[3]!Table13456[Цена],"",0,1)</f>
        <v>8430</v>
      </c>
      <c r="J5665" s="2" t="str">
        <f>M01_SETTINGS!$F$2</f>
        <v>KASPI</v>
      </c>
    </row>
    <row r="5666" spans="1:10" x14ac:dyDescent="0.35">
      <c r="A5666" s="3">
        <f>_xlfn.XLOOKUP(Table16[[#This Row],[OrderID]],[3]!Table13456[No заказа],[3]!Table13456[Дата
отправки],"",0,1)</f>
        <v>45636</v>
      </c>
      <c r="B5666" s="2">
        <v>459533092</v>
      </c>
      <c r="C5666" s="2"/>
      <c r="D5666" s="2"/>
      <c r="E5666" s="3"/>
      <c r="F5666" s="3"/>
      <c r="H5666" s="5">
        <f>_xlfn.XLOOKUP(Table16[[#This Row],[OrderID]],[3]!Table13456[No заказа],[3]!Table13456[Количество],"",0,1)</f>
        <v>1</v>
      </c>
      <c r="I5666" s="5">
        <f>_xlfn.XLOOKUP(Table16[[#This Row],[OrderID]],[3]!Table13456[No заказа],[3]!Table13456[Цена],"",0,1)</f>
        <v>8430</v>
      </c>
      <c r="J5666" s="2" t="str">
        <f>M01_SETTINGS!$F$2</f>
        <v>KASPI</v>
      </c>
    </row>
    <row r="5667" spans="1:10" x14ac:dyDescent="0.35">
      <c r="A5667" s="3">
        <f>_xlfn.XLOOKUP(Table16[[#This Row],[OrderID]],[3]!Table13456[No заказа],[3]!Table13456[Дата
отправки],"",0,1)</f>
        <v>45636</v>
      </c>
      <c r="B5667" s="2">
        <v>459764255</v>
      </c>
      <c r="C5667" s="2"/>
      <c r="D5667" s="2"/>
      <c r="E5667" s="3"/>
      <c r="F5667" s="3"/>
      <c r="H5667" s="5">
        <f>_xlfn.XLOOKUP(Table16[[#This Row],[OrderID]],[3]!Table13456[No заказа],[3]!Table13456[Количество],"",0,1)</f>
        <v>1</v>
      </c>
      <c r="I5667" s="5">
        <f>_xlfn.XLOOKUP(Table16[[#This Row],[OrderID]],[3]!Table13456[No заказа],[3]!Table13456[Цена],"",0,1)</f>
        <v>8430</v>
      </c>
      <c r="J5667" s="2" t="str">
        <f>M01_SETTINGS!$F$2</f>
        <v>KASPI</v>
      </c>
    </row>
    <row r="5668" spans="1:10" x14ac:dyDescent="0.35">
      <c r="A5668" s="3">
        <f>_xlfn.XLOOKUP(Table16[[#This Row],[OrderID]],[3]!Table13456[No заказа],[3]!Table13456[Дата
отправки],"",0,1)</f>
        <v>45636</v>
      </c>
      <c r="B5668" s="2">
        <v>459543618</v>
      </c>
      <c r="C5668" s="2"/>
      <c r="D5668" s="2"/>
      <c r="E5668" s="3"/>
      <c r="F5668" s="3"/>
      <c r="H5668" s="5">
        <f>_xlfn.XLOOKUP(Table16[[#This Row],[OrderID]],[3]!Table13456[No заказа],[3]!Table13456[Количество],"",0,1)</f>
        <v>1</v>
      </c>
      <c r="I5668" s="5">
        <f>_xlfn.XLOOKUP(Table16[[#This Row],[OrderID]],[3]!Table13456[No заказа],[3]!Table13456[Цена],"",0,1)</f>
        <v>8430</v>
      </c>
      <c r="J5668" s="2" t="str">
        <f>M01_SETTINGS!$F$2</f>
        <v>KASPI</v>
      </c>
    </row>
    <row r="5669" spans="1:10" x14ac:dyDescent="0.35">
      <c r="A5669" s="3">
        <f>_xlfn.XLOOKUP(Table16[[#This Row],[OrderID]],[3]!Table13456[No заказа],[3]!Table13456[Дата
отправки],"",0,1)</f>
        <v>45636</v>
      </c>
      <c r="B5669" s="2">
        <v>459940763</v>
      </c>
      <c r="C5669" s="2"/>
      <c r="D5669" s="2"/>
      <c r="E5669" s="3"/>
      <c r="F5669" s="3"/>
      <c r="H5669" s="5">
        <f>_xlfn.XLOOKUP(Table16[[#This Row],[OrderID]],[3]!Table13456[No заказа],[3]!Table13456[Количество],"",0,1)</f>
        <v>1</v>
      </c>
      <c r="I5669" s="5">
        <f>_xlfn.XLOOKUP(Table16[[#This Row],[OrderID]],[3]!Table13456[No заказа],[3]!Table13456[Цена],"",0,1)</f>
        <v>8430</v>
      </c>
      <c r="J5669" s="2" t="str">
        <f>M01_SETTINGS!$F$2</f>
        <v>KASPI</v>
      </c>
    </row>
    <row r="5670" spans="1:10" x14ac:dyDescent="0.35">
      <c r="A5670" s="3">
        <f>_xlfn.XLOOKUP(Table16[[#This Row],[OrderID]],[3]!Table13456[No заказа],[3]!Table13456[Дата
отправки],"",0,1)</f>
        <v>45636</v>
      </c>
      <c r="B5670" s="2">
        <v>459560087</v>
      </c>
      <c r="C5670" s="2"/>
      <c r="D5670" s="2"/>
      <c r="E5670" s="3"/>
      <c r="F5670" s="3"/>
      <c r="H5670" s="5">
        <f>_xlfn.XLOOKUP(Table16[[#This Row],[OrderID]],[3]!Table13456[No заказа],[3]!Table13456[Количество],"",0,1)</f>
        <v>1</v>
      </c>
      <c r="I5670" s="5">
        <f>_xlfn.XLOOKUP(Table16[[#This Row],[OrderID]],[3]!Table13456[No заказа],[3]!Table13456[Цена],"",0,1)</f>
        <v>8430</v>
      </c>
      <c r="J5670" s="2" t="str">
        <f>M01_SETTINGS!$F$2</f>
        <v>KASPI</v>
      </c>
    </row>
    <row r="5671" spans="1:10" x14ac:dyDescent="0.35">
      <c r="A5671" s="3">
        <f>_xlfn.XLOOKUP(Table16[[#This Row],[OrderID]],[3]!Table13456[No заказа],[3]!Table13456[Дата
отправки],"",0,1)</f>
        <v>45636</v>
      </c>
      <c r="B5671" s="2">
        <v>459844632</v>
      </c>
      <c r="C5671" s="2"/>
      <c r="D5671" s="2"/>
      <c r="E5671" s="3"/>
      <c r="F5671" s="3"/>
      <c r="H5671" s="5">
        <f>_xlfn.XLOOKUP(Table16[[#This Row],[OrderID]],[3]!Table13456[No заказа],[3]!Table13456[Количество],"",0,1)</f>
        <v>1</v>
      </c>
      <c r="I5671" s="5">
        <f>_xlfn.XLOOKUP(Table16[[#This Row],[OrderID]],[3]!Table13456[No заказа],[3]!Table13456[Цена],"",0,1)</f>
        <v>8980</v>
      </c>
      <c r="J5671" s="2" t="str">
        <f>M01_SETTINGS!$F$2</f>
        <v>KASPI</v>
      </c>
    </row>
    <row r="5672" spans="1:10" x14ac:dyDescent="0.35">
      <c r="A5672" s="3">
        <f>_xlfn.XLOOKUP(Table16[[#This Row],[OrderID]],[3]!Table13456[No заказа],[3]!Table13456[Дата
отправки],"",0,1)</f>
        <v>45636</v>
      </c>
      <c r="B5672" s="2">
        <v>459789494</v>
      </c>
      <c r="C5672" s="2"/>
      <c r="D5672" s="2"/>
      <c r="E5672" s="3"/>
      <c r="F5672" s="3"/>
      <c r="H5672" s="5">
        <f>_xlfn.XLOOKUP(Table16[[#This Row],[OrderID]],[3]!Table13456[No заказа],[3]!Table13456[Количество],"",0,1)</f>
        <v>1</v>
      </c>
      <c r="I5672" s="5">
        <f>_xlfn.XLOOKUP(Table16[[#This Row],[OrderID]],[3]!Table13456[No заказа],[3]!Table13456[Цена],"",0,1)</f>
        <v>8980</v>
      </c>
      <c r="J5672" s="2" t="str">
        <f>M01_SETTINGS!$F$2</f>
        <v>KASPI</v>
      </c>
    </row>
    <row r="5673" spans="1:10" x14ac:dyDescent="0.35">
      <c r="A5673" s="3">
        <f>_xlfn.XLOOKUP(Table16[[#This Row],[OrderID]],[3]!Table13456[No заказа],[3]!Table13456[Дата
отправки],"",0,1)</f>
        <v>45636</v>
      </c>
      <c r="B5673" s="2">
        <v>459842266</v>
      </c>
      <c r="C5673" s="2"/>
      <c r="D5673" s="2"/>
      <c r="E5673" s="3"/>
      <c r="F5673" s="3"/>
      <c r="H5673" s="5">
        <f>_xlfn.XLOOKUP(Table16[[#This Row],[OrderID]],[3]!Table13456[No заказа],[3]!Table13456[Количество],"",0,1)</f>
        <v>1</v>
      </c>
      <c r="I5673" s="5">
        <f>_xlfn.XLOOKUP(Table16[[#This Row],[OrderID]],[3]!Table13456[No заказа],[3]!Table13456[Цена],"",0,1)</f>
        <v>8430</v>
      </c>
      <c r="J5673" s="2" t="str">
        <f>M01_SETTINGS!$F$2</f>
        <v>KASPI</v>
      </c>
    </row>
    <row r="5674" spans="1:10" x14ac:dyDescent="0.35">
      <c r="A5674" s="3">
        <f>_xlfn.XLOOKUP(Table16[[#This Row],[OrderID]],[3]!Table13456[No заказа],[3]!Table13456[Дата
отправки],"",0,1)</f>
        <v>45636</v>
      </c>
      <c r="B5674" s="2">
        <v>459757481</v>
      </c>
      <c r="C5674" s="2"/>
      <c r="D5674" s="2"/>
      <c r="E5674" s="3"/>
      <c r="F5674" s="3"/>
      <c r="H5674" s="5">
        <f>_xlfn.XLOOKUP(Table16[[#This Row],[OrderID]],[3]!Table13456[No заказа],[3]!Table13456[Количество],"",0,1)</f>
        <v>1</v>
      </c>
      <c r="I5674" s="5">
        <f>_xlfn.XLOOKUP(Table16[[#This Row],[OrderID]],[3]!Table13456[No заказа],[3]!Table13456[Цена],"",0,1)</f>
        <v>8430</v>
      </c>
      <c r="J5674" s="2" t="str">
        <f>M01_SETTINGS!$F$2</f>
        <v>KASPI</v>
      </c>
    </row>
    <row r="5675" spans="1:10" x14ac:dyDescent="0.35">
      <c r="A5675" s="3">
        <f>_xlfn.XLOOKUP(Table16[[#This Row],[OrderID]],[3]!Table13456[No заказа],[3]!Table13456[Дата
отправки],"",0,1)</f>
        <v>45636</v>
      </c>
      <c r="B5675" s="2">
        <v>459681121</v>
      </c>
      <c r="C5675" s="2"/>
      <c r="D5675" s="2"/>
      <c r="E5675" s="3"/>
      <c r="F5675" s="3"/>
      <c r="H5675" s="5">
        <f>_xlfn.XLOOKUP(Table16[[#This Row],[OrderID]],[3]!Table13456[No заказа],[3]!Table13456[Количество],"",0,1)</f>
        <v>1</v>
      </c>
      <c r="I5675" s="5">
        <f>_xlfn.XLOOKUP(Table16[[#This Row],[OrderID]],[3]!Table13456[No заказа],[3]!Table13456[Цена],"",0,1)</f>
        <v>8430</v>
      </c>
      <c r="J5675" s="2" t="str">
        <f>M01_SETTINGS!$F$2</f>
        <v>KASPI</v>
      </c>
    </row>
    <row r="5676" spans="1:10" x14ac:dyDescent="0.35">
      <c r="A5676" s="3">
        <f>_xlfn.XLOOKUP(Table16[[#This Row],[OrderID]],[3]!Table13456[No заказа],[3]!Table13456[Дата
отправки],"",0,1)</f>
        <v>45636</v>
      </c>
      <c r="B5676" s="2">
        <v>459918239</v>
      </c>
      <c r="C5676" s="2"/>
      <c r="D5676" s="2"/>
      <c r="E5676" s="3"/>
      <c r="F5676" s="3"/>
      <c r="H5676" s="5">
        <f>_xlfn.XLOOKUP(Table16[[#This Row],[OrderID]],[3]!Table13456[No заказа],[3]!Table13456[Количество],"",0,1)</f>
        <v>1</v>
      </c>
      <c r="I5676" s="5">
        <f>_xlfn.XLOOKUP(Table16[[#This Row],[OrderID]],[3]!Table13456[No заказа],[3]!Table13456[Цена],"",0,1)</f>
        <v>8999</v>
      </c>
      <c r="J5676" s="2" t="str">
        <f>M01_SETTINGS!$F$2</f>
        <v>KASPI</v>
      </c>
    </row>
    <row r="5677" spans="1:10" x14ac:dyDescent="0.35">
      <c r="A5677" s="3">
        <f>_xlfn.XLOOKUP(Table16[[#This Row],[OrderID]],[3]!Table13456[No заказа],[3]!Table13456[Дата
отправки],"",0,1)</f>
        <v>45636</v>
      </c>
      <c r="B5677" s="2" t="s">
        <v>291</v>
      </c>
      <c r="C5677" s="2"/>
      <c r="D5677" s="2"/>
      <c r="E5677" s="3"/>
      <c r="F5677" s="3"/>
      <c r="H5677" s="5">
        <f>_xlfn.XLOOKUP(Table16[[#This Row],[OrderID]],[3]!Table13456[No заказа],[3]!Table13456[Количество],"",0,1)</f>
        <v>1</v>
      </c>
      <c r="I5677" s="5">
        <f>_xlfn.XLOOKUP(Table16[[#This Row],[OrderID]],[3]!Table13456[No заказа],[3]!Table13456[Цена],"",0,1)</f>
        <v>8712.5</v>
      </c>
      <c r="J5677" s="2" t="str">
        <f>M01_SETTINGS!$F$2</f>
        <v>KASPI</v>
      </c>
    </row>
    <row r="5678" spans="1:10" x14ac:dyDescent="0.35">
      <c r="A5678" s="3">
        <f>_xlfn.XLOOKUP(Table16[[#This Row],[OrderID]],[3]!Table13456[No заказа],[3]!Table13456[Дата
отправки],"",0,1)</f>
        <v>45636</v>
      </c>
      <c r="B5678" s="2">
        <v>459700086</v>
      </c>
      <c r="C5678" s="2"/>
      <c r="D5678" s="2"/>
      <c r="E5678" s="3"/>
      <c r="F5678" s="3"/>
      <c r="H5678" s="5">
        <f>_xlfn.XLOOKUP(Table16[[#This Row],[OrderID]],[3]!Table13456[No заказа],[3]!Table13456[Количество],"",0,1)</f>
        <v>1</v>
      </c>
      <c r="I5678" s="5">
        <f>_xlfn.XLOOKUP(Table16[[#This Row],[OrderID]],[3]!Table13456[No заказа],[3]!Table13456[Цена],"",0,1)</f>
        <v>8980</v>
      </c>
      <c r="J5678" s="2" t="str">
        <f>M01_SETTINGS!$F$2</f>
        <v>KASPI</v>
      </c>
    </row>
    <row r="5679" spans="1:10" x14ac:dyDescent="0.35">
      <c r="A5679" s="3">
        <f>_xlfn.XLOOKUP(Table16[[#This Row],[OrderID]],[3]!Table13456[No заказа],[3]!Table13456[Дата
отправки],"",0,1)</f>
        <v>45636</v>
      </c>
      <c r="B5679" s="2">
        <v>459794161</v>
      </c>
      <c r="C5679" s="2"/>
      <c r="D5679" s="2"/>
      <c r="E5679" s="3"/>
      <c r="F5679" s="3"/>
      <c r="H5679" s="5">
        <f>_xlfn.XLOOKUP(Table16[[#This Row],[OrderID]],[3]!Table13456[No заказа],[3]!Table13456[Количество],"",0,1)</f>
        <v>1</v>
      </c>
      <c r="I5679" s="5">
        <f>_xlfn.XLOOKUP(Table16[[#This Row],[OrderID]],[3]!Table13456[No заказа],[3]!Table13456[Цена],"",0,1)</f>
        <v>9000</v>
      </c>
      <c r="J5679" s="2" t="str">
        <f>M01_SETTINGS!$F$2</f>
        <v>KASPI</v>
      </c>
    </row>
    <row r="5680" spans="1:10" x14ac:dyDescent="0.35">
      <c r="A5680" s="3">
        <f>_xlfn.XLOOKUP(Table16[[#This Row],[OrderID]],[3]!Table13456[No заказа],[3]!Table13456[Дата
отправки],"",0,1)</f>
        <v>45636</v>
      </c>
      <c r="B5680" s="2">
        <v>459552958</v>
      </c>
      <c r="C5680" s="2"/>
      <c r="D5680" s="2"/>
      <c r="E5680" s="3"/>
      <c r="F5680" s="3"/>
      <c r="H5680" s="5">
        <f>_xlfn.XLOOKUP(Table16[[#This Row],[OrderID]],[3]!Table13456[No заказа],[3]!Table13456[Количество],"",0,1)</f>
        <v>1</v>
      </c>
      <c r="I5680" s="5">
        <f>_xlfn.XLOOKUP(Table16[[#This Row],[OrderID]],[3]!Table13456[No заказа],[3]!Table13456[Цена],"",0,1)</f>
        <v>8984</v>
      </c>
      <c r="J5680" s="2" t="str">
        <f>M01_SETTINGS!$F$2</f>
        <v>KASPI</v>
      </c>
    </row>
    <row r="5681" spans="1:10" x14ac:dyDescent="0.35">
      <c r="A5681" s="3">
        <f>_xlfn.XLOOKUP(Table16[[#This Row],[OrderID]],[3]!Table13456[No заказа],[3]!Table13456[Дата
отправки],"",0,1)</f>
        <v>45636</v>
      </c>
      <c r="B5681" s="2">
        <v>459750463</v>
      </c>
      <c r="C5681" s="2"/>
      <c r="D5681" s="2"/>
      <c r="E5681" s="3"/>
      <c r="F5681" s="3"/>
      <c r="H5681" s="5">
        <f>_xlfn.XLOOKUP(Table16[[#This Row],[OrderID]],[3]!Table13456[No заказа],[3]!Table13456[Количество],"",0,1)</f>
        <v>1</v>
      </c>
      <c r="I5681" s="5">
        <f>_xlfn.XLOOKUP(Table16[[#This Row],[OrderID]],[3]!Table13456[No заказа],[3]!Table13456[Цена],"",0,1)</f>
        <v>8990</v>
      </c>
      <c r="J5681" s="2" t="str">
        <f>M01_SETTINGS!$F$2</f>
        <v>KASPI</v>
      </c>
    </row>
    <row r="5682" spans="1:10" x14ac:dyDescent="0.35">
      <c r="A5682" s="3">
        <f>_xlfn.XLOOKUP(Table16[[#This Row],[OrderID]],[3]!Table13456[No заказа],[3]!Table13456[Дата
отправки],"",0,1)</f>
        <v>45636</v>
      </c>
      <c r="B5682" s="2">
        <v>459695622</v>
      </c>
      <c r="C5682" s="2"/>
      <c r="D5682" s="2"/>
      <c r="E5682" s="3"/>
      <c r="F5682" s="3"/>
      <c r="H5682" s="5">
        <f>_xlfn.XLOOKUP(Table16[[#This Row],[OrderID]],[3]!Table13456[No заказа],[3]!Table13456[Количество],"",0,1)</f>
        <v>1</v>
      </c>
      <c r="I5682" s="5">
        <f>_xlfn.XLOOKUP(Table16[[#This Row],[OrderID]],[3]!Table13456[No заказа],[3]!Table13456[Цена],"",0,1)</f>
        <v>8989</v>
      </c>
      <c r="J5682" s="2" t="str">
        <f>M01_SETTINGS!$F$2</f>
        <v>KASPI</v>
      </c>
    </row>
    <row r="5683" spans="1:10" x14ac:dyDescent="0.35">
      <c r="A5683" s="3">
        <f>_xlfn.XLOOKUP(Table16[[#This Row],[OrderID]],[3]!Table13456[No заказа],[3]!Table13456[Дата
отправки],"",0,1)</f>
        <v>45636</v>
      </c>
      <c r="B5683" s="2">
        <v>459879525</v>
      </c>
      <c r="C5683" s="2"/>
      <c r="D5683" s="2"/>
      <c r="E5683" s="3"/>
      <c r="F5683" s="3"/>
      <c r="H5683" s="5">
        <f>_xlfn.XLOOKUP(Table16[[#This Row],[OrderID]],[3]!Table13456[No заказа],[3]!Table13456[Количество],"",0,1)</f>
        <v>1</v>
      </c>
      <c r="I5683" s="5">
        <f>_xlfn.XLOOKUP(Table16[[#This Row],[OrderID]],[3]!Table13456[No заказа],[3]!Table13456[Цена],"",0,1)</f>
        <v>8982</v>
      </c>
      <c r="J5683" s="2" t="str">
        <f>M01_SETTINGS!$F$2</f>
        <v>KASPI</v>
      </c>
    </row>
    <row r="5684" spans="1:10" x14ac:dyDescent="0.35">
      <c r="A5684" s="3">
        <f>_xlfn.XLOOKUP(Table16[[#This Row],[OrderID]],[3]!Table13456[No заказа],[3]!Table13456[Дата
отправки],"",0,1)</f>
        <v>45636</v>
      </c>
      <c r="B5684" s="2">
        <v>459777468</v>
      </c>
      <c r="C5684" s="2"/>
      <c r="D5684" s="2"/>
      <c r="E5684" s="3"/>
      <c r="F5684" s="3"/>
      <c r="H5684" s="5">
        <f>_xlfn.XLOOKUP(Table16[[#This Row],[OrderID]],[3]!Table13456[No заказа],[3]!Table13456[Количество],"",0,1)</f>
        <v>1</v>
      </c>
      <c r="I5684" s="5">
        <f>_xlfn.XLOOKUP(Table16[[#This Row],[OrderID]],[3]!Table13456[No заказа],[3]!Table13456[Цена],"",0,1)</f>
        <v>8430</v>
      </c>
      <c r="J5684" s="2" t="str">
        <f>M01_SETTINGS!$F$2</f>
        <v>KASPI</v>
      </c>
    </row>
    <row r="5685" spans="1:10" x14ac:dyDescent="0.35">
      <c r="A5685" s="3">
        <f>_xlfn.XLOOKUP(Table16[[#This Row],[OrderID]],[3]!Table13456[No заказа],[3]!Table13456[Дата
отправки],"",0,1)</f>
        <v>45636</v>
      </c>
      <c r="B5685" s="2">
        <v>459847037</v>
      </c>
      <c r="C5685" s="2"/>
      <c r="D5685" s="2"/>
      <c r="E5685" s="3"/>
      <c r="F5685" s="3"/>
      <c r="H5685" s="5">
        <f>_xlfn.XLOOKUP(Table16[[#This Row],[OrderID]],[3]!Table13456[No заказа],[3]!Table13456[Количество],"",0,1)</f>
        <v>1</v>
      </c>
      <c r="I5685" s="5">
        <f>_xlfn.XLOOKUP(Table16[[#This Row],[OrderID]],[3]!Table13456[No заказа],[3]!Table13456[Цена],"",0,1)</f>
        <v>8990</v>
      </c>
      <c r="J5685" s="2" t="str">
        <f>M01_SETTINGS!$F$2</f>
        <v>KASPI</v>
      </c>
    </row>
    <row r="5686" spans="1:10" x14ac:dyDescent="0.35">
      <c r="A5686" s="3">
        <f>_xlfn.XLOOKUP(Table16[[#This Row],[OrderID]],[3]!Table13456[No заказа],[3]!Table13456[Дата
отправки],"",0,1)</f>
        <v>45636</v>
      </c>
      <c r="B5686" s="2">
        <v>460051174</v>
      </c>
      <c r="C5686" s="2"/>
      <c r="D5686" s="2"/>
      <c r="E5686" s="3"/>
      <c r="F5686" s="3"/>
      <c r="H5686" s="5">
        <f>_xlfn.XLOOKUP(Table16[[#This Row],[OrderID]],[3]!Table13456[No заказа],[3]!Table13456[Количество],"",0,1)</f>
        <v>1</v>
      </c>
      <c r="I5686" s="5">
        <f>_xlfn.XLOOKUP(Table16[[#This Row],[OrderID]],[3]!Table13456[No заказа],[3]!Table13456[Цена],"",0,1)</f>
        <v>8430</v>
      </c>
      <c r="J5686" s="2" t="str">
        <f>M01_SETTINGS!$F$2</f>
        <v>KASPI</v>
      </c>
    </row>
    <row r="5687" spans="1:10" x14ac:dyDescent="0.35">
      <c r="A5687" s="3">
        <f>_xlfn.XLOOKUP(Table16[[#This Row],[OrderID]],[3]!Table13456[No заказа],[3]!Table13456[Дата
отправки],"",0,1)</f>
        <v>45636</v>
      </c>
      <c r="B5687" s="2">
        <v>459781221</v>
      </c>
      <c r="C5687" s="2"/>
      <c r="D5687" s="2"/>
      <c r="E5687" s="3"/>
      <c r="F5687" s="3"/>
      <c r="H5687" s="5">
        <f>_xlfn.XLOOKUP(Table16[[#This Row],[OrderID]],[3]!Table13456[No заказа],[3]!Table13456[Количество],"",0,1)</f>
        <v>1</v>
      </c>
      <c r="I5687" s="5">
        <f>_xlfn.XLOOKUP(Table16[[#This Row],[OrderID]],[3]!Table13456[No заказа],[3]!Table13456[Цена],"",0,1)</f>
        <v>8430</v>
      </c>
      <c r="J5687" s="2" t="str">
        <f>M01_SETTINGS!$F$2</f>
        <v>KASPI</v>
      </c>
    </row>
    <row r="5688" spans="1:10" x14ac:dyDescent="0.35">
      <c r="A5688" s="3">
        <f>_xlfn.XLOOKUP(Table16[[#This Row],[OrderID]],[3]!Table13456[No заказа],[3]!Table13456[Дата
отправки],"",0,1)</f>
        <v>45636</v>
      </c>
      <c r="B5688" s="2">
        <v>460052802</v>
      </c>
      <c r="C5688" s="2"/>
      <c r="D5688" s="2"/>
      <c r="E5688" s="3"/>
      <c r="F5688" s="3"/>
      <c r="H5688" s="5">
        <f>_xlfn.XLOOKUP(Table16[[#This Row],[OrderID]],[3]!Table13456[No заказа],[3]!Table13456[Количество],"",0,1)</f>
        <v>1</v>
      </c>
      <c r="I5688" s="5">
        <f>_xlfn.XLOOKUP(Table16[[#This Row],[OrderID]],[3]!Table13456[No заказа],[3]!Table13456[Цена],"",0,1)</f>
        <v>7490</v>
      </c>
      <c r="J5688" s="2" t="str">
        <f>M01_SETTINGS!$F$2</f>
        <v>KASPI</v>
      </c>
    </row>
    <row r="5689" spans="1:10" x14ac:dyDescent="0.35">
      <c r="A5689" s="3">
        <f>_xlfn.XLOOKUP(Table16[[#This Row],[OrderID]],[3]!Table13456[No заказа],[3]!Table13456[Дата
отправки],"",0,1)</f>
        <v>45636</v>
      </c>
      <c r="B5689" s="2" t="s">
        <v>292</v>
      </c>
      <c r="C5689" s="2"/>
      <c r="D5689" s="2"/>
      <c r="E5689" s="3"/>
      <c r="F5689" s="3"/>
      <c r="H5689" s="5">
        <f>_xlfn.XLOOKUP(Table16[[#This Row],[OrderID]],[3]!Table13456[No заказа],[3]!Table13456[Количество],"",0,1)</f>
        <v>1</v>
      </c>
      <c r="I5689" s="5">
        <f>_xlfn.XLOOKUP(Table16[[#This Row],[OrderID]],[3]!Table13456[No заказа],[3]!Table13456[Цена],"",0,1)</f>
        <v>8430</v>
      </c>
      <c r="J5689" s="2" t="str">
        <f>M01_SETTINGS!$F$2</f>
        <v>KASPI</v>
      </c>
    </row>
    <row r="5690" spans="1:10" x14ac:dyDescent="0.35">
      <c r="A5690" s="3">
        <f>_xlfn.XLOOKUP(Table16[[#This Row],[OrderID]],[3]!Table13456[No заказа],[3]!Table13456[Дата
отправки],"",0,1)</f>
        <v>45636</v>
      </c>
      <c r="B5690" s="2">
        <v>460099246</v>
      </c>
      <c r="C5690" s="2"/>
      <c r="D5690" s="2"/>
      <c r="E5690" s="3"/>
      <c r="F5690" s="3"/>
      <c r="H5690" s="5">
        <f>_xlfn.XLOOKUP(Table16[[#This Row],[OrderID]],[3]!Table13456[No заказа],[3]!Table13456[Количество],"",0,1)</f>
        <v>1</v>
      </c>
      <c r="I5690" s="5">
        <f>_xlfn.XLOOKUP(Table16[[#This Row],[OrderID]],[3]!Table13456[No заказа],[3]!Table13456[Цена],"",0,1)</f>
        <v>8430</v>
      </c>
      <c r="J5690" s="2" t="str">
        <f>M01_SETTINGS!$F$2</f>
        <v>KASPI</v>
      </c>
    </row>
    <row r="5691" spans="1:10" x14ac:dyDescent="0.35">
      <c r="A5691" s="3">
        <f>_xlfn.XLOOKUP(Table16[[#This Row],[OrderID]],[3]!Table13456[No заказа],[3]!Table13456[Дата
отправки],"",0,1)</f>
        <v>45636</v>
      </c>
      <c r="B5691" s="2">
        <v>459579498</v>
      </c>
      <c r="C5691" s="2"/>
      <c r="D5691" s="2"/>
      <c r="E5691" s="3"/>
      <c r="F5691" s="3"/>
      <c r="H5691" s="5">
        <f>_xlfn.XLOOKUP(Table16[[#This Row],[OrderID]],[3]!Table13456[No заказа],[3]!Table13456[Количество],"",0,1)</f>
        <v>1</v>
      </c>
      <c r="I5691" s="5">
        <f>_xlfn.XLOOKUP(Table16[[#This Row],[OrderID]],[3]!Table13456[No заказа],[3]!Table13456[Цена],"",0,1)</f>
        <v>8430</v>
      </c>
      <c r="J5691" s="2" t="str">
        <f>M01_SETTINGS!$F$2</f>
        <v>KASPI</v>
      </c>
    </row>
    <row r="5692" spans="1:10" x14ac:dyDescent="0.35">
      <c r="A5692" s="3">
        <f>_xlfn.XLOOKUP(Table16[[#This Row],[OrderID]],[3]!Table13456[No заказа],[3]!Table13456[Дата
отправки],"",0,1)</f>
        <v>45636</v>
      </c>
      <c r="B5692" s="2">
        <v>459761728</v>
      </c>
      <c r="C5692" s="2"/>
      <c r="D5692" s="2"/>
      <c r="E5692" s="3"/>
      <c r="F5692" s="3"/>
      <c r="H5692" s="5">
        <f>_xlfn.XLOOKUP(Table16[[#This Row],[OrderID]],[3]!Table13456[No заказа],[3]!Table13456[Количество],"",0,1)</f>
        <v>1</v>
      </c>
      <c r="I5692" s="5">
        <f>_xlfn.XLOOKUP(Table16[[#This Row],[OrderID]],[3]!Table13456[No заказа],[3]!Table13456[Цена],"",0,1)</f>
        <v>8430</v>
      </c>
      <c r="J5692" s="2" t="str">
        <f>M01_SETTINGS!$F$2</f>
        <v>KASPI</v>
      </c>
    </row>
    <row r="5693" spans="1:10" x14ac:dyDescent="0.35">
      <c r="A5693" s="3">
        <f>_xlfn.XLOOKUP(Table16[[#This Row],[OrderID]],[3]!Table13456[No заказа],[3]!Table13456[Дата
отправки],"",0,1)</f>
        <v>45636</v>
      </c>
      <c r="B5693" s="2">
        <v>459920569</v>
      </c>
      <c r="C5693" s="2"/>
      <c r="D5693" s="2"/>
      <c r="E5693" s="3"/>
      <c r="F5693" s="3"/>
      <c r="H5693" s="5">
        <f>_xlfn.XLOOKUP(Table16[[#This Row],[OrderID]],[3]!Table13456[No заказа],[3]!Table13456[Количество],"",0,1)</f>
        <v>1</v>
      </c>
      <c r="I5693" s="5">
        <f>_xlfn.XLOOKUP(Table16[[#This Row],[OrderID]],[3]!Table13456[No заказа],[3]!Table13456[Цена],"",0,1)</f>
        <v>9498</v>
      </c>
      <c r="J5693" s="2" t="str">
        <f>M01_SETTINGS!$F$2</f>
        <v>KASPI</v>
      </c>
    </row>
    <row r="5694" spans="1:10" x14ac:dyDescent="0.35">
      <c r="A5694" s="3">
        <f>_xlfn.XLOOKUP(Table16[[#This Row],[OrderID]],[3]!Table13456[No заказа],[3]!Table13456[Дата
отправки],"",0,1)</f>
        <v>45636</v>
      </c>
      <c r="B5694" s="2">
        <v>459980588</v>
      </c>
      <c r="C5694" s="2"/>
      <c r="D5694" s="2"/>
      <c r="E5694" s="3"/>
      <c r="F5694" s="3"/>
      <c r="H5694" s="5">
        <f>_xlfn.XLOOKUP(Table16[[#This Row],[OrderID]],[3]!Table13456[No заказа],[3]!Table13456[Количество],"",0,1)</f>
        <v>1</v>
      </c>
      <c r="I5694" s="5">
        <f>_xlfn.XLOOKUP(Table16[[#This Row],[OrderID]],[3]!Table13456[No заказа],[3]!Table13456[Цена],"",0,1)</f>
        <v>7489</v>
      </c>
      <c r="J5694" s="2" t="str">
        <f>M01_SETTINGS!$F$2</f>
        <v>KASPI</v>
      </c>
    </row>
    <row r="5695" spans="1:10" x14ac:dyDescent="0.35">
      <c r="A5695" s="3">
        <f>_xlfn.XLOOKUP(Table16[[#This Row],[OrderID]],[3]!Table13456[No заказа],[3]!Table13456[Дата
отправки],"",0,1)</f>
        <v>45636</v>
      </c>
      <c r="B5695" s="2">
        <v>459686246</v>
      </c>
      <c r="C5695" s="2"/>
      <c r="D5695" s="2"/>
      <c r="E5695" s="3"/>
      <c r="F5695" s="3"/>
      <c r="H5695" s="5">
        <f>_xlfn.XLOOKUP(Table16[[#This Row],[OrderID]],[3]!Table13456[No заказа],[3]!Table13456[Количество],"",0,1)</f>
        <v>1</v>
      </c>
      <c r="I5695" s="5">
        <f>_xlfn.XLOOKUP(Table16[[#This Row],[OrderID]],[3]!Table13456[No заказа],[3]!Table13456[Цена],"",0,1)</f>
        <v>9086</v>
      </c>
      <c r="J5695" s="2" t="str">
        <f>M01_SETTINGS!$F$2</f>
        <v>KASPI</v>
      </c>
    </row>
    <row r="5696" spans="1:10" x14ac:dyDescent="0.35">
      <c r="A5696" s="3">
        <f>_xlfn.XLOOKUP(Table16[[#This Row],[OrderID]],[3]!Table13456[No заказа],[3]!Table13456[Дата
отправки],"",0,1)</f>
        <v>45636</v>
      </c>
      <c r="B5696" s="2">
        <v>459901029</v>
      </c>
      <c r="C5696" s="2"/>
      <c r="D5696" s="2"/>
      <c r="E5696" s="3"/>
      <c r="F5696" s="3"/>
      <c r="H5696" s="5">
        <f>_xlfn.XLOOKUP(Table16[[#This Row],[OrderID]],[3]!Table13456[No заказа],[3]!Table13456[Количество],"",0,1)</f>
        <v>1</v>
      </c>
      <c r="I5696" s="5">
        <f>_xlfn.XLOOKUP(Table16[[#This Row],[OrderID]],[3]!Table13456[No заказа],[3]!Table13456[Цена],"",0,1)</f>
        <v>9499</v>
      </c>
      <c r="J5696" s="2" t="str">
        <f>M01_SETTINGS!$F$2</f>
        <v>KASPI</v>
      </c>
    </row>
    <row r="5697" spans="1:10" x14ac:dyDescent="0.35">
      <c r="A5697" s="3">
        <f>_xlfn.XLOOKUP(Table16[[#This Row],[OrderID]],[3]!Table13456[No заказа],[3]!Table13456[Дата
отправки],"",0,1)</f>
        <v>45636</v>
      </c>
      <c r="B5697" s="2">
        <v>460003170</v>
      </c>
      <c r="C5697" s="2"/>
      <c r="D5697" s="2"/>
      <c r="E5697" s="3"/>
      <c r="F5697" s="3"/>
      <c r="H5697" s="5">
        <f>_xlfn.XLOOKUP(Table16[[#This Row],[OrderID]],[3]!Table13456[No заказа],[3]!Table13456[Количество],"",0,1)</f>
        <v>1</v>
      </c>
      <c r="I5697" s="5">
        <f>_xlfn.XLOOKUP(Table16[[#This Row],[OrderID]],[3]!Table13456[No заказа],[3]!Table13456[Цена],"",0,1)</f>
        <v>8981</v>
      </c>
      <c r="J5697" s="2" t="str">
        <f>M01_SETTINGS!$F$2</f>
        <v>KASPI</v>
      </c>
    </row>
    <row r="5698" spans="1:10" x14ac:dyDescent="0.35">
      <c r="A5698" s="3">
        <f>_xlfn.XLOOKUP(Table16[[#This Row],[OrderID]],[3]!Table13456[No заказа],[3]!Table13456[Дата
отправки],"",0,1)</f>
        <v>45636</v>
      </c>
      <c r="B5698" s="2">
        <v>459820397</v>
      </c>
      <c r="C5698" s="2"/>
      <c r="D5698" s="2"/>
      <c r="E5698" s="3"/>
      <c r="F5698" s="3"/>
      <c r="H5698" s="5">
        <f>_xlfn.XLOOKUP(Table16[[#This Row],[OrderID]],[3]!Table13456[No заказа],[3]!Table13456[Количество],"",0,1)</f>
        <v>1</v>
      </c>
      <c r="I5698" s="5">
        <f>_xlfn.XLOOKUP(Table16[[#This Row],[OrderID]],[3]!Table13456[No заказа],[3]!Table13456[Цена],"",0,1)</f>
        <v>8953</v>
      </c>
      <c r="J5698" s="2" t="str">
        <f>M01_SETTINGS!$F$2</f>
        <v>KASPI</v>
      </c>
    </row>
    <row r="5699" spans="1:10" x14ac:dyDescent="0.35">
      <c r="A5699" s="3">
        <f>_xlfn.XLOOKUP(Table16[[#This Row],[OrderID]],[3]!Table13456[No заказа],[3]!Table13456[Дата
отправки],"",0,1)</f>
        <v>45635</v>
      </c>
      <c r="B5699" s="2" t="s">
        <v>293</v>
      </c>
      <c r="C5699" s="2"/>
      <c r="D5699" s="2"/>
      <c r="E5699" s="3"/>
      <c r="F5699" s="3"/>
      <c r="H5699" s="5">
        <f>_xlfn.XLOOKUP(Table16[[#This Row],[OrderID]],[3]!Table13456[No заказа],[3]!Table13456[Количество],"",0,1)</f>
        <v>1</v>
      </c>
      <c r="I5699" s="5">
        <f>_xlfn.XLOOKUP(Table16[[#This Row],[OrderID]],[3]!Table13456[No заказа],[3]!Table13456[Цена],"",0,1)</f>
        <v>7960</v>
      </c>
      <c r="J5699" s="2" t="str">
        <f>M01_SETTINGS!$F$2</f>
        <v>KASPI</v>
      </c>
    </row>
    <row r="5700" spans="1:10" x14ac:dyDescent="0.35">
      <c r="A5700" s="3">
        <f>_xlfn.XLOOKUP(Table16[[#This Row],[OrderID]],[3]!Table13456[No заказа],[3]!Table13456[Дата
отправки],"",0,1)</f>
        <v>45635</v>
      </c>
      <c r="B5700" s="2">
        <v>458975080</v>
      </c>
      <c r="C5700" s="2"/>
      <c r="D5700" s="2"/>
      <c r="E5700" s="3"/>
      <c r="F5700" s="3"/>
      <c r="H5700" s="5">
        <f>_xlfn.XLOOKUP(Table16[[#This Row],[OrderID]],[3]!Table13456[No заказа],[3]!Table13456[Количество],"",0,1)</f>
        <v>1</v>
      </c>
      <c r="I5700" s="5">
        <f>_xlfn.XLOOKUP(Table16[[#This Row],[OrderID]],[3]!Table13456[No заказа],[3]!Table13456[Цена],"",0,1)</f>
        <v>8430</v>
      </c>
      <c r="J5700" s="2" t="str">
        <f>M01_SETTINGS!$F$2</f>
        <v>KASPI</v>
      </c>
    </row>
    <row r="5701" spans="1:10" x14ac:dyDescent="0.35">
      <c r="A5701" s="3">
        <f>_xlfn.XLOOKUP(Table16[[#This Row],[OrderID]],[3]!Table13456[No заказа],[3]!Table13456[Дата
отправки],"",0,1)</f>
        <v>45635</v>
      </c>
      <c r="B5701" s="2">
        <v>459201439</v>
      </c>
      <c r="C5701" s="2"/>
      <c r="D5701" s="2"/>
      <c r="E5701" s="3"/>
      <c r="F5701" s="3"/>
      <c r="H5701" s="5">
        <f>_xlfn.XLOOKUP(Table16[[#This Row],[OrderID]],[3]!Table13456[No заказа],[3]!Table13456[Количество],"",0,1)</f>
        <v>1</v>
      </c>
      <c r="I5701" s="5">
        <f>_xlfn.XLOOKUP(Table16[[#This Row],[OrderID]],[3]!Table13456[No заказа],[3]!Table13456[Цена],"",0,1)</f>
        <v>8430</v>
      </c>
      <c r="J5701" s="2" t="str">
        <f>M01_SETTINGS!$F$2</f>
        <v>KASPI</v>
      </c>
    </row>
    <row r="5702" spans="1:10" x14ac:dyDescent="0.35">
      <c r="A5702" s="3">
        <f>_xlfn.XLOOKUP(Table16[[#This Row],[OrderID]],[3]!Table13456[No заказа],[3]!Table13456[Дата
отправки],"",0,1)</f>
        <v>45635</v>
      </c>
      <c r="B5702" s="2">
        <v>459201902</v>
      </c>
      <c r="C5702" s="2"/>
      <c r="D5702" s="2"/>
      <c r="E5702" s="3"/>
      <c r="F5702" s="3"/>
      <c r="H5702" s="5">
        <f>_xlfn.XLOOKUP(Table16[[#This Row],[OrderID]],[3]!Table13456[No заказа],[3]!Table13456[Количество],"",0,1)</f>
        <v>1</v>
      </c>
      <c r="I5702" s="5">
        <f>_xlfn.XLOOKUP(Table16[[#This Row],[OrderID]],[3]!Table13456[No заказа],[3]!Table13456[Цена],"",0,1)</f>
        <v>8430</v>
      </c>
      <c r="J5702" s="2" t="str">
        <f>M01_SETTINGS!$F$2</f>
        <v>KASPI</v>
      </c>
    </row>
    <row r="5703" spans="1:10" x14ac:dyDescent="0.35">
      <c r="A5703" s="3">
        <f>_xlfn.XLOOKUP(Table16[[#This Row],[OrderID]],[3]!Table13456[No заказа],[3]!Table13456[Дата
отправки],"",0,1)</f>
        <v>45635</v>
      </c>
      <c r="B5703" s="2">
        <v>458908584</v>
      </c>
      <c r="C5703" s="2"/>
      <c r="D5703" s="2"/>
      <c r="E5703" s="3"/>
      <c r="F5703" s="3"/>
      <c r="H5703" s="5">
        <f>_xlfn.XLOOKUP(Table16[[#This Row],[OrderID]],[3]!Table13456[No заказа],[3]!Table13456[Количество],"",0,1)</f>
        <v>1</v>
      </c>
      <c r="I5703" s="5">
        <f>_xlfn.XLOOKUP(Table16[[#This Row],[OrderID]],[3]!Table13456[No заказа],[3]!Table13456[Цена],"",0,1)</f>
        <v>8693</v>
      </c>
      <c r="J5703" s="2" t="str">
        <f>M01_SETTINGS!$F$2</f>
        <v>KASPI</v>
      </c>
    </row>
    <row r="5704" spans="1:10" x14ac:dyDescent="0.35">
      <c r="A5704" s="3">
        <f>_xlfn.XLOOKUP(Table16[[#This Row],[OrderID]],[3]!Table13456[No заказа],[3]!Table13456[Дата
отправки],"",0,1)</f>
        <v>45635</v>
      </c>
      <c r="B5704" s="2">
        <v>458982027</v>
      </c>
      <c r="C5704" s="2"/>
      <c r="D5704" s="2"/>
      <c r="E5704" s="3"/>
      <c r="F5704" s="3"/>
      <c r="H5704" s="5">
        <f>_xlfn.XLOOKUP(Table16[[#This Row],[OrderID]],[3]!Table13456[No заказа],[3]!Table13456[Количество],"",0,1)</f>
        <v>1</v>
      </c>
      <c r="I5704" s="5">
        <f>_xlfn.XLOOKUP(Table16[[#This Row],[OrderID]],[3]!Table13456[No заказа],[3]!Table13456[Цена],"",0,1)</f>
        <v>7990</v>
      </c>
      <c r="J5704" s="2" t="str">
        <f>M01_SETTINGS!$F$2</f>
        <v>KASPI</v>
      </c>
    </row>
    <row r="5705" spans="1:10" x14ac:dyDescent="0.35">
      <c r="A5705" s="3">
        <f>_xlfn.XLOOKUP(Table16[[#This Row],[OrderID]],[3]!Table13456[No заказа],[3]!Table13456[Дата
отправки],"",0,1)</f>
        <v>45635</v>
      </c>
      <c r="B5705" s="2">
        <v>459070058</v>
      </c>
      <c r="C5705" s="2"/>
      <c r="D5705" s="2"/>
      <c r="E5705" s="3"/>
      <c r="F5705" s="3"/>
      <c r="H5705" s="5">
        <f>_xlfn.XLOOKUP(Table16[[#This Row],[OrderID]],[3]!Table13456[No заказа],[3]!Table13456[Количество],"",0,1)</f>
        <v>1</v>
      </c>
      <c r="I5705" s="5">
        <f>_xlfn.XLOOKUP(Table16[[#This Row],[OrderID]],[3]!Table13456[No заказа],[3]!Table13456[Цена],"",0,1)</f>
        <v>8430</v>
      </c>
      <c r="J5705" s="2" t="str">
        <f>M01_SETTINGS!$F$2</f>
        <v>KASPI</v>
      </c>
    </row>
    <row r="5706" spans="1:10" x14ac:dyDescent="0.35">
      <c r="A5706" s="3">
        <f>_xlfn.XLOOKUP(Table16[[#This Row],[OrderID]],[3]!Table13456[No заказа],[3]!Table13456[Дата
отправки],"",0,1)</f>
        <v>45635</v>
      </c>
      <c r="B5706" s="2">
        <v>459265087</v>
      </c>
      <c r="C5706" s="2"/>
      <c r="D5706" s="2"/>
      <c r="E5706" s="3"/>
      <c r="F5706" s="3"/>
      <c r="H5706" s="5">
        <f>_xlfn.XLOOKUP(Table16[[#This Row],[OrderID]],[3]!Table13456[No заказа],[3]!Table13456[Количество],"",0,1)</f>
        <v>1</v>
      </c>
      <c r="I5706" s="5">
        <f>_xlfn.XLOOKUP(Table16[[#This Row],[OrderID]],[3]!Table13456[No заказа],[3]!Table13456[Цена],"",0,1)</f>
        <v>8430</v>
      </c>
      <c r="J5706" s="2" t="str">
        <f>M01_SETTINGS!$F$2</f>
        <v>KASPI</v>
      </c>
    </row>
    <row r="5707" spans="1:10" x14ac:dyDescent="0.35">
      <c r="A5707" s="3">
        <f>_xlfn.XLOOKUP(Table16[[#This Row],[OrderID]],[3]!Table13456[No заказа],[3]!Table13456[Дата
отправки],"",0,1)</f>
        <v>45635</v>
      </c>
      <c r="B5707" s="2">
        <v>458943931</v>
      </c>
      <c r="C5707" s="2"/>
      <c r="D5707" s="2"/>
      <c r="E5707" s="3"/>
      <c r="F5707" s="3"/>
      <c r="H5707" s="5">
        <f>_xlfn.XLOOKUP(Table16[[#This Row],[OrderID]],[3]!Table13456[No заказа],[3]!Table13456[Количество],"",0,1)</f>
        <v>1</v>
      </c>
      <c r="I5707" s="5">
        <f>_xlfn.XLOOKUP(Table16[[#This Row],[OrderID]],[3]!Table13456[No заказа],[3]!Table13456[Цена],"",0,1)</f>
        <v>8956</v>
      </c>
      <c r="J5707" s="2" t="str">
        <f>M01_SETTINGS!$F$2</f>
        <v>KASPI</v>
      </c>
    </row>
    <row r="5708" spans="1:10" x14ac:dyDescent="0.35">
      <c r="A5708" s="3">
        <f>_xlfn.XLOOKUP(Table16[[#This Row],[OrderID]],[3]!Table13456[No заказа],[3]!Table13456[Дата
отправки],"",0,1)</f>
        <v>45635</v>
      </c>
      <c r="B5708" s="2">
        <v>459297402</v>
      </c>
      <c r="C5708" s="2"/>
      <c r="D5708" s="2"/>
      <c r="E5708" s="3"/>
      <c r="F5708" s="3"/>
      <c r="H5708" s="5">
        <f>_xlfn.XLOOKUP(Table16[[#This Row],[OrderID]],[3]!Table13456[No заказа],[3]!Table13456[Количество],"",0,1)</f>
        <v>1</v>
      </c>
      <c r="I5708" s="5">
        <f>_xlfn.XLOOKUP(Table16[[#This Row],[OrderID]],[3]!Table13456[No заказа],[3]!Table13456[Цена],"",0,1)</f>
        <v>8430</v>
      </c>
      <c r="J5708" s="2" t="str">
        <f>M01_SETTINGS!$F$2</f>
        <v>KASPI</v>
      </c>
    </row>
    <row r="5709" spans="1:10" x14ac:dyDescent="0.35">
      <c r="A5709" s="3">
        <f>_xlfn.XLOOKUP(Table16[[#This Row],[OrderID]],[3]!Table13456[No заказа],[3]!Table13456[Дата
отправки],"",0,1)</f>
        <v>45635</v>
      </c>
      <c r="B5709" s="2" t="s">
        <v>294</v>
      </c>
      <c r="C5709" s="2"/>
      <c r="D5709" s="2"/>
      <c r="E5709" s="3"/>
      <c r="F5709" s="3"/>
      <c r="H5709" s="5">
        <f>_xlfn.XLOOKUP(Table16[[#This Row],[OrderID]],[3]!Table13456[No заказа],[3]!Table13456[Количество],"",0,1)</f>
        <v>1</v>
      </c>
      <c r="I5709" s="5">
        <f>_xlfn.XLOOKUP(Table16[[#This Row],[OrderID]],[3]!Table13456[No заказа],[3]!Table13456[Цена],"",0,1)</f>
        <v>7960</v>
      </c>
      <c r="J5709" s="2" t="str">
        <f>M01_SETTINGS!$F$2</f>
        <v>KASPI</v>
      </c>
    </row>
    <row r="5710" spans="1:10" x14ac:dyDescent="0.35">
      <c r="A5710" s="3">
        <f>_xlfn.XLOOKUP(Table16[[#This Row],[OrderID]],[3]!Table13456[No заказа],[3]!Table13456[Дата
отправки],"",0,1)</f>
        <v>45635</v>
      </c>
      <c r="B5710" s="2">
        <v>459130335</v>
      </c>
      <c r="C5710" s="2"/>
      <c r="D5710" s="2"/>
      <c r="E5710" s="3"/>
      <c r="F5710" s="3"/>
      <c r="H5710" s="5">
        <f>_xlfn.XLOOKUP(Table16[[#This Row],[OrderID]],[3]!Table13456[No заказа],[3]!Table13456[Количество],"",0,1)</f>
        <v>1</v>
      </c>
      <c r="I5710" s="5">
        <f>_xlfn.XLOOKUP(Table16[[#This Row],[OrderID]],[3]!Table13456[No заказа],[3]!Table13456[Цена],"",0,1)</f>
        <v>8430</v>
      </c>
      <c r="J5710" s="2" t="str">
        <f>M01_SETTINGS!$F$2</f>
        <v>KASPI</v>
      </c>
    </row>
    <row r="5711" spans="1:10" x14ac:dyDescent="0.35">
      <c r="A5711" s="3">
        <f>_xlfn.XLOOKUP(Table16[[#This Row],[OrderID]],[3]!Table13456[No заказа],[3]!Table13456[Дата
отправки],"",0,1)</f>
        <v>45635</v>
      </c>
      <c r="B5711" s="2">
        <v>459368253</v>
      </c>
      <c r="C5711" s="2"/>
      <c r="D5711" s="2"/>
      <c r="E5711" s="3"/>
      <c r="F5711" s="3"/>
      <c r="H5711" s="5">
        <f>_xlfn.XLOOKUP(Table16[[#This Row],[OrderID]],[3]!Table13456[No заказа],[3]!Table13456[Количество],"",0,1)</f>
        <v>1</v>
      </c>
      <c r="I5711" s="5">
        <f>_xlfn.XLOOKUP(Table16[[#This Row],[OrderID]],[3]!Table13456[No заказа],[3]!Table13456[Цена],"",0,1)</f>
        <v>8430</v>
      </c>
      <c r="J5711" s="2" t="str">
        <f>M01_SETTINGS!$F$2</f>
        <v>KASPI</v>
      </c>
    </row>
    <row r="5712" spans="1:10" x14ac:dyDescent="0.35">
      <c r="A5712" s="3">
        <f>_xlfn.XLOOKUP(Table16[[#This Row],[OrderID]],[3]!Table13456[No заказа],[3]!Table13456[Дата
отправки],"",0,1)</f>
        <v>45635</v>
      </c>
      <c r="B5712" s="2">
        <v>458789499</v>
      </c>
      <c r="C5712" s="2"/>
      <c r="D5712" s="2"/>
      <c r="E5712" s="3"/>
      <c r="F5712" s="3"/>
      <c r="H5712" s="5">
        <f>_xlfn.XLOOKUP(Table16[[#This Row],[OrderID]],[3]!Table13456[No заказа],[3]!Table13456[Количество],"",0,1)</f>
        <v>1</v>
      </c>
      <c r="I5712" s="5">
        <f>_xlfn.XLOOKUP(Table16[[#This Row],[OrderID]],[3]!Table13456[No заказа],[3]!Table13456[Цена],"",0,1)</f>
        <v>8986</v>
      </c>
      <c r="J5712" s="2" t="str">
        <f>M01_SETTINGS!$F$2</f>
        <v>KASPI</v>
      </c>
    </row>
    <row r="5713" spans="1:10" x14ac:dyDescent="0.35">
      <c r="A5713" s="3">
        <f>_xlfn.XLOOKUP(Table16[[#This Row],[OrderID]],[3]!Table13456[No заказа],[3]!Table13456[Дата
отправки],"",0,1)</f>
        <v>45635</v>
      </c>
      <c r="B5713" s="2">
        <v>458870776</v>
      </c>
      <c r="C5713" s="2"/>
      <c r="D5713" s="2"/>
      <c r="E5713" s="3"/>
      <c r="F5713" s="3"/>
      <c r="H5713" s="5">
        <f>_xlfn.XLOOKUP(Table16[[#This Row],[OrderID]],[3]!Table13456[No заказа],[3]!Table13456[Количество],"",0,1)</f>
        <v>1</v>
      </c>
      <c r="I5713" s="5">
        <f>_xlfn.XLOOKUP(Table16[[#This Row],[OrderID]],[3]!Table13456[No заказа],[3]!Table13456[Цена],"",0,1)</f>
        <v>8985</v>
      </c>
      <c r="J5713" s="2" t="str">
        <f>M01_SETTINGS!$F$2</f>
        <v>KASPI</v>
      </c>
    </row>
    <row r="5714" spans="1:10" x14ac:dyDescent="0.35">
      <c r="A5714" s="3">
        <f>_xlfn.XLOOKUP(Table16[[#This Row],[OrderID]],[3]!Table13456[No заказа],[3]!Table13456[Дата
отправки],"",0,1)</f>
        <v>45635</v>
      </c>
      <c r="B5714" s="2">
        <v>459174856</v>
      </c>
      <c r="C5714" s="2"/>
      <c r="D5714" s="2"/>
      <c r="E5714" s="3"/>
      <c r="F5714" s="3"/>
      <c r="H5714" s="5">
        <f>_xlfn.XLOOKUP(Table16[[#This Row],[OrderID]],[3]!Table13456[No заказа],[3]!Table13456[Количество],"",0,1)</f>
        <v>1</v>
      </c>
      <c r="I5714" s="5">
        <f>_xlfn.XLOOKUP(Table16[[#This Row],[OrderID]],[3]!Table13456[No заказа],[3]!Table13456[Цена],"",0,1)</f>
        <v>8696</v>
      </c>
      <c r="J5714" s="2" t="str">
        <f>M01_SETTINGS!$F$2</f>
        <v>KASPI</v>
      </c>
    </row>
    <row r="5715" spans="1:10" x14ac:dyDescent="0.35">
      <c r="A5715" s="3">
        <f>_xlfn.XLOOKUP(Table16[[#This Row],[OrderID]],[3]!Table13456[No заказа],[3]!Table13456[Дата
отправки],"",0,1)</f>
        <v>45635</v>
      </c>
      <c r="B5715" s="2">
        <v>458968673</v>
      </c>
      <c r="C5715" s="2"/>
      <c r="D5715" s="2"/>
      <c r="E5715" s="3"/>
      <c r="F5715" s="3"/>
      <c r="H5715" s="5">
        <f>_xlfn.XLOOKUP(Table16[[#This Row],[OrderID]],[3]!Table13456[No заказа],[3]!Table13456[Количество],"",0,1)</f>
        <v>1</v>
      </c>
      <c r="I5715" s="5">
        <f>_xlfn.XLOOKUP(Table16[[#This Row],[OrderID]],[3]!Table13456[No заказа],[3]!Table13456[Цена],"",0,1)</f>
        <v>8985</v>
      </c>
      <c r="J5715" s="2" t="str">
        <f>M01_SETTINGS!$F$2</f>
        <v>KASPI</v>
      </c>
    </row>
    <row r="5716" spans="1:10" x14ac:dyDescent="0.35">
      <c r="A5716" s="3">
        <f>_xlfn.XLOOKUP(Table16[[#This Row],[OrderID]],[3]!Table13456[No заказа],[3]!Table13456[Дата
отправки],"",0,1)</f>
        <v>45635</v>
      </c>
      <c r="B5716" s="2">
        <v>459300699</v>
      </c>
      <c r="C5716" s="2"/>
      <c r="D5716" s="2"/>
      <c r="E5716" s="3"/>
      <c r="F5716" s="3"/>
      <c r="H5716" s="5">
        <f>_xlfn.XLOOKUP(Table16[[#This Row],[OrderID]],[3]!Table13456[No заказа],[3]!Table13456[Количество],"",0,1)</f>
        <v>1</v>
      </c>
      <c r="I5716" s="5">
        <f>_xlfn.XLOOKUP(Table16[[#This Row],[OrderID]],[3]!Table13456[No заказа],[3]!Table13456[Цена],"",0,1)</f>
        <v>9000</v>
      </c>
      <c r="J5716" s="2" t="str">
        <f>M01_SETTINGS!$F$2</f>
        <v>KASPI</v>
      </c>
    </row>
    <row r="5717" spans="1:10" x14ac:dyDescent="0.35">
      <c r="A5717" s="3">
        <f>_xlfn.XLOOKUP(Table16[[#This Row],[OrderID]],[3]!Table13456[No заказа],[3]!Table13456[Дата
отправки],"",0,1)</f>
        <v>45635</v>
      </c>
      <c r="B5717" s="2">
        <v>459144545</v>
      </c>
      <c r="C5717" s="2"/>
      <c r="D5717" s="2"/>
      <c r="E5717" s="3"/>
      <c r="F5717" s="3"/>
      <c r="H5717" s="5">
        <f>_xlfn.XLOOKUP(Table16[[#This Row],[OrderID]],[3]!Table13456[No заказа],[3]!Table13456[Количество],"",0,1)</f>
        <v>1</v>
      </c>
      <c r="I5717" s="5">
        <f>_xlfn.XLOOKUP(Table16[[#This Row],[OrderID]],[3]!Table13456[No заказа],[3]!Table13456[Цена],"",0,1)</f>
        <v>8696</v>
      </c>
      <c r="J5717" s="2" t="str">
        <f>M01_SETTINGS!$F$2</f>
        <v>KASPI</v>
      </c>
    </row>
    <row r="5718" spans="1:10" x14ac:dyDescent="0.35">
      <c r="A5718" s="3">
        <f>_xlfn.XLOOKUP(Table16[[#This Row],[OrderID]],[3]!Table13456[No заказа],[3]!Table13456[Дата
отправки],"",0,1)</f>
        <v>45635</v>
      </c>
      <c r="B5718" s="2">
        <v>459326024</v>
      </c>
      <c r="C5718" s="2"/>
      <c r="D5718" s="2"/>
      <c r="E5718" s="3"/>
      <c r="F5718" s="3"/>
      <c r="H5718" s="5">
        <f>_xlfn.XLOOKUP(Table16[[#This Row],[OrderID]],[3]!Table13456[No заказа],[3]!Table13456[Количество],"",0,1)</f>
        <v>1</v>
      </c>
      <c r="I5718" s="5">
        <f>_xlfn.XLOOKUP(Table16[[#This Row],[OrderID]],[3]!Table13456[No заказа],[3]!Table13456[Цена],"",0,1)</f>
        <v>8430</v>
      </c>
      <c r="J5718" s="2" t="str">
        <f>M01_SETTINGS!$F$2</f>
        <v>KASPI</v>
      </c>
    </row>
    <row r="5719" spans="1:10" x14ac:dyDescent="0.35">
      <c r="A5719" s="3">
        <f>_xlfn.XLOOKUP(Table16[[#This Row],[OrderID]],[3]!Table13456[No заказа],[3]!Table13456[Дата
отправки],"",0,1)</f>
        <v>45635</v>
      </c>
      <c r="B5719" s="2">
        <v>458855022</v>
      </c>
      <c r="C5719" s="2"/>
      <c r="D5719" s="2"/>
      <c r="E5719" s="3"/>
      <c r="F5719" s="3"/>
      <c r="H5719" s="5">
        <f>_xlfn.XLOOKUP(Table16[[#This Row],[OrderID]],[3]!Table13456[No заказа],[3]!Table13456[Количество],"",0,1)</f>
        <v>1</v>
      </c>
      <c r="I5719" s="5">
        <f>_xlfn.XLOOKUP(Table16[[#This Row],[OrderID]],[3]!Table13456[No заказа],[3]!Table13456[Цена],"",0,1)</f>
        <v>8999</v>
      </c>
      <c r="J5719" s="2" t="str">
        <f>M01_SETTINGS!$F$2</f>
        <v>KASPI</v>
      </c>
    </row>
    <row r="5720" spans="1:10" x14ac:dyDescent="0.35">
      <c r="A5720" s="3">
        <f>_xlfn.XLOOKUP(Table16[[#This Row],[OrderID]],[3]!Table13456[No заказа],[3]!Table13456[Дата
отправки],"",0,1)</f>
        <v>45635</v>
      </c>
      <c r="B5720" s="2">
        <v>459054788</v>
      </c>
      <c r="C5720" s="2"/>
      <c r="D5720" s="2"/>
      <c r="E5720" s="3"/>
      <c r="F5720" s="3"/>
      <c r="H5720" s="5">
        <f>_xlfn.XLOOKUP(Table16[[#This Row],[OrderID]],[3]!Table13456[No заказа],[3]!Table13456[Количество],"",0,1)</f>
        <v>1</v>
      </c>
      <c r="I5720" s="5">
        <f>_xlfn.XLOOKUP(Table16[[#This Row],[OrderID]],[3]!Table13456[No заказа],[3]!Table13456[Цена],"",0,1)</f>
        <v>8430</v>
      </c>
      <c r="J5720" s="2" t="str">
        <f>M01_SETTINGS!$F$2</f>
        <v>KASPI</v>
      </c>
    </row>
    <row r="5721" spans="1:10" x14ac:dyDescent="0.35">
      <c r="A5721" s="3">
        <f>_xlfn.XLOOKUP(Table16[[#This Row],[OrderID]],[3]!Table13456[No заказа],[3]!Table13456[Дата
отправки],"",0,1)</f>
        <v>45635</v>
      </c>
      <c r="B5721" s="2">
        <v>459344356</v>
      </c>
      <c r="C5721" s="2"/>
      <c r="D5721" s="2"/>
      <c r="E5721" s="3"/>
      <c r="F5721" s="3"/>
      <c r="H5721" s="5">
        <f>_xlfn.XLOOKUP(Table16[[#This Row],[OrderID]],[3]!Table13456[No заказа],[3]!Table13456[Количество],"",0,1)</f>
        <v>1</v>
      </c>
      <c r="I5721" s="5">
        <f>_xlfn.XLOOKUP(Table16[[#This Row],[OrderID]],[3]!Table13456[No заказа],[3]!Table13456[Цена],"",0,1)</f>
        <v>8430</v>
      </c>
      <c r="J5721" s="2" t="str">
        <f>M01_SETTINGS!$F$2</f>
        <v>KASPI</v>
      </c>
    </row>
    <row r="5722" spans="1:10" x14ac:dyDescent="0.35">
      <c r="A5722" s="3">
        <f>_xlfn.XLOOKUP(Table16[[#This Row],[OrderID]],[3]!Table13456[No заказа],[3]!Table13456[Дата
отправки],"",0,1)</f>
        <v>45635</v>
      </c>
      <c r="B5722" s="2">
        <v>458974107</v>
      </c>
      <c r="C5722" s="2"/>
      <c r="D5722" s="2"/>
      <c r="E5722" s="3"/>
      <c r="F5722" s="3"/>
      <c r="H5722" s="5">
        <f>_xlfn.XLOOKUP(Table16[[#This Row],[OrderID]],[3]!Table13456[No заказа],[3]!Table13456[Количество],"",0,1)</f>
        <v>1</v>
      </c>
      <c r="I5722" s="5">
        <f>_xlfn.XLOOKUP(Table16[[#This Row],[OrderID]],[3]!Table13456[No заказа],[3]!Table13456[Цена],"",0,1)</f>
        <v>8430</v>
      </c>
      <c r="J5722" s="2" t="str">
        <f>M01_SETTINGS!$F$2</f>
        <v>KASPI</v>
      </c>
    </row>
    <row r="5723" spans="1:10" x14ac:dyDescent="0.35">
      <c r="A5723" s="3">
        <f>_xlfn.XLOOKUP(Table16[[#This Row],[OrderID]],[3]!Table13456[No заказа],[3]!Table13456[Дата
отправки],"",0,1)</f>
        <v>45635</v>
      </c>
      <c r="B5723" s="2">
        <v>459090950</v>
      </c>
      <c r="C5723" s="2"/>
      <c r="D5723" s="2"/>
      <c r="E5723" s="3"/>
      <c r="F5723" s="3"/>
      <c r="H5723" s="5">
        <f>_xlfn.XLOOKUP(Table16[[#This Row],[OrderID]],[3]!Table13456[No заказа],[3]!Table13456[Количество],"",0,1)</f>
        <v>1</v>
      </c>
      <c r="I5723" s="5">
        <f>_xlfn.XLOOKUP(Table16[[#This Row],[OrderID]],[3]!Table13456[No заказа],[3]!Table13456[Цена],"",0,1)</f>
        <v>8691</v>
      </c>
      <c r="J5723" s="2" t="str">
        <f>M01_SETTINGS!$F$2</f>
        <v>KASPI</v>
      </c>
    </row>
    <row r="5724" spans="1:10" x14ac:dyDescent="0.35">
      <c r="A5724" s="3">
        <f>_xlfn.XLOOKUP(Table16[[#This Row],[OrderID]],[3]!Table13456[No заказа],[3]!Table13456[Дата
отправки],"",0,1)</f>
        <v>45635</v>
      </c>
      <c r="B5724" s="2">
        <v>459063179</v>
      </c>
      <c r="C5724" s="2"/>
      <c r="D5724" s="2"/>
      <c r="E5724" s="3"/>
      <c r="F5724" s="3"/>
      <c r="H5724" s="5">
        <f>_xlfn.XLOOKUP(Table16[[#This Row],[OrderID]],[3]!Table13456[No заказа],[3]!Table13456[Количество],"",0,1)</f>
        <v>1</v>
      </c>
      <c r="I5724" s="5">
        <f>_xlfn.XLOOKUP(Table16[[#This Row],[OrderID]],[3]!Table13456[No заказа],[3]!Table13456[Цена],"",0,1)</f>
        <v>8430</v>
      </c>
      <c r="J5724" s="2" t="str">
        <f>M01_SETTINGS!$F$2</f>
        <v>KASPI</v>
      </c>
    </row>
    <row r="5725" spans="1:10" x14ac:dyDescent="0.35">
      <c r="A5725" s="3">
        <f>_xlfn.XLOOKUP(Table16[[#This Row],[OrderID]],[3]!Table13456[No заказа],[3]!Table13456[Дата
отправки],"",0,1)</f>
        <v>45635</v>
      </c>
      <c r="B5725" s="2">
        <v>459371832</v>
      </c>
      <c r="C5725" s="2"/>
      <c r="D5725" s="2"/>
      <c r="E5725" s="3"/>
      <c r="F5725" s="3"/>
      <c r="H5725" s="5">
        <f>_xlfn.XLOOKUP(Table16[[#This Row],[OrderID]],[3]!Table13456[No заказа],[3]!Table13456[Количество],"",0,1)</f>
        <v>1</v>
      </c>
      <c r="I5725" s="5">
        <f>_xlfn.XLOOKUP(Table16[[#This Row],[OrderID]],[3]!Table13456[No заказа],[3]!Table13456[Цена],"",0,1)</f>
        <v>8989</v>
      </c>
      <c r="J5725" s="2" t="str">
        <f>M01_SETTINGS!$F$2</f>
        <v>KASPI</v>
      </c>
    </row>
    <row r="5726" spans="1:10" x14ac:dyDescent="0.35">
      <c r="A5726" s="3">
        <f>_xlfn.XLOOKUP(Table16[[#This Row],[OrderID]],[3]!Table13456[No заказа],[3]!Table13456[Дата
отправки],"",0,1)</f>
        <v>45635</v>
      </c>
      <c r="B5726" s="2">
        <v>459122586</v>
      </c>
      <c r="C5726" s="2"/>
      <c r="D5726" s="2"/>
      <c r="E5726" s="3"/>
      <c r="F5726" s="3"/>
      <c r="H5726" s="5">
        <f>_xlfn.XLOOKUP(Table16[[#This Row],[OrderID]],[3]!Table13456[No заказа],[3]!Table13456[Количество],"",0,1)</f>
        <v>1</v>
      </c>
      <c r="I5726" s="5">
        <f>_xlfn.XLOOKUP(Table16[[#This Row],[OrderID]],[3]!Table13456[No заказа],[3]!Table13456[Цена],"",0,1)</f>
        <v>8990</v>
      </c>
      <c r="J5726" s="2" t="str">
        <f>M01_SETTINGS!$F$2</f>
        <v>KASPI</v>
      </c>
    </row>
    <row r="5727" spans="1:10" x14ac:dyDescent="0.35">
      <c r="A5727" s="3">
        <f>_xlfn.XLOOKUP(Table16[[#This Row],[OrderID]],[3]!Table13456[No заказа],[3]!Table13456[Дата
отправки],"",0,1)</f>
        <v>45635</v>
      </c>
      <c r="B5727" s="2">
        <v>458810606</v>
      </c>
      <c r="C5727" s="2"/>
      <c r="D5727" s="2"/>
      <c r="E5727" s="3"/>
      <c r="F5727" s="3"/>
      <c r="H5727" s="5">
        <f>_xlfn.XLOOKUP(Table16[[#This Row],[OrderID]],[3]!Table13456[No заказа],[3]!Table13456[Количество],"",0,1)</f>
        <v>1</v>
      </c>
      <c r="I5727" s="5">
        <f>_xlfn.XLOOKUP(Table16[[#This Row],[OrderID]],[3]!Table13456[No заказа],[3]!Table13456[Цена],"",0,1)</f>
        <v>8430</v>
      </c>
      <c r="J5727" s="2" t="str">
        <f>M01_SETTINGS!$F$2</f>
        <v>KASPI</v>
      </c>
    </row>
    <row r="5728" spans="1:10" x14ac:dyDescent="0.35">
      <c r="A5728" s="3">
        <f>_xlfn.XLOOKUP(Table16[[#This Row],[OrderID]],[3]!Table13456[No заказа],[3]!Table13456[Дата
отправки],"",0,1)</f>
        <v>45635</v>
      </c>
      <c r="B5728" s="2">
        <v>459046384</v>
      </c>
      <c r="C5728" s="2"/>
      <c r="D5728" s="2"/>
      <c r="E5728" s="3"/>
      <c r="F5728" s="3"/>
      <c r="H5728" s="5">
        <f>_xlfn.XLOOKUP(Table16[[#This Row],[OrderID]],[3]!Table13456[No заказа],[3]!Table13456[Количество],"",0,1)</f>
        <v>1</v>
      </c>
      <c r="I5728" s="5">
        <f>_xlfn.XLOOKUP(Table16[[#This Row],[OrderID]],[3]!Table13456[No заказа],[3]!Table13456[Цена],"",0,1)</f>
        <v>8430</v>
      </c>
      <c r="J5728" s="2" t="str">
        <f>M01_SETTINGS!$F$2</f>
        <v>KASPI</v>
      </c>
    </row>
    <row r="5729" spans="1:10" x14ac:dyDescent="0.35">
      <c r="A5729" s="3">
        <f>_xlfn.XLOOKUP(Table16[[#This Row],[OrderID]],[3]!Table13456[No заказа],[3]!Table13456[Дата
отправки],"",0,1)</f>
        <v>45635</v>
      </c>
      <c r="B5729" s="2">
        <v>459192335</v>
      </c>
      <c r="C5729" s="2"/>
      <c r="D5729" s="2"/>
      <c r="E5729" s="3"/>
      <c r="F5729" s="3"/>
      <c r="H5729" s="5">
        <f>_xlfn.XLOOKUP(Table16[[#This Row],[OrderID]],[3]!Table13456[No заказа],[3]!Table13456[Количество],"",0,1)</f>
        <v>1</v>
      </c>
      <c r="I5729" s="5">
        <f>_xlfn.XLOOKUP(Table16[[#This Row],[OrderID]],[3]!Table13456[No заказа],[3]!Table13456[Цена],"",0,1)</f>
        <v>8990</v>
      </c>
      <c r="J5729" s="2" t="str">
        <f>M01_SETTINGS!$F$2</f>
        <v>KASPI</v>
      </c>
    </row>
    <row r="5730" spans="1:10" x14ac:dyDescent="0.35">
      <c r="A5730" s="3">
        <f>_xlfn.XLOOKUP(Table16[[#This Row],[OrderID]],[3]!Table13456[No заказа],[3]!Table13456[Дата
отправки],"",0,1)</f>
        <v>45635</v>
      </c>
      <c r="B5730" s="2">
        <v>458878779</v>
      </c>
      <c r="C5730" s="2"/>
      <c r="D5730" s="2"/>
      <c r="E5730" s="3"/>
      <c r="F5730" s="3"/>
      <c r="H5730" s="5">
        <f>_xlfn.XLOOKUP(Table16[[#This Row],[OrderID]],[3]!Table13456[No заказа],[3]!Table13456[Количество],"",0,1)</f>
        <v>1</v>
      </c>
      <c r="I5730" s="5">
        <f>_xlfn.XLOOKUP(Table16[[#This Row],[OrderID]],[3]!Table13456[No заказа],[3]!Table13456[Цена],"",0,1)</f>
        <v>9868</v>
      </c>
      <c r="J5730" s="2" t="str">
        <f>M01_SETTINGS!$F$2</f>
        <v>KASPI</v>
      </c>
    </row>
    <row r="5731" spans="1:10" x14ac:dyDescent="0.35">
      <c r="A5731" s="3">
        <f>_xlfn.XLOOKUP(Table16[[#This Row],[OrderID]],[3]!Table13456[No заказа],[3]!Table13456[Дата
отправки],"",0,1)</f>
        <v>45635</v>
      </c>
      <c r="B5731" s="2">
        <v>458976761</v>
      </c>
      <c r="C5731" s="2"/>
      <c r="D5731" s="2"/>
      <c r="E5731" s="3"/>
      <c r="F5731" s="3"/>
      <c r="H5731" s="5">
        <f>_xlfn.XLOOKUP(Table16[[#This Row],[OrderID]],[3]!Table13456[No заказа],[3]!Table13456[Количество],"",0,1)</f>
        <v>1</v>
      </c>
      <c r="I5731" s="5">
        <f>_xlfn.XLOOKUP(Table16[[#This Row],[OrderID]],[3]!Table13456[No заказа],[3]!Table13456[Цена],"",0,1)</f>
        <v>8430</v>
      </c>
      <c r="J5731" s="2" t="str">
        <f>M01_SETTINGS!$F$2</f>
        <v>KASPI</v>
      </c>
    </row>
    <row r="5732" spans="1:10" x14ac:dyDescent="0.35">
      <c r="A5732" s="3">
        <f>_xlfn.XLOOKUP(Table16[[#This Row],[OrderID]],[3]!Table13456[No заказа],[3]!Table13456[Дата
отправки],"",0,1)</f>
        <v>45635</v>
      </c>
      <c r="B5732" s="2">
        <v>458991875</v>
      </c>
      <c r="C5732" s="2"/>
      <c r="D5732" s="2"/>
      <c r="E5732" s="3"/>
      <c r="F5732" s="3"/>
      <c r="H5732" s="5">
        <f>_xlfn.XLOOKUP(Table16[[#This Row],[OrderID]],[3]!Table13456[No заказа],[3]!Table13456[Количество],"",0,1)</f>
        <v>1</v>
      </c>
      <c r="I5732" s="5">
        <f>_xlfn.XLOOKUP(Table16[[#This Row],[OrderID]],[3]!Table13456[No заказа],[3]!Table13456[Цена],"",0,1)</f>
        <v>8430</v>
      </c>
      <c r="J5732" s="2" t="str">
        <f>M01_SETTINGS!$F$2</f>
        <v>KASPI</v>
      </c>
    </row>
    <row r="5733" spans="1:10" x14ac:dyDescent="0.35">
      <c r="A5733" s="3">
        <f>_xlfn.XLOOKUP(Table16[[#This Row],[OrderID]],[3]!Table13456[No заказа],[3]!Table13456[Дата
отправки],"",0,1)</f>
        <v>45635</v>
      </c>
      <c r="B5733" s="2">
        <v>458969205</v>
      </c>
      <c r="C5733" s="2"/>
      <c r="D5733" s="2"/>
      <c r="E5733" s="3"/>
      <c r="F5733" s="3"/>
      <c r="H5733" s="5">
        <f>_xlfn.XLOOKUP(Table16[[#This Row],[OrderID]],[3]!Table13456[No заказа],[3]!Table13456[Количество],"",0,1)</f>
        <v>1</v>
      </c>
      <c r="I5733" s="5">
        <f>_xlfn.XLOOKUP(Table16[[#This Row],[OrderID]],[3]!Table13456[No заказа],[3]!Table13456[Цена],"",0,1)</f>
        <v>7490</v>
      </c>
      <c r="J5733" s="2" t="str">
        <f>M01_SETTINGS!$F$2</f>
        <v>KASPI</v>
      </c>
    </row>
    <row r="5734" spans="1:10" x14ac:dyDescent="0.35">
      <c r="A5734" s="3">
        <f>_xlfn.XLOOKUP(Table16[[#This Row],[OrderID]],[3]!Table13456[No заказа],[3]!Table13456[Дата
отправки],"",0,1)</f>
        <v>45635</v>
      </c>
      <c r="B5734" s="2">
        <v>459166838</v>
      </c>
      <c r="C5734" s="2"/>
      <c r="D5734" s="2"/>
      <c r="E5734" s="3"/>
      <c r="F5734" s="3"/>
      <c r="H5734" s="5">
        <f>_xlfn.XLOOKUP(Table16[[#This Row],[OrderID]],[3]!Table13456[No заказа],[3]!Table13456[Количество],"",0,1)</f>
        <v>1</v>
      </c>
      <c r="I5734" s="5">
        <f>_xlfn.XLOOKUP(Table16[[#This Row],[OrderID]],[3]!Table13456[No заказа],[3]!Table13456[Цена],"",0,1)</f>
        <v>7490</v>
      </c>
      <c r="J5734" s="2" t="str">
        <f>M01_SETTINGS!$F$2</f>
        <v>KASPI</v>
      </c>
    </row>
    <row r="5735" spans="1:10" x14ac:dyDescent="0.35">
      <c r="A5735" s="3">
        <f>_xlfn.XLOOKUP(Table16[[#This Row],[OrderID]],[3]!Table13456[No заказа],[3]!Table13456[Дата
отправки],"",0,1)</f>
        <v>45635</v>
      </c>
      <c r="B5735" s="2">
        <v>459264158</v>
      </c>
      <c r="C5735" s="2"/>
      <c r="D5735" s="2"/>
      <c r="E5735" s="3"/>
      <c r="F5735" s="3"/>
      <c r="H5735" s="5">
        <f>_xlfn.XLOOKUP(Table16[[#This Row],[OrderID]],[3]!Table13456[No заказа],[3]!Table13456[Количество],"",0,1)</f>
        <v>1</v>
      </c>
      <c r="I5735" s="5">
        <f>_xlfn.XLOOKUP(Table16[[#This Row],[OrderID]],[3]!Table13456[No заказа],[3]!Table13456[Цена],"",0,1)</f>
        <v>8430</v>
      </c>
      <c r="J5735" s="2" t="str">
        <f>M01_SETTINGS!$F$2</f>
        <v>KASPI</v>
      </c>
    </row>
    <row r="5736" spans="1:10" x14ac:dyDescent="0.35">
      <c r="A5736" s="3">
        <f>_xlfn.XLOOKUP(Table16[[#This Row],[OrderID]],[3]!Table13456[No заказа],[3]!Table13456[Дата
отправки],"",0,1)</f>
        <v>45635</v>
      </c>
      <c r="B5736" s="2">
        <v>459246019</v>
      </c>
      <c r="C5736" s="2"/>
      <c r="D5736" s="2"/>
      <c r="E5736" s="3"/>
      <c r="F5736" s="3"/>
      <c r="H5736" s="5">
        <f>_xlfn.XLOOKUP(Table16[[#This Row],[OrderID]],[3]!Table13456[No заказа],[3]!Table13456[Количество],"",0,1)</f>
        <v>1</v>
      </c>
      <c r="I5736" s="5">
        <f>_xlfn.XLOOKUP(Table16[[#This Row],[OrderID]],[3]!Table13456[No заказа],[3]!Table13456[Цена],"",0,1)</f>
        <v>8983</v>
      </c>
      <c r="J5736" s="2" t="str">
        <f>M01_SETTINGS!$F$2</f>
        <v>KASPI</v>
      </c>
    </row>
    <row r="5737" spans="1:10" x14ac:dyDescent="0.35">
      <c r="A5737" s="3">
        <f>_xlfn.XLOOKUP(Table16[[#This Row],[OrderID]],[3]!Table13456[No заказа],[3]!Table13456[Дата
отправки],"",0,1)</f>
        <v>45635</v>
      </c>
      <c r="B5737" s="2">
        <v>458933007</v>
      </c>
      <c r="C5737" s="2"/>
      <c r="D5737" s="2"/>
      <c r="E5737" s="3"/>
      <c r="F5737" s="3"/>
      <c r="H5737" s="5">
        <f>_xlfn.XLOOKUP(Table16[[#This Row],[OrderID]],[3]!Table13456[No заказа],[3]!Table13456[Количество],"",0,1)</f>
        <v>1</v>
      </c>
      <c r="I5737" s="5">
        <f>_xlfn.XLOOKUP(Table16[[#This Row],[OrderID]],[3]!Table13456[No заказа],[3]!Table13456[Цена],"",0,1)</f>
        <v>8161</v>
      </c>
      <c r="J5737" s="2" t="str">
        <f>M01_SETTINGS!$F$2</f>
        <v>KASPI</v>
      </c>
    </row>
    <row r="5738" spans="1:10" x14ac:dyDescent="0.35">
      <c r="A5738" s="3">
        <f>_xlfn.XLOOKUP(Table16[[#This Row],[OrderID]],[3]!Table13456[No заказа],[3]!Table13456[Дата
отправки],"",0,1)</f>
        <v>45635</v>
      </c>
      <c r="B5738" s="2">
        <v>459181301</v>
      </c>
      <c r="C5738" s="2"/>
      <c r="D5738" s="2"/>
      <c r="E5738" s="3"/>
      <c r="F5738" s="3"/>
      <c r="H5738" s="5">
        <f>_xlfn.XLOOKUP(Table16[[#This Row],[OrderID]],[3]!Table13456[No заказа],[3]!Table13456[Количество],"",0,1)</f>
        <v>1</v>
      </c>
      <c r="I5738" s="5">
        <f>_xlfn.XLOOKUP(Table16[[#This Row],[OrderID]],[3]!Table13456[No заказа],[3]!Table13456[Цена],"",0,1)</f>
        <v>8989</v>
      </c>
      <c r="J5738" s="2" t="str">
        <f>M01_SETTINGS!$F$2</f>
        <v>KASPI</v>
      </c>
    </row>
    <row r="5739" spans="1:10" x14ac:dyDescent="0.35">
      <c r="A5739" s="3">
        <f>_xlfn.XLOOKUP(Table16[[#This Row],[OrderID]],[3]!Table13456[No заказа],[3]!Table13456[Дата
отправки],"",0,1)</f>
        <v>45635</v>
      </c>
      <c r="B5739" s="2">
        <v>459238494</v>
      </c>
      <c r="C5739" s="2"/>
      <c r="D5739" s="2"/>
      <c r="E5739" s="3"/>
      <c r="F5739" s="3"/>
      <c r="H5739" s="5">
        <f>_xlfn.XLOOKUP(Table16[[#This Row],[OrderID]],[3]!Table13456[No заказа],[3]!Table13456[Количество],"",0,1)</f>
        <v>1</v>
      </c>
      <c r="I5739" s="5">
        <f>_xlfn.XLOOKUP(Table16[[#This Row],[OrderID]],[3]!Table13456[No заказа],[3]!Table13456[Цена],"",0,1)</f>
        <v>8989</v>
      </c>
      <c r="J5739" s="2" t="str">
        <f>M01_SETTINGS!$F$2</f>
        <v>KASPI</v>
      </c>
    </row>
    <row r="5740" spans="1:10" x14ac:dyDescent="0.35">
      <c r="A5740" s="3">
        <f>_xlfn.XLOOKUP(Table16[[#This Row],[OrderID]],[3]!Table13456[No заказа],[3]!Table13456[Дата
отправки],"",0,1)</f>
        <v>45635</v>
      </c>
      <c r="B5740" s="2">
        <v>459302816</v>
      </c>
      <c r="C5740" s="2"/>
      <c r="D5740" s="2"/>
      <c r="E5740" s="3"/>
      <c r="F5740" s="3"/>
      <c r="H5740" s="5">
        <f>_xlfn.XLOOKUP(Table16[[#This Row],[OrderID]],[3]!Table13456[No заказа],[3]!Table13456[Количество],"",0,1)</f>
        <v>1</v>
      </c>
      <c r="I5740" s="5">
        <f>_xlfn.XLOOKUP(Table16[[#This Row],[OrderID]],[3]!Table13456[No заказа],[3]!Table13456[Цена],"",0,1)</f>
        <v>7489</v>
      </c>
      <c r="J5740" s="2" t="str">
        <f>M01_SETTINGS!$F$2</f>
        <v>KASPI</v>
      </c>
    </row>
    <row r="5741" spans="1:10" x14ac:dyDescent="0.35">
      <c r="A5741" s="3">
        <f>_xlfn.XLOOKUP(Table16[[#This Row],[OrderID]],[3]!Table13456[No заказа],[3]!Table13456[Дата
отправки],"",0,1)</f>
        <v>45635</v>
      </c>
      <c r="B5741" s="2">
        <v>458900533</v>
      </c>
      <c r="C5741" s="2"/>
      <c r="D5741" s="2"/>
      <c r="E5741" s="3"/>
      <c r="F5741" s="3"/>
      <c r="H5741" s="5">
        <f>_xlfn.XLOOKUP(Table16[[#This Row],[OrderID]],[3]!Table13456[No заказа],[3]!Table13456[Количество],"",0,1)</f>
        <v>1</v>
      </c>
      <c r="I5741" s="5">
        <f>_xlfn.XLOOKUP(Table16[[#This Row],[OrderID]],[3]!Table13456[No заказа],[3]!Table13456[Цена],"",0,1)</f>
        <v>8697</v>
      </c>
      <c r="J5741" s="2" t="str">
        <f>M01_SETTINGS!$F$2</f>
        <v>KASPI</v>
      </c>
    </row>
    <row r="5742" spans="1:10" x14ac:dyDescent="0.35">
      <c r="A5742" s="3">
        <f>_xlfn.XLOOKUP(Table16[[#This Row],[OrderID]],[3]!Table13456[No заказа],[3]!Table13456[Дата
отправки],"",0,1)</f>
        <v>45635</v>
      </c>
      <c r="B5742" s="2">
        <v>459110428</v>
      </c>
      <c r="C5742" s="2"/>
      <c r="D5742" s="2"/>
      <c r="E5742" s="3"/>
      <c r="F5742" s="3"/>
      <c r="H5742" s="5">
        <f>_xlfn.XLOOKUP(Table16[[#This Row],[OrderID]],[3]!Table13456[No заказа],[3]!Table13456[Количество],"",0,1)</f>
        <v>1</v>
      </c>
      <c r="I5742" s="5">
        <f>_xlfn.XLOOKUP(Table16[[#This Row],[OrderID]],[3]!Table13456[No заказа],[3]!Table13456[Цена],"",0,1)</f>
        <v>9086</v>
      </c>
      <c r="J5742" s="2" t="str">
        <f>M01_SETTINGS!$F$2</f>
        <v>KASPI</v>
      </c>
    </row>
    <row r="5743" spans="1:10" x14ac:dyDescent="0.35">
      <c r="A5743" s="3">
        <f>_xlfn.XLOOKUP(Table16[[#This Row],[OrderID]],[3]!Table13456[No заказа],[3]!Table13456[Дата
отправки],"",0,1)</f>
        <v>45635</v>
      </c>
      <c r="B5743" s="2">
        <v>458905178</v>
      </c>
      <c r="C5743" s="2"/>
      <c r="D5743" s="2"/>
      <c r="E5743" s="3"/>
      <c r="F5743" s="3"/>
      <c r="H5743" s="5">
        <f>_xlfn.XLOOKUP(Table16[[#This Row],[OrderID]],[3]!Table13456[No заказа],[3]!Table13456[Количество],"",0,1)</f>
        <v>1</v>
      </c>
      <c r="I5743" s="5">
        <f>_xlfn.XLOOKUP(Table16[[#This Row],[OrderID]],[3]!Table13456[No заказа],[3]!Table13456[Цена],"",0,1)</f>
        <v>9557</v>
      </c>
      <c r="J5743" s="2" t="str">
        <f>M01_SETTINGS!$F$2</f>
        <v>KASPI</v>
      </c>
    </row>
    <row r="5744" spans="1:10" x14ac:dyDescent="0.35">
      <c r="A5744" s="3">
        <f>_xlfn.XLOOKUP(Table16[[#This Row],[OrderID]],[3]!Table13456[No заказа],[3]!Table13456[Дата
отправки],"",0,1)</f>
        <v>45635</v>
      </c>
      <c r="B5744" s="2">
        <v>459119303</v>
      </c>
      <c r="C5744" s="2"/>
      <c r="D5744" s="2"/>
      <c r="E5744" s="3"/>
      <c r="F5744" s="3"/>
      <c r="H5744" s="5">
        <f>_xlfn.XLOOKUP(Table16[[#This Row],[OrderID]],[3]!Table13456[No заказа],[3]!Table13456[Количество],"",0,1)</f>
        <v>1</v>
      </c>
      <c r="I5744" s="5">
        <f>_xlfn.XLOOKUP(Table16[[#This Row],[OrderID]],[3]!Table13456[No заказа],[3]!Table13456[Цена],"",0,1)</f>
        <v>11999</v>
      </c>
      <c r="J5744" s="2" t="str">
        <f>M01_SETTINGS!$F$2</f>
        <v>KASPI</v>
      </c>
    </row>
    <row r="5745" spans="1:10" x14ac:dyDescent="0.35">
      <c r="A5745" s="3">
        <f>_xlfn.XLOOKUP(Table16[[#This Row],[OrderID]],[3]!Table13456[No заказа],[3]!Table13456[Дата
отправки],"",0,1)</f>
        <v>45635</v>
      </c>
      <c r="B5745" s="2">
        <v>458813572</v>
      </c>
      <c r="C5745" s="2"/>
      <c r="D5745" s="2"/>
      <c r="E5745" s="3"/>
      <c r="F5745" s="3"/>
      <c r="H5745" s="5">
        <f>_xlfn.XLOOKUP(Table16[[#This Row],[OrderID]],[3]!Table13456[No заказа],[3]!Table13456[Количество],"",0,1)</f>
        <v>1</v>
      </c>
      <c r="I5745" s="5">
        <f>_xlfn.XLOOKUP(Table16[[#This Row],[OrderID]],[3]!Table13456[No заказа],[3]!Table13456[Цена],"",0,1)</f>
        <v>8693</v>
      </c>
      <c r="J5745" s="2" t="str">
        <f>M01_SETTINGS!$F$2</f>
        <v>KASPI</v>
      </c>
    </row>
    <row r="5746" spans="1:10" x14ac:dyDescent="0.35">
      <c r="A5746" s="3">
        <f>_xlfn.XLOOKUP(Table16[[#This Row],[OrderID]],[3]!Table13456[No заказа],[3]!Table13456[Дата
отправки],"",0,1)</f>
        <v>45634</v>
      </c>
      <c r="B5746" s="2">
        <v>458303519</v>
      </c>
      <c r="C5746" s="2"/>
      <c r="D5746" s="2"/>
      <c r="E5746" s="3"/>
      <c r="F5746" s="3"/>
      <c r="H5746" s="5">
        <f>_xlfn.XLOOKUP(Table16[[#This Row],[OrderID]],[3]!Table13456[No заказа],[3]!Table13456[Количество],"",0,1)</f>
        <v>1</v>
      </c>
      <c r="I5746" s="5">
        <f>_xlfn.XLOOKUP(Table16[[#This Row],[OrderID]],[3]!Table13456[No заказа],[3]!Table13456[Цена],"",0,1)</f>
        <v>7990</v>
      </c>
      <c r="J5746" s="2" t="str">
        <f>M01_SETTINGS!$F$2</f>
        <v>KASPI</v>
      </c>
    </row>
    <row r="5747" spans="1:10" x14ac:dyDescent="0.35">
      <c r="A5747" s="3">
        <f>_xlfn.XLOOKUP(Table16[[#This Row],[OrderID]],[3]!Table13456[No заказа],[3]!Table13456[Дата
отправки],"",0,1)</f>
        <v>45634</v>
      </c>
      <c r="B5747" s="2">
        <v>458504180</v>
      </c>
      <c r="C5747" s="2"/>
      <c r="D5747" s="2"/>
      <c r="E5747" s="3"/>
      <c r="F5747" s="3"/>
      <c r="H5747" s="5">
        <f>_xlfn.XLOOKUP(Table16[[#This Row],[OrderID]],[3]!Table13456[No заказа],[3]!Table13456[Количество],"",0,1)</f>
        <v>1</v>
      </c>
      <c r="I5747" s="5">
        <f>_xlfn.XLOOKUP(Table16[[#This Row],[OrderID]],[3]!Table13456[No заказа],[3]!Table13456[Цена],"",0,1)</f>
        <v>8430</v>
      </c>
      <c r="J5747" s="2" t="str">
        <f>M01_SETTINGS!$F$2</f>
        <v>KASPI</v>
      </c>
    </row>
    <row r="5748" spans="1:10" x14ac:dyDescent="0.35">
      <c r="A5748" s="3">
        <f>_xlfn.XLOOKUP(Table16[[#This Row],[OrderID]],[3]!Table13456[No заказа],[3]!Table13456[Дата
отправки],"",0,1)</f>
        <v>45634</v>
      </c>
      <c r="B5748" s="2">
        <v>458490930</v>
      </c>
      <c r="C5748" s="2"/>
      <c r="D5748" s="2"/>
      <c r="E5748" s="3"/>
      <c r="F5748" s="3"/>
      <c r="H5748" s="5">
        <f>_xlfn.XLOOKUP(Table16[[#This Row],[OrderID]],[3]!Table13456[No заказа],[3]!Table13456[Количество],"",0,1)</f>
        <v>1</v>
      </c>
      <c r="I5748" s="5">
        <f>_xlfn.XLOOKUP(Table16[[#This Row],[OrderID]],[3]!Table13456[No заказа],[3]!Table13456[Цена],"",0,1)</f>
        <v>9089</v>
      </c>
      <c r="J5748" s="2" t="str">
        <f>M01_SETTINGS!$F$2</f>
        <v>KASPI</v>
      </c>
    </row>
    <row r="5749" spans="1:10" x14ac:dyDescent="0.35">
      <c r="A5749" s="3">
        <f>_xlfn.XLOOKUP(Table16[[#This Row],[OrderID]],[3]!Table13456[No заказа],[3]!Table13456[Дата
отправки],"",0,1)</f>
        <v>45634</v>
      </c>
      <c r="B5749" s="2">
        <v>458370925</v>
      </c>
      <c r="C5749" s="2"/>
      <c r="D5749" s="2"/>
      <c r="E5749" s="3"/>
      <c r="F5749" s="3"/>
      <c r="H5749" s="5">
        <f>_xlfn.XLOOKUP(Table16[[#This Row],[OrderID]],[3]!Table13456[No заказа],[3]!Table13456[Количество],"",0,1)</f>
        <v>1</v>
      </c>
      <c r="I5749" s="5">
        <f>_xlfn.XLOOKUP(Table16[[#This Row],[OrderID]],[3]!Table13456[No заказа],[3]!Table13456[Цена],"",0,1)</f>
        <v>8430</v>
      </c>
      <c r="J5749" s="2" t="str">
        <f>M01_SETTINGS!$F$2</f>
        <v>KASPI</v>
      </c>
    </row>
    <row r="5750" spans="1:10" x14ac:dyDescent="0.35">
      <c r="A5750" s="3">
        <f>_xlfn.XLOOKUP(Table16[[#This Row],[OrderID]],[3]!Table13456[No заказа],[3]!Table13456[Дата
отправки],"",0,1)</f>
        <v>45634</v>
      </c>
      <c r="B5750" s="2">
        <v>458448610</v>
      </c>
      <c r="C5750" s="2"/>
      <c r="D5750" s="2"/>
      <c r="E5750" s="3"/>
      <c r="F5750" s="3"/>
      <c r="H5750" s="5">
        <f>_xlfn.XLOOKUP(Table16[[#This Row],[OrderID]],[3]!Table13456[No заказа],[3]!Table13456[Количество],"",0,1)</f>
        <v>1</v>
      </c>
      <c r="I5750" s="5">
        <f>_xlfn.XLOOKUP(Table16[[#This Row],[OrderID]],[3]!Table13456[No заказа],[3]!Table13456[Цена],"",0,1)</f>
        <v>8557</v>
      </c>
      <c r="J5750" s="2" t="str">
        <f>M01_SETTINGS!$F$2</f>
        <v>KASPI</v>
      </c>
    </row>
    <row r="5751" spans="1:10" x14ac:dyDescent="0.35">
      <c r="A5751" s="3">
        <f>_xlfn.XLOOKUP(Table16[[#This Row],[OrderID]],[3]!Table13456[No заказа],[3]!Table13456[Дата
отправки],"",0,1)</f>
        <v>45634</v>
      </c>
      <c r="B5751" s="2">
        <v>458505337</v>
      </c>
      <c r="C5751" s="2"/>
      <c r="D5751" s="2"/>
      <c r="E5751" s="3"/>
      <c r="F5751" s="3"/>
      <c r="H5751" s="5">
        <f>_xlfn.XLOOKUP(Table16[[#This Row],[OrderID]],[3]!Table13456[No заказа],[3]!Table13456[Количество],"",0,1)</f>
        <v>1</v>
      </c>
      <c r="I5751" s="5">
        <f>_xlfn.XLOOKUP(Table16[[#This Row],[OrderID]],[3]!Table13456[No заказа],[3]!Table13456[Цена],"",0,1)</f>
        <v>8430</v>
      </c>
      <c r="J5751" s="2" t="str">
        <f>M01_SETTINGS!$F$2</f>
        <v>KASPI</v>
      </c>
    </row>
    <row r="5752" spans="1:10" x14ac:dyDescent="0.35">
      <c r="A5752" s="3">
        <f>_xlfn.XLOOKUP(Table16[[#This Row],[OrderID]],[3]!Table13456[No заказа],[3]!Table13456[Дата
отправки],"",0,1)</f>
        <v>45634</v>
      </c>
      <c r="B5752" s="2">
        <v>458239388</v>
      </c>
      <c r="C5752" s="2"/>
      <c r="D5752" s="2"/>
      <c r="E5752" s="3"/>
      <c r="F5752" s="3"/>
      <c r="H5752" s="5">
        <f>_xlfn.XLOOKUP(Table16[[#This Row],[OrderID]],[3]!Table13456[No заказа],[3]!Table13456[Количество],"",0,1)</f>
        <v>1</v>
      </c>
      <c r="I5752" s="5">
        <f>_xlfn.XLOOKUP(Table16[[#This Row],[OrderID]],[3]!Table13456[No заказа],[3]!Table13456[Цена],"",0,1)</f>
        <v>9000</v>
      </c>
      <c r="J5752" s="2" t="str">
        <f>M01_SETTINGS!$F$2</f>
        <v>KASPI</v>
      </c>
    </row>
    <row r="5753" spans="1:10" x14ac:dyDescent="0.35">
      <c r="A5753" s="3">
        <f>_xlfn.XLOOKUP(Table16[[#This Row],[OrderID]],[3]!Table13456[No заказа],[3]!Table13456[Дата
отправки],"",0,1)</f>
        <v>45634</v>
      </c>
      <c r="B5753" s="2">
        <v>458610842</v>
      </c>
      <c r="C5753" s="2"/>
      <c r="D5753" s="2"/>
      <c r="E5753" s="3"/>
      <c r="F5753" s="3"/>
      <c r="H5753" s="5">
        <f>_xlfn.XLOOKUP(Table16[[#This Row],[OrderID]],[3]!Table13456[No заказа],[3]!Table13456[Количество],"",0,1)</f>
        <v>1</v>
      </c>
      <c r="I5753" s="5">
        <f>_xlfn.XLOOKUP(Table16[[#This Row],[OrderID]],[3]!Table13456[No заказа],[3]!Table13456[Цена],"",0,1)</f>
        <v>8999</v>
      </c>
      <c r="J5753" s="2" t="str">
        <f>M01_SETTINGS!$F$2</f>
        <v>KASPI</v>
      </c>
    </row>
    <row r="5754" spans="1:10" x14ac:dyDescent="0.35">
      <c r="A5754" s="3">
        <f>_xlfn.XLOOKUP(Table16[[#This Row],[OrderID]],[3]!Table13456[No заказа],[3]!Table13456[Дата
отправки],"",0,1)</f>
        <v>45634</v>
      </c>
      <c r="B5754" s="2">
        <v>458554672</v>
      </c>
      <c r="C5754" s="2"/>
      <c r="D5754" s="2"/>
      <c r="E5754" s="3"/>
      <c r="F5754" s="3"/>
      <c r="H5754" s="5">
        <f>_xlfn.XLOOKUP(Table16[[#This Row],[OrderID]],[3]!Table13456[No заказа],[3]!Table13456[Количество],"",0,1)</f>
        <v>1</v>
      </c>
      <c r="I5754" s="5">
        <f>_xlfn.XLOOKUP(Table16[[#This Row],[OrderID]],[3]!Table13456[No заказа],[3]!Table13456[Цена],"",0,1)</f>
        <v>8430</v>
      </c>
      <c r="J5754" s="2" t="str">
        <f>M01_SETTINGS!$F$2</f>
        <v>KASPI</v>
      </c>
    </row>
    <row r="5755" spans="1:10" x14ac:dyDescent="0.35">
      <c r="A5755" s="3">
        <f>_xlfn.XLOOKUP(Table16[[#This Row],[OrderID]],[3]!Table13456[No заказа],[3]!Table13456[Дата
отправки],"",0,1)</f>
        <v>45634</v>
      </c>
      <c r="B5755" s="2">
        <v>458707096</v>
      </c>
      <c r="C5755" s="2"/>
      <c r="D5755" s="2"/>
      <c r="E5755" s="3"/>
      <c r="F5755" s="3"/>
      <c r="H5755" s="5">
        <f>_xlfn.XLOOKUP(Table16[[#This Row],[OrderID]],[3]!Table13456[No заказа],[3]!Table13456[Количество],"",0,1)</f>
        <v>1</v>
      </c>
      <c r="I5755" s="5">
        <f>_xlfn.XLOOKUP(Table16[[#This Row],[OrderID]],[3]!Table13456[No заказа],[3]!Table13456[Цена],"",0,1)</f>
        <v>8986</v>
      </c>
      <c r="J5755" s="2" t="str">
        <f>M01_SETTINGS!$F$2</f>
        <v>KASPI</v>
      </c>
    </row>
    <row r="5756" spans="1:10" x14ac:dyDescent="0.35">
      <c r="A5756" s="3">
        <f>_xlfn.XLOOKUP(Table16[[#This Row],[OrderID]],[3]!Table13456[No заказа],[3]!Table13456[Дата
отправки],"",0,1)</f>
        <v>45634</v>
      </c>
      <c r="B5756" s="2">
        <v>458218465</v>
      </c>
      <c r="C5756" s="2"/>
      <c r="D5756" s="2"/>
      <c r="E5756" s="3"/>
      <c r="F5756" s="3"/>
      <c r="H5756" s="5">
        <f>_xlfn.XLOOKUP(Table16[[#This Row],[OrderID]],[3]!Table13456[No заказа],[3]!Table13456[Количество],"",0,1)</f>
        <v>1</v>
      </c>
      <c r="I5756" s="5">
        <f>_xlfn.XLOOKUP(Table16[[#This Row],[OrderID]],[3]!Table13456[No заказа],[3]!Table13456[Цена],"",0,1)</f>
        <v>8989</v>
      </c>
      <c r="J5756" s="2" t="str">
        <f>M01_SETTINGS!$F$2</f>
        <v>KASPI</v>
      </c>
    </row>
    <row r="5757" spans="1:10" x14ac:dyDescent="0.35">
      <c r="A5757" s="3">
        <f>_xlfn.XLOOKUP(Table16[[#This Row],[OrderID]],[3]!Table13456[No заказа],[3]!Table13456[Дата
отправки],"",0,1)</f>
        <v>45634</v>
      </c>
      <c r="B5757" s="2">
        <v>458752318</v>
      </c>
      <c r="C5757" s="2"/>
      <c r="D5757" s="2"/>
      <c r="E5757" s="3"/>
      <c r="F5757" s="3"/>
      <c r="H5757" s="5">
        <f>_xlfn.XLOOKUP(Table16[[#This Row],[OrderID]],[3]!Table13456[No заказа],[3]!Table13456[Количество],"",0,1)</f>
        <v>1</v>
      </c>
      <c r="I5757" s="5">
        <f>_xlfn.XLOOKUP(Table16[[#This Row],[OrderID]],[3]!Table13456[No заказа],[3]!Table13456[Цена],"",0,1)</f>
        <v>8984</v>
      </c>
      <c r="J5757" s="2" t="str">
        <f>M01_SETTINGS!$F$2</f>
        <v>KASPI</v>
      </c>
    </row>
    <row r="5758" spans="1:10" x14ac:dyDescent="0.35">
      <c r="A5758" s="3">
        <f>_xlfn.XLOOKUP(Table16[[#This Row],[OrderID]],[3]!Table13456[No заказа],[3]!Table13456[Дата
отправки],"",0,1)</f>
        <v>45634</v>
      </c>
      <c r="B5758" s="2">
        <v>458359779</v>
      </c>
      <c r="C5758" s="2"/>
      <c r="D5758" s="2"/>
      <c r="E5758" s="3"/>
      <c r="F5758" s="3"/>
      <c r="H5758" s="5">
        <f>_xlfn.XLOOKUP(Table16[[#This Row],[OrderID]],[3]!Table13456[No заказа],[3]!Table13456[Количество],"",0,1)</f>
        <v>1</v>
      </c>
      <c r="I5758" s="5">
        <f>_xlfn.XLOOKUP(Table16[[#This Row],[OrderID]],[3]!Table13456[No заказа],[3]!Table13456[Цена],"",0,1)</f>
        <v>8990</v>
      </c>
      <c r="J5758" s="2" t="str">
        <f>M01_SETTINGS!$F$2</f>
        <v>KASPI</v>
      </c>
    </row>
    <row r="5759" spans="1:10" x14ac:dyDescent="0.35">
      <c r="A5759" s="3">
        <f>_xlfn.XLOOKUP(Table16[[#This Row],[OrderID]],[3]!Table13456[No заказа],[3]!Table13456[Дата
отправки],"",0,1)</f>
        <v>45634</v>
      </c>
      <c r="B5759" s="2">
        <v>458220253</v>
      </c>
      <c r="C5759" s="2"/>
      <c r="D5759" s="2"/>
      <c r="E5759" s="3"/>
      <c r="F5759" s="3"/>
      <c r="H5759" s="5">
        <f>_xlfn.XLOOKUP(Table16[[#This Row],[OrderID]],[3]!Table13456[No заказа],[3]!Table13456[Количество],"",0,1)</f>
        <v>1</v>
      </c>
      <c r="I5759" s="5">
        <f>_xlfn.XLOOKUP(Table16[[#This Row],[OrderID]],[3]!Table13456[No заказа],[3]!Table13456[Цена],"",0,1)</f>
        <v>8984</v>
      </c>
      <c r="J5759" s="2" t="str">
        <f>M01_SETTINGS!$F$2</f>
        <v>KASPI</v>
      </c>
    </row>
    <row r="5760" spans="1:10" x14ac:dyDescent="0.35">
      <c r="A5760" s="3">
        <f>_xlfn.XLOOKUP(Table16[[#This Row],[OrderID]],[3]!Table13456[No заказа],[3]!Table13456[Дата
отправки],"",0,1)</f>
        <v>45634</v>
      </c>
      <c r="B5760" s="2">
        <v>458669994</v>
      </c>
      <c r="C5760" s="2"/>
      <c r="D5760" s="2"/>
      <c r="E5760" s="3"/>
      <c r="F5760" s="3"/>
      <c r="H5760" s="5">
        <f>_xlfn.XLOOKUP(Table16[[#This Row],[OrderID]],[3]!Table13456[No заказа],[3]!Table13456[Количество],"",0,1)</f>
        <v>1</v>
      </c>
      <c r="I5760" s="5">
        <f>_xlfn.XLOOKUP(Table16[[#This Row],[OrderID]],[3]!Table13456[No заказа],[3]!Table13456[Цена],"",0,1)</f>
        <v>8430</v>
      </c>
      <c r="J5760" s="2" t="str">
        <f>M01_SETTINGS!$F$2</f>
        <v>KASPI</v>
      </c>
    </row>
    <row r="5761" spans="1:10" x14ac:dyDescent="0.35">
      <c r="A5761" s="3">
        <f>_xlfn.XLOOKUP(Table16[[#This Row],[OrderID]],[3]!Table13456[No заказа],[3]!Table13456[Дата
отправки],"",0,1)</f>
        <v>45634</v>
      </c>
      <c r="B5761" s="2">
        <v>458404079</v>
      </c>
      <c r="C5761" s="2"/>
      <c r="D5761" s="2"/>
      <c r="E5761" s="3"/>
      <c r="F5761" s="3"/>
      <c r="H5761" s="5">
        <f>_xlfn.XLOOKUP(Table16[[#This Row],[OrderID]],[3]!Table13456[No заказа],[3]!Table13456[Количество],"",0,1)</f>
        <v>1</v>
      </c>
      <c r="I5761" s="5">
        <f>_xlfn.XLOOKUP(Table16[[#This Row],[OrderID]],[3]!Table13456[No заказа],[3]!Table13456[Цена],"",0,1)</f>
        <v>9109</v>
      </c>
      <c r="J5761" s="2" t="str">
        <f>M01_SETTINGS!$F$2</f>
        <v>KASPI</v>
      </c>
    </row>
    <row r="5762" spans="1:10" x14ac:dyDescent="0.35">
      <c r="A5762" s="3">
        <f>_xlfn.XLOOKUP(Table16[[#This Row],[OrderID]],[3]!Table13456[No заказа],[3]!Table13456[Дата
отправки],"",0,1)</f>
        <v>45634</v>
      </c>
      <c r="B5762" s="2">
        <v>458777853</v>
      </c>
      <c r="C5762" s="2"/>
      <c r="D5762" s="2"/>
      <c r="E5762" s="3"/>
      <c r="F5762" s="3"/>
      <c r="H5762" s="5">
        <f>_xlfn.XLOOKUP(Table16[[#This Row],[OrderID]],[3]!Table13456[No заказа],[3]!Table13456[Количество],"",0,1)</f>
        <v>1</v>
      </c>
      <c r="I5762" s="5">
        <f>_xlfn.XLOOKUP(Table16[[#This Row],[OrderID]],[3]!Table13456[No заказа],[3]!Table13456[Цена],"",0,1)</f>
        <v>8430</v>
      </c>
      <c r="J5762" s="2" t="str">
        <f>M01_SETTINGS!$F$2</f>
        <v>KASPI</v>
      </c>
    </row>
    <row r="5763" spans="1:10" x14ac:dyDescent="0.35">
      <c r="A5763" s="3">
        <f>_xlfn.XLOOKUP(Table16[[#This Row],[OrderID]],[3]!Table13456[No заказа],[3]!Table13456[Дата
отправки],"",0,1)</f>
        <v>45634</v>
      </c>
      <c r="B5763" s="2">
        <v>458749883</v>
      </c>
      <c r="C5763" s="2"/>
      <c r="D5763" s="2"/>
      <c r="E5763" s="3"/>
      <c r="F5763" s="3"/>
      <c r="H5763" s="5">
        <f>_xlfn.XLOOKUP(Table16[[#This Row],[OrderID]],[3]!Table13456[No заказа],[3]!Table13456[Количество],"",0,1)</f>
        <v>1</v>
      </c>
      <c r="I5763" s="5">
        <f>_xlfn.XLOOKUP(Table16[[#This Row],[OrderID]],[3]!Table13456[No заказа],[3]!Table13456[Цена],"",0,1)</f>
        <v>9999</v>
      </c>
      <c r="J5763" s="2" t="str">
        <f>M01_SETTINGS!$F$2</f>
        <v>KASPI</v>
      </c>
    </row>
    <row r="5764" spans="1:10" x14ac:dyDescent="0.35">
      <c r="A5764" s="3">
        <f>_xlfn.XLOOKUP(Table16[[#This Row],[OrderID]],[3]!Table13456[No заказа],[3]!Table13456[Дата
отправки],"",0,1)</f>
        <v>45634</v>
      </c>
      <c r="B5764" s="2">
        <v>458597905</v>
      </c>
      <c r="C5764" s="2"/>
      <c r="D5764" s="2"/>
      <c r="E5764" s="3"/>
      <c r="F5764" s="3"/>
      <c r="H5764" s="5">
        <f>_xlfn.XLOOKUP(Table16[[#This Row],[OrderID]],[3]!Table13456[No заказа],[3]!Table13456[Количество],"",0,1)</f>
        <v>1</v>
      </c>
      <c r="I5764" s="5">
        <f>_xlfn.XLOOKUP(Table16[[#This Row],[OrderID]],[3]!Table13456[No заказа],[3]!Table13456[Цена],"",0,1)</f>
        <v>9498</v>
      </c>
      <c r="J5764" s="2" t="str">
        <f>M01_SETTINGS!$F$2</f>
        <v>KASPI</v>
      </c>
    </row>
    <row r="5765" spans="1:10" x14ac:dyDescent="0.35">
      <c r="A5765" s="3">
        <f>_xlfn.XLOOKUP(Table16[[#This Row],[OrderID]],[3]!Table13456[No заказа],[3]!Table13456[Дата
отправки],"",0,1)</f>
        <v>45634</v>
      </c>
      <c r="B5765" s="2">
        <v>458320679</v>
      </c>
      <c r="C5765" s="2"/>
      <c r="D5765" s="2"/>
      <c r="E5765" s="3"/>
      <c r="F5765" s="3"/>
      <c r="H5765" s="5">
        <f>_xlfn.XLOOKUP(Table16[[#This Row],[OrderID]],[3]!Table13456[No заказа],[3]!Table13456[Количество],"",0,1)</f>
        <v>1</v>
      </c>
      <c r="I5765" s="5">
        <f>_xlfn.XLOOKUP(Table16[[#This Row],[OrderID]],[3]!Table13456[No заказа],[3]!Table13456[Цена],"",0,1)</f>
        <v>8988</v>
      </c>
      <c r="J5765" s="2" t="str">
        <f>M01_SETTINGS!$F$2</f>
        <v>KASPI</v>
      </c>
    </row>
    <row r="5766" spans="1:10" x14ac:dyDescent="0.35">
      <c r="A5766" s="3">
        <f>_xlfn.XLOOKUP(Table16[[#This Row],[OrderID]],[3]!Table13456[No заказа],[3]!Table13456[Дата
отправки],"",0,1)</f>
        <v>45634</v>
      </c>
      <c r="B5766" s="2" t="s">
        <v>295</v>
      </c>
      <c r="C5766" s="2"/>
      <c r="D5766" s="2"/>
      <c r="E5766" s="3"/>
      <c r="F5766" s="3"/>
      <c r="H5766" s="5">
        <f>_xlfn.XLOOKUP(Table16[[#This Row],[OrderID]],[3]!Table13456[No заказа],[3]!Table13456[Количество],"",0,1)</f>
        <v>3</v>
      </c>
      <c r="I5766" s="5">
        <f>_xlfn.XLOOKUP(Table16[[#This Row],[OrderID]],[3]!Table13456[No заказа],[3]!Table13456[Цена],"",0,1)</f>
        <v>9999</v>
      </c>
      <c r="J5766" s="2" t="str">
        <f>M01_SETTINGS!$F$2</f>
        <v>KASPI</v>
      </c>
    </row>
    <row r="5767" spans="1:10" x14ac:dyDescent="0.35">
      <c r="A5767" s="3">
        <f>_xlfn.XLOOKUP(Table16[[#This Row],[OrderID]],[3]!Table13456[No заказа],[3]!Table13456[Дата
отправки],"",0,1)</f>
        <v>45634</v>
      </c>
      <c r="B5767" s="2" t="s">
        <v>296</v>
      </c>
      <c r="C5767" s="2"/>
      <c r="D5767" s="2"/>
      <c r="E5767" s="3"/>
      <c r="F5767" s="3"/>
      <c r="H5767" s="5">
        <f>_xlfn.XLOOKUP(Table16[[#This Row],[OrderID]],[3]!Table13456[No заказа],[3]!Table13456[Количество],"",0,1)</f>
        <v>3</v>
      </c>
      <c r="I5767" s="5">
        <f>_xlfn.XLOOKUP(Table16[[#This Row],[OrderID]],[3]!Table13456[No заказа],[3]!Table13456[Цена],"",0,1)</f>
        <v>9999</v>
      </c>
      <c r="J5767" s="2" t="str">
        <f>M01_SETTINGS!$F$2</f>
        <v>KASPI</v>
      </c>
    </row>
    <row r="5768" spans="1:10" x14ac:dyDescent="0.35">
      <c r="A5768" s="3">
        <f>_xlfn.XLOOKUP(Table16[[#This Row],[OrderID]],[3]!Table13456[No заказа],[3]!Table13456[Дата
отправки],"",0,1)</f>
        <v>45634</v>
      </c>
      <c r="B5768" s="2" t="s">
        <v>297</v>
      </c>
      <c r="C5768" s="2"/>
      <c r="D5768" s="2"/>
      <c r="E5768" s="3"/>
      <c r="F5768" s="3"/>
      <c r="H5768" s="5">
        <f>_xlfn.XLOOKUP(Table16[[#This Row],[OrderID]],[3]!Table13456[No заказа],[3]!Table13456[Количество],"",0,1)</f>
        <v>3</v>
      </c>
      <c r="I5768" s="5">
        <f>_xlfn.XLOOKUP(Table16[[#This Row],[OrderID]],[3]!Table13456[No заказа],[3]!Table13456[Цена],"",0,1)</f>
        <v>9999</v>
      </c>
      <c r="J5768" s="2" t="str">
        <f>M01_SETTINGS!$F$2</f>
        <v>KASPI</v>
      </c>
    </row>
    <row r="5769" spans="1:10" x14ac:dyDescent="0.35">
      <c r="A5769" s="3">
        <f>_xlfn.XLOOKUP(Table16[[#This Row],[OrderID]],[3]!Table13456[No заказа],[3]!Table13456[Дата
отправки],"",0,1)</f>
        <v>45634</v>
      </c>
      <c r="B5769" s="2">
        <v>458401949</v>
      </c>
      <c r="C5769" s="2"/>
      <c r="D5769" s="2"/>
      <c r="E5769" s="3"/>
      <c r="F5769" s="3"/>
      <c r="H5769" s="5">
        <f>_xlfn.XLOOKUP(Table16[[#This Row],[OrderID]],[3]!Table13456[No заказа],[3]!Table13456[Количество],"",0,1)</f>
        <v>1</v>
      </c>
      <c r="I5769" s="5">
        <f>_xlfn.XLOOKUP(Table16[[#This Row],[OrderID]],[3]!Table13456[No заказа],[3]!Table13456[Цена],"",0,1)</f>
        <v>9498</v>
      </c>
      <c r="J5769" s="2" t="str">
        <f>M01_SETTINGS!$F$2</f>
        <v>KASPI</v>
      </c>
    </row>
    <row r="5770" spans="1:10" x14ac:dyDescent="0.35">
      <c r="A5770" s="3">
        <f>_xlfn.XLOOKUP(Table16[[#This Row],[OrderID]],[3]!Table13456[No заказа],[3]!Table13456[Дата
отправки],"",0,1)</f>
        <v>45634</v>
      </c>
      <c r="B5770" s="2">
        <v>458601960</v>
      </c>
      <c r="C5770" s="2"/>
      <c r="D5770" s="2"/>
      <c r="E5770" s="3"/>
      <c r="F5770" s="3"/>
      <c r="H5770" s="5">
        <f>_xlfn.XLOOKUP(Table16[[#This Row],[OrderID]],[3]!Table13456[No заказа],[3]!Table13456[Количество],"",0,1)</f>
        <v>1</v>
      </c>
      <c r="I5770" s="5">
        <f>_xlfn.XLOOKUP(Table16[[#This Row],[OrderID]],[3]!Table13456[No заказа],[3]!Table13456[Цена],"",0,1)</f>
        <v>8989</v>
      </c>
      <c r="J5770" s="2" t="str">
        <f>M01_SETTINGS!$F$2</f>
        <v>KASPI</v>
      </c>
    </row>
    <row r="5771" spans="1:10" x14ac:dyDescent="0.35">
      <c r="A5771" s="3">
        <f>_xlfn.XLOOKUP(Table16[[#This Row],[OrderID]],[3]!Table13456[No заказа],[3]!Table13456[Дата
отправки],"",0,1)</f>
        <v>45634</v>
      </c>
      <c r="B5771" s="2">
        <v>458372912</v>
      </c>
      <c r="C5771" s="2"/>
      <c r="D5771" s="2"/>
      <c r="E5771" s="3"/>
      <c r="F5771" s="3"/>
      <c r="H5771" s="5">
        <f>_xlfn.XLOOKUP(Table16[[#This Row],[OrderID]],[3]!Table13456[No заказа],[3]!Table13456[Количество],"",0,1)</f>
        <v>1</v>
      </c>
      <c r="I5771" s="5">
        <f>_xlfn.XLOOKUP(Table16[[#This Row],[OrderID]],[3]!Table13456[No заказа],[3]!Table13456[Цена],"",0,1)</f>
        <v>7490</v>
      </c>
      <c r="J5771" s="2" t="str">
        <f>M01_SETTINGS!$F$2</f>
        <v>KASPI</v>
      </c>
    </row>
    <row r="5772" spans="1:10" x14ac:dyDescent="0.35">
      <c r="A5772" s="3">
        <f>_xlfn.XLOOKUP(Table16[[#This Row],[OrderID]],[3]!Table13456[No заказа],[3]!Table13456[Дата
отправки],"",0,1)</f>
        <v>45634</v>
      </c>
      <c r="B5772" s="2">
        <v>458527462</v>
      </c>
      <c r="C5772" s="2"/>
      <c r="D5772" s="2"/>
      <c r="E5772" s="3"/>
      <c r="F5772" s="3"/>
      <c r="H5772" s="5">
        <f>_xlfn.XLOOKUP(Table16[[#This Row],[OrderID]],[3]!Table13456[No заказа],[3]!Table13456[Количество],"",0,1)</f>
        <v>1</v>
      </c>
      <c r="I5772" s="5">
        <f>_xlfn.XLOOKUP(Table16[[#This Row],[OrderID]],[3]!Table13456[No заказа],[3]!Table13456[Цена],"",0,1)</f>
        <v>7490</v>
      </c>
      <c r="J5772" s="2" t="str">
        <f>M01_SETTINGS!$F$2</f>
        <v>KASPI</v>
      </c>
    </row>
    <row r="5773" spans="1:10" x14ac:dyDescent="0.35">
      <c r="A5773" s="3">
        <f>_xlfn.XLOOKUP(Table16[[#This Row],[OrderID]],[3]!Table13456[No заказа],[3]!Table13456[Дата
отправки],"",0,1)</f>
        <v>45634</v>
      </c>
      <c r="B5773" s="2">
        <v>458739488</v>
      </c>
      <c r="C5773" s="2"/>
      <c r="D5773" s="2"/>
      <c r="E5773" s="3"/>
      <c r="F5773" s="3"/>
      <c r="H5773" s="5">
        <f>_xlfn.XLOOKUP(Table16[[#This Row],[OrderID]],[3]!Table13456[No заказа],[3]!Table13456[Количество],"",0,1)</f>
        <v>1</v>
      </c>
      <c r="I5773" s="5">
        <f>_xlfn.XLOOKUP(Table16[[#This Row],[OrderID]],[3]!Table13456[No заказа],[3]!Table13456[Цена],"",0,1)</f>
        <v>8500</v>
      </c>
      <c r="J5773" s="2" t="str">
        <f>M01_SETTINGS!$F$2</f>
        <v>KASPI</v>
      </c>
    </row>
    <row r="5774" spans="1:10" x14ac:dyDescent="0.35">
      <c r="A5774" s="3">
        <f>_xlfn.XLOOKUP(Table16[[#This Row],[OrderID]],[3]!Table13456[No заказа],[3]!Table13456[Дата
отправки],"",0,1)</f>
        <v>45634</v>
      </c>
      <c r="B5774" s="2">
        <v>458694692</v>
      </c>
      <c r="C5774" s="2"/>
      <c r="D5774" s="2"/>
      <c r="E5774" s="3"/>
      <c r="F5774" s="3"/>
      <c r="H5774" s="5">
        <f>_xlfn.XLOOKUP(Table16[[#This Row],[OrderID]],[3]!Table13456[No заказа],[3]!Table13456[Количество],"",0,1)</f>
        <v>1</v>
      </c>
      <c r="I5774" s="5">
        <f>_xlfn.XLOOKUP(Table16[[#This Row],[OrderID]],[3]!Table13456[No заказа],[3]!Table13456[Цена],"",0,1)</f>
        <v>8989</v>
      </c>
      <c r="J5774" s="2" t="str">
        <f>M01_SETTINGS!$F$2</f>
        <v>KASPI</v>
      </c>
    </row>
    <row r="5775" spans="1:10" x14ac:dyDescent="0.35">
      <c r="A5775" s="3">
        <f>_xlfn.XLOOKUP(Table16[[#This Row],[OrderID]],[3]!Table13456[No заказа],[3]!Table13456[Дата
отправки],"",0,1)</f>
        <v>45634</v>
      </c>
      <c r="B5775" s="2">
        <v>458299974</v>
      </c>
      <c r="C5775" s="2"/>
      <c r="D5775" s="2"/>
      <c r="E5775" s="3"/>
      <c r="F5775" s="3"/>
      <c r="H5775" s="5">
        <f>_xlfn.XLOOKUP(Table16[[#This Row],[OrderID]],[3]!Table13456[No заказа],[3]!Table13456[Количество],"",0,1)</f>
        <v>1</v>
      </c>
      <c r="I5775" s="5">
        <f>_xlfn.XLOOKUP(Table16[[#This Row],[OrderID]],[3]!Table13456[No заказа],[3]!Table13456[Цена],"",0,1)</f>
        <v>8696</v>
      </c>
      <c r="J5775" s="2" t="str">
        <f>M01_SETTINGS!$F$2</f>
        <v>KASPI</v>
      </c>
    </row>
    <row r="5776" spans="1:10" x14ac:dyDescent="0.35">
      <c r="A5776" s="3">
        <f>_xlfn.XLOOKUP(Table16[[#This Row],[OrderID]],[3]!Table13456[No заказа],[3]!Table13456[Дата
отправки],"",0,1)</f>
        <v>45634</v>
      </c>
      <c r="B5776" s="2">
        <v>458738993</v>
      </c>
      <c r="C5776" s="2"/>
      <c r="D5776" s="2"/>
      <c r="E5776" s="3"/>
      <c r="F5776" s="3"/>
      <c r="H5776" s="5">
        <f>_xlfn.XLOOKUP(Table16[[#This Row],[OrderID]],[3]!Table13456[No заказа],[3]!Table13456[Количество],"",0,1)</f>
        <v>1</v>
      </c>
      <c r="I5776" s="5">
        <f>_xlfn.XLOOKUP(Table16[[#This Row],[OrderID]],[3]!Table13456[No заказа],[3]!Table13456[Цена],"",0,1)</f>
        <v>8957</v>
      </c>
      <c r="J5776" s="2" t="str">
        <f>M01_SETTINGS!$F$2</f>
        <v>KASPI</v>
      </c>
    </row>
    <row r="5777" spans="1:10" x14ac:dyDescent="0.35">
      <c r="A5777" s="3">
        <f>_xlfn.XLOOKUP(Table16[[#This Row],[OrderID]],[3]!Table13456[No заказа],[3]!Table13456[Дата
отправки],"",0,1)</f>
        <v>45634</v>
      </c>
      <c r="B5777" s="2">
        <v>458344196</v>
      </c>
      <c r="C5777" s="2"/>
      <c r="D5777" s="2"/>
      <c r="E5777" s="3"/>
      <c r="F5777" s="3"/>
      <c r="H5777" s="5">
        <f>_xlfn.XLOOKUP(Table16[[#This Row],[OrderID]],[3]!Table13456[No заказа],[3]!Table13456[Количество],"",0,1)</f>
        <v>1</v>
      </c>
      <c r="I5777" s="5">
        <f>_xlfn.XLOOKUP(Table16[[#This Row],[OrderID]],[3]!Table13456[No заказа],[3]!Table13456[Цена],"",0,1)</f>
        <v>8698</v>
      </c>
      <c r="J5777" s="2" t="str">
        <f>M01_SETTINGS!$F$2</f>
        <v>KASPI</v>
      </c>
    </row>
    <row r="5778" spans="1:10" x14ac:dyDescent="0.35">
      <c r="A5778" s="3">
        <f>_xlfn.XLOOKUP(Table16[[#This Row],[OrderID]],[3]!Table13456[No заказа],[3]!Table13456[Дата
отправки],"",0,1)</f>
        <v>45634</v>
      </c>
      <c r="B5778" s="2">
        <v>458630740</v>
      </c>
      <c r="C5778" s="2"/>
      <c r="D5778" s="2"/>
      <c r="E5778" s="3"/>
      <c r="F5778" s="3"/>
      <c r="H5778" s="5">
        <f>_xlfn.XLOOKUP(Table16[[#This Row],[OrderID]],[3]!Table13456[No заказа],[3]!Table13456[Количество],"",0,1)</f>
        <v>1</v>
      </c>
      <c r="I5778" s="5">
        <f>_xlfn.XLOOKUP(Table16[[#This Row],[OrderID]],[3]!Table13456[No заказа],[3]!Table13456[Цена],"",0,1)</f>
        <v>9086</v>
      </c>
      <c r="J5778" s="2" t="str">
        <f>M01_SETTINGS!$F$2</f>
        <v>KASPI</v>
      </c>
    </row>
    <row r="5779" spans="1:10" x14ac:dyDescent="0.35">
      <c r="A5779" s="3">
        <f>_xlfn.XLOOKUP(Table16[[#This Row],[OrderID]],[3]!Table13456[No заказа],[3]!Table13456[Дата
отправки],"",0,1)</f>
        <v>45634</v>
      </c>
      <c r="B5779" s="2">
        <v>458320634</v>
      </c>
      <c r="C5779" s="2"/>
      <c r="D5779" s="2"/>
      <c r="E5779" s="3"/>
      <c r="F5779" s="3"/>
      <c r="H5779" s="5">
        <f>_xlfn.XLOOKUP(Table16[[#This Row],[OrderID]],[3]!Table13456[No заказа],[3]!Table13456[Количество],"",0,1)</f>
        <v>1</v>
      </c>
      <c r="I5779" s="5">
        <f>_xlfn.XLOOKUP(Table16[[#This Row],[OrderID]],[3]!Table13456[No заказа],[3]!Table13456[Цена],"",0,1)</f>
        <v>8989</v>
      </c>
      <c r="J5779" s="2" t="str">
        <f>M01_SETTINGS!$F$2</f>
        <v>KASPI</v>
      </c>
    </row>
    <row r="5780" spans="1:10" x14ac:dyDescent="0.35">
      <c r="A5780" s="3">
        <f>_xlfn.XLOOKUP(Table16[[#This Row],[OrderID]],[3]!Table13456[No заказа],[3]!Table13456[Дата
отправки],"",0,1)</f>
        <v>45634</v>
      </c>
      <c r="B5780" s="2">
        <v>458477047</v>
      </c>
      <c r="C5780" s="2"/>
      <c r="D5780" s="2"/>
      <c r="E5780" s="3"/>
      <c r="F5780" s="3"/>
      <c r="H5780" s="5">
        <f>_xlfn.XLOOKUP(Table16[[#This Row],[OrderID]],[3]!Table13456[No заказа],[3]!Table13456[Количество],"",0,1)</f>
        <v>1</v>
      </c>
      <c r="I5780" s="5">
        <f>_xlfn.XLOOKUP(Table16[[#This Row],[OrderID]],[3]!Table13456[No заказа],[3]!Table13456[Цена],"",0,1)</f>
        <v>8989</v>
      </c>
      <c r="J5780" s="2" t="str">
        <f>M01_SETTINGS!$F$2</f>
        <v>KASPI</v>
      </c>
    </row>
    <row r="5781" spans="1:10" x14ac:dyDescent="0.35">
      <c r="A5781" s="3">
        <f>_xlfn.XLOOKUP(Table16[[#This Row],[OrderID]],[3]!Table13456[No заказа],[3]!Table13456[Дата
отправки],"",0,1)</f>
        <v>45633</v>
      </c>
      <c r="B5781" s="2">
        <v>458021832</v>
      </c>
      <c r="C5781" s="2"/>
      <c r="D5781" s="2"/>
      <c r="E5781" s="3"/>
      <c r="F5781" s="3"/>
      <c r="H5781" s="5">
        <f>_xlfn.XLOOKUP(Table16[[#This Row],[OrderID]],[3]!Table13456[No заказа],[3]!Table13456[Количество],"",0,1)</f>
        <v>1</v>
      </c>
      <c r="I5781" s="5">
        <f>_xlfn.XLOOKUP(Table16[[#This Row],[OrderID]],[3]!Table13456[No заказа],[3]!Table13456[Цена],"",0,1)</f>
        <v>8430</v>
      </c>
      <c r="J5781" s="2" t="str">
        <f>M01_SETTINGS!$F$2</f>
        <v>KASPI</v>
      </c>
    </row>
    <row r="5782" spans="1:10" x14ac:dyDescent="0.35">
      <c r="A5782" s="3">
        <f>_xlfn.XLOOKUP(Table16[[#This Row],[OrderID]],[3]!Table13456[No заказа],[3]!Table13456[Дата
отправки],"",0,1)</f>
        <v>45633</v>
      </c>
      <c r="B5782" s="2">
        <v>458059382</v>
      </c>
      <c r="C5782" s="2"/>
      <c r="D5782" s="2"/>
      <c r="E5782" s="3"/>
      <c r="F5782" s="3"/>
      <c r="H5782" s="5">
        <f>_xlfn.XLOOKUP(Table16[[#This Row],[OrderID]],[3]!Table13456[No заказа],[3]!Table13456[Количество],"",0,1)</f>
        <v>1</v>
      </c>
      <c r="I5782" s="5">
        <f>_xlfn.XLOOKUP(Table16[[#This Row],[OrderID]],[3]!Table13456[No заказа],[3]!Table13456[Цена],"",0,1)</f>
        <v>8700</v>
      </c>
      <c r="J5782" s="2" t="str">
        <f>M01_SETTINGS!$F$2</f>
        <v>KASPI</v>
      </c>
    </row>
    <row r="5783" spans="1:10" x14ac:dyDescent="0.35">
      <c r="A5783" s="3">
        <f>_xlfn.XLOOKUP(Table16[[#This Row],[OrderID]],[3]!Table13456[No заказа],[3]!Table13456[Дата
отправки],"",0,1)</f>
        <v>45633</v>
      </c>
      <c r="B5783" s="2">
        <v>458089184</v>
      </c>
      <c r="C5783" s="2"/>
      <c r="D5783" s="2"/>
      <c r="E5783" s="3"/>
      <c r="F5783" s="3"/>
      <c r="H5783" s="5">
        <f>_xlfn.XLOOKUP(Table16[[#This Row],[OrderID]],[3]!Table13456[No заказа],[3]!Table13456[Количество],"",0,1)</f>
        <v>1</v>
      </c>
      <c r="I5783" s="5">
        <f>_xlfn.XLOOKUP(Table16[[#This Row],[OrderID]],[3]!Table13456[No заказа],[3]!Table13456[Цена],"",0,1)</f>
        <v>8430</v>
      </c>
      <c r="J5783" s="2" t="str">
        <f>M01_SETTINGS!$F$2</f>
        <v>KASPI</v>
      </c>
    </row>
    <row r="5784" spans="1:10" x14ac:dyDescent="0.35">
      <c r="A5784" s="3">
        <f>_xlfn.XLOOKUP(Table16[[#This Row],[OrderID]],[3]!Table13456[No заказа],[3]!Table13456[Дата
отправки],"",0,1)</f>
        <v>45633</v>
      </c>
      <c r="B5784" s="2">
        <v>457670852</v>
      </c>
      <c r="C5784" s="2"/>
      <c r="D5784" s="2"/>
      <c r="E5784" s="3"/>
      <c r="F5784" s="3"/>
      <c r="H5784" s="5">
        <f>_xlfn.XLOOKUP(Table16[[#This Row],[OrderID]],[3]!Table13456[No заказа],[3]!Table13456[Количество],"",0,1)</f>
        <v>1</v>
      </c>
      <c r="I5784" s="5">
        <f>_xlfn.XLOOKUP(Table16[[#This Row],[OrderID]],[3]!Table13456[No заказа],[3]!Table13456[Цена],"",0,1)</f>
        <v>8430</v>
      </c>
      <c r="J5784" s="2" t="str">
        <f>M01_SETTINGS!$F$2</f>
        <v>KASPI</v>
      </c>
    </row>
    <row r="5785" spans="1:10" x14ac:dyDescent="0.35">
      <c r="A5785" s="3">
        <f>_xlfn.XLOOKUP(Table16[[#This Row],[OrderID]],[3]!Table13456[No заказа],[3]!Table13456[Дата
отправки],"",0,1)</f>
        <v>45633</v>
      </c>
      <c r="B5785" s="2">
        <v>458090041</v>
      </c>
      <c r="C5785" s="2"/>
      <c r="D5785" s="2"/>
      <c r="E5785" s="3"/>
      <c r="F5785" s="3"/>
      <c r="H5785" s="5">
        <f>_xlfn.XLOOKUP(Table16[[#This Row],[OrderID]],[3]!Table13456[No заказа],[3]!Table13456[Количество],"",0,1)</f>
        <v>1</v>
      </c>
      <c r="I5785" s="5">
        <f>_xlfn.XLOOKUP(Table16[[#This Row],[OrderID]],[3]!Table13456[No заказа],[3]!Table13456[Цена],"",0,1)</f>
        <v>9472</v>
      </c>
      <c r="J5785" s="2" t="str">
        <f>M01_SETTINGS!$F$2</f>
        <v>KASPI</v>
      </c>
    </row>
    <row r="5786" spans="1:10" x14ac:dyDescent="0.35">
      <c r="A5786" s="3">
        <f>_xlfn.XLOOKUP(Table16[[#This Row],[OrderID]],[3]!Table13456[No заказа],[3]!Table13456[Дата
отправки],"",0,1)</f>
        <v>45633</v>
      </c>
      <c r="B5786" s="2">
        <v>457931848</v>
      </c>
      <c r="C5786" s="2"/>
      <c r="D5786" s="2"/>
      <c r="E5786" s="3"/>
      <c r="F5786" s="3"/>
      <c r="H5786" s="5">
        <f>_xlfn.XLOOKUP(Table16[[#This Row],[OrderID]],[3]!Table13456[No заказа],[3]!Table13456[Количество],"",0,1)</f>
        <v>1</v>
      </c>
      <c r="I5786" s="5">
        <f>_xlfn.XLOOKUP(Table16[[#This Row],[OrderID]],[3]!Table13456[No заказа],[3]!Table13456[Цена],"",0,1)</f>
        <v>9621</v>
      </c>
      <c r="J5786" s="2" t="str">
        <f>M01_SETTINGS!$F$2</f>
        <v>KASPI</v>
      </c>
    </row>
    <row r="5787" spans="1:10" x14ac:dyDescent="0.35">
      <c r="A5787" s="3">
        <f>_xlfn.XLOOKUP(Table16[[#This Row],[OrderID]],[3]!Table13456[No заказа],[3]!Table13456[Дата
отправки],"",0,1)</f>
        <v>45633</v>
      </c>
      <c r="B5787" s="2">
        <v>458031948</v>
      </c>
      <c r="C5787" s="2"/>
      <c r="D5787" s="2"/>
      <c r="E5787" s="3"/>
      <c r="F5787" s="3"/>
      <c r="H5787" s="5">
        <f>_xlfn.XLOOKUP(Table16[[#This Row],[OrderID]],[3]!Table13456[No заказа],[3]!Table13456[Количество],"",0,1)</f>
        <v>1</v>
      </c>
      <c r="I5787" s="5">
        <f>_xlfn.XLOOKUP(Table16[[#This Row],[OrderID]],[3]!Table13456[No заказа],[3]!Table13456[Цена],"",0,1)</f>
        <v>8430</v>
      </c>
      <c r="J5787" s="2" t="str">
        <f>M01_SETTINGS!$F$2</f>
        <v>KASPI</v>
      </c>
    </row>
    <row r="5788" spans="1:10" x14ac:dyDescent="0.35">
      <c r="A5788" s="3">
        <f>_xlfn.XLOOKUP(Table16[[#This Row],[OrderID]],[3]!Table13456[No заказа],[3]!Table13456[Дата
отправки],"",0,1)</f>
        <v>45633</v>
      </c>
      <c r="B5788" s="2">
        <v>458184214</v>
      </c>
      <c r="C5788" s="2"/>
      <c r="D5788" s="2"/>
      <c r="E5788" s="3"/>
      <c r="F5788" s="3"/>
      <c r="H5788" s="5">
        <f>_xlfn.XLOOKUP(Table16[[#This Row],[OrderID]],[3]!Table13456[No заказа],[3]!Table13456[Количество],"",0,1)</f>
        <v>1</v>
      </c>
      <c r="I5788" s="5">
        <f>_xlfn.XLOOKUP(Table16[[#This Row],[OrderID]],[3]!Table13456[No заказа],[3]!Table13456[Цена],"",0,1)</f>
        <v>8430</v>
      </c>
      <c r="J5788" s="2" t="str">
        <f>M01_SETTINGS!$F$2</f>
        <v>KASPI</v>
      </c>
    </row>
    <row r="5789" spans="1:10" x14ac:dyDescent="0.35">
      <c r="A5789" s="3">
        <f>_xlfn.XLOOKUP(Table16[[#This Row],[OrderID]],[3]!Table13456[No заказа],[3]!Table13456[Дата
отправки],"",0,1)</f>
        <v>45633</v>
      </c>
      <c r="B5789" s="2">
        <v>458007743</v>
      </c>
      <c r="C5789" s="2"/>
      <c r="D5789" s="2"/>
      <c r="E5789" s="3"/>
      <c r="F5789" s="3"/>
      <c r="H5789" s="5">
        <f>_xlfn.XLOOKUP(Table16[[#This Row],[OrderID]],[3]!Table13456[No заказа],[3]!Table13456[Количество],"",0,1)</f>
        <v>1</v>
      </c>
      <c r="I5789" s="5">
        <f>_xlfn.XLOOKUP(Table16[[#This Row],[OrderID]],[3]!Table13456[No заказа],[3]!Table13456[Цена],"",0,1)</f>
        <v>8430</v>
      </c>
      <c r="J5789" s="2" t="str">
        <f>M01_SETTINGS!$F$2</f>
        <v>KASPI</v>
      </c>
    </row>
    <row r="5790" spans="1:10" x14ac:dyDescent="0.35">
      <c r="A5790" s="3">
        <f>_xlfn.XLOOKUP(Table16[[#This Row],[OrderID]],[3]!Table13456[No заказа],[3]!Table13456[Дата
отправки],"",0,1)</f>
        <v>45633</v>
      </c>
      <c r="B5790" s="2">
        <v>457692490</v>
      </c>
      <c r="C5790" s="2"/>
      <c r="D5790" s="2"/>
      <c r="E5790" s="3"/>
      <c r="F5790" s="3"/>
      <c r="H5790" s="5">
        <f>_xlfn.XLOOKUP(Table16[[#This Row],[OrderID]],[3]!Table13456[No заказа],[3]!Table13456[Количество],"",0,1)</f>
        <v>1</v>
      </c>
      <c r="I5790" s="5">
        <f>_xlfn.XLOOKUP(Table16[[#This Row],[OrderID]],[3]!Table13456[No заказа],[3]!Table13456[Цена],"",0,1)</f>
        <v>8430</v>
      </c>
      <c r="J5790" s="2" t="str">
        <f>M01_SETTINGS!$F$2</f>
        <v>KASPI</v>
      </c>
    </row>
    <row r="5791" spans="1:10" x14ac:dyDescent="0.35">
      <c r="A5791" s="3">
        <f>_xlfn.XLOOKUP(Table16[[#This Row],[OrderID]],[3]!Table13456[No заказа],[3]!Table13456[Дата
отправки],"",0,1)</f>
        <v>45633</v>
      </c>
      <c r="B5791" s="2">
        <v>458025268</v>
      </c>
      <c r="C5791" s="2"/>
      <c r="D5791" s="2"/>
      <c r="E5791" s="3"/>
      <c r="F5791" s="3"/>
      <c r="H5791" s="5">
        <f>_xlfn.XLOOKUP(Table16[[#This Row],[OrderID]],[3]!Table13456[No заказа],[3]!Table13456[Количество],"",0,1)</f>
        <v>1</v>
      </c>
      <c r="I5791" s="5">
        <f>_xlfn.XLOOKUP(Table16[[#This Row],[OrderID]],[3]!Table13456[No заказа],[3]!Table13456[Цена],"",0,1)</f>
        <v>8993</v>
      </c>
      <c r="J5791" s="2" t="str">
        <f>M01_SETTINGS!$F$2</f>
        <v>KASPI</v>
      </c>
    </row>
    <row r="5792" spans="1:10" x14ac:dyDescent="0.35">
      <c r="A5792" s="3">
        <f>_xlfn.XLOOKUP(Table16[[#This Row],[OrderID]],[3]!Table13456[No заказа],[3]!Table13456[Дата
отправки],"",0,1)</f>
        <v>45633</v>
      </c>
      <c r="B5792" s="2">
        <v>457703046</v>
      </c>
      <c r="C5792" s="2"/>
      <c r="D5792" s="2"/>
      <c r="E5792" s="3"/>
      <c r="F5792" s="3"/>
      <c r="H5792" s="5">
        <f>_xlfn.XLOOKUP(Table16[[#This Row],[OrderID]],[3]!Table13456[No заказа],[3]!Table13456[Количество],"",0,1)</f>
        <v>1</v>
      </c>
      <c r="I5792" s="5">
        <f>_xlfn.XLOOKUP(Table16[[#This Row],[OrderID]],[3]!Table13456[No заказа],[3]!Table13456[Цена],"",0,1)</f>
        <v>8994</v>
      </c>
      <c r="J5792" s="2" t="str">
        <f>M01_SETTINGS!$F$2</f>
        <v>KASPI</v>
      </c>
    </row>
    <row r="5793" spans="1:10" x14ac:dyDescent="0.35">
      <c r="A5793" s="3">
        <f>_xlfn.XLOOKUP(Table16[[#This Row],[OrderID]],[3]!Table13456[No заказа],[3]!Table13456[Дата
отправки],"",0,1)</f>
        <v>45633</v>
      </c>
      <c r="B5793" s="2">
        <v>457982575</v>
      </c>
      <c r="C5793" s="2"/>
      <c r="D5793" s="2"/>
      <c r="E5793" s="3"/>
      <c r="F5793" s="3"/>
      <c r="H5793" s="5">
        <f>_xlfn.XLOOKUP(Table16[[#This Row],[OrderID]],[3]!Table13456[No заказа],[3]!Table13456[Количество],"",0,1)</f>
        <v>1</v>
      </c>
      <c r="I5793" s="5">
        <f>_xlfn.XLOOKUP(Table16[[#This Row],[OrderID]],[3]!Table13456[No заказа],[3]!Table13456[Цена],"",0,1)</f>
        <v>8993</v>
      </c>
      <c r="J5793" s="2" t="str">
        <f>M01_SETTINGS!$F$2</f>
        <v>KASPI</v>
      </c>
    </row>
    <row r="5794" spans="1:10" x14ac:dyDescent="0.35">
      <c r="A5794" s="3">
        <f>_xlfn.XLOOKUP(Table16[[#This Row],[OrderID]],[3]!Table13456[No заказа],[3]!Table13456[Дата
отправки],"",0,1)</f>
        <v>45633</v>
      </c>
      <c r="B5794" s="2">
        <v>458020531</v>
      </c>
      <c r="C5794" s="2"/>
      <c r="D5794" s="2"/>
      <c r="E5794" s="3"/>
      <c r="F5794" s="3"/>
      <c r="H5794" s="5">
        <f>_xlfn.XLOOKUP(Table16[[#This Row],[OrderID]],[3]!Table13456[No заказа],[3]!Table13456[Количество],"",0,1)</f>
        <v>1</v>
      </c>
      <c r="I5794" s="5">
        <f>_xlfn.XLOOKUP(Table16[[#This Row],[OrderID]],[3]!Table13456[No заказа],[3]!Table13456[Цена],"",0,1)</f>
        <v>8749</v>
      </c>
      <c r="J5794" s="2" t="str">
        <f>M01_SETTINGS!$F$2</f>
        <v>KASPI</v>
      </c>
    </row>
    <row r="5795" spans="1:10" x14ac:dyDescent="0.35">
      <c r="A5795" s="3">
        <f>_xlfn.XLOOKUP(Table16[[#This Row],[OrderID]],[3]!Table13456[No заказа],[3]!Table13456[Дата
отправки],"",0,1)</f>
        <v>45633</v>
      </c>
      <c r="B5795" s="2">
        <v>457925075</v>
      </c>
      <c r="C5795" s="2"/>
      <c r="D5795" s="2"/>
      <c r="E5795" s="3"/>
      <c r="F5795" s="3"/>
      <c r="H5795" s="5">
        <f>_xlfn.XLOOKUP(Table16[[#This Row],[OrderID]],[3]!Table13456[No заказа],[3]!Table13456[Количество],"",0,1)</f>
        <v>1</v>
      </c>
      <c r="I5795" s="5">
        <f>_xlfn.XLOOKUP(Table16[[#This Row],[OrderID]],[3]!Table13456[No заказа],[3]!Table13456[Цена],"",0,1)</f>
        <v>8430</v>
      </c>
      <c r="J5795" s="2" t="str">
        <f>M01_SETTINGS!$F$2</f>
        <v>KASPI</v>
      </c>
    </row>
    <row r="5796" spans="1:10" x14ac:dyDescent="0.35">
      <c r="A5796" s="3">
        <f>_xlfn.XLOOKUP(Table16[[#This Row],[OrderID]],[3]!Table13456[No заказа],[3]!Table13456[Дата
отправки],"",0,1)</f>
        <v>45633</v>
      </c>
      <c r="B5796" s="2">
        <v>457680424</v>
      </c>
      <c r="C5796" s="2"/>
      <c r="D5796" s="2"/>
      <c r="E5796" s="3"/>
      <c r="F5796" s="3"/>
      <c r="H5796" s="5">
        <f>_xlfn.XLOOKUP(Table16[[#This Row],[OrderID]],[3]!Table13456[No заказа],[3]!Table13456[Количество],"",0,1)</f>
        <v>1</v>
      </c>
      <c r="I5796" s="5">
        <f>_xlfn.XLOOKUP(Table16[[#This Row],[OrderID]],[3]!Table13456[No заказа],[3]!Table13456[Цена],"",0,1)</f>
        <v>8966</v>
      </c>
      <c r="J5796" s="2" t="str">
        <f>M01_SETTINGS!$F$2</f>
        <v>KASPI</v>
      </c>
    </row>
    <row r="5797" spans="1:10" x14ac:dyDescent="0.35">
      <c r="A5797" s="3">
        <f>_xlfn.XLOOKUP(Table16[[#This Row],[OrderID]],[3]!Table13456[No заказа],[3]!Table13456[Дата
отправки],"",0,1)</f>
        <v>45633</v>
      </c>
      <c r="B5797" s="2">
        <v>458096179</v>
      </c>
      <c r="C5797" s="2"/>
      <c r="D5797" s="2"/>
      <c r="E5797" s="3"/>
      <c r="F5797" s="3"/>
      <c r="H5797" s="5">
        <f>_xlfn.XLOOKUP(Table16[[#This Row],[OrderID]],[3]!Table13456[No заказа],[3]!Table13456[Количество],"",0,1)</f>
        <v>1</v>
      </c>
      <c r="I5797" s="5">
        <f>_xlfn.XLOOKUP(Table16[[#This Row],[OrderID]],[3]!Table13456[No заказа],[3]!Table13456[Цена],"",0,1)</f>
        <v>9498</v>
      </c>
      <c r="J5797" s="2" t="str">
        <f>M01_SETTINGS!$F$2</f>
        <v>KASPI</v>
      </c>
    </row>
    <row r="5798" spans="1:10" x14ac:dyDescent="0.35">
      <c r="A5798" s="3">
        <f>_xlfn.XLOOKUP(Table16[[#This Row],[OrderID]],[3]!Table13456[No заказа],[3]!Table13456[Дата
отправки],"",0,1)</f>
        <v>45633</v>
      </c>
      <c r="B5798" s="2">
        <v>457692671</v>
      </c>
      <c r="C5798" s="2"/>
      <c r="D5798" s="2"/>
      <c r="E5798" s="3"/>
      <c r="F5798" s="3"/>
      <c r="H5798" s="5">
        <f>_xlfn.XLOOKUP(Table16[[#This Row],[OrderID]],[3]!Table13456[No заказа],[3]!Table13456[Количество],"",0,1)</f>
        <v>1</v>
      </c>
      <c r="I5798" s="5">
        <f>_xlfn.XLOOKUP(Table16[[#This Row],[OrderID]],[3]!Table13456[No заказа],[3]!Table13456[Цена],"",0,1)</f>
        <v>8856</v>
      </c>
      <c r="J5798" s="2" t="str">
        <f>M01_SETTINGS!$F$2</f>
        <v>KASPI</v>
      </c>
    </row>
    <row r="5799" spans="1:10" x14ac:dyDescent="0.35">
      <c r="A5799" s="3">
        <f>_xlfn.XLOOKUP(Table16[[#This Row],[OrderID]],[3]!Table13456[No заказа],[3]!Table13456[Дата
отправки],"",0,1)</f>
        <v>45633</v>
      </c>
      <c r="B5799" s="2">
        <v>458075527</v>
      </c>
      <c r="C5799" s="2"/>
      <c r="D5799" s="2"/>
      <c r="E5799" s="3"/>
      <c r="F5799" s="3"/>
      <c r="H5799" s="5">
        <f>_xlfn.XLOOKUP(Table16[[#This Row],[OrderID]],[3]!Table13456[No заказа],[3]!Table13456[Количество],"",0,1)</f>
        <v>1</v>
      </c>
      <c r="I5799" s="5">
        <f>_xlfn.XLOOKUP(Table16[[#This Row],[OrderID]],[3]!Table13456[No заказа],[3]!Table13456[Цена],"",0,1)</f>
        <v>8990</v>
      </c>
      <c r="J5799" s="2" t="str">
        <f>M01_SETTINGS!$F$2</f>
        <v>KASPI</v>
      </c>
    </row>
    <row r="5800" spans="1:10" x14ac:dyDescent="0.35">
      <c r="A5800" s="3">
        <f>_xlfn.XLOOKUP(Table16[[#This Row],[OrderID]],[3]!Table13456[No заказа],[3]!Table13456[Дата
отправки],"",0,1)</f>
        <v>45633</v>
      </c>
      <c r="B5800" s="2">
        <v>457880419</v>
      </c>
      <c r="C5800" s="2"/>
      <c r="D5800" s="2"/>
      <c r="E5800" s="3"/>
      <c r="F5800" s="3"/>
      <c r="H5800" s="5">
        <f>_xlfn.XLOOKUP(Table16[[#This Row],[OrderID]],[3]!Table13456[No заказа],[3]!Table13456[Количество],"",0,1)</f>
        <v>1</v>
      </c>
      <c r="I5800" s="5">
        <f>_xlfn.XLOOKUP(Table16[[#This Row],[OrderID]],[3]!Table13456[No заказа],[3]!Table13456[Цена],"",0,1)</f>
        <v>8990</v>
      </c>
      <c r="J5800" s="2" t="str">
        <f>M01_SETTINGS!$F$2</f>
        <v>KASPI</v>
      </c>
    </row>
    <row r="5801" spans="1:10" x14ac:dyDescent="0.35">
      <c r="A5801" s="3">
        <f>_xlfn.XLOOKUP(Table16[[#This Row],[OrderID]],[3]!Table13456[No заказа],[3]!Table13456[Дата
отправки],"",0,1)</f>
        <v>45633</v>
      </c>
      <c r="B5801" s="2">
        <v>457757279</v>
      </c>
      <c r="C5801" s="2"/>
      <c r="D5801" s="2"/>
      <c r="E5801" s="3"/>
      <c r="F5801" s="3"/>
      <c r="H5801" s="5">
        <f>_xlfn.XLOOKUP(Table16[[#This Row],[OrderID]],[3]!Table13456[No заказа],[3]!Table13456[Количество],"",0,1)</f>
        <v>1</v>
      </c>
      <c r="I5801" s="5">
        <f>_xlfn.XLOOKUP(Table16[[#This Row],[OrderID]],[3]!Table13456[No заказа],[3]!Table13456[Цена],"",0,1)</f>
        <v>8843</v>
      </c>
      <c r="J5801" s="2" t="str">
        <f>M01_SETTINGS!$F$2</f>
        <v>KASPI</v>
      </c>
    </row>
    <row r="5802" spans="1:10" x14ac:dyDescent="0.35">
      <c r="A5802" s="3">
        <f>_xlfn.XLOOKUP(Table16[[#This Row],[OrderID]],[3]!Table13456[No заказа],[3]!Table13456[Дата
отправки],"",0,1)</f>
        <v>45633</v>
      </c>
      <c r="B5802" s="2">
        <v>458124094</v>
      </c>
      <c r="C5802" s="2"/>
      <c r="D5802" s="2"/>
      <c r="E5802" s="3"/>
      <c r="F5802" s="3"/>
      <c r="H5802" s="5">
        <f>_xlfn.XLOOKUP(Table16[[#This Row],[OrderID]],[3]!Table13456[No заказа],[3]!Table13456[Количество],"",0,1)</f>
        <v>1</v>
      </c>
      <c r="I5802" s="5">
        <f>_xlfn.XLOOKUP(Table16[[#This Row],[OrderID]],[3]!Table13456[No заказа],[3]!Table13456[Цена],"",0,1)</f>
        <v>8993</v>
      </c>
      <c r="J5802" s="2" t="str">
        <f>M01_SETTINGS!$F$2</f>
        <v>KASPI</v>
      </c>
    </row>
    <row r="5803" spans="1:10" x14ac:dyDescent="0.35">
      <c r="A5803" s="3">
        <f>_xlfn.XLOOKUP(Table16[[#This Row],[OrderID]],[3]!Table13456[No заказа],[3]!Table13456[Дата
отправки],"",0,1)</f>
        <v>45633</v>
      </c>
      <c r="B5803" s="2">
        <v>457800401</v>
      </c>
      <c r="C5803" s="2"/>
      <c r="D5803" s="2"/>
      <c r="E5803" s="3"/>
      <c r="F5803" s="3"/>
      <c r="H5803" s="5">
        <f>_xlfn.XLOOKUP(Table16[[#This Row],[OrderID]],[3]!Table13456[No заказа],[3]!Table13456[Количество],"",0,1)</f>
        <v>1</v>
      </c>
      <c r="I5803" s="5">
        <f>_xlfn.XLOOKUP(Table16[[#This Row],[OrderID]],[3]!Table13456[No заказа],[3]!Table13456[Цена],"",0,1)</f>
        <v>9497</v>
      </c>
      <c r="J5803" s="2" t="str">
        <f>M01_SETTINGS!$F$2</f>
        <v>KASPI</v>
      </c>
    </row>
    <row r="5804" spans="1:10" x14ac:dyDescent="0.35">
      <c r="A5804" s="3">
        <f>_xlfn.XLOOKUP(Table16[[#This Row],[OrderID]],[3]!Table13456[No заказа],[3]!Table13456[Дата
отправки],"",0,1)</f>
        <v>45633</v>
      </c>
      <c r="B5804" s="2">
        <v>458080136</v>
      </c>
      <c r="C5804" s="2"/>
      <c r="D5804" s="2"/>
      <c r="E5804" s="3"/>
      <c r="F5804" s="3"/>
      <c r="H5804" s="5">
        <f>_xlfn.XLOOKUP(Table16[[#This Row],[OrderID]],[3]!Table13456[No заказа],[3]!Table13456[Количество],"",0,1)</f>
        <v>1</v>
      </c>
      <c r="I5804" s="5">
        <f>_xlfn.XLOOKUP(Table16[[#This Row],[OrderID]],[3]!Table13456[No заказа],[3]!Table13456[Цена],"",0,1)</f>
        <v>7490</v>
      </c>
      <c r="J5804" s="2" t="str">
        <f>M01_SETTINGS!$F$2</f>
        <v>KASPI</v>
      </c>
    </row>
    <row r="5805" spans="1:10" x14ac:dyDescent="0.35">
      <c r="A5805" s="3">
        <f>_xlfn.XLOOKUP(Table16[[#This Row],[OrderID]],[3]!Table13456[No заказа],[3]!Table13456[Дата
отправки],"",0,1)</f>
        <v>45633</v>
      </c>
      <c r="B5805" s="2">
        <v>458151383</v>
      </c>
      <c r="C5805" s="2"/>
      <c r="D5805" s="2"/>
      <c r="E5805" s="3"/>
      <c r="F5805" s="3"/>
      <c r="H5805" s="5">
        <f>_xlfn.XLOOKUP(Table16[[#This Row],[OrderID]],[3]!Table13456[No заказа],[3]!Table13456[Количество],"",0,1)</f>
        <v>1</v>
      </c>
      <c r="I5805" s="5">
        <f>_xlfn.XLOOKUP(Table16[[#This Row],[OrderID]],[3]!Table13456[No заказа],[3]!Table13456[Цена],"",0,1)</f>
        <v>7490</v>
      </c>
      <c r="J5805" s="2" t="str">
        <f>M01_SETTINGS!$F$2</f>
        <v>KASPI</v>
      </c>
    </row>
    <row r="5806" spans="1:10" x14ac:dyDescent="0.35">
      <c r="A5806" s="3">
        <f>_xlfn.XLOOKUP(Table16[[#This Row],[OrderID]],[3]!Table13456[No заказа],[3]!Table13456[Дата
отправки],"",0,1)</f>
        <v>45633</v>
      </c>
      <c r="B5806" s="2">
        <v>458096162</v>
      </c>
      <c r="C5806" s="2"/>
      <c r="D5806" s="2"/>
      <c r="E5806" s="3"/>
      <c r="F5806" s="3"/>
      <c r="H5806" s="5">
        <f>_xlfn.XLOOKUP(Table16[[#This Row],[OrderID]],[3]!Table13456[No заказа],[3]!Table13456[Количество],"",0,1)</f>
        <v>1</v>
      </c>
      <c r="I5806" s="5">
        <f>_xlfn.XLOOKUP(Table16[[#This Row],[OrderID]],[3]!Table13456[No заказа],[3]!Table13456[Цена],"",0,1)</f>
        <v>7490</v>
      </c>
      <c r="J5806" s="2" t="str">
        <f>M01_SETTINGS!$F$2</f>
        <v>KASPI</v>
      </c>
    </row>
    <row r="5807" spans="1:10" x14ac:dyDescent="0.35">
      <c r="A5807" s="3">
        <f>_xlfn.XLOOKUP(Table16[[#This Row],[OrderID]],[3]!Table13456[No заказа],[3]!Table13456[Дата
отправки],"",0,1)</f>
        <v>45633</v>
      </c>
      <c r="B5807" s="2">
        <v>457897162</v>
      </c>
      <c r="C5807" s="2"/>
      <c r="D5807" s="2"/>
      <c r="E5807" s="3"/>
      <c r="F5807" s="3"/>
      <c r="H5807" s="5">
        <f>_xlfn.XLOOKUP(Table16[[#This Row],[OrderID]],[3]!Table13456[No заказа],[3]!Table13456[Количество],"",0,1)</f>
        <v>1</v>
      </c>
      <c r="I5807" s="5">
        <f>_xlfn.XLOOKUP(Table16[[#This Row],[OrderID]],[3]!Table13456[No заказа],[3]!Table13456[Цена],"",0,1)</f>
        <v>8706</v>
      </c>
      <c r="J5807" s="2" t="str">
        <f>M01_SETTINGS!$F$2</f>
        <v>KASPI</v>
      </c>
    </row>
    <row r="5808" spans="1:10" x14ac:dyDescent="0.35">
      <c r="A5808" s="3">
        <f>_xlfn.XLOOKUP(Table16[[#This Row],[OrderID]],[3]!Table13456[No заказа],[3]!Table13456[Дата
отправки],"",0,1)</f>
        <v>45633</v>
      </c>
      <c r="B5808" s="2">
        <v>458213340</v>
      </c>
      <c r="C5808" s="2"/>
      <c r="D5808" s="2"/>
      <c r="E5808" s="3"/>
      <c r="F5808" s="3"/>
      <c r="H5808" s="5">
        <f>_xlfn.XLOOKUP(Table16[[#This Row],[OrderID]],[3]!Table13456[No заказа],[3]!Table13456[Количество],"",0,1)</f>
        <v>1</v>
      </c>
      <c r="I5808" s="5">
        <f>_xlfn.XLOOKUP(Table16[[#This Row],[OrderID]],[3]!Table13456[No заказа],[3]!Table13456[Цена],"",0,1)</f>
        <v>15998</v>
      </c>
      <c r="J5808" s="2" t="str">
        <f>M01_SETTINGS!$F$2</f>
        <v>KASPI</v>
      </c>
    </row>
    <row r="5809" spans="1:10" x14ac:dyDescent="0.35">
      <c r="A5809" s="3">
        <f>_xlfn.XLOOKUP(Table16[[#This Row],[OrderID]],[3]!Table13456[No заказа],[3]!Table13456[Дата
отправки],"",0,1)</f>
        <v>45633</v>
      </c>
      <c r="B5809" s="2">
        <v>457885804</v>
      </c>
      <c r="C5809" s="2"/>
      <c r="D5809" s="2"/>
      <c r="E5809" s="3"/>
      <c r="F5809" s="3"/>
      <c r="H5809" s="5">
        <f>_xlfn.XLOOKUP(Table16[[#This Row],[OrderID]],[3]!Table13456[No заказа],[3]!Table13456[Количество],"",0,1)</f>
        <v>1</v>
      </c>
      <c r="I5809" s="5">
        <f>_xlfn.XLOOKUP(Table16[[#This Row],[OrderID]],[3]!Table13456[No заказа],[3]!Table13456[Цена],"",0,1)</f>
        <v>9994</v>
      </c>
      <c r="J5809" s="2" t="str">
        <f>M01_SETTINGS!$F$2</f>
        <v>KASPI</v>
      </c>
    </row>
    <row r="5810" spans="1:10" x14ac:dyDescent="0.35">
      <c r="A5810" s="3">
        <f>_xlfn.XLOOKUP(Table16[[#This Row],[OrderID]],[3]!Table13456[No заказа],[3]!Table13456[Дата
отправки],"",0,1)</f>
        <v>45633</v>
      </c>
      <c r="B5810" s="2">
        <v>457656627</v>
      </c>
      <c r="C5810" s="2"/>
      <c r="D5810" s="2"/>
      <c r="E5810" s="3"/>
      <c r="F5810" s="3"/>
      <c r="H5810" s="5">
        <f>_xlfn.XLOOKUP(Table16[[#This Row],[OrderID]],[3]!Table13456[No заказа],[3]!Table13456[Количество],"",0,1)</f>
        <v>1</v>
      </c>
      <c r="I5810" s="5">
        <f>_xlfn.XLOOKUP(Table16[[#This Row],[OrderID]],[3]!Table13456[No заказа],[3]!Table13456[Цена],"",0,1)</f>
        <v>8989</v>
      </c>
      <c r="J5810" s="2" t="str">
        <f>M01_SETTINGS!$F$2</f>
        <v>KASPI</v>
      </c>
    </row>
    <row r="5811" spans="1:10" x14ac:dyDescent="0.35">
      <c r="A5811" s="3">
        <f>_xlfn.XLOOKUP(Table16[[#This Row],[OrderID]],[3]!Table13456[No заказа],[3]!Table13456[Дата
отправки],"",0,1)</f>
        <v>45632</v>
      </c>
      <c r="B5811" s="2">
        <v>457535076</v>
      </c>
      <c r="C5811" s="2"/>
      <c r="D5811" s="2"/>
      <c r="E5811" s="3"/>
      <c r="F5811" s="3"/>
      <c r="H5811" s="5">
        <f>_xlfn.XLOOKUP(Table16[[#This Row],[OrderID]],[3]!Table13456[No заказа],[3]!Table13456[Количество],"",0,1)</f>
        <v>1</v>
      </c>
      <c r="I5811" s="5">
        <f>_xlfn.XLOOKUP(Table16[[#This Row],[OrderID]],[3]!Table13456[No заказа],[3]!Table13456[Цена],"",0,1)</f>
        <v>8430</v>
      </c>
      <c r="J5811" s="2" t="str">
        <f>M01_SETTINGS!$F$2</f>
        <v>KASPI</v>
      </c>
    </row>
    <row r="5812" spans="1:10" x14ac:dyDescent="0.35">
      <c r="A5812" s="3">
        <f>_xlfn.XLOOKUP(Table16[[#This Row],[OrderID]],[3]!Table13456[No заказа],[3]!Table13456[Дата
отправки],"",0,1)</f>
        <v>45632</v>
      </c>
      <c r="B5812" s="2">
        <v>457578271</v>
      </c>
      <c r="C5812" s="2"/>
      <c r="D5812" s="2"/>
      <c r="E5812" s="3"/>
      <c r="F5812" s="3"/>
      <c r="H5812" s="5">
        <f>_xlfn.XLOOKUP(Table16[[#This Row],[OrderID]],[3]!Table13456[No заказа],[3]!Table13456[Количество],"",0,1)</f>
        <v>1</v>
      </c>
      <c r="I5812" s="5">
        <f>_xlfn.XLOOKUP(Table16[[#This Row],[OrderID]],[3]!Table13456[No заказа],[3]!Table13456[Цена],"",0,1)</f>
        <v>8430</v>
      </c>
      <c r="J5812" s="2" t="str">
        <f>M01_SETTINGS!$F$2</f>
        <v>KASPI</v>
      </c>
    </row>
    <row r="5813" spans="1:10" x14ac:dyDescent="0.35">
      <c r="A5813" s="3">
        <f>_xlfn.XLOOKUP(Table16[[#This Row],[OrderID]],[3]!Table13456[No заказа],[3]!Table13456[Дата
отправки],"",0,1)</f>
        <v>45632</v>
      </c>
      <c r="B5813" s="2">
        <v>457564008</v>
      </c>
      <c r="C5813" s="2"/>
      <c r="D5813" s="2"/>
      <c r="E5813" s="3"/>
      <c r="F5813" s="3"/>
      <c r="H5813" s="5">
        <f>_xlfn.XLOOKUP(Table16[[#This Row],[OrderID]],[3]!Table13456[No заказа],[3]!Table13456[Количество],"",0,1)</f>
        <v>1</v>
      </c>
      <c r="I5813" s="5">
        <f>_xlfn.XLOOKUP(Table16[[#This Row],[OrderID]],[3]!Table13456[No заказа],[3]!Table13456[Цена],"",0,1)</f>
        <v>9685</v>
      </c>
      <c r="J5813" s="2" t="str">
        <f>M01_SETTINGS!$F$2</f>
        <v>KASPI</v>
      </c>
    </row>
    <row r="5814" spans="1:10" x14ac:dyDescent="0.35">
      <c r="A5814" s="3">
        <f>_xlfn.XLOOKUP(Table16[[#This Row],[OrderID]],[3]!Table13456[No заказа],[3]!Table13456[Дата
отправки],"",0,1)</f>
        <v>45632</v>
      </c>
      <c r="B5814" s="2">
        <v>457250368</v>
      </c>
      <c r="C5814" s="2"/>
      <c r="D5814" s="2"/>
      <c r="E5814" s="3"/>
      <c r="F5814" s="3"/>
      <c r="H5814" s="5">
        <f>_xlfn.XLOOKUP(Table16[[#This Row],[OrderID]],[3]!Table13456[No заказа],[3]!Table13456[Количество],"",0,1)</f>
        <v>1</v>
      </c>
      <c r="I5814" s="5">
        <f>_xlfn.XLOOKUP(Table16[[#This Row],[OrderID]],[3]!Table13456[No заказа],[3]!Table13456[Цена],"",0,1)</f>
        <v>8438</v>
      </c>
      <c r="J5814" s="2" t="str">
        <f>M01_SETTINGS!$F$2</f>
        <v>KASPI</v>
      </c>
    </row>
    <row r="5815" spans="1:10" x14ac:dyDescent="0.35">
      <c r="A5815" s="3">
        <f>_xlfn.XLOOKUP(Table16[[#This Row],[OrderID]],[3]!Table13456[No заказа],[3]!Table13456[Дата
отправки],"",0,1)</f>
        <v>45632</v>
      </c>
      <c r="B5815" s="2">
        <v>457079624</v>
      </c>
      <c r="C5815" s="2"/>
      <c r="D5815" s="2"/>
      <c r="E5815" s="3"/>
      <c r="F5815" s="3"/>
      <c r="H5815" s="5">
        <f>_xlfn.XLOOKUP(Table16[[#This Row],[OrderID]],[3]!Table13456[No заказа],[3]!Table13456[Количество],"",0,1)</f>
        <v>1</v>
      </c>
      <c r="I5815" s="5">
        <f>_xlfn.XLOOKUP(Table16[[#This Row],[OrderID]],[3]!Table13456[No заказа],[3]!Table13456[Цена],"",0,1)</f>
        <v>9914</v>
      </c>
      <c r="J5815" s="2" t="str">
        <f>M01_SETTINGS!$F$2</f>
        <v>KASPI</v>
      </c>
    </row>
    <row r="5816" spans="1:10" x14ac:dyDescent="0.35">
      <c r="A5816" s="3">
        <f>_xlfn.XLOOKUP(Table16[[#This Row],[OrderID]],[3]!Table13456[No заказа],[3]!Table13456[Дата
отправки],"",0,1)</f>
        <v>45632</v>
      </c>
      <c r="B5816" s="2">
        <v>457259676</v>
      </c>
      <c r="C5816" s="2"/>
      <c r="D5816" s="2"/>
      <c r="E5816" s="3"/>
      <c r="F5816" s="3"/>
      <c r="H5816" s="5">
        <f>_xlfn.XLOOKUP(Table16[[#This Row],[OrderID]],[3]!Table13456[No заказа],[3]!Table13456[Количество],"",0,1)</f>
        <v>1</v>
      </c>
      <c r="I5816" s="5">
        <f>_xlfn.XLOOKUP(Table16[[#This Row],[OrderID]],[3]!Table13456[No заказа],[3]!Table13456[Цена],"",0,1)</f>
        <v>9000</v>
      </c>
      <c r="J5816" s="2" t="str">
        <f>M01_SETTINGS!$F$2</f>
        <v>KASPI</v>
      </c>
    </row>
    <row r="5817" spans="1:10" x14ac:dyDescent="0.35">
      <c r="A5817" s="3">
        <f>_xlfn.XLOOKUP(Table16[[#This Row],[OrderID]],[3]!Table13456[No заказа],[3]!Table13456[Дата
отправки],"",0,1)</f>
        <v>45632</v>
      </c>
      <c r="B5817" s="2">
        <v>456984828</v>
      </c>
      <c r="C5817" s="2"/>
      <c r="D5817" s="2"/>
      <c r="E5817" s="3"/>
      <c r="F5817" s="3"/>
      <c r="H5817" s="5">
        <f>_xlfn.XLOOKUP(Table16[[#This Row],[OrderID]],[3]!Table13456[No заказа],[3]!Table13456[Количество],"",0,1)</f>
        <v>1</v>
      </c>
      <c r="I5817" s="5">
        <f>_xlfn.XLOOKUP(Table16[[#This Row],[OrderID]],[3]!Table13456[No заказа],[3]!Table13456[Цена],"",0,1)</f>
        <v>9190</v>
      </c>
      <c r="J5817" s="2" t="str">
        <f>M01_SETTINGS!$F$2</f>
        <v>KASPI</v>
      </c>
    </row>
    <row r="5818" spans="1:10" x14ac:dyDescent="0.35">
      <c r="A5818" s="3">
        <f>_xlfn.XLOOKUP(Table16[[#This Row],[OrderID]],[3]!Table13456[No заказа],[3]!Table13456[Дата
отправки],"",0,1)</f>
        <v>45632</v>
      </c>
      <c r="B5818" s="2">
        <v>457526874</v>
      </c>
      <c r="C5818" s="2"/>
      <c r="D5818" s="2"/>
      <c r="E5818" s="3"/>
      <c r="F5818" s="3"/>
      <c r="H5818" s="5">
        <f>_xlfn.XLOOKUP(Table16[[#This Row],[OrderID]],[3]!Table13456[No заказа],[3]!Table13456[Количество],"",0,1)</f>
        <v>1</v>
      </c>
      <c r="I5818" s="5">
        <f>_xlfn.XLOOKUP(Table16[[#This Row],[OrderID]],[3]!Table13456[No заказа],[3]!Table13456[Цена],"",0,1)</f>
        <v>8894</v>
      </c>
      <c r="J5818" s="2" t="str">
        <f>M01_SETTINGS!$F$2</f>
        <v>KASPI</v>
      </c>
    </row>
    <row r="5819" spans="1:10" x14ac:dyDescent="0.35">
      <c r="A5819" s="3">
        <f>_xlfn.XLOOKUP(Table16[[#This Row],[OrderID]],[3]!Table13456[No заказа],[3]!Table13456[Дата
отправки],"",0,1)</f>
        <v>45632</v>
      </c>
      <c r="B5819" s="2">
        <v>457071937</v>
      </c>
      <c r="C5819" s="2"/>
      <c r="D5819" s="2"/>
      <c r="E5819" s="3"/>
      <c r="F5819" s="3"/>
      <c r="H5819" s="5">
        <f>_xlfn.XLOOKUP(Table16[[#This Row],[OrderID]],[3]!Table13456[No заказа],[3]!Table13456[Количество],"",0,1)</f>
        <v>1</v>
      </c>
      <c r="I5819" s="5">
        <f>_xlfn.XLOOKUP(Table16[[#This Row],[OrderID]],[3]!Table13456[No заказа],[3]!Table13456[Цена],"",0,1)</f>
        <v>8430</v>
      </c>
      <c r="J5819" s="2" t="str">
        <f>M01_SETTINGS!$F$2</f>
        <v>KASPI</v>
      </c>
    </row>
    <row r="5820" spans="1:10" x14ac:dyDescent="0.35">
      <c r="A5820" s="3">
        <f>_xlfn.XLOOKUP(Table16[[#This Row],[OrderID]],[3]!Table13456[No заказа],[3]!Table13456[Дата
отправки],"",0,1)</f>
        <v>45632</v>
      </c>
      <c r="B5820" s="2">
        <v>457127341</v>
      </c>
      <c r="C5820" s="2"/>
      <c r="D5820" s="2"/>
      <c r="E5820" s="3"/>
      <c r="F5820" s="3"/>
      <c r="H5820" s="5">
        <f>_xlfn.XLOOKUP(Table16[[#This Row],[OrderID]],[3]!Table13456[No заказа],[3]!Table13456[Количество],"",0,1)</f>
        <v>1</v>
      </c>
      <c r="I5820" s="5">
        <f>_xlfn.XLOOKUP(Table16[[#This Row],[OrderID]],[3]!Table13456[No заказа],[3]!Table13456[Цена],"",0,1)</f>
        <v>8430</v>
      </c>
      <c r="J5820" s="2" t="str">
        <f>M01_SETTINGS!$F$2</f>
        <v>KASPI</v>
      </c>
    </row>
    <row r="5821" spans="1:10" x14ac:dyDescent="0.35">
      <c r="A5821" s="3">
        <f>_xlfn.XLOOKUP(Table16[[#This Row],[OrderID]],[3]!Table13456[No заказа],[3]!Table13456[Дата
отправки],"",0,1)</f>
        <v>45632</v>
      </c>
      <c r="B5821" s="2">
        <v>457438039</v>
      </c>
      <c r="C5821" s="2"/>
      <c r="D5821" s="2"/>
      <c r="E5821" s="3"/>
      <c r="F5821" s="3"/>
      <c r="H5821" s="5">
        <f>_xlfn.XLOOKUP(Table16[[#This Row],[OrderID]],[3]!Table13456[No заказа],[3]!Table13456[Количество],"",0,1)</f>
        <v>1</v>
      </c>
      <c r="I5821" s="5">
        <f>_xlfn.XLOOKUP(Table16[[#This Row],[OrderID]],[3]!Table13456[No заказа],[3]!Table13456[Цена],"",0,1)</f>
        <v>8994</v>
      </c>
      <c r="J5821" s="2" t="str">
        <f>M01_SETTINGS!$F$2</f>
        <v>KASPI</v>
      </c>
    </row>
    <row r="5822" spans="1:10" x14ac:dyDescent="0.35">
      <c r="A5822" s="3">
        <f>_xlfn.XLOOKUP(Table16[[#This Row],[OrderID]],[3]!Table13456[No заказа],[3]!Table13456[Дата
отправки],"",0,1)</f>
        <v>45632</v>
      </c>
      <c r="B5822" s="2">
        <v>457586413</v>
      </c>
      <c r="C5822" s="2"/>
      <c r="D5822" s="2"/>
      <c r="E5822" s="3"/>
      <c r="F5822" s="3"/>
      <c r="H5822" s="5">
        <f>_xlfn.XLOOKUP(Table16[[#This Row],[OrderID]],[3]!Table13456[No заказа],[3]!Table13456[Количество],"",0,1)</f>
        <v>1</v>
      </c>
      <c r="I5822" s="5">
        <f>_xlfn.XLOOKUP(Table16[[#This Row],[OrderID]],[3]!Table13456[No заказа],[3]!Table13456[Цена],"",0,1)</f>
        <v>8430</v>
      </c>
      <c r="J5822" s="2" t="str">
        <f>M01_SETTINGS!$F$2</f>
        <v>KASPI</v>
      </c>
    </row>
    <row r="5823" spans="1:10" x14ac:dyDescent="0.35">
      <c r="A5823" s="3">
        <f>_xlfn.XLOOKUP(Table16[[#This Row],[OrderID]],[3]!Table13456[No заказа],[3]!Table13456[Дата
отправки],"",0,1)</f>
        <v>45632</v>
      </c>
      <c r="B5823" s="2">
        <v>457057867</v>
      </c>
      <c r="C5823" s="2"/>
      <c r="D5823" s="2"/>
      <c r="E5823" s="3"/>
      <c r="F5823" s="3"/>
      <c r="H5823" s="5">
        <f>_xlfn.XLOOKUP(Table16[[#This Row],[OrderID]],[3]!Table13456[No заказа],[3]!Table13456[Количество],"",0,1)</f>
        <v>1</v>
      </c>
      <c r="I5823" s="5">
        <f>_xlfn.XLOOKUP(Table16[[#This Row],[OrderID]],[3]!Table13456[No заказа],[3]!Table13456[Цена],"",0,1)</f>
        <v>8430</v>
      </c>
      <c r="J5823" s="2" t="str">
        <f>M01_SETTINGS!$F$2</f>
        <v>KASPI</v>
      </c>
    </row>
    <row r="5824" spans="1:10" x14ac:dyDescent="0.35">
      <c r="A5824" s="3">
        <f>_xlfn.XLOOKUP(Table16[[#This Row],[OrderID]],[3]!Table13456[No заказа],[3]!Table13456[Дата
отправки],"",0,1)</f>
        <v>45632</v>
      </c>
      <c r="B5824" s="2">
        <v>457298077</v>
      </c>
      <c r="C5824" s="2"/>
      <c r="D5824" s="2"/>
      <c r="E5824" s="3"/>
      <c r="F5824" s="3"/>
      <c r="H5824" s="5">
        <f>_xlfn.XLOOKUP(Table16[[#This Row],[OrderID]],[3]!Table13456[No заказа],[3]!Table13456[Количество],"",0,1)</f>
        <v>1</v>
      </c>
      <c r="I5824" s="5">
        <f>_xlfn.XLOOKUP(Table16[[#This Row],[OrderID]],[3]!Table13456[No заказа],[3]!Table13456[Цена],"",0,1)</f>
        <v>8430</v>
      </c>
      <c r="J5824" s="2" t="str">
        <f>M01_SETTINGS!$F$2</f>
        <v>KASPI</v>
      </c>
    </row>
    <row r="5825" spans="1:10" x14ac:dyDescent="0.35">
      <c r="A5825" s="3">
        <f>_xlfn.XLOOKUP(Table16[[#This Row],[OrderID]],[3]!Table13456[No заказа],[3]!Table13456[Дата
отправки],"",0,1)</f>
        <v>45632</v>
      </c>
      <c r="B5825" s="2">
        <v>457418909</v>
      </c>
      <c r="C5825" s="2"/>
      <c r="D5825" s="2"/>
      <c r="E5825" s="3"/>
      <c r="F5825" s="3"/>
      <c r="H5825" s="5">
        <f>_xlfn.XLOOKUP(Table16[[#This Row],[OrderID]],[3]!Table13456[No заказа],[3]!Table13456[Количество],"",0,1)</f>
        <v>1</v>
      </c>
      <c r="I5825" s="5">
        <f>_xlfn.XLOOKUP(Table16[[#This Row],[OrderID]],[3]!Table13456[No заказа],[3]!Table13456[Цена],"",0,1)</f>
        <v>8994</v>
      </c>
      <c r="J5825" s="2" t="str">
        <f>M01_SETTINGS!$F$2</f>
        <v>KASPI</v>
      </c>
    </row>
    <row r="5826" spans="1:10" x14ac:dyDescent="0.35">
      <c r="A5826" s="3">
        <f>_xlfn.XLOOKUP(Table16[[#This Row],[OrderID]],[3]!Table13456[No заказа],[3]!Table13456[Дата
отправки],"",0,1)</f>
        <v>45632</v>
      </c>
      <c r="B5826" s="2">
        <v>457412771</v>
      </c>
      <c r="C5826" s="2"/>
      <c r="D5826" s="2"/>
      <c r="E5826" s="3"/>
      <c r="F5826" s="3"/>
      <c r="H5826" s="5">
        <f>_xlfn.XLOOKUP(Table16[[#This Row],[OrderID]],[3]!Table13456[No заказа],[3]!Table13456[Количество],"",0,1)</f>
        <v>1</v>
      </c>
      <c r="I5826" s="5">
        <f>_xlfn.XLOOKUP(Table16[[#This Row],[OrderID]],[3]!Table13456[No заказа],[3]!Table13456[Цена],"",0,1)</f>
        <v>8994</v>
      </c>
      <c r="J5826" s="2" t="str">
        <f>M01_SETTINGS!$F$2</f>
        <v>KASPI</v>
      </c>
    </row>
    <row r="5827" spans="1:10" x14ac:dyDescent="0.35">
      <c r="A5827" s="3">
        <f>_xlfn.XLOOKUP(Table16[[#This Row],[OrderID]],[3]!Table13456[No заказа],[3]!Table13456[Дата
отправки],"",0,1)</f>
        <v>45632</v>
      </c>
      <c r="B5827" s="2">
        <v>457462068</v>
      </c>
      <c r="C5827" s="2"/>
      <c r="D5827" s="2"/>
      <c r="E5827" s="3"/>
      <c r="F5827" s="3"/>
      <c r="H5827" s="5">
        <f>_xlfn.XLOOKUP(Table16[[#This Row],[OrderID]],[3]!Table13456[No заказа],[3]!Table13456[Количество],"",0,1)</f>
        <v>1</v>
      </c>
      <c r="I5827" s="5">
        <f>_xlfn.XLOOKUP(Table16[[#This Row],[OrderID]],[3]!Table13456[No заказа],[3]!Table13456[Цена],"",0,1)</f>
        <v>14999</v>
      </c>
      <c r="J5827" s="2" t="str">
        <f>M01_SETTINGS!$F$2</f>
        <v>KASPI</v>
      </c>
    </row>
    <row r="5828" spans="1:10" x14ac:dyDescent="0.35">
      <c r="A5828" s="3">
        <f>_xlfn.XLOOKUP(Table16[[#This Row],[OrderID]],[3]!Table13456[No заказа],[3]!Table13456[Дата
отправки],"",0,1)</f>
        <v>45632</v>
      </c>
      <c r="B5828" s="2">
        <v>457506922</v>
      </c>
      <c r="C5828" s="2"/>
      <c r="D5828" s="2"/>
      <c r="E5828" s="3"/>
      <c r="F5828" s="3"/>
      <c r="H5828" s="5">
        <f>_xlfn.XLOOKUP(Table16[[#This Row],[OrderID]],[3]!Table13456[No заказа],[3]!Table13456[Количество],"",0,1)</f>
        <v>1</v>
      </c>
      <c r="I5828" s="5">
        <f>_xlfn.XLOOKUP(Table16[[#This Row],[OrderID]],[3]!Table13456[No заказа],[3]!Table13456[Цена],"",0,1)</f>
        <v>15224</v>
      </c>
      <c r="J5828" s="2" t="str">
        <f>M01_SETTINGS!$F$2</f>
        <v>KASPI</v>
      </c>
    </row>
    <row r="5829" spans="1:10" x14ac:dyDescent="0.35">
      <c r="A5829" s="3">
        <f>_xlfn.XLOOKUP(Table16[[#This Row],[OrderID]],[3]!Table13456[No заказа],[3]!Table13456[Дата
отправки],"",0,1)</f>
        <v>45632</v>
      </c>
      <c r="B5829" s="2">
        <v>457258375</v>
      </c>
      <c r="C5829" s="2"/>
      <c r="D5829" s="2"/>
      <c r="E5829" s="3"/>
      <c r="F5829" s="3"/>
      <c r="H5829" s="5">
        <f>_xlfn.XLOOKUP(Table16[[#This Row],[OrderID]],[3]!Table13456[No заказа],[3]!Table13456[Количество],"",0,1)</f>
        <v>1</v>
      </c>
      <c r="I5829" s="5">
        <f>_xlfn.XLOOKUP(Table16[[#This Row],[OrderID]],[3]!Table13456[No заказа],[3]!Table13456[Цена],"",0,1)</f>
        <v>9848</v>
      </c>
      <c r="J5829" s="2" t="str">
        <f>M01_SETTINGS!$F$2</f>
        <v>KASPI</v>
      </c>
    </row>
    <row r="5830" spans="1:10" x14ac:dyDescent="0.35">
      <c r="A5830" s="3">
        <f>_xlfn.XLOOKUP(Table16[[#This Row],[OrderID]],[3]!Table13456[No заказа],[3]!Table13456[Дата
отправки],"",0,1)</f>
        <v>45632</v>
      </c>
      <c r="B5830" s="2">
        <v>457294073</v>
      </c>
      <c r="C5830" s="2"/>
      <c r="D5830" s="2"/>
      <c r="E5830" s="3"/>
      <c r="F5830" s="3"/>
      <c r="H5830" s="5">
        <f>_xlfn.XLOOKUP(Table16[[#This Row],[OrderID]],[3]!Table13456[No заказа],[3]!Table13456[Количество],"",0,1)</f>
        <v>1</v>
      </c>
      <c r="I5830" s="5">
        <f>_xlfn.XLOOKUP(Table16[[#This Row],[OrderID]],[3]!Table13456[No заказа],[3]!Table13456[Цена],"",0,1)</f>
        <v>9000</v>
      </c>
      <c r="J5830" s="2" t="str">
        <f>M01_SETTINGS!$F$2</f>
        <v>KASPI</v>
      </c>
    </row>
    <row r="5831" spans="1:10" x14ac:dyDescent="0.35">
      <c r="A5831" s="3">
        <f>_xlfn.XLOOKUP(Table16[[#This Row],[OrderID]],[3]!Table13456[No заказа],[3]!Table13456[Дата
отправки],"",0,1)</f>
        <v>45632</v>
      </c>
      <c r="B5831" s="2">
        <v>457331042</v>
      </c>
      <c r="C5831" s="2"/>
      <c r="D5831" s="2"/>
      <c r="E5831" s="3"/>
      <c r="F5831" s="3"/>
      <c r="H5831" s="5">
        <f>_xlfn.XLOOKUP(Table16[[#This Row],[OrderID]],[3]!Table13456[No заказа],[3]!Table13456[Количество],"",0,1)</f>
        <v>1</v>
      </c>
      <c r="I5831" s="5">
        <f>_xlfn.XLOOKUP(Table16[[#This Row],[OrderID]],[3]!Table13456[No заказа],[3]!Table13456[Цена],"",0,1)</f>
        <v>9000</v>
      </c>
      <c r="J5831" s="2" t="str">
        <f>M01_SETTINGS!$F$2</f>
        <v>KASPI</v>
      </c>
    </row>
    <row r="5832" spans="1:10" x14ac:dyDescent="0.35">
      <c r="A5832" s="3">
        <f>_xlfn.XLOOKUP(Table16[[#This Row],[OrderID]],[3]!Table13456[No заказа],[3]!Table13456[Дата
отправки],"",0,1)</f>
        <v>45632</v>
      </c>
      <c r="B5832" s="2">
        <v>457308499</v>
      </c>
      <c r="C5832" s="2"/>
      <c r="D5832" s="2"/>
      <c r="E5832" s="3"/>
      <c r="F5832" s="3"/>
      <c r="H5832" s="5">
        <f>_xlfn.XLOOKUP(Table16[[#This Row],[OrderID]],[3]!Table13456[No заказа],[3]!Table13456[Количество],"",0,1)</f>
        <v>1</v>
      </c>
      <c r="I5832" s="5">
        <f>_xlfn.XLOOKUP(Table16[[#This Row],[OrderID]],[3]!Table13456[No заказа],[3]!Table13456[Цена],"",0,1)</f>
        <v>8430</v>
      </c>
      <c r="J5832" s="2" t="str">
        <f>M01_SETTINGS!$F$2</f>
        <v>KASPI</v>
      </c>
    </row>
    <row r="5833" spans="1:10" x14ac:dyDescent="0.35">
      <c r="A5833" s="3">
        <f>_xlfn.XLOOKUP(Table16[[#This Row],[OrderID]],[3]!Table13456[No заказа],[3]!Table13456[Дата
отправки],"",0,1)</f>
        <v>45632</v>
      </c>
      <c r="B5833" s="2">
        <v>457181307</v>
      </c>
      <c r="C5833" s="2"/>
      <c r="D5833" s="2"/>
      <c r="E5833" s="3"/>
      <c r="F5833" s="3"/>
      <c r="H5833" s="5">
        <f>_xlfn.XLOOKUP(Table16[[#This Row],[OrderID]],[3]!Table13456[No заказа],[3]!Table13456[Количество],"",0,1)</f>
        <v>1</v>
      </c>
      <c r="I5833" s="5">
        <f>_xlfn.XLOOKUP(Table16[[#This Row],[OrderID]],[3]!Table13456[No заказа],[3]!Table13456[Цена],"",0,1)</f>
        <v>9028</v>
      </c>
      <c r="J5833" s="2" t="str">
        <f>M01_SETTINGS!$F$2</f>
        <v>KASPI</v>
      </c>
    </row>
    <row r="5834" spans="1:10" x14ac:dyDescent="0.35">
      <c r="A5834" s="3">
        <f>_xlfn.XLOOKUP(Table16[[#This Row],[OrderID]],[3]!Table13456[No заказа],[3]!Table13456[Дата
отправки],"",0,1)</f>
        <v>45632</v>
      </c>
      <c r="B5834" s="2">
        <v>457233984</v>
      </c>
      <c r="C5834" s="2"/>
      <c r="D5834" s="2"/>
      <c r="E5834" s="3"/>
      <c r="F5834" s="3"/>
      <c r="H5834" s="5">
        <f>_xlfn.XLOOKUP(Table16[[#This Row],[OrderID]],[3]!Table13456[No заказа],[3]!Table13456[Количество],"",0,1)</f>
        <v>1</v>
      </c>
      <c r="I5834" s="5">
        <f>_xlfn.XLOOKUP(Table16[[#This Row],[OrderID]],[3]!Table13456[No заказа],[3]!Table13456[Цена],"",0,1)</f>
        <v>9000</v>
      </c>
      <c r="J5834" s="2" t="str">
        <f>M01_SETTINGS!$F$2</f>
        <v>KASPI</v>
      </c>
    </row>
    <row r="5835" spans="1:10" x14ac:dyDescent="0.35">
      <c r="A5835" s="3">
        <f>_xlfn.XLOOKUP(Table16[[#This Row],[OrderID]],[3]!Table13456[No заказа],[3]!Table13456[Дата
отправки],"",0,1)</f>
        <v>45632</v>
      </c>
      <c r="B5835" s="2">
        <v>457510494</v>
      </c>
      <c r="C5835" s="2"/>
      <c r="D5835" s="2"/>
      <c r="E5835" s="3"/>
      <c r="F5835" s="3"/>
      <c r="H5835" s="5">
        <f>_xlfn.XLOOKUP(Table16[[#This Row],[OrderID]],[3]!Table13456[No заказа],[3]!Table13456[Количество],"",0,1)</f>
        <v>1</v>
      </c>
      <c r="I5835" s="5">
        <f>_xlfn.XLOOKUP(Table16[[#This Row],[OrderID]],[3]!Table13456[No заказа],[3]!Table13456[Цена],"",0,1)</f>
        <v>8430</v>
      </c>
      <c r="J5835" s="2" t="str">
        <f>M01_SETTINGS!$F$2</f>
        <v>KASPI</v>
      </c>
    </row>
    <row r="5836" spans="1:10" x14ac:dyDescent="0.35">
      <c r="A5836" s="3">
        <f>_xlfn.XLOOKUP(Table16[[#This Row],[OrderID]],[3]!Table13456[No заказа],[3]!Table13456[Дата
отправки],"",0,1)</f>
        <v>45632</v>
      </c>
      <c r="B5836" s="2">
        <v>457144685</v>
      </c>
      <c r="C5836" s="2"/>
      <c r="D5836" s="2"/>
      <c r="E5836" s="3"/>
      <c r="F5836" s="3"/>
      <c r="H5836" s="5">
        <f>_xlfn.XLOOKUP(Table16[[#This Row],[OrderID]],[3]!Table13456[No заказа],[3]!Table13456[Количество],"",0,1)</f>
        <v>1</v>
      </c>
      <c r="I5836" s="5">
        <f>_xlfn.XLOOKUP(Table16[[#This Row],[OrderID]],[3]!Table13456[No заказа],[3]!Table13456[Цена],"",0,1)</f>
        <v>8879</v>
      </c>
      <c r="J5836" s="2" t="str">
        <f>M01_SETTINGS!$F$2</f>
        <v>KASPI</v>
      </c>
    </row>
    <row r="5837" spans="1:10" x14ac:dyDescent="0.35">
      <c r="A5837" s="3">
        <f>_xlfn.XLOOKUP(Table16[[#This Row],[OrderID]],[3]!Table13456[No заказа],[3]!Table13456[Дата
отправки],"",0,1)</f>
        <v>45632</v>
      </c>
      <c r="B5837" s="2">
        <v>457446567</v>
      </c>
      <c r="C5837" s="2"/>
      <c r="D5837" s="2"/>
      <c r="E5837" s="3"/>
      <c r="F5837" s="3"/>
      <c r="H5837" s="5">
        <f>_xlfn.XLOOKUP(Table16[[#This Row],[OrderID]],[3]!Table13456[No заказа],[3]!Table13456[Количество],"",0,1)</f>
        <v>1</v>
      </c>
      <c r="I5837" s="5">
        <f>_xlfn.XLOOKUP(Table16[[#This Row],[OrderID]],[3]!Table13456[No заказа],[3]!Table13456[Цена],"",0,1)</f>
        <v>9604</v>
      </c>
      <c r="J5837" s="2" t="str">
        <f>M01_SETTINGS!$F$2</f>
        <v>KASPI</v>
      </c>
    </row>
    <row r="5838" spans="1:10" x14ac:dyDescent="0.35">
      <c r="A5838" s="3">
        <f>_xlfn.XLOOKUP(Table16[[#This Row],[OrderID]],[3]!Table13456[No заказа],[3]!Table13456[Дата
отправки],"",0,1)</f>
        <v>45632</v>
      </c>
      <c r="B5838" s="2">
        <v>457254787</v>
      </c>
      <c r="C5838" s="2"/>
      <c r="D5838" s="2"/>
      <c r="E5838" s="3"/>
      <c r="F5838" s="3"/>
      <c r="H5838" s="5">
        <f>_xlfn.XLOOKUP(Table16[[#This Row],[OrderID]],[3]!Table13456[No заказа],[3]!Table13456[Количество],"",0,1)</f>
        <v>1</v>
      </c>
      <c r="I5838" s="5">
        <f>_xlfn.XLOOKUP(Table16[[#This Row],[OrderID]],[3]!Table13456[No заказа],[3]!Table13456[Цена],"",0,1)</f>
        <v>9848</v>
      </c>
      <c r="J5838" s="2" t="str">
        <f>M01_SETTINGS!$F$2</f>
        <v>KASPI</v>
      </c>
    </row>
    <row r="5839" spans="1:10" x14ac:dyDescent="0.35">
      <c r="A5839" s="3">
        <f>_xlfn.XLOOKUP(Table16[[#This Row],[OrderID]],[3]!Table13456[No заказа],[3]!Table13456[Дата
отправки],"",0,1)</f>
        <v>45632</v>
      </c>
      <c r="B5839" s="2">
        <v>457325501</v>
      </c>
      <c r="C5839" s="2"/>
      <c r="D5839" s="2"/>
      <c r="E5839" s="3"/>
      <c r="F5839" s="3"/>
      <c r="H5839" s="5">
        <f>_xlfn.XLOOKUP(Table16[[#This Row],[OrderID]],[3]!Table13456[No заказа],[3]!Table13456[Количество],"",0,1)</f>
        <v>1</v>
      </c>
      <c r="I5839" s="5">
        <f>_xlfn.XLOOKUP(Table16[[#This Row],[OrderID]],[3]!Table13456[No заказа],[3]!Table13456[Цена],"",0,1)</f>
        <v>9000</v>
      </c>
      <c r="J5839" s="2" t="str">
        <f>M01_SETTINGS!$F$2</f>
        <v>KASPI</v>
      </c>
    </row>
    <row r="5840" spans="1:10" x14ac:dyDescent="0.35">
      <c r="A5840" s="3">
        <f>_xlfn.XLOOKUP(Table16[[#This Row],[OrderID]],[3]!Table13456[No заказа],[3]!Table13456[Дата
отправки],"",0,1)</f>
        <v>45632</v>
      </c>
      <c r="B5840" s="2">
        <v>457602632</v>
      </c>
      <c r="C5840" s="2"/>
      <c r="D5840" s="2"/>
      <c r="E5840" s="3"/>
      <c r="F5840" s="3"/>
      <c r="H5840" s="5">
        <f>_xlfn.XLOOKUP(Table16[[#This Row],[OrderID]],[3]!Table13456[No заказа],[3]!Table13456[Количество],"",0,1)</f>
        <v>1</v>
      </c>
      <c r="I5840" s="5">
        <f>_xlfn.XLOOKUP(Table16[[#This Row],[OrderID]],[3]!Table13456[No заказа],[3]!Table13456[Цена],"",0,1)</f>
        <v>8126</v>
      </c>
      <c r="J5840" s="2" t="str">
        <f>M01_SETTINGS!$F$2</f>
        <v>KASPI</v>
      </c>
    </row>
    <row r="5841" spans="1:10" x14ac:dyDescent="0.35">
      <c r="A5841" s="3">
        <f>_xlfn.XLOOKUP(Table16[[#This Row],[OrderID]],[3]!Table13456[No заказа],[3]!Table13456[Дата
отправки],"",0,1)</f>
        <v>45632</v>
      </c>
      <c r="B5841" s="2">
        <v>457345061</v>
      </c>
      <c r="C5841" s="2"/>
      <c r="D5841" s="2"/>
      <c r="E5841" s="3"/>
      <c r="F5841" s="3"/>
      <c r="H5841" s="5">
        <f>_xlfn.XLOOKUP(Table16[[#This Row],[OrderID]],[3]!Table13456[No заказа],[3]!Table13456[Количество],"",0,1)</f>
        <v>1</v>
      </c>
      <c r="I5841" s="5">
        <f>_xlfn.XLOOKUP(Table16[[#This Row],[OrderID]],[3]!Table13456[No заказа],[3]!Table13456[Цена],"",0,1)</f>
        <v>8988</v>
      </c>
      <c r="J5841" s="2" t="str">
        <f>M01_SETTINGS!$F$2</f>
        <v>KASPI</v>
      </c>
    </row>
    <row r="5842" spans="1:10" x14ac:dyDescent="0.35">
      <c r="A5842" s="3">
        <f>_xlfn.XLOOKUP(Table16[[#This Row],[OrderID]],[3]!Table13456[No заказа],[3]!Table13456[Дата
отправки],"",0,1)</f>
        <v>45632</v>
      </c>
      <c r="B5842" s="2">
        <v>457183969</v>
      </c>
      <c r="C5842" s="2"/>
      <c r="D5842" s="2"/>
      <c r="E5842" s="3"/>
      <c r="F5842" s="3"/>
      <c r="H5842" s="5">
        <f>_xlfn.XLOOKUP(Table16[[#This Row],[OrderID]],[3]!Table13456[No заказа],[3]!Table13456[Количество],"",0,1)</f>
        <v>1</v>
      </c>
      <c r="I5842" s="5">
        <f>_xlfn.XLOOKUP(Table16[[#This Row],[OrderID]],[3]!Table13456[No заказа],[3]!Table13456[Цена],"",0,1)</f>
        <v>9024</v>
      </c>
      <c r="J5842" s="2" t="str">
        <f>M01_SETTINGS!$F$2</f>
        <v>KASPI</v>
      </c>
    </row>
    <row r="5843" spans="1:10" x14ac:dyDescent="0.35">
      <c r="A5843" s="3">
        <f>_xlfn.XLOOKUP(Table16[[#This Row],[OrderID]],[3]!Table13456[No заказа],[3]!Table13456[Дата
отправки],"",0,1)</f>
        <v>45632</v>
      </c>
      <c r="B5843" s="2">
        <v>457079874</v>
      </c>
      <c r="C5843" s="2"/>
      <c r="D5843" s="2"/>
      <c r="E5843" s="3"/>
      <c r="F5843" s="3"/>
      <c r="H5843" s="5">
        <f>_xlfn.XLOOKUP(Table16[[#This Row],[OrderID]],[3]!Table13456[No заказа],[3]!Table13456[Количество],"",0,1)</f>
        <v>1</v>
      </c>
      <c r="I5843" s="5">
        <f>_xlfn.XLOOKUP(Table16[[#This Row],[OrderID]],[3]!Table13456[No заказа],[3]!Table13456[Цена],"",0,1)</f>
        <v>9997</v>
      </c>
      <c r="J5843" s="2" t="str">
        <f>M01_SETTINGS!$F$2</f>
        <v>KASPI</v>
      </c>
    </row>
    <row r="5844" spans="1:10" x14ac:dyDescent="0.35">
      <c r="A5844" s="3">
        <f>_xlfn.XLOOKUP(Table16[[#This Row],[OrderID]],[3]!Table13456[No заказа],[3]!Table13456[Дата
отправки],"",0,1)</f>
        <v>45632</v>
      </c>
      <c r="B5844" s="2">
        <v>457136503</v>
      </c>
      <c r="C5844" s="2"/>
      <c r="D5844" s="2"/>
      <c r="E5844" s="3"/>
      <c r="F5844" s="3"/>
      <c r="H5844" s="5">
        <f>_xlfn.XLOOKUP(Table16[[#This Row],[OrderID]],[3]!Table13456[No заказа],[3]!Table13456[Количество],"",0,1)</f>
        <v>1</v>
      </c>
      <c r="I5844" s="5">
        <f>_xlfn.XLOOKUP(Table16[[#This Row],[OrderID]],[3]!Table13456[No заказа],[3]!Table13456[Цена],"",0,1)</f>
        <v>10138</v>
      </c>
      <c r="J5844" s="2" t="str">
        <f>M01_SETTINGS!$F$2</f>
        <v>KASPI</v>
      </c>
    </row>
    <row r="5845" spans="1:10" x14ac:dyDescent="0.35">
      <c r="A5845" s="3">
        <f>_xlfn.XLOOKUP(Table16[[#This Row],[OrderID]],[3]!Table13456[No заказа],[3]!Table13456[Дата
отправки],"",0,1)</f>
        <v>45632</v>
      </c>
      <c r="B5845" s="2">
        <v>457385136</v>
      </c>
      <c r="C5845" s="2"/>
      <c r="D5845" s="2"/>
      <c r="E5845" s="3"/>
      <c r="F5845" s="3"/>
      <c r="H5845" s="5">
        <f>_xlfn.XLOOKUP(Table16[[#This Row],[OrderID]],[3]!Table13456[No заказа],[3]!Table13456[Количество],"",0,1)</f>
        <v>1</v>
      </c>
      <c r="I5845" s="5">
        <f>_xlfn.XLOOKUP(Table16[[#This Row],[OrderID]],[3]!Table13456[No заказа],[3]!Table13456[Цена],"",0,1)</f>
        <v>8430</v>
      </c>
      <c r="J5845" s="2" t="str">
        <f>M01_SETTINGS!$F$2</f>
        <v>KASPI</v>
      </c>
    </row>
    <row r="5846" spans="1:10" x14ac:dyDescent="0.35">
      <c r="A5846" s="3">
        <f>_xlfn.XLOOKUP(Table16[[#This Row],[OrderID]],[3]!Table13456[No заказа],[3]!Table13456[Дата
отправки],"",0,1)</f>
        <v>45632</v>
      </c>
      <c r="B5846" s="2">
        <v>457332248</v>
      </c>
      <c r="C5846" s="2"/>
      <c r="D5846" s="2"/>
      <c r="E5846" s="3"/>
      <c r="F5846" s="3"/>
      <c r="H5846" s="5">
        <f>_xlfn.XLOOKUP(Table16[[#This Row],[OrderID]],[3]!Table13456[No заказа],[3]!Table13456[Количество],"",0,1)</f>
        <v>1</v>
      </c>
      <c r="I5846" s="5">
        <f>_xlfn.XLOOKUP(Table16[[#This Row],[OrderID]],[3]!Table13456[No заказа],[3]!Table13456[Цена],"",0,1)</f>
        <v>17990</v>
      </c>
      <c r="J5846" s="2" t="str">
        <f>M01_SETTINGS!$F$2</f>
        <v>KASPI</v>
      </c>
    </row>
    <row r="5847" spans="1:10" x14ac:dyDescent="0.35">
      <c r="A5847" s="3">
        <f>_xlfn.XLOOKUP(Table16[[#This Row],[OrderID]],[3]!Table13456[No заказа],[3]!Table13456[Дата
отправки],"",0,1)</f>
        <v>45631</v>
      </c>
      <c r="B5847" s="2">
        <v>456655383</v>
      </c>
      <c r="C5847" s="2"/>
      <c r="D5847" s="2"/>
      <c r="E5847" s="3"/>
      <c r="F5847" s="3"/>
      <c r="H5847" s="5">
        <f>_xlfn.XLOOKUP(Table16[[#This Row],[OrderID]],[3]!Table13456[No заказа],[3]!Table13456[Количество],"",0,1)</f>
        <v>1</v>
      </c>
      <c r="I5847" s="5">
        <f>_xlfn.XLOOKUP(Table16[[#This Row],[OrderID]],[3]!Table13456[No заказа],[3]!Table13456[Цена],"",0,1)</f>
        <v>7990</v>
      </c>
      <c r="J5847" s="2" t="str">
        <f>M01_SETTINGS!$F$2</f>
        <v>KASPI</v>
      </c>
    </row>
    <row r="5848" spans="1:10" x14ac:dyDescent="0.35">
      <c r="A5848" s="3">
        <f>_xlfn.XLOOKUP(Table16[[#This Row],[OrderID]],[3]!Table13456[No заказа],[3]!Table13456[Дата
отправки],"",0,1)</f>
        <v>45631</v>
      </c>
      <c r="B5848" s="2">
        <v>456701101</v>
      </c>
      <c r="C5848" s="2"/>
      <c r="D5848" s="2"/>
      <c r="E5848" s="3"/>
      <c r="F5848" s="3"/>
      <c r="H5848" s="5">
        <f>_xlfn.XLOOKUP(Table16[[#This Row],[OrderID]],[3]!Table13456[No заказа],[3]!Table13456[Количество],"",0,1)</f>
        <v>1</v>
      </c>
      <c r="I5848" s="5">
        <f>_xlfn.XLOOKUP(Table16[[#This Row],[OrderID]],[3]!Table13456[No заказа],[3]!Table13456[Цена],"",0,1)</f>
        <v>8430</v>
      </c>
      <c r="J5848" s="2" t="str">
        <f>M01_SETTINGS!$F$2</f>
        <v>KASPI</v>
      </c>
    </row>
    <row r="5849" spans="1:10" x14ac:dyDescent="0.35">
      <c r="A5849" s="3">
        <f>_xlfn.XLOOKUP(Table16[[#This Row],[OrderID]],[3]!Table13456[No заказа],[3]!Table13456[Дата
отправки],"",0,1)</f>
        <v>45631</v>
      </c>
      <c r="B5849" s="2">
        <v>456767693</v>
      </c>
      <c r="C5849" s="2"/>
      <c r="D5849" s="2"/>
      <c r="E5849" s="3"/>
      <c r="F5849" s="3"/>
      <c r="H5849" s="5">
        <f>_xlfn.XLOOKUP(Table16[[#This Row],[OrderID]],[3]!Table13456[No заказа],[3]!Table13456[Количество],"",0,1)</f>
        <v>1</v>
      </c>
      <c r="I5849" s="5">
        <f>_xlfn.XLOOKUP(Table16[[#This Row],[OrderID]],[3]!Table13456[No заказа],[3]!Table13456[Цена],"",0,1)</f>
        <v>8430</v>
      </c>
      <c r="J5849" s="2" t="str">
        <f>M01_SETTINGS!$F$2</f>
        <v>KASPI</v>
      </c>
    </row>
    <row r="5850" spans="1:10" x14ac:dyDescent="0.35">
      <c r="A5850" s="3">
        <f>_xlfn.XLOOKUP(Table16[[#This Row],[OrderID]],[3]!Table13456[No заказа],[3]!Table13456[Дата
отправки],"",0,1)</f>
        <v>45631</v>
      </c>
      <c r="B5850" s="2">
        <v>456683336</v>
      </c>
      <c r="C5850" s="2"/>
      <c r="D5850" s="2"/>
      <c r="E5850" s="3"/>
      <c r="F5850" s="3"/>
      <c r="H5850" s="5">
        <f>_xlfn.XLOOKUP(Table16[[#This Row],[OrderID]],[3]!Table13456[No заказа],[3]!Table13456[Количество],"",0,1)</f>
        <v>1</v>
      </c>
      <c r="I5850" s="5">
        <f>_xlfn.XLOOKUP(Table16[[#This Row],[OrderID]],[3]!Table13456[No заказа],[3]!Table13456[Цена],"",0,1)</f>
        <v>8430</v>
      </c>
      <c r="J5850" s="2" t="str">
        <f>M01_SETTINGS!$F$2</f>
        <v>KASPI</v>
      </c>
    </row>
    <row r="5851" spans="1:10" x14ac:dyDescent="0.35">
      <c r="A5851" s="3">
        <f>_xlfn.XLOOKUP(Table16[[#This Row],[OrderID]],[3]!Table13456[No заказа],[3]!Table13456[Дата
отправки],"",0,1)</f>
        <v>45631</v>
      </c>
      <c r="B5851" s="2">
        <v>456574858</v>
      </c>
      <c r="C5851" s="2"/>
      <c r="D5851" s="2"/>
      <c r="E5851" s="3"/>
      <c r="F5851" s="3"/>
      <c r="H5851" s="5">
        <f>_xlfn.XLOOKUP(Table16[[#This Row],[OrderID]],[3]!Table13456[No заказа],[3]!Table13456[Количество],"",0,1)</f>
        <v>1</v>
      </c>
      <c r="I5851" s="5">
        <f>_xlfn.XLOOKUP(Table16[[#This Row],[OrderID]],[3]!Table13456[No заказа],[3]!Table13456[Цена],"",0,1)</f>
        <v>8430</v>
      </c>
      <c r="J5851" s="2" t="str">
        <f>M01_SETTINGS!$F$2</f>
        <v>KASPI</v>
      </c>
    </row>
    <row r="5852" spans="1:10" x14ac:dyDescent="0.35">
      <c r="A5852" s="3">
        <f>_xlfn.XLOOKUP(Table16[[#This Row],[OrderID]],[3]!Table13456[No заказа],[3]!Table13456[Дата
отправки],"",0,1)</f>
        <v>45631</v>
      </c>
      <c r="B5852" s="2">
        <v>456579916</v>
      </c>
      <c r="C5852" s="2"/>
      <c r="D5852" s="2"/>
      <c r="E5852" s="3"/>
      <c r="F5852" s="3"/>
      <c r="H5852" s="5">
        <f>_xlfn.XLOOKUP(Table16[[#This Row],[OrderID]],[3]!Table13456[No заказа],[3]!Table13456[Количество],"",0,1)</f>
        <v>1</v>
      </c>
      <c r="I5852" s="5">
        <f>_xlfn.XLOOKUP(Table16[[#This Row],[OrderID]],[3]!Table13456[No заказа],[3]!Table13456[Цена],"",0,1)</f>
        <v>8135</v>
      </c>
      <c r="J5852" s="2" t="str">
        <f>M01_SETTINGS!$F$2</f>
        <v>KASPI</v>
      </c>
    </row>
    <row r="5853" spans="1:10" x14ac:dyDescent="0.35">
      <c r="A5853" s="3">
        <f>_xlfn.XLOOKUP(Table16[[#This Row],[OrderID]],[3]!Table13456[No заказа],[3]!Table13456[Дата
отправки],"",0,1)</f>
        <v>45631</v>
      </c>
      <c r="B5853" s="2">
        <v>456490835</v>
      </c>
      <c r="C5853" s="2"/>
      <c r="D5853" s="2"/>
      <c r="E5853" s="3"/>
      <c r="F5853" s="3"/>
      <c r="H5853" s="5">
        <f>_xlfn.XLOOKUP(Table16[[#This Row],[OrderID]],[3]!Table13456[No заказа],[3]!Table13456[Количество],"",0,1)</f>
        <v>1</v>
      </c>
      <c r="I5853" s="5">
        <f>_xlfn.XLOOKUP(Table16[[#This Row],[OrderID]],[3]!Table13456[No заказа],[3]!Table13456[Цена],"",0,1)</f>
        <v>8135</v>
      </c>
      <c r="J5853" s="2" t="str">
        <f>M01_SETTINGS!$F$2</f>
        <v>KASPI</v>
      </c>
    </row>
    <row r="5854" spans="1:10" x14ac:dyDescent="0.35">
      <c r="A5854" s="3">
        <f>_xlfn.XLOOKUP(Table16[[#This Row],[OrderID]],[3]!Table13456[No заказа],[3]!Table13456[Дата
отправки],"",0,1)</f>
        <v>45631</v>
      </c>
      <c r="B5854" s="2">
        <v>456584499</v>
      </c>
      <c r="C5854" s="2"/>
      <c r="D5854" s="2"/>
      <c r="E5854" s="3"/>
      <c r="F5854" s="3"/>
      <c r="H5854" s="5">
        <f>_xlfn.XLOOKUP(Table16[[#This Row],[OrderID]],[3]!Table13456[No заказа],[3]!Table13456[Количество],"",0,1)</f>
        <v>1</v>
      </c>
      <c r="I5854" s="5">
        <f>_xlfn.XLOOKUP(Table16[[#This Row],[OrderID]],[3]!Table13456[No заказа],[3]!Table13456[Цена],"",0,1)</f>
        <v>8397</v>
      </c>
      <c r="J5854" s="2" t="str">
        <f>M01_SETTINGS!$F$2</f>
        <v>KASPI</v>
      </c>
    </row>
    <row r="5855" spans="1:10" x14ac:dyDescent="0.35">
      <c r="A5855" s="3">
        <f>_xlfn.XLOOKUP(Table16[[#This Row],[OrderID]],[3]!Table13456[No заказа],[3]!Table13456[Дата
отправки],"",0,1)</f>
        <v>45631</v>
      </c>
      <c r="B5855" s="2">
        <v>456632041</v>
      </c>
      <c r="C5855" s="2"/>
      <c r="D5855" s="2"/>
      <c r="E5855" s="3"/>
      <c r="F5855" s="3"/>
      <c r="H5855" s="5">
        <f>_xlfn.XLOOKUP(Table16[[#This Row],[OrderID]],[3]!Table13456[No заказа],[3]!Table13456[Количество],"",0,1)</f>
        <v>1</v>
      </c>
      <c r="I5855" s="5">
        <f>_xlfn.XLOOKUP(Table16[[#This Row],[OrderID]],[3]!Table13456[No заказа],[3]!Table13456[Цена],"",0,1)</f>
        <v>8631</v>
      </c>
      <c r="J5855" s="2" t="str">
        <f>M01_SETTINGS!$F$2</f>
        <v>KASPI</v>
      </c>
    </row>
    <row r="5856" spans="1:10" x14ac:dyDescent="0.35">
      <c r="A5856" s="3">
        <f>_xlfn.XLOOKUP(Table16[[#This Row],[OrderID]],[3]!Table13456[No заказа],[3]!Table13456[Дата
отправки],"",0,1)</f>
        <v>45631</v>
      </c>
      <c r="B5856" s="2">
        <v>456664137</v>
      </c>
      <c r="C5856" s="2"/>
      <c r="D5856" s="2"/>
      <c r="E5856" s="3"/>
      <c r="F5856" s="3"/>
      <c r="H5856" s="5">
        <f>_xlfn.XLOOKUP(Table16[[#This Row],[OrderID]],[3]!Table13456[No заказа],[3]!Table13456[Количество],"",0,1)</f>
        <v>1</v>
      </c>
      <c r="I5856" s="5">
        <f>_xlfn.XLOOKUP(Table16[[#This Row],[OrderID]],[3]!Table13456[No заказа],[3]!Table13456[Цена],"",0,1)</f>
        <v>7992</v>
      </c>
      <c r="J5856" s="2" t="str">
        <f>M01_SETTINGS!$F$2</f>
        <v>KASPI</v>
      </c>
    </row>
    <row r="5857" spans="1:10" x14ac:dyDescent="0.35">
      <c r="A5857" s="3">
        <f>_xlfn.XLOOKUP(Table16[[#This Row],[OrderID]],[3]!Table13456[No заказа],[3]!Table13456[Дата
отправки],"",0,1)</f>
        <v>45631</v>
      </c>
      <c r="B5857" s="2">
        <v>456676978</v>
      </c>
      <c r="C5857" s="2"/>
      <c r="D5857" s="2"/>
      <c r="E5857" s="3"/>
      <c r="F5857" s="3"/>
      <c r="H5857" s="5">
        <f>_xlfn.XLOOKUP(Table16[[#This Row],[OrderID]],[3]!Table13456[No заказа],[3]!Table13456[Количество],"",0,1)</f>
        <v>1</v>
      </c>
      <c r="I5857" s="5">
        <f>_xlfn.XLOOKUP(Table16[[#This Row],[OrderID]],[3]!Table13456[No заказа],[3]!Table13456[Цена],"",0,1)</f>
        <v>8576</v>
      </c>
      <c r="J5857" s="2" t="str">
        <f>M01_SETTINGS!$F$2</f>
        <v>KASPI</v>
      </c>
    </row>
    <row r="5858" spans="1:10" x14ac:dyDescent="0.35">
      <c r="A5858" s="3">
        <f>_xlfn.XLOOKUP(Table16[[#This Row],[OrderID]],[3]!Table13456[No заказа],[3]!Table13456[Дата
отправки],"",0,1)</f>
        <v>45631</v>
      </c>
      <c r="B5858" s="2">
        <v>456538156</v>
      </c>
      <c r="C5858" s="2"/>
      <c r="D5858" s="2"/>
      <c r="E5858" s="3"/>
      <c r="F5858" s="3"/>
      <c r="H5858" s="5">
        <f>_xlfn.XLOOKUP(Table16[[#This Row],[OrderID]],[3]!Table13456[No заказа],[3]!Table13456[Количество],"",0,1)</f>
        <v>1</v>
      </c>
      <c r="I5858" s="5">
        <f>_xlfn.XLOOKUP(Table16[[#This Row],[OrderID]],[3]!Table13456[No заказа],[3]!Table13456[Цена],"",0,1)</f>
        <v>8408</v>
      </c>
      <c r="J5858" s="2" t="str">
        <f>M01_SETTINGS!$F$2</f>
        <v>KASPI</v>
      </c>
    </row>
    <row r="5859" spans="1:10" x14ac:dyDescent="0.35">
      <c r="A5859" s="3">
        <f>_xlfn.XLOOKUP(Table16[[#This Row],[OrderID]],[3]!Table13456[No заказа],[3]!Table13456[Дата
отправки],"",0,1)</f>
        <v>45631</v>
      </c>
      <c r="B5859" s="2">
        <v>456960534</v>
      </c>
      <c r="C5859" s="2"/>
      <c r="D5859" s="2"/>
      <c r="E5859" s="3"/>
      <c r="F5859" s="3"/>
      <c r="H5859" s="5">
        <f>_xlfn.XLOOKUP(Table16[[#This Row],[OrderID]],[3]!Table13456[No заказа],[3]!Table13456[Количество],"",0,1)</f>
        <v>1</v>
      </c>
      <c r="I5859" s="5">
        <f>_xlfn.XLOOKUP(Table16[[#This Row],[OrderID]],[3]!Table13456[No заказа],[3]!Table13456[Цена],"",0,1)</f>
        <v>8995</v>
      </c>
      <c r="J5859" s="2" t="str">
        <f>M01_SETTINGS!$F$2</f>
        <v>KASPI</v>
      </c>
    </row>
    <row r="5860" spans="1:10" x14ac:dyDescent="0.35">
      <c r="A5860" s="3">
        <f>_xlfn.XLOOKUP(Table16[[#This Row],[OrderID]],[3]!Table13456[No заказа],[3]!Table13456[Дата
отправки],"",0,1)</f>
        <v>45631</v>
      </c>
      <c r="B5860" s="2">
        <v>456938252</v>
      </c>
      <c r="C5860" s="2"/>
      <c r="D5860" s="2"/>
      <c r="E5860" s="3"/>
      <c r="F5860" s="3"/>
      <c r="H5860" s="5">
        <f>_xlfn.XLOOKUP(Table16[[#This Row],[OrderID]],[3]!Table13456[No заказа],[3]!Table13456[Количество],"",0,1)</f>
        <v>1</v>
      </c>
      <c r="I5860" s="5">
        <f>_xlfn.XLOOKUP(Table16[[#This Row],[OrderID]],[3]!Table13456[No заказа],[3]!Table13456[Цена],"",0,1)</f>
        <v>9232</v>
      </c>
      <c r="J5860" s="2" t="str">
        <f>M01_SETTINGS!$F$2</f>
        <v>KASPI</v>
      </c>
    </row>
    <row r="5861" spans="1:10" x14ac:dyDescent="0.35">
      <c r="A5861" s="3">
        <f>_xlfn.XLOOKUP(Table16[[#This Row],[OrderID]],[3]!Table13456[No заказа],[3]!Table13456[Дата
отправки],"",0,1)</f>
        <v>45631</v>
      </c>
      <c r="B5861" s="2">
        <v>456888296</v>
      </c>
      <c r="C5861" s="2"/>
      <c r="D5861" s="2"/>
      <c r="E5861" s="3"/>
      <c r="F5861" s="3"/>
      <c r="H5861" s="5">
        <f>_xlfn.XLOOKUP(Table16[[#This Row],[OrderID]],[3]!Table13456[No заказа],[3]!Table13456[Количество],"",0,1)</f>
        <v>1</v>
      </c>
      <c r="I5861" s="5">
        <f>_xlfn.XLOOKUP(Table16[[#This Row],[OrderID]],[3]!Table13456[No заказа],[3]!Table13456[Цена],"",0,1)</f>
        <v>7490</v>
      </c>
      <c r="J5861" s="2" t="str">
        <f>M01_SETTINGS!$F$2</f>
        <v>KASPI</v>
      </c>
    </row>
    <row r="5862" spans="1:10" x14ac:dyDescent="0.35">
      <c r="A5862" s="3">
        <f>_xlfn.XLOOKUP(Table16[[#This Row],[OrderID]],[3]!Table13456[No заказа],[3]!Table13456[Дата
отправки],"",0,1)</f>
        <v>45631</v>
      </c>
      <c r="B5862" s="2">
        <v>456728858</v>
      </c>
      <c r="C5862" s="2"/>
      <c r="D5862" s="2"/>
      <c r="E5862" s="3"/>
      <c r="F5862" s="3"/>
      <c r="H5862" s="5">
        <f>_xlfn.XLOOKUP(Table16[[#This Row],[OrderID]],[3]!Table13456[No заказа],[3]!Table13456[Количество],"",0,1)</f>
        <v>1</v>
      </c>
      <c r="I5862" s="5">
        <f>_xlfn.XLOOKUP(Table16[[#This Row],[OrderID]],[3]!Table13456[No заказа],[3]!Table13456[Цена],"",0,1)</f>
        <v>9526</v>
      </c>
      <c r="J5862" s="2" t="str">
        <f>M01_SETTINGS!$F$2</f>
        <v>KASPI</v>
      </c>
    </row>
    <row r="5863" spans="1:10" x14ac:dyDescent="0.35">
      <c r="A5863" s="3">
        <f>_xlfn.XLOOKUP(Table16[[#This Row],[OrderID]],[3]!Table13456[No заказа],[3]!Table13456[Дата
отправки],"",0,1)</f>
        <v>45631</v>
      </c>
      <c r="B5863" s="2">
        <v>456650110</v>
      </c>
      <c r="C5863" s="2"/>
      <c r="D5863" s="2"/>
      <c r="E5863" s="3"/>
      <c r="F5863" s="3"/>
      <c r="H5863" s="5">
        <f>_xlfn.XLOOKUP(Table16[[#This Row],[OrderID]],[3]!Table13456[No заказа],[3]!Table13456[Количество],"",0,1)</f>
        <v>1</v>
      </c>
      <c r="I5863" s="5">
        <f>_xlfn.XLOOKUP(Table16[[#This Row],[OrderID]],[3]!Table13456[No заказа],[3]!Table13456[Цена],"",0,1)</f>
        <v>8347</v>
      </c>
      <c r="J5863" s="2" t="str">
        <f>M01_SETTINGS!$F$2</f>
        <v>KASPI</v>
      </c>
    </row>
    <row r="5864" spans="1:10" x14ac:dyDescent="0.35">
      <c r="A5864" s="3">
        <f>_xlfn.XLOOKUP(Table16[[#This Row],[OrderID]],[3]!Table13456[No заказа],[3]!Table13456[Дата
отправки],"",0,1)</f>
        <v>45631</v>
      </c>
      <c r="B5864" s="2">
        <v>456676516</v>
      </c>
      <c r="C5864" s="2"/>
      <c r="D5864" s="2"/>
      <c r="E5864" s="3"/>
      <c r="F5864" s="3"/>
      <c r="H5864" s="5">
        <f>_xlfn.XLOOKUP(Table16[[#This Row],[OrderID]],[3]!Table13456[No заказа],[3]!Table13456[Количество],"",0,1)</f>
        <v>1</v>
      </c>
      <c r="I5864" s="5">
        <f>_xlfn.XLOOKUP(Table16[[#This Row],[OrderID]],[3]!Table13456[No заказа],[3]!Table13456[Цена],"",0,1)</f>
        <v>8135</v>
      </c>
      <c r="J5864" s="2" t="str">
        <f>M01_SETTINGS!$F$2</f>
        <v>KASPI</v>
      </c>
    </row>
    <row r="5865" spans="1:10" x14ac:dyDescent="0.35">
      <c r="A5865" s="3">
        <f>_xlfn.XLOOKUP(Table16[[#This Row],[OrderID]],[3]!Table13456[No заказа],[3]!Table13456[Дата
отправки],"",0,1)</f>
        <v>45631</v>
      </c>
      <c r="B5865" s="2">
        <v>456786484</v>
      </c>
      <c r="C5865" s="2"/>
      <c r="D5865" s="2"/>
      <c r="E5865" s="3"/>
      <c r="F5865" s="3"/>
      <c r="H5865" s="5">
        <f>_xlfn.XLOOKUP(Table16[[#This Row],[OrderID]],[3]!Table13456[No заказа],[3]!Table13456[Количество],"",0,1)</f>
        <v>1</v>
      </c>
      <c r="I5865" s="5">
        <f>_xlfn.XLOOKUP(Table16[[#This Row],[OrderID]],[3]!Table13456[No заказа],[3]!Table13456[Цена],"",0,1)</f>
        <v>8233</v>
      </c>
      <c r="J5865" s="2" t="str">
        <f>M01_SETTINGS!$F$2</f>
        <v>KASPI</v>
      </c>
    </row>
    <row r="5866" spans="1:10" x14ac:dyDescent="0.35">
      <c r="A5866" s="3">
        <f>_xlfn.XLOOKUP(Table16[[#This Row],[OrderID]],[3]!Table13456[No заказа],[3]!Table13456[Дата
отправки],"",0,1)</f>
        <v>45631</v>
      </c>
      <c r="B5866" s="2">
        <v>456699126</v>
      </c>
      <c r="C5866" s="2"/>
      <c r="D5866" s="2"/>
      <c r="E5866" s="3"/>
      <c r="F5866" s="3"/>
      <c r="H5866" s="5">
        <f>_xlfn.XLOOKUP(Table16[[#This Row],[OrderID]],[3]!Table13456[No заказа],[3]!Table13456[Количество],"",0,1)</f>
        <v>1</v>
      </c>
      <c r="I5866" s="5">
        <f>_xlfn.XLOOKUP(Table16[[#This Row],[OrderID]],[3]!Table13456[No заказа],[3]!Table13456[Цена],"",0,1)</f>
        <v>8037</v>
      </c>
      <c r="J5866" s="2" t="str">
        <f>M01_SETTINGS!$F$2</f>
        <v>KASPI</v>
      </c>
    </row>
    <row r="5867" spans="1:10" x14ac:dyDescent="0.35">
      <c r="A5867" s="3">
        <f>_xlfn.XLOOKUP(Table16[[#This Row],[OrderID]],[3]!Table13456[No заказа],[3]!Table13456[Дата
отправки],"",0,1)</f>
        <v>45631</v>
      </c>
      <c r="B5867" s="2">
        <v>456739972</v>
      </c>
      <c r="C5867" s="2"/>
      <c r="D5867" s="2"/>
      <c r="E5867" s="3"/>
      <c r="F5867" s="3"/>
      <c r="H5867" s="5">
        <f>_xlfn.XLOOKUP(Table16[[#This Row],[OrderID]],[3]!Table13456[No заказа],[3]!Table13456[Количество],"",0,1)</f>
        <v>1</v>
      </c>
      <c r="I5867" s="5">
        <f>_xlfn.XLOOKUP(Table16[[#This Row],[OrderID]],[3]!Table13456[No заказа],[3]!Table13456[Цена],"",0,1)</f>
        <v>8017</v>
      </c>
      <c r="J5867" s="2" t="str">
        <f>M01_SETTINGS!$F$2</f>
        <v>KASPI</v>
      </c>
    </row>
    <row r="5868" spans="1:10" x14ac:dyDescent="0.35">
      <c r="A5868" s="3">
        <f>_xlfn.XLOOKUP(Table16[[#This Row],[OrderID]],[3]!Table13456[No заказа],[3]!Table13456[Дата
отправки],"",0,1)</f>
        <v>45631</v>
      </c>
      <c r="B5868" s="2">
        <v>456653060</v>
      </c>
      <c r="C5868" s="2"/>
      <c r="D5868" s="2"/>
      <c r="E5868" s="3"/>
      <c r="F5868" s="3"/>
      <c r="H5868" s="5">
        <f>_xlfn.XLOOKUP(Table16[[#This Row],[OrderID]],[3]!Table13456[No заказа],[3]!Table13456[Количество],"",0,1)</f>
        <v>1</v>
      </c>
      <c r="I5868" s="5">
        <f>_xlfn.XLOOKUP(Table16[[#This Row],[OrderID]],[3]!Table13456[No заказа],[3]!Table13456[Цена],"",0,1)</f>
        <v>8071</v>
      </c>
      <c r="J5868" s="2" t="str">
        <f>M01_SETTINGS!$F$2</f>
        <v>KASPI</v>
      </c>
    </row>
    <row r="5869" spans="1:10" x14ac:dyDescent="0.35">
      <c r="A5869" s="3">
        <f>_xlfn.XLOOKUP(Table16[[#This Row],[OrderID]],[3]!Table13456[No заказа],[3]!Table13456[Дата
отправки],"",0,1)</f>
        <v>45631</v>
      </c>
      <c r="B5869" s="2">
        <v>456930873</v>
      </c>
      <c r="C5869" s="2"/>
      <c r="D5869" s="2"/>
      <c r="E5869" s="3"/>
      <c r="F5869" s="3"/>
      <c r="H5869" s="5">
        <f>_xlfn.XLOOKUP(Table16[[#This Row],[OrderID]],[3]!Table13456[No заказа],[3]!Table13456[Количество],"",0,1)</f>
        <v>1</v>
      </c>
      <c r="I5869" s="5">
        <f>_xlfn.XLOOKUP(Table16[[#This Row],[OrderID]],[3]!Table13456[No заказа],[3]!Table13456[Цена],"",0,1)</f>
        <v>8988</v>
      </c>
      <c r="J5869" s="2" t="str">
        <f>M01_SETTINGS!$F$2</f>
        <v>KASPI</v>
      </c>
    </row>
    <row r="5870" spans="1:10" x14ac:dyDescent="0.35">
      <c r="A5870" s="3">
        <f>_xlfn.XLOOKUP(Table16[[#This Row],[OrderID]],[3]!Table13456[No заказа],[3]!Table13456[Дата
отправки],"",0,1)</f>
        <v>45631</v>
      </c>
      <c r="B5870" s="2">
        <v>456838669</v>
      </c>
      <c r="C5870" s="2"/>
      <c r="D5870" s="2"/>
      <c r="E5870" s="3"/>
      <c r="F5870" s="3"/>
      <c r="H5870" s="5">
        <f>_xlfn.XLOOKUP(Table16[[#This Row],[OrderID]],[3]!Table13456[No заказа],[3]!Table13456[Количество],"",0,1)</f>
        <v>1</v>
      </c>
      <c r="I5870" s="5">
        <f>_xlfn.XLOOKUP(Table16[[#This Row],[OrderID]],[3]!Table13456[No заказа],[3]!Table13456[Цена],"",0,1)</f>
        <v>8988</v>
      </c>
      <c r="J5870" s="2" t="str">
        <f>M01_SETTINGS!$F$2</f>
        <v>KASPI</v>
      </c>
    </row>
    <row r="5871" spans="1:10" x14ac:dyDescent="0.35">
      <c r="A5871" s="3">
        <f>_xlfn.XLOOKUP(Table16[[#This Row],[OrderID]],[3]!Table13456[No заказа],[3]!Table13456[Дата
отправки],"",0,1)</f>
        <v>45631</v>
      </c>
      <c r="B5871" s="2">
        <v>456746205</v>
      </c>
      <c r="C5871" s="2"/>
      <c r="D5871" s="2"/>
      <c r="E5871" s="3"/>
      <c r="F5871" s="3"/>
      <c r="H5871" s="5">
        <f>_xlfn.XLOOKUP(Table16[[#This Row],[OrderID]],[3]!Table13456[No заказа],[3]!Table13456[Количество],"",0,1)</f>
        <v>1</v>
      </c>
      <c r="I5871" s="5">
        <f>_xlfn.XLOOKUP(Table16[[#This Row],[OrderID]],[3]!Table13456[No заказа],[3]!Table13456[Цена],"",0,1)</f>
        <v>9998</v>
      </c>
      <c r="J5871" s="2" t="str">
        <f>M01_SETTINGS!$F$2</f>
        <v>KASPI</v>
      </c>
    </row>
    <row r="5872" spans="1:10" x14ac:dyDescent="0.35">
      <c r="A5872" s="3">
        <f>_xlfn.XLOOKUP(Table16[[#This Row],[OrderID]],[3]!Table13456[No заказа],[3]!Table13456[Дата
отправки],"",0,1)</f>
        <v>45631</v>
      </c>
      <c r="B5872" s="2">
        <v>456546162</v>
      </c>
      <c r="C5872" s="2"/>
      <c r="D5872" s="2"/>
      <c r="E5872" s="3"/>
      <c r="F5872" s="3"/>
      <c r="H5872" s="5">
        <f>_xlfn.XLOOKUP(Table16[[#This Row],[OrderID]],[3]!Table13456[No заказа],[3]!Table13456[Количество],"",0,1)</f>
        <v>1</v>
      </c>
      <c r="I5872" s="5">
        <f>_xlfn.XLOOKUP(Table16[[#This Row],[OrderID]],[3]!Table13456[No заказа],[3]!Table13456[Цена],"",0,1)</f>
        <v>8988</v>
      </c>
      <c r="J5872" s="2" t="str">
        <f>M01_SETTINGS!$F$2</f>
        <v>KASPI</v>
      </c>
    </row>
    <row r="5873" spans="1:10" x14ac:dyDescent="0.35">
      <c r="A5873" s="3">
        <f>_xlfn.XLOOKUP(Table16[[#This Row],[OrderID]],[3]!Table13456[No заказа],[3]!Table13456[Дата
отправки],"",0,1)</f>
        <v>45631</v>
      </c>
      <c r="B5873" s="2">
        <v>456870550</v>
      </c>
      <c r="C5873" s="2"/>
      <c r="D5873" s="2"/>
      <c r="E5873" s="3"/>
      <c r="F5873" s="3"/>
      <c r="H5873" s="5">
        <f>_xlfn.XLOOKUP(Table16[[#This Row],[OrderID]],[3]!Table13456[No заказа],[3]!Table13456[Количество],"",0,1)</f>
        <v>1</v>
      </c>
      <c r="I5873" s="5">
        <f>_xlfn.XLOOKUP(Table16[[#This Row],[OrderID]],[3]!Table13456[No заказа],[3]!Table13456[Цена],"",0,1)</f>
        <v>8014</v>
      </c>
      <c r="J5873" s="2" t="str">
        <f>M01_SETTINGS!$F$2</f>
        <v>KASPI</v>
      </c>
    </row>
    <row r="5874" spans="1:10" x14ac:dyDescent="0.35">
      <c r="A5874" s="3">
        <f>_xlfn.XLOOKUP(Table16[[#This Row],[OrderID]],[3]!Table13456[No заказа],[3]!Table13456[Дата
отправки],"",0,1)</f>
        <v>45631</v>
      </c>
      <c r="B5874" s="2">
        <v>456560913</v>
      </c>
      <c r="C5874" s="2"/>
      <c r="D5874" s="2"/>
      <c r="E5874" s="3"/>
      <c r="F5874" s="3"/>
      <c r="H5874" s="5">
        <f>_xlfn.XLOOKUP(Table16[[#This Row],[OrderID]],[3]!Table13456[No заказа],[3]!Table13456[Количество],"",0,1)</f>
        <v>1</v>
      </c>
      <c r="I5874" s="5">
        <f>_xlfn.XLOOKUP(Table16[[#This Row],[OrderID]],[3]!Table13456[No заказа],[3]!Table13456[Цена],"",0,1)</f>
        <v>8126</v>
      </c>
      <c r="J5874" s="2" t="str">
        <f>M01_SETTINGS!$F$2</f>
        <v>KASPI</v>
      </c>
    </row>
    <row r="5875" spans="1:10" x14ac:dyDescent="0.35">
      <c r="A5875" s="3">
        <f>_xlfn.XLOOKUP(Table16[[#This Row],[OrderID]],[3]!Table13456[No заказа],[3]!Table13456[Дата
отправки],"",0,1)</f>
        <v>45631</v>
      </c>
      <c r="B5875" s="2">
        <v>456542710</v>
      </c>
      <c r="C5875" s="2"/>
      <c r="D5875" s="2"/>
      <c r="E5875" s="3"/>
      <c r="F5875" s="3"/>
      <c r="H5875" s="5">
        <f>_xlfn.XLOOKUP(Table16[[#This Row],[OrderID]],[3]!Table13456[No заказа],[3]!Table13456[Количество],"",0,1)</f>
        <v>1</v>
      </c>
      <c r="I5875" s="5">
        <f>_xlfn.XLOOKUP(Table16[[#This Row],[OrderID]],[3]!Table13456[No заказа],[3]!Table13456[Цена],"",0,1)</f>
        <v>8971</v>
      </c>
      <c r="J5875" s="2" t="str">
        <f>M01_SETTINGS!$F$2</f>
        <v>KASPI</v>
      </c>
    </row>
    <row r="5876" spans="1:10" x14ac:dyDescent="0.35">
      <c r="A5876" s="3">
        <f>_xlfn.XLOOKUP(Table16[[#This Row],[OrderID]],[3]!Table13456[No заказа],[3]!Table13456[Дата
отправки],"",0,1)</f>
        <v>45631</v>
      </c>
      <c r="B5876" s="2">
        <v>456740817</v>
      </c>
      <c r="C5876" s="2"/>
      <c r="D5876" s="2"/>
      <c r="E5876" s="3"/>
      <c r="F5876" s="3"/>
      <c r="H5876" s="5">
        <f>_xlfn.XLOOKUP(Table16[[#This Row],[OrderID]],[3]!Table13456[No заказа],[3]!Table13456[Количество],"",0,1)</f>
        <v>1</v>
      </c>
      <c r="I5876" s="5">
        <f>_xlfn.XLOOKUP(Table16[[#This Row],[OrderID]],[3]!Table13456[No заказа],[3]!Table13456[Цена],"",0,1)</f>
        <v>8971</v>
      </c>
      <c r="J5876" s="2" t="str">
        <f>M01_SETTINGS!$F$2</f>
        <v>KASPI</v>
      </c>
    </row>
    <row r="5877" spans="1:10" x14ac:dyDescent="0.35">
      <c r="A5877" s="3">
        <f>_xlfn.XLOOKUP(Table16[[#This Row],[OrderID]],[3]!Table13456[No заказа],[3]!Table13456[Дата
отправки],"",0,1)</f>
        <v>45631</v>
      </c>
      <c r="B5877" s="2">
        <v>456406352</v>
      </c>
      <c r="C5877" s="2"/>
      <c r="D5877" s="2"/>
      <c r="E5877" s="3"/>
      <c r="F5877" s="3"/>
      <c r="H5877" s="5">
        <f>_xlfn.XLOOKUP(Table16[[#This Row],[OrderID]],[3]!Table13456[No заказа],[3]!Table13456[Количество],"",0,1)</f>
        <v>1</v>
      </c>
      <c r="I5877" s="5">
        <f>_xlfn.XLOOKUP(Table16[[#This Row],[OrderID]],[3]!Table13456[No заказа],[3]!Table13456[Цена],"",0,1)</f>
        <v>8036</v>
      </c>
      <c r="J5877" s="2" t="str">
        <f>M01_SETTINGS!$F$2</f>
        <v>KASPI</v>
      </c>
    </row>
    <row r="5878" spans="1:10" x14ac:dyDescent="0.35">
      <c r="A5878" s="3">
        <f>_xlfn.XLOOKUP(Table16[[#This Row],[OrderID]],[3]!Table13456[No заказа],[3]!Table13456[Дата
отправки],"",0,1)</f>
        <v>45631</v>
      </c>
      <c r="B5878" s="2">
        <v>456412396</v>
      </c>
      <c r="C5878" s="2"/>
      <c r="D5878" s="2"/>
      <c r="E5878" s="3"/>
      <c r="F5878" s="3"/>
      <c r="H5878" s="5">
        <f>_xlfn.XLOOKUP(Table16[[#This Row],[OrderID]],[3]!Table13456[No заказа],[3]!Table13456[Количество],"",0,1)</f>
        <v>1</v>
      </c>
      <c r="I5878" s="5">
        <f>_xlfn.XLOOKUP(Table16[[#This Row],[OrderID]],[3]!Table13456[No заказа],[3]!Table13456[Цена],"",0,1)</f>
        <v>8036</v>
      </c>
      <c r="J5878" s="2" t="str">
        <f>M01_SETTINGS!$F$2</f>
        <v>KASPI</v>
      </c>
    </row>
    <row r="5879" spans="1:10" x14ac:dyDescent="0.35">
      <c r="A5879" s="3">
        <f>_xlfn.XLOOKUP(Table16[[#This Row],[OrderID]],[3]!Table13456[No заказа],[3]!Table13456[Дата
отправки],"",0,1)</f>
        <v>45631</v>
      </c>
      <c r="B5879" s="2">
        <v>456405922</v>
      </c>
      <c r="C5879" s="2"/>
      <c r="D5879" s="2"/>
      <c r="E5879" s="3"/>
      <c r="F5879" s="3"/>
      <c r="H5879" s="5">
        <f>_xlfn.XLOOKUP(Table16[[#This Row],[OrderID]],[3]!Table13456[No заказа],[3]!Table13456[Количество],"",0,1)</f>
        <v>1</v>
      </c>
      <c r="I5879" s="5">
        <f>_xlfn.XLOOKUP(Table16[[#This Row],[OrderID]],[3]!Table13456[No заказа],[3]!Table13456[Цена],"",0,1)</f>
        <v>8036</v>
      </c>
      <c r="J5879" s="2" t="str">
        <f>M01_SETTINGS!$F$2</f>
        <v>KASPI</v>
      </c>
    </row>
    <row r="5880" spans="1:10" x14ac:dyDescent="0.35">
      <c r="A5880" s="3">
        <f>_xlfn.XLOOKUP(Table16[[#This Row],[OrderID]],[3]!Table13456[No заказа],[3]!Table13456[Дата
отправки],"",0,1)</f>
        <v>45631</v>
      </c>
      <c r="B5880" s="2">
        <v>456511604</v>
      </c>
      <c r="C5880" s="2"/>
      <c r="D5880" s="2"/>
      <c r="E5880" s="3"/>
      <c r="F5880" s="3"/>
      <c r="H5880" s="5">
        <f>_xlfn.XLOOKUP(Table16[[#This Row],[OrderID]],[3]!Table13456[No заказа],[3]!Table13456[Количество],"",0,1)</f>
        <v>1</v>
      </c>
      <c r="I5880" s="5">
        <f>_xlfn.XLOOKUP(Table16[[#This Row],[OrderID]],[3]!Table13456[No заказа],[3]!Table13456[Цена],"",0,1)</f>
        <v>8399</v>
      </c>
      <c r="J5880" s="2" t="str">
        <f>M01_SETTINGS!$F$2</f>
        <v>KASPI</v>
      </c>
    </row>
    <row r="5881" spans="1:10" x14ac:dyDescent="0.35">
      <c r="A5881" s="3">
        <f>_xlfn.XLOOKUP(Table16[[#This Row],[OrderID]],[3]!Table13456[No заказа],[3]!Table13456[Дата
отправки],"",0,1)</f>
        <v>45631</v>
      </c>
      <c r="B5881" s="2">
        <v>456673560</v>
      </c>
      <c r="C5881" s="2"/>
      <c r="D5881" s="2"/>
      <c r="E5881" s="3"/>
      <c r="F5881" s="3"/>
      <c r="H5881" s="5">
        <f>_xlfn.XLOOKUP(Table16[[#This Row],[OrderID]],[3]!Table13456[No заказа],[3]!Table13456[Количество],"",0,1)</f>
        <v>1</v>
      </c>
      <c r="I5881" s="5">
        <f>_xlfn.XLOOKUP(Table16[[#This Row],[OrderID]],[3]!Table13456[No заказа],[3]!Table13456[Цена],"",0,1)</f>
        <v>9997</v>
      </c>
      <c r="J5881" s="2" t="str">
        <f>M01_SETTINGS!$F$2</f>
        <v>KASPI</v>
      </c>
    </row>
    <row r="5882" spans="1:10" x14ac:dyDescent="0.35">
      <c r="A5882" s="3">
        <f>_xlfn.XLOOKUP(Table16[[#This Row],[OrderID]],[3]!Table13456[No заказа],[3]!Table13456[Дата
отправки],"",0,1)</f>
        <v>45631</v>
      </c>
      <c r="B5882" s="2">
        <v>456700776</v>
      </c>
      <c r="C5882" s="2"/>
      <c r="D5882" s="2"/>
      <c r="E5882" s="3"/>
      <c r="F5882" s="3"/>
      <c r="H5882" s="5">
        <f>_xlfn.XLOOKUP(Table16[[#This Row],[OrderID]],[3]!Table13456[No заказа],[3]!Table13456[Количество],"",0,1)</f>
        <v>1</v>
      </c>
      <c r="I5882" s="5">
        <f>_xlfn.XLOOKUP(Table16[[#This Row],[OrderID]],[3]!Table13456[No заказа],[3]!Table13456[Цена],"",0,1)</f>
        <v>9997</v>
      </c>
      <c r="J5882" s="2" t="str">
        <f>M01_SETTINGS!$F$2</f>
        <v>KASPI</v>
      </c>
    </row>
    <row r="5883" spans="1:10" x14ac:dyDescent="0.35">
      <c r="A5883" s="3">
        <f>_xlfn.XLOOKUP(Table16[[#This Row],[OrderID]],[3]!Table13456[No заказа],[3]!Table13456[Дата
отправки],"",0,1)</f>
        <v>45630</v>
      </c>
      <c r="B5883" s="2">
        <v>455846363</v>
      </c>
      <c r="C5883" s="2"/>
      <c r="D5883" s="2"/>
      <c r="E5883" s="3"/>
      <c r="F5883" s="3"/>
      <c r="H5883" s="5">
        <f>_xlfn.XLOOKUP(Table16[[#This Row],[OrderID]],[3]!Table13456[No заказа],[3]!Table13456[Количество],"",0,1)</f>
        <v>1</v>
      </c>
      <c r="I5883" s="5">
        <f>_xlfn.XLOOKUP(Table16[[#This Row],[OrderID]],[3]!Table13456[No заказа],[3]!Table13456[Цена],"",0,1)</f>
        <v>8135</v>
      </c>
      <c r="J5883" s="2" t="str">
        <f>M01_SETTINGS!$F$2</f>
        <v>KASPI</v>
      </c>
    </row>
    <row r="5884" spans="1:10" x14ac:dyDescent="0.35">
      <c r="A5884" s="3">
        <f>_xlfn.XLOOKUP(Table16[[#This Row],[OrderID]],[3]!Table13456[No заказа],[3]!Table13456[Дата
отправки],"",0,1)</f>
        <v>45630</v>
      </c>
      <c r="B5884" s="2">
        <v>455714624</v>
      </c>
      <c r="C5884" s="2"/>
      <c r="D5884" s="2"/>
      <c r="E5884" s="3"/>
      <c r="F5884" s="3"/>
      <c r="H5884" s="5">
        <f>_xlfn.XLOOKUP(Table16[[#This Row],[OrderID]],[3]!Table13456[No заказа],[3]!Table13456[Количество],"",0,1)</f>
        <v>1</v>
      </c>
      <c r="I5884" s="5">
        <f>_xlfn.XLOOKUP(Table16[[#This Row],[OrderID]],[3]!Table13456[No заказа],[3]!Table13456[Цена],"",0,1)</f>
        <v>8996</v>
      </c>
      <c r="J5884" s="2" t="str">
        <f>M01_SETTINGS!$F$2</f>
        <v>KASPI</v>
      </c>
    </row>
    <row r="5885" spans="1:10" x14ac:dyDescent="0.35">
      <c r="A5885" s="3">
        <f>_xlfn.XLOOKUP(Table16[[#This Row],[OrderID]],[3]!Table13456[No заказа],[3]!Table13456[Дата
отправки],"",0,1)</f>
        <v>45630</v>
      </c>
      <c r="B5885" s="2">
        <v>455889750</v>
      </c>
      <c r="C5885" s="2"/>
      <c r="D5885" s="2"/>
      <c r="E5885" s="3"/>
      <c r="F5885" s="3"/>
      <c r="H5885" s="5">
        <f>_xlfn.XLOOKUP(Table16[[#This Row],[OrderID]],[3]!Table13456[No заказа],[3]!Table13456[Количество],"",0,1)</f>
        <v>1</v>
      </c>
      <c r="I5885" s="5">
        <f>_xlfn.XLOOKUP(Table16[[#This Row],[OrderID]],[3]!Table13456[No заказа],[3]!Table13456[Цена],"",0,1)</f>
        <v>8118</v>
      </c>
      <c r="J5885" s="2" t="str">
        <f>M01_SETTINGS!$F$2</f>
        <v>KASPI</v>
      </c>
    </row>
    <row r="5886" spans="1:10" x14ac:dyDescent="0.35">
      <c r="A5886" s="3">
        <f>_xlfn.XLOOKUP(Table16[[#This Row],[OrderID]],[3]!Table13456[No заказа],[3]!Table13456[Дата
отправки],"",0,1)</f>
        <v>45630</v>
      </c>
      <c r="B5886" s="2">
        <v>455857748</v>
      </c>
      <c r="C5886" s="2"/>
      <c r="D5886" s="2"/>
      <c r="E5886" s="3"/>
      <c r="F5886" s="3"/>
      <c r="H5886" s="5">
        <f>_xlfn.XLOOKUP(Table16[[#This Row],[OrderID]],[3]!Table13456[No заказа],[3]!Table13456[Количество],"",0,1)</f>
        <v>1</v>
      </c>
      <c r="I5886" s="5">
        <f>_xlfn.XLOOKUP(Table16[[#This Row],[OrderID]],[3]!Table13456[No заказа],[3]!Table13456[Цена],"",0,1)</f>
        <v>8118</v>
      </c>
      <c r="J5886" s="2" t="str">
        <f>M01_SETTINGS!$F$2</f>
        <v>KASPI</v>
      </c>
    </row>
    <row r="5887" spans="1:10" x14ac:dyDescent="0.35">
      <c r="A5887" s="3">
        <f>_xlfn.XLOOKUP(Table16[[#This Row],[OrderID]],[3]!Table13456[No заказа],[3]!Table13456[Дата
отправки],"",0,1)</f>
        <v>45630</v>
      </c>
      <c r="B5887" s="2">
        <v>455745118</v>
      </c>
      <c r="C5887" s="2"/>
      <c r="D5887" s="2"/>
      <c r="E5887" s="3"/>
      <c r="F5887" s="3"/>
      <c r="H5887" s="5">
        <f>_xlfn.XLOOKUP(Table16[[#This Row],[OrderID]],[3]!Table13456[No заказа],[3]!Table13456[Количество],"",0,1)</f>
        <v>1</v>
      </c>
      <c r="I5887" s="5">
        <f>_xlfn.XLOOKUP(Table16[[#This Row],[OrderID]],[3]!Table13456[No заказа],[3]!Table13456[Цена],"",0,1)</f>
        <v>9568</v>
      </c>
      <c r="J5887" s="2" t="str">
        <f>M01_SETTINGS!$F$2</f>
        <v>KASPI</v>
      </c>
    </row>
    <row r="5888" spans="1:10" x14ac:dyDescent="0.35">
      <c r="A5888" s="3">
        <f>_xlfn.XLOOKUP(Table16[[#This Row],[OrderID]],[3]!Table13456[No заказа],[3]!Table13456[Дата
отправки],"",0,1)</f>
        <v>45630</v>
      </c>
      <c r="B5888" s="2">
        <v>455936818</v>
      </c>
      <c r="C5888" s="2"/>
      <c r="D5888" s="2"/>
      <c r="E5888" s="3"/>
      <c r="F5888" s="3"/>
      <c r="H5888" s="5">
        <f>_xlfn.XLOOKUP(Table16[[#This Row],[OrderID]],[3]!Table13456[No заказа],[3]!Table13456[Количество],"",0,1)</f>
        <v>1</v>
      </c>
      <c r="I5888" s="5">
        <f>_xlfn.XLOOKUP(Table16[[#This Row],[OrderID]],[3]!Table13456[No заказа],[3]!Table13456[Цена],"",0,1)</f>
        <v>8490</v>
      </c>
      <c r="J5888" s="2" t="str">
        <f>M01_SETTINGS!$F$2</f>
        <v>KASPI</v>
      </c>
    </row>
    <row r="5889" spans="1:10" x14ac:dyDescent="0.35">
      <c r="A5889" s="3">
        <f>_xlfn.XLOOKUP(Table16[[#This Row],[OrderID]],[3]!Table13456[No заказа],[3]!Table13456[Дата
отправки],"",0,1)</f>
        <v>45630</v>
      </c>
      <c r="B5889" s="2">
        <v>456314186</v>
      </c>
      <c r="C5889" s="2"/>
      <c r="D5889" s="2"/>
      <c r="E5889" s="3"/>
      <c r="F5889" s="3"/>
      <c r="H5889" s="5">
        <f>_xlfn.XLOOKUP(Table16[[#This Row],[OrderID]],[3]!Table13456[No заказа],[3]!Table13456[Количество],"",0,1)</f>
        <v>1</v>
      </c>
      <c r="I5889" s="5">
        <f>_xlfn.XLOOKUP(Table16[[#This Row],[OrderID]],[3]!Table13456[No заказа],[3]!Table13456[Цена],"",0,1)</f>
        <v>8430</v>
      </c>
      <c r="J5889" s="2" t="str">
        <f>M01_SETTINGS!$F$2</f>
        <v>KASPI</v>
      </c>
    </row>
    <row r="5890" spans="1:10" x14ac:dyDescent="0.35">
      <c r="A5890" s="3">
        <f>_xlfn.XLOOKUP(Table16[[#This Row],[OrderID]],[3]!Table13456[No заказа],[3]!Table13456[Дата
отправки],"",0,1)</f>
        <v>45630</v>
      </c>
      <c r="B5890" s="2">
        <v>456144059</v>
      </c>
      <c r="C5890" s="2"/>
      <c r="D5890" s="2"/>
      <c r="E5890" s="3"/>
      <c r="F5890" s="3"/>
      <c r="H5890" s="5">
        <f>_xlfn.XLOOKUP(Table16[[#This Row],[OrderID]],[3]!Table13456[No заказа],[3]!Table13456[Количество],"",0,1)</f>
        <v>1</v>
      </c>
      <c r="I5890" s="5">
        <f>_xlfn.XLOOKUP(Table16[[#This Row],[OrderID]],[3]!Table13456[No заказа],[3]!Table13456[Цена],"",0,1)</f>
        <v>8439</v>
      </c>
      <c r="J5890" s="2" t="str">
        <f>M01_SETTINGS!$F$2</f>
        <v>KASPI</v>
      </c>
    </row>
    <row r="5891" spans="1:10" x14ac:dyDescent="0.35">
      <c r="A5891" s="3">
        <f>_xlfn.XLOOKUP(Table16[[#This Row],[OrderID]],[3]!Table13456[No заказа],[3]!Table13456[Дата
отправки],"",0,1)</f>
        <v>45630</v>
      </c>
      <c r="B5891" s="2">
        <v>456079318</v>
      </c>
      <c r="C5891" s="2"/>
      <c r="D5891" s="2"/>
      <c r="E5891" s="3"/>
      <c r="F5891" s="3"/>
      <c r="H5891" s="5">
        <f>_xlfn.XLOOKUP(Table16[[#This Row],[OrderID]],[3]!Table13456[No заказа],[3]!Table13456[Количество],"",0,1)</f>
        <v>1</v>
      </c>
      <c r="I5891" s="5">
        <f>_xlfn.XLOOKUP(Table16[[#This Row],[OrderID]],[3]!Table13456[No заказа],[3]!Table13456[Цена],"",0,1)</f>
        <v>8135</v>
      </c>
      <c r="J5891" s="2" t="str">
        <f>M01_SETTINGS!$F$2</f>
        <v>KASPI</v>
      </c>
    </row>
    <row r="5892" spans="1:10" x14ac:dyDescent="0.35">
      <c r="A5892" s="3">
        <f>_xlfn.XLOOKUP(Table16[[#This Row],[OrderID]],[3]!Table13456[No заказа],[3]!Table13456[Дата
отправки],"",0,1)</f>
        <v>45630</v>
      </c>
      <c r="B5892" s="2">
        <v>455795831</v>
      </c>
      <c r="C5892" s="2"/>
      <c r="D5892" s="2"/>
      <c r="E5892" s="3"/>
      <c r="F5892" s="3"/>
      <c r="H5892" s="5">
        <f>_xlfn.XLOOKUP(Table16[[#This Row],[OrderID]],[3]!Table13456[No заказа],[3]!Table13456[Количество],"",0,1)</f>
        <v>1</v>
      </c>
      <c r="I5892" s="5">
        <f>_xlfn.XLOOKUP(Table16[[#This Row],[OrderID]],[3]!Table13456[No заказа],[3]!Table13456[Цена],"",0,1)</f>
        <v>8000</v>
      </c>
      <c r="J5892" s="2" t="str">
        <f>M01_SETTINGS!$F$2</f>
        <v>KASPI</v>
      </c>
    </row>
    <row r="5893" spans="1:10" x14ac:dyDescent="0.35">
      <c r="A5893" s="3">
        <f>_xlfn.XLOOKUP(Table16[[#This Row],[OrderID]],[3]!Table13456[No заказа],[3]!Table13456[Дата
отправки],"",0,1)</f>
        <v>45630</v>
      </c>
      <c r="B5893" s="2">
        <v>455903780</v>
      </c>
      <c r="C5893" s="2"/>
      <c r="D5893" s="2"/>
      <c r="E5893" s="3"/>
      <c r="F5893" s="3"/>
      <c r="H5893" s="5">
        <f>_xlfn.XLOOKUP(Table16[[#This Row],[OrderID]],[3]!Table13456[No заказа],[3]!Table13456[Количество],"",0,1)</f>
        <v>1</v>
      </c>
      <c r="I5893" s="5">
        <f>_xlfn.XLOOKUP(Table16[[#This Row],[OrderID]],[3]!Table13456[No заказа],[3]!Table13456[Цена],"",0,1)</f>
        <v>8135</v>
      </c>
      <c r="J5893" s="2" t="str">
        <f>M01_SETTINGS!$F$2</f>
        <v>KASPI</v>
      </c>
    </row>
    <row r="5894" spans="1:10" x14ac:dyDescent="0.35">
      <c r="A5894" s="3">
        <f>_xlfn.XLOOKUP(Table16[[#This Row],[OrderID]],[3]!Table13456[No заказа],[3]!Table13456[Дата
отправки],"",0,1)</f>
        <v>45630</v>
      </c>
      <c r="B5894" s="2">
        <v>456138848</v>
      </c>
      <c r="C5894" s="2"/>
      <c r="D5894" s="2"/>
      <c r="E5894" s="3"/>
      <c r="F5894" s="3"/>
      <c r="H5894" s="5">
        <f>_xlfn.XLOOKUP(Table16[[#This Row],[OrderID]],[3]!Table13456[No заказа],[3]!Table13456[Количество],"",0,1)</f>
        <v>1</v>
      </c>
      <c r="I5894" s="5">
        <f>_xlfn.XLOOKUP(Table16[[#This Row],[OrderID]],[3]!Table13456[No заказа],[3]!Table13456[Цена],"",0,1)</f>
        <v>8135</v>
      </c>
      <c r="J5894" s="2" t="str">
        <f>M01_SETTINGS!$F$2</f>
        <v>KASPI</v>
      </c>
    </row>
    <row r="5895" spans="1:10" x14ac:dyDescent="0.35">
      <c r="A5895" s="3">
        <f>_xlfn.XLOOKUP(Table16[[#This Row],[OrderID]],[3]!Table13456[No заказа],[3]!Table13456[Дата
отправки],"",0,1)</f>
        <v>45630</v>
      </c>
      <c r="B5895" s="2">
        <v>456237398</v>
      </c>
      <c r="C5895" s="2"/>
      <c r="D5895" s="2"/>
      <c r="E5895" s="3"/>
      <c r="F5895" s="3"/>
      <c r="H5895" s="5">
        <f>_xlfn.XLOOKUP(Table16[[#This Row],[OrderID]],[3]!Table13456[No заказа],[3]!Table13456[Количество],"",0,1)</f>
        <v>1</v>
      </c>
      <c r="I5895" s="5">
        <f>_xlfn.XLOOKUP(Table16[[#This Row],[OrderID]],[3]!Table13456[No заказа],[3]!Table13456[Цена],"",0,1)</f>
        <v>8732</v>
      </c>
      <c r="J5895" s="2" t="str">
        <f>M01_SETTINGS!$F$2</f>
        <v>KASPI</v>
      </c>
    </row>
    <row r="5896" spans="1:10" x14ac:dyDescent="0.35">
      <c r="A5896" s="3">
        <f>_xlfn.XLOOKUP(Table16[[#This Row],[OrderID]],[3]!Table13456[No заказа],[3]!Table13456[Дата
отправки],"",0,1)</f>
        <v>45630</v>
      </c>
      <c r="B5896" s="2">
        <v>456054700</v>
      </c>
      <c r="C5896" s="2"/>
      <c r="D5896" s="2"/>
      <c r="E5896" s="3"/>
      <c r="F5896" s="3"/>
      <c r="H5896" s="5">
        <f>_xlfn.XLOOKUP(Table16[[#This Row],[OrderID]],[3]!Table13456[No заказа],[3]!Table13456[Количество],"",0,1)</f>
        <v>1</v>
      </c>
      <c r="I5896" s="5">
        <f>_xlfn.XLOOKUP(Table16[[#This Row],[OrderID]],[3]!Table13456[No заказа],[3]!Table13456[Цена],"",0,1)</f>
        <v>7990</v>
      </c>
      <c r="J5896" s="2" t="str">
        <f>M01_SETTINGS!$F$2</f>
        <v>KASPI</v>
      </c>
    </row>
    <row r="5897" spans="1:10" x14ac:dyDescent="0.35">
      <c r="A5897" s="3">
        <f>_xlfn.XLOOKUP(Table16[[#This Row],[OrderID]],[3]!Table13456[No заказа],[3]!Table13456[Дата
отправки],"",0,1)</f>
        <v>45630</v>
      </c>
      <c r="B5897" s="2">
        <v>455944927</v>
      </c>
      <c r="C5897" s="2"/>
      <c r="D5897" s="2"/>
      <c r="E5897" s="3"/>
      <c r="F5897" s="3"/>
      <c r="H5897" s="5">
        <f>_xlfn.XLOOKUP(Table16[[#This Row],[OrderID]],[3]!Table13456[No заказа],[3]!Table13456[Количество],"",0,1)</f>
        <v>1</v>
      </c>
      <c r="I5897" s="5">
        <f>_xlfn.XLOOKUP(Table16[[#This Row],[OrderID]],[3]!Table13456[No заказа],[3]!Table13456[Цена],"",0,1)</f>
        <v>7990</v>
      </c>
      <c r="J5897" s="2" t="str">
        <f>M01_SETTINGS!$F$2</f>
        <v>KASPI</v>
      </c>
    </row>
    <row r="5898" spans="1:10" x14ac:dyDescent="0.35">
      <c r="A5898" s="3">
        <f>_xlfn.XLOOKUP(Table16[[#This Row],[OrderID]],[3]!Table13456[No заказа],[3]!Table13456[Дата
отправки],"",0,1)</f>
        <v>45630</v>
      </c>
      <c r="B5898" s="2">
        <v>456084958</v>
      </c>
      <c r="C5898" s="2"/>
      <c r="D5898" s="2"/>
      <c r="E5898" s="3"/>
      <c r="F5898" s="3"/>
      <c r="H5898" s="5">
        <f>_xlfn.XLOOKUP(Table16[[#This Row],[OrderID]],[3]!Table13456[No заказа],[3]!Table13456[Количество],"",0,1)</f>
        <v>1</v>
      </c>
      <c r="I5898" s="5">
        <f>_xlfn.XLOOKUP(Table16[[#This Row],[OrderID]],[3]!Table13456[No заказа],[3]!Table13456[Цена],"",0,1)</f>
        <v>7991</v>
      </c>
      <c r="J5898" s="2" t="str">
        <f>M01_SETTINGS!$F$2</f>
        <v>KASPI</v>
      </c>
    </row>
    <row r="5899" spans="1:10" x14ac:dyDescent="0.35">
      <c r="A5899" s="3">
        <f>_xlfn.XLOOKUP(Table16[[#This Row],[OrderID]],[3]!Table13456[No заказа],[3]!Table13456[Дата
отправки],"",0,1)</f>
        <v>45630</v>
      </c>
      <c r="B5899" s="2">
        <v>455856993</v>
      </c>
      <c r="C5899" s="2"/>
      <c r="D5899" s="2"/>
      <c r="E5899" s="3"/>
      <c r="F5899" s="3"/>
      <c r="H5899" s="5">
        <f>_xlfn.XLOOKUP(Table16[[#This Row],[OrderID]],[3]!Table13456[No заказа],[3]!Table13456[Количество],"",0,1)</f>
        <v>1</v>
      </c>
      <c r="I5899" s="5">
        <f>_xlfn.XLOOKUP(Table16[[#This Row],[OrderID]],[3]!Table13456[No заказа],[3]!Table13456[Цена],"",0,1)</f>
        <v>10444</v>
      </c>
      <c r="J5899" s="2" t="str">
        <f>M01_SETTINGS!$F$2</f>
        <v>KASPI</v>
      </c>
    </row>
    <row r="5900" spans="1:10" x14ac:dyDescent="0.35">
      <c r="A5900" s="3">
        <f>_xlfn.XLOOKUP(Table16[[#This Row],[OrderID]],[3]!Table13456[No заказа],[3]!Table13456[Дата
отправки],"",0,1)</f>
        <v>45630</v>
      </c>
      <c r="B5900" s="2">
        <v>456266059</v>
      </c>
      <c r="C5900" s="2"/>
      <c r="D5900" s="2"/>
      <c r="E5900" s="3"/>
      <c r="F5900" s="3"/>
      <c r="H5900" s="5">
        <f>_xlfn.XLOOKUP(Table16[[#This Row],[OrderID]],[3]!Table13456[No заказа],[3]!Table13456[Количество],"",0,1)</f>
        <v>1</v>
      </c>
      <c r="I5900" s="5">
        <f>_xlfn.XLOOKUP(Table16[[#This Row],[OrderID]],[3]!Table13456[No заказа],[3]!Table13456[Цена],"",0,1)</f>
        <v>8430</v>
      </c>
      <c r="J5900" s="2" t="str">
        <f>M01_SETTINGS!$F$2</f>
        <v>KASPI</v>
      </c>
    </row>
    <row r="5901" spans="1:10" x14ac:dyDescent="0.35">
      <c r="A5901" s="3">
        <f>_xlfn.XLOOKUP(Table16[[#This Row],[OrderID]],[3]!Table13456[No заказа],[3]!Table13456[Дата
отправки],"",0,1)</f>
        <v>45630</v>
      </c>
      <c r="B5901" s="2">
        <v>455785173</v>
      </c>
      <c r="C5901" s="2"/>
      <c r="D5901" s="2"/>
      <c r="E5901" s="3"/>
      <c r="F5901" s="3"/>
      <c r="H5901" s="5">
        <f>_xlfn.XLOOKUP(Table16[[#This Row],[OrderID]],[3]!Table13456[No заказа],[3]!Table13456[Количество],"",0,1)</f>
        <v>1</v>
      </c>
      <c r="I5901" s="5">
        <f>_xlfn.XLOOKUP(Table16[[#This Row],[OrderID]],[3]!Table13456[No заказа],[3]!Table13456[Цена],"",0,1)</f>
        <v>8439</v>
      </c>
      <c r="J5901" s="2" t="str">
        <f>M01_SETTINGS!$F$2</f>
        <v>KASPI</v>
      </c>
    </row>
    <row r="5902" spans="1:10" x14ac:dyDescent="0.35">
      <c r="A5902" s="3">
        <f>_xlfn.XLOOKUP(Table16[[#This Row],[OrderID]],[3]!Table13456[No заказа],[3]!Table13456[Дата
отправки],"",0,1)</f>
        <v>45630</v>
      </c>
      <c r="B5902" s="2">
        <v>455878893</v>
      </c>
      <c r="C5902" s="2"/>
      <c r="D5902" s="2"/>
      <c r="E5902" s="3"/>
      <c r="F5902" s="3"/>
      <c r="H5902" s="5">
        <f>_xlfn.XLOOKUP(Table16[[#This Row],[OrderID]],[3]!Table13456[No заказа],[3]!Table13456[Количество],"",0,1)</f>
        <v>1</v>
      </c>
      <c r="I5902" s="5">
        <f>_xlfn.XLOOKUP(Table16[[#This Row],[OrderID]],[3]!Table13456[No заказа],[3]!Table13456[Цена],"",0,1)</f>
        <v>8430</v>
      </c>
      <c r="J5902" s="2" t="str">
        <f>M01_SETTINGS!$F$2</f>
        <v>KASPI</v>
      </c>
    </row>
    <row r="5903" spans="1:10" x14ac:dyDescent="0.35">
      <c r="A5903" s="3">
        <f>_xlfn.XLOOKUP(Table16[[#This Row],[OrderID]],[3]!Table13456[No заказа],[3]!Table13456[Дата
отправки],"",0,1)</f>
        <v>45630</v>
      </c>
      <c r="B5903" s="2">
        <v>456384368</v>
      </c>
      <c r="C5903" s="2"/>
      <c r="D5903" s="2"/>
      <c r="E5903" s="3"/>
      <c r="F5903" s="3"/>
      <c r="H5903" s="5">
        <f>_xlfn.XLOOKUP(Table16[[#This Row],[OrderID]],[3]!Table13456[No заказа],[3]!Table13456[Количество],"",0,1)</f>
        <v>1</v>
      </c>
      <c r="I5903" s="5">
        <f>_xlfn.XLOOKUP(Table16[[#This Row],[OrderID]],[3]!Table13456[No заказа],[3]!Table13456[Цена],"",0,1)</f>
        <v>7990</v>
      </c>
      <c r="J5903" s="2" t="str">
        <f>M01_SETTINGS!$F$2</f>
        <v>KASPI</v>
      </c>
    </row>
    <row r="5904" spans="1:10" x14ac:dyDescent="0.35">
      <c r="A5904" s="3">
        <f>_xlfn.XLOOKUP(Table16[[#This Row],[OrderID]],[3]!Table13456[No заказа],[3]!Table13456[Дата
отправки],"",0,1)</f>
        <v>45630</v>
      </c>
      <c r="B5904" s="2">
        <v>456347742</v>
      </c>
      <c r="C5904" s="2"/>
      <c r="D5904" s="2"/>
      <c r="E5904" s="3"/>
      <c r="F5904" s="3"/>
      <c r="H5904" s="5">
        <f>_xlfn.XLOOKUP(Table16[[#This Row],[OrderID]],[3]!Table13456[No заказа],[3]!Table13456[Количество],"",0,1)</f>
        <v>1</v>
      </c>
      <c r="I5904" s="5">
        <f>_xlfn.XLOOKUP(Table16[[#This Row],[OrderID]],[3]!Table13456[No заказа],[3]!Table13456[Цена],"",0,1)</f>
        <v>15286</v>
      </c>
      <c r="J5904" s="2" t="str">
        <f>M01_SETTINGS!$F$2</f>
        <v>KASPI</v>
      </c>
    </row>
    <row r="5905" spans="1:10" x14ac:dyDescent="0.35">
      <c r="A5905" s="3">
        <f>_xlfn.XLOOKUP(Table16[[#This Row],[OrderID]],[3]!Table13456[No заказа],[3]!Table13456[Дата
отправки],"",0,1)</f>
        <v>45630</v>
      </c>
      <c r="B5905" s="2">
        <v>456397245</v>
      </c>
      <c r="C5905" s="2"/>
      <c r="D5905" s="2"/>
      <c r="E5905" s="3"/>
      <c r="F5905" s="3"/>
      <c r="H5905" s="5">
        <f>_xlfn.XLOOKUP(Table16[[#This Row],[OrderID]],[3]!Table13456[No заказа],[3]!Table13456[Количество],"",0,1)</f>
        <v>1</v>
      </c>
      <c r="I5905" s="5">
        <f>_xlfn.XLOOKUP(Table16[[#This Row],[OrderID]],[3]!Table13456[No заказа],[3]!Table13456[Цена],"",0,1)</f>
        <v>8430</v>
      </c>
      <c r="J5905" s="2" t="str">
        <f>M01_SETTINGS!$F$2</f>
        <v>KASPI</v>
      </c>
    </row>
    <row r="5906" spans="1:10" x14ac:dyDescent="0.35">
      <c r="A5906" s="3">
        <f>_xlfn.XLOOKUP(Table16[[#This Row],[OrderID]],[3]!Table13456[No заказа],[3]!Table13456[Дата
отправки],"",0,1)</f>
        <v>45630</v>
      </c>
      <c r="B5906" s="2">
        <v>456225795</v>
      </c>
      <c r="C5906" s="2"/>
      <c r="D5906" s="2"/>
      <c r="E5906" s="3"/>
      <c r="F5906" s="3"/>
      <c r="H5906" s="5">
        <f>_xlfn.XLOOKUP(Table16[[#This Row],[OrderID]],[3]!Table13456[No заказа],[3]!Table13456[Количество],"",0,1)</f>
        <v>1</v>
      </c>
      <c r="I5906" s="5">
        <f>_xlfn.XLOOKUP(Table16[[#This Row],[OrderID]],[3]!Table13456[No заказа],[3]!Table13456[Цена],"",0,1)</f>
        <v>8989</v>
      </c>
      <c r="J5906" s="2" t="str">
        <f>M01_SETTINGS!$F$2</f>
        <v>KASPI</v>
      </c>
    </row>
    <row r="5907" spans="1:10" x14ac:dyDescent="0.35">
      <c r="A5907" s="3">
        <f>_xlfn.XLOOKUP(Table16[[#This Row],[OrderID]],[3]!Table13456[No заказа],[3]!Table13456[Дата
отправки],"",0,1)</f>
        <v>45630</v>
      </c>
      <c r="B5907" s="2">
        <v>455724819</v>
      </c>
      <c r="C5907" s="2"/>
      <c r="D5907" s="2"/>
      <c r="E5907" s="3"/>
      <c r="F5907" s="3"/>
      <c r="H5907" s="5">
        <f>_xlfn.XLOOKUP(Table16[[#This Row],[OrderID]],[3]!Table13456[No заказа],[3]!Table13456[Количество],"",0,1)</f>
        <v>1</v>
      </c>
      <c r="I5907" s="5">
        <f>_xlfn.XLOOKUP(Table16[[#This Row],[OrderID]],[3]!Table13456[No заказа],[3]!Table13456[Цена],"",0,1)</f>
        <v>7990</v>
      </c>
      <c r="J5907" s="2" t="str">
        <f>M01_SETTINGS!$F$2</f>
        <v>KASPI</v>
      </c>
    </row>
    <row r="5908" spans="1:10" x14ac:dyDescent="0.35">
      <c r="A5908" s="3">
        <f>_xlfn.XLOOKUP(Table16[[#This Row],[OrderID]],[3]!Table13456[No заказа],[3]!Table13456[Дата
отправки],"",0,1)</f>
        <v>45630</v>
      </c>
      <c r="B5908" s="2">
        <v>456313664</v>
      </c>
      <c r="C5908" s="2"/>
      <c r="D5908" s="2"/>
      <c r="E5908" s="3"/>
      <c r="F5908" s="3"/>
      <c r="H5908" s="5">
        <f>_xlfn.XLOOKUP(Table16[[#This Row],[OrderID]],[3]!Table13456[No заказа],[3]!Table13456[Количество],"",0,1)</f>
        <v>1</v>
      </c>
      <c r="I5908" s="5">
        <f>_xlfn.XLOOKUP(Table16[[#This Row],[OrderID]],[3]!Table13456[No заказа],[3]!Table13456[Цена],"",0,1)</f>
        <v>9699</v>
      </c>
      <c r="J5908" s="2" t="str">
        <f>M01_SETTINGS!$F$2</f>
        <v>KASPI</v>
      </c>
    </row>
    <row r="5909" spans="1:10" x14ac:dyDescent="0.35">
      <c r="A5909" s="3">
        <f>_xlfn.XLOOKUP(Table16[[#This Row],[OrderID]],[3]!Table13456[No заказа],[3]!Table13456[Дата
отправки],"",0,1)</f>
        <v>45630</v>
      </c>
      <c r="B5909" s="2">
        <v>455830506</v>
      </c>
      <c r="C5909" s="2"/>
      <c r="D5909" s="2"/>
      <c r="E5909" s="3"/>
      <c r="F5909" s="3"/>
      <c r="H5909" s="5">
        <f>_xlfn.XLOOKUP(Table16[[#This Row],[OrderID]],[3]!Table13456[No заказа],[3]!Table13456[Количество],"",0,1)</f>
        <v>1</v>
      </c>
      <c r="I5909" s="5">
        <f>_xlfn.XLOOKUP(Table16[[#This Row],[OrderID]],[3]!Table13456[No заказа],[3]!Table13456[Цена],"",0,1)</f>
        <v>8409</v>
      </c>
      <c r="J5909" s="2" t="str">
        <f>M01_SETTINGS!$F$2</f>
        <v>KASPI</v>
      </c>
    </row>
    <row r="5910" spans="1:10" x14ac:dyDescent="0.35">
      <c r="A5910" s="3">
        <f>_xlfn.XLOOKUP(Table16[[#This Row],[OrderID]],[3]!Table13456[No заказа],[3]!Table13456[Дата
отправки],"",0,1)</f>
        <v>45630</v>
      </c>
      <c r="B5910" s="2">
        <v>455883775</v>
      </c>
      <c r="C5910" s="2"/>
      <c r="D5910" s="2"/>
      <c r="E5910" s="3"/>
      <c r="F5910" s="3"/>
      <c r="H5910" s="5">
        <f>_xlfn.XLOOKUP(Table16[[#This Row],[OrderID]],[3]!Table13456[No заказа],[3]!Table13456[Количество],"",0,1)</f>
        <v>1</v>
      </c>
      <c r="I5910" s="5">
        <f>_xlfn.XLOOKUP(Table16[[#This Row],[OrderID]],[3]!Table13456[No заказа],[3]!Table13456[Цена],"",0,1)</f>
        <v>8916</v>
      </c>
      <c r="J5910" s="2" t="str">
        <f>M01_SETTINGS!$F$2</f>
        <v>KASPI</v>
      </c>
    </row>
    <row r="5911" spans="1:10" x14ac:dyDescent="0.35">
      <c r="A5911" s="3">
        <f>_xlfn.XLOOKUP(Table16[[#This Row],[OrderID]],[3]!Table13456[No заказа],[3]!Table13456[Дата
отправки],"",0,1)</f>
        <v>45630</v>
      </c>
      <c r="B5911" s="2">
        <v>456201368</v>
      </c>
      <c r="C5911" s="2"/>
      <c r="D5911" s="2"/>
      <c r="E5911" s="3"/>
      <c r="F5911" s="3"/>
      <c r="H5911" s="5">
        <f>_xlfn.XLOOKUP(Table16[[#This Row],[OrderID]],[3]!Table13456[No заказа],[3]!Table13456[Количество],"",0,1)</f>
        <v>1</v>
      </c>
      <c r="I5911" s="5">
        <f>_xlfn.XLOOKUP(Table16[[#This Row],[OrderID]],[3]!Table13456[No заказа],[3]!Table13456[Цена],"",0,1)</f>
        <v>8876</v>
      </c>
      <c r="J5911" s="2" t="str">
        <f>M01_SETTINGS!$F$2</f>
        <v>KASPI</v>
      </c>
    </row>
    <row r="5912" spans="1:10" x14ac:dyDescent="0.35">
      <c r="A5912" s="3">
        <f>_xlfn.XLOOKUP(Table16[[#This Row],[OrderID]],[3]!Table13456[No заказа],[3]!Table13456[Дата
отправки],"",0,1)</f>
        <v>45630</v>
      </c>
      <c r="B5912" s="2">
        <v>456131596</v>
      </c>
      <c r="C5912" s="2"/>
      <c r="D5912" s="2"/>
      <c r="E5912" s="3"/>
      <c r="F5912" s="3"/>
      <c r="H5912" s="5">
        <f>_xlfn.XLOOKUP(Table16[[#This Row],[OrderID]],[3]!Table13456[No заказа],[3]!Table13456[Количество],"",0,1)</f>
        <v>1</v>
      </c>
      <c r="I5912" s="5">
        <f>_xlfn.XLOOKUP(Table16[[#This Row],[OrderID]],[3]!Table13456[No заказа],[3]!Table13456[Цена],"",0,1)</f>
        <v>8988</v>
      </c>
      <c r="J5912" s="2" t="str">
        <f>M01_SETTINGS!$F$2</f>
        <v>KASPI</v>
      </c>
    </row>
    <row r="5913" spans="1:10" x14ac:dyDescent="0.35">
      <c r="A5913" s="3">
        <f>_xlfn.XLOOKUP(Table16[[#This Row],[OrderID]],[3]!Table13456[No заказа],[3]!Table13456[Дата
отправки],"",0,1)</f>
        <v>45630</v>
      </c>
      <c r="B5913" s="2">
        <v>456229620</v>
      </c>
      <c r="C5913" s="2"/>
      <c r="D5913" s="2"/>
      <c r="E5913" s="3"/>
      <c r="F5913" s="3"/>
      <c r="H5913" s="5">
        <f>_xlfn.XLOOKUP(Table16[[#This Row],[OrderID]],[3]!Table13456[No заказа],[3]!Table13456[Количество],"",0,1)</f>
        <v>1</v>
      </c>
      <c r="I5913" s="5">
        <f>_xlfn.XLOOKUP(Table16[[#This Row],[OrderID]],[3]!Table13456[No заказа],[3]!Table13456[Цена],"",0,1)</f>
        <v>8429</v>
      </c>
      <c r="J5913" s="2" t="str">
        <f>M01_SETTINGS!$F$2</f>
        <v>KASPI</v>
      </c>
    </row>
    <row r="5914" spans="1:10" x14ac:dyDescent="0.35">
      <c r="A5914" s="3">
        <f>_xlfn.XLOOKUP(Table16[[#This Row],[OrderID]],[3]!Table13456[No заказа],[3]!Table13456[Дата
отправки],"",0,1)</f>
        <v>45630</v>
      </c>
      <c r="B5914" s="2">
        <v>455579509</v>
      </c>
      <c r="C5914" s="2"/>
      <c r="D5914" s="2"/>
      <c r="E5914" s="3"/>
      <c r="F5914" s="3"/>
      <c r="H5914" s="5">
        <f>_xlfn.XLOOKUP(Table16[[#This Row],[OrderID]],[3]!Table13456[No заказа],[3]!Table13456[Количество],"",0,1)</f>
        <v>1</v>
      </c>
      <c r="I5914" s="5">
        <f>_xlfn.XLOOKUP(Table16[[#This Row],[OrderID]],[3]!Table13456[No заказа],[3]!Table13456[Цена],"",0,1)</f>
        <v>9699</v>
      </c>
      <c r="J5914" s="2" t="str">
        <f>M01_SETTINGS!$F$2</f>
        <v>KASPI</v>
      </c>
    </row>
    <row r="5915" spans="1:10" x14ac:dyDescent="0.35">
      <c r="A5915" s="3">
        <f>_xlfn.XLOOKUP(Table16[[#This Row],[OrderID]],[3]!Table13456[No заказа],[3]!Table13456[Дата
отправки],"",0,1)</f>
        <v>45630</v>
      </c>
      <c r="B5915" s="2">
        <v>456057709</v>
      </c>
      <c r="C5915" s="2"/>
      <c r="D5915" s="2"/>
      <c r="E5915" s="3"/>
      <c r="F5915" s="3"/>
      <c r="H5915" s="5">
        <f>_xlfn.XLOOKUP(Table16[[#This Row],[OrderID]],[3]!Table13456[No заказа],[3]!Table13456[Количество],"",0,1)</f>
        <v>1</v>
      </c>
      <c r="I5915" s="5">
        <f>_xlfn.XLOOKUP(Table16[[#This Row],[OrderID]],[3]!Table13456[No заказа],[3]!Table13456[Цена],"",0,1)</f>
        <v>7489</v>
      </c>
      <c r="J5915" s="2" t="str">
        <f>M01_SETTINGS!$F$2</f>
        <v>KASPI</v>
      </c>
    </row>
    <row r="5916" spans="1:10" x14ac:dyDescent="0.35">
      <c r="A5916" s="3">
        <f>_xlfn.XLOOKUP(Table16[[#This Row],[OrderID]],[3]!Table13456[No заказа],[3]!Table13456[Дата
отправки],"",0,1)</f>
        <v>45630</v>
      </c>
      <c r="B5916" s="2">
        <v>456139844</v>
      </c>
      <c r="C5916" s="2"/>
      <c r="D5916" s="2"/>
      <c r="E5916" s="3"/>
      <c r="F5916" s="3"/>
      <c r="H5916" s="5">
        <f>_xlfn.XLOOKUP(Table16[[#This Row],[OrderID]],[3]!Table13456[No заказа],[3]!Table13456[Количество],"",0,1)</f>
        <v>1</v>
      </c>
      <c r="I5916" s="5">
        <f>_xlfn.XLOOKUP(Table16[[#This Row],[OrderID]],[3]!Table13456[No заказа],[3]!Table13456[Цена],"",0,1)</f>
        <v>8978</v>
      </c>
      <c r="J5916" s="2" t="str">
        <f>M01_SETTINGS!$F$2</f>
        <v>KASPI</v>
      </c>
    </row>
    <row r="5917" spans="1:10" x14ac:dyDescent="0.35">
      <c r="A5917" s="3">
        <f>_xlfn.XLOOKUP(Table16[[#This Row],[OrderID]],[3]!Table13456[No заказа],[3]!Table13456[Дата
отправки],"",0,1)</f>
        <v>45630</v>
      </c>
      <c r="B5917" s="2">
        <v>456131501</v>
      </c>
      <c r="C5917" s="2"/>
      <c r="D5917" s="2"/>
      <c r="E5917" s="3"/>
      <c r="F5917" s="3"/>
      <c r="H5917" s="5">
        <f>_xlfn.XLOOKUP(Table16[[#This Row],[OrderID]],[3]!Table13456[No заказа],[3]!Table13456[Количество],"",0,1)</f>
        <v>1</v>
      </c>
      <c r="I5917" s="5">
        <f>_xlfn.XLOOKUP(Table16[[#This Row],[OrderID]],[3]!Table13456[No заказа],[3]!Table13456[Цена],"",0,1)</f>
        <v>8990</v>
      </c>
      <c r="J5917" s="2" t="str">
        <f>M01_SETTINGS!$F$2</f>
        <v>KASPI</v>
      </c>
    </row>
    <row r="5918" spans="1:10" x14ac:dyDescent="0.35">
      <c r="A5918" s="3">
        <f>_xlfn.XLOOKUP(Table16[[#This Row],[OrderID]],[3]!Table13456[No заказа],[3]!Table13456[Дата
отправки],"",0,1)</f>
        <v>45630</v>
      </c>
      <c r="B5918" s="2">
        <v>455986774</v>
      </c>
      <c r="C5918" s="2"/>
      <c r="D5918" s="2"/>
      <c r="E5918" s="3"/>
      <c r="F5918" s="3"/>
      <c r="H5918" s="5">
        <f>_xlfn.XLOOKUP(Table16[[#This Row],[OrderID]],[3]!Table13456[No заказа],[3]!Table13456[Количество],"",0,1)</f>
        <v>1</v>
      </c>
      <c r="I5918" s="5">
        <f>_xlfn.XLOOKUP(Table16[[#This Row],[OrderID]],[3]!Table13456[No заказа],[3]!Table13456[Цена],"",0,1)</f>
        <v>8979</v>
      </c>
      <c r="J5918" s="2" t="str">
        <f>M01_SETTINGS!$F$2</f>
        <v>KASPI</v>
      </c>
    </row>
    <row r="5919" spans="1:10" x14ac:dyDescent="0.35">
      <c r="A5919" s="3">
        <f>_xlfn.XLOOKUP(Table16[[#This Row],[OrderID]],[3]!Table13456[No заказа],[3]!Table13456[Дата
отправки],"",0,1)</f>
        <v>45630</v>
      </c>
      <c r="B5919" s="2">
        <v>456244712</v>
      </c>
      <c r="C5919" s="2"/>
      <c r="D5919" s="2"/>
      <c r="E5919" s="3"/>
      <c r="F5919" s="3"/>
      <c r="H5919" s="5">
        <f>_xlfn.XLOOKUP(Table16[[#This Row],[OrderID]],[3]!Table13456[No заказа],[3]!Table13456[Количество],"",0,1)</f>
        <v>1</v>
      </c>
      <c r="I5919" s="5">
        <f>_xlfn.XLOOKUP(Table16[[#This Row],[OrderID]],[3]!Table13456[No заказа],[3]!Table13456[Цена],"",0,1)</f>
        <v>9525</v>
      </c>
      <c r="J5919" s="2" t="str">
        <f>M01_SETTINGS!$F$2</f>
        <v>KASPI</v>
      </c>
    </row>
    <row r="5920" spans="1:10" x14ac:dyDescent="0.35">
      <c r="A5920" s="3">
        <f>_xlfn.XLOOKUP(Table16[[#This Row],[OrderID]],[3]!Table13456[No заказа],[3]!Table13456[Дата
отправки],"",0,1)</f>
        <v>45629</v>
      </c>
      <c r="B5920" s="2">
        <v>454801169</v>
      </c>
      <c r="C5920" s="2"/>
      <c r="D5920" s="2"/>
      <c r="E5920" s="3"/>
      <c r="F5920" s="3"/>
      <c r="H5920" s="5">
        <f>_xlfn.XLOOKUP(Table16[[#This Row],[OrderID]],[3]!Table13456[No заказа],[3]!Table13456[Количество],"",0,1)</f>
        <v>1</v>
      </c>
      <c r="I5920" s="5">
        <f>_xlfn.XLOOKUP(Table16[[#This Row],[OrderID]],[3]!Table13456[No заказа],[3]!Table13456[Цена],"",0,1)</f>
        <v>7490</v>
      </c>
      <c r="J5920" s="2" t="str">
        <f>M01_SETTINGS!$F$2</f>
        <v>KASPI</v>
      </c>
    </row>
    <row r="5921" spans="1:10" x14ac:dyDescent="0.35">
      <c r="A5921" s="3">
        <f>_xlfn.XLOOKUP(Table16[[#This Row],[OrderID]],[3]!Table13456[No заказа],[3]!Table13456[Дата
отправки],"",0,1)</f>
        <v>45629</v>
      </c>
      <c r="B5921" s="2">
        <v>455144635</v>
      </c>
      <c r="C5921" s="2"/>
      <c r="D5921" s="2"/>
      <c r="E5921" s="3"/>
      <c r="F5921" s="3"/>
      <c r="H5921" s="5">
        <f>_xlfn.XLOOKUP(Table16[[#This Row],[OrderID]],[3]!Table13456[No заказа],[3]!Table13456[Количество],"",0,1)</f>
        <v>1</v>
      </c>
      <c r="I5921" s="5">
        <f>_xlfn.XLOOKUP(Table16[[#This Row],[OrderID]],[3]!Table13456[No заказа],[3]!Table13456[Цена],"",0,1)</f>
        <v>8135</v>
      </c>
      <c r="J5921" s="2" t="str">
        <f>M01_SETTINGS!$F$2</f>
        <v>KASPI</v>
      </c>
    </row>
    <row r="5922" spans="1:10" x14ac:dyDescent="0.35">
      <c r="A5922" s="3">
        <f>_xlfn.XLOOKUP(Table16[[#This Row],[OrderID]],[3]!Table13456[No заказа],[3]!Table13456[Дата
отправки],"",0,1)</f>
        <v>45629</v>
      </c>
      <c r="B5922" s="2">
        <v>455456031</v>
      </c>
      <c r="C5922" s="2"/>
      <c r="D5922" s="2"/>
      <c r="E5922" s="3"/>
      <c r="F5922" s="3"/>
      <c r="H5922" s="5">
        <f>_xlfn.XLOOKUP(Table16[[#This Row],[OrderID]],[3]!Table13456[No заказа],[3]!Table13456[Количество],"",0,1)</f>
        <v>1</v>
      </c>
      <c r="I5922" s="5">
        <f>_xlfn.XLOOKUP(Table16[[#This Row],[OrderID]],[3]!Table13456[No заказа],[3]!Table13456[Цена],"",0,1)</f>
        <v>8135</v>
      </c>
      <c r="J5922" s="2" t="str">
        <f>M01_SETTINGS!$F$2</f>
        <v>KASPI</v>
      </c>
    </row>
    <row r="5923" spans="1:10" x14ac:dyDescent="0.35">
      <c r="A5923" s="3">
        <f>_xlfn.XLOOKUP(Table16[[#This Row],[OrderID]],[3]!Table13456[No заказа],[3]!Table13456[Дата
отправки],"",0,1)</f>
        <v>45629</v>
      </c>
      <c r="B5923" s="2">
        <v>455044827</v>
      </c>
      <c r="C5923" s="2"/>
      <c r="D5923" s="2"/>
      <c r="E5923" s="3"/>
      <c r="F5923" s="3"/>
      <c r="H5923" s="5">
        <f>_xlfn.XLOOKUP(Table16[[#This Row],[OrderID]],[3]!Table13456[No заказа],[3]!Table13456[Количество],"",0,1)</f>
        <v>1</v>
      </c>
      <c r="I5923" s="5">
        <f>_xlfn.XLOOKUP(Table16[[#This Row],[OrderID]],[3]!Table13456[No заказа],[3]!Table13456[Цена],"",0,1)</f>
        <v>9513</v>
      </c>
      <c r="J5923" s="2" t="str">
        <f>M01_SETTINGS!$F$2</f>
        <v>KASPI</v>
      </c>
    </row>
    <row r="5924" spans="1:10" x14ac:dyDescent="0.35">
      <c r="A5924" s="3">
        <f>_xlfn.XLOOKUP(Table16[[#This Row],[OrderID]],[3]!Table13456[No заказа],[3]!Table13456[Дата
отправки],"",0,1)</f>
        <v>45629</v>
      </c>
      <c r="B5924" s="2">
        <v>454902659</v>
      </c>
      <c r="C5924" s="2"/>
      <c r="D5924" s="2"/>
      <c r="E5924" s="3"/>
      <c r="F5924" s="3"/>
      <c r="H5924" s="5">
        <f>_xlfn.XLOOKUP(Table16[[#This Row],[OrderID]],[3]!Table13456[No заказа],[3]!Table13456[Количество],"",0,1)</f>
        <v>1</v>
      </c>
      <c r="I5924" s="5">
        <f>_xlfn.XLOOKUP(Table16[[#This Row],[OrderID]],[3]!Table13456[No заказа],[3]!Table13456[Цена],"",0,1)</f>
        <v>8120</v>
      </c>
      <c r="J5924" s="2" t="str">
        <f>M01_SETTINGS!$F$2</f>
        <v>KASPI</v>
      </c>
    </row>
    <row r="5925" spans="1:10" x14ac:dyDescent="0.35">
      <c r="A5925" s="3">
        <f>_xlfn.XLOOKUP(Table16[[#This Row],[OrderID]],[3]!Table13456[No заказа],[3]!Table13456[Дата
отправки],"",0,1)</f>
        <v>45629</v>
      </c>
      <c r="B5925" s="2">
        <v>455100951</v>
      </c>
      <c r="C5925" s="2"/>
      <c r="D5925" s="2"/>
      <c r="E5925" s="3"/>
      <c r="F5925" s="3"/>
      <c r="H5925" s="5">
        <f>_xlfn.XLOOKUP(Table16[[#This Row],[OrderID]],[3]!Table13456[No заказа],[3]!Table13456[Количество],"",0,1)</f>
        <v>1</v>
      </c>
      <c r="I5925" s="5">
        <f>_xlfn.XLOOKUP(Table16[[#This Row],[OrderID]],[3]!Table13456[No заказа],[3]!Table13456[Цена],"",0,1)</f>
        <v>9077</v>
      </c>
      <c r="J5925" s="2" t="str">
        <f>M01_SETTINGS!$F$2</f>
        <v>KASPI</v>
      </c>
    </row>
    <row r="5926" spans="1:10" x14ac:dyDescent="0.35">
      <c r="A5926" s="3">
        <f>_xlfn.XLOOKUP(Table16[[#This Row],[OrderID]],[3]!Table13456[No заказа],[3]!Table13456[Дата
отправки],"",0,1)</f>
        <v>45629</v>
      </c>
      <c r="B5926" s="2">
        <v>454937412</v>
      </c>
      <c r="C5926" s="2"/>
      <c r="D5926" s="2"/>
      <c r="E5926" s="3"/>
      <c r="F5926" s="3"/>
      <c r="H5926" s="5">
        <f>_xlfn.XLOOKUP(Table16[[#This Row],[OrderID]],[3]!Table13456[No заказа],[3]!Table13456[Количество],"",0,1)</f>
        <v>1</v>
      </c>
      <c r="I5926" s="5">
        <f>_xlfn.XLOOKUP(Table16[[#This Row],[OrderID]],[3]!Table13456[No заказа],[3]!Table13456[Цена],"",0,1)</f>
        <v>7990</v>
      </c>
      <c r="J5926" s="2" t="str">
        <f>M01_SETTINGS!$F$2</f>
        <v>KASPI</v>
      </c>
    </row>
    <row r="5927" spans="1:10" x14ac:dyDescent="0.35">
      <c r="A5927" s="3">
        <f>_xlfn.XLOOKUP(Table16[[#This Row],[OrderID]],[3]!Table13456[No заказа],[3]!Table13456[Дата
отправки],"",0,1)</f>
        <v>45629</v>
      </c>
      <c r="B5927" s="2">
        <v>455241162</v>
      </c>
      <c r="C5927" s="2"/>
      <c r="D5927" s="2"/>
      <c r="E5927" s="3"/>
      <c r="F5927" s="3"/>
      <c r="H5927" s="5">
        <f>_xlfn.XLOOKUP(Table16[[#This Row],[OrderID]],[3]!Table13456[No заказа],[3]!Table13456[Количество],"",0,1)</f>
        <v>1</v>
      </c>
      <c r="I5927" s="5">
        <f>_xlfn.XLOOKUP(Table16[[#This Row],[OrderID]],[3]!Table13456[No заказа],[3]!Table13456[Цена],"",0,1)</f>
        <v>8490</v>
      </c>
      <c r="J5927" s="2" t="str">
        <f>M01_SETTINGS!$F$2</f>
        <v>KASPI</v>
      </c>
    </row>
    <row r="5928" spans="1:10" x14ac:dyDescent="0.35">
      <c r="A5928" s="3">
        <f>_xlfn.XLOOKUP(Table16[[#This Row],[OrderID]],[3]!Table13456[No заказа],[3]!Table13456[Дата
отправки],"",0,1)</f>
        <v>45629</v>
      </c>
      <c r="B5928" s="2">
        <v>455456245</v>
      </c>
      <c r="C5928" s="2"/>
      <c r="D5928" s="2"/>
      <c r="E5928" s="3"/>
      <c r="F5928" s="3"/>
      <c r="H5928" s="5">
        <f>_xlfn.XLOOKUP(Table16[[#This Row],[OrderID]],[3]!Table13456[No заказа],[3]!Table13456[Количество],"",0,1)</f>
        <v>1</v>
      </c>
      <c r="I5928" s="5">
        <f>_xlfn.XLOOKUP(Table16[[#This Row],[OrderID]],[3]!Table13456[No заказа],[3]!Table13456[Цена],"",0,1)</f>
        <v>8430</v>
      </c>
      <c r="J5928" s="2" t="str">
        <f>M01_SETTINGS!$F$2</f>
        <v>KASPI</v>
      </c>
    </row>
    <row r="5929" spans="1:10" x14ac:dyDescent="0.35">
      <c r="A5929" s="3">
        <f>_xlfn.XLOOKUP(Table16[[#This Row],[OrderID]],[3]!Table13456[No заказа],[3]!Table13456[Дата
отправки],"",0,1)</f>
        <v>45629</v>
      </c>
      <c r="B5929" s="2">
        <v>455250924</v>
      </c>
      <c r="C5929" s="2"/>
      <c r="D5929" s="2"/>
      <c r="E5929" s="3"/>
      <c r="F5929" s="3"/>
      <c r="H5929" s="5">
        <f>_xlfn.XLOOKUP(Table16[[#This Row],[OrderID]],[3]!Table13456[No заказа],[3]!Table13456[Количество],"",0,1)</f>
        <v>1</v>
      </c>
      <c r="I5929" s="5">
        <f>_xlfn.XLOOKUP(Table16[[#This Row],[OrderID]],[3]!Table13456[No заказа],[3]!Table13456[Цена],"",0,1)</f>
        <v>8169</v>
      </c>
      <c r="J5929" s="2" t="str">
        <f>M01_SETTINGS!$F$2</f>
        <v>KASPI</v>
      </c>
    </row>
    <row r="5930" spans="1:10" x14ac:dyDescent="0.35">
      <c r="A5930" s="3">
        <f>_xlfn.XLOOKUP(Table16[[#This Row],[OrderID]],[3]!Table13456[No заказа],[3]!Table13456[Дата
отправки],"",0,1)</f>
        <v>45629</v>
      </c>
      <c r="B5930" s="2">
        <v>455263838</v>
      </c>
      <c r="C5930" s="2"/>
      <c r="D5930" s="2"/>
      <c r="E5930" s="3"/>
      <c r="F5930" s="3"/>
      <c r="H5930" s="5">
        <f>_xlfn.XLOOKUP(Table16[[#This Row],[OrderID]],[3]!Table13456[No заказа],[3]!Table13456[Количество],"",0,1)</f>
        <v>1</v>
      </c>
      <c r="I5930" s="5">
        <f>_xlfn.XLOOKUP(Table16[[#This Row],[OrderID]],[3]!Table13456[No заказа],[3]!Table13456[Цена],"",0,1)</f>
        <v>8430</v>
      </c>
      <c r="J5930" s="2" t="str">
        <f>M01_SETTINGS!$F$2</f>
        <v>KASPI</v>
      </c>
    </row>
    <row r="5931" spans="1:10" x14ac:dyDescent="0.35">
      <c r="A5931" s="3">
        <f>_xlfn.XLOOKUP(Table16[[#This Row],[OrderID]],[3]!Table13456[No заказа],[3]!Table13456[Дата
отправки],"",0,1)</f>
        <v>45629</v>
      </c>
      <c r="B5931" s="2">
        <v>455097225</v>
      </c>
      <c r="C5931" s="2"/>
      <c r="D5931" s="2"/>
      <c r="E5931" s="3"/>
      <c r="F5931" s="3"/>
      <c r="H5931" s="5">
        <f>_xlfn.XLOOKUP(Table16[[#This Row],[OrderID]],[3]!Table13456[No заказа],[3]!Table13456[Количество],"",0,1)</f>
        <v>1</v>
      </c>
      <c r="I5931" s="5">
        <f>_xlfn.XLOOKUP(Table16[[#This Row],[OrderID]],[3]!Table13456[No заказа],[3]!Table13456[Цена],"",0,1)</f>
        <v>8135</v>
      </c>
      <c r="J5931" s="2" t="str">
        <f>M01_SETTINGS!$F$2</f>
        <v>KASPI</v>
      </c>
    </row>
    <row r="5932" spans="1:10" x14ac:dyDescent="0.35">
      <c r="A5932" s="3">
        <f>_xlfn.XLOOKUP(Table16[[#This Row],[OrderID]],[3]!Table13456[No заказа],[3]!Table13456[Дата
отправки],"",0,1)</f>
        <v>45629</v>
      </c>
      <c r="B5932" s="2">
        <v>454983209</v>
      </c>
      <c r="C5932" s="2"/>
      <c r="D5932" s="2"/>
      <c r="E5932" s="3"/>
      <c r="F5932" s="3"/>
      <c r="H5932" s="5">
        <f>_xlfn.XLOOKUP(Table16[[#This Row],[OrderID]],[3]!Table13456[No заказа],[3]!Table13456[Количество],"",0,1)</f>
        <v>1</v>
      </c>
      <c r="I5932" s="5">
        <f>_xlfn.XLOOKUP(Table16[[#This Row],[OrderID]],[3]!Table13456[No заказа],[3]!Table13456[Цена],"",0,1)</f>
        <v>8142</v>
      </c>
      <c r="J5932" s="2" t="str">
        <f>M01_SETTINGS!$F$2</f>
        <v>KASPI</v>
      </c>
    </row>
    <row r="5933" spans="1:10" x14ac:dyDescent="0.35">
      <c r="A5933" s="3">
        <f>_xlfn.XLOOKUP(Table16[[#This Row],[OrderID]],[3]!Table13456[No заказа],[3]!Table13456[Дата
отправки],"",0,1)</f>
        <v>45629</v>
      </c>
      <c r="B5933" s="2">
        <v>455199045</v>
      </c>
      <c r="C5933" s="2"/>
      <c r="D5933" s="2"/>
      <c r="E5933" s="3"/>
      <c r="F5933" s="3"/>
      <c r="H5933" s="5">
        <f>_xlfn.XLOOKUP(Table16[[#This Row],[OrderID]],[3]!Table13456[No заказа],[3]!Table13456[Количество],"",0,1)</f>
        <v>1</v>
      </c>
      <c r="I5933" s="5">
        <f>_xlfn.XLOOKUP(Table16[[#This Row],[OrderID]],[3]!Table13456[No заказа],[3]!Table13456[Цена],"",0,1)</f>
        <v>7990</v>
      </c>
      <c r="J5933" s="2" t="str">
        <f>M01_SETTINGS!$F$2</f>
        <v>KASPI</v>
      </c>
    </row>
    <row r="5934" spans="1:10" x14ac:dyDescent="0.35">
      <c r="A5934" s="3">
        <f>_xlfn.XLOOKUP(Table16[[#This Row],[OrderID]],[3]!Table13456[No заказа],[3]!Table13456[Дата
отправки],"",0,1)</f>
        <v>45629</v>
      </c>
      <c r="B5934" s="2">
        <v>455435356</v>
      </c>
      <c r="C5934" s="2"/>
      <c r="D5934" s="2"/>
      <c r="E5934" s="3"/>
      <c r="F5934" s="3"/>
      <c r="H5934" s="5">
        <f>_xlfn.XLOOKUP(Table16[[#This Row],[OrderID]],[3]!Table13456[No заказа],[3]!Table13456[Количество],"",0,1)</f>
        <v>1</v>
      </c>
      <c r="I5934" s="5">
        <f>_xlfn.XLOOKUP(Table16[[#This Row],[OrderID]],[3]!Table13456[No заказа],[3]!Table13456[Цена],"",0,1)</f>
        <v>8135</v>
      </c>
      <c r="J5934" s="2" t="str">
        <f>M01_SETTINGS!$F$2</f>
        <v>KASPI</v>
      </c>
    </row>
    <row r="5935" spans="1:10" x14ac:dyDescent="0.35">
      <c r="A5935" s="3">
        <f>_xlfn.XLOOKUP(Table16[[#This Row],[OrderID]],[3]!Table13456[No заказа],[3]!Table13456[Дата
отправки],"",0,1)</f>
        <v>45629</v>
      </c>
      <c r="B5935" s="2">
        <v>455019163</v>
      </c>
      <c r="C5935" s="2"/>
      <c r="D5935" s="2"/>
      <c r="E5935" s="3"/>
      <c r="F5935" s="3"/>
      <c r="H5935" s="5">
        <f>_xlfn.XLOOKUP(Table16[[#This Row],[OrderID]],[3]!Table13456[No заказа],[3]!Table13456[Количество],"",0,1)</f>
        <v>1</v>
      </c>
      <c r="I5935" s="5">
        <f>_xlfn.XLOOKUP(Table16[[#This Row],[OrderID]],[3]!Table13456[No заказа],[3]!Table13456[Цена],"",0,1)</f>
        <v>9534</v>
      </c>
      <c r="J5935" s="2" t="str">
        <f>M01_SETTINGS!$F$2</f>
        <v>KASPI</v>
      </c>
    </row>
    <row r="5936" spans="1:10" x14ac:dyDescent="0.35">
      <c r="A5936" s="3">
        <f>_xlfn.XLOOKUP(Table16[[#This Row],[OrderID]],[3]!Table13456[No заказа],[3]!Table13456[Дата
отправки],"",0,1)</f>
        <v>45629</v>
      </c>
      <c r="B5936" s="2">
        <v>454914229</v>
      </c>
      <c r="C5936" s="2"/>
      <c r="D5936" s="2"/>
      <c r="E5936" s="3"/>
      <c r="F5936" s="3"/>
      <c r="H5936" s="5">
        <f>_xlfn.XLOOKUP(Table16[[#This Row],[OrderID]],[3]!Table13456[No заказа],[3]!Table13456[Количество],"",0,1)</f>
        <v>1</v>
      </c>
      <c r="I5936" s="5">
        <f>_xlfn.XLOOKUP(Table16[[#This Row],[OrderID]],[3]!Table13456[No заказа],[3]!Table13456[Цена],"",0,1)</f>
        <v>9603</v>
      </c>
      <c r="J5936" s="2" t="str">
        <f>M01_SETTINGS!$F$2</f>
        <v>KASPI</v>
      </c>
    </row>
    <row r="5937" spans="1:10" x14ac:dyDescent="0.35">
      <c r="A5937" s="3">
        <f>_xlfn.XLOOKUP(Table16[[#This Row],[OrderID]],[3]!Table13456[No заказа],[3]!Table13456[Дата
отправки],"",0,1)</f>
        <v>45629</v>
      </c>
      <c r="B5937" s="2">
        <v>455197991</v>
      </c>
      <c r="C5937" s="2"/>
      <c r="D5937" s="2"/>
      <c r="E5937" s="3"/>
      <c r="F5937" s="3"/>
      <c r="H5937" s="5">
        <f>_xlfn.XLOOKUP(Table16[[#This Row],[OrderID]],[3]!Table13456[No заказа],[3]!Table13456[Количество],"",0,1)</f>
        <v>1</v>
      </c>
      <c r="I5937" s="5">
        <f>_xlfn.XLOOKUP(Table16[[#This Row],[OrderID]],[3]!Table13456[No заказа],[3]!Table13456[Цена],"",0,1)</f>
        <v>9426</v>
      </c>
      <c r="J5937" s="2" t="str">
        <f>M01_SETTINGS!$F$2</f>
        <v>KASPI</v>
      </c>
    </row>
    <row r="5938" spans="1:10" x14ac:dyDescent="0.35">
      <c r="A5938" s="3">
        <f>_xlfn.XLOOKUP(Table16[[#This Row],[OrderID]],[3]!Table13456[No заказа],[3]!Table13456[Дата
отправки],"",0,1)</f>
        <v>45629</v>
      </c>
      <c r="B5938" s="2">
        <v>454972910</v>
      </c>
      <c r="C5938" s="2"/>
      <c r="D5938" s="2"/>
      <c r="E5938" s="3"/>
      <c r="F5938" s="3"/>
      <c r="H5938" s="5">
        <f>_xlfn.XLOOKUP(Table16[[#This Row],[OrderID]],[3]!Table13456[No заказа],[3]!Table13456[Количество],"",0,1)</f>
        <v>1</v>
      </c>
      <c r="I5938" s="5">
        <f>_xlfn.XLOOKUP(Table16[[#This Row],[OrderID]],[3]!Table13456[No заказа],[3]!Table13456[Цена],"",0,1)</f>
        <v>8430</v>
      </c>
      <c r="J5938" s="2" t="str">
        <f>M01_SETTINGS!$F$2</f>
        <v>KASPI</v>
      </c>
    </row>
    <row r="5939" spans="1:10" x14ac:dyDescent="0.35">
      <c r="A5939" s="3">
        <f>_xlfn.XLOOKUP(Table16[[#This Row],[OrderID]],[3]!Table13456[No заказа],[3]!Table13456[Дата
отправки],"",0,1)</f>
        <v>45629</v>
      </c>
      <c r="B5939" s="2">
        <v>454794891</v>
      </c>
      <c r="C5939" s="2"/>
      <c r="D5939" s="2"/>
      <c r="E5939" s="3"/>
      <c r="F5939" s="3"/>
      <c r="H5939" s="5">
        <f>_xlfn.XLOOKUP(Table16[[#This Row],[OrderID]],[3]!Table13456[No заказа],[3]!Table13456[Количество],"",0,1)</f>
        <v>1</v>
      </c>
      <c r="I5939" s="5">
        <f>_xlfn.XLOOKUP(Table16[[#This Row],[OrderID]],[3]!Table13456[No заказа],[3]!Table13456[Цена],"",0,1)</f>
        <v>8142</v>
      </c>
      <c r="J5939" s="2" t="str">
        <f>M01_SETTINGS!$F$2</f>
        <v>KASPI</v>
      </c>
    </row>
    <row r="5940" spans="1:10" x14ac:dyDescent="0.35">
      <c r="A5940" s="3">
        <f>_xlfn.XLOOKUP(Table16[[#This Row],[OrderID]],[3]!Table13456[No заказа],[3]!Table13456[Дата
отправки],"",0,1)</f>
        <v>45629</v>
      </c>
      <c r="B5940" s="2">
        <v>455071112</v>
      </c>
      <c r="C5940" s="2"/>
      <c r="D5940" s="2"/>
      <c r="E5940" s="3"/>
      <c r="F5940" s="3"/>
      <c r="H5940" s="5">
        <f>_xlfn.XLOOKUP(Table16[[#This Row],[OrderID]],[3]!Table13456[No заказа],[3]!Table13456[Количество],"",0,1)</f>
        <v>1</v>
      </c>
      <c r="I5940" s="5">
        <f>_xlfn.XLOOKUP(Table16[[#This Row],[OrderID]],[3]!Table13456[No заказа],[3]!Table13456[Цена],"",0,1)</f>
        <v>7990</v>
      </c>
      <c r="J5940" s="2" t="str">
        <f>M01_SETTINGS!$F$2</f>
        <v>KASPI</v>
      </c>
    </row>
    <row r="5941" spans="1:10" x14ac:dyDescent="0.35">
      <c r="A5941" s="3">
        <f>_xlfn.XLOOKUP(Table16[[#This Row],[OrderID]],[3]!Table13456[No заказа],[3]!Table13456[Дата
отправки],"",0,1)</f>
        <v>45629</v>
      </c>
      <c r="B5941" s="2">
        <v>455117259</v>
      </c>
      <c r="C5941" s="2"/>
      <c r="D5941" s="2"/>
      <c r="E5941" s="3"/>
      <c r="F5941" s="3"/>
      <c r="H5941" s="5">
        <f>_xlfn.XLOOKUP(Table16[[#This Row],[OrderID]],[3]!Table13456[No заказа],[3]!Table13456[Количество],"",0,1)</f>
        <v>1</v>
      </c>
      <c r="I5941" s="5">
        <f>_xlfn.XLOOKUP(Table16[[#This Row],[OrderID]],[3]!Table13456[No заказа],[3]!Table13456[Цена],"",0,1)</f>
        <v>8411</v>
      </c>
      <c r="J5941" s="2" t="str">
        <f>M01_SETTINGS!$F$2</f>
        <v>KASPI</v>
      </c>
    </row>
    <row r="5942" spans="1:10" x14ac:dyDescent="0.35">
      <c r="A5942" s="3">
        <f>_xlfn.XLOOKUP(Table16[[#This Row],[OrderID]],[3]!Table13456[No заказа],[3]!Table13456[Дата
отправки],"",0,1)</f>
        <v>45629</v>
      </c>
      <c r="B5942" s="2">
        <v>455466034</v>
      </c>
      <c r="C5942" s="2"/>
      <c r="D5942" s="2"/>
      <c r="E5942" s="3"/>
      <c r="F5942" s="3"/>
      <c r="H5942" s="5">
        <f>_xlfn.XLOOKUP(Table16[[#This Row],[OrderID]],[3]!Table13456[No заказа],[3]!Table13456[Количество],"",0,1)</f>
        <v>1</v>
      </c>
      <c r="I5942" s="5">
        <f>_xlfn.XLOOKUP(Table16[[#This Row],[OrderID]],[3]!Table13456[No заказа],[3]!Table13456[Цена],"",0,1)</f>
        <v>8989</v>
      </c>
      <c r="J5942" s="2" t="str">
        <f>M01_SETTINGS!$F$2</f>
        <v>KASPI</v>
      </c>
    </row>
    <row r="5943" spans="1:10" x14ac:dyDescent="0.35">
      <c r="A5943" s="3">
        <f>_xlfn.XLOOKUP(Table16[[#This Row],[OrderID]],[3]!Table13456[No заказа],[3]!Table13456[Дата
отправки],"",0,1)</f>
        <v>45629</v>
      </c>
      <c r="B5943" s="2">
        <v>454836400</v>
      </c>
      <c r="C5943" s="2"/>
      <c r="D5943" s="2"/>
      <c r="E5943" s="3"/>
      <c r="F5943" s="3"/>
      <c r="H5943" s="5">
        <f>_xlfn.XLOOKUP(Table16[[#This Row],[OrderID]],[3]!Table13456[No заказа],[3]!Table13456[Количество],"",0,1)</f>
        <v>1</v>
      </c>
      <c r="I5943" s="5">
        <f>_xlfn.XLOOKUP(Table16[[#This Row],[OrderID]],[3]!Table13456[No заказа],[3]!Table13456[Цена],"",0,1)</f>
        <v>16068</v>
      </c>
      <c r="J5943" s="2" t="str">
        <f>M01_SETTINGS!$F$2</f>
        <v>KASPI</v>
      </c>
    </row>
    <row r="5944" spans="1:10" x14ac:dyDescent="0.35">
      <c r="A5944" s="3">
        <f>_xlfn.XLOOKUP(Table16[[#This Row],[OrderID]],[3]!Table13456[No заказа],[3]!Table13456[Дата
отправки],"",0,1)</f>
        <v>45629</v>
      </c>
      <c r="B5944" s="2" t="s">
        <v>298</v>
      </c>
      <c r="C5944" s="2"/>
      <c r="D5944" s="2"/>
      <c r="E5944" s="3"/>
      <c r="F5944" s="3"/>
      <c r="H5944" s="5">
        <f>_xlfn.XLOOKUP(Table16[[#This Row],[OrderID]],[3]!Table13456[No заказа],[3]!Table13456[Количество],"",0,1)</f>
        <v>2</v>
      </c>
      <c r="I5944" s="5">
        <f>_xlfn.XLOOKUP(Table16[[#This Row],[OrderID]],[3]!Table13456[No заказа],[3]!Table13456[Цена],"",0,1)</f>
        <v>8120</v>
      </c>
      <c r="J5944" s="2" t="str">
        <f>M01_SETTINGS!$F$2</f>
        <v>KASPI</v>
      </c>
    </row>
    <row r="5945" spans="1:10" x14ac:dyDescent="0.35">
      <c r="A5945" s="3">
        <f>_xlfn.XLOOKUP(Table16[[#This Row],[OrderID]],[3]!Table13456[No заказа],[3]!Table13456[Дата
отправки],"",0,1)</f>
        <v>45629</v>
      </c>
      <c r="B5945" s="2">
        <v>455232633</v>
      </c>
      <c r="C5945" s="2"/>
      <c r="D5945" s="2"/>
      <c r="E5945" s="3"/>
      <c r="F5945" s="3"/>
      <c r="H5945" s="5">
        <f>_xlfn.XLOOKUP(Table16[[#This Row],[OrderID]],[3]!Table13456[No заказа],[3]!Table13456[Количество],"",0,1)</f>
        <v>1</v>
      </c>
      <c r="I5945" s="5">
        <f>_xlfn.XLOOKUP(Table16[[#This Row],[OrderID]],[3]!Table13456[No заказа],[3]!Table13456[Цена],"",0,1)</f>
        <v>7994</v>
      </c>
      <c r="J5945" s="2" t="str">
        <f>M01_SETTINGS!$F$2</f>
        <v>KASPI</v>
      </c>
    </row>
    <row r="5946" spans="1:10" x14ac:dyDescent="0.35">
      <c r="A5946" s="3">
        <f>_xlfn.XLOOKUP(Table16[[#This Row],[OrderID]],[3]!Table13456[No заказа],[3]!Table13456[Дата
отправки],"",0,1)</f>
        <v>45629</v>
      </c>
      <c r="B5946" s="2">
        <v>455103121</v>
      </c>
      <c r="C5946" s="2"/>
      <c r="D5946" s="2"/>
      <c r="E5946" s="3"/>
      <c r="F5946" s="3"/>
      <c r="H5946" s="5">
        <f>_xlfn.XLOOKUP(Table16[[#This Row],[OrderID]],[3]!Table13456[No заказа],[3]!Table13456[Количество],"",0,1)</f>
        <v>1</v>
      </c>
      <c r="I5946" s="5">
        <f>_xlfn.XLOOKUP(Table16[[#This Row],[OrderID]],[3]!Table13456[No заказа],[3]!Table13456[Цена],"",0,1)</f>
        <v>7994</v>
      </c>
      <c r="J5946" s="2" t="str">
        <f>M01_SETTINGS!$F$2</f>
        <v>KASPI</v>
      </c>
    </row>
    <row r="5947" spans="1:10" x14ac:dyDescent="0.35">
      <c r="A5947" s="3">
        <f>_xlfn.XLOOKUP(Table16[[#This Row],[OrderID]],[3]!Table13456[No заказа],[3]!Table13456[Дата
отправки],"",0,1)</f>
        <v>45629</v>
      </c>
      <c r="B5947" s="2" t="s">
        <v>299</v>
      </c>
      <c r="C5947" s="2"/>
      <c r="D5947" s="2"/>
      <c r="E5947" s="3"/>
      <c r="F5947" s="3"/>
      <c r="H5947" s="5">
        <f>_xlfn.XLOOKUP(Table16[[#This Row],[OrderID]],[3]!Table13456[No заказа],[3]!Table13456[Количество],"",0,1)</f>
        <v>2</v>
      </c>
      <c r="I5947" s="5">
        <f>_xlfn.XLOOKUP(Table16[[#This Row],[OrderID]],[3]!Table13456[No заказа],[3]!Table13456[Цена],"",0,1)</f>
        <v>8120</v>
      </c>
      <c r="J5947" s="2" t="str">
        <f>M01_SETTINGS!$F$2</f>
        <v>KASPI</v>
      </c>
    </row>
    <row r="5948" spans="1:10" x14ac:dyDescent="0.35">
      <c r="A5948" s="3">
        <f>_xlfn.XLOOKUP(Table16[[#This Row],[OrderID]],[3]!Table13456[No заказа],[3]!Table13456[Дата
отправки],"",0,1)</f>
        <v>45629</v>
      </c>
      <c r="B5948" s="2">
        <v>454805332</v>
      </c>
      <c r="C5948" s="2"/>
      <c r="D5948" s="2"/>
      <c r="E5948" s="3"/>
      <c r="F5948" s="3"/>
      <c r="H5948" s="5">
        <f>_xlfn.XLOOKUP(Table16[[#This Row],[OrderID]],[3]!Table13456[No заказа],[3]!Table13456[Количество],"",0,1)</f>
        <v>1</v>
      </c>
      <c r="I5948" s="5">
        <f>_xlfn.XLOOKUP(Table16[[#This Row],[OrderID]],[3]!Table13456[No заказа],[3]!Table13456[Цена],"",0,1)</f>
        <v>8732</v>
      </c>
      <c r="J5948" s="2" t="str">
        <f>M01_SETTINGS!$F$2</f>
        <v>KASPI</v>
      </c>
    </row>
    <row r="5949" spans="1:10" x14ac:dyDescent="0.35">
      <c r="A5949" s="3">
        <f>_xlfn.XLOOKUP(Table16[[#This Row],[OrderID]],[3]!Table13456[No заказа],[3]!Table13456[Дата
отправки],"",0,1)</f>
        <v>45629</v>
      </c>
      <c r="B5949" s="2">
        <v>455178709</v>
      </c>
      <c r="C5949" s="2"/>
      <c r="D5949" s="2"/>
      <c r="E5949" s="3"/>
      <c r="F5949" s="3"/>
      <c r="H5949" s="5">
        <f>_xlfn.XLOOKUP(Table16[[#This Row],[OrderID]],[3]!Table13456[No заказа],[3]!Table13456[Количество],"",0,1)</f>
        <v>1</v>
      </c>
      <c r="I5949" s="5">
        <f>_xlfn.XLOOKUP(Table16[[#This Row],[OrderID]],[3]!Table13456[No заказа],[3]!Table13456[Цена],"",0,1)</f>
        <v>8660</v>
      </c>
      <c r="J5949" s="2" t="str">
        <f>M01_SETTINGS!$F$2</f>
        <v>KASPI</v>
      </c>
    </row>
    <row r="5950" spans="1:10" x14ac:dyDescent="0.35">
      <c r="A5950" s="3">
        <f>_xlfn.XLOOKUP(Table16[[#This Row],[OrderID]],[3]!Table13456[No заказа],[3]!Table13456[Дата
отправки],"",0,1)</f>
        <v>45629</v>
      </c>
      <c r="B5950" s="2">
        <v>455518147</v>
      </c>
      <c r="C5950" s="2"/>
      <c r="D5950" s="2"/>
      <c r="E5950" s="3"/>
      <c r="F5950" s="3"/>
      <c r="H5950" s="5">
        <f>_xlfn.XLOOKUP(Table16[[#This Row],[OrderID]],[3]!Table13456[No заказа],[3]!Table13456[Количество],"",0,1)</f>
        <v>1</v>
      </c>
      <c r="I5950" s="5">
        <f>_xlfn.XLOOKUP(Table16[[#This Row],[OrderID]],[3]!Table13456[No заказа],[3]!Table13456[Цена],"",0,1)</f>
        <v>8403</v>
      </c>
      <c r="J5950" s="2" t="str">
        <f>M01_SETTINGS!$F$2</f>
        <v>KASPI</v>
      </c>
    </row>
    <row r="5951" spans="1:10" x14ac:dyDescent="0.35">
      <c r="A5951" s="3">
        <f>_xlfn.XLOOKUP(Table16[[#This Row],[OrderID]],[3]!Table13456[No заказа],[3]!Table13456[Дата
отправки],"",0,1)</f>
        <v>45629</v>
      </c>
      <c r="B5951" s="2">
        <v>455271655</v>
      </c>
      <c r="C5951" s="2"/>
      <c r="D5951" s="2"/>
      <c r="E5951" s="3"/>
      <c r="F5951" s="3"/>
      <c r="H5951" s="5">
        <f>_xlfn.XLOOKUP(Table16[[#This Row],[OrderID]],[3]!Table13456[No заказа],[3]!Table13456[Количество],"",0,1)</f>
        <v>1</v>
      </c>
      <c r="I5951" s="5">
        <f>_xlfn.XLOOKUP(Table16[[#This Row],[OrderID]],[3]!Table13456[No заказа],[3]!Table13456[Цена],"",0,1)</f>
        <v>9428</v>
      </c>
      <c r="J5951" s="2" t="str">
        <f>M01_SETTINGS!$F$2</f>
        <v>KASPI</v>
      </c>
    </row>
    <row r="5952" spans="1:10" x14ac:dyDescent="0.35">
      <c r="A5952" s="3">
        <f>_xlfn.XLOOKUP(Table16[[#This Row],[OrderID]],[3]!Table13456[No заказа],[3]!Table13456[Дата
отправки],"",0,1)</f>
        <v>45629</v>
      </c>
      <c r="B5952" s="2">
        <v>455185656</v>
      </c>
      <c r="C5952" s="2"/>
      <c r="D5952" s="2"/>
      <c r="E5952" s="3"/>
      <c r="F5952" s="3"/>
      <c r="H5952" s="5">
        <f>_xlfn.XLOOKUP(Table16[[#This Row],[OrderID]],[3]!Table13456[No заказа],[3]!Table13456[Количество],"",0,1)</f>
        <v>1</v>
      </c>
      <c r="I5952" s="5">
        <f>_xlfn.XLOOKUP(Table16[[#This Row],[OrderID]],[3]!Table13456[No заказа],[3]!Table13456[Цена],"",0,1)</f>
        <v>8409</v>
      </c>
      <c r="J5952" s="2" t="str">
        <f>M01_SETTINGS!$F$2</f>
        <v>KASPI</v>
      </c>
    </row>
    <row r="5953" spans="1:10" x14ac:dyDescent="0.35">
      <c r="A5953" s="3">
        <f>_xlfn.XLOOKUP(Table16[[#This Row],[OrderID]],[3]!Table13456[No заказа],[3]!Table13456[Дата
отправки],"",0,1)</f>
        <v>45629</v>
      </c>
      <c r="B5953" s="2">
        <v>454959937</v>
      </c>
      <c r="C5953" s="2"/>
      <c r="D5953" s="2"/>
      <c r="E5953" s="3"/>
      <c r="F5953" s="3"/>
      <c r="H5953" s="5">
        <f>_xlfn.XLOOKUP(Table16[[#This Row],[OrderID]],[3]!Table13456[No заказа],[3]!Table13456[Количество],"",0,1)</f>
        <v>1</v>
      </c>
      <c r="I5953" s="5">
        <f>_xlfn.XLOOKUP(Table16[[#This Row],[OrderID]],[3]!Table13456[No заказа],[3]!Table13456[Цена],"",0,1)</f>
        <v>10000</v>
      </c>
      <c r="J5953" s="2" t="str">
        <f>M01_SETTINGS!$F$2</f>
        <v>KASPI</v>
      </c>
    </row>
    <row r="5954" spans="1:10" x14ac:dyDescent="0.35">
      <c r="A5954" s="3">
        <f>_xlfn.XLOOKUP(Table16[[#This Row],[OrderID]],[3]!Table13456[No заказа],[3]!Table13456[Дата
отправки],"",0,1)</f>
        <v>45629</v>
      </c>
      <c r="B5954" s="2">
        <v>455196769</v>
      </c>
      <c r="C5954" s="2"/>
      <c r="D5954" s="2"/>
      <c r="E5954" s="3"/>
      <c r="F5954" s="3"/>
      <c r="H5954" s="5">
        <f>_xlfn.XLOOKUP(Table16[[#This Row],[OrderID]],[3]!Table13456[No заказа],[3]!Table13456[Количество],"",0,1)</f>
        <v>1</v>
      </c>
      <c r="I5954" s="5">
        <f>_xlfn.XLOOKUP(Table16[[#This Row],[OrderID]],[3]!Table13456[No заказа],[3]!Table13456[Цена],"",0,1)</f>
        <v>8828</v>
      </c>
      <c r="J5954" s="2" t="str">
        <f>M01_SETTINGS!$F$2</f>
        <v>KASPI</v>
      </c>
    </row>
    <row r="5955" spans="1:10" x14ac:dyDescent="0.35">
      <c r="A5955" s="3">
        <f>_xlfn.XLOOKUP(Table16[[#This Row],[OrderID]],[3]!Table13456[No заказа],[3]!Table13456[Дата
отправки],"",0,1)</f>
        <v>45629</v>
      </c>
      <c r="B5955" s="2">
        <v>455234856</v>
      </c>
      <c r="C5955" s="2"/>
      <c r="D5955" s="2"/>
      <c r="E5955" s="3"/>
      <c r="F5955" s="3"/>
      <c r="H5955" s="5">
        <f>_xlfn.XLOOKUP(Table16[[#This Row],[OrderID]],[3]!Table13456[No заказа],[3]!Table13456[Количество],"",0,1)</f>
        <v>1</v>
      </c>
      <c r="I5955" s="5">
        <f>_xlfn.XLOOKUP(Table16[[#This Row],[OrderID]],[3]!Table13456[No заказа],[3]!Table13456[Цена],"",0,1)</f>
        <v>8299</v>
      </c>
      <c r="J5955" s="2" t="str">
        <f>M01_SETTINGS!$F$2</f>
        <v>KASPI</v>
      </c>
    </row>
    <row r="5956" spans="1:10" x14ac:dyDescent="0.35">
      <c r="A5956" s="3">
        <f>_xlfn.XLOOKUP(Table16[[#This Row],[OrderID]],[3]!Table13456[No заказа],[3]!Table13456[Дата
отправки],"",0,1)</f>
        <v>45628</v>
      </c>
      <c r="B5956" s="2">
        <v>454239722</v>
      </c>
      <c r="C5956" s="2"/>
      <c r="D5956" s="2"/>
      <c r="E5956" s="3"/>
      <c r="F5956" s="3"/>
      <c r="H5956" s="5">
        <f>_xlfn.XLOOKUP(Table16[[#This Row],[OrderID]],[3]!Table13456[No заказа],[3]!Table13456[Количество],"",0,1)</f>
        <v>1</v>
      </c>
      <c r="I5956" s="5">
        <f>_xlfn.XLOOKUP(Table16[[#This Row],[OrderID]],[3]!Table13456[No заказа],[3]!Table13456[Цена],"",0,1)</f>
        <v>7490</v>
      </c>
      <c r="J5956" s="2" t="str">
        <f>M01_SETTINGS!$F$2</f>
        <v>KASPI</v>
      </c>
    </row>
    <row r="5957" spans="1:10" x14ac:dyDescent="0.35">
      <c r="A5957" s="3">
        <f>_xlfn.XLOOKUP(Table16[[#This Row],[OrderID]],[3]!Table13456[No заказа],[3]!Table13456[Дата
отправки],"",0,1)</f>
        <v>45628</v>
      </c>
      <c r="B5957" s="2">
        <v>454325485</v>
      </c>
      <c r="C5957" s="2"/>
      <c r="D5957" s="2"/>
      <c r="E5957" s="3"/>
      <c r="F5957" s="3"/>
      <c r="H5957" s="5">
        <f>_xlfn.XLOOKUP(Table16[[#This Row],[OrderID]],[3]!Table13456[No заказа],[3]!Table13456[Количество],"",0,1)</f>
        <v>1</v>
      </c>
      <c r="I5957" s="5">
        <f>_xlfn.XLOOKUP(Table16[[#This Row],[OrderID]],[3]!Table13456[No заказа],[3]!Table13456[Цена],"",0,1)</f>
        <v>8136</v>
      </c>
      <c r="J5957" s="2" t="str">
        <f>M01_SETTINGS!$F$2</f>
        <v>KASPI</v>
      </c>
    </row>
    <row r="5958" spans="1:10" x14ac:dyDescent="0.35">
      <c r="A5958" s="3">
        <f>_xlfn.XLOOKUP(Table16[[#This Row],[OrderID]],[3]!Table13456[No заказа],[3]!Table13456[Дата
отправки],"",0,1)</f>
        <v>45628</v>
      </c>
      <c r="B5958" s="2">
        <v>454764018</v>
      </c>
      <c r="C5958" s="2"/>
      <c r="D5958" s="2"/>
      <c r="E5958" s="3"/>
      <c r="F5958" s="3"/>
      <c r="H5958" s="5">
        <f>_xlfn.XLOOKUP(Table16[[#This Row],[OrderID]],[3]!Table13456[No заказа],[3]!Table13456[Количество],"",0,1)</f>
        <v>1</v>
      </c>
      <c r="I5958" s="5">
        <f>_xlfn.XLOOKUP(Table16[[#This Row],[OrderID]],[3]!Table13456[No заказа],[3]!Table13456[Цена],"",0,1)</f>
        <v>9667</v>
      </c>
      <c r="J5958" s="2" t="str">
        <f>M01_SETTINGS!$F$2</f>
        <v>KASPI</v>
      </c>
    </row>
    <row r="5959" spans="1:10" x14ac:dyDescent="0.35">
      <c r="A5959" s="3">
        <f>_xlfn.XLOOKUP(Table16[[#This Row],[OrderID]],[3]!Table13456[No заказа],[3]!Table13456[Дата
отправки],"",0,1)</f>
        <v>45628</v>
      </c>
      <c r="B5959" s="2">
        <v>454180387</v>
      </c>
      <c r="C5959" s="2"/>
      <c r="D5959" s="2"/>
      <c r="E5959" s="3"/>
      <c r="F5959" s="3"/>
      <c r="H5959" s="5">
        <f>_xlfn.XLOOKUP(Table16[[#This Row],[OrderID]],[3]!Table13456[No заказа],[3]!Table13456[Количество],"",0,1)</f>
        <v>1</v>
      </c>
      <c r="I5959" s="5">
        <f>_xlfn.XLOOKUP(Table16[[#This Row],[OrderID]],[3]!Table13456[No заказа],[3]!Table13456[Цена],"",0,1)</f>
        <v>8001</v>
      </c>
      <c r="J5959" s="2" t="str">
        <f>M01_SETTINGS!$F$2</f>
        <v>KASPI</v>
      </c>
    </row>
    <row r="5960" spans="1:10" x14ac:dyDescent="0.35">
      <c r="A5960" s="3">
        <f>_xlfn.XLOOKUP(Table16[[#This Row],[OrderID]],[3]!Table13456[No заказа],[3]!Table13456[Дата
отправки],"",0,1)</f>
        <v>45628</v>
      </c>
      <c r="B5960" s="2">
        <v>454475339</v>
      </c>
      <c r="C5960" s="2"/>
      <c r="D5960" s="2"/>
      <c r="E5960" s="3"/>
      <c r="F5960" s="3"/>
      <c r="H5960" s="5">
        <f>_xlfn.XLOOKUP(Table16[[#This Row],[OrderID]],[3]!Table13456[No заказа],[3]!Table13456[Количество],"",0,1)</f>
        <v>1</v>
      </c>
      <c r="I5960" s="5">
        <f>_xlfn.XLOOKUP(Table16[[#This Row],[OrderID]],[3]!Table13456[No заказа],[3]!Table13456[Цена],"",0,1)</f>
        <v>8430</v>
      </c>
      <c r="J5960" s="2" t="str">
        <f>M01_SETTINGS!$F$2</f>
        <v>KASPI</v>
      </c>
    </row>
    <row r="5961" spans="1:10" x14ac:dyDescent="0.35">
      <c r="A5961" s="3">
        <f>_xlfn.XLOOKUP(Table16[[#This Row],[OrderID]],[3]!Table13456[No заказа],[3]!Table13456[Дата
отправки],"",0,1)</f>
        <v>45628</v>
      </c>
      <c r="B5961" s="2">
        <v>454300368</v>
      </c>
      <c r="C5961" s="2"/>
      <c r="D5961" s="2"/>
      <c r="E5961" s="3"/>
      <c r="F5961" s="3"/>
      <c r="H5961" s="5">
        <f>_xlfn.XLOOKUP(Table16[[#This Row],[OrderID]],[3]!Table13456[No заказа],[3]!Table13456[Количество],"",0,1)</f>
        <v>1</v>
      </c>
      <c r="I5961" s="5">
        <f>_xlfn.XLOOKUP(Table16[[#This Row],[OrderID]],[3]!Table13456[No заказа],[3]!Table13456[Цена],"",0,1)</f>
        <v>9884</v>
      </c>
      <c r="J5961" s="2" t="str">
        <f>M01_SETTINGS!$F$2</f>
        <v>KASPI</v>
      </c>
    </row>
    <row r="5962" spans="1:10" x14ac:dyDescent="0.35">
      <c r="A5962" s="3">
        <f>_xlfn.XLOOKUP(Table16[[#This Row],[OrderID]],[3]!Table13456[No заказа],[3]!Table13456[Дата
отправки],"",0,1)</f>
        <v>45628</v>
      </c>
      <c r="B5962" s="2">
        <v>454538196</v>
      </c>
      <c r="C5962" s="2"/>
      <c r="D5962" s="2"/>
      <c r="E5962" s="3"/>
      <c r="F5962" s="3"/>
      <c r="H5962" s="5">
        <f>_xlfn.XLOOKUP(Table16[[#This Row],[OrderID]],[3]!Table13456[No заказа],[3]!Table13456[Количество],"",0,1)</f>
        <v>1</v>
      </c>
      <c r="I5962" s="5">
        <f>_xlfn.XLOOKUP(Table16[[#This Row],[OrderID]],[3]!Table13456[No заказа],[3]!Table13456[Цена],"",0,1)</f>
        <v>8442</v>
      </c>
      <c r="J5962" s="2" t="str">
        <f>M01_SETTINGS!$F$2</f>
        <v>KASPI</v>
      </c>
    </row>
    <row r="5963" spans="1:10" x14ac:dyDescent="0.35">
      <c r="A5963" s="3">
        <f>_xlfn.XLOOKUP(Table16[[#This Row],[OrderID]],[3]!Table13456[No заказа],[3]!Table13456[Дата
отправки],"",0,1)</f>
        <v>45628</v>
      </c>
      <c r="B5963" s="2">
        <v>454446607</v>
      </c>
      <c r="C5963" s="2"/>
      <c r="D5963" s="2"/>
      <c r="E5963" s="3"/>
      <c r="F5963" s="3"/>
      <c r="H5963" s="5">
        <f>_xlfn.XLOOKUP(Table16[[#This Row],[OrderID]],[3]!Table13456[No заказа],[3]!Table13456[Количество],"",0,1)</f>
        <v>1</v>
      </c>
      <c r="I5963" s="5">
        <f>_xlfn.XLOOKUP(Table16[[#This Row],[OrderID]],[3]!Table13456[No заказа],[3]!Table13456[Цена],"",0,1)</f>
        <v>8430</v>
      </c>
      <c r="J5963" s="2" t="str">
        <f>M01_SETTINGS!$F$2</f>
        <v>KASPI</v>
      </c>
    </row>
    <row r="5964" spans="1:10" x14ac:dyDescent="0.35">
      <c r="A5964" s="3">
        <f>_xlfn.XLOOKUP(Table16[[#This Row],[OrderID]],[3]!Table13456[No заказа],[3]!Table13456[Дата
отправки],"",0,1)</f>
        <v>45628</v>
      </c>
      <c r="B5964" s="2">
        <v>454078439</v>
      </c>
      <c r="C5964" s="2"/>
      <c r="D5964" s="2"/>
      <c r="E5964" s="3"/>
      <c r="F5964" s="3"/>
      <c r="H5964" s="5">
        <f>_xlfn.XLOOKUP(Table16[[#This Row],[OrderID]],[3]!Table13456[No заказа],[3]!Table13456[Количество],"",0,1)</f>
        <v>1</v>
      </c>
      <c r="I5964" s="5">
        <f>_xlfn.XLOOKUP(Table16[[#This Row],[OrderID]],[3]!Table13456[No заказа],[3]!Table13456[Цена],"",0,1)</f>
        <v>7990</v>
      </c>
      <c r="J5964" s="2" t="str">
        <f>M01_SETTINGS!$F$2</f>
        <v>KASPI</v>
      </c>
    </row>
    <row r="5965" spans="1:10" x14ac:dyDescent="0.35">
      <c r="A5965" s="3">
        <f>_xlfn.XLOOKUP(Table16[[#This Row],[OrderID]],[3]!Table13456[No заказа],[3]!Table13456[Дата
отправки],"",0,1)</f>
        <v>45628</v>
      </c>
      <c r="B5965" s="2">
        <v>454753791</v>
      </c>
      <c r="C5965" s="2"/>
      <c r="D5965" s="2"/>
      <c r="E5965" s="3"/>
      <c r="F5965" s="3"/>
      <c r="H5965" s="5">
        <f>_xlfn.XLOOKUP(Table16[[#This Row],[OrderID]],[3]!Table13456[No заказа],[3]!Table13456[Количество],"",0,1)</f>
        <v>1</v>
      </c>
      <c r="I5965" s="5">
        <f>_xlfn.XLOOKUP(Table16[[#This Row],[OrderID]],[3]!Table13456[No заказа],[3]!Table13456[Цена],"",0,1)</f>
        <v>8443</v>
      </c>
      <c r="J5965" s="2" t="str">
        <f>M01_SETTINGS!$F$2</f>
        <v>KASPI</v>
      </c>
    </row>
    <row r="5966" spans="1:10" x14ac:dyDescent="0.35">
      <c r="A5966" s="3">
        <f>_xlfn.XLOOKUP(Table16[[#This Row],[OrderID]],[3]!Table13456[No заказа],[3]!Table13456[Дата
отправки],"",0,1)</f>
        <v>45628</v>
      </c>
      <c r="B5966" s="2">
        <v>454685108</v>
      </c>
      <c r="C5966" s="2"/>
      <c r="D5966" s="2"/>
      <c r="E5966" s="3"/>
      <c r="F5966" s="3"/>
      <c r="H5966" s="5">
        <f>_xlfn.XLOOKUP(Table16[[#This Row],[OrderID]],[3]!Table13456[No заказа],[3]!Table13456[Количество],"",0,1)</f>
        <v>1</v>
      </c>
      <c r="I5966" s="5">
        <f>_xlfn.XLOOKUP(Table16[[#This Row],[OrderID]],[3]!Table13456[No заказа],[3]!Table13456[Цена],"",0,1)</f>
        <v>8135</v>
      </c>
      <c r="J5966" s="2" t="str">
        <f>M01_SETTINGS!$F$2</f>
        <v>KASPI</v>
      </c>
    </row>
    <row r="5967" spans="1:10" x14ac:dyDescent="0.35">
      <c r="A5967" s="3">
        <f>_xlfn.XLOOKUP(Table16[[#This Row],[OrderID]],[3]!Table13456[No заказа],[3]!Table13456[Дата
отправки],"",0,1)</f>
        <v>45628</v>
      </c>
      <c r="B5967" s="2">
        <v>454502080</v>
      </c>
      <c r="C5967" s="2"/>
      <c r="D5967" s="2"/>
      <c r="E5967" s="3"/>
      <c r="F5967" s="3"/>
      <c r="H5967" s="5">
        <f>_xlfn.XLOOKUP(Table16[[#This Row],[OrderID]],[3]!Table13456[No заказа],[3]!Table13456[Количество],"",0,1)</f>
        <v>1</v>
      </c>
      <c r="I5967" s="5">
        <f>_xlfn.XLOOKUP(Table16[[#This Row],[OrderID]],[3]!Table13456[No заказа],[3]!Table13456[Цена],"",0,1)</f>
        <v>8136</v>
      </c>
      <c r="J5967" s="2" t="str">
        <f>M01_SETTINGS!$F$2</f>
        <v>KASPI</v>
      </c>
    </row>
    <row r="5968" spans="1:10" x14ac:dyDescent="0.35">
      <c r="A5968" s="3">
        <f>_xlfn.XLOOKUP(Table16[[#This Row],[OrderID]],[3]!Table13456[No заказа],[3]!Table13456[Дата
отправки],"",0,1)</f>
        <v>45628</v>
      </c>
      <c r="B5968" s="2">
        <v>454449770</v>
      </c>
      <c r="C5968" s="2"/>
      <c r="D5968" s="2"/>
      <c r="E5968" s="3"/>
      <c r="F5968" s="3"/>
      <c r="H5968" s="5">
        <f>_xlfn.XLOOKUP(Table16[[#This Row],[OrderID]],[3]!Table13456[No заказа],[3]!Table13456[Количество],"",0,1)</f>
        <v>1</v>
      </c>
      <c r="I5968" s="5">
        <f>_xlfn.XLOOKUP(Table16[[#This Row],[OrderID]],[3]!Table13456[No заказа],[3]!Table13456[Цена],"",0,1)</f>
        <v>8136</v>
      </c>
      <c r="J5968" s="2" t="str">
        <f>M01_SETTINGS!$F$2</f>
        <v>KASPI</v>
      </c>
    </row>
    <row r="5969" spans="1:10" x14ac:dyDescent="0.35">
      <c r="A5969" s="3">
        <f>_xlfn.XLOOKUP(Table16[[#This Row],[OrderID]],[3]!Table13456[No заказа],[3]!Table13456[Дата
отправки],"",0,1)</f>
        <v>45628</v>
      </c>
      <c r="B5969" s="2">
        <v>454465419</v>
      </c>
      <c r="C5969" s="2"/>
      <c r="D5969" s="2"/>
      <c r="E5969" s="3"/>
      <c r="F5969" s="3"/>
      <c r="H5969" s="5">
        <f>_xlfn.XLOOKUP(Table16[[#This Row],[OrderID]],[3]!Table13456[No заказа],[3]!Table13456[Количество],"",0,1)</f>
        <v>1</v>
      </c>
      <c r="I5969" s="5">
        <f>_xlfn.XLOOKUP(Table16[[#This Row],[OrderID]],[3]!Table13456[No заказа],[3]!Table13456[Цена],"",0,1)</f>
        <v>8136</v>
      </c>
      <c r="J5969" s="2" t="str">
        <f>M01_SETTINGS!$F$2</f>
        <v>KASPI</v>
      </c>
    </row>
    <row r="5970" spans="1:10" x14ac:dyDescent="0.35">
      <c r="A5970" s="3">
        <f>_xlfn.XLOOKUP(Table16[[#This Row],[OrderID]],[3]!Table13456[No заказа],[3]!Table13456[Дата
отправки],"",0,1)</f>
        <v>45628</v>
      </c>
      <c r="B5970" s="2">
        <v>454378790</v>
      </c>
      <c r="C5970" s="2"/>
      <c r="D5970" s="2"/>
      <c r="E5970" s="3"/>
      <c r="F5970" s="3"/>
      <c r="H5970" s="5">
        <f>_xlfn.XLOOKUP(Table16[[#This Row],[OrderID]],[3]!Table13456[No заказа],[3]!Table13456[Количество],"",0,1)</f>
        <v>1</v>
      </c>
      <c r="I5970" s="5">
        <f>_xlfn.XLOOKUP(Table16[[#This Row],[OrderID]],[3]!Table13456[No заказа],[3]!Table13456[Цена],"",0,1)</f>
        <v>8136</v>
      </c>
      <c r="J5970" s="2" t="str">
        <f>M01_SETTINGS!$F$2</f>
        <v>KASPI</v>
      </c>
    </row>
    <row r="5971" spans="1:10" x14ac:dyDescent="0.35">
      <c r="A5971" s="3">
        <f>_xlfn.XLOOKUP(Table16[[#This Row],[OrderID]],[3]!Table13456[No заказа],[3]!Table13456[Дата
отправки],"",0,1)</f>
        <v>45628</v>
      </c>
      <c r="B5971" s="2">
        <v>454704747</v>
      </c>
      <c r="C5971" s="2"/>
      <c r="D5971" s="2"/>
      <c r="E5971" s="3"/>
      <c r="F5971" s="3"/>
      <c r="H5971" s="5">
        <f>_xlfn.XLOOKUP(Table16[[#This Row],[OrderID]],[3]!Table13456[No заказа],[3]!Table13456[Количество],"",0,1)</f>
        <v>1</v>
      </c>
      <c r="I5971" s="5">
        <f>_xlfn.XLOOKUP(Table16[[#This Row],[OrderID]],[3]!Table13456[No заказа],[3]!Table13456[Цена],"",0,1)</f>
        <v>8135</v>
      </c>
      <c r="J5971" s="2" t="str">
        <f>M01_SETTINGS!$F$2</f>
        <v>KASPI</v>
      </c>
    </row>
    <row r="5972" spans="1:10" x14ac:dyDescent="0.35">
      <c r="A5972" s="3">
        <f>_xlfn.XLOOKUP(Table16[[#This Row],[OrderID]],[3]!Table13456[No заказа],[3]!Table13456[Дата
отправки],"",0,1)</f>
        <v>45628</v>
      </c>
      <c r="B5972" s="2">
        <v>454605450</v>
      </c>
      <c r="C5972" s="2"/>
      <c r="D5972" s="2"/>
      <c r="E5972" s="3"/>
      <c r="F5972" s="3"/>
      <c r="H5972" s="5">
        <f>_xlfn.XLOOKUP(Table16[[#This Row],[OrderID]],[3]!Table13456[No заказа],[3]!Table13456[Количество],"",0,1)</f>
        <v>1</v>
      </c>
      <c r="I5972" s="5">
        <f>_xlfn.XLOOKUP(Table16[[#This Row],[OrderID]],[3]!Table13456[No заказа],[3]!Table13456[Цена],"",0,1)</f>
        <v>8430</v>
      </c>
      <c r="J5972" s="2" t="str">
        <f>M01_SETTINGS!$F$2</f>
        <v>KASPI</v>
      </c>
    </row>
    <row r="5973" spans="1:10" x14ac:dyDescent="0.35">
      <c r="A5973" s="3">
        <f>_xlfn.XLOOKUP(Table16[[#This Row],[OrderID]],[3]!Table13456[No заказа],[3]!Table13456[Дата
отправки],"",0,1)</f>
        <v>45628</v>
      </c>
      <c r="B5973" s="2">
        <v>454193197</v>
      </c>
      <c r="C5973" s="2"/>
      <c r="D5973" s="2"/>
      <c r="E5973" s="3"/>
      <c r="F5973" s="3"/>
      <c r="H5973" s="5">
        <f>_xlfn.XLOOKUP(Table16[[#This Row],[OrderID]],[3]!Table13456[No заказа],[3]!Table13456[Количество],"",0,1)</f>
        <v>1</v>
      </c>
      <c r="I5973" s="5">
        <f>_xlfn.XLOOKUP(Table16[[#This Row],[OrderID]],[3]!Table13456[No заказа],[3]!Table13456[Цена],"",0,1)</f>
        <v>7990</v>
      </c>
      <c r="J5973" s="2" t="str">
        <f>M01_SETTINGS!$F$2</f>
        <v>KASPI</v>
      </c>
    </row>
    <row r="5974" spans="1:10" x14ac:dyDescent="0.35">
      <c r="A5974" s="3">
        <f>_xlfn.XLOOKUP(Table16[[#This Row],[OrderID]],[3]!Table13456[No заказа],[3]!Table13456[Дата
отправки],"",0,1)</f>
        <v>45628</v>
      </c>
      <c r="B5974" s="2">
        <v>454315283</v>
      </c>
      <c r="C5974" s="2"/>
      <c r="D5974" s="2"/>
      <c r="E5974" s="3"/>
      <c r="F5974" s="3"/>
      <c r="H5974" s="5">
        <f>_xlfn.XLOOKUP(Table16[[#This Row],[OrderID]],[3]!Table13456[No заказа],[3]!Table13456[Количество],"",0,1)</f>
        <v>1</v>
      </c>
      <c r="I5974" s="5">
        <f>_xlfn.XLOOKUP(Table16[[#This Row],[OrderID]],[3]!Table13456[No заказа],[3]!Table13456[Цена],"",0,1)</f>
        <v>7990</v>
      </c>
      <c r="J5974" s="2" t="str">
        <f>M01_SETTINGS!$F$2</f>
        <v>KASPI</v>
      </c>
    </row>
    <row r="5975" spans="1:10" x14ac:dyDescent="0.35">
      <c r="A5975" s="3">
        <f>_xlfn.XLOOKUP(Table16[[#This Row],[OrderID]],[3]!Table13456[No заказа],[3]!Table13456[Дата
отправки],"",0,1)</f>
        <v>45628</v>
      </c>
      <c r="B5975" s="2">
        <v>454573377</v>
      </c>
      <c r="C5975" s="2"/>
      <c r="D5975" s="2"/>
      <c r="E5975" s="3"/>
      <c r="F5975" s="3"/>
      <c r="H5975" s="5">
        <f>_xlfn.XLOOKUP(Table16[[#This Row],[OrderID]],[3]!Table13456[No заказа],[3]!Table13456[Количество],"",0,1)</f>
        <v>1</v>
      </c>
      <c r="I5975" s="5">
        <f>_xlfn.XLOOKUP(Table16[[#This Row],[OrderID]],[3]!Table13456[No заказа],[3]!Table13456[Цена],"",0,1)</f>
        <v>7992</v>
      </c>
      <c r="J5975" s="2" t="str">
        <f>M01_SETTINGS!$F$2</f>
        <v>KASPI</v>
      </c>
    </row>
    <row r="5976" spans="1:10" x14ac:dyDescent="0.35">
      <c r="A5976" s="3">
        <f>_xlfn.XLOOKUP(Table16[[#This Row],[OrderID]],[3]!Table13456[No заказа],[3]!Table13456[Дата
отправки],"",0,1)</f>
        <v>45628</v>
      </c>
      <c r="B5976" s="2">
        <v>454466679</v>
      </c>
      <c r="C5976" s="2"/>
      <c r="D5976" s="2"/>
      <c r="E5976" s="3"/>
      <c r="F5976" s="3"/>
      <c r="H5976" s="5">
        <f>_xlfn.XLOOKUP(Table16[[#This Row],[OrderID]],[3]!Table13456[No заказа],[3]!Table13456[Количество],"",0,1)</f>
        <v>1</v>
      </c>
      <c r="I5976" s="5">
        <f>_xlfn.XLOOKUP(Table16[[#This Row],[OrderID]],[3]!Table13456[No заказа],[3]!Table13456[Цена],"",0,1)</f>
        <v>7991</v>
      </c>
      <c r="J5976" s="2" t="str">
        <f>M01_SETTINGS!$F$2</f>
        <v>KASPI</v>
      </c>
    </row>
    <row r="5977" spans="1:10" x14ac:dyDescent="0.35">
      <c r="A5977" s="3">
        <f>_xlfn.XLOOKUP(Table16[[#This Row],[OrderID]],[3]!Table13456[No заказа],[3]!Table13456[Дата
отправки],"",0,1)</f>
        <v>45628</v>
      </c>
      <c r="B5977" s="2">
        <v>454710331</v>
      </c>
      <c r="C5977" s="2"/>
      <c r="D5977" s="2"/>
      <c r="E5977" s="3"/>
      <c r="F5977" s="3"/>
      <c r="H5977" s="5">
        <f>_xlfn.XLOOKUP(Table16[[#This Row],[OrderID]],[3]!Table13456[No заказа],[3]!Table13456[Количество],"",0,1)</f>
        <v>1</v>
      </c>
      <c r="I5977" s="5">
        <f>_xlfn.XLOOKUP(Table16[[#This Row],[OrderID]],[3]!Table13456[No заказа],[3]!Table13456[Цена],"",0,1)</f>
        <v>8455</v>
      </c>
      <c r="J5977" s="2" t="str">
        <f>M01_SETTINGS!$F$2</f>
        <v>KASPI</v>
      </c>
    </row>
    <row r="5978" spans="1:10" x14ac:dyDescent="0.35">
      <c r="A5978" s="3">
        <f>_xlfn.XLOOKUP(Table16[[#This Row],[OrderID]],[3]!Table13456[No заказа],[3]!Table13456[Дата
отправки],"",0,1)</f>
        <v>45628</v>
      </c>
      <c r="B5978" s="2">
        <v>454109908</v>
      </c>
      <c r="C5978" s="2"/>
      <c r="D5978" s="2"/>
      <c r="E5978" s="3"/>
      <c r="F5978" s="3"/>
      <c r="H5978" s="5">
        <f>_xlfn.XLOOKUP(Table16[[#This Row],[OrderID]],[3]!Table13456[No заказа],[3]!Table13456[Количество],"",0,1)</f>
        <v>1</v>
      </c>
      <c r="I5978" s="5">
        <f>_xlfn.XLOOKUP(Table16[[#This Row],[OrderID]],[3]!Table13456[No заказа],[3]!Table13456[Цена],"",0,1)</f>
        <v>8989</v>
      </c>
      <c r="J5978" s="2" t="str">
        <f>M01_SETTINGS!$F$2</f>
        <v>KASPI</v>
      </c>
    </row>
    <row r="5979" spans="1:10" x14ac:dyDescent="0.35">
      <c r="A5979" s="3">
        <f>_xlfn.XLOOKUP(Table16[[#This Row],[OrderID]],[3]!Table13456[No заказа],[3]!Table13456[Дата
отправки],"",0,1)</f>
        <v>45628</v>
      </c>
      <c r="B5979" s="2">
        <v>454325231</v>
      </c>
      <c r="C5979" s="2"/>
      <c r="D5979" s="2"/>
      <c r="E5979" s="3"/>
      <c r="F5979" s="3"/>
      <c r="H5979" s="5">
        <f>_xlfn.XLOOKUP(Table16[[#This Row],[OrderID]],[3]!Table13456[No заказа],[3]!Table13456[Количество],"",0,1)</f>
        <v>1</v>
      </c>
      <c r="I5979" s="5">
        <f>_xlfn.XLOOKUP(Table16[[#This Row],[OrderID]],[3]!Table13456[No заказа],[3]!Table13456[Цена],"",0,1)</f>
        <v>7990</v>
      </c>
      <c r="J5979" s="2" t="str">
        <f>M01_SETTINGS!$F$2</f>
        <v>KASPI</v>
      </c>
    </row>
    <row r="5980" spans="1:10" x14ac:dyDescent="0.35">
      <c r="A5980" s="3">
        <f>_xlfn.XLOOKUP(Table16[[#This Row],[OrderID]],[3]!Table13456[No заказа],[3]!Table13456[Дата
отправки],"",0,1)</f>
        <v>45628</v>
      </c>
      <c r="B5980" s="2">
        <v>454169152</v>
      </c>
      <c r="C5980" s="2"/>
      <c r="D5980" s="2"/>
      <c r="E5980" s="3"/>
      <c r="F5980" s="3"/>
      <c r="H5980" s="5">
        <f>_xlfn.XLOOKUP(Table16[[#This Row],[OrderID]],[3]!Table13456[No заказа],[3]!Table13456[Количество],"",0,1)</f>
        <v>1</v>
      </c>
      <c r="I5980" s="5">
        <f>_xlfn.XLOOKUP(Table16[[#This Row],[OrderID]],[3]!Table13456[No заказа],[3]!Table13456[Цена],"",0,1)</f>
        <v>9000</v>
      </c>
      <c r="J5980" s="2" t="str">
        <f>M01_SETTINGS!$F$2</f>
        <v>KASPI</v>
      </c>
    </row>
    <row r="5981" spans="1:10" x14ac:dyDescent="0.35">
      <c r="A5981" s="3">
        <f>_xlfn.XLOOKUP(Table16[[#This Row],[OrderID]],[3]!Table13456[No заказа],[3]!Table13456[Дата
отправки],"",0,1)</f>
        <v>45628</v>
      </c>
      <c r="B5981" s="2">
        <v>454384650</v>
      </c>
      <c r="C5981" s="2"/>
      <c r="D5981" s="2"/>
      <c r="E5981" s="3"/>
      <c r="F5981" s="3"/>
      <c r="H5981" s="5">
        <f>_xlfn.XLOOKUP(Table16[[#This Row],[OrderID]],[3]!Table13456[No заказа],[3]!Table13456[Количество],"",0,1)</f>
        <v>1</v>
      </c>
      <c r="I5981" s="5">
        <f>_xlfn.XLOOKUP(Table16[[#This Row],[OrderID]],[3]!Table13456[No заказа],[3]!Table13456[Цена],"",0,1)</f>
        <v>7490</v>
      </c>
      <c r="J5981" s="2" t="str">
        <f>M01_SETTINGS!$F$2</f>
        <v>KASPI</v>
      </c>
    </row>
    <row r="5982" spans="1:10" x14ac:dyDescent="0.35">
      <c r="A5982" s="3">
        <f>_xlfn.XLOOKUP(Table16[[#This Row],[OrderID]],[3]!Table13456[No заказа],[3]!Table13456[Дата
отправки],"",0,1)</f>
        <v>45628</v>
      </c>
      <c r="B5982" s="2">
        <v>454603235</v>
      </c>
      <c r="C5982" s="2"/>
      <c r="D5982" s="2"/>
      <c r="E5982" s="3"/>
      <c r="F5982" s="3"/>
      <c r="H5982" s="5">
        <f>_xlfn.XLOOKUP(Table16[[#This Row],[OrderID]],[3]!Table13456[No заказа],[3]!Table13456[Количество],"",0,1)</f>
        <v>1</v>
      </c>
      <c r="I5982" s="5">
        <f>_xlfn.XLOOKUP(Table16[[#This Row],[OrderID]],[3]!Table13456[No заказа],[3]!Table13456[Цена],"",0,1)</f>
        <v>7490</v>
      </c>
      <c r="J5982" s="2" t="str">
        <f>M01_SETTINGS!$F$2</f>
        <v>KASPI</v>
      </c>
    </row>
    <row r="5983" spans="1:10" x14ac:dyDescent="0.35">
      <c r="A5983" s="3">
        <f>_xlfn.XLOOKUP(Table16[[#This Row],[OrderID]],[3]!Table13456[No заказа],[3]!Table13456[Дата
отправки],"",0,1)</f>
        <v>45628</v>
      </c>
      <c r="B5983" s="2">
        <v>454384698</v>
      </c>
      <c r="C5983" s="2"/>
      <c r="D5983" s="2"/>
      <c r="E5983" s="3"/>
      <c r="F5983" s="3"/>
      <c r="H5983" s="5">
        <f>_xlfn.XLOOKUP(Table16[[#This Row],[OrderID]],[3]!Table13456[No заказа],[3]!Table13456[Количество],"",0,1)</f>
        <v>1</v>
      </c>
      <c r="I5983" s="5">
        <f>_xlfn.XLOOKUP(Table16[[#This Row],[OrderID]],[3]!Table13456[No заказа],[3]!Table13456[Цена],"",0,1)</f>
        <v>9781</v>
      </c>
      <c r="J5983" s="2" t="str">
        <f>M01_SETTINGS!$F$2</f>
        <v>KASPI</v>
      </c>
    </row>
    <row r="5984" spans="1:10" x14ac:dyDescent="0.35">
      <c r="A5984" s="3">
        <f>_xlfn.XLOOKUP(Table16[[#This Row],[OrderID]],[3]!Table13456[No заказа],[3]!Table13456[Дата
отправки],"",0,1)</f>
        <v>45628</v>
      </c>
      <c r="B5984" s="2">
        <v>454051148</v>
      </c>
      <c r="C5984" s="2"/>
      <c r="D5984" s="2"/>
      <c r="E5984" s="3"/>
      <c r="F5984" s="3"/>
      <c r="H5984" s="5">
        <f>_xlfn.XLOOKUP(Table16[[#This Row],[OrderID]],[3]!Table13456[No заказа],[3]!Table13456[Количество],"",0,1)</f>
        <v>1</v>
      </c>
      <c r="I5984" s="5">
        <f>_xlfn.XLOOKUP(Table16[[#This Row],[OrderID]],[3]!Table13456[No заказа],[3]!Table13456[Цена],"",0,1)</f>
        <v>8516</v>
      </c>
      <c r="J5984" s="2" t="str">
        <f>M01_SETTINGS!$F$2</f>
        <v>KASPI</v>
      </c>
    </row>
    <row r="5985" spans="1:10" x14ac:dyDescent="0.35">
      <c r="A5985" s="3">
        <f>_xlfn.XLOOKUP(Table16[[#This Row],[OrderID]],[3]!Table13456[No заказа],[3]!Table13456[Дата
отправки],"",0,1)</f>
        <v>45628</v>
      </c>
      <c r="B5985" s="2">
        <v>454498220</v>
      </c>
      <c r="C5985" s="2"/>
      <c r="D5985" s="2"/>
      <c r="E5985" s="3"/>
      <c r="F5985" s="3"/>
      <c r="H5985" s="5">
        <f>_xlfn.XLOOKUP(Table16[[#This Row],[OrderID]],[3]!Table13456[No заказа],[3]!Table13456[Количество],"",0,1)</f>
        <v>1</v>
      </c>
      <c r="I5985" s="5">
        <f>_xlfn.XLOOKUP(Table16[[#This Row],[OrderID]],[3]!Table13456[No заказа],[3]!Table13456[Цена],"",0,1)</f>
        <v>8567</v>
      </c>
      <c r="J5985" s="2" t="str">
        <f>M01_SETTINGS!$F$2</f>
        <v>KASPI</v>
      </c>
    </row>
    <row r="5986" spans="1:10" x14ac:dyDescent="0.35">
      <c r="A5986" s="3">
        <f>_xlfn.XLOOKUP(Table16[[#This Row],[OrderID]],[3]!Table13456[No заказа],[3]!Table13456[Дата
отправки],"",0,1)</f>
        <v>45628</v>
      </c>
      <c r="B5986" s="2">
        <v>454396683</v>
      </c>
      <c r="C5986" s="2"/>
      <c r="D5986" s="2"/>
      <c r="E5986" s="3"/>
      <c r="F5986" s="3"/>
      <c r="H5986" s="5">
        <f>_xlfn.XLOOKUP(Table16[[#This Row],[OrderID]],[3]!Table13456[No заказа],[3]!Table13456[Количество],"",0,1)</f>
        <v>1</v>
      </c>
      <c r="I5986" s="5">
        <f>_xlfn.XLOOKUP(Table16[[#This Row],[OrderID]],[3]!Table13456[No заказа],[3]!Table13456[Цена],"",0,1)</f>
        <v>8561</v>
      </c>
      <c r="J5986" s="2" t="str">
        <f>M01_SETTINGS!$F$2</f>
        <v>KASPI</v>
      </c>
    </row>
    <row r="5987" spans="1:10" x14ac:dyDescent="0.35">
      <c r="A5987" s="3">
        <f>_xlfn.XLOOKUP(Table16[[#This Row],[OrderID]],[3]!Table13456[No заказа],[3]!Table13456[Дата
отправки],"",0,1)</f>
        <v>45628</v>
      </c>
      <c r="B5987" s="2">
        <v>454562784</v>
      </c>
      <c r="C5987" s="2"/>
      <c r="D5987" s="2"/>
      <c r="E5987" s="3"/>
      <c r="F5987" s="3"/>
      <c r="H5987" s="5">
        <f>_xlfn.XLOOKUP(Table16[[#This Row],[OrderID]],[3]!Table13456[No заказа],[3]!Table13456[Количество],"",0,1)</f>
        <v>1</v>
      </c>
      <c r="I5987" s="5">
        <f>_xlfn.XLOOKUP(Table16[[#This Row],[OrderID]],[3]!Table13456[No заказа],[3]!Table13456[Цена],"",0,1)</f>
        <v>8121</v>
      </c>
      <c r="J5987" s="2" t="str">
        <f>M01_SETTINGS!$F$2</f>
        <v>KASPI</v>
      </c>
    </row>
    <row r="5988" spans="1:10" x14ac:dyDescent="0.35">
      <c r="A5988" s="3">
        <f>_xlfn.XLOOKUP(Table16[[#This Row],[OrderID]],[3]!Table13456[No заказа],[3]!Table13456[Дата
отправки],"",0,1)</f>
        <v>45628</v>
      </c>
      <c r="B5988" s="2">
        <v>454702712</v>
      </c>
      <c r="C5988" s="2"/>
      <c r="D5988" s="2"/>
      <c r="E5988" s="3"/>
      <c r="F5988" s="3"/>
      <c r="H5988" s="5">
        <f>_xlfn.XLOOKUP(Table16[[#This Row],[OrderID]],[3]!Table13456[No заказа],[3]!Table13456[Количество],"",0,1)</f>
        <v>1</v>
      </c>
      <c r="I5988" s="5">
        <f>_xlfn.XLOOKUP(Table16[[#This Row],[OrderID]],[3]!Table13456[No заказа],[3]!Table13456[Цена],"",0,1)</f>
        <v>15726</v>
      </c>
      <c r="J5988" s="2" t="str">
        <f>M01_SETTINGS!$F$2</f>
        <v>KASPI</v>
      </c>
    </row>
    <row r="5989" spans="1:10" x14ac:dyDescent="0.35">
      <c r="A5989" s="3">
        <f>_xlfn.XLOOKUP(Table16[[#This Row],[OrderID]],[3]!Table13456[No заказа],[3]!Table13456[Дата
отправки],"",0,1)</f>
        <v>45628</v>
      </c>
      <c r="B5989" s="2">
        <v>454646739</v>
      </c>
      <c r="C5989" s="2"/>
      <c r="D5989" s="2"/>
      <c r="E5989" s="3"/>
      <c r="F5989" s="3"/>
      <c r="H5989" s="5">
        <f>_xlfn.XLOOKUP(Table16[[#This Row],[OrderID]],[3]!Table13456[No заказа],[3]!Table13456[Количество],"",0,1)</f>
        <v>1</v>
      </c>
      <c r="I5989" s="5">
        <f>_xlfn.XLOOKUP(Table16[[#This Row],[OrderID]],[3]!Table13456[No заказа],[3]!Table13456[Цена],"",0,1)</f>
        <v>8758</v>
      </c>
      <c r="J5989" s="2" t="str">
        <f>M01_SETTINGS!$F$2</f>
        <v>KASPI</v>
      </c>
    </row>
    <row r="5990" spans="1:10" x14ac:dyDescent="0.35">
      <c r="A5990" s="3">
        <f>_xlfn.XLOOKUP(Table16[[#This Row],[OrderID]],[3]!Table13456[No заказа],[3]!Table13456[Дата
отправки],"",0,1)</f>
        <v>45628</v>
      </c>
      <c r="B5990" s="2">
        <v>454693598</v>
      </c>
      <c r="C5990" s="2"/>
      <c r="D5990" s="2"/>
      <c r="E5990" s="3"/>
      <c r="F5990" s="3"/>
      <c r="H5990" s="5">
        <f>_xlfn.XLOOKUP(Table16[[#This Row],[OrderID]],[3]!Table13456[No заказа],[3]!Table13456[Количество],"",0,1)</f>
        <v>1</v>
      </c>
      <c r="I5990" s="5">
        <f>_xlfn.XLOOKUP(Table16[[#This Row],[OrderID]],[3]!Table13456[No заказа],[3]!Table13456[Цена],"",0,1)</f>
        <v>8988</v>
      </c>
      <c r="J5990" s="2" t="str">
        <f>M01_SETTINGS!$F$2</f>
        <v>KASPI</v>
      </c>
    </row>
    <row r="5991" spans="1:10" x14ac:dyDescent="0.35">
      <c r="A5991" s="3">
        <f>_xlfn.XLOOKUP(Table16[[#This Row],[OrderID]],[3]!Table13456[No заказа],[3]!Table13456[Дата
отправки],"",0,1)</f>
        <v>45628</v>
      </c>
      <c r="B5991" s="2">
        <v>454562580</v>
      </c>
      <c r="C5991" s="2"/>
      <c r="D5991" s="2"/>
      <c r="E5991" s="3"/>
      <c r="F5991" s="3"/>
      <c r="H5991" s="5">
        <f>_xlfn.XLOOKUP(Table16[[#This Row],[OrderID]],[3]!Table13456[No заказа],[3]!Table13456[Количество],"",0,1)</f>
        <v>1</v>
      </c>
      <c r="I5991" s="5">
        <f>_xlfn.XLOOKUP(Table16[[#This Row],[OrderID]],[3]!Table13456[No заказа],[3]!Table13456[Цена],"",0,1)</f>
        <v>10509</v>
      </c>
      <c r="J5991" s="2" t="str">
        <f>M01_SETTINGS!$F$2</f>
        <v>KASPI</v>
      </c>
    </row>
    <row r="5992" spans="1:10" x14ac:dyDescent="0.35">
      <c r="A5992" s="3">
        <f>_xlfn.XLOOKUP(Table16[[#This Row],[OrderID]],[3]!Table13456[No заказа],[3]!Table13456[Дата
отправки],"",0,1)</f>
        <v>45628</v>
      </c>
      <c r="B5992" s="2">
        <v>454685107</v>
      </c>
      <c r="C5992" s="2"/>
      <c r="D5992" s="2"/>
      <c r="E5992" s="3"/>
      <c r="F5992" s="3"/>
      <c r="H5992" s="5">
        <f>_xlfn.XLOOKUP(Table16[[#This Row],[OrderID]],[3]!Table13456[No заказа],[3]!Table13456[Количество],"",0,1)</f>
        <v>1</v>
      </c>
      <c r="I5992" s="5">
        <f>_xlfn.XLOOKUP(Table16[[#This Row],[OrderID]],[3]!Table13456[No заказа],[3]!Table13456[Цена],"",0,1)</f>
        <v>9088</v>
      </c>
      <c r="J5992" s="2" t="str">
        <f>M01_SETTINGS!$F$2</f>
        <v>KASPI</v>
      </c>
    </row>
    <row r="5993" spans="1:10" x14ac:dyDescent="0.35">
      <c r="A5993" s="3">
        <f>_xlfn.XLOOKUP(Table16[[#This Row],[OrderID]],[3]!Table13456[No заказа],[3]!Table13456[Дата
отправки],"",0,1)</f>
        <v>45628</v>
      </c>
      <c r="B5993" s="2">
        <v>454374561</v>
      </c>
      <c r="C5993" s="2"/>
      <c r="D5993" s="2"/>
      <c r="E5993" s="3"/>
      <c r="F5993" s="3"/>
      <c r="H5993" s="5">
        <f>_xlfn.XLOOKUP(Table16[[#This Row],[OrderID]],[3]!Table13456[No заказа],[3]!Table13456[Количество],"",0,1)</f>
        <v>1</v>
      </c>
      <c r="I5993" s="5">
        <f>_xlfn.XLOOKUP(Table16[[#This Row],[OrderID]],[3]!Table13456[No заказа],[3]!Table13456[Цена],"",0,1)</f>
        <v>9088</v>
      </c>
      <c r="J5993" s="2" t="str">
        <f>M01_SETTINGS!$F$2</f>
        <v>KASPI</v>
      </c>
    </row>
    <row r="5994" spans="1:10" x14ac:dyDescent="0.35">
      <c r="A5994" s="3">
        <f>_xlfn.XLOOKUP(Table16[[#This Row],[OrderID]],[3]!Table13456[No заказа],[3]!Table13456[Дата
отправки],"",0,1)</f>
        <v>45628</v>
      </c>
      <c r="B5994" s="2">
        <v>454315284</v>
      </c>
      <c r="C5994" s="2"/>
      <c r="D5994" s="2"/>
      <c r="E5994" s="3"/>
      <c r="F5994" s="3"/>
      <c r="H5994" s="5">
        <f>_xlfn.XLOOKUP(Table16[[#This Row],[OrderID]],[3]!Table13456[No заказа],[3]!Table13456[Количество],"",0,1)</f>
        <v>1</v>
      </c>
      <c r="I5994" s="5">
        <f>_xlfn.XLOOKUP(Table16[[#This Row],[OrderID]],[3]!Table13456[No заказа],[3]!Table13456[Цена],"",0,1)</f>
        <v>8422</v>
      </c>
      <c r="J5994" s="2" t="str">
        <f>M01_SETTINGS!$F$2</f>
        <v>KASPI</v>
      </c>
    </row>
    <row r="5995" spans="1:10" x14ac:dyDescent="0.35">
      <c r="A5995" s="3">
        <f>_xlfn.XLOOKUP(Table16[[#This Row],[OrderID]],[3]!Table13456[No заказа],[3]!Table13456[Дата
отправки],"",0,1)</f>
        <v>45628</v>
      </c>
      <c r="B5995" s="2">
        <v>454468497</v>
      </c>
      <c r="C5995" s="2"/>
      <c r="D5995" s="2"/>
      <c r="E5995" s="3"/>
      <c r="F5995" s="3"/>
      <c r="H5995" s="5">
        <f>_xlfn.XLOOKUP(Table16[[#This Row],[OrderID]],[3]!Table13456[No заказа],[3]!Table13456[Количество],"",0,1)</f>
        <v>1</v>
      </c>
      <c r="I5995" s="5">
        <f>_xlfn.XLOOKUP(Table16[[#This Row],[OrderID]],[3]!Table13456[No заказа],[3]!Table13456[Цена],"",0,1)</f>
        <v>9584</v>
      </c>
      <c r="J5995" s="2" t="str">
        <f>M01_SETTINGS!$F$2</f>
        <v>KASPI</v>
      </c>
    </row>
    <row r="5996" spans="1:10" x14ac:dyDescent="0.35">
      <c r="A5996" s="3">
        <f>_xlfn.XLOOKUP(Table16[[#This Row],[OrderID]],[3]!Table13456[No заказа],[3]!Table13456[Дата
отправки],"",0,1)</f>
        <v>45628</v>
      </c>
      <c r="B5996" s="2">
        <v>454694785</v>
      </c>
      <c r="C5996" s="2"/>
      <c r="D5996" s="2"/>
      <c r="E5996" s="3"/>
      <c r="F5996" s="3"/>
      <c r="H5996" s="5">
        <f>_xlfn.XLOOKUP(Table16[[#This Row],[OrderID]],[3]!Table13456[No заказа],[3]!Table13456[Количество],"",0,1)</f>
        <v>1</v>
      </c>
      <c r="I5996" s="5">
        <f>_xlfn.XLOOKUP(Table16[[#This Row],[OrderID]],[3]!Table13456[No заказа],[3]!Table13456[Цена],"",0,1)</f>
        <v>9579</v>
      </c>
      <c r="J5996" s="2" t="str">
        <f>M01_SETTINGS!$F$2</f>
        <v>KASPI</v>
      </c>
    </row>
    <row r="5997" spans="1:10" x14ac:dyDescent="0.35">
      <c r="A5997" s="3">
        <f>_xlfn.XLOOKUP(Table16[[#This Row],[OrderID]],[3]!Table13456[No заказа],[3]!Table13456[Дата
отправки],"",0,1)</f>
        <v>45628</v>
      </c>
      <c r="B5997" s="2">
        <v>454439933</v>
      </c>
      <c r="C5997" s="2"/>
      <c r="D5997" s="2"/>
      <c r="E5997" s="3"/>
      <c r="F5997" s="3"/>
      <c r="H5997" s="5">
        <f>_xlfn.XLOOKUP(Table16[[#This Row],[OrderID]],[3]!Table13456[No заказа],[3]!Table13456[Количество],"",0,1)</f>
        <v>1</v>
      </c>
      <c r="I5997" s="5">
        <f>_xlfn.XLOOKUP(Table16[[#This Row],[OrderID]],[3]!Table13456[No заказа],[3]!Table13456[Цена],"",0,1)</f>
        <v>9884</v>
      </c>
      <c r="J5997" s="2" t="str">
        <f>M01_SETTINGS!$F$2</f>
        <v>KASPI</v>
      </c>
    </row>
    <row r="5998" spans="1:10" x14ac:dyDescent="0.35">
      <c r="A5998" s="3">
        <f>_xlfn.XLOOKUP(Table16[[#This Row],[OrderID]],[3]!Table13456[No заказа],[3]!Table13456[Дата
отправки],"",0,1)</f>
        <v>45628</v>
      </c>
      <c r="B5998" s="2">
        <v>454175241</v>
      </c>
      <c r="C5998" s="2"/>
      <c r="D5998" s="2"/>
      <c r="E5998" s="3"/>
      <c r="F5998" s="3"/>
      <c r="H5998" s="5">
        <f>_xlfn.XLOOKUP(Table16[[#This Row],[OrderID]],[3]!Table13456[No заказа],[3]!Table13456[Количество],"",0,1)</f>
        <v>1</v>
      </c>
      <c r="I5998" s="5">
        <f>_xlfn.XLOOKUP(Table16[[#This Row],[OrderID]],[3]!Table13456[No заказа],[3]!Table13456[Цена],"",0,1)</f>
        <v>28219</v>
      </c>
      <c r="J5998" s="2" t="str">
        <f>M01_SETTINGS!$F$2</f>
        <v>KASPI</v>
      </c>
    </row>
    <row r="5999" spans="1:10" x14ac:dyDescent="0.35">
      <c r="A5999" s="3">
        <f>_xlfn.XLOOKUP(Table16[[#This Row],[OrderID]],[3]!Table13456[No заказа],[3]!Table13456[Дата
отправки],"",0,1)</f>
        <v>45628</v>
      </c>
      <c r="B5999" s="2">
        <v>454254781</v>
      </c>
      <c r="C5999" s="2"/>
      <c r="D5999" s="2"/>
      <c r="E5999" s="3"/>
      <c r="F5999" s="3"/>
      <c r="H5999" s="5">
        <f>_xlfn.XLOOKUP(Table16[[#This Row],[OrderID]],[3]!Table13456[No заказа],[3]!Table13456[Количество],"",0,1)</f>
        <v>1</v>
      </c>
      <c r="I5999" s="5">
        <f>_xlfn.XLOOKUP(Table16[[#This Row],[OrderID]],[3]!Table13456[No заказа],[3]!Table13456[Цена],"",0,1)</f>
        <v>28219</v>
      </c>
      <c r="J5999" s="2" t="str">
        <f>M01_SETTINGS!$F$2</f>
        <v>KASPI</v>
      </c>
    </row>
    <row r="6000" spans="1:10" x14ac:dyDescent="0.35">
      <c r="A6000" s="3">
        <f>_xlfn.XLOOKUP(Table16[[#This Row],[OrderID]],[3]!Table13456[No заказа],[3]!Table13456[Дата
отправки],"",0,1)</f>
        <v>45628</v>
      </c>
      <c r="B6000" s="2">
        <v>454307020</v>
      </c>
      <c r="C6000" s="2"/>
      <c r="D6000" s="2"/>
      <c r="E6000" s="3"/>
      <c r="F6000" s="3"/>
      <c r="H6000" s="5">
        <f>_xlfn.XLOOKUP(Table16[[#This Row],[OrderID]],[3]!Table13456[No заказа],[3]!Table13456[Количество],"",0,1)</f>
        <v>1</v>
      </c>
      <c r="I6000" s="5">
        <f>_xlfn.XLOOKUP(Table16[[#This Row],[OrderID]],[3]!Table13456[No заказа],[3]!Table13456[Цена],"",0,1)</f>
        <v>28220</v>
      </c>
      <c r="J6000" s="2" t="str">
        <f>M01_SETTINGS!$F$2</f>
        <v>KASPI</v>
      </c>
    </row>
    <row r="6001" spans="1:10" x14ac:dyDescent="0.35">
      <c r="A6001" s="3">
        <f>_xlfn.XLOOKUP(Table16[[#This Row],[OrderID]],[3]!Table13456[No заказа],[3]!Table13456[Дата
отправки],"",0,1)</f>
        <v>45628</v>
      </c>
      <c r="B6001" s="2">
        <v>454173464</v>
      </c>
      <c r="C6001" s="2"/>
      <c r="D6001" s="2"/>
      <c r="E6001" s="3"/>
      <c r="F6001" s="3"/>
      <c r="H6001" s="5">
        <f>_xlfn.XLOOKUP(Table16[[#This Row],[OrderID]],[3]!Table13456[No заказа],[3]!Table13456[Количество],"",0,1)</f>
        <v>1</v>
      </c>
      <c r="I6001" s="5">
        <f>_xlfn.XLOOKUP(Table16[[#This Row],[OrderID]],[3]!Table13456[No заказа],[3]!Table13456[Цена],"",0,1)</f>
        <v>28219</v>
      </c>
      <c r="J6001" s="2" t="str">
        <f>M01_SETTINGS!$F$2</f>
        <v>KASPI</v>
      </c>
    </row>
    <row r="6002" spans="1:10" x14ac:dyDescent="0.35">
      <c r="A6002" s="3">
        <f>_xlfn.XLOOKUP(Table16[[#This Row],[OrderID]],[3]!Table13456[No заказа],[3]!Table13456[Дата
отправки],"",0,1)</f>
        <v>45627</v>
      </c>
      <c r="B6002" s="2">
        <v>453708310</v>
      </c>
      <c r="C6002" s="2"/>
      <c r="D6002" s="2"/>
      <c r="E6002" s="3"/>
      <c r="F6002" s="3"/>
      <c r="H6002" s="5">
        <f>_xlfn.XLOOKUP(Table16[[#This Row],[OrderID]],[3]!Table13456[No заказа],[3]!Table13456[Количество],"",0,1)</f>
        <v>1</v>
      </c>
      <c r="I6002" s="5">
        <f>_xlfn.XLOOKUP(Table16[[#This Row],[OrderID]],[3]!Table13456[No заказа],[3]!Table13456[Цена],"",0,1)</f>
        <v>14000</v>
      </c>
      <c r="J6002" s="2" t="str">
        <f>M01_SETTINGS!$F$2</f>
        <v>KASPI</v>
      </c>
    </row>
    <row r="6003" spans="1:10" x14ac:dyDescent="0.35">
      <c r="A6003" s="3">
        <f>_xlfn.XLOOKUP(Table16[[#This Row],[OrderID]],[3]!Table13456[No заказа],[3]!Table13456[Дата
отправки],"",0,1)</f>
        <v>45627</v>
      </c>
      <c r="B6003" s="2">
        <v>453574873</v>
      </c>
      <c r="C6003" s="2"/>
      <c r="D6003" s="2"/>
      <c r="E6003" s="3"/>
      <c r="F6003" s="3"/>
      <c r="H6003" s="5">
        <f>_xlfn.XLOOKUP(Table16[[#This Row],[OrderID]],[3]!Table13456[No заказа],[3]!Table13456[Количество],"",0,1)</f>
        <v>1</v>
      </c>
      <c r="I6003" s="5">
        <f>_xlfn.XLOOKUP(Table16[[#This Row],[OrderID]],[3]!Table13456[No заказа],[3]!Table13456[Цена],"",0,1)</f>
        <v>8137</v>
      </c>
      <c r="J6003" s="2" t="str">
        <f>M01_SETTINGS!$F$2</f>
        <v>KASPI</v>
      </c>
    </row>
    <row r="6004" spans="1:10" x14ac:dyDescent="0.35">
      <c r="A6004" s="3">
        <f>_xlfn.XLOOKUP(Table16[[#This Row],[OrderID]],[3]!Table13456[No заказа],[3]!Table13456[Дата
отправки],"",0,1)</f>
        <v>45627</v>
      </c>
      <c r="B6004" s="2">
        <v>453727676</v>
      </c>
      <c r="C6004" s="2"/>
      <c r="D6004" s="2"/>
      <c r="E6004" s="3"/>
      <c r="F6004" s="3"/>
      <c r="H6004" s="5">
        <f>_xlfn.XLOOKUP(Table16[[#This Row],[OrderID]],[3]!Table13456[No заказа],[3]!Table13456[Количество],"",0,1)</f>
        <v>1</v>
      </c>
      <c r="I6004" s="5">
        <f>_xlfn.XLOOKUP(Table16[[#This Row],[OrderID]],[3]!Table13456[No заказа],[3]!Table13456[Цена],"",0,1)</f>
        <v>8136</v>
      </c>
      <c r="J6004" s="2" t="str">
        <f>M01_SETTINGS!$F$2</f>
        <v>KASPI</v>
      </c>
    </row>
    <row r="6005" spans="1:10" x14ac:dyDescent="0.35">
      <c r="A6005" s="3">
        <f>_xlfn.XLOOKUP(Table16[[#This Row],[OrderID]],[3]!Table13456[No заказа],[3]!Table13456[Дата
отправки],"",0,1)</f>
        <v>45627</v>
      </c>
      <c r="B6005" s="2">
        <v>453901143</v>
      </c>
      <c r="C6005" s="2"/>
      <c r="D6005" s="2"/>
      <c r="E6005" s="3"/>
      <c r="F6005" s="3"/>
      <c r="H6005" s="5">
        <f>_xlfn.XLOOKUP(Table16[[#This Row],[OrderID]],[3]!Table13456[No заказа],[3]!Table13456[Количество],"",0,1)</f>
        <v>1</v>
      </c>
      <c r="I6005" s="5">
        <f>_xlfn.XLOOKUP(Table16[[#This Row],[OrderID]],[3]!Table13456[No заказа],[3]!Table13456[Цена],"",0,1)</f>
        <v>8136</v>
      </c>
      <c r="J6005" s="2" t="str">
        <f>M01_SETTINGS!$F$2</f>
        <v>KASPI</v>
      </c>
    </row>
    <row r="6006" spans="1:10" x14ac:dyDescent="0.35">
      <c r="A6006" s="3">
        <f>_xlfn.XLOOKUP(Table16[[#This Row],[OrderID]],[3]!Table13456[No заказа],[3]!Table13456[Дата
отправки],"",0,1)</f>
        <v>45627</v>
      </c>
      <c r="B6006" s="2">
        <v>453369013</v>
      </c>
      <c r="C6006" s="2"/>
      <c r="D6006" s="2"/>
      <c r="E6006" s="3"/>
      <c r="F6006" s="3"/>
      <c r="H6006" s="5">
        <f>_xlfn.XLOOKUP(Table16[[#This Row],[OrderID]],[3]!Table13456[No заказа],[3]!Table13456[Количество],"",0,1)</f>
        <v>1</v>
      </c>
      <c r="I6006" s="5">
        <f>_xlfn.XLOOKUP(Table16[[#This Row],[OrderID]],[3]!Table13456[No заказа],[3]!Table13456[Цена],"",0,1)</f>
        <v>9899</v>
      </c>
      <c r="J6006" s="2" t="str">
        <f>M01_SETTINGS!$F$2</f>
        <v>KASPI</v>
      </c>
    </row>
    <row r="6007" spans="1:10" x14ac:dyDescent="0.35">
      <c r="A6007" s="3">
        <f>_xlfn.XLOOKUP(Table16[[#This Row],[OrderID]],[3]!Table13456[No заказа],[3]!Table13456[Дата
отправки],"",0,1)</f>
        <v>45627</v>
      </c>
      <c r="B6007" s="2">
        <v>453421315</v>
      </c>
      <c r="C6007" s="2"/>
      <c r="D6007" s="2"/>
      <c r="E6007" s="3"/>
      <c r="F6007" s="3"/>
      <c r="H6007" s="5">
        <f>_xlfn.XLOOKUP(Table16[[#This Row],[OrderID]],[3]!Table13456[No заказа],[3]!Table13456[Количество],"",0,1)</f>
        <v>1</v>
      </c>
      <c r="I6007" s="5">
        <f>_xlfn.XLOOKUP(Table16[[#This Row],[OrderID]],[3]!Table13456[No заказа],[3]!Table13456[Цена],"",0,1)</f>
        <v>8173</v>
      </c>
      <c r="J6007" s="2" t="str">
        <f>M01_SETTINGS!$F$2</f>
        <v>KASPI</v>
      </c>
    </row>
    <row r="6008" spans="1:10" x14ac:dyDescent="0.35">
      <c r="A6008" s="3">
        <f>_xlfn.XLOOKUP(Table16[[#This Row],[OrderID]],[3]!Table13456[No заказа],[3]!Table13456[Дата
отправки],"",0,1)</f>
        <v>45627</v>
      </c>
      <c r="B6008" s="2">
        <v>453706165</v>
      </c>
      <c r="C6008" s="2"/>
      <c r="D6008" s="2"/>
      <c r="E6008" s="3"/>
      <c r="F6008" s="3"/>
      <c r="H6008" s="5">
        <f>_xlfn.XLOOKUP(Table16[[#This Row],[OrderID]],[3]!Table13456[No заказа],[3]!Table13456[Количество],"",0,1)</f>
        <v>1</v>
      </c>
      <c r="I6008" s="5">
        <f>_xlfn.XLOOKUP(Table16[[#This Row],[OrderID]],[3]!Table13456[No заказа],[3]!Table13456[Цена],"",0,1)</f>
        <v>10118</v>
      </c>
      <c r="J6008" s="2" t="str">
        <f>M01_SETTINGS!$F$2</f>
        <v>KASPI</v>
      </c>
    </row>
    <row r="6009" spans="1:10" x14ac:dyDescent="0.35">
      <c r="A6009" s="3">
        <f>_xlfn.XLOOKUP(Table16[[#This Row],[OrderID]],[3]!Table13456[No заказа],[3]!Table13456[Дата
отправки],"",0,1)</f>
        <v>45627</v>
      </c>
      <c r="B6009" s="2">
        <v>453667408</v>
      </c>
      <c r="C6009" s="2"/>
      <c r="D6009" s="2"/>
      <c r="E6009" s="3"/>
      <c r="F6009" s="3"/>
      <c r="H6009" s="5">
        <f>_xlfn.XLOOKUP(Table16[[#This Row],[OrderID]],[3]!Table13456[No заказа],[3]!Table13456[Количество],"",0,1)</f>
        <v>1</v>
      </c>
      <c r="I6009" s="5">
        <f>_xlfn.XLOOKUP(Table16[[#This Row],[OrderID]],[3]!Table13456[No заказа],[3]!Table13456[Цена],"",0,1)</f>
        <v>8430</v>
      </c>
      <c r="J6009" s="2" t="str">
        <f>M01_SETTINGS!$F$2</f>
        <v>KASPI</v>
      </c>
    </row>
    <row r="6010" spans="1:10" x14ac:dyDescent="0.35">
      <c r="A6010" s="3">
        <f>_xlfn.XLOOKUP(Table16[[#This Row],[OrderID]],[3]!Table13456[No заказа],[3]!Table13456[Дата
отправки],"",0,1)</f>
        <v>45627</v>
      </c>
      <c r="B6010" s="2">
        <v>453520619</v>
      </c>
      <c r="C6010" s="2"/>
      <c r="D6010" s="2"/>
      <c r="E6010" s="3"/>
      <c r="F6010" s="3"/>
      <c r="H6010" s="5">
        <f>_xlfn.XLOOKUP(Table16[[#This Row],[OrderID]],[3]!Table13456[No заказа],[3]!Table13456[Количество],"",0,1)</f>
        <v>1</v>
      </c>
      <c r="I6010" s="5">
        <f>_xlfn.XLOOKUP(Table16[[#This Row],[OrderID]],[3]!Table13456[No заказа],[3]!Table13456[Цена],"",0,1)</f>
        <v>8430</v>
      </c>
      <c r="J6010" s="2" t="str">
        <f>M01_SETTINGS!$F$2</f>
        <v>KASPI</v>
      </c>
    </row>
    <row r="6011" spans="1:10" x14ac:dyDescent="0.35">
      <c r="A6011" s="3">
        <f>_xlfn.XLOOKUP(Table16[[#This Row],[OrderID]],[3]!Table13456[No заказа],[3]!Table13456[Дата
отправки],"",0,1)</f>
        <v>45627</v>
      </c>
      <c r="B6011" s="2">
        <v>453504093</v>
      </c>
      <c r="C6011" s="2"/>
      <c r="D6011" s="2"/>
      <c r="E6011" s="3"/>
      <c r="F6011" s="3"/>
      <c r="H6011" s="5">
        <f>_xlfn.XLOOKUP(Table16[[#This Row],[OrderID]],[3]!Table13456[No заказа],[3]!Table13456[Количество],"",0,1)</f>
        <v>1</v>
      </c>
      <c r="I6011" s="5">
        <f>_xlfn.XLOOKUP(Table16[[#This Row],[OrderID]],[3]!Table13456[No заказа],[3]!Table13456[Цена],"",0,1)</f>
        <v>8430</v>
      </c>
      <c r="J6011" s="2" t="str">
        <f>M01_SETTINGS!$F$2</f>
        <v>KASPI</v>
      </c>
    </row>
    <row r="6012" spans="1:10" x14ac:dyDescent="0.35">
      <c r="A6012" s="3">
        <f>_xlfn.XLOOKUP(Table16[[#This Row],[OrderID]],[3]!Table13456[No заказа],[3]!Table13456[Дата
отправки],"",0,1)</f>
        <v>45627</v>
      </c>
      <c r="B6012" s="2">
        <v>453959467</v>
      </c>
      <c r="C6012" s="2"/>
      <c r="D6012" s="2"/>
      <c r="E6012" s="3"/>
      <c r="F6012" s="3"/>
      <c r="H6012" s="5">
        <f>_xlfn.XLOOKUP(Table16[[#This Row],[OrderID]],[3]!Table13456[No заказа],[3]!Table13456[Количество],"",0,1)</f>
        <v>1</v>
      </c>
      <c r="I6012" s="5">
        <f>_xlfn.XLOOKUP(Table16[[#This Row],[OrderID]],[3]!Table13456[No заказа],[3]!Table13456[Цена],"",0,1)</f>
        <v>7997</v>
      </c>
      <c r="J6012" s="2" t="str">
        <f>M01_SETTINGS!$F$2</f>
        <v>KASPI</v>
      </c>
    </row>
    <row r="6013" spans="1:10" x14ac:dyDescent="0.35">
      <c r="A6013" s="3">
        <f>_xlfn.XLOOKUP(Table16[[#This Row],[OrderID]],[3]!Table13456[No заказа],[3]!Table13456[Дата
отправки],"",0,1)</f>
        <v>45627</v>
      </c>
      <c r="B6013" s="2">
        <v>453506237</v>
      </c>
      <c r="C6013" s="2"/>
      <c r="D6013" s="2"/>
      <c r="E6013" s="3"/>
      <c r="F6013" s="3"/>
      <c r="H6013" s="5">
        <f>_xlfn.XLOOKUP(Table16[[#This Row],[OrderID]],[3]!Table13456[No заказа],[3]!Table13456[Количество],"",0,1)</f>
        <v>1</v>
      </c>
      <c r="I6013" s="5">
        <f>_xlfn.XLOOKUP(Table16[[#This Row],[OrderID]],[3]!Table13456[No заказа],[3]!Table13456[Цена],"",0,1)</f>
        <v>8430</v>
      </c>
      <c r="J6013" s="2" t="str">
        <f>M01_SETTINGS!$F$2</f>
        <v>KASPI</v>
      </c>
    </row>
    <row r="6014" spans="1:10" x14ac:dyDescent="0.35">
      <c r="A6014" s="3">
        <f>_xlfn.XLOOKUP(Table16[[#This Row],[OrderID]],[3]!Table13456[No заказа],[3]!Table13456[Дата
отправки],"",0,1)</f>
        <v>45627</v>
      </c>
      <c r="B6014" s="2">
        <v>453423557</v>
      </c>
      <c r="C6014" s="2"/>
      <c r="D6014" s="2"/>
      <c r="E6014" s="3"/>
      <c r="F6014" s="3"/>
      <c r="H6014" s="5">
        <f>_xlfn.XLOOKUP(Table16[[#This Row],[OrderID]],[3]!Table13456[No заказа],[3]!Table13456[Количество],"",0,1)</f>
        <v>1</v>
      </c>
      <c r="I6014" s="5">
        <f>_xlfn.XLOOKUP(Table16[[#This Row],[OrderID]],[3]!Table13456[No заказа],[3]!Table13456[Цена],"",0,1)</f>
        <v>8000</v>
      </c>
      <c r="J6014" s="2" t="str">
        <f>M01_SETTINGS!$F$2</f>
        <v>KASPI</v>
      </c>
    </row>
    <row r="6015" spans="1:10" x14ac:dyDescent="0.35">
      <c r="A6015" s="3">
        <f>_xlfn.XLOOKUP(Table16[[#This Row],[OrderID]],[3]!Table13456[No заказа],[3]!Table13456[Дата
отправки],"",0,1)</f>
        <v>45627</v>
      </c>
      <c r="B6015" s="2">
        <v>453327285</v>
      </c>
      <c r="C6015" s="2"/>
      <c r="D6015" s="2"/>
      <c r="E6015" s="3"/>
      <c r="F6015" s="3"/>
      <c r="H6015" s="5">
        <f>_xlfn.XLOOKUP(Table16[[#This Row],[OrderID]],[3]!Table13456[No заказа],[3]!Table13456[Количество],"",0,1)</f>
        <v>1</v>
      </c>
      <c r="I6015" s="5">
        <f>_xlfn.XLOOKUP(Table16[[#This Row],[OrderID]],[3]!Table13456[No заказа],[3]!Table13456[Цена],"",0,1)</f>
        <v>8517</v>
      </c>
      <c r="J6015" s="2" t="str">
        <f>M01_SETTINGS!$F$2</f>
        <v>KASPI</v>
      </c>
    </row>
    <row r="6016" spans="1:10" x14ac:dyDescent="0.35">
      <c r="A6016" s="3">
        <f>_xlfn.XLOOKUP(Table16[[#This Row],[OrderID]],[3]!Table13456[No заказа],[3]!Table13456[Дата
отправки],"",0,1)</f>
        <v>45627</v>
      </c>
      <c r="B6016" s="2">
        <v>453460934</v>
      </c>
      <c r="C6016" s="2"/>
      <c r="D6016" s="2"/>
      <c r="E6016" s="3"/>
      <c r="F6016" s="3"/>
      <c r="H6016" s="5">
        <f>_xlfn.XLOOKUP(Table16[[#This Row],[OrderID]],[3]!Table13456[No заказа],[3]!Table13456[Количество],"",0,1)</f>
        <v>1</v>
      </c>
      <c r="I6016" s="5">
        <f>_xlfn.XLOOKUP(Table16[[#This Row],[OrderID]],[3]!Table13456[No заказа],[3]!Table13456[Цена],"",0,1)</f>
        <v>7999</v>
      </c>
      <c r="J6016" s="2" t="str">
        <f>M01_SETTINGS!$F$2</f>
        <v>KASPI</v>
      </c>
    </row>
    <row r="6017" spans="1:10" x14ac:dyDescent="0.35">
      <c r="A6017" s="3">
        <f>_xlfn.XLOOKUP(Table16[[#This Row],[OrderID]],[3]!Table13456[No заказа],[3]!Table13456[Дата
отправки],"",0,1)</f>
        <v>45627</v>
      </c>
      <c r="B6017" s="2">
        <v>453394664</v>
      </c>
      <c r="C6017" s="2"/>
      <c r="D6017" s="2"/>
      <c r="E6017" s="3"/>
      <c r="F6017" s="3"/>
      <c r="H6017" s="5">
        <f>_xlfn.XLOOKUP(Table16[[#This Row],[OrderID]],[3]!Table13456[No заказа],[3]!Table13456[Количество],"",0,1)</f>
        <v>1</v>
      </c>
      <c r="I6017" s="5">
        <f>_xlfn.XLOOKUP(Table16[[#This Row],[OrderID]],[3]!Table13456[No заказа],[3]!Table13456[Цена],"",0,1)</f>
        <v>8137</v>
      </c>
      <c r="J6017" s="2" t="str">
        <f>M01_SETTINGS!$F$2</f>
        <v>KASPI</v>
      </c>
    </row>
    <row r="6018" spans="1:10" x14ac:dyDescent="0.35">
      <c r="A6018" s="3">
        <f>_xlfn.XLOOKUP(Table16[[#This Row],[OrderID]],[3]!Table13456[No заказа],[3]!Table13456[Дата
отправки],"",0,1)</f>
        <v>45627</v>
      </c>
      <c r="B6018" s="2">
        <v>453435261</v>
      </c>
      <c r="C6018" s="2"/>
      <c r="D6018" s="2"/>
      <c r="E6018" s="3"/>
      <c r="F6018" s="3"/>
      <c r="H6018" s="5">
        <f>_xlfn.XLOOKUP(Table16[[#This Row],[OrderID]],[3]!Table13456[No заказа],[3]!Table13456[Количество],"",0,1)</f>
        <v>1</v>
      </c>
      <c r="I6018" s="5">
        <f>_xlfn.XLOOKUP(Table16[[#This Row],[OrderID]],[3]!Table13456[No заказа],[3]!Table13456[Цена],"",0,1)</f>
        <v>9885</v>
      </c>
      <c r="J6018" s="2" t="str">
        <f>M01_SETTINGS!$F$2</f>
        <v>KASPI</v>
      </c>
    </row>
    <row r="6019" spans="1:10" x14ac:dyDescent="0.35">
      <c r="A6019" s="3">
        <f>_xlfn.XLOOKUP(Table16[[#This Row],[OrderID]],[3]!Table13456[No заказа],[3]!Table13456[Дата
отправки],"",0,1)</f>
        <v>45627</v>
      </c>
      <c r="B6019" s="2">
        <v>453342851</v>
      </c>
      <c r="C6019" s="2"/>
      <c r="D6019" s="2"/>
      <c r="E6019" s="3"/>
      <c r="F6019" s="3"/>
      <c r="H6019" s="5">
        <f>_xlfn.XLOOKUP(Table16[[#This Row],[OrderID]],[3]!Table13456[No заказа],[3]!Table13456[Количество],"",0,1)</f>
        <v>1</v>
      </c>
      <c r="I6019" s="5">
        <f>_xlfn.XLOOKUP(Table16[[#This Row],[OrderID]],[3]!Table13456[No заказа],[3]!Table13456[Цена],"",0,1)</f>
        <v>8320</v>
      </c>
      <c r="J6019" s="2" t="str">
        <f>M01_SETTINGS!$F$2</f>
        <v>KASPI</v>
      </c>
    </row>
    <row r="6020" spans="1:10" x14ac:dyDescent="0.35">
      <c r="A6020" s="3">
        <f>_xlfn.XLOOKUP(Table16[[#This Row],[OrderID]],[3]!Table13456[No заказа],[3]!Table13456[Дата
отправки],"",0,1)</f>
        <v>45627</v>
      </c>
      <c r="B6020" s="2">
        <v>453515073</v>
      </c>
      <c r="C6020" s="2"/>
      <c r="D6020" s="2"/>
      <c r="E6020" s="3"/>
      <c r="F6020" s="3"/>
      <c r="H6020" s="5">
        <f>_xlfn.XLOOKUP(Table16[[#This Row],[OrderID]],[3]!Table13456[No заказа],[3]!Table13456[Количество],"",0,1)</f>
        <v>1</v>
      </c>
      <c r="I6020" s="5">
        <f>_xlfn.XLOOKUP(Table16[[#This Row],[OrderID]],[3]!Table13456[No заказа],[3]!Table13456[Цена],"",0,1)</f>
        <v>8320</v>
      </c>
      <c r="J6020" s="2" t="str">
        <f>M01_SETTINGS!$F$2</f>
        <v>KASPI</v>
      </c>
    </row>
    <row r="6021" spans="1:10" x14ac:dyDescent="0.35">
      <c r="A6021" s="3">
        <f>_xlfn.XLOOKUP(Table16[[#This Row],[OrderID]],[3]!Table13456[No заказа],[3]!Table13456[Дата
отправки],"",0,1)</f>
        <v>45627</v>
      </c>
      <c r="B6021" s="2">
        <v>453481667</v>
      </c>
      <c r="C6021" s="2"/>
      <c r="D6021" s="2"/>
      <c r="E6021" s="3"/>
      <c r="F6021" s="3"/>
      <c r="H6021" s="5">
        <f>_xlfn.XLOOKUP(Table16[[#This Row],[OrderID]],[3]!Table13456[No заказа],[3]!Table13456[Количество],"",0,1)</f>
        <v>1</v>
      </c>
      <c r="I6021" s="5">
        <f>_xlfn.XLOOKUP(Table16[[#This Row],[OrderID]],[3]!Table13456[No заказа],[3]!Table13456[Цена],"",0,1)</f>
        <v>8320</v>
      </c>
      <c r="J6021" s="2" t="str">
        <f>M01_SETTINGS!$F$2</f>
        <v>KASPI</v>
      </c>
    </row>
    <row r="6022" spans="1:10" x14ac:dyDescent="0.35">
      <c r="A6022" s="3">
        <f>_xlfn.XLOOKUP(Table16[[#This Row],[OrderID]],[3]!Table13456[No заказа],[3]!Table13456[Дата
отправки],"",0,1)</f>
        <v>45627</v>
      </c>
      <c r="B6022" s="2">
        <v>454001160</v>
      </c>
      <c r="C6022" s="2"/>
      <c r="D6022" s="2"/>
      <c r="E6022" s="3"/>
      <c r="F6022" s="3"/>
      <c r="H6022" s="5">
        <f>_xlfn.XLOOKUP(Table16[[#This Row],[OrderID]],[3]!Table13456[No заказа],[3]!Table13456[Количество],"",0,1)</f>
        <v>1</v>
      </c>
      <c r="I6022" s="5">
        <f>_xlfn.XLOOKUP(Table16[[#This Row],[OrderID]],[3]!Table13456[No заказа],[3]!Table13456[Цена],"",0,1)</f>
        <v>7490</v>
      </c>
      <c r="J6022" s="2" t="str">
        <f>M01_SETTINGS!$F$2</f>
        <v>KASPI</v>
      </c>
    </row>
    <row r="6023" spans="1:10" x14ac:dyDescent="0.35">
      <c r="A6023" s="3">
        <f>_xlfn.XLOOKUP(Table16[[#This Row],[OrderID]],[3]!Table13456[No заказа],[3]!Table13456[Дата
отправки],"",0,1)</f>
        <v>45627</v>
      </c>
      <c r="B6023" s="2">
        <v>453756079</v>
      </c>
      <c r="C6023" s="2"/>
      <c r="D6023" s="2"/>
      <c r="E6023" s="3"/>
      <c r="F6023" s="3"/>
      <c r="H6023" s="5">
        <f>_xlfn.XLOOKUP(Table16[[#This Row],[OrderID]],[3]!Table13456[No заказа],[3]!Table13456[Количество],"",0,1)</f>
        <v>1</v>
      </c>
      <c r="I6023" s="5">
        <f>_xlfn.XLOOKUP(Table16[[#This Row],[OrderID]],[3]!Table13456[No заказа],[3]!Table13456[Цена],"",0,1)</f>
        <v>8096</v>
      </c>
      <c r="J6023" s="2" t="str">
        <f>M01_SETTINGS!$F$2</f>
        <v>KASPI</v>
      </c>
    </row>
    <row r="6024" spans="1:10" x14ac:dyDescent="0.35">
      <c r="A6024" s="3">
        <f>_xlfn.XLOOKUP(Table16[[#This Row],[OrderID]],[3]!Table13456[No заказа],[3]!Table13456[Дата
отправки],"",0,1)</f>
        <v>45627</v>
      </c>
      <c r="B6024" s="2">
        <v>453984023</v>
      </c>
      <c r="C6024" s="2"/>
      <c r="D6024" s="2"/>
      <c r="E6024" s="3"/>
      <c r="F6024" s="3"/>
      <c r="H6024" s="5">
        <f>_xlfn.XLOOKUP(Table16[[#This Row],[OrderID]],[3]!Table13456[No заказа],[3]!Table13456[Количество],"",0,1)</f>
        <v>1</v>
      </c>
      <c r="I6024" s="5">
        <f>_xlfn.XLOOKUP(Table16[[#This Row],[OrderID]],[3]!Table13456[No заказа],[3]!Table13456[Цена],"",0,1)</f>
        <v>8000</v>
      </c>
      <c r="J6024" s="2" t="str">
        <f>M01_SETTINGS!$F$2</f>
        <v>KASPI</v>
      </c>
    </row>
    <row r="6025" spans="1:10" x14ac:dyDescent="0.35">
      <c r="A6025" s="3">
        <f>_xlfn.XLOOKUP(Table16[[#This Row],[OrderID]],[3]!Table13456[No заказа],[3]!Table13456[Дата
отправки],"",0,1)</f>
        <v>45627</v>
      </c>
      <c r="B6025" s="2">
        <v>453313491</v>
      </c>
      <c r="C6025" s="2"/>
      <c r="D6025" s="2"/>
      <c r="E6025" s="3"/>
      <c r="F6025" s="3"/>
      <c r="H6025" s="5">
        <f>_xlfn.XLOOKUP(Table16[[#This Row],[OrderID]],[3]!Table13456[No заказа],[3]!Table13456[Количество],"",0,1)</f>
        <v>1</v>
      </c>
      <c r="I6025" s="5">
        <f>_xlfn.XLOOKUP(Table16[[#This Row],[OrderID]],[3]!Table13456[No заказа],[3]!Table13456[Цена],"",0,1)</f>
        <v>9805</v>
      </c>
      <c r="J6025" s="2" t="str">
        <f>M01_SETTINGS!$F$2</f>
        <v>KASPI</v>
      </c>
    </row>
    <row r="6026" spans="1:10" x14ac:dyDescent="0.35">
      <c r="A6026" s="3">
        <f>_xlfn.XLOOKUP(Table16[[#This Row],[OrderID]],[3]!Table13456[No заказа],[3]!Table13456[Дата
отправки],"",0,1)</f>
        <v>45627</v>
      </c>
      <c r="B6026" s="2">
        <v>453460908</v>
      </c>
      <c r="C6026" s="2"/>
      <c r="D6026" s="2"/>
      <c r="E6026" s="3"/>
      <c r="F6026" s="3"/>
      <c r="H6026" s="5">
        <f>_xlfn.XLOOKUP(Table16[[#This Row],[OrderID]],[3]!Table13456[No заказа],[3]!Table13456[Количество],"",0,1)</f>
        <v>1</v>
      </c>
      <c r="I6026" s="5">
        <f>_xlfn.XLOOKUP(Table16[[#This Row],[OrderID]],[3]!Table13456[No заказа],[3]!Table13456[Цена],"",0,1)</f>
        <v>8794</v>
      </c>
      <c r="J6026" s="2" t="str">
        <f>M01_SETTINGS!$F$2</f>
        <v>KASPI</v>
      </c>
    </row>
    <row r="6027" spans="1:10" x14ac:dyDescent="0.35">
      <c r="A6027" s="3">
        <f>_xlfn.XLOOKUP(Table16[[#This Row],[OrderID]],[3]!Table13456[No заказа],[3]!Table13456[Дата
отправки],"",0,1)</f>
        <v>45627</v>
      </c>
      <c r="B6027" s="2">
        <v>454000548</v>
      </c>
      <c r="C6027" s="2"/>
      <c r="D6027" s="2"/>
      <c r="E6027" s="3"/>
      <c r="F6027" s="3"/>
      <c r="H6027" s="5">
        <f>_xlfn.XLOOKUP(Table16[[#This Row],[OrderID]],[3]!Table13456[No заказа],[3]!Table13456[Количество],"",0,1)</f>
        <v>1</v>
      </c>
      <c r="I6027" s="5">
        <f>_xlfn.XLOOKUP(Table16[[#This Row],[OrderID]],[3]!Table13456[No заказа],[3]!Table13456[Цена],"",0,1)</f>
        <v>8655</v>
      </c>
      <c r="J6027" s="2" t="str">
        <f>M01_SETTINGS!$F$2</f>
        <v>KASPI</v>
      </c>
    </row>
    <row r="6028" spans="1:10" x14ac:dyDescent="0.35">
      <c r="A6028" s="3">
        <f>_xlfn.XLOOKUP(Table16[[#This Row],[OrderID]],[3]!Table13456[No заказа],[3]!Table13456[Дата
отправки],"",0,1)</f>
        <v>45627</v>
      </c>
      <c r="B6028" s="2">
        <v>453542486</v>
      </c>
      <c r="C6028" s="2"/>
      <c r="D6028" s="2"/>
      <c r="E6028" s="3"/>
      <c r="F6028" s="3"/>
      <c r="H6028" s="5">
        <f>_xlfn.XLOOKUP(Table16[[#This Row],[OrderID]],[3]!Table13456[No заказа],[3]!Table13456[Количество],"",0,1)</f>
        <v>1</v>
      </c>
      <c r="I6028" s="5">
        <f>_xlfn.XLOOKUP(Table16[[#This Row],[OrderID]],[3]!Table13456[No заказа],[3]!Table13456[Цена],"",0,1)</f>
        <v>8399</v>
      </c>
      <c r="J6028" s="2" t="str">
        <f>M01_SETTINGS!$F$2</f>
        <v>KASPI</v>
      </c>
    </row>
    <row r="6029" spans="1:10" x14ac:dyDescent="0.35">
      <c r="A6029" s="3">
        <f>_xlfn.XLOOKUP(Table16[[#This Row],[OrderID]],[3]!Table13456[No заказа],[3]!Table13456[Дата
отправки],"",0,1)</f>
        <v>45627</v>
      </c>
      <c r="B6029" s="2">
        <v>453672336</v>
      </c>
      <c r="C6029" s="2"/>
      <c r="D6029" s="2"/>
      <c r="E6029" s="3"/>
      <c r="F6029" s="3"/>
      <c r="H6029" s="5">
        <f>_xlfn.XLOOKUP(Table16[[#This Row],[OrderID]],[3]!Table13456[No заказа],[3]!Table13456[Количество],"",0,1)</f>
        <v>1</v>
      </c>
      <c r="I6029" s="5">
        <f>_xlfn.XLOOKUP(Table16[[#This Row],[OrderID]],[3]!Table13456[No заказа],[3]!Table13456[Цена],"",0,1)</f>
        <v>8999</v>
      </c>
      <c r="J6029" s="2" t="str">
        <f>M01_SETTINGS!$F$2</f>
        <v>KASPI</v>
      </c>
    </row>
    <row r="6030" spans="1:10" x14ac:dyDescent="0.35">
      <c r="A6030" s="3">
        <f>_xlfn.XLOOKUP(Table16[[#This Row],[OrderID]],[3]!Table13456[No заказа],[3]!Table13456[Дата
отправки],"",0,1)</f>
        <v>45627</v>
      </c>
      <c r="B6030" s="2">
        <v>453543301</v>
      </c>
      <c r="C6030" s="2"/>
      <c r="D6030" s="2"/>
      <c r="E6030" s="3"/>
      <c r="F6030" s="3"/>
      <c r="H6030" s="5">
        <f>_xlfn.XLOOKUP(Table16[[#This Row],[OrderID]],[3]!Table13456[No заказа],[3]!Table13456[Количество],"",0,1)</f>
        <v>1</v>
      </c>
      <c r="I6030" s="5">
        <f>_xlfn.XLOOKUP(Table16[[#This Row],[OrderID]],[3]!Table13456[No заказа],[3]!Table13456[Цена],"",0,1)</f>
        <v>8988</v>
      </c>
      <c r="J6030" s="2" t="str">
        <f>M01_SETTINGS!$F$2</f>
        <v>KASPI</v>
      </c>
    </row>
    <row r="6031" spans="1:10" x14ac:dyDescent="0.35">
      <c r="A6031" s="3">
        <f>_xlfn.XLOOKUP(Table16[[#This Row],[OrderID]],[3]!Table13456[No заказа],[3]!Table13456[Дата
отправки],"",0,1)</f>
        <v>45627</v>
      </c>
      <c r="B6031" s="2">
        <v>453520129</v>
      </c>
      <c r="C6031" s="2"/>
      <c r="D6031" s="2"/>
      <c r="E6031" s="3"/>
      <c r="F6031" s="3"/>
      <c r="H6031" s="5">
        <f>_xlfn.XLOOKUP(Table16[[#This Row],[OrderID]],[3]!Table13456[No заказа],[3]!Table13456[Количество],"",0,1)</f>
        <v>1</v>
      </c>
      <c r="I6031" s="5">
        <f>_xlfn.XLOOKUP(Table16[[#This Row],[OrderID]],[3]!Table13456[No заказа],[3]!Table13456[Цена],"",0,1)</f>
        <v>8999</v>
      </c>
      <c r="J6031" s="2" t="str">
        <f>M01_SETTINGS!$F$2</f>
        <v>KASPI</v>
      </c>
    </row>
    <row r="6032" spans="1:10" x14ac:dyDescent="0.35">
      <c r="A6032" s="3">
        <f>_xlfn.XLOOKUP(Table16[[#This Row],[OrderID]],[3]!Table13456[No заказа],[3]!Table13456[Дата
отправки],"",0,1)</f>
        <v>45627</v>
      </c>
      <c r="B6032" s="2">
        <v>453538819</v>
      </c>
      <c r="C6032" s="2"/>
      <c r="D6032" s="2"/>
      <c r="E6032" s="3"/>
      <c r="F6032" s="3"/>
      <c r="H6032" s="5">
        <f>_xlfn.XLOOKUP(Table16[[#This Row],[OrderID]],[3]!Table13456[No заказа],[3]!Table13456[Количество],"",0,1)</f>
        <v>1</v>
      </c>
      <c r="I6032" s="5">
        <f>_xlfn.XLOOKUP(Table16[[#This Row],[OrderID]],[3]!Table13456[No заказа],[3]!Table13456[Цена],"",0,1)</f>
        <v>8988</v>
      </c>
      <c r="J6032" s="2" t="str">
        <f>M01_SETTINGS!$F$2</f>
        <v>KASPI</v>
      </c>
    </row>
    <row r="6033" spans="1:10" x14ac:dyDescent="0.35">
      <c r="A6033" s="3">
        <f>_xlfn.XLOOKUP(Table16[[#This Row],[OrderID]],[3]!Table13456[No заказа],[3]!Table13456[Дата
отправки],"",0,1)</f>
        <v>45627</v>
      </c>
      <c r="B6033" s="2">
        <v>453377223</v>
      </c>
      <c r="C6033" s="2"/>
      <c r="D6033" s="2"/>
      <c r="E6033" s="3"/>
      <c r="F6033" s="3"/>
      <c r="H6033" s="5">
        <f>_xlfn.XLOOKUP(Table16[[#This Row],[OrderID]],[3]!Table13456[No заказа],[3]!Table13456[Количество],"",0,1)</f>
        <v>1</v>
      </c>
      <c r="I6033" s="5">
        <f>_xlfn.XLOOKUP(Table16[[#This Row],[OrderID]],[3]!Table13456[No заказа],[3]!Table13456[Цена],"",0,1)</f>
        <v>8784</v>
      </c>
      <c r="J6033" s="2" t="str">
        <f>M01_SETTINGS!$F$2</f>
        <v>KASPI</v>
      </c>
    </row>
    <row r="6034" spans="1:10" x14ac:dyDescent="0.35">
      <c r="A6034" s="3">
        <f>_xlfn.XLOOKUP(Table16[[#This Row],[OrderID]],[3]!Table13456[No заказа],[3]!Table13456[Дата
отправки],"",0,1)</f>
        <v>45627</v>
      </c>
      <c r="B6034" s="2">
        <v>453852134</v>
      </c>
      <c r="C6034" s="2"/>
      <c r="D6034" s="2"/>
      <c r="E6034" s="3"/>
      <c r="F6034" s="3"/>
      <c r="H6034" s="5">
        <f>_xlfn.XLOOKUP(Table16[[#This Row],[OrderID]],[3]!Table13456[No заказа],[3]!Table13456[Количество],"",0,1)</f>
        <v>1</v>
      </c>
      <c r="I6034" s="5">
        <f>_xlfn.XLOOKUP(Table16[[#This Row],[OrderID]],[3]!Table13456[No заказа],[3]!Table13456[Цена],"",0,1)</f>
        <v>8400</v>
      </c>
      <c r="J6034" s="2" t="str">
        <f>M01_SETTINGS!$F$2</f>
        <v>KASPI</v>
      </c>
    </row>
    <row r="6035" spans="1:10" x14ac:dyDescent="0.35">
      <c r="A6035" s="3">
        <f>_xlfn.XLOOKUP(Table16[[#This Row],[OrderID]],[3]!Table13456[No заказа],[3]!Table13456[Дата
отправки],"",0,1)</f>
        <v>45627</v>
      </c>
      <c r="B6035" s="2">
        <v>453697731</v>
      </c>
      <c r="C6035" s="2"/>
      <c r="D6035" s="2"/>
      <c r="E6035" s="3"/>
      <c r="F6035" s="3"/>
      <c r="H6035" s="5">
        <f>_xlfn.XLOOKUP(Table16[[#This Row],[OrderID]],[3]!Table13456[No заказа],[3]!Table13456[Количество],"",0,1)</f>
        <v>1</v>
      </c>
      <c r="I6035" s="5">
        <f>_xlfn.XLOOKUP(Table16[[#This Row],[OrderID]],[3]!Table13456[No заказа],[3]!Table13456[Цена],"",0,1)</f>
        <v>9976</v>
      </c>
      <c r="J6035" s="2" t="str">
        <f>M01_SETTINGS!$F$2</f>
        <v>KASPI</v>
      </c>
    </row>
    <row r="6036" spans="1:10" x14ac:dyDescent="0.35">
      <c r="A6036" s="3">
        <f>_xlfn.XLOOKUP(Table16[[#This Row],[OrderID]],[3]!Table13456[No заказа],[3]!Table13456[Дата
отправки],"",0,1)</f>
        <v>45627</v>
      </c>
      <c r="B6036" s="2">
        <v>453725133</v>
      </c>
      <c r="C6036" s="2"/>
      <c r="D6036" s="2"/>
      <c r="E6036" s="3"/>
      <c r="F6036" s="3"/>
      <c r="H6036" s="5">
        <f>_xlfn.XLOOKUP(Table16[[#This Row],[OrderID]],[3]!Table13456[No заказа],[3]!Table13456[Количество],"",0,1)</f>
        <v>1</v>
      </c>
      <c r="I6036" s="5">
        <f>_xlfn.XLOOKUP(Table16[[#This Row],[OrderID]],[3]!Table13456[No заказа],[3]!Table13456[Цена],"",0,1)</f>
        <v>8999</v>
      </c>
      <c r="J6036" s="2" t="str">
        <f>M01_SETTINGS!$F$2</f>
        <v>KASPI</v>
      </c>
    </row>
    <row r="6037" spans="1:10" x14ac:dyDescent="0.35">
      <c r="A6037" s="3">
        <f>_xlfn.XLOOKUP(Table16[[#This Row],[OrderID]],[3]!Table13456[No заказа],[3]!Table13456[Дата
отправки],"",0,1)</f>
        <v>45627</v>
      </c>
      <c r="B6037" s="2">
        <v>453763177</v>
      </c>
      <c r="C6037" s="2"/>
      <c r="D6037" s="2"/>
      <c r="E6037" s="3"/>
      <c r="F6037" s="3"/>
      <c r="H6037" s="5">
        <f>_xlfn.XLOOKUP(Table16[[#This Row],[OrderID]],[3]!Table13456[No заказа],[3]!Table13456[Количество],"",0,1)</f>
        <v>1</v>
      </c>
      <c r="I6037" s="5">
        <f>_xlfn.XLOOKUP(Table16[[#This Row],[OrderID]],[3]!Table13456[No заказа],[3]!Table13456[Цена],"",0,1)</f>
        <v>9828</v>
      </c>
      <c r="J6037" s="2" t="str">
        <f>M01_SETTINGS!$F$2</f>
        <v>KASPI</v>
      </c>
    </row>
    <row r="6038" spans="1:10" x14ac:dyDescent="0.35">
      <c r="A6038" s="3">
        <f>_xlfn.XLOOKUP(Table16[[#This Row],[OrderID]],[3]!Table13456[No заказа],[3]!Table13456[Дата
отправки],"",0,1)</f>
        <v>45627</v>
      </c>
      <c r="B6038" s="2">
        <v>453713830</v>
      </c>
      <c r="C6038" s="2"/>
      <c r="D6038" s="2"/>
      <c r="E6038" s="3"/>
      <c r="F6038" s="3"/>
      <c r="H6038" s="5">
        <f>_xlfn.XLOOKUP(Table16[[#This Row],[OrderID]],[3]!Table13456[No заказа],[3]!Table13456[Количество],"",0,1)</f>
        <v>1</v>
      </c>
      <c r="I6038" s="5">
        <f>_xlfn.XLOOKUP(Table16[[#This Row],[OrderID]],[3]!Table13456[No заказа],[3]!Table13456[Цена],"",0,1)</f>
        <v>8330</v>
      </c>
      <c r="J6038" s="2" t="str">
        <f>M01_SETTINGS!$F$2</f>
        <v>KASPI</v>
      </c>
    </row>
    <row r="6039" spans="1:10" x14ac:dyDescent="0.35">
      <c r="A6039" s="3">
        <f>_xlfn.XLOOKUP(Table16[[#This Row],[OrderID]],[3]!Table13456[No заказа],[3]!Table13456[Дата
отправки],"",0,1)</f>
        <v>45627</v>
      </c>
      <c r="B6039" s="2">
        <v>453851758</v>
      </c>
      <c r="C6039" s="2"/>
      <c r="D6039" s="2"/>
      <c r="E6039" s="3"/>
      <c r="F6039" s="3"/>
      <c r="H6039" s="5">
        <f>_xlfn.XLOOKUP(Table16[[#This Row],[OrderID]],[3]!Table13456[No заказа],[3]!Table13456[Количество],"",0,1)</f>
        <v>1</v>
      </c>
      <c r="I6039" s="5">
        <f>_xlfn.XLOOKUP(Table16[[#This Row],[OrderID]],[3]!Table13456[No заказа],[3]!Table13456[Цена],"",0,1)</f>
        <v>9637</v>
      </c>
      <c r="J6039" s="2" t="str">
        <f>M01_SETTINGS!$F$2</f>
        <v>KASPI</v>
      </c>
    </row>
    <row r="6040" spans="1:10" x14ac:dyDescent="0.35">
      <c r="A6040" s="3">
        <f>_xlfn.XLOOKUP(Table16[[#This Row],[OrderID]],[3]!Table13456[No заказа],[3]!Table13456[Дата
отправки],"",0,1)</f>
        <v>45627</v>
      </c>
      <c r="B6040" s="2">
        <v>453550098</v>
      </c>
      <c r="C6040" s="2"/>
      <c r="D6040" s="2"/>
      <c r="E6040" s="3"/>
      <c r="F6040" s="3"/>
      <c r="H6040" s="5">
        <f>_xlfn.XLOOKUP(Table16[[#This Row],[OrderID]],[3]!Table13456[No заказа],[3]!Table13456[Количество],"",0,1)</f>
        <v>1</v>
      </c>
      <c r="I6040" s="5">
        <f>_xlfn.XLOOKUP(Table16[[#This Row],[OrderID]],[3]!Table13456[No заказа],[3]!Table13456[Цена],"",0,1)</f>
        <v>16423</v>
      </c>
      <c r="J6040" s="2" t="str">
        <f>M01_SETTINGS!$F$2</f>
        <v>KASPI</v>
      </c>
    </row>
    <row r="6041" spans="1:10" x14ac:dyDescent="0.35">
      <c r="A6041" s="3">
        <f>_xlfn.XLOOKUP(Table16[[#This Row],[OrderID]],[3]!Table13456[No заказа],[3]!Table13456[Дата
отправки],"",0,1)</f>
        <v>45627</v>
      </c>
      <c r="B6041" s="2">
        <v>453588295</v>
      </c>
      <c r="C6041" s="2"/>
      <c r="D6041" s="2"/>
      <c r="E6041" s="3"/>
      <c r="F6041" s="3"/>
      <c r="H6041" s="5">
        <f>_xlfn.XLOOKUP(Table16[[#This Row],[OrderID]],[3]!Table13456[No заказа],[3]!Table13456[Количество],"",0,1)</f>
        <v>1</v>
      </c>
      <c r="I6041" s="5">
        <f>_xlfn.XLOOKUP(Table16[[#This Row],[OrderID]],[3]!Table13456[No заказа],[3]!Table13456[Цена],"",0,1)</f>
        <v>16421</v>
      </c>
      <c r="J6041" s="2" t="str">
        <f>M01_SETTINGS!$F$2</f>
        <v>KASPI</v>
      </c>
    </row>
    <row r="6042" spans="1:10" x14ac:dyDescent="0.35">
      <c r="A6042" s="3">
        <f>_xlfn.XLOOKUP(Table16[[#This Row],[OrderID]],[3]!Table13456[No заказа],[3]!Table13456[Дата
отправки],"",0,1)</f>
        <v>45627</v>
      </c>
      <c r="B6042" s="2">
        <v>453940237</v>
      </c>
      <c r="C6042" s="2"/>
      <c r="D6042" s="2"/>
      <c r="E6042" s="3"/>
      <c r="F6042" s="3"/>
      <c r="H6042" s="5">
        <f>_xlfn.XLOOKUP(Table16[[#This Row],[OrderID]],[3]!Table13456[No заказа],[3]!Table13456[Количество],"",0,1)</f>
        <v>1</v>
      </c>
      <c r="I6042" s="5">
        <f>_xlfn.XLOOKUP(Table16[[#This Row],[OrderID]],[3]!Table13456[No заказа],[3]!Table13456[Цена],"",0,1)</f>
        <v>8966</v>
      </c>
      <c r="J6042" s="2" t="str">
        <f>M01_SETTINGS!$F$2</f>
        <v>KASPI</v>
      </c>
    </row>
    <row r="6043" spans="1:10" x14ac:dyDescent="0.35">
      <c r="A6043" s="3">
        <f>_xlfn.XLOOKUP(Table16[[#This Row],[OrderID]],[3]!Table13456[No заказа],[3]!Table13456[Дата
отправки],"",0,1)</f>
        <v>45627</v>
      </c>
      <c r="B6043" s="2">
        <v>453629159</v>
      </c>
      <c r="C6043" s="2"/>
      <c r="D6043" s="2"/>
      <c r="E6043" s="3"/>
      <c r="F6043" s="3"/>
      <c r="H6043" s="5">
        <f>_xlfn.XLOOKUP(Table16[[#This Row],[OrderID]],[3]!Table13456[No заказа],[3]!Table13456[Количество],"",0,1)</f>
        <v>1</v>
      </c>
      <c r="I6043" s="5">
        <f>_xlfn.XLOOKUP(Table16[[#This Row],[OrderID]],[3]!Table13456[No заказа],[3]!Table13456[Цена],"",0,1)</f>
        <v>8430</v>
      </c>
      <c r="J6043" s="2" t="str">
        <f>M01_SETTINGS!$F$2</f>
        <v>KASPI</v>
      </c>
    </row>
    <row r="6044" spans="1:10" x14ac:dyDescent="0.35">
      <c r="A6044" s="3">
        <f>_xlfn.XLOOKUP(Table16[[#This Row],[OrderID]],[3]!Table13456[No заказа],[3]!Table13456[Дата
отправки],"",0,1)</f>
        <v>45627</v>
      </c>
      <c r="B6044" s="2">
        <v>453609766</v>
      </c>
      <c r="C6044" s="2"/>
      <c r="D6044" s="2"/>
      <c r="E6044" s="3"/>
      <c r="F6044" s="3"/>
      <c r="H6044" s="5">
        <f>_xlfn.XLOOKUP(Table16[[#This Row],[OrderID]],[3]!Table13456[No заказа],[3]!Table13456[Количество],"",0,1)</f>
        <v>1</v>
      </c>
      <c r="I6044" s="5">
        <f>_xlfn.XLOOKUP(Table16[[#This Row],[OrderID]],[3]!Table13456[No заказа],[3]!Table13456[Цена],"",0,1)</f>
        <v>28224</v>
      </c>
      <c r="J6044" s="2" t="str">
        <f>M01_SETTINGS!$F$2</f>
        <v>KASPI</v>
      </c>
    </row>
    <row r="6045" spans="1:10" x14ac:dyDescent="0.35">
      <c r="A6045" s="3">
        <f>_xlfn.XLOOKUP(Table16[[#This Row],[OrderID]],[3]!Table13456[No заказа],[3]!Table13456[Дата
отправки],"",0,1)</f>
        <v>45627</v>
      </c>
      <c r="B6045" s="2">
        <v>453606893</v>
      </c>
      <c r="C6045" s="2"/>
      <c r="D6045" s="2"/>
      <c r="E6045" s="3"/>
      <c r="F6045" s="3"/>
      <c r="H6045" s="5">
        <f>_xlfn.XLOOKUP(Table16[[#This Row],[OrderID]],[3]!Table13456[No заказа],[3]!Table13456[Количество],"",0,1)</f>
        <v>1</v>
      </c>
      <c r="I6045" s="5">
        <f>_xlfn.XLOOKUP(Table16[[#This Row],[OrderID]],[3]!Table13456[No заказа],[3]!Table13456[Цена],"",0,1)</f>
        <v>28224</v>
      </c>
      <c r="J6045" s="2" t="str">
        <f>M01_SETTINGS!$F$2</f>
        <v>KASPI</v>
      </c>
    </row>
    <row r="6046" spans="1:10" x14ac:dyDescent="0.35">
      <c r="A6046" s="3">
        <f>_xlfn.XLOOKUP(Table16[[#This Row],[OrderID]],[3]!Table13456[No заказа],[3]!Table13456[Дата
отправки],"",0,1)</f>
        <v>45627</v>
      </c>
      <c r="B6046" s="2">
        <v>453999654</v>
      </c>
      <c r="C6046" s="2"/>
      <c r="D6046" s="2"/>
      <c r="E6046" s="3"/>
      <c r="F6046" s="3"/>
      <c r="H6046" s="5">
        <f>_xlfn.XLOOKUP(Table16[[#This Row],[OrderID]],[3]!Table13456[No заказа],[3]!Table13456[Количество],"",0,1)</f>
        <v>1</v>
      </c>
      <c r="I6046" s="5">
        <f>_xlfn.XLOOKUP(Table16[[#This Row],[OrderID]],[3]!Table13456[No заказа],[3]!Table13456[Цена],"",0,1)</f>
        <v>28220</v>
      </c>
      <c r="J6046" s="2" t="str">
        <f>M01_SETTINGS!$F$2</f>
        <v>KASPI</v>
      </c>
    </row>
    <row r="6047" spans="1:10" x14ac:dyDescent="0.35">
      <c r="A6047" s="3">
        <f>_xlfn.XLOOKUP(Table16[[#This Row],[OrderID]],[3]!Table13456[No заказа],[3]!Table13456[Дата
отправки],"",0,1)</f>
        <v>45627</v>
      </c>
      <c r="B6047" s="2">
        <v>454057251</v>
      </c>
      <c r="C6047" s="2"/>
      <c r="D6047" s="2"/>
      <c r="E6047" s="3"/>
      <c r="F6047" s="3"/>
      <c r="H6047" s="5">
        <f>_xlfn.XLOOKUP(Table16[[#This Row],[OrderID]],[3]!Table13456[No заказа],[3]!Table13456[Количество],"",0,1)</f>
        <v>1</v>
      </c>
      <c r="I6047" s="5">
        <f>_xlfn.XLOOKUP(Table16[[#This Row],[OrderID]],[3]!Table13456[No заказа],[3]!Table13456[Цена],"",0,1)</f>
        <v>28219</v>
      </c>
      <c r="J6047" s="2" t="str">
        <f>M01_SETTINGS!$F$2</f>
        <v>KASPI</v>
      </c>
    </row>
    <row r="6048" spans="1:10" x14ac:dyDescent="0.35">
      <c r="A6048" s="3">
        <f>_xlfn.XLOOKUP(Table16[[#This Row],[OrderID]],[3]!Table13456[No заказа],[3]!Table13456[Дата
отправки],"",0,1)</f>
        <v>45627</v>
      </c>
      <c r="B6048" s="2">
        <v>454126702</v>
      </c>
      <c r="C6048" s="2"/>
      <c r="D6048" s="2"/>
      <c r="E6048" s="3"/>
      <c r="F6048" s="3"/>
      <c r="H6048" s="5">
        <f>_xlfn.XLOOKUP(Table16[[#This Row],[OrderID]],[3]!Table13456[No заказа],[3]!Table13456[Количество],"",0,1)</f>
        <v>1</v>
      </c>
      <c r="I6048" s="5">
        <f>_xlfn.XLOOKUP(Table16[[#This Row],[OrderID]],[3]!Table13456[No заказа],[3]!Table13456[Цена],"",0,1)</f>
        <v>28219</v>
      </c>
      <c r="J6048" s="2" t="str">
        <f>M01_SETTINGS!$F$2</f>
        <v>KASPI</v>
      </c>
    </row>
    <row r="6049" spans="1:10" x14ac:dyDescent="0.35">
      <c r="A6049" s="3">
        <f>_xlfn.XLOOKUP(Table16[[#This Row],[OrderID]],[3]!Table13456[No заказа],[3]!Table13456[Дата
отправки],"",0,1)</f>
        <v>45626</v>
      </c>
      <c r="B6049" s="2">
        <v>452884060</v>
      </c>
      <c r="C6049" s="2"/>
      <c r="D6049" s="2"/>
      <c r="E6049" s="3"/>
      <c r="F6049" s="3"/>
      <c r="H6049" s="5">
        <f>_xlfn.XLOOKUP(Table16[[#This Row],[OrderID]],[3]!Table13456[No заказа],[3]!Table13456[Количество],"",0,1)</f>
        <v>1</v>
      </c>
      <c r="I6049" s="5">
        <f>_xlfn.XLOOKUP(Table16[[#This Row],[OrderID]],[3]!Table13456[No заказа],[3]!Table13456[Цена],"",0,1)</f>
        <v>8430</v>
      </c>
      <c r="J6049" s="2" t="str">
        <f>M01_SETTINGS!$F$2</f>
        <v>KASPI</v>
      </c>
    </row>
    <row r="6050" spans="1:10" x14ac:dyDescent="0.35">
      <c r="A6050" s="3">
        <f>_xlfn.XLOOKUP(Table16[[#This Row],[OrderID]],[3]!Table13456[No заказа],[3]!Table13456[Дата
отправки],"",0,1)</f>
        <v>45626</v>
      </c>
      <c r="B6050" s="2">
        <v>453244554</v>
      </c>
      <c r="C6050" s="2"/>
      <c r="D6050" s="2"/>
      <c r="E6050" s="3"/>
      <c r="F6050" s="3"/>
      <c r="H6050" s="5">
        <f>_xlfn.XLOOKUP(Table16[[#This Row],[OrderID]],[3]!Table13456[No заказа],[3]!Table13456[Количество],"",0,1)</f>
        <v>1</v>
      </c>
      <c r="I6050" s="5">
        <f>_xlfn.XLOOKUP(Table16[[#This Row],[OrderID]],[3]!Table13456[No заказа],[3]!Table13456[Цена],"",0,1)</f>
        <v>9885</v>
      </c>
      <c r="J6050" s="2" t="str">
        <f>M01_SETTINGS!$F$2</f>
        <v>KASPI</v>
      </c>
    </row>
    <row r="6051" spans="1:10" x14ac:dyDescent="0.35">
      <c r="A6051" s="3">
        <f>_xlfn.XLOOKUP(Table16[[#This Row],[OrderID]],[3]!Table13456[No заказа],[3]!Table13456[Дата
отправки],"",0,1)</f>
        <v>45626</v>
      </c>
      <c r="B6051" s="2">
        <v>452840428</v>
      </c>
      <c r="C6051" s="2"/>
      <c r="D6051" s="2"/>
      <c r="E6051" s="3"/>
      <c r="F6051" s="3"/>
      <c r="H6051" s="5">
        <f>_xlfn.XLOOKUP(Table16[[#This Row],[OrderID]],[3]!Table13456[No заказа],[3]!Table13456[Количество],"",0,1)</f>
        <v>1</v>
      </c>
      <c r="I6051" s="5">
        <f>_xlfn.XLOOKUP(Table16[[#This Row],[OrderID]],[3]!Table13456[No заказа],[3]!Table13456[Цена],"",0,1)</f>
        <v>9225</v>
      </c>
      <c r="J6051" s="2" t="str">
        <f>M01_SETTINGS!$F$2</f>
        <v>KASPI</v>
      </c>
    </row>
    <row r="6052" spans="1:10" x14ac:dyDescent="0.35">
      <c r="A6052" s="3">
        <f>_xlfn.XLOOKUP(Table16[[#This Row],[OrderID]],[3]!Table13456[No заказа],[3]!Table13456[Дата
отправки],"",0,1)</f>
        <v>45626</v>
      </c>
      <c r="B6052" s="2">
        <v>452977037</v>
      </c>
      <c r="C6052" s="2"/>
      <c r="D6052" s="2"/>
      <c r="E6052" s="3"/>
      <c r="F6052" s="3"/>
      <c r="H6052" s="5">
        <f>_xlfn.XLOOKUP(Table16[[#This Row],[OrderID]],[3]!Table13456[No заказа],[3]!Table13456[Количество],"",0,1)</f>
        <v>1</v>
      </c>
      <c r="I6052" s="5">
        <f>_xlfn.XLOOKUP(Table16[[#This Row],[OrderID]],[3]!Table13456[No заказа],[3]!Table13456[Цена],"",0,1)</f>
        <v>8949</v>
      </c>
      <c r="J6052" s="2" t="str">
        <f>M01_SETTINGS!$F$2</f>
        <v>KASPI</v>
      </c>
    </row>
    <row r="6053" spans="1:10" x14ac:dyDescent="0.35">
      <c r="A6053" s="3">
        <f>_xlfn.XLOOKUP(Table16[[#This Row],[OrderID]],[3]!Table13456[No заказа],[3]!Table13456[Дата
отправки],"",0,1)</f>
        <v>45626</v>
      </c>
      <c r="B6053" s="2">
        <v>452963470</v>
      </c>
      <c r="C6053" s="2"/>
      <c r="D6053" s="2"/>
      <c r="E6053" s="3"/>
      <c r="F6053" s="3"/>
      <c r="H6053" s="5">
        <f>_xlfn.XLOOKUP(Table16[[#This Row],[OrderID]],[3]!Table13456[No заказа],[3]!Table13456[Количество],"",0,1)</f>
        <v>1</v>
      </c>
      <c r="I6053" s="5">
        <f>_xlfn.XLOOKUP(Table16[[#This Row],[OrderID]],[3]!Table13456[No заказа],[3]!Table13456[Цена],"",0,1)</f>
        <v>9000</v>
      </c>
      <c r="J6053" s="2" t="str">
        <f>M01_SETTINGS!$F$2</f>
        <v>KASPI</v>
      </c>
    </row>
    <row r="6054" spans="1:10" x14ac:dyDescent="0.35">
      <c r="A6054" s="3">
        <f>_xlfn.XLOOKUP(Table16[[#This Row],[OrderID]],[3]!Table13456[No заказа],[3]!Table13456[Дата
отправки],"",0,1)</f>
        <v>45626</v>
      </c>
      <c r="B6054" s="2">
        <v>452707040</v>
      </c>
      <c r="C6054" s="2"/>
      <c r="D6054" s="2"/>
      <c r="E6054" s="3"/>
      <c r="F6054" s="3"/>
      <c r="H6054" s="5">
        <f>_xlfn.XLOOKUP(Table16[[#This Row],[OrderID]],[3]!Table13456[No заказа],[3]!Table13456[Количество],"",0,1)</f>
        <v>1</v>
      </c>
      <c r="I6054" s="5">
        <f>_xlfn.XLOOKUP(Table16[[#This Row],[OrderID]],[3]!Table13456[No заказа],[3]!Table13456[Цена],"",0,1)</f>
        <v>8854</v>
      </c>
      <c r="J6054" s="2" t="str">
        <f>M01_SETTINGS!$F$2</f>
        <v>KASPI</v>
      </c>
    </row>
    <row r="6055" spans="1:10" x14ac:dyDescent="0.35">
      <c r="A6055" s="3">
        <f>_xlfn.XLOOKUP(Table16[[#This Row],[OrderID]],[3]!Table13456[No заказа],[3]!Table13456[Дата
отправки],"",0,1)</f>
        <v>45626</v>
      </c>
      <c r="B6055" s="2">
        <v>453033605</v>
      </c>
      <c r="C6055" s="2"/>
      <c r="D6055" s="2"/>
      <c r="E6055" s="3"/>
      <c r="F6055" s="3"/>
      <c r="H6055" s="5">
        <f>_xlfn.XLOOKUP(Table16[[#This Row],[OrderID]],[3]!Table13456[No заказа],[3]!Table13456[Количество],"",0,1)</f>
        <v>1</v>
      </c>
      <c r="I6055" s="5">
        <f>_xlfn.XLOOKUP(Table16[[#This Row],[OrderID]],[3]!Table13456[No заказа],[3]!Table13456[Цена],"",0,1)</f>
        <v>7990</v>
      </c>
      <c r="J6055" s="2" t="str">
        <f>M01_SETTINGS!$F$2</f>
        <v>KASPI</v>
      </c>
    </row>
    <row r="6056" spans="1:10" x14ac:dyDescent="0.35">
      <c r="A6056" s="3">
        <f>_xlfn.XLOOKUP(Table16[[#This Row],[OrderID]],[3]!Table13456[No заказа],[3]!Table13456[Дата
отправки],"",0,1)</f>
        <v>45626</v>
      </c>
      <c r="B6056" s="2">
        <v>452849213</v>
      </c>
      <c r="C6056" s="2"/>
      <c r="D6056" s="2"/>
      <c r="E6056" s="3"/>
      <c r="F6056" s="3"/>
      <c r="H6056" s="5">
        <f>_xlfn.XLOOKUP(Table16[[#This Row],[OrderID]],[3]!Table13456[No заказа],[3]!Table13456[Количество],"",0,1)</f>
        <v>1</v>
      </c>
      <c r="I6056" s="5">
        <f>_xlfn.XLOOKUP(Table16[[#This Row],[OrderID]],[3]!Table13456[No заказа],[3]!Table13456[Цена],"",0,1)</f>
        <v>8430</v>
      </c>
      <c r="J6056" s="2" t="str">
        <f>M01_SETTINGS!$F$2</f>
        <v>KASPI</v>
      </c>
    </row>
    <row r="6057" spans="1:10" x14ac:dyDescent="0.35">
      <c r="A6057" s="3">
        <f>_xlfn.XLOOKUP(Table16[[#This Row],[OrderID]],[3]!Table13456[No заказа],[3]!Table13456[Дата
отправки],"",0,1)</f>
        <v>45626</v>
      </c>
      <c r="B6057" s="2">
        <v>452961259</v>
      </c>
      <c r="C6057" s="2"/>
      <c r="D6057" s="2"/>
      <c r="E6057" s="3"/>
      <c r="F6057" s="3"/>
      <c r="H6057" s="5">
        <f>_xlfn.XLOOKUP(Table16[[#This Row],[OrderID]],[3]!Table13456[No заказа],[3]!Table13456[Количество],"",0,1)</f>
        <v>1</v>
      </c>
      <c r="I6057" s="5">
        <f>_xlfn.XLOOKUP(Table16[[#This Row],[OrderID]],[3]!Table13456[No заказа],[3]!Table13456[Цена],"",0,1)</f>
        <v>8752</v>
      </c>
      <c r="J6057" s="2" t="str">
        <f>M01_SETTINGS!$F$2</f>
        <v>KASPI</v>
      </c>
    </row>
    <row r="6058" spans="1:10" x14ac:dyDescent="0.35">
      <c r="A6058" s="3">
        <f>_xlfn.XLOOKUP(Table16[[#This Row],[OrderID]],[3]!Table13456[No заказа],[3]!Table13456[Дата
отправки],"",0,1)</f>
        <v>45626</v>
      </c>
      <c r="B6058" s="2">
        <v>453283063</v>
      </c>
      <c r="C6058" s="2"/>
      <c r="D6058" s="2"/>
      <c r="E6058" s="3"/>
      <c r="F6058" s="3"/>
      <c r="H6058" s="5">
        <f>_xlfn.XLOOKUP(Table16[[#This Row],[OrderID]],[3]!Table13456[No заказа],[3]!Table13456[Количество],"",0,1)</f>
        <v>1</v>
      </c>
      <c r="I6058" s="5">
        <f>_xlfn.XLOOKUP(Table16[[#This Row],[OrderID]],[3]!Table13456[No заказа],[3]!Table13456[Цена],"",0,1)</f>
        <v>8430</v>
      </c>
      <c r="J6058" s="2" t="str">
        <f>M01_SETTINGS!$F$2</f>
        <v>KASPI</v>
      </c>
    </row>
    <row r="6059" spans="1:10" x14ac:dyDescent="0.35">
      <c r="A6059" s="3">
        <f>_xlfn.XLOOKUP(Table16[[#This Row],[OrderID]],[3]!Table13456[No заказа],[3]!Table13456[Дата
отправки],"",0,1)</f>
        <v>45626</v>
      </c>
      <c r="B6059" s="2">
        <v>453038087</v>
      </c>
      <c r="C6059" s="2"/>
      <c r="D6059" s="2"/>
      <c r="E6059" s="3"/>
      <c r="F6059" s="3"/>
      <c r="H6059" s="5">
        <f>_xlfn.XLOOKUP(Table16[[#This Row],[OrderID]],[3]!Table13456[No заказа],[3]!Table13456[Количество],"",0,1)</f>
        <v>1</v>
      </c>
      <c r="I6059" s="5">
        <f>_xlfn.XLOOKUP(Table16[[#This Row],[OrderID]],[3]!Table13456[No заказа],[3]!Table13456[Цена],"",0,1)</f>
        <v>8938</v>
      </c>
      <c r="J6059" s="2" t="str">
        <f>M01_SETTINGS!$F$2</f>
        <v>KASPI</v>
      </c>
    </row>
    <row r="6060" spans="1:10" x14ac:dyDescent="0.35">
      <c r="A6060" s="3">
        <f>_xlfn.XLOOKUP(Table16[[#This Row],[OrderID]],[3]!Table13456[No заказа],[3]!Table13456[Дата
отправки],"",0,1)</f>
        <v>45626</v>
      </c>
      <c r="B6060" s="2">
        <v>452763597</v>
      </c>
      <c r="C6060" s="2"/>
      <c r="D6060" s="2"/>
      <c r="E6060" s="3"/>
      <c r="F6060" s="3"/>
      <c r="H6060" s="5">
        <f>_xlfn.XLOOKUP(Table16[[#This Row],[OrderID]],[3]!Table13456[No заказа],[3]!Table13456[Количество],"",0,1)</f>
        <v>1</v>
      </c>
      <c r="I6060" s="5">
        <f>_xlfn.XLOOKUP(Table16[[#This Row],[OrderID]],[3]!Table13456[No заказа],[3]!Table13456[Цена],"",0,1)</f>
        <v>8989</v>
      </c>
      <c r="J6060" s="2" t="str">
        <f>M01_SETTINGS!$F$2</f>
        <v>KASPI</v>
      </c>
    </row>
    <row r="6061" spans="1:10" x14ac:dyDescent="0.35">
      <c r="A6061" s="3">
        <f>_xlfn.XLOOKUP(Table16[[#This Row],[OrderID]],[3]!Table13456[No заказа],[3]!Table13456[Дата
отправки],"",0,1)</f>
        <v>45626</v>
      </c>
      <c r="B6061" s="2">
        <v>453091126</v>
      </c>
      <c r="C6061" s="2"/>
      <c r="D6061" s="2"/>
      <c r="E6061" s="3"/>
      <c r="F6061" s="3"/>
      <c r="H6061" s="5">
        <f>_xlfn.XLOOKUP(Table16[[#This Row],[OrderID]],[3]!Table13456[No заказа],[3]!Table13456[Количество],"",0,1)</f>
        <v>1</v>
      </c>
      <c r="I6061" s="5">
        <f>_xlfn.XLOOKUP(Table16[[#This Row],[OrderID]],[3]!Table13456[No заказа],[3]!Table13456[Цена],"",0,1)</f>
        <v>8137</v>
      </c>
      <c r="J6061" s="2" t="str">
        <f>M01_SETTINGS!$F$2</f>
        <v>KASPI</v>
      </c>
    </row>
    <row r="6062" spans="1:10" x14ac:dyDescent="0.35">
      <c r="A6062" s="3">
        <f>_xlfn.XLOOKUP(Table16[[#This Row],[OrderID]],[3]!Table13456[No заказа],[3]!Table13456[Дата
отправки],"",0,1)</f>
        <v>45626</v>
      </c>
      <c r="B6062" s="2">
        <v>452792162</v>
      </c>
      <c r="C6062" s="2"/>
      <c r="D6062" s="2"/>
      <c r="E6062" s="3"/>
      <c r="F6062" s="3"/>
      <c r="H6062" s="5">
        <f>_xlfn.XLOOKUP(Table16[[#This Row],[OrderID]],[3]!Table13456[No заказа],[3]!Table13456[Количество],"",0,1)</f>
        <v>1</v>
      </c>
      <c r="I6062" s="5">
        <f>_xlfn.XLOOKUP(Table16[[#This Row],[OrderID]],[3]!Table13456[No заказа],[3]!Table13456[Цена],"",0,1)</f>
        <v>8490</v>
      </c>
      <c r="J6062" s="2" t="str">
        <f>M01_SETTINGS!$F$2</f>
        <v>KASPI</v>
      </c>
    </row>
    <row r="6063" spans="1:10" x14ac:dyDescent="0.35">
      <c r="A6063" s="3">
        <f>_xlfn.XLOOKUP(Table16[[#This Row],[OrderID]],[3]!Table13456[No заказа],[3]!Table13456[Дата
отправки],"",0,1)</f>
        <v>45626</v>
      </c>
      <c r="B6063" s="2" t="s">
        <v>300</v>
      </c>
      <c r="C6063" s="2"/>
      <c r="D6063" s="2"/>
      <c r="E6063" s="3"/>
      <c r="F6063" s="3"/>
      <c r="H6063" s="5">
        <f>_xlfn.XLOOKUP(Table16[[#This Row],[OrderID]],[3]!Table13456[No заказа],[3]!Table13456[Количество],"",0,1)</f>
        <v>2</v>
      </c>
      <c r="I6063" s="5">
        <f>_xlfn.XLOOKUP(Table16[[#This Row],[OrderID]],[3]!Table13456[No заказа],[3]!Table13456[Цена],"",0,1)</f>
        <v>17858</v>
      </c>
      <c r="J6063" s="2" t="str">
        <f>M01_SETTINGS!$F$2</f>
        <v>KASPI</v>
      </c>
    </row>
    <row r="6064" spans="1:10" x14ac:dyDescent="0.35">
      <c r="A6064" s="3">
        <f>_xlfn.XLOOKUP(Table16[[#This Row],[OrderID]],[3]!Table13456[No заказа],[3]!Table13456[Дата
отправки],"",0,1)</f>
        <v>45626</v>
      </c>
      <c r="B6064" s="2" t="s">
        <v>301</v>
      </c>
      <c r="C6064" s="2"/>
      <c r="D6064" s="2"/>
      <c r="E6064" s="3"/>
      <c r="F6064" s="3"/>
      <c r="H6064" s="5">
        <f>_xlfn.XLOOKUP(Table16[[#This Row],[OrderID]],[3]!Table13456[No заказа],[3]!Table13456[Количество],"",0,1)</f>
        <v>2</v>
      </c>
      <c r="I6064" s="5">
        <f>_xlfn.XLOOKUP(Table16[[#This Row],[OrderID]],[3]!Table13456[No заказа],[3]!Table13456[Цена],"",0,1)</f>
        <v>17858</v>
      </c>
      <c r="J6064" s="2" t="str">
        <f>M01_SETTINGS!$F$2</f>
        <v>KASPI</v>
      </c>
    </row>
    <row r="6065" spans="1:10" x14ac:dyDescent="0.35">
      <c r="A6065" s="3">
        <f>_xlfn.XLOOKUP(Table16[[#This Row],[OrderID]],[3]!Table13456[No заказа],[3]!Table13456[Дата
отправки],"",0,1)</f>
        <v>45626</v>
      </c>
      <c r="B6065" s="2">
        <v>452591070</v>
      </c>
      <c r="C6065" s="2"/>
      <c r="D6065" s="2"/>
      <c r="E6065" s="3"/>
      <c r="F6065" s="3"/>
      <c r="H6065" s="5">
        <f>_xlfn.XLOOKUP(Table16[[#This Row],[OrderID]],[3]!Table13456[No заказа],[3]!Table13456[Количество],"",0,1)</f>
        <v>1</v>
      </c>
      <c r="I6065" s="5">
        <f>_xlfn.XLOOKUP(Table16[[#This Row],[OrderID]],[3]!Table13456[No заказа],[3]!Table13456[Цена],"",0,1)</f>
        <v>8989</v>
      </c>
      <c r="J6065" s="2" t="str">
        <f>M01_SETTINGS!$F$2</f>
        <v>KASPI</v>
      </c>
    </row>
    <row r="6066" spans="1:10" x14ac:dyDescent="0.35">
      <c r="A6066" s="3">
        <f>_xlfn.XLOOKUP(Table16[[#This Row],[OrderID]],[3]!Table13456[No заказа],[3]!Table13456[Дата
отправки],"",0,1)</f>
        <v>45626</v>
      </c>
      <c r="B6066" s="2">
        <v>453088875</v>
      </c>
      <c r="C6066" s="2"/>
      <c r="D6066" s="2"/>
      <c r="E6066" s="3"/>
      <c r="F6066" s="3"/>
      <c r="H6066" s="5">
        <f>_xlfn.XLOOKUP(Table16[[#This Row],[OrderID]],[3]!Table13456[No заказа],[3]!Table13456[Количество],"",0,1)</f>
        <v>1</v>
      </c>
      <c r="I6066" s="5">
        <f>_xlfn.XLOOKUP(Table16[[#This Row],[OrderID]],[3]!Table13456[No заказа],[3]!Table13456[Цена],"",0,1)</f>
        <v>8320</v>
      </c>
      <c r="J6066" s="2" t="str">
        <f>M01_SETTINGS!$F$2</f>
        <v>KASPI</v>
      </c>
    </row>
    <row r="6067" spans="1:10" x14ac:dyDescent="0.35">
      <c r="A6067" s="3">
        <f>_xlfn.XLOOKUP(Table16[[#This Row],[OrderID]],[3]!Table13456[No заказа],[3]!Table13456[Дата
отправки],"",0,1)</f>
        <v>45626</v>
      </c>
      <c r="B6067" s="2">
        <v>452774785</v>
      </c>
      <c r="C6067" s="2"/>
      <c r="D6067" s="2"/>
      <c r="E6067" s="3"/>
      <c r="F6067" s="3"/>
      <c r="H6067" s="5">
        <f>_xlfn.XLOOKUP(Table16[[#This Row],[OrderID]],[3]!Table13456[No заказа],[3]!Table13456[Количество],"",0,1)</f>
        <v>1</v>
      </c>
      <c r="I6067" s="5">
        <f>_xlfn.XLOOKUP(Table16[[#This Row],[OrderID]],[3]!Table13456[No заказа],[3]!Table13456[Цена],"",0,1)</f>
        <v>8200</v>
      </c>
      <c r="J6067" s="2" t="str">
        <f>M01_SETTINGS!$F$2</f>
        <v>KASPI</v>
      </c>
    </row>
    <row r="6068" spans="1:10" x14ac:dyDescent="0.35">
      <c r="A6068" s="3">
        <f>_xlfn.XLOOKUP(Table16[[#This Row],[OrderID]],[3]!Table13456[No заказа],[3]!Table13456[Дата
отправки],"",0,1)</f>
        <v>45626</v>
      </c>
      <c r="B6068" s="2">
        <v>452958688</v>
      </c>
      <c r="C6068" s="2"/>
      <c r="D6068" s="2"/>
      <c r="E6068" s="3"/>
      <c r="F6068" s="3"/>
      <c r="H6068" s="5">
        <f>_xlfn.XLOOKUP(Table16[[#This Row],[OrderID]],[3]!Table13456[No заказа],[3]!Table13456[Количество],"",0,1)</f>
        <v>1</v>
      </c>
      <c r="I6068" s="5">
        <f>_xlfn.XLOOKUP(Table16[[#This Row],[OrderID]],[3]!Table13456[No заказа],[3]!Table13456[Цена],"",0,1)</f>
        <v>8950</v>
      </c>
      <c r="J6068" s="2" t="str">
        <f>M01_SETTINGS!$F$2</f>
        <v>KASPI</v>
      </c>
    </row>
    <row r="6069" spans="1:10" x14ac:dyDescent="0.35">
      <c r="A6069" s="3">
        <f>_xlfn.XLOOKUP(Table16[[#This Row],[OrderID]],[3]!Table13456[No заказа],[3]!Table13456[Дата
отправки],"",0,1)</f>
        <v>45626</v>
      </c>
      <c r="B6069" s="2">
        <v>452855519</v>
      </c>
      <c r="C6069" s="2"/>
      <c r="D6069" s="2"/>
      <c r="E6069" s="3"/>
      <c r="F6069" s="3"/>
      <c r="H6069" s="5">
        <f>_xlfn.XLOOKUP(Table16[[#This Row],[OrderID]],[3]!Table13456[No заказа],[3]!Table13456[Количество],"",0,1)</f>
        <v>1</v>
      </c>
      <c r="I6069" s="5">
        <f>_xlfn.XLOOKUP(Table16[[#This Row],[OrderID]],[3]!Table13456[No заказа],[3]!Table13456[Цена],"",0,1)</f>
        <v>8321</v>
      </c>
      <c r="J6069" s="2" t="str">
        <f>M01_SETTINGS!$F$2</f>
        <v>KASPI</v>
      </c>
    </row>
    <row r="6070" spans="1:10" x14ac:dyDescent="0.35">
      <c r="A6070" s="3">
        <f>_xlfn.XLOOKUP(Table16[[#This Row],[OrderID]],[3]!Table13456[No заказа],[3]!Table13456[Дата
отправки],"",0,1)</f>
        <v>45626</v>
      </c>
      <c r="B6070" s="2">
        <v>452641785</v>
      </c>
      <c r="C6070" s="2"/>
      <c r="D6070" s="2"/>
      <c r="E6070" s="3"/>
      <c r="F6070" s="3"/>
      <c r="H6070" s="5">
        <f>_xlfn.XLOOKUP(Table16[[#This Row],[OrderID]],[3]!Table13456[No заказа],[3]!Table13456[Количество],"",0,1)</f>
        <v>1</v>
      </c>
      <c r="I6070" s="5">
        <f>_xlfn.XLOOKUP(Table16[[#This Row],[OrderID]],[3]!Table13456[No заказа],[3]!Table13456[Цена],"",0,1)</f>
        <v>8368</v>
      </c>
      <c r="J6070" s="2" t="str">
        <f>M01_SETTINGS!$F$2</f>
        <v>KASPI</v>
      </c>
    </row>
    <row r="6071" spans="1:10" x14ac:dyDescent="0.35">
      <c r="A6071" s="3">
        <f>_xlfn.XLOOKUP(Table16[[#This Row],[OrderID]],[3]!Table13456[No заказа],[3]!Table13456[Дата
отправки],"",0,1)</f>
        <v>45626</v>
      </c>
      <c r="B6071" s="2">
        <v>452959776</v>
      </c>
      <c r="C6071" s="2"/>
      <c r="D6071" s="2"/>
      <c r="E6071" s="3"/>
      <c r="F6071" s="3"/>
      <c r="H6071" s="5">
        <f>_xlfn.XLOOKUP(Table16[[#This Row],[OrderID]],[3]!Table13456[No заказа],[3]!Table13456[Количество],"",0,1)</f>
        <v>1</v>
      </c>
      <c r="I6071" s="5">
        <f>_xlfn.XLOOKUP(Table16[[#This Row],[OrderID]],[3]!Table13456[No заказа],[3]!Table13456[Цена],"",0,1)</f>
        <v>8200</v>
      </c>
      <c r="J6071" s="2" t="str">
        <f>M01_SETTINGS!$F$2</f>
        <v>KASPI</v>
      </c>
    </row>
    <row r="6072" spans="1:10" x14ac:dyDescent="0.35">
      <c r="A6072" s="3">
        <f>_xlfn.XLOOKUP(Table16[[#This Row],[OrderID]],[3]!Table13456[No заказа],[3]!Table13456[Дата
отправки],"",0,1)</f>
        <v>45626</v>
      </c>
      <c r="B6072" s="2">
        <v>453278220</v>
      </c>
      <c r="C6072" s="2"/>
      <c r="D6072" s="2"/>
      <c r="E6072" s="3"/>
      <c r="F6072" s="3"/>
      <c r="H6072" s="5">
        <f>_xlfn.XLOOKUP(Table16[[#This Row],[OrderID]],[3]!Table13456[No заказа],[3]!Table13456[Количество],"",0,1)</f>
        <v>1</v>
      </c>
      <c r="I6072" s="5">
        <f>_xlfn.XLOOKUP(Table16[[#This Row],[OrderID]],[3]!Table13456[No заказа],[3]!Table13456[Цена],"",0,1)</f>
        <v>8815</v>
      </c>
      <c r="J6072" s="2" t="str">
        <f>M01_SETTINGS!$F$2</f>
        <v>KASPI</v>
      </c>
    </row>
    <row r="6073" spans="1:10" x14ac:dyDescent="0.35">
      <c r="A6073" s="3">
        <f>_xlfn.XLOOKUP(Table16[[#This Row],[OrderID]],[3]!Table13456[No заказа],[3]!Table13456[Дата
отправки],"",0,1)</f>
        <v>45626</v>
      </c>
      <c r="B6073" s="2">
        <v>453065871</v>
      </c>
      <c r="C6073" s="2"/>
      <c r="D6073" s="2"/>
      <c r="E6073" s="3"/>
      <c r="F6073" s="3"/>
      <c r="H6073" s="5">
        <f>_xlfn.XLOOKUP(Table16[[#This Row],[OrderID]],[3]!Table13456[No заказа],[3]!Table13456[Количество],"",0,1)</f>
        <v>1</v>
      </c>
      <c r="I6073" s="5">
        <f>_xlfn.XLOOKUP(Table16[[#This Row],[OrderID]],[3]!Table13456[No заказа],[3]!Table13456[Цена],"",0,1)</f>
        <v>8065</v>
      </c>
      <c r="J6073" s="2" t="str">
        <f>M01_SETTINGS!$F$2</f>
        <v>KASPI</v>
      </c>
    </row>
    <row r="6074" spans="1:10" x14ac:dyDescent="0.35">
      <c r="A6074" s="3">
        <f>_xlfn.XLOOKUP(Table16[[#This Row],[OrderID]],[3]!Table13456[No заказа],[3]!Table13456[Дата
отправки],"",0,1)</f>
        <v>45626</v>
      </c>
      <c r="B6074" s="2">
        <v>452847080</v>
      </c>
      <c r="C6074" s="2"/>
      <c r="D6074" s="2"/>
      <c r="E6074" s="3"/>
      <c r="F6074" s="3"/>
      <c r="H6074" s="5">
        <f>_xlfn.XLOOKUP(Table16[[#This Row],[OrderID]],[3]!Table13456[No заказа],[3]!Table13456[Количество],"",0,1)</f>
        <v>1</v>
      </c>
      <c r="I6074" s="5">
        <f>_xlfn.XLOOKUP(Table16[[#This Row],[OrderID]],[3]!Table13456[No заказа],[3]!Table13456[Цена],"",0,1)</f>
        <v>8000</v>
      </c>
      <c r="J6074" s="2" t="str">
        <f>M01_SETTINGS!$F$2</f>
        <v>KASPI</v>
      </c>
    </row>
    <row r="6075" spans="1:10" x14ac:dyDescent="0.35">
      <c r="A6075" s="3">
        <f>_xlfn.XLOOKUP(Table16[[#This Row],[OrderID]],[3]!Table13456[No заказа],[3]!Table13456[Дата
отправки],"",0,1)</f>
        <v>45626</v>
      </c>
      <c r="B6075" s="2">
        <v>452829506</v>
      </c>
      <c r="C6075" s="2"/>
      <c r="D6075" s="2"/>
      <c r="E6075" s="3"/>
      <c r="F6075" s="3"/>
      <c r="H6075" s="5">
        <f>_xlfn.XLOOKUP(Table16[[#This Row],[OrderID]],[3]!Table13456[No заказа],[3]!Table13456[Количество],"",0,1)</f>
        <v>1</v>
      </c>
      <c r="I6075" s="5">
        <f>_xlfn.XLOOKUP(Table16[[#This Row],[OrderID]],[3]!Table13456[No заказа],[3]!Table13456[Цена],"",0,1)</f>
        <v>8988</v>
      </c>
      <c r="J6075" s="2" t="str">
        <f>M01_SETTINGS!$F$2</f>
        <v>KASPI</v>
      </c>
    </row>
    <row r="6076" spans="1:10" x14ac:dyDescent="0.35">
      <c r="A6076" s="3">
        <f>_xlfn.XLOOKUP(Table16[[#This Row],[OrderID]],[3]!Table13456[No заказа],[3]!Table13456[Дата
отправки],"",0,1)</f>
        <v>45626</v>
      </c>
      <c r="B6076" s="2">
        <v>453260313</v>
      </c>
      <c r="C6076" s="2"/>
      <c r="D6076" s="2"/>
      <c r="E6076" s="3"/>
      <c r="F6076" s="3"/>
      <c r="H6076" s="5">
        <f>_xlfn.XLOOKUP(Table16[[#This Row],[OrderID]],[3]!Table13456[No заказа],[3]!Table13456[Количество],"",0,1)</f>
        <v>1</v>
      </c>
      <c r="I6076" s="5">
        <f>_xlfn.XLOOKUP(Table16[[#This Row],[OrderID]],[3]!Table13456[No заказа],[3]!Table13456[Цена],"",0,1)</f>
        <v>8988</v>
      </c>
      <c r="J6076" s="2" t="str">
        <f>M01_SETTINGS!$F$2</f>
        <v>KASPI</v>
      </c>
    </row>
    <row r="6077" spans="1:10" x14ac:dyDescent="0.35">
      <c r="A6077" s="3">
        <f>_xlfn.XLOOKUP(Table16[[#This Row],[OrderID]],[3]!Table13456[No заказа],[3]!Table13456[Дата
отправки],"",0,1)</f>
        <v>45626</v>
      </c>
      <c r="B6077" s="2">
        <v>453032868</v>
      </c>
      <c r="C6077" s="2"/>
      <c r="D6077" s="2"/>
      <c r="E6077" s="3"/>
      <c r="F6077" s="3"/>
      <c r="H6077" s="5">
        <f>_xlfn.XLOOKUP(Table16[[#This Row],[OrderID]],[3]!Table13456[No заказа],[3]!Table13456[Количество],"",0,1)</f>
        <v>1</v>
      </c>
      <c r="I6077" s="5">
        <f>_xlfn.XLOOKUP(Table16[[#This Row],[OrderID]],[3]!Table13456[No заказа],[3]!Table13456[Цена],"",0,1)</f>
        <v>8617</v>
      </c>
      <c r="J6077" s="2" t="str">
        <f>M01_SETTINGS!$F$2</f>
        <v>KASPI</v>
      </c>
    </row>
    <row r="6078" spans="1:10" x14ac:dyDescent="0.35">
      <c r="A6078" s="3">
        <f>_xlfn.XLOOKUP(Table16[[#This Row],[OrderID]],[3]!Table13456[No заказа],[3]!Table13456[Дата
отправки],"",0,1)</f>
        <v>45626</v>
      </c>
      <c r="B6078" s="2">
        <v>452855752</v>
      </c>
      <c r="C6078" s="2"/>
      <c r="D6078" s="2"/>
      <c r="E6078" s="3"/>
      <c r="F6078" s="3"/>
      <c r="H6078" s="5">
        <f>_xlfn.XLOOKUP(Table16[[#This Row],[OrderID]],[3]!Table13456[No заказа],[3]!Table13456[Количество],"",0,1)</f>
        <v>1</v>
      </c>
      <c r="I6078" s="5">
        <f>_xlfn.XLOOKUP(Table16[[#This Row],[OrderID]],[3]!Table13456[No заказа],[3]!Table13456[Цена],"",0,1)</f>
        <v>9999</v>
      </c>
      <c r="J6078" s="2" t="str">
        <f>M01_SETTINGS!$F$2</f>
        <v>KASPI</v>
      </c>
    </row>
    <row r="6079" spans="1:10" x14ac:dyDescent="0.35">
      <c r="A6079" s="3">
        <f>_xlfn.XLOOKUP(Table16[[#This Row],[OrderID]],[3]!Table13456[No заказа],[3]!Table13456[Дата
отправки],"",0,1)</f>
        <v>45626</v>
      </c>
      <c r="B6079" s="2">
        <v>453069543</v>
      </c>
      <c r="C6079" s="2"/>
      <c r="D6079" s="2"/>
      <c r="E6079" s="3"/>
      <c r="F6079" s="3"/>
      <c r="H6079" s="5">
        <f>_xlfn.XLOOKUP(Table16[[#This Row],[OrderID]],[3]!Table13456[No заказа],[3]!Table13456[Количество],"",0,1)</f>
        <v>1</v>
      </c>
      <c r="I6079" s="5">
        <f>_xlfn.XLOOKUP(Table16[[#This Row],[OrderID]],[3]!Table13456[No заказа],[3]!Table13456[Цена],"",0,1)</f>
        <v>8989</v>
      </c>
      <c r="J6079" s="2" t="str">
        <f>M01_SETTINGS!$F$2</f>
        <v>KASPI</v>
      </c>
    </row>
    <row r="6080" spans="1:10" x14ac:dyDescent="0.35">
      <c r="A6080" s="3">
        <f>_xlfn.XLOOKUP(Table16[[#This Row],[OrderID]],[3]!Table13456[No заказа],[3]!Table13456[Дата
отправки],"",0,1)</f>
        <v>45626</v>
      </c>
      <c r="B6080" s="2">
        <v>453035231</v>
      </c>
      <c r="C6080" s="2"/>
      <c r="D6080" s="2"/>
      <c r="E6080" s="3"/>
      <c r="F6080" s="3"/>
      <c r="H6080" s="5">
        <f>_xlfn.XLOOKUP(Table16[[#This Row],[OrderID]],[3]!Table13456[No заказа],[3]!Table13456[Количество],"",0,1)</f>
        <v>1</v>
      </c>
      <c r="I6080" s="5">
        <f>_xlfn.XLOOKUP(Table16[[#This Row],[OrderID]],[3]!Table13456[No заказа],[3]!Table13456[Цена],"",0,1)</f>
        <v>16317</v>
      </c>
      <c r="J6080" s="2" t="str">
        <f>M01_SETTINGS!$F$2</f>
        <v>KASPI</v>
      </c>
    </row>
    <row r="6081" spans="1:10" x14ac:dyDescent="0.35">
      <c r="A6081" s="3">
        <f>_xlfn.XLOOKUP(Table16[[#This Row],[OrderID]],[3]!Table13456[No заказа],[3]!Table13456[Дата
отправки],"",0,1)</f>
        <v>45626</v>
      </c>
      <c r="B6081" s="2">
        <v>453006940</v>
      </c>
      <c r="C6081" s="2"/>
      <c r="D6081" s="2"/>
      <c r="E6081" s="3"/>
      <c r="F6081" s="3"/>
      <c r="H6081" s="5">
        <f>_xlfn.XLOOKUP(Table16[[#This Row],[OrderID]],[3]!Table13456[No заказа],[3]!Table13456[Количество],"",0,1)</f>
        <v>1</v>
      </c>
      <c r="I6081" s="5">
        <f>_xlfn.XLOOKUP(Table16[[#This Row],[OrderID]],[3]!Table13456[No заказа],[3]!Table13456[Цена],"",0,1)</f>
        <v>8989</v>
      </c>
      <c r="J6081" s="2" t="str">
        <f>M01_SETTINGS!$F$2</f>
        <v>KASPI</v>
      </c>
    </row>
    <row r="6082" spans="1:10" x14ac:dyDescent="0.35">
      <c r="A6082" s="3">
        <f>_xlfn.XLOOKUP(Table16[[#This Row],[OrderID]],[3]!Table13456[No заказа],[3]!Table13456[Дата
отправки],"",0,1)</f>
        <v>45626</v>
      </c>
      <c r="B6082" s="2">
        <v>453039897</v>
      </c>
      <c r="C6082" s="2"/>
      <c r="D6082" s="2"/>
      <c r="E6082" s="3"/>
      <c r="F6082" s="3"/>
      <c r="H6082" s="5">
        <f>_xlfn.XLOOKUP(Table16[[#This Row],[OrderID]],[3]!Table13456[No заказа],[3]!Table13456[Количество],"",0,1)</f>
        <v>1</v>
      </c>
      <c r="I6082" s="5">
        <f>_xlfn.XLOOKUP(Table16[[#This Row],[OrderID]],[3]!Table13456[No заказа],[3]!Table13456[Цена],"",0,1)</f>
        <v>11308</v>
      </c>
      <c r="J6082" s="2" t="str">
        <f>M01_SETTINGS!$F$2</f>
        <v>KASPI</v>
      </c>
    </row>
    <row r="6083" spans="1:10" x14ac:dyDescent="0.35">
      <c r="A6083" s="3">
        <f>_xlfn.XLOOKUP(Table16[[#This Row],[OrderID]],[3]!Table13456[No заказа],[3]!Table13456[Дата
отправки],"",0,1)</f>
        <v>45626</v>
      </c>
      <c r="B6083" s="2">
        <v>452854638</v>
      </c>
      <c r="C6083" s="2"/>
      <c r="D6083" s="2"/>
      <c r="E6083" s="3"/>
      <c r="F6083" s="3"/>
      <c r="H6083" s="5">
        <f>_xlfn.XLOOKUP(Table16[[#This Row],[OrderID]],[3]!Table13456[No заказа],[3]!Table13456[Количество],"",0,1)</f>
        <v>1</v>
      </c>
      <c r="I6083" s="5">
        <f>_xlfn.XLOOKUP(Table16[[#This Row],[OrderID]],[3]!Table13456[No заказа],[3]!Table13456[Цена],"",0,1)</f>
        <v>8989</v>
      </c>
      <c r="J6083" s="2" t="str">
        <f>M01_SETTINGS!$F$2</f>
        <v>KASPI</v>
      </c>
    </row>
    <row r="6084" spans="1:10" x14ac:dyDescent="0.35">
      <c r="A6084" s="3">
        <f>_xlfn.XLOOKUP(Table16[[#This Row],[OrderID]],[3]!Table13456[No заказа],[3]!Table13456[Дата
отправки],"",0,1)</f>
        <v>45626</v>
      </c>
      <c r="B6084" s="2">
        <v>453206808</v>
      </c>
      <c r="C6084" s="2"/>
      <c r="D6084" s="2"/>
      <c r="E6084" s="3"/>
      <c r="F6084" s="3"/>
      <c r="H6084" s="5">
        <f>_xlfn.XLOOKUP(Table16[[#This Row],[OrderID]],[3]!Table13456[No заказа],[3]!Table13456[Количество],"",0,1)</f>
        <v>1</v>
      </c>
      <c r="I6084" s="5">
        <f>_xlfn.XLOOKUP(Table16[[#This Row],[OrderID]],[3]!Table13456[No заказа],[3]!Table13456[Цена],"",0,1)</f>
        <v>8989</v>
      </c>
      <c r="J6084" s="2" t="str">
        <f>M01_SETTINGS!$F$2</f>
        <v>KASPI</v>
      </c>
    </row>
    <row r="6085" spans="1:10" x14ac:dyDescent="0.35">
      <c r="A6085" s="3">
        <f>_xlfn.XLOOKUP(Table16[[#This Row],[OrderID]],[3]!Table13456[No заказа],[3]!Table13456[Дата
отправки],"",0,1)</f>
        <v>45626</v>
      </c>
      <c r="B6085" s="2">
        <v>452972025</v>
      </c>
      <c r="C6085" s="2"/>
      <c r="D6085" s="2"/>
      <c r="E6085" s="3"/>
      <c r="F6085" s="3"/>
      <c r="H6085" s="5">
        <f>_xlfn.XLOOKUP(Table16[[#This Row],[OrderID]],[3]!Table13456[No заказа],[3]!Table13456[Количество],"",0,1)</f>
        <v>1</v>
      </c>
      <c r="I6085" s="5">
        <f>_xlfn.XLOOKUP(Table16[[#This Row],[OrderID]],[3]!Table13456[No заказа],[3]!Table13456[Цена],"",0,1)</f>
        <v>8989</v>
      </c>
      <c r="J6085" s="2" t="str">
        <f>M01_SETTINGS!$F$2</f>
        <v>KASPI</v>
      </c>
    </row>
    <row r="6086" spans="1:10" x14ac:dyDescent="0.35">
      <c r="A6086" s="3">
        <f>_xlfn.XLOOKUP(Table16[[#This Row],[OrderID]],[3]!Table13456[No заказа],[3]!Table13456[Дата
отправки],"",0,1)</f>
        <v>45626</v>
      </c>
      <c r="B6086" s="2">
        <v>452908980</v>
      </c>
      <c r="C6086" s="2"/>
      <c r="D6086" s="2"/>
      <c r="E6086" s="3"/>
      <c r="F6086" s="3"/>
      <c r="H6086" s="5">
        <f>_xlfn.XLOOKUP(Table16[[#This Row],[OrderID]],[3]!Table13456[No заказа],[3]!Table13456[Количество],"",0,1)</f>
        <v>1</v>
      </c>
      <c r="I6086" s="5">
        <f>_xlfn.XLOOKUP(Table16[[#This Row],[OrderID]],[3]!Table13456[No заказа],[3]!Table13456[Цена],"",0,1)</f>
        <v>8983</v>
      </c>
      <c r="J6086" s="2" t="str">
        <f>M01_SETTINGS!$F$2</f>
        <v>KASPI</v>
      </c>
    </row>
    <row r="6087" spans="1:10" x14ac:dyDescent="0.35">
      <c r="A6087" s="3">
        <f>_xlfn.XLOOKUP(Table16[[#This Row],[OrderID]],[3]!Table13456[No заказа],[3]!Table13456[Дата
отправки],"",0,1)</f>
        <v>45626</v>
      </c>
      <c r="B6087" s="2">
        <v>452821126</v>
      </c>
      <c r="C6087" s="2"/>
      <c r="D6087" s="2"/>
      <c r="E6087" s="3"/>
      <c r="F6087" s="3"/>
      <c r="H6087" s="5">
        <f>_xlfn.XLOOKUP(Table16[[#This Row],[OrderID]],[3]!Table13456[No заказа],[3]!Table13456[Количество],"",0,1)</f>
        <v>1</v>
      </c>
      <c r="I6087" s="5">
        <f>_xlfn.XLOOKUP(Table16[[#This Row],[OrderID]],[3]!Table13456[No заказа],[3]!Table13456[Цена],"",0,1)</f>
        <v>28250</v>
      </c>
      <c r="J6087" s="2" t="str">
        <f>M01_SETTINGS!$F$2</f>
        <v>KASPI</v>
      </c>
    </row>
    <row r="6088" spans="1:10" x14ac:dyDescent="0.35">
      <c r="A6088" s="3">
        <f>_xlfn.XLOOKUP(Table16[[#This Row],[OrderID]],[3]!Table13456[No заказа],[3]!Table13456[Дата
отправки],"",0,1)</f>
        <v>45625</v>
      </c>
      <c r="B6088" s="2">
        <v>452147783</v>
      </c>
      <c r="C6088" s="2"/>
      <c r="D6088" s="2"/>
      <c r="E6088" s="3"/>
      <c r="F6088" s="3"/>
      <c r="H6088" s="5">
        <f>_xlfn.XLOOKUP(Table16[[#This Row],[OrderID]],[3]!Table13456[No заказа],[3]!Table13456[Количество],"",0,1)</f>
        <v>1</v>
      </c>
      <c r="I6088" s="5">
        <f>_xlfn.XLOOKUP(Table16[[#This Row],[OrderID]],[3]!Table13456[No заказа],[3]!Table13456[Цена],"",0,1)</f>
        <v>9190</v>
      </c>
      <c r="J6088" s="2" t="str">
        <f>M01_SETTINGS!$F$2</f>
        <v>KASPI</v>
      </c>
    </row>
    <row r="6089" spans="1:10" x14ac:dyDescent="0.35">
      <c r="A6089" s="3">
        <f>_xlfn.XLOOKUP(Table16[[#This Row],[OrderID]],[3]!Table13456[No заказа],[3]!Table13456[Дата
отправки],"",0,1)</f>
        <v>45625</v>
      </c>
      <c r="B6089" s="2">
        <v>452147783</v>
      </c>
      <c r="C6089" s="2"/>
      <c r="D6089" s="2"/>
      <c r="E6089" s="3"/>
      <c r="F6089" s="3"/>
      <c r="H6089" s="5">
        <f>_xlfn.XLOOKUP(Table16[[#This Row],[OrderID]],[3]!Table13456[No заказа],[3]!Table13456[Количество],"",0,1)</f>
        <v>1</v>
      </c>
      <c r="I6089" s="5">
        <f>_xlfn.XLOOKUP(Table16[[#This Row],[OrderID]],[3]!Table13456[No заказа],[3]!Table13456[Цена],"",0,1)</f>
        <v>9190</v>
      </c>
      <c r="J6089" s="2" t="str">
        <f>M01_SETTINGS!$F$2</f>
        <v>KASPI</v>
      </c>
    </row>
    <row r="6090" spans="1:10" x14ac:dyDescent="0.35">
      <c r="A6090" s="3">
        <f>_xlfn.XLOOKUP(Table16[[#This Row],[OrderID]],[3]!Table13456[No заказа],[3]!Table13456[Дата
отправки],"",0,1)</f>
        <v>45625</v>
      </c>
      <c r="B6090" s="2">
        <v>452109905</v>
      </c>
      <c r="C6090" s="2"/>
      <c r="D6090" s="2"/>
      <c r="E6090" s="3"/>
      <c r="F6090" s="3"/>
      <c r="H6090" s="5">
        <f>_xlfn.XLOOKUP(Table16[[#This Row],[OrderID]],[3]!Table13456[No заказа],[3]!Table13456[Количество],"",0,1)</f>
        <v>1</v>
      </c>
      <c r="I6090" s="5">
        <f>_xlfn.XLOOKUP(Table16[[#This Row],[OrderID]],[3]!Table13456[No заказа],[3]!Table13456[Цена],"",0,1)</f>
        <v>9887</v>
      </c>
      <c r="J6090" s="2" t="str">
        <f>M01_SETTINGS!$F$2</f>
        <v>KASPI</v>
      </c>
    </row>
    <row r="6091" spans="1:10" x14ac:dyDescent="0.35">
      <c r="A6091" s="3">
        <f>_xlfn.XLOOKUP(Table16[[#This Row],[OrderID]],[3]!Table13456[No заказа],[3]!Table13456[Дата
отправки],"",0,1)</f>
        <v>45625</v>
      </c>
      <c r="B6091" s="2">
        <v>452109905</v>
      </c>
      <c r="C6091" s="2"/>
      <c r="D6091" s="2"/>
      <c r="E6091" s="3"/>
      <c r="F6091" s="3"/>
      <c r="H6091" s="5">
        <f>_xlfn.XLOOKUP(Table16[[#This Row],[OrderID]],[3]!Table13456[No заказа],[3]!Table13456[Количество],"",0,1)</f>
        <v>1</v>
      </c>
      <c r="I6091" s="5">
        <f>_xlfn.XLOOKUP(Table16[[#This Row],[OrderID]],[3]!Table13456[No заказа],[3]!Table13456[Цена],"",0,1)</f>
        <v>9887</v>
      </c>
      <c r="J6091" s="2" t="str">
        <f>M01_SETTINGS!$F$2</f>
        <v>KASPI</v>
      </c>
    </row>
    <row r="6092" spans="1:10" x14ac:dyDescent="0.35">
      <c r="A6092" s="3">
        <f>_xlfn.XLOOKUP(Table16[[#This Row],[OrderID]],[3]!Table13456[No заказа],[3]!Table13456[Дата
отправки],"",0,1)</f>
        <v>45625</v>
      </c>
      <c r="B6092" s="2">
        <v>452154748</v>
      </c>
      <c r="C6092" s="2"/>
      <c r="D6092" s="2"/>
      <c r="E6092" s="3"/>
      <c r="F6092" s="3"/>
      <c r="H6092" s="5">
        <f>_xlfn.XLOOKUP(Table16[[#This Row],[OrderID]],[3]!Table13456[No заказа],[3]!Table13456[Количество],"",0,1)</f>
        <v>1</v>
      </c>
      <c r="I6092" s="5">
        <f>_xlfn.XLOOKUP(Table16[[#This Row],[OrderID]],[3]!Table13456[No заказа],[3]!Table13456[Цена],"",0,1)</f>
        <v>8430</v>
      </c>
      <c r="J6092" s="2" t="str">
        <f>M01_SETTINGS!$F$2</f>
        <v>KASPI</v>
      </c>
    </row>
    <row r="6093" spans="1:10" x14ac:dyDescent="0.35">
      <c r="A6093" s="3">
        <f>_xlfn.XLOOKUP(Table16[[#This Row],[OrderID]],[3]!Table13456[No заказа],[3]!Table13456[Дата
отправки],"",0,1)</f>
        <v>45625</v>
      </c>
      <c r="B6093" s="2">
        <v>452154748</v>
      </c>
      <c r="C6093" s="2"/>
      <c r="D6093" s="2"/>
      <c r="E6093" s="3"/>
      <c r="F6093" s="3"/>
      <c r="H6093" s="5">
        <f>_xlfn.XLOOKUP(Table16[[#This Row],[OrderID]],[3]!Table13456[No заказа],[3]!Table13456[Количество],"",0,1)</f>
        <v>1</v>
      </c>
      <c r="I6093" s="5">
        <f>_xlfn.XLOOKUP(Table16[[#This Row],[OrderID]],[3]!Table13456[No заказа],[3]!Table13456[Цена],"",0,1)</f>
        <v>8430</v>
      </c>
      <c r="J6093" s="2" t="str">
        <f>M01_SETTINGS!$F$2</f>
        <v>KASPI</v>
      </c>
    </row>
    <row r="6094" spans="1:10" x14ac:dyDescent="0.35">
      <c r="A6094" s="3">
        <f>_xlfn.XLOOKUP(Table16[[#This Row],[OrderID]],[3]!Table13456[No заказа],[3]!Table13456[Дата
отправки],"",0,1)</f>
        <v>45625</v>
      </c>
      <c r="B6094" s="2">
        <v>452234171</v>
      </c>
      <c r="C6094" s="2"/>
      <c r="D6094" s="2"/>
      <c r="E6094" s="3"/>
      <c r="F6094" s="3"/>
      <c r="H6094" s="5">
        <f>_xlfn.XLOOKUP(Table16[[#This Row],[OrderID]],[3]!Table13456[No заказа],[3]!Table13456[Количество],"",0,1)</f>
        <v>1</v>
      </c>
      <c r="I6094" s="5">
        <f>_xlfn.XLOOKUP(Table16[[#This Row],[OrderID]],[3]!Table13456[No заказа],[3]!Table13456[Цена],"",0,1)</f>
        <v>8700</v>
      </c>
      <c r="J6094" s="2" t="str">
        <f>M01_SETTINGS!$F$2</f>
        <v>KASPI</v>
      </c>
    </row>
    <row r="6095" spans="1:10" x14ac:dyDescent="0.35">
      <c r="A6095" s="3">
        <f>_xlfn.XLOOKUP(Table16[[#This Row],[OrderID]],[3]!Table13456[No заказа],[3]!Table13456[Дата
отправки],"",0,1)</f>
        <v>45625</v>
      </c>
      <c r="B6095" s="2">
        <v>452234171</v>
      </c>
      <c r="C6095" s="2"/>
      <c r="D6095" s="2"/>
      <c r="E6095" s="3"/>
      <c r="F6095" s="3"/>
      <c r="H6095" s="5">
        <f>_xlfn.XLOOKUP(Table16[[#This Row],[OrderID]],[3]!Table13456[No заказа],[3]!Table13456[Количество],"",0,1)</f>
        <v>1</v>
      </c>
      <c r="I6095" s="5">
        <f>_xlfn.XLOOKUP(Table16[[#This Row],[OrderID]],[3]!Table13456[No заказа],[3]!Table13456[Цена],"",0,1)</f>
        <v>8700</v>
      </c>
      <c r="J6095" s="2" t="str">
        <f>M01_SETTINGS!$F$2</f>
        <v>KASPI</v>
      </c>
    </row>
    <row r="6096" spans="1:10" x14ac:dyDescent="0.35">
      <c r="A6096" s="3">
        <f>_xlfn.XLOOKUP(Table16[[#This Row],[OrderID]],[3]!Table13456[No заказа],[3]!Table13456[Дата
отправки],"",0,1)</f>
        <v>45625</v>
      </c>
      <c r="B6096" s="2">
        <v>452549360</v>
      </c>
      <c r="C6096" s="2"/>
      <c r="D6096" s="2"/>
      <c r="E6096" s="3"/>
      <c r="F6096" s="3"/>
      <c r="H6096" s="5">
        <f>_xlfn.XLOOKUP(Table16[[#This Row],[OrderID]],[3]!Table13456[No заказа],[3]!Table13456[Количество],"",0,1)</f>
        <v>1</v>
      </c>
      <c r="I6096" s="5">
        <f>_xlfn.XLOOKUP(Table16[[#This Row],[OrderID]],[3]!Table13456[No заказа],[3]!Table13456[Цена],"",0,1)</f>
        <v>8137</v>
      </c>
      <c r="J6096" s="2" t="str">
        <f>M01_SETTINGS!$F$2</f>
        <v>KASPI</v>
      </c>
    </row>
    <row r="6097" spans="1:10" x14ac:dyDescent="0.35">
      <c r="A6097" s="3">
        <f>_xlfn.XLOOKUP(Table16[[#This Row],[OrderID]],[3]!Table13456[No заказа],[3]!Table13456[Дата
отправки],"",0,1)</f>
        <v>45625</v>
      </c>
      <c r="B6097" s="2">
        <v>452549360</v>
      </c>
      <c r="C6097" s="2"/>
      <c r="D6097" s="2"/>
      <c r="E6097" s="3"/>
      <c r="F6097" s="3"/>
      <c r="H6097" s="5">
        <f>_xlfn.XLOOKUP(Table16[[#This Row],[OrderID]],[3]!Table13456[No заказа],[3]!Table13456[Количество],"",0,1)</f>
        <v>1</v>
      </c>
      <c r="I6097" s="5">
        <f>_xlfn.XLOOKUP(Table16[[#This Row],[OrderID]],[3]!Table13456[No заказа],[3]!Table13456[Цена],"",0,1)</f>
        <v>8137</v>
      </c>
      <c r="J6097" s="2" t="str">
        <f>M01_SETTINGS!$F$2</f>
        <v>KASPI</v>
      </c>
    </row>
    <row r="6098" spans="1:10" x14ac:dyDescent="0.35">
      <c r="A6098" s="3">
        <f>_xlfn.XLOOKUP(Table16[[#This Row],[OrderID]],[3]!Table13456[No заказа],[3]!Table13456[Дата
отправки],"",0,1)</f>
        <v>45625</v>
      </c>
      <c r="B6098" s="2">
        <v>452197864</v>
      </c>
      <c r="C6098" s="2"/>
      <c r="D6098" s="2"/>
      <c r="E6098" s="3"/>
      <c r="F6098" s="3"/>
      <c r="H6098" s="5">
        <f>_xlfn.XLOOKUP(Table16[[#This Row],[OrderID]],[3]!Table13456[No заказа],[3]!Table13456[Количество],"",0,1)</f>
        <v>1</v>
      </c>
      <c r="I6098" s="5">
        <f>_xlfn.XLOOKUP(Table16[[#This Row],[OrderID]],[3]!Table13456[No заказа],[3]!Table13456[Цена],"",0,1)</f>
        <v>8139</v>
      </c>
      <c r="J6098" s="2" t="str">
        <f>M01_SETTINGS!$F$2</f>
        <v>KASPI</v>
      </c>
    </row>
    <row r="6099" spans="1:10" x14ac:dyDescent="0.35">
      <c r="A6099" s="3">
        <f>_xlfn.XLOOKUP(Table16[[#This Row],[OrderID]],[3]!Table13456[No заказа],[3]!Table13456[Дата
отправки],"",0,1)</f>
        <v>45625</v>
      </c>
      <c r="B6099" s="2">
        <v>452197864</v>
      </c>
      <c r="C6099" s="2"/>
      <c r="D6099" s="2"/>
      <c r="E6099" s="3"/>
      <c r="F6099" s="3"/>
      <c r="H6099" s="5">
        <f>_xlfn.XLOOKUP(Table16[[#This Row],[OrderID]],[3]!Table13456[No заказа],[3]!Table13456[Количество],"",0,1)</f>
        <v>1</v>
      </c>
      <c r="I6099" s="5">
        <f>_xlfn.XLOOKUP(Table16[[#This Row],[OrderID]],[3]!Table13456[No заказа],[3]!Table13456[Цена],"",0,1)</f>
        <v>8139</v>
      </c>
      <c r="J6099" s="2" t="str">
        <f>M01_SETTINGS!$F$2</f>
        <v>KASPI</v>
      </c>
    </row>
    <row r="6100" spans="1:10" x14ac:dyDescent="0.35">
      <c r="A6100" s="3">
        <f>_xlfn.XLOOKUP(Table16[[#This Row],[OrderID]],[3]!Table13456[No заказа],[3]!Table13456[Дата
отправки],"",0,1)</f>
        <v>45625</v>
      </c>
      <c r="B6100" s="2">
        <v>452211930</v>
      </c>
      <c r="C6100" s="2"/>
      <c r="D6100" s="2"/>
      <c r="E6100" s="3"/>
      <c r="F6100" s="3"/>
      <c r="H6100" s="5">
        <f>_xlfn.XLOOKUP(Table16[[#This Row],[OrderID]],[3]!Table13456[No заказа],[3]!Table13456[Количество],"",0,1)</f>
        <v>1</v>
      </c>
      <c r="I6100" s="5">
        <f>_xlfn.XLOOKUP(Table16[[#This Row],[OrderID]],[3]!Table13456[No заказа],[3]!Table13456[Цена],"",0,1)</f>
        <v>8299</v>
      </c>
      <c r="J6100" s="2" t="str">
        <f>M01_SETTINGS!$F$2</f>
        <v>KASPI</v>
      </c>
    </row>
    <row r="6101" spans="1:10" x14ac:dyDescent="0.35">
      <c r="A6101" s="3">
        <f>_xlfn.XLOOKUP(Table16[[#This Row],[OrderID]],[3]!Table13456[No заказа],[3]!Table13456[Дата
отправки],"",0,1)</f>
        <v>45625</v>
      </c>
      <c r="B6101" s="2">
        <v>452211930</v>
      </c>
      <c r="C6101" s="2"/>
      <c r="D6101" s="2"/>
      <c r="E6101" s="3"/>
      <c r="F6101" s="3"/>
      <c r="H6101" s="5">
        <f>_xlfn.XLOOKUP(Table16[[#This Row],[OrderID]],[3]!Table13456[No заказа],[3]!Table13456[Количество],"",0,1)</f>
        <v>1</v>
      </c>
      <c r="I6101" s="5">
        <f>_xlfn.XLOOKUP(Table16[[#This Row],[OrderID]],[3]!Table13456[No заказа],[3]!Table13456[Цена],"",0,1)</f>
        <v>8299</v>
      </c>
      <c r="J6101" s="2" t="str">
        <f>M01_SETTINGS!$F$2</f>
        <v>KASPI</v>
      </c>
    </row>
    <row r="6102" spans="1:10" x14ac:dyDescent="0.35">
      <c r="A6102" s="3">
        <f>_xlfn.XLOOKUP(Table16[[#This Row],[OrderID]],[3]!Table13456[No заказа],[3]!Table13456[Дата
отправки],"",0,1)</f>
        <v>45625</v>
      </c>
      <c r="B6102" s="2">
        <v>452394192</v>
      </c>
      <c r="C6102" s="2"/>
      <c r="D6102" s="2"/>
      <c r="E6102" s="3"/>
      <c r="F6102" s="3"/>
      <c r="H6102" s="5">
        <f>_xlfn.XLOOKUP(Table16[[#This Row],[OrderID]],[3]!Table13456[No заказа],[3]!Table13456[Количество],"",0,1)</f>
        <v>1</v>
      </c>
      <c r="I6102" s="5">
        <f>_xlfn.XLOOKUP(Table16[[#This Row],[OrderID]],[3]!Table13456[No заказа],[3]!Table13456[Цена],"",0,1)</f>
        <v>8803</v>
      </c>
      <c r="J6102" s="2" t="str">
        <f>M01_SETTINGS!$F$2</f>
        <v>KASPI</v>
      </c>
    </row>
    <row r="6103" spans="1:10" x14ac:dyDescent="0.35">
      <c r="A6103" s="3">
        <f>_xlfn.XLOOKUP(Table16[[#This Row],[OrderID]],[3]!Table13456[No заказа],[3]!Table13456[Дата
отправки],"",0,1)</f>
        <v>45625</v>
      </c>
      <c r="B6103" s="2">
        <v>452394192</v>
      </c>
      <c r="C6103" s="2"/>
      <c r="D6103" s="2"/>
      <c r="E6103" s="3"/>
      <c r="F6103" s="3"/>
      <c r="H6103" s="5">
        <f>_xlfn.XLOOKUP(Table16[[#This Row],[OrderID]],[3]!Table13456[No заказа],[3]!Table13456[Количество],"",0,1)</f>
        <v>1</v>
      </c>
      <c r="I6103" s="5">
        <f>_xlfn.XLOOKUP(Table16[[#This Row],[OrderID]],[3]!Table13456[No заказа],[3]!Table13456[Цена],"",0,1)</f>
        <v>8803</v>
      </c>
      <c r="J6103" s="2" t="str">
        <f>M01_SETTINGS!$F$2</f>
        <v>KASPI</v>
      </c>
    </row>
    <row r="6104" spans="1:10" x14ac:dyDescent="0.35">
      <c r="A6104" s="3">
        <f>_xlfn.XLOOKUP(Table16[[#This Row],[OrderID]],[3]!Table13456[No заказа],[3]!Table13456[Дата
отправки],"",0,1)</f>
        <v>45625</v>
      </c>
      <c r="B6104" s="2">
        <v>452123372</v>
      </c>
      <c r="C6104" s="2"/>
      <c r="D6104" s="2"/>
      <c r="E6104" s="3"/>
      <c r="F6104" s="3"/>
      <c r="H6104" s="5">
        <f>_xlfn.XLOOKUP(Table16[[#This Row],[OrderID]],[3]!Table13456[No заказа],[3]!Table13456[Количество],"",0,1)</f>
        <v>1</v>
      </c>
      <c r="I6104" s="5">
        <f>_xlfn.XLOOKUP(Table16[[#This Row],[OrderID]],[3]!Table13456[No заказа],[3]!Table13456[Цена],"",0,1)</f>
        <v>8700</v>
      </c>
      <c r="J6104" s="2" t="str">
        <f>M01_SETTINGS!$F$2</f>
        <v>KASPI</v>
      </c>
    </row>
    <row r="6105" spans="1:10" x14ac:dyDescent="0.35">
      <c r="A6105" s="3">
        <f>_xlfn.XLOOKUP(Table16[[#This Row],[OrderID]],[3]!Table13456[No заказа],[3]!Table13456[Дата
отправки],"",0,1)</f>
        <v>45625</v>
      </c>
      <c r="B6105" s="2">
        <v>452123372</v>
      </c>
      <c r="C6105" s="2"/>
      <c r="D6105" s="2"/>
      <c r="E6105" s="3"/>
      <c r="F6105" s="3"/>
      <c r="H6105" s="5">
        <f>_xlfn.XLOOKUP(Table16[[#This Row],[OrderID]],[3]!Table13456[No заказа],[3]!Table13456[Количество],"",0,1)</f>
        <v>1</v>
      </c>
      <c r="I6105" s="5">
        <f>_xlfn.XLOOKUP(Table16[[#This Row],[OrderID]],[3]!Table13456[No заказа],[3]!Table13456[Цена],"",0,1)</f>
        <v>8700</v>
      </c>
      <c r="J6105" s="2" t="str">
        <f>M01_SETTINGS!$F$2</f>
        <v>KASPI</v>
      </c>
    </row>
    <row r="6106" spans="1:10" x14ac:dyDescent="0.35">
      <c r="A6106" s="3">
        <f>_xlfn.XLOOKUP(Table16[[#This Row],[OrderID]],[3]!Table13456[No заказа],[3]!Table13456[Дата
отправки],"",0,1)</f>
        <v>45625</v>
      </c>
      <c r="B6106" s="2">
        <v>452431056</v>
      </c>
      <c r="C6106" s="2"/>
      <c r="D6106" s="2"/>
      <c r="E6106" s="3"/>
      <c r="F6106" s="3"/>
      <c r="H6106" s="5">
        <f>_xlfn.XLOOKUP(Table16[[#This Row],[OrderID]],[3]!Table13456[No заказа],[3]!Table13456[Количество],"",0,1)</f>
        <v>1</v>
      </c>
      <c r="I6106" s="5">
        <f>_xlfn.XLOOKUP(Table16[[#This Row],[OrderID]],[3]!Table13456[No заказа],[3]!Table13456[Цена],"",0,1)</f>
        <v>8789</v>
      </c>
      <c r="J6106" s="2" t="str">
        <f>M01_SETTINGS!$F$2</f>
        <v>KASPI</v>
      </c>
    </row>
    <row r="6107" spans="1:10" x14ac:dyDescent="0.35">
      <c r="A6107" s="3">
        <f>_xlfn.XLOOKUP(Table16[[#This Row],[OrderID]],[3]!Table13456[No заказа],[3]!Table13456[Дата
отправки],"",0,1)</f>
        <v>45625</v>
      </c>
      <c r="B6107" s="2">
        <v>452431056</v>
      </c>
      <c r="C6107" s="2"/>
      <c r="D6107" s="2"/>
      <c r="E6107" s="3"/>
      <c r="F6107" s="3"/>
      <c r="H6107" s="5">
        <f>_xlfn.XLOOKUP(Table16[[#This Row],[OrderID]],[3]!Table13456[No заказа],[3]!Table13456[Количество],"",0,1)</f>
        <v>1</v>
      </c>
      <c r="I6107" s="5">
        <f>_xlfn.XLOOKUP(Table16[[#This Row],[OrderID]],[3]!Table13456[No заказа],[3]!Table13456[Цена],"",0,1)</f>
        <v>8789</v>
      </c>
      <c r="J6107" s="2" t="str">
        <f>M01_SETTINGS!$F$2</f>
        <v>KASPI</v>
      </c>
    </row>
    <row r="6108" spans="1:10" x14ac:dyDescent="0.35">
      <c r="A6108" s="3">
        <f>_xlfn.XLOOKUP(Table16[[#This Row],[OrderID]],[3]!Table13456[No заказа],[3]!Table13456[Дата
отправки],"",0,1)</f>
        <v>45625</v>
      </c>
      <c r="B6108" s="2">
        <v>452161654</v>
      </c>
      <c r="C6108" s="2"/>
      <c r="D6108" s="2"/>
      <c r="E6108" s="3"/>
      <c r="F6108" s="3"/>
      <c r="H6108" s="5">
        <f>_xlfn.XLOOKUP(Table16[[#This Row],[OrderID]],[3]!Table13456[No заказа],[3]!Table13456[Количество],"",0,1)</f>
        <v>1</v>
      </c>
      <c r="I6108" s="5">
        <f>_xlfn.XLOOKUP(Table16[[#This Row],[OrderID]],[3]!Table13456[No заказа],[3]!Table13456[Цена],"",0,1)</f>
        <v>8989</v>
      </c>
      <c r="J6108" s="2" t="str">
        <f>M01_SETTINGS!$F$2</f>
        <v>KASPI</v>
      </c>
    </row>
    <row r="6109" spans="1:10" x14ac:dyDescent="0.35">
      <c r="A6109" s="3">
        <f>_xlfn.XLOOKUP(Table16[[#This Row],[OrderID]],[3]!Table13456[No заказа],[3]!Table13456[Дата
отправки],"",0,1)</f>
        <v>45625</v>
      </c>
      <c r="B6109" s="2">
        <v>452354888</v>
      </c>
      <c r="C6109" s="2"/>
      <c r="D6109" s="2"/>
      <c r="E6109" s="3"/>
      <c r="F6109" s="3"/>
      <c r="H6109" s="5">
        <f>_xlfn.XLOOKUP(Table16[[#This Row],[OrderID]],[3]!Table13456[No заказа],[3]!Table13456[Количество],"",0,1)</f>
        <v>1</v>
      </c>
      <c r="I6109" s="5">
        <f>_xlfn.XLOOKUP(Table16[[#This Row],[OrderID]],[3]!Table13456[No заказа],[3]!Table13456[Цена],"",0,1)</f>
        <v>8989</v>
      </c>
      <c r="J6109" s="2" t="str">
        <f>M01_SETTINGS!$F$2</f>
        <v>KASPI</v>
      </c>
    </row>
    <row r="6110" spans="1:10" x14ac:dyDescent="0.35">
      <c r="A6110" s="3">
        <f>_xlfn.XLOOKUP(Table16[[#This Row],[OrderID]],[3]!Table13456[No заказа],[3]!Table13456[Дата
отправки],"",0,1)</f>
        <v>45625</v>
      </c>
      <c r="B6110" s="2">
        <v>452161654</v>
      </c>
      <c r="C6110" s="2"/>
      <c r="D6110" s="2"/>
      <c r="E6110" s="3"/>
      <c r="F6110" s="3"/>
      <c r="H6110" s="5">
        <f>_xlfn.XLOOKUP(Table16[[#This Row],[OrderID]],[3]!Table13456[No заказа],[3]!Table13456[Количество],"",0,1)</f>
        <v>1</v>
      </c>
      <c r="I6110" s="5">
        <f>_xlfn.XLOOKUP(Table16[[#This Row],[OrderID]],[3]!Table13456[No заказа],[3]!Table13456[Цена],"",0,1)</f>
        <v>8989</v>
      </c>
      <c r="J6110" s="2" t="str">
        <f>M01_SETTINGS!$F$2</f>
        <v>KASPI</v>
      </c>
    </row>
    <row r="6111" spans="1:10" x14ac:dyDescent="0.35">
      <c r="A6111" s="3">
        <f>_xlfn.XLOOKUP(Table16[[#This Row],[OrderID]],[3]!Table13456[No заказа],[3]!Table13456[Дата
отправки],"",0,1)</f>
        <v>45625</v>
      </c>
      <c r="B6111" s="2">
        <v>452354888</v>
      </c>
      <c r="C6111" s="2"/>
      <c r="D6111" s="2"/>
      <c r="E6111" s="3"/>
      <c r="F6111" s="3"/>
      <c r="H6111" s="5">
        <f>_xlfn.XLOOKUP(Table16[[#This Row],[OrderID]],[3]!Table13456[No заказа],[3]!Table13456[Количество],"",0,1)</f>
        <v>1</v>
      </c>
      <c r="I6111" s="5">
        <f>_xlfn.XLOOKUP(Table16[[#This Row],[OrderID]],[3]!Table13456[No заказа],[3]!Table13456[Цена],"",0,1)</f>
        <v>8989</v>
      </c>
      <c r="J6111" s="2" t="str">
        <f>M01_SETTINGS!$F$2</f>
        <v>KASPI</v>
      </c>
    </row>
    <row r="6112" spans="1:10" x14ac:dyDescent="0.35">
      <c r="A6112" s="3">
        <f>_xlfn.XLOOKUP(Table16[[#This Row],[OrderID]],[3]!Table13456[No заказа],[3]!Table13456[Дата
отправки],"",0,1)</f>
        <v>45625</v>
      </c>
      <c r="B6112" s="2">
        <v>452248242</v>
      </c>
      <c r="C6112" s="2"/>
      <c r="D6112" s="2"/>
      <c r="E6112" s="3"/>
      <c r="F6112" s="3"/>
      <c r="H6112" s="5">
        <f>_xlfn.XLOOKUP(Table16[[#This Row],[OrderID]],[3]!Table13456[No заказа],[3]!Table13456[Количество],"",0,1)</f>
        <v>1</v>
      </c>
      <c r="I6112" s="5">
        <f>_xlfn.XLOOKUP(Table16[[#This Row],[OrderID]],[3]!Table13456[No заказа],[3]!Table13456[Цена],"",0,1)</f>
        <v>8989</v>
      </c>
      <c r="J6112" s="2" t="str">
        <f>M01_SETTINGS!$F$2</f>
        <v>KASPI</v>
      </c>
    </row>
    <row r="6113" spans="1:10" x14ac:dyDescent="0.35">
      <c r="A6113" s="3">
        <f>_xlfn.XLOOKUP(Table16[[#This Row],[OrderID]],[3]!Table13456[No заказа],[3]!Table13456[Дата
отправки],"",0,1)</f>
        <v>45625</v>
      </c>
      <c r="B6113" s="2">
        <v>452248242</v>
      </c>
      <c r="C6113" s="2"/>
      <c r="D6113" s="2"/>
      <c r="E6113" s="3"/>
      <c r="F6113" s="3"/>
      <c r="H6113" s="5">
        <f>_xlfn.XLOOKUP(Table16[[#This Row],[OrderID]],[3]!Table13456[No заказа],[3]!Table13456[Количество],"",0,1)</f>
        <v>1</v>
      </c>
      <c r="I6113" s="5">
        <f>_xlfn.XLOOKUP(Table16[[#This Row],[OrderID]],[3]!Table13456[No заказа],[3]!Table13456[Цена],"",0,1)</f>
        <v>8989</v>
      </c>
      <c r="J6113" s="2" t="str">
        <f>M01_SETTINGS!$F$2</f>
        <v>KASPI</v>
      </c>
    </row>
    <row r="6114" spans="1:10" x14ac:dyDescent="0.35">
      <c r="A6114" s="3">
        <f>_xlfn.XLOOKUP(Table16[[#This Row],[OrderID]],[3]!Table13456[No заказа],[3]!Table13456[Дата
отправки],"",0,1)</f>
        <v>45625</v>
      </c>
      <c r="B6114" s="2">
        <v>452242106</v>
      </c>
      <c r="C6114" s="2"/>
      <c r="D6114" s="2"/>
      <c r="E6114" s="3"/>
      <c r="F6114" s="3"/>
      <c r="H6114" s="5">
        <f>_xlfn.XLOOKUP(Table16[[#This Row],[OrderID]],[3]!Table13456[No заказа],[3]!Table13456[Количество],"",0,1)</f>
        <v>1</v>
      </c>
      <c r="I6114" s="5">
        <f>_xlfn.XLOOKUP(Table16[[#This Row],[OrderID]],[3]!Table13456[No заказа],[3]!Table13456[Цена],"",0,1)</f>
        <v>8627</v>
      </c>
      <c r="J6114" s="2" t="str">
        <f>M01_SETTINGS!$F$2</f>
        <v>KASPI</v>
      </c>
    </row>
    <row r="6115" spans="1:10" x14ac:dyDescent="0.35">
      <c r="A6115" s="3">
        <f>_xlfn.XLOOKUP(Table16[[#This Row],[OrderID]],[3]!Table13456[No заказа],[3]!Table13456[Дата
отправки],"",0,1)</f>
        <v>45625</v>
      </c>
      <c r="B6115" s="2">
        <v>452242106</v>
      </c>
      <c r="C6115" s="2"/>
      <c r="D6115" s="2"/>
      <c r="E6115" s="3"/>
      <c r="F6115" s="3"/>
      <c r="H6115" s="5">
        <f>_xlfn.XLOOKUP(Table16[[#This Row],[OrderID]],[3]!Table13456[No заказа],[3]!Table13456[Количество],"",0,1)</f>
        <v>1</v>
      </c>
      <c r="I6115" s="5">
        <f>_xlfn.XLOOKUP(Table16[[#This Row],[OrderID]],[3]!Table13456[No заказа],[3]!Table13456[Цена],"",0,1)</f>
        <v>8627</v>
      </c>
      <c r="J6115" s="2" t="str">
        <f>M01_SETTINGS!$F$2</f>
        <v>KASPI</v>
      </c>
    </row>
    <row r="6116" spans="1:10" x14ac:dyDescent="0.35">
      <c r="A6116" s="3">
        <f>_xlfn.XLOOKUP(Table16[[#This Row],[OrderID]],[3]!Table13456[No заказа],[3]!Table13456[Дата
отправки],"",0,1)</f>
        <v>45625</v>
      </c>
      <c r="B6116" s="2">
        <v>452008712</v>
      </c>
      <c r="C6116" s="2"/>
      <c r="D6116" s="2"/>
      <c r="E6116" s="3"/>
      <c r="F6116" s="3"/>
      <c r="H6116" s="5">
        <f>_xlfn.XLOOKUP(Table16[[#This Row],[OrderID]],[3]!Table13456[No заказа],[3]!Table13456[Количество],"",0,1)</f>
        <v>1</v>
      </c>
      <c r="I6116" s="5">
        <f>_xlfn.XLOOKUP(Table16[[#This Row],[OrderID]],[3]!Table13456[No заказа],[3]!Table13456[Цена],"",0,1)</f>
        <v>9000</v>
      </c>
      <c r="J6116" s="2" t="str">
        <f>M01_SETTINGS!$F$2</f>
        <v>KASPI</v>
      </c>
    </row>
    <row r="6117" spans="1:10" x14ac:dyDescent="0.35">
      <c r="A6117" s="3">
        <f>_xlfn.XLOOKUP(Table16[[#This Row],[OrderID]],[3]!Table13456[No заказа],[3]!Table13456[Дата
отправки],"",0,1)</f>
        <v>45625</v>
      </c>
      <c r="B6117" s="2">
        <v>452008712</v>
      </c>
      <c r="C6117" s="2"/>
      <c r="D6117" s="2"/>
      <c r="E6117" s="3"/>
      <c r="F6117" s="3"/>
      <c r="H6117" s="5">
        <f>_xlfn.XLOOKUP(Table16[[#This Row],[OrderID]],[3]!Table13456[No заказа],[3]!Table13456[Количество],"",0,1)</f>
        <v>1</v>
      </c>
      <c r="I6117" s="5">
        <f>_xlfn.XLOOKUP(Table16[[#This Row],[OrderID]],[3]!Table13456[No заказа],[3]!Table13456[Цена],"",0,1)</f>
        <v>9000</v>
      </c>
      <c r="J6117" s="2" t="str">
        <f>M01_SETTINGS!$F$2</f>
        <v>KASPI</v>
      </c>
    </row>
    <row r="6118" spans="1:10" x14ac:dyDescent="0.35">
      <c r="A6118" s="3">
        <f>_xlfn.XLOOKUP(Table16[[#This Row],[OrderID]],[3]!Table13456[No заказа],[3]!Table13456[Дата
отправки],"",0,1)</f>
        <v>45625</v>
      </c>
      <c r="B6118" s="2">
        <v>452012663</v>
      </c>
      <c r="C6118" s="2"/>
      <c r="D6118" s="2"/>
      <c r="E6118" s="3"/>
      <c r="F6118" s="3"/>
      <c r="H6118" s="5">
        <f>_xlfn.XLOOKUP(Table16[[#This Row],[OrderID]],[3]!Table13456[No заказа],[3]!Table13456[Количество],"",0,1)</f>
        <v>1</v>
      </c>
      <c r="I6118" s="5">
        <f>_xlfn.XLOOKUP(Table16[[#This Row],[OrderID]],[3]!Table13456[No заказа],[3]!Table13456[Цена],"",0,1)</f>
        <v>8180</v>
      </c>
      <c r="J6118" s="2" t="str">
        <f>M01_SETTINGS!$F$2</f>
        <v>KASPI</v>
      </c>
    </row>
    <row r="6119" spans="1:10" x14ac:dyDescent="0.35">
      <c r="A6119" s="3">
        <f>_xlfn.XLOOKUP(Table16[[#This Row],[OrderID]],[3]!Table13456[No заказа],[3]!Table13456[Дата
отправки],"",0,1)</f>
        <v>45625</v>
      </c>
      <c r="B6119" s="2">
        <v>452171704</v>
      </c>
      <c r="C6119" s="2"/>
      <c r="D6119" s="2"/>
      <c r="E6119" s="3"/>
      <c r="F6119" s="3"/>
      <c r="H6119" s="5">
        <f>_xlfn.XLOOKUP(Table16[[#This Row],[OrderID]],[3]!Table13456[No заказа],[3]!Table13456[Количество],"",0,1)</f>
        <v>1</v>
      </c>
      <c r="I6119" s="5">
        <f>_xlfn.XLOOKUP(Table16[[#This Row],[OrderID]],[3]!Table13456[No заказа],[3]!Table13456[Цена],"",0,1)</f>
        <v>8989</v>
      </c>
      <c r="J6119" s="2" t="str">
        <f>M01_SETTINGS!$F$2</f>
        <v>KASPI</v>
      </c>
    </row>
    <row r="6120" spans="1:10" x14ac:dyDescent="0.35">
      <c r="A6120" s="3">
        <f>_xlfn.XLOOKUP(Table16[[#This Row],[OrderID]],[3]!Table13456[No заказа],[3]!Table13456[Дата
отправки],"",0,1)</f>
        <v>45625</v>
      </c>
      <c r="B6120" s="2">
        <v>452012663</v>
      </c>
      <c r="C6120" s="2"/>
      <c r="D6120" s="2"/>
      <c r="E6120" s="3"/>
      <c r="F6120" s="3"/>
      <c r="H6120" s="5">
        <f>_xlfn.XLOOKUP(Table16[[#This Row],[OrderID]],[3]!Table13456[No заказа],[3]!Table13456[Количество],"",0,1)</f>
        <v>1</v>
      </c>
      <c r="I6120" s="5">
        <f>_xlfn.XLOOKUP(Table16[[#This Row],[OrderID]],[3]!Table13456[No заказа],[3]!Table13456[Цена],"",0,1)</f>
        <v>8180</v>
      </c>
      <c r="J6120" s="2" t="str">
        <f>M01_SETTINGS!$F$2</f>
        <v>KASPI</v>
      </c>
    </row>
    <row r="6121" spans="1:10" x14ac:dyDescent="0.35">
      <c r="A6121" s="3">
        <f>_xlfn.XLOOKUP(Table16[[#This Row],[OrderID]],[3]!Table13456[No заказа],[3]!Table13456[Дата
отправки],"",0,1)</f>
        <v>45625</v>
      </c>
      <c r="B6121" s="2">
        <v>452171704</v>
      </c>
      <c r="C6121" s="2"/>
      <c r="D6121" s="2"/>
      <c r="E6121" s="3"/>
      <c r="F6121" s="3"/>
      <c r="H6121" s="5">
        <f>_xlfn.XLOOKUP(Table16[[#This Row],[OrderID]],[3]!Table13456[No заказа],[3]!Table13456[Количество],"",0,1)</f>
        <v>1</v>
      </c>
      <c r="I6121" s="5">
        <f>_xlfn.XLOOKUP(Table16[[#This Row],[OrderID]],[3]!Table13456[No заказа],[3]!Table13456[Цена],"",0,1)</f>
        <v>8989</v>
      </c>
      <c r="J6121" s="2" t="str">
        <f>M01_SETTINGS!$F$2</f>
        <v>KASPI</v>
      </c>
    </row>
    <row r="6122" spans="1:10" x14ac:dyDescent="0.35">
      <c r="A6122" s="3">
        <f>_xlfn.XLOOKUP(Table16[[#This Row],[OrderID]],[3]!Table13456[No заказа],[3]!Table13456[Дата
отправки],"",0,1)</f>
        <v>45625</v>
      </c>
      <c r="B6122" s="2">
        <v>452224261</v>
      </c>
      <c r="C6122" s="2"/>
      <c r="D6122" s="2"/>
      <c r="E6122" s="3"/>
      <c r="F6122" s="3"/>
      <c r="H6122" s="5">
        <f>_xlfn.XLOOKUP(Table16[[#This Row],[OrderID]],[3]!Table13456[No заказа],[3]!Table13456[Количество],"",0,1)</f>
        <v>1</v>
      </c>
      <c r="I6122" s="5">
        <f>_xlfn.XLOOKUP(Table16[[#This Row],[OrderID]],[3]!Table13456[No заказа],[3]!Table13456[Цена],"",0,1)</f>
        <v>8989</v>
      </c>
      <c r="J6122" s="2" t="str">
        <f>M01_SETTINGS!$F$2</f>
        <v>KASPI</v>
      </c>
    </row>
    <row r="6123" spans="1:10" x14ac:dyDescent="0.35">
      <c r="A6123" s="3">
        <f>_xlfn.XLOOKUP(Table16[[#This Row],[OrderID]],[3]!Table13456[No заказа],[3]!Table13456[Дата
отправки],"",0,1)</f>
        <v>45625</v>
      </c>
      <c r="B6123" s="2">
        <v>452224261</v>
      </c>
      <c r="C6123" s="2"/>
      <c r="D6123" s="2"/>
      <c r="E6123" s="3"/>
      <c r="F6123" s="3"/>
      <c r="H6123" s="5">
        <f>_xlfn.XLOOKUP(Table16[[#This Row],[OrderID]],[3]!Table13456[No заказа],[3]!Table13456[Количество],"",0,1)</f>
        <v>1</v>
      </c>
      <c r="I6123" s="5">
        <f>_xlfn.XLOOKUP(Table16[[#This Row],[OrderID]],[3]!Table13456[No заказа],[3]!Table13456[Цена],"",0,1)</f>
        <v>8989</v>
      </c>
      <c r="J6123" s="2" t="str">
        <f>M01_SETTINGS!$F$2</f>
        <v>KASPI</v>
      </c>
    </row>
    <row r="6124" spans="1:10" x14ac:dyDescent="0.35">
      <c r="A6124" s="3">
        <f>_xlfn.XLOOKUP(Table16[[#This Row],[OrderID]],[3]!Table13456[No заказа],[3]!Table13456[Дата
отправки],"",0,1)</f>
        <v>45625</v>
      </c>
      <c r="B6124" s="2">
        <v>452199705</v>
      </c>
      <c r="C6124" s="2"/>
      <c r="D6124" s="2"/>
      <c r="E6124" s="3"/>
      <c r="F6124" s="3"/>
      <c r="H6124" s="5">
        <f>_xlfn.XLOOKUP(Table16[[#This Row],[OrderID]],[3]!Table13456[No заказа],[3]!Table13456[Количество],"",0,1)</f>
        <v>1</v>
      </c>
      <c r="I6124" s="5">
        <f>_xlfn.XLOOKUP(Table16[[#This Row],[OrderID]],[3]!Table13456[No заказа],[3]!Table13456[Цена],"",0,1)</f>
        <v>8700</v>
      </c>
      <c r="J6124" s="2" t="str">
        <f>M01_SETTINGS!$F$2</f>
        <v>KASPI</v>
      </c>
    </row>
    <row r="6125" spans="1:10" x14ac:dyDescent="0.35">
      <c r="A6125" s="3">
        <f>_xlfn.XLOOKUP(Table16[[#This Row],[OrderID]],[3]!Table13456[No заказа],[3]!Table13456[Дата
отправки],"",0,1)</f>
        <v>45625</v>
      </c>
      <c r="B6125" s="2">
        <v>452199705</v>
      </c>
      <c r="C6125" s="2"/>
      <c r="D6125" s="2"/>
      <c r="E6125" s="3"/>
      <c r="F6125" s="3"/>
      <c r="H6125" s="5">
        <f>_xlfn.XLOOKUP(Table16[[#This Row],[OrderID]],[3]!Table13456[No заказа],[3]!Table13456[Количество],"",0,1)</f>
        <v>1</v>
      </c>
      <c r="I6125" s="5">
        <f>_xlfn.XLOOKUP(Table16[[#This Row],[OrderID]],[3]!Table13456[No заказа],[3]!Table13456[Цена],"",0,1)</f>
        <v>8700</v>
      </c>
      <c r="J6125" s="2" t="str">
        <f>M01_SETTINGS!$F$2</f>
        <v>KASPI</v>
      </c>
    </row>
    <row r="6126" spans="1:10" x14ac:dyDescent="0.35">
      <c r="A6126" s="3">
        <f>_xlfn.XLOOKUP(Table16[[#This Row],[OrderID]],[3]!Table13456[No заказа],[3]!Table13456[Дата
отправки],"",0,1)</f>
        <v>45625</v>
      </c>
      <c r="B6126" s="2">
        <v>452033683</v>
      </c>
      <c r="C6126" s="2"/>
      <c r="D6126" s="2"/>
      <c r="E6126" s="3"/>
      <c r="F6126" s="3"/>
      <c r="H6126" s="5">
        <f>_xlfn.XLOOKUP(Table16[[#This Row],[OrderID]],[3]!Table13456[No заказа],[3]!Table13456[Количество],"",0,1)</f>
        <v>1</v>
      </c>
      <c r="I6126" s="5">
        <f>_xlfn.XLOOKUP(Table16[[#This Row],[OrderID]],[3]!Table13456[No заказа],[3]!Table13456[Цена],"",0,1)</f>
        <v>8988</v>
      </c>
      <c r="J6126" s="2" t="str">
        <f>M01_SETTINGS!$F$2</f>
        <v>KASPI</v>
      </c>
    </row>
    <row r="6127" spans="1:10" x14ac:dyDescent="0.35">
      <c r="A6127" s="3">
        <f>_xlfn.XLOOKUP(Table16[[#This Row],[OrderID]],[3]!Table13456[No заказа],[3]!Table13456[Дата
отправки],"",0,1)</f>
        <v>45625</v>
      </c>
      <c r="B6127" s="2">
        <v>452033683</v>
      </c>
      <c r="C6127" s="2"/>
      <c r="D6127" s="2"/>
      <c r="E6127" s="3"/>
      <c r="F6127" s="3"/>
      <c r="H6127" s="5">
        <f>_xlfn.XLOOKUP(Table16[[#This Row],[OrderID]],[3]!Table13456[No заказа],[3]!Table13456[Количество],"",0,1)</f>
        <v>1</v>
      </c>
      <c r="I6127" s="5">
        <f>_xlfn.XLOOKUP(Table16[[#This Row],[OrderID]],[3]!Table13456[No заказа],[3]!Table13456[Цена],"",0,1)</f>
        <v>8988</v>
      </c>
      <c r="J6127" s="2" t="str">
        <f>M01_SETTINGS!$F$2</f>
        <v>KASPI</v>
      </c>
    </row>
    <row r="6128" spans="1:10" x14ac:dyDescent="0.35">
      <c r="A6128" s="3">
        <f>_xlfn.XLOOKUP(Table16[[#This Row],[OrderID]],[3]!Table13456[No заказа],[3]!Table13456[Дата
отправки],"",0,1)</f>
        <v>45625</v>
      </c>
      <c r="B6128" s="2">
        <v>452016878</v>
      </c>
      <c r="C6128" s="2"/>
      <c r="D6128" s="2"/>
      <c r="E6128" s="3"/>
      <c r="F6128" s="3"/>
      <c r="H6128" s="5">
        <f>_xlfn.XLOOKUP(Table16[[#This Row],[OrderID]],[3]!Table13456[No заказа],[3]!Table13456[Количество],"",0,1)</f>
        <v>1</v>
      </c>
      <c r="I6128" s="5">
        <f>_xlfn.XLOOKUP(Table16[[#This Row],[OrderID]],[3]!Table13456[No заказа],[3]!Table13456[Цена],"",0,1)</f>
        <v>8988</v>
      </c>
      <c r="J6128" s="2" t="str">
        <f>M01_SETTINGS!$F$2</f>
        <v>KASPI</v>
      </c>
    </row>
    <row r="6129" spans="1:10" x14ac:dyDescent="0.35">
      <c r="A6129" s="3">
        <f>_xlfn.XLOOKUP(Table16[[#This Row],[OrderID]],[3]!Table13456[No заказа],[3]!Table13456[Дата
отправки],"",0,1)</f>
        <v>45625</v>
      </c>
      <c r="B6129" s="2">
        <v>452016878</v>
      </c>
      <c r="C6129" s="2"/>
      <c r="D6129" s="2"/>
      <c r="E6129" s="3"/>
      <c r="F6129" s="3"/>
      <c r="H6129" s="5">
        <f>_xlfn.XLOOKUP(Table16[[#This Row],[OrderID]],[3]!Table13456[No заказа],[3]!Table13456[Количество],"",0,1)</f>
        <v>1</v>
      </c>
      <c r="I6129" s="5">
        <f>_xlfn.XLOOKUP(Table16[[#This Row],[OrderID]],[3]!Table13456[No заказа],[3]!Table13456[Цена],"",0,1)</f>
        <v>8988</v>
      </c>
      <c r="J6129" s="2" t="str">
        <f>M01_SETTINGS!$F$2</f>
        <v>KASPI</v>
      </c>
    </row>
    <row r="6130" spans="1:10" x14ac:dyDescent="0.35">
      <c r="A6130" s="3">
        <f>_xlfn.XLOOKUP(Table16[[#This Row],[OrderID]],[3]!Table13456[No заказа],[3]!Table13456[Дата
отправки],"",0,1)</f>
        <v>45625</v>
      </c>
      <c r="B6130" s="2">
        <v>452224368</v>
      </c>
      <c r="C6130" s="2"/>
      <c r="D6130" s="2"/>
      <c r="E6130" s="3"/>
      <c r="F6130" s="3"/>
      <c r="H6130" s="5">
        <f>_xlfn.XLOOKUP(Table16[[#This Row],[OrderID]],[3]!Table13456[No заказа],[3]!Table13456[Количество],"",0,1)</f>
        <v>1</v>
      </c>
      <c r="I6130" s="5">
        <f>_xlfn.XLOOKUP(Table16[[#This Row],[OrderID]],[3]!Table13456[No заказа],[3]!Table13456[Цена],"",0,1)</f>
        <v>8635</v>
      </c>
      <c r="J6130" s="2" t="str">
        <f>M01_SETTINGS!$F$2</f>
        <v>KASPI</v>
      </c>
    </row>
    <row r="6131" spans="1:10" x14ac:dyDescent="0.35">
      <c r="A6131" s="3">
        <f>_xlfn.XLOOKUP(Table16[[#This Row],[OrderID]],[3]!Table13456[No заказа],[3]!Table13456[Дата
отправки],"",0,1)</f>
        <v>45625</v>
      </c>
      <c r="B6131" s="2">
        <v>452224368</v>
      </c>
      <c r="C6131" s="2"/>
      <c r="D6131" s="2"/>
      <c r="E6131" s="3"/>
      <c r="F6131" s="3"/>
      <c r="H6131" s="5">
        <f>_xlfn.XLOOKUP(Table16[[#This Row],[OrderID]],[3]!Table13456[No заказа],[3]!Table13456[Количество],"",0,1)</f>
        <v>1</v>
      </c>
      <c r="I6131" s="5">
        <f>_xlfn.XLOOKUP(Table16[[#This Row],[OrderID]],[3]!Table13456[No заказа],[3]!Table13456[Цена],"",0,1)</f>
        <v>8635</v>
      </c>
      <c r="J6131" s="2" t="str">
        <f>M01_SETTINGS!$F$2</f>
        <v>KASPI</v>
      </c>
    </row>
    <row r="6132" spans="1:10" x14ac:dyDescent="0.35">
      <c r="A6132" s="3">
        <f>_xlfn.XLOOKUP(Table16[[#This Row],[OrderID]],[3]!Table13456[No заказа],[3]!Table13456[Дата
отправки],"",0,1)</f>
        <v>45625</v>
      </c>
      <c r="B6132" s="2">
        <v>452262805</v>
      </c>
      <c r="C6132" s="2"/>
      <c r="D6132" s="2"/>
      <c r="E6132" s="3"/>
      <c r="F6132" s="3"/>
      <c r="H6132" s="5">
        <f>_xlfn.XLOOKUP(Table16[[#This Row],[OrderID]],[3]!Table13456[No заказа],[3]!Table13456[Количество],"",0,1)</f>
        <v>1</v>
      </c>
      <c r="I6132" s="5">
        <f>_xlfn.XLOOKUP(Table16[[#This Row],[OrderID]],[3]!Table13456[No заказа],[3]!Table13456[Цена],"",0,1)</f>
        <v>8910</v>
      </c>
      <c r="J6132" s="2" t="str">
        <f>M01_SETTINGS!$F$2</f>
        <v>KASPI</v>
      </c>
    </row>
    <row r="6133" spans="1:10" x14ac:dyDescent="0.35">
      <c r="A6133" s="3">
        <f>_xlfn.XLOOKUP(Table16[[#This Row],[OrderID]],[3]!Table13456[No заказа],[3]!Table13456[Дата
отправки],"",0,1)</f>
        <v>45625</v>
      </c>
      <c r="B6133" s="2">
        <v>452262805</v>
      </c>
      <c r="C6133" s="2"/>
      <c r="D6133" s="2"/>
      <c r="E6133" s="3"/>
      <c r="F6133" s="3"/>
      <c r="H6133" s="5">
        <f>_xlfn.XLOOKUP(Table16[[#This Row],[OrderID]],[3]!Table13456[No заказа],[3]!Table13456[Количество],"",0,1)</f>
        <v>1</v>
      </c>
      <c r="I6133" s="5">
        <f>_xlfn.XLOOKUP(Table16[[#This Row],[OrderID]],[3]!Table13456[No заказа],[3]!Table13456[Цена],"",0,1)</f>
        <v>8910</v>
      </c>
      <c r="J6133" s="2" t="str">
        <f>M01_SETTINGS!$F$2</f>
        <v>KASPI</v>
      </c>
    </row>
    <row r="6134" spans="1:10" x14ac:dyDescent="0.35">
      <c r="A6134" s="3">
        <f>_xlfn.XLOOKUP(Table16[[#This Row],[OrderID]],[3]!Table13456[No заказа],[3]!Table13456[Дата
отправки],"",0,1)</f>
        <v>45625</v>
      </c>
      <c r="B6134" s="2">
        <v>452024119</v>
      </c>
      <c r="C6134" s="2"/>
      <c r="D6134" s="2"/>
      <c r="E6134" s="3"/>
      <c r="F6134" s="3"/>
      <c r="H6134" s="5">
        <f>_xlfn.XLOOKUP(Table16[[#This Row],[OrderID]],[3]!Table13456[No заказа],[3]!Table13456[Количество],"",0,1)</f>
        <v>1</v>
      </c>
      <c r="I6134" s="5">
        <f>_xlfn.XLOOKUP(Table16[[#This Row],[OrderID]],[3]!Table13456[No заказа],[3]!Table13456[Цена],"",0,1)</f>
        <v>8989</v>
      </c>
      <c r="J6134" s="2" t="str">
        <f>M01_SETTINGS!$F$2</f>
        <v>KASPI</v>
      </c>
    </row>
    <row r="6135" spans="1:10" x14ac:dyDescent="0.35">
      <c r="A6135" s="3">
        <f>_xlfn.XLOOKUP(Table16[[#This Row],[OrderID]],[3]!Table13456[No заказа],[3]!Table13456[Дата
отправки],"",0,1)</f>
        <v>45625</v>
      </c>
      <c r="B6135" s="2">
        <v>452024119</v>
      </c>
      <c r="C6135" s="2"/>
      <c r="D6135" s="2"/>
      <c r="E6135" s="3"/>
      <c r="F6135" s="3"/>
      <c r="H6135" s="5">
        <f>_xlfn.XLOOKUP(Table16[[#This Row],[OrderID]],[3]!Table13456[No заказа],[3]!Table13456[Количество],"",0,1)</f>
        <v>1</v>
      </c>
      <c r="I6135" s="5">
        <f>_xlfn.XLOOKUP(Table16[[#This Row],[OrderID]],[3]!Table13456[No заказа],[3]!Table13456[Цена],"",0,1)</f>
        <v>8989</v>
      </c>
      <c r="J6135" s="2" t="str">
        <f>M01_SETTINGS!$F$2</f>
        <v>KASPI</v>
      </c>
    </row>
    <row r="6136" spans="1:10" x14ac:dyDescent="0.35">
      <c r="A6136" s="3">
        <f>_xlfn.XLOOKUP(Table16[[#This Row],[OrderID]],[3]!Table13456[No заказа],[3]!Table13456[Дата
отправки],"",0,1)</f>
        <v>45625</v>
      </c>
      <c r="B6136" s="2">
        <v>452043925</v>
      </c>
      <c r="C6136" s="2"/>
      <c r="D6136" s="2"/>
      <c r="E6136" s="3"/>
      <c r="F6136" s="3"/>
      <c r="H6136" s="5">
        <f>_xlfn.XLOOKUP(Table16[[#This Row],[OrderID]],[3]!Table13456[No заказа],[3]!Table13456[Количество],"",0,1)</f>
        <v>1</v>
      </c>
      <c r="I6136" s="5">
        <f>_xlfn.XLOOKUP(Table16[[#This Row],[OrderID]],[3]!Table13456[No заказа],[3]!Table13456[Цена],"",0,1)</f>
        <v>8100</v>
      </c>
      <c r="J6136" s="2" t="str">
        <f>M01_SETTINGS!$F$2</f>
        <v>KASPI</v>
      </c>
    </row>
    <row r="6137" spans="1:10" x14ac:dyDescent="0.35">
      <c r="A6137" s="3">
        <f>_xlfn.XLOOKUP(Table16[[#This Row],[OrderID]],[3]!Table13456[No заказа],[3]!Table13456[Дата
отправки],"",0,1)</f>
        <v>45625</v>
      </c>
      <c r="B6137" s="2">
        <v>452220695</v>
      </c>
      <c r="C6137" s="2"/>
      <c r="D6137" s="2"/>
      <c r="E6137" s="3"/>
      <c r="F6137" s="3"/>
      <c r="H6137" s="5">
        <f>_xlfn.XLOOKUP(Table16[[#This Row],[OrderID]],[3]!Table13456[No заказа],[3]!Table13456[Количество],"",0,1)</f>
        <v>1</v>
      </c>
      <c r="I6137" s="5">
        <f>_xlfn.XLOOKUP(Table16[[#This Row],[OrderID]],[3]!Table13456[No заказа],[3]!Table13456[Цена],"",0,1)</f>
        <v>8100</v>
      </c>
      <c r="J6137" s="2" t="str">
        <f>M01_SETTINGS!$F$2</f>
        <v>KASPI</v>
      </c>
    </row>
    <row r="6138" spans="1:10" x14ac:dyDescent="0.35">
      <c r="A6138" s="3">
        <f>_xlfn.XLOOKUP(Table16[[#This Row],[OrderID]],[3]!Table13456[No заказа],[3]!Table13456[Дата
отправки],"",0,1)</f>
        <v>45625</v>
      </c>
      <c r="B6138" s="2">
        <v>452043925</v>
      </c>
      <c r="C6138" s="2"/>
      <c r="D6138" s="2"/>
      <c r="E6138" s="3"/>
      <c r="F6138" s="3"/>
      <c r="H6138" s="5">
        <f>_xlfn.XLOOKUP(Table16[[#This Row],[OrderID]],[3]!Table13456[No заказа],[3]!Table13456[Количество],"",0,1)</f>
        <v>1</v>
      </c>
      <c r="I6138" s="5">
        <f>_xlfn.XLOOKUP(Table16[[#This Row],[OrderID]],[3]!Table13456[No заказа],[3]!Table13456[Цена],"",0,1)</f>
        <v>8100</v>
      </c>
      <c r="J6138" s="2" t="str">
        <f>M01_SETTINGS!$F$2</f>
        <v>KASPI</v>
      </c>
    </row>
    <row r="6139" spans="1:10" x14ac:dyDescent="0.35">
      <c r="A6139" s="3">
        <f>_xlfn.XLOOKUP(Table16[[#This Row],[OrderID]],[3]!Table13456[No заказа],[3]!Table13456[Дата
отправки],"",0,1)</f>
        <v>45625</v>
      </c>
      <c r="B6139" s="2">
        <v>452220695</v>
      </c>
      <c r="C6139" s="2"/>
      <c r="D6139" s="2"/>
      <c r="E6139" s="3"/>
      <c r="F6139" s="3"/>
      <c r="H6139" s="5">
        <f>_xlfn.XLOOKUP(Table16[[#This Row],[OrderID]],[3]!Table13456[No заказа],[3]!Table13456[Количество],"",0,1)</f>
        <v>1</v>
      </c>
      <c r="I6139" s="5">
        <f>_xlfn.XLOOKUP(Table16[[#This Row],[OrderID]],[3]!Table13456[No заказа],[3]!Table13456[Цена],"",0,1)</f>
        <v>8100</v>
      </c>
      <c r="J6139" s="2" t="str">
        <f>M01_SETTINGS!$F$2</f>
        <v>KASPI</v>
      </c>
    </row>
    <row r="6140" spans="1:10" x14ac:dyDescent="0.35">
      <c r="A6140" s="3">
        <f>_xlfn.XLOOKUP(Table16[[#This Row],[OrderID]],[3]!Table13456[No заказа],[3]!Table13456[Дата
отправки],"",0,1)</f>
        <v>45625</v>
      </c>
      <c r="B6140" s="2">
        <v>452135423</v>
      </c>
      <c r="C6140" s="2"/>
      <c r="D6140" s="2"/>
      <c r="E6140" s="3"/>
      <c r="F6140" s="3"/>
      <c r="H6140" s="5">
        <f>_xlfn.XLOOKUP(Table16[[#This Row],[OrderID]],[3]!Table13456[No заказа],[3]!Table13456[Количество],"",0,1)</f>
        <v>1</v>
      </c>
      <c r="I6140" s="5">
        <f>_xlfn.XLOOKUP(Table16[[#This Row],[OrderID]],[3]!Table13456[No заказа],[3]!Table13456[Цена],"",0,1)</f>
        <v>8854</v>
      </c>
      <c r="J6140" s="2" t="str">
        <f>M01_SETTINGS!$F$2</f>
        <v>KASPI</v>
      </c>
    </row>
    <row r="6141" spans="1:10" x14ac:dyDescent="0.35">
      <c r="A6141" s="3">
        <f>_xlfn.XLOOKUP(Table16[[#This Row],[OrderID]],[3]!Table13456[No заказа],[3]!Table13456[Дата
отправки],"",0,1)</f>
        <v>45625</v>
      </c>
      <c r="B6141" s="2">
        <v>452135423</v>
      </c>
      <c r="C6141" s="2"/>
      <c r="D6141" s="2"/>
      <c r="E6141" s="3"/>
      <c r="F6141" s="3"/>
      <c r="H6141" s="5">
        <f>_xlfn.XLOOKUP(Table16[[#This Row],[OrderID]],[3]!Table13456[No заказа],[3]!Table13456[Количество],"",0,1)</f>
        <v>1</v>
      </c>
      <c r="I6141" s="5">
        <f>_xlfn.XLOOKUP(Table16[[#This Row],[OrderID]],[3]!Table13456[No заказа],[3]!Table13456[Цена],"",0,1)</f>
        <v>8854</v>
      </c>
      <c r="J6141" s="2" t="str">
        <f>M01_SETTINGS!$F$2</f>
        <v>KASPI</v>
      </c>
    </row>
    <row r="6142" spans="1:10" x14ac:dyDescent="0.35">
      <c r="A6142" s="3">
        <f>_xlfn.XLOOKUP(Table16[[#This Row],[OrderID]],[3]!Table13456[No заказа],[3]!Table13456[Дата
отправки],"",0,1)</f>
        <v>45625</v>
      </c>
      <c r="B6142" s="2">
        <v>452069367</v>
      </c>
      <c r="C6142" s="2"/>
      <c r="D6142" s="2"/>
      <c r="E6142" s="3"/>
      <c r="F6142" s="3"/>
      <c r="H6142" s="5">
        <f>_xlfn.XLOOKUP(Table16[[#This Row],[OrderID]],[3]!Table13456[No заказа],[3]!Table13456[Количество],"",0,1)</f>
        <v>1</v>
      </c>
      <c r="I6142" s="5">
        <f>_xlfn.XLOOKUP(Table16[[#This Row],[OrderID]],[3]!Table13456[No заказа],[3]!Table13456[Цена],"",0,1)</f>
        <v>8989</v>
      </c>
      <c r="J6142" s="2" t="str">
        <f>M01_SETTINGS!$F$2</f>
        <v>KASPI</v>
      </c>
    </row>
    <row r="6143" spans="1:10" x14ac:dyDescent="0.35">
      <c r="A6143" s="3">
        <f>_xlfn.XLOOKUP(Table16[[#This Row],[OrderID]],[3]!Table13456[No заказа],[3]!Table13456[Дата
отправки],"",0,1)</f>
        <v>45625</v>
      </c>
      <c r="B6143" s="2">
        <v>452069367</v>
      </c>
      <c r="C6143" s="2"/>
      <c r="D6143" s="2"/>
      <c r="E6143" s="3"/>
      <c r="F6143" s="3"/>
      <c r="H6143" s="5">
        <f>_xlfn.XLOOKUP(Table16[[#This Row],[OrderID]],[3]!Table13456[No заказа],[3]!Table13456[Количество],"",0,1)</f>
        <v>1</v>
      </c>
      <c r="I6143" s="5">
        <f>_xlfn.XLOOKUP(Table16[[#This Row],[OrderID]],[3]!Table13456[No заказа],[3]!Table13456[Цена],"",0,1)</f>
        <v>8989</v>
      </c>
      <c r="J6143" s="2" t="str">
        <f>M01_SETTINGS!$F$2</f>
        <v>KASPI</v>
      </c>
    </row>
    <row r="6144" spans="1:10" x14ac:dyDescent="0.35">
      <c r="A6144" s="3">
        <f>_xlfn.XLOOKUP(Table16[[#This Row],[OrderID]],[3]!Table13456[No заказа],[3]!Table13456[Дата
отправки],"",0,1)</f>
        <v>45625</v>
      </c>
      <c r="B6144" s="2">
        <v>452363040</v>
      </c>
      <c r="C6144" s="2"/>
      <c r="D6144" s="2"/>
      <c r="E6144" s="3"/>
      <c r="F6144" s="3"/>
      <c r="H6144" s="5">
        <f>_xlfn.XLOOKUP(Table16[[#This Row],[OrderID]],[3]!Table13456[No заказа],[3]!Table13456[Количество],"",0,1)</f>
        <v>1</v>
      </c>
      <c r="I6144" s="5">
        <f>_xlfn.XLOOKUP(Table16[[#This Row],[OrderID]],[3]!Table13456[No заказа],[3]!Table13456[Цена],"",0,1)</f>
        <v>9286</v>
      </c>
      <c r="J6144" s="2" t="str">
        <f>M01_SETTINGS!$F$2</f>
        <v>KASPI</v>
      </c>
    </row>
    <row r="6145" spans="1:10" x14ac:dyDescent="0.35">
      <c r="A6145" s="3">
        <f>_xlfn.XLOOKUP(Table16[[#This Row],[OrderID]],[3]!Table13456[No заказа],[3]!Table13456[Дата
отправки],"",0,1)</f>
        <v>45625</v>
      </c>
      <c r="B6145" s="2">
        <v>452363040</v>
      </c>
      <c r="C6145" s="2"/>
      <c r="D6145" s="2"/>
      <c r="E6145" s="3"/>
      <c r="F6145" s="3"/>
      <c r="H6145" s="5">
        <f>_xlfn.XLOOKUP(Table16[[#This Row],[OrderID]],[3]!Table13456[No заказа],[3]!Table13456[Количество],"",0,1)</f>
        <v>1</v>
      </c>
      <c r="I6145" s="5">
        <f>_xlfn.XLOOKUP(Table16[[#This Row],[OrderID]],[3]!Table13456[No заказа],[3]!Table13456[Цена],"",0,1)</f>
        <v>9286</v>
      </c>
      <c r="J6145" s="2" t="str">
        <f>M01_SETTINGS!$F$2</f>
        <v>KASPI</v>
      </c>
    </row>
    <row r="6146" spans="1:10" x14ac:dyDescent="0.35">
      <c r="A6146" s="3">
        <f>_xlfn.XLOOKUP(Table16[[#This Row],[OrderID]],[3]!Table13456[No заказа],[3]!Table13456[Дата
отправки],"",0,1)</f>
        <v>45625</v>
      </c>
      <c r="B6146" s="2">
        <v>452077380</v>
      </c>
      <c r="C6146" s="2"/>
      <c r="D6146" s="2"/>
      <c r="E6146" s="3"/>
      <c r="F6146" s="3"/>
      <c r="H6146" s="5">
        <f>_xlfn.XLOOKUP(Table16[[#This Row],[OrderID]],[3]!Table13456[No заказа],[3]!Table13456[Количество],"",0,1)</f>
        <v>1</v>
      </c>
      <c r="I6146" s="5">
        <f>_xlfn.XLOOKUP(Table16[[#This Row],[OrderID]],[3]!Table13456[No заказа],[3]!Table13456[Цена],"",0,1)</f>
        <v>8989</v>
      </c>
      <c r="J6146" s="2" t="str">
        <f>M01_SETTINGS!$F$2</f>
        <v>KASPI</v>
      </c>
    </row>
    <row r="6147" spans="1:10" x14ac:dyDescent="0.35">
      <c r="A6147" s="3">
        <f>_xlfn.XLOOKUP(Table16[[#This Row],[OrderID]],[3]!Table13456[No заказа],[3]!Table13456[Дата
отправки],"",0,1)</f>
        <v>45625</v>
      </c>
      <c r="B6147" s="2">
        <v>452077380</v>
      </c>
      <c r="C6147" s="2"/>
      <c r="D6147" s="2"/>
      <c r="E6147" s="3"/>
      <c r="F6147" s="3"/>
      <c r="H6147" s="5">
        <f>_xlfn.XLOOKUP(Table16[[#This Row],[OrderID]],[3]!Table13456[No заказа],[3]!Table13456[Количество],"",0,1)</f>
        <v>1</v>
      </c>
      <c r="I6147" s="5">
        <f>_xlfn.XLOOKUP(Table16[[#This Row],[OrderID]],[3]!Table13456[No заказа],[3]!Table13456[Цена],"",0,1)</f>
        <v>8989</v>
      </c>
      <c r="J6147" s="2" t="str">
        <f>M01_SETTINGS!$F$2</f>
        <v>KASPI</v>
      </c>
    </row>
    <row r="6148" spans="1:10" x14ac:dyDescent="0.35">
      <c r="A6148" s="3">
        <f>_xlfn.XLOOKUP(Table16[[#This Row],[OrderID]],[3]!Table13456[No заказа],[3]!Table13456[Дата
отправки],"",0,1)</f>
        <v>45625</v>
      </c>
      <c r="B6148" s="2">
        <v>452589142</v>
      </c>
      <c r="C6148" s="2"/>
      <c r="D6148" s="2"/>
      <c r="E6148" s="3"/>
      <c r="F6148" s="3"/>
      <c r="H6148" s="5">
        <f>_xlfn.XLOOKUP(Table16[[#This Row],[OrderID]],[3]!Table13456[No заказа],[3]!Table13456[Количество],"",0,1)</f>
        <v>1</v>
      </c>
      <c r="I6148" s="5">
        <f>_xlfn.XLOOKUP(Table16[[#This Row],[OrderID]],[3]!Table13456[No заказа],[3]!Table13456[Цена],"",0,1)</f>
        <v>28250</v>
      </c>
      <c r="J6148" s="2" t="str">
        <f>M01_SETTINGS!$F$2</f>
        <v>KASPI</v>
      </c>
    </row>
    <row r="6149" spans="1:10" x14ac:dyDescent="0.35">
      <c r="A6149" s="3">
        <f>_xlfn.XLOOKUP(Table16[[#This Row],[OrderID]],[3]!Table13456[No заказа],[3]!Table13456[Дата
отправки],"",0,1)</f>
        <v>45625</v>
      </c>
      <c r="B6149" s="2">
        <v>452666770</v>
      </c>
      <c r="C6149" s="2"/>
      <c r="D6149" s="2"/>
      <c r="E6149" s="3"/>
      <c r="F6149" s="3"/>
      <c r="H6149" s="5">
        <f>_xlfn.XLOOKUP(Table16[[#This Row],[OrderID]],[3]!Table13456[No заказа],[3]!Table13456[Количество],"",0,1)</f>
        <v>1</v>
      </c>
      <c r="I6149" s="5">
        <f>_xlfn.XLOOKUP(Table16[[#This Row],[OrderID]],[3]!Table13456[No заказа],[3]!Table13456[Цена],"",0,1)</f>
        <v>28250</v>
      </c>
      <c r="J6149" s="2" t="str">
        <f>M01_SETTINGS!$F$2</f>
        <v>KASPI</v>
      </c>
    </row>
    <row r="6150" spans="1:10" x14ac:dyDescent="0.35">
      <c r="A6150" s="3">
        <f>_xlfn.XLOOKUP(Table16[[#This Row],[OrderID]],[3]!Table13456[No заказа],[3]!Table13456[Дата
отправки],"",0,1)</f>
        <v>45625</v>
      </c>
      <c r="B6150" s="2">
        <v>452589142</v>
      </c>
      <c r="C6150" s="2"/>
      <c r="D6150" s="2"/>
      <c r="E6150" s="3"/>
      <c r="F6150" s="3"/>
      <c r="H6150" s="5">
        <f>_xlfn.XLOOKUP(Table16[[#This Row],[OrderID]],[3]!Table13456[No заказа],[3]!Table13456[Количество],"",0,1)</f>
        <v>1</v>
      </c>
      <c r="I6150" s="5">
        <f>_xlfn.XLOOKUP(Table16[[#This Row],[OrderID]],[3]!Table13456[No заказа],[3]!Table13456[Цена],"",0,1)</f>
        <v>28250</v>
      </c>
      <c r="J6150" s="2" t="str">
        <f>M01_SETTINGS!$F$2</f>
        <v>KASPI</v>
      </c>
    </row>
    <row r="6151" spans="1:10" x14ac:dyDescent="0.35">
      <c r="A6151" s="3">
        <f>_xlfn.XLOOKUP(Table16[[#This Row],[OrderID]],[3]!Table13456[No заказа],[3]!Table13456[Дата
отправки],"",0,1)</f>
        <v>45625</v>
      </c>
      <c r="B6151" s="2">
        <v>452666770</v>
      </c>
      <c r="C6151" s="2"/>
      <c r="D6151" s="2"/>
      <c r="E6151" s="3"/>
      <c r="F6151" s="3"/>
      <c r="H6151" s="5">
        <f>_xlfn.XLOOKUP(Table16[[#This Row],[OrderID]],[3]!Table13456[No заказа],[3]!Table13456[Количество],"",0,1)</f>
        <v>1</v>
      </c>
      <c r="I6151" s="5">
        <f>_xlfn.XLOOKUP(Table16[[#This Row],[OrderID]],[3]!Table13456[No заказа],[3]!Table13456[Цена],"",0,1)</f>
        <v>28250</v>
      </c>
      <c r="J6151" s="2" t="str">
        <f>M01_SETTINGS!$F$2</f>
        <v>KASPI</v>
      </c>
    </row>
    <row r="6152" spans="1:10" x14ac:dyDescent="0.35">
      <c r="A6152" s="3">
        <f>_xlfn.XLOOKUP(Table16[[#This Row],[OrderID]],[3]!Table13456[No заказа],[3]!Table13456[Дата
отправки],"",0,1)</f>
        <v>45624</v>
      </c>
      <c r="B6152" s="2">
        <v>451480236</v>
      </c>
      <c r="C6152" s="2"/>
      <c r="D6152" s="2"/>
      <c r="E6152" s="3"/>
      <c r="F6152" s="3"/>
      <c r="H6152" s="5">
        <f>_xlfn.XLOOKUP(Table16[[#This Row],[OrderID]],[3]!Table13456[No заказа],[3]!Table13456[Количество],"",0,1)</f>
        <v>1</v>
      </c>
      <c r="I6152" s="5">
        <f>_xlfn.XLOOKUP(Table16[[#This Row],[OrderID]],[3]!Table13456[No заказа],[3]!Table13456[Цена],"",0,1)</f>
        <v>8149</v>
      </c>
      <c r="J6152" s="2" t="str">
        <f>M01_SETTINGS!$F$2</f>
        <v>KASPI</v>
      </c>
    </row>
    <row r="6153" spans="1:10" x14ac:dyDescent="0.35">
      <c r="A6153" s="3">
        <f>_xlfn.XLOOKUP(Table16[[#This Row],[OrderID]],[3]!Table13456[No заказа],[3]!Table13456[Дата
отправки],"",0,1)</f>
        <v>45624</v>
      </c>
      <c r="B6153" s="2">
        <v>451724612</v>
      </c>
      <c r="C6153" s="2"/>
      <c r="D6153" s="2"/>
      <c r="E6153" s="3"/>
      <c r="F6153" s="3"/>
      <c r="H6153" s="5">
        <f>_xlfn.XLOOKUP(Table16[[#This Row],[OrderID]],[3]!Table13456[No заказа],[3]!Table13456[Количество],"",0,1)</f>
        <v>1</v>
      </c>
      <c r="I6153" s="5">
        <f>_xlfn.XLOOKUP(Table16[[#This Row],[OrderID]],[3]!Table13456[No заказа],[3]!Table13456[Цена],"",0,1)</f>
        <v>9512</v>
      </c>
      <c r="J6153" s="2" t="str">
        <f>M01_SETTINGS!$F$2</f>
        <v>KASPI</v>
      </c>
    </row>
    <row r="6154" spans="1:10" x14ac:dyDescent="0.35">
      <c r="A6154" s="3">
        <f>_xlfn.XLOOKUP(Table16[[#This Row],[OrderID]],[3]!Table13456[No заказа],[3]!Table13456[Дата
отправки],"",0,1)</f>
        <v>45624</v>
      </c>
      <c r="B6154" s="2">
        <v>449256584</v>
      </c>
      <c r="C6154" s="2"/>
      <c r="D6154" s="2"/>
      <c r="E6154" s="3"/>
      <c r="F6154" s="3"/>
      <c r="H6154" s="5">
        <f>_xlfn.XLOOKUP(Table16[[#This Row],[OrderID]],[3]!Table13456[No заказа],[3]!Table13456[Количество],"",0,1)</f>
        <v>1</v>
      </c>
      <c r="I6154" s="5">
        <f>_xlfn.XLOOKUP(Table16[[#This Row],[OrderID]],[3]!Table13456[No заказа],[3]!Table13456[Цена],"",0,1)</f>
        <v>7941</v>
      </c>
      <c r="J6154" s="2" t="str">
        <f>M01_SETTINGS!$F$2</f>
        <v>KASPI</v>
      </c>
    </row>
    <row r="6155" spans="1:10" x14ac:dyDescent="0.35">
      <c r="A6155" s="3">
        <f>_xlfn.XLOOKUP(Table16[[#This Row],[OrderID]],[3]!Table13456[No заказа],[3]!Table13456[Дата
отправки],"",0,1)</f>
        <v>45624</v>
      </c>
      <c r="B6155" s="2">
        <v>451812304</v>
      </c>
      <c r="C6155" s="2"/>
      <c r="D6155" s="2"/>
      <c r="E6155" s="3"/>
      <c r="F6155" s="3"/>
      <c r="H6155" s="5">
        <f>_xlfn.XLOOKUP(Table16[[#This Row],[OrderID]],[3]!Table13456[No заказа],[3]!Table13456[Количество],"",0,1)</f>
        <v>1</v>
      </c>
      <c r="I6155" s="5">
        <f>_xlfn.XLOOKUP(Table16[[#This Row],[OrderID]],[3]!Table13456[No заказа],[3]!Table13456[Цена],"",0,1)</f>
        <v>8377</v>
      </c>
      <c r="J6155" s="2" t="str">
        <f>M01_SETTINGS!$F$2</f>
        <v>KASPI</v>
      </c>
    </row>
    <row r="6156" spans="1:10" x14ac:dyDescent="0.35">
      <c r="A6156" s="3">
        <f>_xlfn.XLOOKUP(Table16[[#This Row],[OrderID]],[3]!Table13456[No заказа],[3]!Table13456[Дата
отправки],"",0,1)</f>
        <v>45624</v>
      </c>
      <c r="B6156" s="2">
        <v>451772443</v>
      </c>
      <c r="C6156" s="2"/>
      <c r="D6156" s="2"/>
      <c r="E6156" s="3"/>
      <c r="F6156" s="3"/>
      <c r="H6156" s="5">
        <f>_xlfn.XLOOKUP(Table16[[#This Row],[OrderID]],[3]!Table13456[No заказа],[3]!Table13456[Количество],"",0,1)</f>
        <v>1</v>
      </c>
      <c r="I6156" s="5">
        <f>_xlfn.XLOOKUP(Table16[[#This Row],[OrderID]],[3]!Table13456[No заказа],[3]!Table13456[Цена],"",0,1)</f>
        <v>8855</v>
      </c>
      <c r="J6156" s="2" t="str">
        <f>M01_SETTINGS!$F$2</f>
        <v>KASPI</v>
      </c>
    </row>
    <row r="6157" spans="1:10" x14ac:dyDescent="0.35">
      <c r="A6157" s="3">
        <f>_xlfn.XLOOKUP(Table16[[#This Row],[OrderID]],[3]!Table13456[No заказа],[3]!Table13456[Дата
отправки],"",0,1)</f>
        <v>45624</v>
      </c>
      <c r="B6157" s="2">
        <v>451735813</v>
      </c>
      <c r="C6157" s="2"/>
      <c r="D6157" s="2"/>
      <c r="E6157" s="3"/>
      <c r="F6157" s="3"/>
      <c r="H6157" s="5">
        <f>_xlfn.XLOOKUP(Table16[[#This Row],[OrderID]],[3]!Table13456[No заказа],[3]!Table13456[Количество],"",0,1)</f>
        <v>1</v>
      </c>
      <c r="I6157" s="5">
        <f>_xlfn.XLOOKUP(Table16[[#This Row],[OrderID]],[3]!Table13456[No заказа],[3]!Table13456[Цена],"",0,1)</f>
        <v>8141</v>
      </c>
      <c r="J6157" s="2" t="str">
        <f>M01_SETTINGS!$F$2</f>
        <v>KASPI</v>
      </c>
    </row>
    <row r="6158" spans="1:10" x14ac:dyDescent="0.35">
      <c r="A6158" s="3">
        <f>_xlfn.XLOOKUP(Table16[[#This Row],[OrderID]],[3]!Table13456[No заказа],[3]!Table13456[Дата
отправки],"",0,1)</f>
        <v>45624</v>
      </c>
      <c r="B6158" s="2">
        <v>451673589</v>
      </c>
      <c r="C6158" s="2"/>
      <c r="D6158" s="2"/>
      <c r="E6158" s="3"/>
      <c r="F6158" s="3"/>
      <c r="H6158" s="5">
        <f>_xlfn.XLOOKUP(Table16[[#This Row],[OrderID]],[3]!Table13456[No заказа],[3]!Table13456[Количество],"",0,1)</f>
        <v>1</v>
      </c>
      <c r="I6158" s="5">
        <f>_xlfn.XLOOKUP(Table16[[#This Row],[OrderID]],[3]!Table13456[No заказа],[3]!Table13456[Цена],"",0,1)</f>
        <v>8406</v>
      </c>
      <c r="J6158" s="2" t="str">
        <f>M01_SETTINGS!$F$2</f>
        <v>KASPI</v>
      </c>
    </row>
    <row r="6159" spans="1:10" x14ac:dyDescent="0.35">
      <c r="A6159" s="3">
        <f>_xlfn.XLOOKUP(Table16[[#This Row],[OrderID]],[3]!Table13456[No заказа],[3]!Table13456[Дата
отправки],"",0,1)</f>
        <v>45624</v>
      </c>
      <c r="B6159" s="2">
        <v>451644715</v>
      </c>
      <c r="C6159" s="2"/>
      <c r="D6159" s="2"/>
      <c r="E6159" s="3"/>
      <c r="F6159" s="3"/>
      <c r="H6159" s="5">
        <f>_xlfn.XLOOKUP(Table16[[#This Row],[OrderID]],[3]!Table13456[No заказа],[3]!Table13456[Количество],"",0,1)</f>
        <v>1</v>
      </c>
      <c r="I6159" s="5">
        <f>_xlfn.XLOOKUP(Table16[[#This Row],[OrderID]],[3]!Table13456[No заказа],[3]!Table13456[Цена],"",0,1)</f>
        <v>8412</v>
      </c>
      <c r="J6159" s="2" t="str">
        <f>M01_SETTINGS!$F$2</f>
        <v>KASPI</v>
      </c>
    </row>
    <row r="6160" spans="1:10" x14ac:dyDescent="0.35">
      <c r="A6160" s="3">
        <f>_xlfn.XLOOKUP(Table16[[#This Row],[OrderID]],[3]!Table13456[No заказа],[3]!Table13456[Дата
отправки],"",0,1)</f>
        <v>45624</v>
      </c>
      <c r="B6160" s="2">
        <v>451522512</v>
      </c>
      <c r="C6160" s="2"/>
      <c r="D6160" s="2"/>
      <c r="E6160" s="3"/>
      <c r="F6160" s="3"/>
      <c r="H6160" s="5">
        <f>_xlfn.XLOOKUP(Table16[[#This Row],[OrderID]],[3]!Table13456[No заказа],[3]!Table13456[Количество],"",0,1)</f>
        <v>1</v>
      </c>
      <c r="I6160" s="5">
        <f>_xlfn.XLOOKUP(Table16[[#This Row],[OrderID]],[3]!Table13456[No заказа],[3]!Table13456[Цена],"",0,1)</f>
        <v>8444</v>
      </c>
      <c r="J6160" s="2" t="str">
        <f>M01_SETTINGS!$F$2</f>
        <v>KASPI</v>
      </c>
    </row>
    <row r="6161" spans="1:10" x14ac:dyDescent="0.35">
      <c r="A6161" s="3">
        <f>_xlfn.XLOOKUP(Table16[[#This Row],[OrderID]],[3]!Table13456[No заказа],[3]!Table13456[Дата
отправки],"",0,1)</f>
        <v>45624</v>
      </c>
      <c r="B6161" s="2">
        <v>451476217</v>
      </c>
      <c r="C6161" s="2"/>
      <c r="D6161" s="2"/>
      <c r="E6161" s="3"/>
      <c r="F6161" s="3"/>
      <c r="H6161" s="5">
        <f>_xlfn.XLOOKUP(Table16[[#This Row],[OrderID]],[3]!Table13456[No заказа],[3]!Table13456[Количество],"",0,1)</f>
        <v>1</v>
      </c>
      <c r="I6161" s="5">
        <f>_xlfn.XLOOKUP(Table16[[#This Row],[OrderID]],[3]!Table13456[No заказа],[3]!Table13456[Цена],"",0,1)</f>
        <v>8847</v>
      </c>
      <c r="J6161" s="2" t="str">
        <f>M01_SETTINGS!$F$2</f>
        <v>KASPI</v>
      </c>
    </row>
    <row r="6162" spans="1:10" x14ac:dyDescent="0.35">
      <c r="A6162" s="3">
        <f>_xlfn.XLOOKUP(Table16[[#This Row],[OrderID]],[3]!Table13456[No заказа],[3]!Table13456[Дата
отправки],"",0,1)</f>
        <v>45624</v>
      </c>
      <c r="B6162" s="2">
        <v>451564222</v>
      </c>
      <c r="C6162" s="2"/>
      <c r="D6162" s="2"/>
      <c r="E6162" s="3"/>
      <c r="F6162" s="3"/>
      <c r="H6162" s="5">
        <f>_xlfn.XLOOKUP(Table16[[#This Row],[OrderID]],[3]!Table13456[No заказа],[3]!Table13456[Количество],"",0,1)</f>
        <v>1</v>
      </c>
      <c r="I6162" s="5">
        <f>_xlfn.XLOOKUP(Table16[[#This Row],[OrderID]],[3]!Table13456[No заказа],[3]!Table13456[Цена],"",0,1)</f>
        <v>9024</v>
      </c>
      <c r="J6162" s="2" t="str">
        <f>M01_SETTINGS!$F$2</f>
        <v>KASPI</v>
      </c>
    </row>
    <row r="6163" spans="1:10" x14ac:dyDescent="0.35">
      <c r="A6163" s="3">
        <f>_xlfn.XLOOKUP(Table16[[#This Row],[OrderID]],[3]!Table13456[No заказа],[3]!Table13456[Дата
отправки],"",0,1)</f>
        <v>45624</v>
      </c>
      <c r="B6163" s="2">
        <v>451799985</v>
      </c>
      <c r="C6163" s="2"/>
      <c r="D6163" s="2"/>
      <c r="E6163" s="3"/>
      <c r="F6163" s="3"/>
      <c r="H6163" s="5">
        <f>_xlfn.XLOOKUP(Table16[[#This Row],[OrderID]],[3]!Table13456[No заказа],[3]!Table13456[Количество],"",0,1)</f>
        <v>1</v>
      </c>
      <c r="I6163" s="5">
        <f>_xlfn.XLOOKUP(Table16[[#This Row],[OrderID]],[3]!Table13456[No заказа],[3]!Table13456[Цена],"",0,1)</f>
        <v>8475</v>
      </c>
      <c r="J6163" s="2" t="str">
        <f>M01_SETTINGS!$F$2</f>
        <v>KASPI</v>
      </c>
    </row>
    <row r="6164" spans="1:10" x14ac:dyDescent="0.35">
      <c r="A6164" s="3">
        <f>_xlfn.XLOOKUP(Table16[[#This Row],[OrderID]],[3]!Table13456[No заказа],[3]!Table13456[Дата
отправки],"",0,1)</f>
        <v>45624</v>
      </c>
      <c r="B6164" s="2">
        <v>451825368</v>
      </c>
      <c r="C6164" s="2"/>
      <c r="D6164" s="2"/>
      <c r="E6164" s="3"/>
      <c r="F6164" s="3"/>
      <c r="H6164" s="5">
        <f>_xlfn.XLOOKUP(Table16[[#This Row],[OrderID]],[3]!Table13456[No заказа],[3]!Table13456[Количество],"",0,1)</f>
        <v>1</v>
      </c>
      <c r="I6164" s="5">
        <f>_xlfn.XLOOKUP(Table16[[#This Row],[OrderID]],[3]!Table13456[No заказа],[3]!Table13456[Цена],"",0,1)</f>
        <v>8430</v>
      </c>
      <c r="J6164" s="2" t="str">
        <f>M01_SETTINGS!$F$2</f>
        <v>KASPI</v>
      </c>
    </row>
    <row r="6165" spans="1:10" x14ac:dyDescent="0.35">
      <c r="A6165" s="3">
        <f>_xlfn.XLOOKUP(Table16[[#This Row],[OrderID]],[3]!Table13456[No заказа],[3]!Table13456[Дата
отправки],"",0,1)</f>
        <v>45624</v>
      </c>
      <c r="B6165" s="2">
        <v>451776385</v>
      </c>
      <c r="C6165" s="2"/>
      <c r="D6165" s="2"/>
      <c r="E6165" s="3"/>
      <c r="F6165" s="3"/>
      <c r="H6165" s="5">
        <f>_xlfn.XLOOKUP(Table16[[#This Row],[OrderID]],[3]!Table13456[No заказа],[3]!Table13456[Количество],"",0,1)</f>
        <v>1</v>
      </c>
      <c r="I6165" s="5">
        <f>_xlfn.XLOOKUP(Table16[[#This Row],[OrderID]],[3]!Table13456[No заказа],[3]!Table13456[Цена],"",0,1)</f>
        <v>8989</v>
      </c>
      <c r="J6165" s="2" t="str">
        <f>M01_SETTINGS!$F$2</f>
        <v>KASPI</v>
      </c>
    </row>
    <row r="6166" spans="1:10" x14ac:dyDescent="0.35">
      <c r="A6166" s="3">
        <f>_xlfn.XLOOKUP(Table16[[#This Row],[OrderID]],[3]!Table13456[No заказа],[3]!Table13456[Дата
отправки],"",0,1)</f>
        <v>45624</v>
      </c>
      <c r="B6166" s="2">
        <v>451734050</v>
      </c>
      <c r="C6166" s="2"/>
      <c r="D6166" s="2"/>
      <c r="E6166" s="3"/>
      <c r="F6166" s="3"/>
      <c r="H6166" s="5">
        <f>_xlfn.XLOOKUP(Table16[[#This Row],[OrderID]],[3]!Table13456[No заказа],[3]!Table13456[Количество],"",0,1)</f>
        <v>1</v>
      </c>
      <c r="I6166" s="5">
        <f>_xlfn.XLOOKUP(Table16[[#This Row],[OrderID]],[3]!Table13456[No заказа],[3]!Table13456[Цена],"",0,1)</f>
        <v>8989</v>
      </c>
      <c r="J6166" s="2" t="str">
        <f>M01_SETTINGS!$F$2</f>
        <v>KASPI</v>
      </c>
    </row>
    <row r="6167" spans="1:10" x14ac:dyDescent="0.35">
      <c r="A6167" s="3">
        <f>_xlfn.XLOOKUP(Table16[[#This Row],[OrderID]],[3]!Table13456[No заказа],[3]!Table13456[Дата
отправки],"",0,1)</f>
        <v>45624</v>
      </c>
      <c r="B6167" s="2">
        <v>451954510</v>
      </c>
      <c r="C6167" s="2"/>
      <c r="D6167" s="2"/>
      <c r="E6167" s="3"/>
      <c r="F6167" s="3"/>
      <c r="H6167" s="5">
        <f>_xlfn.XLOOKUP(Table16[[#This Row],[OrderID]],[3]!Table13456[No заказа],[3]!Table13456[Количество],"",0,1)</f>
        <v>1</v>
      </c>
      <c r="I6167" s="5">
        <f>_xlfn.XLOOKUP(Table16[[#This Row],[OrderID]],[3]!Table13456[No заказа],[3]!Table13456[Цена],"",0,1)</f>
        <v>8989</v>
      </c>
      <c r="J6167" s="2" t="str">
        <f>M01_SETTINGS!$F$2</f>
        <v>KASPI</v>
      </c>
    </row>
    <row r="6168" spans="1:10" x14ac:dyDescent="0.35">
      <c r="A6168" s="3">
        <f>_xlfn.XLOOKUP(Table16[[#This Row],[OrderID]],[3]!Table13456[No заказа],[3]!Table13456[Дата
отправки],"",0,1)</f>
        <v>45624</v>
      </c>
      <c r="B6168" s="2">
        <v>451839566</v>
      </c>
      <c r="C6168" s="2"/>
      <c r="D6168" s="2"/>
      <c r="E6168" s="3"/>
      <c r="F6168" s="3"/>
      <c r="H6168" s="5">
        <f>_xlfn.XLOOKUP(Table16[[#This Row],[OrderID]],[3]!Table13456[No заказа],[3]!Table13456[Количество],"",0,1)</f>
        <v>1</v>
      </c>
      <c r="I6168" s="5">
        <f>_xlfn.XLOOKUP(Table16[[#This Row],[OrderID]],[3]!Table13456[No заказа],[3]!Table13456[Цена],"",0,1)</f>
        <v>8250</v>
      </c>
      <c r="J6168" s="2" t="str">
        <f>M01_SETTINGS!$F$2</f>
        <v>KASPI</v>
      </c>
    </row>
    <row r="6169" spans="1:10" x14ac:dyDescent="0.35">
      <c r="A6169" s="3">
        <f>_xlfn.XLOOKUP(Table16[[#This Row],[OrderID]],[3]!Table13456[No заказа],[3]!Table13456[Дата
отправки],"",0,1)</f>
        <v>45624</v>
      </c>
      <c r="B6169" s="2">
        <v>451545716</v>
      </c>
      <c r="C6169" s="2"/>
      <c r="D6169" s="2"/>
      <c r="E6169" s="3"/>
      <c r="F6169" s="3"/>
      <c r="H6169" s="5">
        <f>_xlfn.XLOOKUP(Table16[[#This Row],[OrderID]],[3]!Table13456[No заказа],[3]!Table13456[Количество],"",0,1)</f>
        <v>1</v>
      </c>
      <c r="I6169" s="5">
        <f>_xlfn.XLOOKUP(Table16[[#This Row],[OrderID]],[3]!Table13456[No заказа],[3]!Table13456[Цена],"",0,1)</f>
        <v>8250</v>
      </c>
      <c r="J6169" s="2" t="str">
        <f>M01_SETTINGS!$F$2</f>
        <v>KASPI</v>
      </c>
    </row>
    <row r="6170" spans="1:10" x14ac:dyDescent="0.35">
      <c r="A6170" s="3">
        <f>_xlfn.XLOOKUP(Table16[[#This Row],[OrderID]],[3]!Table13456[No заказа],[3]!Table13456[Дата
отправки],"",0,1)</f>
        <v>45624</v>
      </c>
      <c r="B6170" s="2">
        <v>451818363</v>
      </c>
      <c r="C6170" s="2"/>
      <c r="D6170" s="2"/>
      <c r="E6170" s="3"/>
      <c r="F6170" s="3"/>
      <c r="H6170" s="5">
        <f>_xlfn.XLOOKUP(Table16[[#This Row],[OrderID]],[3]!Table13456[No заказа],[3]!Table13456[Количество],"",0,1)</f>
        <v>1</v>
      </c>
      <c r="I6170" s="5">
        <f>_xlfn.XLOOKUP(Table16[[#This Row],[OrderID]],[3]!Table13456[No заказа],[3]!Table13456[Цена],"",0,1)</f>
        <v>8399</v>
      </c>
      <c r="J6170" s="2" t="str">
        <f>M01_SETTINGS!$F$2</f>
        <v>KASPI</v>
      </c>
    </row>
    <row r="6171" spans="1:10" x14ac:dyDescent="0.35">
      <c r="A6171" s="3">
        <f>_xlfn.XLOOKUP(Table16[[#This Row],[OrderID]],[3]!Table13456[No заказа],[3]!Table13456[Дата
отправки],"",0,1)</f>
        <v>45624</v>
      </c>
      <c r="B6171" s="2">
        <v>451983316</v>
      </c>
      <c r="C6171" s="2"/>
      <c r="D6171" s="2"/>
      <c r="E6171" s="3"/>
      <c r="F6171" s="3"/>
      <c r="H6171" s="5">
        <f>_xlfn.XLOOKUP(Table16[[#This Row],[OrderID]],[3]!Table13456[No заказа],[3]!Table13456[Количество],"",0,1)</f>
        <v>1</v>
      </c>
      <c r="I6171" s="5">
        <f>_xlfn.XLOOKUP(Table16[[#This Row],[OrderID]],[3]!Table13456[No заказа],[3]!Table13456[Цена],"",0,1)</f>
        <v>8874</v>
      </c>
      <c r="J6171" s="2" t="str">
        <f>M01_SETTINGS!$F$2</f>
        <v>KASPI</v>
      </c>
    </row>
    <row r="6172" spans="1:10" x14ac:dyDescent="0.35">
      <c r="A6172" s="3">
        <f>_xlfn.XLOOKUP(Table16[[#This Row],[OrderID]],[3]!Table13456[No заказа],[3]!Table13456[Дата
отправки],"",0,1)</f>
        <v>45624</v>
      </c>
      <c r="B6172" s="2">
        <v>451575322</v>
      </c>
      <c r="C6172" s="2"/>
      <c r="D6172" s="2"/>
      <c r="E6172" s="3"/>
      <c r="F6172" s="3"/>
      <c r="H6172" s="5">
        <f>_xlfn.XLOOKUP(Table16[[#This Row],[OrderID]],[3]!Table13456[No заказа],[3]!Table13456[Количество],"",0,1)</f>
        <v>1</v>
      </c>
      <c r="I6172" s="5">
        <f>_xlfn.XLOOKUP(Table16[[#This Row],[OrderID]],[3]!Table13456[No заказа],[3]!Table13456[Цена],"",0,1)</f>
        <v>9016</v>
      </c>
      <c r="J6172" s="2" t="str">
        <f>M01_SETTINGS!$F$2</f>
        <v>KASPI</v>
      </c>
    </row>
    <row r="6173" spans="1:10" x14ac:dyDescent="0.35">
      <c r="A6173" s="3">
        <f>_xlfn.XLOOKUP(Table16[[#This Row],[OrderID]],[3]!Table13456[No заказа],[3]!Table13456[Дата
отправки],"",0,1)</f>
        <v>45624</v>
      </c>
      <c r="B6173" s="2">
        <v>451636489</v>
      </c>
      <c r="C6173" s="2"/>
      <c r="D6173" s="2"/>
      <c r="E6173" s="3"/>
      <c r="F6173" s="3"/>
      <c r="H6173" s="5">
        <f>_xlfn.XLOOKUP(Table16[[#This Row],[OrderID]],[3]!Table13456[No заказа],[3]!Table13456[Количество],"",0,1)</f>
        <v>1</v>
      </c>
      <c r="I6173" s="5">
        <f>_xlfn.XLOOKUP(Table16[[#This Row],[OrderID]],[3]!Table13456[No заказа],[3]!Table13456[Цена],"",0,1)</f>
        <v>8989</v>
      </c>
      <c r="J6173" s="2" t="str">
        <f>M01_SETTINGS!$F$2</f>
        <v>KASPI</v>
      </c>
    </row>
    <row r="6174" spans="1:10" x14ac:dyDescent="0.35">
      <c r="A6174" s="3">
        <f>_xlfn.XLOOKUP(Table16[[#This Row],[OrderID]],[3]!Table13456[No заказа],[3]!Table13456[Дата
отправки],"",0,1)</f>
        <v>45624</v>
      </c>
      <c r="B6174" s="2">
        <v>451599106</v>
      </c>
      <c r="C6174" s="2"/>
      <c r="D6174" s="2"/>
      <c r="E6174" s="3"/>
      <c r="F6174" s="3"/>
      <c r="H6174" s="5">
        <f>_xlfn.XLOOKUP(Table16[[#This Row],[OrderID]],[3]!Table13456[No заказа],[3]!Table13456[Количество],"",0,1)</f>
        <v>1</v>
      </c>
      <c r="I6174" s="5">
        <f>_xlfn.XLOOKUP(Table16[[#This Row],[OrderID]],[3]!Table13456[No заказа],[3]!Table13456[Цена],"",0,1)</f>
        <v>8430</v>
      </c>
      <c r="J6174" s="2" t="str">
        <f>M01_SETTINGS!$F$2</f>
        <v>KASPI</v>
      </c>
    </row>
    <row r="6175" spans="1:10" x14ac:dyDescent="0.35">
      <c r="A6175" s="3">
        <f>_xlfn.XLOOKUP(Table16[[#This Row],[OrderID]],[3]!Table13456[No заказа],[3]!Table13456[Дата
отправки],"",0,1)</f>
        <v>45624</v>
      </c>
      <c r="B6175" s="2">
        <v>451641065</v>
      </c>
      <c r="C6175" s="2"/>
      <c r="D6175" s="2"/>
      <c r="E6175" s="3"/>
      <c r="F6175" s="3"/>
      <c r="H6175" s="5">
        <f>_xlfn.XLOOKUP(Table16[[#This Row],[OrderID]],[3]!Table13456[No заказа],[3]!Table13456[Количество],"",0,1)</f>
        <v>1</v>
      </c>
      <c r="I6175" s="5">
        <f>_xlfn.XLOOKUP(Table16[[#This Row],[OrderID]],[3]!Table13456[No заказа],[3]!Table13456[Цена],"",0,1)</f>
        <v>8100</v>
      </c>
      <c r="J6175" s="2" t="str">
        <f>M01_SETTINGS!$F$2</f>
        <v>KASPI</v>
      </c>
    </row>
    <row r="6176" spans="1:10" x14ac:dyDescent="0.35">
      <c r="A6176" s="3">
        <f>_xlfn.XLOOKUP(Table16[[#This Row],[OrderID]],[3]!Table13456[No заказа],[3]!Table13456[Дата
отправки],"",0,1)</f>
        <v>45624</v>
      </c>
      <c r="B6176" s="2">
        <v>451546242</v>
      </c>
      <c r="C6176" s="2"/>
      <c r="D6176" s="2"/>
      <c r="E6176" s="3"/>
      <c r="F6176" s="3"/>
      <c r="H6176" s="5">
        <f>_xlfn.XLOOKUP(Table16[[#This Row],[OrderID]],[3]!Table13456[No заказа],[3]!Table13456[Количество],"",0,1)</f>
        <v>1</v>
      </c>
      <c r="I6176" s="5">
        <f>_xlfn.XLOOKUP(Table16[[#This Row],[OrderID]],[3]!Table13456[No заказа],[3]!Table13456[Цена],"",0,1)</f>
        <v>8100</v>
      </c>
      <c r="J6176" s="2" t="str">
        <f>M01_SETTINGS!$F$2</f>
        <v>KASPI</v>
      </c>
    </row>
    <row r="6177" spans="1:10" x14ac:dyDescent="0.35">
      <c r="A6177" s="3">
        <f>_xlfn.XLOOKUP(Table16[[#This Row],[OrderID]],[3]!Table13456[No заказа],[3]!Table13456[Дата
отправки],"",0,1)</f>
        <v>45624</v>
      </c>
      <c r="B6177" s="2">
        <v>451529447</v>
      </c>
      <c r="C6177" s="2"/>
      <c r="D6177" s="2"/>
      <c r="E6177" s="3"/>
      <c r="F6177" s="3"/>
      <c r="H6177" s="5">
        <f>_xlfn.XLOOKUP(Table16[[#This Row],[OrderID]],[3]!Table13456[No заказа],[3]!Table13456[Количество],"",0,1)</f>
        <v>1</v>
      </c>
      <c r="I6177" s="5">
        <f>_xlfn.XLOOKUP(Table16[[#This Row],[OrderID]],[3]!Table13456[No заказа],[3]!Table13456[Цена],"",0,1)</f>
        <v>8500</v>
      </c>
      <c r="J6177" s="2" t="str">
        <f>M01_SETTINGS!$F$2</f>
        <v>KASPI</v>
      </c>
    </row>
    <row r="6178" spans="1:10" x14ac:dyDescent="0.35">
      <c r="A6178" s="3">
        <f>_xlfn.XLOOKUP(Table16[[#This Row],[OrderID]],[3]!Table13456[No заказа],[3]!Table13456[Дата
отправки],"",0,1)</f>
        <v>45624</v>
      </c>
      <c r="B6178" s="2">
        <v>451976299</v>
      </c>
      <c r="C6178" s="2"/>
      <c r="D6178" s="2"/>
      <c r="E6178" s="3"/>
      <c r="F6178" s="3"/>
      <c r="H6178" s="5">
        <f>_xlfn.XLOOKUP(Table16[[#This Row],[OrderID]],[3]!Table13456[No заказа],[3]!Table13456[Количество],"",0,1)</f>
        <v>1</v>
      </c>
      <c r="I6178" s="5">
        <f>_xlfn.XLOOKUP(Table16[[#This Row],[OrderID]],[3]!Table13456[No заказа],[3]!Table13456[Цена],"",0,1)</f>
        <v>8989</v>
      </c>
      <c r="J6178" s="2" t="str">
        <f>M01_SETTINGS!$F$2</f>
        <v>KASPI</v>
      </c>
    </row>
    <row r="6179" spans="1:10" x14ac:dyDescent="0.35">
      <c r="A6179" s="3">
        <f>_xlfn.XLOOKUP(Table16[[#This Row],[OrderID]],[3]!Table13456[No заказа],[3]!Table13456[Дата
отправки],"",0,1)</f>
        <v>45624</v>
      </c>
      <c r="B6179" s="2">
        <v>451779320</v>
      </c>
      <c r="C6179" s="2"/>
      <c r="D6179" s="2"/>
      <c r="E6179" s="3"/>
      <c r="F6179" s="3"/>
      <c r="H6179" s="5">
        <f>_xlfn.XLOOKUP(Table16[[#This Row],[OrderID]],[3]!Table13456[No заказа],[3]!Table13456[Количество],"",0,1)</f>
        <v>1</v>
      </c>
      <c r="I6179" s="5">
        <f>_xlfn.XLOOKUP(Table16[[#This Row],[OrderID]],[3]!Table13456[No заказа],[3]!Table13456[Цена],"",0,1)</f>
        <v>8224</v>
      </c>
      <c r="J6179" s="2" t="str">
        <f>M01_SETTINGS!$F$2</f>
        <v>KASPI</v>
      </c>
    </row>
    <row r="6180" spans="1:10" x14ac:dyDescent="0.35">
      <c r="A6180" s="3">
        <f>_xlfn.XLOOKUP(Table16[[#This Row],[OrderID]],[3]!Table13456[No заказа],[3]!Table13456[Дата
отправки],"",0,1)</f>
        <v>45624</v>
      </c>
      <c r="B6180" s="2">
        <v>451944539</v>
      </c>
      <c r="C6180" s="2"/>
      <c r="D6180" s="2"/>
      <c r="E6180" s="3"/>
      <c r="F6180" s="3"/>
      <c r="H6180" s="5">
        <f>_xlfn.XLOOKUP(Table16[[#This Row],[OrderID]],[3]!Table13456[No заказа],[3]!Table13456[Количество],"",0,1)</f>
        <v>1</v>
      </c>
      <c r="I6180" s="5">
        <f>_xlfn.XLOOKUP(Table16[[#This Row],[OrderID]],[3]!Table13456[No заказа],[3]!Table13456[Цена],"",0,1)</f>
        <v>8375</v>
      </c>
      <c r="J6180" s="2" t="str">
        <f>M01_SETTINGS!$F$2</f>
        <v>KASPI</v>
      </c>
    </row>
    <row r="6181" spans="1:10" x14ac:dyDescent="0.35">
      <c r="A6181" s="3">
        <f>_xlfn.XLOOKUP(Table16[[#This Row],[OrderID]],[3]!Table13456[No заказа],[3]!Table13456[Дата
отправки],"",0,1)</f>
        <v>45624</v>
      </c>
      <c r="B6181" s="2">
        <v>451707295</v>
      </c>
      <c r="C6181" s="2"/>
      <c r="D6181" s="2"/>
      <c r="E6181" s="3"/>
      <c r="F6181" s="3"/>
      <c r="H6181" s="5">
        <f>_xlfn.XLOOKUP(Table16[[#This Row],[OrderID]],[3]!Table13456[No заказа],[3]!Table13456[Количество],"",0,1)</f>
        <v>1</v>
      </c>
      <c r="I6181" s="5">
        <f>_xlfn.XLOOKUP(Table16[[#This Row],[OrderID]],[3]!Table13456[No заказа],[3]!Table13456[Цена],"",0,1)</f>
        <v>8989</v>
      </c>
      <c r="J6181" s="2" t="str">
        <f>M01_SETTINGS!$F$2</f>
        <v>KASPI</v>
      </c>
    </row>
    <row r="6182" spans="1:10" x14ac:dyDescent="0.35">
      <c r="A6182" s="3">
        <f>_xlfn.XLOOKUP(Table16[[#This Row],[OrderID]],[3]!Table13456[No заказа],[3]!Table13456[Дата
отправки],"",0,1)</f>
        <v>45624</v>
      </c>
      <c r="B6182" s="2">
        <v>451612326</v>
      </c>
      <c r="C6182" s="2"/>
      <c r="D6182" s="2"/>
      <c r="E6182" s="3"/>
      <c r="F6182" s="3"/>
      <c r="H6182" s="5">
        <f>_xlfn.XLOOKUP(Table16[[#This Row],[OrderID]],[3]!Table13456[No заказа],[3]!Table13456[Количество],"",0,1)</f>
        <v>1</v>
      </c>
      <c r="I6182" s="5">
        <f>_xlfn.XLOOKUP(Table16[[#This Row],[OrderID]],[3]!Table13456[No заказа],[3]!Table13456[Цена],"",0,1)</f>
        <v>8933</v>
      </c>
      <c r="J6182" s="2" t="str">
        <f>M01_SETTINGS!$F$2</f>
        <v>KASPI</v>
      </c>
    </row>
    <row r="6183" spans="1:10" x14ac:dyDescent="0.35">
      <c r="A6183" s="3">
        <f>_xlfn.XLOOKUP(Table16[[#This Row],[OrderID]],[3]!Table13456[No заказа],[3]!Table13456[Дата
отправки],"",0,1)</f>
        <v>45624</v>
      </c>
      <c r="B6183" s="2">
        <v>451647303</v>
      </c>
      <c r="C6183" s="2"/>
      <c r="D6183" s="2"/>
      <c r="E6183" s="3"/>
      <c r="F6183" s="3"/>
      <c r="H6183" s="5">
        <f>_xlfn.XLOOKUP(Table16[[#This Row],[OrderID]],[3]!Table13456[No заказа],[3]!Table13456[Количество],"",0,1)</f>
        <v>1</v>
      </c>
      <c r="I6183" s="5">
        <f>_xlfn.XLOOKUP(Table16[[#This Row],[OrderID]],[3]!Table13456[No заказа],[3]!Table13456[Цена],"",0,1)</f>
        <v>8900</v>
      </c>
      <c r="J6183" s="2" t="str">
        <f>M01_SETTINGS!$F$2</f>
        <v>KASPI</v>
      </c>
    </row>
    <row r="6184" spans="1:10" x14ac:dyDescent="0.35">
      <c r="A6184" s="3">
        <f>_xlfn.XLOOKUP(Table16[[#This Row],[OrderID]],[3]!Table13456[No заказа],[3]!Table13456[Дата
отправки],"",0,1)</f>
        <v>45624</v>
      </c>
      <c r="B6184" s="2">
        <v>451941959</v>
      </c>
      <c r="C6184" s="2"/>
      <c r="D6184" s="2"/>
      <c r="E6184" s="3"/>
      <c r="F6184" s="3"/>
      <c r="H6184" s="5">
        <f>_xlfn.XLOOKUP(Table16[[#This Row],[OrderID]],[3]!Table13456[No заказа],[3]!Table13456[Количество],"",0,1)</f>
        <v>1</v>
      </c>
      <c r="I6184" s="5">
        <f>_xlfn.XLOOKUP(Table16[[#This Row],[OrderID]],[3]!Table13456[No заказа],[3]!Table13456[Цена],"",0,1)</f>
        <v>8989</v>
      </c>
      <c r="J6184" s="2" t="str">
        <f>M01_SETTINGS!$F$2</f>
        <v>KASPI</v>
      </c>
    </row>
    <row r="6185" spans="1:10" x14ac:dyDescent="0.35">
      <c r="A6185" s="3">
        <f>_xlfn.XLOOKUP(Table16[[#This Row],[OrderID]],[3]!Table13456[No заказа],[3]!Table13456[Дата
отправки],"",0,1)</f>
        <v>45623</v>
      </c>
      <c r="B6185" s="2">
        <v>451300763</v>
      </c>
      <c r="C6185" s="2"/>
      <c r="D6185" s="2"/>
      <c r="E6185" s="3"/>
      <c r="F6185" s="3"/>
      <c r="H6185" s="5">
        <f>_xlfn.XLOOKUP(Table16[[#This Row],[OrderID]],[3]!Table13456[No заказа],[3]!Table13456[Количество],"",0,1)</f>
        <v>1</v>
      </c>
      <c r="I6185" s="5">
        <f>_xlfn.XLOOKUP(Table16[[#This Row],[OrderID]],[3]!Table13456[No заказа],[3]!Table13456[Цена],"",0,1)</f>
        <v>9439</v>
      </c>
      <c r="J6185" s="2" t="str">
        <f>M01_SETTINGS!$F$2</f>
        <v>KASPI</v>
      </c>
    </row>
    <row r="6186" spans="1:10" x14ac:dyDescent="0.35">
      <c r="A6186" s="3">
        <f>_xlfn.XLOOKUP(Table16[[#This Row],[OrderID]],[3]!Table13456[No заказа],[3]!Table13456[Дата
отправки],"",0,1)</f>
        <v>45623</v>
      </c>
      <c r="B6186" s="2">
        <v>451043022</v>
      </c>
      <c r="C6186" s="2"/>
      <c r="D6186" s="2"/>
      <c r="E6186" s="3"/>
      <c r="F6186" s="3"/>
      <c r="H6186" s="5">
        <f>_xlfn.XLOOKUP(Table16[[#This Row],[OrderID]],[3]!Table13456[No заказа],[3]!Table13456[Количество],"",0,1)</f>
        <v>1</v>
      </c>
      <c r="I6186" s="5">
        <f>_xlfn.XLOOKUP(Table16[[#This Row],[OrderID]],[3]!Table13456[No заказа],[3]!Table13456[Цена],"",0,1)</f>
        <v>8427</v>
      </c>
      <c r="J6186" s="2" t="str">
        <f>M01_SETTINGS!$F$2</f>
        <v>KASPI</v>
      </c>
    </row>
    <row r="6187" spans="1:10" x14ac:dyDescent="0.35">
      <c r="A6187" s="3">
        <f>_xlfn.XLOOKUP(Table16[[#This Row],[OrderID]],[3]!Table13456[No заказа],[3]!Table13456[Дата
отправки],"",0,1)</f>
        <v>45623</v>
      </c>
      <c r="B6187" s="2">
        <v>451172085</v>
      </c>
      <c r="C6187" s="2"/>
      <c r="D6187" s="2"/>
      <c r="E6187" s="3"/>
      <c r="F6187" s="3"/>
      <c r="H6187" s="5">
        <f>_xlfn.XLOOKUP(Table16[[#This Row],[OrderID]],[3]!Table13456[No заказа],[3]!Table13456[Количество],"",0,1)</f>
        <v>1</v>
      </c>
      <c r="I6187" s="5">
        <f>_xlfn.XLOOKUP(Table16[[#This Row],[OrderID]],[3]!Table13456[No заказа],[3]!Table13456[Цена],"",0,1)</f>
        <v>7990</v>
      </c>
      <c r="J6187" s="2" t="str">
        <f>M01_SETTINGS!$F$2</f>
        <v>KASPI</v>
      </c>
    </row>
    <row r="6188" spans="1:10" x14ac:dyDescent="0.35">
      <c r="A6188" s="3">
        <f>_xlfn.XLOOKUP(Table16[[#This Row],[OrderID]],[3]!Table13456[No заказа],[3]!Table13456[Дата
отправки],"",0,1)</f>
        <v>45623</v>
      </c>
      <c r="B6188" s="2">
        <v>451202814</v>
      </c>
      <c r="C6188" s="2"/>
      <c r="D6188" s="2"/>
      <c r="E6188" s="3"/>
      <c r="F6188" s="3"/>
      <c r="H6188" s="5">
        <f>_xlfn.XLOOKUP(Table16[[#This Row],[OrderID]],[3]!Table13456[No заказа],[3]!Table13456[Количество],"",0,1)</f>
        <v>1</v>
      </c>
      <c r="I6188" s="5">
        <f>_xlfn.XLOOKUP(Table16[[#This Row],[OrderID]],[3]!Table13456[No заказа],[3]!Table13456[Цена],"",0,1)</f>
        <v>7990</v>
      </c>
      <c r="J6188" s="2" t="str">
        <f>M01_SETTINGS!$F$2</f>
        <v>KASPI</v>
      </c>
    </row>
    <row r="6189" spans="1:10" x14ac:dyDescent="0.35">
      <c r="A6189" s="3">
        <f>_xlfn.XLOOKUP(Table16[[#This Row],[OrderID]],[3]!Table13456[No заказа],[3]!Table13456[Дата
отправки],"",0,1)</f>
        <v>45623</v>
      </c>
      <c r="B6189" s="2">
        <v>451033832</v>
      </c>
      <c r="C6189" s="2"/>
      <c r="D6189" s="2"/>
      <c r="E6189" s="3"/>
      <c r="F6189" s="3"/>
      <c r="H6189" s="5">
        <f>_xlfn.XLOOKUP(Table16[[#This Row],[OrderID]],[3]!Table13456[No заказа],[3]!Table13456[Количество],"",0,1)</f>
        <v>1</v>
      </c>
      <c r="I6189" s="5">
        <f>_xlfn.XLOOKUP(Table16[[#This Row],[OrderID]],[3]!Table13456[No заказа],[3]!Table13456[Цена],"",0,1)</f>
        <v>8095</v>
      </c>
      <c r="J6189" s="2" t="str">
        <f>M01_SETTINGS!$F$2</f>
        <v>KASPI</v>
      </c>
    </row>
    <row r="6190" spans="1:10" x14ac:dyDescent="0.35">
      <c r="A6190" s="3">
        <f>_xlfn.XLOOKUP(Table16[[#This Row],[OrderID]],[3]!Table13456[No заказа],[3]!Table13456[Дата
отправки],"",0,1)</f>
        <v>45623</v>
      </c>
      <c r="B6190" s="2">
        <v>451432167</v>
      </c>
      <c r="C6190" s="2"/>
      <c r="D6190" s="2"/>
      <c r="E6190" s="3"/>
      <c r="F6190" s="3"/>
      <c r="H6190" s="5">
        <f>_xlfn.XLOOKUP(Table16[[#This Row],[OrderID]],[3]!Table13456[No заказа],[3]!Table13456[Количество],"",0,1)</f>
        <v>1</v>
      </c>
      <c r="I6190" s="5">
        <f>_xlfn.XLOOKUP(Table16[[#This Row],[OrderID]],[3]!Table13456[No заказа],[3]!Table13456[Цена],"",0,1)</f>
        <v>7990</v>
      </c>
      <c r="J6190" s="2" t="str">
        <f>M01_SETTINGS!$F$2</f>
        <v>KASPI</v>
      </c>
    </row>
    <row r="6191" spans="1:10" x14ac:dyDescent="0.35">
      <c r="A6191" s="3">
        <f>_xlfn.XLOOKUP(Table16[[#This Row],[OrderID]],[3]!Table13456[No заказа],[3]!Table13456[Дата
отправки],"",0,1)</f>
        <v>45623</v>
      </c>
      <c r="B6191" s="2">
        <v>451363459</v>
      </c>
      <c r="C6191" s="2"/>
      <c r="D6191" s="2"/>
      <c r="E6191" s="3"/>
      <c r="F6191" s="3"/>
      <c r="H6191" s="5">
        <f>_xlfn.XLOOKUP(Table16[[#This Row],[OrderID]],[3]!Table13456[No заказа],[3]!Table13456[Количество],"",0,1)</f>
        <v>1</v>
      </c>
      <c r="I6191" s="5">
        <f>_xlfn.XLOOKUP(Table16[[#This Row],[OrderID]],[3]!Table13456[No заказа],[3]!Table13456[Цена],"",0,1)</f>
        <v>7990</v>
      </c>
      <c r="J6191" s="2" t="str">
        <f>M01_SETTINGS!$F$2</f>
        <v>KASPI</v>
      </c>
    </row>
    <row r="6192" spans="1:10" x14ac:dyDescent="0.35">
      <c r="A6192" s="3">
        <f>_xlfn.XLOOKUP(Table16[[#This Row],[OrderID]],[3]!Table13456[No заказа],[3]!Table13456[Дата
отправки],"",0,1)</f>
        <v>45623</v>
      </c>
      <c r="B6192" s="2">
        <v>451218583</v>
      </c>
      <c r="C6192" s="2"/>
      <c r="D6192" s="2"/>
      <c r="E6192" s="3"/>
      <c r="F6192" s="3"/>
      <c r="H6192" s="5">
        <f>_xlfn.XLOOKUP(Table16[[#This Row],[OrderID]],[3]!Table13456[No заказа],[3]!Table13456[Количество],"",0,1)</f>
        <v>1</v>
      </c>
      <c r="I6192" s="5">
        <f>_xlfn.XLOOKUP(Table16[[#This Row],[OrderID]],[3]!Table13456[No заказа],[3]!Table13456[Цена],"",0,1)</f>
        <v>7990</v>
      </c>
      <c r="J6192" s="2" t="str">
        <f>M01_SETTINGS!$F$2</f>
        <v>KASPI</v>
      </c>
    </row>
    <row r="6193" spans="1:10" x14ac:dyDescent="0.35">
      <c r="A6193" s="3">
        <f>_xlfn.XLOOKUP(Table16[[#This Row],[OrderID]],[3]!Table13456[No заказа],[3]!Table13456[Дата
отправки],"",0,1)</f>
        <v>45623</v>
      </c>
      <c r="B6193" s="2">
        <v>451154942</v>
      </c>
      <c r="C6193" s="2"/>
      <c r="D6193" s="2"/>
      <c r="E6193" s="3"/>
      <c r="F6193" s="3"/>
      <c r="H6193" s="5">
        <f>_xlfn.XLOOKUP(Table16[[#This Row],[OrderID]],[3]!Table13456[No заказа],[3]!Table13456[Количество],"",0,1)</f>
        <v>1</v>
      </c>
      <c r="I6193" s="5">
        <f>_xlfn.XLOOKUP(Table16[[#This Row],[OrderID]],[3]!Table13456[No заказа],[3]!Table13456[Цена],"",0,1)</f>
        <v>9000</v>
      </c>
      <c r="J6193" s="2" t="str">
        <f>M01_SETTINGS!$F$2</f>
        <v>KASPI</v>
      </c>
    </row>
    <row r="6194" spans="1:10" x14ac:dyDescent="0.35">
      <c r="A6194" s="3">
        <f>_xlfn.XLOOKUP(Table16[[#This Row],[OrderID]],[3]!Table13456[No заказа],[3]!Table13456[Дата
отправки],"",0,1)</f>
        <v>45623</v>
      </c>
      <c r="B6194" s="2">
        <v>451431803</v>
      </c>
      <c r="C6194" s="2"/>
      <c r="D6194" s="2"/>
      <c r="E6194" s="3"/>
      <c r="F6194" s="3"/>
      <c r="H6194" s="5">
        <f>_xlfn.XLOOKUP(Table16[[#This Row],[OrderID]],[3]!Table13456[No заказа],[3]!Table13456[Количество],"",0,1)</f>
        <v>1</v>
      </c>
      <c r="I6194" s="5">
        <f>_xlfn.XLOOKUP(Table16[[#This Row],[OrderID]],[3]!Table13456[No заказа],[3]!Table13456[Цена],"",0,1)</f>
        <v>9000</v>
      </c>
      <c r="J6194" s="2" t="str">
        <f>M01_SETTINGS!$F$2</f>
        <v>KASPI</v>
      </c>
    </row>
    <row r="6195" spans="1:10" x14ac:dyDescent="0.35">
      <c r="A6195" s="3">
        <f>_xlfn.XLOOKUP(Table16[[#This Row],[OrderID]],[3]!Table13456[No заказа],[3]!Table13456[Дата
отправки],"",0,1)</f>
        <v>45623</v>
      </c>
      <c r="B6195" s="2">
        <v>451244031</v>
      </c>
      <c r="C6195" s="2"/>
      <c r="D6195" s="2"/>
      <c r="E6195" s="3"/>
      <c r="F6195" s="3"/>
      <c r="H6195" s="5">
        <f>_xlfn.XLOOKUP(Table16[[#This Row],[OrderID]],[3]!Table13456[No заказа],[3]!Table13456[Количество],"",0,1)</f>
        <v>1</v>
      </c>
      <c r="I6195" s="5">
        <f>_xlfn.XLOOKUP(Table16[[#This Row],[OrderID]],[3]!Table13456[No заказа],[3]!Table13456[Цена],"",0,1)</f>
        <v>8138</v>
      </c>
      <c r="J6195" s="2" t="str">
        <f>M01_SETTINGS!$F$2</f>
        <v>KASPI</v>
      </c>
    </row>
    <row r="6196" spans="1:10" x14ac:dyDescent="0.35">
      <c r="A6196" s="3">
        <f>_xlfn.XLOOKUP(Table16[[#This Row],[OrderID]],[3]!Table13456[No заказа],[3]!Table13456[Дата
отправки],"",0,1)</f>
        <v>45623</v>
      </c>
      <c r="B6196" s="2">
        <v>451157291</v>
      </c>
      <c r="C6196" s="2"/>
      <c r="D6196" s="2"/>
      <c r="E6196" s="3"/>
      <c r="F6196" s="3"/>
      <c r="H6196" s="5">
        <f>_xlfn.XLOOKUP(Table16[[#This Row],[OrderID]],[3]!Table13456[No заказа],[3]!Table13456[Количество],"",0,1)</f>
        <v>1</v>
      </c>
      <c r="I6196" s="5">
        <f>_xlfn.XLOOKUP(Table16[[#This Row],[OrderID]],[3]!Table13456[No заказа],[3]!Table13456[Цена],"",0,1)</f>
        <v>8172</v>
      </c>
      <c r="J6196" s="2" t="str">
        <f>M01_SETTINGS!$F$2</f>
        <v>KASPI</v>
      </c>
    </row>
    <row r="6197" spans="1:10" x14ac:dyDescent="0.35">
      <c r="A6197" s="3">
        <f>_xlfn.XLOOKUP(Table16[[#This Row],[OrderID]],[3]!Table13456[No заказа],[3]!Table13456[Дата
отправки],"",0,1)</f>
        <v>45623</v>
      </c>
      <c r="B6197" s="2">
        <v>451056275</v>
      </c>
      <c r="C6197" s="2"/>
      <c r="D6197" s="2"/>
      <c r="E6197" s="3"/>
      <c r="F6197" s="3"/>
      <c r="H6197" s="5">
        <f>_xlfn.XLOOKUP(Table16[[#This Row],[OrderID]],[3]!Table13456[No заказа],[3]!Table13456[Количество],"",0,1)</f>
        <v>1</v>
      </c>
      <c r="I6197" s="5">
        <f>_xlfn.XLOOKUP(Table16[[#This Row],[OrderID]],[3]!Table13456[No заказа],[3]!Table13456[Цена],"",0,1)</f>
        <v>7990</v>
      </c>
      <c r="J6197" s="2" t="str">
        <f>M01_SETTINGS!$F$2</f>
        <v>KASPI</v>
      </c>
    </row>
    <row r="6198" spans="1:10" x14ac:dyDescent="0.35">
      <c r="A6198" s="3">
        <f>_xlfn.XLOOKUP(Table16[[#This Row],[OrderID]],[3]!Table13456[No заказа],[3]!Table13456[Дата
отправки],"",0,1)</f>
        <v>45623</v>
      </c>
      <c r="B6198" s="2">
        <v>451086179</v>
      </c>
      <c r="C6198" s="2"/>
      <c r="D6198" s="2"/>
      <c r="E6198" s="3"/>
      <c r="F6198" s="3"/>
      <c r="H6198" s="5">
        <f>_xlfn.XLOOKUP(Table16[[#This Row],[OrderID]],[3]!Table13456[No заказа],[3]!Table13456[Количество],"",0,1)</f>
        <v>1</v>
      </c>
      <c r="I6198" s="5">
        <f>_xlfn.XLOOKUP(Table16[[#This Row],[OrderID]],[3]!Table13456[No заказа],[3]!Table13456[Цена],"",0,1)</f>
        <v>8585</v>
      </c>
      <c r="J6198" s="2" t="str">
        <f>M01_SETTINGS!$F$2</f>
        <v>KASPI</v>
      </c>
    </row>
    <row r="6199" spans="1:10" x14ac:dyDescent="0.35">
      <c r="A6199" s="3">
        <f>_xlfn.XLOOKUP(Table16[[#This Row],[OrderID]],[3]!Table13456[No заказа],[3]!Table13456[Дата
отправки],"",0,1)</f>
        <v>45623</v>
      </c>
      <c r="B6199" s="2">
        <v>451180870</v>
      </c>
      <c r="C6199" s="2"/>
      <c r="D6199" s="2"/>
      <c r="E6199" s="3"/>
      <c r="F6199" s="3"/>
      <c r="H6199" s="5">
        <f>_xlfn.XLOOKUP(Table16[[#This Row],[OrderID]],[3]!Table13456[No заказа],[3]!Table13456[Количество],"",0,1)</f>
        <v>1</v>
      </c>
      <c r="I6199" s="5">
        <f>_xlfn.XLOOKUP(Table16[[#This Row],[OrderID]],[3]!Table13456[No заказа],[3]!Table13456[Цена],"",0,1)</f>
        <v>8549</v>
      </c>
      <c r="J6199" s="2" t="str">
        <f>M01_SETTINGS!$F$2</f>
        <v>KASPI</v>
      </c>
    </row>
    <row r="6200" spans="1:10" x14ac:dyDescent="0.35">
      <c r="A6200" s="3">
        <f>_xlfn.XLOOKUP(Table16[[#This Row],[OrderID]],[3]!Table13456[No заказа],[3]!Table13456[Дата
отправки],"",0,1)</f>
        <v>45623</v>
      </c>
      <c r="B6200" s="2">
        <v>451124231</v>
      </c>
      <c r="C6200" s="2"/>
      <c r="D6200" s="2"/>
      <c r="E6200" s="3"/>
      <c r="F6200" s="3"/>
      <c r="H6200" s="5">
        <f>_xlfn.XLOOKUP(Table16[[#This Row],[OrderID]],[3]!Table13456[No заказа],[3]!Table13456[Количество],"",0,1)</f>
        <v>1</v>
      </c>
      <c r="I6200" s="5">
        <f>_xlfn.XLOOKUP(Table16[[#This Row],[OrderID]],[3]!Table13456[No заказа],[3]!Table13456[Цена],"",0,1)</f>
        <v>10426</v>
      </c>
      <c r="J6200" s="2" t="str">
        <f>M01_SETTINGS!$F$2</f>
        <v>KASPI</v>
      </c>
    </row>
    <row r="6201" spans="1:10" x14ac:dyDescent="0.35">
      <c r="A6201" s="3">
        <f>_xlfn.XLOOKUP(Table16[[#This Row],[OrderID]],[3]!Table13456[No заказа],[3]!Table13456[Дата
отправки],"",0,1)</f>
        <v>45623</v>
      </c>
      <c r="B6201" s="2">
        <v>451109939</v>
      </c>
      <c r="C6201" s="2"/>
      <c r="D6201" s="2"/>
      <c r="E6201" s="3"/>
      <c r="F6201" s="3"/>
      <c r="H6201" s="5">
        <f>_xlfn.XLOOKUP(Table16[[#This Row],[OrderID]],[3]!Table13456[No заказа],[3]!Table13456[Количество],"",0,1)</f>
        <v>1</v>
      </c>
      <c r="I6201" s="5">
        <f>_xlfn.XLOOKUP(Table16[[#This Row],[OrderID]],[3]!Table13456[No заказа],[3]!Table13456[Цена],"",0,1)</f>
        <v>10298</v>
      </c>
      <c r="J6201" s="2" t="str">
        <f>M01_SETTINGS!$F$2</f>
        <v>KASPI</v>
      </c>
    </row>
    <row r="6202" spans="1:10" x14ac:dyDescent="0.35">
      <c r="A6202" s="3">
        <f>_xlfn.XLOOKUP(Table16[[#This Row],[OrderID]],[3]!Table13456[No заказа],[3]!Table13456[Дата
отправки],"",0,1)</f>
        <v>45623</v>
      </c>
      <c r="B6202" s="2">
        <v>451100796</v>
      </c>
      <c r="C6202" s="2"/>
      <c r="D6202" s="2"/>
      <c r="E6202" s="3"/>
      <c r="F6202" s="3"/>
      <c r="H6202" s="5">
        <f>_xlfn.XLOOKUP(Table16[[#This Row],[OrderID]],[3]!Table13456[No заказа],[3]!Table13456[Количество],"",0,1)</f>
        <v>1</v>
      </c>
      <c r="I6202" s="5">
        <f>_xlfn.XLOOKUP(Table16[[#This Row],[OrderID]],[3]!Table13456[No заказа],[3]!Table13456[Цена],"",0,1)</f>
        <v>10304</v>
      </c>
      <c r="J6202" s="2" t="str">
        <f>M01_SETTINGS!$F$2</f>
        <v>KASPI</v>
      </c>
    </row>
    <row r="6203" spans="1:10" x14ac:dyDescent="0.35">
      <c r="A6203" s="3">
        <f>_xlfn.XLOOKUP(Table16[[#This Row],[OrderID]],[3]!Table13456[No заказа],[3]!Table13456[Дата
отправки],"",0,1)</f>
        <v>45623</v>
      </c>
      <c r="B6203" s="2">
        <v>451231371</v>
      </c>
      <c r="C6203" s="2"/>
      <c r="D6203" s="2"/>
      <c r="E6203" s="3"/>
      <c r="F6203" s="3"/>
      <c r="H6203" s="5">
        <f>_xlfn.XLOOKUP(Table16[[#This Row],[OrderID]],[3]!Table13456[No заказа],[3]!Table13456[Количество],"",0,1)</f>
        <v>1</v>
      </c>
      <c r="I6203" s="5">
        <f>_xlfn.XLOOKUP(Table16[[#This Row],[OrderID]],[3]!Table13456[No заказа],[3]!Table13456[Цена],"",0,1)</f>
        <v>10242</v>
      </c>
      <c r="J6203" s="2" t="str">
        <f>M01_SETTINGS!$F$2</f>
        <v>KASPI</v>
      </c>
    </row>
    <row r="6204" spans="1:10" x14ac:dyDescent="0.35">
      <c r="A6204" s="3">
        <f>_xlfn.XLOOKUP(Table16[[#This Row],[OrderID]],[3]!Table13456[No заказа],[3]!Table13456[Дата
отправки],"",0,1)</f>
        <v>45623</v>
      </c>
      <c r="B6204" s="2">
        <v>451313800</v>
      </c>
      <c r="C6204" s="2"/>
      <c r="D6204" s="2"/>
      <c r="E6204" s="3"/>
      <c r="F6204" s="3"/>
      <c r="H6204" s="5">
        <f>_xlfn.XLOOKUP(Table16[[#This Row],[OrderID]],[3]!Table13456[No заказа],[3]!Table13456[Количество],"",0,1)</f>
        <v>1</v>
      </c>
      <c r="I6204" s="5">
        <f>_xlfn.XLOOKUP(Table16[[#This Row],[OrderID]],[3]!Table13456[No заказа],[3]!Table13456[Цена],"",0,1)</f>
        <v>10161</v>
      </c>
      <c r="J6204" s="2" t="str">
        <f>M01_SETTINGS!$F$2</f>
        <v>KASPI</v>
      </c>
    </row>
    <row r="6205" spans="1:10" x14ac:dyDescent="0.35">
      <c r="A6205" s="3">
        <f>_xlfn.XLOOKUP(Table16[[#This Row],[OrderID]],[3]!Table13456[No заказа],[3]!Table13456[Дата
отправки],"",0,1)</f>
        <v>45623</v>
      </c>
      <c r="B6205" s="2">
        <v>451228785</v>
      </c>
      <c r="C6205" s="2"/>
      <c r="D6205" s="2"/>
      <c r="E6205" s="3"/>
      <c r="F6205" s="3"/>
      <c r="H6205" s="5">
        <f>_xlfn.XLOOKUP(Table16[[#This Row],[OrderID]],[3]!Table13456[No заказа],[3]!Table13456[Количество],"",0,1)</f>
        <v>1</v>
      </c>
      <c r="I6205" s="5">
        <f>_xlfn.XLOOKUP(Table16[[#This Row],[OrderID]],[3]!Table13456[No заказа],[3]!Table13456[Цена],"",0,1)</f>
        <v>8950</v>
      </c>
      <c r="J6205" s="2" t="str">
        <f>M01_SETTINGS!$F$2</f>
        <v>KASPI</v>
      </c>
    </row>
    <row r="6206" spans="1:10" x14ac:dyDescent="0.35">
      <c r="A6206" s="3">
        <f>_xlfn.XLOOKUP(Table16[[#This Row],[OrderID]],[3]!Table13456[No заказа],[3]!Table13456[Дата
отправки],"",0,1)</f>
        <v>45623</v>
      </c>
      <c r="B6206" s="2">
        <v>451222284</v>
      </c>
      <c r="C6206" s="2"/>
      <c r="D6206" s="2"/>
      <c r="E6206" s="3"/>
      <c r="F6206" s="3"/>
      <c r="H6206" s="5">
        <f>_xlfn.XLOOKUP(Table16[[#This Row],[OrderID]],[3]!Table13456[No заказа],[3]!Table13456[Количество],"",0,1)</f>
        <v>1</v>
      </c>
      <c r="I6206" s="5">
        <f>_xlfn.XLOOKUP(Table16[[#This Row],[OrderID]],[3]!Table13456[No заказа],[3]!Table13456[Цена],"",0,1)</f>
        <v>8381</v>
      </c>
      <c r="J6206" s="2" t="str">
        <f>M01_SETTINGS!$F$2</f>
        <v>KASPI</v>
      </c>
    </row>
    <row r="6207" spans="1:10" x14ac:dyDescent="0.35">
      <c r="A6207" s="3">
        <f>_xlfn.XLOOKUP(Table16[[#This Row],[OrderID]],[3]!Table13456[No заказа],[3]!Table13456[Дата
отправки],"",0,1)</f>
        <v>45623</v>
      </c>
      <c r="B6207" s="2">
        <v>451270070</v>
      </c>
      <c r="C6207" s="2"/>
      <c r="D6207" s="2"/>
      <c r="E6207" s="3"/>
      <c r="F6207" s="3"/>
      <c r="H6207" s="5">
        <f>_xlfn.XLOOKUP(Table16[[#This Row],[OrderID]],[3]!Table13456[No заказа],[3]!Table13456[Количество],"",0,1)</f>
        <v>1</v>
      </c>
      <c r="I6207" s="5">
        <f>_xlfn.XLOOKUP(Table16[[#This Row],[OrderID]],[3]!Table13456[No заказа],[3]!Table13456[Цена],"",0,1)</f>
        <v>8666</v>
      </c>
      <c r="J6207" s="2" t="str">
        <f>M01_SETTINGS!$F$2</f>
        <v>KASPI</v>
      </c>
    </row>
    <row r="6208" spans="1:10" x14ac:dyDescent="0.35">
      <c r="A6208" s="3">
        <f>_xlfn.XLOOKUP(Table16[[#This Row],[OrderID]],[3]!Table13456[No заказа],[3]!Table13456[Дата
отправки],"",0,1)</f>
        <v>45623</v>
      </c>
      <c r="B6208" s="2">
        <v>451343111</v>
      </c>
      <c r="C6208" s="2"/>
      <c r="D6208" s="2"/>
      <c r="E6208" s="3"/>
      <c r="F6208" s="3"/>
      <c r="H6208" s="5">
        <f>_xlfn.XLOOKUP(Table16[[#This Row],[OrderID]],[3]!Table13456[No заказа],[3]!Table13456[Количество],"",0,1)</f>
        <v>1</v>
      </c>
      <c r="I6208" s="5">
        <f>_xlfn.XLOOKUP(Table16[[#This Row],[OrderID]],[3]!Table13456[No заказа],[3]!Table13456[Цена],"",0,1)</f>
        <v>7990</v>
      </c>
      <c r="J6208" s="2" t="str">
        <f>M01_SETTINGS!$F$2</f>
        <v>KASPI</v>
      </c>
    </row>
    <row r="6209" spans="1:10" x14ac:dyDescent="0.35">
      <c r="A6209" s="3">
        <f>_xlfn.XLOOKUP(Table16[[#This Row],[OrderID]],[3]!Table13456[No заказа],[3]!Table13456[Дата
отправки],"",0,1)</f>
        <v>45623</v>
      </c>
      <c r="B6209" s="2">
        <v>450954147</v>
      </c>
      <c r="C6209" s="2"/>
      <c r="D6209" s="2"/>
      <c r="E6209" s="3"/>
      <c r="F6209" s="3"/>
      <c r="H6209" s="5">
        <f>_xlfn.XLOOKUP(Table16[[#This Row],[OrderID]],[3]!Table13456[No заказа],[3]!Table13456[Количество],"",0,1)</f>
        <v>1</v>
      </c>
      <c r="I6209" s="5">
        <f>_xlfn.XLOOKUP(Table16[[#This Row],[OrderID]],[3]!Table13456[No заказа],[3]!Table13456[Цена],"",0,1)</f>
        <v>8451</v>
      </c>
      <c r="J6209" s="2" t="str">
        <f>M01_SETTINGS!$F$2</f>
        <v>KASPI</v>
      </c>
    </row>
    <row r="6210" spans="1:10" x14ac:dyDescent="0.35">
      <c r="A6210" s="3">
        <f>_xlfn.XLOOKUP(Table16[[#This Row],[OrderID]],[3]!Table13456[No заказа],[3]!Table13456[Дата
отправки],"",0,1)</f>
        <v>45623</v>
      </c>
      <c r="B6210" s="2">
        <v>451426609</v>
      </c>
      <c r="C6210" s="2"/>
      <c r="D6210" s="2"/>
      <c r="E6210" s="3"/>
      <c r="F6210" s="3"/>
      <c r="H6210" s="5">
        <f>_xlfn.XLOOKUP(Table16[[#This Row],[OrderID]],[3]!Table13456[No заказа],[3]!Table13456[Количество],"",0,1)</f>
        <v>1</v>
      </c>
      <c r="I6210" s="5">
        <f>_xlfn.XLOOKUP(Table16[[#This Row],[OrderID]],[3]!Table13456[No заказа],[3]!Table13456[Цена],"",0,1)</f>
        <v>7990</v>
      </c>
      <c r="J6210" s="2" t="str">
        <f>M01_SETTINGS!$F$2</f>
        <v>KASPI</v>
      </c>
    </row>
    <row r="6211" spans="1:10" x14ac:dyDescent="0.35">
      <c r="A6211" s="3">
        <f>_xlfn.XLOOKUP(Table16[[#This Row],[OrderID]],[3]!Table13456[No заказа],[3]!Table13456[Дата
отправки],"",0,1)</f>
        <v>45623</v>
      </c>
      <c r="B6211" s="2">
        <v>451410455</v>
      </c>
      <c r="C6211" s="2"/>
      <c r="D6211" s="2"/>
      <c r="E6211" s="3"/>
      <c r="F6211" s="3"/>
      <c r="H6211" s="5">
        <f>_xlfn.XLOOKUP(Table16[[#This Row],[OrderID]],[3]!Table13456[No заказа],[3]!Table13456[Количество],"",0,1)</f>
        <v>1</v>
      </c>
      <c r="I6211" s="5">
        <f>_xlfn.XLOOKUP(Table16[[#This Row],[OrderID]],[3]!Table13456[No заказа],[3]!Table13456[Цена],"",0,1)</f>
        <v>7990</v>
      </c>
      <c r="J6211" s="2" t="str">
        <f>M01_SETTINGS!$F$2</f>
        <v>KASPI</v>
      </c>
    </row>
    <row r="6212" spans="1:10" x14ac:dyDescent="0.35">
      <c r="A6212" s="3">
        <f>_xlfn.XLOOKUP(Table16[[#This Row],[OrderID]],[3]!Table13456[No заказа],[3]!Table13456[Дата
отправки],"",0,1)</f>
        <v>45623</v>
      </c>
      <c r="B6212" s="2">
        <v>451338130</v>
      </c>
      <c r="C6212" s="2"/>
      <c r="D6212" s="2"/>
      <c r="E6212" s="3"/>
      <c r="F6212" s="3"/>
      <c r="H6212" s="5">
        <f>_xlfn.XLOOKUP(Table16[[#This Row],[OrderID]],[3]!Table13456[No заказа],[3]!Table13456[Количество],"",0,1)</f>
        <v>1</v>
      </c>
      <c r="I6212" s="5">
        <f>_xlfn.XLOOKUP(Table16[[#This Row],[OrderID]],[3]!Table13456[No заказа],[3]!Table13456[Цена],"",0,1)</f>
        <v>7990</v>
      </c>
      <c r="J6212" s="2" t="str">
        <f>M01_SETTINGS!$F$2</f>
        <v>KASPI</v>
      </c>
    </row>
    <row r="6213" spans="1:10" x14ac:dyDescent="0.35">
      <c r="A6213" s="3">
        <f>_xlfn.XLOOKUP(Table16[[#This Row],[OrderID]],[3]!Table13456[No заказа],[3]!Table13456[Дата
отправки],"",0,1)</f>
        <v>45623</v>
      </c>
      <c r="B6213" s="2">
        <v>451398451</v>
      </c>
      <c r="C6213" s="2"/>
      <c r="D6213" s="2"/>
      <c r="E6213" s="3"/>
      <c r="F6213" s="3"/>
      <c r="H6213" s="5">
        <f>_xlfn.XLOOKUP(Table16[[#This Row],[OrderID]],[3]!Table13456[No заказа],[3]!Table13456[Количество],"",0,1)</f>
        <v>1</v>
      </c>
      <c r="I6213" s="5">
        <f>_xlfn.XLOOKUP(Table16[[#This Row],[OrderID]],[3]!Table13456[No заказа],[3]!Table13456[Цена],"",0,1)</f>
        <v>8541</v>
      </c>
      <c r="J6213" s="2" t="str">
        <f>M01_SETTINGS!$F$2</f>
        <v>KASPI</v>
      </c>
    </row>
    <row r="6214" spans="1:10" x14ac:dyDescent="0.35">
      <c r="A6214" s="3">
        <f>_xlfn.XLOOKUP(Table16[[#This Row],[OrderID]],[3]!Table13456[No заказа],[3]!Table13456[Дата
отправки],"",0,1)</f>
        <v>45623</v>
      </c>
      <c r="B6214" s="2">
        <v>451173401</v>
      </c>
      <c r="C6214" s="2"/>
      <c r="D6214" s="2"/>
      <c r="E6214" s="3"/>
      <c r="F6214" s="3"/>
      <c r="H6214" s="5">
        <f>_xlfn.XLOOKUP(Table16[[#This Row],[OrderID]],[3]!Table13456[No заказа],[3]!Table13456[Количество],"",0,1)</f>
        <v>1</v>
      </c>
      <c r="I6214" s="5">
        <f>_xlfn.XLOOKUP(Table16[[#This Row],[OrderID]],[3]!Table13456[No заказа],[3]!Table13456[Цена],"",0,1)</f>
        <v>7490</v>
      </c>
      <c r="J6214" s="2" t="str">
        <f>M01_SETTINGS!$F$2</f>
        <v>KASPI</v>
      </c>
    </row>
    <row r="6215" spans="1:10" x14ac:dyDescent="0.35">
      <c r="A6215" s="3">
        <f>_xlfn.XLOOKUP(Table16[[#This Row],[OrderID]],[3]!Table13456[No заказа],[3]!Table13456[Дата
отправки],"",0,1)</f>
        <v>45623</v>
      </c>
      <c r="B6215" s="2">
        <v>451334037</v>
      </c>
      <c r="C6215" s="2"/>
      <c r="D6215" s="2"/>
      <c r="E6215" s="3"/>
      <c r="F6215" s="3"/>
      <c r="H6215" s="5">
        <f>_xlfn.XLOOKUP(Table16[[#This Row],[OrderID]],[3]!Table13456[No заказа],[3]!Table13456[Количество],"",0,1)</f>
        <v>1</v>
      </c>
      <c r="I6215" s="5">
        <f>_xlfn.XLOOKUP(Table16[[#This Row],[OrderID]],[3]!Table13456[No заказа],[3]!Table13456[Цена],"",0,1)</f>
        <v>8222</v>
      </c>
      <c r="J6215" s="2" t="str">
        <f>M01_SETTINGS!$F$2</f>
        <v>KASPI</v>
      </c>
    </row>
    <row r="6216" spans="1:10" x14ac:dyDescent="0.35">
      <c r="A6216" s="3">
        <f>_xlfn.XLOOKUP(Table16[[#This Row],[OrderID]],[3]!Table13456[No заказа],[3]!Table13456[Дата
отправки],"",0,1)</f>
        <v>45623</v>
      </c>
      <c r="B6216" s="2">
        <v>451401147</v>
      </c>
      <c r="C6216" s="2"/>
      <c r="D6216" s="2"/>
      <c r="E6216" s="3"/>
      <c r="F6216" s="3"/>
      <c r="H6216" s="5">
        <f>_xlfn.XLOOKUP(Table16[[#This Row],[OrderID]],[3]!Table13456[No заказа],[3]!Table13456[Количество],"",0,1)</f>
        <v>1</v>
      </c>
      <c r="I6216" s="5">
        <f>_xlfn.XLOOKUP(Table16[[#This Row],[OrderID]],[3]!Table13456[No заказа],[3]!Table13456[Цена],"",0,1)</f>
        <v>8541</v>
      </c>
      <c r="J6216" s="2" t="str">
        <f>M01_SETTINGS!$F$2</f>
        <v>KASPI</v>
      </c>
    </row>
    <row r="6217" spans="1:10" x14ac:dyDescent="0.35">
      <c r="A6217" s="3">
        <f>_xlfn.XLOOKUP(Table16[[#This Row],[OrderID]],[3]!Table13456[No заказа],[3]!Table13456[Дата
отправки],"",0,1)</f>
        <v>45623</v>
      </c>
      <c r="B6217" s="2">
        <v>451121643</v>
      </c>
      <c r="C6217" s="2"/>
      <c r="D6217" s="2"/>
      <c r="E6217" s="3"/>
      <c r="F6217" s="3"/>
      <c r="H6217" s="5">
        <f>_xlfn.XLOOKUP(Table16[[#This Row],[OrderID]],[3]!Table13456[No заказа],[3]!Table13456[Количество],"",0,1)</f>
        <v>1</v>
      </c>
      <c r="I6217" s="5">
        <f>_xlfn.XLOOKUP(Table16[[#This Row],[OrderID]],[3]!Table13456[No заказа],[3]!Table13456[Цена],"",0,1)</f>
        <v>8184</v>
      </c>
      <c r="J6217" s="2" t="str">
        <f>M01_SETTINGS!$F$2</f>
        <v>KASPI</v>
      </c>
    </row>
    <row r="6218" spans="1:10" x14ac:dyDescent="0.35">
      <c r="A6218" s="3">
        <f>_xlfn.XLOOKUP(Table16[[#This Row],[OrderID]],[3]!Table13456[No заказа],[3]!Table13456[Дата
отправки],"",0,1)</f>
        <v>45623</v>
      </c>
      <c r="B6218" s="2">
        <v>451419197</v>
      </c>
      <c r="C6218" s="2"/>
      <c r="D6218" s="2"/>
      <c r="E6218" s="3"/>
      <c r="F6218" s="3"/>
      <c r="H6218" s="5">
        <f>_xlfn.XLOOKUP(Table16[[#This Row],[OrderID]],[3]!Table13456[No заказа],[3]!Table13456[Количество],"",0,1)</f>
        <v>1</v>
      </c>
      <c r="I6218" s="5">
        <f>_xlfn.XLOOKUP(Table16[[#This Row],[OrderID]],[3]!Table13456[No заказа],[3]!Table13456[Цена],"",0,1)</f>
        <v>10499</v>
      </c>
      <c r="J6218" s="2" t="str">
        <f>M01_SETTINGS!$F$2</f>
        <v>KASPI</v>
      </c>
    </row>
    <row r="6219" spans="1:10" x14ac:dyDescent="0.35">
      <c r="A6219" s="3">
        <f>_xlfn.XLOOKUP(Table16[[#This Row],[OrderID]],[3]!Table13456[No заказа],[3]!Table13456[Дата
отправки],"",0,1)</f>
        <v>45623</v>
      </c>
      <c r="B6219" s="2">
        <v>451044765</v>
      </c>
      <c r="C6219" s="2"/>
      <c r="D6219" s="2"/>
      <c r="E6219" s="3"/>
      <c r="F6219" s="3"/>
      <c r="H6219" s="5">
        <f>_xlfn.XLOOKUP(Table16[[#This Row],[OrderID]],[3]!Table13456[No заказа],[3]!Table13456[Количество],"",0,1)</f>
        <v>1</v>
      </c>
      <c r="I6219" s="5">
        <f>_xlfn.XLOOKUP(Table16[[#This Row],[OrderID]],[3]!Table13456[No заказа],[3]!Table13456[Цена],"",0,1)</f>
        <v>8526</v>
      </c>
      <c r="J6219" s="2" t="str">
        <f>M01_SETTINGS!$F$2</f>
        <v>KASPI</v>
      </c>
    </row>
    <row r="6220" spans="1:10" x14ac:dyDescent="0.35">
      <c r="A6220" s="3">
        <f>_xlfn.XLOOKUP(Table16[[#This Row],[OrderID]],[3]!Table13456[No заказа],[3]!Table13456[Дата
отправки],"",0,1)</f>
        <v>45623</v>
      </c>
      <c r="B6220" s="2">
        <v>451300760</v>
      </c>
      <c r="C6220" s="2"/>
      <c r="D6220" s="2"/>
      <c r="E6220" s="3"/>
      <c r="F6220" s="3"/>
      <c r="H6220" s="5">
        <f>_xlfn.XLOOKUP(Table16[[#This Row],[OrderID]],[3]!Table13456[No заказа],[3]!Table13456[Количество],"",0,1)</f>
        <v>1</v>
      </c>
      <c r="I6220" s="5">
        <f>_xlfn.XLOOKUP(Table16[[#This Row],[OrderID]],[3]!Table13456[No заказа],[3]!Table13456[Цена],"",0,1)</f>
        <v>8451</v>
      </c>
      <c r="J6220" s="2" t="str">
        <f>M01_SETTINGS!$F$2</f>
        <v>KASPI</v>
      </c>
    </row>
    <row r="6221" spans="1:10" x14ac:dyDescent="0.35">
      <c r="A6221" s="3">
        <f>_xlfn.XLOOKUP(Table16[[#This Row],[OrderID]],[3]!Table13456[No заказа],[3]!Table13456[Дата
отправки],"",0,1)</f>
        <v>45623</v>
      </c>
      <c r="B6221" s="2">
        <v>451119779</v>
      </c>
      <c r="C6221" s="2"/>
      <c r="D6221" s="2"/>
      <c r="E6221" s="3"/>
      <c r="F6221" s="3"/>
      <c r="H6221" s="5">
        <f>_xlfn.XLOOKUP(Table16[[#This Row],[OrderID]],[3]!Table13456[No заказа],[3]!Table13456[Количество],"",0,1)</f>
        <v>1</v>
      </c>
      <c r="I6221" s="5">
        <f>_xlfn.XLOOKUP(Table16[[#This Row],[OrderID]],[3]!Table13456[No заказа],[3]!Table13456[Цена],"",0,1)</f>
        <v>10295</v>
      </c>
      <c r="J6221" s="2" t="str">
        <f>M01_SETTINGS!$F$2</f>
        <v>KASPI</v>
      </c>
    </row>
    <row r="6222" spans="1:10" x14ac:dyDescent="0.35">
      <c r="A6222" s="3">
        <f>_xlfn.XLOOKUP(Table16[[#This Row],[OrderID]],[3]!Table13456[No заказа],[3]!Table13456[Дата
отправки],"",0,1)</f>
        <v>45623</v>
      </c>
      <c r="B6222" s="2">
        <v>451072304</v>
      </c>
      <c r="C6222" s="2"/>
      <c r="D6222" s="2"/>
      <c r="E6222" s="3"/>
      <c r="F6222" s="3"/>
      <c r="H6222" s="5">
        <f>_xlfn.XLOOKUP(Table16[[#This Row],[OrderID]],[3]!Table13456[No заказа],[3]!Table13456[Количество],"",0,1)</f>
        <v>1</v>
      </c>
      <c r="I6222" s="5">
        <f>_xlfn.XLOOKUP(Table16[[#This Row],[OrderID]],[3]!Table13456[No заказа],[3]!Table13456[Цена],"",0,1)</f>
        <v>9019</v>
      </c>
      <c r="J6222" s="2" t="str">
        <f>M01_SETTINGS!$F$2</f>
        <v>KASPI</v>
      </c>
    </row>
    <row r="6223" spans="1:10" x14ac:dyDescent="0.35">
      <c r="A6223" s="3">
        <f>_xlfn.XLOOKUP(Table16[[#This Row],[OrderID]],[3]!Table13456[No заказа],[3]!Table13456[Дата
отправки],"",0,1)</f>
        <v>45623</v>
      </c>
      <c r="B6223" s="2">
        <v>451144118</v>
      </c>
      <c r="C6223" s="2"/>
      <c r="D6223" s="2"/>
      <c r="E6223" s="3"/>
      <c r="F6223" s="3"/>
      <c r="H6223" s="5">
        <f>_xlfn.XLOOKUP(Table16[[#This Row],[OrderID]],[3]!Table13456[No заказа],[3]!Table13456[Количество],"",0,1)</f>
        <v>1</v>
      </c>
      <c r="I6223" s="5">
        <f>_xlfn.XLOOKUP(Table16[[#This Row],[OrderID]],[3]!Table13456[No заказа],[3]!Table13456[Цена],"",0,1)</f>
        <v>8985</v>
      </c>
      <c r="J6223" s="2" t="str">
        <f>M01_SETTINGS!$F$2</f>
        <v>KASPI</v>
      </c>
    </row>
    <row r="6224" spans="1:10" x14ac:dyDescent="0.35">
      <c r="A6224" s="3">
        <f>_xlfn.XLOOKUP(Table16[[#This Row],[OrderID]],[3]!Table13456[No заказа],[3]!Table13456[Дата
отправки],"",0,1)</f>
        <v>45623</v>
      </c>
      <c r="B6224" s="2">
        <v>451255075</v>
      </c>
      <c r="C6224" s="2"/>
      <c r="D6224" s="2"/>
      <c r="E6224" s="3"/>
      <c r="F6224" s="3"/>
      <c r="H6224" s="5">
        <f>_xlfn.XLOOKUP(Table16[[#This Row],[OrderID]],[3]!Table13456[No заказа],[3]!Table13456[Количество],"",0,1)</f>
        <v>1</v>
      </c>
      <c r="I6224" s="5">
        <f>_xlfn.XLOOKUP(Table16[[#This Row],[OrderID]],[3]!Table13456[No заказа],[3]!Table13456[Цена],"",0,1)</f>
        <v>8900</v>
      </c>
      <c r="J6224" s="2" t="str">
        <f>M01_SETTINGS!$F$2</f>
        <v>KASPI</v>
      </c>
    </row>
    <row r="6225" spans="1:10" x14ac:dyDescent="0.35">
      <c r="A6225" s="3">
        <f>_xlfn.XLOOKUP(Table16[[#This Row],[OrderID]],[3]!Table13456[No заказа],[3]!Table13456[Дата
отправки],"",0,1)</f>
        <v>45623</v>
      </c>
      <c r="B6225" s="2">
        <v>451401827</v>
      </c>
      <c r="C6225" s="2"/>
      <c r="D6225" s="2"/>
      <c r="E6225" s="3"/>
      <c r="F6225" s="3"/>
      <c r="H6225" s="5">
        <f>_xlfn.XLOOKUP(Table16[[#This Row],[OrderID]],[3]!Table13456[No заказа],[3]!Table13456[Количество],"",0,1)</f>
        <v>1</v>
      </c>
      <c r="I6225" s="5">
        <f>_xlfn.XLOOKUP(Table16[[#This Row],[OrderID]],[3]!Table13456[No заказа],[3]!Table13456[Цена],"",0,1)</f>
        <v>8414</v>
      </c>
      <c r="J6225" s="2" t="str">
        <f>M01_SETTINGS!$F$2</f>
        <v>KASPI</v>
      </c>
    </row>
    <row r="6226" spans="1:10" x14ac:dyDescent="0.35">
      <c r="A6226" s="3">
        <f>_xlfn.XLOOKUP(Table16[[#This Row],[OrderID]],[3]!Table13456[No заказа],[3]!Table13456[Дата
отправки],"",0,1)</f>
        <v>45623</v>
      </c>
      <c r="B6226" s="2">
        <v>451098263</v>
      </c>
      <c r="C6226" s="2"/>
      <c r="D6226" s="2"/>
      <c r="E6226" s="3"/>
      <c r="F6226" s="3"/>
      <c r="H6226" s="5">
        <f>_xlfn.XLOOKUP(Table16[[#This Row],[OrderID]],[3]!Table13456[No заказа],[3]!Table13456[Количество],"",0,1)</f>
        <v>1</v>
      </c>
      <c r="I6226" s="5">
        <f>_xlfn.XLOOKUP(Table16[[#This Row],[OrderID]],[3]!Table13456[No заказа],[3]!Table13456[Цена],"",0,1)</f>
        <v>8605</v>
      </c>
      <c r="J6226" s="2" t="str">
        <f>M01_SETTINGS!$F$2</f>
        <v>KASPI</v>
      </c>
    </row>
    <row r="6227" spans="1:10" x14ac:dyDescent="0.35">
      <c r="A6227" s="3">
        <f>_xlfn.XLOOKUP(Table16[[#This Row],[OrderID]],[3]!Table13456[No заказа],[3]!Table13456[Дата
отправки],"",0,1)</f>
        <v>45623</v>
      </c>
      <c r="B6227" s="2">
        <v>451071547</v>
      </c>
      <c r="C6227" s="2"/>
      <c r="D6227" s="2"/>
      <c r="E6227" s="3"/>
      <c r="F6227" s="3"/>
      <c r="H6227" s="5">
        <f>_xlfn.XLOOKUP(Table16[[#This Row],[OrderID]],[3]!Table13456[No заказа],[3]!Table13456[Количество],"",0,1)</f>
        <v>1</v>
      </c>
      <c r="I6227" s="5">
        <f>_xlfn.XLOOKUP(Table16[[#This Row],[OrderID]],[3]!Table13456[No заказа],[3]!Table13456[Цена],"",0,1)</f>
        <v>8612</v>
      </c>
      <c r="J6227" s="2" t="str">
        <f>M01_SETTINGS!$F$2</f>
        <v>KASPI</v>
      </c>
    </row>
    <row r="6228" spans="1:10" x14ac:dyDescent="0.35">
      <c r="A6228" s="3">
        <f>_xlfn.XLOOKUP(Table16[[#This Row],[OrderID]],[3]!Table13456[No заказа],[3]!Table13456[Дата
отправки],"",0,1)</f>
        <v>45623</v>
      </c>
      <c r="B6228" s="2">
        <v>451032507</v>
      </c>
      <c r="C6228" s="2"/>
      <c r="D6228" s="2"/>
      <c r="E6228" s="3"/>
      <c r="F6228" s="3"/>
      <c r="H6228" s="5">
        <f>_xlfn.XLOOKUP(Table16[[#This Row],[OrderID]],[3]!Table13456[No заказа],[3]!Table13456[Количество],"",0,1)</f>
        <v>1</v>
      </c>
      <c r="I6228" s="5">
        <f>_xlfn.XLOOKUP(Table16[[#This Row],[OrderID]],[3]!Table13456[No заказа],[3]!Table13456[Цена],"",0,1)</f>
        <v>14998</v>
      </c>
      <c r="J6228" s="2" t="str">
        <f>M01_SETTINGS!$F$2</f>
        <v>KASPI</v>
      </c>
    </row>
    <row r="6229" spans="1:10" x14ac:dyDescent="0.35">
      <c r="A6229" s="3">
        <f>_xlfn.XLOOKUP(Table16[[#This Row],[OrderID]],[3]!Table13456[No заказа],[3]!Table13456[Дата
отправки],"",0,1)</f>
        <v>45623</v>
      </c>
      <c r="B6229" s="2">
        <v>451162434</v>
      </c>
      <c r="C6229" s="2"/>
      <c r="D6229" s="2"/>
      <c r="E6229" s="3"/>
      <c r="F6229" s="3"/>
      <c r="H6229" s="5">
        <f>_xlfn.XLOOKUP(Table16[[#This Row],[OrderID]],[3]!Table13456[No заказа],[3]!Table13456[Количество],"",0,1)</f>
        <v>1</v>
      </c>
      <c r="I6229" s="5">
        <f>_xlfn.XLOOKUP(Table16[[#This Row],[OrderID]],[3]!Table13456[No заказа],[3]!Table13456[Цена],"",0,1)</f>
        <v>9295</v>
      </c>
      <c r="J6229" s="2" t="str">
        <f>M01_SETTINGS!$F$2</f>
        <v>KASPI</v>
      </c>
    </row>
    <row r="6230" spans="1:10" x14ac:dyDescent="0.35">
      <c r="A6230" s="3">
        <f>_xlfn.XLOOKUP(Table16[[#This Row],[OrderID]],[3]!Table13456[No заказа],[3]!Table13456[Дата
отправки],"",0,1)</f>
        <v>45623</v>
      </c>
      <c r="B6230" s="2">
        <v>450957962</v>
      </c>
      <c r="C6230" s="2"/>
      <c r="D6230" s="2"/>
      <c r="E6230" s="3"/>
      <c r="F6230" s="3"/>
      <c r="H6230" s="5">
        <f>_xlfn.XLOOKUP(Table16[[#This Row],[OrderID]],[3]!Table13456[No заказа],[3]!Table13456[Количество],"",0,1)</f>
        <v>1</v>
      </c>
      <c r="I6230" s="5">
        <f>_xlfn.XLOOKUP(Table16[[#This Row],[OrderID]],[3]!Table13456[No заказа],[3]!Table13456[Цена],"",0,1)</f>
        <v>8447</v>
      </c>
      <c r="J6230" s="2" t="str">
        <f>M01_SETTINGS!$F$2</f>
        <v>KASPI</v>
      </c>
    </row>
    <row r="6231" spans="1:10" x14ac:dyDescent="0.35">
      <c r="A6231" s="3">
        <f>_xlfn.XLOOKUP(Table16[[#This Row],[OrderID]],[3]!Table13456[No заказа],[3]!Table13456[Дата
отправки],"",0,1)</f>
        <v>45623</v>
      </c>
      <c r="B6231" s="2">
        <v>451119081</v>
      </c>
      <c r="C6231" s="2"/>
      <c r="D6231" s="2"/>
      <c r="E6231" s="3"/>
      <c r="F6231" s="3"/>
      <c r="H6231" s="5">
        <f>_xlfn.XLOOKUP(Table16[[#This Row],[OrderID]],[3]!Table13456[No заказа],[3]!Table13456[Количество],"",0,1)</f>
        <v>1</v>
      </c>
      <c r="I6231" s="5">
        <f>_xlfn.XLOOKUP(Table16[[#This Row],[OrderID]],[3]!Table13456[No заказа],[3]!Table13456[Цена],"",0,1)</f>
        <v>8900</v>
      </c>
      <c r="J6231" s="2" t="str">
        <f>M01_SETTINGS!$F$2</f>
        <v>KASPI</v>
      </c>
    </row>
    <row r="6232" spans="1:10" x14ac:dyDescent="0.35">
      <c r="A6232" s="3">
        <f>_xlfn.XLOOKUP(Table16[[#This Row],[OrderID]],[3]!Table13456[No заказа],[3]!Table13456[Дата
отправки],"",0,1)</f>
        <v>45622</v>
      </c>
      <c r="B6232" s="2">
        <v>450585547</v>
      </c>
      <c r="C6232" s="2"/>
      <c r="D6232" s="2"/>
      <c r="E6232" s="3"/>
      <c r="F6232" s="3"/>
      <c r="H6232" s="5">
        <f>_xlfn.XLOOKUP(Table16[[#This Row],[OrderID]],[3]!Table13456[No заказа],[3]!Table13456[Количество],"",0,1)</f>
        <v>1</v>
      </c>
      <c r="I6232" s="5">
        <f>_xlfn.XLOOKUP(Table16[[#This Row],[OrderID]],[3]!Table13456[No заказа],[3]!Table13456[Цена],"",0,1)</f>
        <v>9990</v>
      </c>
      <c r="J6232" s="2" t="str">
        <f>M01_SETTINGS!$F$2</f>
        <v>KASPI</v>
      </c>
    </row>
    <row r="6233" spans="1:10" x14ac:dyDescent="0.35">
      <c r="A6233" s="3">
        <f>_xlfn.XLOOKUP(Table16[[#This Row],[OrderID]],[3]!Table13456[No заказа],[3]!Table13456[Дата
отправки],"",0,1)</f>
        <v>45622</v>
      </c>
      <c r="B6233" s="2">
        <v>450432249</v>
      </c>
      <c r="C6233" s="2"/>
      <c r="D6233" s="2"/>
      <c r="E6233" s="3"/>
      <c r="F6233" s="3"/>
      <c r="H6233" s="5">
        <f>_xlfn.XLOOKUP(Table16[[#This Row],[OrderID]],[3]!Table13456[No заказа],[3]!Table13456[Количество],"",0,1)</f>
        <v>1</v>
      </c>
      <c r="I6233" s="5">
        <f>_xlfn.XLOOKUP(Table16[[#This Row],[OrderID]],[3]!Table13456[No заказа],[3]!Table13456[Цена],"",0,1)</f>
        <v>9877</v>
      </c>
      <c r="J6233" s="2" t="str">
        <f>M01_SETTINGS!$F$2</f>
        <v>KASPI</v>
      </c>
    </row>
    <row r="6234" spans="1:10" x14ac:dyDescent="0.35">
      <c r="A6234" s="3">
        <f>_xlfn.XLOOKUP(Table16[[#This Row],[OrderID]],[3]!Table13456[No заказа],[3]!Table13456[Дата
отправки],"",0,1)</f>
        <v>45622</v>
      </c>
      <c r="B6234" s="2">
        <v>450745072</v>
      </c>
      <c r="C6234" s="2"/>
      <c r="D6234" s="2"/>
      <c r="E6234" s="3"/>
      <c r="F6234" s="3"/>
      <c r="H6234" s="5">
        <f>_xlfn.XLOOKUP(Table16[[#This Row],[OrderID]],[3]!Table13456[No заказа],[3]!Table13456[Количество],"",0,1)</f>
        <v>1</v>
      </c>
      <c r="I6234" s="5">
        <f>_xlfn.XLOOKUP(Table16[[#This Row],[OrderID]],[3]!Table13456[No заказа],[3]!Table13456[Цена],"",0,1)</f>
        <v>8885</v>
      </c>
      <c r="J6234" s="2" t="str">
        <f>M01_SETTINGS!$F$2</f>
        <v>KASPI</v>
      </c>
    </row>
    <row r="6235" spans="1:10" x14ac:dyDescent="0.35">
      <c r="A6235" s="3">
        <f>_xlfn.XLOOKUP(Table16[[#This Row],[OrderID]],[3]!Table13456[No заказа],[3]!Table13456[Дата
отправки],"",0,1)</f>
        <v>45622</v>
      </c>
      <c r="B6235" s="2">
        <v>450735422</v>
      </c>
      <c r="C6235" s="2"/>
      <c r="D6235" s="2"/>
      <c r="E6235" s="3"/>
      <c r="F6235" s="3"/>
      <c r="H6235" s="5">
        <f>_xlfn.XLOOKUP(Table16[[#This Row],[OrderID]],[3]!Table13456[No заказа],[3]!Table13456[Количество],"",0,1)</f>
        <v>1</v>
      </c>
      <c r="I6235" s="5">
        <f>_xlfn.XLOOKUP(Table16[[#This Row],[OrderID]],[3]!Table13456[No заказа],[3]!Table13456[Цена],"",0,1)</f>
        <v>7990</v>
      </c>
      <c r="J6235" s="2" t="str">
        <f>M01_SETTINGS!$F$2</f>
        <v>KASPI</v>
      </c>
    </row>
    <row r="6236" spans="1:10" x14ac:dyDescent="0.35">
      <c r="A6236" s="3">
        <f>_xlfn.XLOOKUP(Table16[[#This Row],[OrderID]],[3]!Table13456[No заказа],[3]!Table13456[Дата
отправки],"",0,1)</f>
        <v>45622</v>
      </c>
      <c r="B6236" s="2">
        <v>450795371</v>
      </c>
      <c r="C6236" s="2"/>
      <c r="D6236" s="2"/>
      <c r="E6236" s="3"/>
      <c r="F6236" s="3"/>
      <c r="H6236" s="5">
        <f>_xlfn.XLOOKUP(Table16[[#This Row],[OrderID]],[3]!Table13456[No заказа],[3]!Table13456[Количество],"",0,1)</f>
        <v>1</v>
      </c>
      <c r="I6236" s="5">
        <f>_xlfn.XLOOKUP(Table16[[#This Row],[OrderID]],[3]!Table13456[No заказа],[3]!Table13456[Цена],"",0,1)</f>
        <v>7990</v>
      </c>
      <c r="J6236" s="2" t="str">
        <f>M01_SETTINGS!$F$2</f>
        <v>KASPI</v>
      </c>
    </row>
    <row r="6237" spans="1:10" x14ac:dyDescent="0.35">
      <c r="A6237" s="3">
        <f>_xlfn.XLOOKUP(Table16[[#This Row],[OrderID]],[3]!Table13456[No заказа],[3]!Table13456[Дата
отправки],"",0,1)</f>
        <v>45622</v>
      </c>
      <c r="B6237" s="2">
        <v>450504691</v>
      </c>
      <c r="C6237" s="2"/>
      <c r="D6237" s="2"/>
      <c r="E6237" s="3"/>
      <c r="F6237" s="3"/>
      <c r="H6237" s="5">
        <f>_xlfn.XLOOKUP(Table16[[#This Row],[OrderID]],[3]!Table13456[No заказа],[3]!Table13456[Количество],"",0,1)</f>
        <v>1</v>
      </c>
      <c r="I6237" s="5">
        <f>_xlfn.XLOOKUP(Table16[[#This Row],[OrderID]],[3]!Table13456[No заказа],[3]!Table13456[Цена],"",0,1)</f>
        <v>7990</v>
      </c>
      <c r="J6237" s="2" t="str">
        <f>M01_SETTINGS!$F$2</f>
        <v>KASPI</v>
      </c>
    </row>
    <row r="6238" spans="1:10" x14ac:dyDescent="0.35">
      <c r="A6238" s="3">
        <f>_xlfn.XLOOKUP(Table16[[#This Row],[OrderID]],[3]!Table13456[No заказа],[3]!Table13456[Дата
отправки],"",0,1)</f>
        <v>45622</v>
      </c>
      <c r="B6238" s="2">
        <v>450728743</v>
      </c>
      <c r="C6238" s="2"/>
      <c r="D6238" s="2"/>
      <c r="E6238" s="3"/>
      <c r="F6238" s="3"/>
      <c r="H6238" s="5">
        <f>_xlfn.XLOOKUP(Table16[[#This Row],[OrderID]],[3]!Table13456[No заказа],[3]!Table13456[Количество],"",0,1)</f>
        <v>1</v>
      </c>
      <c r="I6238" s="5">
        <f>_xlfn.XLOOKUP(Table16[[#This Row],[OrderID]],[3]!Table13456[No заказа],[3]!Table13456[Цена],"",0,1)</f>
        <v>7990</v>
      </c>
      <c r="J6238" s="2" t="str">
        <f>M01_SETTINGS!$F$2</f>
        <v>KASPI</v>
      </c>
    </row>
    <row r="6239" spans="1:10" x14ac:dyDescent="0.35">
      <c r="A6239" s="3">
        <f>_xlfn.XLOOKUP(Table16[[#This Row],[OrderID]],[3]!Table13456[No заказа],[3]!Table13456[Дата
отправки],"",0,1)</f>
        <v>45622</v>
      </c>
      <c r="B6239" s="2">
        <v>450932051</v>
      </c>
      <c r="C6239" s="2"/>
      <c r="D6239" s="2"/>
      <c r="E6239" s="3"/>
      <c r="F6239" s="3"/>
      <c r="H6239" s="5">
        <f>_xlfn.XLOOKUP(Table16[[#This Row],[OrderID]],[3]!Table13456[No заказа],[3]!Table13456[Количество],"",0,1)</f>
        <v>1</v>
      </c>
      <c r="I6239" s="5">
        <f>_xlfn.XLOOKUP(Table16[[#This Row],[OrderID]],[3]!Table13456[No заказа],[3]!Table13456[Цена],"",0,1)</f>
        <v>7990</v>
      </c>
      <c r="J6239" s="2" t="str">
        <f>M01_SETTINGS!$F$2</f>
        <v>KASPI</v>
      </c>
    </row>
    <row r="6240" spans="1:10" x14ac:dyDescent="0.35">
      <c r="A6240" s="3">
        <f>_xlfn.XLOOKUP(Table16[[#This Row],[OrderID]],[3]!Table13456[No заказа],[3]!Table13456[Дата
отправки],"",0,1)</f>
        <v>45622</v>
      </c>
      <c r="B6240" s="2">
        <v>450618062</v>
      </c>
      <c r="C6240" s="2"/>
      <c r="D6240" s="2"/>
      <c r="E6240" s="3"/>
      <c r="F6240" s="3"/>
      <c r="H6240" s="5">
        <f>_xlfn.XLOOKUP(Table16[[#This Row],[OrderID]],[3]!Table13456[No заказа],[3]!Table13456[Количество],"",0,1)</f>
        <v>1</v>
      </c>
      <c r="I6240" s="5">
        <f>_xlfn.XLOOKUP(Table16[[#This Row],[OrderID]],[3]!Table13456[No заказа],[3]!Table13456[Цена],"",0,1)</f>
        <v>8155</v>
      </c>
      <c r="J6240" s="2" t="str">
        <f>M01_SETTINGS!$F$2</f>
        <v>KASPI</v>
      </c>
    </row>
    <row r="6241" spans="1:10" x14ac:dyDescent="0.35">
      <c r="A6241" s="3">
        <f>_xlfn.XLOOKUP(Table16[[#This Row],[OrderID]],[3]!Table13456[No заказа],[3]!Table13456[Дата
отправки],"",0,1)</f>
        <v>45622</v>
      </c>
      <c r="B6241" s="2">
        <v>450816941</v>
      </c>
      <c r="C6241" s="2"/>
      <c r="D6241" s="2"/>
      <c r="E6241" s="3"/>
      <c r="F6241" s="3"/>
      <c r="H6241" s="5">
        <f>_xlfn.XLOOKUP(Table16[[#This Row],[OrderID]],[3]!Table13456[No заказа],[3]!Table13456[Количество],"",0,1)</f>
        <v>1</v>
      </c>
      <c r="I6241" s="5">
        <f>_xlfn.XLOOKUP(Table16[[#This Row],[OrderID]],[3]!Table13456[No заказа],[3]!Table13456[Цена],"",0,1)</f>
        <v>7990</v>
      </c>
      <c r="J6241" s="2" t="str">
        <f>M01_SETTINGS!$F$2</f>
        <v>KASPI</v>
      </c>
    </row>
    <row r="6242" spans="1:10" x14ac:dyDescent="0.35">
      <c r="A6242" s="3">
        <f>_xlfn.XLOOKUP(Table16[[#This Row],[OrderID]],[3]!Table13456[No заказа],[3]!Table13456[Дата
отправки],"",0,1)</f>
        <v>45622</v>
      </c>
      <c r="B6242" s="2">
        <v>450692589</v>
      </c>
      <c r="C6242" s="2"/>
      <c r="D6242" s="2"/>
      <c r="E6242" s="3"/>
      <c r="F6242" s="3"/>
      <c r="H6242" s="5">
        <f>_xlfn.XLOOKUP(Table16[[#This Row],[OrderID]],[3]!Table13456[No заказа],[3]!Table13456[Количество],"",0,1)</f>
        <v>1</v>
      </c>
      <c r="I6242" s="5">
        <f>_xlfn.XLOOKUP(Table16[[#This Row],[OrderID]],[3]!Table13456[No заказа],[3]!Table13456[Цена],"",0,1)</f>
        <v>7990</v>
      </c>
      <c r="J6242" s="2" t="str">
        <f>M01_SETTINGS!$F$2</f>
        <v>KASPI</v>
      </c>
    </row>
    <row r="6243" spans="1:10" x14ac:dyDescent="0.35">
      <c r="A6243" s="3">
        <f>_xlfn.XLOOKUP(Table16[[#This Row],[OrderID]],[3]!Table13456[No заказа],[3]!Table13456[Дата
отправки],"",0,1)</f>
        <v>45622</v>
      </c>
      <c r="B6243" s="2">
        <v>450794451</v>
      </c>
      <c r="C6243" s="2"/>
      <c r="D6243" s="2"/>
      <c r="E6243" s="3"/>
      <c r="F6243" s="3"/>
      <c r="H6243" s="5">
        <f>_xlfn.XLOOKUP(Table16[[#This Row],[OrderID]],[3]!Table13456[No заказа],[3]!Table13456[Количество],"",0,1)</f>
        <v>1</v>
      </c>
      <c r="I6243" s="5">
        <f>_xlfn.XLOOKUP(Table16[[#This Row],[OrderID]],[3]!Table13456[No заказа],[3]!Table13456[Цена],"",0,1)</f>
        <v>8676</v>
      </c>
      <c r="J6243" s="2" t="str">
        <f>M01_SETTINGS!$F$2</f>
        <v>KASPI</v>
      </c>
    </row>
    <row r="6244" spans="1:10" x14ac:dyDescent="0.35">
      <c r="A6244" s="3">
        <f>_xlfn.XLOOKUP(Table16[[#This Row],[OrderID]],[3]!Table13456[No заказа],[3]!Table13456[Дата
отправки],"",0,1)</f>
        <v>45622</v>
      </c>
      <c r="B6244" s="2">
        <v>450894366</v>
      </c>
      <c r="C6244" s="2"/>
      <c r="D6244" s="2"/>
      <c r="E6244" s="3"/>
      <c r="F6244" s="3"/>
      <c r="H6244" s="5">
        <f>_xlfn.XLOOKUP(Table16[[#This Row],[OrderID]],[3]!Table13456[No заказа],[3]!Table13456[Количество],"",0,1)</f>
        <v>1</v>
      </c>
      <c r="I6244" s="5">
        <f>_xlfn.XLOOKUP(Table16[[#This Row],[OrderID]],[3]!Table13456[No заказа],[3]!Table13456[Цена],"",0,1)</f>
        <v>8677</v>
      </c>
      <c r="J6244" s="2" t="str">
        <f>M01_SETTINGS!$F$2</f>
        <v>KASPI</v>
      </c>
    </row>
    <row r="6245" spans="1:10" x14ac:dyDescent="0.35">
      <c r="A6245" s="3">
        <f>_xlfn.XLOOKUP(Table16[[#This Row],[OrderID]],[3]!Table13456[No заказа],[3]!Table13456[Дата
отправки],"",0,1)</f>
        <v>45622</v>
      </c>
      <c r="B6245" s="2">
        <v>450895749</v>
      </c>
      <c r="C6245" s="2"/>
      <c r="D6245" s="2"/>
      <c r="E6245" s="3"/>
      <c r="F6245" s="3"/>
      <c r="H6245" s="5">
        <f>_xlfn.XLOOKUP(Table16[[#This Row],[OrderID]],[3]!Table13456[No заказа],[3]!Table13456[Количество],"",0,1)</f>
        <v>1</v>
      </c>
      <c r="I6245" s="5">
        <f>_xlfn.XLOOKUP(Table16[[#This Row],[OrderID]],[3]!Table13456[No заказа],[3]!Table13456[Цена],"",0,1)</f>
        <v>9000</v>
      </c>
      <c r="J6245" s="2" t="str">
        <f>M01_SETTINGS!$F$2</f>
        <v>KASPI</v>
      </c>
    </row>
    <row r="6246" spans="1:10" x14ac:dyDescent="0.35">
      <c r="A6246" s="3">
        <f>_xlfn.XLOOKUP(Table16[[#This Row],[OrderID]],[3]!Table13456[No заказа],[3]!Table13456[Дата
отправки],"",0,1)</f>
        <v>45622</v>
      </c>
      <c r="B6246" s="2">
        <v>450731599</v>
      </c>
      <c r="C6246" s="2"/>
      <c r="D6246" s="2"/>
      <c r="E6246" s="3"/>
      <c r="F6246" s="3"/>
      <c r="H6246" s="5">
        <f>_xlfn.XLOOKUP(Table16[[#This Row],[OrderID]],[3]!Table13456[No заказа],[3]!Table13456[Количество],"",0,1)</f>
        <v>1</v>
      </c>
      <c r="I6246" s="5">
        <f>_xlfn.XLOOKUP(Table16[[#This Row],[OrderID]],[3]!Table13456[No заказа],[3]!Table13456[Цена],"",0,1)</f>
        <v>8368</v>
      </c>
      <c r="J6246" s="2" t="str">
        <f>M01_SETTINGS!$F$2</f>
        <v>KASPI</v>
      </c>
    </row>
    <row r="6247" spans="1:10" x14ac:dyDescent="0.35">
      <c r="A6247" s="3">
        <f>_xlfn.XLOOKUP(Table16[[#This Row],[OrderID]],[3]!Table13456[No заказа],[3]!Table13456[Дата
отправки],"",0,1)</f>
        <v>45622</v>
      </c>
      <c r="B6247" s="2">
        <v>450543854</v>
      </c>
      <c r="C6247" s="2"/>
      <c r="D6247" s="2"/>
      <c r="E6247" s="3"/>
      <c r="F6247" s="3"/>
      <c r="H6247" s="5">
        <f>_xlfn.XLOOKUP(Table16[[#This Row],[OrderID]],[3]!Table13456[No заказа],[3]!Table13456[Количество],"",0,1)</f>
        <v>1</v>
      </c>
      <c r="I6247" s="5">
        <f>_xlfn.XLOOKUP(Table16[[#This Row],[OrderID]],[3]!Table13456[No заказа],[3]!Table13456[Цена],"",0,1)</f>
        <v>8783</v>
      </c>
      <c r="J6247" s="2" t="str">
        <f>M01_SETTINGS!$F$2</f>
        <v>KASPI</v>
      </c>
    </row>
    <row r="6248" spans="1:10" x14ac:dyDescent="0.35">
      <c r="A6248" s="3">
        <f>_xlfn.XLOOKUP(Table16[[#This Row],[OrderID]],[3]!Table13456[No заказа],[3]!Table13456[Дата
отправки],"",0,1)</f>
        <v>45622</v>
      </c>
      <c r="B6248" s="2">
        <v>450707032</v>
      </c>
      <c r="C6248" s="2"/>
      <c r="D6248" s="2"/>
      <c r="E6248" s="3"/>
      <c r="F6248" s="3"/>
      <c r="H6248" s="5">
        <f>_xlfn.XLOOKUP(Table16[[#This Row],[OrderID]],[3]!Table13456[No заказа],[3]!Table13456[Количество],"",0,1)</f>
        <v>1</v>
      </c>
      <c r="I6248" s="5">
        <f>_xlfn.XLOOKUP(Table16[[#This Row],[OrderID]],[3]!Table13456[No заказа],[3]!Table13456[Цена],"",0,1)</f>
        <v>8429</v>
      </c>
      <c r="J6248" s="2" t="str">
        <f>M01_SETTINGS!$F$2</f>
        <v>KASPI</v>
      </c>
    </row>
    <row r="6249" spans="1:10" x14ac:dyDescent="0.35">
      <c r="A6249" s="3">
        <f>_xlfn.XLOOKUP(Table16[[#This Row],[OrderID]],[3]!Table13456[No заказа],[3]!Table13456[Дата
отправки],"",0,1)</f>
        <v>45622</v>
      </c>
      <c r="B6249" s="2">
        <v>450890620</v>
      </c>
      <c r="C6249" s="2"/>
      <c r="D6249" s="2"/>
      <c r="E6249" s="3"/>
      <c r="F6249" s="3"/>
      <c r="H6249" s="5">
        <f>_xlfn.XLOOKUP(Table16[[#This Row],[OrderID]],[3]!Table13456[No заказа],[3]!Table13456[Количество],"",0,1)</f>
        <v>1</v>
      </c>
      <c r="I6249" s="5">
        <f>_xlfn.XLOOKUP(Table16[[#This Row],[OrderID]],[3]!Table13456[No заказа],[3]!Table13456[Цена],"",0,1)</f>
        <v>9000</v>
      </c>
      <c r="J6249" s="2" t="str">
        <f>M01_SETTINGS!$F$2</f>
        <v>KASPI</v>
      </c>
    </row>
    <row r="6250" spans="1:10" x14ac:dyDescent="0.35">
      <c r="A6250" s="3">
        <f>_xlfn.XLOOKUP(Table16[[#This Row],[OrderID]],[3]!Table13456[No заказа],[3]!Table13456[Дата
отправки],"",0,1)</f>
        <v>45622</v>
      </c>
      <c r="B6250" s="2">
        <v>450884251</v>
      </c>
      <c r="C6250" s="2"/>
      <c r="D6250" s="2"/>
      <c r="E6250" s="3"/>
      <c r="F6250" s="3"/>
      <c r="H6250" s="5">
        <f>_xlfn.XLOOKUP(Table16[[#This Row],[OrderID]],[3]!Table13456[No заказа],[3]!Table13456[Количество],"",0,1)</f>
        <v>1</v>
      </c>
      <c r="I6250" s="5">
        <f>_xlfn.XLOOKUP(Table16[[#This Row],[OrderID]],[3]!Table13456[No заказа],[3]!Table13456[Цена],"",0,1)</f>
        <v>8297</v>
      </c>
      <c r="J6250" s="2" t="str">
        <f>M01_SETTINGS!$F$2</f>
        <v>KASPI</v>
      </c>
    </row>
    <row r="6251" spans="1:10" x14ac:dyDescent="0.35">
      <c r="A6251" s="3">
        <f>_xlfn.XLOOKUP(Table16[[#This Row],[OrderID]],[3]!Table13456[No заказа],[3]!Table13456[Дата
отправки],"",0,1)</f>
        <v>45622</v>
      </c>
      <c r="B6251" s="2">
        <v>450746282</v>
      </c>
      <c r="C6251" s="2"/>
      <c r="D6251" s="2"/>
      <c r="E6251" s="3"/>
      <c r="F6251" s="3"/>
      <c r="H6251" s="5">
        <f>_xlfn.XLOOKUP(Table16[[#This Row],[OrderID]],[3]!Table13456[No заказа],[3]!Table13456[Количество],"",0,1)</f>
        <v>1</v>
      </c>
      <c r="I6251" s="5">
        <f>_xlfn.XLOOKUP(Table16[[#This Row],[OrderID]],[3]!Table13456[No заказа],[3]!Table13456[Цена],"",0,1)</f>
        <v>11620</v>
      </c>
      <c r="J6251" s="2" t="str">
        <f>M01_SETTINGS!$F$2</f>
        <v>KASPI</v>
      </c>
    </row>
    <row r="6252" spans="1:10" x14ac:dyDescent="0.35">
      <c r="A6252" s="3">
        <f>_xlfn.XLOOKUP(Table16[[#This Row],[OrderID]],[3]!Table13456[No заказа],[3]!Table13456[Дата
отправки],"",0,1)</f>
        <v>45622</v>
      </c>
      <c r="B6252" s="2">
        <v>450534495</v>
      </c>
      <c r="C6252" s="2"/>
      <c r="D6252" s="2"/>
      <c r="E6252" s="3"/>
      <c r="F6252" s="3"/>
      <c r="H6252" s="5">
        <f>_xlfn.XLOOKUP(Table16[[#This Row],[OrderID]],[3]!Table13456[No заказа],[3]!Table13456[Количество],"",0,1)</f>
        <v>1</v>
      </c>
      <c r="I6252" s="5">
        <f>_xlfn.XLOOKUP(Table16[[#This Row],[OrderID]],[3]!Table13456[No заказа],[3]!Table13456[Цена],"",0,1)</f>
        <v>8633</v>
      </c>
      <c r="J6252" s="2" t="str">
        <f>M01_SETTINGS!$F$2</f>
        <v>KASPI</v>
      </c>
    </row>
    <row r="6253" spans="1:10" x14ac:dyDescent="0.35">
      <c r="A6253" s="3">
        <f>_xlfn.XLOOKUP(Table16[[#This Row],[OrderID]],[3]!Table13456[No заказа],[3]!Table13456[Дата
отправки],"",0,1)</f>
        <v>45622</v>
      </c>
      <c r="B6253" s="2">
        <v>450853826</v>
      </c>
      <c r="C6253" s="2"/>
      <c r="D6253" s="2"/>
      <c r="E6253" s="3"/>
      <c r="F6253" s="3"/>
      <c r="H6253" s="5">
        <f>_xlfn.XLOOKUP(Table16[[#This Row],[OrderID]],[3]!Table13456[No заказа],[3]!Table13456[Количество],"",0,1)</f>
        <v>1</v>
      </c>
      <c r="I6253" s="5">
        <f>_xlfn.XLOOKUP(Table16[[#This Row],[OrderID]],[3]!Table13456[No заказа],[3]!Table13456[Цена],"",0,1)</f>
        <v>8161</v>
      </c>
      <c r="J6253" s="2" t="str">
        <f>M01_SETTINGS!$F$2</f>
        <v>KASPI</v>
      </c>
    </row>
    <row r="6254" spans="1:10" x14ac:dyDescent="0.35">
      <c r="A6254" s="3">
        <f>_xlfn.XLOOKUP(Table16[[#This Row],[OrderID]],[3]!Table13456[No заказа],[3]!Table13456[Дата
отправки],"",0,1)</f>
        <v>45622</v>
      </c>
      <c r="B6254" s="2">
        <v>450894129</v>
      </c>
      <c r="C6254" s="2"/>
      <c r="D6254" s="2"/>
      <c r="E6254" s="3"/>
      <c r="F6254" s="3"/>
      <c r="H6254" s="5">
        <f>_xlfn.XLOOKUP(Table16[[#This Row],[OrderID]],[3]!Table13456[No заказа],[3]!Table13456[Количество],"",0,1)</f>
        <v>1</v>
      </c>
      <c r="I6254" s="5">
        <f>_xlfn.XLOOKUP(Table16[[#This Row],[OrderID]],[3]!Table13456[No заказа],[3]!Table13456[Цена],"",0,1)</f>
        <v>8145</v>
      </c>
      <c r="J6254" s="2" t="str">
        <f>M01_SETTINGS!$F$2</f>
        <v>KASPI</v>
      </c>
    </row>
    <row r="6255" spans="1:10" x14ac:dyDescent="0.35">
      <c r="A6255" s="3">
        <f>_xlfn.XLOOKUP(Table16[[#This Row],[OrderID]],[3]!Table13456[No заказа],[3]!Table13456[Дата
отправки],"",0,1)</f>
        <v>45622</v>
      </c>
      <c r="B6255" s="2">
        <v>450411966</v>
      </c>
      <c r="C6255" s="2"/>
      <c r="D6255" s="2"/>
      <c r="E6255" s="3"/>
      <c r="F6255" s="3"/>
      <c r="H6255" s="5">
        <f>_xlfn.XLOOKUP(Table16[[#This Row],[OrderID]],[3]!Table13456[No заказа],[3]!Table13456[Количество],"",0,1)</f>
        <v>1</v>
      </c>
      <c r="I6255" s="5">
        <f>_xlfn.XLOOKUP(Table16[[#This Row],[OrderID]],[3]!Table13456[No заказа],[3]!Table13456[Цена],"",0,1)</f>
        <v>8820</v>
      </c>
      <c r="J6255" s="2" t="str">
        <f>M01_SETTINGS!$F$2</f>
        <v>KASPI</v>
      </c>
    </row>
    <row r="6256" spans="1:10" x14ac:dyDescent="0.35">
      <c r="A6256" s="3">
        <f>_xlfn.XLOOKUP(Table16[[#This Row],[OrderID]],[3]!Table13456[No заказа],[3]!Table13456[Дата
отправки],"",0,1)</f>
        <v>45622</v>
      </c>
      <c r="B6256" s="2">
        <v>450657069</v>
      </c>
      <c r="C6256" s="2"/>
      <c r="D6256" s="2"/>
      <c r="E6256" s="3"/>
      <c r="F6256" s="3"/>
      <c r="H6256" s="5">
        <f>_xlfn.XLOOKUP(Table16[[#This Row],[OrderID]],[3]!Table13456[No заказа],[3]!Table13456[Количество],"",0,1)</f>
        <v>1</v>
      </c>
      <c r="I6256" s="5">
        <f>_xlfn.XLOOKUP(Table16[[#This Row],[OrderID]],[3]!Table13456[No заказа],[3]!Table13456[Цена],"",0,1)</f>
        <v>10492</v>
      </c>
      <c r="J6256" s="2" t="str">
        <f>M01_SETTINGS!$F$2</f>
        <v>KASPI</v>
      </c>
    </row>
    <row r="6257" spans="1:10" x14ac:dyDescent="0.35">
      <c r="A6257" s="3">
        <f>_xlfn.XLOOKUP(Table16[[#This Row],[OrderID]],[3]!Table13456[No заказа],[3]!Table13456[Дата
отправки],"",0,1)</f>
        <v>45622</v>
      </c>
      <c r="B6257" s="2">
        <v>450839744</v>
      </c>
      <c r="C6257" s="2"/>
      <c r="D6257" s="2"/>
      <c r="E6257" s="3"/>
      <c r="F6257" s="3"/>
      <c r="H6257" s="5">
        <f>_xlfn.XLOOKUP(Table16[[#This Row],[OrderID]],[3]!Table13456[No заказа],[3]!Table13456[Количество],"",0,1)</f>
        <v>1</v>
      </c>
      <c r="I6257" s="5">
        <f>_xlfn.XLOOKUP(Table16[[#This Row],[OrderID]],[3]!Table13456[No заказа],[3]!Table13456[Цена],"",0,1)</f>
        <v>8887</v>
      </c>
      <c r="J6257" s="2" t="str">
        <f>M01_SETTINGS!$F$2</f>
        <v>KASPI</v>
      </c>
    </row>
    <row r="6258" spans="1:10" x14ac:dyDescent="0.35">
      <c r="A6258" s="3">
        <f>_xlfn.XLOOKUP(Table16[[#This Row],[OrderID]],[3]!Table13456[No заказа],[3]!Table13456[Дата
отправки],"",0,1)</f>
        <v>45622</v>
      </c>
      <c r="B6258" s="2">
        <v>450566496</v>
      </c>
      <c r="C6258" s="2"/>
      <c r="D6258" s="2"/>
      <c r="E6258" s="3"/>
      <c r="F6258" s="3"/>
      <c r="H6258" s="5">
        <f>_xlfn.XLOOKUP(Table16[[#This Row],[OrderID]],[3]!Table13456[No заказа],[3]!Table13456[Количество],"",0,1)</f>
        <v>1</v>
      </c>
      <c r="I6258" s="5">
        <f>_xlfn.XLOOKUP(Table16[[#This Row],[OrderID]],[3]!Table13456[No заказа],[3]!Table13456[Цена],"",0,1)</f>
        <v>9295</v>
      </c>
      <c r="J6258" s="2" t="str">
        <f>M01_SETTINGS!$F$2</f>
        <v>KASPI</v>
      </c>
    </row>
    <row r="6259" spans="1:10" x14ac:dyDescent="0.35">
      <c r="A6259" s="3">
        <f>_xlfn.XLOOKUP(Table16[[#This Row],[OrderID]],[3]!Table13456[No заказа],[3]!Table13456[Дата
отправки],"",0,1)</f>
        <v>45622</v>
      </c>
      <c r="B6259" s="2">
        <v>450795420</v>
      </c>
      <c r="C6259" s="2"/>
      <c r="D6259" s="2"/>
      <c r="E6259" s="3"/>
      <c r="F6259" s="3"/>
      <c r="H6259" s="5">
        <f>_xlfn.XLOOKUP(Table16[[#This Row],[OrderID]],[3]!Table13456[No заказа],[3]!Table13456[Количество],"",0,1)</f>
        <v>1</v>
      </c>
      <c r="I6259" s="5">
        <f>_xlfn.XLOOKUP(Table16[[#This Row],[OrderID]],[3]!Table13456[No заказа],[3]!Table13456[Цена],"",0,1)</f>
        <v>7990</v>
      </c>
      <c r="J6259" s="2" t="str">
        <f>M01_SETTINGS!$F$2</f>
        <v>KASPI</v>
      </c>
    </row>
    <row r="6260" spans="1:10" x14ac:dyDescent="0.35">
      <c r="A6260" s="3">
        <f>_xlfn.XLOOKUP(Table16[[#This Row],[OrderID]],[3]!Table13456[No заказа],[3]!Table13456[Дата
отправки],"",0,1)</f>
        <v>45622</v>
      </c>
      <c r="B6260" s="2">
        <v>450747333</v>
      </c>
      <c r="C6260" s="2"/>
      <c r="D6260" s="2"/>
      <c r="E6260" s="3"/>
      <c r="F6260" s="3"/>
      <c r="H6260" s="5">
        <f>_xlfn.XLOOKUP(Table16[[#This Row],[OrderID]],[3]!Table13456[No заказа],[3]!Table13456[Количество],"",0,1)</f>
        <v>1</v>
      </c>
      <c r="I6260" s="5">
        <f>_xlfn.XLOOKUP(Table16[[#This Row],[OrderID]],[3]!Table13456[No заказа],[3]!Table13456[Цена],"",0,1)</f>
        <v>7990</v>
      </c>
      <c r="J6260" s="2" t="str">
        <f>M01_SETTINGS!$F$2</f>
        <v>KASPI</v>
      </c>
    </row>
    <row r="6261" spans="1:10" x14ac:dyDescent="0.35">
      <c r="A6261" s="3">
        <f>_xlfn.XLOOKUP(Table16[[#This Row],[OrderID]],[3]!Table13456[No заказа],[3]!Table13456[Дата
отправки],"",0,1)</f>
        <v>45622</v>
      </c>
      <c r="B6261" s="2">
        <v>450450726</v>
      </c>
      <c r="C6261" s="2"/>
      <c r="D6261" s="2"/>
      <c r="E6261" s="3"/>
      <c r="F6261" s="3"/>
      <c r="H6261" s="5">
        <f>_xlfn.XLOOKUP(Table16[[#This Row],[OrderID]],[3]!Table13456[No заказа],[3]!Table13456[Количество],"",0,1)</f>
        <v>1</v>
      </c>
      <c r="I6261" s="5">
        <f>_xlfn.XLOOKUP(Table16[[#This Row],[OrderID]],[3]!Table13456[No заказа],[3]!Table13456[Цена],"",0,1)</f>
        <v>9157</v>
      </c>
      <c r="J6261" s="2" t="str">
        <f>M01_SETTINGS!$F$2</f>
        <v>KASPI</v>
      </c>
    </row>
    <row r="6262" spans="1:10" x14ac:dyDescent="0.35">
      <c r="A6262" s="3">
        <f>_xlfn.XLOOKUP(Table16[[#This Row],[OrderID]],[3]!Table13456[No заказа],[3]!Table13456[Дата
отправки],"",0,1)</f>
        <v>45622</v>
      </c>
      <c r="B6262" s="2">
        <v>450888899</v>
      </c>
      <c r="C6262" s="2"/>
      <c r="D6262" s="2"/>
      <c r="E6262" s="3"/>
      <c r="F6262" s="3"/>
      <c r="H6262" s="5">
        <f>_xlfn.XLOOKUP(Table16[[#This Row],[OrderID]],[3]!Table13456[No заказа],[3]!Table13456[Количество],"",0,1)</f>
        <v>1</v>
      </c>
      <c r="I6262" s="5">
        <f>_xlfn.XLOOKUP(Table16[[#This Row],[OrderID]],[3]!Table13456[No заказа],[3]!Table13456[Цена],"",0,1)</f>
        <v>8638</v>
      </c>
      <c r="J6262" s="2" t="str">
        <f>M01_SETTINGS!$F$2</f>
        <v>KASPI</v>
      </c>
    </row>
    <row r="6263" spans="1:10" x14ac:dyDescent="0.35">
      <c r="A6263" s="3">
        <f>_xlfn.XLOOKUP(Table16[[#This Row],[OrderID]],[3]!Table13456[No заказа],[3]!Table13456[Дата
отправки],"",0,1)</f>
        <v>45622</v>
      </c>
      <c r="B6263" s="2">
        <v>450625620</v>
      </c>
      <c r="C6263" s="2"/>
      <c r="D6263" s="2"/>
      <c r="E6263" s="3"/>
      <c r="F6263" s="3"/>
      <c r="H6263" s="5">
        <f>_xlfn.XLOOKUP(Table16[[#This Row],[OrderID]],[3]!Table13456[No заказа],[3]!Table13456[Количество],"",0,1)</f>
        <v>1</v>
      </c>
      <c r="I6263" s="5">
        <f>_xlfn.XLOOKUP(Table16[[#This Row],[OrderID]],[3]!Table13456[No заказа],[3]!Table13456[Цена],"",0,1)</f>
        <v>8334</v>
      </c>
      <c r="J6263" s="2" t="str">
        <f>M01_SETTINGS!$F$2</f>
        <v>KASPI</v>
      </c>
    </row>
    <row r="6264" spans="1:10" x14ac:dyDescent="0.35">
      <c r="A6264" s="3">
        <f>_xlfn.XLOOKUP(Table16[[#This Row],[OrderID]],[3]!Table13456[No заказа],[3]!Table13456[Дата
отправки],"",0,1)</f>
        <v>45622</v>
      </c>
      <c r="B6264" s="2">
        <v>450668751</v>
      </c>
      <c r="C6264" s="2"/>
      <c r="D6264" s="2"/>
      <c r="E6264" s="3"/>
      <c r="F6264" s="3"/>
      <c r="H6264" s="5">
        <f>_xlfn.XLOOKUP(Table16[[#This Row],[OrderID]],[3]!Table13456[No заказа],[3]!Table13456[Количество],"",0,1)</f>
        <v>1</v>
      </c>
      <c r="I6264" s="5">
        <f>_xlfn.XLOOKUP(Table16[[#This Row],[OrderID]],[3]!Table13456[No заказа],[3]!Table13456[Цена],"",0,1)</f>
        <v>8279</v>
      </c>
      <c r="J6264" s="2" t="str">
        <f>M01_SETTINGS!$F$2</f>
        <v>KASPI</v>
      </c>
    </row>
    <row r="6265" spans="1:10" x14ac:dyDescent="0.35">
      <c r="A6265" s="3">
        <f>_xlfn.XLOOKUP(Table16[[#This Row],[OrderID]],[3]!Table13456[No заказа],[3]!Table13456[Дата
отправки],"",0,1)</f>
        <v>45622</v>
      </c>
      <c r="B6265" s="2">
        <v>450876343</v>
      </c>
      <c r="C6265" s="2"/>
      <c r="D6265" s="2"/>
      <c r="E6265" s="3"/>
      <c r="F6265" s="3"/>
      <c r="H6265" s="5">
        <f>_xlfn.XLOOKUP(Table16[[#This Row],[OrderID]],[3]!Table13456[No заказа],[3]!Table13456[Количество],"",0,1)</f>
        <v>1</v>
      </c>
      <c r="I6265" s="5">
        <f>_xlfn.XLOOKUP(Table16[[#This Row],[OrderID]],[3]!Table13456[No заказа],[3]!Table13456[Цена],"",0,1)</f>
        <v>9144</v>
      </c>
      <c r="J6265" s="2" t="str">
        <f>M01_SETTINGS!$F$2</f>
        <v>KASPI</v>
      </c>
    </row>
    <row r="6266" spans="1:10" x14ac:dyDescent="0.35">
      <c r="A6266" s="3">
        <f>_xlfn.XLOOKUP(Table16[[#This Row],[OrderID]],[3]!Table13456[No заказа],[3]!Table13456[Дата
отправки],"",0,1)</f>
        <v>45622</v>
      </c>
      <c r="B6266" s="2">
        <v>450682272</v>
      </c>
      <c r="C6266" s="2"/>
      <c r="D6266" s="2"/>
      <c r="E6266" s="3"/>
      <c r="F6266" s="3"/>
      <c r="H6266" s="5">
        <f>_xlfn.XLOOKUP(Table16[[#This Row],[OrderID]],[3]!Table13456[No заказа],[3]!Table13456[Количество],"",0,1)</f>
        <v>1</v>
      </c>
      <c r="I6266" s="5">
        <f>_xlfn.XLOOKUP(Table16[[#This Row],[OrderID]],[3]!Table13456[No заказа],[3]!Table13456[Цена],"",0,1)</f>
        <v>8391</v>
      </c>
      <c r="J6266" s="2" t="str">
        <f>M01_SETTINGS!$F$2</f>
        <v>KASPI</v>
      </c>
    </row>
    <row r="6267" spans="1:10" x14ac:dyDescent="0.35">
      <c r="A6267" s="3">
        <f>_xlfn.XLOOKUP(Table16[[#This Row],[OrderID]],[3]!Table13456[No заказа],[3]!Table13456[Дата
отправки],"",0,1)</f>
        <v>45622</v>
      </c>
      <c r="B6267" s="2">
        <v>450780300</v>
      </c>
      <c r="C6267" s="2"/>
      <c r="D6267" s="2"/>
      <c r="E6267" s="3"/>
      <c r="F6267" s="3"/>
      <c r="H6267" s="5">
        <f>_xlfn.XLOOKUP(Table16[[#This Row],[OrderID]],[3]!Table13456[No заказа],[3]!Table13456[Количество],"",0,1)</f>
        <v>1</v>
      </c>
      <c r="I6267" s="5">
        <f>_xlfn.XLOOKUP(Table16[[#This Row],[OrderID]],[3]!Table13456[No заказа],[3]!Table13456[Цена],"",0,1)</f>
        <v>10468</v>
      </c>
      <c r="J6267" s="2" t="str">
        <f>M01_SETTINGS!$F$2</f>
        <v>KASPI</v>
      </c>
    </row>
    <row r="6268" spans="1:10" x14ac:dyDescent="0.35">
      <c r="A6268" s="3">
        <f>_xlfn.XLOOKUP(Table16[[#This Row],[OrderID]],[3]!Table13456[No заказа],[3]!Table13456[Дата
отправки],"",0,1)</f>
        <v>45622</v>
      </c>
      <c r="B6268" s="2">
        <v>450683176</v>
      </c>
      <c r="C6268" s="2"/>
      <c r="D6268" s="2"/>
      <c r="E6268" s="3"/>
      <c r="F6268" s="3"/>
      <c r="H6268" s="5">
        <f>_xlfn.XLOOKUP(Table16[[#This Row],[OrderID]],[3]!Table13456[No заказа],[3]!Table13456[Количество],"",0,1)</f>
        <v>1</v>
      </c>
      <c r="I6268" s="5">
        <f>_xlfn.XLOOKUP(Table16[[#This Row],[OrderID]],[3]!Table13456[No заказа],[3]!Table13456[Цена],"",0,1)</f>
        <v>9700</v>
      </c>
      <c r="J6268" s="2" t="str">
        <f>M01_SETTINGS!$F$2</f>
        <v>KASPI</v>
      </c>
    </row>
    <row r="6269" spans="1:10" x14ac:dyDescent="0.35">
      <c r="A6269" s="3">
        <f>_xlfn.XLOOKUP(Table16[[#This Row],[OrderID]],[3]!Table13456[No заказа],[3]!Table13456[Дата
отправки],"",0,1)</f>
        <v>45622</v>
      </c>
      <c r="B6269" s="2">
        <v>450557329</v>
      </c>
      <c r="C6269" s="2"/>
      <c r="D6269" s="2"/>
      <c r="E6269" s="3"/>
      <c r="F6269" s="3"/>
      <c r="H6269" s="5">
        <f>_xlfn.XLOOKUP(Table16[[#This Row],[OrderID]],[3]!Table13456[No заказа],[3]!Table13456[Количество],"",0,1)</f>
        <v>1</v>
      </c>
      <c r="I6269" s="5">
        <f>_xlfn.XLOOKUP(Table16[[#This Row],[OrderID]],[3]!Table13456[No заказа],[3]!Table13456[Цена],"",0,1)</f>
        <v>9737</v>
      </c>
      <c r="J6269" s="2" t="str">
        <f>M01_SETTINGS!$F$2</f>
        <v>KASPI</v>
      </c>
    </row>
    <row r="6270" spans="1:10" x14ac:dyDescent="0.35">
      <c r="A6270" s="3">
        <f>_xlfn.XLOOKUP(Table16[[#This Row],[OrderID]],[3]!Table13456[No заказа],[3]!Table13456[Дата
отправки],"",0,1)</f>
        <v>45622</v>
      </c>
      <c r="B6270" s="2">
        <v>450797795</v>
      </c>
      <c r="C6270" s="2"/>
      <c r="D6270" s="2"/>
      <c r="E6270" s="3"/>
      <c r="F6270" s="3"/>
      <c r="H6270" s="5">
        <f>_xlfn.XLOOKUP(Table16[[#This Row],[OrderID]],[3]!Table13456[No заказа],[3]!Table13456[Количество],"",0,1)</f>
        <v>1</v>
      </c>
      <c r="I6270" s="5">
        <f>_xlfn.XLOOKUP(Table16[[#This Row],[OrderID]],[3]!Table13456[No заказа],[3]!Table13456[Цена],"",0,1)</f>
        <v>8724</v>
      </c>
      <c r="J6270" s="2" t="str">
        <f>M01_SETTINGS!$F$2</f>
        <v>KASPI</v>
      </c>
    </row>
    <row r="6271" spans="1:10" x14ac:dyDescent="0.35">
      <c r="A6271" s="3">
        <f>_xlfn.XLOOKUP(Table16[[#This Row],[OrderID]],[3]!Table13456[No заказа],[3]!Table13456[Дата
отправки],"",0,1)</f>
        <v>45622</v>
      </c>
      <c r="B6271" s="2">
        <v>450417319</v>
      </c>
      <c r="C6271" s="2"/>
      <c r="D6271" s="2"/>
      <c r="E6271" s="3"/>
      <c r="F6271" s="3"/>
      <c r="H6271" s="5">
        <f>_xlfn.XLOOKUP(Table16[[#This Row],[OrderID]],[3]!Table13456[No заказа],[3]!Table13456[Количество],"",0,1)</f>
        <v>1</v>
      </c>
      <c r="I6271" s="5">
        <f>_xlfn.XLOOKUP(Table16[[#This Row],[OrderID]],[3]!Table13456[No заказа],[3]!Table13456[Цена],"",0,1)</f>
        <v>9000</v>
      </c>
      <c r="J6271" s="2" t="str">
        <f>M01_SETTINGS!$F$2</f>
        <v>KASPI</v>
      </c>
    </row>
    <row r="6272" spans="1:10" x14ac:dyDescent="0.35">
      <c r="A6272" s="3">
        <f>_xlfn.XLOOKUP(Table16[[#This Row],[OrderID]],[3]!Table13456[No заказа],[3]!Table13456[Дата
отправки],"",0,1)</f>
        <v>45622</v>
      </c>
      <c r="B6272" s="2">
        <v>450704225</v>
      </c>
      <c r="C6272" s="2"/>
      <c r="D6272" s="2"/>
      <c r="E6272" s="3"/>
      <c r="F6272" s="3"/>
      <c r="H6272" s="5">
        <f>_xlfn.XLOOKUP(Table16[[#This Row],[OrderID]],[3]!Table13456[No заказа],[3]!Table13456[Количество],"",0,1)</f>
        <v>1</v>
      </c>
      <c r="I6272" s="5">
        <f>_xlfn.XLOOKUP(Table16[[#This Row],[OrderID]],[3]!Table13456[No заказа],[3]!Table13456[Цена],"",0,1)</f>
        <v>8796</v>
      </c>
      <c r="J6272" s="2" t="str">
        <f>M01_SETTINGS!$F$2</f>
        <v>KASPI</v>
      </c>
    </row>
    <row r="6273" spans="1:10" x14ac:dyDescent="0.35">
      <c r="A6273" s="3">
        <f>_xlfn.XLOOKUP(Table16[[#This Row],[OrderID]],[3]!Table13456[No заказа],[3]!Table13456[Дата
отправки],"",0,1)</f>
        <v>45622</v>
      </c>
      <c r="B6273" s="2">
        <v>450625771</v>
      </c>
      <c r="C6273" s="2"/>
      <c r="D6273" s="2"/>
      <c r="E6273" s="3"/>
      <c r="F6273" s="3"/>
      <c r="H6273" s="5">
        <f>_xlfn.XLOOKUP(Table16[[#This Row],[OrderID]],[3]!Table13456[No заказа],[3]!Table13456[Количество],"",0,1)</f>
        <v>1</v>
      </c>
      <c r="I6273" s="5">
        <f>_xlfn.XLOOKUP(Table16[[#This Row],[OrderID]],[3]!Table13456[No заказа],[3]!Table13456[Цена],"",0,1)</f>
        <v>8587</v>
      </c>
      <c r="J6273" s="2" t="str">
        <f>M01_SETTINGS!$F$2</f>
        <v>KASPI</v>
      </c>
    </row>
    <row r="6274" spans="1:10" x14ac:dyDescent="0.35">
      <c r="A6274" s="3">
        <f>_xlfn.XLOOKUP(Table16[[#This Row],[OrderID]],[3]!Table13456[No заказа],[3]!Table13456[Дата
отправки],"",0,1)</f>
        <v>45622</v>
      </c>
      <c r="B6274" s="2">
        <v>450667909</v>
      </c>
      <c r="C6274" s="2"/>
      <c r="D6274" s="2"/>
      <c r="E6274" s="3"/>
      <c r="F6274" s="3"/>
      <c r="H6274" s="5">
        <f>_xlfn.XLOOKUP(Table16[[#This Row],[OrderID]],[3]!Table13456[No заказа],[3]!Table13456[Количество],"",0,1)</f>
        <v>1</v>
      </c>
      <c r="I6274" s="5">
        <f>_xlfn.XLOOKUP(Table16[[#This Row],[OrderID]],[3]!Table13456[No заказа],[3]!Table13456[Цена],"",0,1)</f>
        <v>11873</v>
      </c>
      <c r="J6274" s="2" t="str">
        <f>M01_SETTINGS!$F$2</f>
        <v>KASPI</v>
      </c>
    </row>
    <row r="6275" spans="1:10" x14ac:dyDescent="0.35">
      <c r="A6275" s="3">
        <f>_xlfn.XLOOKUP(Table16[[#This Row],[OrderID]],[3]!Table13456[No заказа],[3]!Table13456[Дата
отправки],"",0,1)</f>
        <v>45622</v>
      </c>
      <c r="B6275" s="2">
        <v>450769764</v>
      </c>
      <c r="C6275" s="2"/>
      <c r="D6275" s="2"/>
      <c r="E6275" s="3"/>
      <c r="F6275" s="3"/>
      <c r="H6275" s="5">
        <f>_xlfn.XLOOKUP(Table16[[#This Row],[OrderID]],[3]!Table13456[No заказа],[3]!Table13456[Количество],"",0,1)</f>
        <v>1</v>
      </c>
      <c r="I6275" s="5">
        <f>_xlfn.XLOOKUP(Table16[[#This Row],[OrderID]],[3]!Table13456[No заказа],[3]!Table13456[Цена],"",0,1)</f>
        <v>9997</v>
      </c>
      <c r="J6275" s="2" t="str">
        <f>M01_SETTINGS!$F$2</f>
        <v>KASPI</v>
      </c>
    </row>
    <row r="6276" spans="1:10" x14ac:dyDescent="0.35">
      <c r="A6276" s="3">
        <f>_xlfn.XLOOKUP(Table16[[#This Row],[OrderID]],[3]!Table13456[No заказа],[3]!Table13456[Дата
отправки],"",0,1)</f>
        <v>45622</v>
      </c>
      <c r="B6276" s="2">
        <v>450701851</v>
      </c>
      <c r="C6276" s="2"/>
      <c r="D6276" s="2"/>
      <c r="E6276" s="3"/>
      <c r="F6276" s="3"/>
      <c r="H6276" s="5">
        <f>_xlfn.XLOOKUP(Table16[[#This Row],[OrderID]],[3]!Table13456[No заказа],[3]!Table13456[Количество],"",0,1)</f>
        <v>1</v>
      </c>
      <c r="I6276" s="5">
        <f>_xlfn.XLOOKUP(Table16[[#This Row],[OrderID]],[3]!Table13456[No заказа],[3]!Table13456[Цена],"",0,1)</f>
        <v>8740</v>
      </c>
      <c r="J6276" s="2" t="str">
        <f>M01_SETTINGS!$F$2</f>
        <v>KASPI</v>
      </c>
    </row>
    <row r="6277" spans="1:10" x14ac:dyDescent="0.35">
      <c r="A6277" s="3">
        <f>_xlfn.XLOOKUP(Table16[[#This Row],[OrderID]],[3]!Table13456[No заказа],[3]!Table13456[Дата
отправки],"",0,1)</f>
        <v>45622</v>
      </c>
      <c r="B6277" s="2">
        <v>450545208</v>
      </c>
      <c r="C6277" s="2"/>
      <c r="D6277" s="2"/>
      <c r="E6277" s="3"/>
      <c r="F6277" s="3"/>
      <c r="H6277" s="5">
        <f>_xlfn.XLOOKUP(Table16[[#This Row],[OrderID]],[3]!Table13456[No заказа],[3]!Table13456[Количество],"",0,1)</f>
        <v>1</v>
      </c>
      <c r="I6277" s="5">
        <f>_xlfn.XLOOKUP(Table16[[#This Row],[OrderID]],[3]!Table13456[No заказа],[3]!Table13456[Цена],"",0,1)</f>
        <v>8197</v>
      </c>
      <c r="J6277" s="2" t="str">
        <f>M01_SETTINGS!$F$2</f>
        <v>KASPI</v>
      </c>
    </row>
    <row r="6278" spans="1:10" x14ac:dyDescent="0.35">
      <c r="A6278" s="3">
        <f>_xlfn.XLOOKUP(Table16[[#This Row],[OrderID]],[3]!Table13456[No заказа],[3]!Table13456[Дата
отправки],"",0,1)</f>
        <v>45621</v>
      </c>
      <c r="B6278" s="2">
        <v>450175342</v>
      </c>
      <c r="C6278" s="2"/>
      <c r="D6278" s="2"/>
      <c r="E6278" s="3"/>
      <c r="F6278" s="3"/>
      <c r="H6278" s="5">
        <f>_xlfn.XLOOKUP(Table16[[#This Row],[OrderID]],[3]!Table13456[No заказа],[3]!Table13456[Количество],"",0,1)</f>
        <v>1</v>
      </c>
      <c r="I6278" s="5">
        <f>_xlfn.XLOOKUP(Table16[[#This Row],[OrderID]],[3]!Table13456[No заказа],[3]!Table13456[Цена],"",0,1)</f>
        <v>8996</v>
      </c>
      <c r="J6278" s="2" t="str">
        <f>M01_SETTINGS!$F$2</f>
        <v>KASPI</v>
      </c>
    </row>
    <row r="6279" spans="1:10" x14ac:dyDescent="0.35">
      <c r="A6279" s="3">
        <f>_xlfn.XLOOKUP(Table16[[#This Row],[OrderID]],[3]!Table13456[No заказа],[3]!Table13456[Дата
отправки],"",0,1)</f>
        <v>45621</v>
      </c>
      <c r="B6279" s="2">
        <v>450106963</v>
      </c>
      <c r="C6279" s="2"/>
      <c r="D6279" s="2"/>
      <c r="E6279" s="3"/>
      <c r="F6279" s="3"/>
      <c r="H6279" s="5">
        <f>_xlfn.XLOOKUP(Table16[[#This Row],[OrderID]],[3]!Table13456[No заказа],[3]!Table13456[Количество],"",0,1)</f>
        <v>1</v>
      </c>
      <c r="I6279" s="5">
        <f>_xlfn.XLOOKUP(Table16[[#This Row],[OrderID]],[3]!Table13456[No заказа],[3]!Table13456[Цена],"",0,1)</f>
        <v>7990</v>
      </c>
      <c r="J6279" s="2" t="str">
        <f>M01_SETTINGS!$F$2</f>
        <v>KASPI</v>
      </c>
    </row>
    <row r="6280" spans="1:10" x14ac:dyDescent="0.35">
      <c r="A6280" s="3">
        <f>_xlfn.XLOOKUP(Table16[[#This Row],[OrderID]],[3]!Table13456[No заказа],[3]!Table13456[Дата
отправки],"",0,1)</f>
        <v>45621</v>
      </c>
      <c r="B6280" s="2">
        <v>450081036</v>
      </c>
      <c r="C6280" s="2"/>
      <c r="D6280" s="2"/>
      <c r="E6280" s="3"/>
      <c r="F6280" s="3"/>
      <c r="H6280" s="5">
        <f>_xlfn.XLOOKUP(Table16[[#This Row],[OrderID]],[3]!Table13456[No заказа],[3]!Table13456[Количество],"",0,1)</f>
        <v>1</v>
      </c>
      <c r="I6280" s="5">
        <f>_xlfn.XLOOKUP(Table16[[#This Row],[OrderID]],[3]!Table13456[No заказа],[3]!Table13456[Цена],"",0,1)</f>
        <v>7990</v>
      </c>
      <c r="J6280" s="2" t="str">
        <f>M01_SETTINGS!$F$2</f>
        <v>KASPI</v>
      </c>
    </row>
    <row r="6281" spans="1:10" x14ac:dyDescent="0.35">
      <c r="A6281" s="3">
        <f>_xlfn.XLOOKUP(Table16[[#This Row],[OrderID]],[3]!Table13456[No заказа],[3]!Table13456[Дата
отправки],"",0,1)</f>
        <v>45621</v>
      </c>
      <c r="B6281" s="2">
        <v>450162163</v>
      </c>
      <c r="C6281" s="2"/>
      <c r="D6281" s="2"/>
      <c r="E6281" s="3"/>
      <c r="F6281" s="3"/>
      <c r="H6281" s="5">
        <f>_xlfn.XLOOKUP(Table16[[#This Row],[OrderID]],[3]!Table13456[No заказа],[3]!Table13456[Количество],"",0,1)</f>
        <v>1</v>
      </c>
      <c r="I6281" s="5">
        <f>_xlfn.XLOOKUP(Table16[[#This Row],[OrderID]],[3]!Table13456[No заказа],[3]!Table13456[Цена],"",0,1)</f>
        <v>8783</v>
      </c>
      <c r="J6281" s="2" t="str">
        <f>M01_SETTINGS!$F$2</f>
        <v>KASPI</v>
      </c>
    </row>
    <row r="6282" spans="1:10" x14ac:dyDescent="0.35">
      <c r="A6282" s="3">
        <f>_xlfn.XLOOKUP(Table16[[#This Row],[OrderID]],[3]!Table13456[No заказа],[3]!Table13456[Дата
отправки],"",0,1)</f>
        <v>45621</v>
      </c>
      <c r="B6282" s="2">
        <v>450357692</v>
      </c>
      <c r="C6282" s="2"/>
      <c r="D6282" s="2"/>
      <c r="E6282" s="3"/>
      <c r="F6282" s="3"/>
      <c r="H6282" s="5">
        <f>_xlfn.XLOOKUP(Table16[[#This Row],[OrderID]],[3]!Table13456[No заказа],[3]!Table13456[Количество],"",0,1)</f>
        <v>1</v>
      </c>
      <c r="I6282" s="5">
        <f>_xlfn.XLOOKUP(Table16[[#This Row],[OrderID]],[3]!Table13456[No заказа],[3]!Table13456[Цена],"",0,1)</f>
        <v>7990</v>
      </c>
      <c r="J6282" s="2" t="str">
        <f>M01_SETTINGS!$F$2</f>
        <v>KASPI</v>
      </c>
    </row>
    <row r="6283" spans="1:10" x14ac:dyDescent="0.35">
      <c r="A6283" s="3">
        <f>_xlfn.XLOOKUP(Table16[[#This Row],[OrderID]],[3]!Table13456[No заказа],[3]!Table13456[Дата
отправки],"",0,1)</f>
        <v>45621</v>
      </c>
      <c r="B6283" s="2">
        <v>450035693</v>
      </c>
      <c r="C6283" s="2"/>
      <c r="D6283" s="2"/>
      <c r="E6283" s="3"/>
      <c r="F6283" s="3"/>
      <c r="H6283" s="5">
        <f>_xlfn.XLOOKUP(Table16[[#This Row],[OrderID]],[3]!Table13456[No заказа],[3]!Table13456[Количество],"",0,1)</f>
        <v>1</v>
      </c>
      <c r="I6283" s="5">
        <f>_xlfn.XLOOKUP(Table16[[#This Row],[OrderID]],[3]!Table13456[No заказа],[3]!Table13456[Цена],"",0,1)</f>
        <v>8730</v>
      </c>
      <c r="J6283" s="2" t="str">
        <f>M01_SETTINGS!$F$2</f>
        <v>KASPI</v>
      </c>
    </row>
    <row r="6284" spans="1:10" x14ac:dyDescent="0.35">
      <c r="A6284" s="3">
        <f>_xlfn.XLOOKUP(Table16[[#This Row],[OrderID]],[3]!Table13456[No заказа],[3]!Table13456[Дата
отправки],"",0,1)</f>
        <v>45621</v>
      </c>
      <c r="B6284" s="2">
        <v>450431033</v>
      </c>
      <c r="C6284" s="2"/>
      <c r="D6284" s="2"/>
      <c r="E6284" s="3"/>
      <c r="F6284" s="3"/>
      <c r="H6284" s="5">
        <f>_xlfn.XLOOKUP(Table16[[#This Row],[OrderID]],[3]!Table13456[No заказа],[3]!Table13456[Количество],"",0,1)</f>
        <v>1</v>
      </c>
      <c r="I6284" s="5">
        <f>_xlfn.XLOOKUP(Table16[[#This Row],[OrderID]],[3]!Table13456[No заказа],[3]!Table13456[Цена],"",0,1)</f>
        <v>8470</v>
      </c>
      <c r="J6284" s="2" t="str">
        <f>M01_SETTINGS!$F$2</f>
        <v>KASPI</v>
      </c>
    </row>
    <row r="6285" spans="1:10" x14ac:dyDescent="0.35">
      <c r="A6285" s="3">
        <f>_xlfn.XLOOKUP(Table16[[#This Row],[OrderID]],[3]!Table13456[No заказа],[3]!Table13456[Дата
отправки],"",0,1)</f>
        <v>45621</v>
      </c>
      <c r="B6285" s="2">
        <v>450360807</v>
      </c>
      <c r="C6285" s="2"/>
      <c r="D6285" s="2"/>
      <c r="E6285" s="3"/>
      <c r="F6285" s="3"/>
      <c r="H6285" s="5">
        <f>_xlfn.XLOOKUP(Table16[[#This Row],[OrderID]],[3]!Table13456[No заказа],[3]!Table13456[Количество],"",0,1)</f>
        <v>1</v>
      </c>
      <c r="I6285" s="5">
        <f>_xlfn.XLOOKUP(Table16[[#This Row],[OrderID]],[3]!Table13456[No заказа],[3]!Table13456[Цена],"",0,1)</f>
        <v>11747</v>
      </c>
      <c r="J6285" s="2" t="str">
        <f>M01_SETTINGS!$F$2</f>
        <v>KASPI</v>
      </c>
    </row>
    <row r="6286" spans="1:10" x14ac:dyDescent="0.35">
      <c r="A6286" s="3">
        <f>_xlfn.XLOOKUP(Table16[[#This Row],[OrderID]],[3]!Table13456[No заказа],[3]!Table13456[Дата
отправки],"",0,1)</f>
        <v>45621</v>
      </c>
      <c r="B6286" s="2">
        <v>450179360</v>
      </c>
      <c r="C6286" s="2"/>
      <c r="D6286" s="2"/>
      <c r="E6286" s="3"/>
      <c r="F6286" s="3"/>
      <c r="H6286" s="5">
        <f>_xlfn.XLOOKUP(Table16[[#This Row],[OrderID]],[3]!Table13456[No заказа],[3]!Table13456[Количество],"",0,1)</f>
        <v>1</v>
      </c>
      <c r="I6286" s="5">
        <f>_xlfn.XLOOKUP(Table16[[#This Row],[OrderID]],[3]!Table13456[No заказа],[3]!Table13456[Цена],"",0,1)</f>
        <v>8787</v>
      </c>
      <c r="J6286" s="2" t="str">
        <f>M01_SETTINGS!$F$2</f>
        <v>KASPI</v>
      </c>
    </row>
    <row r="6287" spans="1:10" x14ac:dyDescent="0.35">
      <c r="A6287" s="3">
        <f>_xlfn.XLOOKUP(Table16[[#This Row],[OrderID]],[3]!Table13456[No заказа],[3]!Table13456[Дата
отправки],"",0,1)</f>
        <v>45621</v>
      </c>
      <c r="B6287" s="2">
        <v>450049807</v>
      </c>
      <c r="C6287" s="2"/>
      <c r="D6287" s="2"/>
      <c r="E6287" s="3"/>
      <c r="F6287" s="3"/>
      <c r="H6287" s="5">
        <f>_xlfn.XLOOKUP(Table16[[#This Row],[OrderID]],[3]!Table13456[No заказа],[3]!Table13456[Количество],"",0,1)</f>
        <v>1</v>
      </c>
      <c r="I6287" s="5">
        <f>_xlfn.XLOOKUP(Table16[[#This Row],[OrderID]],[3]!Table13456[No заказа],[3]!Table13456[Цена],"",0,1)</f>
        <v>7990</v>
      </c>
      <c r="J6287" s="2" t="str">
        <f>M01_SETTINGS!$F$2</f>
        <v>KASPI</v>
      </c>
    </row>
    <row r="6288" spans="1:10" x14ac:dyDescent="0.35">
      <c r="A6288" s="3">
        <f>_xlfn.XLOOKUP(Table16[[#This Row],[OrderID]],[3]!Table13456[No заказа],[3]!Table13456[Дата
отправки],"",0,1)</f>
        <v>45621</v>
      </c>
      <c r="B6288" s="2">
        <v>450116809</v>
      </c>
      <c r="C6288" s="2"/>
      <c r="D6288" s="2"/>
      <c r="E6288" s="3"/>
      <c r="F6288" s="3"/>
      <c r="H6288" s="5">
        <f>_xlfn.XLOOKUP(Table16[[#This Row],[OrderID]],[3]!Table13456[No заказа],[3]!Table13456[Количество],"",0,1)</f>
        <v>1</v>
      </c>
      <c r="I6288" s="5">
        <f>_xlfn.XLOOKUP(Table16[[#This Row],[OrderID]],[3]!Table13456[No заказа],[3]!Table13456[Цена],"",0,1)</f>
        <v>8948</v>
      </c>
      <c r="J6288" s="2" t="str">
        <f>M01_SETTINGS!$F$2</f>
        <v>KASPI</v>
      </c>
    </row>
    <row r="6289" spans="1:10" x14ac:dyDescent="0.35">
      <c r="A6289" s="3">
        <f>_xlfn.XLOOKUP(Table16[[#This Row],[OrderID]],[3]!Table13456[No заказа],[3]!Table13456[Дата
отправки],"",0,1)</f>
        <v>45621</v>
      </c>
      <c r="B6289" s="2">
        <v>450206477</v>
      </c>
      <c r="C6289" s="2"/>
      <c r="D6289" s="2"/>
      <c r="E6289" s="3"/>
      <c r="F6289" s="3"/>
      <c r="H6289" s="5">
        <f>_xlfn.XLOOKUP(Table16[[#This Row],[OrderID]],[3]!Table13456[No заказа],[3]!Table13456[Количество],"",0,1)</f>
        <v>1</v>
      </c>
      <c r="I6289" s="5">
        <f>_xlfn.XLOOKUP(Table16[[#This Row],[OrderID]],[3]!Table13456[No заказа],[3]!Table13456[Цена],"",0,1)</f>
        <v>8912</v>
      </c>
      <c r="J6289" s="2" t="str">
        <f>M01_SETTINGS!$F$2</f>
        <v>KASPI</v>
      </c>
    </row>
    <row r="6290" spans="1:10" x14ac:dyDescent="0.35">
      <c r="A6290" s="3">
        <f>_xlfn.XLOOKUP(Table16[[#This Row],[OrderID]],[3]!Table13456[No заказа],[3]!Table13456[Дата
отправки],"",0,1)</f>
        <v>45621</v>
      </c>
      <c r="B6290" s="2">
        <v>450008379</v>
      </c>
      <c r="C6290" s="2"/>
      <c r="D6290" s="2"/>
      <c r="E6290" s="3"/>
      <c r="F6290" s="3"/>
      <c r="H6290" s="5">
        <f>_xlfn.XLOOKUP(Table16[[#This Row],[OrderID]],[3]!Table13456[No заказа],[3]!Table13456[Количество],"",0,1)</f>
        <v>1</v>
      </c>
      <c r="I6290" s="5">
        <f>_xlfn.XLOOKUP(Table16[[#This Row],[OrderID]],[3]!Table13456[No заказа],[3]!Table13456[Цена],"",0,1)</f>
        <v>7990</v>
      </c>
      <c r="J6290" s="2" t="str">
        <f>M01_SETTINGS!$F$2</f>
        <v>KASPI</v>
      </c>
    </row>
    <row r="6291" spans="1:10" x14ac:dyDescent="0.35">
      <c r="A6291" s="3">
        <f>_xlfn.XLOOKUP(Table16[[#This Row],[OrderID]],[3]!Table13456[No заказа],[3]!Table13456[Дата
отправки],"",0,1)</f>
        <v>45621</v>
      </c>
      <c r="B6291" s="2">
        <v>450165333</v>
      </c>
      <c r="C6291" s="2"/>
      <c r="D6291" s="2"/>
      <c r="E6291" s="3"/>
      <c r="F6291" s="3"/>
      <c r="H6291" s="5">
        <f>_xlfn.XLOOKUP(Table16[[#This Row],[OrderID]],[3]!Table13456[No заказа],[3]!Table13456[Количество],"",0,1)</f>
        <v>1</v>
      </c>
      <c r="I6291" s="5">
        <f>_xlfn.XLOOKUP(Table16[[#This Row],[OrderID]],[3]!Table13456[No заказа],[3]!Table13456[Цена],"",0,1)</f>
        <v>10495</v>
      </c>
      <c r="J6291" s="2" t="str">
        <f>M01_SETTINGS!$F$2</f>
        <v>KASPI</v>
      </c>
    </row>
    <row r="6292" spans="1:10" x14ac:dyDescent="0.35">
      <c r="A6292" s="3">
        <f>_xlfn.XLOOKUP(Table16[[#This Row],[OrderID]],[3]!Table13456[No заказа],[3]!Table13456[Дата
отправки],"",0,1)</f>
        <v>45621</v>
      </c>
      <c r="B6292" s="2">
        <v>450201411</v>
      </c>
      <c r="C6292" s="2"/>
      <c r="D6292" s="2"/>
      <c r="E6292" s="3"/>
      <c r="F6292" s="3"/>
      <c r="H6292" s="5">
        <f>_xlfn.XLOOKUP(Table16[[#This Row],[OrderID]],[3]!Table13456[No заказа],[3]!Table13456[Количество],"",0,1)</f>
        <v>1</v>
      </c>
      <c r="I6292" s="5">
        <f>_xlfn.XLOOKUP(Table16[[#This Row],[OrderID]],[3]!Table13456[No заказа],[3]!Table13456[Цена],"",0,1)</f>
        <v>10495</v>
      </c>
      <c r="J6292" s="2" t="str">
        <f>M01_SETTINGS!$F$2</f>
        <v>KASPI</v>
      </c>
    </row>
    <row r="6293" spans="1:10" x14ac:dyDescent="0.35">
      <c r="A6293" s="3">
        <f>_xlfn.XLOOKUP(Table16[[#This Row],[OrderID]],[3]!Table13456[No заказа],[3]!Table13456[Дата
отправки],"",0,1)</f>
        <v>45621</v>
      </c>
      <c r="B6293" s="2">
        <v>450143856</v>
      </c>
      <c r="C6293" s="2"/>
      <c r="D6293" s="2"/>
      <c r="E6293" s="3"/>
      <c r="F6293" s="3"/>
      <c r="H6293" s="5">
        <f>_xlfn.XLOOKUP(Table16[[#This Row],[OrderID]],[3]!Table13456[No заказа],[3]!Table13456[Количество],"",0,1)</f>
        <v>1</v>
      </c>
      <c r="I6293" s="5">
        <f>_xlfn.XLOOKUP(Table16[[#This Row],[OrderID]],[3]!Table13456[No заказа],[3]!Table13456[Цена],"",0,1)</f>
        <v>8783</v>
      </c>
      <c r="J6293" s="2" t="str">
        <f>M01_SETTINGS!$F$2</f>
        <v>KASPI</v>
      </c>
    </row>
    <row r="6294" spans="1:10" x14ac:dyDescent="0.35">
      <c r="A6294" s="3">
        <f>_xlfn.XLOOKUP(Table16[[#This Row],[OrderID]],[3]!Table13456[No заказа],[3]!Table13456[Дата
отправки],"",0,1)</f>
        <v>45621</v>
      </c>
      <c r="B6294" s="2">
        <v>450196692</v>
      </c>
      <c r="C6294" s="2"/>
      <c r="D6294" s="2"/>
      <c r="E6294" s="3"/>
      <c r="F6294" s="3"/>
      <c r="H6294" s="5">
        <f>_xlfn.XLOOKUP(Table16[[#This Row],[OrderID]],[3]!Table13456[No заказа],[3]!Table13456[Количество],"",0,1)</f>
        <v>1</v>
      </c>
      <c r="I6294" s="5">
        <f>_xlfn.XLOOKUP(Table16[[#This Row],[OrderID]],[3]!Table13456[No заказа],[3]!Table13456[Цена],"",0,1)</f>
        <v>8773</v>
      </c>
      <c r="J6294" s="2" t="str">
        <f>M01_SETTINGS!$F$2</f>
        <v>KASPI</v>
      </c>
    </row>
    <row r="6295" spans="1:10" x14ac:dyDescent="0.35">
      <c r="A6295" s="3">
        <f>_xlfn.XLOOKUP(Table16[[#This Row],[OrderID]],[3]!Table13456[No заказа],[3]!Table13456[Дата
отправки],"",0,1)</f>
        <v>45621</v>
      </c>
      <c r="B6295" s="2">
        <v>450032812</v>
      </c>
      <c r="C6295" s="2"/>
      <c r="D6295" s="2"/>
      <c r="E6295" s="3"/>
      <c r="F6295" s="3"/>
      <c r="H6295" s="5">
        <f>_xlfn.XLOOKUP(Table16[[#This Row],[OrderID]],[3]!Table13456[No заказа],[3]!Table13456[Количество],"",0,1)</f>
        <v>1</v>
      </c>
      <c r="I6295" s="5">
        <f>_xlfn.XLOOKUP(Table16[[#This Row],[OrderID]],[3]!Table13456[No заказа],[3]!Table13456[Цена],"",0,1)</f>
        <v>8791</v>
      </c>
      <c r="J6295" s="2" t="str">
        <f>M01_SETTINGS!$F$2</f>
        <v>KASPI</v>
      </c>
    </row>
    <row r="6296" spans="1:10" x14ac:dyDescent="0.35">
      <c r="A6296" s="3">
        <f>_xlfn.XLOOKUP(Table16[[#This Row],[OrderID]],[3]!Table13456[No заказа],[3]!Table13456[Дата
отправки],"",0,1)</f>
        <v>45621</v>
      </c>
      <c r="B6296" s="2">
        <v>450190746</v>
      </c>
      <c r="C6296" s="2"/>
      <c r="D6296" s="2"/>
      <c r="E6296" s="3"/>
      <c r="F6296" s="3"/>
      <c r="H6296" s="5">
        <f>_xlfn.XLOOKUP(Table16[[#This Row],[OrderID]],[3]!Table13456[No заказа],[3]!Table13456[Количество],"",0,1)</f>
        <v>1</v>
      </c>
      <c r="I6296" s="5">
        <f>_xlfn.XLOOKUP(Table16[[#This Row],[OrderID]],[3]!Table13456[No заказа],[3]!Table13456[Цена],"",0,1)</f>
        <v>10688</v>
      </c>
      <c r="J6296" s="2" t="str">
        <f>M01_SETTINGS!$F$2</f>
        <v>KASPI</v>
      </c>
    </row>
    <row r="6297" spans="1:10" x14ac:dyDescent="0.35">
      <c r="A6297" s="3">
        <f>_xlfn.XLOOKUP(Table16[[#This Row],[OrderID]],[3]!Table13456[No заказа],[3]!Table13456[Дата
отправки],"",0,1)</f>
        <v>45621</v>
      </c>
      <c r="B6297" s="2">
        <v>450065596</v>
      </c>
      <c r="C6297" s="2"/>
      <c r="D6297" s="2"/>
      <c r="E6297" s="3"/>
      <c r="F6297" s="3"/>
      <c r="H6297" s="5">
        <f>_xlfn.XLOOKUP(Table16[[#This Row],[OrderID]],[3]!Table13456[No заказа],[3]!Table13456[Количество],"",0,1)</f>
        <v>1</v>
      </c>
      <c r="I6297" s="5">
        <f>_xlfn.XLOOKUP(Table16[[#This Row],[OrderID]],[3]!Table13456[No заказа],[3]!Table13456[Цена],"",0,1)</f>
        <v>9462</v>
      </c>
      <c r="J6297" s="2" t="str">
        <f>M01_SETTINGS!$F$2</f>
        <v>KASPI</v>
      </c>
    </row>
    <row r="6298" spans="1:10" x14ac:dyDescent="0.35">
      <c r="A6298" s="3">
        <f>_xlfn.XLOOKUP(Table16[[#This Row],[OrderID]],[3]!Table13456[No заказа],[3]!Table13456[Дата
отправки],"",0,1)</f>
        <v>45621</v>
      </c>
      <c r="B6298" s="2">
        <v>450159147</v>
      </c>
      <c r="C6298" s="2"/>
      <c r="D6298" s="2"/>
      <c r="E6298" s="3"/>
      <c r="F6298" s="3"/>
      <c r="H6298" s="5">
        <f>_xlfn.XLOOKUP(Table16[[#This Row],[OrderID]],[3]!Table13456[No заказа],[3]!Table13456[Количество],"",0,1)</f>
        <v>1</v>
      </c>
      <c r="I6298" s="5">
        <f>_xlfn.XLOOKUP(Table16[[#This Row],[OrderID]],[3]!Table13456[No заказа],[3]!Table13456[Цена],"",0,1)</f>
        <v>8710</v>
      </c>
      <c r="J6298" s="2" t="str">
        <f>M01_SETTINGS!$F$2</f>
        <v>KASPI</v>
      </c>
    </row>
    <row r="6299" spans="1:10" x14ac:dyDescent="0.35">
      <c r="A6299" s="3">
        <f>_xlfn.XLOOKUP(Table16[[#This Row],[OrderID]],[3]!Table13456[No заказа],[3]!Table13456[Дата
отправки],"",0,1)</f>
        <v>45621</v>
      </c>
      <c r="B6299" s="2">
        <v>450181800</v>
      </c>
      <c r="C6299" s="2"/>
      <c r="D6299" s="2"/>
      <c r="E6299" s="3"/>
      <c r="F6299" s="3"/>
      <c r="H6299" s="5">
        <f>_xlfn.XLOOKUP(Table16[[#This Row],[OrderID]],[3]!Table13456[No заказа],[3]!Table13456[Количество],"",0,1)</f>
        <v>1</v>
      </c>
      <c r="I6299" s="5">
        <f>_xlfn.XLOOKUP(Table16[[#This Row],[OrderID]],[3]!Table13456[No заказа],[3]!Table13456[Цена],"",0,1)</f>
        <v>8775</v>
      </c>
      <c r="J6299" s="2" t="str">
        <f>M01_SETTINGS!$F$2</f>
        <v>KASPI</v>
      </c>
    </row>
    <row r="6300" spans="1:10" x14ac:dyDescent="0.35">
      <c r="A6300" s="3">
        <f>_xlfn.XLOOKUP(Table16[[#This Row],[OrderID]],[3]!Table13456[No заказа],[3]!Table13456[Дата
отправки],"",0,1)</f>
        <v>45622</v>
      </c>
      <c r="B6300" s="2">
        <v>450432249</v>
      </c>
      <c r="C6300" s="2"/>
      <c r="D6300" s="2"/>
      <c r="E6300" s="3"/>
      <c r="F6300" s="3"/>
      <c r="H6300" s="5">
        <f>_xlfn.XLOOKUP(Table16[[#This Row],[OrderID]],[3]!Table13456[No заказа],[3]!Table13456[Количество],"",0,1)</f>
        <v>1</v>
      </c>
      <c r="I6300" s="5">
        <f>_xlfn.XLOOKUP(Table16[[#This Row],[OrderID]],[3]!Table13456[No заказа],[3]!Table13456[Цена],"",0,1)</f>
        <v>9877</v>
      </c>
      <c r="J6300" s="2" t="str">
        <f>M01_SETTINGS!$F$2</f>
        <v>KASPI</v>
      </c>
    </row>
    <row r="6301" spans="1:10" x14ac:dyDescent="0.35">
      <c r="A6301" s="3">
        <f>_xlfn.XLOOKUP(Table16[[#This Row],[OrderID]],[3]!Table13456[No заказа],[3]!Table13456[Дата
отправки],"",0,1)</f>
        <v>45621</v>
      </c>
      <c r="B6301" s="2">
        <v>450416415</v>
      </c>
      <c r="C6301" s="2"/>
      <c r="D6301" s="2"/>
      <c r="E6301" s="3"/>
      <c r="F6301" s="3"/>
      <c r="H6301" s="5">
        <f>_xlfn.XLOOKUP(Table16[[#This Row],[OrderID]],[3]!Table13456[No заказа],[3]!Table13456[Количество],"",0,1)</f>
        <v>1</v>
      </c>
      <c r="I6301" s="5">
        <f>_xlfn.XLOOKUP(Table16[[#This Row],[OrderID]],[3]!Table13456[No заказа],[3]!Table13456[Цена],"",0,1)</f>
        <v>9305</v>
      </c>
      <c r="J6301" s="2" t="str">
        <f>M01_SETTINGS!$F$2</f>
        <v>KASPI</v>
      </c>
    </row>
    <row r="6302" spans="1:10" x14ac:dyDescent="0.35">
      <c r="A6302" s="3">
        <f>_xlfn.XLOOKUP(Table16[[#This Row],[OrderID]],[3]!Table13456[No заказа],[3]!Table13456[Дата
отправки],"",0,1)</f>
        <v>45622</v>
      </c>
      <c r="B6302" s="2">
        <v>450411966</v>
      </c>
      <c r="C6302" s="2"/>
      <c r="D6302" s="2"/>
      <c r="E6302" s="3"/>
      <c r="F6302" s="3"/>
      <c r="H6302" s="5">
        <f>_xlfn.XLOOKUP(Table16[[#This Row],[OrderID]],[3]!Table13456[No заказа],[3]!Table13456[Количество],"",0,1)</f>
        <v>1</v>
      </c>
      <c r="I6302" s="5">
        <f>_xlfn.XLOOKUP(Table16[[#This Row],[OrderID]],[3]!Table13456[No заказа],[3]!Table13456[Цена],"",0,1)</f>
        <v>8820</v>
      </c>
      <c r="J6302" s="2" t="str">
        <f>M01_SETTINGS!$F$2</f>
        <v>KASPI</v>
      </c>
    </row>
    <row r="6303" spans="1:10" x14ac:dyDescent="0.35">
      <c r="A6303" s="3">
        <f>_xlfn.XLOOKUP(Table16[[#This Row],[OrderID]],[3]!Table13456[No заказа],[3]!Table13456[Дата
отправки],"",0,1)</f>
        <v>45621</v>
      </c>
      <c r="B6303" s="2">
        <v>450198334</v>
      </c>
      <c r="C6303" s="2"/>
      <c r="D6303" s="2"/>
      <c r="E6303" s="3"/>
      <c r="F6303" s="3"/>
      <c r="H6303" s="5">
        <f>_xlfn.XLOOKUP(Table16[[#This Row],[OrderID]],[3]!Table13456[No заказа],[3]!Table13456[Количество],"",0,1)</f>
        <v>1</v>
      </c>
      <c r="I6303" s="5">
        <f>_xlfn.XLOOKUP(Table16[[#This Row],[OrderID]],[3]!Table13456[No заказа],[3]!Table13456[Цена],"",0,1)</f>
        <v>9404</v>
      </c>
      <c r="J6303" s="2" t="str">
        <f>M01_SETTINGS!$F$2</f>
        <v>KASPI</v>
      </c>
    </row>
    <row r="6304" spans="1:10" x14ac:dyDescent="0.35">
      <c r="A6304" s="3">
        <f>_xlfn.XLOOKUP(Table16[[#This Row],[OrderID]],[3]!Table13456[No заказа],[3]!Table13456[Дата
отправки],"",0,1)</f>
        <v>45621</v>
      </c>
      <c r="B6304" s="2">
        <v>450218170</v>
      </c>
      <c r="C6304" s="2"/>
      <c r="D6304" s="2"/>
      <c r="E6304" s="3"/>
      <c r="F6304" s="3"/>
      <c r="H6304" s="5">
        <f>_xlfn.XLOOKUP(Table16[[#This Row],[OrderID]],[3]!Table13456[No заказа],[3]!Table13456[Количество],"",0,1)</f>
        <v>1</v>
      </c>
      <c r="I6304" s="5">
        <f>_xlfn.XLOOKUP(Table16[[#This Row],[OrderID]],[3]!Table13456[No заказа],[3]!Table13456[Цена],"",0,1)</f>
        <v>8674</v>
      </c>
      <c r="J6304" s="2" t="str">
        <f>M01_SETTINGS!$F$2</f>
        <v>KASPI</v>
      </c>
    </row>
    <row r="6305" spans="1:10" x14ac:dyDescent="0.35">
      <c r="A6305" s="3">
        <f>_xlfn.XLOOKUP(Table16[[#This Row],[OrderID]],[3]!Table13456[No заказа],[3]!Table13456[Дата
отправки],"",0,1)</f>
        <v>45621</v>
      </c>
      <c r="B6305" s="2">
        <v>450353487</v>
      </c>
      <c r="C6305" s="2"/>
      <c r="D6305" s="2"/>
      <c r="E6305" s="3"/>
      <c r="F6305" s="3"/>
      <c r="H6305" s="5">
        <f>_xlfn.XLOOKUP(Table16[[#This Row],[OrderID]],[3]!Table13456[No заказа],[3]!Table13456[Количество],"",0,1)</f>
        <v>1</v>
      </c>
      <c r="I6305" s="5">
        <f>_xlfn.XLOOKUP(Table16[[#This Row],[OrderID]],[3]!Table13456[No заказа],[3]!Table13456[Цена],"",0,1)</f>
        <v>8529</v>
      </c>
      <c r="J6305" s="2" t="str">
        <f>M01_SETTINGS!$F$2</f>
        <v>KASPI</v>
      </c>
    </row>
    <row r="6306" spans="1:10" x14ac:dyDescent="0.35">
      <c r="A6306" s="3">
        <f>_xlfn.XLOOKUP(Table16[[#This Row],[OrderID]],[3]!Table13456[No заказа],[3]!Table13456[Дата
отправки],"",0,1)</f>
        <v>45621</v>
      </c>
      <c r="B6306" s="2">
        <v>450201763</v>
      </c>
      <c r="C6306" s="2"/>
      <c r="D6306" s="2"/>
      <c r="E6306" s="3"/>
      <c r="F6306" s="3"/>
      <c r="H6306" s="5">
        <f>_xlfn.XLOOKUP(Table16[[#This Row],[OrderID]],[3]!Table13456[No заказа],[3]!Table13456[Количество],"",0,1)</f>
        <v>1</v>
      </c>
      <c r="I6306" s="5">
        <f>_xlfn.XLOOKUP(Table16[[#This Row],[OrderID]],[3]!Table13456[No заказа],[3]!Table13456[Цена],"",0,1)</f>
        <v>7990</v>
      </c>
      <c r="J6306" s="2" t="str">
        <f>M01_SETTINGS!$F$2</f>
        <v>KASPI</v>
      </c>
    </row>
    <row r="6307" spans="1:10" x14ac:dyDescent="0.35">
      <c r="A6307" s="3">
        <f>_xlfn.XLOOKUP(Table16[[#This Row],[OrderID]],[3]!Table13456[No заказа],[3]!Table13456[Дата
отправки],"",0,1)</f>
        <v>45621</v>
      </c>
      <c r="B6307" s="2">
        <v>450023529</v>
      </c>
      <c r="C6307" s="2"/>
      <c r="D6307" s="2"/>
      <c r="E6307" s="3"/>
      <c r="F6307" s="3"/>
      <c r="H6307" s="5">
        <f>_xlfn.XLOOKUP(Table16[[#This Row],[OrderID]],[3]!Table13456[No заказа],[3]!Table13456[Количество],"",0,1)</f>
        <v>1</v>
      </c>
      <c r="I6307" s="5">
        <f>_xlfn.XLOOKUP(Table16[[#This Row],[OrderID]],[3]!Table13456[No заказа],[3]!Table13456[Цена],"",0,1)</f>
        <v>8791</v>
      </c>
      <c r="J6307" s="2" t="str">
        <f>M01_SETTINGS!$F$2</f>
        <v>KASPI</v>
      </c>
    </row>
    <row r="6308" spans="1:10" x14ac:dyDescent="0.35">
      <c r="A6308" s="3">
        <f>_xlfn.XLOOKUP(Table16[[#This Row],[OrderID]],[3]!Table13456[No заказа],[3]!Table13456[Дата
отправки],"",0,1)</f>
        <v>45621</v>
      </c>
      <c r="B6308" s="2">
        <v>450040479</v>
      </c>
      <c r="C6308" s="2"/>
      <c r="D6308" s="2"/>
      <c r="E6308" s="3"/>
      <c r="F6308" s="3"/>
      <c r="H6308" s="5">
        <f>_xlfn.XLOOKUP(Table16[[#This Row],[OrderID]],[3]!Table13456[No заказа],[3]!Table13456[Количество],"",0,1)</f>
        <v>1</v>
      </c>
      <c r="I6308" s="5">
        <f>_xlfn.XLOOKUP(Table16[[#This Row],[OrderID]],[3]!Table13456[No заказа],[3]!Table13456[Цена],"",0,1)</f>
        <v>8791</v>
      </c>
      <c r="J6308" s="2" t="str">
        <f>M01_SETTINGS!$F$2</f>
        <v>KASPI</v>
      </c>
    </row>
    <row r="6309" spans="1:10" x14ac:dyDescent="0.35">
      <c r="A6309" s="3">
        <f>_xlfn.XLOOKUP(Table16[[#This Row],[OrderID]],[3]!Table13456[No заказа],[3]!Table13456[Дата
отправки],"",0,1)</f>
        <v>45621</v>
      </c>
      <c r="B6309" s="2">
        <v>450423773</v>
      </c>
      <c r="C6309" s="2"/>
      <c r="D6309" s="2"/>
      <c r="E6309" s="3"/>
      <c r="F6309" s="3"/>
      <c r="H6309" s="5">
        <f>_xlfn.XLOOKUP(Table16[[#This Row],[OrderID]],[3]!Table13456[No заказа],[3]!Table13456[Количество],"",0,1)</f>
        <v>1</v>
      </c>
      <c r="I6309" s="5">
        <f>_xlfn.XLOOKUP(Table16[[#This Row],[OrderID]],[3]!Table13456[No заказа],[3]!Table13456[Цена],"",0,1)</f>
        <v>8683</v>
      </c>
      <c r="J6309" s="2" t="str">
        <f>M01_SETTINGS!$F$2</f>
        <v>KASPI</v>
      </c>
    </row>
    <row r="6310" spans="1:10" x14ac:dyDescent="0.35">
      <c r="A6310" s="3">
        <f>_xlfn.XLOOKUP(Table16[[#This Row],[OrderID]],[3]!Table13456[No заказа],[3]!Table13456[Дата
отправки],"",0,1)</f>
        <v>45621</v>
      </c>
      <c r="B6310" s="2">
        <v>450093932</v>
      </c>
      <c r="C6310" s="2"/>
      <c r="D6310" s="2"/>
      <c r="E6310" s="3"/>
      <c r="F6310" s="3"/>
      <c r="H6310" s="5">
        <f>_xlfn.XLOOKUP(Table16[[#This Row],[OrderID]],[3]!Table13456[No заказа],[3]!Table13456[Количество],"",0,1)</f>
        <v>1</v>
      </c>
      <c r="I6310" s="5">
        <f>_xlfn.XLOOKUP(Table16[[#This Row],[OrderID]],[3]!Table13456[No заказа],[3]!Table13456[Цена],"",0,1)</f>
        <v>9900</v>
      </c>
      <c r="J6310" s="2" t="str">
        <f>M01_SETTINGS!$F$2</f>
        <v>KASPI</v>
      </c>
    </row>
    <row r="6311" spans="1:10" x14ac:dyDescent="0.35">
      <c r="A6311" s="3">
        <f>_xlfn.XLOOKUP(Table16[[#This Row],[OrderID]],[3]!Table13456[No заказа],[3]!Table13456[Дата
отправки],"",0,1)</f>
        <v>45621</v>
      </c>
      <c r="B6311" s="2" t="s">
        <v>302</v>
      </c>
      <c r="C6311" s="2"/>
      <c r="D6311" s="2"/>
      <c r="E6311" s="3"/>
      <c r="F6311" s="3"/>
      <c r="H6311" s="5">
        <f>_xlfn.XLOOKUP(Table16[[#This Row],[OrderID]],[3]!Table13456[No заказа],[3]!Table13456[Количество],"",0,1)</f>
        <v>1</v>
      </c>
      <c r="I6311" s="5">
        <f>_xlfn.XLOOKUP(Table16[[#This Row],[OrderID]],[3]!Table13456[No заказа],[3]!Table13456[Цена],"",0,1)</f>
        <v>8699.5</v>
      </c>
      <c r="J6311" s="2" t="str">
        <f>M01_SETTINGS!$F$2</f>
        <v>KASPI</v>
      </c>
    </row>
    <row r="6312" spans="1:10" x14ac:dyDescent="0.35">
      <c r="A6312" s="3">
        <f>_xlfn.XLOOKUP(Table16[[#This Row],[OrderID]],[3]!Table13456[No заказа],[3]!Table13456[Дата
отправки],"",0,1)</f>
        <v>45621</v>
      </c>
      <c r="B6312" s="2">
        <v>450417088</v>
      </c>
      <c r="C6312" s="2"/>
      <c r="D6312" s="2"/>
      <c r="E6312" s="3"/>
      <c r="F6312" s="3"/>
      <c r="H6312" s="5">
        <f>_xlfn.XLOOKUP(Table16[[#This Row],[OrderID]],[3]!Table13456[No заказа],[3]!Table13456[Количество],"",0,1)</f>
        <v>1</v>
      </c>
      <c r="I6312" s="5">
        <f>_xlfn.XLOOKUP(Table16[[#This Row],[OrderID]],[3]!Table13456[No заказа],[3]!Table13456[Цена],"",0,1)</f>
        <v>8575</v>
      </c>
      <c r="J6312" s="2" t="str">
        <f>M01_SETTINGS!$F$2</f>
        <v>KASPI</v>
      </c>
    </row>
    <row r="6313" spans="1:10" x14ac:dyDescent="0.35">
      <c r="A6313" s="3">
        <f>_xlfn.XLOOKUP(Table16[[#This Row],[OrderID]],[3]!Table13456[No заказа],[3]!Table13456[Дата
отправки],"",0,1)</f>
        <v>45621</v>
      </c>
      <c r="B6313" s="2">
        <v>450362107</v>
      </c>
      <c r="C6313" s="2"/>
      <c r="D6313" s="2"/>
      <c r="E6313" s="3"/>
      <c r="F6313" s="3"/>
      <c r="H6313" s="5">
        <f>_xlfn.XLOOKUP(Table16[[#This Row],[OrderID]],[3]!Table13456[No заказа],[3]!Table13456[Количество],"",0,1)</f>
        <v>1</v>
      </c>
      <c r="I6313" s="5">
        <f>_xlfn.XLOOKUP(Table16[[#This Row],[OrderID]],[3]!Table13456[No заказа],[3]!Table13456[Цена],"",0,1)</f>
        <v>10769</v>
      </c>
      <c r="J6313" s="2" t="str">
        <f>M01_SETTINGS!$F$2</f>
        <v>KASPI</v>
      </c>
    </row>
    <row r="6314" spans="1:10" x14ac:dyDescent="0.35">
      <c r="A6314" s="3">
        <f>_xlfn.XLOOKUP(Table16[[#This Row],[OrderID]],[3]!Table13456[No заказа],[3]!Table13456[Дата
отправки],"",0,1)</f>
        <v>45621</v>
      </c>
      <c r="B6314" s="2" t="s">
        <v>303</v>
      </c>
      <c r="C6314" s="2"/>
      <c r="D6314" s="2"/>
      <c r="E6314" s="3"/>
      <c r="F6314" s="3"/>
      <c r="H6314" s="5">
        <f>_xlfn.XLOOKUP(Table16[[#This Row],[OrderID]],[3]!Table13456[No заказа],[3]!Table13456[Количество],"",0,1)</f>
        <v>1</v>
      </c>
      <c r="I6314" s="5">
        <f>_xlfn.XLOOKUP(Table16[[#This Row],[OrderID]],[3]!Table13456[No заказа],[3]!Table13456[Цена],"",0,1)</f>
        <v>8699.5</v>
      </c>
      <c r="J6314" s="2" t="str">
        <f>M01_SETTINGS!$F$2</f>
        <v>KASPI</v>
      </c>
    </row>
    <row r="6315" spans="1:10" x14ac:dyDescent="0.35">
      <c r="A6315" s="3">
        <f>_xlfn.XLOOKUP(Table16[[#This Row],[OrderID]],[3]!Table13456[No заказа],[3]!Table13456[Дата
отправки],"",0,1)</f>
        <v>45621</v>
      </c>
      <c r="B6315" s="2">
        <v>450280707</v>
      </c>
      <c r="C6315" s="2"/>
      <c r="D6315" s="2"/>
      <c r="E6315" s="3"/>
      <c r="F6315" s="3"/>
      <c r="H6315" s="5">
        <f>_xlfn.XLOOKUP(Table16[[#This Row],[OrderID]],[3]!Table13456[No заказа],[3]!Table13456[Количество],"",0,1)</f>
        <v>1</v>
      </c>
      <c r="I6315" s="5">
        <f>_xlfn.XLOOKUP(Table16[[#This Row],[OrderID]],[3]!Table13456[No заказа],[3]!Table13456[Цена],"",0,1)</f>
        <v>8988</v>
      </c>
      <c r="J6315" s="2" t="str">
        <f>M01_SETTINGS!$F$2</f>
        <v>KASPI</v>
      </c>
    </row>
    <row r="6316" spans="1:10" x14ac:dyDescent="0.35">
      <c r="A6316" s="3">
        <f>_xlfn.XLOOKUP(Table16[[#This Row],[OrderID]],[3]!Table13456[No заказа],[3]!Table13456[Дата
отправки],"",0,1)</f>
        <v>45621</v>
      </c>
      <c r="B6316" s="2">
        <v>450030910</v>
      </c>
      <c r="C6316" s="2"/>
      <c r="D6316" s="2"/>
      <c r="E6316" s="3"/>
      <c r="F6316" s="3"/>
      <c r="H6316" s="5">
        <f>_xlfn.XLOOKUP(Table16[[#This Row],[OrderID]],[3]!Table13456[No заказа],[3]!Table13456[Количество],"",0,1)</f>
        <v>1</v>
      </c>
      <c r="I6316" s="5">
        <f>_xlfn.XLOOKUP(Table16[[#This Row],[OrderID]],[3]!Table13456[No заказа],[3]!Table13456[Цена],"",0,1)</f>
        <v>7490</v>
      </c>
      <c r="J6316" s="2" t="str">
        <f>M01_SETTINGS!$F$2</f>
        <v>KASPI</v>
      </c>
    </row>
    <row r="6317" spans="1:10" x14ac:dyDescent="0.35">
      <c r="A6317" s="3">
        <f>_xlfn.XLOOKUP(Table16[[#This Row],[OrderID]],[3]!Table13456[No заказа],[3]!Table13456[Дата
отправки],"",0,1)</f>
        <v>45621</v>
      </c>
      <c r="B6317" s="2">
        <v>450321147</v>
      </c>
      <c r="C6317" s="2"/>
      <c r="D6317" s="2"/>
      <c r="E6317" s="3"/>
      <c r="F6317" s="3"/>
      <c r="H6317" s="5">
        <f>_xlfn.XLOOKUP(Table16[[#This Row],[OrderID]],[3]!Table13456[No заказа],[3]!Table13456[Количество],"",0,1)</f>
        <v>1</v>
      </c>
      <c r="I6317" s="5">
        <f>_xlfn.XLOOKUP(Table16[[#This Row],[OrderID]],[3]!Table13456[No заказа],[3]!Table13456[Цена],"",0,1)</f>
        <v>9949</v>
      </c>
      <c r="J6317" s="2" t="str">
        <f>M01_SETTINGS!$F$2</f>
        <v>KASPI</v>
      </c>
    </row>
    <row r="6318" spans="1:10" x14ac:dyDescent="0.35">
      <c r="A6318" s="3">
        <f>_xlfn.XLOOKUP(Table16[[#This Row],[OrderID]],[3]!Table13456[No заказа],[3]!Table13456[Дата
отправки],"",0,1)</f>
        <v>45621</v>
      </c>
      <c r="B6318" s="2">
        <v>450342118</v>
      </c>
      <c r="C6318" s="2"/>
      <c r="D6318" s="2"/>
      <c r="E6318" s="3"/>
      <c r="F6318" s="3"/>
      <c r="H6318" s="5">
        <f>_xlfn.XLOOKUP(Table16[[#This Row],[OrderID]],[3]!Table13456[No заказа],[3]!Table13456[Количество],"",0,1)</f>
        <v>1</v>
      </c>
      <c r="I6318" s="5">
        <f>_xlfn.XLOOKUP(Table16[[#This Row],[OrderID]],[3]!Table13456[No заказа],[3]!Table13456[Цена],"",0,1)</f>
        <v>8536</v>
      </c>
      <c r="J6318" s="2" t="str">
        <f>M01_SETTINGS!$F$2</f>
        <v>KASPI</v>
      </c>
    </row>
    <row r="6319" spans="1:10" x14ac:dyDescent="0.35">
      <c r="A6319" s="3">
        <f>_xlfn.XLOOKUP(Table16[[#This Row],[OrderID]],[3]!Table13456[No заказа],[3]!Table13456[Дата
отправки],"",0,1)</f>
        <v>45621</v>
      </c>
      <c r="B6319" s="2">
        <v>450075346</v>
      </c>
      <c r="C6319" s="2"/>
      <c r="D6319" s="2"/>
      <c r="E6319" s="3"/>
      <c r="F6319" s="3"/>
      <c r="H6319" s="5">
        <f>_xlfn.XLOOKUP(Table16[[#This Row],[OrderID]],[3]!Table13456[No заказа],[3]!Table13456[Количество],"",0,1)</f>
        <v>1</v>
      </c>
      <c r="I6319" s="5">
        <f>_xlfn.XLOOKUP(Table16[[#This Row],[OrderID]],[3]!Table13456[No заказа],[3]!Table13456[Цена],"",0,1)</f>
        <v>9997</v>
      </c>
      <c r="J6319" s="2" t="str">
        <f>M01_SETTINGS!$F$2</f>
        <v>KASPI</v>
      </c>
    </row>
    <row r="6320" spans="1:10" x14ac:dyDescent="0.35">
      <c r="A6320" s="3">
        <f>_xlfn.XLOOKUP(Table16[[#This Row],[OrderID]],[3]!Table13456[No заказа],[3]!Table13456[Дата
отправки],"",0,1)</f>
        <v>45621</v>
      </c>
      <c r="B6320" s="2">
        <v>450285574</v>
      </c>
      <c r="C6320" s="2"/>
      <c r="D6320" s="2"/>
      <c r="E6320" s="3"/>
      <c r="F6320" s="3"/>
      <c r="H6320" s="5">
        <f>_xlfn.XLOOKUP(Table16[[#This Row],[OrderID]],[3]!Table13456[No заказа],[3]!Table13456[Количество],"",0,1)</f>
        <v>1</v>
      </c>
      <c r="I6320" s="5">
        <f>_xlfn.XLOOKUP(Table16[[#This Row],[OrderID]],[3]!Table13456[No заказа],[3]!Table13456[Цена],"",0,1)</f>
        <v>8562</v>
      </c>
      <c r="J6320" s="2" t="str">
        <f>M01_SETTINGS!$F$2</f>
        <v>KASPI</v>
      </c>
    </row>
    <row r="6321" spans="1:10" x14ac:dyDescent="0.35">
      <c r="A6321" s="3">
        <f>_xlfn.XLOOKUP(Table16[[#This Row],[OrderID]],[3]!Table13456[No заказа],[3]!Table13456[Дата
отправки],"",0,1)</f>
        <v>45622</v>
      </c>
      <c r="B6321" s="2">
        <v>450417319</v>
      </c>
      <c r="C6321" s="2"/>
      <c r="D6321" s="2"/>
      <c r="E6321" s="3"/>
      <c r="F6321" s="3"/>
      <c r="H6321" s="5">
        <f>_xlfn.XLOOKUP(Table16[[#This Row],[OrderID]],[3]!Table13456[No заказа],[3]!Table13456[Количество],"",0,1)</f>
        <v>1</v>
      </c>
      <c r="I6321" s="5">
        <f>_xlfn.XLOOKUP(Table16[[#This Row],[OrderID]],[3]!Table13456[No заказа],[3]!Table13456[Цена],"",0,1)</f>
        <v>9000</v>
      </c>
      <c r="J6321" s="2" t="str">
        <f>M01_SETTINGS!$F$2</f>
        <v>KASPI</v>
      </c>
    </row>
    <row r="6322" spans="1:10" x14ac:dyDescent="0.35">
      <c r="A6322" s="3">
        <f>_xlfn.XLOOKUP(Table16[[#This Row],[OrderID]],[3]!Table13456[No заказа],[3]!Table13456[Дата
отправки],"",0,1)</f>
        <v>45621</v>
      </c>
      <c r="B6322" s="2">
        <v>450332510</v>
      </c>
      <c r="C6322" s="2"/>
      <c r="D6322" s="2"/>
      <c r="E6322" s="3"/>
      <c r="F6322" s="3"/>
      <c r="H6322" s="5">
        <f>_xlfn.XLOOKUP(Table16[[#This Row],[OrderID]],[3]!Table13456[No заказа],[3]!Table13456[Количество],"",0,1)</f>
        <v>1</v>
      </c>
      <c r="I6322" s="5">
        <f>_xlfn.XLOOKUP(Table16[[#This Row],[OrderID]],[3]!Table13456[No заказа],[3]!Table13456[Цена],"",0,1)</f>
        <v>11892</v>
      </c>
      <c r="J6322" s="2" t="str">
        <f>M01_SETTINGS!$F$2</f>
        <v>KASPI</v>
      </c>
    </row>
    <row r="6323" spans="1:10" x14ac:dyDescent="0.35">
      <c r="A6323" s="3">
        <f>_xlfn.XLOOKUP(Table16[[#This Row],[OrderID]],[3]!Table13456[No заказа],[3]!Table13456[Дата
отправки],"",0,1)</f>
        <v>45620</v>
      </c>
      <c r="B6323" s="2">
        <v>449958294</v>
      </c>
      <c r="C6323" s="2"/>
      <c r="D6323" s="2"/>
      <c r="E6323" s="3"/>
      <c r="F6323" s="3"/>
      <c r="H6323" s="5">
        <f>_xlfn.XLOOKUP(Table16[[#This Row],[OrderID]],[3]!Table13456[No заказа],[3]!Table13456[Количество],"",0,1)</f>
        <v>1</v>
      </c>
      <c r="I6323" s="5">
        <f>_xlfn.XLOOKUP(Table16[[#This Row],[OrderID]],[3]!Table13456[No заказа],[3]!Table13456[Цена],"",0,1)</f>
        <v>8799</v>
      </c>
      <c r="J6323" s="2" t="str">
        <f>M01_SETTINGS!$F$2</f>
        <v>KASPI</v>
      </c>
    </row>
    <row r="6324" spans="1:10" x14ac:dyDescent="0.35">
      <c r="A6324" s="3">
        <f>_xlfn.XLOOKUP(Table16[[#This Row],[OrderID]],[3]!Table13456[No заказа],[3]!Table13456[Дата
отправки],"",0,1)</f>
        <v>45620</v>
      </c>
      <c r="B6324" s="2">
        <v>449978647</v>
      </c>
      <c r="C6324" s="2"/>
      <c r="D6324" s="2"/>
      <c r="E6324" s="3"/>
      <c r="F6324" s="3"/>
      <c r="H6324" s="5">
        <f>_xlfn.XLOOKUP(Table16[[#This Row],[OrderID]],[3]!Table13456[No заказа],[3]!Table13456[Количество],"",0,1)</f>
        <v>1</v>
      </c>
      <c r="I6324" s="5">
        <f>_xlfn.XLOOKUP(Table16[[#This Row],[OrderID]],[3]!Table13456[No заказа],[3]!Table13456[Цена],"",0,1)</f>
        <v>8600</v>
      </c>
      <c r="J6324" s="2" t="str">
        <f>M01_SETTINGS!$F$2</f>
        <v>KASPI</v>
      </c>
    </row>
    <row r="6325" spans="1:10" x14ac:dyDescent="0.35">
      <c r="A6325" s="3">
        <f>_xlfn.XLOOKUP(Table16[[#This Row],[OrderID]],[3]!Table13456[No заказа],[3]!Table13456[Дата
отправки],"",0,1)</f>
        <v>45620</v>
      </c>
      <c r="B6325" s="2">
        <v>449590625</v>
      </c>
      <c r="C6325" s="2"/>
      <c r="D6325" s="2"/>
      <c r="E6325" s="3"/>
      <c r="F6325" s="3"/>
      <c r="H6325" s="5">
        <f>_xlfn.XLOOKUP(Table16[[#This Row],[OrderID]],[3]!Table13456[No заказа],[3]!Table13456[Количество],"",0,1)</f>
        <v>1</v>
      </c>
      <c r="I6325" s="5">
        <f>_xlfn.XLOOKUP(Table16[[#This Row],[OrderID]],[3]!Table13456[No заказа],[3]!Table13456[Цена],"",0,1)</f>
        <v>9060</v>
      </c>
      <c r="J6325" s="2" t="str">
        <f>M01_SETTINGS!$F$2</f>
        <v>KASPI</v>
      </c>
    </row>
    <row r="6326" spans="1:10" x14ac:dyDescent="0.35">
      <c r="A6326" s="3">
        <f>_xlfn.XLOOKUP(Table16[[#This Row],[OrderID]],[3]!Table13456[No заказа],[3]!Table13456[Дата
отправки],"",0,1)</f>
        <v>45620</v>
      </c>
      <c r="B6326" s="2">
        <v>449643937</v>
      </c>
      <c r="C6326" s="2"/>
      <c r="D6326" s="2"/>
      <c r="E6326" s="3"/>
      <c r="F6326" s="3"/>
      <c r="H6326" s="5">
        <f>_xlfn.XLOOKUP(Table16[[#This Row],[OrderID]],[3]!Table13456[No заказа],[3]!Table13456[Количество],"",0,1)</f>
        <v>1</v>
      </c>
      <c r="I6326" s="5">
        <f>_xlfn.XLOOKUP(Table16[[#This Row],[OrderID]],[3]!Table13456[No заказа],[3]!Table13456[Цена],"",0,1)</f>
        <v>7499</v>
      </c>
      <c r="J6326" s="2" t="str">
        <f>M01_SETTINGS!$F$2</f>
        <v>KASPI</v>
      </c>
    </row>
    <row r="6327" spans="1:10" x14ac:dyDescent="0.35">
      <c r="A6327" s="3">
        <f>_xlfn.XLOOKUP(Table16[[#This Row],[OrderID]],[3]!Table13456[No заказа],[3]!Table13456[Дата
отправки],"",0,1)</f>
        <v>45620</v>
      </c>
      <c r="B6327" s="2">
        <v>449761808</v>
      </c>
      <c r="C6327" s="2"/>
      <c r="D6327" s="2"/>
      <c r="E6327" s="3"/>
      <c r="F6327" s="3"/>
      <c r="H6327" s="5">
        <f>_xlfn.XLOOKUP(Table16[[#This Row],[OrderID]],[3]!Table13456[No заказа],[3]!Table13456[Количество],"",0,1)</f>
        <v>1</v>
      </c>
      <c r="I6327" s="5">
        <f>_xlfn.XLOOKUP(Table16[[#This Row],[OrderID]],[3]!Table13456[No заказа],[3]!Table13456[Цена],"",0,1)</f>
        <v>8151</v>
      </c>
      <c r="J6327" s="2" t="str">
        <f>M01_SETTINGS!$F$2</f>
        <v>KASPI</v>
      </c>
    </row>
    <row r="6328" spans="1:10" x14ac:dyDescent="0.35">
      <c r="A6328" s="3">
        <f>_xlfn.XLOOKUP(Table16[[#This Row],[OrderID]],[3]!Table13456[No заказа],[3]!Table13456[Дата
отправки],"",0,1)</f>
        <v>45620</v>
      </c>
      <c r="B6328" s="2">
        <v>449679053</v>
      </c>
      <c r="C6328" s="2"/>
      <c r="D6328" s="2"/>
      <c r="E6328" s="3"/>
      <c r="F6328" s="3"/>
      <c r="H6328" s="5">
        <f>_xlfn.XLOOKUP(Table16[[#This Row],[OrderID]],[3]!Table13456[No заказа],[3]!Table13456[Количество],"",0,1)</f>
        <v>1</v>
      </c>
      <c r="I6328" s="5">
        <f>_xlfn.XLOOKUP(Table16[[#This Row],[OrderID]],[3]!Table13456[No заказа],[3]!Table13456[Цена],"",0,1)</f>
        <v>8378</v>
      </c>
      <c r="J6328" s="2" t="str">
        <f>M01_SETTINGS!$F$2</f>
        <v>KASPI</v>
      </c>
    </row>
    <row r="6329" spans="1:10" x14ac:dyDescent="0.35">
      <c r="A6329" s="3">
        <f>_xlfn.XLOOKUP(Table16[[#This Row],[OrderID]],[3]!Table13456[No заказа],[3]!Table13456[Дата
отправки],"",0,1)</f>
        <v>45620</v>
      </c>
      <c r="B6329" s="2">
        <v>449546143</v>
      </c>
      <c r="C6329" s="2"/>
      <c r="D6329" s="2"/>
      <c r="E6329" s="3"/>
      <c r="F6329" s="3"/>
      <c r="H6329" s="5">
        <f>_xlfn.XLOOKUP(Table16[[#This Row],[OrderID]],[3]!Table13456[No заказа],[3]!Table13456[Количество],"",0,1)</f>
        <v>1</v>
      </c>
      <c r="I6329" s="5">
        <f>_xlfn.XLOOKUP(Table16[[#This Row],[OrderID]],[3]!Table13456[No заказа],[3]!Table13456[Цена],"",0,1)</f>
        <v>8806</v>
      </c>
      <c r="J6329" s="2" t="str">
        <f>M01_SETTINGS!$F$2</f>
        <v>KASPI</v>
      </c>
    </row>
    <row r="6330" spans="1:10" x14ac:dyDescent="0.35">
      <c r="A6330" s="3">
        <f>_xlfn.XLOOKUP(Table16[[#This Row],[OrderID]],[3]!Table13456[No заказа],[3]!Table13456[Дата
отправки],"",0,1)</f>
        <v>45620</v>
      </c>
      <c r="B6330" s="2">
        <v>449895771</v>
      </c>
      <c r="C6330" s="2"/>
      <c r="D6330" s="2"/>
      <c r="E6330" s="3"/>
      <c r="F6330" s="3"/>
      <c r="H6330" s="5">
        <f>_xlfn.XLOOKUP(Table16[[#This Row],[OrderID]],[3]!Table13456[No заказа],[3]!Table13456[Количество],"",0,1)</f>
        <v>1</v>
      </c>
      <c r="I6330" s="5">
        <f>_xlfn.XLOOKUP(Table16[[#This Row],[OrderID]],[3]!Table13456[No заказа],[3]!Table13456[Цена],"",0,1)</f>
        <v>7990</v>
      </c>
      <c r="J6330" s="2" t="str">
        <f>M01_SETTINGS!$F$2</f>
        <v>KASPI</v>
      </c>
    </row>
    <row r="6331" spans="1:10" x14ac:dyDescent="0.35">
      <c r="A6331" s="3">
        <f>_xlfn.XLOOKUP(Table16[[#This Row],[OrderID]],[3]!Table13456[No заказа],[3]!Table13456[Дата
отправки],"",0,1)</f>
        <v>45620</v>
      </c>
      <c r="B6331" s="2">
        <v>449652012</v>
      </c>
      <c r="C6331" s="2"/>
      <c r="D6331" s="2"/>
      <c r="E6331" s="3"/>
      <c r="F6331" s="3"/>
      <c r="H6331" s="5">
        <f>_xlfn.XLOOKUP(Table16[[#This Row],[OrderID]],[3]!Table13456[No заказа],[3]!Table13456[Количество],"",0,1)</f>
        <v>1</v>
      </c>
      <c r="I6331" s="5">
        <f>_xlfn.XLOOKUP(Table16[[#This Row],[OrderID]],[3]!Table13456[No заказа],[3]!Table13456[Цена],"",0,1)</f>
        <v>6990</v>
      </c>
      <c r="J6331" s="2" t="str">
        <f>M01_SETTINGS!$F$2</f>
        <v>KASPI</v>
      </c>
    </row>
    <row r="6332" spans="1:10" x14ac:dyDescent="0.35">
      <c r="A6332" s="3">
        <f>_xlfn.XLOOKUP(Table16[[#This Row],[OrderID]],[3]!Table13456[No заказа],[3]!Table13456[Дата
отправки],"",0,1)</f>
        <v>45620</v>
      </c>
      <c r="B6332" s="2">
        <v>449581481</v>
      </c>
      <c r="C6332" s="2"/>
      <c r="D6332" s="2"/>
      <c r="E6332" s="3"/>
      <c r="F6332" s="3"/>
      <c r="H6332" s="5">
        <f>_xlfn.XLOOKUP(Table16[[#This Row],[OrderID]],[3]!Table13456[No заказа],[3]!Table13456[Количество],"",0,1)</f>
        <v>1</v>
      </c>
      <c r="I6332" s="5">
        <f>_xlfn.XLOOKUP(Table16[[#This Row],[OrderID]],[3]!Table13456[No заказа],[3]!Table13456[Цена],"",0,1)</f>
        <v>6990</v>
      </c>
      <c r="J6332" s="2" t="str">
        <f>M01_SETTINGS!$F$2</f>
        <v>KASPI</v>
      </c>
    </row>
    <row r="6333" spans="1:10" x14ac:dyDescent="0.35">
      <c r="A6333" s="3">
        <f>_xlfn.XLOOKUP(Table16[[#This Row],[OrderID]],[3]!Table13456[No заказа],[3]!Table13456[Дата
отправки],"",0,1)</f>
        <v>45620</v>
      </c>
      <c r="B6333" s="2">
        <v>449585834</v>
      </c>
      <c r="C6333" s="2"/>
      <c r="D6333" s="2"/>
      <c r="E6333" s="3"/>
      <c r="F6333" s="3"/>
      <c r="H6333" s="5">
        <f>_xlfn.XLOOKUP(Table16[[#This Row],[OrderID]],[3]!Table13456[No заказа],[3]!Table13456[Количество],"",0,1)</f>
        <v>1</v>
      </c>
      <c r="I6333" s="5">
        <f>_xlfn.XLOOKUP(Table16[[#This Row],[OrderID]],[3]!Table13456[No заказа],[3]!Table13456[Цена],"",0,1)</f>
        <v>7893</v>
      </c>
      <c r="J6333" s="2" t="str">
        <f>M01_SETTINGS!$F$2</f>
        <v>KASPI</v>
      </c>
    </row>
    <row r="6334" spans="1:10" x14ac:dyDescent="0.35">
      <c r="A6334" s="3">
        <f>_xlfn.XLOOKUP(Table16[[#This Row],[OrderID]],[3]!Table13456[No заказа],[3]!Table13456[Дата
отправки],"",0,1)</f>
        <v>45620</v>
      </c>
      <c r="B6334" s="2">
        <v>449608415</v>
      </c>
      <c r="C6334" s="2"/>
      <c r="D6334" s="2"/>
      <c r="E6334" s="3"/>
      <c r="F6334" s="3"/>
      <c r="H6334" s="5">
        <f>_xlfn.XLOOKUP(Table16[[#This Row],[OrderID]],[3]!Table13456[No заказа],[3]!Table13456[Количество],"",0,1)</f>
        <v>1</v>
      </c>
      <c r="I6334" s="5">
        <f>_xlfn.XLOOKUP(Table16[[#This Row],[OrderID]],[3]!Table13456[No заказа],[3]!Table13456[Цена],"",0,1)</f>
        <v>7893</v>
      </c>
      <c r="J6334" s="2" t="str">
        <f>M01_SETTINGS!$F$2</f>
        <v>KASPI</v>
      </c>
    </row>
    <row r="6335" spans="1:10" x14ac:dyDescent="0.35">
      <c r="A6335" s="3">
        <f>_xlfn.XLOOKUP(Table16[[#This Row],[OrderID]],[3]!Table13456[No заказа],[3]!Table13456[Дата
отправки],"",0,1)</f>
        <v>45620</v>
      </c>
      <c r="B6335" s="2">
        <v>449581538</v>
      </c>
      <c r="C6335" s="2"/>
      <c r="D6335" s="2"/>
      <c r="E6335" s="3"/>
      <c r="F6335" s="3"/>
      <c r="H6335" s="5">
        <f>_xlfn.XLOOKUP(Table16[[#This Row],[OrderID]],[3]!Table13456[No заказа],[3]!Table13456[Количество],"",0,1)</f>
        <v>1</v>
      </c>
      <c r="I6335" s="5">
        <f>_xlfn.XLOOKUP(Table16[[#This Row],[OrderID]],[3]!Table13456[No заказа],[3]!Table13456[Цена],"",0,1)</f>
        <v>7893</v>
      </c>
      <c r="J6335" s="2" t="str">
        <f>M01_SETTINGS!$F$2</f>
        <v>KASPI</v>
      </c>
    </row>
    <row r="6336" spans="1:10" x14ac:dyDescent="0.35">
      <c r="A6336" s="3">
        <f>_xlfn.XLOOKUP(Table16[[#This Row],[OrderID]],[3]!Table13456[No заказа],[3]!Table13456[Дата
отправки],"",0,1)</f>
        <v>45620</v>
      </c>
      <c r="B6336" s="2">
        <v>449769007</v>
      </c>
      <c r="C6336" s="2"/>
      <c r="D6336" s="2"/>
      <c r="E6336" s="3"/>
      <c r="F6336" s="3"/>
      <c r="H6336" s="5">
        <f>_xlfn.XLOOKUP(Table16[[#This Row],[OrderID]],[3]!Table13456[No заказа],[3]!Table13456[Количество],"",0,1)</f>
        <v>1</v>
      </c>
      <c r="I6336" s="5">
        <f>_xlfn.XLOOKUP(Table16[[#This Row],[OrderID]],[3]!Table13456[No заказа],[3]!Table13456[Цена],"",0,1)</f>
        <v>8650</v>
      </c>
      <c r="J6336" s="2" t="str">
        <f>M01_SETTINGS!$F$2</f>
        <v>KASPI</v>
      </c>
    </row>
    <row r="6337" spans="1:10" x14ac:dyDescent="0.35">
      <c r="A6337" s="3">
        <f>_xlfn.XLOOKUP(Table16[[#This Row],[OrderID]],[3]!Table13456[No заказа],[3]!Table13456[Дата
отправки],"",0,1)</f>
        <v>45620</v>
      </c>
      <c r="B6337" s="2">
        <v>449754294</v>
      </c>
      <c r="C6337" s="2"/>
      <c r="D6337" s="2"/>
      <c r="E6337" s="3"/>
      <c r="F6337" s="3"/>
      <c r="H6337" s="5">
        <f>_xlfn.XLOOKUP(Table16[[#This Row],[OrderID]],[3]!Table13456[No заказа],[3]!Table13456[Количество],"",0,1)</f>
        <v>1</v>
      </c>
      <c r="I6337" s="5">
        <f>_xlfn.XLOOKUP(Table16[[#This Row],[OrderID]],[3]!Table13456[No заказа],[3]!Table13456[Цена],"",0,1)</f>
        <v>7478</v>
      </c>
      <c r="J6337" s="2" t="str">
        <f>M01_SETTINGS!$F$2</f>
        <v>KASPI</v>
      </c>
    </row>
    <row r="6338" spans="1:10" x14ac:dyDescent="0.35">
      <c r="A6338" s="3">
        <f>_xlfn.XLOOKUP(Table16[[#This Row],[OrderID]],[3]!Table13456[No заказа],[3]!Table13456[Дата
отправки],"",0,1)</f>
        <v>45620</v>
      </c>
      <c r="B6338" s="2">
        <v>449470778</v>
      </c>
      <c r="C6338" s="2"/>
      <c r="D6338" s="2"/>
      <c r="E6338" s="3"/>
      <c r="F6338" s="3"/>
      <c r="H6338" s="5">
        <f>_xlfn.XLOOKUP(Table16[[#This Row],[OrderID]],[3]!Table13456[No заказа],[3]!Table13456[Количество],"",0,1)</f>
        <v>1</v>
      </c>
      <c r="I6338" s="5">
        <f>_xlfn.XLOOKUP(Table16[[#This Row],[OrderID]],[3]!Table13456[No заказа],[3]!Table13456[Цена],"",0,1)</f>
        <v>8886</v>
      </c>
      <c r="J6338" s="2" t="str">
        <f>M01_SETTINGS!$F$2</f>
        <v>KASPI</v>
      </c>
    </row>
    <row r="6339" spans="1:10" x14ac:dyDescent="0.35">
      <c r="A6339" s="3">
        <f>_xlfn.XLOOKUP(Table16[[#This Row],[OrderID]],[3]!Table13456[No заказа],[3]!Table13456[Дата
отправки],"",0,1)</f>
        <v>45620</v>
      </c>
      <c r="B6339" s="2">
        <v>449586581</v>
      </c>
      <c r="C6339" s="2"/>
      <c r="D6339" s="2"/>
      <c r="E6339" s="3"/>
      <c r="F6339" s="3"/>
      <c r="H6339" s="5">
        <f>_xlfn.XLOOKUP(Table16[[#This Row],[OrderID]],[3]!Table13456[No заказа],[3]!Table13456[Количество],"",0,1)</f>
        <v>1</v>
      </c>
      <c r="I6339" s="5">
        <f>_xlfn.XLOOKUP(Table16[[#This Row],[OrderID]],[3]!Table13456[No заказа],[3]!Table13456[Цена],"",0,1)</f>
        <v>9001</v>
      </c>
      <c r="J6339" s="2" t="str">
        <f>M01_SETTINGS!$F$2</f>
        <v>KASPI</v>
      </c>
    </row>
    <row r="6340" spans="1:10" x14ac:dyDescent="0.35">
      <c r="A6340" s="3">
        <f>_xlfn.XLOOKUP(Table16[[#This Row],[OrderID]],[3]!Table13456[No заказа],[3]!Table13456[Дата
отправки],"",0,1)</f>
        <v>45620</v>
      </c>
      <c r="B6340" s="2">
        <v>449900047</v>
      </c>
      <c r="C6340" s="2"/>
      <c r="D6340" s="2"/>
      <c r="E6340" s="3"/>
      <c r="F6340" s="3"/>
      <c r="H6340" s="5">
        <f>_xlfn.XLOOKUP(Table16[[#This Row],[OrderID]],[3]!Table13456[No заказа],[3]!Table13456[Количество],"",0,1)</f>
        <v>1</v>
      </c>
      <c r="I6340" s="5">
        <f>_xlfn.XLOOKUP(Table16[[#This Row],[OrderID]],[3]!Table13456[No заказа],[3]!Table13456[Цена],"",0,1)</f>
        <v>8914</v>
      </c>
      <c r="J6340" s="2" t="str">
        <f>M01_SETTINGS!$F$2</f>
        <v>KASPI</v>
      </c>
    </row>
    <row r="6341" spans="1:10" x14ac:dyDescent="0.35">
      <c r="A6341" s="3">
        <f>_xlfn.XLOOKUP(Table16[[#This Row],[OrderID]],[3]!Table13456[No заказа],[3]!Table13456[Дата
отправки],"",0,1)</f>
        <v>45620</v>
      </c>
      <c r="B6341" s="2">
        <v>449701132</v>
      </c>
      <c r="C6341" s="2"/>
      <c r="D6341" s="2"/>
      <c r="E6341" s="3"/>
      <c r="F6341" s="3"/>
      <c r="H6341" s="5">
        <f>_xlfn.XLOOKUP(Table16[[#This Row],[OrderID]],[3]!Table13456[No заказа],[3]!Table13456[Количество],"",0,1)</f>
        <v>1</v>
      </c>
      <c r="I6341" s="5">
        <f>_xlfn.XLOOKUP(Table16[[#This Row],[OrderID]],[3]!Table13456[No заказа],[3]!Table13456[Цена],"",0,1)</f>
        <v>7893</v>
      </c>
      <c r="J6341" s="2" t="str">
        <f>M01_SETTINGS!$F$2</f>
        <v>KASPI</v>
      </c>
    </row>
    <row r="6342" spans="1:10" x14ac:dyDescent="0.35">
      <c r="A6342" s="3">
        <f>_xlfn.XLOOKUP(Table16[[#This Row],[OrderID]],[3]!Table13456[No заказа],[3]!Table13456[Дата
отправки],"",0,1)</f>
        <v>45620</v>
      </c>
      <c r="B6342" s="2">
        <v>449557064</v>
      </c>
      <c r="C6342" s="2"/>
      <c r="D6342" s="2"/>
      <c r="E6342" s="3"/>
      <c r="F6342" s="3"/>
      <c r="H6342" s="5">
        <f>_xlfn.XLOOKUP(Table16[[#This Row],[OrderID]],[3]!Table13456[No заказа],[3]!Table13456[Количество],"",0,1)</f>
        <v>1</v>
      </c>
      <c r="I6342" s="5">
        <f>_xlfn.XLOOKUP(Table16[[#This Row],[OrderID]],[3]!Table13456[No заказа],[3]!Table13456[Цена],"",0,1)</f>
        <v>7893</v>
      </c>
      <c r="J6342" s="2" t="str">
        <f>M01_SETTINGS!$F$2</f>
        <v>KASPI</v>
      </c>
    </row>
    <row r="6343" spans="1:10" x14ac:dyDescent="0.35">
      <c r="A6343" s="3">
        <f>_xlfn.XLOOKUP(Table16[[#This Row],[OrderID]],[3]!Table13456[No заказа],[3]!Table13456[Дата
отправки],"",0,1)</f>
        <v>45620</v>
      </c>
      <c r="B6343" s="2">
        <v>449831436</v>
      </c>
      <c r="C6343" s="2"/>
      <c r="D6343" s="2"/>
      <c r="E6343" s="3"/>
      <c r="F6343" s="3"/>
      <c r="H6343" s="5">
        <f>_xlfn.XLOOKUP(Table16[[#This Row],[OrderID]],[3]!Table13456[No заказа],[3]!Table13456[Количество],"",0,1)</f>
        <v>1</v>
      </c>
      <c r="I6343" s="5">
        <f>_xlfn.XLOOKUP(Table16[[#This Row],[OrderID]],[3]!Table13456[No заказа],[3]!Table13456[Цена],"",0,1)</f>
        <v>8749</v>
      </c>
      <c r="J6343" s="2" t="str">
        <f>M01_SETTINGS!$F$2</f>
        <v>KASPI</v>
      </c>
    </row>
    <row r="6344" spans="1:10" x14ac:dyDescent="0.35">
      <c r="A6344" s="3">
        <f>_xlfn.XLOOKUP(Table16[[#This Row],[OrderID]],[3]!Table13456[No заказа],[3]!Table13456[Дата
отправки],"",0,1)</f>
        <v>45620</v>
      </c>
      <c r="B6344" s="2">
        <v>449773607</v>
      </c>
      <c r="C6344" s="2"/>
      <c r="D6344" s="2"/>
      <c r="E6344" s="3"/>
      <c r="F6344" s="3"/>
      <c r="H6344" s="5">
        <f>_xlfn.XLOOKUP(Table16[[#This Row],[OrderID]],[3]!Table13456[No заказа],[3]!Table13456[Количество],"",0,1)</f>
        <v>1</v>
      </c>
      <c r="I6344" s="5">
        <f>_xlfn.XLOOKUP(Table16[[#This Row],[OrderID]],[3]!Table13456[No заказа],[3]!Table13456[Цена],"",0,1)</f>
        <v>8834</v>
      </c>
      <c r="J6344" s="2" t="str">
        <f>M01_SETTINGS!$F$2</f>
        <v>KASPI</v>
      </c>
    </row>
    <row r="6345" spans="1:10" x14ac:dyDescent="0.35">
      <c r="A6345" s="3">
        <f>_xlfn.XLOOKUP(Table16[[#This Row],[OrderID]],[3]!Table13456[No заказа],[3]!Table13456[Дата
отправки],"",0,1)</f>
        <v>45620</v>
      </c>
      <c r="B6345" s="2">
        <v>449689361</v>
      </c>
      <c r="C6345" s="2"/>
      <c r="D6345" s="2"/>
      <c r="E6345" s="3"/>
      <c r="F6345" s="3"/>
      <c r="H6345" s="5">
        <f>_xlfn.XLOOKUP(Table16[[#This Row],[OrderID]],[3]!Table13456[No заказа],[3]!Table13456[Количество],"",0,1)</f>
        <v>1</v>
      </c>
      <c r="I6345" s="5">
        <f>_xlfn.XLOOKUP(Table16[[#This Row],[OrderID]],[3]!Table13456[No заказа],[3]!Table13456[Цена],"",0,1)</f>
        <v>8860</v>
      </c>
      <c r="J6345" s="2" t="str">
        <f>M01_SETTINGS!$F$2</f>
        <v>KASPI</v>
      </c>
    </row>
    <row r="6346" spans="1:10" x14ac:dyDescent="0.35">
      <c r="A6346" s="3">
        <f>_xlfn.XLOOKUP(Table16[[#This Row],[OrderID]],[3]!Table13456[No заказа],[3]!Table13456[Дата
отправки],"",0,1)</f>
        <v>45620</v>
      </c>
      <c r="B6346" s="2">
        <v>449950215</v>
      </c>
      <c r="C6346" s="2"/>
      <c r="D6346" s="2"/>
      <c r="E6346" s="3"/>
      <c r="F6346" s="3"/>
      <c r="H6346" s="5">
        <f>_xlfn.XLOOKUP(Table16[[#This Row],[OrderID]],[3]!Table13456[No заказа],[3]!Table13456[Количество],"",0,1)</f>
        <v>1</v>
      </c>
      <c r="I6346" s="5">
        <f>_xlfn.XLOOKUP(Table16[[#This Row],[OrderID]],[3]!Table13456[No заказа],[3]!Table13456[Цена],"",0,1)</f>
        <v>8950</v>
      </c>
      <c r="J6346" s="2" t="str">
        <f>M01_SETTINGS!$F$2</f>
        <v>KASPI</v>
      </c>
    </row>
    <row r="6347" spans="1:10" x14ac:dyDescent="0.35">
      <c r="A6347" s="3">
        <f>_xlfn.XLOOKUP(Table16[[#This Row],[OrderID]],[3]!Table13456[No заказа],[3]!Table13456[Дата
отправки],"",0,1)</f>
        <v>45620</v>
      </c>
      <c r="B6347" s="2">
        <v>449486579</v>
      </c>
      <c r="C6347" s="2"/>
      <c r="D6347" s="2"/>
      <c r="E6347" s="3"/>
      <c r="F6347" s="3"/>
      <c r="H6347" s="5">
        <f>_xlfn.XLOOKUP(Table16[[#This Row],[OrderID]],[3]!Table13456[No заказа],[3]!Table13456[Количество],"",0,1)</f>
        <v>1</v>
      </c>
      <c r="I6347" s="5">
        <f>_xlfn.XLOOKUP(Table16[[#This Row],[OrderID]],[3]!Table13456[No заказа],[3]!Table13456[Цена],"",0,1)</f>
        <v>9980</v>
      </c>
      <c r="J6347" s="2" t="str">
        <f>M01_SETTINGS!$F$2</f>
        <v>KASPI</v>
      </c>
    </row>
    <row r="6348" spans="1:10" x14ac:dyDescent="0.35">
      <c r="A6348" s="3">
        <f>_xlfn.XLOOKUP(Table16[[#This Row],[OrderID]],[3]!Table13456[No заказа],[3]!Table13456[Дата
отправки],"",0,1)</f>
        <v>45620</v>
      </c>
      <c r="B6348" s="2">
        <v>449506492</v>
      </c>
      <c r="C6348" s="2"/>
      <c r="D6348" s="2"/>
      <c r="E6348" s="3"/>
      <c r="F6348" s="3"/>
      <c r="H6348" s="5">
        <f>_xlfn.XLOOKUP(Table16[[#This Row],[OrderID]],[3]!Table13456[No заказа],[3]!Table13456[Количество],"",0,1)</f>
        <v>1</v>
      </c>
      <c r="I6348" s="5">
        <f>_xlfn.XLOOKUP(Table16[[#This Row],[OrderID]],[3]!Table13456[No заказа],[3]!Table13456[Цена],"",0,1)</f>
        <v>6990</v>
      </c>
      <c r="J6348" s="2" t="str">
        <f>M01_SETTINGS!$F$2</f>
        <v>KASPI</v>
      </c>
    </row>
    <row r="6349" spans="1:10" x14ac:dyDescent="0.35">
      <c r="A6349" s="3">
        <f>_xlfn.XLOOKUP(Table16[[#This Row],[OrderID]],[3]!Table13456[No заказа],[3]!Table13456[Дата
отправки],"",0,1)</f>
        <v>45620</v>
      </c>
      <c r="B6349" s="2">
        <v>449511521</v>
      </c>
      <c r="C6349" s="2"/>
      <c r="D6349" s="2"/>
      <c r="E6349" s="3"/>
      <c r="F6349" s="3"/>
      <c r="H6349" s="5">
        <f>_xlfn.XLOOKUP(Table16[[#This Row],[OrderID]],[3]!Table13456[No заказа],[3]!Table13456[Количество],"",0,1)</f>
        <v>1</v>
      </c>
      <c r="I6349" s="5">
        <f>_xlfn.XLOOKUP(Table16[[#This Row],[OrderID]],[3]!Table13456[No заказа],[3]!Table13456[Цена],"",0,1)</f>
        <v>6990</v>
      </c>
      <c r="J6349" s="2" t="str">
        <f>M01_SETTINGS!$F$2</f>
        <v>KASPI</v>
      </c>
    </row>
    <row r="6350" spans="1:10" x14ac:dyDescent="0.35">
      <c r="A6350" s="3">
        <f>_xlfn.XLOOKUP(Table16[[#This Row],[OrderID]],[3]!Table13456[No заказа],[3]!Table13456[Дата
отправки],"",0,1)</f>
        <v>45620</v>
      </c>
      <c r="B6350" s="2">
        <v>449895879</v>
      </c>
      <c r="C6350" s="2"/>
      <c r="D6350" s="2"/>
      <c r="E6350" s="3"/>
      <c r="F6350" s="3"/>
      <c r="H6350" s="5">
        <f>_xlfn.XLOOKUP(Table16[[#This Row],[OrderID]],[3]!Table13456[No заказа],[3]!Table13456[Количество],"",0,1)</f>
        <v>1</v>
      </c>
      <c r="I6350" s="5">
        <f>_xlfn.XLOOKUP(Table16[[#This Row],[OrderID]],[3]!Table13456[No заказа],[3]!Table13456[Цена],"",0,1)</f>
        <v>7990</v>
      </c>
      <c r="J6350" s="2" t="str">
        <f>M01_SETTINGS!$F$2</f>
        <v>KASPI</v>
      </c>
    </row>
    <row r="6351" spans="1:10" x14ac:dyDescent="0.35">
      <c r="A6351" s="3">
        <f>_xlfn.XLOOKUP(Table16[[#This Row],[OrderID]],[3]!Table13456[No заказа],[3]!Table13456[Дата
отправки],"",0,1)</f>
        <v>45620</v>
      </c>
      <c r="B6351" s="2">
        <v>449675377</v>
      </c>
      <c r="C6351" s="2"/>
      <c r="D6351" s="2"/>
      <c r="E6351" s="3"/>
      <c r="F6351" s="3"/>
      <c r="H6351" s="5">
        <f>_xlfn.XLOOKUP(Table16[[#This Row],[OrderID]],[3]!Table13456[No заказа],[3]!Table13456[Количество],"",0,1)</f>
        <v>1</v>
      </c>
      <c r="I6351" s="5">
        <f>_xlfn.XLOOKUP(Table16[[#This Row],[OrderID]],[3]!Table13456[No заказа],[3]!Table13456[Цена],"",0,1)</f>
        <v>7893</v>
      </c>
      <c r="J6351" s="2" t="str">
        <f>M01_SETTINGS!$F$2</f>
        <v>KASPI</v>
      </c>
    </row>
    <row r="6352" spans="1:10" x14ac:dyDescent="0.35">
      <c r="A6352" s="3">
        <f>_xlfn.XLOOKUP(Table16[[#This Row],[OrderID]],[3]!Table13456[No заказа],[3]!Table13456[Дата
отправки],"",0,1)</f>
        <v>45620</v>
      </c>
      <c r="B6352" s="2">
        <v>449544859</v>
      </c>
      <c r="C6352" s="2"/>
      <c r="D6352" s="2"/>
      <c r="E6352" s="3"/>
      <c r="F6352" s="3"/>
      <c r="H6352" s="5">
        <f>_xlfn.XLOOKUP(Table16[[#This Row],[OrderID]],[3]!Table13456[No заказа],[3]!Table13456[Количество],"",0,1)</f>
        <v>1</v>
      </c>
      <c r="I6352" s="5">
        <f>_xlfn.XLOOKUP(Table16[[#This Row],[OrderID]],[3]!Table13456[No заказа],[3]!Table13456[Цена],"",0,1)</f>
        <v>9623</v>
      </c>
      <c r="J6352" s="2" t="str">
        <f>M01_SETTINGS!$F$2</f>
        <v>KASPI</v>
      </c>
    </row>
    <row r="6353" spans="1:10" x14ac:dyDescent="0.35">
      <c r="A6353" s="3">
        <f>_xlfn.XLOOKUP(Table16[[#This Row],[OrderID]],[3]!Table13456[No заказа],[3]!Table13456[Дата
отправки],"",0,1)</f>
        <v>45620</v>
      </c>
      <c r="B6353" s="2">
        <v>449934779</v>
      </c>
      <c r="C6353" s="2"/>
      <c r="D6353" s="2"/>
      <c r="E6353" s="3"/>
      <c r="F6353" s="3"/>
      <c r="H6353" s="5">
        <f>_xlfn.XLOOKUP(Table16[[#This Row],[OrderID]],[3]!Table13456[No заказа],[3]!Table13456[Количество],"",0,1)</f>
        <v>1</v>
      </c>
      <c r="I6353" s="5">
        <f>_xlfn.XLOOKUP(Table16[[#This Row],[OrderID]],[3]!Table13456[No заказа],[3]!Table13456[Цена],"",0,1)</f>
        <v>10495</v>
      </c>
      <c r="J6353" s="2" t="str">
        <f>M01_SETTINGS!$F$2</f>
        <v>KASPI</v>
      </c>
    </row>
    <row r="6354" spans="1:10" x14ac:dyDescent="0.35">
      <c r="A6354" s="3">
        <f>_xlfn.XLOOKUP(Table16[[#This Row],[OrderID]],[3]!Table13456[No заказа],[3]!Table13456[Дата
отправки],"",0,1)</f>
        <v>45620</v>
      </c>
      <c r="B6354" s="2">
        <v>449780991</v>
      </c>
      <c r="C6354" s="2"/>
      <c r="D6354" s="2"/>
      <c r="E6354" s="3"/>
      <c r="F6354" s="3"/>
      <c r="H6354" s="5">
        <f>_xlfn.XLOOKUP(Table16[[#This Row],[OrderID]],[3]!Table13456[No заказа],[3]!Table13456[Количество],"",0,1)</f>
        <v>1</v>
      </c>
      <c r="I6354" s="5">
        <f>_xlfn.XLOOKUP(Table16[[#This Row],[OrderID]],[3]!Table13456[No заказа],[3]!Table13456[Цена],"",0,1)</f>
        <v>8846</v>
      </c>
      <c r="J6354" s="2" t="str">
        <f>M01_SETTINGS!$F$2</f>
        <v>KASPI</v>
      </c>
    </row>
    <row r="6355" spans="1:10" x14ac:dyDescent="0.35">
      <c r="A6355" s="3">
        <f>_xlfn.XLOOKUP(Table16[[#This Row],[OrderID]],[3]!Table13456[No заказа],[3]!Table13456[Дата
отправки],"",0,1)</f>
        <v>45620</v>
      </c>
      <c r="B6355" s="2">
        <v>449832848</v>
      </c>
      <c r="C6355" s="2"/>
      <c r="D6355" s="2"/>
      <c r="E6355" s="3"/>
      <c r="F6355" s="3"/>
      <c r="H6355" s="5">
        <f>_xlfn.XLOOKUP(Table16[[#This Row],[OrderID]],[3]!Table13456[No заказа],[3]!Table13456[Количество],"",0,1)</f>
        <v>1</v>
      </c>
      <c r="I6355" s="5">
        <f>_xlfn.XLOOKUP(Table16[[#This Row],[OrderID]],[3]!Table13456[No заказа],[3]!Table13456[Цена],"",0,1)</f>
        <v>8794</v>
      </c>
      <c r="J6355" s="2" t="str">
        <f>M01_SETTINGS!$F$2</f>
        <v>KASPI</v>
      </c>
    </row>
    <row r="6356" spans="1:10" x14ac:dyDescent="0.35">
      <c r="A6356" s="3">
        <f>_xlfn.XLOOKUP(Table16[[#This Row],[OrderID]],[3]!Table13456[No заказа],[3]!Table13456[Дата
отправки],"",0,1)</f>
        <v>45620</v>
      </c>
      <c r="B6356" s="2">
        <v>449819089</v>
      </c>
      <c r="C6356" s="2"/>
      <c r="D6356" s="2"/>
      <c r="E6356" s="3"/>
      <c r="F6356" s="3"/>
      <c r="H6356" s="5">
        <f>_xlfn.XLOOKUP(Table16[[#This Row],[OrderID]],[3]!Table13456[No заказа],[3]!Table13456[Количество],"",0,1)</f>
        <v>1</v>
      </c>
      <c r="I6356" s="5">
        <f>_xlfn.XLOOKUP(Table16[[#This Row],[OrderID]],[3]!Table13456[No заказа],[3]!Table13456[Цена],"",0,1)</f>
        <v>8797</v>
      </c>
      <c r="J6356" s="2" t="str">
        <f>M01_SETTINGS!$F$2</f>
        <v>KASPI</v>
      </c>
    </row>
    <row r="6357" spans="1:10" x14ac:dyDescent="0.35">
      <c r="A6357" s="3">
        <f>_xlfn.XLOOKUP(Table16[[#This Row],[OrderID]],[3]!Table13456[No заказа],[3]!Table13456[Дата
отправки],"",0,1)</f>
        <v>45620</v>
      </c>
      <c r="B6357" s="2">
        <v>449524381</v>
      </c>
      <c r="C6357" s="2"/>
      <c r="D6357" s="2"/>
      <c r="E6357" s="3"/>
      <c r="F6357" s="3"/>
      <c r="H6357" s="5">
        <f>_xlfn.XLOOKUP(Table16[[#This Row],[OrderID]],[3]!Table13456[No заказа],[3]!Table13456[Количество],"",0,1)</f>
        <v>1</v>
      </c>
      <c r="I6357" s="5">
        <f>_xlfn.XLOOKUP(Table16[[#This Row],[OrderID]],[3]!Table13456[No заказа],[3]!Table13456[Цена],"",0,1)</f>
        <v>8998</v>
      </c>
      <c r="J6357" s="2" t="str">
        <f>M01_SETTINGS!$F$2</f>
        <v>KASPI</v>
      </c>
    </row>
    <row r="6358" spans="1:10" x14ac:dyDescent="0.35">
      <c r="A6358" s="3">
        <f>_xlfn.XLOOKUP(Table16[[#This Row],[OrderID]],[3]!Table13456[No заказа],[3]!Table13456[Дата
отправки],"",0,1)</f>
        <v>45620</v>
      </c>
      <c r="B6358" s="2">
        <v>449833300</v>
      </c>
      <c r="C6358" s="2"/>
      <c r="D6358" s="2"/>
      <c r="E6358" s="3"/>
      <c r="F6358" s="3"/>
      <c r="H6358" s="5">
        <f>_xlfn.XLOOKUP(Table16[[#This Row],[OrderID]],[3]!Table13456[No заказа],[3]!Table13456[Количество],"",0,1)</f>
        <v>1</v>
      </c>
      <c r="I6358" s="5">
        <f>_xlfn.XLOOKUP(Table16[[#This Row],[OrderID]],[3]!Table13456[No заказа],[3]!Table13456[Цена],"",0,1)</f>
        <v>9633</v>
      </c>
      <c r="J6358" s="2" t="str">
        <f>M01_SETTINGS!$F$2</f>
        <v>KASPI</v>
      </c>
    </row>
    <row r="6359" spans="1:10" x14ac:dyDescent="0.35">
      <c r="A6359" s="3">
        <f>_xlfn.XLOOKUP(Table16[[#This Row],[OrderID]],[3]!Table13456[No заказа],[3]!Table13456[Дата
отправки],"",0,1)</f>
        <v>45620</v>
      </c>
      <c r="B6359" s="2">
        <v>449563539</v>
      </c>
      <c r="C6359" s="2"/>
      <c r="D6359" s="2"/>
      <c r="E6359" s="3"/>
      <c r="F6359" s="3"/>
      <c r="H6359" s="5">
        <f>_xlfn.XLOOKUP(Table16[[#This Row],[OrderID]],[3]!Table13456[No заказа],[3]!Table13456[Количество],"",0,1)</f>
        <v>1</v>
      </c>
      <c r="I6359" s="5">
        <f>_xlfn.XLOOKUP(Table16[[#This Row],[OrderID]],[3]!Table13456[No заказа],[3]!Table13456[Цена],"",0,1)</f>
        <v>9821</v>
      </c>
      <c r="J6359" s="2" t="str">
        <f>M01_SETTINGS!$F$2</f>
        <v>KASPI</v>
      </c>
    </row>
    <row r="6360" spans="1:10" x14ac:dyDescent="0.35">
      <c r="A6360" s="3">
        <f>_xlfn.XLOOKUP(Table16[[#This Row],[OrderID]],[3]!Table13456[No заказа],[3]!Table13456[Дата
отправки],"",0,1)</f>
        <v>45620</v>
      </c>
      <c r="B6360" s="2">
        <v>449716556</v>
      </c>
      <c r="C6360" s="2"/>
      <c r="D6360" s="2"/>
      <c r="E6360" s="3"/>
      <c r="F6360" s="3"/>
      <c r="H6360" s="5">
        <f>_xlfn.XLOOKUP(Table16[[#This Row],[OrderID]],[3]!Table13456[No заказа],[3]!Table13456[Количество],"",0,1)</f>
        <v>1</v>
      </c>
      <c r="I6360" s="5">
        <f>_xlfn.XLOOKUP(Table16[[#This Row],[OrderID]],[3]!Table13456[No заказа],[3]!Table13456[Цена],"",0,1)</f>
        <v>8807</v>
      </c>
      <c r="J6360" s="2" t="str">
        <f>M01_SETTINGS!$F$2</f>
        <v>KASPI</v>
      </c>
    </row>
    <row r="6361" spans="1:10" x14ac:dyDescent="0.35">
      <c r="A6361" s="3">
        <f>_xlfn.XLOOKUP(Table16[[#This Row],[OrderID]],[3]!Table13456[No заказа],[3]!Table13456[Дата
отправки],"",0,1)</f>
        <v>45620</v>
      </c>
      <c r="B6361" s="2">
        <v>449542549</v>
      </c>
      <c r="C6361" s="2"/>
      <c r="D6361" s="2"/>
      <c r="E6361" s="3"/>
      <c r="F6361" s="3"/>
      <c r="H6361" s="5">
        <f>_xlfn.XLOOKUP(Table16[[#This Row],[OrderID]],[3]!Table13456[No заказа],[3]!Table13456[Количество],"",0,1)</f>
        <v>1</v>
      </c>
      <c r="I6361" s="5">
        <f>_xlfn.XLOOKUP(Table16[[#This Row],[OrderID]],[3]!Table13456[No заказа],[3]!Table13456[Цена],"",0,1)</f>
        <v>8806</v>
      </c>
      <c r="J6361" s="2" t="str">
        <f>M01_SETTINGS!$F$2</f>
        <v>KASPI</v>
      </c>
    </row>
    <row r="6362" spans="1:10" x14ac:dyDescent="0.35">
      <c r="A6362" s="3">
        <f>_xlfn.XLOOKUP(Table16[[#This Row],[OrderID]],[3]!Table13456[No заказа],[3]!Table13456[Дата
отправки],"",0,1)</f>
        <v>45620</v>
      </c>
      <c r="B6362" s="2">
        <v>449753881</v>
      </c>
      <c r="C6362" s="2"/>
      <c r="D6362" s="2"/>
      <c r="E6362" s="3"/>
      <c r="F6362" s="3"/>
      <c r="H6362" s="5">
        <f>_xlfn.XLOOKUP(Table16[[#This Row],[OrderID]],[3]!Table13456[No заказа],[3]!Table13456[Количество],"",0,1)</f>
        <v>1</v>
      </c>
      <c r="I6362" s="5">
        <f>_xlfn.XLOOKUP(Table16[[#This Row],[OrderID]],[3]!Table13456[No заказа],[3]!Table13456[Цена],"",0,1)</f>
        <v>8793</v>
      </c>
      <c r="J6362" s="2" t="str">
        <f>M01_SETTINGS!$F$2</f>
        <v>KASPI</v>
      </c>
    </row>
    <row r="6363" spans="1:10" x14ac:dyDescent="0.35">
      <c r="A6363" s="3">
        <f>_xlfn.XLOOKUP(Table16[[#This Row],[OrderID]],[3]!Table13456[No заказа],[3]!Table13456[Дата
отправки],"",0,1)</f>
        <v>45620</v>
      </c>
      <c r="B6363" s="2">
        <v>449862289</v>
      </c>
      <c r="C6363" s="2"/>
      <c r="D6363" s="2"/>
      <c r="E6363" s="3"/>
      <c r="F6363" s="3"/>
      <c r="H6363" s="5">
        <f>_xlfn.XLOOKUP(Table16[[#This Row],[OrderID]],[3]!Table13456[No заказа],[3]!Table13456[Количество],"",0,1)</f>
        <v>1</v>
      </c>
      <c r="I6363" s="5">
        <f>_xlfn.XLOOKUP(Table16[[#This Row],[OrderID]],[3]!Table13456[No заказа],[3]!Table13456[Цена],"",0,1)</f>
        <v>7990</v>
      </c>
      <c r="J6363" s="2" t="str">
        <f>M01_SETTINGS!$F$2</f>
        <v>KASPI</v>
      </c>
    </row>
    <row r="6364" spans="1:10" x14ac:dyDescent="0.35">
      <c r="A6364" s="3">
        <f>_xlfn.XLOOKUP(Table16[[#This Row],[OrderID]],[3]!Table13456[No заказа],[3]!Table13456[Дата
отправки],"",0,1)</f>
        <v>45620</v>
      </c>
      <c r="B6364" s="2">
        <v>449504068</v>
      </c>
      <c r="C6364" s="2"/>
      <c r="D6364" s="2"/>
      <c r="E6364" s="3"/>
      <c r="F6364" s="3"/>
      <c r="H6364" s="5">
        <f>_xlfn.XLOOKUP(Table16[[#This Row],[OrderID]],[3]!Table13456[No заказа],[3]!Table13456[Количество],"",0,1)</f>
        <v>1</v>
      </c>
      <c r="I6364" s="5">
        <f>_xlfn.XLOOKUP(Table16[[#This Row],[OrderID]],[3]!Table13456[No заказа],[3]!Table13456[Цена],"",0,1)</f>
        <v>6990</v>
      </c>
      <c r="J6364" s="2" t="str">
        <f>M01_SETTINGS!$F$2</f>
        <v>KASPI</v>
      </c>
    </row>
    <row r="6365" spans="1:10" x14ac:dyDescent="0.35">
      <c r="A6365" s="3">
        <f>_xlfn.XLOOKUP(Table16[[#This Row],[OrderID]],[3]!Table13456[No заказа],[3]!Table13456[Дата
отправки],"",0,1)</f>
        <v>45620</v>
      </c>
      <c r="B6365" s="2">
        <v>449507583</v>
      </c>
      <c r="C6365" s="2"/>
      <c r="D6365" s="2"/>
      <c r="E6365" s="3"/>
      <c r="F6365" s="3"/>
      <c r="H6365" s="5">
        <f>_xlfn.XLOOKUP(Table16[[#This Row],[OrderID]],[3]!Table13456[No заказа],[3]!Table13456[Количество],"",0,1)</f>
        <v>1</v>
      </c>
      <c r="I6365" s="5">
        <f>_xlfn.XLOOKUP(Table16[[#This Row],[OrderID]],[3]!Table13456[No заказа],[3]!Table13456[Цена],"",0,1)</f>
        <v>6990</v>
      </c>
      <c r="J6365" s="2" t="str">
        <f>M01_SETTINGS!$F$2</f>
        <v>KASPI</v>
      </c>
    </row>
    <row r="6366" spans="1:10" x14ac:dyDescent="0.35">
      <c r="A6366" s="3">
        <f>_xlfn.XLOOKUP(Table16[[#This Row],[OrderID]],[3]!Table13456[No заказа],[3]!Table13456[Дата
отправки],"",0,1)</f>
        <v>45620</v>
      </c>
      <c r="B6366" s="2">
        <v>449705085</v>
      </c>
      <c r="C6366" s="2"/>
      <c r="D6366" s="2"/>
      <c r="E6366" s="3"/>
      <c r="F6366" s="3"/>
      <c r="H6366" s="5">
        <f>_xlfn.XLOOKUP(Table16[[#This Row],[OrderID]],[3]!Table13456[No заказа],[3]!Table13456[Количество],"",0,1)</f>
        <v>1</v>
      </c>
      <c r="I6366" s="5">
        <f>_xlfn.XLOOKUP(Table16[[#This Row],[OrderID]],[3]!Table13456[No заказа],[3]!Table13456[Цена],"",0,1)</f>
        <v>7893</v>
      </c>
      <c r="J6366" s="2" t="str">
        <f>M01_SETTINGS!$F$2</f>
        <v>KASPI</v>
      </c>
    </row>
    <row r="6367" spans="1:10" x14ac:dyDescent="0.35">
      <c r="A6367" s="3">
        <f>_xlfn.XLOOKUP(Table16[[#This Row],[OrderID]],[3]!Table13456[No заказа],[3]!Table13456[Дата
отправки],"",0,1)</f>
        <v>45620</v>
      </c>
      <c r="B6367" s="2">
        <v>449692872</v>
      </c>
      <c r="C6367" s="2"/>
      <c r="D6367" s="2"/>
      <c r="E6367" s="3"/>
      <c r="F6367" s="3"/>
      <c r="H6367" s="5">
        <f>_xlfn.XLOOKUP(Table16[[#This Row],[OrderID]],[3]!Table13456[No заказа],[3]!Table13456[Количество],"",0,1)</f>
        <v>1</v>
      </c>
      <c r="I6367" s="5">
        <f>_xlfn.XLOOKUP(Table16[[#This Row],[OrderID]],[3]!Table13456[No заказа],[3]!Table13456[Цена],"",0,1)</f>
        <v>8930</v>
      </c>
      <c r="J6367" s="2" t="str">
        <f>M01_SETTINGS!$F$2</f>
        <v>KASPI</v>
      </c>
    </row>
    <row r="6368" spans="1:10" x14ac:dyDescent="0.35">
      <c r="A6368" s="3">
        <f>_xlfn.XLOOKUP(Table16[[#This Row],[OrderID]],[3]!Table13456[No заказа],[3]!Table13456[Дата
отправки],"",0,1)</f>
        <v>45620</v>
      </c>
      <c r="B6368" s="2">
        <v>449895145</v>
      </c>
      <c r="C6368" s="2"/>
      <c r="D6368" s="2"/>
      <c r="E6368" s="3"/>
      <c r="F6368" s="3"/>
      <c r="H6368" s="5">
        <f>_xlfn.XLOOKUP(Table16[[#This Row],[OrderID]],[3]!Table13456[No заказа],[3]!Table13456[Количество],"",0,1)</f>
        <v>1</v>
      </c>
      <c r="I6368" s="5">
        <f>_xlfn.XLOOKUP(Table16[[#This Row],[OrderID]],[3]!Table13456[No заказа],[3]!Table13456[Цена],"",0,1)</f>
        <v>7990</v>
      </c>
      <c r="J6368" s="2" t="str">
        <f>M01_SETTINGS!$F$2</f>
        <v>KASPI</v>
      </c>
    </row>
    <row r="6369" spans="1:10" x14ac:dyDescent="0.35">
      <c r="A6369" s="3">
        <f>_xlfn.XLOOKUP(Table16[[#This Row],[OrderID]],[3]!Table13456[No заказа],[3]!Table13456[Дата
отправки],"",0,1)</f>
        <v>45620</v>
      </c>
      <c r="B6369" s="2">
        <v>449565680</v>
      </c>
      <c r="C6369" s="2"/>
      <c r="D6369" s="2"/>
      <c r="E6369" s="3"/>
      <c r="F6369" s="3"/>
      <c r="H6369" s="5">
        <f>_xlfn.XLOOKUP(Table16[[#This Row],[OrderID]],[3]!Table13456[No заказа],[3]!Table13456[Количество],"",0,1)</f>
        <v>1</v>
      </c>
      <c r="I6369" s="5">
        <f>_xlfn.XLOOKUP(Table16[[#This Row],[OrderID]],[3]!Table13456[No заказа],[3]!Table13456[Цена],"",0,1)</f>
        <v>9603</v>
      </c>
      <c r="J6369" s="2" t="str">
        <f>M01_SETTINGS!$F$2</f>
        <v>KASPI</v>
      </c>
    </row>
    <row r="6370" spans="1:10" x14ac:dyDescent="0.35">
      <c r="A6370" s="3">
        <f>_xlfn.XLOOKUP(Table16[[#This Row],[OrderID]],[3]!Table13456[No заказа],[3]!Table13456[Дата
отправки],"",0,1)</f>
        <v>45620</v>
      </c>
      <c r="B6370" s="2">
        <v>449574217</v>
      </c>
      <c r="C6370" s="2"/>
      <c r="D6370" s="2"/>
      <c r="E6370" s="3"/>
      <c r="F6370" s="3"/>
      <c r="H6370" s="5">
        <f>_xlfn.XLOOKUP(Table16[[#This Row],[OrderID]],[3]!Table13456[No заказа],[3]!Table13456[Количество],"",0,1)</f>
        <v>1</v>
      </c>
      <c r="I6370" s="5">
        <f>_xlfn.XLOOKUP(Table16[[#This Row],[OrderID]],[3]!Table13456[No заказа],[3]!Table13456[Цена],"",0,1)</f>
        <v>8875</v>
      </c>
      <c r="J6370" s="2" t="str">
        <f>M01_SETTINGS!$F$2</f>
        <v>KASPI</v>
      </c>
    </row>
    <row r="6371" spans="1:10" x14ac:dyDescent="0.35">
      <c r="A6371" s="3">
        <f>_xlfn.XLOOKUP(Table16[[#This Row],[OrderID]],[3]!Table13456[No заказа],[3]!Table13456[Дата
отправки],"",0,1)</f>
        <v>45620</v>
      </c>
      <c r="B6371" s="2">
        <v>449954210</v>
      </c>
      <c r="C6371" s="2"/>
      <c r="D6371" s="2"/>
      <c r="E6371" s="3"/>
      <c r="F6371" s="3"/>
      <c r="H6371" s="5">
        <f>_xlfn.XLOOKUP(Table16[[#This Row],[OrderID]],[3]!Table13456[No заказа],[3]!Table13456[Количество],"",0,1)</f>
        <v>1</v>
      </c>
      <c r="I6371" s="5">
        <f>_xlfn.XLOOKUP(Table16[[#This Row],[OrderID]],[3]!Table13456[No заказа],[3]!Table13456[Цена],"",0,1)</f>
        <v>9231</v>
      </c>
      <c r="J6371" s="2" t="str">
        <f>M01_SETTINGS!$F$2</f>
        <v>KASPI</v>
      </c>
    </row>
    <row r="6372" spans="1:10" x14ac:dyDescent="0.35">
      <c r="A6372" s="3">
        <f>_xlfn.XLOOKUP(Table16[[#This Row],[OrderID]],[3]!Table13456[No заказа],[3]!Table13456[Дата
отправки],"",0,1)</f>
        <v>45620</v>
      </c>
      <c r="B6372" s="2">
        <v>449596555</v>
      </c>
      <c r="C6372" s="2"/>
      <c r="D6372" s="2"/>
      <c r="E6372" s="3"/>
      <c r="F6372" s="3"/>
      <c r="H6372" s="5">
        <f>_xlfn.XLOOKUP(Table16[[#This Row],[OrderID]],[3]!Table13456[No заказа],[3]!Table13456[Количество],"",0,1)</f>
        <v>1</v>
      </c>
      <c r="I6372" s="5">
        <f>_xlfn.XLOOKUP(Table16[[#This Row],[OrderID]],[3]!Table13456[No заказа],[3]!Table13456[Цена],"",0,1)</f>
        <v>9805</v>
      </c>
      <c r="J6372" s="2" t="str">
        <f>M01_SETTINGS!$F$2</f>
        <v>KASPI</v>
      </c>
    </row>
    <row r="6373" spans="1:10" x14ac:dyDescent="0.35">
      <c r="A6373" s="3">
        <f>_xlfn.XLOOKUP(Table16[[#This Row],[OrderID]],[3]!Table13456[No заказа],[3]!Table13456[Дата
отправки],"",0,1)</f>
        <v>45620</v>
      </c>
      <c r="B6373" s="2">
        <v>449716808</v>
      </c>
      <c r="C6373" s="2"/>
      <c r="D6373" s="2"/>
      <c r="E6373" s="3"/>
      <c r="F6373" s="3"/>
      <c r="H6373" s="5">
        <f>_xlfn.XLOOKUP(Table16[[#This Row],[OrderID]],[3]!Table13456[No заказа],[3]!Table13456[Количество],"",0,1)</f>
        <v>1</v>
      </c>
      <c r="I6373" s="5">
        <f>_xlfn.XLOOKUP(Table16[[#This Row],[OrderID]],[3]!Table13456[No заказа],[3]!Table13456[Цена],"",0,1)</f>
        <v>6996</v>
      </c>
      <c r="J6373" s="2" t="str">
        <f>M01_SETTINGS!$F$2</f>
        <v>KASPI</v>
      </c>
    </row>
    <row r="6374" spans="1:10" x14ac:dyDescent="0.35">
      <c r="A6374" s="3">
        <f>_xlfn.XLOOKUP(Table16[[#This Row],[OrderID]],[3]!Table13456[No заказа],[3]!Table13456[Дата
отправки],"",0,1)</f>
        <v>45620</v>
      </c>
      <c r="B6374" s="2">
        <v>449544983</v>
      </c>
      <c r="C6374" s="2"/>
      <c r="D6374" s="2"/>
      <c r="E6374" s="3"/>
      <c r="F6374" s="3"/>
      <c r="H6374" s="5">
        <f>_xlfn.XLOOKUP(Table16[[#This Row],[OrderID]],[3]!Table13456[No заказа],[3]!Table13456[Количество],"",0,1)</f>
        <v>1</v>
      </c>
      <c r="I6374" s="5">
        <f>_xlfn.XLOOKUP(Table16[[#This Row],[OrderID]],[3]!Table13456[No заказа],[3]!Table13456[Цена],"",0,1)</f>
        <v>8900</v>
      </c>
      <c r="J6374" s="2" t="str">
        <f>M01_SETTINGS!$F$2</f>
        <v>KASPI</v>
      </c>
    </row>
    <row r="6375" spans="1:10" x14ac:dyDescent="0.35">
      <c r="A6375" s="3">
        <f>_xlfn.XLOOKUP(Table16[[#This Row],[OrderID]],[3]!Table13456[No заказа],[3]!Table13456[Дата
отправки],"",0,1)</f>
        <v>45620</v>
      </c>
      <c r="B6375" s="2">
        <v>449538636</v>
      </c>
      <c r="C6375" s="2"/>
      <c r="D6375" s="2"/>
      <c r="E6375" s="3"/>
      <c r="F6375" s="3"/>
      <c r="H6375" s="5">
        <f>_xlfn.XLOOKUP(Table16[[#This Row],[OrderID]],[3]!Table13456[No заказа],[3]!Table13456[Количество],"",0,1)</f>
        <v>1</v>
      </c>
      <c r="I6375" s="5">
        <f>_xlfn.XLOOKUP(Table16[[#This Row],[OrderID]],[3]!Table13456[No заказа],[3]!Table13456[Цена],"",0,1)</f>
        <v>6990</v>
      </c>
      <c r="J6375" s="2" t="str">
        <f>M01_SETTINGS!$F$2</f>
        <v>KASPI</v>
      </c>
    </row>
    <row r="6376" spans="1:10" x14ac:dyDescent="0.35">
      <c r="A6376" s="3">
        <f>_xlfn.XLOOKUP(Table16[[#This Row],[OrderID]],[3]!Table13456[No заказа],[3]!Table13456[Дата
отправки],"",0,1)</f>
        <v>45620</v>
      </c>
      <c r="B6376" s="2">
        <v>449866652</v>
      </c>
      <c r="C6376" s="2"/>
      <c r="D6376" s="2"/>
      <c r="E6376" s="3"/>
      <c r="F6376" s="3"/>
      <c r="H6376" s="5">
        <f>_xlfn.XLOOKUP(Table16[[#This Row],[OrderID]],[3]!Table13456[No заказа],[3]!Table13456[Количество],"",0,1)</f>
        <v>1</v>
      </c>
      <c r="I6376" s="5">
        <f>_xlfn.XLOOKUP(Table16[[#This Row],[OrderID]],[3]!Table13456[No заказа],[3]!Table13456[Цена],"",0,1)</f>
        <v>8791</v>
      </c>
      <c r="J6376" s="2" t="str">
        <f>M01_SETTINGS!$F$2</f>
        <v>KASPI</v>
      </c>
    </row>
    <row r="6377" spans="1:10" x14ac:dyDescent="0.35">
      <c r="A6377" s="3">
        <f>_xlfn.XLOOKUP(Table16[[#This Row],[OrderID]],[3]!Table13456[No заказа],[3]!Table13456[Дата
отправки],"",0,1)</f>
        <v>45620</v>
      </c>
      <c r="B6377" s="2">
        <v>449967161</v>
      </c>
      <c r="C6377" s="2"/>
      <c r="D6377" s="2"/>
      <c r="E6377" s="3"/>
      <c r="F6377" s="3"/>
      <c r="H6377" s="5">
        <f>_xlfn.XLOOKUP(Table16[[#This Row],[OrderID]],[3]!Table13456[No заказа],[3]!Table13456[Количество],"",0,1)</f>
        <v>1</v>
      </c>
      <c r="I6377" s="5">
        <f>_xlfn.XLOOKUP(Table16[[#This Row],[OrderID]],[3]!Table13456[No заказа],[3]!Table13456[Цена],"",0,1)</f>
        <v>7990</v>
      </c>
      <c r="J6377" s="2" t="str">
        <f>M01_SETTINGS!$F$2</f>
        <v>KASPI</v>
      </c>
    </row>
    <row r="6378" spans="1:10" x14ac:dyDescent="0.35">
      <c r="A6378" s="3">
        <f>_xlfn.XLOOKUP(Table16[[#This Row],[OrderID]],[3]!Table13456[No заказа],[3]!Table13456[Дата
отправки],"",0,1)</f>
        <v>45620</v>
      </c>
      <c r="B6378" s="2">
        <v>449480195</v>
      </c>
      <c r="C6378" s="2"/>
      <c r="D6378" s="2"/>
      <c r="E6378" s="3"/>
      <c r="F6378" s="3"/>
      <c r="H6378" s="5">
        <f>_xlfn.XLOOKUP(Table16[[#This Row],[OrderID]],[3]!Table13456[No заказа],[3]!Table13456[Количество],"",0,1)</f>
        <v>1</v>
      </c>
      <c r="I6378" s="5">
        <f>_xlfn.XLOOKUP(Table16[[#This Row],[OrderID]],[3]!Table13456[No заказа],[3]!Table13456[Цена],"",0,1)</f>
        <v>7021</v>
      </c>
      <c r="J6378" s="2" t="str">
        <f>M01_SETTINGS!$F$2</f>
        <v>KASPI</v>
      </c>
    </row>
    <row r="6379" spans="1:10" x14ac:dyDescent="0.35">
      <c r="A6379" s="3">
        <f>_xlfn.XLOOKUP(Table16[[#This Row],[OrderID]],[3]!Table13456[No заказа],[3]!Table13456[Дата
отправки],"",0,1)</f>
        <v>45620</v>
      </c>
      <c r="B6379" s="2">
        <v>449527953</v>
      </c>
      <c r="C6379" s="2"/>
      <c r="D6379" s="2"/>
      <c r="E6379" s="3"/>
      <c r="F6379" s="3"/>
      <c r="H6379" s="5">
        <f>_xlfn.XLOOKUP(Table16[[#This Row],[OrderID]],[3]!Table13456[No заказа],[3]!Table13456[Количество],"",0,1)</f>
        <v>1</v>
      </c>
      <c r="I6379" s="5">
        <f>_xlfn.XLOOKUP(Table16[[#This Row],[OrderID]],[3]!Table13456[No заказа],[3]!Table13456[Цена],"",0,1)</f>
        <v>6999</v>
      </c>
      <c r="J6379" s="2" t="str">
        <f>M01_SETTINGS!$F$2</f>
        <v>KASPI</v>
      </c>
    </row>
    <row r="6380" spans="1:10" x14ac:dyDescent="0.35">
      <c r="A6380" s="3">
        <f>_xlfn.XLOOKUP(Table16[[#This Row],[OrderID]],[3]!Table13456[No заказа],[3]!Table13456[Дата
отправки],"",0,1)</f>
        <v>45620</v>
      </c>
      <c r="B6380" s="2">
        <v>449737874</v>
      </c>
      <c r="C6380" s="2"/>
      <c r="D6380" s="2"/>
      <c r="E6380" s="3"/>
      <c r="F6380" s="3"/>
      <c r="H6380" s="5">
        <f>_xlfn.XLOOKUP(Table16[[#This Row],[OrderID]],[3]!Table13456[No заказа],[3]!Table13456[Количество],"",0,1)</f>
        <v>1</v>
      </c>
      <c r="I6380" s="5">
        <f>_xlfn.XLOOKUP(Table16[[#This Row],[OrderID]],[3]!Table13456[No заказа],[3]!Table13456[Цена],"",0,1)</f>
        <v>6999</v>
      </c>
      <c r="J6380" s="2" t="str">
        <f>M01_SETTINGS!$F$2</f>
        <v>KASPI</v>
      </c>
    </row>
    <row r="6381" spans="1:10" x14ac:dyDescent="0.35">
      <c r="A6381" s="3">
        <f>_xlfn.XLOOKUP(Table16[[#This Row],[OrderID]],[3]!Table13456[No заказа],[3]!Table13456[Дата
отправки],"",0,1)</f>
        <v>45620</v>
      </c>
      <c r="B6381" s="2">
        <v>449628865</v>
      </c>
      <c r="C6381" s="2"/>
      <c r="D6381" s="2"/>
      <c r="E6381" s="3"/>
      <c r="F6381" s="3"/>
      <c r="H6381" s="5">
        <f>_xlfn.XLOOKUP(Table16[[#This Row],[OrderID]],[3]!Table13456[No заказа],[3]!Table13456[Количество],"",0,1)</f>
        <v>1</v>
      </c>
      <c r="I6381" s="5">
        <f>_xlfn.XLOOKUP(Table16[[#This Row],[OrderID]],[3]!Table13456[No заказа],[3]!Table13456[Цена],"",0,1)</f>
        <v>6998</v>
      </c>
      <c r="J6381" s="2" t="str">
        <f>M01_SETTINGS!$F$2</f>
        <v>KASPI</v>
      </c>
    </row>
    <row r="6382" spans="1:10" x14ac:dyDescent="0.35">
      <c r="A6382" s="3">
        <f>_xlfn.XLOOKUP(Table16[[#This Row],[OrderID]],[3]!Table13456[No заказа],[3]!Table13456[Дата
отправки],"",0,1)</f>
        <v>45620</v>
      </c>
      <c r="B6382" s="2">
        <v>449491599</v>
      </c>
      <c r="C6382" s="2"/>
      <c r="D6382" s="2"/>
      <c r="E6382" s="3"/>
      <c r="F6382" s="3"/>
      <c r="H6382" s="5">
        <f>_xlfn.XLOOKUP(Table16[[#This Row],[OrderID]],[3]!Table13456[No заказа],[3]!Table13456[Количество],"",0,1)</f>
        <v>1</v>
      </c>
      <c r="I6382" s="5">
        <f>_xlfn.XLOOKUP(Table16[[#This Row],[OrderID]],[3]!Table13456[No заказа],[3]!Table13456[Цена],"",0,1)</f>
        <v>9651</v>
      </c>
      <c r="J6382" s="2" t="str">
        <f>M01_SETTINGS!$F$2</f>
        <v>KASPI</v>
      </c>
    </row>
    <row r="6383" spans="1:10" x14ac:dyDescent="0.35">
      <c r="A6383" s="3">
        <f>_xlfn.XLOOKUP(Table16[[#This Row],[OrderID]],[3]!Table13456[No заказа],[3]!Table13456[Дата
отправки],"",0,1)</f>
        <v>45620</v>
      </c>
      <c r="B6383" s="2">
        <v>449549168</v>
      </c>
      <c r="C6383" s="2"/>
      <c r="D6383" s="2"/>
      <c r="E6383" s="3"/>
      <c r="F6383" s="3"/>
      <c r="H6383" s="5">
        <f>_xlfn.XLOOKUP(Table16[[#This Row],[OrderID]],[3]!Table13456[No заказа],[3]!Table13456[Количество],"",0,1)</f>
        <v>1</v>
      </c>
      <c r="I6383" s="5">
        <f>_xlfn.XLOOKUP(Table16[[#This Row],[OrderID]],[3]!Table13456[No заказа],[3]!Table13456[Цена],"",0,1)</f>
        <v>9000</v>
      </c>
      <c r="J6383" s="2" t="str">
        <f>M01_SETTINGS!$F$2</f>
        <v>KASPI</v>
      </c>
    </row>
    <row r="6384" spans="1:10" x14ac:dyDescent="0.35">
      <c r="A6384" s="3">
        <f>_xlfn.XLOOKUP(Table16[[#This Row],[OrderID]],[3]!Table13456[No заказа],[3]!Table13456[Дата
отправки],"",0,1)</f>
        <v>45620</v>
      </c>
      <c r="B6384" s="2">
        <v>449514717</v>
      </c>
      <c r="C6384" s="2"/>
      <c r="D6384" s="2"/>
      <c r="E6384" s="3"/>
      <c r="F6384" s="3"/>
      <c r="H6384" s="5">
        <f>_xlfn.XLOOKUP(Table16[[#This Row],[OrderID]],[3]!Table13456[No заказа],[3]!Table13456[Количество],"",0,1)</f>
        <v>1</v>
      </c>
      <c r="I6384" s="5">
        <f>_xlfn.XLOOKUP(Table16[[#This Row],[OrderID]],[3]!Table13456[No заказа],[3]!Table13456[Цена],"",0,1)</f>
        <v>6999</v>
      </c>
      <c r="J6384" s="2" t="str">
        <f>M01_SETTINGS!$F$2</f>
        <v>KASPI</v>
      </c>
    </row>
    <row r="6385" spans="1:10" x14ac:dyDescent="0.35">
      <c r="A6385" s="3">
        <f>_xlfn.XLOOKUP(Table16[[#This Row],[OrderID]],[3]!Table13456[No заказа],[3]!Table13456[Дата
отправки],"",0,1)</f>
        <v>45620</v>
      </c>
      <c r="B6385" s="2">
        <v>449563460</v>
      </c>
      <c r="C6385" s="2"/>
      <c r="D6385" s="2"/>
      <c r="E6385" s="3"/>
      <c r="F6385" s="3"/>
      <c r="H6385" s="5">
        <f>_xlfn.XLOOKUP(Table16[[#This Row],[OrderID]],[3]!Table13456[No заказа],[3]!Table13456[Количество],"",0,1)</f>
        <v>1</v>
      </c>
      <c r="I6385" s="5">
        <f>_xlfn.XLOOKUP(Table16[[#This Row],[OrderID]],[3]!Table13456[No заказа],[3]!Table13456[Цена],"",0,1)</f>
        <v>6999</v>
      </c>
      <c r="J6385" s="2" t="str">
        <f>M01_SETTINGS!$F$2</f>
        <v>KASPI</v>
      </c>
    </row>
    <row r="6386" spans="1:10" x14ac:dyDescent="0.35">
      <c r="A6386" s="3">
        <f>_xlfn.XLOOKUP(Table16[[#This Row],[OrderID]],[3]!Table13456[No заказа],[3]!Table13456[Дата
отправки],"",0,1)</f>
        <v>45620</v>
      </c>
      <c r="B6386" s="2">
        <v>449533579</v>
      </c>
      <c r="C6386" s="2"/>
      <c r="D6386" s="2"/>
      <c r="E6386" s="3"/>
      <c r="F6386" s="3"/>
      <c r="H6386" s="5">
        <f>_xlfn.XLOOKUP(Table16[[#This Row],[OrderID]],[3]!Table13456[No заказа],[3]!Table13456[Количество],"",0,1)</f>
        <v>1</v>
      </c>
      <c r="I6386" s="5">
        <f>_xlfn.XLOOKUP(Table16[[#This Row],[OrderID]],[3]!Table13456[No заказа],[3]!Table13456[Цена],"",0,1)</f>
        <v>6999</v>
      </c>
      <c r="J6386" s="2" t="str">
        <f>M01_SETTINGS!$F$2</f>
        <v>KASPI</v>
      </c>
    </row>
    <row r="6387" spans="1:10" x14ac:dyDescent="0.35">
      <c r="A6387" s="3">
        <f>_xlfn.XLOOKUP(Table16[[#This Row],[OrderID]],[3]!Table13456[No заказа],[3]!Table13456[Дата
отправки],"",0,1)</f>
        <v>45620</v>
      </c>
      <c r="B6387" s="2">
        <v>449750673</v>
      </c>
      <c r="C6387" s="2"/>
      <c r="D6387" s="2"/>
      <c r="E6387" s="3"/>
      <c r="F6387" s="3"/>
      <c r="H6387" s="5">
        <f>_xlfn.XLOOKUP(Table16[[#This Row],[OrderID]],[3]!Table13456[No заказа],[3]!Table13456[Количество],"",0,1)</f>
        <v>1</v>
      </c>
      <c r="I6387" s="5">
        <f>_xlfn.XLOOKUP(Table16[[#This Row],[OrderID]],[3]!Table13456[No заказа],[3]!Table13456[Цена],"",0,1)</f>
        <v>6999</v>
      </c>
      <c r="J6387" s="2" t="str">
        <f>M01_SETTINGS!$F$2</f>
        <v>KASPI</v>
      </c>
    </row>
    <row r="6388" spans="1:10" x14ac:dyDescent="0.35">
      <c r="A6388" s="3">
        <f>_xlfn.XLOOKUP(Table16[[#This Row],[OrderID]],[3]!Table13456[No заказа],[3]!Table13456[Дата
отправки],"",0,1)</f>
        <v>45620</v>
      </c>
      <c r="B6388" s="2">
        <v>449541892</v>
      </c>
      <c r="C6388" s="2"/>
      <c r="D6388" s="2"/>
      <c r="E6388" s="3"/>
      <c r="F6388" s="3"/>
      <c r="H6388" s="5">
        <f>_xlfn.XLOOKUP(Table16[[#This Row],[OrderID]],[3]!Table13456[No заказа],[3]!Table13456[Количество],"",0,1)</f>
        <v>1</v>
      </c>
      <c r="I6388" s="5">
        <f>_xlfn.XLOOKUP(Table16[[#This Row],[OrderID]],[3]!Table13456[No заказа],[3]!Table13456[Цена],"",0,1)</f>
        <v>6999</v>
      </c>
      <c r="J6388" s="2" t="str">
        <f>M01_SETTINGS!$F$2</f>
        <v>KASPI</v>
      </c>
    </row>
    <row r="6389" spans="1:10" x14ac:dyDescent="0.35">
      <c r="A6389" s="3">
        <f>_xlfn.XLOOKUP(Table16[[#This Row],[OrderID]],[3]!Table13456[No заказа],[3]!Table13456[Дата
отправки],"",0,1)</f>
        <v>45620</v>
      </c>
      <c r="B6389" s="2">
        <v>449988791</v>
      </c>
      <c r="C6389" s="2"/>
      <c r="D6389" s="2"/>
      <c r="E6389" s="3"/>
      <c r="F6389" s="3"/>
      <c r="H6389" s="5">
        <f>_xlfn.XLOOKUP(Table16[[#This Row],[OrderID]],[3]!Table13456[No заказа],[3]!Table13456[Количество],"",0,1)</f>
        <v>1</v>
      </c>
      <c r="I6389" s="5">
        <f>_xlfn.XLOOKUP(Table16[[#This Row],[OrderID]],[3]!Table13456[No заказа],[3]!Table13456[Цена],"",0,1)</f>
        <v>8967</v>
      </c>
      <c r="J6389" s="2" t="str">
        <f>M01_SETTINGS!$F$2</f>
        <v>KASPI</v>
      </c>
    </row>
    <row r="6390" spans="1:10" x14ac:dyDescent="0.35">
      <c r="A6390" s="3">
        <f>_xlfn.XLOOKUP(Table16[[#This Row],[OrderID]],[3]!Table13456[No заказа],[3]!Table13456[Дата
отправки],"",0,1)</f>
        <v>45620</v>
      </c>
      <c r="B6390" s="2">
        <v>449983880</v>
      </c>
      <c r="C6390" s="2"/>
      <c r="D6390" s="2"/>
      <c r="E6390" s="3"/>
      <c r="F6390" s="3"/>
      <c r="H6390" s="5">
        <f>_xlfn.XLOOKUP(Table16[[#This Row],[OrderID]],[3]!Table13456[No заказа],[3]!Table13456[Количество],"",0,1)</f>
        <v>1</v>
      </c>
      <c r="I6390" s="5">
        <f>_xlfn.XLOOKUP(Table16[[#This Row],[OrderID]],[3]!Table13456[No заказа],[3]!Table13456[Цена],"",0,1)</f>
        <v>8740</v>
      </c>
      <c r="J6390" s="2" t="str">
        <f>M01_SETTINGS!$F$2</f>
        <v>KASPI</v>
      </c>
    </row>
    <row r="6391" spans="1:10" x14ac:dyDescent="0.35">
      <c r="A6391" s="3">
        <f>_xlfn.XLOOKUP(Table16[[#This Row],[OrderID]],[3]!Table13456[No заказа],[3]!Table13456[Дата
отправки],"",0,1)</f>
        <v>45620</v>
      </c>
      <c r="B6391" s="2">
        <v>449663786</v>
      </c>
      <c r="C6391" s="2"/>
      <c r="D6391" s="2"/>
      <c r="E6391" s="3"/>
      <c r="F6391" s="3"/>
      <c r="H6391" s="5">
        <f>_xlfn.XLOOKUP(Table16[[#This Row],[OrderID]],[3]!Table13456[No заказа],[3]!Table13456[Количество],"",0,1)</f>
        <v>1</v>
      </c>
      <c r="I6391" s="5">
        <f>_xlfn.XLOOKUP(Table16[[#This Row],[OrderID]],[3]!Table13456[No заказа],[3]!Table13456[Цена],"",0,1)</f>
        <v>8954</v>
      </c>
      <c r="J6391" s="2" t="str">
        <f>M01_SETTINGS!$F$2</f>
        <v>KASPI</v>
      </c>
    </row>
    <row r="6392" spans="1:10" x14ac:dyDescent="0.35">
      <c r="A6392" s="3">
        <f>_xlfn.XLOOKUP(Table16[[#This Row],[OrderID]],[3]!Table13456[No заказа],[3]!Table13456[Дата
отправки],"",0,1)</f>
        <v>45620</v>
      </c>
      <c r="B6392" s="2">
        <v>449775602</v>
      </c>
      <c r="C6392" s="2"/>
      <c r="D6392" s="2"/>
      <c r="E6392" s="3"/>
      <c r="F6392" s="3"/>
      <c r="H6392" s="5">
        <f>_xlfn.XLOOKUP(Table16[[#This Row],[OrderID]],[3]!Table13456[No заказа],[3]!Table13456[Количество],"",0,1)</f>
        <v>1</v>
      </c>
      <c r="I6392" s="5">
        <f>_xlfn.XLOOKUP(Table16[[#This Row],[OrderID]],[3]!Table13456[No заказа],[3]!Table13456[Цена],"",0,1)</f>
        <v>8900</v>
      </c>
      <c r="J6392" s="2" t="str">
        <f>M01_SETTINGS!$F$2</f>
        <v>KASPI</v>
      </c>
    </row>
    <row r="6393" spans="1:10" x14ac:dyDescent="0.35">
      <c r="A6393" s="3">
        <f>_xlfn.XLOOKUP(Table16[[#This Row],[OrderID]],[3]!Table13456[No заказа],[3]!Table13456[Дата
отправки],"",0,1)</f>
        <v>45620</v>
      </c>
      <c r="B6393" s="2">
        <v>449972441</v>
      </c>
      <c r="C6393" s="2"/>
      <c r="D6393" s="2"/>
      <c r="E6393" s="3"/>
      <c r="F6393" s="3"/>
      <c r="H6393" s="5">
        <f>_xlfn.XLOOKUP(Table16[[#This Row],[OrderID]],[3]!Table13456[No заказа],[3]!Table13456[Количество],"",0,1)</f>
        <v>1</v>
      </c>
      <c r="I6393" s="5">
        <f>_xlfn.XLOOKUP(Table16[[#This Row],[OrderID]],[3]!Table13456[No заказа],[3]!Table13456[Цена],"",0,1)</f>
        <v>8900</v>
      </c>
      <c r="J6393" s="2" t="str">
        <f>M01_SETTINGS!$F$2</f>
        <v>KASPI</v>
      </c>
    </row>
    <row r="6394" spans="1:10" x14ac:dyDescent="0.35">
      <c r="A6394" s="3">
        <f>_xlfn.XLOOKUP(Table16[[#This Row],[OrderID]],[3]!Table13456[No заказа],[3]!Table13456[Дата
отправки],"",0,1)</f>
        <v>45620</v>
      </c>
      <c r="B6394" s="2">
        <v>449843629</v>
      </c>
      <c r="C6394" s="2"/>
      <c r="D6394" s="2"/>
      <c r="E6394" s="3"/>
      <c r="F6394" s="3"/>
      <c r="H6394" s="5">
        <f>_xlfn.XLOOKUP(Table16[[#This Row],[OrderID]],[3]!Table13456[No заказа],[3]!Table13456[Количество],"",0,1)</f>
        <v>1</v>
      </c>
      <c r="I6394" s="5">
        <f>_xlfn.XLOOKUP(Table16[[#This Row],[OrderID]],[3]!Table13456[No заказа],[3]!Table13456[Цена],"",0,1)</f>
        <v>8792</v>
      </c>
      <c r="J6394" s="2" t="str">
        <f>M01_SETTINGS!$F$2</f>
        <v>KASPI</v>
      </c>
    </row>
    <row r="6395" spans="1:10" x14ac:dyDescent="0.35">
      <c r="A6395" s="3">
        <f>_xlfn.XLOOKUP(Table16[[#This Row],[OrderID]],[3]!Table13456[No заказа],[3]!Table13456[Дата
отправки],"",0,1)</f>
        <v>45620</v>
      </c>
      <c r="B6395" s="2">
        <v>449504617</v>
      </c>
      <c r="C6395" s="2"/>
      <c r="D6395" s="2"/>
      <c r="E6395" s="3"/>
      <c r="F6395" s="3"/>
      <c r="H6395" s="5">
        <f>_xlfn.XLOOKUP(Table16[[#This Row],[OrderID]],[3]!Table13456[No заказа],[3]!Table13456[Количество],"",0,1)</f>
        <v>1</v>
      </c>
      <c r="I6395" s="5">
        <f>_xlfn.XLOOKUP(Table16[[#This Row],[OrderID]],[3]!Table13456[No заказа],[3]!Table13456[Цена],"",0,1)</f>
        <v>7465</v>
      </c>
      <c r="J6395" s="2" t="str">
        <f>M01_SETTINGS!$F$2</f>
        <v>KASPI</v>
      </c>
    </row>
    <row r="6396" spans="1:10" x14ac:dyDescent="0.35">
      <c r="A6396" s="3">
        <f>_xlfn.XLOOKUP(Table16[[#This Row],[OrderID]],[3]!Table13456[No заказа],[3]!Table13456[Дата
отправки],"",0,1)</f>
        <v>45620</v>
      </c>
      <c r="B6396" s="2">
        <v>449562689</v>
      </c>
      <c r="C6396" s="2"/>
      <c r="D6396" s="2"/>
      <c r="E6396" s="3"/>
      <c r="F6396" s="3"/>
      <c r="H6396" s="5">
        <f>_xlfn.XLOOKUP(Table16[[#This Row],[OrderID]],[3]!Table13456[No заказа],[3]!Table13456[Количество],"",0,1)</f>
        <v>1</v>
      </c>
      <c r="I6396" s="5">
        <f>_xlfn.XLOOKUP(Table16[[#This Row],[OrderID]],[3]!Table13456[No заказа],[3]!Table13456[Цена],"",0,1)</f>
        <v>7435</v>
      </c>
      <c r="J6396" s="2" t="str">
        <f>M01_SETTINGS!$F$2</f>
        <v>KASPI</v>
      </c>
    </row>
    <row r="6397" spans="1:10" x14ac:dyDescent="0.35">
      <c r="A6397" s="3">
        <f>_xlfn.XLOOKUP(Table16[[#This Row],[OrderID]],[3]!Table13456[No заказа],[3]!Table13456[Дата
отправки],"",0,1)</f>
        <v>45620</v>
      </c>
      <c r="B6397" s="2">
        <v>449558200</v>
      </c>
      <c r="C6397" s="2"/>
      <c r="D6397" s="2"/>
      <c r="E6397" s="3"/>
      <c r="F6397" s="3"/>
      <c r="H6397" s="5">
        <f>_xlfn.XLOOKUP(Table16[[#This Row],[OrderID]],[3]!Table13456[No заказа],[3]!Table13456[Количество],"",0,1)</f>
        <v>1</v>
      </c>
      <c r="I6397" s="5">
        <f>_xlfn.XLOOKUP(Table16[[#This Row],[OrderID]],[3]!Table13456[No заказа],[3]!Table13456[Цена],"",0,1)</f>
        <v>6999</v>
      </c>
      <c r="J6397" s="2" t="str">
        <f>M01_SETTINGS!$F$2</f>
        <v>KASPI</v>
      </c>
    </row>
    <row r="6398" spans="1:10" x14ac:dyDescent="0.35">
      <c r="A6398" s="3">
        <f>_xlfn.XLOOKUP(Table16[[#This Row],[OrderID]],[3]!Table13456[No заказа],[3]!Table13456[Дата
отправки],"",0,1)</f>
        <v>45619</v>
      </c>
      <c r="B6398" s="2">
        <v>449134410</v>
      </c>
      <c r="C6398" s="2"/>
      <c r="D6398" s="2"/>
      <c r="E6398" s="3"/>
      <c r="F6398" s="3"/>
      <c r="H6398" s="5">
        <f>_xlfn.XLOOKUP(Table16[[#This Row],[OrderID]],[3]!Table13456[No заказа],[3]!Table13456[Количество],"",0,1)</f>
        <v>1</v>
      </c>
      <c r="I6398" s="5">
        <f>_xlfn.XLOOKUP(Table16[[#This Row],[OrderID]],[3]!Table13456[No заказа],[3]!Table13456[Цена],"",0,1)</f>
        <v>8500</v>
      </c>
      <c r="J6398" s="2" t="str">
        <f>M01_SETTINGS!$F$2</f>
        <v>KASPI</v>
      </c>
    </row>
    <row r="6399" spans="1:10" x14ac:dyDescent="0.35">
      <c r="A6399" s="3">
        <f>_xlfn.XLOOKUP(Table16[[#This Row],[OrderID]],[3]!Table13456[No заказа],[3]!Table13456[Дата
отправки],"",0,1)</f>
        <v>45619</v>
      </c>
      <c r="B6399" s="2">
        <v>449458404</v>
      </c>
      <c r="C6399" s="2"/>
      <c r="D6399" s="2"/>
      <c r="E6399" s="3"/>
      <c r="F6399" s="3"/>
      <c r="H6399" s="5">
        <f>_xlfn.XLOOKUP(Table16[[#This Row],[OrderID]],[3]!Table13456[No заказа],[3]!Table13456[Количество],"",0,1)</f>
        <v>1</v>
      </c>
      <c r="I6399" s="5">
        <f>_xlfn.XLOOKUP(Table16[[#This Row],[OrderID]],[3]!Table13456[No заказа],[3]!Table13456[Цена],"",0,1)</f>
        <v>6990</v>
      </c>
      <c r="J6399" s="2" t="str">
        <f>M01_SETTINGS!$F$2</f>
        <v>KASPI</v>
      </c>
    </row>
    <row r="6400" spans="1:10" x14ac:dyDescent="0.35">
      <c r="A6400" s="3">
        <f>_xlfn.XLOOKUP(Table16[[#This Row],[OrderID]],[3]!Table13456[No заказа],[3]!Table13456[Дата
отправки],"",0,1)</f>
        <v>45619</v>
      </c>
      <c r="B6400" s="2">
        <v>449116421</v>
      </c>
      <c r="C6400" s="2"/>
      <c r="D6400" s="2"/>
      <c r="E6400" s="3"/>
      <c r="F6400" s="3"/>
      <c r="H6400" s="5">
        <f>_xlfn.XLOOKUP(Table16[[#This Row],[OrderID]],[3]!Table13456[No заказа],[3]!Table13456[Количество],"",0,1)</f>
        <v>1</v>
      </c>
      <c r="I6400" s="5">
        <f>_xlfn.XLOOKUP(Table16[[#This Row],[OrderID]],[3]!Table13456[No заказа],[3]!Table13456[Цена],"",0,1)</f>
        <v>9068</v>
      </c>
      <c r="J6400" s="2" t="str">
        <f>M01_SETTINGS!$F$2</f>
        <v>KASPI</v>
      </c>
    </row>
    <row r="6401" spans="1:10" x14ac:dyDescent="0.35">
      <c r="A6401" s="3">
        <f>_xlfn.XLOOKUP(Table16[[#This Row],[OrderID]],[3]!Table13456[No заказа],[3]!Table13456[Дата
отправки],"",0,1)</f>
        <v>45619</v>
      </c>
      <c r="B6401" s="2">
        <v>449010517</v>
      </c>
      <c r="C6401" s="2"/>
      <c r="D6401" s="2"/>
      <c r="E6401" s="3"/>
      <c r="F6401" s="3"/>
      <c r="H6401" s="5">
        <f>_xlfn.XLOOKUP(Table16[[#This Row],[OrderID]],[3]!Table13456[No заказа],[3]!Table13456[Количество],"",0,1)</f>
        <v>1</v>
      </c>
      <c r="I6401" s="5">
        <f>_xlfn.XLOOKUP(Table16[[#This Row],[OrderID]],[3]!Table13456[No заказа],[3]!Table13456[Цена],"",0,1)</f>
        <v>9068</v>
      </c>
      <c r="J6401" s="2" t="str">
        <f>M01_SETTINGS!$F$2</f>
        <v>KASPI</v>
      </c>
    </row>
    <row r="6402" spans="1:10" x14ac:dyDescent="0.35">
      <c r="A6402" s="3">
        <f>_xlfn.XLOOKUP(Table16[[#This Row],[OrderID]],[3]!Table13456[No заказа],[3]!Table13456[Дата
отправки],"",0,1)</f>
        <v>45619</v>
      </c>
      <c r="B6402" s="2">
        <v>449319045</v>
      </c>
      <c r="C6402" s="2"/>
      <c r="D6402" s="2"/>
      <c r="E6402" s="3"/>
      <c r="F6402" s="3"/>
      <c r="H6402" s="5">
        <f>_xlfn.XLOOKUP(Table16[[#This Row],[OrderID]],[3]!Table13456[No заказа],[3]!Table13456[Количество],"",0,1)</f>
        <v>1</v>
      </c>
      <c r="I6402" s="5">
        <f>_xlfn.XLOOKUP(Table16[[#This Row],[OrderID]],[3]!Table13456[No заказа],[3]!Table13456[Цена],"",0,1)</f>
        <v>10928</v>
      </c>
      <c r="J6402" s="2" t="str">
        <f>M01_SETTINGS!$F$2</f>
        <v>KASPI</v>
      </c>
    </row>
    <row r="6403" spans="1:10" x14ac:dyDescent="0.35">
      <c r="A6403" s="3">
        <f>_xlfn.XLOOKUP(Table16[[#This Row],[OrderID]],[3]!Table13456[No заказа],[3]!Table13456[Дата
отправки],"",0,1)</f>
        <v>45619</v>
      </c>
      <c r="B6403" s="2">
        <v>449090239</v>
      </c>
      <c r="C6403" s="2"/>
      <c r="D6403" s="2"/>
      <c r="E6403" s="3"/>
      <c r="F6403" s="3"/>
      <c r="H6403" s="5">
        <f>_xlfn.XLOOKUP(Table16[[#This Row],[OrderID]],[3]!Table13456[No заказа],[3]!Table13456[Количество],"",0,1)</f>
        <v>1</v>
      </c>
      <c r="I6403" s="5">
        <f>_xlfn.XLOOKUP(Table16[[#This Row],[OrderID]],[3]!Table13456[No заказа],[3]!Table13456[Цена],"",0,1)</f>
        <v>11719</v>
      </c>
      <c r="J6403" s="2" t="str">
        <f>M01_SETTINGS!$F$2</f>
        <v>KASPI</v>
      </c>
    </row>
    <row r="6404" spans="1:10" x14ac:dyDescent="0.35">
      <c r="A6404" s="3">
        <f>_xlfn.XLOOKUP(Table16[[#This Row],[OrderID]],[3]!Table13456[No заказа],[3]!Table13456[Дата
отправки],"",0,1)</f>
        <v>45619</v>
      </c>
      <c r="B6404" s="2">
        <v>449170439</v>
      </c>
      <c r="C6404" s="2"/>
      <c r="D6404" s="2"/>
      <c r="E6404" s="3"/>
      <c r="F6404" s="3"/>
      <c r="H6404" s="5">
        <f>_xlfn.XLOOKUP(Table16[[#This Row],[OrderID]],[3]!Table13456[No заказа],[3]!Table13456[Количество],"",0,1)</f>
        <v>1</v>
      </c>
      <c r="I6404" s="5">
        <f>_xlfn.XLOOKUP(Table16[[#This Row],[OrderID]],[3]!Table13456[No заказа],[3]!Table13456[Цена],"",0,1)</f>
        <v>8811</v>
      </c>
      <c r="J6404" s="2" t="str">
        <f>M01_SETTINGS!$F$2</f>
        <v>KASPI</v>
      </c>
    </row>
    <row r="6405" spans="1:10" x14ac:dyDescent="0.35">
      <c r="A6405" s="3">
        <f>_xlfn.XLOOKUP(Table16[[#This Row],[OrderID]],[3]!Table13456[No заказа],[3]!Table13456[Дата
отправки],"",0,1)</f>
        <v>45619</v>
      </c>
      <c r="B6405" s="2">
        <v>449076093</v>
      </c>
      <c r="C6405" s="2"/>
      <c r="D6405" s="2"/>
      <c r="E6405" s="3"/>
      <c r="F6405" s="3"/>
      <c r="H6405" s="5">
        <f>_xlfn.XLOOKUP(Table16[[#This Row],[OrderID]],[3]!Table13456[No заказа],[3]!Table13456[Количество],"",0,1)</f>
        <v>1</v>
      </c>
      <c r="I6405" s="5">
        <f>_xlfn.XLOOKUP(Table16[[#This Row],[OrderID]],[3]!Table13456[No заказа],[3]!Table13456[Цена],"",0,1)</f>
        <v>8824</v>
      </c>
      <c r="J6405" s="2" t="str">
        <f>M01_SETTINGS!$F$2</f>
        <v>KASPI</v>
      </c>
    </row>
    <row r="6406" spans="1:10" x14ac:dyDescent="0.35">
      <c r="A6406" s="3">
        <f>_xlfn.XLOOKUP(Table16[[#This Row],[OrderID]],[3]!Table13456[No заказа],[3]!Table13456[Дата
отправки],"",0,1)</f>
        <v>45619</v>
      </c>
      <c r="B6406" s="2">
        <v>449369428</v>
      </c>
      <c r="C6406" s="2"/>
      <c r="D6406" s="2"/>
      <c r="E6406" s="3"/>
      <c r="F6406" s="3"/>
      <c r="H6406" s="5">
        <f>_xlfn.XLOOKUP(Table16[[#This Row],[OrderID]],[3]!Table13456[No заказа],[3]!Table13456[Количество],"",0,1)</f>
        <v>1</v>
      </c>
      <c r="I6406" s="5">
        <f>_xlfn.XLOOKUP(Table16[[#This Row],[OrderID]],[3]!Table13456[No заказа],[3]!Table13456[Цена],"",0,1)</f>
        <v>6994</v>
      </c>
      <c r="J6406" s="2" t="str">
        <f>M01_SETTINGS!$F$2</f>
        <v>KASPI</v>
      </c>
    </row>
    <row r="6407" spans="1:10" x14ac:dyDescent="0.35">
      <c r="A6407" s="3">
        <f>_xlfn.XLOOKUP(Table16[[#This Row],[OrderID]],[3]!Table13456[No заказа],[3]!Table13456[Дата
отправки],"",0,1)</f>
        <v>45619</v>
      </c>
      <c r="B6407" s="2">
        <v>449347582</v>
      </c>
      <c r="C6407" s="2"/>
      <c r="D6407" s="2"/>
      <c r="E6407" s="3"/>
      <c r="F6407" s="3"/>
      <c r="H6407" s="5">
        <f>_xlfn.XLOOKUP(Table16[[#This Row],[OrderID]],[3]!Table13456[No заказа],[3]!Table13456[Количество],"",0,1)</f>
        <v>1</v>
      </c>
      <c r="I6407" s="5">
        <f>_xlfn.XLOOKUP(Table16[[#This Row],[OrderID]],[3]!Table13456[No заказа],[3]!Table13456[Цена],"",0,1)</f>
        <v>6998</v>
      </c>
      <c r="J6407" s="2" t="str">
        <f>M01_SETTINGS!$F$2</f>
        <v>KASPI</v>
      </c>
    </row>
    <row r="6408" spans="1:10" x14ac:dyDescent="0.35">
      <c r="A6408" s="3">
        <f>_xlfn.XLOOKUP(Table16[[#This Row],[OrderID]],[3]!Table13456[No заказа],[3]!Table13456[Дата
отправки],"",0,1)</f>
        <v>45619</v>
      </c>
      <c r="B6408" s="2">
        <v>449360242</v>
      </c>
      <c r="C6408" s="2"/>
      <c r="D6408" s="2"/>
      <c r="E6408" s="3"/>
      <c r="F6408" s="3"/>
      <c r="H6408" s="5">
        <f>_xlfn.XLOOKUP(Table16[[#This Row],[OrderID]],[3]!Table13456[No заказа],[3]!Table13456[Количество],"",0,1)</f>
        <v>1</v>
      </c>
      <c r="I6408" s="5">
        <f>_xlfn.XLOOKUP(Table16[[#This Row],[OrderID]],[3]!Table13456[No заказа],[3]!Table13456[Цена],"",0,1)</f>
        <v>7918</v>
      </c>
      <c r="J6408" s="2" t="str">
        <f>M01_SETTINGS!$F$2</f>
        <v>KASPI</v>
      </c>
    </row>
    <row r="6409" spans="1:10" x14ac:dyDescent="0.35">
      <c r="A6409" s="3">
        <f>_xlfn.XLOOKUP(Table16[[#This Row],[OrderID]],[3]!Table13456[No заказа],[3]!Table13456[Дата
отправки],"",0,1)</f>
        <v>45619</v>
      </c>
      <c r="B6409" s="2">
        <v>449183891</v>
      </c>
      <c r="C6409" s="2"/>
      <c r="D6409" s="2"/>
      <c r="E6409" s="3"/>
      <c r="F6409" s="3"/>
      <c r="H6409" s="5">
        <f>_xlfn.XLOOKUP(Table16[[#This Row],[OrderID]],[3]!Table13456[No заказа],[3]!Table13456[Количество],"",0,1)</f>
        <v>1</v>
      </c>
      <c r="I6409" s="5">
        <f>_xlfn.XLOOKUP(Table16[[#This Row],[OrderID]],[3]!Table13456[No заказа],[3]!Table13456[Цена],"",0,1)</f>
        <v>7941</v>
      </c>
      <c r="J6409" s="2" t="str">
        <f>M01_SETTINGS!$F$2</f>
        <v>KASPI</v>
      </c>
    </row>
    <row r="6410" spans="1:10" x14ac:dyDescent="0.35">
      <c r="A6410" s="3">
        <f>_xlfn.XLOOKUP(Table16[[#This Row],[OrderID]],[3]!Table13456[No заказа],[3]!Table13456[Дата
отправки],"",0,1)</f>
        <v>45619</v>
      </c>
      <c r="B6410" s="2">
        <v>449136317</v>
      </c>
      <c r="C6410" s="2"/>
      <c r="D6410" s="2"/>
      <c r="E6410" s="3"/>
      <c r="F6410" s="3"/>
      <c r="H6410" s="5">
        <f>_xlfn.XLOOKUP(Table16[[#This Row],[OrderID]],[3]!Table13456[No заказа],[3]!Table13456[Количество],"",0,1)</f>
        <v>1</v>
      </c>
      <c r="I6410" s="5">
        <f>_xlfn.XLOOKUP(Table16[[#This Row],[OrderID]],[3]!Table13456[No заказа],[3]!Table13456[Цена],"",0,1)</f>
        <v>7941</v>
      </c>
      <c r="J6410" s="2" t="str">
        <f>M01_SETTINGS!$F$2</f>
        <v>KASPI</v>
      </c>
    </row>
    <row r="6411" spans="1:10" x14ac:dyDescent="0.35">
      <c r="A6411" s="3">
        <f>_xlfn.XLOOKUP(Table16[[#This Row],[OrderID]],[3]!Table13456[No заказа],[3]!Table13456[Дата
отправки],"",0,1)</f>
        <v>45619</v>
      </c>
      <c r="B6411" s="2">
        <v>449131974</v>
      </c>
      <c r="C6411" s="2"/>
      <c r="D6411" s="2"/>
      <c r="E6411" s="3"/>
      <c r="F6411" s="3"/>
      <c r="H6411" s="5">
        <f>_xlfn.XLOOKUP(Table16[[#This Row],[OrderID]],[3]!Table13456[No заказа],[3]!Table13456[Количество],"",0,1)</f>
        <v>1</v>
      </c>
      <c r="I6411" s="5">
        <f>_xlfn.XLOOKUP(Table16[[#This Row],[OrderID]],[3]!Table13456[No заказа],[3]!Table13456[Цена],"",0,1)</f>
        <v>7941</v>
      </c>
      <c r="J6411" s="2" t="str">
        <f>M01_SETTINGS!$F$2</f>
        <v>KASPI</v>
      </c>
    </row>
    <row r="6412" spans="1:10" x14ac:dyDescent="0.35">
      <c r="A6412" s="3">
        <f>_xlfn.XLOOKUP(Table16[[#This Row],[OrderID]],[3]!Table13456[No заказа],[3]!Table13456[Дата
отправки],"",0,1)</f>
        <v>45619</v>
      </c>
      <c r="B6412" s="2">
        <v>448959132</v>
      </c>
      <c r="C6412" s="2"/>
      <c r="D6412" s="2"/>
      <c r="E6412" s="3"/>
      <c r="F6412" s="3"/>
      <c r="H6412" s="5">
        <f>_xlfn.XLOOKUP(Table16[[#This Row],[OrderID]],[3]!Table13456[No заказа],[3]!Table13456[Количество],"",0,1)</f>
        <v>1</v>
      </c>
      <c r="I6412" s="5">
        <f>_xlfn.XLOOKUP(Table16[[#This Row],[OrderID]],[3]!Table13456[No заказа],[3]!Table13456[Цена],"",0,1)</f>
        <v>7943</v>
      </c>
      <c r="J6412" s="2" t="str">
        <f>M01_SETTINGS!$F$2</f>
        <v>KASPI</v>
      </c>
    </row>
    <row r="6413" spans="1:10" x14ac:dyDescent="0.35">
      <c r="A6413" s="3">
        <f>_xlfn.XLOOKUP(Table16[[#This Row],[OrderID]],[3]!Table13456[No заказа],[3]!Table13456[Дата
отправки],"",0,1)</f>
        <v>45619</v>
      </c>
      <c r="B6413" s="2">
        <v>449323861</v>
      </c>
      <c r="C6413" s="2"/>
      <c r="D6413" s="2"/>
      <c r="E6413" s="3"/>
      <c r="F6413" s="3"/>
      <c r="H6413" s="5">
        <f>_xlfn.XLOOKUP(Table16[[#This Row],[OrderID]],[3]!Table13456[No заказа],[3]!Table13456[Количество],"",0,1)</f>
        <v>1</v>
      </c>
      <c r="I6413" s="5">
        <f>_xlfn.XLOOKUP(Table16[[#This Row],[OrderID]],[3]!Table13456[No заказа],[3]!Table13456[Цена],"",0,1)</f>
        <v>7499</v>
      </c>
      <c r="J6413" s="2" t="str">
        <f>M01_SETTINGS!$F$2</f>
        <v>KASPI</v>
      </c>
    </row>
    <row r="6414" spans="1:10" x14ac:dyDescent="0.35">
      <c r="A6414" s="3">
        <f>_xlfn.XLOOKUP(Table16[[#This Row],[OrderID]],[3]!Table13456[No заказа],[3]!Table13456[Дата
отправки],"",0,1)</f>
        <v>45619</v>
      </c>
      <c r="B6414" s="2">
        <v>449045349</v>
      </c>
      <c r="C6414" s="2"/>
      <c r="D6414" s="2"/>
      <c r="E6414" s="3"/>
      <c r="F6414" s="3"/>
      <c r="H6414" s="5">
        <f>_xlfn.XLOOKUP(Table16[[#This Row],[OrderID]],[3]!Table13456[No заказа],[3]!Table13456[Количество],"",0,1)</f>
        <v>1</v>
      </c>
      <c r="I6414" s="5">
        <f>_xlfn.XLOOKUP(Table16[[#This Row],[OrderID]],[3]!Table13456[No заказа],[3]!Table13456[Цена],"",0,1)</f>
        <v>7592</v>
      </c>
      <c r="J6414" s="2" t="str">
        <f>M01_SETTINGS!$F$2</f>
        <v>KASPI</v>
      </c>
    </row>
    <row r="6415" spans="1:10" x14ac:dyDescent="0.35">
      <c r="A6415" s="3">
        <f>_xlfn.XLOOKUP(Table16[[#This Row],[OrderID]],[3]!Table13456[No заказа],[3]!Table13456[Дата
отправки],"",0,1)</f>
        <v>45619</v>
      </c>
      <c r="B6415" s="2">
        <v>448988853</v>
      </c>
      <c r="C6415" s="2"/>
      <c r="D6415" s="2"/>
      <c r="E6415" s="3"/>
      <c r="F6415" s="3"/>
      <c r="H6415" s="5">
        <f>_xlfn.XLOOKUP(Table16[[#This Row],[OrderID]],[3]!Table13456[No заказа],[3]!Table13456[Количество],"",0,1)</f>
        <v>1</v>
      </c>
      <c r="I6415" s="5">
        <f>_xlfn.XLOOKUP(Table16[[#This Row],[OrderID]],[3]!Table13456[No заказа],[3]!Table13456[Цена],"",0,1)</f>
        <v>7624</v>
      </c>
      <c r="J6415" s="2" t="str">
        <f>M01_SETTINGS!$F$2</f>
        <v>KASPI</v>
      </c>
    </row>
    <row r="6416" spans="1:10" x14ac:dyDescent="0.35">
      <c r="A6416" s="3">
        <f>_xlfn.XLOOKUP(Table16[[#This Row],[OrderID]],[3]!Table13456[No заказа],[3]!Table13456[Дата
отправки],"",0,1)</f>
        <v>45619</v>
      </c>
      <c r="B6416" s="2">
        <v>448963037</v>
      </c>
      <c r="C6416" s="2"/>
      <c r="D6416" s="2"/>
      <c r="E6416" s="3"/>
      <c r="F6416" s="3"/>
      <c r="H6416" s="5">
        <f>_xlfn.XLOOKUP(Table16[[#This Row],[OrderID]],[3]!Table13456[No заказа],[3]!Table13456[Количество],"",0,1)</f>
        <v>1</v>
      </c>
      <c r="I6416" s="5">
        <f>_xlfn.XLOOKUP(Table16[[#This Row],[OrderID]],[3]!Table13456[No заказа],[3]!Table13456[Цена],"",0,1)</f>
        <v>7643</v>
      </c>
      <c r="J6416" s="2" t="str">
        <f>M01_SETTINGS!$F$2</f>
        <v>KASPI</v>
      </c>
    </row>
    <row r="6417" spans="1:10" x14ac:dyDescent="0.35">
      <c r="A6417" s="3">
        <f>_xlfn.XLOOKUP(Table16[[#This Row],[OrderID]],[3]!Table13456[No заказа],[3]!Table13456[Дата
отправки],"",0,1)</f>
        <v>45619</v>
      </c>
      <c r="B6417" s="2">
        <v>449066639</v>
      </c>
      <c r="C6417" s="2"/>
      <c r="D6417" s="2"/>
      <c r="E6417" s="3"/>
      <c r="F6417" s="3"/>
      <c r="H6417" s="5">
        <f>_xlfn.XLOOKUP(Table16[[#This Row],[OrderID]],[3]!Table13456[No заказа],[3]!Table13456[Количество],"",0,1)</f>
        <v>1</v>
      </c>
      <c r="I6417" s="5">
        <f>_xlfn.XLOOKUP(Table16[[#This Row],[OrderID]],[3]!Table13456[No заказа],[3]!Table13456[Цена],"",0,1)</f>
        <v>9998</v>
      </c>
      <c r="J6417" s="2" t="str">
        <f>M01_SETTINGS!$F$2</f>
        <v>KASPI</v>
      </c>
    </row>
    <row r="6418" spans="1:10" x14ac:dyDescent="0.35">
      <c r="A6418" s="3">
        <f>_xlfn.XLOOKUP(Table16[[#This Row],[OrderID]],[3]!Table13456[No заказа],[3]!Table13456[Дата
отправки],"",0,1)</f>
        <v>45619</v>
      </c>
      <c r="B6418" s="2">
        <v>449406727</v>
      </c>
      <c r="C6418" s="2"/>
      <c r="D6418" s="2"/>
      <c r="E6418" s="3"/>
      <c r="F6418" s="3"/>
      <c r="H6418" s="5">
        <f>_xlfn.XLOOKUP(Table16[[#This Row],[OrderID]],[3]!Table13456[No заказа],[3]!Table13456[Количество],"",0,1)</f>
        <v>1</v>
      </c>
      <c r="I6418" s="5">
        <f>_xlfn.XLOOKUP(Table16[[#This Row],[OrderID]],[3]!Table13456[No заказа],[3]!Table13456[Цена],"",0,1)</f>
        <v>7897</v>
      </c>
      <c r="J6418" s="2" t="str">
        <f>M01_SETTINGS!$F$2</f>
        <v>KASPI</v>
      </c>
    </row>
    <row r="6419" spans="1:10" x14ac:dyDescent="0.35">
      <c r="A6419" s="3">
        <f>_xlfn.XLOOKUP(Table16[[#This Row],[OrderID]],[3]!Table13456[No заказа],[3]!Table13456[Дата
отправки],"",0,1)</f>
        <v>45619</v>
      </c>
      <c r="B6419" s="2">
        <v>449367287</v>
      </c>
      <c r="C6419" s="2"/>
      <c r="D6419" s="2"/>
      <c r="E6419" s="3"/>
      <c r="F6419" s="3"/>
      <c r="H6419" s="5">
        <f>_xlfn.XLOOKUP(Table16[[#This Row],[OrderID]],[3]!Table13456[No заказа],[3]!Table13456[Количество],"",0,1)</f>
        <v>1</v>
      </c>
      <c r="I6419" s="5">
        <f>_xlfn.XLOOKUP(Table16[[#This Row],[OrderID]],[3]!Table13456[No заказа],[3]!Table13456[Цена],"",0,1)</f>
        <v>6994</v>
      </c>
      <c r="J6419" s="2" t="str">
        <f>M01_SETTINGS!$F$2</f>
        <v>KASPI</v>
      </c>
    </row>
    <row r="6420" spans="1:10" x14ac:dyDescent="0.35">
      <c r="A6420" s="3">
        <f>_xlfn.XLOOKUP(Table16[[#This Row],[OrderID]],[3]!Table13456[No заказа],[3]!Table13456[Дата
отправки],"",0,1)</f>
        <v>45619</v>
      </c>
      <c r="B6420" s="2">
        <v>448945504</v>
      </c>
      <c r="C6420" s="2"/>
      <c r="D6420" s="2"/>
      <c r="E6420" s="3"/>
      <c r="F6420" s="3"/>
      <c r="H6420" s="5">
        <f>_xlfn.XLOOKUP(Table16[[#This Row],[OrderID]],[3]!Table13456[No заказа],[3]!Table13456[Количество],"",0,1)</f>
        <v>1</v>
      </c>
      <c r="I6420" s="5">
        <f>_xlfn.XLOOKUP(Table16[[#This Row],[OrderID]],[3]!Table13456[No заказа],[3]!Table13456[Цена],"",0,1)</f>
        <v>9957</v>
      </c>
      <c r="J6420" s="2" t="str">
        <f>M01_SETTINGS!$F$2</f>
        <v>KASPI</v>
      </c>
    </row>
    <row r="6421" spans="1:10" x14ac:dyDescent="0.35">
      <c r="A6421" s="3">
        <f>_xlfn.XLOOKUP(Table16[[#This Row],[OrderID]],[3]!Table13456[No заказа],[3]!Table13456[Дата
отправки],"",0,1)</f>
        <v>45619</v>
      </c>
      <c r="B6421" s="2">
        <v>449418308</v>
      </c>
      <c r="C6421" s="2"/>
      <c r="D6421" s="2"/>
      <c r="E6421" s="3"/>
      <c r="F6421" s="3"/>
      <c r="H6421" s="5">
        <f>_xlfn.XLOOKUP(Table16[[#This Row],[OrderID]],[3]!Table13456[No заказа],[3]!Table13456[Количество],"",0,1)</f>
        <v>1</v>
      </c>
      <c r="I6421" s="5">
        <f>_xlfn.XLOOKUP(Table16[[#This Row],[OrderID]],[3]!Table13456[No заказа],[3]!Table13456[Цена],"",0,1)</f>
        <v>7897</v>
      </c>
      <c r="J6421" s="2" t="str">
        <f>M01_SETTINGS!$F$2</f>
        <v>KASPI</v>
      </c>
    </row>
    <row r="6422" spans="1:10" x14ac:dyDescent="0.35">
      <c r="A6422" s="3">
        <f>_xlfn.XLOOKUP(Table16[[#This Row],[OrderID]],[3]!Table13456[No заказа],[3]!Table13456[Дата
отправки],"",0,1)</f>
        <v>45619</v>
      </c>
      <c r="B6422" s="2">
        <v>449359386</v>
      </c>
      <c r="C6422" s="2"/>
      <c r="D6422" s="2"/>
      <c r="E6422" s="3"/>
      <c r="F6422" s="3"/>
      <c r="H6422" s="5">
        <f>_xlfn.XLOOKUP(Table16[[#This Row],[OrderID]],[3]!Table13456[No заказа],[3]!Table13456[Количество],"",0,1)</f>
        <v>1</v>
      </c>
      <c r="I6422" s="5">
        <f>_xlfn.XLOOKUP(Table16[[#This Row],[OrderID]],[3]!Table13456[No заказа],[3]!Table13456[Цена],"",0,1)</f>
        <v>9066</v>
      </c>
      <c r="J6422" s="2" t="str">
        <f>M01_SETTINGS!$F$2</f>
        <v>KASPI</v>
      </c>
    </row>
    <row r="6423" spans="1:10" x14ac:dyDescent="0.35">
      <c r="A6423" s="3">
        <f>_xlfn.XLOOKUP(Table16[[#This Row],[OrderID]],[3]!Table13456[No заказа],[3]!Table13456[Дата
отправки],"",0,1)</f>
        <v>45619</v>
      </c>
      <c r="B6423" s="2">
        <v>449086902</v>
      </c>
      <c r="C6423" s="2"/>
      <c r="D6423" s="2"/>
      <c r="E6423" s="3"/>
      <c r="F6423" s="3"/>
      <c r="H6423" s="5">
        <f>_xlfn.XLOOKUP(Table16[[#This Row],[OrderID]],[3]!Table13456[No заказа],[3]!Table13456[Количество],"",0,1)</f>
        <v>1</v>
      </c>
      <c r="I6423" s="5">
        <f>_xlfn.XLOOKUP(Table16[[#This Row],[OrderID]],[3]!Table13456[No заказа],[3]!Table13456[Цена],"",0,1)</f>
        <v>9990</v>
      </c>
      <c r="J6423" s="2" t="str">
        <f>M01_SETTINGS!$F$2</f>
        <v>KASPI</v>
      </c>
    </row>
    <row r="6424" spans="1:10" x14ac:dyDescent="0.35">
      <c r="A6424" s="3">
        <f>_xlfn.XLOOKUP(Table16[[#This Row],[OrderID]],[3]!Table13456[No заказа],[3]!Table13456[Дата
отправки],"",0,1)</f>
        <v>45619</v>
      </c>
      <c r="B6424" s="2">
        <v>449011129</v>
      </c>
      <c r="C6424" s="2"/>
      <c r="D6424" s="2"/>
      <c r="E6424" s="3"/>
      <c r="F6424" s="3"/>
      <c r="H6424" s="5">
        <f>_xlfn.XLOOKUP(Table16[[#This Row],[OrderID]],[3]!Table13456[No заказа],[3]!Table13456[Количество],"",0,1)</f>
        <v>1</v>
      </c>
      <c r="I6424" s="5">
        <f>_xlfn.XLOOKUP(Table16[[#This Row],[OrderID]],[3]!Table13456[No заказа],[3]!Table13456[Цена],"",0,1)</f>
        <v>9989</v>
      </c>
      <c r="J6424" s="2" t="str">
        <f>M01_SETTINGS!$F$2</f>
        <v>KASPI</v>
      </c>
    </row>
    <row r="6425" spans="1:10" x14ac:dyDescent="0.35">
      <c r="A6425" s="3">
        <f>_xlfn.XLOOKUP(Table16[[#This Row],[OrderID]],[3]!Table13456[No заказа],[3]!Table13456[Дата
отправки],"",0,1)</f>
        <v>45619</v>
      </c>
      <c r="B6425" s="2">
        <v>449086444</v>
      </c>
      <c r="C6425" s="2"/>
      <c r="D6425" s="2"/>
      <c r="E6425" s="3"/>
      <c r="F6425" s="3"/>
      <c r="H6425" s="5">
        <f>_xlfn.XLOOKUP(Table16[[#This Row],[OrderID]],[3]!Table13456[No заказа],[3]!Table13456[Количество],"",0,1)</f>
        <v>1</v>
      </c>
      <c r="I6425" s="5">
        <f>_xlfn.XLOOKUP(Table16[[#This Row],[OrderID]],[3]!Table13456[No заказа],[3]!Table13456[Цена],"",0,1)</f>
        <v>9629</v>
      </c>
      <c r="J6425" s="2" t="str">
        <f>M01_SETTINGS!$F$2</f>
        <v>KASPI</v>
      </c>
    </row>
    <row r="6426" spans="1:10" x14ac:dyDescent="0.35">
      <c r="A6426" s="3">
        <f>_xlfn.XLOOKUP(Table16[[#This Row],[OrderID]],[3]!Table13456[No заказа],[3]!Table13456[Дата
отправки],"",0,1)</f>
        <v>45619</v>
      </c>
      <c r="B6426" s="2">
        <v>449008257</v>
      </c>
      <c r="C6426" s="2"/>
      <c r="D6426" s="2"/>
      <c r="E6426" s="3"/>
      <c r="F6426" s="3"/>
      <c r="H6426" s="5">
        <f>_xlfn.XLOOKUP(Table16[[#This Row],[OrderID]],[3]!Table13456[No заказа],[3]!Table13456[Количество],"",0,1)</f>
        <v>1</v>
      </c>
      <c r="I6426" s="5">
        <f>_xlfn.XLOOKUP(Table16[[#This Row],[OrderID]],[3]!Table13456[No заказа],[3]!Table13456[Цена],"",0,1)</f>
        <v>7941</v>
      </c>
      <c r="J6426" s="2" t="str">
        <f>M01_SETTINGS!$F$2</f>
        <v>KASPI</v>
      </c>
    </row>
    <row r="6427" spans="1:10" x14ac:dyDescent="0.35">
      <c r="A6427" s="3">
        <f>_xlfn.XLOOKUP(Table16[[#This Row],[OrderID]],[3]!Table13456[No заказа],[3]!Table13456[Дата
отправки],"",0,1)</f>
        <v>45619</v>
      </c>
      <c r="B6427" s="2">
        <v>449306693</v>
      </c>
      <c r="C6427" s="2"/>
      <c r="D6427" s="2"/>
      <c r="E6427" s="3"/>
      <c r="F6427" s="3"/>
      <c r="H6427" s="5">
        <f>_xlfn.XLOOKUP(Table16[[#This Row],[OrderID]],[3]!Table13456[No заказа],[3]!Table13456[Количество],"",0,1)</f>
        <v>1</v>
      </c>
      <c r="I6427" s="5">
        <f>_xlfn.XLOOKUP(Table16[[#This Row],[OrderID]],[3]!Table13456[No заказа],[3]!Table13456[Цена],"",0,1)</f>
        <v>8660</v>
      </c>
      <c r="J6427" s="2" t="str">
        <f>M01_SETTINGS!$F$2</f>
        <v>KASPI</v>
      </c>
    </row>
    <row r="6428" spans="1:10" x14ac:dyDescent="0.35">
      <c r="A6428" s="3">
        <f>_xlfn.XLOOKUP(Table16[[#This Row],[OrderID]],[3]!Table13456[No заказа],[3]!Table13456[Дата
отправки],"",0,1)</f>
        <v>45619</v>
      </c>
      <c r="B6428" s="2">
        <v>449404786</v>
      </c>
      <c r="C6428" s="2"/>
      <c r="D6428" s="2"/>
      <c r="E6428" s="3"/>
      <c r="F6428" s="3"/>
      <c r="H6428" s="5">
        <f>_xlfn.XLOOKUP(Table16[[#This Row],[OrderID]],[3]!Table13456[No заказа],[3]!Table13456[Количество],"",0,1)</f>
        <v>1</v>
      </c>
      <c r="I6428" s="5">
        <f>_xlfn.XLOOKUP(Table16[[#This Row],[OrderID]],[3]!Table13456[No заказа],[3]!Table13456[Цена],"",0,1)</f>
        <v>11000</v>
      </c>
      <c r="J6428" s="2" t="str">
        <f>M01_SETTINGS!$F$2</f>
        <v>KASPI</v>
      </c>
    </row>
    <row r="6429" spans="1:10" x14ac:dyDescent="0.35">
      <c r="A6429" s="3">
        <f>_xlfn.XLOOKUP(Table16[[#This Row],[OrderID]],[3]!Table13456[No заказа],[3]!Table13456[Дата
отправки],"",0,1)</f>
        <v>45619</v>
      </c>
      <c r="B6429" s="2">
        <v>449050259</v>
      </c>
      <c r="C6429" s="2"/>
      <c r="D6429" s="2"/>
      <c r="E6429" s="3"/>
      <c r="F6429" s="3"/>
      <c r="H6429" s="5">
        <f>_xlfn.XLOOKUP(Table16[[#This Row],[OrderID]],[3]!Table13456[No заказа],[3]!Table13456[Количество],"",0,1)</f>
        <v>1</v>
      </c>
      <c r="I6429" s="5">
        <f>_xlfn.XLOOKUP(Table16[[#This Row],[OrderID]],[3]!Table13456[No заказа],[3]!Table13456[Цена],"",0,1)</f>
        <v>10499</v>
      </c>
      <c r="J6429" s="2" t="str">
        <f>M01_SETTINGS!$F$2</f>
        <v>KASPI</v>
      </c>
    </row>
    <row r="6430" spans="1:10" x14ac:dyDescent="0.35">
      <c r="A6430" s="3">
        <f>_xlfn.XLOOKUP(Table16[[#This Row],[OrderID]],[3]!Table13456[No заказа],[3]!Table13456[Дата
отправки],"",0,1)</f>
        <v>45619</v>
      </c>
      <c r="B6430" s="2">
        <v>448989175</v>
      </c>
      <c r="C6430" s="2"/>
      <c r="D6430" s="2"/>
      <c r="E6430" s="3"/>
      <c r="F6430" s="3"/>
      <c r="H6430" s="5">
        <f>_xlfn.XLOOKUP(Table16[[#This Row],[OrderID]],[3]!Table13456[No заказа],[3]!Table13456[Количество],"",0,1)</f>
        <v>1</v>
      </c>
      <c r="I6430" s="5">
        <f>_xlfn.XLOOKUP(Table16[[#This Row],[OrderID]],[3]!Table13456[No заказа],[3]!Table13456[Цена],"",0,1)</f>
        <v>10499</v>
      </c>
      <c r="J6430" s="2" t="str">
        <f>M01_SETTINGS!$F$2</f>
        <v>KASPI</v>
      </c>
    </row>
    <row r="6431" spans="1:10" x14ac:dyDescent="0.35">
      <c r="A6431" s="3">
        <f>_xlfn.XLOOKUP(Table16[[#This Row],[OrderID]],[3]!Table13456[No заказа],[3]!Table13456[Дата
отправки],"",0,1)</f>
        <v>45619</v>
      </c>
      <c r="B6431" s="2">
        <v>449095179</v>
      </c>
      <c r="C6431" s="2"/>
      <c r="D6431" s="2"/>
      <c r="E6431" s="3"/>
      <c r="F6431" s="3"/>
      <c r="H6431" s="5">
        <f>_xlfn.XLOOKUP(Table16[[#This Row],[OrderID]],[3]!Table13456[No заказа],[3]!Table13456[Количество],"",0,1)</f>
        <v>1</v>
      </c>
      <c r="I6431" s="5">
        <f>_xlfn.XLOOKUP(Table16[[#This Row],[OrderID]],[3]!Table13456[No заказа],[3]!Table13456[Цена],"",0,1)</f>
        <v>8822</v>
      </c>
      <c r="J6431" s="2" t="str">
        <f>M01_SETTINGS!$F$2</f>
        <v>KASPI</v>
      </c>
    </row>
    <row r="6432" spans="1:10" x14ac:dyDescent="0.35">
      <c r="A6432" s="3">
        <f>_xlfn.XLOOKUP(Table16[[#This Row],[OrderID]],[3]!Table13456[No заказа],[3]!Table13456[Дата
отправки],"",0,1)</f>
        <v>45619</v>
      </c>
      <c r="B6432" s="2">
        <v>449461087</v>
      </c>
      <c r="C6432" s="2"/>
      <c r="D6432" s="2"/>
      <c r="E6432" s="3"/>
      <c r="F6432" s="3"/>
      <c r="H6432" s="5">
        <f>_xlfn.XLOOKUP(Table16[[#This Row],[OrderID]],[3]!Table13456[No заказа],[3]!Table13456[Количество],"",0,1)</f>
        <v>1</v>
      </c>
      <c r="I6432" s="5">
        <f>_xlfn.XLOOKUP(Table16[[#This Row],[OrderID]],[3]!Table13456[No заказа],[3]!Table13456[Цена],"",0,1)</f>
        <v>8826</v>
      </c>
      <c r="J6432" s="2" t="str">
        <f>M01_SETTINGS!$F$2</f>
        <v>KASPI</v>
      </c>
    </row>
    <row r="6433" spans="1:10" x14ac:dyDescent="0.35">
      <c r="A6433" s="3">
        <f>_xlfn.XLOOKUP(Table16[[#This Row],[OrderID]],[3]!Table13456[No заказа],[3]!Table13456[Дата
отправки],"",0,1)</f>
        <v>45619</v>
      </c>
      <c r="B6433" s="2">
        <v>449156206</v>
      </c>
      <c r="C6433" s="2"/>
      <c r="D6433" s="2"/>
      <c r="E6433" s="3"/>
      <c r="F6433" s="3"/>
      <c r="H6433" s="5">
        <f>_xlfn.XLOOKUP(Table16[[#This Row],[OrderID]],[3]!Table13456[No заказа],[3]!Table13456[Количество],"",0,1)</f>
        <v>1</v>
      </c>
      <c r="I6433" s="5">
        <f>_xlfn.XLOOKUP(Table16[[#This Row],[OrderID]],[3]!Table13456[No заказа],[3]!Table13456[Цена],"",0,1)</f>
        <v>8990</v>
      </c>
      <c r="J6433" s="2" t="str">
        <f>M01_SETTINGS!$F$2</f>
        <v>KASPI</v>
      </c>
    </row>
    <row r="6434" spans="1:10" x14ac:dyDescent="0.35">
      <c r="A6434" s="3">
        <f>_xlfn.XLOOKUP(Table16[[#This Row],[OrderID]],[3]!Table13456[No заказа],[3]!Table13456[Дата
отправки],"",0,1)</f>
        <v>45619</v>
      </c>
      <c r="B6434" s="2">
        <v>449362875</v>
      </c>
      <c r="C6434" s="2"/>
      <c r="D6434" s="2"/>
      <c r="E6434" s="3"/>
      <c r="F6434" s="3"/>
      <c r="H6434" s="5">
        <f>_xlfn.XLOOKUP(Table16[[#This Row],[OrderID]],[3]!Table13456[No заказа],[3]!Table13456[Количество],"",0,1)</f>
        <v>1</v>
      </c>
      <c r="I6434" s="5">
        <f>_xlfn.XLOOKUP(Table16[[#This Row],[OrderID]],[3]!Table13456[No заказа],[3]!Table13456[Цена],"",0,1)</f>
        <v>10041</v>
      </c>
      <c r="J6434" s="2" t="str">
        <f>M01_SETTINGS!$F$2</f>
        <v>KASPI</v>
      </c>
    </row>
    <row r="6435" spans="1:10" x14ac:dyDescent="0.35">
      <c r="A6435" s="3">
        <f>_xlfn.XLOOKUP(Table16[[#This Row],[OrderID]],[3]!Table13456[No заказа],[3]!Table13456[Дата
отправки],"",0,1)</f>
        <v>45619</v>
      </c>
      <c r="B6435" s="2">
        <v>449134972</v>
      </c>
      <c r="C6435" s="2"/>
      <c r="D6435" s="2"/>
      <c r="E6435" s="3"/>
      <c r="F6435" s="3"/>
      <c r="H6435" s="5">
        <f>_xlfn.XLOOKUP(Table16[[#This Row],[OrderID]],[3]!Table13456[No заказа],[3]!Table13456[Количество],"",0,1)</f>
        <v>1</v>
      </c>
      <c r="I6435" s="5">
        <f>_xlfn.XLOOKUP(Table16[[#This Row],[OrderID]],[3]!Table13456[No заказа],[3]!Table13456[Цена],"",0,1)</f>
        <v>10215</v>
      </c>
      <c r="J6435" s="2" t="str">
        <f>M01_SETTINGS!$F$2</f>
        <v>KASPI</v>
      </c>
    </row>
    <row r="6436" spans="1:10" x14ac:dyDescent="0.35">
      <c r="A6436" s="3">
        <f>_xlfn.XLOOKUP(Table16[[#This Row],[OrderID]],[3]!Table13456[No заказа],[3]!Table13456[Дата
отправки],"",0,1)</f>
        <v>45619</v>
      </c>
      <c r="B6436" s="2">
        <v>449064338</v>
      </c>
      <c r="C6436" s="2"/>
      <c r="D6436" s="2"/>
      <c r="E6436" s="3"/>
      <c r="F6436" s="3"/>
      <c r="H6436" s="5">
        <f>_xlfn.XLOOKUP(Table16[[#This Row],[OrderID]],[3]!Table13456[No заказа],[3]!Table13456[Количество],"",0,1)</f>
        <v>1</v>
      </c>
      <c r="I6436" s="5">
        <f>_xlfn.XLOOKUP(Table16[[#This Row],[OrderID]],[3]!Table13456[No заказа],[3]!Table13456[Цена],"",0,1)</f>
        <v>9662</v>
      </c>
      <c r="J6436" s="2" t="str">
        <f>M01_SETTINGS!$F$2</f>
        <v>KASPI</v>
      </c>
    </row>
    <row r="6437" spans="1:10" x14ac:dyDescent="0.35">
      <c r="A6437" s="3">
        <f>_xlfn.XLOOKUP(Table16[[#This Row],[OrderID]],[3]!Table13456[No заказа],[3]!Table13456[Дата
отправки],"",0,1)</f>
        <v>45619</v>
      </c>
      <c r="B6437" s="2">
        <v>449036674</v>
      </c>
      <c r="C6437" s="2"/>
      <c r="D6437" s="2"/>
      <c r="E6437" s="3"/>
      <c r="F6437" s="3"/>
      <c r="H6437" s="5">
        <f>_xlfn.XLOOKUP(Table16[[#This Row],[OrderID]],[3]!Table13456[No заказа],[3]!Table13456[Количество],"",0,1)</f>
        <v>1</v>
      </c>
      <c r="I6437" s="5">
        <f>_xlfn.XLOOKUP(Table16[[#This Row],[OrderID]],[3]!Table13456[No заказа],[3]!Table13456[Цена],"",0,1)</f>
        <v>7941</v>
      </c>
      <c r="J6437" s="2" t="str">
        <f>M01_SETTINGS!$F$2</f>
        <v>KASPI</v>
      </c>
    </row>
    <row r="6438" spans="1:10" x14ac:dyDescent="0.35">
      <c r="A6438" s="3">
        <f>_xlfn.XLOOKUP(Table16[[#This Row],[OrderID]],[3]!Table13456[No заказа],[3]!Table13456[Дата
отправки],"",0,1)</f>
        <v>45619</v>
      </c>
      <c r="B6438" s="2">
        <v>449434340</v>
      </c>
      <c r="C6438" s="2"/>
      <c r="D6438" s="2"/>
      <c r="E6438" s="3"/>
      <c r="F6438" s="3"/>
      <c r="H6438" s="5">
        <f>_xlfn.XLOOKUP(Table16[[#This Row],[OrderID]],[3]!Table13456[No заказа],[3]!Table13456[Количество],"",0,1)</f>
        <v>1</v>
      </c>
      <c r="I6438" s="5">
        <f>_xlfn.XLOOKUP(Table16[[#This Row],[OrderID]],[3]!Table13456[No заказа],[3]!Table13456[Цена],"",0,1)</f>
        <v>6994</v>
      </c>
      <c r="J6438" s="2" t="str">
        <f>M01_SETTINGS!$F$2</f>
        <v>KASPI</v>
      </c>
    </row>
    <row r="6439" spans="1:10" x14ac:dyDescent="0.35">
      <c r="A6439" s="3">
        <f>_xlfn.XLOOKUP(Table16[[#This Row],[OrderID]],[3]!Table13456[No заказа],[3]!Table13456[Дата
отправки],"",0,1)</f>
        <v>45619</v>
      </c>
      <c r="B6439" s="2">
        <v>449105424</v>
      </c>
      <c r="C6439" s="2"/>
      <c r="D6439" s="2"/>
      <c r="E6439" s="3"/>
      <c r="F6439" s="3"/>
      <c r="H6439" s="5">
        <f>_xlfn.XLOOKUP(Table16[[#This Row],[OrderID]],[3]!Table13456[No заказа],[3]!Table13456[Количество],"",0,1)</f>
        <v>1</v>
      </c>
      <c r="I6439" s="5">
        <f>_xlfn.XLOOKUP(Table16[[#This Row],[OrderID]],[3]!Table13456[No заказа],[3]!Table13456[Цена],"",0,1)</f>
        <v>8174</v>
      </c>
      <c r="J6439" s="2" t="str">
        <f>M01_SETTINGS!$F$2</f>
        <v>KASPI</v>
      </c>
    </row>
    <row r="6440" spans="1:10" x14ac:dyDescent="0.35">
      <c r="A6440" s="3">
        <f>_xlfn.XLOOKUP(Table16[[#This Row],[OrderID]],[3]!Table13456[No заказа],[3]!Table13456[Дата
отправки],"",0,1)</f>
        <v>45619</v>
      </c>
      <c r="B6440" s="2">
        <v>449142708</v>
      </c>
      <c r="C6440" s="2"/>
      <c r="D6440" s="2"/>
      <c r="E6440" s="3"/>
      <c r="F6440" s="3"/>
      <c r="H6440" s="5">
        <f>_xlfn.XLOOKUP(Table16[[#This Row],[OrderID]],[3]!Table13456[No заказа],[3]!Table13456[Количество],"",0,1)</f>
        <v>1</v>
      </c>
      <c r="I6440" s="5">
        <f>_xlfn.XLOOKUP(Table16[[#This Row],[OrderID]],[3]!Table13456[No заказа],[3]!Table13456[Цена],"",0,1)</f>
        <v>8817</v>
      </c>
      <c r="J6440" s="2" t="str">
        <f>M01_SETTINGS!$F$2</f>
        <v>KASPI</v>
      </c>
    </row>
    <row r="6441" spans="1:10" x14ac:dyDescent="0.35">
      <c r="A6441" s="3">
        <f>_xlfn.XLOOKUP(Table16[[#This Row],[OrderID]],[3]!Table13456[No заказа],[3]!Table13456[Дата
отправки],"",0,1)</f>
        <v>45619</v>
      </c>
      <c r="B6441" s="2">
        <v>449090813</v>
      </c>
      <c r="C6441" s="2"/>
      <c r="D6441" s="2"/>
      <c r="E6441" s="3"/>
      <c r="F6441" s="3"/>
      <c r="H6441" s="5">
        <f>_xlfn.XLOOKUP(Table16[[#This Row],[OrderID]],[3]!Table13456[No заказа],[3]!Table13456[Количество],"",0,1)</f>
        <v>1</v>
      </c>
      <c r="I6441" s="5">
        <f>_xlfn.XLOOKUP(Table16[[#This Row],[OrderID]],[3]!Table13456[No заказа],[3]!Table13456[Цена],"",0,1)</f>
        <v>8822</v>
      </c>
      <c r="J6441" s="2" t="str">
        <f>M01_SETTINGS!$F$2</f>
        <v>KASPI</v>
      </c>
    </row>
    <row r="6442" spans="1:10" x14ac:dyDescent="0.35">
      <c r="A6442" s="3">
        <f>_xlfn.XLOOKUP(Table16[[#This Row],[OrderID]],[3]!Table13456[No заказа],[3]!Table13456[Дата
отправки],"",0,1)</f>
        <v>45619</v>
      </c>
      <c r="B6442" s="2">
        <v>449335910</v>
      </c>
      <c r="C6442" s="2"/>
      <c r="D6442" s="2"/>
      <c r="E6442" s="3"/>
      <c r="F6442" s="3"/>
      <c r="H6442" s="5">
        <f>_xlfn.XLOOKUP(Table16[[#This Row],[OrderID]],[3]!Table13456[No заказа],[3]!Table13456[Количество],"",0,1)</f>
        <v>1</v>
      </c>
      <c r="I6442" s="5">
        <f>_xlfn.XLOOKUP(Table16[[#This Row],[OrderID]],[3]!Table13456[No заказа],[3]!Table13456[Цена],"",0,1)</f>
        <v>6998</v>
      </c>
      <c r="J6442" s="2" t="str">
        <f>M01_SETTINGS!$F$2</f>
        <v>KASPI</v>
      </c>
    </row>
    <row r="6443" spans="1:10" x14ac:dyDescent="0.35">
      <c r="A6443" s="3">
        <f>_xlfn.XLOOKUP(Table16[[#This Row],[OrderID]],[3]!Table13456[No заказа],[3]!Table13456[Дата
отправки],"",0,1)</f>
        <v>45619</v>
      </c>
      <c r="B6443" s="2">
        <v>449113090</v>
      </c>
      <c r="C6443" s="2"/>
      <c r="D6443" s="2"/>
      <c r="E6443" s="3"/>
      <c r="F6443" s="3"/>
      <c r="H6443" s="5">
        <f>_xlfn.XLOOKUP(Table16[[#This Row],[OrderID]],[3]!Table13456[No заказа],[3]!Table13456[Количество],"",0,1)</f>
        <v>1</v>
      </c>
      <c r="I6443" s="5">
        <f>_xlfn.XLOOKUP(Table16[[#This Row],[OrderID]],[3]!Table13456[No заказа],[3]!Table13456[Цена],"",0,1)</f>
        <v>7294</v>
      </c>
      <c r="J6443" s="2" t="str">
        <f>M01_SETTINGS!$F$2</f>
        <v>KASPI</v>
      </c>
    </row>
    <row r="6444" spans="1:10" x14ac:dyDescent="0.35">
      <c r="A6444" s="3">
        <f>_xlfn.XLOOKUP(Table16[[#This Row],[OrderID]],[3]!Table13456[No заказа],[3]!Table13456[Дата
отправки],"",0,1)</f>
        <v>45619</v>
      </c>
      <c r="B6444" s="2">
        <v>449282741</v>
      </c>
      <c r="C6444" s="2"/>
      <c r="D6444" s="2"/>
      <c r="E6444" s="3"/>
      <c r="F6444" s="3"/>
      <c r="H6444" s="5">
        <f>_xlfn.XLOOKUP(Table16[[#This Row],[OrderID]],[3]!Table13456[No заказа],[3]!Table13456[Количество],"",0,1)</f>
        <v>1</v>
      </c>
      <c r="I6444" s="5">
        <f>_xlfn.XLOOKUP(Table16[[#This Row],[OrderID]],[3]!Table13456[No заказа],[3]!Table13456[Цена],"",0,1)</f>
        <v>7939</v>
      </c>
      <c r="J6444" s="2" t="str">
        <f>M01_SETTINGS!$F$2</f>
        <v>KASPI</v>
      </c>
    </row>
    <row r="6445" spans="1:10" x14ac:dyDescent="0.35">
      <c r="A6445" s="3">
        <f>_xlfn.XLOOKUP(Table16[[#This Row],[OrderID]],[3]!Table13456[No заказа],[3]!Table13456[Дата
отправки],"",0,1)</f>
        <v>45619</v>
      </c>
      <c r="B6445" s="2">
        <v>449327355</v>
      </c>
      <c r="C6445" s="2"/>
      <c r="D6445" s="2"/>
      <c r="E6445" s="3"/>
      <c r="F6445" s="3"/>
      <c r="H6445" s="5">
        <f>_xlfn.XLOOKUP(Table16[[#This Row],[OrderID]],[3]!Table13456[No заказа],[3]!Table13456[Количество],"",0,1)</f>
        <v>1</v>
      </c>
      <c r="I6445" s="5">
        <f>_xlfn.XLOOKUP(Table16[[#This Row],[OrderID]],[3]!Table13456[No заказа],[3]!Table13456[Цена],"",0,1)</f>
        <v>7499</v>
      </c>
      <c r="J6445" s="2" t="str">
        <f>M01_SETTINGS!$F$2</f>
        <v>KASPI</v>
      </c>
    </row>
    <row r="6446" spans="1:10" x14ac:dyDescent="0.35">
      <c r="A6446" s="3">
        <f>_xlfn.XLOOKUP(Table16[[#This Row],[OrderID]],[3]!Table13456[No заказа],[3]!Table13456[Дата
отправки],"",0,1)</f>
        <v>45619</v>
      </c>
      <c r="B6446" s="2">
        <v>449462712</v>
      </c>
      <c r="C6446" s="2"/>
      <c r="D6446" s="2"/>
      <c r="E6446" s="3"/>
      <c r="F6446" s="3"/>
      <c r="H6446" s="5">
        <f>_xlfn.XLOOKUP(Table16[[#This Row],[OrderID]],[3]!Table13456[No заказа],[3]!Table13456[Количество],"",0,1)</f>
        <v>1</v>
      </c>
      <c r="I6446" s="5">
        <f>_xlfn.XLOOKUP(Table16[[#This Row],[OrderID]],[3]!Table13456[No заказа],[3]!Table13456[Цена],"",0,1)</f>
        <v>8500</v>
      </c>
      <c r="J6446" s="2" t="str">
        <f>M01_SETTINGS!$F$2</f>
        <v>KASPI</v>
      </c>
    </row>
    <row r="6447" spans="1:10" x14ac:dyDescent="0.35">
      <c r="A6447" s="3">
        <f>_xlfn.XLOOKUP(Table16[[#This Row],[OrderID]],[3]!Table13456[No заказа],[3]!Table13456[Дата
отправки],"",0,1)</f>
        <v>45619</v>
      </c>
      <c r="B6447" s="2">
        <v>449283716</v>
      </c>
      <c r="C6447" s="2"/>
      <c r="D6447" s="2"/>
      <c r="E6447" s="3"/>
      <c r="F6447" s="3"/>
      <c r="H6447" s="5">
        <f>_xlfn.XLOOKUP(Table16[[#This Row],[OrderID]],[3]!Table13456[No заказа],[3]!Table13456[Количество],"",0,1)</f>
        <v>1</v>
      </c>
      <c r="I6447" s="5">
        <f>_xlfn.XLOOKUP(Table16[[#This Row],[OrderID]],[3]!Table13456[No заказа],[3]!Table13456[Цена],"",0,1)</f>
        <v>8585</v>
      </c>
      <c r="J6447" s="2" t="str">
        <f>M01_SETTINGS!$F$2</f>
        <v>KASPI</v>
      </c>
    </row>
    <row r="6448" spans="1:10" x14ac:dyDescent="0.35">
      <c r="A6448" s="3">
        <f>_xlfn.XLOOKUP(Table16[[#This Row],[OrderID]],[3]!Table13456[No заказа],[3]!Table13456[Дата
отправки],"",0,1)</f>
        <v>45619</v>
      </c>
      <c r="B6448" s="2">
        <v>449158713</v>
      </c>
      <c r="C6448" s="2"/>
      <c r="D6448" s="2"/>
      <c r="E6448" s="3"/>
      <c r="F6448" s="3"/>
      <c r="H6448" s="5">
        <f>_xlfn.XLOOKUP(Table16[[#This Row],[OrderID]],[3]!Table13456[No заказа],[3]!Table13456[Количество],"",0,1)</f>
        <v>1</v>
      </c>
      <c r="I6448" s="5">
        <f>_xlfn.XLOOKUP(Table16[[#This Row],[OrderID]],[3]!Table13456[No заказа],[3]!Table13456[Цена],"",0,1)</f>
        <v>8968</v>
      </c>
      <c r="J6448" s="2" t="str">
        <f>M01_SETTINGS!$F$2</f>
        <v>KASPI</v>
      </c>
    </row>
    <row r="6449" spans="1:10" x14ac:dyDescent="0.35">
      <c r="A6449" s="3">
        <f>_xlfn.XLOOKUP(Table16[[#This Row],[OrderID]],[3]!Table13456[No заказа],[3]!Table13456[Дата
отправки],"",0,1)</f>
        <v>45619</v>
      </c>
      <c r="B6449" s="2">
        <v>449431619</v>
      </c>
      <c r="C6449" s="2"/>
      <c r="D6449" s="2"/>
      <c r="E6449" s="3"/>
      <c r="F6449" s="3"/>
      <c r="H6449" s="5">
        <f>_xlfn.XLOOKUP(Table16[[#This Row],[OrderID]],[3]!Table13456[No заказа],[3]!Table13456[Количество],"",0,1)</f>
        <v>1</v>
      </c>
      <c r="I6449" s="5">
        <f>_xlfn.XLOOKUP(Table16[[#This Row],[OrderID]],[3]!Table13456[No заказа],[3]!Table13456[Цена],"",0,1)</f>
        <v>9151</v>
      </c>
      <c r="J6449" s="2" t="str">
        <f>M01_SETTINGS!$F$2</f>
        <v>KASPI</v>
      </c>
    </row>
    <row r="6450" spans="1:10" x14ac:dyDescent="0.35">
      <c r="A6450" s="3">
        <f>_xlfn.XLOOKUP(Table16[[#This Row],[OrderID]],[3]!Table13456[No заказа],[3]!Table13456[Дата
отправки],"",0,1)</f>
        <v>45619</v>
      </c>
      <c r="B6450" s="2">
        <v>449456171</v>
      </c>
      <c r="C6450" s="2"/>
      <c r="D6450" s="2"/>
      <c r="E6450" s="3"/>
      <c r="F6450" s="3"/>
      <c r="H6450" s="5">
        <f>_xlfn.XLOOKUP(Table16[[#This Row],[OrderID]],[3]!Table13456[No заказа],[3]!Table13456[Количество],"",0,1)</f>
        <v>1</v>
      </c>
      <c r="I6450" s="5">
        <f>_xlfn.XLOOKUP(Table16[[#This Row],[OrderID]],[3]!Table13456[No заказа],[3]!Table13456[Цена],"",0,1)</f>
        <v>7495</v>
      </c>
      <c r="J6450" s="2" t="str">
        <f>M01_SETTINGS!$F$2</f>
        <v>KASPI</v>
      </c>
    </row>
    <row r="6451" spans="1:10" x14ac:dyDescent="0.35">
      <c r="A6451" s="3">
        <f>_xlfn.XLOOKUP(Table16[[#This Row],[OrderID]],[3]!Table13456[No заказа],[3]!Table13456[Дата
отправки],"",0,1)</f>
        <v>45619</v>
      </c>
      <c r="B6451" s="2">
        <v>449109868</v>
      </c>
      <c r="C6451" s="2"/>
      <c r="D6451" s="2"/>
      <c r="E6451" s="3"/>
      <c r="F6451" s="3"/>
      <c r="H6451" s="5">
        <f>_xlfn.XLOOKUP(Table16[[#This Row],[OrderID]],[3]!Table13456[No заказа],[3]!Table13456[Количество],"",0,1)</f>
        <v>1</v>
      </c>
      <c r="I6451" s="5">
        <f>_xlfn.XLOOKUP(Table16[[#This Row],[OrderID]],[3]!Table13456[No заказа],[3]!Table13456[Цена],"",0,1)</f>
        <v>8974</v>
      </c>
      <c r="J6451" s="2" t="str">
        <f>M01_SETTINGS!$F$2</f>
        <v>KASPI</v>
      </c>
    </row>
    <row r="6452" spans="1:10" x14ac:dyDescent="0.35">
      <c r="A6452" s="3">
        <f>_xlfn.XLOOKUP(Table16[[#This Row],[OrderID]],[3]!Table13456[No заказа],[3]!Table13456[Дата
отправки],"",0,1)</f>
        <v>45619</v>
      </c>
      <c r="B6452" s="2">
        <v>448994289</v>
      </c>
      <c r="C6452" s="2"/>
      <c r="D6452" s="2"/>
      <c r="E6452" s="3"/>
      <c r="F6452" s="3"/>
      <c r="H6452" s="5">
        <f>_xlfn.XLOOKUP(Table16[[#This Row],[OrderID]],[3]!Table13456[No заказа],[3]!Table13456[Количество],"",0,1)</f>
        <v>1</v>
      </c>
      <c r="I6452" s="5">
        <f>_xlfn.XLOOKUP(Table16[[#This Row],[OrderID]],[3]!Table13456[No заказа],[3]!Table13456[Цена],"",0,1)</f>
        <v>7397</v>
      </c>
      <c r="J6452" s="2" t="str">
        <f>M01_SETTINGS!$F$2</f>
        <v>KASPI</v>
      </c>
    </row>
    <row r="6453" spans="1:10" x14ac:dyDescent="0.35">
      <c r="A6453" s="3">
        <f>_xlfn.XLOOKUP(Table16[[#This Row],[OrderID]],[3]!Table13456[No заказа],[3]!Table13456[Дата
отправки],"",0,1)</f>
        <v>45619</v>
      </c>
      <c r="B6453" s="2">
        <v>449411907</v>
      </c>
      <c r="C6453" s="2"/>
      <c r="D6453" s="2"/>
      <c r="E6453" s="3"/>
      <c r="F6453" s="3"/>
      <c r="H6453" s="5">
        <f>_xlfn.XLOOKUP(Table16[[#This Row],[OrderID]],[3]!Table13456[No заказа],[3]!Table13456[Количество],"",0,1)</f>
        <v>1</v>
      </c>
      <c r="I6453" s="5">
        <f>_xlfn.XLOOKUP(Table16[[#This Row],[OrderID]],[3]!Table13456[No заказа],[3]!Table13456[Цена],"",0,1)</f>
        <v>7897</v>
      </c>
      <c r="J6453" s="2" t="str">
        <f>M01_SETTINGS!$F$2</f>
        <v>KASPI</v>
      </c>
    </row>
    <row r="6454" spans="1:10" x14ac:dyDescent="0.35">
      <c r="A6454" s="3">
        <f>_xlfn.XLOOKUP(Table16[[#This Row],[OrderID]],[3]!Table13456[No заказа],[3]!Table13456[Дата
отправки],"",0,1)</f>
        <v>45619</v>
      </c>
      <c r="B6454" s="2">
        <v>449057362</v>
      </c>
      <c r="C6454" s="2"/>
      <c r="D6454" s="2"/>
      <c r="E6454" s="3"/>
      <c r="F6454" s="3"/>
      <c r="H6454" s="5">
        <f>_xlfn.XLOOKUP(Table16[[#This Row],[OrderID]],[3]!Table13456[No заказа],[3]!Table13456[Количество],"",0,1)</f>
        <v>1</v>
      </c>
      <c r="I6454" s="5">
        <f>_xlfn.XLOOKUP(Table16[[#This Row],[OrderID]],[3]!Table13456[No заказа],[3]!Table13456[Цена],"",0,1)</f>
        <v>7333</v>
      </c>
      <c r="J6454" s="2" t="str">
        <f>M01_SETTINGS!$F$2</f>
        <v>KASPI</v>
      </c>
    </row>
    <row r="6455" spans="1:10" x14ac:dyDescent="0.35">
      <c r="A6455" s="3">
        <f>_xlfn.XLOOKUP(Table16[[#This Row],[OrderID]],[3]!Table13456[No заказа],[3]!Table13456[Дата
отправки],"",0,1)</f>
        <v>45619</v>
      </c>
      <c r="B6455" s="2">
        <v>449215411</v>
      </c>
      <c r="C6455" s="2"/>
      <c r="D6455" s="2"/>
      <c r="E6455" s="3"/>
      <c r="F6455" s="3"/>
      <c r="H6455" s="5">
        <f>_xlfn.XLOOKUP(Table16[[#This Row],[OrderID]],[3]!Table13456[No заказа],[3]!Table13456[Количество],"",0,1)</f>
        <v>1</v>
      </c>
      <c r="I6455" s="5">
        <f>_xlfn.XLOOKUP(Table16[[#This Row],[OrderID]],[3]!Table13456[No заказа],[3]!Table13456[Цена],"",0,1)</f>
        <v>8664</v>
      </c>
      <c r="J6455" s="2" t="str">
        <f>M01_SETTINGS!$F$2</f>
        <v>KASPI</v>
      </c>
    </row>
    <row r="6456" spans="1:10" x14ac:dyDescent="0.35">
      <c r="A6456" s="3">
        <f>_xlfn.XLOOKUP(Table16[[#This Row],[OrderID]],[3]!Table13456[No заказа],[3]!Table13456[Дата
отправки],"",0,1)</f>
        <v>45619</v>
      </c>
      <c r="B6456" s="2">
        <v>449141556</v>
      </c>
      <c r="C6456" s="2"/>
      <c r="D6456" s="2"/>
      <c r="E6456" s="3"/>
      <c r="F6456" s="3"/>
      <c r="H6456" s="5">
        <f>_xlfn.XLOOKUP(Table16[[#This Row],[OrderID]],[3]!Table13456[No заказа],[3]!Table13456[Количество],"",0,1)</f>
        <v>1</v>
      </c>
      <c r="I6456" s="5">
        <f>_xlfn.XLOOKUP(Table16[[#This Row],[OrderID]],[3]!Table13456[No заказа],[3]!Table13456[Цена],"",0,1)</f>
        <v>8664</v>
      </c>
      <c r="J6456" s="2" t="str">
        <f>M01_SETTINGS!$F$2</f>
        <v>KASPI</v>
      </c>
    </row>
    <row r="6457" spans="1:10" x14ac:dyDescent="0.35">
      <c r="A6457" s="3">
        <f>_xlfn.XLOOKUP(Table16[[#This Row],[OrderID]],[3]!Table13456[No заказа],[3]!Table13456[Дата
отправки],"",0,1)</f>
        <v>45619</v>
      </c>
      <c r="B6457" s="2">
        <v>449018961</v>
      </c>
      <c r="C6457" s="2"/>
      <c r="D6457" s="2"/>
      <c r="E6457" s="3"/>
      <c r="F6457" s="3"/>
      <c r="H6457" s="5">
        <f>_xlfn.XLOOKUP(Table16[[#This Row],[OrderID]],[3]!Table13456[No заказа],[3]!Table13456[Количество],"",0,1)</f>
        <v>1</v>
      </c>
      <c r="I6457" s="5">
        <f>_xlfn.XLOOKUP(Table16[[#This Row],[OrderID]],[3]!Table13456[No заказа],[3]!Table13456[Цена],"",0,1)</f>
        <v>8664</v>
      </c>
      <c r="J6457" s="2" t="str">
        <f>M01_SETTINGS!$F$2</f>
        <v>KASPI</v>
      </c>
    </row>
    <row r="6458" spans="1:10" x14ac:dyDescent="0.35">
      <c r="A6458" s="3">
        <f>_xlfn.XLOOKUP(Table16[[#This Row],[OrderID]],[3]!Table13456[No заказа],[3]!Table13456[Дата
отправки],"",0,1)</f>
        <v>45619</v>
      </c>
      <c r="B6458" s="2">
        <v>449113700</v>
      </c>
      <c r="C6458" s="2"/>
      <c r="D6458" s="2"/>
      <c r="E6458" s="3"/>
      <c r="F6458" s="3"/>
      <c r="H6458" s="5">
        <f>_xlfn.XLOOKUP(Table16[[#This Row],[OrderID]],[3]!Table13456[No заказа],[3]!Table13456[Количество],"",0,1)</f>
        <v>1</v>
      </c>
      <c r="I6458" s="5">
        <f>_xlfn.XLOOKUP(Table16[[#This Row],[OrderID]],[3]!Table13456[No заказа],[3]!Table13456[Цена],"",0,1)</f>
        <v>7556</v>
      </c>
      <c r="J6458" s="2" t="str">
        <f>M01_SETTINGS!$F$2</f>
        <v>KASPI</v>
      </c>
    </row>
    <row r="6459" spans="1:10" x14ac:dyDescent="0.35">
      <c r="A6459" s="3">
        <f>_xlfn.XLOOKUP(Table16[[#This Row],[OrderID]],[3]!Table13456[No заказа],[3]!Table13456[Дата
отправки],"",0,1)</f>
        <v>45619</v>
      </c>
      <c r="B6459" s="2">
        <v>449364421</v>
      </c>
      <c r="C6459" s="2"/>
      <c r="D6459" s="2"/>
      <c r="E6459" s="3"/>
      <c r="F6459" s="3"/>
      <c r="H6459" s="5">
        <f>_xlfn.XLOOKUP(Table16[[#This Row],[OrderID]],[3]!Table13456[No заказа],[3]!Table13456[Количество],"",0,1)</f>
        <v>1</v>
      </c>
      <c r="I6459" s="5">
        <f>_xlfn.XLOOKUP(Table16[[#This Row],[OrderID]],[3]!Table13456[No заказа],[3]!Table13456[Цена],"",0,1)</f>
        <v>10498</v>
      </c>
      <c r="J6459" s="2" t="str">
        <f>M01_SETTINGS!$F$2</f>
        <v>KASPI</v>
      </c>
    </row>
    <row r="6460" spans="1:10" x14ac:dyDescent="0.35">
      <c r="A6460" s="3">
        <f>_xlfn.XLOOKUP(Table16[[#This Row],[OrderID]],[3]!Table13456[No заказа],[3]!Table13456[Дата
отправки],"",0,1)</f>
        <v>45619</v>
      </c>
      <c r="B6460" s="2">
        <v>449339128</v>
      </c>
      <c r="C6460" s="2"/>
      <c r="D6460" s="2"/>
      <c r="E6460" s="3"/>
      <c r="F6460" s="3"/>
      <c r="H6460" s="5">
        <f>_xlfn.XLOOKUP(Table16[[#This Row],[OrderID]],[3]!Table13456[No заказа],[3]!Table13456[Количество],"",0,1)</f>
        <v>1</v>
      </c>
      <c r="I6460" s="5">
        <f>_xlfn.XLOOKUP(Table16[[#This Row],[OrderID]],[3]!Table13456[No заказа],[3]!Table13456[Цена],"",0,1)</f>
        <v>7918</v>
      </c>
      <c r="J6460" s="2" t="str">
        <f>M01_SETTINGS!$F$2</f>
        <v>KASPI</v>
      </c>
    </row>
    <row r="6461" spans="1:10" x14ac:dyDescent="0.35">
      <c r="A6461" s="3">
        <f>_xlfn.XLOOKUP(Table16[[#This Row],[OrderID]],[3]!Table13456[No заказа],[3]!Table13456[Дата
отправки],"",0,1)</f>
        <v>45619</v>
      </c>
      <c r="B6461" s="2">
        <v>449329892</v>
      </c>
      <c r="C6461" s="2"/>
      <c r="D6461" s="2"/>
      <c r="E6461" s="3"/>
      <c r="F6461" s="3"/>
      <c r="H6461" s="5">
        <f>_xlfn.XLOOKUP(Table16[[#This Row],[OrderID]],[3]!Table13456[No заказа],[3]!Table13456[Количество],"",0,1)</f>
        <v>1</v>
      </c>
      <c r="I6461" s="5">
        <f>_xlfn.XLOOKUP(Table16[[#This Row],[OrderID]],[3]!Table13456[No заказа],[3]!Table13456[Цена],"",0,1)</f>
        <v>8856</v>
      </c>
      <c r="J6461" s="2" t="str">
        <f>M01_SETTINGS!$F$2</f>
        <v>KASPI</v>
      </c>
    </row>
    <row r="6462" spans="1:10" x14ac:dyDescent="0.35">
      <c r="A6462" s="3">
        <f>_xlfn.XLOOKUP(Table16[[#This Row],[OrderID]],[3]!Table13456[No заказа],[3]!Table13456[Дата
отправки],"",0,1)</f>
        <v>45619</v>
      </c>
      <c r="B6462" s="2">
        <v>449403744</v>
      </c>
      <c r="C6462" s="2"/>
      <c r="D6462" s="2"/>
      <c r="E6462" s="3"/>
      <c r="F6462" s="3"/>
      <c r="H6462" s="5">
        <f>_xlfn.XLOOKUP(Table16[[#This Row],[OrderID]],[3]!Table13456[No заказа],[3]!Table13456[Количество],"",0,1)</f>
        <v>1</v>
      </c>
      <c r="I6462" s="5">
        <f>_xlfn.XLOOKUP(Table16[[#This Row],[OrderID]],[3]!Table13456[No заказа],[3]!Table13456[Цена],"",0,1)</f>
        <v>8893</v>
      </c>
      <c r="J6462" s="2" t="str">
        <f>M01_SETTINGS!$F$2</f>
        <v>KASPI</v>
      </c>
    </row>
    <row r="6463" spans="1:10" x14ac:dyDescent="0.35">
      <c r="A6463" s="3">
        <f>_xlfn.XLOOKUP(Table16[[#This Row],[OrderID]],[3]!Table13456[No заказа],[3]!Table13456[Дата
отправки],"",0,1)</f>
        <v>45619</v>
      </c>
      <c r="B6463" s="2">
        <v>449418458</v>
      </c>
      <c r="C6463" s="2"/>
      <c r="D6463" s="2"/>
      <c r="E6463" s="3"/>
      <c r="F6463" s="3"/>
      <c r="H6463" s="5">
        <f>_xlfn.XLOOKUP(Table16[[#This Row],[OrderID]],[3]!Table13456[No заказа],[3]!Table13456[Количество],"",0,1)</f>
        <v>1</v>
      </c>
      <c r="I6463" s="5">
        <f>_xlfn.XLOOKUP(Table16[[#This Row],[OrderID]],[3]!Table13456[No заказа],[3]!Table13456[Цена],"",0,1)</f>
        <v>7053</v>
      </c>
      <c r="J6463" s="2" t="str">
        <f>M01_SETTINGS!$F$2</f>
        <v>KASPI</v>
      </c>
    </row>
    <row r="6464" spans="1:10" x14ac:dyDescent="0.35">
      <c r="A6464" s="3">
        <f>_xlfn.XLOOKUP(Table16[[#This Row],[OrderID]],[3]!Table13456[No заказа],[3]!Table13456[Дата
отправки],"",0,1)</f>
        <v>45619</v>
      </c>
      <c r="B6464" s="2">
        <v>448992346</v>
      </c>
      <c r="C6464" s="2"/>
      <c r="D6464" s="2"/>
      <c r="E6464" s="3"/>
      <c r="F6464" s="3"/>
      <c r="H6464" s="5">
        <f>_xlfn.XLOOKUP(Table16[[#This Row],[OrderID]],[3]!Table13456[No заказа],[3]!Table13456[Количество],"",0,1)</f>
        <v>1</v>
      </c>
      <c r="I6464" s="5">
        <f>_xlfn.XLOOKUP(Table16[[#This Row],[OrderID]],[3]!Table13456[No заказа],[3]!Table13456[Цена],"",0,1)</f>
        <v>9979</v>
      </c>
      <c r="J6464" s="2" t="str">
        <f>M01_SETTINGS!$F$2</f>
        <v>KASPI</v>
      </c>
    </row>
    <row r="6465" spans="1:10" x14ac:dyDescent="0.35">
      <c r="A6465" s="3">
        <f>_xlfn.XLOOKUP(Table16[[#This Row],[OrderID]],[3]!Table13456[No заказа],[3]!Table13456[Дата
отправки],"",0,1)</f>
        <v>45619</v>
      </c>
      <c r="B6465" s="2" t="s">
        <v>304</v>
      </c>
      <c r="C6465" s="2"/>
      <c r="D6465" s="2"/>
      <c r="E6465" s="3"/>
      <c r="F6465" s="3"/>
      <c r="H6465" s="5">
        <f>_xlfn.XLOOKUP(Table16[[#This Row],[OrderID]],[3]!Table13456[No заказа],[3]!Table13456[Количество],"",0,1)</f>
        <v>2</v>
      </c>
      <c r="I6465" s="5">
        <f>_xlfn.XLOOKUP(Table16[[#This Row],[OrderID]],[3]!Table13456[No заказа],[3]!Table13456[Цена],"",0,1)</f>
        <v>9650</v>
      </c>
      <c r="J6465" s="2" t="str">
        <f>M01_SETTINGS!$F$2</f>
        <v>KASPI</v>
      </c>
    </row>
    <row r="6466" spans="1:10" x14ac:dyDescent="0.35">
      <c r="A6466" s="3">
        <f>_xlfn.XLOOKUP(Table16[[#This Row],[OrderID]],[3]!Table13456[No заказа],[3]!Table13456[Дата
отправки],"",0,1)</f>
        <v>45619</v>
      </c>
      <c r="B6466" s="2" t="s">
        <v>305</v>
      </c>
      <c r="C6466" s="2"/>
      <c r="D6466" s="2"/>
      <c r="E6466" s="3"/>
      <c r="F6466" s="3"/>
      <c r="H6466" s="5">
        <f>_xlfn.XLOOKUP(Table16[[#This Row],[OrderID]],[3]!Table13456[No заказа],[3]!Table13456[Количество],"",0,1)</f>
        <v>2</v>
      </c>
      <c r="I6466" s="5">
        <f>_xlfn.XLOOKUP(Table16[[#This Row],[OrderID]],[3]!Table13456[No заказа],[3]!Table13456[Цена],"",0,1)</f>
        <v>9538</v>
      </c>
      <c r="J6466" s="2" t="str">
        <f>M01_SETTINGS!$F$2</f>
        <v>KASPI</v>
      </c>
    </row>
    <row r="6467" spans="1:10" x14ac:dyDescent="0.35">
      <c r="A6467" s="3">
        <f>_xlfn.XLOOKUP(Table16[[#This Row],[OrderID]],[3]!Table13456[No заказа],[3]!Table13456[Дата
отправки],"",0,1)</f>
        <v>45619</v>
      </c>
      <c r="B6467" s="2">
        <v>449135163</v>
      </c>
      <c r="C6467" s="2"/>
      <c r="D6467" s="2"/>
      <c r="E6467" s="3"/>
      <c r="F6467" s="3"/>
      <c r="H6467" s="5">
        <f>_xlfn.XLOOKUP(Table16[[#This Row],[OrderID]],[3]!Table13456[No заказа],[3]!Table13456[Количество],"",0,1)</f>
        <v>1</v>
      </c>
      <c r="I6467" s="5">
        <f>_xlfn.XLOOKUP(Table16[[#This Row],[OrderID]],[3]!Table13456[No заказа],[3]!Table13456[Цена],"",0,1)</f>
        <v>8998</v>
      </c>
      <c r="J6467" s="2" t="str">
        <f>M01_SETTINGS!$F$2</f>
        <v>KASPI</v>
      </c>
    </row>
    <row r="6468" spans="1:10" x14ac:dyDescent="0.35">
      <c r="A6468" s="3">
        <f>_xlfn.XLOOKUP(Table16[[#This Row],[OrderID]],[3]!Table13456[No заказа],[3]!Table13456[Дата
отправки],"",0,1)</f>
        <v>45619</v>
      </c>
      <c r="B6468" s="2" t="s">
        <v>306</v>
      </c>
      <c r="C6468" s="2"/>
      <c r="D6468" s="2"/>
      <c r="E6468" s="3"/>
      <c r="F6468" s="3"/>
      <c r="H6468" s="5">
        <f>_xlfn.XLOOKUP(Table16[[#This Row],[OrderID]],[3]!Table13456[No заказа],[3]!Table13456[Количество],"",0,1)</f>
        <v>2</v>
      </c>
      <c r="I6468" s="5">
        <f>_xlfn.XLOOKUP(Table16[[#This Row],[OrderID]],[3]!Table13456[No заказа],[3]!Table13456[Цена],"",0,1)</f>
        <v>9538</v>
      </c>
      <c r="J6468" s="2" t="str">
        <f>M01_SETTINGS!$F$2</f>
        <v>KASPI</v>
      </c>
    </row>
    <row r="6469" spans="1:10" x14ac:dyDescent="0.35">
      <c r="A6469" s="3">
        <f>_xlfn.XLOOKUP(Table16[[#This Row],[OrderID]],[3]!Table13456[No заказа],[3]!Table13456[Дата
отправки],"",0,1)</f>
        <v>45619</v>
      </c>
      <c r="B6469" s="2" t="s">
        <v>307</v>
      </c>
      <c r="C6469" s="2"/>
      <c r="D6469" s="2"/>
      <c r="E6469" s="3"/>
      <c r="F6469" s="3"/>
      <c r="H6469" s="5">
        <f>_xlfn.XLOOKUP(Table16[[#This Row],[OrderID]],[3]!Table13456[No заказа],[3]!Table13456[Количество],"",0,1)</f>
        <v>2</v>
      </c>
      <c r="I6469" s="5">
        <f>_xlfn.XLOOKUP(Table16[[#This Row],[OrderID]],[3]!Table13456[No заказа],[3]!Table13456[Цена],"",0,1)</f>
        <v>9650</v>
      </c>
      <c r="J6469" s="2" t="str">
        <f>M01_SETTINGS!$F$2</f>
        <v>KASPI</v>
      </c>
    </row>
    <row r="6470" spans="1:10" x14ac:dyDescent="0.35">
      <c r="A6470" s="3">
        <f>_xlfn.XLOOKUP(Table16[[#This Row],[OrderID]],[3]!Table13456[No заказа],[3]!Table13456[Дата
отправки],"",0,1)</f>
        <v>45619</v>
      </c>
      <c r="B6470" s="2">
        <v>449058644</v>
      </c>
      <c r="C6470" s="2"/>
      <c r="D6470" s="2"/>
      <c r="E6470" s="3"/>
      <c r="F6470" s="3"/>
      <c r="H6470" s="5">
        <f>_xlfn.XLOOKUP(Table16[[#This Row],[OrderID]],[3]!Table13456[No заказа],[3]!Table13456[Количество],"",0,1)</f>
        <v>1</v>
      </c>
      <c r="I6470" s="5">
        <f>_xlfn.XLOOKUP(Table16[[#This Row],[OrderID]],[3]!Table13456[No заказа],[3]!Table13456[Цена],"",0,1)</f>
        <v>9544</v>
      </c>
      <c r="J6470" s="2" t="str">
        <f>M01_SETTINGS!$F$2</f>
        <v>KASPI</v>
      </c>
    </row>
    <row r="6471" spans="1:10" x14ac:dyDescent="0.35">
      <c r="A6471" s="3">
        <f>_xlfn.XLOOKUP(Table16[[#This Row],[OrderID]],[3]!Table13456[No заказа],[3]!Table13456[Дата
отправки],"",0,1)</f>
        <v>45619</v>
      </c>
      <c r="B6471" s="2">
        <v>449437561</v>
      </c>
      <c r="C6471" s="2"/>
      <c r="D6471" s="2"/>
      <c r="E6471" s="3"/>
      <c r="F6471" s="3"/>
      <c r="H6471" s="5">
        <f>_xlfn.XLOOKUP(Table16[[#This Row],[OrderID]],[3]!Table13456[No заказа],[3]!Table13456[Количество],"",0,1)</f>
        <v>1</v>
      </c>
      <c r="I6471" s="5">
        <f>_xlfn.XLOOKUP(Table16[[#This Row],[OrderID]],[3]!Table13456[No заказа],[3]!Table13456[Цена],"",0,1)</f>
        <v>8832</v>
      </c>
      <c r="J6471" s="2" t="str">
        <f>M01_SETTINGS!$F$2</f>
        <v>KASPI</v>
      </c>
    </row>
    <row r="6472" spans="1:10" x14ac:dyDescent="0.35">
      <c r="A6472" s="3">
        <f>_xlfn.XLOOKUP(Table16[[#This Row],[OrderID]],[3]!Table13456[No заказа],[3]!Table13456[Дата
отправки],"",0,1)</f>
        <v>45618</v>
      </c>
      <c r="B6472" s="2">
        <v>448904592</v>
      </c>
      <c r="C6472" s="2"/>
      <c r="D6472" s="2"/>
      <c r="E6472" s="3"/>
      <c r="F6472" s="3"/>
      <c r="H6472" s="5">
        <f>_xlfn.XLOOKUP(Table16[[#This Row],[OrderID]],[3]!Table13456[No заказа],[3]!Table13456[Количество],"",0,1)</f>
        <v>1</v>
      </c>
      <c r="I6472" s="5">
        <f>_xlfn.XLOOKUP(Table16[[#This Row],[OrderID]],[3]!Table13456[No заказа],[3]!Table13456[Цена],"",0,1)</f>
        <v>9990</v>
      </c>
      <c r="J6472" s="2" t="str">
        <f>M01_SETTINGS!$F$2</f>
        <v>KASPI</v>
      </c>
    </row>
    <row r="6473" spans="1:10" x14ac:dyDescent="0.35">
      <c r="A6473" s="3">
        <f>_xlfn.XLOOKUP(Table16[[#This Row],[OrderID]],[3]!Table13456[No заказа],[3]!Table13456[Дата
отправки],"",0,1)</f>
        <v>45618</v>
      </c>
      <c r="B6473" s="2">
        <v>448909021</v>
      </c>
      <c r="C6473" s="2"/>
      <c r="D6473" s="2"/>
      <c r="E6473" s="3"/>
      <c r="F6473" s="3"/>
      <c r="H6473" s="5">
        <f>_xlfn.XLOOKUP(Table16[[#This Row],[OrderID]],[3]!Table13456[No заказа],[3]!Table13456[Количество],"",0,1)</f>
        <v>1</v>
      </c>
      <c r="I6473" s="5">
        <f>_xlfn.XLOOKUP(Table16[[#This Row],[OrderID]],[3]!Table13456[No заказа],[3]!Table13456[Цена],"",0,1)</f>
        <v>7944</v>
      </c>
      <c r="J6473" s="2" t="str">
        <f>M01_SETTINGS!$F$2</f>
        <v>KASPI</v>
      </c>
    </row>
    <row r="6474" spans="1:10" x14ac:dyDescent="0.35">
      <c r="A6474" s="3">
        <f>_xlfn.XLOOKUP(Table16[[#This Row],[OrderID]],[3]!Table13456[No заказа],[3]!Table13456[Дата
отправки],"",0,1)</f>
        <v>45618</v>
      </c>
      <c r="B6474" s="2">
        <v>448895836</v>
      </c>
      <c r="C6474" s="2"/>
      <c r="D6474" s="2"/>
      <c r="E6474" s="3"/>
      <c r="F6474" s="3"/>
      <c r="H6474" s="5">
        <f>_xlfn.XLOOKUP(Table16[[#This Row],[OrderID]],[3]!Table13456[No заказа],[3]!Table13456[Количество],"",0,1)</f>
        <v>1</v>
      </c>
      <c r="I6474" s="5">
        <f>_xlfn.XLOOKUP(Table16[[#This Row],[OrderID]],[3]!Table13456[No заказа],[3]!Table13456[Цена],"",0,1)</f>
        <v>7659</v>
      </c>
      <c r="J6474" s="2" t="str">
        <f>M01_SETTINGS!$F$2</f>
        <v>KASPI</v>
      </c>
    </row>
    <row r="6475" spans="1:10" x14ac:dyDescent="0.35">
      <c r="A6475" s="3">
        <f>_xlfn.XLOOKUP(Table16[[#This Row],[OrderID]],[3]!Table13456[No заказа],[3]!Table13456[Дата
отправки],"",0,1)</f>
        <v>45618</v>
      </c>
      <c r="B6475" s="2">
        <v>448890721</v>
      </c>
      <c r="C6475" s="2"/>
      <c r="D6475" s="2"/>
      <c r="E6475" s="3"/>
      <c r="F6475" s="3"/>
      <c r="H6475" s="5">
        <f>_xlfn.XLOOKUP(Table16[[#This Row],[OrderID]],[3]!Table13456[No заказа],[3]!Table13456[Количество],"",0,1)</f>
        <v>1</v>
      </c>
      <c r="I6475" s="5">
        <f>_xlfn.XLOOKUP(Table16[[#This Row],[OrderID]],[3]!Table13456[No заказа],[3]!Table13456[Цена],"",0,1)</f>
        <v>7659</v>
      </c>
      <c r="J6475" s="2" t="str">
        <f>M01_SETTINGS!$F$2</f>
        <v>KASPI</v>
      </c>
    </row>
    <row r="6476" spans="1:10" x14ac:dyDescent="0.35">
      <c r="A6476" s="3">
        <f>_xlfn.XLOOKUP(Table16[[#This Row],[OrderID]],[3]!Table13456[No заказа],[3]!Table13456[Дата
отправки],"",0,1)</f>
        <v>45618</v>
      </c>
      <c r="B6476" s="2">
        <v>448571373</v>
      </c>
      <c r="C6476" s="2"/>
      <c r="D6476" s="2"/>
      <c r="E6476" s="3"/>
      <c r="F6476" s="3"/>
      <c r="H6476" s="5">
        <f>_xlfn.XLOOKUP(Table16[[#This Row],[OrderID]],[3]!Table13456[No заказа],[3]!Table13456[Количество],"",0,1)</f>
        <v>1</v>
      </c>
      <c r="I6476" s="5">
        <f>_xlfn.XLOOKUP(Table16[[#This Row],[OrderID]],[3]!Table13456[No заказа],[3]!Table13456[Цена],"",0,1)</f>
        <v>11989</v>
      </c>
      <c r="J6476" s="2" t="str">
        <f>M01_SETTINGS!$F$2</f>
        <v>KASPI</v>
      </c>
    </row>
    <row r="6477" spans="1:10" x14ac:dyDescent="0.35">
      <c r="A6477" s="3">
        <f>_xlfn.XLOOKUP(Table16[[#This Row],[OrderID]],[3]!Table13456[No заказа],[3]!Table13456[Дата
отправки],"",0,1)</f>
        <v>45618</v>
      </c>
      <c r="B6477" s="2">
        <v>448664309</v>
      </c>
      <c r="C6477" s="2"/>
      <c r="D6477" s="2"/>
      <c r="E6477" s="3"/>
      <c r="F6477" s="3"/>
      <c r="H6477" s="5">
        <f>_xlfn.XLOOKUP(Table16[[#This Row],[OrderID]],[3]!Table13456[No заказа],[3]!Table13456[Количество],"",0,1)</f>
        <v>1</v>
      </c>
      <c r="I6477" s="5">
        <f>_xlfn.XLOOKUP(Table16[[#This Row],[OrderID]],[3]!Table13456[No заказа],[3]!Table13456[Цена],"",0,1)</f>
        <v>8630</v>
      </c>
      <c r="J6477" s="2" t="str">
        <f>M01_SETTINGS!$F$2</f>
        <v>KASPI</v>
      </c>
    </row>
    <row r="6478" spans="1:10" x14ac:dyDescent="0.35">
      <c r="A6478" s="3">
        <f>_xlfn.XLOOKUP(Table16[[#This Row],[OrderID]],[3]!Table13456[No заказа],[3]!Table13456[Дата
отправки],"",0,1)</f>
        <v>45618</v>
      </c>
      <c r="B6478" s="2">
        <v>448406114</v>
      </c>
      <c r="C6478" s="2"/>
      <c r="D6478" s="2"/>
      <c r="E6478" s="3"/>
      <c r="F6478" s="3"/>
      <c r="H6478" s="5">
        <f>_xlfn.XLOOKUP(Table16[[#This Row],[OrderID]],[3]!Table13456[No заказа],[3]!Table13456[Количество],"",0,1)</f>
        <v>1</v>
      </c>
      <c r="I6478" s="5">
        <f>_xlfn.XLOOKUP(Table16[[#This Row],[OrderID]],[3]!Table13456[No заказа],[3]!Table13456[Цена],"",0,1)</f>
        <v>7787</v>
      </c>
      <c r="J6478" s="2" t="str">
        <f>M01_SETTINGS!$F$2</f>
        <v>KASPI</v>
      </c>
    </row>
    <row r="6479" spans="1:10" x14ac:dyDescent="0.35">
      <c r="A6479" s="3">
        <f>_xlfn.XLOOKUP(Table16[[#This Row],[OrderID]],[3]!Table13456[No заказа],[3]!Table13456[Дата
отправки],"",0,1)</f>
        <v>45618</v>
      </c>
      <c r="B6479" s="2">
        <v>448490916</v>
      </c>
      <c r="C6479" s="2"/>
      <c r="D6479" s="2"/>
      <c r="E6479" s="3"/>
      <c r="F6479" s="3"/>
      <c r="H6479" s="5">
        <f>_xlfn.XLOOKUP(Table16[[#This Row],[OrderID]],[3]!Table13456[No заказа],[3]!Table13456[Количество],"",0,1)</f>
        <v>1</v>
      </c>
      <c r="I6479" s="5">
        <f>_xlfn.XLOOKUP(Table16[[#This Row],[OrderID]],[3]!Table13456[No заказа],[3]!Table13456[Цена],"",0,1)</f>
        <v>7740</v>
      </c>
      <c r="J6479" s="2" t="str">
        <f>M01_SETTINGS!$F$2</f>
        <v>KASPI</v>
      </c>
    </row>
    <row r="6480" spans="1:10" x14ac:dyDescent="0.35">
      <c r="A6480" s="3">
        <f>_xlfn.XLOOKUP(Table16[[#This Row],[OrderID]],[3]!Table13456[No заказа],[3]!Table13456[Дата
отправки],"",0,1)</f>
        <v>45618</v>
      </c>
      <c r="B6480" s="2">
        <v>448699506</v>
      </c>
      <c r="C6480" s="2"/>
      <c r="D6480" s="2"/>
      <c r="E6480" s="3"/>
      <c r="F6480" s="3"/>
      <c r="H6480" s="5">
        <f>_xlfn.XLOOKUP(Table16[[#This Row],[OrderID]],[3]!Table13456[No заказа],[3]!Table13456[Количество],"",0,1)</f>
        <v>1</v>
      </c>
      <c r="I6480" s="5">
        <f>_xlfn.XLOOKUP(Table16[[#This Row],[OrderID]],[3]!Table13456[No заказа],[3]!Table13456[Цена],"",0,1)</f>
        <v>7966</v>
      </c>
      <c r="J6480" s="2" t="str">
        <f>M01_SETTINGS!$F$2</f>
        <v>KASPI</v>
      </c>
    </row>
    <row r="6481" spans="1:10" x14ac:dyDescent="0.35">
      <c r="A6481" s="3">
        <f>_xlfn.XLOOKUP(Table16[[#This Row],[OrderID]],[3]!Table13456[No заказа],[3]!Table13456[Дата
отправки],"",0,1)</f>
        <v>45618</v>
      </c>
      <c r="B6481" s="2">
        <v>448868104</v>
      </c>
      <c r="C6481" s="2"/>
      <c r="D6481" s="2"/>
      <c r="E6481" s="3"/>
      <c r="F6481" s="3"/>
      <c r="H6481" s="5">
        <f>_xlfn.XLOOKUP(Table16[[#This Row],[OrderID]],[3]!Table13456[No заказа],[3]!Table13456[Количество],"",0,1)</f>
        <v>1</v>
      </c>
      <c r="I6481" s="5">
        <f>_xlfn.XLOOKUP(Table16[[#This Row],[OrderID]],[3]!Table13456[No заказа],[3]!Table13456[Цена],"",0,1)</f>
        <v>7945</v>
      </c>
      <c r="J6481" s="2" t="str">
        <f>M01_SETTINGS!$F$2</f>
        <v>KASPI</v>
      </c>
    </row>
    <row r="6482" spans="1:10" x14ac:dyDescent="0.35">
      <c r="A6482" s="3">
        <f>_xlfn.XLOOKUP(Table16[[#This Row],[OrderID]],[3]!Table13456[No заказа],[3]!Table13456[Дата
отправки],"",0,1)</f>
        <v>45618</v>
      </c>
      <c r="B6482" s="2">
        <v>448415509</v>
      </c>
      <c r="C6482" s="2"/>
      <c r="D6482" s="2"/>
      <c r="E6482" s="3"/>
      <c r="F6482" s="3"/>
      <c r="H6482" s="5">
        <f>_xlfn.XLOOKUP(Table16[[#This Row],[OrderID]],[3]!Table13456[No заказа],[3]!Table13456[Количество],"",0,1)</f>
        <v>1</v>
      </c>
      <c r="I6482" s="5">
        <f>_xlfn.XLOOKUP(Table16[[#This Row],[OrderID]],[3]!Table13456[No заказа],[3]!Table13456[Цена],"",0,1)</f>
        <v>8674</v>
      </c>
      <c r="J6482" s="2" t="str">
        <f>M01_SETTINGS!$F$2</f>
        <v>KASPI</v>
      </c>
    </row>
    <row r="6483" spans="1:10" x14ac:dyDescent="0.35">
      <c r="A6483" s="3">
        <f>_xlfn.XLOOKUP(Table16[[#This Row],[OrderID]],[3]!Table13456[No заказа],[3]!Table13456[Дата
отправки],"",0,1)</f>
        <v>45618</v>
      </c>
      <c r="B6483" s="2">
        <v>448741666</v>
      </c>
      <c r="C6483" s="2"/>
      <c r="D6483" s="2"/>
      <c r="E6483" s="3"/>
      <c r="F6483" s="3"/>
      <c r="H6483" s="5">
        <f>_xlfn.XLOOKUP(Table16[[#This Row],[OrderID]],[3]!Table13456[No заказа],[3]!Table13456[Количество],"",0,1)</f>
        <v>1</v>
      </c>
      <c r="I6483" s="5">
        <f>_xlfn.XLOOKUP(Table16[[#This Row],[OrderID]],[3]!Table13456[No заказа],[3]!Table13456[Цена],"",0,1)</f>
        <v>9159</v>
      </c>
      <c r="J6483" s="2" t="str">
        <f>M01_SETTINGS!$F$2</f>
        <v>KASPI</v>
      </c>
    </row>
    <row r="6484" spans="1:10" x14ac:dyDescent="0.35">
      <c r="A6484" s="3">
        <f>_xlfn.XLOOKUP(Table16[[#This Row],[OrderID]],[3]!Table13456[No заказа],[3]!Table13456[Дата
отправки],"",0,1)</f>
        <v>45618</v>
      </c>
      <c r="B6484" s="2">
        <v>448409200</v>
      </c>
      <c r="C6484" s="2"/>
      <c r="D6484" s="2"/>
      <c r="E6484" s="3"/>
      <c r="F6484" s="3"/>
      <c r="H6484" s="5">
        <f>_xlfn.XLOOKUP(Table16[[#This Row],[OrderID]],[3]!Table13456[No заказа],[3]!Table13456[Количество],"",0,1)</f>
        <v>1</v>
      </c>
      <c r="I6484" s="5">
        <f>_xlfn.XLOOKUP(Table16[[#This Row],[OrderID]],[3]!Table13456[No заказа],[3]!Table13456[Цена],"",0,1)</f>
        <v>7884</v>
      </c>
      <c r="J6484" s="2" t="str">
        <f>M01_SETTINGS!$F$2</f>
        <v>KASPI</v>
      </c>
    </row>
    <row r="6485" spans="1:10" x14ac:dyDescent="0.35">
      <c r="A6485" s="3">
        <f>_xlfn.XLOOKUP(Table16[[#This Row],[OrderID]],[3]!Table13456[No заказа],[3]!Table13456[Дата
отправки],"",0,1)</f>
        <v>45618</v>
      </c>
      <c r="B6485" s="2">
        <v>448342860</v>
      </c>
      <c r="C6485" s="2"/>
      <c r="D6485" s="2"/>
      <c r="E6485" s="3"/>
      <c r="F6485" s="3"/>
      <c r="H6485" s="5">
        <f>_xlfn.XLOOKUP(Table16[[#This Row],[OrderID]],[3]!Table13456[No заказа],[3]!Table13456[Количество],"",0,1)</f>
        <v>1</v>
      </c>
      <c r="I6485" s="5">
        <f>_xlfn.XLOOKUP(Table16[[#This Row],[OrderID]],[3]!Table13456[No заказа],[3]!Table13456[Цена],"",0,1)</f>
        <v>8989</v>
      </c>
      <c r="J6485" s="2" t="str">
        <f>M01_SETTINGS!$F$2</f>
        <v>KASPI</v>
      </c>
    </row>
    <row r="6486" spans="1:10" x14ac:dyDescent="0.35">
      <c r="A6486" s="3">
        <f>_xlfn.XLOOKUP(Table16[[#This Row],[OrderID]],[3]!Table13456[No заказа],[3]!Table13456[Дата
отправки],"",0,1)</f>
        <v>45618</v>
      </c>
      <c r="B6486" s="2">
        <v>448513278</v>
      </c>
      <c r="C6486" s="2"/>
      <c r="D6486" s="2"/>
      <c r="E6486" s="3"/>
      <c r="F6486" s="3"/>
      <c r="H6486" s="5">
        <f>_xlfn.XLOOKUP(Table16[[#This Row],[OrderID]],[3]!Table13456[No заказа],[3]!Table13456[Количество],"",0,1)</f>
        <v>1</v>
      </c>
      <c r="I6486" s="5">
        <f>_xlfn.XLOOKUP(Table16[[#This Row],[OrderID]],[3]!Table13456[No заказа],[3]!Table13456[Цена],"",0,1)</f>
        <v>8989</v>
      </c>
      <c r="J6486" s="2" t="str">
        <f>M01_SETTINGS!$F$2</f>
        <v>KASPI</v>
      </c>
    </row>
    <row r="6487" spans="1:10" x14ac:dyDescent="0.35">
      <c r="A6487" s="3">
        <f>_xlfn.XLOOKUP(Table16[[#This Row],[OrderID]],[3]!Table13456[No заказа],[3]!Table13456[Дата
отправки],"",0,1)</f>
        <v>45618</v>
      </c>
      <c r="B6487" s="2">
        <v>448555744</v>
      </c>
      <c r="C6487" s="2"/>
      <c r="D6487" s="2"/>
      <c r="E6487" s="3"/>
      <c r="F6487" s="3"/>
      <c r="H6487" s="5">
        <f>_xlfn.XLOOKUP(Table16[[#This Row],[OrderID]],[3]!Table13456[No заказа],[3]!Table13456[Количество],"",0,1)</f>
        <v>1</v>
      </c>
      <c r="I6487" s="5">
        <f>_xlfn.XLOOKUP(Table16[[#This Row],[OrderID]],[3]!Table13456[No заказа],[3]!Table13456[Цена],"",0,1)</f>
        <v>8989</v>
      </c>
      <c r="J6487" s="2" t="str">
        <f>M01_SETTINGS!$F$2</f>
        <v>KASPI</v>
      </c>
    </row>
    <row r="6488" spans="1:10" x14ac:dyDescent="0.35">
      <c r="A6488" s="3">
        <f>_xlfn.XLOOKUP(Table16[[#This Row],[OrderID]],[3]!Table13456[No заказа],[3]!Table13456[Дата
отправки],"",0,1)</f>
        <v>45618</v>
      </c>
      <c r="B6488" s="2">
        <v>448819504</v>
      </c>
      <c r="C6488" s="2"/>
      <c r="D6488" s="2"/>
      <c r="E6488" s="3"/>
      <c r="F6488" s="3"/>
      <c r="H6488" s="5">
        <f>_xlfn.XLOOKUP(Table16[[#This Row],[OrderID]],[3]!Table13456[No заказа],[3]!Table13456[Количество],"",0,1)</f>
        <v>1</v>
      </c>
      <c r="I6488" s="5">
        <f>_xlfn.XLOOKUP(Table16[[#This Row],[OrderID]],[3]!Table13456[No заказа],[3]!Table13456[Цена],"",0,1)</f>
        <v>8989</v>
      </c>
      <c r="J6488" s="2" t="str">
        <f>M01_SETTINGS!$F$2</f>
        <v>KASPI</v>
      </c>
    </row>
    <row r="6489" spans="1:10" x14ac:dyDescent="0.35">
      <c r="A6489" s="3">
        <f>_xlfn.XLOOKUP(Table16[[#This Row],[OrderID]],[3]!Table13456[No заказа],[3]!Table13456[Дата
отправки],"",0,1)</f>
        <v>45618</v>
      </c>
      <c r="B6489" s="2">
        <v>448907685</v>
      </c>
      <c r="C6489" s="2"/>
      <c r="D6489" s="2"/>
      <c r="E6489" s="3"/>
      <c r="F6489" s="3"/>
      <c r="H6489" s="5">
        <f>_xlfn.XLOOKUP(Table16[[#This Row],[OrderID]],[3]!Table13456[No заказа],[3]!Table13456[Количество],"",0,1)</f>
        <v>1</v>
      </c>
      <c r="I6489" s="5">
        <f>_xlfn.XLOOKUP(Table16[[#This Row],[OrderID]],[3]!Table13456[No заказа],[3]!Table13456[Цена],"",0,1)</f>
        <v>7944</v>
      </c>
      <c r="J6489" s="2" t="str">
        <f>M01_SETTINGS!$F$2</f>
        <v>KASPI</v>
      </c>
    </row>
    <row r="6490" spans="1:10" x14ac:dyDescent="0.35">
      <c r="A6490" s="3">
        <f>_xlfn.XLOOKUP(Table16[[#This Row],[OrderID]],[3]!Table13456[No заказа],[3]!Table13456[Дата
отправки],"",0,1)</f>
        <v>45618</v>
      </c>
      <c r="B6490" s="2">
        <v>448468541</v>
      </c>
      <c r="C6490" s="2"/>
      <c r="D6490" s="2"/>
      <c r="E6490" s="3"/>
      <c r="F6490" s="3"/>
      <c r="H6490" s="5">
        <f>_xlfn.XLOOKUP(Table16[[#This Row],[OrderID]],[3]!Table13456[No заказа],[3]!Table13456[Количество],"",0,1)</f>
        <v>1</v>
      </c>
      <c r="I6490" s="5">
        <f>_xlfn.XLOOKUP(Table16[[#This Row],[OrderID]],[3]!Table13456[No заказа],[3]!Table13456[Цена],"",0,1)</f>
        <v>9958</v>
      </c>
      <c r="J6490" s="2" t="str">
        <f>M01_SETTINGS!$F$2</f>
        <v>KASPI</v>
      </c>
    </row>
    <row r="6491" spans="1:10" x14ac:dyDescent="0.35">
      <c r="A6491" s="3">
        <f>_xlfn.XLOOKUP(Table16[[#This Row],[OrderID]],[3]!Table13456[No заказа],[3]!Table13456[Дата
отправки],"",0,1)</f>
        <v>45618</v>
      </c>
      <c r="B6491" s="2">
        <v>448399002</v>
      </c>
      <c r="C6491" s="2"/>
      <c r="D6491" s="2"/>
      <c r="E6491" s="3"/>
      <c r="F6491" s="3"/>
      <c r="H6491" s="5">
        <f>_xlfn.XLOOKUP(Table16[[#This Row],[OrderID]],[3]!Table13456[No заказа],[3]!Table13456[Количество],"",0,1)</f>
        <v>1</v>
      </c>
      <c r="I6491" s="5">
        <f>_xlfn.XLOOKUP(Table16[[#This Row],[OrderID]],[3]!Table13456[No заказа],[3]!Table13456[Цена],"",0,1)</f>
        <v>8674</v>
      </c>
      <c r="J6491" s="2" t="str">
        <f>M01_SETTINGS!$F$2</f>
        <v>KASPI</v>
      </c>
    </row>
    <row r="6492" spans="1:10" x14ac:dyDescent="0.35">
      <c r="A6492" s="3">
        <f>_xlfn.XLOOKUP(Table16[[#This Row],[OrderID]],[3]!Table13456[No заказа],[3]!Table13456[Дата
отправки],"",0,1)</f>
        <v>45618</v>
      </c>
      <c r="B6492" s="2">
        <v>448797222</v>
      </c>
      <c r="C6492" s="2"/>
      <c r="D6492" s="2"/>
      <c r="E6492" s="3"/>
      <c r="F6492" s="3"/>
      <c r="H6492" s="5">
        <f>_xlfn.XLOOKUP(Table16[[#This Row],[OrderID]],[3]!Table13456[No заказа],[3]!Table13456[Количество],"",0,1)</f>
        <v>1</v>
      </c>
      <c r="I6492" s="5">
        <f>_xlfn.XLOOKUP(Table16[[#This Row],[OrderID]],[3]!Table13456[No заказа],[3]!Table13456[Цена],"",0,1)</f>
        <v>8665</v>
      </c>
      <c r="J6492" s="2" t="str">
        <f>M01_SETTINGS!$F$2</f>
        <v>KASPI</v>
      </c>
    </row>
    <row r="6493" spans="1:10" x14ac:dyDescent="0.35">
      <c r="A6493" s="3">
        <f>_xlfn.XLOOKUP(Table16[[#This Row],[OrderID]],[3]!Table13456[No заказа],[3]!Table13456[Дата
отправки],"",0,1)</f>
        <v>45618</v>
      </c>
      <c r="B6493" s="2">
        <v>448510054</v>
      </c>
      <c r="C6493" s="2"/>
      <c r="D6493" s="2"/>
      <c r="E6493" s="3"/>
      <c r="F6493" s="3"/>
      <c r="H6493" s="5">
        <f>_xlfn.XLOOKUP(Table16[[#This Row],[OrderID]],[3]!Table13456[No заказа],[3]!Table13456[Количество],"",0,1)</f>
        <v>1</v>
      </c>
      <c r="I6493" s="5">
        <f>_xlfn.XLOOKUP(Table16[[#This Row],[OrderID]],[3]!Table13456[No заказа],[3]!Table13456[Цена],"",0,1)</f>
        <v>7770</v>
      </c>
      <c r="J6493" s="2" t="str">
        <f>M01_SETTINGS!$F$2</f>
        <v>KASPI</v>
      </c>
    </row>
    <row r="6494" spans="1:10" x14ac:dyDescent="0.35">
      <c r="A6494" s="3">
        <f>_xlfn.XLOOKUP(Table16[[#This Row],[OrderID]],[3]!Table13456[No заказа],[3]!Table13456[Дата
отправки],"",0,1)</f>
        <v>45618</v>
      </c>
      <c r="B6494" s="2">
        <v>448476233</v>
      </c>
      <c r="C6494" s="2"/>
      <c r="D6494" s="2"/>
      <c r="E6494" s="3"/>
      <c r="F6494" s="3"/>
      <c r="H6494" s="5">
        <f>_xlfn.XLOOKUP(Table16[[#This Row],[OrderID]],[3]!Table13456[No заказа],[3]!Table13456[Количество],"",0,1)</f>
        <v>1</v>
      </c>
      <c r="I6494" s="5">
        <f>_xlfn.XLOOKUP(Table16[[#This Row],[OrderID]],[3]!Table13456[No заказа],[3]!Table13456[Цена],"",0,1)</f>
        <v>8989</v>
      </c>
      <c r="J6494" s="2" t="str">
        <f>M01_SETTINGS!$F$2</f>
        <v>KASPI</v>
      </c>
    </row>
    <row r="6495" spans="1:10" x14ac:dyDescent="0.35">
      <c r="A6495" s="3">
        <f>_xlfn.XLOOKUP(Table16[[#This Row],[OrderID]],[3]!Table13456[No заказа],[3]!Table13456[Дата
отправки],"",0,1)</f>
        <v>45618</v>
      </c>
      <c r="B6495" s="2">
        <v>448595960</v>
      </c>
      <c r="C6495" s="2"/>
      <c r="D6495" s="2"/>
      <c r="E6495" s="3"/>
      <c r="F6495" s="3"/>
      <c r="H6495" s="5">
        <f>_xlfn.XLOOKUP(Table16[[#This Row],[OrderID]],[3]!Table13456[No заказа],[3]!Table13456[Количество],"",0,1)</f>
        <v>1</v>
      </c>
      <c r="I6495" s="5">
        <f>_xlfn.XLOOKUP(Table16[[#This Row],[OrderID]],[3]!Table13456[No заказа],[3]!Table13456[Цена],"",0,1)</f>
        <v>8989</v>
      </c>
      <c r="J6495" s="2" t="str">
        <f>M01_SETTINGS!$F$2</f>
        <v>KASPI</v>
      </c>
    </row>
    <row r="6496" spans="1:10" x14ac:dyDescent="0.35">
      <c r="A6496" s="3">
        <f>_xlfn.XLOOKUP(Table16[[#This Row],[OrderID]],[3]!Table13456[No заказа],[3]!Table13456[Дата
отправки],"",0,1)</f>
        <v>45618</v>
      </c>
      <c r="B6496" s="2" t="s">
        <v>308</v>
      </c>
      <c r="C6496" s="2"/>
      <c r="D6496" s="2"/>
      <c r="E6496" s="3"/>
      <c r="F6496" s="3"/>
      <c r="H6496" s="5">
        <f>_xlfn.XLOOKUP(Table16[[#This Row],[OrderID]],[3]!Table13456[No заказа],[3]!Table13456[Количество],"",0,1)</f>
        <v>2</v>
      </c>
      <c r="I6496" s="5">
        <f>_xlfn.XLOOKUP(Table16[[#This Row],[OrderID]],[3]!Table13456[No заказа],[3]!Table13456[Цена],"",0,1)</f>
        <v>9900</v>
      </c>
      <c r="J6496" s="2" t="str">
        <f>M01_SETTINGS!$F$2</f>
        <v>KASPI</v>
      </c>
    </row>
    <row r="6497" spans="1:10" x14ac:dyDescent="0.35">
      <c r="A6497" s="3">
        <f>_xlfn.XLOOKUP(Table16[[#This Row],[OrderID]],[3]!Table13456[No заказа],[3]!Table13456[Дата
отправки],"",0,1)</f>
        <v>45618</v>
      </c>
      <c r="B6497" s="2" t="s">
        <v>309</v>
      </c>
      <c r="C6497" s="2"/>
      <c r="D6497" s="2"/>
      <c r="E6497" s="3"/>
      <c r="F6497" s="3"/>
      <c r="H6497" s="5">
        <f>_xlfn.XLOOKUP(Table16[[#This Row],[OrderID]],[3]!Table13456[No заказа],[3]!Table13456[Количество],"",0,1)</f>
        <v>2</v>
      </c>
      <c r="I6497" s="5">
        <f>_xlfn.XLOOKUP(Table16[[#This Row],[OrderID]],[3]!Table13456[No заказа],[3]!Table13456[Цена],"",0,1)</f>
        <v>9900</v>
      </c>
      <c r="J6497" s="2" t="str">
        <f>M01_SETTINGS!$F$2</f>
        <v>KASPI</v>
      </c>
    </row>
    <row r="6498" spans="1:10" x14ac:dyDescent="0.35">
      <c r="A6498" s="3">
        <f>_xlfn.XLOOKUP(Table16[[#This Row],[OrderID]],[3]!Table13456[No заказа],[3]!Table13456[Дата
отправки],"",0,1)</f>
        <v>45618</v>
      </c>
      <c r="B6498" s="2">
        <v>448479141</v>
      </c>
      <c r="C6498" s="2"/>
      <c r="D6498" s="2"/>
      <c r="E6498" s="3"/>
      <c r="F6498" s="3"/>
      <c r="H6498" s="5">
        <f>_xlfn.XLOOKUP(Table16[[#This Row],[OrderID]],[3]!Table13456[No заказа],[3]!Table13456[Количество],"",0,1)</f>
        <v>1</v>
      </c>
      <c r="I6498" s="5">
        <f>_xlfn.XLOOKUP(Table16[[#This Row],[OrderID]],[3]!Table13456[No заказа],[3]!Table13456[Цена],"",0,1)</f>
        <v>8324</v>
      </c>
      <c r="J6498" s="2" t="str">
        <f>M01_SETTINGS!$F$2</f>
        <v>KASPI</v>
      </c>
    </row>
    <row r="6499" spans="1:10" x14ac:dyDescent="0.35">
      <c r="A6499" s="3">
        <f>_xlfn.XLOOKUP(Table16[[#This Row],[OrderID]],[3]!Table13456[No заказа],[3]!Table13456[Дата
отправки],"",0,1)</f>
        <v>45618</v>
      </c>
      <c r="B6499" s="2">
        <v>448500256</v>
      </c>
      <c r="C6499" s="2"/>
      <c r="D6499" s="2"/>
      <c r="E6499" s="3"/>
      <c r="F6499" s="3"/>
      <c r="H6499" s="5">
        <f>_xlfn.XLOOKUP(Table16[[#This Row],[OrderID]],[3]!Table13456[No заказа],[3]!Table13456[Количество],"",0,1)</f>
        <v>1</v>
      </c>
      <c r="I6499" s="5">
        <f>_xlfn.XLOOKUP(Table16[[#This Row],[OrderID]],[3]!Table13456[No заказа],[3]!Table13456[Цена],"",0,1)</f>
        <v>7968</v>
      </c>
      <c r="J6499" s="2" t="str">
        <f>M01_SETTINGS!$F$2</f>
        <v>KASPI</v>
      </c>
    </row>
    <row r="6500" spans="1:10" x14ac:dyDescent="0.35">
      <c r="A6500" s="3">
        <f>_xlfn.XLOOKUP(Table16[[#This Row],[OrderID]],[3]!Table13456[No заказа],[3]!Table13456[Дата
отправки],"",0,1)</f>
        <v>45618</v>
      </c>
      <c r="B6500" s="2">
        <v>448542439</v>
      </c>
      <c r="C6500" s="2"/>
      <c r="D6500" s="2"/>
      <c r="E6500" s="3"/>
      <c r="F6500" s="3"/>
      <c r="H6500" s="5">
        <f>_xlfn.XLOOKUP(Table16[[#This Row],[OrderID]],[3]!Table13456[No заказа],[3]!Table13456[Количество],"",0,1)</f>
        <v>1</v>
      </c>
      <c r="I6500" s="5">
        <f>_xlfn.XLOOKUP(Table16[[#This Row],[OrderID]],[3]!Table13456[No заказа],[3]!Table13456[Цена],"",0,1)</f>
        <v>8670</v>
      </c>
      <c r="J6500" s="2" t="str">
        <f>M01_SETTINGS!$F$2</f>
        <v>KASPI</v>
      </c>
    </row>
    <row r="6501" spans="1:10" x14ac:dyDescent="0.35">
      <c r="A6501" s="3">
        <f>_xlfn.XLOOKUP(Table16[[#This Row],[OrderID]],[3]!Table13456[No заказа],[3]!Table13456[Дата
отправки],"",0,1)</f>
        <v>45618</v>
      </c>
      <c r="B6501" s="2">
        <v>448452391</v>
      </c>
      <c r="C6501" s="2"/>
      <c r="D6501" s="2"/>
      <c r="E6501" s="3"/>
      <c r="F6501" s="3"/>
      <c r="H6501" s="5">
        <f>_xlfn.XLOOKUP(Table16[[#This Row],[OrderID]],[3]!Table13456[No заказа],[3]!Table13456[Количество],"",0,1)</f>
        <v>1</v>
      </c>
      <c r="I6501" s="5">
        <f>_xlfn.XLOOKUP(Table16[[#This Row],[OrderID]],[3]!Table13456[No заказа],[3]!Table13456[Цена],"",0,1)</f>
        <v>8989</v>
      </c>
      <c r="J6501" s="2" t="str">
        <f>M01_SETTINGS!$F$2</f>
        <v>KASPI</v>
      </c>
    </row>
    <row r="6502" spans="1:10" x14ac:dyDescent="0.35">
      <c r="A6502" s="3">
        <f>_xlfn.XLOOKUP(Table16[[#This Row],[OrderID]],[3]!Table13456[No заказа],[3]!Table13456[Дата
отправки],"",0,1)</f>
        <v>45618</v>
      </c>
      <c r="B6502" s="2">
        <v>448652549</v>
      </c>
      <c r="C6502" s="2"/>
      <c r="D6502" s="2"/>
      <c r="E6502" s="3"/>
      <c r="F6502" s="3"/>
      <c r="H6502" s="5">
        <f>_xlfn.XLOOKUP(Table16[[#This Row],[OrderID]],[3]!Table13456[No заказа],[3]!Table13456[Количество],"",0,1)</f>
        <v>1</v>
      </c>
      <c r="I6502" s="5">
        <f>_xlfn.XLOOKUP(Table16[[#This Row],[OrderID]],[3]!Table13456[No заказа],[3]!Table13456[Цена],"",0,1)</f>
        <v>8989</v>
      </c>
      <c r="J6502" s="2" t="str">
        <f>M01_SETTINGS!$F$2</f>
        <v>KASPI</v>
      </c>
    </row>
    <row r="6503" spans="1:10" x14ac:dyDescent="0.35">
      <c r="A6503" s="3">
        <f>_xlfn.XLOOKUP(Table16[[#This Row],[OrderID]],[3]!Table13456[No заказа],[3]!Table13456[Дата
отправки],"",0,1)</f>
        <v>45618</v>
      </c>
      <c r="B6503" s="2">
        <v>448616351</v>
      </c>
      <c r="C6503" s="2"/>
      <c r="D6503" s="2"/>
      <c r="E6503" s="3"/>
      <c r="F6503" s="3"/>
      <c r="H6503" s="5">
        <f>_xlfn.XLOOKUP(Table16[[#This Row],[OrderID]],[3]!Table13456[No заказа],[3]!Table13456[Количество],"",0,1)</f>
        <v>1</v>
      </c>
      <c r="I6503" s="5">
        <f>_xlfn.XLOOKUP(Table16[[#This Row],[OrderID]],[3]!Table13456[No заказа],[3]!Table13456[Цена],"",0,1)</f>
        <v>10499</v>
      </c>
      <c r="J6503" s="2" t="str">
        <f>M01_SETTINGS!$F$2</f>
        <v>KASPI</v>
      </c>
    </row>
    <row r="6504" spans="1:10" x14ac:dyDescent="0.35">
      <c r="A6504" s="3">
        <f>_xlfn.XLOOKUP(Table16[[#This Row],[OrderID]],[3]!Table13456[No заказа],[3]!Table13456[Дата
отправки],"",0,1)</f>
        <v>45618</v>
      </c>
      <c r="B6504" s="2">
        <v>448864978</v>
      </c>
      <c r="C6504" s="2"/>
      <c r="D6504" s="2"/>
      <c r="E6504" s="3"/>
      <c r="F6504" s="3"/>
      <c r="H6504" s="5">
        <f>_xlfn.XLOOKUP(Table16[[#This Row],[OrderID]],[3]!Table13456[No заказа],[3]!Table13456[Количество],"",0,1)</f>
        <v>1</v>
      </c>
      <c r="I6504" s="5">
        <f>_xlfn.XLOOKUP(Table16[[#This Row],[OrderID]],[3]!Table13456[No заказа],[3]!Table13456[Цена],"",0,1)</f>
        <v>10499</v>
      </c>
      <c r="J6504" s="2" t="str">
        <f>M01_SETTINGS!$F$2</f>
        <v>KASPI</v>
      </c>
    </row>
    <row r="6505" spans="1:10" x14ac:dyDescent="0.35">
      <c r="A6505" s="3">
        <f>_xlfn.XLOOKUP(Table16[[#This Row],[OrderID]],[3]!Table13456[No заказа],[3]!Table13456[Дата
отправки],"",0,1)</f>
        <v>45618</v>
      </c>
      <c r="B6505" s="2">
        <v>448488502</v>
      </c>
      <c r="C6505" s="2"/>
      <c r="D6505" s="2"/>
      <c r="E6505" s="3"/>
      <c r="F6505" s="3"/>
      <c r="H6505" s="5">
        <f>_xlfn.XLOOKUP(Table16[[#This Row],[OrderID]],[3]!Table13456[No заказа],[3]!Table13456[Количество],"",0,1)</f>
        <v>1</v>
      </c>
      <c r="I6505" s="5">
        <f>_xlfn.XLOOKUP(Table16[[#This Row],[OrderID]],[3]!Table13456[No заказа],[3]!Table13456[Цена],"",0,1)</f>
        <v>12989</v>
      </c>
      <c r="J6505" s="2" t="str">
        <f>M01_SETTINGS!$F$2</f>
        <v>KASPI</v>
      </c>
    </row>
    <row r="6506" spans="1:10" x14ac:dyDescent="0.35">
      <c r="A6506" s="3">
        <f>_xlfn.XLOOKUP(Table16[[#This Row],[OrderID]],[3]!Table13456[No заказа],[3]!Table13456[Дата
отправки],"",0,1)</f>
        <v>45618</v>
      </c>
      <c r="B6506" s="2">
        <v>448795849</v>
      </c>
      <c r="C6506" s="2"/>
      <c r="D6506" s="2"/>
      <c r="E6506" s="3"/>
      <c r="F6506" s="3"/>
      <c r="H6506" s="5">
        <f>_xlfn.XLOOKUP(Table16[[#This Row],[OrderID]],[3]!Table13456[No заказа],[3]!Table13456[Количество],"",0,1)</f>
        <v>1</v>
      </c>
      <c r="I6506" s="5">
        <f>_xlfn.XLOOKUP(Table16[[#This Row],[OrderID]],[3]!Table13456[No заказа],[3]!Table13456[Цена],"",0,1)</f>
        <v>7446</v>
      </c>
      <c r="J6506" s="2" t="str">
        <f>M01_SETTINGS!$F$2</f>
        <v>KASPI</v>
      </c>
    </row>
    <row r="6507" spans="1:10" x14ac:dyDescent="0.35">
      <c r="A6507" s="3">
        <f>_xlfn.XLOOKUP(Table16[[#This Row],[OrderID]],[3]!Table13456[No заказа],[3]!Table13456[Дата
отправки],"",0,1)</f>
        <v>45618</v>
      </c>
      <c r="B6507" s="2">
        <v>448917338</v>
      </c>
      <c r="C6507" s="2"/>
      <c r="D6507" s="2"/>
      <c r="E6507" s="3"/>
      <c r="F6507" s="3"/>
      <c r="H6507" s="5">
        <f>_xlfn.XLOOKUP(Table16[[#This Row],[OrderID]],[3]!Table13456[No заказа],[3]!Table13456[Количество],"",0,1)</f>
        <v>1</v>
      </c>
      <c r="I6507" s="5">
        <f>_xlfn.XLOOKUP(Table16[[#This Row],[OrderID]],[3]!Table13456[No заказа],[3]!Table13456[Цена],"",0,1)</f>
        <v>8988</v>
      </c>
      <c r="J6507" s="2" t="str">
        <f>M01_SETTINGS!$F$2</f>
        <v>KASPI</v>
      </c>
    </row>
    <row r="6508" spans="1:10" x14ac:dyDescent="0.35">
      <c r="A6508" s="3">
        <f>_xlfn.XLOOKUP(Table16[[#This Row],[OrderID]],[3]!Table13456[No заказа],[3]!Table13456[Дата
отправки],"",0,1)</f>
        <v>45618</v>
      </c>
      <c r="B6508" s="2">
        <v>448774217</v>
      </c>
      <c r="C6508" s="2"/>
      <c r="D6508" s="2"/>
      <c r="E6508" s="3"/>
      <c r="F6508" s="3"/>
      <c r="H6508" s="5">
        <f>_xlfn.XLOOKUP(Table16[[#This Row],[OrderID]],[3]!Table13456[No заказа],[3]!Table13456[Количество],"",0,1)</f>
        <v>1</v>
      </c>
      <c r="I6508" s="5">
        <f>_xlfn.XLOOKUP(Table16[[#This Row],[OrderID]],[3]!Table13456[No заказа],[3]!Table13456[Цена],"",0,1)</f>
        <v>10894</v>
      </c>
      <c r="J6508" s="2" t="str">
        <f>M01_SETTINGS!$F$2</f>
        <v>KASPI</v>
      </c>
    </row>
    <row r="6509" spans="1:10" x14ac:dyDescent="0.35">
      <c r="A6509" s="3">
        <f>_xlfn.XLOOKUP(Table16[[#This Row],[OrderID]],[3]!Table13456[No заказа],[3]!Table13456[Дата
отправки],"",0,1)</f>
        <v>45618</v>
      </c>
      <c r="B6509" s="2">
        <v>448763973</v>
      </c>
      <c r="C6509" s="2"/>
      <c r="D6509" s="2"/>
      <c r="E6509" s="3"/>
      <c r="F6509" s="3"/>
      <c r="H6509" s="5">
        <f>_xlfn.XLOOKUP(Table16[[#This Row],[OrderID]],[3]!Table13456[No заказа],[3]!Table13456[Количество],"",0,1)</f>
        <v>1</v>
      </c>
      <c r="I6509" s="5">
        <f>_xlfn.XLOOKUP(Table16[[#This Row],[OrderID]],[3]!Table13456[No заказа],[3]!Table13456[Цена],"",0,1)</f>
        <v>10092</v>
      </c>
      <c r="J6509" s="2" t="str">
        <f>M01_SETTINGS!$F$2</f>
        <v>KASPI</v>
      </c>
    </row>
    <row r="6510" spans="1:10" x14ac:dyDescent="0.35">
      <c r="A6510" s="3">
        <f>_xlfn.XLOOKUP(Table16[[#This Row],[OrderID]],[3]!Table13456[No заказа],[3]!Table13456[Дата
отправки],"",0,1)</f>
        <v>45618</v>
      </c>
      <c r="B6510" s="2">
        <v>448400507</v>
      </c>
      <c r="C6510" s="2"/>
      <c r="D6510" s="2"/>
      <c r="E6510" s="3"/>
      <c r="F6510" s="3"/>
      <c r="H6510" s="5">
        <f>_xlfn.XLOOKUP(Table16[[#This Row],[OrderID]],[3]!Table13456[No заказа],[3]!Table13456[Количество],"",0,1)</f>
        <v>1</v>
      </c>
      <c r="I6510" s="5">
        <f>_xlfn.XLOOKUP(Table16[[#This Row],[OrderID]],[3]!Table13456[No заказа],[3]!Table13456[Цена],"",0,1)</f>
        <v>9000</v>
      </c>
      <c r="J6510" s="2" t="str">
        <f>M01_SETTINGS!$F$2</f>
        <v>KASPI</v>
      </c>
    </row>
    <row r="6511" spans="1:10" x14ac:dyDescent="0.35">
      <c r="A6511" s="3">
        <f>_xlfn.XLOOKUP(Table16[[#This Row],[OrderID]],[3]!Table13456[No заказа],[3]!Table13456[Дата
отправки],"",0,1)</f>
        <v>45618</v>
      </c>
      <c r="B6511" s="2">
        <v>448519462</v>
      </c>
      <c r="C6511" s="2"/>
      <c r="D6511" s="2"/>
      <c r="E6511" s="3"/>
      <c r="F6511" s="3"/>
      <c r="H6511" s="5">
        <f>_xlfn.XLOOKUP(Table16[[#This Row],[OrderID]],[3]!Table13456[No заказа],[3]!Table13456[Количество],"",0,1)</f>
        <v>1</v>
      </c>
      <c r="I6511" s="5">
        <f>_xlfn.XLOOKUP(Table16[[#This Row],[OrderID]],[3]!Table13456[No заказа],[3]!Table13456[Цена],"",0,1)</f>
        <v>9632</v>
      </c>
      <c r="J6511" s="2" t="str">
        <f>M01_SETTINGS!$F$2</f>
        <v>KASPI</v>
      </c>
    </row>
    <row r="6512" spans="1:10" x14ac:dyDescent="0.35">
      <c r="A6512" s="3">
        <f>_xlfn.XLOOKUP(Table16[[#This Row],[OrderID]],[3]!Table13456[No заказа],[3]!Table13456[Дата
отправки],"",0,1)</f>
        <v>45618</v>
      </c>
      <c r="B6512" s="2">
        <v>448549040</v>
      </c>
      <c r="C6512" s="2"/>
      <c r="D6512" s="2"/>
      <c r="E6512" s="3"/>
      <c r="F6512" s="3"/>
      <c r="H6512" s="5">
        <f>_xlfn.XLOOKUP(Table16[[#This Row],[OrderID]],[3]!Table13456[No заказа],[3]!Table13456[Количество],"",0,1)</f>
        <v>1</v>
      </c>
      <c r="I6512" s="5">
        <f>_xlfn.XLOOKUP(Table16[[#This Row],[OrderID]],[3]!Table13456[No заказа],[3]!Table13456[Цена],"",0,1)</f>
        <v>8947</v>
      </c>
      <c r="J6512" s="2" t="str">
        <f>M01_SETTINGS!$F$2</f>
        <v>KASPI</v>
      </c>
    </row>
    <row r="6513" spans="1:10" x14ac:dyDescent="0.35">
      <c r="A6513" s="3">
        <f>_xlfn.XLOOKUP(Table16[[#This Row],[OrderID]],[3]!Table13456[No заказа],[3]!Table13456[Дата
отправки],"",0,1)</f>
        <v>45618</v>
      </c>
      <c r="B6513" s="2">
        <v>448732592</v>
      </c>
      <c r="C6513" s="2"/>
      <c r="D6513" s="2"/>
      <c r="E6513" s="3"/>
      <c r="F6513" s="3"/>
      <c r="H6513" s="5">
        <f>_xlfn.XLOOKUP(Table16[[#This Row],[OrderID]],[3]!Table13456[No заказа],[3]!Table13456[Количество],"",0,1)</f>
        <v>1</v>
      </c>
      <c r="I6513" s="5">
        <f>_xlfn.XLOOKUP(Table16[[#This Row],[OrderID]],[3]!Table13456[No заказа],[3]!Table13456[Цена],"",0,1)</f>
        <v>8670</v>
      </c>
      <c r="J6513" s="2" t="str">
        <f>M01_SETTINGS!$F$2</f>
        <v>KASPI</v>
      </c>
    </row>
    <row r="6514" spans="1:10" x14ac:dyDescent="0.35">
      <c r="A6514" s="3">
        <f>_xlfn.XLOOKUP(Table16[[#This Row],[OrderID]],[3]!Table13456[No заказа],[3]!Table13456[Дата
отправки],"",0,1)</f>
        <v>45618</v>
      </c>
      <c r="B6514" s="2">
        <v>448700819</v>
      </c>
      <c r="C6514" s="2"/>
      <c r="D6514" s="2"/>
      <c r="E6514" s="3"/>
      <c r="F6514" s="3"/>
      <c r="H6514" s="5">
        <f>_xlfn.XLOOKUP(Table16[[#This Row],[OrderID]],[3]!Table13456[No заказа],[3]!Table13456[Количество],"",0,1)</f>
        <v>1</v>
      </c>
      <c r="I6514" s="5">
        <f>_xlfn.XLOOKUP(Table16[[#This Row],[OrderID]],[3]!Table13456[No заказа],[3]!Table13456[Цена],"",0,1)</f>
        <v>7990</v>
      </c>
      <c r="J6514" s="2" t="str">
        <f>M01_SETTINGS!$F$2</f>
        <v>KASPI</v>
      </c>
    </row>
    <row r="6515" spans="1:10" x14ac:dyDescent="0.35">
      <c r="A6515" s="3">
        <f>_xlfn.XLOOKUP(Table16[[#This Row],[OrderID]],[3]!Table13456[No заказа],[3]!Table13456[Дата
отправки],"",0,1)</f>
        <v>45618</v>
      </c>
      <c r="B6515" s="2">
        <v>448692993</v>
      </c>
      <c r="C6515" s="2"/>
      <c r="D6515" s="2"/>
      <c r="E6515" s="3"/>
      <c r="F6515" s="3"/>
      <c r="H6515" s="5">
        <f>_xlfn.XLOOKUP(Table16[[#This Row],[OrderID]],[3]!Table13456[No заказа],[3]!Table13456[Количество],"",0,1)</f>
        <v>1</v>
      </c>
      <c r="I6515" s="5" t="str">
        <f>_xlfn.XLOOKUP(Table16[[#This Row],[OrderID]],[3]!Table13456[No заказа],[3]!Table13456[Цена],"",0,1)</f>
        <v>zxxxz</v>
      </c>
      <c r="J6515" s="2" t="str">
        <f>M01_SETTINGS!$F$2</f>
        <v>KASPI</v>
      </c>
    </row>
    <row r="6516" spans="1:10" x14ac:dyDescent="0.35">
      <c r="A6516" s="3">
        <f>_xlfn.XLOOKUP(Table16[[#This Row],[OrderID]],[3]!Table13456[No заказа],[3]!Table13456[Дата
отправки],"",0,1)</f>
        <v>45618</v>
      </c>
      <c r="B6516" s="2">
        <v>448624882</v>
      </c>
      <c r="C6516" s="2"/>
      <c r="D6516" s="2"/>
      <c r="E6516" s="3"/>
      <c r="F6516" s="3"/>
      <c r="H6516" s="5">
        <f>_xlfn.XLOOKUP(Table16[[#This Row],[OrderID]],[3]!Table13456[No заказа],[3]!Table13456[Количество],"",0,1)</f>
        <v>1</v>
      </c>
      <c r="I6516" s="5">
        <f>_xlfn.XLOOKUP(Table16[[#This Row],[OrderID]],[3]!Table13456[No заказа],[3]!Table13456[Цена],"",0,1)</f>
        <v>7637</v>
      </c>
      <c r="J6516" s="2" t="str">
        <f>M01_SETTINGS!$F$2</f>
        <v>KASPI</v>
      </c>
    </row>
    <row r="6517" spans="1:10" x14ac:dyDescent="0.35">
      <c r="A6517" s="3">
        <f>_xlfn.XLOOKUP(Table16[[#This Row],[OrderID]],[3]!Table13456[No заказа],[3]!Table13456[Дата
отправки],"",0,1)</f>
        <v>45618</v>
      </c>
      <c r="B6517" s="2">
        <v>448638555</v>
      </c>
      <c r="C6517" s="2"/>
      <c r="D6517" s="2"/>
      <c r="E6517" s="3"/>
      <c r="F6517" s="3"/>
      <c r="H6517" s="5">
        <f>_xlfn.XLOOKUP(Table16[[#This Row],[OrderID]],[3]!Table13456[No заказа],[3]!Table13456[Количество],"",0,1)</f>
        <v>1</v>
      </c>
      <c r="I6517" s="5">
        <f>_xlfn.XLOOKUP(Table16[[#This Row],[OrderID]],[3]!Table13456[No заказа],[3]!Table13456[Цена],"",0,1)</f>
        <v>8989</v>
      </c>
      <c r="J6517" s="2" t="str">
        <f>M01_SETTINGS!$F$2</f>
        <v>KASPI</v>
      </c>
    </row>
    <row r="6518" spans="1:10" x14ac:dyDescent="0.35">
      <c r="A6518" s="3">
        <f>_xlfn.XLOOKUP(Table16[[#This Row],[OrderID]],[3]!Table13456[No заказа],[3]!Table13456[Дата
отправки],"",0,1)</f>
        <v>45618</v>
      </c>
      <c r="B6518" s="2">
        <v>448820332</v>
      </c>
      <c r="C6518" s="2"/>
      <c r="D6518" s="2"/>
      <c r="E6518" s="3"/>
      <c r="F6518" s="3"/>
      <c r="H6518" s="5">
        <f>_xlfn.XLOOKUP(Table16[[#This Row],[OrderID]],[3]!Table13456[No заказа],[3]!Table13456[Количество],"",0,1)</f>
        <v>1</v>
      </c>
      <c r="I6518" s="5">
        <f>_xlfn.XLOOKUP(Table16[[#This Row],[OrderID]],[3]!Table13456[No заказа],[3]!Table13456[Цена],"",0,1)</f>
        <v>8900</v>
      </c>
      <c r="J6518" s="2" t="str">
        <f>M01_SETTINGS!$F$2</f>
        <v>KASPI</v>
      </c>
    </row>
    <row r="6519" spans="1:10" x14ac:dyDescent="0.35">
      <c r="A6519" s="3">
        <f>_xlfn.XLOOKUP(Table16[[#This Row],[OrderID]],[3]!Table13456[No заказа],[3]!Table13456[Дата
отправки],"",0,1)</f>
        <v>45618</v>
      </c>
      <c r="B6519" s="2">
        <v>448416080</v>
      </c>
      <c r="C6519" s="2"/>
      <c r="D6519" s="2"/>
      <c r="E6519" s="3"/>
      <c r="F6519" s="3"/>
      <c r="H6519" s="5">
        <f>_xlfn.XLOOKUP(Table16[[#This Row],[OrderID]],[3]!Table13456[No заказа],[3]!Table13456[Количество],"",0,1)</f>
        <v>1</v>
      </c>
      <c r="I6519" s="5">
        <f>_xlfn.XLOOKUP(Table16[[#This Row],[OrderID]],[3]!Table13456[No заказа],[3]!Table13456[Цена],"",0,1)</f>
        <v>10486</v>
      </c>
      <c r="J6519" s="2" t="str">
        <f>M01_SETTINGS!$F$2</f>
        <v>KASPI</v>
      </c>
    </row>
    <row r="6520" spans="1:10" x14ac:dyDescent="0.35">
      <c r="A6520" s="3">
        <f>_xlfn.XLOOKUP(Table16[[#This Row],[OrderID]],[3]!Table13456[No заказа],[3]!Table13456[Дата
отправки],"",0,1)</f>
        <v>45618</v>
      </c>
      <c r="B6520" s="2">
        <v>448672053</v>
      </c>
      <c r="C6520" s="2"/>
      <c r="D6520" s="2"/>
      <c r="E6520" s="3"/>
      <c r="F6520" s="3"/>
      <c r="H6520" s="5">
        <f>_xlfn.XLOOKUP(Table16[[#This Row],[OrderID]],[3]!Table13456[No заказа],[3]!Table13456[Количество],"",0,1)</f>
        <v>1</v>
      </c>
      <c r="I6520" s="5">
        <f>_xlfn.XLOOKUP(Table16[[#This Row],[OrderID]],[3]!Table13456[No заказа],[3]!Table13456[Цена],"",0,1)</f>
        <v>9486</v>
      </c>
      <c r="J6520" s="2" t="str">
        <f>M01_SETTINGS!$F$2</f>
        <v>KASPI</v>
      </c>
    </row>
    <row r="6521" spans="1:10" x14ac:dyDescent="0.35">
      <c r="A6521" s="3">
        <f>_xlfn.XLOOKUP(Table16[[#This Row],[OrderID]],[3]!Table13456[No заказа],[3]!Table13456[Дата
отправки],"",0,1)</f>
        <v>45618</v>
      </c>
      <c r="B6521" s="2">
        <v>448399957</v>
      </c>
      <c r="C6521" s="2"/>
      <c r="D6521" s="2"/>
      <c r="E6521" s="3"/>
      <c r="F6521" s="3"/>
      <c r="H6521" s="5">
        <f>_xlfn.XLOOKUP(Table16[[#This Row],[OrderID]],[3]!Table13456[No заказа],[3]!Table13456[Количество],"",0,1)</f>
        <v>1</v>
      </c>
      <c r="I6521" s="5">
        <f>_xlfn.XLOOKUP(Table16[[#This Row],[OrderID]],[3]!Table13456[No заказа],[3]!Table13456[Цена],"",0,1)</f>
        <v>7787</v>
      </c>
      <c r="J6521" s="2" t="str">
        <f>M01_SETTINGS!$F$2</f>
        <v>KASPI</v>
      </c>
    </row>
    <row r="6522" spans="1:10" x14ac:dyDescent="0.35">
      <c r="A6522" s="3">
        <f>_xlfn.XLOOKUP(Table16[[#This Row],[OrderID]],[3]!Table13456[No заказа],[3]!Table13456[Дата
отправки],"",0,1)</f>
        <v>45618</v>
      </c>
      <c r="B6522" s="2">
        <v>448674968</v>
      </c>
      <c r="C6522" s="2"/>
      <c r="D6522" s="2"/>
      <c r="E6522" s="3"/>
      <c r="F6522" s="3"/>
      <c r="H6522" s="5">
        <f>_xlfn.XLOOKUP(Table16[[#This Row],[OrderID]],[3]!Table13456[No заказа],[3]!Table13456[Количество],"",0,1)</f>
        <v>1</v>
      </c>
      <c r="I6522" s="5">
        <f>_xlfn.XLOOKUP(Table16[[#This Row],[OrderID]],[3]!Table13456[No заказа],[3]!Table13456[Цена],"",0,1)</f>
        <v>7492</v>
      </c>
      <c r="J6522" s="2" t="str">
        <f>M01_SETTINGS!$F$2</f>
        <v>KASPI</v>
      </c>
    </row>
    <row r="6523" spans="1:10" x14ac:dyDescent="0.35">
      <c r="A6523" s="3">
        <f>_xlfn.XLOOKUP(Table16[[#This Row],[OrderID]],[3]!Table13456[No заказа],[3]!Table13456[Дата
отправки],"",0,1)</f>
        <v>45618</v>
      </c>
      <c r="B6523" s="2">
        <v>448772917</v>
      </c>
      <c r="C6523" s="2"/>
      <c r="D6523" s="2"/>
      <c r="E6523" s="3"/>
      <c r="F6523" s="3"/>
      <c r="H6523" s="5">
        <f>_xlfn.XLOOKUP(Table16[[#This Row],[OrderID]],[3]!Table13456[No заказа],[3]!Table13456[Количество],"",0,1)</f>
        <v>1</v>
      </c>
      <c r="I6523" s="5">
        <f>_xlfn.XLOOKUP(Table16[[#This Row],[OrderID]],[3]!Table13456[No заказа],[3]!Table13456[Цена],"",0,1)</f>
        <v>9894</v>
      </c>
      <c r="J6523" s="2" t="str">
        <f>M01_SETTINGS!$F$2</f>
        <v>KASPI</v>
      </c>
    </row>
    <row r="6524" spans="1:10" x14ac:dyDescent="0.35">
      <c r="A6524" s="3">
        <f>_xlfn.XLOOKUP(Table16[[#This Row],[OrderID]],[3]!Table13456[No заказа],[3]!Table13456[Дата
отправки],"",0,1)</f>
        <v>45618</v>
      </c>
      <c r="B6524" s="2">
        <v>448399712</v>
      </c>
      <c r="C6524" s="2"/>
      <c r="D6524" s="2"/>
      <c r="E6524" s="3"/>
      <c r="F6524" s="3"/>
      <c r="H6524" s="5">
        <f>_xlfn.XLOOKUP(Table16[[#This Row],[OrderID]],[3]!Table13456[No заказа],[3]!Table13456[Количество],"",0,1)</f>
        <v>1</v>
      </c>
      <c r="I6524" s="5">
        <f>_xlfn.XLOOKUP(Table16[[#This Row],[OrderID]],[3]!Table13456[No заказа],[3]!Table13456[Цена],"",0,1)</f>
        <v>8976</v>
      </c>
      <c r="J6524" s="2" t="str">
        <f>M01_SETTINGS!$F$2</f>
        <v>KASPI</v>
      </c>
    </row>
    <row r="6525" spans="1:10" x14ac:dyDescent="0.35">
      <c r="A6525" s="3">
        <f>_xlfn.XLOOKUP(Table16[[#This Row],[OrderID]],[3]!Table13456[No заказа],[3]!Table13456[Дата
отправки],"",0,1)</f>
        <v>45618</v>
      </c>
      <c r="B6525" s="2">
        <v>448546096</v>
      </c>
      <c r="C6525" s="2"/>
      <c r="D6525" s="2"/>
      <c r="E6525" s="3"/>
      <c r="F6525" s="3"/>
      <c r="H6525" s="5">
        <f>_xlfn.XLOOKUP(Table16[[#This Row],[OrderID]],[3]!Table13456[No заказа],[3]!Table13456[Количество],"",0,1)</f>
        <v>1</v>
      </c>
      <c r="I6525" s="5">
        <f>_xlfn.XLOOKUP(Table16[[#This Row],[OrderID]],[3]!Table13456[No заказа],[3]!Table13456[Цена],"",0,1)</f>
        <v>9656</v>
      </c>
      <c r="J6525" s="2" t="str">
        <f>M01_SETTINGS!$F$2</f>
        <v>KASPI</v>
      </c>
    </row>
    <row r="6526" spans="1:10" x14ac:dyDescent="0.35">
      <c r="A6526" s="3">
        <f>_xlfn.XLOOKUP(Table16[[#This Row],[OrderID]],[3]!Table13456[No заказа],[3]!Table13456[Дата
отправки],"",0,1)</f>
        <v>45618</v>
      </c>
      <c r="B6526" s="2">
        <v>448903801</v>
      </c>
      <c r="C6526" s="2"/>
      <c r="D6526" s="2"/>
      <c r="E6526" s="3"/>
      <c r="F6526" s="3"/>
      <c r="H6526" s="5">
        <f>_xlfn.XLOOKUP(Table16[[#This Row],[OrderID]],[3]!Table13456[No заказа],[3]!Table13456[Количество],"",0,1)</f>
        <v>1</v>
      </c>
      <c r="I6526" s="5">
        <f>_xlfn.XLOOKUP(Table16[[#This Row],[OrderID]],[3]!Table13456[No заказа],[3]!Table13456[Цена],"",0,1)</f>
        <v>9000</v>
      </c>
      <c r="J6526" s="2" t="str">
        <f>M01_SETTINGS!$F$2</f>
        <v>KASPI</v>
      </c>
    </row>
    <row r="6527" spans="1:10" x14ac:dyDescent="0.35">
      <c r="A6527" s="3">
        <f>_xlfn.XLOOKUP(Table16[[#This Row],[OrderID]],[3]!Table13456[No заказа],[3]!Table13456[Дата
отправки],"",0,1)</f>
        <v>45617</v>
      </c>
      <c r="B6527" s="2">
        <v>448364385</v>
      </c>
      <c r="C6527" s="2"/>
      <c r="D6527" s="2"/>
      <c r="E6527" s="3"/>
      <c r="F6527" s="3"/>
      <c r="H6527" s="5">
        <f>_xlfn.XLOOKUP(Table16[[#This Row],[OrderID]],[3]!Table13456[No заказа],[3]!Table13456[Количество],"",0,1)</f>
        <v>1</v>
      </c>
      <c r="I6527" s="5">
        <f>_xlfn.XLOOKUP(Table16[[#This Row],[OrderID]],[3]!Table13456[No заказа],[3]!Table13456[Цена],"",0,1)</f>
        <v>7974</v>
      </c>
      <c r="J6527" s="2" t="str">
        <f>M01_SETTINGS!$F$2</f>
        <v>KASPI</v>
      </c>
    </row>
    <row r="6528" spans="1:10" x14ac:dyDescent="0.35">
      <c r="A6528" s="3">
        <f>_xlfn.XLOOKUP(Table16[[#This Row],[OrderID]],[3]!Table13456[No заказа],[3]!Table13456[Дата
отправки],"",0,1)</f>
        <v>45617</v>
      </c>
      <c r="B6528" s="2">
        <v>448255739</v>
      </c>
      <c r="C6528" s="2"/>
      <c r="D6528" s="2"/>
      <c r="E6528" s="3"/>
      <c r="F6528" s="3"/>
      <c r="H6528" s="5">
        <f>_xlfn.XLOOKUP(Table16[[#This Row],[OrderID]],[3]!Table13456[No заказа],[3]!Table13456[Количество],"",0,1)</f>
        <v>1</v>
      </c>
      <c r="I6528" s="5">
        <f>_xlfn.XLOOKUP(Table16[[#This Row],[OrderID]],[3]!Table13456[No заказа],[3]!Table13456[Цена],"",0,1)</f>
        <v>8679</v>
      </c>
      <c r="J6528" s="2" t="str">
        <f>M01_SETTINGS!$F$2</f>
        <v>KASPI</v>
      </c>
    </row>
    <row r="6529" spans="1:10" x14ac:dyDescent="0.35">
      <c r="A6529" s="3">
        <f>_xlfn.XLOOKUP(Table16[[#This Row],[OrderID]],[3]!Table13456[No заказа],[3]!Table13456[Дата
отправки],"",0,1)</f>
        <v>45617</v>
      </c>
      <c r="B6529" s="2">
        <v>448349763</v>
      </c>
      <c r="C6529" s="2"/>
      <c r="D6529" s="2"/>
      <c r="E6529" s="3"/>
      <c r="F6529" s="3"/>
      <c r="H6529" s="5">
        <f>_xlfn.XLOOKUP(Table16[[#This Row],[OrderID]],[3]!Table13456[No заказа],[3]!Table13456[Количество],"",0,1)</f>
        <v>1</v>
      </c>
      <c r="I6529" s="5">
        <f>_xlfn.XLOOKUP(Table16[[#This Row],[OrderID]],[3]!Table13456[No заказа],[3]!Table13456[Цена],"",0,1)</f>
        <v>7933</v>
      </c>
      <c r="J6529" s="2" t="str">
        <f>M01_SETTINGS!$F$2</f>
        <v>KASPI</v>
      </c>
    </row>
    <row r="6530" spans="1:10" x14ac:dyDescent="0.35">
      <c r="A6530" s="3">
        <f>_xlfn.XLOOKUP(Table16[[#This Row],[OrderID]],[3]!Table13456[No заказа],[3]!Table13456[Дата
отправки],"",0,1)</f>
        <v>45617</v>
      </c>
      <c r="B6530" s="2">
        <v>448337425</v>
      </c>
      <c r="C6530" s="2"/>
      <c r="D6530" s="2"/>
      <c r="E6530" s="3"/>
      <c r="F6530" s="3"/>
      <c r="H6530" s="5">
        <f>_xlfn.XLOOKUP(Table16[[#This Row],[OrderID]],[3]!Table13456[No заказа],[3]!Table13456[Количество],"",0,1)</f>
        <v>1</v>
      </c>
      <c r="I6530" s="5">
        <f>_xlfn.XLOOKUP(Table16[[#This Row],[OrderID]],[3]!Table13456[No заказа],[3]!Table13456[Цена],"",0,1)</f>
        <v>8989</v>
      </c>
      <c r="J6530" s="2" t="str">
        <f>M01_SETTINGS!$F$2</f>
        <v>KASPI</v>
      </c>
    </row>
    <row r="6531" spans="1:10" x14ac:dyDescent="0.35">
      <c r="A6531" s="3">
        <f>_xlfn.XLOOKUP(Table16[[#This Row],[OrderID]],[3]!Table13456[No заказа],[3]!Table13456[Дата
отправки],"",0,1)</f>
        <v>45617</v>
      </c>
      <c r="B6531" s="2">
        <v>448005395</v>
      </c>
      <c r="C6531" s="2"/>
      <c r="D6531" s="2"/>
      <c r="E6531" s="3"/>
      <c r="F6531" s="3"/>
      <c r="H6531" s="5">
        <f>_xlfn.XLOOKUP(Table16[[#This Row],[OrderID]],[3]!Table13456[No заказа],[3]!Table13456[Количество],"",0,1)</f>
        <v>1</v>
      </c>
      <c r="I6531" s="5">
        <f>_xlfn.XLOOKUP(Table16[[#This Row],[OrderID]],[3]!Table13456[No заказа],[3]!Table13456[Цена],"",0,1)</f>
        <v>9525</v>
      </c>
      <c r="J6531" s="2" t="str">
        <f>M01_SETTINGS!$F$2</f>
        <v>KASPI</v>
      </c>
    </row>
    <row r="6532" spans="1:10" x14ac:dyDescent="0.35">
      <c r="A6532" s="3">
        <f>_xlfn.XLOOKUP(Table16[[#This Row],[OrderID]],[3]!Table13456[No заказа],[3]!Table13456[Дата
отправки],"",0,1)</f>
        <v>45617</v>
      </c>
      <c r="B6532" s="2">
        <v>447804309</v>
      </c>
      <c r="C6532" s="2"/>
      <c r="D6532" s="2"/>
      <c r="E6532" s="3"/>
      <c r="F6532" s="3"/>
      <c r="H6532" s="5">
        <f>_xlfn.XLOOKUP(Table16[[#This Row],[OrderID]],[3]!Table13456[No заказа],[3]!Table13456[Количество],"",0,1)</f>
        <v>1</v>
      </c>
      <c r="I6532" s="5">
        <f>_xlfn.XLOOKUP(Table16[[#This Row],[OrderID]],[3]!Table13456[No заказа],[3]!Table13456[Цена],"",0,1)</f>
        <v>9484</v>
      </c>
      <c r="J6532" s="2" t="str">
        <f>M01_SETTINGS!$F$2</f>
        <v>KASPI</v>
      </c>
    </row>
    <row r="6533" spans="1:10" x14ac:dyDescent="0.35">
      <c r="A6533" s="3">
        <f>_xlfn.XLOOKUP(Table16[[#This Row],[OrderID]],[3]!Table13456[No заказа],[3]!Table13456[Дата
отправки],"",0,1)</f>
        <v>45617</v>
      </c>
      <c r="B6533" s="2">
        <v>448305820</v>
      </c>
      <c r="C6533" s="2"/>
      <c r="D6533" s="2"/>
      <c r="E6533" s="3"/>
      <c r="F6533" s="3"/>
      <c r="H6533" s="5">
        <f>_xlfn.XLOOKUP(Table16[[#This Row],[OrderID]],[3]!Table13456[No заказа],[3]!Table13456[Количество],"",0,1)</f>
        <v>1</v>
      </c>
      <c r="I6533" s="5">
        <f>_xlfn.XLOOKUP(Table16[[#This Row],[OrderID]],[3]!Table13456[No заказа],[3]!Table13456[Цена],"",0,1)</f>
        <v>9988</v>
      </c>
      <c r="J6533" s="2" t="str">
        <f>M01_SETTINGS!$F$2</f>
        <v>KASPI</v>
      </c>
    </row>
    <row r="6534" spans="1:10" x14ac:dyDescent="0.35">
      <c r="A6534" s="3">
        <f>_xlfn.XLOOKUP(Table16[[#This Row],[OrderID]],[3]!Table13456[No заказа],[3]!Table13456[Дата
отправки],"",0,1)</f>
        <v>45617</v>
      </c>
      <c r="B6534" s="2">
        <v>447947447</v>
      </c>
      <c r="C6534" s="2"/>
      <c r="D6534" s="2"/>
      <c r="E6534" s="3"/>
      <c r="F6534" s="3"/>
      <c r="H6534" s="5">
        <f>_xlfn.XLOOKUP(Table16[[#This Row],[OrderID]],[3]!Table13456[No заказа],[3]!Table13456[Количество],"",0,1)</f>
        <v>1</v>
      </c>
      <c r="I6534" s="5">
        <f>_xlfn.XLOOKUP(Table16[[#This Row],[OrderID]],[3]!Table13456[No заказа],[3]!Table13456[Цена],"",0,1)</f>
        <v>7995</v>
      </c>
      <c r="J6534" s="2" t="str">
        <f>M01_SETTINGS!$F$2</f>
        <v>KASPI</v>
      </c>
    </row>
    <row r="6535" spans="1:10" x14ac:dyDescent="0.35">
      <c r="A6535" s="3">
        <f>_xlfn.XLOOKUP(Table16[[#This Row],[OrderID]],[3]!Table13456[No заказа],[3]!Table13456[Дата
отправки],"",0,1)</f>
        <v>45617</v>
      </c>
      <c r="B6535" s="2">
        <v>448330089</v>
      </c>
      <c r="C6535" s="2"/>
      <c r="D6535" s="2"/>
      <c r="E6535" s="3"/>
      <c r="F6535" s="3"/>
      <c r="H6535" s="5">
        <f>_xlfn.XLOOKUP(Table16[[#This Row],[OrderID]],[3]!Table13456[No заказа],[3]!Table13456[Количество],"",0,1)</f>
        <v>1</v>
      </c>
      <c r="I6535" s="5">
        <f>_xlfn.XLOOKUP(Table16[[#This Row],[OrderID]],[3]!Table13456[No заказа],[3]!Table13456[Цена],"",0,1)</f>
        <v>8675</v>
      </c>
      <c r="J6535" s="2" t="str">
        <f>M01_SETTINGS!$F$2</f>
        <v>KASPI</v>
      </c>
    </row>
    <row r="6536" spans="1:10" x14ac:dyDescent="0.35">
      <c r="A6536" s="3">
        <f>_xlfn.XLOOKUP(Table16[[#This Row],[OrderID]],[3]!Table13456[No заказа],[3]!Table13456[Дата
отправки],"",0,1)</f>
        <v>45617</v>
      </c>
      <c r="B6536" s="2">
        <v>448057935</v>
      </c>
      <c r="C6536" s="2"/>
      <c r="D6536" s="2"/>
      <c r="E6536" s="3"/>
      <c r="F6536" s="3"/>
      <c r="H6536" s="5">
        <f>_xlfn.XLOOKUP(Table16[[#This Row],[OrderID]],[3]!Table13456[No заказа],[3]!Table13456[Количество],"",0,1)</f>
        <v>1</v>
      </c>
      <c r="I6536" s="5">
        <f>_xlfn.XLOOKUP(Table16[[#This Row],[OrderID]],[3]!Table13456[No заказа],[3]!Table13456[Цена],"",0,1)</f>
        <v>8680</v>
      </c>
      <c r="J6536" s="2" t="str">
        <f>M01_SETTINGS!$F$2</f>
        <v>KASPI</v>
      </c>
    </row>
    <row r="6537" spans="1:10" x14ac:dyDescent="0.35">
      <c r="A6537" s="3">
        <f>_xlfn.XLOOKUP(Table16[[#This Row],[OrderID]],[3]!Table13456[No заказа],[3]!Table13456[Дата
отправки],"",0,1)</f>
        <v>45617</v>
      </c>
      <c r="B6537" s="2">
        <v>447947138</v>
      </c>
      <c r="C6537" s="2"/>
      <c r="D6537" s="2"/>
      <c r="E6537" s="3"/>
      <c r="F6537" s="3"/>
      <c r="H6537" s="5">
        <f>_xlfn.XLOOKUP(Table16[[#This Row],[OrderID]],[3]!Table13456[No заказа],[3]!Table13456[Количество],"",0,1)</f>
        <v>1</v>
      </c>
      <c r="I6537" s="5">
        <f>_xlfn.XLOOKUP(Table16[[#This Row],[OrderID]],[3]!Table13456[No заказа],[3]!Table13456[Цена],"",0,1)</f>
        <v>8699</v>
      </c>
      <c r="J6537" s="2" t="str">
        <f>M01_SETTINGS!$F$2</f>
        <v>KASPI</v>
      </c>
    </row>
    <row r="6538" spans="1:10" x14ac:dyDescent="0.35">
      <c r="A6538" s="3">
        <f>_xlfn.XLOOKUP(Table16[[#This Row],[OrderID]],[3]!Table13456[No заказа],[3]!Table13456[Дата
отправки],"",0,1)</f>
        <v>45617</v>
      </c>
      <c r="B6538" s="2">
        <v>448325033</v>
      </c>
      <c r="C6538" s="2"/>
      <c r="D6538" s="2"/>
      <c r="E6538" s="3"/>
      <c r="F6538" s="3"/>
      <c r="H6538" s="5">
        <f>_xlfn.XLOOKUP(Table16[[#This Row],[OrderID]],[3]!Table13456[No заказа],[3]!Table13456[Количество],"",0,1)</f>
        <v>1</v>
      </c>
      <c r="I6538" s="5">
        <f>_xlfn.XLOOKUP(Table16[[#This Row],[OrderID]],[3]!Table13456[No заказа],[3]!Table13456[Цена],"",0,1)</f>
        <v>7859</v>
      </c>
      <c r="J6538" s="2" t="str">
        <f>M01_SETTINGS!$F$2</f>
        <v>KASPI</v>
      </c>
    </row>
    <row r="6539" spans="1:10" x14ac:dyDescent="0.35">
      <c r="A6539" s="3">
        <f>_xlfn.XLOOKUP(Table16[[#This Row],[OrderID]],[3]!Table13456[No заказа],[3]!Table13456[Дата
отправки],"",0,1)</f>
        <v>45617</v>
      </c>
      <c r="B6539" s="2">
        <v>448289221</v>
      </c>
      <c r="C6539" s="2"/>
      <c r="D6539" s="2"/>
      <c r="E6539" s="3"/>
      <c r="F6539" s="3"/>
      <c r="H6539" s="5">
        <f>_xlfn.XLOOKUP(Table16[[#This Row],[OrderID]],[3]!Table13456[No заказа],[3]!Table13456[Количество],"",0,1)</f>
        <v>1</v>
      </c>
      <c r="I6539" s="5">
        <f>_xlfn.XLOOKUP(Table16[[#This Row],[OrderID]],[3]!Table13456[No заказа],[3]!Table13456[Цена],"",0,1)</f>
        <v>8422</v>
      </c>
      <c r="J6539" s="2" t="str">
        <f>M01_SETTINGS!$F$2</f>
        <v>KASPI</v>
      </c>
    </row>
    <row r="6540" spans="1:10" x14ac:dyDescent="0.35">
      <c r="A6540" s="3">
        <f>_xlfn.XLOOKUP(Table16[[#This Row],[OrderID]],[3]!Table13456[No заказа],[3]!Table13456[Дата
отправки],"",0,1)</f>
        <v>45617</v>
      </c>
      <c r="B6540" s="2">
        <v>448010655</v>
      </c>
      <c r="C6540" s="2"/>
      <c r="D6540" s="2"/>
      <c r="E6540" s="3"/>
      <c r="F6540" s="3"/>
      <c r="H6540" s="5">
        <f>_xlfn.XLOOKUP(Table16[[#This Row],[OrderID]],[3]!Table13456[No заказа],[3]!Table13456[Количество],"",0,1)</f>
        <v>1</v>
      </c>
      <c r="I6540" s="5">
        <f>_xlfn.XLOOKUP(Table16[[#This Row],[OrderID]],[3]!Table13456[No заказа],[3]!Table13456[Цена],"",0,1)</f>
        <v>10128</v>
      </c>
      <c r="J6540" s="2" t="str">
        <f>M01_SETTINGS!$F$2</f>
        <v>KASPI</v>
      </c>
    </row>
    <row r="6541" spans="1:10" x14ac:dyDescent="0.35">
      <c r="A6541" s="3">
        <f>_xlfn.XLOOKUP(Table16[[#This Row],[OrderID]],[3]!Table13456[No заказа],[3]!Table13456[Дата
отправки],"",0,1)</f>
        <v>45617</v>
      </c>
      <c r="B6541" s="2">
        <v>448087903</v>
      </c>
      <c r="C6541" s="2"/>
      <c r="D6541" s="2"/>
      <c r="E6541" s="3"/>
      <c r="F6541" s="3"/>
      <c r="H6541" s="5">
        <f>_xlfn.XLOOKUP(Table16[[#This Row],[OrderID]],[3]!Table13456[No заказа],[3]!Table13456[Количество],"",0,1)</f>
        <v>1</v>
      </c>
      <c r="I6541" s="5">
        <f>_xlfn.XLOOKUP(Table16[[#This Row],[OrderID]],[3]!Table13456[No заказа],[3]!Table13456[Цена],"",0,1)</f>
        <v>7990</v>
      </c>
      <c r="J6541" s="2" t="str">
        <f>M01_SETTINGS!$F$2</f>
        <v>KASPI</v>
      </c>
    </row>
    <row r="6542" spans="1:10" x14ac:dyDescent="0.35">
      <c r="A6542" s="3">
        <f>_xlfn.XLOOKUP(Table16[[#This Row],[OrderID]],[3]!Table13456[No заказа],[3]!Table13456[Дата
отправки],"",0,1)</f>
        <v>45617</v>
      </c>
      <c r="B6542" s="2">
        <v>448162006</v>
      </c>
      <c r="C6542" s="2"/>
      <c r="D6542" s="2"/>
      <c r="E6542" s="3"/>
      <c r="F6542" s="3"/>
      <c r="H6542" s="5">
        <f>_xlfn.XLOOKUP(Table16[[#This Row],[OrderID]],[3]!Table13456[No заказа],[3]!Table13456[Количество],"",0,1)</f>
        <v>1</v>
      </c>
      <c r="I6542" s="5">
        <f>_xlfn.XLOOKUP(Table16[[#This Row],[OrderID]],[3]!Table13456[No заказа],[3]!Table13456[Цена],"",0,1)</f>
        <v>7990</v>
      </c>
      <c r="J6542" s="2" t="str">
        <f>M01_SETTINGS!$F$2</f>
        <v>KASPI</v>
      </c>
    </row>
    <row r="6543" spans="1:10" x14ac:dyDescent="0.35">
      <c r="A6543" s="3">
        <f>_xlfn.XLOOKUP(Table16[[#This Row],[OrderID]],[3]!Table13456[No заказа],[3]!Table13456[Дата
отправки],"",0,1)</f>
        <v>45617</v>
      </c>
      <c r="B6543" s="2">
        <v>447845764</v>
      </c>
      <c r="C6543" s="2"/>
      <c r="D6543" s="2"/>
      <c r="E6543" s="3"/>
      <c r="F6543" s="3"/>
      <c r="H6543" s="5">
        <f>_xlfn.XLOOKUP(Table16[[#This Row],[OrderID]],[3]!Table13456[No заказа],[3]!Table13456[Количество],"",0,1)</f>
        <v>1</v>
      </c>
      <c r="I6543" s="5">
        <f>_xlfn.XLOOKUP(Table16[[#This Row],[OrderID]],[3]!Table13456[No заказа],[3]!Table13456[Цена],"",0,1)</f>
        <v>8000</v>
      </c>
      <c r="J6543" s="2" t="str">
        <f>M01_SETTINGS!$F$2</f>
        <v>KASPI</v>
      </c>
    </row>
    <row r="6544" spans="1:10" x14ac:dyDescent="0.35">
      <c r="A6544" s="3">
        <f>_xlfn.XLOOKUP(Table16[[#This Row],[OrderID]],[3]!Table13456[No заказа],[3]!Table13456[Дата
отправки],"",0,1)</f>
        <v>45617</v>
      </c>
      <c r="B6544" s="2">
        <v>448114823</v>
      </c>
      <c r="C6544" s="2"/>
      <c r="D6544" s="2"/>
      <c r="E6544" s="3"/>
      <c r="F6544" s="3"/>
      <c r="H6544" s="5">
        <f>_xlfn.XLOOKUP(Table16[[#This Row],[OrderID]],[3]!Table13456[No заказа],[3]!Table13456[Количество],"",0,1)</f>
        <v>1</v>
      </c>
      <c r="I6544" s="5">
        <f>_xlfn.XLOOKUP(Table16[[#This Row],[OrderID]],[3]!Table13456[No заказа],[3]!Table13456[Цена],"",0,1)</f>
        <v>8680</v>
      </c>
      <c r="J6544" s="2" t="str">
        <f>M01_SETTINGS!$F$2</f>
        <v>KASPI</v>
      </c>
    </row>
    <row r="6545" spans="1:10" x14ac:dyDescent="0.35">
      <c r="A6545" s="3">
        <f>_xlfn.XLOOKUP(Table16[[#This Row],[OrderID]],[3]!Table13456[No заказа],[3]!Table13456[Дата
отправки],"",0,1)</f>
        <v>45617</v>
      </c>
      <c r="B6545" s="2">
        <v>448036576</v>
      </c>
      <c r="C6545" s="2"/>
      <c r="D6545" s="2"/>
      <c r="E6545" s="3"/>
      <c r="F6545" s="3"/>
      <c r="H6545" s="5">
        <f>_xlfn.XLOOKUP(Table16[[#This Row],[OrderID]],[3]!Table13456[No заказа],[3]!Table13456[Количество],"",0,1)</f>
        <v>1</v>
      </c>
      <c r="I6545" s="5">
        <f>_xlfn.XLOOKUP(Table16[[#This Row],[OrderID]],[3]!Table13456[No заказа],[3]!Table13456[Цена],"",0,1)</f>
        <v>8699</v>
      </c>
      <c r="J6545" s="2" t="str">
        <f>M01_SETTINGS!$F$2</f>
        <v>KASPI</v>
      </c>
    </row>
    <row r="6546" spans="1:10" x14ac:dyDescent="0.35">
      <c r="A6546" s="3">
        <f>_xlfn.XLOOKUP(Table16[[#This Row],[OrderID]],[3]!Table13456[No заказа],[3]!Table13456[Дата
отправки],"",0,1)</f>
        <v>45617</v>
      </c>
      <c r="B6546" s="2">
        <v>447960241</v>
      </c>
      <c r="C6546" s="2"/>
      <c r="D6546" s="2"/>
      <c r="E6546" s="3"/>
      <c r="F6546" s="3"/>
      <c r="H6546" s="5">
        <f>_xlfn.XLOOKUP(Table16[[#This Row],[OrderID]],[3]!Table13456[No заказа],[3]!Table13456[Количество],"",0,1)</f>
        <v>1</v>
      </c>
      <c r="I6546" s="5">
        <f>_xlfn.XLOOKUP(Table16[[#This Row],[OrderID]],[3]!Table13456[No заказа],[3]!Table13456[Цена],"",0,1)</f>
        <v>8989</v>
      </c>
      <c r="J6546" s="2" t="str">
        <f>M01_SETTINGS!$F$2</f>
        <v>KASPI</v>
      </c>
    </row>
    <row r="6547" spans="1:10" x14ac:dyDescent="0.35">
      <c r="A6547" s="3">
        <f>_xlfn.XLOOKUP(Table16[[#This Row],[OrderID]],[3]!Table13456[No заказа],[3]!Table13456[Дата
отправки],"",0,1)</f>
        <v>45617</v>
      </c>
      <c r="B6547" s="2">
        <v>448082853</v>
      </c>
      <c r="C6547" s="2"/>
      <c r="D6547" s="2"/>
      <c r="E6547" s="3"/>
      <c r="F6547" s="3"/>
      <c r="H6547" s="5">
        <f>_xlfn.XLOOKUP(Table16[[#This Row],[OrderID]],[3]!Table13456[No заказа],[3]!Table13456[Количество],"",0,1)</f>
        <v>1</v>
      </c>
      <c r="I6547" s="5">
        <f>_xlfn.XLOOKUP(Table16[[#This Row],[OrderID]],[3]!Table13456[No заказа],[3]!Table13456[Цена],"",0,1)</f>
        <v>10499</v>
      </c>
      <c r="J6547" s="2" t="str">
        <f>M01_SETTINGS!$F$2</f>
        <v>KASPI</v>
      </c>
    </row>
    <row r="6548" spans="1:10" x14ac:dyDescent="0.35">
      <c r="A6548" s="3">
        <f>_xlfn.XLOOKUP(Table16[[#This Row],[OrderID]],[3]!Table13456[No заказа],[3]!Table13456[Дата
отправки],"",0,1)</f>
        <v>45617</v>
      </c>
      <c r="B6548" s="2">
        <v>448094722</v>
      </c>
      <c r="C6548" s="2"/>
      <c r="D6548" s="2"/>
      <c r="E6548" s="3"/>
      <c r="F6548" s="3"/>
      <c r="H6548" s="5">
        <f>_xlfn.XLOOKUP(Table16[[#This Row],[OrderID]],[3]!Table13456[No заказа],[3]!Table13456[Количество],"",0,1)</f>
        <v>1</v>
      </c>
      <c r="I6548" s="5">
        <f>_xlfn.XLOOKUP(Table16[[#This Row],[OrderID]],[3]!Table13456[No заказа],[3]!Table13456[Цена],"",0,1)</f>
        <v>10499</v>
      </c>
      <c r="J6548" s="2" t="str">
        <f>M01_SETTINGS!$F$2</f>
        <v>KASPI</v>
      </c>
    </row>
    <row r="6549" spans="1:10" x14ac:dyDescent="0.35">
      <c r="A6549" s="3">
        <f>_xlfn.XLOOKUP(Table16[[#This Row],[OrderID]],[3]!Table13456[No заказа],[3]!Table13456[Дата
отправки],"",0,1)</f>
        <v>45617</v>
      </c>
      <c r="B6549" s="2">
        <v>448366761</v>
      </c>
      <c r="C6549" s="2"/>
      <c r="D6549" s="2"/>
      <c r="E6549" s="3"/>
      <c r="F6549" s="3"/>
      <c r="H6549" s="5">
        <f>_xlfn.XLOOKUP(Table16[[#This Row],[OrderID]],[3]!Table13456[No заказа],[3]!Table13456[Количество],"",0,1)</f>
        <v>1</v>
      </c>
      <c r="I6549" s="5">
        <f>_xlfn.XLOOKUP(Table16[[#This Row],[OrderID]],[3]!Table13456[No заказа],[3]!Table13456[Цена],"",0,1)</f>
        <v>8988</v>
      </c>
      <c r="J6549" s="2" t="str">
        <f>M01_SETTINGS!$F$2</f>
        <v>KASPI</v>
      </c>
    </row>
    <row r="6550" spans="1:10" x14ac:dyDescent="0.35">
      <c r="A6550" s="3">
        <f>_xlfn.XLOOKUP(Table16[[#This Row],[OrderID]],[3]!Table13456[No заказа],[3]!Table13456[Дата
отправки],"",0,1)</f>
        <v>45617</v>
      </c>
      <c r="B6550" s="2">
        <v>447854293</v>
      </c>
      <c r="C6550" s="2"/>
      <c r="D6550" s="2"/>
      <c r="E6550" s="3"/>
      <c r="F6550" s="3"/>
      <c r="H6550" s="5">
        <f>_xlfn.XLOOKUP(Table16[[#This Row],[OrderID]],[3]!Table13456[No заказа],[3]!Table13456[Количество],"",0,1)</f>
        <v>1</v>
      </c>
      <c r="I6550" s="5">
        <f>_xlfn.XLOOKUP(Table16[[#This Row],[OrderID]],[3]!Table13456[No заказа],[3]!Table13456[Цена],"",0,1)</f>
        <v>8475</v>
      </c>
      <c r="J6550" s="2" t="str">
        <f>M01_SETTINGS!$F$2</f>
        <v>KASPI</v>
      </c>
    </row>
    <row r="6551" spans="1:10" x14ac:dyDescent="0.35">
      <c r="A6551" s="3">
        <f>_xlfn.XLOOKUP(Table16[[#This Row],[OrderID]],[3]!Table13456[No заказа],[3]!Table13456[Дата
отправки],"",0,1)</f>
        <v>45617</v>
      </c>
      <c r="B6551" s="2">
        <v>447756503</v>
      </c>
      <c r="C6551" s="2"/>
      <c r="D6551" s="2"/>
      <c r="E6551" s="3"/>
      <c r="F6551" s="3"/>
      <c r="H6551" s="5">
        <f>_xlfn.XLOOKUP(Table16[[#This Row],[OrderID]],[3]!Table13456[No заказа],[3]!Table13456[Количество],"",0,1)</f>
        <v>1</v>
      </c>
      <c r="I6551" s="5">
        <f>_xlfn.XLOOKUP(Table16[[#This Row],[OrderID]],[3]!Table13456[No заказа],[3]!Table13456[Цена],"",0,1)</f>
        <v>10408</v>
      </c>
      <c r="J6551" s="2" t="str">
        <f>M01_SETTINGS!$F$2</f>
        <v>KASPI</v>
      </c>
    </row>
    <row r="6552" spans="1:10" x14ac:dyDescent="0.35">
      <c r="A6552" s="3">
        <f>_xlfn.XLOOKUP(Table16[[#This Row],[OrderID]],[3]!Table13456[No заказа],[3]!Table13456[Дата
отправки],"",0,1)</f>
        <v>45617</v>
      </c>
      <c r="B6552" s="2">
        <v>448307808</v>
      </c>
      <c r="C6552" s="2"/>
      <c r="D6552" s="2"/>
      <c r="E6552" s="3"/>
      <c r="F6552" s="3"/>
      <c r="H6552" s="5">
        <f>_xlfn.XLOOKUP(Table16[[#This Row],[OrderID]],[3]!Table13456[No заказа],[3]!Table13456[Количество],"",0,1)</f>
        <v>1</v>
      </c>
      <c r="I6552" s="5">
        <f>_xlfn.XLOOKUP(Table16[[#This Row],[OrderID]],[3]!Table13456[No заказа],[3]!Table13456[Цена],"",0,1)</f>
        <v>8245</v>
      </c>
      <c r="J6552" s="2" t="str">
        <f>M01_SETTINGS!$F$2</f>
        <v>KASPI</v>
      </c>
    </row>
    <row r="6553" spans="1:10" x14ac:dyDescent="0.35">
      <c r="A6553" s="3">
        <f>_xlfn.XLOOKUP(Table16[[#This Row],[OrderID]],[3]!Table13456[No заказа],[3]!Table13456[Дата
отправки],"",0,1)</f>
        <v>45617</v>
      </c>
      <c r="B6553" s="2">
        <v>447912410</v>
      </c>
      <c r="C6553" s="2"/>
      <c r="D6553" s="2"/>
      <c r="E6553" s="3"/>
      <c r="F6553" s="3"/>
      <c r="H6553" s="5">
        <f>_xlfn.XLOOKUP(Table16[[#This Row],[OrderID]],[3]!Table13456[No заказа],[3]!Table13456[Количество],"",0,1)</f>
        <v>1</v>
      </c>
      <c r="I6553" s="5">
        <f>_xlfn.XLOOKUP(Table16[[#This Row],[OrderID]],[3]!Table13456[No заказа],[3]!Table13456[Цена],"",0,1)</f>
        <v>7997</v>
      </c>
      <c r="J6553" s="2" t="str">
        <f>M01_SETTINGS!$F$2</f>
        <v>KASPI</v>
      </c>
    </row>
    <row r="6554" spans="1:10" x14ac:dyDescent="0.35">
      <c r="A6554" s="3">
        <f>_xlfn.XLOOKUP(Table16[[#This Row],[OrderID]],[3]!Table13456[No заказа],[3]!Table13456[Дата
отправки],"",0,1)</f>
        <v>45617</v>
      </c>
      <c r="B6554" s="2">
        <v>447854033</v>
      </c>
      <c r="C6554" s="2"/>
      <c r="D6554" s="2"/>
      <c r="E6554" s="3"/>
      <c r="F6554" s="3"/>
      <c r="H6554" s="5">
        <f>_xlfn.XLOOKUP(Table16[[#This Row],[OrderID]],[3]!Table13456[No заказа],[3]!Table13456[Количество],"",0,1)</f>
        <v>1</v>
      </c>
      <c r="I6554" s="5">
        <f>_xlfn.XLOOKUP(Table16[[#This Row],[OrderID]],[3]!Table13456[No заказа],[3]!Table13456[Цена],"",0,1)</f>
        <v>8475</v>
      </c>
      <c r="J6554" s="2" t="str">
        <f>M01_SETTINGS!$F$2</f>
        <v>KASPI</v>
      </c>
    </row>
    <row r="6555" spans="1:10" x14ac:dyDescent="0.35">
      <c r="A6555" s="3">
        <f>_xlfn.XLOOKUP(Table16[[#This Row],[OrderID]],[3]!Table13456[No заказа],[3]!Table13456[Дата
отправки],"",0,1)</f>
        <v>45617</v>
      </c>
      <c r="B6555" s="2">
        <v>448125370</v>
      </c>
      <c r="C6555" s="2"/>
      <c r="D6555" s="2"/>
      <c r="E6555" s="3"/>
      <c r="F6555" s="3"/>
      <c r="H6555" s="5">
        <f>_xlfn.XLOOKUP(Table16[[#This Row],[OrderID]],[3]!Table13456[No заказа],[3]!Table13456[Количество],"",0,1)</f>
        <v>1</v>
      </c>
      <c r="I6555" s="5">
        <f>_xlfn.XLOOKUP(Table16[[#This Row],[OrderID]],[3]!Table13456[No заказа],[3]!Table13456[Цена],"",0,1)</f>
        <v>12999</v>
      </c>
      <c r="J6555" s="2" t="str">
        <f>M01_SETTINGS!$F$2</f>
        <v>KASPI</v>
      </c>
    </row>
    <row r="6556" spans="1:10" x14ac:dyDescent="0.35">
      <c r="A6556" s="3">
        <f>_xlfn.XLOOKUP(Table16[[#This Row],[OrderID]],[3]!Table13456[No заказа],[3]!Table13456[Дата
отправки],"",0,1)</f>
        <v>45617</v>
      </c>
      <c r="B6556" s="2">
        <v>448074798</v>
      </c>
      <c r="C6556" s="2"/>
      <c r="D6556" s="2"/>
      <c r="E6556" s="3"/>
      <c r="F6556" s="3"/>
      <c r="H6556" s="5">
        <f>_xlfn.XLOOKUP(Table16[[#This Row],[OrderID]],[3]!Table13456[No заказа],[3]!Table13456[Количество],"",0,1)</f>
        <v>1</v>
      </c>
      <c r="I6556" s="5">
        <f>_xlfn.XLOOKUP(Table16[[#This Row],[OrderID]],[3]!Table13456[No заказа],[3]!Table13456[Цена],"",0,1)</f>
        <v>8499</v>
      </c>
      <c r="J6556" s="2" t="str">
        <f>M01_SETTINGS!$F$2</f>
        <v>KASPI</v>
      </c>
    </row>
    <row r="6557" spans="1:10" x14ac:dyDescent="0.35">
      <c r="A6557" s="3">
        <f>_xlfn.XLOOKUP(Table16[[#This Row],[OrderID]],[3]!Table13456[No заказа],[3]!Table13456[Дата
отправки],"",0,1)</f>
        <v>45617</v>
      </c>
      <c r="B6557" s="2">
        <v>448053518</v>
      </c>
      <c r="C6557" s="2"/>
      <c r="D6557" s="2"/>
      <c r="E6557" s="3"/>
      <c r="F6557" s="3"/>
      <c r="H6557" s="5">
        <f>_xlfn.XLOOKUP(Table16[[#This Row],[OrderID]],[3]!Table13456[No заказа],[3]!Table13456[Количество],"",0,1)</f>
        <v>1</v>
      </c>
      <c r="I6557" s="5">
        <f>_xlfn.XLOOKUP(Table16[[#This Row],[OrderID]],[3]!Table13456[No заказа],[3]!Table13456[Цена],"",0,1)</f>
        <v>8989</v>
      </c>
      <c r="J6557" s="2" t="str">
        <f>M01_SETTINGS!$F$2</f>
        <v>KASPI</v>
      </c>
    </row>
    <row r="6558" spans="1:10" x14ac:dyDescent="0.35">
      <c r="A6558" s="3">
        <f>_xlfn.XLOOKUP(Table16[[#This Row],[OrderID]],[3]!Table13456[No заказа],[3]!Table13456[Дата
отправки],"",0,1)</f>
        <v>45617</v>
      </c>
      <c r="B6558" s="2">
        <v>448360882</v>
      </c>
      <c r="C6558" s="2"/>
      <c r="D6558" s="2"/>
      <c r="E6558" s="3"/>
      <c r="F6558" s="3"/>
      <c r="H6558" s="5">
        <f>_xlfn.XLOOKUP(Table16[[#This Row],[OrderID]],[3]!Table13456[No заказа],[3]!Table13456[Количество],"",0,1)</f>
        <v>1</v>
      </c>
      <c r="I6558" s="5">
        <f>_xlfn.XLOOKUP(Table16[[#This Row],[OrderID]],[3]!Table13456[No заказа],[3]!Table13456[Цена],"",0,1)</f>
        <v>10542</v>
      </c>
      <c r="J6558" s="2" t="str">
        <f>M01_SETTINGS!$F$2</f>
        <v>KASPI</v>
      </c>
    </row>
    <row r="6559" spans="1:10" x14ac:dyDescent="0.35">
      <c r="A6559" s="3">
        <f>_xlfn.XLOOKUP(Table16[[#This Row],[OrderID]],[3]!Table13456[No заказа],[3]!Table13456[Дата
отправки],"",0,1)</f>
        <v>45617</v>
      </c>
      <c r="B6559" s="2">
        <v>448362980</v>
      </c>
      <c r="C6559" s="2"/>
      <c r="D6559" s="2"/>
      <c r="E6559" s="3"/>
      <c r="F6559" s="3"/>
      <c r="H6559" s="5">
        <f>_xlfn.XLOOKUP(Table16[[#This Row],[OrderID]],[3]!Table13456[No заказа],[3]!Table13456[Количество],"",0,1)</f>
        <v>1</v>
      </c>
      <c r="I6559" s="5">
        <f>_xlfn.XLOOKUP(Table16[[#This Row],[OrderID]],[3]!Table13456[No заказа],[3]!Table13456[Цена],"",0,1)</f>
        <v>9499</v>
      </c>
      <c r="J6559" s="2" t="str">
        <f>M01_SETTINGS!$F$2</f>
        <v>KASPI</v>
      </c>
    </row>
    <row r="6560" spans="1:10" x14ac:dyDescent="0.35">
      <c r="A6560" s="3">
        <f>_xlfn.XLOOKUP(Table16[[#This Row],[OrderID]],[3]!Table13456[No заказа],[3]!Table13456[Дата
отправки],"",0,1)</f>
        <v>45617</v>
      </c>
      <c r="B6560" s="2">
        <v>447789360</v>
      </c>
      <c r="C6560" s="2"/>
      <c r="D6560" s="2"/>
      <c r="E6560" s="3"/>
      <c r="F6560" s="3"/>
      <c r="H6560" s="5">
        <f>_xlfn.XLOOKUP(Table16[[#This Row],[OrderID]],[3]!Table13456[No заказа],[3]!Table13456[Количество],"",0,1)</f>
        <v>1</v>
      </c>
      <c r="I6560" s="5">
        <f>_xlfn.XLOOKUP(Table16[[#This Row],[OrderID]],[3]!Table13456[No заказа],[3]!Table13456[Цена],"",0,1)</f>
        <v>9619</v>
      </c>
      <c r="J6560" s="2" t="str">
        <f>M01_SETTINGS!$F$2</f>
        <v>KASPI</v>
      </c>
    </row>
    <row r="6561" spans="1:10" x14ac:dyDescent="0.35">
      <c r="A6561" s="3">
        <f>_xlfn.XLOOKUP(Table16[[#This Row],[OrderID]],[3]!Table13456[No заказа],[3]!Table13456[Дата
отправки],"",0,1)</f>
        <v>45617</v>
      </c>
      <c r="B6561" s="2">
        <v>447984949</v>
      </c>
      <c r="C6561" s="2"/>
      <c r="D6561" s="2"/>
      <c r="E6561" s="3"/>
      <c r="F6561" s="3"/>
      <c r="H6561" s="5">
        <f>_xlfn.XLOOKUP(Table16[[#This Row],[OrderID]],[3]!Table13456[No заказа],[3]!Table13456[Количество],"",0,1)</f>
        <v>1</v>
      </c>
      <c r="I6561" s="5">
        <f>_xlfn.XLOOKUP(Table16[[#This Row],[OrderID]],[3]!Table13456[No заказа],[3]!Table13456[Цена],"",0,1)</f>
        <v>11889</v>
      </c>
      <c r="J6561" s="2" t="str">
        <f>M01_SETTINGS!$F$2</f>
        <v>KASPI</v>
      </c>
    </row>
    <row r="6562" spans="1:10" x14ac:dyDescent="0.35">
      <c r="A6562" s="3">
        <f>_xlfn.XLOOKUP(Table16[[#This Row],[OrderID]],[3]!Table13456[No заказа],[3]!Table13456[Дата
отправки],"",0,1)</f>
        <v>45617</v>
      </c>
      <c r="B6562" s="2">
        <v>448029386</v>
      </c>
      <c r="C6562" s="2"/>
      <c r="D6562" s="2"/>
      <c r="E6562" s="3"/>
      <c r="F6562" s="3"/>
      <c r="H6562" s="5">
        <f>_xlfn.XLOOKUP(Table16[[#This Row],[OrderID]],[3]!Table13456[No заказа],[3]!Table13456[Количество],"",0,1)</f>
        <v>1</v>
      </c>
      <c r="I6562" s="5">
        <f>_xlfn.XLOOKUP(Table16[[#This Row],[OrderID]],[3]!Table13456[No заказа],[3]!Table13456[Цена],"",0,1)</f>
        <v>10310</v>
      </c>
      <c r="J6562" s="2" t="str">
        <f>M01_SETTINGS!$F$2</f>
        <v>KASPI</v>
      </c>
    </row>
    <row r="6563" spans="1:10" x14ac:dyDescent="0.35">
      <c r="A6563" s="3">
        <f>_xlfn.XLOOKUP(Table16[[#This Row],[OrderID]],[3]!Table13456[No заказа],[3]!Table13456[Дата
отправки],"",0,1)</f>
        <v>45617</v>
      </c>
      <c r="B6563" s="2">
        <v>447802418</v>
      </c>
      <c r="C6563" s="2"/>
      <c r="D6563" s="2"/>
      <c r="E6563" s="3"/>
      <c r="F6563" s="3"/>
      <c r="H6563" s="5">
        <f>_xlfn.XLOOKUP(Table16[[#This Row],[OrderID]],[3]!Table13456[No заказа],[3]!Table13456[Количество],"",0,1)</f>
        <v>1</v>
      </c>
      <c r="I6563" s="5">
        <f>_xlfn.XLOOKUP(Table16[[#This Row],[OrderID]],[3]!Table13456[No заказа],[3]!Table13456[Цена],"",0,1)</f>
        <v>8194</v>
      </c>
      <c r="J6563" s="2" t="str">
        <f>M01_SETTINGS!$F$2</f>
        <v>KASPI</v>
      </c>
    </row>
    <row r="6564" spans="1:10" x14ac:dyDescent="0.35">
      <c r="A6564" s="3">
        <f>_xlfn.XLOOKUP(Table16[[#This Row],[OrderID]],[3]!Table13456[No заказа],[3]!Table13456[Дата
отправки],"",0,1)</f>
        <v>45617</v>
      </c>
      <c r="B6564" s="2">
        <v>448278596</v>
      </c>
      <c r="C6564" s="2"/>
      <c r="D6564" s="2"/>
      <c r="E6564" s="3"/>
      <c r="F6564" s="3"/>
      <c r="H6564" s="5">
        <f>_xlfn.XLOOKUP(Table16[[#This Row],[OrderID]],[3]!Table13456[No заказа],[3]!Table13456[Количество],"",0,1)</f>
        <v>1</v>
      </c>
      <c r="I6564" s="5">
        <f>_xlfn.XLOOKUP(Table16[[#This Row],[OrderID]],[3]!Table13456[No заказа],[3]!Table13456[Цена],"",0,1)</f>
        <v>8245</v>
      </c>
      <c r="J6564" s="2" t="str">
        <f>M01_SETTINGS!$F$2</f>
        <v>KASPI</v>
      </c>
    </row>
    <row r="6565" spans="1:10" x14ac:dyDescent="0.35">
      <c r="A6565" s="3">
        <f>_xlfn.XLOOKUP(Table16[[#This Row],[OrderID]],[3]!Table13456[No заказа],[3]!Table13456[Дата
отправки],"",0,1)</f>
        <v>45617</v>
      </c>
      <c r="B6565" s="2">
        <v>447854100</v>
      </c>
      <c r="C6565" s="2"/>
      <c r="D6565" s="2"/>
      <c r="E6565" s="3"/>
      <c r="F6565" s="3"/>
      <c r="H6565" s="5">
        <f>_xlfn.XLOOKUP(Table16[[#This Row],[OrderID]],[3]!Table13456[No заказа],[3]!Table13456[Количество],"",0,1)</f>
        <v>1</v>
      </c>
      <c r="I6565" s="5">
        <f>_xlfn.XLOOKUP(Table16[[#This Row],[OrderID]],[3]!Table13456[No заказа],[3]!Table13456[Цена],"",0,1)</f>
        <v>8246</v>
      </c>
      <c r="J6565" s="2" t="str">
        <f>M01_SETTINGS!$F$2</f>
        <v>KASPI</v>
      </c>
    </row>
    <row r="6566" spans="1:10" x14ac:dyDescent="0.35">
      <c r="A6566" s="3">
        <f>_xlfn.XLOOKUP(Table16[[#This Row],[OrderID]],[3]!Table13456[No заказа],[3]!Table13456[Дата
отправки],"",0,1)</f>
        <v>45617</v>
      </c>
      <c r="B6566" s="2">
        <v>448171771</v>
      </c>
      <c r="C6566" s="2"/>
      <c r="D6566" s="2"/>
      <c r="E6566" s="3"/>
      <c r="F6566" s="3"/>
      <c r="H6566" s="5">
        <f>_xlfn.XLOOKUP(Table16[[#This Row],[OrderID]],[3]!Table13456[No заказа],[3]!Table13456[Количество],"",0,1)</f>
        <v>1</v>
      </c>
      <c r="I6566" s="5">
        <f>_xlfn.XLOOKUP(Table16[[#This Row],[OrderID]],[3]!Table13456[No заказа],[3]!Table13456[Цена],"",0,1)</f>
        <v>8111</v>
      </c>
      <c r="J6566" s="2" t="str">
        <f>M01_SETTINGS!$F$2</f>
        <v>KASPI</v>
      </c>
    </row>
    <row r="6567" spans="1:10" x14ac:dyDescent="0.35">
      <c r="A6567" s="3">
        <f>_xlfn.XLOOKUP(Table16[[#This Row],[OrderID]],[3]!Table13456[No заказа],[3]!Table13456[Дата
отправки],"",0,1)</f>
        <v>45617</v>
      </c>
      <c r="B6567" s="2">
        <v>447843145</v>
      </c>
      <c r="C6567" s="2"/>
      <c r="D6567" s="2"/>
      <c r="E6567" s="3"/>
      <c r="F6567" s="3"/>
      <c r="H6567" s="5">
        <f>_xlfn.XLOOKUP(Table16[[#This Row],[OrderID]],[3]!Table13456[No заказа],[3]!Table13456[Количество],"",0,1)</f>
        <v>1</v>
      </c>
      <c r="I6567" s="5">
        <f>_xlfn.XLOOKUP(Table16[[#This Row],[OrderID]],[3]!Table13456[No заказа],[3]!Table13456[Цена],"",0,1)</f>
        <v>8486</v>
      </c>
      <c r="J6567" s="2" t="str">
        <f>M01_SETTINGS!$F$2</f>
        <v>KASPI</v>
      </c>
    </row>
    <row r="6568" spans="1:10" x14ac:dyDescent="0.35">
      <c r="A6568" s="3">
        <f>_xlfn.XLOOKUP(Table16[[#This Row],[OrderID]],[3]!Table13456[No заказа],[3]!Table13456[Дата
отправки],"",0,1)</f>
        <v>45617</v>
      </c>
      <c r="B6568" s="2">
        <v>447930286</v>
      </c>
      <c r="C6568" s="2"/>
      <c r="D6568" s="2"/>
      <c r="E6568" s="3"/>
      <c r="F6568" s="3"/>
      <c r="H6568" s="5">
        <f>_xlfn.XLOOKUP(Table16[[#This Row],[OrderID]],[3]!Table13456[No заказа],[3]!Table13456[Количество],"",0,1)</f>
        <v>1</v>
      </c>
      <c r="I6568" s="5">
        <f>_xlfn.XLOOKUP(Table16[[#This Row],[OrderID]],[3]!Table13456[No заказа],[3]!Table13456[Цена],"",0,1)</f>
        <v>7997</v>
      </c>
      <c r="J6568" s="2" t="str">
        <f>M01_SETTINGS!$F$2</f>
        <v>KASPI</v>
      </c>
    </row>
    <row r="6569" spans="1:10" x14ac:dyDescent="0.35">
      <c r="A6569" s="3">
        <f>_xlfn.XLOOKUP(Table16[[#This Row],[OrderID]],[3]!Table13456[No заказа],[3]!Table13456[Дата
отправки],"",0,1)</f>
        <v>45617</v>
      </c>
      <c r="B6569" s="2">
        <v>448258538</v>
      </c>
      <c r="C6569" s="2"/>
      <c r="D6569" s="2"/>
      <c r="E6569" s="3"/>
      <c r="F6569" s="3"/>
      <c r="H6569" s="5">
        <f>_xlfn.XLOOKUP(Table16[[#This Row],[OrderID]],[3]!Table13456[No заказа],[3]!Table13456[Количество],"",0,1)</f>
        <v>1</v>
      </c>
      <c r="I6569" s="5">
        <f>_xlfn.XLOOKUP(Table16[[#This Row],[OrderID]],[3]!Table13456[No заказа],[3]!Table13456[Цена],"",0,1)</f>
        <v>8679</v>
      </c>
      <c r="J6569" s="2" t="str">
        <f>M01_SETTINGS!$F$2</f>
        <v>KASPI</v>
      </c>
    </row>
    <row r="6570" spans="1:10" x14ac:dyDescent="0.35">
      <c r="A6570" s="3">
        <f>_xlfn.XLOOKUP(Table16[[#This Row],[OrderID]],[3]!Table13456[No заказа],[3]!Table13456[Дата
отправки],"",0,1)</f>
        <v>45617</v>
      </c>
      <c r="B6570" s="2">
        <v>447973154</v>
      </c>
      <c r="C6570" s="2"/>
      <c r="D6570" s="2"/>
      <c r="E6570" s="3"/>
      <c r="F6570" s="3"/>
      <c r="H6570" s="5">
        <f>_xlfn.XLOOKUP(Table16[[#This Row],[OrderID]],[3]!Table13456[No заказа],[3]!Table13456[Количество],"",0,1)</f>
        <v>1</v>
      </c>
      <c r="I6570" s="5">
        <f>_xlfn.XLOOKUP(Table16[[#This Row],[OrderID]],[3]!Table13456[No заказа],[3]!Table13456[Цена],"",0,1)</f>
        <v>8246</v>
      </c>
      <c r="J6570" s="2" t="str">
        <f>M01_SETTINGS!$F$2</f>
        <v>KASPI</v>
      </c>
    </row>
    <row r="6571" spans="1:10" x14ac:dyDescent="0.35">
      <c r="A6571" s="3">
        <f>_xlfn.XLOOKUP(Table16[[#This Row],[OrderID]],[3]!Table13456[No заказа],[3]!Table13456[Дата
отправки],"",0,1)</f>
        <v>45617</v>
      </c>
      <c r="B6571" s="2">
        <v>448120928</v>
      </c>
      <c r="C6571" s="2"/>
      <c r="D6571" s="2"/>
      <c r="E6571" s="3"/>
      <c r="F6571" s="3"/>
      <c r="H6571" s="5">
        <f>_xlfn.XLOOKUP(Table16[[#This Row],[OrderID]],[3]!Table13456[No заказа],[3]!Table13456[Количество],"",0,1)</f>
        <v>1</v>
      </c>
      <c r="I6571" s="5">
        <f>_xlfn.XLOOKUP(Table16[[#This Row],[OrderID]],[3]!Table13456[No заказа],[3]!Table13456[Цена],"",0,1)</f>
        <v>12988</v>
      </c>
      <c r="J6571" s="2" t="str">
        <f>M01_SETTINGS!$F$2</f>
        <v>KASPI</v>
      </c>
    </row>
    <row r="6572" spans="1:10" x14ac:dyDescent="0.35">
      <c r="A6572" s="3">
        <f>_xlfn.XLOOKUP(Table16[[#This Row],[OrderID]],[3]!Table13456[No заказа],[3]!Table13456[Дата
отправки],"",0,1)</f>
        <v>45617</v>
      </c>
      <c r="B6572" s="2">
        <v>447818104</v>
      </c>
      <c r="C6572" s="2"/>
      <c r="D6572" s="2"/>
      <c r="E6572" s="3"/>
      <c r="F6572" s="3"/>
      <c r="H6572" s="5">
        <f>_xlfn.XLOOKUP(Table16[[#This Row],[OrderID]],[3]!Table13456[No заказа],[3]!Table13456[Количество],"",0,1)</f>
        <v>1</v>
      </c>
      <c r="I6572" s="5">
        <f>_xlfn.XLOOKUP(Table16[[#This Row],[OrderID]],[3]!Table13456[No заказа],[3]!Table13456[Цена],"",0,1)</f>
        <v>8999</v>
      </c>
      <c r="J6572" s="2" t="str">
        <f>M01_SETTINGS!$F$2</f>
        <v>KASPI</v>
      </c>
    </row>
    <row r="6573" spans="1:10" x14ac:dyDescent="0.35">
      <c r="A6573" s="3">
        <f>_xlfn.XLOOKUP(Table16[[#This Row],[OrderID]],[3]!Table13456[No заказа],[3]!Table13456[Дата
отправки],"",0,1)</f>
        <v>45617</v>
      </c>
      <c r="B6573" s="2">
        <v>447884551</v>
      </c>
      <c r="C6573" s="2"/>
      <c r="D6573" s="2"/>
      <c r="E6573" s="3"/>
      <c r="F6573" s="3"/>
      <c r="H6573" s="5">
        <f>_xlfn.XLOOKUP(Table16[[#This Row],[OrderID]],[3]!Table13456[No заказа],[3]!Table13456[Количество],"",0,1)</f>
        <v>1</v>
      </c>
      <c r="I6573" s="5">
        <f>_xlfn.XLOOKUP(Table16[[#This Row],[OrderID]],[3]!Table13456[No заказа],[3]!Table13456[Цена],"",0,1)</f>
        <v>8246</v>
      </c>
      <c r="J6573" s="2" t="str">
        <f>M01_SETTINGS!$F$2</f>
        <v>KASPI</v>
      </c>
    </row>
    <row r="6574" spans="1:10" x14ac:dyDescent="0.35">
      <c r="A6574" s="3">
        <f>_xlfn.XLOOKUP(Table16[[#This Row],[OrderID]],[3]!Table13456[No заказа],[3]!Table13456[Дата
отправки],"",0,1)</f>
        <v>45617</v>
      </c>
      <c r="B6574" s="2">
        <v>448191550</v>
      </c>
      <c r="C6574" s="2"/>
      <c r="D6574" s="2"/>
      <c r="E6574" s="3"/>
      <c r="F6574" s="3"/>
      <c r="H6574" s="5">
        <f>_xlfn.XLOOKUP(Table16[[#This Row],[OrderID]],[3]!Table13456[No заказа],[3]!Table13456[Количество],"",0,1)</f>
        <v>1</v>
      </c>
      <c r="I6574" s="5">
        <f>_xlfn.XLOOKUP(Table16[[#This Row],[OrderID]],[3]!Table13456[No заказа],[3]!Table13456[Цена],"",0,1)</f>
        <v>8246</v>
      </c>
      <c r="J6574" s="2" t="str">
        <f>M01_SETTINGS!$F$2</f>
        <v>KASPI</v>
      </c>
    </row>
    <row r="6575" spans="1:10" x14ac:dyDescent="0.35">
      <c r="A6575" s="3">
        <f>_xlfn.XLOOKUP(Table16[[#This Row],[OrderID]],[3]!Table13456[No заказа],[3]!Table13456[Дата
отправки],"",0,1)</f>
        <v>45617</v>
      </c>
      <c r="B6575" s="2">
        <v>447783399</v>
      </c>
      <c r="C6575" s="2"/>
      <c r="D6575" s="2"/>
      <c r="E6575" s="3"/>
      <c r="F6575" s="3"/>
      <c r="H6575" s="5">
        <f>_xlfn.XLOOKUP(Table16[[#This Row],[OrderID]],[3]!Table13456[No заказа],[3]!Table13456[Количество],"",0,1)</f>
        <v>1</v>
      </c>
      <c r="I6575" s="5">
        <f>_xlfn.XLOOKUP(Table16[[#This Row],[OrderID]],[3]!Table13456[No заказа],[3]!Table13456[Цена],"",0,1)</f>
        <v>8999</v>
      </c>
      <c r="J6575" s="2" t="str">
        <f>M01_SETTINGS!$F$2</f>
        <v>KASPI</v>
      </c>
    </row>
    <row r="6576" spans="1:10" x14ac:dyDescent="0.35">
      <c r="A6576" s="3">
        <f>_xlfn.XLOOKUP(Table16[[#This Row],[OrderID]],[3]!Table13456[No заказа],[3]!Table13456[Дата
отправки],"",0,1)</f>
        <v>45617</v>
      </c>
      <c r="B6576" s="2">
        <v>448101233</v>
      </c>
      <c r="C6576" s="2"/>
      <c r="D6576" s="2"/>
      <c r="E6576" s="3"/>
      <c r="F6576" s="3"/>
      <c r="H6576" s="5">
        <f>_xlfn.XLOOKUP(Table16[[#This Row],[OrderID]],[3]!Table13456[No заказа],[3]!Table13456[Количество],"",0,1)</f>
        <v>1</v>
      </c>
      <c r="I6576" s="5">
        <f>_xlfn.XLOOKUP(Table16[[#This Row],[OrderID]],[3]!Table13456[No заказа],[3]!Table13456[Цена],"",0,1)</f>
        <v>8999</v>
      </c>
      <c r="J6576" s="2" t="str">
        <f>M01_SETTINGS!$F$2</f>
        <v>KASPI</v>
      </c>
    </row>
    <row r="6577" spans="1:10" x14ac:dyDescent="0.35">
      <c r="A6577" s="3">
        <f>_xlfn.XLOOKUP(Table16[[#This Row],[OrderID]],[3]!Table13456[No заказа],[3]!Table13456[Дата
отправки],"",0,1)</f>
        <v>45617</v>
      </c>
      <c r="B6577" s="2">
        <v>447767489</v>
      </c>
      <c r="C6577" s="2"/>
      <c r="D6577" s="2"/>
      <c r="E6577" s="3"/>
      <c r="F6577" s="3"/>
      <c r="H6577" s="5">
        <f>_xlfn.XLOOKUP(Table16[[#This Row],[OrderID]],[3]!Table13456[No заказа],[3]!Table13456[Количество],"",0,1)</f>
        <v>1</v>
      </c>
      <c r="I6577" s="5">
        <f>_xlfn.XLOOKUP(Table16[[#This Row],[OrderID]],[3]!Table13456[No заказа],[3]!Table13456[Цена],"",0,1)</f>
        <v>8999</v>
      </c>
      <c r="J6577" s="2" t="str">
        <f>M01_SETTINGS!$F$2</f>
        <v>KASPI</v>
      </c>
    </row>
    <row r="6578" spans="1:10" x14ac:dyDescent="0.35">
      <c r="A6578" s="3">
        <f>_xlfn.XLOOKUP(Table16[[#This Row],[OrderID]],[3]!Table13456[No заказа],[3]!Table13456[Дата
отправки],"",0,1)</f>
        <v>45617</v>
      </c>
      <c r="B6578" s="2">
        <v>447922619</v>
      </c>
      <c r="C6578" s="2"/>
      <c r="D6578" s="2"/>
      <c r="E6578" s="3"/>
      <c r="F6578" s="3"/>
      <c r="H6578" s="5">
        <f>_xlfn.XLOOKUP(Table16[[#This Row],[OrderID]],[3]!Table13456[No заказа],[3]!Table13456[Количество],"",0,1)</f>
        <v>1</v>
      </c>
      <c r="I6578" s="5">
        <f>_xlfn.XLOOKUP(Table16[[#This Row],[OrderID]],[3]!Table13456[No заказа],[3]!Table13456[Цена],"",0,1)</f>
        <v>8999</v>
      </c>
      <c r="J6578" s="2" t="str">
        <f>M01_SETTINGS!$F$2</f>
        <v>KASPI</v>
      </c>
    </row>
    <row r="6579" spans="1:10" x14ac:dyDescent="0.35">
      <c r="A6579" s="3">
        <f>_xlfn.XLOOKUP(Table16[[#This Row],[OrderID]],[3]!Table13456[No заказа],[3]!Table13456[Дата
отправки],"",0,1)</f>
        <v>45616</v>
      </c>
      <c r="B6579" s="2">
        <v>447541080</v>
      </c>
      <c r="C6579" s="2"/>
      <c r="D6579" s="2"/>
      <c r="E6579" s="3"/>
      <c r="F6579" s="3"/>
      <c r="H6579" s="5">
        <f>_xlfn.XLOOKUP(Table16[[#This Row],[OrderID]],[3]!Table13456[No заказа],[3]!Table13456[Количество],"",0,1)</f>
        <v>1</v>
      </c>
      <c r="I6579" s="5">
        <f>_xlfn.XLOOKUP(Table16[[#This Row],[OrderID]],[3]!Table13456[No заказа],[3]!Table13456[Цена],"",0,1)</f>
        <v>11999</v>
      </c>
      <c r="J6579" s="2" t="str">
        <f>M01_SETTINGS!$F$2</f>
        <v>KASPI</v>
      </c>
    </row>
    <row r="6580" spans="1:10" x14ac:dyDescent="0.35">
      <c r="A6580" s="3">
        <f>_xlfn.XLOOKUP(Table16[[#This Row],[OrderID]],[3]!Table13456[No заказа],[3]!Table13456[Дата
отправки],"",0,1)</f>
        <v>45616</v>
      </c>
      <c r="B6580" s="2">
        <v>447442654</v>
      </c>
      <c r="C6580" s="2"/>
      <c r="D6580" s="2"/>
      <c r="E6580" s="3"/>
      <c r="F6580" s="3"/>
      <c r="H6580" s="5">
        <f>_xlfn.XLOOKUP(Table16[[#This Row],[OrderID]],[3]!Table13456[No заказа],[3]!Table13456[Количество],"",0,1)</f>
        <v>1</v>
      </c>
      <c r="I6580" s="5">
        <f>_xlfn.XLOOKUP(Table16[[#This Row],[OrderID]],[3]!Table13456[No заказа],[3]!Table13456[Цена],"",0,1)</f>
        <v>8007</v>
      </c>
      <c r="J6580" s="2" t="str">
        <f>M01_SETTINGS!$F$2</f>
        <v>KASPI</v>
      </c>
    </row>
    <row r="6581" spans="1:10" x14ac:dyDescent="0.35">
      <c r="A6581" s="3">
        <f>_xlfn.XLOOKUP(Table16[[#This Row],[OrderID]],[3]!Table13456[No заказа],[3]!Table13456[Дата
отправки],"",0,1)</f>
        <v>45616</v>
      </c>
      <c r="B6581" s="2">
        <v>447290352</v>
      </c>
      <c r="C6581" s="2"/>
      <c r="D6581" s="2"/>
      <c r="E6581" s="3"/>
      <c r="F6581" s="3"/>
      <c r="H6581" s="5">
        <f>_xlfn.XLOOKUP(Table16[[#This Row],[OrderID]],[3]!Table13456[No заказа],[3]!Table13456[Количество],"",0,1)</f>
        <v>1</v>
      </c>
      <c r="I6581" s="5">
        <f>_xlfn.XLOOKUP(Table16[[#This Row],[OrderID]],[3]!Table13456[No заказа],[3]!Table13456[Цена],"",0,1)</f>
        <v>8027</v>
      </c>
      <c r="J6581" s="2" t="str">
        <f>M01_SETTINGS!$F$2</f>
        <v>KASPI</v>
      </c>
    </row>
    <row r="6582" spans="1:10" x14ac:dyDescent="0.35">
      <c r="A6582" s="3">
        <f>_xlfn.XLOOKUP(Table16[[#This Row],[OrderID]],[3]!Table13456[No заказа],[3]!Table13456[Дата
отправки],"",0,1)</f>
        <v>45616</v>
      </c>
      <c r="B6582" s="2">
        <v>447394520</v>
      </c>
      <c r="C6582" s="2"/>
      <c r="D6582" s="2"/>
      <c r="E6582" s="3"/>
      <c r="F6582" s="3"/>
      <c r="H6582" s="5">
        <f>_xlfn.XLOOKUP(Table16[[#This Row],[OrderID]],[3]!Table13456[No заказа],[3]!Table13456[Количество],"",0,1)</f>
        <v>1</v>
      </c>
      <c r="I6582" s="5">
        <f>_xlfn.XLOOKUP(Table16[[#This Row],[OrderID]],[3]!Table13456[No заказа],[3]!Table13456[Цена],"",0,1)</f>
        <v>8798</v>
      </c>
      <c r="J6582" s="2" t="str">
        <f>M01_SETTINGS!$F$2</f>
        <v>KASPI</v>
      </c>
    </row>
    <row r="6583" spans="1:10" x14ac:dyDescent="0.35">
      <c r="A6583" s="3">
        <f>_xlfn.XLOOKUP(Table16[[#This Row],[OrderID]],[3]!Table13456[No заказа],[3]!Table13456[Дата
отправки],"",0,1)</f>
        <v>45616</v>
      </c>
      <c r="B6583" s="2">
        <v>447460057</v>
      </c>
      <c r="C6583" s="2"/>
      <c r="D6583" s="2"/>
      <c r="E6583" s="3"/>
      <c r="F6583" s="3"/>
      <c r="H6583" s="5">
        <f>_xlfn.XLOOKUP(Table16[[#This Row],[OrderID]],[3]!Table13456[No заказа],[3]!Table13456[Количество],"",0,1)</f>
        <v>1</v>
      </c>
      <c r="I6583" s="5">
        <f>_xlfn.XLOOKUP(Table16[[#This Row],[OrderID]],[3]!Table13456[No заказа],[3]!Table13456[Цена],"",0,1)</f>
        <v>8451</v>
      </c>
      <c r="J6583" s="2" t="str">
        <f>M01_SETTINGS!$F$2</f>
        <v>KASPI</v>
      </c>
    </row>
    <row r="6584" spans="1:10" x14ac:dyDescent="0.35">
      <c r="A6584" s="3">
        <f>_xlfn.XLOOKUP(Table16[[#This Row],[OrderID]],[3]!Table13456[No заказа],[3]!Table13456[Дата
отправки],"",0,1)</f>
        <v>45616</v>
      </c>
      <c r="B6584" s="2">
        <v>447490176</v>
      </c>
      <c r="C6584" s="2"/>
      <c r="D6584" s="2"/>
      <c r="E6584" s="3"/>
      <c r="F6584" s="3"/>
      <c r="H6584" s="5">
        <f>_xlfn.XLOOKUP(Table16[[#This Row],[OrderID]],[3]!Table13456[No заказа],[3]!Table13456[Количество],"",0,1)</f>
        <v>1</v>
      </c>
      <c r="I6584" s="5">
        <f>_xlfn.XLOOKUP(Table16[[#This Row],[OrderID]],[3]!Table13456[No заказа],[3]!Table13456[Цена],"",0,1)</f>
        <v>8798</v>
      </c>
      <c r="J6584" s="2" t="str">
        <f>M01_SETTINGS!$F$2</f>
        <v>KASPI</v>
      </c>
    </row>
    <row r="6585" spans="1:10" x14ac:dyDescent="0.35">
      <c r="A6585" s="3">
        <f>_xlfn.XLOOKUP(Table16[[#This Row],[OrderID]],[3]!Table13456[No заказа],[3]!Table13456[Дата
отправки],"",0,1)</f>
        <v>45616</v>
      </c>
      <c r="B6585" s="2">
        <v>447541110</v>
      </c>
      <c r="C6585" s="2"/>
      <c r="D6585" s="2"/>
      <c r="E6585" s="3"/>
      <c r="F6585" s="3"/>
      <c r="H6585" s="5">
        <f>_xlfn.XLOOKUP(Table16[[#This Row],[OrderID]],[3]!Table13456[No заказа],[3]!Table13456[Количество],"",0,1)</f>
        <v>1</v>
      </c>
      <c r="I6585" s="5">
        <f>_xlfn.XLOOKUP(Table16[[#This Row],[OrderID]],[3]!Table13456[No заказа],[3]!Table13456[Цена],"",0,1)</f>
        <v>8007</v>
      </c>
      <c r="J6585" s="2" t="str">
        <f>M01_SETTINGS!$F$2</f>
        <v>KASPI</v>
      </c>
    </row>
    <row r="6586" spans="1:10" x14ac:dyDescent="0.35">
      <c r="A6586" s="3">
        <f>_xlfn.XLOOKUP(Table16[[#This Row],[OrderID]],[3]!Table13456[No заказа],[3]!Table13456[Дата
отправки],"",0,1)</f>
        <v>45616</v>
      </c>
      <c r="B6586" s="2">
        <v>447495770</v>
      </c>
      <c r="C6586" s="2"/>
      <c r="D6586" s="2"/>
      <c r="E6586" s="3"/>
      <c r="F6586" s="3"/>
      <c r="H6586" s="5">
        <f>_xlfn.XLOOKUP(Table16[[#This Row],[OrderID]],[3]!Table13456[No заказа],[3]!Table13456[Количество],"",0,1)</f>
        <v>1</v>
      </c>
      <c r="I6586" s="5">
        <f>_xlfn.XLOOKUP(Table16[[#This Row],[OrderID]],[3]!Table13456[No заказа],[3]!Table13456[Цена],"",0,1)</f>
        <v>10500</v>
      </c>
      <c r="J6586" s="2" t="str">
        <f>M01_SETTINGS!$F$2</f>
        <v>KASPI</v>
      </c>
    </row>
    <row r="6587" spans="1:10" x14ac:dyDescent="0.35">
      <c r="A6587" s="3">
        <f>_xlfn.XLOOKUP(Table16[[#This Row],[OrderID]],[3]!Table13456[No заказа],[3]!Table13456[Дата
отправки],"",0,1)</f>
        <v>45616</v>
      </c>
      <c r="B6587" s="2">
        <v>447371364</v>
      </c>
      <c r="C6587" s="2"/>
      <c r="D6587" s="2"/>
      <c r="E6587" s="3"/>
      <c r="F6587" s="3"/>
      <c r="H6587" s="5">
        <f>_xlfn.XLOOKUP(Table16[[#This Row],[OrderID]],[3]!Table13456[No заказа],[3]!Table13456[Количество],"",0,1)</f>
        <v>1</v>
      </c>
      <c r="I6587" s="5">
        <f>_xlfn.XLOOKUP(Table16[[#This Row],[OrderID]],[3]!Table13456[No заказа],[3]!Table13456[Цена],"",0,1)</f>
        <v>10500</v>
      </c>
      <c r="J6587" s="2" t="str">
        <f>M01_SETTINGS!$F$2</f>
        <v>KASPI</v>
      </c>
    </row>
    <row r="6588" spans="1:10" x14ac:dyDescent="0.35">
      <c r="A6588" s="3">
        <f>_xlfn.XLOOKUP(Table16[[#This Row],[OrderID]],[3]!Table13456[No заказа],[3]!Table13456[Дата
отправки],"",0,1)</f>
        <v>45616</v>
      </c>
      <c r="B6588" s="2">
        <v>447477687</v>
      </c>
      <c r="C6588" s="2"/>
      <c r="D6588" s="2"/>
      <c r="E6588" s="3"/>
      <c r="F6588" s="3"/>
      <c r="H6588" s="5">
        <f>_xlfn.XLOOKUP(Table16[[#This Row],[OrderID]],[3]!Table13456[No заказа],[3]!Table13456[Количество],"",0,1)</f>
        <v>1</v>
      </c>
      <c r="I6588" s="5">
        <f>_xlfn.XLOOKUP(Table16[[#This Row],[OrderID]],[3]!Table13456[No заказа],[3]!Table13456[Цена],"",0,1)</f>
        <v>7968</v>
      </c>
      <c r="J6588" s="2" t="str">
        <f>M01_SETTINGS!$F$2</f>
        <v>KASPI</v>
      </c>
    </row>
    <row r="6589" spans="1:10" x14ac:dyDescent="0.35">
      <c r="A6589" s="3">
        <f>_xlfn.XLOOKUP(Table16[[#This Row],[OrderID]],[3]!Table13456[No заказа],[3]!Table13456[Дата
отправки],"",0,1)</f>
        <v>45616</v>
      </c>
      <c r="B6589" s="2">
        <v>447479188</v>
      </c>
      <c r="C6589" s="2"/>
      <c r="D6589" s="2"/>
      <c r="E6589" s="3"/>
      <c r="F6589" s="3"/>
      <c r="H6589" s="5">
        <f>_xlfn.XLOOKUP(Table16[[#This Row],[OrderID]],[3]!Table13456[No заказа],[3]!Table13456[Количество],"",0,1)</f>
        <v>1</v>
      </c>
      <c r="I6589" s="5">
        <f>_xlfn.XLOOKUP(Table16[[#This Row],[OrderID]],[3]!Table13456[No заказа],[3]!Table13456[Цена],"",0,1)</f>
        <v>8413</v>
      </c>
      <c r="J6589" s="2" t="str">
        <f>M01_SETTINGS!$F$2</f>
        <v>KASPI</v>
      </c>
    </row>
    <row r="6590" spans="1:10" x14ac:dyDescent="0.35">
      <c r="A6590" s="3">
        <f>_xlfn.XLOOKUP(Table16[[#This Row],[OrderID]],[3]!Table13456[No заказа],[3]!Table13456[Дата
отправки],"",0,1)</f>
        <v>45616</v>
      </c>
      <c r="B6590" s="2">
        <v>447400027</v>
      </c>
      <c r="C6590" s="2"/>
      <c r="D6590" s="2"/>
      <c r="E6590" s="3"/>
      <c r="F6590" s="3"/>
      <c r="H6590" s="5">
        <f>_xlfn.XLOOKUP(Table16[[#This Row],[OrderID]],[3]!Table13456[No заказа],[3]!Table13456[Количество],"",0,1)</f>
        <v>1</v>
      </c>
      <c r="I6590" s="5">
        <f>_xlfn.XLOOKUP(Table16[[#This Row],[OrderID]],[3]!Table13456[No заказа],[3]!Table13456[Цена],"",0,1)</f>
        <v>10897</v>
      </c>
      <c r="J6590" s="2" t="str">
        <f>M01_SETTINGS!$F$2</f>
        <v>KASPI</v>
      </c>
    </row>
    <row r="6591" spans="1:10" x14ac:dyDescent="0.35">
      <c r="A6591" s="3">
        <f>_xlfn.XLOOKUP(Table16[[#This Row],[OrderID]],[3]!Table13456[No заказа],[3]!Table13456[Дата
отправки],"",0,1)</f>
        <v>45616</v>
      </c>
      <c r="B6591" s="2">
        <v>447455701</v>
      </c>
      <c r="C6591" s="2"/>
      <c r="D6591" s="2"/>
      <c r="E6591" s="3"/>
      <c r="F6591" s="3"/>
      <c r="H6591" s="5">
        <f>_xlfn.XLOOKUP(Table16[[#This Row],[OrderID]],[3]!Table13456[No заказа],[3]!Table13456[Количество],"",0,1)</f>
        <v>1</v>
      </c>
      <c r="I6591" s="5">
        <f>_xlfn.XLOOKUP(Table16[[#This Row],[OrderID]],[3]!Table13456[No заказа],[3]!Table13456[Цена],"",0,1)</f>
        <v>9989</v>
      </c>
      <c r="J6591" s="2" t="str">
        <f>M01_SETTINGS!$F$2</f>
        <v>KASPI</v>
      </c>
    </row>
    <row r="6592" spans="1:10" x14ac:dyDescent="0.35">
      <c r="A6592" s="3">
        <f>_xlfn.XLOOKUP(Table16[[#This Row],[OrderID]],[3]!Table13456[No заказа],[3]!Table13456[Дата
отправки],"",0,1)</f>
        <v>45616</v>
      </c>
      <c r="B6592" s="2">
        <v>447576034</v>
      </c>
      <c r="C6592" s="2"/>
      <c r="D6592" s="2"/>
      <c r="E6592" s="3"/>
      <c r="F6592" s="3"/>
      <c r="H6592" s="5">
        <f>_xlfn.XLOOKUP(Table16[[#This Row],[OrderID]],[3]!Table13456[No заказа],[3]!Table13456[Количество],"",0,1)</f>
        <v>1</v>
      </c>
      <c r="I6592" s="5">
        <f>_xlfn.XLOOKUP(Table16[[#This Row],[OrderID]],[3]!Table13456[No заказа],[3]!Table13456[Цена],"",0,1)</f>
        <v>10499</v>
      </c>
      <c r="J6592" s="2" t="str">
        <f>M01_SETTINGS!$F$2</f>
        <v>KASPI</v>
      </c>
    </row>
    <row r="6593" spans="1:10" x14ac:dyDescent="0.35">
      <c r="A6593" s="3">
        <f>_xlfn.XLOOKUP(Table16[[#This Row],[OrderID]],[3]!Table13456[No заказа],[3]!Table13456[Дата
отправки],"",0,1)</f>
        <v>45616</v>
      </c>
      <c r="B6593" s="2">
        <v>447422601</v>
      </c>
      <c r="C6593" s="2"/>
      <c r="D6593" s="2"/>
      <c r="E6593" s="3"/>
      <c r="F6593" s="3"/>
      <c r="H6593" s="5">
        <f>_xlfn.XLOOKUP(Table16[[#This Row],[OrderID]],[3]!Table13456[No заказа],[3]!Table13456[Количество],"",0,1)</f>
        <v>1</v>
      </c>
      <c r="I6593" s="5">
        <f>_xlfn.XLOOKUP(Table16[[#This Row],[OrderID]],[3]!Table13456[No заказа],[3]!Table13456[Цена],"",0,1)</f>
        <v>8432</v>
      </c>
      <c r="J6593" s="2" t="str">
        <f>M01_SETTINGS!$F$2</f>
        <v>KASPI</v>
      </c>
    </row>
    <row r="6594" spans="1:10" x14ac:dyDescent="0.35">
      <c r="A6594" s="3">
        <f>_xlfn.XLOOKUP(Table16[[#This Row],[OrderID]],[3]!Table13456[No заказа],[3]!Table13456[Дата
отправки],"",0,1)</f>
        <v>45616</v>
      </c>
      <c r="B6594" s="2">
        <v>447591314</v>
      </c>
      <c r="C6594" s="2"/>
      <c r="D6594" s="2"/>
      <c r="E6594" s="3"/>
      <c r="F6594" s="3"/>
      <c r="H6594" s="5">
        <f>_xlfn.XLOOKUP(Table16[[#This Row],[OrderID]],[3]!Table13456[No заказа],[3]!Table13456[Количество],"",0,1)</f>
        <v>1</v>
      </c>
      <c r="I6594" s="5">
        <f>_xlfn.XLOOKUP(Table16[[#This Row],[OrderID]],[3]!Table13456[No заказа],[3]!Table13456[Цена],"",0,1)</f>
        <v>9587</v>
      </c>
      <c r="J6594" s="2" t="str">
        <f>M01_SETTINGS!$F$2</f>
        <v>KASPI</v>
      </c>
    </row>
    <row r="6595" spans="1:10" x14ac:dyDescent="0.35">
      <c r="A6595" s="3">
        <f>_xlfn.XLOOKUP(Table16[[#This Row],[OrderID]],[3]!Table13456[No заказа],[3]!Table13456[Дата
отправки],"",0,1)</f>
        <v>45616</v>
      </c>
      <c r="B6595" s="2">
        <v>447547977</v>
      </c>
      <c r="C6595" s="2"/>
      <c r="D6595" s="2"/>
      <c r="E6595" s="3"/>
      <c r="F6595" s="3"/>
      <c r="H6595" s="5">
        <f>_xlfn.XLOOKUP(Table16[[#This Row],[OrderID]],[3]!Table13456[No заказа],[3]!Table13456[Количество],"",0,1)</f>
        <v>1</v>
      </c>
      <c r="I6595" s="5">
        <f>_xlfn.XLOOKUP(Table16[[#This Row],[OrderID]],[3]!Table13456[No заказа],[3]!Table13456[Цена],"",0,1)</f>
        <v>10370</v>
      </c>
      <c r="J6595" s="2" t="str">
        <f>M01_SETTINGS!$F$2</f>
        <v>KASPI</v>
      </c>
    </row>
    <row r="6596" spans="1:10" x14ac:dyDescent="0.35">
      <c r="A6596" s="3">
        <f>_xlfn.XLOOKUP(Table16[[#This Row],[OrderID]],[3]!Table13456[No заказа],[3]!Table13456[Дата
отправки],"",0,1)</f>
        <v>45616</v>
      </c>
      <c r="B6596" s="2">
        <v>447380763</v>
      </c>
      <c r="C6596" s="2"/>
      <c r="D6596" s="2"/>
      <c r="E6596" s="3"/>
      <c r="F6596" s="3"/>
      <c r="H6596" s="5">
        <f>_xlfn.XLOOKUP(Table16[[#This Row],[OrderID]],[3]!Table13456[No заказа],[3]!Table13456[Количество],"",0,1)</f>
        <v>1</v>
      </c>
      <c r="I6596" s="5">
        <f>_xlfn.XLOOKUP(Table16[[#This Row],[OrderID]],[3]!Table13456[No заказа],[3]!Table13456[Цена],"",0,1)</f>
        <v>8507</v>
      </c>
      <c r="J6596" s="2" t="str">
        <f>M01_SETTINGS!$F$2</f>
        <v>KASPI</v>
      </c>
    </row>
    <row r="6597" spans="1:10" x14ac:dyDescent="0.35">
      <c r="A6597" s="3">
        <f>_xlfn.XLOOKUP(Table16[[#This Row],[OrderID]],[3]!Table13456[No заказа],[3]!Table13456[Дата
отправки],"",0,1)</f>
        <v>45616</v>
      </c>
      <c r="B6597" s="2">
        <v>447648060</v>
      </c>
      <c r="C6597" s="2"/>
      <c r="D6597" s="2"/>
      <c r="E6597" s="3"/>
      <c r="F6597" s="3"/>
      <c r="H6597" s="5">
        <f>_xlfn.XLOOKUP(Table16[[#This Row],[OrderID]],[3]!Table13456[No заказа],[3]!Table13456[Количество],"",0,1)</f>
        <v>1</v>
      </c>
      <c r="I6597" s="5">
        <f>_xlfn.XLOOKUP(Table16[[#This Row],[OrderID]],[3]!Table13456[No заказа],[3]!Table13456[Цена],"",0,1)</f>
        <v>7887</v>
      </c>
      <c r="J6597" s="2" t="str">
        <f>M01_SETTINGS!$F$2</f>
        <v>KASPI</v>
      </c>
    </row>
    <row r="6598" spans="1:10" x14ac:dyDescent="0.35">
      <c r="A6598" s="3">
        <f>_xlfn.XLOOKUP(Table16[[#This Row],[OrderID]],[3]!Table13456[No заказа],[3]!Table13456[Дата
отправки],"",0,1)</f>
        <v>45616</v>
      </c>
      <c r="B6598" s="2">
        <v>447633042</v>
      </c>
      <c r="C6598" s="2"/>
      <c r="D6598" s="2"/>
      <c r="E6598" s="3"/>
      <c r="F6598" s="3"/>
      <c r="H6598" s="5">
        <f>_xlfn.XLOOKUP(Table16[[#This Row],[OrderID]],[3]!Table13456[No заказа],[3]!Table13456[Количество],"",0,1)</f>
        <v>1</v>
      </c>
      <c r="I6598" s="5">
        <f>_xlfn.XLOOKUP(Table16[[#This Row],[OrderID]],[3]!Table13456[No заказа],[3]!Table13456[Цена],"",0,1)</f>
        <v>7889</v>
      </c>
      <c r="J6598" s="2" t="str">
        <f>M01_SETTINGS!$F$2</f>
        <v>KASPI</v>
      </c>
    </row>
    <row r="6599" spans="1:10" x14ac:dyDescent="0.35">
      <c r="A6599" s="3">
        <f>_xlfn.XLOOKUP(Table16[[#This Row],[OrderID]],[3]!Table13456[No заказа],[3]!Table13456[Дата
отправки],"",0,1)</f>
        <v>45616</v>
      </c>
      <c r="B6599" s="2">
        <v>447525859</v>
      </c>
      <c r="C6599" s="2"/>
      <c r="D6599" s="2"/>
      <c r="E6599" s="3"/>
      <c r="F6599" s="3"/>
      <c r="H6599" s="5">
        <f>_xlfn.XLOOKUP(Table16[[#This Row],[OrderID]],[3]!Table13456[No заказа],[3]!Table13456[Количество],"",0,1)</f>
        <v>1</v>
      </c>
      <c r="I6599" s="5">
        <f>_xlfn.XLOOKUP(Table16[[#This Row],[OrderID]],[3]!Table13456[No заказа],[3]!Table13456[Цена],"",0,1)</f>
        <v>10371</v>
      </c>
      <c r="J6599" s="2" t="str">
        <f>M01_SETTINGS!$F$2</f>
        <v>KASPI</v>
      </c>
    </row>
    <row r="6600" spans="1:10" x14ac:dyDescent="0.35">
      <c r="A6600" s="3">
        <f>_xlfn.XLOOKUP(Table16[[#This Row],[OrderID]],[3]!Table13456[No заказа],[3]!Table13456[Дата
отправки],"",0,1)</f>
        <v>45616</v>
      </c>
      <c r="B6600" s="2">
        <v>447671891</v>
      </c>
      <c r="C6600" s="2"/>
      <c r="D6600" s="2"/>
      <c r="E6600" s="3"/>
      <c r="F6600" s="3"/>
      <c r="H6600" s="5">
        <f>_xlfn.XLOOKUP(Table16[[#This Row],[OrderID]],[3]!Table13456[No заказа],[3]!Table13456[Количество],"",0,1)</f>
        <v>1</v>
      </c>
      <c r="I6600" s="5">
        <f>_xlfn.XLOOKUP(Table16[[#This Row],[OrderID]],[3]!Table13456[No заказа],[3]!Table13456[Цена],"",0,1)</f>
        <v>9989</v>
      </c>
      <c r="J6600" s="2" t="str">
        <f>M01_SETTINGS!$F$2</f>
        <v>KASPI</v>
      </c>
    </row>
    <row r="6601" spans="1:10" x14ac:dyDescent="0.35">
      <c r="A6601" s="3">
        <f>_xlfn.XLOOKUP(Table16[[#This Row],[OrderID]],[3]!Table13456[No заказа],[3]!Table13456[Дата
отправки],"",0,1)</f>
        <v>45616</v>
      </c>
      <c r="B6601" s="2">
        <v>447727333</v>
      </c>
      <c r="C6601" s="2"/>
      <c r="D6601" s="2"/>
      <c r="E6601" s="3"/>
      <c r="F6601" s="3"/>
      <c r="H6601" s="5">
        <f>_xlfn.XLOOKUP(Table16[[#This Row],[OrderID]],[3]!Table13456[No заказа],[3]!Table13456[Количество],"",0,1)</f>
        <v>1</v>
      </c>
      <c r="I6601" s="5">
        <f>_xlfn.XLOOKUP(Table16[[#This Row],[OrderID]],[3]!Table13456[No заказа],[3]!Table13456[Цена],"",0,1)</f>
        <v>10225</v>
      </c>
      <c r="J6601" s="2" t="str">
        <f>M01_SETTINGS!$F$2</f>
        <v>KASPI</v>
      </c>
    </row>
    <row r="6602" spans="1:10" x14ac:dyDescent="0.35">
      <c r="A6602" s="3">
        <f>_xlfn.XLOOKUP(Table16[[#This Row],[OrderID]],[3]!Table13456[No заказа],[3]!Table13456[Дата
отправки],"",0,1)</f>
        <v>45616</v>
      </c>
      <c r="B6602" s="2">
        <v>447705141</v>
      </c>
      <c r="C6602" s="2"/>
      <c r="D6602" s="2"/>
      <c r="E6602" s="3"/>
      <c r="F6602" s="3"/>
      <c r="H6602" s="5">
        <f>_xlfn.XLOOKUP(Table16[[#This Row],[OrderID]],[3]!Table13456[No заказа],[3]!Table13456[Количество],"",0,1)</f>
        <v>1</v>
      </c>
      <c r="I6602" s="5">
        <f>_xlfn.XLOOKUP(Table16[[#This Row],[OrderID]],[3]!Table13456[No заказа],[3]!Table13456[Цена],"",0,1)</f>
        <v>8594</v>
      </c>
      <c r="J6602" s="2" t="str">
        <f>M01_SETTINGS!$F$2</f>
        <v>KASPI</v>
      </c>
    </row>
    <row r="6603" spans="1:10" x14ac:dyDescent="0.35">
      <c r="A6603" s="3">
        <f>_xlfn.XLOOKUP(Table16[[#This Row],[OrderID]],[3]!Table13456[No заказа],[3]!Table13456[Дата
отправки],"",0,1)</f>
        <v>45616</v>
      </c>
      <c r="B6603" s="2">
        <v>447457389</v>
      </c>
      <c r="C6603" s="2"/>
      <c r="D6603" s="2"/>
      <c r="E6603" s="3"/>
      <c r="F6603" s="3"/>
      <c r="H6603" s="5">
        <f>_xlfn.XLOOKUP(Table16[[#This Row],[OrderID]],[3]!Table13456[No заказа],[3]!Table13456[Количество],"",0,1)</f>
        <v>1</v>
      </c>
      <c r="I6603" s="5">
        <f>_xlfn.XLOOKUP(Table16[[#This Row],[OrderID]],[3]!Table13456[No заказа],[3]!Table13456[Цена],"",0,1)</f>
        <v>8419</v>
      </c>
      <c r="J6603" s="2" t="str">
        <f>M01_SETTINGS!$F$2</f>
        <v>KASPI</v>
      </c>
    </row>
    <row r="6604" spans="1:10" x14ac:dyDescent="0.35">
      <c r="A6604" s="3">
        <f>_xlfn.XLOOKUP(Table16[[#This Row],[OrderID]],[3]!Table13456[No заказа],[3]!Table13456[Дата
отправки],"",0,1)</f>
        <v>45616</v>
      </c>
      <c r="B6604" s="2">
        <v>447696477</v>
      </c>
      <c r="C6604" s="2"/>
      <c r="D6604" s="2"/>
      <c r="E6604" s="3"/>
      <c r="F6604" s="3"/>
      <c r="H6604" s="5">
        <f>_xlfn.XLOOKUP(Table16[[#This Row],[OrderID]],[3]!Table13456[No заказа],[3]!Table13456[Количество],"",0,1)</f>
        <v>1</v>
      </c>
      <c r="I6604" s="5">
        <f>_xlfn.XLOOKUP(Table16[[#This Row],[OrderID]],[3]!Table13456[No заказа],[3]!Table13456[Цена],"",0,1)</f>
        <v>9491</v>
      </c>
      <c r="J6604" s="2" t="str">
        <f>M01_SETTINGS!$F$2</f>
        <v>KASPI</v>
      </c>
    </row>
    <row r="6605" spans="1:10" x14ac:dyDescent="0.35">
      <c r="A6605" s="3">
        <f>_xlfn.XLOOKUP(Table16[[#This Row],[OrderID]],[3]!Table13456[No заказа],[3]!Table13456[Дата
отправки],"",0,1)</f>
        <v>45616</v>
      </c>
      <c r="B6605" s="2">
        <v>447453824</v>
      </c>
      <c r="C6605" s="2"/>
      <c r="D6605" s="2"/>
      <c r="E6605" s="3"/>
      <c r="F6605" s="3"/>
      <c r="H6605" s="5">
        <f>_xlfn.XLOOKUP(Table16[[#This Row],[OrderID]],[3]!Table13456[No заказа],[3]!Table13456[Количество],"",0,1)</f>
        <v>1</v>
      </c>
      <c r="I6605" s="5">
        <f>_xlfn.XLOOKUP(Table16[[#This Row],[OrderID]],[3]!Table13456[No заказа],[3]!Table13456[Цена],"",0,1)</f>
        <v>9491</v>
      </c>
      <c r="J6605" s="2" t="str">
        <f>M01_SETTINGS!$F$2</f>
        <v>KASPI</v>
      </c>
    </row>
    <row r="6606" spans="1:10" x14ac:dyDescent="0.35">
      <c r="A6606" s="3">
        <f>_xlfn.XLOOKUP(Table16[[#This Row],[OrderID]],[3]!Table13456[No заказа],[3]!Table13456[Дата
отправки],"",0,1)</f>
        <v>45616</v>
      </c>
      <c r="B6606" s="2">
        <v>447431329</v>
      </c>
      <c r="C6606" s="2"/>
      <c r="D6606" s="2"/>
      <c r="E6606" s="3"/>
      <c r="F6606" s="3"/>
      <c r="H6606" s="5">
        <f>_xlfn.XLOOKUP(Table16[[#This Row],[OrderID]],[3]!Table13456[No заказа],[3]!Table13456[Количество],"",0,1)</f>
        <v>1</v>
      </c>
      <c r="I6606" s="5">
        <f>_xlfn.XLOOKUP(Table16[[#This Row],[OrderID]],[3]!Table13456[No заказа],[3]!Table13456[Цена],"",0,1)</f>
        <v>8948</v>
      </c>
      <c r="J6606" s="2" t="str">
        <f>M01_SETTINGS!$F$2</f>
        <v>KASPI</v>
      </c>
    </row>
    <row r="6607" spans="1:10" x14ac:dyDescent="0.35">
      <c r="A6607" s="3">
        <f>_xlfn.XLOOKUP(Table16[[#This Row],[OrderID]],[3]!Table13456[No заказа],[3]!Table13456[Дата
отправки],"",0,1)</f>
        <v>45616</v>
      </c>
      <c r="B6607" s="2">
        <v>447349889</v>
      </c>
      <c r="C6607" s="2"/>
      <c r="D6607" s="2"/>
      <c r="E6607" s="3"/>
      <c r="F6607" s="3"/>
      <c r="H6607" s="5">
        <f>_xlfn.XLOOKUP(Table16[[#This Row],[OrderID]],[3]!Table13456[No заказа],[3]!Table13456[Количество],"",0,1)</f>
        <v>1</v>
      </c>
      <c r="I6607" s="5">
        <f>_xlfn.XLOOKUP(Table16[[#This Row],[OrderID]],[3]!Table13456[No заказа],[3]!Table13456[Цена],"",0,1)</f>
        <v>9021</v>
      </c>
      <c r="J6607" s="2" t="str">
        <f>M01_SETTINGS!$F$2</f>
        <v>KASPI</v>
      </c>
    </row>
    <row r="6608" spans="1:10" x14ac:dyDescent="0.35">
      <c r="A6608" s="3">
        <f>_xlfn.XLOOKUP(Table16[[#This Row],[OrderID]],[3]!Table13456[No заказа],[3]!Table13456[Дата
отправки],"",0,1)</f>
        <v>45616</v>
      </c>
      <c r="B6608" s="2">
        <v>447384589</v>
      </c>
      <c r="C6608" s="2"/>
      <c r="D6608" s="2"/>
      <c r="E6608" s="3"/>
      <c r="F6608" s="3"/>
      <c r="H6608" s="5">
        <f>_xlfn.XLOOKUP(Table16[[#This Row],[OrderID]],[3]!Table13456[No заказа],[3]!Table13456[Количество],"",0,1)</f>
        <v>1</v>
      </c>
      <c r="I6608" s="5">
        <f>_xlfn.XLOOKUP(Table16[[#This Row],[OrderID]],[3]!Table13456[No заказа],[3]!Table13456[Цена],"",0,1)</f>
        <v>8986</v>
      </c>
      <c r="J6608" s="2" t="str">
        <f>M01_SETTINGS!$F$2</f>
        <v>KASPI</v>
      </c>
    </row>
    <row r="6609" spans="1:10" x14ac:dyDescent="0.35">
      <c r="A6609" s="3">
        <f>_xlfn.XLOOKUP(Table16[[#This Row],[OrderID]],[3]!Table13456[No заказа],[3]!Table13456[Дата
отправки],"",0,1)</f>
        <v>45616</v>
      </c>
      <c r="B6609" s="2">
        <v>447496613</v>
      </c>
      <c r="C6609" s="2"/>
      <c r="D6609" s="2"/>
      <c r="E6609" s="3"/>
      <c r="F6609" s="3"/>
      <c r="H6609" s="5">
        <f>_xlfn.XLOOKUP(Table16[[#This Row],[OrderID]],[3]!Table13456[No заказа],[3]!Table13456[Количество],"",0,1)</f>
        <v>1</v>
      </c>
      <c r="I6609" s="5">
        <f>_xlfn.XLOOKUP(Table16[[#This Row],[OrderID]],[3]!Table13456[No заказа],[3]!Table13456[Цена],"",0,1)</f>
        <v>17966</v>
      </c>
      <c r="J6609" s="2" t="str">
        <f>M01_SETTINGS!$F$2</f>
        <v>KASPI</v>
      </c>
    </row>
    <row r="6610" spans="1:10" x14ac:dyDescent="0.35">
      <c r="A6610" s="3">
        <f>_xlfn.XLOOKUP(Table16[[#This Row],[OrderID]],[3]!Table13456[No заказа],[3]!Table13456[Дата
отправки],"",0,1)</f>
        <v>45616</v>
      </c>
      <c r="B6610" s="2">
        <v>447680576</v>
      </c>
      <c r="C6610" s="2"/>
      <c r="D6610" s="2"/>
      <c r="E6610" s="3"/>
      <c r="F6610" s="3"/>
      <c r="H6610" s="5">
        <f>_xlfn.XLOOKUP(Table16[[#This Row],[OrderID]],[3]!Table13456[No заказа],[3]!Table13456[Количество],"",0,1)</f>
        <v>1</v>
      </c>
      <c r="I6610" s="5">
        <f>_xlfn.XLOOKUP(Table16[[#This Row],[OrderID]],[3]!Table13456[No заказа],[3]!Table13456[Цена],"",0,1)</f>
        <v>8243</v>
      </c>
      <c r="J6610" s="2" t="str">
        <f>M01_SETTINGS!$F$2</f>
        <v>KASPI</v>
      </c>
    </row>
    <row r="6611" spans="1:10" x14ac:dyDescent="0.35">
      <c r="A6611" s="3">
        <f>_xlfn.XLOOKUP(Table16[[#This Row],[OrderID]],[3]!Table13456[No заказа],[3]!Table13456[Дата
отправки],"",0,1)</f>
        <v>45615</v>
      </c>
      <c r="B6611" s="2">
        <v>446823525</v>
      </c>
      <c r="C6611" s="2"/>
      <c r="D6611" s="2"/>
      <c r="E6611" s="3"/>
      <c r="F6611" s="3"/>
      <c r="H6611" s="5">
        <f>_xlfn.XLOOKUP(Table16[[#This Row],[OrderID]],[3]!Table13456[No заказа],[3]!Table13456[Количество],"",0,1)</f>
        <v>1</v>
      </c>
      <c r="I6611" s="5">
        <f>_xlfn.XLOOKUP(Table16[[#This Row],[OrderID]],[3]!Table13456[No заказа],[3]!Table13456[Цена],"",0,1)</f>
        <v>7990</v>
      </c>
      <c r="J6611" s="2" t="str">
        <f>M01_SETTINGS!$F$2</f>
        <v>KASPI</v>
      </c>
    </row>
    <row r="6612" spans="1:10" x14ac:dyDescent="0.35">
      <c r="A6612" s="3">
        <f>_xlfn.XLOOKUP(Table16[[#This Row],[OrderID]],[3]!Table13456[No заказа],[3]!Table13456[Дата
отправки],"",0,1)</f>
        <v>45615</v>
      </c>
      <c r="B6612" s="2">
        <v>447148802</v>
      </c>
      <c r="C6612" s="2"/>
      <c r="D6612" s="2"/>
      <c r="E6612" s="3"/>
      <c r="F6612" s="3"/>
      <c r="H6612" s="5">
        <f>_xlfn.XLOOKUP(Table16[[#This Row],[OrderID]],[3]!Table13456[No заказа],[3]!Table13456[Количество],"",0,1)</f>
        <v>1</v>
      </c>
      <c r="I6612" s="5">
        <f>_xlfn.XLOOKUP(Table16[[#This Row],[OrderID]],[3]!Table13456[No заказа],[3]!Table13456[Цена],"",0,1)</f>
        <v>8073</v>
      </c>
      <c r="J6612" s="2" t="str">
        <f>M01_SETTINGS!$F$2</f>
        <v>KASPI</v>
      </c>
    </row>
    <row r="6613" spans="1:10" x14ac:dyDescent="0.35">
      <c r="A6613" s="3">
        <f>_xlfn.XLOOKUP(Table16[[#This Row],[OrderID]],[3]!Table13456[No заказа],[3]!Table13456[Дата
отправки],"",0,1)</f>
        <v>45615</v>
      </c>
      <c r="B6613" s="2">
        <v>446803989</v>
      </c>
      <c r="C6613" s="2"/>
      <c r="D6613" s="2"/>
      <c r="E6613" s="3"/>
      <c r="F6613" s="3"/>
      <c r="H6613" s="5">
        <f>_xlfn.XLOOKUP(Table16[[#This Row],[OrderID]],[3]!Table13456[No заказа],[3]!Table13456[Количество],"",0,1)</f>
        <v>1</v>
      </c>
      <c r="I6613" s="5">
        <f>_xlfn.XLOOKUP(Table16[[#This Row],[OrderID]],[3]!Table13456[No заказа],[3]!Table13456[Цена],"",0,1)</f>
        <v>7990</v>
      </c>
      <c r="J6613" s="2" t="str">
        <f>M01_SETTINGS!$F$2</f>
        <v>KASPI</v>
      </c>
    </row>
    <row r="6614" spans="1:10" x14ac:dyDescent="0.35">
      <c r="A6614" s="3">
        <f>_xlfn.XLOOKUP(Table16[[#This Row],[OrderID]],[3]!Table13456[No заказа],[3]!Table13456[Дата
отправки],"",0,1)</f>
        <v>45615</v>
      </c>
      <c r="B6614" s="2">
        <v>446912846</v>
      </c>
      <c r="C6614" s="2"/>
      <c r="D6614" s="2"/>
      <c r="E6614" s="3"/>
      <c r="F6614" s="3"/>
      <c r="H6614" s="5">
        <f>_xlfn.XLOOKUP(Table16[[#This Row],[OrderID]],[3]!Table13456[No заказа],[3]!Table13456[Количество],"",0,1)</f>
        <v>1</v>
      </c>
      <c r="I6614" s="5">
        <f>_xlfn.XLOOKUP(Table16[[#This Row],[OrderID]],[3]!Table13456[No заказа],[3]!Table13456[Цена],"",0,1)</f>
        <v>8241</v>
      </c>
      <c r="J6614" s="2" t="str">
        <f>M01_SETTINGS!$F$2</f>
        <v>KASPI</v>
      </c>
    </row>
    <row r="6615" spans="1:10" x14ac:dyDescent="0.35">
      <c r="A6615" s="3">
        <f>_xlfn.XLOOKUP(Table16[[#This Row],[OrderID]],[3]!Table13456[No заказа],[3]!Table13456[Дата
отправки],"",0,1)</f>
        <v>45615</v>
      </c>
      <c r="B6615" s="2">
        <v>446829332</v>
      </c>
      <c r="C6615" s="2"/>
      <c r="D6615" s="2"/>
      <c r="E6615" s="3"/>
      <c r="F6615" s="3"/>
      <c r="H6615" s="5">
        <f>_xlfn.XLOOKUP(Table16[[#This Row],[OrderID]],[3]!Table13456[No заказа],[3]!Table13456[Количество],"",0,1)</f>
        <v>1</v>
      </c>
      <c r="I6615" s="5">
        <f>_xlfn.XLOOKUP(Table16[[#This Row],[OrderID]],[3]!Table13456[No заказа],[3]!Table13456[Цена],"",0,1)</f>
        <v>8926</v>
      </c>
      <c r="J6615" s="2" t="str">
        <f>M01_SETTINGS!$F$2</f>
        <v>KASPI</v>
      </c>
    </row>
    <row r="6616" spans="1:10" x14ac:dyDescent="0.35">
      <c r="A6616" s="3">
        <f>_xlfn.XLOOKUP(Table16[[#This Row],[OrderID]],[3]!Table13456[No заказа],[3]!Table13456[Дата
отправки],"",0,1)</f>
        <v>45615</v>
      </c>
      <c r="B6616" s="2">
        <v>446943615</v>
      </c>
      <c r="C6616" s="2"/>
      <c r="D6616" s="2"/>
      <c r="E6616" s="3"/>
      <c r="F6616" s="3"/>
      <c r="H6616" s="5">
        <f>_xlfn.XLOOKUP(Table16[[#This Row],[OrderID]],[3]!Table13456[No заказа],[3]!Table13456[Количество],"",0,1)</f>
        <v>1</v>
      </c>
      <c r="I6616" s="5">
        <f>_xlfn.XLOOKUP(Table16[[#This Row],[OrderID]],[3]!Table13456[No заказа],[3]!Table13456[Цена],"",0,1)</f>
        <v>8882</v>
      </c>
      <c r="J6616" s="2" t="str">
        <f>M01_SETTINGS!$F$2</f>
        <v>KASPI</v>
      </c>
    </row>
    <row r="6617" spans="1:10" x14ac:dyDescent="0.35">
      <c r="A6617" s="3">
        <f>_xlfn.XLOOKUP(Table16[[#This Row],[OrderID]],[3]!Table13456[No заказа],[3]!Table13456[Дата
отправки],"",0,1)</f>
        <v>45615</v>
      </c>
      <c r="B6617" s="2">
        <v>446964092</v>
      </c>
      <c r="C6617" s="2"/>
      <c r="D6617" s="2"/>
      <c r="E6617" s="3"/>
      <c r="F6617" s="3"/>
      <c r="H6617" s="5">
        <f>_xlfn.XLOOKUP(Table16[[#This Row],[OrderID]],[3]!Table13456[No заказа],[3]!Table13456[Количество],"",0,1)</f>
        <v>1</v>
      </c>
      <c r="I6617" s="5">
        <f>_xlfn.XLOOKUP(Table16[[#This Row],[OrderID]],[3]!Table13456[No заказа],[3]!Table13456[Цена],"",0,1)</f>
        <v>9814</v>
      </c>
      <c r="J6617" s="2" t="str">
        <f>M01_SETTINGS!$F$2</f>
        <v>KASPI</v>
      </c>
    </row>
    <row r="6618" spans="1:10" x14ac:dyDescent="0.35">
      <c r="A6618" s="3">
        <f>_xlfn.XLOOKUP(Table16[[#This Row],[OrderID]],[3]!Table13456[No заказа],[3]!Table13456[Дата
отправки],"",0,1)</f>
        <v>45615</v>
      </c>
      <c r="B6618" s="2">
        <v>447049125</v>
      </c>
      <c r="C6618" s="2"/>
      <c r="D6618" s="2"/>
      <c r="E6618" s="3"/>
      <c r="F6618" s="3"/>
      <c r="H6618" s="5">
        <f>_xlfn.XLOOKUP(Table16[[#This Row],[OrderID]],[3]!Table13456[No заказа],[3]!Table13456[Количество],"",0,1)</f>
        <v>1</v>
      </c>
      <c r="I6618" s="5">
        <f>_xlfn.XLOOKUP(Table16[[#This Row],[OrderID]],[3]!Table13456[No заказа],[3]!Table13456[Цена],"",0,1)</f>
        <v>8800</v>
      </c>
      <c r="J6618" s="2" t="str">
        <f>M01_SETTINGS!$F$2</f>
        <v>KASPI</v>
      </c>
    </row>
    <row r="6619" spans="1:10" x14ac:dyDescent="0.35">
      <c r="A6619" s="3">
        <f>_xlfn.XLOOKUP(Table16[[#This Row],[OrderID]],[3]!Table13456[No заказа],[3]!Table13456[Дата
отправки],"",0,1)</f>
        <v>45615</v>
      </c>
      <c r="B6619" s="2">
        <v>446892928</v>
      </c>
      <c r="C6619" s="2"/>
      <c r="D6619" s="2"/>
      <c r="E6619" s="3"/>
      <c r="F6619" s="3"/>
      <c r="H6619" s="5">
        <f>_xlfn.XLOOKUP(Table16[[#This Row],[OrderID]],[3]!Table13456[No заказа],[3]!Table13456[Количество],"",0,1)</f>
        <v>1</v>
      </c>
      <c r="I6619" s="5">
        <f>_xlfn.XLOOKUP(Table16[[#This Row],[OrderID]],[3]!Table13456[No заказа],[3]!Table13456[Цена],"",0,1)</f>
        <v>8901</v>
      </c>
      <c r="J6619" s="2" t="str">
        <f>M01_SETTINGS!$F$2</f>
        <v>KASPI</v>
      </c>
    </row>
    <row r="6620" spans="1:10" x14ac:dyDescent="0.35">
      <c r="A6620" s="3">
        <f>_xlfn.XLOOKUP(Table16[[#This Row],[OrderID]],[3]!Table13456[No заказа],[3]!Table13456[Дата
отправки],"",0,1)</f>
        <v>45615</v>
      </c>
      <c r="B6620" s="2">
        <v>446969589</v>
      </c>
      <c r="C6620" s="2"/>
      <c r="D6620" s="2"/>
      <c r="E6620" s="3"/>
      <c r="F6620" s="3"/>
      <c r="H6620" s="5">
        <f>_xlfn.XLOOKUP(Table16[[#This Row],[OrderID]],[3]!Table13456[No заказа],[3]!Table13456[Количество],"",0,1)</f>
        <v>1</v>
      </c>
      <c r="I6620" s="5">
        <f>_xlfn.XLOOKUP(Table16[[#This Row],[OrderID]],[3]!Table13456[No заказа],[3]!Table13456[Цена],"",0,1)</f>
        <v>9000</v>
      </c>
      <c r="J6620" s="2" t="str">
        <f>M01_SETTINGS!$F$2</f>
        <v>KASPI</v>
      </c>
    </row>
    <row r="6621" spans="1:10" x14ac:dyDescent="0.35">
      <c r="A6621" s="3">
        <f>_xlfn.XLOOKUP(Table16[[#This Row],[OrderID]],[3]!Table13456[No заказа],[3]!Table13456[Дата
отправки],"",0,1)</f>
        <v>45615</v>
      </c>
      <c r="B6621" s="2">
        <v>447273708</v>
      </c>
      <c r="C6621" s="2"/>
      <c r="D6621" s="2"/>
      <c r="E6621" s="3"/>
      <c r="F6621" s="3"/>
      <c r="H6621" s="5">
        <f>_xlfn.XLOOKUP(Table16[[#This Row],[OrderID]],[3]!Table13456[No заказа],[3]!Table13456[Количество],"",0,1)</f>
        <v>1</v>
      </c>
      <c r="I6621" s="5">
        <f>_xlfn.XLOOKUP(Table16[[#This Row],[OrderID]],[3]!Table13456[No заказа],[3]!Table13456[Цена],"",0,1)</f>
        <v>8036</v>
      </c>
      <c r="J6621" s="2" t="str">
        <f>M01_SETTINGS!$F$2</f>
        <v>KASPI</v>
      </c>
    </row>
    <row r="6622" spans="1:10" x14ac:dyDescent="0.35">
      <c r="A6622" s="3">
        <f>_xlfn.XLOOKUP(Table16[[#This Row],[OrderID]],[3]!Table13456[No заказа],[3]!Table13456[Дата
отправки],"",0,1)</f>
        <v>45615</v>
      </c>
      <c r="B6622" s="2">
        <v>447242924</v>
      </c>
      <c r="C6622" s="2"/>
      <c r="D6622" s="2"/>
      <c r="E6622" s="3"/>
      <c r="F6622" s="3"/>
      <c r="H6622" s="5">
        <f>_xlfn.XLOOKUP(Table16[[#This Row],[OrderID]],[3]!Table13456[No заказа],[3]!Table13456[Количество],"",0,1)</f>
        <v>1</v>
      </c>
      <c r="I6622" s="5">
        <f>_xlfn.XLOOKUP(Table16[[#This Row],[OrderID]],[3]!Table13456[No заказа],[3]!Table13456[Цена],"",0,1)</f>
        <v>8036</v>
      </c>
      <c r="J6622" s="2" t="str">
        <f>M01_SETTINGS!$F$2</f>
        <v>KASPI</v>
      </c>
    </row>
    <row r="6623" spans="1:10" x14ac:dyDescent="0.35">
      <c r="A6623" s="3">
        <f>_xlfn.XLOOKUP(Table16[[#This Row],[OrderID]],[3]!Table13456[No заказа],[3]!Table13456[Дата
отправки],"",0,1)</f>
        <v>45615</v>
      </c>
      <c r="B6623" s="2">
        <v>447230806</v>
      </c>
      <c r="C6623" s="2"/>
      <c r="D6623" s="2"/>
      <c r="E6623" s="3"/>
      <c r="F6623" s="3"/>
      <c r="H6623" s="5">
        <f>_xlfn.XLOOKUP(Table16[[#This Row],[OrderID]],[3]!Table13456[No заказа],[3]!Table13456[Количество],"",0,1)</f>
        <v>1</v>
      </c>
      <c r="I6623" s="5">
        <f>_xlfn.XLOOKUP(Table16[[#This Row],[OrderID]],[3]!Table13456[No заказа],[3]!Table13456[Цена],"",0,1)</f>
        <v>8036</v>
      </c>
      <c r="J6623" s="2" t="str">
        <f>M01_SETTINGS!$F$2</f>
        <v>KASPI</v>
      </c>
    </row>
    <row r="6624" spans="1:10" x14ac:dyDescent="0.35">
      <c r="A6624" s="3">
        <f>_xlfn.XLOOKUP(Table16[[#This Row],[OrderID]],[3]!Table13456[No заказа],[3]!Table13456[Дата
отправки],"",0,1)</f>
        <v>45615</v>
      </c>
      <c r="B6624" s="2">
        <v>446864020</v>
      </c>
      <c r="C6624" s="2"/>
      <c r="D6624" s="2"/>
      <c r="E6624" s="3"/>
      <c r="F6624" s="3"/>
      <c r="H6624" s="5">
        <f>_xlfn.XLOOKUP(Table16[[#This Row],[OrderID]],[3]!Table13456[No заказа],[3]!Table13456[Количество],"",0,1)</f>
        <v>1</v>
      </c>
      <c r="I6624" s="5">
        <f>_xlfn.XLOOKUP(Table16[[#This Row],[OrderID]],[3]!Table13456[No заказа],[3]!Table13456[Цена],"",0,1)</f>
        <v>10500</v>
      </c>
      <c r="J6624" s="2" t="str">
        <f>M01_SETTINGS!$F$2</f>
        <v>KASPI</v>
      </c>
    </row>
    <row r="6625" spans="1:10" x14ac:dyDescent="0.35">
      <c r="A6625" s="3">
        <f>_xlfn.XLOOKUP(Table16[[#This Row],[OrderID]],[3]!Table13456[No заказа],[3]!Table13456[Дата
отправки],"",0,1)</f>
        <v>45615</v>
      </c>
      <c r="B6625" s="2">
        <v>446938634</v>
      </c>
      <c r="C6625" s="2"/>
      <c r="D6625" s="2"/>
      <c r="E6625" s="3"/>
      <c r="F6625" s="3"/>
      <c r="H6625" s="5">
        <f>_xlfn.XLOOKUP(Table16[[#This Row],[OrderID]],[3]!Table13456[No заказа],[3]!Table13456[Количество],"",0,1)</f>
        <v>1</v>
      </c>
      <c r="I6625" s="5">
        <f>_xlfn.XLOOKUP(Table16[[#This Row],[OrderID]],[3]!Table13456[No заказа],[3]!Table13456[Цена],"",0,1)</f>
        <v>9980</v>
      </c>
      <c r="J6625" s="2" t="str">
        <f>M01_SETTINGS!$F$2</f>
        <v>KASPI</v>
      </c>
    </row>
    <row r="6626" spans="1:10" x14ac:dyDescent="0.35">
      <c r="A6626" s="3">
        <f>_xlfn.XLOOKUP(Table16[[#This Row],[OrderID]],[3]!Table13456[No заказа],[3]!Table13456[Дата
отправки],"",0,1)</f>
        <v>45615</v>
      </c>
      <c r="B6626" s="2">
        <v>446891341</v>
      </c>
      <c r="C6626" s="2"/>
      <c r="D6626" s="2"/>
      <c r="E6626" s="3"/>
      <c r="F6626" s="3"/>
      <c r="H6626" s="5">
        <f>_xlfn.XLOOKUP(Table16[[#This Row],[OrderID]],[3]!Table13456[No заказа],[3]!Table13456[Количество],"",0,1)</f>
        <v>1</v>
      </c>
      <c r="I6626" s="5">
        <f>_xlfn.XLOOKUP(Table16[[#This Row],[OrderID]],[3]!Table13456[No заказа],[3]!Table13456[Цена],"",0,1)</f>
        <v>10500</v>
      </c>
      <c r="J6626" s="2" t="str">
        <f>M01_SETTINGS!$F$2</f>
        <v>KASPI</v>
      </c>
    </row>
    <row r="6627" spans="1:10" x14ac:dyDescent="0.35">
      <c r="A6627" s="3">
        <f>_xlfn.XLOOKUP(Table16[[#This Row],[OrderID]],[3]!Table13456[No заказа],[3]!Table13456[Дата
отправки],"",0,1)</f>
        <v>45615</v>
      </c>
      <c r="B6627" s="2">
        <v>446853085</v>
      </c>
      <c r="C6627" s="2"/>
      <c r="D6627" s="2"/>
      <c r="E6627" s="3"/>
      <c r="F6627" s="3"/>
      <c r="H6627" s="5">
        <f>_xlfn.XLOOKUP(Table16[[#This Row],[OrderID]],[3]!Table13456[No заказа],[3]!Table13456[Количество],"",0,1)</f>
        <v>1</v>
      </c>
      <c r="I6627" s="5">
        <f>_xlfn.XLOOKUP(Table16[[#This Row],[OrderID]],[3]!Table13456[No заказа],[3]!Table13456[Цена],"",0,1)</f>
        <v>7990</v>
      </c>
      <c r="J6627" s="2" t="str">
        <f>M01_SETTINGS!$F$2</f>
        <v>KASPI</v>
      </c>
    </row>
    <row r="6628" spans="1:10" x14ac:dyDescent="0.35">
      <c r="A6628" s="3">
        <f>_xlfn.XLOOKUP(Table16[[#This Row],[OrderID]],[3]!Table13456[No заказа],[3]!Table13456[Дата
отправки],"",0,1)</f>
        <v>45615</v>
      </c>
      <c r="B6628" s="2">
        <v>446835291</v>
      </c>
      <c r="C6628" s="2"/>
      <c r="D6628" s="2"/>
      <c r="E6628" s="3"/>
      <c r="F6628" s="3"/>
      <c r="H6628" s="5">
        <f>_xlfn.XLOOKUP(Table16[[#This Row],[OrderID]],[3]!Table13456[No заказа],[3]!Table13456[Количество],"",0,1)</f>
        <v>1</v>
      </c>
      <c r="I6628" s="5">
        <f>_xlfn.XLOOKUP(Table16[[#This Row],[OrderID]],[3]!Table13456[No заказа],[3]!Table13456[Цена],"",0,1)</f>
        <v>7990</v>
      </c>
      <c r="J6628" s="2" t="str">
        <f>M01_SETTINGS!$F$2</f>
        <v>KASPI</v>
      </c>
    </row>
    <row r="6629" spans="1:10" x14ac:dyDescent="0.35">
      <c r="A6629" s="3">
        <f>_xlfn.XLOOKUP(Table16[[#This Row],[OrderID]],[3]!Table13456[No заказа],[3]!Table13456[Дата
отправки],"",0,1)</f>
        <v>45614</v>
      </c>
      <c r="B6629" s="2">
        <v>446726069</v>
      </c>
      <c r="C6629" s="2"/>
      <c r="D6629" s="2"/>
      <c r="E6629" s="3"/>
      <c r="F6629" s="3"/>
      <c r="H6629" s="5">
        <f>_xlfn.XLOOKUP(Table16[[#This Row],[OrderID]],[3]!Table13456[No заказа],[3]!Table13456[Количество],"",0,1)</f>
        <v>1</v>
      </c>
      <c r="I6629" s="5">
        <f>_xlfn.XLOOKUP(Table16[[#This Row],[OrderID]],[3]!Table13456[No заказа],[3]!Table13456[Цена],"",0,1)</f>
        <v>8307</v>
      </c>
      <c r="J6629" s="2" t="str">
        <f>M01_SETTINGS!$F$2</f>
        <v>KASPI</v>
      </c>
    </row>
    <row r="6630" spans="1:10" x14ac:dyDescent="0.35">
      <c r="A6630" s="3">
        <f>_xlfn.XLOOKUP(Table16[[#This Row],[OrderID]],[3]!Table13456[No заказа],[3]!Table13456[Дата
отправки],"",0,1)</f>
        <v>45614</v>
      </c>
      <c r="B6630" s="2">
        <v>446378493</v>
      </c>
      <c r="C6630" s="2"/>
      <c r="D6630" s="2"/>
      <c r="E6630" s="3"/>
      <c r="F6630" s="3"/>
      <c r="H6630" s="5">
        <f>_xlfn.XLOOKUP(Table16[[#This Row],[OrderID]],[3]!Table13456[No заказа],[3]!Table13456[Количество],"",0,1)</f>
        <v>1</v>
      </c>
      <c r="I6630" s="5">
        <f>_xlfn.XLOOKUP(Table16[[#This Row],[OrderID]],[3]!Table13456[No заказа],[3]!Table13456[Цена],"",0,1)</f>
        <v>8490</v>
      </c>
      <c r="J6630" s="2" t="str">
        <f>M01_SETTINGS!$F$2</f>
        <v>KASPI</v>
      </c>
    </row>
    <row r="6631" spans="1:10" x14ac:dyDescent="0.35">
      <c r="A6631" s="3">
        <f>_xlfn.XLOOKUP(Table16[[#This Row],[OrderID]],[3]!Table13456[No заказа],[3]!Table13456[Дата
отправки],"",0,1)</f>
        <v>45614</v>
      </c>
      <c r="B6631" s="2">
        <v>446770240</v>
      </c>
      <c r="C6631" s="2"/>
      <c r="D6631" s="2"/>
      <c r="E6631" s="3"/>
      <c r="F6631" s="3"/>
      <c r="H6631" s="5">
        <f>_xlfn.XLOOKUP(Table16[[#This Row],[OrderID]],[3]!Table13456[No заказа],[3]!Table13456[Количество],"",0,1)</f>
        <v>1</v>
      </c>
      <c r="I6631" s="5">
        <f>_xlfn.XLOOKUP(Table16[[#This Row],[OrderID]],[3]!Table13456[No заказа],[3]!Table13456[Цена],"",0,1)</f>
        <v>10372</v>
      </c>
      <c r="J6631" s="2" t="str">
        <f>M01_SETTINGS!$F$2</f>
        <v>KASPI</v>
      </c>
    </row>
    <row r="6632" spans="1:10" x14ac:dyDescent="0.35">
      <c r="A6632" s="3">
        <f>_xlfn.XLOOKUP(Table16[[#This Row],[OrderID]],[3]!Table13456[No заказа],[3]!Table13456[Дата
отправки],"",0,1)</f>
        <v>45614</v>
      </c>
      <c r="B6632" s="2">
        <v>446705082</v>
      </c>
      <c r="C6632" s="2"/>
      <c r="D6632" s="2"/>
      <c r="E6632" s="3"/>
      <c r="F6632" s="3"/>
      <c r="H6632" s="5">
        <f>_xlfn.XLOOKUP(Table16[[#This Row],[OrderID]],[3]!Table13456[No заказа],[3]!Table13456[Количество],"",0,1)</f>
        <v>1</v>
      </c>
      <c r="I6632" s="5">
        <f>_xlfn.XLOOKUP(Table16[[#This Row],[OrderID]],[3]!Table13456[No заказа],[3]!Table13456[Цена],"",0,1)</f>
        <v>8314</v>
      </c>
      <c r="J6632" s="2" t="str">
        <f>M01_SETTINGS!$F$2</f>
        <v>KASPI</v>
      </c>
    </row>
    <row r="6633" spans="1:10" x14ac:dyDescent="0.35">
      <c r="A6633" s="3">
        <f>_xlfn.XLOOKUP(Table16[[#This Row],[OrderID]],[3]!Table13456[No заказа],[3]!Table13456[Дата
отправки],"",0,1)</f>
        <v>45614</v>
      </c>
      <c r="B6633" s="2">
        <v>446440442</v>
      </c>
      <c r="C6633" s="2"/>
      <c r="D6633" s="2"/>
      <c r="E6633" s="3"/>
      <c r="F6633" s="3"/>
      <c r="H6633" s="5">
        <f>_xlfn.XLOOKUP(Table16[[#This Row],[OrderID]],[3]!Table13456[No заказа],[3]!Table13456[Количество],"",0,1)</f>
        <v>1</v>
      </c>
      <c r="I6633" s="5">
        <f>_xlfn.XLOOKUP(Table16[[#This Row],[OrderID]],[3]!Table13456[No заказа],[3]!Table13456[Цена],"",0,1)</f>
        <v>8971</v>
      </c>
      <c r="J6633" s="2" t="str">
        <f>M01_SETTINGS!$F$2</f>
        <v>KASPI</v>
      </c>
    </row>
    <row r="6634" spans="1:10" x14ac:dyDescent="0.35">
      <c r="A6634" s="3">
        <f>_xlfn.XLOOKUP(Table16[[#This Row],[OrderID]],[3]!Table13456[No заказа],[3]!Table13456[Дата
отправки],"",0,1)</f>
        <v>45614</v>
      </c>
      <c r="B6634" s="2">
        <v>446372240</v>
      </c>
      <c r="C6634" s="2"/>
      <c r="D6634" s="2"/>
      <c r="E6634" s="3"/>
      <c r="F6634" s="3"/>
      <c r="H6634" s="5">
        <f>_xlfn.XLOOKUP(Table16[[#This Row],[OrderID]],[3]!Table13456[No заказа],[3]!Table13456[Количество],"",0,1)</f>
        <v>1</v>
      </c>
      <c r="I6634" s="5">
        <f>_xlfn.XLOOKUP(Table16[[#This Row],[OrderID]],[3]!Table13456[No заказа],[3]!Table13456[Цена],"",0,1)</f>
        <v>9000</v>
      </c>
      <c r="J6634" s="2" t="str">
        <f>M01_SETTINGS!$F$2</f>
        <v>KASPI</v>
      </c>
    </row>
    <row r="6635" spans="1:10" x14ac:dyDescent="0.35">
      <c r="A6635" s="3">
        <f>_xlfn.XLOOKUP(Table16[[#This Row],[OrderID]],[3]!Table13456[No заказа],[3]!Table13456[Дата
отправки],"",0,1)</f>
        <v>45614</v>
      </c>
      <c r="B6635" s="2">
        <v>446534658</v>
      </c>
      <c r="C6635" s="2"/>
      <c r="D6635" s="2"/>
      <c r="E6635" s="3"/>
      <c r="F6635" s="3"/>
      <c r="H6635" s="5">
        <f>_xlfn.XLOOKUP(Table16[[#This Row],[OrderID]],[3]!Table13456[No заказа],[3]!Table13456[Количество],"",0,1)</f>
        <v>1</v>
      </c>
      <c r="I6635" s="5">
        <f>_xlfn.XLOOKUP(Table16[[#This Row],[OrderID]],[3]!Table13456[No заказа],[3]!Table13456[Цена],"",0,1)</f>
        <v>9980</v>
      </c>
      <c r="J6635" s="2" t="str">
        <f>M01_SETTINGS!$F$2</f>
        <v>KASPI</v>
      </c>
    </row>
    <row r="6636" spans="1:10" x14ac:dyDescent="0.35">
      <c r="A6636" s="3">
        <f>_xlfn.XLOOKUP(Table16[[#This Row],[OrderID]],[3]!Table13456[No заказа],[3]!Table13456[Дата
отправки],"",0,1)</f>
        <v>45614</v>
      </c>
      <c r="B6636" s="2">
        <v>446493563</v>
      </c>
      <c r="C6636" s="2"/>
      <c r="D6636" s="2"/>
      <c r="E6636" s="3"/>
      <c r="F6636" s="3"/>
      <c r="H6636" s="5">
        <f>_xlfn.XLOOKUP(Table16[[#This Row],[OrderID]],[3]!Table13456[No заказа],[3]!Table13456[Количество],"",0,1)</f>
        <v>1</v>
      </c>
      <c r="I6636" s="5">
        <f>_xlfn.XLOOKUP(Table16[[#This Row],[OrderID]],[3]!Table13456[No заказа],[3]!Table13456[Цена],"",0,1)</f>
        <v>8945</v>
      </c>
      <c r="J6636" s="2" t="str">
        <f>M01_SETTINGS!$F$2</f>
        <v>KASPI</v>
      </c>
    </row>
    <row r="6637" spans="1:10" x14ac:dyDescent="0.35">
      <c r="A6637" s="3">
        <f>_xlfn.XLOOKUP(Table16[[#This Row],[OrderID]],[3]!Table13456[No заказа],[3]!Table13456[Дата
отправки],"",0,1)</f>
        <v>45614</v>
      </c>
      <c r="B6637" s="2">
        <v>446479214</v>
      </c>
      <c r="C6637" s="2"/>
      <c r="D6637" s="2"/>
      <c r="E6637" s="3"/>
      <c r="F6637" s="3"/>
      <c r="H6637" s="5">
        <f>_xlfn.XLOOKUP(Table16[[#This Row],[OrderID]],[3]!Table13456[No заказа],[3]!Table13456[Количество],"",0,1)</f>
        <v>1</v>
      </c>
      <c r="I6637" s="5">
        <f>_xlfn.XLOOKUP(Table16[[#This Row],[OrderID]],[3]!Table13456[No заказа],[3]!Table13456[Цена],"",0,1)</f>
        <v>8945</v>
      </c>
      <c r="J6637" s="2" t="str">
        <f>M01_SETTINGS!$F$2</f>
        <v>KASPI</v>
      </c>
    </row>
    <row r="6638" spans="1:10" x14ac:dyDescent="0.35">
      <c r="A6638" s="3">
        <f>_xlfn.XLOOKUP(Table16[[#This Row],[OrderID]],[3]!Table13456[No заказа],[3]!Table13456[Дата
отправки],"",0,1)</f>
        <v>45614</v>
      </c>
      <c r="B6638" s="2">
        <v>446540631</v>
      </c>
      <c r="C6638" s="2"/>
      <c r="D6638" s="2"/>
      <c r="E6638" s="3"/>
      <c r="F6638" s="3"/>
      <c r="H6638" s="5">
        <f>_xlfn.XLOOKUP(Table16[[#This Row],[OrderID]],[3]!Table13456[No заказа],[3]!Table13456[Количество],"",0,1)</f>
        <v>1</v>
      </c>
      <c r="I6638" s="5">
        <f>_xlfn.XLOOKUP(Table16[[#This Row],[OrderID]],[3]!Table13456[No заказа],[3]!Table13456[Цена],"",0,1)</f>
        <v>7990</v>
      </c>
      <c r="J6638" s="2" t="str">
        <f>M01_SETTINGS!$F$2</f>
        <v>KASPI</v>
      </c>
    </row>
    <row r="6639" spans="1:10" x14ac:dyDescent="0.35">
      <c r="A6639" s="3">
        <f>_xlfn.XLOOKUP(Table16[[#This Row],[OrderID]],[3]!Table13456[No заказа],[3]!Table13456[Дата
отправки],"",0,1)</f>
        <v>45614</v>
      </c>
      <c r="B6639" s="2">
        <v>446501833</v>
      </c>
      <c r="C6639" s="2"/>
      <c r="D6639" s="2"/>
      <c r="E6639" s="3"/>
      <c r="F6639" s="3"/>
      <c r="H6639" s="5">
        <f>_xlfn.XLOOKUP(Table16[[#This Row],[OrderID]],[3]!Table13456[No заказа],[3]!Table13456[Количество],"",0,1)</f>
        <v>1</v>
      </c>
      <c r="I6639" s="5">
        <f>_xlfn.XLOOKUP(Table16[[#This Row],[OrderID]],[3]!Table13456[No заказа],[3]!Table13456[Цена],"",0,1)</f>
        <v>7990</v>
      </c>
      <c r="J6639" s="2" t="str">
        <f>M01_SETTINGS!$F$2</f>
        <v>KASPI</v>
      </c>
    </row>
    <row r="6640" spans="1:10" x14ac:dyDescent="0.35">
      <c r="A6640" s="3">
        <f>_xlfn.XLOOKUP(Table16[[#This Row],[OrderID]],[3]!Table13456[No заказа],[3]!Table13456[Дата
отправки],"",0,1)</f>
        <v>45613</v>
      </c>
      <c r="B6640" s="2">
        <v>445858707</v>
      </c>
      <c r="C6640" s="2"/>
      <c r="D6640" s="2"/>
      <c r="E6640" s="3"/>
      <c r="F6640" s="3"/>
      <c r="H6640" s="5">
        <f>_xlfn.XLOOKUP(Table16[[#This Row],[OrderID]],[3]!Table13456[No заказа],[3]!Table13456[Количество],"",0,1)</f>
        <v>1</v>
      </c>
      <c r="I6640" s="5">
        <f>_xlfn.XLOOKUP(Table16[[#This Row],[OrderID]],[3]!Table13456[No заказа],[3]!Table13456[Цена],"",0,1)</f>
        <v>9000</v>
      </c>
      <c r="J6640" s="2" t="str">
        <f>M01_SETTINGS!$F$2</f>
        <v>KASPI</v>
      </c>
    </row>
    <row r="6641" spans="1:10" x14ac:dyDescent="0.35">
      <c r="A6641" s="3">
        <f>_xlfn.XLOOKUP(Table16[[#This Row],[OrderID]],[3]!Table13456[No заказа],[3]!Table13456[Дата
отправки],"",0,1)</f>
        <v>45613</v>
      </c>
      <c r="B6641" s="2">
        <v>446122377</v>
      </c>
      <c r="C6641" s="2"/>
      <c r="D6641" s="2"/>
      <c r="E6641" s="3"/>
      <c r="F6641" s="3"/>
      <c r="H6641" s="5">
        <f>_xlfn.XLOOKUP(Table16[[#This Row],[OrderID]],[3]!Table13456[No заказа],[3]!Table13456[Количество],"",0,1)</f>
        <v>1</v>
      </c>
      <c r="I6641" s="5">
        <f>_xlfn.XLOOKUP(Table16[[#This Row],[OrderID]],[3]!Table13456[No заказа],[3]!Table13456[Цена],"",0,1)</f>
        <v>7990</v>
      </c>
      <c r="J6641" s="2" t="str">
        <f>M01_SETTINGS!$F$2</f>
        <v>KASPI</v>
      </c>
    </row>
    <row r="6642" spans="1:10" x14ac:dyDescent="0.35">
      <c r="A6642" s="3">
        <f>_xlfn.XLOOKUP(Table16[[#This Row],[OrderID]],[3]!Table13456[No заказа],[3]!Table13456[Дата
отправки],"",0,1)</f>
        <v>45612</v>
      </c>
      <c r="B6642" s="2">
        <v>445318039</v>
      </c>
      <c r="C6642" s="2"/>
      <c r="D6642" s="2"/>
      <c r="E6642" s="3"/>
      <c r="F6642" s="3"/>
      <c r="H6642" s="5">
        <f>_xlfn.XLOOKUP(Table16[[#This Row],[OrderID]],[3]!Table13456[No заказа],[3]!Table13456[Количество],"",0,1)</f>
        <v>1</v>
      </c>
      <c r="I6642" s="5">
        <f>_xlfn.XLOOKUP(Table16[[#This Row],[OrderID]],[3]!Table13456[No заказа],[3]!Table13456[Цена],"",0,1)</f>
        <v>33898</v>
      </c>
      <c r="J6642" s="2" t="str">
        <f>M01_SETTINGS!$F$2</f>
        <v>KASPI</v>
      </c>
    </row>
    <row r="6643" spans="1:10" x14ac:dyDescent="0.35">
      <c r="A6643" s="3">
        <f>_xlfn.XLOOKUP(Table16[[#This Row],[OrderID]],[3]!Table13456[No заказа],[3]!Table13456[Дата
отправки],"",0,1)</f>
        <v>45612</v>
      </c>
      <c r="B6643" s="2">
        <v>445462119</v>
      </c>
      <c r="C6643" s="2"/>
      <c r="D6643" s="2"/>
      <c r="E6643" s="3"/>
      <c r="F6643" s="3"/>
      <c r="H6643" s="5">
        <f>_xlfn.XLOOKUP(Table16[[#This Row],[OrderID]],[3]!Table13456[No заказа],[3]!Table13456[Количество],"",0,1)</f>
        <v>1</v>
      </c>
      <c r="I6643" s="5">
        <f>_xlfn.XLOOKUP(Table16[[#This Row],[OrderID]],[3]!Table13456[No заказа],[3]!Table13456[Цена],"",0,1)</f>
        <v>9000</v>
      </c>
      <c r="J6643" s="2" t="str">
        <f>M01_SETTINGS!$F$2</f>
        <v>KASPI</v>
      </c>
    </row>
    <row r="6644" spans="1:10" x14ac:dyDescent="0.35">
      <c r="A6644" s="3">
        <f>_xlfn.XLOOKUP(Table16[[#This Row],[OrderID]],[3]!Table13456[No заказа],[3]!Table13456[Дата
отправки],"",0,1)</f>
        <v>45612</v>
      </c>
      <c r="B6644" s="2">
        <v>445370516</v>
      </c>
      <c r="C6644" s="2"/>
      <c r="D6644" s="2"/>
      <c r="E6644" s="3"/>
      <c r="F6644" s="3"/>
      <c r="H6644" s="5">
        <f>_xlfn.XLOOKUP(Table16[[#This Row],[OrderID]],[3]!Table13456[No заказа],[3]!Table13456[Количество],"",0,1)</f>
        <v>1</v>
      </c>
      <c r="I6644" s="5">
        <f>_xlfn.XLOOKUP(Table16[[#This Row],[OrderID]],[3]!Table13456[No заказа],[3]!Table13456[Цена],"",0,1)</f>
        <v>9000</v>
      </c>
      <c r="J6644" s="2" t="str">
        <f>M01_SETTINGS!$F$2</f>
        <v>KASPI</v>
      </c>
    </row>
    <row r="6645" spans="1:10" x14ac:dyDescent="0.35">
      <c r="A6645" s="3">
        <f>_xlfn.XLOOKUP(Table16[[#This Row],[OrderID]],[3]!Table13456[No заказа],[3]!Table13456[Дата
отправки],"",0,1)</f>
        <v>45611</v>
      </c>
      <c r="B6645" s="2">
        <v>444941048</v>
      </c>
      <c r="C6645" s="2"/>
      <c r="D6645" s="2"/>
      <c r="E6645" s="3"/>
      <c r="F6645" s="3"/>
      <c r="H6645" s="5">
        <f>_xlfn.XLOOKUP(Table16[[#This Row],[OrderID]],[3]!Table13456[No заказа],[3]!Table13456[Количество],"",0,1)</f>
        <v>1</v>
      </c>
      <c r="I6645" s="5">
        <f>_xlfn.XLOOKUP(Table16[[#This Row],[OrderID]],[3]!Table13456[No заказа],[3]!Table13456[Цена],"",0,1)</f>
        <v>9000</v>
      </c>
      <c r="J6645" s="2" t="str">
        <f>M01_SETTINGS!$F$2</f>
        <v>KASPI</v>
      </c>
    </row>
    <row r="6646" spans="1:10" x14ac:dyDescent="0.35">
      <c r="A6646" s="3">
        <f>_xlfn.XLOOKUP(Table16[[#This Row],[OrderID]],[3]!Table13456[No заказа],[3]!Table13456[Дата
отправки],"",0,1)</f>
        <v>45611</v>
      </c>
      <c r="B6646" s="2">
        <v>444793859</v>
      </c>
      <c r="C6646" s="2"/>
      <c r="D6646" s="2"/>
      <c r="E6646" s="3"/>
      <c r="F6646" s="3"/>
      <c r="H6646" s="5">
        <f>_xlfn.XLOOKUP(Table16[[#This Row],[OrderID]],[3]!Table13456[No заказа],[3]!Table13456[Количество],"",0,1)</f>
        <v>1</v>
      </c>
      <c r="I6646" s="5">
        <f>_xlfn.XLOOKUP(Table16[[#This Row],[OrderID]],[3]!Table13456[No заказа],[3]!Table13456[Цена],"",0,1)</f>
        <v>11989</v>
      </c>
      <c r="J6646" s="2" t="str">
        <f>M01_SETTINGS!$F$2</f>
        <v>KASPI</v>
      </c>
    </row>
    <row r="6647" spans="1:10" x14ac:dyDescent="0.35">
      <c r="A6647" s="3">
        <f>_xlfn.XLOOKUP(Table16[[#This Row],[OrderID]],[3]!Table13456[No заказа],[3]!Table13456[Дата
отправки],"",0,1)</f>
        <v>45611</v>
      </c>
      <c r="B6647" s="2">
        <v>444801581</v>
      </c>
      <c r="C6647" s="2"/>
      <c r="D6647" s="2"/>
      <c r="E6647" s="3"/>
      <c r="F6647" s="3"/>
      <c r="H6647" s="5">
        <f>_xlfn.XLOOKUP(Table16[[#This Row],[OrderID]],[3]!Table13456[No заказа],[3]!Table13456[Количество],"",0,1)</f>
        <v>1</v>
      </c>
      <c r="I6647" s="5">
        <f>_xlfn.XLOOKUP(Table16[[#This Row],[OrderID]],[3]!Table13456[No заказа],[3]!Table13456[Цена],"",0,1)</f>
        <v>11075</v>
      </c>
      <c r="J6647" s="2" t="str">
        <f>M01_SETTINGS!$F$2</f>
        <v>KASPI</v>
      </c>
    </row>
    <row r="6648" spans="1:10" x14ac:dyDescent="0.35">
      <c r="A6648" s="3">
        <f>_xlfn.XLOOKUP(Table16[[#This Row],[OrderID]],[3]!Table13456[No заказа],[3]!Table13456[Дата
отправки],"",0,1)</f>
        <v>45611</v>
      </c>
      <c r="B6648" s="2">
        <v>444796653</v>
      </c>
      <c r="C6648" s="2"/>
      <c r="D6648" s="2"/>
      <c r="E6648" s="3"/>
      <c r="F6648" s="3"/>
      <c r="H6648" s="5">
        <f>_xlfn.XLOOKUP(Table16[[#This Row],[OrderID]],[3]!Table13456[No заказа],[3]!Table13456[Количество],"",0,1)</f>
        <v>1</v>
      </c>
      <c r="I6648" s="5">
        <f>_xlfn.XLOOKUP(Table16[[#This Row],[OrderID]],[3]!Table13456[No заказа],[3]!Table13456[Цена],"",0,1)</f>
        <v>8948</v>
      </c>
      <c r="J6648" s="2" t="str">
        <f>M01_SETTINGS!$F$2</f>
        <v>KASPI</v>
      </c>
    </row>
    <row r="6649" spans="1:10" x14ac:dyDescent="0.35">
      <c r="A6649" s="3">
        <f>_xlfn.XLOOKUP(Table16[[#This Row],[OrderID]],[3]!Table13456[No заказа],[3]!Table13456[Дата
отправки],"",0,1)</f>
        <v>45610</v>
      </c>
      <c r="B6649" s="2">
        <v>444383950</v>
      </c>
      <c r="C6649" s="2"/>
      <c r="D6649" s="2"/>
      <c r="E6649" s="3"/>
      <c r="F6649" s="3"/>
      <c r="H6649" s="5">
        <f>_xlfn.XLOOKUP(Table16[[#This Row],[OrderID]],[3]!Table13456[No заказа],[3]!Table13456[Количество],"",0,1)</f>
        <v>1</v>
      </c>
      <c r="I6649" s="5">
        <f>_xlfn.XLOOKUP(Table16[[#This Row],[OrderID]],[3]!Table13456[No заказа],[3]!Table13456[Цена],"",0,1)</f>
        <v>10890</v>
      </c>
      <c r="J6649" s="2" t="str">
        <f>M01_SETTINGS!$F$2</f>
        <v>KASPI</v>
      </c>
    </row>
    <row r="6650" spans="1:10" x14ac:dyDescent="0.35">
      <c r="A6650" s="3">
        <f>_xlfn.XLOOKUP(Table16[[#This Row],[OrderID]],[3]!Table13456[No заказа],[3]!Table13456[Дата
отправки],"",0,1)</f>
        <v>45610</v>
      </c>
      <c r="B6650" s="2">
        <v>444653970</v>
      </c>
      <c r="C6650" s="2"/>
      <c r="D6650" s="2"/>
      <c r="E6650" s="3"/>
      <c r="F6650" s="3"/>
      <c r="H6650" s="5">
        <f>_xlfn.XLOOKUP(Table16[[#This Row],[OrderID]],[3]!Table13456[No заказа],[3]!Table13456[Количество],"",0,1)</f>
        <v>1</v>
      </c>
      <c r="I6650" s="5">
        <f>_xlfn.XLOOKUP(Table16[[#This Row],[OrderID]],[3]!Table13456[No заказа],[3]!Table13456[Цена],"",0,1)</f>
        <v>9000</v>
      </c>
      <c r="J6650" s="2" t="str">
        <f>M01_SETTINGS!$F$2</f>
        <v>KASPI</v>
      </c>
    </row>
    <row r="6651" spans="1:10" x14ac:dyDescent="0.35">
      <c r="A6651" s="3">
        <f>_xlfn.XLOOKUP(Table16[[#This Row],[OrderID]],[3]!Table13456[No заказа],[3]!Table13456[Дата
отправки],"",0,1)</f>
        <v>45610</v>
      </c>
      <c r="B6651" s="2">
        <v>444725129</v>
      </c>
      <c r="C6651" s="2"/>
      <c r="D6651" s="2"/>
      <c r="E6651" s="3"/>
      <c r="F6651" s="3"/>
      <c r="H6651" s="5">
        <f>_xlfn.XLOOKUP(Table16[[#This Row],[OrderID]],[3]!Table13456[No заказа],[3]!Table13456[Количество],"",0,1)</f>
        <v>1</v>
      </c>
      <c r="I6651" s="5">
        <f>_xlfn.XLOOKUP(Table16[[#This Row],[OrderID]],[3]!Table13456[No заказа],[3]!Table13456[Цена],"",0,1)</f>
        <v>9000</v>
      </c>
      <c r="J6651" s="2" t="str">
        <f>M01_SETTINGS!$F$2</f>
        <v>KASPI</v>
      </c>
    </row>
    <row r="6652" spans="1:10" x14ac:dyDescent="0.35">
      <c r="A6652" s="3">
        <f>_xlfn.XLOOKUP(Table16[[#This Row],[OrderID]],[3]!Table13456[No заказа],[3]!Table13456[Дата
отправки],"",0,1)</f>
        <v>45610</v>
      </c>
      <c r="B6652" s="2">
        <v>444279967</v>
      </c>
      <c r="C6652" s="2"/>
      <c r="D6652" s="2"/>
      <c r="E6652" s="3"/>
      <c r="F6652" s="3"/>
      <c r="H6652" s="5">
        <f>_xlfn.XLOOKUP(Table16[[#This Row],[OrderID]],[3]!Table13456[No заказа],[3]!Table13456[Количество],"",0,1)</f>
        <v>1</v>
      </c>
      <c r="I6652" s="5">
        <f>_xlfn.XLOOKUP(Table16[[#This Row],[OrderID]],[3]!Table13456[No заказа],[3]!Table13456[Цена],"",0,1)</f>
        <v>10890</v>
      </c>
      <c r="J6652" s="2" t="str">
        <f>M01_SETTINGS!$F$2</f>
        <v>KASPI</v>
      </c>
    </row>
    <row r="6653" spans="1:10" x14ac:dyDescent="0.35">
      <c r="A6653" s="3">
        <f>_xlfn.XLOOKUP(Table16[[#This Row],[OrderID]],[3]!Table13456[No заказа],[3]!Table13456[Дата
отправки],"",0,1)</f>
        <v>45610</v>
      </c>
      <c r="B6653" s="2">
        <v>444537644</v>
      </c>
      <c r="C6653" s="2"/>
      <c r="D6653" s="2"/>
      <c r="E6653" s="3"/>
      <c r="F6653" s="3"/>
      <c r="H6653" s="5">
        <f>_xlfn.XLOOKUP(Table16[[#This Row],[OrderID]],[3]!Table13456[No заказа],[3]!Table13456[Количество],"",0,1)</f>
        <v>1</v>
      </c>
      <c r="I6653" s="5">
        <f>_xlfn.XLOOKUP(Table16[[#This Row],[OrderID]],[3]!Table13456[No заказа],[3]!Table13456[Цена],"",0,1)</f>
        <v>9980</v>
      </c>
      <c r="J6653" s="2" t="str">
        <f>M01_SETTINGS!$F$2</f>
        <v>KASPI</v>
      </c>
    </row>
    <row r="6654" spans="1:10" x14ac:dyDescent="0.35">
      <c r="A6654" s="3">
        <f>_xlfn.XLOOKUP(Table16[[#This Row],[OrderID]],[3]!Table13456[No заказа],[3]!Table13456[Дата
отправки],"",0,1)</f>
        <v>45610</v>
      </c>
      <c r="B6654" s="2">
        <v>444506188</v>
      </c>
      <c r="C6654" s="2"/>
      <c r="D6654" s="2"/>
      <c r="E6654" s="3"/>
      <c r="F6654" s="3"/>
      <c r="H6654" s="5">
        <f>_xlfn.XLOOKUP(Table16[[#This Row],[OrderID]],[3]!Table13456[No заказа],[3]!Table13456[Количество],"",0,1)</f>
        <v>1</v>
      </c>
      <c r="I6654" s="5">
        <f>_xlfn.XLOOKUP(Table16[[#This Row],[OrderID]],[3]!Table13456[No заказа],[3]!Table13456[Цена],"",0,1)</f>
        <v>9989</v>
      </c>
      <c r="J6654" s="2" t="str">
        <f>M01_SETTINGS!$F$2</f>
        <v>KASPI</v>
      </c>
    </row>
    <row r="6655" spans="1:10" x14ac:dyDescent="0.35">
      <c r="A6655" s="3">
        <f>_xlfn.XLOOKUP(Table16[[#This Row],[OrderID]],[3]!Table13456[No заказа],[3]!Table13456[Дата
отправки],"",0,1)</f>
        <v>45610</v>
      </c>
      <c r="B6655" s="2">
        <v>444692666</v>
      </c>
      <c r="C6655" s="2"/>
      <c r="D6655" s="2"/>
      <c r="E6655" s="3"/>
      <c r="F6655" s="3"/>
      <c r="H6655" s="5">
        <f>_xlfn.XLOOKUP(Table16[[#This Row],[OrderID]],[3]!Table13456[No заказа],[3]!Table13456[Количество],"",0,1)</f>
        <v>1</v>
      </c>
      <c r="I6655" s="5">
        <f>_xlfn.XLOOKUP(Table16[[#This Row],[OrderID]],[3]!Table13456[No заказа],[3]!Table13456[Цена],"",0,1)</f>
        <v>10999</v>
      </c>
      <c r="J6655" s="2" t="str">
        <f>M01_SETTINGS!$F$2</f>
        <v>KASPI</v>
      </c>
    </row>
    <row r="6656" spans="1:10" x14ac:dyDescent="0.35">
      <c r="A6656" s="3">
        <f>_xlfn.XLOOKUP(Table16[[#This Row],[OrderID]],[3]!Table13456[No заказа],[3]!Table13456[Дата
отправки],"",0,1)</f>
        <v>45610</v>
      </c>
      <c r="B6656" s="2">
        <v>444745472</v>
      </c>
      <c r="C6656" s="2"/>
      <c r="D6656" s="2"/>
      <c r="E6656" s="3"/>
      <c r="F6656" s="3"/>
      <c r="H6656" s="5">
        <f>_xlfn.XLOOKUP(Table16[[#This Row],[OrderID]],[3]!Table13456[No заказа],[3]!Table13456[Количество],"",0,1)</f>
        <v>1</v>
      </c>
      <c r="I6656" s="5">
        <f>_xlfn.XLOOKUP(Table16[[#This Row],[OrderID]],[3]!Table13456[No заказа],[3]!Table13456[Цена],"",0,1)</f>
        <v>8948</v>
      </c>
      <c r="J6656" s="2" t="str">
        <f>M01_SETTINGS!$F$2</f>
        <v>KASPI</v>
      </c>
    </row>
    <row r="6657" spans="1:10" x14ac:dyDescent="0.35">
      <c r="A6657" s="3">
        <f>_xlfn.XLOOKUP(Table16[[#This Row],[OrderID]],[3]!Table13456[No заказа],[3]!Table13456[Дата
отправки],"",0,1)</f>
        <v>45610</v>
      </c>
      <c r="B6657" s="2">
        <v>444710422</v>
      </c>
      <c r="C6657" s="2"/>
      <c r="D6657" s="2"/>
      <c r="E6657" s="3"/>
      <c r="F6657" s="3"/>
      <c r="H6657" s="5">
        <f>_xlfn.XLOOKUP(Table16[[#This Row],[OrderID]],[3]!Table13456[No заказа],[3]!Table13456[Количество],"",0,1)</f>
        <v>1</v>
      </c>
      <c r="I6657" s="5">
        <f>_xlfn.XLOOKUP(Table16[[#This Row],[OrderID]],[3]!Table13456[No заказа],[3]!Table13456[Цена],"",0,1)</f>
        <v>10986</v>
      </c>
      <c r="J6657" s="2" t="str">
        <f>M01_SETTINGS!$F$2</f>
        <v>KASPI</v>
      </c>
    </row>
    <row r="6658" spans="1:10" x14ac:dyDescent="0.35">
      <c r="A6658" s="3">
        <f>_xlfn.XLOOKUP(Table16[[#This Row],[OrderID]],[3]!Table13456[No заказа],[3]!Table13456[Дата
отправки],"",0,1)</f>
        <v>45609</v>
      </c>
      <c r="B6658" s="2">
        <v>443872896</v>
      </c>
      <c r="C6658" s="2"/>
      <c r="D6658" s="2"/>
      <c r="E6658" s="3"/>
      <c r="F6658" s="3"/>
      <c r="H6658" s="5">
        <f>_xlfn.XLOOKUP(Table16[[#This Row],[OrderID]],[3]!Table13456[No заказа],[3]!Table13456[Количество],"",0,1)</f>
        <v>1</v>
      </c>
      <c r="I6658" s="5">
        <f>_xlfn.XLOOKUP(Table16[[#This Row],[OrderID]],[3]!Table13456[No заказа],[3]!Table13456[Цена],"",0,1)</f>
        <v>11714</v>
      </c>
      <c r="J6658" s="2" t="str">
        <f>M01_SETTINGS!$F$2</f>
        <v>KASPI</v>
      </c>
    </row>
    <row r="6659" spans="1:10" x14ac:dyDescent="0.35">
      <c r="A6659" s="3">
        <f>_xlfn.XLOOKUP(Table16[[#This Row],[OrderID]],[3]!Table13456[No заказа],[3]!Table13456[Дата
отправки],"",0,1)</f>
        <v>45609</v>
      </c>
      <c r="B6659" s="2">
        <v>443761400</v>
      </c>
      <c r="C6659" s="2"/>
      <c r="D6659" s="2"/>
      <c r="E6659" s="3"/>
      <c r="F6659" s="3"/>
      <c r="H6659" s="5">
        <f>_xlfn.XLOOKUP(Table16[[#This Row],[OrderID]],[3]!Table13456[No заказа],[3]!Table13456[Количество],"",0,1)</f>
        <v>1</v>
      </c>
      <c r="I6659" s="5">
        <f>_xlfn.XLOOKUP(Table16[[#This Row],[OrderID]],[3]!Table13456[No заказа],[3]!Table13456[Цена],"",0,1)</f>
        <v>10374</v>
      </c>
      <c r="J6659" s="2" t="str">
        <f>M01_SETTINGS!$F$2</f>
        <v>KASPI</v>
      </c>
    </row>
    <row r="6660" spans="1:10" x14ac:dyDescent="0.35">
      <c r="A6660" s="3">
        <f>_xlfn.XLOOKUP(Table16[[#This Row],[OrderID]],[3]!Table13456[No заказа],[3]!Table13456[Дата
отправки],"",0,1)</f>
        <v>45609</v>
      </c>
      <c r="B6660" s="2">
        <v>444161989</v>
      </c>
      <c r="C6660" s="2"/>
      <c r="D6660" s="2"/>
      <c r="E6660" s="3"/>
      <c r="F6660" s="3"/>
      <c r="H6660" s="5">
        <f>_xlfn.XLOOKUP(Table16[[#This Row],[OrderID]],[3]!Table13456[No заказа],[3]!Table13456[Количество],"",0,1)</f>
        <v>1</v>
      </c>
      <c r="I6660" s="5">
        <f>_xlfn.XLOOKUP(Table16[[#This Row],[OrderID]],[3]!Table13456[No заказа],[3]!Table13456[Цена],"",0,1)</f>
        <v>9372</v>
      </c>
      <c r="J6660" s="2" t="str">
        <f>M01_SETTINGS!$F$2</f>
        <v>KASPI</v>
      </c>
    </row>
    <row r="6661" spans="1:10" x14ac:dyDescent="0.35">
      <c r="A6661" s="3">
        <f>_xlfn.XLOOKUP(Table16[[#This Row],[OrderID]],[3]!Table13456[No заказа],[3]!Table13456[Дата
отправки],"",0,1)</f>
        <v>45609</v>
      </c>
      <c r="B6661" s="2">
        <v>444039646</v>
      </c>
      <c r="C6661" s="2"/>
      <c r="D6661" s="2"/>
      <c r="E6661" s="3"/>
      <c r="F6661" s="3"/>
      <c r="H6661" s="5">
        <f>_xlfn.XLOOKUP(Table16[[#This Row],[OrderID]],[3]!Table13456[No заказа],[3]!Table13456[Количество],"",0,1)</f>
        <v>1</v>
      </c>
      <c r="I6661" s="5">
        <f>_xlfn.XLOOKUP(Table16[[#This Row],[OrderID]],[3]!Table13456[No заказа],[3]!Table13456[Цена],"",0,1)</f>
        <v>9500</v>
      </c>
      <c r="J6661" s="2" t="str">
        <f>M01_SETTINGS!$F$2</f>
        <v>KASPI</v>
      </c>
    </row>
    <row r="6662" spans="1:10" x14ac:dyDescent="0.35">
      <c r="A6662" s="3">
        <f>_xlfn.XLOOKUP(Table16[[#This Row],[OrderID]],[3]!Table13456[No заказа],[3]!Table13456[Дата
отправки],"",0,1)</f>
        <v>45609</v>
      </c>
      <c r="B6662" s="2">
        <v>443688627</v>
      </c>
      <c r="C6662" s="2"/>
      <c r="D6662" s="2"/>
      <c r="E6662" s="3"/>
      <c r="F6662" s="3"/>
      <c r="H6662" s="5">
        <f>_xlfn.XLOOKUP(Table16[[#This Row],[OrderID]],[3]!Table13456[No заказа],[3]!Table13456[Количество],"",0,1)</f>
        <v>1</v>
      </c>
      <c r="I6662" s="5">
        <f>_xlfn.XLOOKUP(Table16[[#This Row],[OrderID]],[3]!Table13456[No заказа],[3]!Table13456[Цена],"",0,1)</f>
        <v>8949</v>
      </c>
      <c r="J6662" s="2" t="str">
        <f>M01_SETTINGS!$F$2</f>
        <v>KASPI</v>
      </c>
    </row>
    <row r="6663" spans="1:10" x14ac:dyDescent="0.35">
      <c r="A6663" s="3">
        <f>_xlfn.XLOOKUP(Table16[[#This Row],[OrderID]],[3]!Table13456[No заказа],[3]!Table13456[Дата
отправки],"",0,1)</f>
        <v>45609</v>
      </c>
      <c r="B6663" s="2">
        <v>444006568</v>
      </c>
      <c r="C6663" s="2"/>
      <c r="D6663" s="2"/>
      <c r="E6663" s="3"/>
      <c r="F6663" s="3"/>
      <c r="H6663" s="5">
        <f>_xlfn.XLOOKUP(Table16[[#This Row],[OrderID]],[3]!Table13456[No заказа],[3]!Table13456[Количество],"",0,1)</f>
        <v>1</v>
      </c>
      <c r="I6663" s="5">
        <f>_xlfn.XLOOKUP(Table16[[#This Row],[OrderID]],[3]!Table13456[No заказа],[3]!Table13456[Цена],"",0,1)</f>
        <v>8949</v>
      </c>
      <c r="J6663" s="2" t="str">
        <f>M01_SETTINGS!$F$2</f>
        <v>KASPI</v>
      </c>
    </row>
    <row r="6664" spans="1:10" x14ac:dyDescent="0.35">
      <c r="A6664" s="3">
        <f>_xlfn.XLOOKUP(Table16[[#This Row],[OrderID]],[3]!Table13456[No заказа],[3]!Table13456[Дата
отправки],"",0,1)</f>
        <v>45609</v>
      </c>
      <c r="B6664" s="2">
        <v>443699467</v>
      </c>
      <c r="C6664" s="2"/>
      <c r="D6664" s="2"/>
      <c r="E6664" s="3"/>
      <c r="F6664" s="3"/>
      <c r="H6664" s="5">
        <f>_xlfn.XLOOKUP(Table16[[#This Row],[OrderID]],[3]!Table13456[No заказа],[3]!Table13456[Количество],"",0,1)</f>
        <v>1</v>
      </c>
      <c r="I6664" s="5">
        <f>_xlfn.XLOOKUP(Table16[[#This Row],[OrderID]],[3]!Table13456[No заказа],[3]!Table13456[Цена],"",0,1)</f>
        <v>9000</v>
      </c>
      <c r="J6664" s="2" t="str">
        <f>M01_SETTINGS!$F$2</f>
        <v>KASPI</v>
      </c>
    </row>
    <row r="6665" spans="1:10" x14ac:dyDescent="0.35">
      <c r="A6665" s="3">
        <f>_xlfn.XLOOKUP(Table16[[#This Row],[OrderID]],[3]!Table13456[No заказа],[3]!Table13456[Дата
отправки],"",0,1)</f>
        <v>45609</v>
      </c>
      <c r="B6665" s="2">
        <v>443853086</v>
      </c>
      <c r="C6665" s="2"/>
      <c r="D6665" s="2"/>
      <c r="E6665" s="3"/>
      <c r="F6665" s="3"/>
      <c r="H6665" s="5">
        <f>_xlfn.XLOOKUP(Table16[[#This Row],[OrderID]],[3]!Table13456[No заказа],[3]!Table13456[Количество],"",0,1)</f>
        <v>1</v>
      </c>
      <c r="I6665" s="5">
        <f>_xlfn.XLOOKUP(Table16[[#This Row],[OrderID]],[3]!Table13456[No заказа],[3]!Table13456[Цена],"",0,1)</f>
        <v>8949</v>
      </c>
      <c r="J6665" s="2" t="str">
        <f>M01_SETTINGS!$F$2</f>
        <v>KASPI</v>
      </c>
    </row>
    <row r="6666" spans="1:10" x14ac:dyDescent="0.35">
      <c r="A6666" s="3">
        <f>_xlfn.XLOOKUP(Table16[[#This Row],[OrderID]],[3]!Table13456[No заказа],[3]!Table13456[Дата
отправки],"",0,1)</f>
        <v>45609</v>
      </c>
      <c r="B6666" s="2">
        <v>443757634</v>
      </c>
      <c r="C6666" s="2"/>
      <c r="D6666" s="2"/>
      <c r="E6666" s="3"/>
      <c r="F6666" s="3"/>
      <c r="H6666" s="5">
        <f>_xlfn.XLOOKUP(Table16[[#This Row],[OrderID]],[3]!Table13456[No заказа],[3]!Table13456[Количество],"",0,1)</f>
        <v>1</v>
      </c>
      <c r="I6666" s="5">
        <f>_xlfn.XLOOKUP(Table16[[#This Row],[OrderID]],[3]!Table13456[No заказа],[3]!Table13456[Цена],"",0,1)</f>
        <v>8949</v>
      </c>
      <c r="J6666" s="2" t="str">
        <f>M01_SETTINGS!$F$2</f>
        <v>KASPI</v>
      </c>
    </row>
    <row r="6667" spans="1:10" x14ac:dyDescent="0.35">
      <c r="A6667" s="3">
        <f>_xlfn.XLOOKUP(Table16[[#This Row],[OrderID]],[3]!Table13456[No заказа],[3]!Table13456[Дата
отправки],"",0,1)</f>
        <v>45609</v>
      </c>
      <c r="B6667" s="2">
        <v>443954235</v>
      </c>
      <c r="C6667" s="2"/>
      <c r="D6667" s="2"/>
      <c r="E6667" s="3"/>
      <c r="F6667" s="3"/>
      <c r="H6667" s="5">
        <f>_xlfn.XLOOKUP(Table16[[#This Row],[OrderID]],[3]!Table13456[No заказа],[3]!Table13456[Количество],"",0,1)</f>
        <v>1</v>
      </c>
      <c r="I6667" s="5">
        <f>_xlfn.XLOOKUP(Table16[[#This Row],[OrderID]],[3]!Table13456[No заказа],[3]!Table13456[Цена],"",0,1)</f>
        <v>9000</v>
      </c>
      <c r="J6667" s="2" t="str">
        <f>M01_SETTINGS!$F$2</f>
        <v>KASPI</v>
      </c>
    </row>
    <row r="6668" spans="1:10" x14ac:dyDescent="0.35">
      <c r="A6668" s="3">
        <f>_xlfn.XLOOKUP(Table16[[#This Row],[OrderID]],[3]!Table13456[No заказа],[3]!Table13456[Дата
отправки],"",0,1)</f>
        <v>45609</v>
      </c>
      <c r="B6668" s="2">
        <v>443876955</v>
      </c>
      <c r="C6668" s="2"/>
      <c r="D6668" s="2"/>
      <c r="E6668" s="3"/>
      <c r="F6668" s="3"/>
      <c r="H6668" s="5">
        <f>_xlfn.XLOOKUP(Table16[[#This Row],[OrderID]],[3]!Table13456[No заказа],[3]!Table13456[Количество],"",0,1)</f>
        <v>1</v>
      </c>
      <c r="I6668" s="5">
        <f>_xlfn.XLOOKUP(Table16[[#This Row],[OrderID]],[3]!Table13456[No заказа],[3]!Table13456[Цена],"",0,1)</f>
        <v>9900</v>
      </c>
      <c r="J6668" s="2" t="str">
        <f>M01_SETTINGS!$F$2</f>
        <v>KASPI</v>
      </c>
    </row>
    <row r="6669" spans="1:10" x14ac:dyDescent="0.35">
      <c r="A6669" s="3">
        <f>_xlfn.XLOOKUP(Table16[[#This Row],[OrderID]],[3]!Table13456[No заказа],[3]!Table13456[Дата
отправки],"",0,1)</f>
        <v>45609</v>
      </c>
      <c r="B6669" s="2">
        <v>444177832</v>
      </c>
      <c r="C6669" s="2"/>
      <c r="D6669" s="2"/>
      <c r="E6669" s="3"/>
      <c r="F6669" s="3"/>
      <c r="H6669" s="5">
        <f>_xlfn.XLOOKUP(Table16[[#This Row],[OrderID]],[3]!Table13456[No заказа],[3]!Table13456[Количество],"",0,1)</f>
        <v>1</v>
      </c>
      <c r="I6669" s="5">
        <f>_xlfn.XLOOKUP(Table16[[#This Row],[OrderID]],[3]!Table13456[No заказа],[3]!Table13456[Цена],"",0,1)</f>
        <v>9900</v>
      </c>
      <c r="J6669" s="2" t="str">
        <f>M01_SETTINGS!$F$2</f>
        <v>KASPI</v>
      </c>
    </row>
    <row r="6670" spans="1:10" x14ac:dyDescent="0.35">
      <c r="A6670" s="3">
        <f>_xlfn.XLOOKUP(Table16[[#This Row],[OrderID]],[3]!Table13456[No заказа],[3]!Table13456[Дата
отправки],"",0,1)</f>
        <v>45609</v>
      </c>
      <c r="B6670" s="2">
        <v>443818327</v>
      </c>
      <c r="C6670" s="2"/>
      <c r="D6670" s="2"/>
      <c r="E6670" s="3"/>
      <c r="F6670" s="3"/>
      <c r="H6670" s="5">
        <f>_xlfn.XLOOKUP(Table16[[#This Row],[OrderID]],[3]!Table13456[No заказа],[3]!Table13456[Количество],"",0,1)</f>
        <v>1</v>
      </c>
      <c r="I6670" s="5">
        <f>_xlfn.XLOOKUP(Table16[[#This Row],[OrderID]],[3]!Table13456[No заказа],[3]!Table13456[Цена],"",0,1)</f>
        <v>10900</v>
      </c>
      <c r="J6670" s="2" t="str">
        <f>M01_SETTINGS!$F$2</f>
        <v>KASPI</v>
      </c>
    </row>
    <row r="6671" spans="1:10" x14ac:dyDescent="0.35">
      <c r="A6671" s="3">
        <f>_xlfn.XLOOKUP(Table16[[#This Row],[OrderID]],[3]!Table13456[No заказа],[3]!Table13456[Дата
отправки],"",0,1)</f>
        <v>45609</v>
      </c>
      <c r="B6671" s="2">
        <v>443941812</v>
      </c>
      <c r="C6671" s="2"/>
      <c r="D6671" s="2"/>
      <c r="E6671" s="3"/>
      <c r="F6671" s="3"/>
      <c r="H6671" s="5">
        <f>_xlfn.XLOOKUP(Table16[[#This Row],[OrderID]],[3]!Table13456[No заказа],[3]!Table13456[Количество],"",0,1)</f>
        <v>1</v>
      </c>
      <c r="I6671" s="5">
        <f>_xlfn.XLOOKUP(Table16[[#This Row],[OrderID]],[3]!Table13456[No заказа],[3]!Table13456[Цена],"",0,1)</f>
        <v>8990</v>
      </c>
      <c r="J6671" s="2" t="str">
        <f>M01_SETTINGS!$F$2</f>
        <v>KASPI</v>
      </c>
    </row>
    <row r="6672" spans="1:10" x14ac:dyDescent="0.35">
      <c r="A6672" s="3">
        <f>_xlfn.XLOOKUP(Table16[[#This Row],[OrderID]],[3]!Table13456[No заказа],[3]!Table13456[Дата
отправки],"",0,1)</f>
        <v>45609</v>
      </c>
      <c r="B6672" s="2">
        <v>443954463</v>
      </c>
      <c r="C6672" s="2"/>
      <c r="D6672" s="2"/>
      <c r="E6672" s="3"/>
      <c r="F6672" s="3"/>
      <c r="H6672" s="5">
        <f>_xlfn.XLOOKUP(Table16[[#This Row],[OrderID]],[3]!Table13456[No заказа],[3]!Table13456[Количество],"",0,1)</f>
        <v>1</v>
      </c>
      <c r="I6672" s="5">
        <f>_xlfn.XLOOKUP(Table16[[#This Row],[OrderID]],[3]!Table13456[No заказа],[3]!Table13456[Цена],"",0,1)</f>
        <v>8990</v>
      </c>
      <c r="J6672" s="2" t="str">
        <f>M01_SETTINGS!$F$2</f>
        <v>KASPI</v>
      </c>
    </row>
    <row r="6673" spans="1:10" x14ac:dyDescent="0.35">
      <c r="A6673" s="3">
        <f>_xlfn.XLOOKUP(Table16[[#This Row],[OrderID]],[3]!Table13456[No заказа],[3]!Table13456[Дата
отправки],"",0,1)</f>
        <v>45609</v>
      </c>
      <c r="B6673" s="2">
        <v>444085900</v>
      </c>
      <c r="C6673" s="2"/>
      <c r="D6673" s="2"/>
      <c r="E6673" s="3"/>
      <c r="F6673" s="3"/>
      <c r="H6673" s="5">
        <f>_xlfn.XLOOKUP(Table16[[#This Row],[OrderID]],[3]!Table13456[No заказа],[3]!Table13456[Количество],"",0,1)</f>
        <v>1</v>
      </c>
      <c r="I6673" s="5">
        <f>_xlfn.XLOOKUP(Table16[[#This Row],[OrderID]],[3]!Table13456[No заказа],[3]!Table13456[Цена],"",0,1)</f>
        <v>8900</v>
      </c>
      <c r="J6673" s="2" t="str">
        <f>M01_SETTINGS!$F$2</f>
        <v>KASPI</v>
      </c>
    </row>
    <row r="6674" spans="1:10" x14ac:dyDescent="0.35">
      <c r="A6674" s="3">
        <f>_xlfn.XLOOKUP(Table16[[#This Row],[OrderID]],[3]!Table13456[No заказа],[3]!Table13456[Дата
отправки],"",0,1)</f>
        <v>45609</v>
      </c>
      <c r="B6674" s="2">
        <v>443773230</v>
      </c>
      <c r="C6674" s="2"/>
      <c r="D6674" s="2"/>
      <c r="E6674" s="3"/>
      <c r="F6674" s="3"/>
      <c r="H6674" s="5">
        <f>_xlfn.XLOOKUP(Table16[[#This Row],[OrderID]],[3]!Table13456[No заказа],[3]!Table13456[Количество],"",0,1)</f>
        <v>1</v>
      </c>
      <c r="I6674" s="5">
        <f>_xlfn.XLOOKUP(Table16[[#This Row],[OrderID]],[3]!Table13456[No заказа],[3]!Table13456[Цена],"",0,1)</f>
        <v>9000</v>
      </c>
      <c r="J6674" s="2" t="str">
        <f>M01_SETTINGS!$F$2</f>
        <v>KASPI</v>
      </c>
    </row>
    <row r="6675" spans="1:10" x14ac:dyDescent="0.35">
      <c r="A6675" s="3">
        <f>_xlfn.XLOOKUP(Table16[[#This Row],[OrderID]],[3]!Table13456[No заказа],[3]!Table13456[Дата
отправки],"",0,1)</f>
        <v>45609</v>
      </c>
      <c r="B6675" s="2">
        <v>443933189</v>
      </c>
      <c r="C6675" s="2"/>
      <c r="D6675" s="2"/>
      <c r="E6675" s="3"/>
      <c r="F6675" s="3"/>
      <c r="H6675" s="5">
        <f>_xlfn.XLOOKUP(Table16[[#This Row],[OrderID]],[3]!Table13456[No заказа],[3]!Table13456[Количество],"",0,1)</f>
        <v>1</v>
      </c>
      <c r="I6675" s="5">
        <f>_xlfn.XLOOKUP(Table16[[#This Row],[OrderID]],[3]!Table13456[No заказа],[3]!Table13456[Цена],"",0,1)</f>
        <v>8900</v>
      </c>
      <c r="J6675" s="2" t="str">
        <f>M01_SETTINGS!$F$2</f>
        <v>KASPI</v>
      </c>
    </row>
    <row r="6676" spans="1:10" x14ac:dyDescent="0.35">
      <c r="A6676" s="3">
        <f>_xlfn.XLOOKUP(Table16[[#This Row],[OrderID]],[3]!Table13456[No заказа],[3]!Table13456[Дата
отправки],"",0,1)</f>
        <v>45609</v>
      </c>
      <c r="B6676" s="2">
        <v>443862106</v>
      </c>
      <c r="C6676" s="2"/>
      <c r="D6676" s="2"/>
      <c r="E6676" s="3"/>
      <c r="F6676" s="3"/>
      <c r="H6676" s="5">
        <f>_xlfn.XLOOKUP(Table16[[#This Row],[OrderID]],[3]!Table13456[No заказа],[3]!Table13456[Количество],"",0,1)</f>
        <v>1</v>
      </c>
      <c r="I6676" s="5">
        <f>_xlfn.XLOOKUP(Table16[[#This Row],[OrderID]],[3]!Table13456[No заказа],[3]!Table13456[Цена],"",0,1)</f>
        <v>8900</v>
      </c>
      <c r="J6676" s="2" t="str">
        <f>M01_SETTINGS!$F$2</f>
        <v>KASPI</v>
      </c>
    </row>
    <row r="6677" spans="1:10" x14ac:dyDescent="0.35">
      <c r="A6677" s="3">
        <f>_xlfn.XLOOKUP(Table16[[#This Row],[OrderID]],[3]!Table13456[No заказа],[3]!Table13456[Дата
отправки],"",0,1)</f>
        <v>45609</v>
      </c>
      <c r="B6677" s="2">
        <v>443730638</v>
      </c>
      <c r="C6677" s="2"/>
      <c r="D6677" s="2"/>
      <c r="E6677" s="3"/>
      <c r="F6677" s="3"/>
      <c r="H6677" s="5">
        <f>_xlfn.XLOOKUP(Table16[[#This Row],[OrderID]],[3]!Table13456[No заказа],[3]!Table13456[Количество],"",0,1)</f>
        <v>1</v>
      </c>
      <c r="I6677" s="5">
        <f>_xlfn.XLOOKUP(Table16[[#This Row],[OrderID]],[3]!Table13456[No заказа],[3]!Table13456[Цена],"",0,1)</f>
        <v>8900</v>
      </c>
      <c r="J6677" s="2" t="str">
        <f>M01_SETTINGS!$F$2</f>
        <v>KASPI</v>
      </c>
    </row>
    <row r="6678" spans="1:10" x14ac:dyDescent="0.35">
      <c r="A6678" s="3">
        <f>_xlfn.XLOOKUP(Table16[[#This Row],[OrderID]],[3]!Table13456[No заказа],[3]!Table13456[Дата
отправки],"",0,1)</f>
        <v>45609</v>
      </c>
      <c r="B6678" s="2">
        <v>444047804</v>
      </c>
      <c r="C6678" s="2"/>
      <c r="D6678" s="2"/>
      <c r="E6678" s="3"/>
      <c r="F6678" s="3"/>
      <c r="H6678" s="5">
        <f>_xlfn.XLOOKUP(Table16[[#This Row],[OrderID]],[3]!Table13456[No заказа],[3]!Table13456[Количество],"",0,1)</f>
        <v>1</v>
      </c>
      <c r="I6678" s="5">
        <f>_xlfn.XLOOKUP(Table16[[#This Row],[OrderID]],[3]!Table13456[No заказа],[3]!Table13456[Цена],"",0,1)</f>
        <v>9000</v>
      </c>
      <c r="J6678" s="2" t="str">
        <f>M01_SETTINGS!$F$2</f>
        <v>KASPI</v>
      </c>
    </row>
    <row r="6679" spans="1:10" x14ac:dyDescent="0.35">
      <c r="A6679" s="3">
        <f>_xlfn.XLOOKUP(Table16[[#This Row],[OrderID]],[3]!Table13456[No заказа],[3]!Table13456[Дата
отправки],"",0,1)</f>
        <v>45609</v>
      </c>
      <c r="B6679" s="2">
        <v>444171013</v>
      </c>
      <c r="C6679" s="2"/>
      <c r="D6679" s="2"/>
      <c r="E6679" s="3"/>
      <c r="F6679" s="3"/>
      <c r="H6679" s="5">
        <f>_xlfn.XLOOKUP(Table16[[#This Row],[OrderID]],[3]!Table13456[No заказа],[3]!Table13456[Количество],"",0,1)</f>
        <v>1</v>
      </c>
      <c r="I6679" s="5">
        <f>_xlfn.XLOOKUP(Table16[[#This Row],[OrderID]],[3]!Table13456[No заказа],[3]!Table13456[Цена],"",0,1)</f>
        <v>9900</v>
      </c>
      <c r="J6679" s="2" t="str">
        <f>M01_SETTINGS!$F$2</f>
        <v>KASPI</v>
      </c>
    </row>
    <row r="6680" spans="1:10" x14ac:dyDescent="0.35">
      <c r="A6680" s="3">
        <f>_xlfn.XLOOKUP(Table16[[#This Row],[OrderID]],[3]!Table13456[No заказа],[3]!Table13456[Дата
отправки],"",0,1)</f>
        <v>45609</v>
      </c>
      <c r="B6680" s="2">
        <v>443766106</v>
      </c>
      <c r="C6680" s="2"/>
      <c r="D6680" s="2"/>
      <c r="E6680" s="3"/>
      <c r="F6680" s="3"/>
      <c r="H6680" s="5">
        <f>_xlfn.XLOOKUP(Table16[[#This Row],[OrderID]],[3]!Table13456[No заказа],[3]!Table13456[Количество],"",0,1)</f>
        <v>1</v>
      </c>
      <c r="I6680" s="5">
        <f>_xlfn.XLOOKUP(Table16[[#This Row],[OrderID]],[3]!Table13456[No заказа],[3]!Table13456[Цена],"",0,1)</f>
        <v>7999</v>
      </c>
      <c r="J6680" s="2" t="str">
        <f>M01_SETTINGS!$F$2</f>
        <v>KASPI</v>
      </c>
    </row>
    <row r="6681" spans="1:10" x14ac:dyDescent="0.35">
      <c r="A6681" s="3">
        <f>_xlfn.XLOOKUP(Table16[[#This Row],[OrderID]],[3]!Table13456[No заказа],[3]!Table13456[Дата
отправки],"",0,1)</f>
        <v>45607</v>
      </c>
      <c r="B6681" s="2">
        <v>442155330</v>
      </c>
      <c r="C6681" s="2"/>
      <c r="D6681" s="2"/>
      <c r="E6681" s="3"/>
      <c r="F6681" s="3"/>
      <c r="H6681" s="5">
        <f>_xlfn.XLOOKUP(Table16[[#This Row],[OrderID]],[3]!Table13456[No заказа],[3]!Table13456[Количество],"",0,1)</f>
        <v>1</v>
      </c>
      <c r="I6681" s="5">
        <f>_xlfn.XLOOKUP(Table16[[#This Row],[OrderID]],[3]!Table13456[No заказа],[3]!Table13456[Цена],"",0,1)</f>
        <v>11987</v>
      </c>
      <c r="J6681" s="2" t="str">
        <f>M01_SETTINGS!$F$2</f>
        <v>KASPI</v>
      </c>
    </row>
    <row r="6682" spans="1:10" x14ac:dyDescent="0.35">
      <c r="A6682" s="3">
        <f>_xlfn.XLOOKUP(Table16[[#This Row],[OrderID]],[3]!Table13456[No заказа],[3]!Table13456[Дата
отправки],"",0,1)</f>
        <v>45607</v>
      </c>
      <c r="B6682" s="2">
        <v>442808943</v>
      </c>
      <c r="C6682" s="2"/>
      <c r="D6682" s="2"/>
      <c r="E6682" s="3"/>
      <c r="F6682" s="3"/>
      <c r="H6682" s="5">
        <f>_xlfn.XLOOKUP(Table16[[#This Row],[OrderID]],[3]!Table13456[No заказа],[3]!Table13456[Количество],"",0,1)</f>
        <v>1</v>
      </c>
      <c r="I6682" s="5">
        <f>_xlfn.XLOOKUP(Table16[[#This Row],[OrderID]],[3]!Table13456[No заказа],[3]!Table13456[Цена],"",0,1)</f>
        <v>11988</v>
      </c>
      <c r="J6682" s="2" t="str">
        <f>M01_SETTINGS!$F$2</f>
        <v>KASPI</v>
      </c>
    </row>
    <row r="6683" spans="1:10" x14ac:dyDescent="0.35">
      <c r="A6683" s="3">
        <f>_xlfn.XLOOKUP(Table16[[#This Row],[OrderID]],[3]!Table13456[No заказа],[3]!Table13456[Дата
отправки],"",0,1)</f>
        <v>45607</v>
      </c>
      <c r="B6683" s="2">
        <v>442400527</v>
      </c>
      <c r="C6683" s="2"/>
      <c r="D6683" s="2"/>
      <c r="E6683" s="3"/>
      <c r="F6683" s="3"/>
      <c r="H6683" s="5">
        <f>_xlfn.XLOOKUP(Table16[[#This Row],[OrderID]],[3]!Table13456[No заказа],[3]!Table13456[Количество],"",0,1)</f>
        <v>1</v>
      </c>
      <c r="I6683" s="5">
        <f>_xlfn.XLOOKUP(Table16[[#This Row],[OrderID]],[3]!Table13456[No заказа],[3]!Table13456[Цена],"",0,1)</f>
        <v>11985</v>
      </c>
      <c r="J6683" s="2" t="str">
        <f>M01_SETTINGS!$F$2</f>
        <v>KASPI</v>
      </c>
    </row>
    <row r="6684" spans="1:10" x14ac:dyDescent="0.35">
      <c r="A6684" s="3">
        <f>_xlfn.XLOOKUP(Table16[[#This Row],[OrderID]],[3]!Table13456[No заказа],[3]!Table13456[Дата
отправки],"",0,1)</f>
        <v>45606</v>
      </c>
      <c r="B6684" s="2">
        <v>441139909</v>
      </c>
      <c r="C6684" s="2"/>
      <c r="D6684" s="2"/>
      <c r="E6684" s="3"/>
      <c r="F6684" s="3"/>
      <c r="H6684" s="5">
        <f>_xlfn.XLOOKUP(Table16[[#This Row],[OrderID]],[3]!Table13456[No заказа],[3]!Table13456[Количество],"",0,1)</f>
        <v>1</v>
      </c>
      <c r="I6684" s="5">
        <f>_xlfn.XLOOKUP(Table16[[#This Row],[OrderID]],[3]!Table13456[No заказа],[3]!Table13456[Цена],"",0,1)</f>
        <v>8498</v>
      </c>
      <c r="J6684" s="2" t="str">
        <f>M01_SETTINGS!$F$2</f>
        <v>KASPI</v>
      </c>
    </row>
    <row r="6685" spans="1:10" x14ac:dyDescent="0.35">
      <c r="A6685" s="3">
        <f>_xlfn.XLOOKUP(Table16[[#This Row],[OrderID]],[3]!Table13456[No заказа],[3]!Table13456[Дата
отправки],"",0,1)</f>
        <v>45606</v>
      </c>
      <c r="B6685" s="2">
        <v>441435693</v>
      </c>
      <c r="C6685" s="2"/>
      <c r="D6685" s="2"/>
      <c r="E6685" s="3"/>
      <c r="F6685" s="3"/>
      <c r="H6685" s="5">
        <f>_xlfn.XLOOKUP(Table16[[#This Row],[OrderID]],[3]!Table13456[No заказа],[3]!Table13456[Количество],"",0,1)</f>
        <v>1</v>
      </c>
      <c r="I6685" s="5">
        <f>_xlfn.XLOOKUP(Table16[[#This Row],[OrderID]],[3]!Table13456[No заказа],[3]!Table13456[Цена],"",0,1)</f>
        <v>8498</v>
      </c>
      <c r="J6685" s="2" t="str">
        <f>M01_SETTINGS!$F$2</f>
        <v>KASPI</v>
      </c>
    </row>
    <row r="6686" spans="1:10" x14ac:dyDescent="0.35">
      <c r="A6686" s="3">
        <f>_xlfn.XLOOKUP(Table16[[#This Row],[OrderID]],[3]!Table13456[No заказа],[3]!Table13456[Дата
отправки],"",0,1)</f>
        <v>45605</v>
      </c>
      <c r="B6686" s="2">
        <v>440165392</v>
      </c>
      <c r="C6686" s="2"/>
      <c r="D6686" s="2"/>
      <c r="E6686" s="3"/>
      <c r="F6686" s="3"/>
      <c r="H6686" s="5">
        <f>_xlfn.XLOOKUP(Table16[[#This Row],[OrderID]],[3]!Table13456[No заказа],[3]!Table13456[Количество],"",0,1)</f>
        <v>1</v>
      </c>
      <c r="I6686" s="5">
        <f>_xlfn.XLOOKUP(Table16[[#This Row],[OrderID]],[3]!Table13456[No заказа],[3]!Table13456[Цена],"",0,1)</f>
        <v>8500</v>
      </c>
      <c r="J6686" s="2" t="str">
        <f>M01_SETTINGS!$F$2</f>
        <v>KASPI</v>
      </c>
    </row>
    <row r="6687" spans="1:10" x14ac:dyDescent="0.35">
      <c r="A6687" s="3">
        <f>_xlfn.XLOOKUP(Table16[[#This Row],[OrderID]],[3]!Table13456[No заказа],[3]!Table13456[Дата
отправки],"",0,1)</f>
        <v>45605</v>
      </c>
      <c r="B6687" s="2">
        <v>440117858</v>
      </c>
      <c r="C6687" s="2"/>
      <c r="D6687" s="2"/>
      <c r="E6687" s="3"/>
      <c r="F6687" s="3"/>
      <c r="H6687" s="5">
        <f>_xlfn.XLOOKUP(Table16[[#This Row],[OrderID]],[3]!Table13456[No заказа],[3]!Table13456[Количество],"",0,1)</f>
        <v>1</v>
      </c>
      <c r="I6687" s="5">
        <f>_xlfn.XLOOKUP(Table16[[#This Row],[OrderID]],[3]!Table13456[No заказа],[3]!Table13456[Цена],"",0,1)</f>
        <v>8499</v>
      </c>
      <c r="J6687" s="2" t="str">
        <f>M01_SETTINGS!$F$2</f>
        <v>KASPI</v>
      </c>
    </row>
    <row r="6688" spans="1:10" x14ac:dyDescent="0.35">
      <c r="A6688" s="3">
        <f>_xlfn.XLOOKUP(Table16[[#This Row],[OrderID]],[3]!Table13456[No заказа],[3]!Table13456[Дата
отправки],"",0,1)</f>
        <v>45604</v>
      </c>
      <c r="B6688" s="2">
        <v>437630942</v>
      </c>
      <c r="C6688" s="2"/>
      <c r="D6688" s="2"/>
      <c r="E6688" s="3"/>
      <c r="F6688" s="3"/>
      <c r="H6688" s="5">
        <f>_xlfn.XLOOKUP(Table16[[#This Row],[OrderID]],[3]!Table13456[No заказа],[3]!Table13456[Количество],"",0,1)</f>
        <v>1</v>
      </c>
      <c r="I6688" s="5">
        <f>_xlfn.XLOOKUP(Table16[[#This Row],[OrderID]],[3]!Table13456[No заказа],[3]!Table13456[Цена],"",0,1)</f>
        <v>10539</v>
      </c>
      <c r="J6688" s="2" t="str">
        <f>M01_SETTINGS!$F$2</f>
        <v>KASPI</v>
      </c>
    </row>
    <row r="6689" spans="1:10" x14ac:dyDescent="0.35">
      <c r="A6689" s="3">
        <f>_xlfn.XLOOKUP(Table16[[#This Row],[OrderID]],[3]!Table13456[No заказа],[3]!Table13456[Дата
отправки],"",0,1)</f>
        <v>45604</v>
      </c>
      <c r="B6689" s="2">
        <v>437885458</v>
      </c>
      <c r="C6689" s="2"/>
      <c r="D6689" s="2"/>
      <c r="E6689" s="3"/>
      <c r="F6689" s="3"/>
      <c r="H6689" s="5">
        <f>_xlfn.XLOOKUP(Table16[[#This Row],[OrderID]],[3]!Table13456[No заказа],[3]!Table13456[Количество],"",0,1)</f>
        <v>1</v>
      </c>
      <c r="I6689" s="5">
        <f>_xlfn.XLOOKUP(Table16[[#This Row],[OrderID]],[3]!Table13456[No заказа],[3]!Table13456[Цена],"",0,1)</f>
        <v>10905</v>
      </c>
      <c r="J6689" s="2" t="str">
        <f>M01_SETTINGS!$F$2</f>
        <v>KASPI</v>
      </c>
    </row>
    <row r="6690" spans="1:10" x14ac:dyDescent="0.35">
      <c r="A6690" s="3">
        <f>_xlfn.XLOOKUP(Table16[[#This Row],[OrderID]],[3]!Table13456[No заказа],[3]!Table13456[Дата
отправки],"",0,1)</f>
        <v>45604</v>
      </c>
      <c r="B6690" s="2">
        <v>438488639</v>
      </c>
      <c r="C6690" s="2"/>
      <c r="D6690" s="2"/>
      <c r="E6690" s="3"/>
      <c r="F6690" s="3"/>
      <c r="H6690" s="5">
        <f>_xlfn.XLOOKUP(Table16[[#This Row],[OrderID]],[3]!Table13456[No заказа],[3]!Table13456[Количество],"",0,1)</f>
        <v>1</v>
      </c>
      <c r="I6690" s="5">
        <f>_xlfn.XLOOKUP(Table16[[#This Row],[OrderID]],[3]!Table13456[No заказа],[3]!Table13456[Цена],"",0,1)</f>
        <v>8500</v>
      </c>
      <c r="J6690" s="2" t="str">
        <f>M01_SETTINGS!$F$2</f>
        <v>KASPI</v>
      </c>
    </row>
    <row r="6691" spans="1:10" x14ac:dyDescent="0.35">
      <c r="A6691" s="3">
        <f>_xlfn.XLOOKUP(Table16[[#This Row],[OrderID]],[3]!Table13456[No заказа],[3]!Table13456[Дата
отправки],"",0,1)</f>
        <v>45604</v>
      </c>
      <c r="B6691" s="2">
        <v>438724376</v>
      </c>
      <c r="C6691" s="2"/>
      <c r="D6691" s="2"/>
      <c r="E6691" s="3"/>
      <c r="F6691" s="3"/>
      <c r="H6691" s="5">
        <f>_xlfn.XLOOKUP(Table16[[#This Row],[OrderID]],[3]!Table13456[No заказа],[3]!Table13456[Количество],"",0,1)</f>
        <v>1</v>
      </c>
      <c r="I6691" s="5">
        <f>_xlfn.XLOOKUP(Table16[[#This Row],[OrderID]],[3]!Table13456[No заказа],[3]!Table13456[Цена],"",0,1)</f>
        <v>8500</v>
      </c>
      <c r="J6691" s="2" t="str">
        <f>M01_SETTINGS!$F$2</f>
        <v>KASPI</v>
      </c>
    </row>
    <row r="6692" spans="1:10" x14ac:dyDescent="0.35">
      <c r="A6692" s="3">
        <f>_xlfn.XLOOKUP(Table16[[#This Row],[OrderID]],[3]!Table13456[No заказа],[3]!Table13456[Дата
отправки],"",0,1)</f>
        <v>45604</v>
      </c>
      <c r="B6692" s="2">
        <v>437134221</v>
      </c>
      <c r="C6692" s="2"/>
      <c r="D6692" s="2"/>
      <c r="E6692" s="3"/>
      <c r="F6692" s="3"/>
      <c r="H6692" s="5">
        <f>_xlfn.XLOOKUP(Table16[[#This Row],[OrderID]],[3]!Table13456[No заказа],[3]!Table13456[Количество],"",0,1)</f>
        <v>1</v>
      </c>
      <c r="I6692" s="5">
        <f>_xlfn.XLOOKUP(Table16[[#This Row],[OrderID]],[3]!Table13456[No заказа],[3]!Table13456[Цена],"",0,1)</f>
        <v>11298</v>
      </c>
      <c r="J6692" s="2" t="str">
        <f>M01_SETTINGS!$F$2</f>
        <v>KASPI</v>
      </c>
    </row>
    <row r="6693" spans="1:10" x14ac:dyDescent="0.35">
      <c r="A6693" s="3">
        <f>_xlfn.XLOOKUP(Table16[[#This Row],[OrderID]],[3]!Table13456[No заказа],[3]!Table13456[Дата
отправки],"",0,1)</f>
        <v>45604</v>
      </c>
      <c r="B6693" s="2">
        <v>437694577</v>
      </c>
      <c r="C6693" s="2"/>
      <c r="D6693" s="2"/>
      <c r="E6693" s="3"/>
      <c r="F6693" s="3"/>
      <c r="H6693" s="5">
        <f>_xlfn.XLOOKUP(Table16[[#This Row],[OrderID]],[3]!Table13456[No заказа],[3]!Table13456[Количество],"",0,1)</f>
        <v>1</v>
      </c>
      <c r="I6693" s="5">
        <f>_xlfn.XLOOKUP(Table16[[#This Row],[OrderID]],[3]!Table13456[No заказа],[3]!Table13456[Цена],"",0,1)</f>
        <v>11999</v>
      </c>
      <c r="J6693" s="2" t="str">
        <f>M01_SETTINGS!$F$2</f>
        <v>KASPI</v>
      </c>
    </row>
    <row r="6694" spans="1:10" x14ac:dyDescent="0.35">
      <c r="A6694" s="3">
        <f>_xlfn.XLOOKUP(Table16[[#This Row],[OrderID]],[3]!Table13456[No заказа],[3]!Table13456[Дата
отправки],"",0,1)</f>
        <v>45604</v>
      </c>
      <c r="B6694" s="2">
        <v>438144863</v>
      </c>
      <c r="C6694" s="2"/>
      <c r="D6694" s="2"/>
      <c r="E6694" s="3"/>
      <c r="F6694" s="3"/>
      <c r="H6694" s="5">
        <f>_xlfn.XLOOKUP(Table16[[#This Row],[OrderID]],[3]!Table13456[No заказа],[3]!Table13456[Количество],"",0,1)</f>
        <v>1</v>
      </c>
      <c r="I6694" s="5">
        <f>_xlfn.XLOOKUP(Table16[[#This Row],[OrderID]],[3]!Table13456[No заказа],[3]!Table13456[Цена],"",0,1)</f>
        <v>11344</v>
      </c>
      <c r="J6694" s="2" t="str">
        <f>M01_SETTINGS!$F$2</f>
        <v>KASPI</v>
      </c>
    </row>
    <row r="6695" spans="1:10" x14ac:dyDescent="0.35">
      <c r="A6695" s="3">
        <f>_xlfn.XLOOKUP(Table16[[#This Row],[OrderID]],[3]!Table13456[No заказа],[3]!Table13456[Дата
отправки],"",0,1)</f>
        <v>45600</v>
      </c>
      <c r="B6695" s="2">
        <v>436484267</v>
      </c>
      <c r="C6695" s="2"/>
      <c r="D6695" s="2"/>
      <c r="E6695" s="3"/>
      <c r="F6695" s="3"/>
      <c r="H6695" s="5">
        <f>_xlfn.XLOOKUP(Table16[[#This Row],[OrderID]],[3]!Table13456[No заказа],[3]!Table13456[Количество],"",0,1)</f>
        <v>1</v>
      </c>
      <c r="I6695" s="5">
        <f>_xlfn.XLOOKUP(Table16[[#This Row],[OrderID]],[3]!Table13456[No заказа],[3]!Table13456[Цена],"",0,1)</f>
        <v>9526</v>
      </c>
      <c r="J6695" s="2" t="str">
        <f>M01_SETTINGS!$F$2</f>
        <v>KASPI</v>
      </c>
    </row>
    <row r="6696" spans="1:10" x14ac:dyDescent="0.35">
      <c r="A6696" s="3">
        <f>_xlfn.XLOOKUP(Table16[[#This Row],[OrderID]],[3]!Table13456[No заказа],[3]!Table13456[Дата
отправки],"",0,1)</f>
        <v>45600</v>
      </c>
      <c r="B6696" s="2">
        <v>436252480</v>
      </c>
      <c r="C6696" s="2"/>
      <c r="D6696" s="2"/>
      <c r="E6696" s="3"/>
      <c r="F6696" s="3"/>
      <c r="H6696" s="5">
        <f>_xlfn.XLOOKUP(Table16[[#This Row],[OrderID]],[3]!Table13456[No заказа],[3]!Table13456[Количество],"",0,1)</f>
        <v>1</v>
      </c>
      <c r="I6696" s="5">
        <f>_xlfn.XLOOKUP(Table16[[#This Row],[OrderID]],[3]!Table13456[No заказа],[3]!Table13456[Цена],"",0,1)</f>
        <v>9526</v>
      </c>
      <c r="J6696" s="2" t="str">
        <f>M01_SETTINGS!$F$2</f>
        <v>KASPI</v>
      </c>
    </row>
    <row r="6697" spans="1:10" x14ac:dyDescent="0.35">
      <c r="A6697" s="3">
        <f>_xlfn.XLOOKUP(Table16[[#This Row],[OrderID]],[3]!Table13456[No заказа],[3]!Table13456[Дата
отправки],"",0,1)</f>
        <v>45600</v>
      </c>
      <c r="B6697" s="2">
        <v>436039697</v>
      </c>
      <c r="C6697" s="2"/>
      <c r="D6697" s="2"/>
      <c r="E6697" s="3"/>
      <c r="F6697" s="3"/>
      <c r="H6697" s="5">
        <f>_xlfn.XLOOKUP(Table16[[#This Row],[OrderID]],[3]!Table13456[No заказа],[3]!Table13456[Количество],"",0,1)</f>
        <v>1</v>
      </c>
      <c r="I6697" s="5">
        <f>_xlfn.XLOOKUP(Table16[[#This Row],[OrderID]],[3]!Table13456[No заказа],[3]!Table13456[Цена],"",0,1)</f>
        <v>9526</v>
      </c>
      <c r="J6697" s="2" t="str">
        <f>M01_SETTINGS!$F$2</f>
        <v>KASPI</v>
      </c>
    </row>
    <row r="6698" spans="1:10" x14ac:dyDescent="0.35">
      <c r="A6698" s="3">
        <f>_xlfn.XLOOKUP(Table16[[#This Row],[OrderID]],[3]!Table13456[No заказа],[3]!Table13456[Дата
отправки],"",0,1)</f>
        <v>45600</v>
      </c>
      <c r="B6698" s="2">
        <v>436725902</v>
      </c>
      <c r="C6698" s="2"/>
      <c r="D6698" s="2"/>
      <c r="E6698" s="3"/>
      <c r="F6698" s="3"/>
      <c r="H6698" s="5">
        <f>_xlfn.XLOOKUP(Table16[[#This Row],[OrderID]],[3]!Table13456[No заказа],[3]!Table13456[Количество],"",0,1)</f>
        <v>1</v>
      </c>
      <c r="I6698" s="5">
        <f>_xlfn.XLOOKUP(Table16[[#This Row],[OrderID]],[3]!Table13456[No заказа],[3]!Table13456[Цена],"",0,1)</f>
        <v>11298</v>
      </c>
      <c r="J6698" s="2" t="str">
        <f>M01_SETTINGS!$F$2</f>
        <v>KASPI</v>
      </c>
    </row>
    <row r="6699" spans="1:10" x14ac:dyDescent="0.35">
      <c r="A6699" s="3">
        <f>_xlfn.XLOOKUP(Table16[[#This Row],[OrderID]],[3]!Table13456[No заказа],[3]!Table13456[Дата
отправки],"",0,1)</f>
        <v>45600</v>
      </c>
      <c r="B6699" s="2">
        <v>436464998</v>
      </c>
      <c r="C6699" s="2"/>
      <c r="D6699" s="2"/>
      <c r="E6699" s="3"/>
      <c r="F6699" s="3"/>
      <c r="H6699" s="5">
        <f>_xlfn.XLOOKUP(Table16[[#This Row],[OrderID]],[3]!Table13456[No заказа],[3]!Table13456[Количество],"",0,1)</f>
        <v>1</v>
      </c>
      <c r="I6699" s="5">
        <f>_xlfn.XLOOKUP(Table16[[#This Row],[OrderID]],[3]!Table13456[No заказа],[3]!Table13456[Цена],"",0,1)</f>
        <v>11988</v>
      </c>
      <c r="J6699" s="2" t="str">
        <f>M01_SETTINGS!$F$2</f>
        <v>KASPI</v>
      </c>
    </row>
    <row r="6700" spans="1:10" x14ac:dyDescent="0.35">
      <c r="A6700" s="3">
        <f>_xlfn.XLOOKUP(Table16[[#This Row],[OrderID]],[3]!Table13456[No заказа],[3]!Table13456[Дата
отправки],"",0,1)</f>
        <v>45600</v>
      </c>
      <c r="B6700" s="2">
        <v>436665642</v>
      </c>
      <c r="C6700" s="2"/>
      <c r="D6700" s="2"/>
      <c r="E6700" s="3"/>
      <c r="F6700" s="3"/>
      <c r="H6700" s="5">
        <f>_xlfn.XLOOKUP(Table16[[#This Row],[OrderID]],[3]!Table13456[No заказа],[3]!Table13456[Количество],"",0,1)</f>
        <v>1</v>
      </c>
      <c r="I6700" s="5">
        <f>_xlfn.XLOOKUP(Table16[[#This Row],[OrderID]],[3]!Table13456[No заказа],[3]!Table13456[Цена],"",0,1)</f>
        <v>10738</v>
      </c>
      <c r="J6700" s="2" t="str">
        <f>M01_SETTINGS!$F$2</f>
        <v>KASPI</v>
      </c>
    </row>
    <row r="6701" spans="1:10" x14ac:dyDescent="0.35">
      <c r="A6701" s="3">
        <f>_xlfn.XLOOKUP(Table16[[#This Row],[OrderID]],[3]!Table13456[No заказа],[3]!Table13456[Дата
отправки],"",0,1)</f>
        <v>45600</v>
      </c>
      <c r="B6701" s="2">
        <v>436066961</v>
      </c>
      <c r="C6701" s="2"/>
      <c r="D6701" s="2"/>
      <c r="E6701" s="3"/>
      <c r="F6701" s="3"/>
      <c r="H6701" s="5">
        <f>_xlfn.XLOOKUP(Table16[[#This Row],[OrderID]],[3]!Table13456[No заказа],[3]!Table13456[Количество],"",0,1)</f>
        <v>1</v>
      </c>
      <c r="I6701" s="5">
        <f>_xlfn.XLOOKUP(Table16[[#This Row],[OrderID]],[3]!Table13456[No заказа],[3]!Table13456[Цена],"",0,1)</f>
        <v>9526</v>
      </c>
      <c r="J6701" s="2" t="str">
        <f>M01_SETTINGS!$F$2</f>
        <v>KASPI</v>
      </c>
    </row>
    <row r="6702" spans="1:10" x14ac:dyDescent="0.35">
      <c r="A6702" s="3">
        <f>_xlfn.XLOOKUP(Table16[[#This Row],[OrderID]],[3]!Table13456[No заказа],[3]!Table13456[Дата
отправки],"",0,1)</f>
        <v>45600</v>
      </c>
      <c r="B6702" s="2">
        <v>436505387</v>
      </c>
      <c r="C6702" s="2"/>
      <c r="D6702" s="2"/>
      <c r="E6702" s="3"/>
      <c r="F6702" s="3"/>
      <c r="H6702" s="5">
        <f>_xlfn.XLOOKUP(Table16[[#This Row],[OrderID]],[3]!Table13456[No заказа],[3]!Table13456[Количество],"",0,1)</f>
        <v>1</v>
      </c>
      <c r="I6702" s="5">
        <f>_xlfn.XLOOKUP(Table16[[#This Row],[OrderID]],[3]!Table13456[No заказа],[3]!Table13456[Цена],"",0,1)</f>
        <v>11298</v>
      </c>
      <c r="J6702" s="2" t="str">
        <f>M01_SETTINGS!$F$2</f>
        <v>KASPI</v>
      </c>
    </row>
    <row r="6703" spans="1:10" x14ac:dyDescent="0.35">
      <c r="A6703" s="3">
        <f>_xlfn.XLOOKUP(Table16[[#This Row],[OrderID]],[3]!Table13456[No заказа],[3]!Table13456[Дата
отправки],"",0,1)</f>
        <v>45600</v>
      </c>
      <c r="B6703" s="2">
        <v>436826990</v>
      </c>
      <c r="C6703" s="2"/>
      <c r="D6703" s="2"/>
      <c r="E6703" s="3"/>
      <c r="F6703" s="3"/>
      <c r="H6703" s="5">
        <f>_xlfn.XLOOKUP(Table16[[#This Row],[OrderID]],[3]!Table13456[No заказа],[3]!Table13456[Количество],"",0,1)</f>
        <v>1</v>
      </c>
      <c r="I6703" s="5">
        <f>_xlfn.XLOOKUP(Table16[[#This Row],[OrderID]],[3]!Table13456[No заказа],[3]!Table13456[Цена],"",0,1)</f>
        <v>11298</v>
      </c>
      <c r="J6703" s="2" t="str">
        <f>M01_SETTINGS!$F$2</f>
        <v>KASPI</v>
      </c>
    </row>
    <row r="6704" spans="1:10" x14ac:dyDescent="0.35">
      <c r="A6704" s="3">
        <f>_xlfn.XLOOKUP(Table16[[#This Row],[OrderID]],[3]!Table13456[No заказа],[3]!Table13456[Дата
отправки],"",0,1)</f>
        <v>45595</v>
      </c>
      <c r="B6704" s="2">
        <v>434136569</v>
      </c>
      <c r="C6704" s="2"/>
      <c r="D6704" s="2"/>
      <c r="E6704" s="3"/>
      <c r="F6704" s="3"/>
      <c r="H6704" s="5">
        <f>_xlfn.XLOOKUP(Table16[[#This Row],[OrderID]],[3]!Table13456[No заказа],[3]!Table13456[Количество],"",0,1)</f>
        <v>1</v>
      </c>
      <c r="I6704" s="5">
        <f>_xlfn.XLOOKUP(Table16[[#This Row],[OrderID]],[3]!Table13456[No заказа],[3]!Table13456[Цена],"",0,1)</f>
        <v>9990</v>
      </c>
      <c r="J6704" s="2" t="str">
        <f>M01_SETTINGS!$F$2</f>
        <v>KASPI</v>
      </c>
    </row>
    <row r="6705" spans="1:10" x14ac:dyDescent="0.35">
      <c r="A6705" s="3">
        <f>_xlfn.XLOOKUP(Table16[[#This Row],[OrderID]],[3]!Table13456[No заказа],[3]!Table13456[Дата
отправки],"",0,1)</f>
        <v>45595</v>
      </c>
      <c r="B6705" s="2">
        <v>433977551</v>
      </c>
      <c r="C6705" s="2"/>
      <c r="D6705" s="2"/>
      <c r="E6705" s="3"/>
      <c r="F6705" s="3"/>
      <c r="H6705" s="5">
        <f>_xlfn.XLOOKUP(Table16[[#This Row],[OrderID]],[3]!Table13456[No заказа],[3]!Table13456[Количество],"",0,1)</f>
        <v>1</v>
      </c>
      <c r="I6705" s="5">
        <f>_xlfn.XLOOKUP(Table16[[#This Row],[OrderID]],[3]!Table13456[No заказа],[3]!Table13456[Цена],"",0,1)</f>
        <v>8500</v>
      </c>
      <c r="J6705" s="2" t="str">
        <f>M01_SETTINGS!$F$2</f>
        <v>KASPI</v>
      </c>
    </row>
    <row r="6706" spans="1:10" x14ac:dyDescent="0.35">
      <c r="A6706" s="3">
        <f>_xlfn.XLOOKUP(Table16[[#This Row],[OrderID]],[3]!Table13456[No заказа],[3]!Table13456[Дата
отправки],"",0,1)</f>
        <v>45595</v>
      </c>
      <c r="B6706" s="2">
        <v>434236787</v>
      </c>
      <c r="C6706" s="2"/>
      <c r="D6706" s="2"/>
      <c r="E6706" s="3"/>
      <c r="F6706" s="3"/>
      <c r="H6706" s="5">
        <f>_xlfn.XLOOKUP(Table16[[#This Row],[OrderID]],[3]!Table13456[No заказа],[3]!Table13456[Количество],"",0,1)</f>
        <v>1</v>
      </c>
      <c r="I6706" s="5">
        <f>_xlfn.XLOOKUP(Table16[[#This Row],[OrderID]],[3]!Table13456[No заказа],[3]!Table13456[Цена],"",0,1)</f>
        <v>8989</v>
      </c>
      <c r="J6706" s="2" t="str">
        <f>M01_SETTINGS!$F$2</f>
        <v>KASPI</v>
      </c>
    </row>
    <row r="6707" spans="1:10" x14ac:dyDescent="0.35">
      <c r="A6707" s="3">
        <f>_xlfn.XLOOKUP(Table16[[#This Row],[OrderID]],[3]!Table13456[No заказа],[3]!Table13456[Дата
отправки],"",0,1)</f>
        <v>45595</v>
      </c>
      <c r="B6707" s="2">
        <v>434309576</v>
      </c>
      <c r="C6707" s="2"/>
      <c r="D6707" s="2"/>
      <c r="E6707" s="3"/>
      <c r="F6707" s="3"/>
      <c r="H6707" s="5">
        <f>_xlfn.XLOOKUP(Table16[[#This Row],[OrderID]],[3]!Table13456[No заказа],[3]!Table13456[Количество],"",0,1)</f>
        <v>1</v>
      </c>
      <c r="I6707" s="5">
        <f>_xlfn.XLOOKUP(Table16[[#This Row],[OrderID]],[3]!Table13456[No заказа],[3]!Table13456[Цена],"",0,1)</f>
        <v>9990</v>
      </c>
      <c r="J6707" s="2" t="str">
        <f>M01_SETTINGS!$F$2</f>
        <v>KASPI</v>
      </c>
    </row>
    <row r="6708" spans="1:10" x14ac:dyDescent="0.35">
      <c r="A6708" s="3">
        <f>_xlfn.XLOOKUP(Table16[[#This Row],[OrderID]],[3]!Table13456[No заказа],[3]!Table13456[Дата
отправки],"",0,1)</f>
        <v>45595</v>
      </c>
      <c r="B6708" s="2">
        <v>434158557</v>
      </c>
      <c r="C6708" s="2"/>
      <c r="D6708" s="2"/>
      <c r="E6708" s="3"/>
      <c r="F6708" s="3"/>
      <c r="H6708" s="5">
        <f>_xlfn.XLOOKUP(Table16[[#This Row],[OrderID]],[3]!Table13456[No заказа],[3]!Table13456[Количество],"",0,1)</f>
        <v>1</v>
      </c>
      <c r="I6708" s="5">
        <f>_xlfn.XLOOKUP(Table16[[#This Row],[OrderID]],[3]!Table13456[No заказа],[3]!Table13456[Цена],"",0,1)</f>
        <v>10999</v>
      </c>
      <c r="J6708" s="2" t="str">
        <f>M01_SETTINGS!$F$2</f>
        <v>KASPI</v>
      </c>
    </row>
    <row r="6709" spans="1:10" x14ac:dyDescent="0.35">
      <c r="A6709" s="3">
        <f>_xlfn.XLOOKUP(Table16[[#This Row],[OrderID]],[3]!Table13456[No заказа],[3]!Table13456[Дата
отправки],"",0,1)</f>
        <v>45595</v>
      </c>
      <c r="B6709" s="2">
        <v>434212401</v>
      </c>
      <c r="C6709" s="2"/>
      <c r="D6709" s="2"/>
      <c r="E6709" s="3"/>
      <c r="F6709" s="3"/>
      <c r="H6709" s="5">
        <f>_xlfn.XLOOKUP(Table16[[#This Row],[OrderID]],[3]!Table13456[No заказа],[3]!Table13456[Количество],"",0,1)</f>
        <v>1</v>
      </c>
      <c r="I6709" s="5">
        <f>_xlfn.XLOOKUP(Table16[[#This Row],[OrderID]],[3]!Table13456[No заказа],[3]!Table13456[Цена],"",0,1)</f>
        <v>9756</v>
      </c>
      <c r="J6709" s="2" t="str">
        <f>M01_SETTINGS!$F$2</f>
        <v>KASPI</v>
      </c>
    </row>
    <row r="6710" spans="1:10" x14ac:dyDescent="0.35">
      <c r="A6710" s="3">
        <f>_xlfn.XLOOKUP(Table16[[#This Row],[OrderID]],[3]!Table13456[No заказа],[3]!Table13456[Дата
отправки],"",0,1)</f>
        <v>45595</v>
      </c>
      <c r="B6710" s="2">
        <v>433872656</v>
      </c>
      <c r="C6710" s="2"/>
      <c r="D6710" s="2"/>
      <c r="E6710" s="3"/>
      <c r="F6710" s="3"/>
      <c r="H6710" s="5">
        <f>_xlfn.XLOOKUP(Table16[[#This Row],[OrderID]],[3]!Table13456[No заказа],[3]!Table13456[Количество],"",0,1)</f>
        <v>1</v>
      </c>
      <c r="I6710" s="5">
        <f>_xlfn.XLOOKUP(Table16[[#This Row],[OrderID]],[3]!Table13456[No заказа],[3]!Table13456[Цена],"",0,1)</f>
        <v>8800</v>
      </c>
      <c r="J6710" s="2" t="str">
        <f>M01_SETTINGS!$F$2</f>
        <v>KASPI</v>
      </c>
    </row>
    <row r="6711" spans="1:10" x14ac:dyDescent="0.35">
      <c r="A6711" s="3">
        <f>_xlfn.XLOOKUP(Table16[[#This Row],[OrderID]],[3]!Table13456[No заказа],[3]!Table13456[Дата
отправки],"",0,1)</f>
        <v>45595</v>
      </c>
      <c r="B6711" s="2">
        <v>434064671</v>
      </c>
      <c r="C6711" s="2"/>
      <c r="D6711" s="2"/>
      <c r="E6711" s="3"/>
      <c r="F6711" s="3"/>
      <c r="H6711" s="5">
        <f>_xlfn.XLOOKUP(Table16[[#This Row],[OrderID]],[3]!Table13456[No заказа],[3]!Table13456[Количество],"",0,1)</f>
        <v>1</v>
      </c>
      <c r="I6711" s="5">
        <f>_xlfn.XLOOKUP(Table16[[#This Row],[OrderID]],[3]!Table13456[No заказа],[3]!Table13456[Цена],"",0,1)</f>
        <v>8800</v>
      </c>
      <c r="J6711" s="2" t="str">
        <f>M01_SETTINGS!$F$2</f>
        <v>KASPI</v>
      </c>
    </row>
    <row r="6712" spans="1:10" x14ac:dyDescent="0.35">
      <c r="A6712" s="3">
        <f>_xlfn.XLOOKUP(Table16[[#This Row],[OrderID]],[3]!Table13456[No заказа],[3]!Table13456[Дата
отправки],"",0,1)</f>
        <v>45595</v>
      </c>
      <c r="B6712" s="2">
        <v>433925654</v>
      </c>
      <c r="C6712" s="2"/>
      <c r="D6712" s="2"/>
      <c r="E6712" s="3"/>
      <c r="F6712" s="3"/>
      <c r="H6712" s="5">
        <f>_xlfn.XLOOKUP(Table16[[#This Row],[OrderID]],[3]!Table13456[No заказа],[3]!Table13456[Количество],"",0,1)</f>
        <v>1</v>
      </c>
      <c r="I6712" s="5">
        <f>_xlfn.XLOOKUP(Table16[[#This Row],[OrderID]],[3]!Table13456[No заказа],[3]!Table13456[Цена],"",0,1)</f>
        <v>9989</v>
      </c>
      <c r="J6712" s="2" t="str">
        <f>M01_SETTINGS!$F$2</f>
        <v>KASPI</v>
      </c>
    </row>
    <row r="6713" spans="1:10" x14ac:dyDescent="0.35">
      <c r="A6713" s="3">
        <f>_xlfn.XLOOKUP(Table16[[#This Row],[OrderID]],[3]!Table13456[No заказа],[3]!Table13456[Дата
отправки],"",0,1)</f>
        <v>45595</v>
      </c>
      <c r="B6713" s="2">
        <v>434059421</v>
      </c>
      <c r="C6713" s="2"/>
      <c r="D6713" s="2"/>
      <c r="E6713" s="3"/>
      <c r="F6713" s="3"/>
      <c r="H6713" s="5">
        <f>_xlfn.XLOOKUP(Table16[[#This Row],[OrderID]],[3]!Table13456[No заказа],[3]!Table13456[Количество],"",0,1)</f>
        <v>1</v>
      </c>
      <c r="I6713" s="5">
        <f>_xlfn.XLOOKUP(Table16[[#This Row],[OrderID]],[3]!Table13456[No заказа],[3]!Table13456[Цена],"",0,1)</f>
        <v>9989</v>
      </c>
      <c r="J6713" s="2" t="str">
        <f>M01_SETTINGS!$F$2</f>
        <v>KASPI</v>
      </c>
    </row>
    <row r="6714" spans="1:10" x14ac:dyDescent="0.35">
      <c r="A6714" s="3">
        <f>_xlfn.XLOOKUP(Table16[[#This Row],[OrderID]],[3]!Table13456[No заказа],[3]!Table13456[Дата
отправки],"",0,1)</f>
        <v>45595</v>
      </c>
      <c r="B6714" s="2">
        <v>434306668</v>
      </c>
      <c r="C6714" s="2"/>
      <c r="D6714" s="2"/>
      <c r="E6714" s="3"/>
      <c r="F6714" s="3"/>
      <c r="H6714" s="5">
        <f>_xlfn.XLOOKUP(Table16[[#This Row],[OrderID]],[3]!Table13456[No заказа],[3]!Table13456[Количество],"",0,1)</f>
        <v>1</v>
      </c>
      <c r="I6714" s="5">
        <f>_xlfn.XLOOKUP(Table16[[#This Row],[OrderID]],[3]!Table13456[No заказа],[3]!Table13456[Цена],"",0,1)</f>
        <v>8994</v>
      </c>
      <c r="J6714" s="2" t="str">
        <f>M01_SETTINGS!$F$2</f>
        <v>KASPI</v>
      </c>
    </row>
    <row r="6715" spans="1:10" x14ac:dyDescent="0.35">
      <c r="A6715" s="3">
        <f>_xlfn.XLOOKUP(Table16[[#This Row],[OrderID]],[3]!Table13456[No заказа],[3]!Table13456[Дата
отправки],"",0,1)</f>
        <v>45595</v>
      </c>
      <c r="B6715" s="2">
        <v>434106250</v>
      </c>
      <c r="C6715" s="2"/>
      <c r="D6715" s="2"/>
      <c r="E6715" s="3"/>
      <c r="F6715" s="3"/>
      <c r="H6715" s="5">
        <f>_xlfn.XLOOKUP(Table16[[#This Row],[OrderID]],[3]!Table13456[No заказа],[3]!Table13456[Количество],"",0,1)</f>
        <v>1</v>
      </c>
      <c r="I6715" s="5">
        <f>_xlfn.XLOOKUP(Table16[[#This Row],[OrderID]],[3]!Table13456[No заказа],[3]!Table13456[Цена],"",0,1)</f>
        <v>9799</v>
      </c>
      <c r="J6715" s="2" t="str">
        <f>M01_SETTINGS!$F$2</f>
        <v>KASPI</v>
      </c>
    </row>
    <row r="6716" spans="1:10" x14ac:dyDescent="0.35">
      <c r="A6716" s="3">
        <f>_xlfn.XLOOKUP(Table16[[#This Row],[OrderID]],[3]!Table13456[No заказа],[3]!Table13456[Дата
отправки],"",0,1)</f>
        <v>45595</v>
      </c>
      <c r="B6716" s="2">
        <v>433947790</v>
      </c>
      <c r="C6716" s="2"/>
      <c r="D6716" s="2"/>
      <c r="E6716" s="3"/>
      <c r="F6716" s="3"/>
      <c r="H6716" s="5">
        <f>_xlfn.XLOOKUP(Table16[[#This Row],[OrderID]],[3]!Table13456[No заказа],[3]!Table13456[Количество],"",0,1)</f>
        <v>1</v>
      </c>
      <c r="I6716" s="5">
        <f>_xlfn.XLOOKUP(Table16[[#This Row],[OrderID]],[3]!Table13456[No заказа],[3]!Table13456[Цена],"",0,1)</f>
        <v>8500</v>
      </c>
      <c r="J6716" s="2" t="str">
        <f>M01_SETTINGS!$F$2</f>
        <v>KASPI</v>
      </c>
    </row>
    <row r="6717" spans="1:10" x14ac:dyDescent="0.35">
      <c r="A6717" s="3">
        <f>_xlfn.XLOOKUP(Table16[[#This Row],[OrderID]],[3]!Table13456[No заказа],[3]!Table13456[Дата
отправки],"",0,1)</f>
        <v>45595</v>
      </c>
      <c r="B6717" s="2">
        <v>434165983</v>
      </c>
      <c r="C6717" s="2"/>
      <c r="D6717" s="2"/>
      <c r="E6717" s="3"/>
      <c r="F6717" s="3"/>
      <c r="H6717" s="5">
        <f>_xlfn.XLOOKUP(Table16[[#This Row],[OrderID]],[3]!Table13456[No заказа],[3]!Table13456[Количество],"",0,1)</f>
        <v>1</v>
      </c>
      <c r="I6717" s="5">
        <f>_xlfn.XLOOKUP(Table16[[#This Row],[OrderID]],[3]!Table13456[No заказа],[3]!Table13456[Цена],"",0,1)</f>
        <v>9749</v>
      </c>
      <c r="J6717" s="2" t="str">
        <f>M01_SETTINGS!$F$2</f>
        <v>KASPI</v>
      </c>
    </row>
    <row r="6718" spans="1:10" x14ac:dyDescent="0.35">
      <c r="A6718" s="3">
        <f>_xlfn.XLOOKUP(Table16[[#This Row],[OrderID]],[3]!Table13456[No заказа],[3]!Table13456[Дата
отправки],"",0,1)</f>
        <v>45595</v>
      </c>
      <c r="B6718" s="2">
        <v>434215708</v>
      </c>
      <c r="C6718" s="2"/>
      <c r="D6718" s="2"/>
      <c r="E6718" s="3"/>
      <c r="F6718" s="3"/>
      <c r="H6718" s="5">
        <f>_xlfn.XLOOKUP(Table16[[#This Row],[OrderID]],[3]!Table13456[No заказа],[3]!Table13456[Количество],"",0,1)</f>
        <v>1</v>
      </c>
      <c r="I6718" s="5">
        <f>_xlfn.XLOOKUP(Table16[[#This Row],[OrderID]],[3]!Table13456[No заказа],[3]!Table13456[Цена],"",0,1)</f>
        <v>8500</v>
      </c>
      <c r="J6718" s="2" t="str">
        <f>M01_SETTINGS!$F$2</f>
        <v>KASPI</v>
      </c>
    </row>
    <row r="6719" spans="1:10" x14ac:dyDescent="0.35">
      <c r="A6719" s="3">
        <f>_xlfn.XLOOKUP(Table16[[#This Row],[OrderID]],[3]!Table13456[No заказа],[3]!Table13456[Дата
отправки],"",0,1)</f>
        <v>45595</v>
      </c>
      <c r="B6719" s="2">
        <v>434140307</v>
      </c>
      <c r="C6719" s="2"/>
      <c r="D6719" s="2"/>
      <c r="E6719" s="3"/>
      <c r="F6719" s="3"/>
      <c r="H6719" s="5">
        <f>_xlfn.XLOOKUP(Table16[[#This Row],[OrderID]],[3]!Table13456[No заказа],[3]!Table13456[Количество],"",0,1)</f>
        <v>1</v>
      </c>
      <c r="I6719" s="5">
        <f>_xlfn.XLOOKUP(Table16[[#This Row],[OrderID]],[3]!Table13456[No заказа],[3]!Table13456[Цена],"",0,1)</f>
        <v>8500</v>
      </c>
      <c r="J6719" s="2" t="str">
        <f>M01_SETTINGS!$F$2</f>
        <v>KASPI</v>
      </c>
    </row>
    <row r="6720" spans="1:10" x14ac:dyDescent="0.35">
      <c r="A6720" s="3">
        <f>_xlfn.XLOOKUP(Table16[[#This Row],[OrderID]],[3]!Table13456[No заказа],[3]!Table13456[Дата
отправки],"",0,1)</f>
        <v>45595</v>
      </c>
      <c r="B6720" s="2">
        <v>434183867</v>
      </c>
      <c r="C6720" s="2"/>
      <c r="D6720" s="2"/>
      <c r="E6720" s="3"/>
      <c r="F6720" s="3"/>
      <c r="H6720" s="5">
        <f>_xlfn.XLOOKUP(Table16[[#This Row],[OrderID]],[3]!Table13456[No заказа],[3]!Table13456[Количество],"",0,1)</f>
        <v>1</v>
      </c>
      <c r="I6720" s="5">
        <f>_xlfn.XLOOKUP(Table16[[#This Row],[OrderID]],[3]!Table13456[No заказа],[3]!Table13456[Цена],"",0,1)</f>
        <v>8500</v>
      </c>
      <c r="J6720" s="2" t="str">
        <f>M01_SETTINGS!$F$2</f>
        <v>KASPI</v>
      </c>
    </row>
    <row r="6721" spans="1:10" x14ac:dyDescent="0.35">
      <c r="A6721" s="3">
        <f>_xlfn.XLOOKUP(Table16[[#This Row],[OrderID]],[3]!Table13456[No заказа],[3]!Table13456[Дата
отправки],"",0,1)</f>
        <v>45595</v>
      </c>
      <c r="B6721" s="2">
        <v>434452528</v>
      </c>
      <c r="C6721" s="2"/>
      <c r="D6721" s="2"/>
      <c r="E6721" s="3"/>
      <c r="F6721" s="3"/>
      <c r="H6721" s="5">
        <f>_xlfn.XLOOKUP(Table16[[#This Row],[OrderID]],[3]!Table13456[No заказа],[3]!Table13456[Количество],"",0,1)</f>
        <v>1</v>
      </c>
      <c r="I6721" s="5">
        <f>_xlfn.XLOOKUP(Table16[[#This Row],[OrderID]],[3]!Table13456[No заказа],[3]!Table13456[Цена],"",0,1)</f>
        <v>9983</v>
      </c>
      <c r="J6721" s="2" t="str">
        <f>M01_SETTINGS!$F$2</f>
        <v>KASPI</v>
      </c>
    </row>
    <row r="6722" spans="1:10" x14ac:dyDescent="0.35">
      <c r="A6722" s="3">
        <f>_xlfn.XLOOKUP(Table16[[#This Row],[OrderID]],[3]!Table13456[No заказа],[3]!Table13456[Дата
отправки],"",0,1)</f>
        <v>45595</v>
      </c>
      <c r="B6722" s="2">
        <v>434223166</v>
      </c>
      <c r="C6722" s="2"/>
      <c r="D6722" s="2"/>
      <c r="E6722" s="3"/>
      <c r="F6722" s="3"/>
      <c r="H6722" s="5">
        <f>_xlfn.XLOOKUP(Table16[[#This Row],[OrderID]],[3]!Table13456[No заказа],[3]!Table13456[Количество],"",0,1)</f>
        <v>1</v>
      </c>
      <c r="I6722" s="5">
        <f>_xlfn.XLOOKUP(Table16[[#This Row],[OrderID]],[3]!Table13456[No заказа],[3]!Table13456[Цена],"",0,1)</f>
        <v>8900</v>
      </c>
      <c r="J6722" s="2" t="str">
        <f>M01_SETTINGS!$F$2</f>
        <v>KASPI</v>
      </c>
    </row>
    <row r="6723" spans="1:10" x14ac:dyDescent="0.35">
      <c r="A6723" s="3">
        <f>_xlfn.XLOOKUP(Table16[[#This Row],[OrderID]],[3]!Table13456[No заказа],[3]!Table13456[Дата
отправки],"",0,1)</f>
        <v>45594</v>
      </c>
      <c r="B6723" s="2">
        <v>433573083</v>
      </c>
      <c r="C6723" s="2"/>
      <c r="D6723" s="2"/>
      <c r="E6723" s="3"/>
      <c r="F6723" s="3"/>
      <c r="H6723" s="5">
        <f>_xlfn.XLOOKUP(Table16[[#This Row],[OrderID]],[3]!Table13456[No заказа],[3]!Table13456[Количество],"",0,1)</f>
        <v>1</v>
      </c>
      <c r="I6723" s="5">
        <f>_xlfn.XLOOKUP(Table16[[#This Row],[OrderID]],[3]!Table13456[No заказа],[3]!Table13456[Цена],"",0,1)</f>
        <v>9000</v>
      </c>
      <c r="J6723" s="2" t="str">
        <f>M01_SETTINGS!$F$2</f>
        <v>KASPI</v>
      </c>
    </row>
    <row r="6724" spans="1:10" x14ac:dyDescent="0.35">
      <c r="A6724" s="3">
        <f>_xlfn.XLOOKUP(Table16[[#This Row],[OrderID]],[3]!Table13456[No заказа],[3]!Table13456[Дата
отправки],"",0,1)</f>
        <v>45594</v>
      </c>
      <c r="B6724" s="2">
        <v>433295432</v>
      </c>
      <c r="C6724" s="2"/>
      <c r="D6724" s="2"/>
      <c r="E6724" s="3"/>
      <c r="F6724" s="3"/>
      <c r="H6724" s="5">
        <f>_xlfn.XLOOKUP(Table16[[#This Row],[OrderID]],[3]!Table13456[No заказа],[3]!Table13456[Количество],"",0,1)</f>
        <v>1</v>
      </c>
      <c r="I6724" s="5">
        <f>_xlfn.XLOOKUP(Table16[[#This Row],[OrderID]],[3]!Table13456[No заказа],[3]!Table13456[Цена],"",0,1)</f>
        <v>8949</v>
      </c>
      <c r="J6724" s="2" t="str">
        <f>M01_SETTINGS!$F$2</f>
        <v>KASPI</v>
      </c>
    </row>
    <row r="6725" spans="1:10" x14ac:dyDescent="0.35">
      <c r="A6725" s="3">
        <f>_xlfn.XLOOKUP(Table16[[#This Row],[OrderID]],[3]!Table13456[No заказа],[3]!Table13456[Дата
отправки],"",0,1)</f>
        <v>45594</v>
      </c>
      <c r="B6725" s="2">
        <v>433674380</v>
      </c>
      <c r="C6725" s="2"/>
      <c r="D6725" s="2"/>
      <c r="E6725" s="3"/>
      <c r="F6725" s="3"/>
      <c r="H6725" s="5">
        <f>_xlfn.XLOOKUP(Table16[[#This Row],[OrderID]],[3]!Table13456[No заказа],[3]!Table13456[Количество],"",0,1)</f>
        <v>1</v>
      </c>
      <c r="I6725" s="5">
        <f>_xlfn.XLOOKUP(Table16[[#This Row],[OrderID]],[3]!Table13456[No заказа],[3]!Table13456[Цена],"",0,1)</f>
        <v>8989</v>
      </c>
      <c r="J6725" s="2" t="str">
        <f>M01_SETTINGS!$F$2</f>
        <v>KASPI</v>
      </c>
    </row>
    <row r="6726" spans="1:10" x14ac:dyDescent="0.35">
      <c r="A6726" s="3">
        <f>_xlfn.XLOOKUP(Table16[[#This Row],[OrderID]],[3]!Table13456[No заказа],[3]!Table13456[Дата
отправки],"",0,1)</f>
        <v>45594</v>
      </c>
      <c r="B6726" s="2">
        <v>433721224</v>
      </c>
      <c r="C6726" s="2"/>
      <c r="D6726" s="2"/>
      <c r="E6726" s="3"/>
      <c r="F6726" s="3"/>
      <c r="H6726" s="5">
        <f>_xlfn.XLOOKUP(Table16[[#This Row],[OrderID]],[3]!Table13456[No заказа],[3]!Table13456[Количество],"",0,1)</f>
        <v>1</v>
      </c>
      <c r="I6726" s="5">
        <f>_xlfn.XLOOKUP(Table16[[#This Row],[OrderID]],[3]!Table13456[No заказа],[3]!Table13456[Цена],"",0,1)</f>
        <v>9000</v>
      </c>
      <c r="J6726" s="2" t="str">
        <f>M01_SETTINGS!$F$2</f>
        <v>KASPI</v>
      </c>
    </row>
    <row r="6727" spans="1:10" x14ac:dyDescent="0.35">
      <c r="A6727" s="3">
        <f>_xlfn.XLOOKUP(Table16[[#This Row],[OrderID]],[3]!Table13456[No заказа],[3]!Table13456[Дата
отправки],"",0,1)</f>
        <v>45594</v>
      </c>
      <c r="B6727" s="2">
        <v>433573083</v>
      </c>
      <c r="C6727" s="2"/>
      <c r="D6727" s="2"/>
      <c r="E6727" s="3"/>
      <c r="F6727" s="3"/>
      <c r="H6727" s="5">
        <f>_xlfn.XLOOKUP(Table16[[#This Row],[OrderID]],[3]!Table13456[No заказа],[3]!Table13456[Количество],"",0,1)</f>
        <v>1</v>
      </c>
      <c r="I6727" s="5">
        <f>_xlfn.XLOOKUP(Table16[[#This Row],[OrderID]],[3]!Table13456[No заказа],[3]!Table13456[Цена],"",0,1)</f>
        <v>9000</v>
      </c>
      <c r="J6727" s="2" t="str">
        <f>M01_SETTINGS!$F$2</f>
        <v>KASPI</v>
      </c>
    </row>
    <row r="6728" spans="1:10" x14ac:dyDescent="0.35">
      <c r="A6728" s="3">
        <f>_xlfn.XLOOKUP(Table16[[#This Row],[OrderID]],[3]!Table13456[No заказа],[3]!Table13456[Дата
отправки],"",0,1)</f>
        <v>45594</v>
      </c>
      <c r="B6728" s="2">
        <v>433585636</v>
      </c>
      <c r="C6728" s="2"/>
      <c r="D6728" s="2"/>
      <c r="E6728" s="3"/>
      <c r="F6728" s="3"/>
      <c r="H6728" s="5">
        <f>_xlfn.XLOOKUP(Table16[[#This Row],[OrderID]],[3]!Table13456[No заказа],[3]!Table13456[Количество],"",0,1)</f>
        <v>1</v>
      </c>
      <c r="I6728" s="5">
        <f>_xlfn.XLOOKUP(Table16[[#This Row],[OrderID]],[3]!Table13456[No заказа],[3]!Table13456[Цена],"",0,1)</f>
        <v>8713</v>
      </c>
      <c r="J6728" s="2" t="str">
        <f>M01_SETTINGS!$F$2</f>
        <v>KASPI</v>
      </c>
    </row>
    <row r="6729" spans="1:10" x14ac:dyDescent="0.35">
      <c r="A6729" s="3">
        <f>_xlfn.XLOOKUP(Table16[[#This Row],[OrderID]],[3]!Table13456[No заказа],[3]!Table13456[Дата
отправки],"",0,1)</f>
        <v>45594</v>
      </c>
      <c r="B6729" s="2">
        <v>433610442</v>
      </c>
      <c r="C6729" s="2"/>
      <c r="D6729" s="2"/>
      <c r="E6729" s="3"/>
      <c r="F6729" s="3"/>
      <c r="H6729" s="5">
        <f>_xlfn.XLOOKUP(Table16[[#This Row],[OrderID]],[3]!Table13456[No заказа],[3]!Table13456[Количество],"",0,1)</f>
        <v>1</v>
      </c>
      <c r="I6729" s="5">
        <f>_xlfn.XLOOKUP(Table16[[#This Row],[OrderID]],[3]!Table13456[No заказа],[3]!Table13456[Цена],"",0,1)</f>
        <v>8750</v>
      </c>
      <c r="J6729" s="2" t="str">
        <f>M01_SETTINGS!$F$2</f>
        <v>KASPI</v>
      </c>
    </row>
    <row r="6730" spans="1:10" x14ac:dyDescent="0.35">
      <c r="A6730" s="3">
        <f>_xlfn.XLOOKUP(Table16[[#This Row],[OrderID]],[3]!Table13456[No заказа],[3]!Table13456[Дата
отправки],"",0,1)</f>
        <v>45594</v>
      </c>
      <c r="B6730" s="2">
        <v>433371350</v>
      </c>
      <c r="C6730" s="2"/>
      <c r="D6730" s="2"/>
      <c r="E6730" s="3"/>
      <c r="F6730" s="3"/>
      <c r="H6730" s="5">
        <f>_xlfn.XLOOKUP(Table16[[#This Row],[OrderID]],[3]!Table13456[No заказа],[3]!Table13456[Количество],"",0,1)</f>
        <v>1</v>
      </c>
      <c r="I6730" s="5">
        <f>_xlfn.XLOOKUP(Table16[[#This Row],[OrderID]],[3]!Table13456[No заказа],[3]!Table13456[Цена],"",0,1)</f>
        <v>9700</v>
      </c>
      <c r="J6730" s="2" t="str">
        <f>M01_SETTINGS!$F$2</f>
        <v>KASPI</v>
      </c>
    </row>
    <row r="6731" spans="1:10" x14ac:dyDescent="0.35">
      <c r="A6731" s="3">
        <f>_xlfn.XLOOKUP(Table16[[#This Row],[OrderID]],[3]!Table13456[No заказа],[3]!Table13456[Дата
отправки],"",0,1)</f>
        <v>45594</v>
      </c>
      <c r="B6731" s="2">
        <v>433297582</v>
      </c>
      <c r="C6731" s="2"/>
      <c r="D6731" s="2"/>
      <c r="E6731" s="3"/>
      <c r="F6731" s="3"/>
      <c r="H6731" s="5">
        <f>_xlfn.XLOOKUP(Table16[[#This Row],[OrderID]],[3]!Table13456[No заказа],[3]!Table13456[Количество],"",0,1)</f>
        <v>1</v>
      </c>
      <c r="I6731" s="5">
        <f>_xlfn.XLOOKUP(Table16[[#This Row],[OrderID]],[3]!Table13456[No заказа],[3]!Table13456[Цена],"",0,1)</f>
        <v>8800</v>
      </c>
      <c r="J6731" s="2" t="str">
        <f>M01_SETTINGS!$F$2</f>
        <v>KASPI</v>
      </c>
    </row>
    <row r="6732" spans="1:10" x14ac:dyDescent="0.35">
      <c r="A6732" s="3">
        <f>_xlfn.XLOOKUP(Table16[[#This Row],[OrderID]],[3]!Table13456[No заказа],[3]!Table13456[Дата
отправки],"",0,1)</f>
        <v>45594</v>
      </c>
      <c r="B6732" s="2">
        <v>433321865</v>
      </c>
      <c r="C6732" s="2"/>
      <c r="D6732" s="2"/>
      <c r="E6732" s="3"/>
      <c r="F6732" s="3"/>
      <c r="H6732" s="5">
        <f>_xlfn.XLOOKUP(Table16[[#This Row],[OrderID]],[3]!Table13456[No заказа],[3]!Table13456[Количество],"",0,1)</f>
        <v>1</v>
      </c>
      <c r="I6732" s="5">
        <f>_xlfn.XLOOKUP(Table16[[#This Row],[OrderID]],[3]!Table13456[No заказа],[3]!Table13456[Цена],"",0,1)</f>
        <v>8800</v>
      </c>
      <c r="J6732" s="2" t="str">
        <f>M01_SETTINGS!$F$2</f>
        <v>KASPI</v>
      </c>
    </row>
    <row r="6733" spans="1:10" x14ac:dyDescent="0.35">
      <c r="A6733" s="3">
        <f>_xlfn.XLOOKUP(Table16[[#This Row],[OrderID]],[3]!Table13456[No заказа],[3]!Table13456[Дата
отправки],"",0,1)</f>
        <v>45594</v>
      </c>
      <c r="B6733" s="2">
        <v>433661351</v>
      </c>
      <c r="C6733" s="2"/>
      <c r="D6733" s="2"/>
      <c r="E6733" s="3"/>
      <c r="F6733" s="3"/>
      <c r="H6733" s="5">
        <f>_xlfn.XLOOKUP(Table16[[#This Row],[OrderID]],[3]!Table13456[No заказа],[3]!Table13456[Количество],"",0,1)</f>
        <v>1</v>
      </c>
      <c r="I6733" s="5">
        <f>_xlfn.XLOOKUP(Table16[[#This Row],[OrderID]],[3]!Table13456[No заказа],[3]!Table13456[Цена],"",0,1)</f>
        <v>8990</v>
      </c>
      <c r="J6733" s="2" t="str">
        <f>M01_SETTINGS!$F$2</f>
        <v>KASPI</v>
      </c>
    </row>
    <row r="6734" spans="1:10" x14ac:dyDescent="0.35">
      <c r="A6734" s="3">
        <f>_xlfn.XLOOKUP(Table16[[#This Row],[OrderID]],[3]!Table13456[No заказа],[3]!Table13456[Дата
отправки],"",0,1)</f>
        <v>45594</v>
      </c>
      <c r="B6734" s="2">
        <v>433474335</v>
      </c>
      <c r="C6734" s="2"/>
      <c r="D6734" s="2"/>
      <c r="E6734" s="3"/>
      <c r="F6734" s="3"/>
      <c r="H6734" s="5">
        <f>_xlfn.XLOOKUP(Table16[[#This Row],[OrderID]],[3]!Table13456[No заказа],[3]!Table13456[Количество],"",0,1)</f>
        <v>1</v>
      </c>
      <c r="I6734" s="5">
        <f>_xlfn.XLOOKUP(Table16[[#This Row],[OrderID]],[3]!Table13456[No заказа],[3]!Table13456[Цена],"",0,1)</f>
        <v>9888</v>
      </c>
      <c r="J6734" s="2" t="str">
        <f>M01_SETTINGS!$F$2</f>
        <v>KASPI</v>
      </c>
    </row>
    <row r="6735" spans="1:10" x14ac:dyDescent="0.35">
      <c r="A6735" s="3">
        <f>_xlfn.XLOOKUP(Table16[[#This Row],[OrderID]],[3]!Table13456[No заказа],[3]!Table13456[Дата
отправки],"",0,1)</f>
        <v>45594</v>
      </c>
      <c r="B6735" s="2">
        <v>433513432</v>
      </c>
      <c r="C6735" s="2"/>
      <c r="D6735" s="2"/>
      <c r="E6735" s="3"/>
      <c r="F6735" s="3"/>
      <c r="H6735" s="5">
        <f>_xlfn.XLOOKUP(Table16[[#This Row],[OrderID]],[3]!Table13456[No заказа],[3]!Table13456[Количество],"",0,1)</f>
        <v>1</v>
      </c>
      <c r="I6735" s="5">
        <f>_xlfn.XLOOKUP(Table16[[#This Row],[OrderID]],[3]!Table13456[No заказа],[3]!Table13456[Цена],"",0,1)</f>
        <v>11988</v>
      </c>
      <c r="J6735" s="2" t="str">
        <f>M01_SETTINGS!$F$2</f>
        <v>KASPI</v>
      </c>
    </row>
    <row r="6736" spans="1:10" x14ac:dyDescent="0.35">
      <c r="A6736" s="3">
        <f>_xlfn.XLOOKUP(Table16[[#This Row],[OrderID]],[3]!Table13456[No заказа],[3]!Table13456[Дата
отправки],"",0,1)</f>
        <v>45594</v>
      </c>
      <c r="B6736" s="2">
        <v>433787247</v>
      </c>
      <c r="C6736" s="2"/>
      <c r="D6736" s="2"/>
      <c r="E6736" s="3"/>
      <c r="F6736" s="3"/>
      <c r="H6736" s="5">
        <f>_xlfn.XLOOKUP(Table16[[#This Row],[OrderID]],[3]!Table13456[No заказа],[3]!Table13456[Количество],"",0,1)</f>
        <v>1</v>
      </c>
      <c r="I6736" s="5">
        <f>_xlfn.XLOOKUP(Table16[[#This Row],[OrderID]],[3]!Table13456[No заказа],[3]!Table13456[Цена],"",0,1)</f>
        <v>8989</v>
      </c>
      <c r="J6736" s="2" t="str">
        <f>M01_SETTINGS!$F$2</f>
        <v>KASPI</v>
      </c>
    </row>
    <row r="6737" spans="1:10" x14ac:dyDescent="0.35">
      <c r="A6737" s="3">
        <f>_xlfn.XLOOKUP(Table16[[#This Row],[OrderID]],[3]!Table13456[No заказа],[3]!Table13456[Дата
отправки],"",0,1)</f>
        <v>45594</v>
      </c>
      <c r="B6737" s="2">
        <v>433704539</v>
      </c>
      <c r="C6737" s="2"/>
      <c r="D6737" s="2"/>
      <c r="E6737" s="3"/>
      <c r="F6737" s="3"/>
      <c r="H6737" s="5">
        <f>_xlfn.XLOOKUP(Table16[[#This Row],[OrderID]],[3]!Table13456[No заказа],[3]!Table13456[Количество],"",0,1)</f>
        <v>1</v>
      </c>
      <c r="I6737" s="5">
        <f>_xlfn.XLOOKUP(Table16[[#This Row],[OrderID]],[3]!Table13456[No заказа],[3]!Table13456[Цена],"",0,1)</f>
        <v>8994</v>
      </c>
      <c r="J6737" s="2" t="str">
        <f>M01_SETTINGS!$F$2</f>
        <v>KASPI</v>
      </c>
    </row>
    <row r="6738" spans="1:10" x14ac:dyDescent="0.35">
      <c r="A6738" s="3">
        <f>_xlfn.XLOOKUP(Table16[[#This Row],[OrderID]],[3]!Table13456[No заказа],[3]!Table13456[Дата
отправки],"",0,1)</f>
        <v>45594</v>
      </c>
      <c r="B6738" s="2">
        <v>433790458</v>
      </c>
      <c r="C6738" s="2"/>
      <c r="D6738" s="2"/>
      <c r="E6738" s="3"/>
      <c r="F6738" s="3"/>
      <c r="H6738" s="5">
        <f>_xlfn.XLOOKUP(Table16[[#This Row],[OrderID]],[3]!Table13456[No заказа],[3]!Table13456[Количество],"",0,1)</f>
        <v>1</v>
      </c>
      <c r="I6738" s="5">
        <f>_xlfn.XLOOKUP(Table16[[#This Row],[OrderID]],[3]!Table13456[No заказа],[3]!Table13456[Цена],"",0,1)</f>
        <v>8500</v>
      </c>
      <c r="J6738" s="2" t="str">
        <f>M01_SETTINGS!$F$2</f>
        <v>KASPI</v>
      </c>
    </row>
    <row r="6739" spans="1:10" x14ac:dyDescent="0.35">
      <c r="A6739" s="3">
        <f>_xlfn.XLOOKUP(Table16[[#This Row],[OrderID]],[3]!Table13456[No заказа],[3]!Table13456[Дата
отправки],"",0,1)</f>
        <v>45594</v>
      </c>
      <c r="B6739" s="2">
        <v>433463724</v>
      </c>
      <c r="C6739" s="2"/>
      <c r="D6739" s="2"/>
      <c r="E6739" s="3"/>
      <c r="F6739" s="3"/>
      <c r="H6739" s="5">
        <f>_xlfn.XLOOKUP(Table16[[#This Row],[OrderID]],[3]!Table13456[No заказа],[3]!Table13456[Количество],"",0,1)</f>
        <v>1</v>
      </c>
      <c r="I6739" s="5">
        <f>_xlfn.XLOOKUP(Table16[[#This Row],[OrderID]],[3]!Table13456[No заказа],[3]!Table13456[Цена],"",0,1)</f>
        <v>8799</v>
      </c>
      <c r="J6739" s="2" t="str">
        <f>M01_SETTINGS!$F$2</f>
        <v>KASPI</v>
      </c>
    </row>
    <row r="6740" spans="1:10" x14ac:dyDescent="0.35">
      <c r="A6740" s="3">
        <f>_xlfn.XLOOKUP(Table16[[#This Row],[OrderID]],[3]!Table13456[No заказа],[3]!Table13456[Дата
отправки],"",0,1)</f>
        <v>45594</v>
      </c>
      <c r="B6740" s="2">
        <v>433834041</v>
      </c>
      <c r="C6740" s="2"/>
      <c r="D6740" s="2"/>
      <c r="E6740" s="3"/>
      <c r="F6740" s="3"/>
      <c r="H6740" s="5">
        <f>_xlfn.XLOOKUP(Table16[[#This Row],[OrderID]],[3]!Table13456[No заказа],[3]!Table13456[Количество],"",0,1)</f>
        <v>1</v>
      </c>
      <c r="I6740" s="5">
        <f>_xlfn.XLOOKUP(Table16[[#This Row],[OrderID]],[3]!Table13456[No заказа],[3]!Table13456[Цена],"",0,1)</f>
        <v>8989</v>
      </c>
      <c r="J6740" s="2" t="str">
        <f>M01_SETTINGS!$F$2</f>
        <v>KASPI</v>
      </c>
    </row>
    <row r="6741" spans="1:10" x14ac:dyDescent="0.35">
      <c r="A6741" s="3">
        <f>_xlfn.XLOOKUP(Table16[[#This Row],[OrderID]],[3]!Table13456[No заказа],[3]!Table13456[Дата
отправки],"",0,1)</f>
        <v>45594</v>
      </c>
      <c r="B6741" s="2">
        <v>433681550</v>
      </c>
      <c r="C6741" s="2"/>
      <c r="D6741" s="2"/>
      <c r="E6741" s="3"/>
      <c r="F6741" s="3"/>
      <c r="H6741" s="5">
        <f>_xlfn.XLOOKUP(Table16[[#This Row],[OrderID]],[3]!Table13456[No заказа],[3]!Table13456[Количество],"",0,1)</f>
        <v>1</v>
      </c>
      <c r="I6741" s="5">
        <f>_xlfn.XLOOKUP(Table16[[#This Row],[OrderID]],[3]!Table13456[No заказа],[3]!Table13456[Цена],"",0,1)</f>
        <v>9990</v>
      </c>
      <c r="J6741" s="2" t="str">
        <f>M01_SETTINGS!$F$2</f>
        <v>KASPI</v>
      </c>
    </row>
    <row r="6742" spans="1:10" x14ac:dyDescent="0.35">
      <c r="A6742" s="3">
        <f>_xlfn.XLOOKUP(Table16[[#This Row],[OrderID]],[3]!Table13456[No заказа],[3]!Table13456[Дата
отправки],"",0,1)</f>
        <v>45594</v>
      </c>
      <c r="B6742" s="2">
        <v>433630866</v>
      </c>
      <c r="C6742" s="2"/>
      <c r="D6742" s="2"/>
      <c r="E6742" s="3"/>
      <c r="F6742" s="3"/>
      <c r="H6742" s="5">
        <f>_xlfn.XLOOKUP(Table16[[#This Row],[OrderID]],[3]!Table13456[No заказа],[3]!Table13456[Количество],"",0,1)</f>
        <v>1</v>
      </c>
      <c r="I6742" s="5">
        <f>_xlfn.XLOOKUP(Table16[[#This Row],[OrderID]],[3]!Table13456[No заказа],[3]!Table13456[Цена],"",0,1)</f>
        <v>8897</v>
      </c>
      <c r="J6742" s="2" t="str">
        <f>M01_SETTINGS!$F$2</f>
        <v>KASPI</v>
      </c>
    </row>
    <row r="6743" spans="1:10" x14ac:dyDescent="0.35">
      <c r="A6743" s="3">
        <f>_xlfn.XLOOKUP(Table16[[#This Row],[OrderID]],[3]!Table13456[No заказа],[3]!Table13456[Дата
отправки],"",0,1)</f>
        <v>45594</v>
      </c>
      <c r="B6743" s="2">
        <v>433672435</v>
      </c>
      <c r="C6743" s="2"/>
      <c r="D6743" s="2"/>
      <c r="E6743" s="3"/>
      <c r="F6743" s="3"/>
      <c r="H6743" s="5">
        <f>_xlfn.XLOOKUP(Table16[[#This Row],[OrderID]],[3]!Table13456[No заказа],[3]!Table13456[Количество],"",0,1)</f>
        <v>1</v>
      </c>
      <c r="I6743" s="5">
        <f>_xlfn.XLOOKUP(Table16[[#This Row],[OrderID]],[3]!Table13456[No заказа],[3]!Table13456[Цена],"",0,1)</f>
        <v>8897</v>
      </c>
      <c r="J6743" s="2" t="str">
        <f>M01_SETTINGS!$F$2</f>
        <v>KASPI</v>
      </c>
    </row>
    <row r="6744" spans="1:10" x14ac:dyDescent="0.35">
      <c r="A6744" s="3">
        <f>_xlfn.XLOOKUP(Table16[[#This Row],[OrderID]],[3]!Table13456[No заказа],[3]!Table13456[Дата
отправки],"",0,1)</f>
        <v>45594</v>
      </c>
      <c r="B6744" s="2">
        <v>433685867</v>
      </c>
      <c r="C6744" s="2"/>
      <c r="D6744" s="2"/>
      <c r="E6744" s="3"/>
      <c r="F6744" s="3"/>
      <c r="H6744" s="5">
        <f>_xlfn.XLOOKUP(Table16[[#This Row],[OrderID]],[3]!Table13456[No заказа],[3]!Table13456[Количество],"",0,1)</f>
        <v>1</v>
      </c>
      <c r="I6744" s="5">
        <f>_xlfn.XLOOKUP(Table16[[#This Row],[OrderID]],[3]!Table13456[No заказа],[3]!Table13456[Цена],"",0,1)</f>
        <v>8897</v>
      </c>
      <c r="J6744" s="2" t="str">
        <f>M01_SETTINGS!$F$2</f>
        <v>KASPI</v>
      </c>
    </row>
    <row r="6745" spans="1:10" x14ac:dyDescent="0.35">
      <c r="A6745" s="3">
        <f>_xlfn.XLOOKUP(Table16[[#This Row],[OrderID]],[3]!Table13456[No заказа],[3]!Table13456[Дата
отправки],"",0,1)</f>
        <v>45594</v>
      </c>
      <c r="B6745" s="2">
        <v>433576477</v>
      </c>
      <c r="C6745" s="2"/>
      <c r="D6745" s="2"/>
      <c r="E6745" s="3"/>
      <c r="F6745" s="3"/>
      <c r="H6745" s="5">
        <f>_xlfn.XLOOKUP(Table16[[#This Row],[OrderID]],[3]!Table13456[No заказа],[3]!Table13456[Количество],"",0,1)</f>
        <v>1</v>
      </c>
      <c r="I6745" s="5">
        <f>_xlfn.XLOOKUP(Table16[[#This Row],[OrderID]],[3]!Table13456[No заказа],[3]!Table13456[Цена],"",0,1)</f>
        <v>8897</v>
      </c>
      <c r="J6745" s="2" t="str">
        <f>M01_SETTINGS!$F$2</f>
        <v>KASPI</v>
      </c>
    </row>
    <row r="6746" spans="1:10" x14ac:dyDescent="0.35">
      <c r="A6746" s="3">
        <f>_xlfn.XLOOKUP(Table16[[#This Row],[OrderID]],[3]!Table13456[No заказа],[3]!Table13456[Дата
отправки],"",0,1)</f>
        <v>45594</v>
      </c>
      <c r="B6746" s="2">
        <v>433649339</v>
      </c>
      <c r="C6746" s="2"/>
      <c r="D6746" s="2"/>
      <c r="E6746" s="3"/>
      <c r="F6746" s="3"/>
      <c r="H6746" s="5">
        <f>_xlfn.XLOOKUP(Table16[[#This Row],[OrderID]],[3]!Table13456[No заказа],[3]!Table13456[Количество],"",0,1)</f>
        <v>1</v>
      </c>
      <c r="I6746" s="5">
        <f>_xlfn.XLOOKUP(Table16[[#This Row],[OrderID]],[3]!Table13456[No заказа],[3]!Table13456[Цена],"",0,1)</f>
        <v>8897</v>
      </c>
      <c r="J6746" s="2" t="str">
        <f>M01_SETTINGS!$F$2</f>
        <v>KASPI</v>
      </c>
    </row>
    <row r="6747" spans="1:10" x14ac:dyDescent="0.35">
      <c r="A6747" s="3">
        <f>_xlfn.XLOOKUP(Table16[[#This Row],[OrderID]],[3]!Table13456[No заказа],[3]!Table13456[Дата
отправки],"",0,1)</f>
        <v>45594</v>
      </c>
      <c r="B6747" s="2">
        <v>433779336</v>
      </c>
      <c r="C6747" s="2"/>
      <c r="D6747" s="2"/>
      <c r="E6747" s="3"/>
      <c r="F6747" s="3"/>
      <c r="H6747" s="5">
        <f>_xlfn.XLOOKUP(Table16[[#This Row],[OrderID]],[3]!Table13456[No заказа],[3]!Table13456[Количество],"",0,1)</f>
        <v>1</v>
      </c>
      <c r="I6747" s="5">
        <f>_xlfn.XLOOKUP(Table16[[#This Row],[OrderID]],[3]!Table13456[No заказа],[3]!Table13456[Цена],"",0,1)</f>
        <v>8995</v>
      </c>
      <c r="J6747" s="2" t="str">
        <f>M01_SETTINGS!$F$2</f>
        <v>KASPI</v>
      </c>
    </row>
    <row r="6748" spans="1:10" x14ac:dyDescent="0.35">
      <c r="A6748" s="3">
        <f>_xlfn.XLOOKUP(Table16[[#This Row],[OrderID]],[3]!Table13456[No заказа],[3]!Table13456[Дата
отправки],"",0,1)</f>
        <v>45593</v>
      </c>
      <c r="B6748" s="2">
        <v>432895974</v>
      </c>
      <c r="C6748" s="2"/>
      <c r="D6748" s="2"/>
      <c r="E6748" s="3"/>
      <c r="F6748" s="3"/>
      <c r="H6748" s="5">
        <f>_xlfn.XLOOKUP(Table16[[#This Row],[OrderID]],[3]!Table13456[No заказа],[3]!Table13456[Количество],"",0,1)</f>
        <v>1</v>
      </c>
      <c r="I6748" s="5">
        <f>_xlfn.XLOOKUP(Table16[[#This Row],[OrderID]],[3]!Table13456[No заказа],[3]!Table13456[Цена],"",0,1)</f>
        <v>8949</v>
      </c>
      <c r="J6748" s="2" t="str">
        <f>M01_SETTINGS!$F$2</f>
        <v>KASPI</v>
      </c>
    </row>
    <row r="6749" spans="1:10" x14ac:dyDescent="0.35">
      <c r="A6749" s="3">
        <f>_xlfn.XLOOKUP(Table16[[#This Row],[OrderID]],[3]!Table13456[No заказа],[3]!Table13456[Дата
отправки],"",0,1)</f>
        <v>45593</v>
      </c>
      <c r="B6749" s="2">
        <v>433068080</v>
      </c>
      <c r="C6749" s="2"/>
      <c r="D6749" s="2"/>
      <c r="E6749" s="3"/>
      <c r="F6749" s="3"/>
      <c r="H6749" s="5">
        <f>_xlfn.XLOOKUP(Table16[[#This Row],[OrderID]],[3]!Table13456[No заказа],[3]!Table13456[Количество],"",0,1)</f>
        <v>1</v>
      </c>
      <c r="I6749" s="5">
        <f>_xlfn.XLOOKUP(Table16[[#This Row],[OrderID]],[3]!Table13456[No заказа],[3]!Table13456[Цена],"",0,1)</f>
        <v>8949</v>
      </c>
      <c r="J6749" s="2" t="str">
        <f>M01_SETTINGS!$F$2</f>
        <v>KASPI</v>
      </c>
    </row>
    <row r="6750" spans="1:10" x14ac:dyDescent="0.35">
      <c r="A6750" s="3">
        <f>_xlfn.XLOOKUP(Table16[[#This Row],[OrderID]],[3]!Table13456[No заказа],[3]!Table13456[Дата
отправки],"",0,1)</f>
        <v>45593</v>
      </c>
      <c r="B6750" s="2">
        <v>433413333</v>
      </c>
      <c r="C6750" s="2"/>
      <c r="D6750" s="2"/>
      <c r="E6750" s="3"/>
      <c r="F6750" s="3"/>
      <c r="H6750" s="5">
        <f>_xlfn.XLOOKUP(Table16[[#This Row],[OrderID]],[3]!Table13456[No заказа],[3]!Table13456[Количество],"",0,1)</f>
        <v>1</v>
      </c>
      <c r="I6750" s="5">
        <f>_xlfn.XLOOKUP(Table16[[#This Row],[OrderID]],[3]!Table13456[No заказа],[3]!Table13456[Цена],"",0,1)</f>
        <v>8897</v>
      </c>
      <c r="J6750" s="2" t="str">
        <f>M01_SETTINGS!$F$2</f>
        <v>KASPI</v>
      </c>
    </row>
    <row r="6751" spans="1:10" x14ac:dyDescent="0.35">
      <c r="A6751" s="3">
        <f>_xlfn.XLOOKUP(Table16[[#This Row],[OrderID]],[3]!Table13456[No заказа],[3]!Table13456[Дата
отправки],"",0,1)</f>
        <v>45593</v>
      </c>
      <c r="B6751" s="2">
        <v>433436035</v>
      </c>
      <c r="C6751" s="2"/>
      <c r="D6751" s="2"/>
      <c r="E6751" s="3"/>
      <c r="F6751" s="3"/>
      <c r="H6751" s="5">
        <f>_xlfn.XLOOKUP(Table16[[#This Row],[OrderID]],[3]!Table13456[No заказа],[3]!Table13456[Количество],"",0,1)</f>
        <v>1</v>
      </c>
      <c r="I6751" s="5">
        <f>_xlfn.XLOOKUP(Table16[[#This Row],[OrderID]],[3]!Table13456[No заказа],[3]!Table13456[Цена],"",0,1)</f>
        <v>9000</v>
      </c>
      <c r="J6751" s="2" t="str">
        <f>M01_SETTINGS!$F$2</f>
        <v>KASPI</v>
      </c>
    </row>
    <row r="6752" spans="1:10" x14ac:dyDescent="0.35">
      <c r="A6752" s="3">
        <f>_xlfn.XLOOKUP(Table16[[#This Row],[OrderID]],[3]!Table13456[No заказа],[3]!Table13456[Дата
отправки],"",0,1)</f>
        <v>45593</v>
      </c>
      <c r="B6752" s="2">
        <v>433136737</v>
      </c>
      <c r="C6752" s="2"/>
      <c r="D6752" s="2"/>
      <c r="E6752" s="3"/>
      <c r="F6752" s="3"/>
      <c r="H6752" s="5">
        <f>_xlfn.XLOOKUP(Table16[[#This Row],[OrderID]],[3]!Table13456[No заказа],[3]!Table13456[Количество],"",0,1)</f>
        <v>1</v>
      </c>
      <c r="I6752" s="5">
        <f>_xlfn.XLOOKUP(Table16[[#This Row],[OrderID]],[3]!Table13456[No заказа],[3]!Table13456[Цена],"",0,1)</f>
        <v>9990</v>
      </c>
      <c r="J6752" s="2" t="str">
        <f>M01_SETTINGS!$F$2</f>
        <v>KASPI</v>
      </c>
    </row>
    <row r="6753" spans="1:10" x14ac:dyDescent="0.35">
      <c r="A6753" s="3">
        <f>_xlfn.XLOOKUP(Table16[[#This Row],[OrderID]],[3]!Table13456[No заказа],[3]!Table13456[Дата
отправки],"",0,1)</f>
        <v>45593</v>
      </c>
      <c r="B6753" s="2">
        <v>433180072</v>
      </c>
      <c r="C6753" s="2"/>
      <c r="D6753" s="2"/>
      <c r="E6753" s="3"/>
      <c r="F6753" s="3"/>
      <c r="H6753" s="5">
        <f>_xlfn.XLOOKUP(Table16[[#This Row],[OrderID]],[3]!Table13456[No заказа],[3]!Table13456[Количество],"",0,1)</f>
        <v>1</v>
      </c>
      <c r="I6753" s="5">
        <f>_xlfn.XLOOKUP(Table16[[#This Row],[OrderID]],[3]!Table13456[No заказа],[3]!Table13456[Цена],"",0,1)</f>
        <v>8989</v>
      </c>
      <c r="J6753" s="2" t="str">
        <f>M01_SETTINGS!$F$2</f>
        <v>KASPI</v>
      </c>
    </row>
    <row r="6754" spans="1:10" x14ac:dyDescent="0.35">
      <c r="A6754" s="3">
        <f>_xlfn.XLOOKUP(Table16[[#This Row],[OrderID]],[3]!Table13456[No заказа],[3]!Table13456[Дата
отправки],"",0,1)</f>
        <v>45593</v>
      </c>
      <c r="B6754" s="2">
        <v>432528061</v>
      </c>
      <c r="C6754" s="2"/>
      <c r="D6754" s="2"/>
      <c r="E6754" s="3"/>
      <c r="F6754" s="3"/>
      <c r="H6754" s="5">
        <f>_xlfn.XLOOKUP(Table16[[#This Row],[OrderID]],[3]!Table13456[No заказа],[3]!Table13456[Количество],"",0,1)</f>
        <v>1</v>
      </c>
      <c r="I6754" s="5">
        <f>_xlfn.XLOOKUP(Table16[[#This Row],[OrderID]],[3]!Table13456[No заказа],[3]!Table13456[Цена],"",0,1)</f>
        <v>9000</v>
      </c>
      <c r="J6754" s="2" t="str">
        <f>M01_SETTINGS!$F$2</f>
        <v>KASPI</v>
      </c>
    </row>
    <row r="6755" spans="1:10" x14ac:dyDescent="0.35">
      <c r="A6755" s="3">
        <f>_xlfn.XLOOKUP(Table16[[#This Row],[OrderID]],[3]!Table13456[No заказа],[3]!Table13456[Дата
отправки],"",0,1)</f>
        <v>45593</v>
      </c>
      <c r="B6755" s="2">
        <v>433024560</v>
      </c>
      <c r="C6755" s="2"/>
      <c r="D6755" s="2"/>
      <c r="E6755" s="3"/>
      <c r="F6755" s="3"/>
      <c r="H6755" s="5">
        <f>_xlfn.XLOOKUP(Table16[[#This Row],[OrderID]],[3]!Table13456[No заказа],[3]!Table13456[Количество],"",0,1)</f>
        <v>1</v>
      </c>
      <c r="I6755" s="5">
        <f>_xlfn.XLOOKUP(Table16[[#This Row],[OrderID]],[3]!Table13456[No заказа],[3]!Table13456[Цена],"",0,1)</f>
        <v>9000</v>
      </c>
      <c r="J6755" s="2" t="str">
        <f>M01_SETTINGS!$F$2</f>
        <v>KASPI</v>
      </c>
    </row>
    <row r="6756" spans="1:10" x14ac:dyDescent="0.35">
      <c r="A6756" s="3">
        <f>_xlfn.XLOOKUP(Table16[[#This Row],[OrderID]],[3]!Table13456[No заказа],[3]!Table13456[Дата
отправки],"",0,1)</f>
        <v>45593</v>
      </c>
      <c r="B6756" s="2">
        <v>432478798</v>
      </c>
      <c r="C6756" s="2"/>
      <c r="D6756" s="2"/>
      <c r="E6756" s="3"/>
      <c r="F6756" s="3"/>
      <c r="H6756" s="5">
        <f>_xlfn.XLOOKUP(Table16[[#This Row],[OrderID]],[3]!Table13456[No заказа],[3]!Table13456[Количество],"",0,1)</f>
        <v>1</v>
      </c>
      <c r="I6756" s="5">
        <f>_xlfn.XLOOKUP(Table16[[#This Row],[OrderID]],[3]!Table13456[No заказа],[3]!Table13456[Цена],"",0,1)</f>
        <v>8995</v>
      </c>
      <c r="J6756" s="2" t="str">
        <f>M01_SETTINGS!$F$2</f>
        <v>KASPI</v>
      </c>
    </row>
    <row r="6757" spans="1:10" x14ac:dyDescent="0.35">
      <c r="A6757" s="3">
        <f>_xlfn.XLOOKUP(Table16[[#This Row],[OrderID]],[3]!Table13456[No заказа],[3]!Table13456[Дата
отправки],"",0,1)</f>
        <v>45593</v>
      </c>
      <c r="B6757" s="2">
        <v>432627960</v>
      </c>
      <c r="C6757" s="2"/>
      <c r="D6757" s="2"/>
      <c r="E6757" s="3"/>
      <c r="F6757" s="3"/>
      <c r="H6757" s="5">
        <f>_xlfn.XLOOKUP(Table16[[#This Row],[OrderID]],[3]!Table13456[No заказа],[3]!Table13456[Количество],"",0,1)</f>
        <v>1</v>
      </c>
      <c r="I6757" s="5">
        <f>_xlfn.XLOOKUP(Table16[[#This Row],[OrderID]],[3]!Table13456[No заказа],[3]!Table13456[Цена],"",0,1)</f>
        <v>8995</v>
      </c>
      <c r="J6757" s="2" t="str">
        <f>M01_SETTINGS!$F$2</f>
        <v>KASPI</v>
      </c>
    </row>
    <row r="6758" spans="1:10" x14ac:dyDescent="0.35">
      <c r="A6758" s="3">
        <f>_xlfn.XLOOKUP(Table16[[#This Row],[OrderID]],[3]!Table13456[No заказа],[3]!Table13456[Дата
отправки],"",0,1)</f>
        <v>45593</v>
      </c>
      <c r="B6758" s="2">
        <v>432775902</v>
      </c>
      <c r="C6758" s="2"/>
      <c r="D6758" s="2"/>
      <c r="E6758" s="3"/>
      <c r="F6758" s="3"/>
      <c r="H6758" s="5">
        <f>_xlfn.XLOOKUP(Table16[[#This Row],[OrderID]],[3]!Table13456[No заказа],[3]!Table13456[Количество],"",0,1)</f>
        <v>1</v>
      </c>
      <c r="I6758" s="5">
        <f>_xlfn.XLOOKUP(Table16[[#This Row],[OrderID]],[3]!Table13456[No заказа],[3]!Table13456[Цена],"",0,1)</f>
        <v>8995</v>
      </c>
      <c r="J6758" s="2" t="str">
        <f>M01_SETTINGS!$F$2</f>
        <v>KASPI</v>
      </c>
    </row>
    <row r="6759" spans="1:10" x14ac:dyDescent="0.35">
      <c r="A6759" s="3">
        <f>_xlfn.XLOOKUP(Table16[[#This Row],[OrderID]],[3]!Table13456[No заказа],[3]!Table13456[Дата
отправки],"",0,1)</f>
        <v>45593</v>
      </c>
      <c r="B6759" s="2">
        <v>432518104</v>
      </c>
      <c r="C6759" s="2"/>
      <c r="D6759" s="2"/>
      <c r="E6759" s="3"/>
      <c r="F6759" s="3"/>
      <c r="H6759" s="5">
        <f>_xlfn.XLOOKUP(Table16[[#This Row],[OrderID]],[3]!Table13456[No заказа],[3]!Table13456[Количество],"",0,1)</f>
        <v>1</v>
      </c>
      <c r="I6759" s="5">
        <f>_xlfn.XLOOKUP(Table16[[#This Row],[OrderID]],[3]!Table13456[No заказа],[3]!Table13456[Цена],"",0,1)</f>
        <v>9899</v>
      </c>
      <c r="J6759" s="2" t="str">
        <f>M01_SETTINGS!$F$2</f>
        <v>KASPI</v>
      </c>
    </row>
    <row r="6760" spans="1:10" x14ac:dyDescent="0.35">
      <c r="A6760" s="3">
        <f>_xlfn.XLOOKUP(Table16[[#This Row],[OrderID]],[3]!Table13456[No заказа],[3]!Table13456[Дата
отправки],"",0,1)</f>
        <v>45593</v>
      </c>
      <c r="B6760" s="2">
        <v>432568769</v>
      </c>
      <c r="C6760" s="2"/>
      <c r="D6760" s="2"/>
      <c r="E6760" s="3"/>
      <c r="F6760" s="3"/>
      <c r="H6760" s="5">
        <f>_xlfn.XLOOKUP(Table16[[#This Row],[OrderID]],[3]!Table13456[No заказа],[3]!Table13456[Количество],"",0,1)</f>
        <v>1</v>
      </c>
      <c r="I6760" s="5">
        <f>_xlfn.XLOOKUP(Table16[[#This Row],[OrderID]],[3]!Table13456[No заказа],[3]!Table13456[Цена],"",0,1)</f>
        <v>9899</v>
      </c>
      <c r="J6760" s="2" t="str">
        <f>M01_SETTINGS!$F$2</f>
        <v>KASPI</v>
      </c>
    </row>
    <row r="6761" spans="1:10" x14ac:dyDescent="0.35">
      <c r="A6761" s="3">
        <f>_xlfn.XLOOKUP(Table16[[#This Row],[OrderID]],[3]!Table13456[No заказа],[3]!Table13456[Дата
отправки],"",0,1)</f>
        <v>45593</v>
      </c>
      <c r="B6761" s="2">
        <v>433155116</v>
      </c>
      <c r="C6761" s="2"/>
      <c r="D6761" s="2"/>
      <c r="E6761" s="3"/>
      <c r="F6761" s="3"/>
      <c r="H6761" s="5">
        <f>_xlfn.XLOOKUP(Table16[[#This Row],[OrderID]],[3]!Table13456[No заказа],[3]!Table13456[Количество],"",0,1)</f>
        <v>1</v>
      </c>
      <c r="I6761" s="5">
        <f>_xlfn.XLOOKUP(Table16[[#This Row],[OrderID]],[3]!Table13456[No заказа],[3]!Table13456[Цена],"",0,1)</f>
        <v>9448</v>
      </c>
      <c r="J6761" s="2" t="str">
        <f>M01_SETTINGS!$F$2</f>
        <v>KASPI</v>
      </c>
    </row>
    <row r="6762" spans="1:10" x14ac:dyDescent="0.35">
      <c r="A6762" s="3">
        <f>_xlfn.XLOOKUP(Table16[[#This Row],[OrderID]],[3]!Table13456[No заказа],[3]!Table13456[Дата
отправки],"",0,1)</f>
        <v>45593</v>
      </c>
      <c r="B6762" s="2">
        <v>433152270</v>
      </c>
      <c r="C6762" s="2"/>
      <c r="D6762" s="2"/>
      <c r="E6762" s="3"/>
      <c r="F6762" s="3"/>
      <c r="H6762" s="5">
        <f>_xlfn.XLOOKUP(Table16[[#This Row],[OrderID]],[3]!Table13456[No заказа],[3]!Table13456[Количество],"",0,1)</f>
        <v>1</v>
      </c>
      <c r="I6762" s="5">
        <f>_xlfn.XLOOKUP(Table16[[#This Row],[OrderID]],[3]!Table13456[No заказа],[3]!Table13456[Цена],"",0,1)</f>
        <v>9750</v>
      </c>
      <c r="J6762" s="2" t="str">
        <f>M01_SETTINGS!$F$2</f>
        <v>KASPI</v>
      </c>
    </row>
    <row r="6763" spans="1:10" x14ac:dyDescent="0.35">
      <c r="A6763" s="3">
        <f>_xlfn.XLOOKUP(Table16[[#This Row],[OrderID]],[3]!Table13456[No заказа],[3]!Table13456[Дата
отправки],"",0,1)</f>
        <v>45593</v>
      </c>
      <c r="B6763" s="2">
        <v>432767481</v>
      </c>
      <c r="C6763" s="2"/>
      <c r="D6763" s="2"/>
      <c r="E6763" s="3"/>
      <c r="F6763" s="3"/>
      <c r="H6763" s="5">
        <f>_xlfn.XLOOKUP(Table16[[#This Row],[OrderID]],[3]!Table13456[No заказа],[3]!Table13456[Количество],"",0,1)</f>
        <v>1</v>
      </c>
      <c r="I6763" s="5">
        <f>_xlfn.XLOOKUP(Table16[[#This Row],[OrderID]],[3]!Table13456[No заказа],[3]!Table13456[Цена],"",0,1)</f>
        <v>9592</v>
      </c>
      <c r="J6763" s="2" t="str">
        <f>M01_SETTINGS!$F$2</f>
        <v>KASPI</v>
      </c>
    </row>
    <row r="6764" spans="1:10" x14ac:dyDescent="0.35">
      <c r="A6764" s="3">
        <f>_xlfn.XLOOKUP(Table16[[#This Row],[OrderID]],[3]!Table13456[No заказа],[3]!Table13456[Дата
отправки],"",0,1)</f>
        <v>45593</v>
      </c>
      <c r="B6764" s="2">
        <v>432930025</v>
      </c>
      <c r="C6764" s="2"/>
      <c r="D6764" s="2"/>
      <c r="E6764" s="3"/>
      <c r="F6764" s="3"/>
      <c r="H6764" s="5">
        <f>_xlfn.XLOOKUP(Table16[[#This Row],[OrderID]],[3]!Table13456[No заказа],[3]!Table13456[Количество],"",0,1)</f>
        <v>1</v>
      </c>
      <c r="I6764" s="5">
        <f>_xlfn.XLOOKUP(Table16[[#This Row],[OrderID]],[3]!Table13456[No заказа],[3]!Table13456[Цена],"",0,1)</f>
        <v>9645</v>
      </c>
      <c r="J6764" s="2" t="str">
        <f>M01_SETTINGS!$F$2</f>
        <v>KASPI</v>
      </c>
    </row>
    <row r="6765" spans="1:10" x14ac:dyDescent="0.35">
      <c r="A6765" s="3">
        <f>_xlfn.XLOOKUP(Table16[[#This Row],[OrderID]],[3]!Table13456[No заказа],[3]!Table13456[Дата
отправки],"",0,1)</f>
        <v>45593</v>
      </c>
      <c r="B6765" s="2">
        <v>433248834</v>
      </c>
      <c r="C6765" s="2"/>
      <c r="D6765" s="2"/>
      <c r="E6765" s="3"/>
      <c r="F6765" s="3"/>
      <c r="H6765" s="5">
        <f>_xlfn.XLOOKUP(Table16[[#This Row],[OrderID]],[3]!Table13456[No заказа],[3]!Table13456[Количество],"",0,1)</f>
        <v>1</v>
      </c>
      <c r="I6765" s="5">
        <f>_xlfn.XLOOKUP(Table16[[#This Row],[OrderID]],[3]!Table13456[No заказа],[3]!Table13456[Цена],"",0,1)</f>
        <v>9001</v>
      </c>
      <c r="J6765" s="2" t="str">
        <f>M01_SETTINGS!$F$2</f>
        <v>KASPI</v>
      </c>
    </row>
    <row r="6766" spans="1:10" x14ac:dyDescent="0.35">
      <c r="A6766" s="3">
        <f>_xlfn.XLOOKUP(Table16[[#This Row],[OrderID]],[3]!Table13456[No заказа],[3]!Table13456[Дата
отправки],"",0,1)</f>
        <v>45593</v>
      </c>
      <c r="B6766" s="2">
        <v>432818310</v>
      </c>
      <c r="C6766" s="2"/>
      <c r="D6766" s="2"/>
      <c r="E6766" s="3"/>
      <c r="F6766" s="3"/>
      <c r="H6766" s="5">
        <f>_xlfn.XLOOKUP(Table16[[#This Row],[OrderID]],[3]!Table13456[No заказа],[3]!Table13456[Количество],"",0,1)</f>
        <v>1</v>
      </c>
      <c r="I6766" s="5">
        <f>_xlfn.XLOOKUP(Table16[[#This Row],[OrderID]],[3]!Table13456[No заказа],[3]!Table13456[Цена],"",0,1)</f>
        <v>8949</v>
      </c>
      <c r="J6766" s="2" t="str">
        <f>M01_SETTINGS!$F$2</f>
        <v>KASPI</v>
      </c>
    </row>
    <row r="6767" spans="1:10" x14ac:dyDescent="0.35">
      <c r="A6767" s="3">
        <f>_xlfn.XLOOKUP(Table16[[#This Row],[OrderID]],[3]!Table13456[No заказа],[3]!Table13456[Дата
отправки],"",0,1)</f>
        <v>45593</v>
      </c>
      <c r="B6767" s="2">
        <v>433119363</v>
      </c>
      <c r="C6767" s="2"/>
      <c r="D6767" s="2"/>
      <c r="E6767" s="3"/>
      <c r="F6767" s="3"/>
      <c r="H6767" s="5">
        <f>_xlfn.XLOOKUP(Table16[[#This Row],[OrderID]],[3]!Table13456[No заказа],[3]!Table13456[Количество],"",0,1)</f>
        <v>1</v>
      </c>
      <c r="I6767" s="5">
        <f>_xlfn.XLOOKUP(Table16[[#This Row],[OrderID]],[3]!Table13456[No заказа],[3]!Table13456[Цена],"",0,1)</f>
        <v>9989</v>
      </c>
      <c r="J6767" s="2" t="str">
        <f>M01_SETTINGS!$F$2</f>
        <v>KASPI</v>
      </c>
    </row>
    <row r="6768" spans="1:10" x14ac:dyDescent="0.35">
      <c r="A6768" s="3">
        <f>_xlfn.XLOOKUP(Table16[[#This Row],[OrderID]],[3]!Table13456[No заказа],[3]!Table13456[Дата
отправки],"",0,1)</f>
        <v>45593</v>
      </c>
      <c r="B6768" s="2">
        <v>432604384</v>
      </c>
      <c r="C6768" s="2"/>
      <c r="D6768" s="2"/>
      <c r="E6768" s="3"/>
      <c r="F6768" s="3"/>
      <c r="H6768" s="5">
        <f>_xlfn.XLOOKUP(Table16[[#This Row],[OrderID]],[3]!Table13456[No заказа],[3]!Table13456[Количество],"",0,1)</f>
        <v>1</v>
      </c>
      <c r="I6768" s="5">
        <f>_xlfn.XLOOKUP(Table16[[#This Row],[OrderID]],[3]!Table13456[No заказа],[3]!Table13456[Цена],"",0,1)</f>
        <v>8989</v>
      </c>
      <c r="J6768" s="2" t="str">
        <f>M01_SETTINGS!$F$2</f>
        <v>KASPI</v>
      </c>
    </row>
    <row r="6769" spans="1:10" x14ac:dyDescent="0.35">
      <c r="A6769" s="3">
        <f>_xlfn.XLOOKUP(Table16[[#This Row],[OrderID]],[3]!Table13456[No заказа],[3]!Table13456[Дата
отправки],"",0,1)</f>
        <v>45593</v>
      </c>
      <c r="B6769" s="2">
        <v>432742073</v>
      </c>
      <c r="C6769" s="2"/>
      <c r="D6769" s="2"/>
      <c r="E6769" s="3"/>
      <c r="F6769" s="3"/>
      <c r="H6769" s="5">
        <f>_xlfn.XLOOKUP(Table16[[#This Row],[OrderID]],[3]!Table13456[No заказа],[3]!Table13456[Количество],"",0,1)</f>
        <v>1</v>
      </c>
      <c r="I6769" s="5">
        <f>_xlfn.XLOOKUP(Table16[[#This Row],[OrderID]],[3]!Table13456[No заказа],[3]!Table13456[Цена],"",0,1)</f>
        <v>8972</v>
      </c>
      <c r="J6769" s="2" t="str">
        <f>M01_SETTINGS!$F$2</f>
        <v>KASPI</v>
      </c>
    </row>
    <row r="6770" spans="1:10" x14ac:dyDescent="0.35">
      <c r="A6770" s="3">
        <f>_xlfn.XLOOKUP(Table16[[#This Row],[OrderID]],[3]!Table13456[No заказа],[3]!Table13456[Дата
отправки],"",0,1)</f>
        <v>45593</v>
      </c>
      <c r="B6770" s="2">
        <v>432914281</v>
      </c>
      <c r="C6770" s="2"/>
      <c r="D6770" s="2"/>
      <c r="E6770" s="3"/>
      <c r="F6770" s="3"/>
      <c r="H6770" s="5">
        <f>_xlfn.XLOOKUP(Table16[[#This Row],[OrderID]],[3]!Table13456[No заказа],[3]!Table13456[Количество],"",0,1)</f>
        <v>1</v>
      </c>
      <c r="I6770" s="5">
        <f>_xlfn.XLOOKUP(Table16[[#This Row],[OrderID]],[3]!Table13456[No заказа],[3]!Table13456[Цена],"",0,1)</f>
        <v>8994</v>
      </c>
      <c r="J6770" s="2" t="str">
        <f>M01_SETTINGS!$F$2</f>
        <v>KASPI</v>
      </c>
    </row>
    <row r="6771" spans="1:10" x14ac:dyDescent="0.35">
      <c r="A6771" s="3">
        <f>_xlfn.XLOOKUP(Table16[[#This Row],[OrderID]],[3]!Table13456[No заказа],[3]!Table13456[Дата
отправки],"",0,1)</f>
        <v>45593</v>
      </c>
      <c r="B6771" s="2">
        <v>432785044</v>
      </c>
      <c r="C6771" s="2"/>
      <c r="D6771" s="2"/>
      <c r="E6771" s="3"/>
      <c r="F6771" s="3"/>
      <c r="H6771" s="5">
        <f>_xlfn.XLOOKUP(Table16[[#This Row],[OrderID]],[3]!Table13456[No заказа],[3]!Table13456[Количество],"",0,1)</f>
        <v>1</v>
      </c>
      <c r="I6771" s="5">
        <f>_xlfn.XLOOKUP(Table16[[#This Row],[OrderID]],[3]!Table13456[No заказа],[3]!Table13456[Цена],"",0,1)</f>
        <v>8994</v>
      </c>
      <c r="J6771" s="2" t="str">
        <f>M01_SETTINGS!$F$2</f>
        <v>KASPI</v>
      </c>
    </row>
    <row r="6772" spans="1:10" x14ac:dyDescent="0.35">
      <c r="A6772" s="3">
        <f>_xlfn.XLOOKUP(Table16[[#This Row],[OrderID]],[3]!Table13456[No заказа],[3]!Table13456[Дата
отправки],"",0,1)</f>
        <v>45593</v>
      </c>
      <c r="B6772" s="2">
        <v>432883374</v>
      </c>
      <c r="C6772" s="2"/>
      <c r="D6772" s="2"/>
      <c r="E6772" s="3"/>
      <c r="F6772" s="3"/>
      <c r="H6772" s="5">
        <f>_xlfn.XLOOKUP(Table16[[#This Row],[OrderID]],[3]!Table13456[No заказа],[3]!Table13456[Количество],"",0,1)</f>
        <v>1</v>
      </c>
      <c r="I6772" s="5">
        <f>_xlfn.XLOOKUP(Table16[[#This Row],[OrderID]],[3]!Table13456[No заказа],[3]!Table13456[Цена],"",0,1)</f>
        <v>8994</v>
      </c>
      <c r="J6772" s="2" t="str">
        <f>M01_SETTINGS!$F$2</f>
        <v>KASPI</v>
      </c>
    </row>
    <row r="6773" spans="1:10" x14ac:dyDescent="0.35">
      <c r="A6773" s="3">
        <f>_xlfn.XLOOKUP(Table16[[#This Row],[OrderID]],[3]!Table13456[No заказа],[3]!Table13456[Дата
отправки],"",0,1)</f>
        <v>45593</v>
      </c>
      <c r="B6773" s="2">
        <v>433275649</v>
      </c>
      <c r="C6773" s="2"/>
      <c r="D6773" s="2"/>
      <c r="E6773" s="3"/>
      <c r="F6773" s="3"/>
      <c r="H6773" s="5">
        <f>_xlfn.XLOOKUP(Table16[[#This Row],[OrderID]],[3]!Table13456[No заказа],[3]!Table13456[Количество],"",0,1)</f>
        <v>1</v>
      </c>
      <c r="I6773" s="5">
        <f>_xlfn.XLOOKUP(Table16[[#This Row],[OrderID]],[3]!Table13456[No заказа],[3]!Table13456[Цена],"",0,1)</f>
        <v>8799</v>
      </c>
      <c r="J6773" s="2" t="str">
        <f>M01_SETTINGS!$F$2</f>
        <v>KASPI</v>
      </c>
    </row>
    <row r="6774" spans="1:10" x14ac:dyDescent="0.35">
      <c r="A6774" s="3">
        <f>_xlfn.XLOOKUP(Table16[[#This Row],[OrderID]],[3]!Table13456[No заказа],[3]!Table13456[Дата
отправки],"",0,1)</f>
        <v>45593</v>
      </c>
      <c r="B6774" s="2">
        <v>433047400</v>
      </c>
      <c r="C6774" s="2"/>
      <c r="D6774" s="2"/>
      <c r="E6774" s="3"/>
      <c r="F6774" s="3"/>
      <c r="H6774" s="5">
        <f>_xlfn.XLOOKUP(Table16[[#This Row],[OrderID]],[3]!Table13456[No заказа],[3]!Table13456[Количество],"",0,1)</f>
        <v>1</v>
      </c>
      <c r="I6774" s="5">
        <f>_xlfn.XLOOKUP(Table16[[#This Row],[OrderID]],[3]!Table13456[No заказа],[3]!Table13456[Цена],"",0,1)</f>
        <v>9498</v>
      </c>
      <c r="J6774" s="2" t="str">
        <f>M01_SETTINGS!$F$2</f>
        <v>KASPI</v>
      </c>
    </row>
    <row r="6775" spans="1:10" x14ac:dyDescent="0.35">
      <c r="A6775" s="3">
        <f>_xlfn.XLOOKUP(Table16[[#This Row],[OrderID]],[3]!Table13456[No заказа],[3]!Table13456[Дата
отправки],"",0,1)</f>
        <v>45593</v>
      </c>
      <c r="B6775" s="2">
        <v>433217470</v>
      </c>
      <c r="C6775" s="2"/>
      <c r="D6775" s="2"/>
      <c r="E6775" s="3"/>
      <c r="F6775" s="3"/>
      <c r="H6775" s="5">
        <f>_xlfn.XLOOKUP(Table16[[#This Row],[OrderID]],[3]!Table13456[No заказа],[3]!Table13456[Количество],"",0,1)</f>
        <v>1</v>
      </c>
      <c r="I6775" s="5">
        <f>_xlfn.XLOOKUP(Table16[[#This Row],[OrderID]],[3]!Table13456[No заказа],[3]!Table13456[Цена],"",0,1)</f>
        <v>9498</v>
      </c>
      <c r="J6775" s="2" t="str">
        <f>M01_SETTINGS!$F$2</f>
        <v>KASPI</v>
      </c>
    </row>
    <row r="6776" spans="1:10" x14ac:dyDescent="0.35">
      <c r="A6776" s="3">
        <f>_xlfn.XLOOKUP(Table16[[#This Row],[OrderID]],[3]!Table13456[No заказа],[3]!Table13456[Дата
отправки],"",0,1)</f>
        <v>45593</v>
      </c>
      <c r="B6776" s="2">
        <v>433188958</v>
      </c>
      <c r="C6776" s="2"/>
      <c r="D6776" s="2"/>
      <c r="E6776" s="3"/>
      <c r="F6776" s="3"/>
      <c r="H6776" s="5">
        <f>_xlfn.XLOOKUP(Table16[[#This Row],[OrderID]],[3]!Table13456[No заказа],[3]!Table13456[Количество],"",0,1)</f>
        <v>1</v>
      </c>
      <c r="I6776" s="5">
        <f>_xlfn.XLOOKUP(Table16[[#This Row],[OrderID]],[3]!Table13456[No заказа],[3]!Table13456[Цена],"",0,1)</f>
        <v>9749</v>
      </c>
      <c r="J6776" s="2" t="str">
        <f>M01_SETTINGS!$F$2</f>
        <v>KASPI</v>
      </c>
    </row>
    <row r="6777" spans="1:10" x14ac:dyDescent="0.35">
      <c r="A6777" s="3">
        <f>_xlfn.XLOOKUP(Table16[[#This Row],[OrderID]],[3]!Table13456[No заказа],[3]!Table13456[Дата
отправки],"",0,1)</f>
        <v>45593</v>
      </c>
      <c r="B6777" s="2">
        <v>432424016</v>
      </c>
      <c r="C6777" s="2"/>
      <c r="D6777" s="2"/>
      <c r="E6777" s="3"/>
      <c r="F6777" s="3"/>
      <c r="H6777" s="5">
        <f>_xlfn.XLOOKUP(Table16[[#This Row],[OrderID]],[3]!Table13456[No заказа],[3]!Table13456[Количество],"",0,1)</f>
        <v>1</v>
      </c>
      <c r="I6777" s="5">
        <f>_xlfn.XLOOKUP(Table16[[#This Row],[OrderID]],[3]!Table13456[No заказа],[3]!Table13456[Цена],"",0,1)</f>
        <v>10498</v>
      </c>
      <c r="J6777" s="2" t="str">
        <f>M01_SETTINGS!$F$2</f>
        <v>KASPI</v>
      </c>
    </row>
    <row r="6778" spans="1:10" x14ac:dyDescent="0.35">
      <c r="A6778" s="3">
        <f>_xlfn.XLOOKUP(Table16[[#This Row],[OrderID]],[3]!Table13456[No заказа],[3]!Table13456[Дата
отправки],"",0,1)</f>
        <v>45593</v>
      </c>
      <c r="B6778" s="2">
        <v>433285524</v>
      </c>
      <c r="C6778" s="2"/>
      <c r="D6778" s="2"/>
      <c r="E6778" s="3"/>
      <c r="F6778" s="3"/>
      <c r="H6778" s="5">
        <f>_xlfn.XLOOKUP(Table16[[#This Row],[OrderID]],[3]!Table13456[No заказа],[3]!Table13456[Количество],"",0,1)</f>
        <v>1</v>
      </c>
      <c r="I6778" s="5">
        <f>_xlfn.XLOOKUP(Table16[[#This Row],[OrderID]],[3]!Table13456[No заказа],[3]!Table13456[Цена],"",0,1)</f>
        <v>8799</v>
      </c>
      <c r="J6778" s="2" t="str">
        <f>M01_SETTINGS!$F$2</f>
        <v>KASPI</v>
      </c>
    </row>
    <row r="6779" spans="1:10" x14ac:dyDescent="0.35">
      <c r="A6779" s="3">
        <f>_xlfn.XLOOKUP(Table16[[#This Row],[OrderID]],[3]!Table13456[No заказа],[3]!Table13456[Дата
отправки],"",0,1)</f>
        <v>45593</v>
      </c>
      <c r="B6779" s="2">
        <v>433043900</v>
      </c>
      <c r="C6779" s="2"/>
      <c r="D6779" s="2"/>
      <c r="E6779" s="3"/>
      <c r="F6779" s="3"/>
      <c r="H6779" s="5">
        <f>_xlfn.XLOOKUP(Table16[[#This Row],[OrderID]],[3]!Table13456[No заказа],[3]!Table13456[Количество],"",0,1)</f>
        <v>1</v>
      </c>
      <c r="I6779" s="5">
        <f>_xlfn.XLOOKUP(Table16[[#This Row],[OrderID]],[3]!Table13456[No заказа],[3]!Table13456[Цена],"",0,1)</f>
        <v>8949</v>
      </c>
      <c r="J6779" s="2" t="str">
        <f>M01_SETTINGS!$F$2</f>
        <v>KASPI</v>
      </c>
    </row>
    <row r="6780" spans="1:10" x14ac:dyDescent="0.35">
      <c r="A6780" s="3">
        <f>_xlfn.XLOOKUP(Table16[[#This Row],[OrderID]],[3]!Table13456[No заказа],[3]!Table13456[Дата
отправки],"",0,1)</f>
        <v>45593</v>
      </c>
      <c r="B6780" s="2">
        <v>433169214</v>
      </c>
      <c r="C6780" s="2"/>
      <c r="D6780" s="2"/>
      <c r="E6780" s="3"/>
      <c r="F6780" s="3"/>
      <c r="H6780" s="5">
        <f>_xlfn.XLOOKUP(Table16[[#This Row],[OrderID]],[3]!Table13456[No заказа],[3]!Table13456[Количество],"",0,1)</f>
        <v>1</v>
      </c>
      <c r="I6780" s="5">
        <f>_xlfn.XLOOKUP(Table16[[#This Row],[OrderID]],[3]!Table13456[No заказа],[3]!Table13456[Цена],"",0,1)</f>
        <v>8949</v>
      </c>
      <c r="J6780" s="2" t="str">
        <f>M01_SETTINGS!$F$2</f>
        <v>KASPI</v>
      </c>
    </row>
    <row r="6781" spans="1:10" x14ac:dyDescent="0.35">
      <c r="A6781" s="3">
        <f>_xlfn.XLOOKUP(Table16[[#This Row],[OrderID]],[3]!Table13456[No заказа],[3]!Table13456[Дата
отправки],"",0,1)</f>
        <v>45593</v>
      </c>
      <c r="B6781" s="2">
        <v>432672602</v>
      </c>
      <c r="C6781" s="2"/>
      <c r="D6781" s="2"/>
      <c r="E6781" s="3"/>
      <c r="F6781" s="3"/>
      <c r="H6781" s="5">
        <f>_xlfn.XLOOKUP(Table16[[#This Row],[OrderID]],[3]!Table13456[No заказа],[3]!Table13456[Количество],"",0,1)</f>
        <v>1</v>
      </c>
      <c r="I6781" s="5">
        <f>_xlfn.XLOOKUP(Table16[[#This Row],[OrderID]],[3]!Table13456[No заказа],[3]!Table13456[Цена],"",0,1)</f>
        <v>8949</v>
      </c>
      <c r="J6781" s="2" t="str">
        <f>M01_SETTINGS!$F$2</f>
        <v>KASPI</v>
      </c>
    </row>
    <row r="6782" spans="1:10" x14ac:dyDescent="0.35">
      <c r="A6782" s="3">
        <f>_xlfn.XLOOKUP(Table16[[#This Row],[OrderID]],[3]!Table13456[No заказа],[3]!Table13456[Дата
отправки],"",0,1)</f>
        <v>45593</v>
      </c>
      <c r="B6782" s="2">
        <v>433000361</v>
      </c>
      <c r="C6782" s="2"/>
      <c r="D6782" s="2"/>
      <c r="E6782" s="3"/>
      <c r="F6782" s="3"/>
      <c r="H6782" s="5">
        <f>_xlfn.XLOOKUP(Table16[[#This Row],[OrderID]],[3]!Table13456[No заказа],[3]!Table13456[Количество],"",0,1)</f>
        <v>1</v>
      </c>
      <c r="I6782" s="5">
        <f>_xlfn.XLOOKUP(Table16[[#This Row],[OrderID]],[3]!Table13456[No заказа],[3]!Table13456[Цена],"",0,1)</f>
        <v>8949</v>
      </c>
      <c r="J6782" s="2" t="str">
        <f>M01_SETTINGS!$F$2</f>
        <v>KASPI</v>
      </c>
    </row>
    <row r="6783" spans="1:10" x14ac:dyDescent="0.35">
      <c r="A6783" s="3">
        <f>_xlfn.XLOOKUP(Table16[[#This Row],[OrderID]],[3]!Table13456[No заказа],[3]!Table13456[Дата
отправки],"",0,1)</f>
        <v>45593</v>
      </c>
      <c r="B6783" s="2">
        <v>432998288</v>
      </c>
      <c r="C6783" s="2"/>
      <c r="D6783" s="2"/>
      <c r="E6783" s="3"/>
      <c r="F6783" s="3"/>
      <c r="H6783" s="5">
        <f>_xlfn.XLOOKUP(Table16[[#This Row],[OrderID]],[3]!Table13456[No заказа],[3]!Table13456[Количество],"",0,1)</f>
        <v>1</v>
      </c>
      <c r="I6783" s="5">
        <f>_xlfn.XLOOKUP(Table16[[#This Row],[OrderID]],[3]!Table13456[No заказа],[3]!Table13456[Цена],"",0,1)</f>
        <v>8949</v>
      </c>
      <c r="J6783" s="2" t="str">
        <f>M01_SETTINGS!$F$2</f>
        <v>KASPI</v>
      </c>
    </row>
    <row r="6784" spans="1:10" x14ac:dyDescent="0.35">
      <c r="A6784" s="3">
        <f>_xlfn.XLOOKUP(Table16[[#This Row],[OrderID]],[3]!Table13456[No заказа],[3]!Table13456[Дата
отправки],"",0,1)</f>
        <v>45593</v>
      </c>
      <c r="B6784" s="2">
        <v>432640167</v>
      </c>
      <c r="C6784" s="2"/>
      <c r="D6784" s="2"/>
      <c r="E6784" s="3"/>
      <c r="F6784" s="3"/>
      <c r="H6784" s="5">
        <f>_xlfn.XLOOKUP(Table16[[#This Row],[OrderID]],[3]!Table13456[No заказа],[3]!Table13456[Количество],"",0,1)</f>
        <v>1</v>
      </c>
      <c r="I6784" s="5">
        <f>_xlfn.XLOOKUP(Table16[[#This Row],[OrderID]],[3]!Table13456[No заказа],[3]!Table13456[Цена],"",0,1)</f>
        <v>8949</v>
      </c>
      <c r="J6784" s="2" t="str">
        <f>M01_SETTINGS!$F$2</f>
        <v>KASPI</v>
      </c>
    </row>
    <row r="6785" spans="1:10" x14ac:dyDescent="0.35">
      <c r="A6785" s="3">
        <f>_xlfn.XLOOKUP(Table16[[#This Row],[OrderID]],[3]!Table13456[No заказа],[3]!Table13456[Дата
отправки],"",0,1)</f>
        <v>45593</v>
      </c>
      <c r="B6785" s="2">
        <v>432716783</v>
      </c>
      <c r="C6785" s="2"/>
      <c r="D6785" s="2"/>
      <c r="E6785" s="3"/>
      <c r="F6785" s="3"/>
      <c r="H6785" s="5">
        <f>_xlfn.XLOOKUP(Table16[[#This Row],[OrderID]],[3]!Table13456[No заказа],[3]!Table13456[Количество],"",0,1)</f>
        <v>1</v>
      </c>
      <c r="I6785" s="5">
        <f>_xlfn.XLOOKUP(Table16[[#This Row],[OrderID]],[3]!Table13456[No заказа],[3]!Table13456[Цена],"",0,1)</f>
        <v>8949</v>
      </c>
      <c r="J6785" s="2" t="str">
        <f>M01_SETTINGS!$F$2</f>
        <v>KASPI</v>
      </c>
    </row>
    <row r="6786" spans="1:10" x14ac:dyDescent="0.35">
      <c r="A6786" s="3">
        <f>_xlfn.XLOOKUP(Table16[[#This Row],[OrderID]],[3]!Table13456[No заказа],[3]!Table13456[Дата
отправки],"",0,1)</f>
        <v>45593</v>
      </c>
      <c r="B6786" s="2">
        <v>432956146</v>
      </c>
      <c r="C6786" s="2"/>
      <c r="D6786" s="2"/>
      <c r="E6786" s="3"/>
      <c r="F6786" s="3"/>
      <c r="H6786" s="5">
        <f>_xlfn.XLOOKUP(Table16[[#This Row],[OrderID]],[3]!Table13456[No заказа],[3]!Table13456[Количество],"",0,1)</f>
        <v>1</v>
      </c>
      <c r="I6786" s="5">
        <f>_xlfn.XLOOKUP(Table16[[#This Row],[OrderID]],[3]!Table13456[No заказа],[3]!Table13456[Цена],"",0,1)</f>
        <v>8949</v>
      </c>
      <c r="J6786" s="2" t="str">
        <f>M01_SETTINGS!$F$2</f>
        <v>KASPI</v>
      </c>
    </row>
    <row r="6787" spans="1:10" x14ac:dyDescent="0.35">
      <c r="A6787" s="3">
        <f>_xlfn.XLOOKUP(Table16[[#This Row],[OrderID]],[3]!Table13456[No заказа],[3]!Table13456[Дата
отправки],"",0,1)</f>
        <v>45593</v>
      </c>
      <c r="B6787" s="2">
        <v>432478437</v>
      </c>
      <c r="C6787" s="2"/>
      <c r="D6787" s="2"/>
      <c r="E6787" s="3"/>
      <c r="F6787" s="3"/>
      <c r="H6787" s="5">
        <f>_xlfn.XLOOKUP(Table16[[#This Row],[OrderID]],[3]!Table13456[No заказа],[3]!Table13456[Количество],"",0,1)</f>
        <v>1</v>
      </c>
      <c r="I6787" s="5">
        <f>_xlfn.XLOOKUP(Table16[[#This Row],[OrderID]],[3]!Table13456[No заказа],[3]!Table13456[Цена],"",0,1)</f>
        <v>8949</v>
      </c>
      <c r="J6787" s="2" t="str">
        <f>M01_SETTINGS!$F$2</f>
        <v>KASPI</v>
      </c>
    </row>
    <row r="6788" spans="1:10" x14ac:dyDescent="0.35">
      <c r="A6788" s="3">
        <f>_xlfn.XLOOKUP(Table16[[#This Row],[OrderID]],[3]!Table13456[No заказа],[3]!Table13456[Дата
отправки],"",0,1)</f>
        <v>45593</v>
      </c>
      <c r="B6788" s="2">
        <v>433274762</v>
      </c>
      <c r="C6788" s="2"/>
      <c r="D6788" s="2"/>
      <c r="E6788" s="3"/>
      <c r="F6788" s="3"/>
      <c r="H6788" s="5">
        <f>_xlfn.XLOOKUP(Table16[[#This Row],[OrderID]],[3]!Table13456[No заказа],[3]!Table13456[Количество],"",0,1)</f>
        <v>1</v>
      </c>
      <c r="I6788" s="5">
        <f>_xlfn.XLOOKUP(Table16[[#This Row],[OrderID]],[3]!Table13456[No заказа],[3]!Table13456[Цена],"",0,1)</f>
        <v>8949</v>
      </c>
      <c r="J6788" s="2" t="str">
        <f>M01_SETTINGS!$F$2</f>
        <v>KASPI</v>
      </c>
    </row>
    <row r="6789" spans="1:10" x14ac:dyDescent="0.35">
      <c r="A6789" s="3">
        <f>_xlfn.XLOOKUP(Table16[[#This Row],[OrderID]],[3]!Table13456[No заказа],[3]!Table13456[Дата
отправки],"",0,1)</f>
        <v>45593</v>
      </c>
      <c r="B6789" s="2">
        <v>433141650</v>
      </c>
      <c r="C6789" s="2"/>
      <c r="D6789" s="2"/>
      <c r="E6789" s="3"/>
      <c r="F6789" s="3"/>
      <c r="H6789" s="5">
        <f>_xlfn.XLOOKUP(Table16[[#This Row],[OrderID]],[3]!Table13456[No заказа],[3]!Table13456[Количество],"",0,1)</f>
        <v>1</v>
      </c>
      <c r="I6789" s="5">
        <f>_xlfn.XLOOKUP(Table16[[#This Row],[OrderID]],[3]!Table13456[No заказа],[3]!Table13456[Цена],"",0,1)</f>
        <v>11887</v>
      </c>
      <c r="J6789" s="2" t="str">
        <f>M01_SETTINGS!$F$2</f>
        <v>KASPI</v>
      </c>
    </row>
    <row r="6790" spans="1:10" x14ac:dyDescent="0.35">
      <c r="A6790" s="3">
        <f>_xlfn.XLOOKUP(Table16[[#This Row],[OrderID]],[3]!Table13456[No заказа],[3]!Table13456[Дата
отправки],"",0,1)</f>
        <v>45593</v>
      </c>
      <c r="B6790" s="2">
        <v>432498230</v>
      </c>
      <c r="C6790" s="2"/>
      <c r="D6790" s="2"/>
      <c r="E6790" s="3"/>
      <c r="F6790" s="3"/>
      <c r="H6790" s="5">
        <f>_xlfn.XLOOKUP(Table16[[#This Row],[OrderID]],[3]!Table13456[No заказа],[3]!Table13456[Количество],"",0,1)</f>
        <v>1</v>
      </c>
      <c r="I6790" s="5">
        <f>_xlfn.XLOOKUP(Table16[[#This Row],[OrderID]],[3]!Table13456[No заказа],[3]!Table13456[Цена],"",0,1)</f>
        <v>10135</v>
      </c>
      <c r="J6790" s="2" t="str">
        <f>M01_SETTINGS!$F$2</f>
        <v>KASPI</v>
      </c>
    </row>
    <row r="6791" spans="1:10" x14ac:dyDescent="0.35">
      <c r="A6791" s="3">
        <f>_xlfn.XLOOKUP(Table16[[#This Row],[OrderID]],[3]!Table13456[No заказа],[3]!Table13456[Дата
отправки],"",0,1)</f>
        <v>45593</v>
      </c>
      <c r="B6791" s="2">
        <v>432725023</v>
      </c>
      <c r="C6791" s="2"/>
      <c r="D6791" s="2"/>
      <c r="E6791" s="3"/>
      <c r="F6791" s="3"/>
      <c r="H6791" s="5">
        <f>_xlfn.XLOOKUP(Table16[[#This Row],[OrderID]],[3]!Table13456[No заказа],[3]!Table13456[Количество],"",0,1)</f>
        <v>1</v>
      </c>
      <c r="I6791" s="5">
        <f>_xlfn.XLOOKUP(Table16[[#This Row],[OrderID]],[3]!Table13456[No заказа],[3]!Table13456[Цена],"",0,1)</f>
        <v>8897</v>
      </c>
      <c r="J6791" s="2" t="str">
        <f>M01_SETTINGS!$F$2</f>
        <v>KASPI</v>
      </c>
    </row>
    <row r="6792" spans="1:10" x14ac:dyDescent="0.35">
      <c r="A6792" s="3">
        <f>_xlfn.XLOOKUP(Table16[[#This Row],[OrderID]],[3]!Table13456[No заказа],[3]!Table13456[Дата
отправки],"",0,1)</f>
        <v>45593</v>
      </c>
      <c r="B6792" s="2">
        <v>432628521</v>
      </c>
      <c r="C6792" s="2"/>
      <c r="D6792" s="2"/>
      <c r="E6792" s="3"/>
      <c r="F6792" s="3"/>
      <c r="H6792" s="5">
        <f>_xlfn.XLOOKUP(Table16[[#This Row],[OrderID]],[3]!Table13456[No заказа],[3]!Table13456[Количество],"",0,1)</f>
        <v>1</v>
      </c>
      <c r="I6792" s="5">
        <f>_xlfn.XLOOKUP(Table16[[#This Row],[OrderID]],[3]!Table13456[No заказа],[3]!Table13456[Цена],"",0,1)</f>
        <v>8897</v>
      </c>
      <c r="J6792" s="2" t="str">
        <f>M01_SETTINGS!$F$2</f>
        <v>KASPI</v>
      </c>
    </row>
    <row r="6793" spans="1:10" x14ac:dyDescent="0.35">
      <c r="A6793" s="3">
        <f>_xlfn.XLOOKUP(Table16[[#This Row],[OrderID]],[3]!Table13456[No заказа],[3]!Table13456[Дата
отправки],"",0,1)</f>
        <v>45593</v>
      </c>
      <c r="B6793" s="2">
        <v>433259261</v>
      </c>
      <c r="C6793" s="2"/>
      <c r="D6793" s="2"/>
      <c r="E6793" s="3"/>
      <c r="F6793" s="3"/>
      <c r="H6793" s="5">
        <f>_xlfn.XLOOKUP(Table16[[#This Row],[OrderID]],[3]!Table13456[No заказа],[3]!Table13456[Количество],"",0,1)</f>
        <v>1</v>
      </c>
      <c r="I6793" s="5">
        <f>_xlfn.XLOOKUP(Table16[[#This Row],[OrderID]],[3]!Table13456[No заказа],[3]!Table13456[Цена],"",0,1)</f>
        <v>8897</v>
      </c>
      <c r="J6793" s="2" t="str">
        <f>M01_SETTINGS!$F$2</f>
        <v>KASPI</v>
      </c>
    </row>
    <row r="6794" spans="1:10" x14ac:dyDescent="0.35">
      <c r="A6794" s="3">
        <f>_xlfn.XLOOKUP(Table16[[#This Row],[OrderID]],[3]!Table13456[No заказа],[3]!Table13456[Дата
отправки],"",0,1)</f>
        <v>45593</v>
      </c>
      <c r="B6794" s="2">
        <v>432963570</v>
      </c>
      <c r="C6794" s="2"/>
      <c r="D6794" s="2"/>
      <c r="E6794" s="3"/>
      <c r="F6794" s="3"/>
      <c r="H6794" s="5">
        <f>_xlfn.XLOOKUP(Table16[[#This Row],[OrderID]],[3]!Table13456[No заказа],[3]!Table13456[Количество],"",0,1)</f>
        <v>1</v>
      </c>
      <c r="I6794" s="5">
        <f>_xlfn.XLOOKUP(Table16[[#This Row],[OrderID]],[3]!Table13456[No заказа],[3]!Table13456[Цена],"",0,1)</f>
        <v>8972</v>
      </c>
      <c r="J6794" s="2" t="str">
        <f>M01_SETTINGS!$F$2</f>
        <v>KASPI</v>
      </c>
    </row>
    <row r="6795" spans="1:10" x14ac:dyDescent="0.35">
      <c r="A6795" s="3">
        <f>_xlfn.XLOOKUP(Table16[[#This Row],[OrderID]],[3]!Table13456[No заказа],[3]!Table13456[Дата
отправки],"",0,1)</f>
        <v>45593</v>
      </c>
      <c r="B6795" s="2">
        <v>433017300</v>
      </c>
      <c r="C6795" s="2"/>
      <c r="D6795" s="2"/>
      <c r="E6795" s="3"/>
      <c r="F6795" s="3"/>
      <c r="H6795" s="5">
        <f>_xlfn.XLOOKUP(Table16[[#This Row],[OrderID]],[3]!Table13456[No заказа],[3]!Table13456[Количество],"",0,1)</f>
        <v>1</v>
      </c>
      <c r="I6795" s="5">
        <f>_xlfn.XLOOKUP(Table16[[#This Row],[OrderID]],[3]!Table13456[No заказа],[3]!Table13456[Цена],"",0,1)</f>
        <v>8972</v>
      </c>
      <c r="J6795" s="2" t="str">
        <f>M01_SETTINGS!$F$2</f>
        <v>KASPI</v>
      </c>
    </row>
    <row r="6796" spans="1:10" x14ac:dyDescent="0.35">
      <c r="A6796" s="3">
        <f>_xlfn.XLOOKUP(Table16[[#This Row],[OrderID]],[3]!Table13456[No заказа],[3]!Table13456[Дата
отправки],"",0,1)</f>
        <v>45593</v>
      </c>
      <c r="B6796" s="2">
        <v>433155737</v>
      </c>
      <c r="C6796" s="2"/>
      <c r="D6796" s="2"/>
      <c r="E6796" s="3"/>
      <c r="F6796" s="3"/>
      <c r="H6796" s="5">
        <f>_xlfn.XLOOKUP(Table16[[#This Row],[OrderID]],[3]!Table13456[No заказа],[3]!Table13456[Количество],"",0,1)</f>
        <v>1</v>
      </c>
      <c r="I6796" s="5">
        <f>_xlfn.XLOOKUP(Table16[[#This Row],[OrderID]],[3]!Table13456[No заказа],[3]!Table13456[Цена],"",0,1)</f>
        <v>8972</v>
      </c>
      <c r="J6796" s="2" t="str">
        <f>M01_SETTINGS!$F$2</f>
        <v>KASPI</v>
      </c>
    </row>
    <row r="6797" spans="1:10" x14ac:dyDescent="0.35">
      <c r="A6797" s="3">
        <f>_xlfn.XLOOKUP(Table16[[#This Row],[OrderID]],[3]!Table13456[No заказа],[3]!Table13456[Дата
отправки],"",0,1)</f>
        <v>45593</v>
      </c>
      <c r="B6797" s="2">
        <v>432878766</v>
      </c>
      <c r="C6797" s="2"/>
      <c r="D6797" s="2"/>
      <c r="E6797" s="3"/>
      <c r="F6797" s="3"/>
      <c r="H6797" s="5">
        <f>_xlfn.XLOOKUP(Table16[[#This Row],[OrderID]],[3]!Table13456[No заказа],[3]!Table13456[Количество],"",0,1)</f>
        <v>1</v>
      </c>
      <c r="I6797" s="5">
        <f>_xlfn.XLOOKUP(Table16[[#This Row],[OrderID]],[3]!Table13456[No заказа],[3]!Table13456[Цена],"",0,1)</f>
        <v>8972</v>
      </c>
      <c r="J6797" s="2" t="str">
        <f>M01_SETTINGS!$F$2</f>
        <v>KASPI</v>
      </c>
    </row>
    <row r="6798" spans="1:10" x14ac:dyDescent="0.35">
      <c r="A6798" s="3">
        <f>_xlfn.XLOOKUP(Table16[[#This Row],[OrderID]],[3]!Table13456[No заказа],[3]!Table13456[Дата
отправки],"",0,1)</f>
        <v>45593</v>
      </c>
      <c r="B6798" s="2">
        <v>433051850</v>
      </c>
      <c r="C6798" s="2"/>
      <c r="D6798" s="2"/>
      <c r="E6798" s="3"/>
      <c r="F6798" s="3"/>
      <c r="H6798" s="5">
        <f>_xlfn.XLOOKUP(Table16[[#This Row],[OrderID]],[3]!Table13456[No заказа],[3]!Table13456[Количество],"",0,1)</f>
        <v>1</v>
      </c>
      <c r="I6798" s="5">
        <f>_xlfn.XLOOKUP(Table16[[#This Row],[OrderID]],[3]!Table13456[No заказа],[3]!Table13456[Цена],"",0,1)</f>
        <v>8972</v>
      </c>
      <c r="J6798" s="2" t="str">
        <f>M01_SETTINGS!$F$2</f>
        <v>KASPI</v>
      </c>
    </row>
    <row r="6799" spans="1:10" x14ac:dyDescent="0.35">
      <c r="A6799" s="3">
        <f>_xlfn.XLOOKUP(Table16[[#This Row],[OrderID]],[3]!Table13456[No заказа],[3]!Table13456[Дата
отправки],"",0,1)</f>
        <v>45593</v>
      </c>
      <c r="B6799" s="2">
        <v>432616527</v>
      </c>
      <c r="C6799" s="2"/>
      <c r="D6799" s="2"/>
      <c r="E6799" s="3"/>
      <c r="F6799" s="3"/>
      <c r="H6799" s="5">
        <f>_xlfn.XLOOKUP(Table16[[#This Row],[OrderID]],[3]!Table13456[No заказа],[3]!Table13456[Количество],"",0,1)</f>
        <v>1</v>
      </c>
      <c r="I6799" s="5">
        <f>_xlfn.XLOOKUP(Table16[[#This Row],[OrderID]],[3]!Table13456[No заказа],[3]!Table13456[Цена],"",0,1)</f>
        <v>8974</v>
      </c>
      <c r="J6799" s="2" t="str">
        <f>M01_SETTINGS!$F$2</f>
        <v>KASPI</v>
      </c>
    </row>
    <row r="6800" spans="1:10" x14ac:dyDescent="0.35">
      <c r="A6800" s="3">
        <f>_xlfn.XLOOKUP(Table16[[#This Row],[OrderID]],[3]!Table13456[No заказа],[3]!Table13456[Дата
отправки],"",0,1)</f>
        <v>45591</v>
      </c>
      <c r="B6800" s="2">
        <v>432130680</v>
      </c>
      <c r="C6800" s="2"/>
      <c r="D6800" s="2"/>
      <c r="E6800" s="3"/>
      <c r="F6800" s="3"/>
      <c r="H6800" s="5">
        <f>_xlfn.XLOOKUP(Table16[[#This Row],[OrderID]],[3]!Table13456[No заказа],[3]!Table13456[Количество],"",0,1)</f>
        <v>1</v>
      </c>
      <c r="I6800" s="5">
        <f>_xlfn.XLOOKUP(Table16[[#This Row],[OrderID]],[3]!Table13456[No заказа],[3]!Table13456[Цена],"",0,1)</f>
        <v>8949</v>
      </c>
      <c r="J6800" s="2" t="str">
        <f>M01_SETTINGS!$F$2</f>
        <v>KASPI</v>
      </c>
    </row>
    <row r="6801" spans="1:10" x14ac:dyDescent="0.35">
      <c r="A6801" s="3">
        <f>_xlfn.XLOOKUP(Table16[[#This Row],[OrderID]],[3]!Table13456[No заказа],[3]!Table13456[Дата
отправки],"",0,1)</f>
        <v>45591</v>
      </c>
      <c r="B6801" s="2">
        <v>432342881</v>
      </c>
      <c r="C6801" s="2"/>
      <c r="D6801" s="2"/>
      <c r="E6801" s="3"/>
      <c r="F6801" s="3"/>
      <c r="H6801" s="5">
        <f>_xlfn.XLOOKUP(Table16[[#This Row],[OrderID]],[3]!Table13456[No заказа],[3]!Table13456[Количество],"",0,1)</f>
        <v>1</v>
      </c>
      <c r="I6801" s="5">
        <f>_xlfn.XLOOKUP(Table16[[#This Row],[OrderID]],[3]!Table13456[No заказа],[3]!Table13456[Цена],"",0,1)</f>
        <v>8995</v>
      </c>
      <c r="J6801" s="2" t="str">
        <f>M01_SETTINGS!$F$2</f>
        <v>KASPI</v>
      </c>
    </row>
    <row r="6802" spans="1:10" x14ac:dyDescent="0.35">
      <c r="A6802" s="3">
        <f>_xlfn.XLOOKUP(Table16[[#This Row],[OrderID]],[3]!Table13456[No заказа],[3]!Table13456[Дата
отправки],"",0,1)</f>
        <v>45591</v>
      </c>
      <c r="B6802" s="2">
        <v>432244197</v>
      </c>
      <c r="C6802" s="2"/>
      <c r="D6802" s="2"/>
      <c r="E6802" s="3"/>
      <c r="F6802" s="3"/>
      <c r="H6802" s="5">
        <f>_xlfn.XLOOKUP(Table16[[#This Row],[OrderID]],[3]!Table13456[No заказа],[3]!Table13456[Количество],"",0,1)</f>
        <v>1</v>
      </c>
      <c r="I6802" s="5">
        <f>_xlfn.XLOOKUP(Table16[[#This Row],[OrderID]],[3]!Table13456[No заказа],[3]!Table13456[Цена],"",0,1)</f>
        <v>8897</v>
      </c>
      <c r="J6802" s="2" t="str">
        <f>M01_SETTINGS!$F$2</f>
        <v>KASPI</v>
      </c>
    </row>
    <row r="6803" spans="1:10" x14ac:dyDescent="0.35">
      <c r="A6803" s="3">
        <f>_xlfn.XLOOKUP(Table16[[#This Row],[OrderID]],[3]!Table13456[No заказа],[3]!Table13456[Дата
отправки],"",0,1)</f>
        <v>45591</v>
      </c>
      <c r="B6803" s="2">
        <v>432187653</v>
      </c>
      <c r="C6803" s="2"/>
      <c r="D6803" s="2"/>
      <c r="E6803" s="3"/>
      <c r="F6803" s="3"/>
      <c r="H6803" s="5">
        <f>_xlfn.XLOOKUP(Table16[[#This Row],[OrderID]],[3]!Table13456[No заказа],[3]!Table13456[Количество],"",0,1)</f>
        <v>1</v>
      </c>
      <c r="I6803" s="5">
        <f>_xlfn.XLOOKUP(Table16[[#This Row],[OrderID]],[3]!Table13456[No заказа],[3]!Table13456[Цена],"",0,1)</f>
        <v>8975</v>
      </c>
      <c r="J6803" s="2" t="str">
        <f>M01_SETTINGS!$F$2</f>
        <v>KASPI</v>
      </c>
    </row>
    <row r="6804" spans="1:10" x14ac:dyDescent="0.35">
      <c r="A6804" s="3">
        <f>_xlfn.XLOOKUP(Table16[[#This Row],[OrderID]],[3]!Table13456[No заказа],[3]!Table13456[Дата
отправки],"",0,1)</f>
        <v>45591</v>
      </c>
      <c r="B6804" s="2">
        <v>432147734</v>
      </c>
      <c r="C6804" s="2"/>
      <c r="D6804" s="2"/>
      <c r="E6804" s="3"/>
      <c r="F6804" s="3"/>
      <c r="H6804" s="5">
        <f>_xlfn.XLOOKUP(Table16[[#This Row],[OrderID]],[3]!Table13456[No заказа],[3]!Table13456[Количество],"",0,1)</f>
        <v>1</v>
      </c>
      <c r="I6804" s="5">
        <f>_xlfn.XLOOKUP(Table16[[#This Row],[OrderID]],[3]!Table13456[No заказа],[3]!Table13456[Цена],"",0,1)</f>
        <v>8949</v>
      </c>
      <c r="J6804" s="2" t="str">
        <f>M01_SETTINGS!$F$2</f>
        <v>KASPI</v>
      </c>
    </row>
    <row r="6805" spans="1:10" x14ac:dyDescent="0.35">
      <c r="A6805" s="3">
        <f>_xlfn.XLOOKUP(Table16[[#This Row],[OrderID]],[3]!Table13456[No заказа],[3]!Table13456[Дата
отправки],"",0,1)</f>
        <v>45591</v>
      </c>
      <c r="B6805" s="2">
        <v>432179471</v>
      </c>
      <c r="C6805" s="2"/>
      <c r="D6805" s="2"/>
      <c r="E6805" s="3"/>
      <c r="F6805" s="3"/>
      <c r="H6805" s="5">
        <f>_xlfn.XLOOKUP(Table16[[#This Row],[OrderID]],[3]!Table13456[No заказа],[3]!Table13456[Количество],"",0,1)</f>
        <v>1</v>
      </c>
      <c r="I6805" s="5">
        <f>_xlfn.XLOOKUP(Table16[[#This Row],[OrderID]],[3]!Table13456[No заказа],[3]!Table13456[Цена],"",0,1)</f>
        <v>10944</v>
      </c>
      <c r="J6805" s="2" t="str">
        <f>M01_SETTINGS!$F$2</f>
        <v>KASPI</v>
      </c>
    </row>
    <row r="6806" spans="1:10" x14ac:dyDescent="0.35">
      <c r="A6806" s="3">
        <f>_xlfn.XLOOKUP(Table16[[#This Row],[OrderID]],[3]!Table13456[No заказа],[3]!Table13456[Дата
отправки],"",0,1)</f>
        <v>45591</v>
      </c>
      <c r="B6806" s="2">
        <v>431954373</v>
      </c>
      <c r="C6806" s="2"/>
      <c r="D6806" s="2"/>
      <c r="E6806" s="3"/>
      <c r="F6806" s="3"/>
      <c r="H6806" s="5">
        <f>_xlfn.XLOOKUP(Table16[[#This Row],[OrderID]],[3]!Table13456[No заказа],[3]!Table13456[Количество],"",0,1)</f>
        <v>1</v>
      </c>
      <c r="I6806" s="5">
        <f>_xlfn.XLOOKUP(Table16[[#This Row],[OrderID]],[3]!Table13456[No заказа],[3]!Table13456[Цена],"",0,1)</f>
        <v>9834</v>
      </c>
      <c r="J6806" s="2" t="str">
        <f>M01_SETTINGS!$F$2</f>
        <v>KASPI</v>
      </c>
    </row>
    <row r="6807" spans="1:10" x14ac:dyDescent="0.35">
      <c r="A6807" s="3">
        <f>_xlfn.XLOOKUP(Table16[[#This Row],[OrderID]],[3]!Table13456[No заказа],[3]!Table13456[Дата
отправки],"",0,1)</f>
        <v>45591</v>
      </c>
      <c r="B6807" s="2">
        <v>432154079</v>
      </c>
      <c r="C6807" s="2"/>
      <c r="D6807" s="2"/>
      <c r="E6807" s="3"/>
      <c r="F6807" s="3"/>
      <c r="H6807" s="5">
        <f>_xlfn.XLOOKUP(Table16[[#This Row],[OrderID]],[3]!Table13456[No заказа],[3]!Table13456[Количество],"",0,1)</f>
        <v>1</v>
      </c>
      <c r="I6807" s="5">
        <f>_xlfn.XLOOKUP(Table16[[#This Row],[OrderID]],[3]!Table13456[No заказа],[3]!Table13456[Цена],"",0,1)</f>
        <v>9798</v>
      </c>
      <c r="J6807" s="2" t="str">
        <f>M01_SETTINGS!$F$2</f>
        <v>KASPI</v>
      </c>
    </row>
    <row r="6808" spans="1:10" x14ac:dyDescent="0.35">
      <c r="A6808" s="3">
        <f>_xlfn.XLOOKUP(Table16[[#This Row],[OrderID]],[3]!Table13456[No заказа],[3]!Table13456[Дата
отправки],"",0,1)</f>
        <v>45591</v>
      </c>
      <c r="B6808" s="2">
        <v>432474593</v>
      </c>
      <c r="C6808" s="2"/>
      <c r="D6808" s="2"/>
      <c r="E6808" s="3"/>
      <c r="F6808" s="3"/>
      <c r="H6808" s="5">
        <f>_xlfn.XLOOKUP(Table16[[#This Row],[OrderID]],[3]!Table13456[No заказа],[3]!Table13456[Количество],"",0,1)</f>
        <v>1</v>
      </c>
      <c r="I6808" s="5">
        <f>_xlfn.XLOOKUP(Table16[[#This Row],[OrderID]],[3]!Table13456[No заказа],[3]!Table13456[Цена],"",0,1)</f>
        <v>8989</v>
      </c>
      <c r="J6808" s="2" t="str">
        <f>M01_SETTINGS!$F$2</f>
        <v>KASPI</v>
      </c>
    </row>
    <row r="6809" spans="1:10" x14ac:dyDescent="0.35">
      <c r="A6809" s="3">
        <f>_xlfn.XLOOKUP(Table16[[#This Row],[OrderID]],[3]!Table13456[No заказа],[3]!Table13456[Дата
отправки],"",0,1)</f>
        <v>45591</v>
      </c>
      <c r="B6809" s="2">
        <v>432013703</v>
      </c>
      <c r="C6809" s="2"/>
      <c r="D6809" s="2"/>
      <c r="E6809" s="3"/>
      <c r="F6809" s="3"/>
      <c r="H6809" s="5">
        <f>_xlfn.XLOOKUP(Table16[[#This Row],[OrderID]],[3]!Table13456[No заказа],[3]!Table13456[Количество],"",0,1)</f>
        <v>1</v>
      </c>
      <c r="I6809" s="5">
        <f>_xlfn.XLOOKUP(Table16[[#This Row],[OrderID]],[3]!Table13456[No заказа],[3]!Table13456[Цена],"",0,1)</f>
        <v>11574</v>
      </c>
      <c r="J6809" s="2" t="str">
        <f>M01_SETTINGS!$F$2</f>
        <v>KASPI</v>
      </c>
    </row>
    <row r="6810" spans="1:10" x14ac:dyDescent="0.35">
      <c r="A6810" s="3">
        <f>_xlfn.XLOOKUP(Table16[[#This Row],[OrderID]],[3]!Table13456[No заказа],[3]!Table13456[Дата
отправки],"",0,1)</f>
        <v>45591</v>
      </c>
      <c r="B6810" s="2">
        <v>432128159</v>
      </c>
      <c r="C6810" s="2"/>
      <c r="D6810" s="2"/>
      <c r="E6810" s="3"/>
      <c r="F6810" s="3"/>
      <c r="H6810" s="5">
        <f>_xlfn.XLOOKUP(Table16[[#This Row],[OrderID]],[3]!Table13456[No заказа],[3]!Table13456[Количество],"",0,1)</f>
        <v>1</v>
      </c>
      <c r="I6810" s="5">
        <f>_xlfn.XLOOKUP(Table16[[#This Row],[OrderID]],[3]!Table13456[No заказа],[3]!Table13456[Цена],"",0,1)</f>
        <v>8989</v>
      </c>
      <c r="J6810" s="2" t="str">
        <f>M01_SETTINGS!$F$2</f>
        <v>KASPI</v>
      </c>
    </row>
    <row r="6811" spans="1:10" x14ac:dyDescent="0.35">
      <c r="A6811" s="3">
        <f>_xlfn.XLOOKUP(Table16[[#This Row],[OrderID]],[3]!Table13456[No заказа],[3]!Table13456[Дата
отправки],"",0,1)</f>
        <v>45591</v>
      </c>
      <c r="B6811" s="2">
        <v>432025722</v>
      </c>
      <c r="C6811" s="2"/>
      <c r="D6811" s="2"/>
      <c r="E6811" s="3"/>
      <c r="F6811" s="3"/>
      <c r="H6811" s="5">
        <f>_xlfn.XLOOKUP(Table16[[#This Row],[OrderID]],[3]!Table13456[No заказа],[3]!Table13456[Количество],"",0,1)</f>
        <v>1</v>
      </c>
      <c r="I6811" s="5">
        <f>_xlfn.XLOOKUP(Table16[[#This Row],[OrderID]],[3]!Table13456[No заказа],[3]!Table13456[Цена],"",0,1)</f>
        <v>8586</v>
      </c>
      <c r="J6811" s="2" t="str">
        <f>M01_SETTINGS!$F$2</f>
        <v>KASPI</v>
      </c>
    </row>
    <row r="6812" spans="1:10" x14ac:dyDescent="0.35">
      <c r="A6812" s="3">
        <f>_xlfn.XLOOKUP(Table16[[#This Row],[OrderID]],[3]!Table13456[No заказа],[3]!Table13456[Дата
отправки],"",0,1)</f>
        <v>45591</v>
      </c>
      <c r="B6812" s="2">
        <v>432215128</v>
      </c>
      <c r="C6812" s="2"/>
      <c r="D6812" s="2"/>
      <c r="E6812" s="3"/>
      <c r="F6812" s="3"/>
      <c r="H6812" s="5">
        <f>_xlfn.XLOOKUP(Table16[[#This Row],[OrderID]],[3]!Table13456[No заказа],[3]!Table13456[Количество],"",0,1)</f>
        <v>1</v>
      </c>
      <c r="I6812" s="5">
        <f>_xlfn.XLOOKUP(Table16[[#This Row],[OrderID]],[3]!Table13456[No заказа],[3]!Table13456[Цена],"",0,1)</f>
        <v>8994</v>
      </c>
      <c r="J6812" s="2" t="str">
        <f>M01_SETTINGS!$F$2</f>
        <v>KASPI</v>
      </c>
    </row>
    <row r="6813" spans="1:10" x14ac:dyDescent="0.35">
      <c r="A6813" s="3">
        <f>_xlfn.XLOOKUP(Table16[[#This Row],[OrderID]],[3]!Table13456[No заказа],[3]!Table13456[Дата
отправки],"",0,1)</f>
        <v>45591</v>
      </c>
      <c r="B6813" s="2">
        <v>432130320</v>
      </c>
      <c r="C6813" s="2"/>
      <c r="D6813" s="2"/>
      <c r="E6813" s="3"/>
      <c r="F6813" s="3"/>
      <c r="H6813" s="5">
        <f>_xlfn.XLOOKUP(Table16[[#This Row],[OrderID]],[3]!Table13456[No заказа],[3]!Table13456[Количество],"",0,1)</f>
        <v>1</v>
      </c>
      <c r="I6813" s="5">
        <f>_xlfn.XLOOKUP(Table16[[#This Row],[OrderID]],[3]!Table13456[No заказа],[3]!Table13456[Цена],"",0,1)</f>
        <v>8994</v>
      </c>
      <c r="J6813" s="2" t="str">
        <f>M01_SETTINGS!$F$2</f>
        <v>KASPI</v>
      </c>
    </row>
    <row r="6814" spans="1:10" x14ac:dyDescent="0.35">
      <c r="A6814" s="3">
        <f>_xlfn.XLOOKUP(Table16[[#This Row],[OrderID]],[3]!Table13456[No заказа],[3]!Table13456[Дата
отправки],"",0,1)</f>
        <v>45591</v>
      </c>
      <c r="B6814" s="2">
        <v>432112899</v>
      </c>
      <c r="C6814" s="2"/>
      <c r="D6814" s="2"/>
      <c r="E6814" s="3"/>
      <c r="F6814" s="3"/>
      <c r="H6814" s="5">
        <f>_xlfn.XLOOKUP(Table16[[#This Row],[OrderID]],[3]!Table13456[No заказа],[3]!Table13456[Количество],"",0,1)</f>
        <v>1</v>
      </c>
      <c r="I6814" s="5">
        <f>_xlfn.XLOOKUP(Table16[[#This Row],[OrderID]],[3]!Table13456[No заказа],[3]!Table13456[Цена],"",0,1)</f>
        <v>8994</v>
      </c>
      <c r="J6814" s="2" t="str">
        <f>M01_SETTINGS!$F$2</f>
        <v>KASPI</v>
      </c>
    </row>
    <row r="6815" spans="1:10" x14ac:dyDescent="0.35">
      <c r="A6815" s="3">
        <f>_xlfn.XLOOKUP(Table16[[#This Row],[OrderID]],[3]!Table13456[No заказа],[3]!Table13456[Дата
отправки],"",0,1)</f>
        <v>45591</v>
      </c>
      <c r="B6815" s="2">
        <v>432279341</v>
      </c>
      <c r="C6815" s="2"/>
      <c r="D6815" s="2"/>
      <c r="E6815" s="3"/>
      <c r="F6815" s="3"/>
      <c r="H6815" s="5">
        <f>_xlfn.XLOOKUP(Table16[[#This Row],[OrderID]],[3]!Table13456[No заказа],[3]!Table13456[Количество],"",0,1)</f>
        <v>1</v>
      </c>
      <c r="I6815" s="5">
        <f>_xlfn.XLOOKUP(Table16[[#This Row],[OrderID]],[3]!Table13456[No заказа],[3]!Table13456[Цена],"",0,1)</f>
        <v>9795</v>
      </c>
      <c r="J6815" s="2" t="str">
        <f>M01_SETTINGS!$F$2</f>
        <v>KASPI</v>
      </c>
    </row>
    <row r="6816" spans="1:10" x14ac:dyDescent="0.35">
      <c r="A6816" s="3">
        <f>_xlfn.XLOOKUP(Table16[[#This Row],[OrderID]],[3]!Table13456[No заказа],[3]!Table13456[Дата
отправки],"",0,1)</f>
        <v>45591</v>
      </c>
      <c r="B6816" s="2">
        <v>432335014</v>
      </c>
      <c r="C6816" s="2"/>
      <c r="D6816" s="2"/>
      <c r="E6816" s="3"/>
      <c r="F6816" s="3"/>
      <c r="H6816" s="5">
        <f>_xlfn.XLOOKUP(Table16[[#This Row],[OrderID]],[3]!Table13456[No заказа],[3]!Table13456[Количество],"",0,1)</f>
        <v>1</v>
      </c>
      <c r="I6816" s="5">
        <f>_xlfn.XLOOKUP(Table16[[#This Row],[OrderID]],[3]!Table13456[No заказа],[3]!Table13456[Цена],"",0,1)</f>
        <v>10943</v>
      </c>
      <c r="J6816" s="2" t="str">
        <f>M01_SETTINGS!$F$2</f>
        <v>KASPI</v>
      </c>
    </row>
    <row r="6817" spans="1:10" x14ac:dyDescent="0.35">
      <c r="A6817" s="3">
        <f>_xlfn.XLOOKUP(Table16[[#This Row],[OrderID]],[3]!Table13456[No заказа],[3]!Table13456[Дата
отправки],"",0,1)</f>
        <v>45591</v>
      </c>
      <c r="B6817" s="2">
        <v>432076638</v>
      </c>
      <c r="C6817" s="2"/>
      <c r="D6817" s="2"/>
      <c r="E6817" s="3"/>
      <c r="F6817" s="3"/>
      <c r="H6817" s="5">
        <f>_xlfn.XLOOKUP(Table16[[#This Row],[OrderID]],[3]!Table13456[No заказа],[3]!Table13456[Количество],"",0,1)</f>
        <v>1</v>
      </c>
      <c r="I6817" s="5">
        <f>_xlfn.XLOOKUP(Table16[[#This Row],[OrderID]],[3]!Table13456[No заказа],[3]!Table13456[Цена],"",0,1)</f>
        <v>8949</v>
      </c>
      <c r="J6817" s="2" t="str">
        <f>M01_SETTINGS!$F$2</f>
        <v>KASPI</v>
      </c>
    </row>
    <row r="6818" spans="1:10" x14ac:dyDescent="0.35">
      <c r="A6818" s="3">
        <f>_xlfn.XLOOKUP(Table16[[#This Row],[OrderID]],[3]!Table13456[No заказа],[3]!Table13456[Дата
отправки],"",0,1)</f>
        <v>45591</v>
      </c>
      <c r="B6818" s="2">
        <v>432106586</v>
      </c>
      <c r="C6818" s="2"/>
      <c r="D6818" s="2"/>
      <c r="E6818" s="3"/>
      <c r="F6818" s="3"/>
      <c r="H6818" s="5">
        <f>_xlfn.XLOOKUP(Table16[[#This Row],[OrderID]],[3]!Table13456[No заказа],[3]!Table13456[Количество],"",0,1)</f>
        <v>1</v>
      </c>
      <c r="I6818" s="5">
        <f>_xlfn.XLOOKUP(Table16[[#This Row],[OrderID]],[3]!Table13456[No заказа],[3]!Table13456[Цена],"",0,1)</f>
        <v>8949</v>
      </c>
      <c r="J6818" s="2" t="str">
        <f>M01_SETTINGS!$F$2</f>
        <v>KASPI</v>
      </c>
    </row>
    <row r="6819" spans="1:10" x14ac:dyDescent="0.35">
      <c r="A6819" s="3">
        <f>_xlfn.XLOOKUP(Table16[[#This Row],[OrderID]],[3]!Table13456[No заказа],[3]!Table13456[Дата
отправки],"",0,1)</f>
        <v>45591</v>
      </c>
      <c r="B6819" s="2">
        <v>432455254</v>
      </c>
      <c r="C6819" s="2"/>
      <c r="D6819" s="2"/>
      <c r="E6819" s="3"/>
      <c r="F6819" s="3"/>
      <c r="H6819" s="5">
        <f>_xlfn.XLOOKUP(Table16[[#This Row],[OrderID]],[3]!Table13456[No заказа],[3]!Table13456[Количество],"",0,1)</f>
        <v>1</v>
      </c>
      <c r="I6819" s="5">
        <f>_xlfn.XLOOKUP(Table16[[#This Row],[OrderID]],[3]!Table13456[No заказа],[3]!Table13456[Цена],"",0,1)</f>
        <v>11989</v>
      </c>
      <c r="J6819" s="2" t="str">
        <f>M01_SETTINGS!$F$2</f>
        <v>KASPI</v>
      </c>
    </row>
    <row r="6820" spans="1:10" x14ac:dyDescent="0.35">
      <c r="A6820" s="3">
        <f>_xlfn.XLOOKUP(Table16[[#This Row],[OrderID]],[3]!Table13456[No заказа],[3]!Table13456[Дата
отправки],"",0,1)</f>
        <v>45591</v>
      </c>
      <c r="B6820" s="2">
        <v>432406523</v>
      </c>
      <c r="C6820" s="2"/>
      <c r="D6820" s="2"/>
      <c r="E6820" s="3"/>
      <c r="F6820" s="3"/>
      <c r="H6820" s="5">
        <f>_xlfn.XLOOKUP(Table16[[#This Row],[OrderID]],[3]!Table13456[No заказа],[3]!Table13456[Количество],"",0,1)</f>
        <v>1</v>
      </c>
      <c r="I6820" s="5">
        <f>_xlfn.XLOOKUP(Table16[[#This Row],[OrderID]],[3]!Table13456[No заказа],[3]!Table13456[Цена],"",0,1)</f>
        <v>8897</v>
      </c>
      <c r="J6820" s="2" t="str">
        <f>M01_SETTINGS!$F$2</f>
        <v>KASPI</v>
      </c>
    </row>
    <row r="6821" spans="1:10" x14ac:dyDescent="0.35">
      <c r="A6821" s="3">
        <f>_xlfn.XLOOKUP(Table16[[#This Row],[OrderID]],[3]!Table13456[No заказа],[3]!Table13456[Дата
отправки],"",0,1)</f>
        <v>45591</v>
      </c>
      <c r="B6821" s="2">
        <v>432432144</v>
      </c>
      <c r="C6821" s="2"/>
      <c r="D6821" s="2"/>
      <c r="E6821" s="3"/>
      <c r="F6821" s="3"/>
      <c r="H6821" s="5">
        <f>_xlfn.XLOOKUP(Table16[[#This Row],[OrderID]],[3]!Table13456[No заказа],[3]!Table13456[Количество],"",0,1)</f>
        <v>1</v>
      </c>
      <c r="I6821" s="5">
        <f>_xlfn.XLOOKUP(Table16[[#This Row],[OrderID]],[3]!Table13456[No заказа],[3]!Table13456[Цена],"",0,1)</f>
        <v>8897</v>
      </c>
      <c r="J6821" s="2" t="str">
        <f>M01_SETTINGS!$F$2</f>
        <v>KASPI</v>
      </c>
    </row>
    <row r="6822" spans="1:10" x14ac:dyDescent="0.35">
      <c r="A6822" s="3">
        <f>_xlfn.XLOOKUP(Table16[[#This Row],[OrderID]],[3]!Table13456[No заказа],[3]!Table13456[Дата
отправки],"",0,1)</f>
        <v>45591</v>
      </c>
      <c r="B6822" s="2">
        <v>432165256</v>
      </c>
      <c r="C6822" s="2"/>
      <c r="D6822" s="2"/>
      <c r="E6822" s="3"/>
      <c r="F6822" s="3"/>
      <c r="H6822" s="5">
        <f>_xlfn.XLOOKUP(Table16[[#This Row],[OrderID]],[3]!Table13456[No заказа],[3]!Table13456[Количество],"",0,1)</f>
        <v>1</v>
      </c>
      <c r="I6822" s="5">
        <f>_xlfn.XLOOKUP(Table16[[#This Row],[OrderID]],[3]!Table13456[No заказа],[3]!Table13456[Цена],"",0,1)</f>
        <v>8897</v>
      </c>
      <c r="J6822" s="2" t="str">
        <f>M01_SETTINGS!$F$2</f>
        <v>KASPI</v>
      </c>
    </row>
    <row r="6823" spans="1:10" x14ac:dyDescent="0.35">
      <c r="A6823" s="3">
        <f>_xlfn.XLOOKUP(Table16[[#This Row],[OrderID]],[3]!Table13456[No заказа],[3]!Table13456[Дата
отправки],"",0,1)</f>
        <v>45591</v>
      </c>
      <c r="B6823" s="2">
        <v>432147103</v>
      </c>
      <c r="C6823" s="2"/>
      <c r="D6823" s="2"/>
      <c r="E6823" s="3"/>
      <c r="F6823" s="3"/>
      <c r="H6823" s="5">
        <f>_xlfn.XLOOKUP(Table16[[#This Row],[OrderID]],[3]!Table13456[No заказа],[3]!Table13456[Количество],"",0,1)</f>
        <v>1</v>
      </c>
      <c r="I6823" s="5">
        <f>_xlfn.XLOOKUP(Table16[[#This Row],[OrderID]],[3]!Table13456[No заказа],[3]!Table13456[Цена],"",0,1)</f>
        <v>8975</v>
      </c>
      <c r="J6823" s="2" t="str">
        <f>M01_SETTINGS!$F$2</f>
        <v>KASPI</v>
      </c>
    </row>
    <row r="6824" spans="1:10" x14ac:dyDescent="0.35">
      <c r="A6824" s="3">
        <f>_xlfn.XLOOKUP(Table16[[#This Row],[OrderID]],[3]!Table13456[No заказа],[3]!Table13456[Дата
отправки],"",0,1)</f>
        <v>45590</v>
      </c>
      <c r="B6824" s="2">
        <v>431594217</v>
      </c>
      <c r="C6824" s="2"/>
      <c r="D6824" s="2"/>
      <c r="E6824" s="3"/>
      <c r="F6824" s="3"/>
      <c r="H6824" s="5">
        <f>_xlfn.XLOOKUP(Table16[[#This Row],[OrderID]],[3]!Table13456[No заказа],[3]!Table13456[Количество],"",0,1)</f>
        <v>1</v>
      </c>
      <c r="I6824" s="5">
        <f>_xlfn.XLOOKUP(Table16[[#This Row],[OrderID]],[3]!Table13456[No заказа],[3]!Table13456[Цена],"",0,1)</f>
        <v>8950</v>
      </c>
      <c r="J6824" s="2" t="str">
        <f>M01_SETTINGS!$F$2</f>
        <v>KASPI</v>
      </c>
    </row>
    <row r="6825" spans="1:10" x14ac:dyDescent="0.35">
      <c r="A6825" s="3">
        <f>_xlfn.XLOOKUP(Table16[[#This Row],[OrderID]],[3]!Table13456[No заказа],[3]!Table13456[Дата
отправки],"",0,1)</f>
        <v>45590</v>
      </c>
      <c r="B6825" s="2">
        <v>431661407</v>
      </c>
      <c r="C6825" s="2"/>
      <c r="D6825" s="2"/>
      <c r="E6825" s="3"/>
      <c r="F6825" s="3"/>
      <c r="H6825" s="5">
        <f>_xlfn.XLOOKUP(Table16[[#This Row],[OrderID]],[3]!Table13456[No заказа],[3]!Table13456[Количество],"",0,1)</f>
        <v>1</v>
      </c>
      <c r="I6825" s="5">
        <f>_xlfn.XLOOKUP(Table16[[#This Row],[OrderID]],[3]!Table13456[No заказа],[3]!Table13456[Цена],"",0,1)</f>
        <v>8950</v>
      </c>
      <c r="J6825" s="2" t="str">
        <f>M01_SETTINGS!$F$2</f>
        <v>KASPI</v>
      </c>
    </row>
    <row r="6826" spans="1:10" x14ac:dyDescent="0.35">
      <c r="A6826" s="3">
        <f>_xlfn.XLOOKUP(Table16[[#This Row],[OrderID]],[3]!Table13456[No заказа],[3]!Table13456[Дата
отправки],"",0,1)</f>
        <v>45590</v>
      </c>
      <c r="B6826" s="2">
        <v>431521394</v>
      </c>
      <c r="C6826" s="2"/>
      <c r="D6826" s="2"/>
      <c r="E6826" s="3"/>
      <c r="F6826" s="3"/>
      <c r="H6826" s="5">
        <f>_xlfn.XLOOKUP(Table16[[#This Row],[OrderID]],[3]!Table13456[No заказа],[3]!Table13456[Количество],"",0,1)</f>
        <v>1</v>
      </c>
      <c r="I6826" s="5">
        <f>_xlfn.XLOOKUP(Table16[[#This Row],[OrderID]],[3]!Table13456[No заказа],[3]!Table13456[Цена],"",0,1)</f>
        <v>8979</v>
      </c>
      <c r="J6826" s="2" t="str">
        <f>M01_SETTINGS!$F$2</f>
        <v>KASPI</v>
      </c>
    </row>
    <row r="6827" spans="1:10" x14ac:dyDescent="0.35">
      <c r="A6827" s="3">
        <f>_xlfn.XLOOKUP(Table16[[#This Row],[OrderID]],[3]!Table13456[No заказа],[3]!Table13456[Дата
отправки],"",0,1)</f>
        <v>45590</v>
      </c>
      <c r="B6827" s="2">
        <v>431527112</v>
      </c>
      <c r="C6827" s="2"/>
      <c r="D6827" s="2"/>
      <c r="E6827" s="3"/>
      <c r="F6827" s="3"/>
      <c r="H6827" s="5">
        <f>_xlfn.XLOOKUP(Table16[[#This Row],[OrderID]],[3]!Table13456[No заказа],[3]!Table13456[Количество],"",0,1)</f>
        <v>1</v>
      </c>
      <c r="I6827" s="5">
        <f>_xlfn.XLOOKUP(Table16[[#This Row],[OrderID]],[3]!Table13456[No заказа],[3]!Table13456[Цена],"",0,1)</f>
        <v>8979</v>
      </c>
      <c r="J6827" s="2" t="str">
        <f>M01_SETTINGS!$F$2</f>
        <v>KASPI</v>
      </c>
    </row>
    <row r="6828" spans="1:10" x14ac:dyDescent="0.35">
      <c r="A6828" s="3">
        <f>_xlfn.XLOOKUP(Table16[[#This Row],[OrderID]],[3]!Table13456[No заказа],[3]!Table13456[Дата
отправки],"",0,1)</f>
        <v>45590</v>
      </c>
      <c r="B6828" s="2">
        <v>431393365</v>
      </c>
      <c r="C6828" s="2"/>
      <c r="D6828" s="2"/>
      <c r="E6828" s="3"/>
      <c r="F6828" s="3"/>
      <c r="H6828" s="5">
        <f>_xlfn.XLOOKUP(Table16[[#This Row],[OrderID]],[3]!Table13456[No заказа],[3]!Table13456[Количество],"",0,1)</f>
        <v>1</v>
      </c>
      <c r="I6828" s="5">
        <f>_xlfn.XLOOKUP(Table16[[#This Row],[OrderID]],[3]!Table13456[No заказа],[3]!Table13456[Цена],"",0,1)</f>
        <v>9000</v>
      </c>
      <c r="J6828" s="2" t="str">
        <f>M01_SETTINGS!$F$2</f>
        <v>KASPI</v>
      </c>
    </row>
    <row r="6829" spans="1:10" x14ac:dyDescent="0.35">
      <c r="A6829" s="3">
        <f>_xlfn.XLOOKUP(Table16[[#This Row],[OrderID]],[3]!Table13456[No заказа],[3]!Table13456[Дата
отправки],"",0,1)</f>
        <v>45590</v>
      </c>
      <c r="B6829" s="2">
        <v>431562700</v>
      </c>
      <c r="C6829" s="2"/>
      <c r="D6829" s="2"/>
      <c r="E6829" s="3"/>
      <c r="F6829" s="3"/>
      <c r="H6829" s="5">
        <f>_xlfn.XLOOKUP(Table16[[#This Row],[OrderID]],[3]!Table13456[No заказа],[3]!Table13456[Количество],"",0,1)</f>
        <v>1</v>
      </c>
      <c r="I6829" s="5">
        <f>_xlfn.XLOOKUP(Table16[[#This Row],[OrderID]],[3]!Table13456[No заказа],[3]!Table13456[Цена],"",0,1)</f>
        <v>9000</v>
      </c>
      <c r="J6829" s="2" t="str">
        <f>M01_SETTINGS!$F$2</f>
        <v>KASPI</v>
      </c>
    </row>
    <row r="6830" spans="1:10" x14ac:dyDescent="0.35">
      <c r="A6830" s="3">
        <f>_xlfn.XLOOKUP(Table16[[#This Row],[OrderID]],[3]!Table13456[No заказа],[3]!Table13456[Дата
отправки],"",0,1)</f>
        <v>45590</v>
      </c>
      <c r="B6830" s="2">
        <v>431660008</v>
      </c>
      <c r="C6830" s="2"/>
      <c r="D6830" s="2"/>
      <c r="E6830" s="3"/>
      <c r="F6830" s="3"/>
      <c r="H6830" s="5">
        <f>_xlfn.XLOOKUP(Table16[[#This Row],[OrderID]],[3]!Table13456[No заказа],[3]!Table13456[Количество],"",0,1)</f>
        <v>1</v>
      </c>
      <c r="I6830" s="5">
        <f>_xlfn.XLOOKUP(Table16[[#This Row],[OrderID]],[3]!Table13456[No заказа],[3]!Table13456[Цена],"",0,1)</f>
        <v>9000</v>
      </c>
      <c r="J6830" s="2" t="str">
        <f>M01_SETTINGS!$F$2</f>
        <v>KASPI</v>
      </c>
    </row>
    <row r="6831" spans="1:10" x14ac:dyDescent="0.35">
      <c r="A6831" s="3">
        <f>_xlfn.XLOOKUP(Table16[[#This Row],[OrderID]],[3]!Table13456[No заказа],[3]!Table13456[Дата
отправки],"",0,1)</f>
        <v>45590</v>
      </c>
      <c r="B6831" s="2">
        <v>431812246</v>
      </c>
      <c r="C6831" s="2"/>
      <c r="D6831" s="2"/>
      <c r="E6831" s="3"/>
      <c r="F6831" s="3"/>
      <c r="H6831" s="5">
        <f>_xlfn.XLOOKUP(Table16[[#This Row],[OrderID]],[3]!Table13456[No заказа],[3]!Table13456[Количество],"",0,1)</f>
        <v>1</v>
      </c>
      <c r="I6831" s="5">
        <f>_xlfn.XLOOKUP(Table16[[#This Row],[OrderID]],[3]!Table13456[No заказа],[3]!Table13456[Цена],"",0,1)</f>
        <v>9000</v>
      </c>
      <c r="J6831" s="2" t="str">
        <f>M01_SETTINGS!$F$2</f>
        <v>KASPI</v>
      </c>
    </row>
    <row r="6832" spans="1:10" x14ac:dyDescent="0.35">
      <c r="A6832" s="3">
        <f>_xlfn.XLOOKUP(Table16[[#This Row],[OrderID]],[3]!Table13456[No заказа],[3]!Table13456[Дата
отправки],"",0,1)</f>
        <v>45590</v>
      </c>
      <c r="B6832" s="2">
        <v>431473931</v>
      </c>
      <c r="C6832" s="2"/>
      <c r="D6832" s="2"/>
      <c r="E6832" s="3"/>
      <c r="F6832" s="3"/>
      <c r="H6832" s="5">
        <f>_xlfn.XLOOKUP(Table16[[#This Row],[OrderID]],[3]!Table13456[No заказа],[3]!Table13456[Количество],"",0,1)</f>
        <v>1</v>
      </c>
      <c r="I6832" s="5">
        <f>_xlfn.XLOOKUP(Table16[[#This Row],[OrderID]],[3]!Table13456[No заказа],[3]!Table13456[Цена],"",0,1)</f>
        <v>9930</v>
      </c>
      <c r="J6832" s="2" t="str">
        <f>M01_SETTINGS!$F$2</f>
        <v>KASPI</v>
      </c>
    </row>
    <row r="6833" spans="1:10" x14ac:dyDescent="0.35">
      <c r="A6833" s="3">
        <f>_xlfn.XLOOKUP(Table16[[#This Row],[OrderID]],[3]!Table13456[No заказа],[3]!Table13456[Дата
отправки],"",0,1)</f>
        <v>45590</v>
      </c>
      <c r="B6833" s="2">
        <v>431591295</v>
      </c>
      <c r="C6833" s="2"/>
      <c r="D6833" s="2"/>
      <c r="E6833" s="3"/>
      <c r="F6833" s="3"/>
      <c r="H6833" s="5">
        <f>_xlfn.XLOOKUP(Table16[[#This Row],[OrderID]],[3]!Table13456[No заказа],[3]!Table13456[Количество],"",0,1)</f>
        <v>1</v>
      </c>
      <c r="I6833" s="5">
        <f>_xlfn.XLOOKUP(Table16[[#This Row],[OrderID]],[3]!Table13456[No заказа],[3]!Table13456[Цена],"",0,1)</f>
        <v>8897</v>
      </c>
      <c r="J6833" s="2" t="str">
        <f>M01_SETTINGS!$F$2</f>
        <v>KASPI</v>
      </c>
    </row>
    <row r="6834" spans="1:10" x14ac:dyDescent="0.35">
      <c r="A6834" s="3">
        <f>_xlfn.XLOOKUP(Table16[[#This Row],[OrderID]],[3]!Table13456[No заказа],[3]!Table13456[Дата
отправки],"",0,1)</f>
        <v>45590</v>
      </c>
      <c r="B6834" s="2">
        <v>431796833</v>
      </c>
      <c r="C6834" s="2"/>
      <c r="D6834" s="2"/>
      <c r="E6834" s="3"/>
      <c r="F6834" s="3"/>
      <c r="H6834" s="5">
        <f>_xlfn.XLOOKUP(Table16[[#This Row],[OrderID]],[3]!Table13456[No заказа],[3]!Table13456[Количество],"",0,1)</f>
        <v>1</v>
      </c>
      <c r="I6834" s="5">
        <f>_xlfn.XLOOKUP(Table16[[#This Row],[OrderID]],[3]!Table13456[No заказа],[3]!Table13456[Цена],"",0,1)</f>
        <v>9888</v>
      </c>
      <c r="J6834" s="2" t="str">
        <f>M01_SETTINGS!$F$2</f>
        <v>KASPI</v>
      </c>
    </row>
    <row r="6835" spans="1:10" x14ac:dyDescent="0.35">
      <c r="A6835" s="3">
        <f>_xlfn.XLOOKUP(Table16[[#This Row],[OrderID]],[3]!Table13456[No заказа],[3]!Table13456[Дата
отправки],"",0,1)</f>
        <v>45590</v>
      </c>
      <c r="B6835" s="2">
        <v>431852430</v>
      </c>
      <c r="C6835" s="2"/>
      <c r="D6835" s="2"/>
      <c r="E6835" s="3"/>
      <c r="F6835" s="3"/>
      <c r="H6835" s="5">
        <f>_xlfn.XLOOKUP(Table16[[#This Row],[OrderID]],[3]!Table13456[No заказа],[3]!Table13456[Количество],"",0,1)</f>
        <v>1</v>
      </c>
      <c r="I6835" s="5">
        <f>_xlfn.XLOOKUP(Table16[[#This Row],[OrderID]],[3]!Table13456[No заказа],[3]!Table13456[Цена],"",0,1)</f>
        <v>8724</v>
      </c>
      <c r="J6835" s="2" t="str">
        <f>M01_SETTINGS!$F$2</f>
        <v>KASPI</v>
      </c>
    </row>
    <row r="6836" spans="1:10" x14ac:dyDescent="0.35">
      <c r="A6836" s="3">
        <f>_xlfn.XLOOKUP(Table16[[#This Row],[OrderID]],[3]!Table13456[No заказа],[3]!Table13456[Дата
отправки],"",0,1)</f>
        <v>45590</v>
      </c>
      <c r="B6836" s="2">
        <v>431741577</v>
      </c>
      <c r="C6836" s="2"/>
      <c r="D6836" s="2"/>
      <c r="E6836" s="3"/>
      <c r="F6836" s="3"/>
      <c r="H6836" s="5">
        <f>_xlfn.XLOOKUP(Table16[[#This Row],[OrderID]],[3]!Table13456[No заказа],[3]!Table13456[Количество],"",0,1)</f>
        <v>1</v>
      </c>
      <c r="I6836" s="5">
        <f>_xlfn.XLOOKUP(Table16[[#This Row],[OrderID]],[3]!Table13456[No заказа],[3]!Table13456[Цена],"",0,1)</f>
        <v>10943</v>
      </c>
      <c r="J6836" s="2" t="str">
        <f>M01_SETTINGS!$F$2</f>
        <v>KASPI</v>
      </c>
    </row>
    <row r="6837" spans="1:10" x14ac:dyDescent="0.35">
      <c r="A6837" s="3">
        <f>_xlfn.XLOOKUP(Table16[[#This Row],[OrderID]],[3]!Table13456[No заказа],[3]!Table13456[Дата
отправки],"",0,1)</f>
        <v>45590</v>
      </c>
      <c r="B6837" s="2">
        <v>431929266</v>
      </c>
      <c r="C6837" s="2"/>
      <c r="D6837" s="2"/>
      <c r="E6837" s="3"/>
      <c r="F6837" s="3"/>
      <c r="H6837" s="5">
        <f>_xlfn.XLOOKUP(Table16[[#This Row],[OrderID]],[3]!Table13456[No заказа],[3]!Table13456[Количество],"",0,1)</f>
        <v>1</v>
      </c>
      <c r="I6837" s="5">
        <f>_xlfn.XLOOKUP(Table16[[#This Row],[OrderID]],[3]!Table13456[No заказа],[3]!Table13456[Цена],"",0,1)</f>
        <v>11996</v>
      </c>
      <c r="J6837" s="2" t="str">
        <f>M01_SETTINGS!$F$2</f>
        <v>KASPI</v>
      </c>
    </row>
    <row r="6838" spans="1:10" x14ac:dyDescent="0.35">
      <c r="A6838" s="3">
        <f>_xlfn.XLOOKUP(Table16[[#This Row],[OrderID]],[3]!Table13456[No заказа],[3]!Table13456[Дата
отправки],"",0,1)</f>
        <v>45590</v>
      </c>
      <c r="B6838" s="2">
        <v>431576399</v>
      </c>
      <c r="C6838" s="2"/>
      <c r="D6838" s="2"/>
      <c r="E6838" s="3"/>
      <c r="F6838" s="3"/>
      <c r="H6838" s="5">
        <f>_xlfn.XLOOKUP(Table16[[#This Row],[OrderID]],[3]!Table13456[No заказа],[3]!Table13456[Количество],"",0,1)</f>
        <v>1</v>
      </c>
      <c r="I6838" s="5">
        <f>_xlfn.XLOOKUP(Table16[[#This Row],[OrderID]],[3]!Table13456[No заказа],[3]!Table13456[Цена],"",0,1)</f>
        <v>11996</v>
      </c>
      <c r="J6838" s="2" t="str">
        <f>M01_SETTINGS!$F$2</f>
        <v>KASPI</v>
      </c>
    </row>
    <row r="6839" spans="1:10" x14ac:dyDescent="0.35">
      <c r="A6839" s="3">
        <f>_xlfn.XLOOKUP(Table16[[#This Row],[OrderID]],[3]!Table13456[No заказа],[3]!Table13456[Дата
отправки],"",0,1)</f>
        <v>45590</v>
      </c>
      <c r="B6839" s="2">
        <v>431571533</v>
      </c>
      <c r="C6839" s="2"/>
      <c r="D6839" s="2"/>
      <c r="E6839" s="3"/>
      <c r="F6839" s="3"/>
      <c r="H6839" s="5">
        <f>_xlfn.XLOOKUP(Table16[[#This Row],[OrderID]],[3]!Table13456[No заказа],[3]!Table13456[Количество],"",0,1)</f>
        <v>1</v>
      </c>
      <c r="I6839" s="5">
        <f>_xlfn.XLOOKUP(Table16[[#This Row],[OrderID]],[3]!Table13456[No заказа],[3]!Table13456[Цена],"",0,1)</f>
        <v>9917</v>
      </c>
      <c r="J6839" s="2" t="str">
        <f>M01_SETTINGS!$F$2</f>
        <v>KASPI</v>
      </c>
    </row>
    <row r="6840" spans="1:10" x14ac:dyDescent="0.35">
      <c r="A6840" s="3">
        <f>_xlfn.XLOOKUP(Table16[[#This Row],[OrderID]],[3]!Table13456[No заказа],[3]!Table13456[Дата
отправки],"",0,1)</f>
        <v>45590</v>
      </c>
      <c r="B6840" s="2">
        <v>431595725</v>
      </c>
      <c r="C6840" s="2"/>
      <c r="D6840" s="2"/>
      <c r="E6840" s="3"/>
      <c r="F6840" s="3"/>
      <c r="H6840" s="5">
        <f>_xlfn.XLOOKUP(Table16[[#This Row],[OrderID]],[3]!Table13456[No заказа],[3]!Table13456[Количество],"",0,1)</f>
        <v>1</v>
      </c>
      <c r="I6840" s="5">
        <f>_xlfn.XLOOKUP(Table16[[#This Row],[OrderID]],[3]!Table13456[No заказа],[3]!Table13456[Цена],"",0,1)</f>
        <v>9999</v>
      </c>
      <c r="J6840" s="2" t="str">
        <f>M01_SETTINGS!$F$2</f>
        <v>KASPI</v>
      </c>
    </row>
    <row r="6841" spans="1:10" x14ac:dyDescent="0.35">
      <c r="A6841" s="3">
        <f>_xlfn.XLOOKUP(Table16[[#This Row],[OrderID]],[3]!Table13456[No заказа],[3]!Table13456[Дата
отправки],"",0,1)</f>
        <v>45590</v>
      </c>
      <c r="B6841" s="2">
        <v>431932887</v>
      </c>
      <c r="C6841" s="2"/>
      <c r="D6841" s="2"/>
      <c r="E6841" s="3"/>
      <c r="F6841" s="3"/>
      <c r="H6841" s="5">
        <f>_xlfn.XLOOKUP(Table16[[#This Row],[OrderID]],[3]!Table13456[No заказа],[3]!Table13456[Количество],"",0,1)</f>
        <v>1</v>
      </c>
      <c r="I6841" s="5">
        <f>_xlfn.XLOOKUP(Table16[[#This Row],[OrderID]],[3]!Table13456[No заказа],[3]!Table13456[Цена],"",0,1)</f>
        <v>9838</v>
      </c>
      <c r="J6841" s="2" t="str">
        <f>M01_SETTINGS!$F$2</f>
        <v>KASPI</v>
      </c>
    </row>
    <row r="6842" spans="1:10" x14ac:dyDescent="0.35">
      <c r="A6842" s="3">
        <f>_xlfn.XLOOKUP(Table16[[#This Row],[OrderID]],[3]!Table13456[No заказа],[3]!Table13456[Дата
отправки],"",0,1)</f>
        <v>45590</v>
      </c>
      <c r="B6842" s="2">
        <v>431664646</v>
      </c>
      <c r="C6842" s="2"/>
      <c r="D6842" s="2"/>
      <c r="E6842" s="3"/>
      <c r="F6842" s="3"/>
      <c r="H6842" s="5">
        <f>_xlfn.XLOOKUP(Table16[[#This Row],[OrderID]],[3]!Table13456[No заказа],[3]!Table13456[Количество],"",0,1)</f>
        <v>1</v>
      </c>
      <c r="I6842" s="5">
        <f>_xlfn.XLOOKUP(Table16[[#This Row],[OrderID]],[3]!Table13456[No заказа],[3]!Table13456[Цена],"",0,1)</f>
        <v>9899</v>
      </c>
      <c r="J6842" s="2" t="str">
        <f>M01_SETTINGS!$F$2</f>
        <v>KASPI</v>
      </c>
    </row>
    <row r="6843" spans="1:10" x14ac:dyDescent="0.35">
      <c r="A6843" s="3">
        <f>_xlfn.XLOOKUP(Table16[[#This Row],[OrderID]],[3]!Table13456[No заказа],[3]!Table13456[Дата
отправки],"",0,1)</f>
        <v>45590</v>
      </c>
      <c r="B6843" s="2">
        <v>431672068</v>
      </c>
      <c r="C6843" s="2"/>
      <c r="D6843" s="2"/>
      <c r="E6843" s="3"/>
      <c r="F6843" s="3"/>
      <c r="H6843" s="5">
        <f>_xlfn.XLOOKUP(Table16[[#This Row],[OrderID]],[3]!Table13456[No заказа],[3]!Table13456[Количество],"",0,1)</f>
        <v>1</v>
      </c>
      <c r="I6843" s="5">
        <f>_xlfn.XLOOKUP(Table16[[#This Row],[OrderID]],[3]!Table13456[No заказа],[3]!Table13456[Цена],"",0,1)</f>
        <v>9899</v>
      </c>
      <c r="J6843" s="2" t="str">
        <f>M01_SETTINGS!$F$2</f>
        <v>KASPI</v>
      </c>
    </row>
    <row r="6844" spans="1:10" x14ac:dyDescent="0.35">
      <c r="A6844" s="3">
        <f>_xlfn.XLOOKUP(Table16[[#This Row],[OrderID]],[3]!Table13456[No заказа],[3]!Table13456[Дата
отправки],"",0,1)</f>
        <v>45590</v>
      </c>
      <c r="B6844" s="2">
        <v>431589244</v>
      </c>
      <c r="C6844" s="2"/>
      <c r="D6844" s="2"/>
      <c r="E6844" s="3"/>
      <c r="F6844" s="3"/>
      <c r="H6844" s="5">
        <f>_xlfn.XLOOKUP(Table16[[#This Row],[OrderID]],[3]!Table13456[No заказа],[3]!Table13456[Количество],"",0,1)</f>
        <v>1</v>
      </c>
      <c r="I6844" s="5">
        <f>_xlfn.XLOOKUP(Table16[[#This Row],[OrderID]],[3]!Table13456[No заказа],[3]!Table13456[Цена],"",0,1)</f>
        <v>9999</v>
      </c>
      <c r="J6844" s="2" t="str">
        <f>M01_SETTINGS!$F$2</f>
        <v>KASPI</v>
      </c>
    </row>
    <row r="6845" spans="1:10" x14ac:dyDescent="0.35">
      <c r="A6845" s="3">
        <f>_xlfn.XLOOKUP(Table16[[#This Row],[OrderID]],[3]!Table13456[No заказа],[3]!Table13456[Дата
отправки],"",0,1)</f>
        <v>45590</v>
      </c>
      <c r="B6845" s="2">
        <v>431533078</v>
      </c>
      <c r="C6845" s="2"/>
      <c r="D6845" s="2"/>
      <c r="E6845" s="3"/>
      <c r="F6845" s="3"/>
      <c r="H6845" s="5">
        <f>_xlfn.XLOOKUP(Table16[[#This Row],[OrderID]],[3]!Table13456[No заказа],[3]!Table13456[Количество],"",0,1)</f>
        <v>1</v>
      </c>
      <c r="I6845" s="5">
        <f>_xlfn.XLOOKUP(Table16[[#This Row],[OrderID]],[3]!Table13456[No заказа],[3]!Table13456[Цена],"",0,1)</f>
        <v>8950</v>
      </c>
      <c r="J6845" s="2" t="str">
        <f>M01_SETTINGS!$F$2</f>
        <v>KASPI</v>
      </c>
    </row>
    <row r="6846" spans="1:10" x14ac:dyDescent="0.35">
      <c r="A6846" s="3">
        <f>_xlfn.XLOOKUP(Table16[[#This Row],[OrderID]],[3]!Table13456[No заказа],[3]!Table13456[Дата
отправки],"",0,1)</f>
        <v>45590</v>
      </c>
      <c r="B6846" s="2">
        <v>431633543</v>
      </c>
      <c r="C6846" s="2"/>
      <c r="D6846" s="2"/>
      <c r="E6846" s="3"/>
      <c r="F6846" s="3"/>
      <c r="H6846" s="5">
        <f>_xlfn.XLOOKUP(Table16[[#This Row],[OrderID]],[3]!Table13456[No заказа],[3]!Table13456[Количество],"",0,1)</f>
        <v>1</v>
      </c>
      <c r="I6846" s="5">
        <f>_xlfn.XLOOKUP(Table16[[#This Row],[OrderID]],[3]!Table13456[No заказа],[3]!Table13456[Цена],"",0,1)</f>
        <v>8950</v>
      </c>
      <c r="J6846" s="2" t="str">
        <f>M01_SETTINGS!$F$2</f>
        <v>KASPI</v>
      </c>
    </row>
    <row r="6847" spans="1:10" x14ac:dyDescent="0.35">
      <c r="A6847" s="3">
        <f>_xlfn.XLOOKUP(Table16[[#This Row],[OrderID]],[3]!Table13456[No заказа],[3]!Table13456[Дата
отправки],"",0,1)</f>
        <v>45590</v>
      </c>
      <c r="B6847" s="2">
        <v>431924710</v>
      </c>
      <c r="C6847" s="2"/>
      <c r="D6847" s="2"/>
      <c r="E6847" s="3"/>
      <c r="F6847" s="3"/>
      <c r="H6847" s="5">
        <f>_xlfn.XLOOKUP(Table16[[#This Row],[OrderID]],[3]!Table13456[No заказа],[3]!Table13456[Количество],"",0,1)</f>
        <v>1</v>
      </c>
      <c r="I6847" s="5">
        <f>_xlfn.XLOOKUP(Table16[[#This Row],[OrderID]],[3]!Table13456[No заказа],[3]!Table13456[Цена],"",0,1)</f>
        <v>8930</v>
      </c>
      <c r="J6847" s="2" t="str">
        <f>M01_SETTINGS!$F$2</f>
        <v>KASPI</v>
      </c>
    </row>
    <row r="6848" spans="1:10" x14ac:dyDescent="0.35">
      <c r="A6848" s="3">
        <f>_xlfn.XLOOKUP(Table16[[#This Row],[OrderID]],[3]!Table13456[No заказа],[3]!Table13456[Дата
отправки],"",0,1)</f>
        <v>45590</v>
      </c>
      <c r="B6848" s="2">
        <v>431803192</v>
      </c>
      <c r="C6848" s="2"/>
      <c r="D6848" s="2"/>
      <c r="E6848" s="3"/>
      <c r="F6848" s="3"/>
      <c r="H6848" s="5">
        <f>_xlfn.XLOOKUP(Table16[[#This Row],[OrderID]],[3]!Table13456[No заказа],[3]!Table13456[Количество],"",0,1)</f>
        <v>1</v>
      </c>
      <c r="I6848" s="5">
        <f>_xlfn.XLOOKUP(Table16[[#This Row],[OrderID]],[3]!Table13456[No заказа],[3]!Table13456[Цена],"",0,1)</f>
        <v>8944</v>
      </c>
      <c r="J6848" s="2" t="str">
        <f>M01_SETTINGS!$F$2</f>
        <v>KASPI</v>
      </c>
    </row>
    <row r="6849" spans="1:10" x14ac:dyDescent="0.35">
      <c r="A6849" s="3">
        <f>_xlfn.XLOOKUP(Table16[[#This Row],[OrderID]],[3]!Table13456[No заказа],[3]!Table13456[Дата
отправки],"",0,1)</f>
        <v>45590</v>
      </c>
      <c r="B6849" s="2">
        <v>431581188</v>
      </c>
      <c r="C6849" s="2"/>
      <c r="D6849" s="2"/>
      <c r="E6849" s="3"/>
      <c r="F6849" s="3"/>
      <c r="H6849" s="5">
        <f>_xlfn.XLOOKUP(Table16[[#This Row],[OrderID]],[3]!Table13456[No заказа],[3]!Table13456[Количество],"",0,1)</f>
        <v>1</v>
      </c>
      <c r="I6849" s="5">
        <f>_xlfn.XLOOKUP(Table16[[#This Row],[OrderID]],[3]!Table13456[No заказа],[3]!Table13456[Цена],"",0,1)</f>
        <v>8995</v>
      </c>
      <c r="J6849" s="2" t="str">
        <f>M01_SETTINGS!$F$2</f>
        <v>KASPI</v>
      </c>
    </row>
    <row r="6850" spans="1:10" x14ac:dyDescent="0.35">
      <c r="A6850" s="3">
        <f>_xlfn.XLOOKUP(Table16[[#This Row],[OrderID]],[3]!Table13456[No заказа],[3]!Table13456[Дата
отправки],"",0,1)</f>
        <v>45590</v>
      </c>
      <c r="B6850" s="2">
        <v>431586286</v>
      </c>
      <c r="C6850" s="2"/>
      <c r="D6850" s="2"/>
      <c r="E6850" s="3"/>
      <c r="F6850" s="3"/>
      <c r="H6850" s="5">
        <f>_xlfn.XLOOKUP(Table16[[#This Row],[OrderID]],[3]!Table13456[No заказа],[3]!Table13456[Количество],"",0,1)</f>
        <v>1</v>
      </c>
      <c r="I6850" s="5">
        <f>_xlfn.XLOOKUP(Table16[[#This Row],[OrderID]],[3]!Table13456[No заказа],[3]!Table13456[Цена],"",0,1)</f>
        <v>8950</v>
      </c>
      <c r="J6850" s="2" t="str">
        <f>M01_SETTINGS!$F$2</f>
        <v>KASPI</v>
      </c>
    </row>
    <row r="6851" spans="1:10" x14ac:dyDescent="0.35">
      <c r="A6851" s="3">
        <f>_xlfn.XLOOKUP(Table16[[#This Row],[OrderID]],[3]!Table13456[No заказа],[3]!Table13456[Дата
отправки],"",0,1)</f>
        <v>45590</v>
      </c>
      <c r="B6851" s="2">
        <v>431673824</v>
      </c>
      <c r="C6851" s="2"/>
      <c r="D6851" s="2"/>
      <c r="E6851" s="3"/>
      <c r="F6851" s="3"/>
      <c r="H6851" s="5">
        <f>_xlfn.XLOOKUP(Table16[[#This Row],[OrderID]],[3]!Table13456[No заказа],[3]!Table13456[Количество],"",0,1)</f>
        <v>1</v>
      </c>
      <c r="I6851" s="5">
        <f>_xlfn.XLOOKUP(Table16[[#This Row],[OrderID]],[3]!Table13456[No заказа],[3]!Table13456[Цена],"",0,1)</f>
        <v>8950</v>
      </c>
      <c r="J6851" s="2" t="str">
        <f>M01_SETTINGS!$F$2</f>
        <v>KASPI</v>
      </c>
    </row>
    <row r="6852" spans="1:10" x14ac:dyDescent="0.35">
      <c r="A6852" s="3">
        <f>_xlfn.XLOOKUP(Table16[[#This Row],[OrderID]],[3]!Table13456[No заказа],[3]!Table13456[Дата
отправки],"",0,1)</f>
        <v>45590</v>
      </c>
      <c r="B6852" s="2">
        <v>431946211</v>
      </c>
      <c r="C6852" s="2"/>
      <c r="D6852" s="2"/>
      <c r="E6852" s="3"/>
      <c r="F6852" s="3"/>
      <c r="H6852" s="5">
        <f>_xlfn.XLOOKUP(Table16[[#This Row],[OrderID]],[3]!Table13456[No заказа],[3]!Table13456[Количество],"",0,1)</f>
        <v>1</v>
      </c>
      <c r="I6852" s="5">
        <f>_xlfn.XLOOKUP(Table16[[#This Row],[OrderID]],[3]!Table13456[No заказа],[3]!Table13456[Цена],"",0,1)</f>
        <v>8903</v>
      </c>
      <c r="J6852" s="2" t="str">
        <f>M01_SETTINGS!$F$2</f>
        <v>KASPI</v>
      </c>
    </row>
    <row r="6853" spans="1:10" x14ac:dyDescent="0.35">
      <c r="A6853" s="3">
        <f>_xlfn.XLOOKUP(Table16[[#This Row],[OrderID]],[3]!Table13456[No заказа],[3]!Table13456[Дата
отправки],"",0,1)</f>
        <v>45590</v>
      </c>
      <c r="B6853" s="2">
        <v>431900300</v>
      </c>
      <c r="C6853" s="2"/>
      <c r="D6853" s="2"/>
      <c r="E6853" s="3"/>
      <c r="F6853" s="3"/>
      <c r="H6853" s="5">
        <f>_xlfn.XLOOKUP(Table16[[#This Row],[OrderID]],[3]!Table13456[No заказа],[3]!Table13456[Количество],"",0,1)</f>
        <v>1</v>
      </c>
      <c r="I6853" s="5">
        <f>_xlfn.XLOOKUP(Table16[[#This Row],[OrderID]],[3]!Table13456[No заказа],[3]!Table13456[Цена],"",0,1)</f>
        <v>8949</v>
      </c>
      <c r="J6853" s="2" t="str">
        <f>M01_SETTINGS!$F$2</f>
        <v>KASPI</v>
      </c>
    </row>
    <row r="6854" spans="1:10" x14ac:dyDescent="0.35">
      <c r="A6854" s="3">
        <f>_xlfn.XLOOKUP(Table16[[#This Row],[OrderID]],[3]!Table13456[No заказа],[3]!Table13456[Дата
отправки],"",0,1)</f>
        <v>45590</v>
      </c>
      <c r="B6854" s="2">
        <v>431460177</v>
      </c>
      <c r="C6854" s="2"/>
      <c r="D6854" s="2"/>
      <c r="E6854" s="3"/>
      <c r="F6854" s="3"/>
      <c r="H6854" s="5">
        <f>_xlfn.XLOOKUP(Table16[[#This Row],[OrderID]],[3]!Table13456[No заказа],[3]!Table13456[Количество],"",0,1)</f>
        <v>1</v>
      </c>
      <c r="I6854" s="5">
        <f>_xlfn.XLOOKUP(Table16[[#This Row],[OrderID]],[3]!Table13456[No заказа],[3]!Table13456[Цена],"",0,1)</f>
        <v>8950</v>
      </c>
      <c r="J6854" s="2" t="str">
        <f>M01_SETTINGS!$F$2</f>
        <v>KASPI</v>
      </c>
    </row>
    <row r="6855" spans="1:10" x14ac:dyDescent="0.35">
      <c r="A6855" s="3">
        <f>_xlfn.XLOOKUP(Table16[[#This Row],[OrderID]],[3]!Table13456[No заказа],[3]!Table13456[Дата
отправки],"",0,1)</f>
        <v>45590</v>
      </c>
      <c r="B6855" s="2">
        <v>431649455</v>
      </c>
      <c r="C6855" s="2"/>
      <c r="D6855" s="2"/>
      <c r="E6855" s="3"/>
      <c r="F6855" s="3"/>
      <c r="H6855" s="5">
        <f>_xlfn.XLOOKUP(Table16[[#This Row],[OrderID]],[3]!Table13456[No заказа],[3]!Table13456[Количество],"",0,1)</f>
        <v>1</v>
      </c>
      <c r="I6855" s="5">
        <f>_xlfn.XLOOKUP(Table16[[#This Row],[OrderID]],[3]!Table13456[No заказа],[3]!Table13456[Цена],"",0,1)</f>
        <v>8950</v>
      </c>
      <c r="J6855" s="2" t="str">
        <f>M01_SETTINGS!$F$2</f>
        <v>KASPI</v>
      </c>
    </row>
    <row r="6856" spans="1:10" x14ac:dyDescent="0.35">
      <c r="A6856" s="3">
        <f>_xlfn.XLOOKUP(Table16[[#This Row],[OrderID]],[3]!Table13456[No заказа],[3]!Table13456[Дата
отправки],"",0,1)</f>
        <v>45590</v>
      </c>
      <c r="B6856" s="2">
        <v>431667837</v>
      </c>
      <c r="C6856" s="2"/>
      <c r="D6856" s="2"/>
      <c r="E6856" s="3"/>
      <c r="F6856" s="3"/>
      <c r="H6856" s="5">
        <f>_xlfn.XLOOKUP(Table16[[#This Row],[OrderID]],[3]!Table13456[No заказа],[3]!Table13456[Количество],"",0,1)</f>
        <v>1</v>
      </c>
      <c r="I6856" s="5">
        <f>_xlfn.XLOOKUP(Table16[[#This Row],[OrderID]],[3]!Table13456[No заказа],[3]!Table13456[Цена],"",0,1)</f>
        <v>8950</v>
      </c>
      <c r="J6856" s="2" t="str">
        <f>M01_SETTINGS!$F$2</f>
        <v>KASPI</v>
      </c>
    </row>
    <row r="6857" spans="1:10" x14ac:dyDescent="0.35">
      <c r="A6857" s="3">
        <f>_xlfn.XLOOKUP(Table16[[#This Row],[OrderID]],[3]!Table13456[No заказа],[3]!Table13456[Дата
отправки],"",0,1)</f>
        <v>45590</v>
      </c>
      <c r="B6857" s="2">
        <v>431706401</v>
      </c>
      <c r="C6857" s="2"/>
      <c r="D6857" s="2"/>
      <c r="E6857" s="3"/>
      <c r="F6857" s="3"/>
      <c r="H6857" s="5">
        <f>_xlfn.XLOOKUP(Table16[[#This Row],[OrderID]],[3]!Table13456[No заказа],[3]!Table13456[Количество],"",0,1)</f>
        <v>1</v>
      </c>
      <c r="I6857" s="5">
        <f>_xlfn.XLOOKUP(Table16[[#This Row],[OrderID]],[3]!Table13456[No заказа],[3]!Table13456[Цена],"",0,1)</f>
        <v>8950</v>
      </c>
      <c r="J6857" s="2" t="str">
        <f>M01_SETTINGS!$F$2</f>
        <v>KASPI</v>
      </c>
    </row>
    <row r="6858" spans="1:10" x14ac:dyDescent="0.35">
      <c r="A6858" s="3">
        <f>_xlfn.XLOOKUP(Table16[[#This Row],[OrderID]],[3]!Table13456[No заказа],[3]!Table13456[Дата
отправки],"",0,1)</f>
        <v>45590</v>
      </c>
      <c r="B6858" s="2">
        <v>431383606</v>
      </c>
      <c r="C6858" s="2"/>
      <c r="D6858" s="2"/>
      <c r="E6858" s="3"/>
      <c r="F6858" s="3"/>
      <c r="H6858" s="5">
        <f>_xlfn.XLOOKUP(Table16[[#This Row],[OrderID]],[3]!Table13456[No заказа],[3]!Table13456[Количество],"",0,1)</f>
        <v>1</v>
      </c>
      <c r="I6858" s="5">
        <f>_xlfn.XLOOKUP(Table16[[#This Row],[OrderID]],[3]!Table13456[No заказа],[3]!Table13456[Цена],"",0,1)</f>
        <v>8898</v>
      </c>
      <c r="J6858" s="2" t="str">
        <f>M01_SETTINGS!$F$2</f>
        <v>KASPI</v>
      </c>
    </row>
    <row r="6859" spans="1:10" x14ac:dyDescent="0.35">
      <c r="A6859" s="3">
        <f>_xlfn.XLOOKUP(Table16[[#This Row],[OrderID]],[3]!Table13456[No заказа],[3]!Table13456[Дата
отправки],"",0,1)</f>
        <v>45590</v>
      </c>
      <c r="B6859" s="2">
        <v>431663689</v>
      </c>
      <c r="C6859" s="2"/>
      <c r="D6859" s="2"/>
      <c r="E6859" s="3"/>
      <c r="F6859" s="3"/>
      <c r="H6859" s="5">
        <f>_xlfn.XLOOKUP(Table16[[#This Row],[OrderID]],[3]!Table13456[No заказа],[3]!Table13456[Количество],"",0,1)</f>
        <v>1</v>
      </c>
      <c r="I6859" s="5">
        <f>_xlfn.XLOOKUP(Table16[[#This Row],[OrderID]],[3]!Table13456[No заказа],[3]!Table13456[Цена],"",0,1)</f>
        <v>8950</v>
      </c>
      <c r="J6859" s="2" t="str">
        <f>M01_SETTINGS!$F$2</f>
        <v>KASPI</v>
      </c>
    </row>
    <row r="6860" spans="1:10" x14ac:dyDescent="0.35">
      <c r="A6860" s="3">
        <f>_xlfn.XLOOKUP(Table16[[#This Row],[OrderID]],[3]!Table13456[No заказа],[3]!Table13456[Дата
отправки],"",0,1)</f>
        <v>45589</v>
      </c>
      <c r="B6860" s="2">
        <v>430911524</v>
      </c>
      <c r="C6860" s="2"/>
      <c r="D6860" s="2"/>
      <c r="E6860" s="3"/>
      <c r="F6860" s="3"/>
      <c r="H6860" s="5">
        <f>_xlfn.XLOOKUP(Table16[[#This Row],[OrderID]],[3]!Table13456[No заказа],[3]!Table13456[Количество],"",0,1)</f>
        <v>1</v>
      </c>
      <c r="I6860" s="5">
        <f>_xlfn.XLOOKUP(Table16[[#This Row],[OrderID]],[3]!Table13456[No заказа],[3]!Table13456[Цена],"",0,1)</f>
        <v>8300</v>
      </c>
      <c r="J6860" s="2" t="str">
        <f>M01_SETTINGS!$F$2</f>
        <v>KASPI</v>
      </c>
    </row>
    <row r="6861" spans="1:10" x14ac:dyDescent="0.35">
      <c r="A6861" s="3">
        <f>_xlfn.XLOOKUP(Table16[[#This Row],[OrderID]],[3]!Table13456[No заказа],[3]!Table13456[Дата
отправки],"",0,1)</f>
        <v>45589</v>
      </c>
      <c r="B6861" s="2">
        <v>430971406</v>
      </c>
      <c r="C6861" s="2"/>
      <c r="D6861" s="2"/>
      <c r="E6861" s="3"/>
      <c r="F6861" s="3"/>
      <c r="H6861" s="5">
        <f>_xlfn.XLOOKUP(Table16[[#This Row],[OrderID]],[3]!Table13456[No заказа],[3]!Table13456[Количество],"",0,1)</f>
        <v>1</v>
      </c>
      <c r="I6861" s="5">
        <f>_xlfn.XLOOKUP(Table16[[#This Row],[OrderID]],[3]!Table13456[No заказа],[3]!Table13456[Цена],"",0,1)</f>
        <v>8950</v>
      </c>
      <c r="J6861" s="2" t="str">
        <f>M01_SETTINGS!$F$2</f>
        <v>KASPI</v>
      </c>
    </row>
    <row r="6862" spans="1:10" x14ac:dyDescent="0.35">
      <c r="A6862" s="3">
        <f>_xlfn.XLOOKUP(Table16[[#This Row],[OrderID]],[3]!Table13456[No заказа],[3]!Table13456[Дата
отправки],"",0,1)</f>
        <v>45589</v>
      </c>
      <c r="B6862" s="2">
        <v>430957955</v>
      </c>
      <c r="C6862" s="2"/>
      <c r="D6862" s="2"/>
      <c r="E6862" s="3"/>
      <c r="F6862" s="3"/>
      <c r="H6862" s="5">
        <f>_xlfn.XLOOKUP(Table16[[#This Row],[OrderID]],[3]!Table13456[No заказа],[3]!Table13456[Количество],"",0,1)</f>
        <v>1</v>
      </c>
      <c r="I6862" s="5">
        <f>_xlfn.XLOOKUP(Table16[[#This Row],[OrderID]],[3]!Table13456[No заказа],[3]!Table13456[Цена],"",0,1)</f>
        <v>8950</v>
      </c>
      <c r="J6862" s="2" t="str">
        <f>M01_SETTINGS!$F$2</f>
        <v>KASPI</v>
      </c>
    </row>
    <row r="6863" spans="1:10" x14ac:dyDescent="0.35">
      <c r="A6863" s="3">
        <f>_xlfn.XLOOKUP(Table16[[#This Row],[OrderID]],[3]!Table13456[No заказа],[3]!Table13456[Дата
отправки],"",0,1)</f>
        <v>45589</v>
      </c>
      <c r="B6863" s="2">
        <v>431152664</v>
      </c>
      <c r="C6863" s="2"/>
      <c r="D6863" s="2"/>
      <c r="E6863" s="3"/>
      <c r="F6863" s="3"/>
      <c r="H6863" s="5">
        <f>_xlfn.XLOOKUP(Table16[[#This Row],[OrderID]],[3]!Table13456[No заказа],[3]!Table13456[Количество],"",0,1)</f>
        <v>1</v>
      </c>
      <c r="I6863" s="5">
        <f>_xlfn.XLOOKUP(Table16[[#This Row],[OrderID]],[3]!Table13456[No заказа],[3]!Table13456[Цена],"",0,1)</f>
        <v>8990</v>
      </c>
      <c r="J6863" s="2" t="str">
        <f>M01_SETTINGS!$F$2</f>
        <v>KASPI</v>
      </c>
    </row>
    <row r="6864" spans="1:10" x14ac:dyDescent="0.35">
      <c r="A6864" s="3">
        <f>_xlfn.XLOOKUP(Table16[[#This Row],[OrderID]],[3]!Table13456[No заказа],[3]!Table13456[Дата
отправки],"",0,1)</f>
        <v>45589</v>
      </c>
      <c r="B6864" s="2">
        <v>431129740</v>
      </c>
      <c r="C6864" s="2"/>
      <c r="D6864" s="2"/>
      <c r="E6864" s="3"/>
      <c r="F6864" s="3"/>
      <c r="H6864" s="5">
        <f>_xlfn.XLOOKUP(Table16[[#This Row],[OrderID]],[3]!Table13456[No заказа],[3]!Table13456[Количество],"",0,1)</f>
        <v>1</v>
      </c>
      <c r="I6864" s="5">
        <f>_xlfn.XLOOKUP(Table16[[#This Row],[OrderID]],[3]!Table13456[No заказа],[3]!Table13456[Цена],"",0,1)</f>
        <v>8979</v>
      </c>
      <c r="J6864" s="2" t="str">
        <f>M01_SETTINGS!$F$2</f>
        <v>KASPI</v>
      </c>
    </row>
    <row r="6865" spans="1:10" x14ac:dyDescent="0.35">
      <c r="A6865" s="3">
        <f>_xlfn.XLOOKUP(Table16[[#This Row],[OrderID]],[3]!Table13456[No заказа],[3]!Table13456[Дата
отправки],"",0,1)</f>
        <v>45589</v>
      </c>
      <c r="B6865" s="2">
        <v>430992463</v>
      </c>
      <c r="C6865" s="2"/>
      <c r="D6865" s="2"/>
      <c r="E6865" s="3"/>
      <c r="F6865" s="3"/>
      <c r="H6865" s="5">
        <f>_xlfn.XLOOKUP(Table16[[#This Row],[OrderID]],[3]!Table13456[No заказа],[3]!Table13456[Количество],"",0,1)</f>
        <v>1</v>
      </c>
      <c r="I6865" s="5">
        <f>_xlfn.XLOOKUP(Table16[[#This Row],[OrderID]],[3]!Table13456[No заказа],[3]!Table13456[Цена],"",0,1)</f>
        <v>9000</v>
      </c>
      <c r="J6865" s="2" t="str">
        <f>M01_SETTINGS!$F$2</f>
        <v>KASPI</v>
      </c>
    </row>
    <row r="6866" spans="1:10" x14ac:dyDescent="0.35">
      <c r="A6866" s="3">
        <f>_xlfn.XLOOKUP(Table16[[#This Row],[OrderID]],[3]!Table13456[No заказа],[3]!Table13456[Дата
отправки],"",0,1)</f>
        <v>45589</v>
      </c>
      <c r="B6866" s="2">
        <v>431114797</v>
      </c>
      <c r="C6866" s="2"/>
      <c r="D6866" s="2"/>
      <c r="E6866" s="3"/>
      <c r="F6866" s="3"/>
      <c r="H6866" s="5">
        <f>_xlfn.XLOOKUP(Table16[[#This Row],[OrderID]],[3]!Table13456[No заказа],[3]!Table13456[Количество],"",0,1)</f>
        <v>1</v>
      </c>
      <c r="I6866" s="5">
        <f>_xlfn.XLOOKUP(Table16[[#This Row],[OrderID]],[3]!Table13456[No заказа],[3]!Table13456[Цена],"",0,1)</f>
        <v>9000</v>
      </c>
      <c r="J6866" s="2" t="str">
        <f>M01_SETTINGS!$F$2</f>
        <v>KASPI</v>
      </c>
    </row>
    <row r="6867" spans="1:10" x14ac:dyDescent="0.35">
      <c r="A6867" s="3">
        <f>_xlfn.XLOOKUP(Table16[[#This Row],[OrderID]],[3]!Table13456[No заказа],[3]!Table13456[Дата
отправки],"",0,1)</f>
        <v>45589</v>
      </c>
      <c r="B6867" s="2">
        <v>431234442</v>
      </c>
      <c r="C6867" s="2"/>
      <c r="D6867" s="2"/>
      <c r="E6867" s="3"/>
      <c r="F6867" s="3"/>
      <c r="H6867" s="5">
        <f>_xlfn.XLOOKUP(Table16[[#This Row],[OrderID]],[3]!Table13456[No заказа],[3]!Table13456[Количество],"",0,1)</f>
        <v>1</v>
      </c>
      <c r="I6867" s="5">
        <f>_xlfn.XLOOKUP(Table16[[#This Row],[OrderID]],[3]!Table13456[No заказа],[3]!Table13456[Цена],"",0,1)</f>
        <v>10000</v>
      </c>
      <c r="J6867" s="2" t="str">
        <f>M01_SETTINGS!$F$2</f>
        <v>KASPI</v>
      </c>
    </row>
    <row r="6868" spans="1:10" x14ac:dyDescent="0.35">
      <c r="A6868" s="3">
        <f>_xlfn.XLOOKUP(Table16[[#This Row],[OrderID]],[3]!Table13456[No заказа],[3]!Table13456[Дата
отправки],"",0,1)</f>
        <v>45589</v>
      </c>
      <c r="B6868" s="2">
        <v>430986502</v>
      </c>
      <c r="C6868" s="2"/>
      <c r="D6868" s="2"/>
      <c r="E6868" s="3"/>
      <c r="F6868" s="3"/>
      <c r="H6868" s="5">
        <f>_xlfn.XLOOKUP(Table16[[#This Row],[OrderID]],[3]!Table13456[No заказа],[3]!Table13456[Количество],"",0,1)</f>
        <v>1</v>
      </c>
      <c r="I6868" s="5">
        <f>_xlfn.XLOOKUP(Table16[[#This Row],[OrderID]],[3]!Table13456[No заказа],[3]!Table13456[Цена],"",0,1)</f>
        <v>8950</v>
      </c>
      <c r="J6868" s="2" t="str">
        <f>M01_SETTINGS!$F$2</f>
        <v>KASPI</v>
      </c>
    </row>
    <row r="6869" spans="1:10" x14ac:dyDescent="0.35">
      <c r="A6869" s="3">
        <f>_xlfn.XLOOKUP(Table16[[#This Row],[OrderID]],[3]!Table13456[No заказа],[3]!Table13456[Дата
отправки],"",0,1)</f>
        <v>45589</v>
      </c>
      <c r="B6869" s="2">
        <v>431433661</v>
      </c>
      <c r="C6869" s="2"/>
      <c r="D6869" s="2"/>
      <c r="E6869" s="3"/>
      <c r="F6869" s="3"/>
      <c r="H6869" s="5">
        <f>_xlfn.XLOOKUP(Table16[[#This Row],[OrderID]],[3]!Table13456[No заказа],[3]!Table13456[Количество],"",0,1)</f>
        <v>1</v>
      </c>
      <c r="I6869" s="5">
        <f>_xlfn.XLOOKUP(Table16[[#This Row],[OrderID]],[3]!Table13456[No заказа],[3]!Table13456[Цена],"",0,1)</f>
        <v>11884</v>
      </c>
      <c r="J6869" s="2" t="str">
        <f>M01_SETTINGS!$F$2</f>
        <v>KASPI</v>
      </c>
    </row>
    <row r="6870" spans="1:10" x14ac:dyDescent="0.35">
      <c r="A6870" s="3">
        <f>_xlfn.XLOOKUP(Table16[[#This Row],[OrderID]],[3]!Table13456[No заказа],[3]!Table13456[Дата
отправки],"",0,1)</f>
        <v>45589</v>
      </c>
      <c r="B6870" s="2">
        <v>431185037</v>
      </c>
      <c r="C6870" s="2"/>
      <c r="D6870" s="2"/>
      <c r="E6870" s="3"/>
      <c r="F6870" s="3"/>
      <c r="H6870" s="5">
        <f>_xlfn.XLOOKUP(Table16[[#This Row],[OrderID]],[3]!Table13456[No заказа],[3]!Table13456[Количество],"",0,1)</f>
        <v>1</v>
      </c>
      <c r="I6870" s="5">
        <f>_xlfn.XLOOKUP(Table16[[#This Row],[OrderID]],[3]!Table13456[No заказа],[3]!Table13456[Цена],"",0,1)</f>
        <v>11961</v>
      </c>
      <c r="J6870" s="2" t="str">
        <f>M01_SETTINGS!$F$2</f>
        <v>KASPI</v>
      </c>
    </row>
    <row r="6871" spans="1:10" x14ac:dyDescent="0.35">
      <c r="A6871" s="3">
        <f>_xlfn.XLOOKUP(Table16[[#This Row],[OrderID]],[3]!Table13456[No заказа],[3]!Table13456[Дата
отправки],"",0,1)</f>
        <v>45589</v>
      </c>
      <c r="B6871" s="2">
        <v>431343945</v>
      </c>
      <c r="C6871" s="2"/>
      <c r="D6871" s="2"/>
      <c r="E6871" s="3"/>
      <c r="F6871" s="3"/>
      <c r="H6871" s="5">
        <f>_xlfn.XLOOKUP(Table16[[#This Row],[OrderID]],[3]!Table13456[No заказа],[3]!Table13456[Количество],"",0,1)</f>
        <v>1</v>
      </c>
      <c r="I6871" s="5">
        <f>_xlfn.XLOOKUP(Table16[[#This Row],[OrderID]],[3]!Table13456[No заказа],[3]!Table13456[Цена],"",0,1)</f>
        <v>8999</v>
      </c>
      <c r="J6871" s="2" t="str">
        <f>M01_SETTINGS!$F$2</f>
        <v>KASPI</v>
      </c>
    </row>
    <row r="6872" spans="1:10" x14ac:dyDescent="0.35">
      <c r="A6872" s="3">
        <f>_xlfn.XLOOKUP(Table16[[#This Row],[OrderID]],[3]!Table13456[No заказа],[3]!Table13456[Дата
отправки],"",0,1)</f>
        <v>45589</v>
      </c>
      <c r="B6872" s="2">
        <v>431489483</v>
      </c>
      <c r="C6872" s="2"/>
      <c r="D6872" s="2"/>
      <c r="E6872" s="3"/>
      <c r="F6872" s="3"/>
      <c r="H6872" s="5">
        <f>_xlfn.XLOOKUP(Table16[[#This Row],[OrderID]],[3]!Table13456[No заказа],[3]!Table13456[Количество],"",0,1)</f>
        <v>1</v>
      </c>
      <c r="I6872" s="5">
        <f>_xlfn.XLOOKUP(Table16[[#This Row],[OrderID]],[3]!Table13456[No заказа],[3]!Table13456[Цена],"",0,1)</f>
        <v>8897</v>
      </c>
      <c r="J6872" s="2" t="str">
        <f>M01_SETTINGS!$F$2</f>
        <v>KASPI</v>
      </c>
    </row>
    <row r="6873" spans="1:10" x14ac:dyDescent="0.35">
      <c r="A6873" s="3">
        <f>_xlfn.XLOOKUP(Table16[[#This Row],[OrderID]],[3]!Table13456[No заказа],[3]!Table13456[Дата
отправки],"",0,1)</f>
        <v>45589</v>
      </c>
      <c r="B6873" s="2">
        <v>431209545</v>
      </c>
      <c r="C6873" s="2"/>
      <c r="D6873" s="2"/>
      <c r="E6873" s="3"/>
      <c r="F6873" s="3"/>
      <c r="H6873" s="5">
        <f>_xlfn.XLOOKUP(Table16[[#This Row],[OrderID]],[3]!Table13456[No заказа],[3]!Table13456[Количество],"",0,1)</f>
        <v>1</v>
      </c>
      <c r="I6873" s="5">
        <f>_xlfn.XLOOKUP(Table16[[#This Row],[OrderID]],[3]!Table13456[No заказа],[3]!Table13456[Цена],"",0,1)</f>
        <v>8989</v>
      </c>
      <c r="J6873" s="2" t="str">
        <f>M01_SETTINGS!$F$2</f>
        <v>KASPI</v>
      </c>
    </row>
    <row r="6874" spans="1:10" x14ac:dyDescent="0.35">
      <c r="A6874" s="3">
        <f>_xlfn.XLOOKUP(Table16[[#This Row],[OrderID]],[3]!Table13456[No заказа],[3]!Table13456[Дата
отправки],"",0,1)</f>
        <v>45589</v>
      </c>
      <c r="B6874" s="2">
        <v>431292629</v>
      </c>
      <c r="C6874" s="2"/>
      <c r="D6874" s="2"/>
      <c r="E6874" s="3"/>
      <c r="F6874" s="3"/>
      <c r="H6874" s="5">
        <f>_xlfn.XLOOKUP(Table16[[#This Row],[OrderID]],[3]!Table13456[No заказа],[3]!Table13456[Количество],"",0,1)</f>
        <v>1</v>
      </c>
      <c r="I6874" s="5">
        <f>_xlfn.XLOOKUP(Table16[[#This Row],[OrderID]],[3]!Table13456[No заказа],[3]!Table13456[Цена],"",0,1)</f>
        <v>8989</v>
      </c>
      <c r="J6874" s="2" t="str">
        <f>M01_SETTINGS!$F$2</f>
        <v>KASPI</v>
      </c>
    </row>
    <row r="6875" spans="1:10" x14ac:dyDescent="0.35">
      <c r="A6875" s="3">
        <f>_xlfn.XLOOKUP(Table16[[#This Row],[OrderID]],[3]!Table13456[No заказа],[3]!Table13456[Дата
отправки],"",0,1)</f>
        <v>45589</v>
      </c>
      <c r="B6875" s="2">
        <v>431247487</v>
      </c>
      <c r="C6875" s="2"/>
      <c r="D6875" s="2"/>
      <c r="E6875" s="3"/>
      <c r="F6875" s="3"/>
      <c r="H6875" s="5">
        <f>_xlfn.XLOOKUP(Table16[[#This Row],[OrderID]],[3]!Table13456[No заказа],[3]!Table13456[Количество],"",0,1)</f>
        <v>1</v>
      </c>
      <c r="I6875" s="5">
        <f>_xlfn.XLOOKUP(Table16[[#This Row],[OrderID]],[3]!Table13456[No заказа],[3]!Table13456[Цена],"",0,1)</f>
        <v>9919</v>
      </c>
      <c r="J6875" s="2" t="str">
        <f>M01_SETTINGS!$F$2</f>
        <v>KASPI</v>
      </c>
    </row>
    <row r="6876" spans="1:10" x14ac:dyDescent="0.35">
      <c r="A6876" s="3">
        <f>_xlfn.XLOOKUP(Table16[[#This Row],[OrderID]],[3]!Table13456[No заказа],[3]!Table13456[Дата
отправки],"",0,1)</f>
        <v>45589</v>
      </c>
      <c r="B6876" s="2">
        <v>430949237</v>
      </c>
      <c r="C6876" s="2"/>
      <c r="D6876" s="2"/>
      <c r="E6876" s="3"/>
      <c r="F6876" s="3"/>
      <c r="H6876" s="5">
        <f>_xlfn.XLOOKUP(Table16[[#This Row],[OrderID]],[3]!Table13456[No заказа],[3]!Table13456[Количество],"",0,1)</f>
        <v>1</v>
      </c>
      <c r="I6876" s="5">
        <f>_xlfn.XLOOKUP(Table16[[#This Row],[OrderID]],[3]!Table13456[No заказа],[3]!Table13456[Цена],"",0,1)</f>
        <v>11891</v>
      </c>
      <c r="J6876" s="2" t="str">
        <f>M01_SETTINGS!$F$2</f>
        <v>KASPI</v>
      </c>
    </row>
    <row r="6877" spans="1:10" x14ac:dyDescent="0.35">
      <c r="A6877" s="3">
        <f>_xlfn.XLOOKUP(Table16[[#This Row],[OrderID]],[3]!Table13456[No заказа],[3]!Table13456[Дата
отправки],"",0,1)</f>
        <v>45589</v>
      </c>
      <c r="B6877" s="2">
        <v>431160043</v>
      </c>
      <c r="C6877" s="2"/>
      <c r="D6877" s="2"/>
      <c r="E6877" s="3"/>
      <c r="F6877" s="3"/>
      <c r="H6877" s="5">
        <f>_xlfn.XLOOKUP(Table16[[#This Row],[OrderID]],[3]!Table13456[No заказа],[3]!Table13456[Количество],"",0,1)</f>
        <v>1</v>
      </c>
      <c r="I6877" s="5">
        <f>_xlfn.XLOOKUP(Table16[[#This Row],[OrderID]],[3]!Table13456[No заказа],[3]!Table13456[Цена],"",0,1)</f>
        <v>11996</v>
      </c>
      <c r="J6877" s="2" t="str">
        <f>M01_SETTINGS!$F$2</f>
        <v>KASPI</v>
      </c>
    </row>
    <row r="6878" spans="1:10" x14ac:dyDescent="0.35">
      <c r="A6878" s="3">
        <f>_xlfn.XLOOKUP(Table16[[#This Row],[OrderID]],[3]!Table13456[No заказа],[3]!Table13456[Дата
отправки],"",0,1)</f>
        <v>45589</v>
      </c>
      <c r="B6878" s="2">
        <v>431226630</v>
      </c>
      <c r="C6878" s="2"/>
      <c r="D6878" s="2"/>
      <c r="E6878" s="3"/>
      <c r="F6878" s="3"/>
      <c r="H6878" s="5">
        <f>_xlfn.XLOOKUP(Table16[[#This Row],[OrderID]],[3]!Table13456[No заказа],[3]!Table13456[Количество],"",0,1)</f>
        <v>1</v>
      </c>
      <c r="I6878" s="5">
        <f>_xlfn.XLOOKUP(Table16[[#This Row],[OrderID]],[3]!Table13456[No заказа],[3]!Table13456[Цена],"",0,1)</f>
        <v>11996</v>
      </c>
      <c r="J6878" s="2" t="str">
        <f>M01_SETTINGS!$F$2</f>
        <v>KASPI</v>
      </c>
    </row>
    <row r="6879" spans="1:10" x14ac:dyDescent="0.35">
      <c r="A6879" s="3">
        <f>_xlfn.XLOOKUP(Table16[[#This Row],[OrderID]],[3]!Table13456[No заказа],[3]!Table13456[Дата
отправки],"",0,1)</f>
        <v>45589</v>
      </c>
      <c r="B6879" s="2">
        <v>431375565</v>
      </c>
      <c r="C6879" s="2"/>
      <c r="D6879" s="2"/>
      <c r="E6879" s="3"/>
      <c r="F6879" s="3"/>
      <c r="H6879" s="5">
        <f>_xlfn.XLOOKUP(Table16[[#This Row],[OrderID]],[3]!Table13456[No заказа],[3]!Table13456[Количество],"",0,1)</f>
        <v>1</v>
      </c>
      <c r="I6879" s="5">
        <f>_xlfn.XLOOKUP(Table16[[#This Row],[OrderID]],[3]!Table13456[No заказа],[3]!Table13456[Цена],"",0,1)</f>
        <v>11996</v>
      </c>
      <c r="J6879" s="2" t="str">
        <f>M01_SETTINGS!$F$2</f>
        <v>KASPI</v>
      </c>
    </row>
    <row r="6880" spans="1:10" x14ac:dyDescent="0.35">
      <c r="A6880" s="3">
        <f>_xlfn.XLOOKUP(Table16[[#This Row],[OrderID]],[3]!Table13456[No заказа],[3]!Table13456[Дата
отправки],"",0,1)</f>
        <v>45589</v>
      </c>
      <c r="B6880" s="2">
        <v>431397981</v>
      </c>
      <c r="C6880" s="2"/>
      <c r="D6880" s="2"/>
      <c r="E6880" s="3"/>
      <c r="F6880" s="3"/>
      <c r="H6880" s="5">
        <f>_xlfn.XLOOKUP(Table16[[#This Row],[OrderID]],[3]!Table13456[No заказа],[3]!Table13456[Количество],"",0,1)</f>
        <v>1</v>
      </c>
      <c r="I6880" s="5">
        <f>_xlfn.XLOOKUP(Table16[[#This Row],[OrderID]],[3]!Table13456[No заказа],[3]!Table13456[Цена],"",0,1)</f>
        <v>9917</v>
      </c>
      <c r="J6880" s="2" t="str">
        <f>M01_SETTINGS!$F$2</f>
        <v>KASPI</v>
      </c>
    </row>
    <row r="6881" spans="1:10" x14ac:dyDescent="0.35">
      <c r="A6881" s="3">
        <f>_xlfn.XLOOKUP(Table16[[#This Row],[OrderID]],[3]!Table13456[No заказа],[3]!Table13456[Дата
отправки],"",0,1)</f>
        <v>45589</v>
      </c>
      <c r="B6881" s="2">
        <v>431383276</v>
      </c>
      <c r="C6881" s="2"/>
      <c r="D6881" s="2"/>
      <c r="E6881" s="3"/>
      <c r="F6881" s="3"/>
      <c r="H6881" s="5">
        <f>_xlfn.XLOOKUP(Table16[[#This Row],[OrderID]],[3]!Table13456[No заказа],[3]!Table13456[Количество],"",0,1)</f>
        <v>1</v>
      </c>
      <c r="I6881" s="5">
        <f>_xlfn.XLOOKUP(Table16[[#This Row],[OrderID]],[3]!Table13456[No заказа],[3]!Table13456[Цена],"",0,1)</f>
        <v>9999</v>
      </c>
      <c r="J6881" s="2" t="str">
        <f>M01_SETTINGS!$F$2</f>
        <v>KASPI</v>
      </c>
    </row>
    <row r="6882" spans="1:10" x14ac:dyDescent="0.35">
      <c r="A6882" s="3">
        <f>_xlfn.XLOOKUP(Table16[[#This Row],[OrderID]],[3]!Table13456[No заказа],[3]!Table13456[Дата
отправки],"",0,1)</f>
        <v>45589</v>
      </c>
      <c r="B6882" s="2">
        <v>431508563</v>
      </c>
      <c r="C6882" s="2"/>
      <c r="D6882" s="2"/>
      <c r="E6882" s="3"/>
      <c r="F6882" s="3"/>
      <c r="H6882" s="5">
        <f>_xlfn.XLOOKUP(Table16[[#This Row],[OrderID]],[3]!Table13456[No заказа],[3]!Table13456[Количество],"",0,1)</f>
        <v>1</v>
      </c>
      <c r="I6882" s="5">
        <f>_xlfn.XLOOKUP(Table16[[#This Row],[OrderID]],[3]!Table13456[No заказа],[3]!Table13456[Цена],"",0,1)</f>
        <v>10487</v>
      </c>
      <c r="J6882" s="2" t="str">
        <f>M01_SETTINGS!$F$2</f>
        <v>KASPI</v>
      </c>
    </row>
    <row r="6883" spans="1:10" x14ac:dyDescent="0.35">
      <c r="A6883" s="3">
        <f>_xlfn.XLOOKUP(Table16[[#This Row],[OrderID]],[3]!Table13456[No заказа],[3]!Table13456[Дата
отправки],"",0,1)</f>
        <v>45589</v>
      </c>
      <c r="B6883" s="2">
        <v>431167214</v>
      </c>
      <c r="C6883" s="2"/>
      <c r="D6883" s="2"/>
      <c r="E6883" s="3"/>
      <c r="F6883" s="3"/>
      <c r="H6883" s="5">
        <f>_xlfn.XLOOKUP(Table16[[#This Row],[OrderID]],[3]!Table13456[No заказа],[3]!Table13456[Количество],"",0,1)</f>
        <v>1</v>
      </c>
      <c r="I6883" s="5">
        <f>_xlfn.XLOOKUP(Table16[[#This Row],[OrderID]],[3]!Table13456[No заказа],[3]!Table13456[Цена],"",0,1)</f>
        <v>9998</v>
      </c>
      <c r="J6883" s="2" t="str">
        <f>M01_SETTINGS!$F$2</f>
        <v>KASPI</v>
      </c>
    </row>
    <row r="6884" spans="1:10" x14ac:dyDescent="0.35">
      <c r="A6884" s="3">
        <f>_xlfn.XLOOKUP(Table16[[#This Row],[OrderID]],[3]!Table13456[No заказа],[3]!Table13456[Дата
отправки],"",0,1)</f>
        <v>45589</v>
      </c>
      <c r="B6884" s="2">
        <v>431302690</v>
      </c>
      <c r="C6884" s="2"/>
      <c r="D6884" s="2"/>
      <c r="E6884" s="3"/>
      <c r="F6884" s="3"/>
      <c r="H6884" s="5">
        <f>_xlfn.XLOOKUP(Table16[[#This Row],[OrderID]],[3]!Table13456[No заказа],[3]!Table13456[Количество],"",0,1)</f>
        <v>1</v>
      </c>
      <c r="I6884" s="5">
        <f>_xlfn.XLOOKUP(Table16[[#This Row],[OrderID]],[3]!Table13456[No заказа],[3]!Table13456[Цена],"",0,1)</f>
        <v>9919</v>
      </c>
      <c r="J6884" s="2" t="str">
        <f>M01_SETTINGS!$F$2</f>
        <v>KASPI</v>
      </c>
    </row>
    <row r="6885" spans="1:10" x14ac:dyDescent="0.35">
      <c r="A6885" s="3">
        <f>_xlfn.XLOOKUP(Table16[[#This Row],[OrderID]],[3]!Table13456[No заказа],[3]!Table13456[Дата
отправки],"",0,1)</f>
        <v>45589</v>
      </c>
      <c r="B6885" s="2">
        <v>431502071</v>
      </c>
      <c r="C6885" s="2"/>
      <c r="D6885" s="2"/>
      <c r="E6885" s="3"/>
      <c r="F6885" s="3"/>
      <c r="H6885" s="5">
        <f>_xlfn.XLOOKUP(Table16[[#This Row],[OrderID]],[3]!Table13456[No заказа],[3]!Table13456[Количество],"",0,1)</f>
        <v>1</v>
      </c>
      <c r="I6885" s="5">
        <f>_xlfn.XLOOKUP(Table16[[#This Row],[OrderID]],[3]!Table13456[No заказа],[3]!Table13456[Цена],"",0,1)</f>
        <v>9920</v>
      </c>
      <c r="J6885" s="2" t="str">
        <f>M01_SETTINGS!$F$2</f>
        <v>KASPI</v>
      </c>
    </row>
    <row r="6886" spans="1:10" x14ac:dyDescent="0.35">
      <c r="A6886" s="3">
        <f>_xlfn.XLOOKUP(Table16[[#This Row],[OrderID]],[3]!Table13456[No заказа],[3]!Table13456[Дата
отправки],"",0,1)</f>
        <v>45589</v>
      </c>
      <c r="B6886" s="2">
        <v>430947901</v>
      </c>
      <c r="C6886" s="2"/>
      <c r="D6886" s="2"/>
      <c r="E6886" s="3"/>
      <c r="F6886" s="3"/>
      <c r="H6886" s="5">
        <f>_xlfn.XLOOKUP(Table16[[#This Row],[OrderID]],[3]!Table13456[No заказа],[3]!Table13456[Количество],"",0,1)</f>
        <v>1</v>
      </c>
      <c r="I6886" s="5">
        <f>_xlfn.XLOOKUP(Table16[[#This Row],[OrderID]],[3]!Table13456[No заказа],[3]!Table13456[Цена],"",0,1)</f>
        <v>8950</v>
      </c>
      <c r="J6886" s="2" t="str">
        <f>M01_SETTINGS!$F$2</f>
        <v>KASPI</v>
      </c>
    </row>
    <row r="6887" spans="1:10" x14ac:dyDescent="0.35">
      <c r="A6887" s="3">
        <f>_xlfn.XLOOKUP(Table16[[#This Row],[OrderID]],[3]!Table13456[No заказа],[3]!Table13456[Дата
отправки],"",0,1)</f>
        <v>45589</v>
      </c>
      <c r="B6887" s="2">
        <v>431198712</v>
      </c>
      <c r="C6887" s="2"/>
      <c r="D6887" s="2"/>
      <c r="E6887" s="3"/>
      <c r="F6887" s="3"/>
      <c r="H6887" s="5">
        <f>_xlfn.XLOOKUP(Table16[[#This Row],[OrderID]],[3]!Table13456[No заказа],[3]!Table13456[Количество],"",0,1)</f>
        <v>1</v>
      </c>
      <c r="I6887" s="5">
        <f>_xlfn.XLOOKUP(Table16[[#This Row],[OrderID]],[3]!Table13456[No заказа],[3]!Table13456[Цена],"",0,1)</f>
        <v>8950</v>
      </c>
      <c r="J6887" s="2" t="str">
        <f>M01_SETTINGS!$F$2</f>
        <v>KASPI</v>
      </c>
    </row>
    <row r="6888" spans="1:10" x14ac:dyDescent="0.35">
      <c r="A6888" s="3">
        <f>_xlfn.XLOOKUP(Table16[[#This Row],[OrderID]],[3]!Table13456[No заказа],[3]!Table13456[Дата
отправки],"",0,1)</f>
        <v>45589</v>
      </c>
      <c r="B6888" s="2">
        <v>431238426</v>
      </c>
      <c r="C6888" s="2"/>
      <c r="D6888" s="2"/>
      <c r="E6888" s="3"/>
      <c r="F6888" s="3"/>
      <c r="H6888" s="5">
        <f>_xlfn.XLOOKUP(Table16[[#This Row],[OrderID]],[3]!Table13456[No заказа],[3]!Table13456[Количество],"",0,1)</f>
        <v>1</v>
      </c>
      <c r="I6888" s="5">
        <f>_xlfn.XLOOKUP(Table16[[#This Row],[OrderID]],[3]!Table13456[No заказа],[3]!Table13456[Цена],"",0,1)</f>
        <v>8995</v>
      </c>
      <c r="J6888" s="2" t="str">
        <f>M01_SETTINGS!$F$2</f>
        <v>KASPI</v>
      </c>
    </row>
    <row r="6889" spans="1:10" x14ac:dyDescent="0.35">
      <c r="A6889" s="3">
        <f>_xlfn.XLOOKUP(Table16[[#This Row],[OrderID]],[3]!Table13456[No заказа],[3]!Table13456[Дата
отправки],"",0,1)</f>
        <v>45589</v>
      </c>
      <c r="B6889" s="2">
        <v>431101914</v>
      </c>
      <c r="C6889" s="2"/>
      <c r="D6889" s="2"/>
      <c r="E6889" s="3"/>
      <c r="F6889" s="3"/>
      <c r="H6889" s="5">
        <f>_xlfn.XLOOKUP(Table16[[#This Row],[OrderID]],[3]!Table13456[No заказа],[3]!Table13456[Количество],"",0,1)</f>
        <v>1</v>
      </c>
      <c r="I6889" s="5">
        <f>_xlfn.XLOOKUP(Table16[[#This Row],[OrderID]],[3]!Table13456[No заказа],[3]!Table13456[Цена],"",0,1)</f>
        <v>9000</v>
      </c>
      <c r="J6889" s="2" t="str">
        <f>M01_SETTINGS!$F$2</f>
        <v>KASPI</v>
      </c>
    </row>
    <row r="6890" spans="1:10" x14ac:dyDescent="0.35">
      <c r="A6890" s="3">
        <f>_xlfn.XLOOKUP(Table16[[#This Row],[OrderID]],[3]!Table13456[No заказа],[3]!Table13456[Дата
отправки],"",0,1)</f>
        <v>45589</v>
      </c>
      <c r="B6890" s="2">
        <v>431168259</v>
      </c>
      <c r="C6890" s="2"/>
      <c r="D6890" s="2"/>
      <c r="E6890" s="3"/>
      <c r="F6890" s="3"/>
      <c r="H6890" s="5">
        <f>_xlfn.XLOOKUP(Table16[[#This Row],[OrderID]],[3]!Table13456[No заказа],[3]!Table13456[Количество],"",0,1)</f>
        <v>1</v>
      </c>
      <c r="I6890" s="5">
        <f>_xlfn.XLOOKUP(Table16[[#This Row],[OrderID]],[3]!Table13456[No заказа],[3]!Table13456[Цена],"",0,1)</f>
        <v>8950</v>
      </c>
      <c r="J6890" s="2" t="str">
        <f>M01_SETTINGS!$F$2</f>
        <v>KASPI</v>
      </c>
    </row>
    <row r="6891" spans="1:10" x14ac:dyDescent="0.35">
      <c r="A6891" s="3">
        <f>_xlfn.XLOOKUP(Table16[[#This Row],[OrderID]],[3]!Table13456[No заказа],[3]!Table13456[Дата
отправки],"",0,1)</f>
        <v>45589</v>
      </c>
      <c r="B6891" s="2">
        <v>431168513</v>
      </c>
      <c r="C6891" s="2"/>
      <c r="D6891" s="2"/>
      <c r="E6891" s="3"/>
      <c r="F6891" s="3"/>
      <c r="H6891" s="5">
        <f>_xlfn.XLOOKUP(Table16[[#This Row],[OrderID]],[3]!Table13456[No заказа],[3]!Table13456[Количество],"",0,1)</f>
        <v>1</v>
      </c>
      <c r="I6891" s="5">
        <f>_xlfn.XLOOKUP(Table16[[#This Row],[OrderID]],[3]!Table13456[No заказа],[3]!Table13456[Цена],"",0,1)</f>
        <v>8950</v>
      </c>
      <c r="J6891" s="2" t="str">
        <f>M01_SETTINGS!$F$2</f>
        <v>KASPI</v>
      </c>
    </row>
    <row r="6892" spans="1:10" x14ac:dyDescent="0.35">
      <c r="A6892" s="3">
        <f>_xlfn.XLOOKUP(Table16[[#This Row],[OrderID]],[3]!Table13456[No заказа],[3]!Table13456[Дата
отправки],"",0,1)</f>
        <v>45589</v>
      </c>
      <c r="B6892" s="2">
        <v>431126366</v>
      </c>
      <c r="C6892" s="2"/>
      <c r="D6892" s="2"/>
      <c r="E6892" s="3"/>
      <c r="F6892" s="3"/>
      <c r="H6892" s="5">
        <f>_xlfn.XLOOKUP(Table16[[#This Row],[OrderID]],[3]!Table13456[No заказа],[3]!Table13456[Количество],"",0,1)</f>
        <v>1</v>
      </c>
      <c r="I6892" s="5">
        <f>_xlfn.XLOOKUP(Table16[[#This Row],[OrderID]],[3]!Table13456[No заказа],[3]!Table13456[Цена],"",0,1)</f>
        <v>8989</v>
      </c>
      <c r="J6892" s="2" t="str">
        <f>M01_SETTINGS!$F$2</f>
        <v>KASPI</v>
      </c>
    </row>
    <row r="6893" spans="1:10" x14ac:dyDescent="0.35">
      <c r="A6893" s="3">
        <f>_xlfn.XLOOKUP(Table16[[#This Row],[OrderID]],[3]!Table13456[No заказа],[3]!Table13456[Дата
отправки],"",0,1)</f>
        <v>45589</v>
      </c>
      <c r="B6893" s="2">
        <v>430911524</v>
      </c>
      <c r="C6893" s="2"/>
      <c r="D6893" s="2"/>
      <c r="E6893" s="3"/>
      <c r="F6893" s="3"/>
      <c r="H6893" s="5">
        <f>_xlfn.XLOOKUP(Table16[[#This Row],[OrderID]],[3]!Table13456[No заказа],[3]!Table13456[Количество],"",0,1)</f>
        <v>1</v>
      </c>
      <c r="I6893" s="5">
        <f>_xlfn.XLOOKUP(Table16[[#This Row],[OrderID]],[3]!Table13456[No заказа],[3]!Table13456[Цена],"",0,1)</f>
        <v>8300</v>
      </c>
      <c r="J6893" s="2" t="str">
        <f>M01_SETTINGS!$F$2</f>
        <v>KASPI</v>
      </c>
    </row>
    <row r="6894" spans="1:10" x14ac:dyDescent="0.35">
      <c r="A6894" s="3">
        <f>_xlfn.XLOOKUP(Table16[[#This Row],[OrderID]],[3]!Table13456[No заказа],[3]!Table13456[Дата
отправки],"",0,1)</f>
        <v>45589</v>
      </c>
      <c r="B6894" s="2">
        <v>430971406</v>
      </c>
      <c r="C6894" s="2"/>
      <c r="D6894" s="2"/>
      <c r="E6894" s="3"/>
      <c r="F6894" s="3"/>
      <c r="H6894" s="5">
        <f>_xlfn.XLOOKUP(Table16[[#This Row],[OrderID]],[3]!Table13456[No заказа],[3]!Table13456[Количество],"",0,1)</f>
        <v>1</v>
      </c>
      <c r="I6894" s="5">
        <f>_xlfn.XLOOKUP(Table16[[#This Row],[OrderID]],[3]!Table13456[No заказа],[3]!Table13456[Цена],"",0,1)</f>
        <v>8950</v>
      </c>
      <c r="J6894" s="2" t="str">
        <f>M01_SETTINGS!$F$2</f>
        <v>KASPI</v>
      </c>
    </row>
    <row r="6895" spans="1:10" x14ac:dyDescent="0.35">
      <c r="A6895" s="3">
        <f>_xlfn.XLOOKUP(Table16[[#This Row],[OrderID]],[3]!Table13456[No заказа],[3]!Table13456[Дата
отправки],"",0,1)</f>
        <v>45589</v>
      </c>
      <c r="B6895" s="2">
        <v>430957955</v>
      </c>
      <c r="C6895" s="2"/>
      <c r="D6895" s="2"/>
      <c r="E6895" s="3"/>
      <c r="F6895" s="3"/>
      <c r="H6895" s="5">
        <f>_xlfn.XLOOKUP(Table16[[#This Row],[OrderID]],[3]!Table13456[No заказа],[3]!Table13456[Количество],"",0,1)</f>
        <v>1</v>
      </c>
      <c r="I6895" s="5">
        <f>_xlfn.XLOOKUP(Table16[[#This Row],[OrderID]],[3]!Table13456[No заказа],[3]!Table13456[Цена],"",0,1)</f>
        <v>8950</v>
      </c>
      <c r="J6895" s="2" t="str">
        <f>M01_SETTINGS!$F$2</f>
        <v>KASPI</v>
      </c>
    </row>
    <row r="6896" spans="1:10" x14ac:dyDescent="0.35">
      <c r="A6896" s="3">
        <f>_xlfn.XLOOKUP(Table16[[#This Row],[OrderID]],[3]!Table13456[No заказа],[3]!Table13456[Дата
отправки],"",0,1)</f>
        <v>45589</v>
      </c>
      <c r="B6896" s="2">
        <v>430992463</v>
      </c>
      <c r="C6896" s="2"/>
      <c r="D6896" s="2"/>
      <c r="E6896" s="3"/>
      <c r="F6896" s="3"/>
      <c r="H6896" s="5">
        <f>_xlfn.XLOOKUP(Table16[[#This Row],[OrderID]],[3]!Table13456[No заказа],[3]!Table13456[Количество],"",0,1)</f>
        <v>1</v>
      </c>
      <c r="I6896" s="5">
        <f>_xlfn.XLOOKUP(Table16[[#This Row],[OrderID]],[3]!Table13456[No заказа],[3]!Table13456[Цена],"",0,1)</f>
        <v>9000</v>
      </c>
      <c r="J6896" s="2" t="str">
        <f>M01_SETTINGS!$F$2</f>
        <v>KASPI</v>
      </c>
    </row>
    <row r="6897" spans="1:10" x14ac:dyDescent="0.35">
      <c r="A6897" s="3">
        <f>_xlfn.XLOOKUP(Table16[[#This Row],[OrderID]],[3]!Table13456[No заказа],[3]!Table13456[Дата
отправки],"",0,1)</f>
        <v>45588</v>
      </c>
      <c r="B6897" s="2">
        <v>430832095</v>
      </c>
      <c r="C6897" s="2"/>
      <c r="D6897" s="2"/>
      <c r="E6897" s="3"/>
      <c r="F6897" s="3"/>
      <c r="H6897" s="5">
        <f>_xlfn.XLOOKUP(Table16[[#This Row],[OrderID]],[3]!Table13456[No заказа],[3]!Table13456[Количество],"",0,1)</f>
        <v>1</v>
      </c>
      <c r="I6897" s="5">
        <f>_xlfn.XLOOKUP(Table16[[#This Row],[OrderID]],[3]!Table13456[No заказа],[3]!Table13456[Цена],"",0,1)</f>
        <v>8899</v>
      </c>
      <c r="J6897" s="2" t="str">
        <f>M01_SETTINGS!$F$2</f>
        <v>KASPI</v>
      </c>
    </row>
    <row r="6898" spans="1:10" x14ac:dyDescent="0.35">
      <c r="A6898" s="3">
        <f>_xlfn.XLOOKUP(Table16[[#This Row],[OrderID]],[3]!Table13456[No заказа],[3]!Table13456[Дата
отправки],"",0,1)</f>
        <v>45588</v>
      </c>
      <c r="B6898" s="2">
        <v>430759485</v>
      </c>
      <c r="C6898" s="2"/>
      <c r="D6898" s="2"/>
      <c r="E6898" s="3"/>
      <c r="F6898" s="3"/>
      <c r="H6898" s="5">
        <f>_xlfn.XLOOKUP(Table16[[#This Row],[OrderID]],[3]!Table13456[No заказа],[3]!Table13456[Количество],"",0,1)</f>
        <v>1</v>
      </c>
      <c r="I6898" s="5">
        <f>_xlfn.XLOOKUP(Table16[[#This Row],[OrderID]],[3]!Table13456[No заказа],[3]!Table13456[Цена],"",0,1)</f>
        <v>8990</v>
      </c>
      <c r="J6898" s="2" t="str">
        <f>M01_SETTINGS!$F$2</f>
        <v>KASPI</v>
      </c>
    </row>
    <row r="6899" spans="1:10" x14ac:dyDescent="0.35">
      <c r="A6899" s="3">
        <f>_xlfn.XLOOKUP(Table16[[#This Row],[OrderID]],[3]!Table13456[No заказа],[3]!Table13456[Дата
отправки],"",0,1)</f>
        <v>45588</v>
      </c>
      <c r="B6899" s="2">
        <v>430792734</v>
      </c>
      <c r="C6899" s="2"/>
      <c r="D6899" s="2"/>
      <c r="E6899" s="3"/>
      <c r="F6899" s="3"/>
      <c r="H6899" s="5">
        <f>_xlfn.XLOOKUP(Table16[[#This Row],[OrderID]],[3]!Table13456[No заказа],[3]!Table13456[Количество],"",0,1)</f>
        <v>1</v>
      </c>
      <c r="I6899" s="5">
        <f>_xlfn.XLOOKUP(Table16[[#This Row],[OrderID]],[3]!Table13456[No заказа],[3]!Table13456[Цена],"",0,1)</f>
        <v>8990</v>
      </c>
      <c r="J6899" s="2" t="str">
        <f>M01_SETTINGS!$F$2</f>
        <v>KASPI</v>
      </c>
    </row>
    <row r="6900" spans="1:10" x14ac:dyDescent="0.35">
      <c r="A6900" s="3">
        <f>_xlfn.XLOOKUP(Table16[[#This Row],[OrderID]],[3]!Table13456[No заказа],[3]!Table13456[Дата
отправки],"",0,1)</f>
        <v>45588</v>
      </c>
      <c r="B6900" s="2">
        <v>430738666</v>
      </c>
      <c r="C6900" s="2"/>
      <c r="D6900" s="2"/>
      <c r="E6900" s="3"/>
      <c r="F6900" s="3"/>
      <c r="H6900" s="5">
        <f>_xlfn.XLOOKUP(Table16[[#This Row],[OrderID]],[3]!Table13456[No заказа],[3]!Table13456[Количество],"",0,1)</f>
        <v>1</v>
      </c>
      <c r="I6900" s="5">
        <f>_xlfn.XLOOKUP(Table16[[#This Row],[OrderID]],[3]!Table13456[No заказа],[3]!Table13456[Цена],"",0,1)</f>
        <v>8979</v>
      </c>
      <c r="J6900" s="2" t="str">
        <f>M01_SETTINGS!$F$2</f>
        <v>KASPI</v>
      </c>
    </row>
    <row r="6901" spans="1:10" x14ac:dyDescent="0.35">
      <c r="A6901" s="3">
        <f>_xlfn.XLOOKUP(Table16[[#This Row],[OrderID]],[3]!Table13456[No заказа],[3]!Table13456[Дата
отправки],"",0,1)</f>
        <v>45588</v>
      </c>
      <c r="B6901" s="2">
        <v>430809791</v>
      </c>
      <c r="C6901" s="2"/>
      <c r="D6901" s="2"/>
      <c r="E6901" s="3"/>
      <c r="F6901" s="3"/>
      <c r="H6901" s="5">
        <f>_xlfn.XLOOKUP(Table16[[#This Row],[OrderID]],[3]!Table13456[No заказа],[3]!Table13456[Количество],"",0,1)</f>
        <v>1</v>
      </c>
      <c r="I6901" s="5">
        <f>_xlfn.XLOOKUP(Table16[[#This Row],[OrderID]],[3]!Table13456[No заказа],[3]!Table13456[Цена],"",0,1)</f>
        <v>8979</v>
      </c>
      <c r="J6901" s="2" t="str">
        <f>M01_SETTINGS!$F$2</f>
        <v>KASPI</v>
      </c>
    </row>
    <row r="6902" spans="1:10" x14ac:dyDescent="0.35">
      <c r="A6902" s="3">
        <f>_xlfn.XLOOKUP(Table16[[#This Row],[OrderID]],[3]!Table13456[No заказа],[3]!Table13456[Дата
отправки],"",0,1)</f>
        <v>45588</v>
      </c>
      <c r="B6902" s="2">
        <v>430683630</v>
      </c>
      <c r="C6902" s="2"/>
      <c r="D6902" s="2"/>
      <c r="E6902" s="3"/>
      <c r="F6902" s="3"/>
      <c r="H6902" s="5">
        <f>_xlfn.XLOOKUP(Table16[[#This Row],[OrderID]],[3]!Table13456[No заказа],[3]!Table13456[Количество],"",0,1)</f>
        <v>1</v>
      </c>
      <c r="I6902" s="5">
        <f>_xlfn.XLOOKUP(Table16[[#This Row],[OrderID]],[3]!Table13456[No заказа],[3]!Table13456[Цена],"",0,1)</f>
        <v>8399</v>
      </c>
      <c r="J6902" s="2" t="str">
        <f>M01_SETTINGS!$F$2</f>
        <v>KASPI</v>
      </c>
    </row>
    <row r="6903" spans="1:10" x14ac:dyDescent="0.35">
      <c r="A6903" s="3">
        <f>_xlfn.XLOOKUP(Table16[[#This Row],[OrderID]],[3]!Table13456[No заказа],[3]!Table13456[Дата
отправки],"",0,1)</f>
        <v>45588</v>
      </c>
      <c r="B6903" s="2">
        <v>430969069</v>
      </c>
      <c r="C6903" s="2"/>
      <c r="D6903" s="2"/>
      <c r="E6903" s="3"/>
      <c r="F6903" s="3"/>
      <c r="H6903" s="5">
        <f>_xlfn.XLOOKUP(Table16[[#This Row],[OrderID]],[3]!Table13456[No заказа],[3]!Table13456[Количество],"",0,1)</f>
        <v>1</v>
      </c>
      <c r="I6903" s="5">
        <f>_xlfn.XLOOKUP(Table16[[#This Row],[OrderID]],[3]!Table13456[No заказа],[3]!Table13456[Цена],"",0,1)</f>
        <v>8999</v>
      </c>
      <c r="J6903" s="2" t="str">
        <f>M01_SETTINGS!$F$2</f>
        <v>KASPI</v>
      </c>
    </row>
    <row r="6904" spans="1:10" x14ac:dyDescent="0.35">
      <c r="A6904" s="3">
        <f>_xlfn.XLOOKUP(Table16[[#This Row],[OrderID]],[3]!Table13456[No заказа],[3]!Table13456[Дата
отправки],"",0,1)</f>
        <v>45588</v>
      </c>
      <c r="B6904" s="2">
        <v>431037058</v>
      </c>
      <c r="C6904" s="2"/>
      <c r="D6904" s="2"/>
      <c r="E6904" s="3"/>
      <c r="F6904" s="3"/>
      <c r="H6904" s="5">
        <f>_xlfn.XLOOKUP(Table16[[#This Row],[OrderID]],[3]!Table13456[No заказа],[3]!Table13456[Количество],"",0,1)</f>
        <v>1</v>
      </c>
      <c r="I6904" s="5">
        <f>_xlfn.XLOOKUP(Table16[[#This Row],[OrderID]],[3]!Table13456[No заказа],[3]!Table13456[Цена],"",0,1)</f>
        <v>8994</v>
      </c>
      <c r="J6904" s="2" t="str">
        <f>M01_SETTINGS!$F$2</f>
        <v>KASPI</v>
      </c>
    </row>
    <row r="6905" spans="1:10" x14ac:dyDescent="0.35">
      <c r="A6905" s="3">
        <f>_xlfn.XLOOKUP(Table16[[#This Row],[OrderID]],[3]!Table13456[No заказа],[3]!Table13456[Дата
отправки],"",0,1)</f>
        <v>45588</v>
      </c>
      <c r="B6905" s="2">
        <v>430683832</v>
      </c>
      <c r="C6905" s="2"/>
      <c r="D6905" s="2"/>
      <c r="E6905" s="3"/>
      <c r="F6905" s="3"/>
      <c r="H6905" s="5">
        <f>_xlfn.XLOOKUP(Table16[[#This Row],[OrderID]],[3]!Table13456[No заказа],[3]!Table13456[Количество],"",0,1)</f>
        <v>1</v>
      </c>
      <c r="I6905" s="5">
        <f>_xlfn.XLOOKUP(Table16[[#This Row],[OrderID]],[3]!Table13456[No заказа],[3]!Table13456[Цена],"",0,1)</f>
        <v>8994</v>
      </c>
      <c r="J6905" s="2" t="str">
        <f>M01_SETTINGS!$F$2</f>
        <v>KASPI</v>
      </c>
    </row>
    <row r="6906" spans="1:10" x14ac:dyDescent="0.35">
      <c r="A6906" s="3">
        <f>_xlfn.XLOOKUP(Table16[[#This Row],[OrderID]],[3]!Table13456[No заказа],[3]!Table13456[Дата
отправки],"",0,1)</f>
        <v>45588</v>
      </c>
      <c r="B6906" s="2">
        <v>431070325</v>
      </c>
      <c r="C6906" s="2"/>
      <c r="D6906" s="2"/>
      <c r="E6906" s="3"/>
      <c r="F6906" s="3"/>
      <c r="H6906" s="5">
        <f>_xlfn.XLOOKUP(Table16[[#This Row],[OrderID]],[3]!Table13456[No заказа],[3]!Table13456[Количество],"",0,1)</f>
        <v>1</v>
      </c>
      <c r="I6906" s="5">
        <f>_xlfn.XLOOKUP(Table16[[#This Row],[OrderID]],[3]!Table13456[No заказа],[3]!Table13456[Цена],"",0,1)</f>
        <v>9000</v>
      </c>
      <c r="J6906" s="2" t="str">
        <f>M01_SETTINGS!$F$2</f>
        <v>KASPI</v>
      </c>
    </row>
    <row r="6907" spans="1:10" x14ac:dyDescent="0.35">
      <c r="A6907" s="3">
        <f>_xlfn.XLOOKUP(Table16[[#This Row],[OrderID]],[3]!Table13456[No заказа],[3]!Table13456[Дата
отправки],"",0,1)</f>
        <v>45588</v>
      </c>
      <c r="B6907" s="2">
        <v>430646032</v>
      </c>
      <c r="C6907" s="2"/>
      <c r="D6907" s="2"/>
      <c r="E6907" s="3"/>
      <c r="F6907" s="3"/>
      <c r="H6907" s="5">
        <f>_xlfn.XLOOKUP(Table16[[#This Row],[OrderID]],[3]!Table13456[No заказа],[3]!Table13456[Количество],"",0,1)</f>
        <v>1</v>
      </c>
      <c r="I6907" s="5">
        <f>_xlfn.XLOOKUP(Table16[[#This Row],[OrderID]],[3]!Table13456[No заказа],[3]!Table13456[Цена],"",0,1)</f>
        <v>8995</v>
      </c>
      <c r="J6907" s="2" t="str">
        <f>M01_SETTINGS!$F$2</f>
        <v>KASPI</v>
      </c>
    </row>
    <row r="6908" spans="1:10" x14ac:dyDescent="0.35">
      <c r="A6908" s="3">
        <f>_xlfn.XLOOKUP(Table16[[#This Row],[OrderID]],[3]!Table13456[No заказа],[3]!Table13456[Дата
отправки],"",0,1)</f>
        <v>45588</v>
      </c>
      <c r="B6908" s="2" t="s">
        <v>310</v>
      </c>
      <c r="C6908" s="2"/>
      <c r="D6908" s="2"/>
      <c r="E6908" s="3"/>
      <c r="F6908" s="3"/>
      <c r="H6908" s="5">
        <f>_xlfn.XLOOKUP(Table16[[#This Row],[OrderID]],[3]!Table13456[No заказа],[3]!Table13456[Количество],"",0,1)</f>
        <v>1</v>
      </c>
      <c r="I6908" s="5">
        <f>_xlfn.XLOOKUP(Table16[[#This Row],[OrderID]],[3]!Table13456[No заказа],[3]!Table13456[Цена],"",0,1)</f>
        <v>8422</v>
      </c>
      <c r="J6908" s="2" t="str">
        <f>M01_SETTINGS!$F$2</f>
        <v>KASPI</v>
      </c>
    </row>
    <row r="6909" spans="1:10" x14ac:dyDescent="0.35">
      <c r="A6909" s="3">
        <f>_xlfn.XLOOKUP(Table16[[#This Row],[OrderID]],[3]!Table13456[No заказа],[3]!Table13456[Дата
отправки],"",0,1)</f>
        <v>45588</v>
      </c>
      <c r="B6909" s="2" t="s">
        <v>311</v>
      </c>
      <c r="C6909" s="2"/>
      <c r="D6909" s="2"/>
      <c r="E6909" s="3"/>
      <c r="F6909" s="3"/>
      <c r="H6909" s="5">
        <f>_xlfn.XLOOKUP(Table16[[#This Row],[OrderID]],[3]!Table13456[No заказа],[3]!Table13456[Количество],"",0,1)</f>
        <v>1</v>
      </c>
      <c r="I6909" s="5">
        <f>_xlfn.XLOOKUP(Table16[[#This Row],[OrderID]],[3]!Table13456[No заказа],[3]!Table13456[Цена],"",0,1)</f>
        <v>8422</v>
      </c>
      <c r="J6909" s="2" t="str">
        <f>M01_SETTINGS!$F$2</f>
        <v>KASPI</v>
      </c>
    </row>
    <row r="6910" spans="1:10" x14ac:dyDescent="0.35">
      <c r="A6910" s="3">
        <f>_xlfn.XLOOKUP(Table16[[#This Row],[OrderID]],[3]!Table13456[No заказа],[3]!Table13456[Дата
отправки],"",0,1)</f>
        <v>45588</v>
      </c>
      <c r="B6910" s="2">
        <v>430914657</v>
      </c>
      <c r="C6910" s="2"/>
      <c r="D6910" s="2"/>
      <c r="E6910" s="3"/>
      <c r="F6910" s="3"/>
      <c r="H6910" s="5">
        <f>_xlfn.XLOOKUP(Table16[[#This Row],[OrderID]],[3]!Table13456[No заказа],[3]!Table13456[Количество],"",0,1)</f>
        <v>1</v>
      </c>
      <c r="I6910" s="5">
        <f>_xlfn.XLOOKUP(Table16[[#This Row],[OrderID]],[3]!Table13456[No заказа],[3]!Table13456[Цена],"",0,1)</f>
        <v>8991</v>
      </c>
      <c r="J6910" s="2" t="str">
        <f>M01_SETTINGS!$F$2</f>
        <v>KASPI</v>
      </c>
    </row>
    <row r="6911" spans="1:10" x14ac:dyDescent="0.35">
      <c r="A6911" s="3">
        <f>_xlfn.XLOOKUP(Table16[[#This Row],[OrderID]],[3]!Table13456[No заказа],[3]!Table13456[Дата
отправки],"",0,1)</f>
        <v>45588</v>
      </c>
      <c r="B6911" s="2">
        <v>430959513</v>
      </c>
      <c r="C6911" s="2"/>
      <c r="D6911" s="2"/>
      <c r="E6911" s="3"/>
      <c r="F6911" s="3"/>
      <c r="H6911" s="5">
        <f>_xlfn.XLOOKUP(Table16[[#This Row],[OrderID]],[3]!Table13456[No заказа],[3]!Table13456[Количество],"",0,1)</f>
        <v>1</v>
      </c>
      <c r="I6911" s="5">
        <f>_xlfn.XLOOKUP(Table16[[#This Row],[OrderID]],[3]!Table13456[No заказа],[3]!Table13456[Цена],"",0,1)</f>
        <v>8989</v>
      </c>
      <c r="J6911" s="2" t="str">
        <f>M01_SETTINGS!$F$2</f>
        <v>KASPI</v>
      </c>
    </row>
    <row r="6912" spans="1:10" x14ac:dyDescent="0.35">
      <c r="A6912" s="3">
        <f>_xlfn.XLOOKUP(Table16[[#This Row],[OrderID]],[3]!Table13456[No заказа],[3]!Table13456[Дата
отправки],"",0,1)</f>
        <v>45588</v>
      </c>
      <c r="B6912" s="2">
        <v>430718439</v>
      </c>
      <c r="C6912" s="2"/>
      <c r="D6912" s="2"/>
      <c r="E6912" s="3"/>
      <c r="F6912" s="3"/>
      <c r="H6912" s="5">
        <f>_xlfn.XLOOKUP(Table16[[#This Row],[OrderID]],[3]!Table13456[No заказа],[3]!Table13456[Количество],"",0,1)</f>
        <v>1</v>
      </c>
      <c r="I6912" s="5">
        <f>_xlfn.XLOOKUP(Table16[[#This Row],[OrderID]],[3]!Table13456[No заказа],[3]!Table13456[Цена],"",0,1)</f>
        <v>8991</v>
      </c>
      <c r="J6912" s="2" t="str">
        <f>M01_SETTINGS!$F$2</f>
        <v>KASPI</v>
      </c>
    </row>
    <row r="6913" spans="1:10" x14ac:dyDescent="0.35">
      <c r="A6913" s="3">
        <f>_xlfn.XLOOKUP(Table16[[#This Row],[OrderID]],[3]!Table13456[No заказа],[3]!Table13456[Дата
отправки],"",0,1)</f>
        <v>45588</v>
      </c>
      <c r="B6913" s="2">
        <v>430853890</v>
      </c>
      <c r="C6913" s="2"/>
      <c r="D6913" s="2"/>
      <c r="E6913" s="3"/>
      <c r="F6913" s="3"/>
      <c r="H6913" s="5">
        <f>_xlfn.XLOOKUP(Table16[[#This Row],[OrderID]],[3]!Table13456[No заказа],[3]!Table13456[Количество],"",0,1)</f>
        <v>1</v>
      </c>
      <c r="I6913" s="5">
        <f>_xlfn.XLOOKUP(Table16[[#This Row],[OrderID]],[3]!Table13456[No заказа],[3]!Table13456[Цена],"",0,1)</f>
        <v>8950</v>
      </c>
      <c r="J6913" s="2" t="str">
        <f>M01_SETTINGS!$F$2</f>
        <v>KASPI</v>
      </c>
    </row>
    <row r="6914" spans="1:10" x14ac:dyDescent="0.35">
      <c r="A6914" s="3">
        <f>_xlfn.XLOOKUP(Table16[[#This Row],[OrderID]],[3]!Table13456[No заказа],[3]!Table13456[Дата
отправки],"",0,1)</f>
        <v>45588</v>
      </c>
      <c r="B6914" s="2">
        <v>430646124</v>
      </c>
      <c r="C6914" s="2"/>
      <c r="D6914" s="2"/>
      <c r="E6914" s="3"/>
      <c r="F6914" s="3"/>
      <c r="H6914" s="5">
        <f>_xlfn.XLOOKUP(Table16[[#This Row],[OrderID]],[3]!Table13456[No заказа],[3]!Table13456[Количество],"",0,1)</f>
        <v>1</v>
      </c>
      <c r="I6914" s="5">
        <f>_xlfn.XLOOKUP(Table16[[#This Row],[OrderID]],[3]!Table13456[No заказа],[3]!Table13456[Цена],"",0,1)</f>
        <v>8989</v>
      </c>
      <c r="J6914" s="2" t="str">
        <f>M01_SETTINGS!$F$2</f>
        <v>KASPI</v>
      </c>
    </row>
    <row r="6915" spans="1:10" x14ac:dyDescent="0.35">
      <c r="A6915" s="3">
        <f>_xlfn.XLOOKUP(Table16[[#This Row],[OrderID]],[3]!Table13456[No заказа],[3]!Table13456[Дата
отправки],"",0,1)</f>
        <v>45588</v>
      </c>
      <c r="B6915" s="2">
        <v>430648974</v>
      </c>
      <c r="C6915" s="2"/>
      <c r="D6915" s="2"/>
      <c r="E6915" s="3"/>
      <c r="F6915" s="3"/>
      <c r="H6915" s="5">
        <f>_xlfn.XLOOKUP(Table16[[#This Row],[OrderID]],[3]!Table13456[No заказа],[3]!Table13456[Количество],"",0,1)</f>
        <v>1</v>
      </c>
      <c r="I6915" s="5">
        <f>_xlfn.XLOOKUP(Table16[[#This Row],[OrderID]],[3]!Table13456[No заказа],[3]!Table13456[Цена],"",0,1)</f>
        <v>8989</v>
      </c>
      <c r="J6915" s="2" t="str">
        <f>M01_SETTINGS!$F$2</f>
        <v>KASPI</v>
      </c>
    </row>
    <row r="6916" spans="1:10" x14ac:dyDescent="0.35">
      <c r="A6916" s="3">
        <f>_xlfn.XLOOKUP(Table16[[#This Row],[OrderID]],[3]!Table13456[No заказа],[3]!Table13456[Дата
отправки],"",0,1)</f>
        <v>45588</v>
      </c>
      <c r="B6916" s="2" t="s">
        <v>312</v>
      </c>
      <c r="C6916" s="2"/>
      <c r="D6916" s="2"/>
      <c r="E6916" s="3"/>
      <c r="F6916" s="3"/>
      <c r="H6916" s="5">
        <f>_xlfn.XLOOKUP(Table16[[#This Row],[OrderID]],[3]!Table13456[No заказа],[3]!Table13456[Количество],"",0,1)</f>
        <v>1</v>
      </c>
      <c r="I6916" s="5">
        <f>_xlfn.XLOOKUP(Table16[[#This Row],[OrderID]],[3]!Table13456[No заказа],[3]!Table13456[Цена],"",0,1)</f>
        <v>8991</v>
      </c>
      <c r="J6916" s="2" t="str">
        <f>M01_SETTINGS!$F$2</f>
        <v>KASPI</v>
      </c>
    </row>
    <row r="6917" spans="1:10" x14ac:dyDescent="0.35">
      <c r="A6917" s="3">
        <f>_xlfn.XLOOKUP(Table16[[#This Row],[OrderID]],[3]!Table13456[No заказа],[3]!Table13456[Дата
отправки],"",0,1)</f>
        <v>45588</v>
      </c>
      <c r="B6917" s="2" t="s">
        <v>313</v>
      </c>
      <c r="C6917" s="2"/>
      <c r="D6917" s="2"/>
      <c r="E6917" s="3"/>
      <c r="F6917" s="3"/>
      <c r="H6917" s="5">
        <f>_xlfn.XLOOKUP(Table16[[#This Row],[OrderID]],[3]!Table13456[No заказа],[3]!Table13456[Количество],"",0,1)</f>
        <v>1</v>
      </c>
      <c r="I6917" s="5">
        <f>_xlfn.XLOOKUP(Table16[[#This Row],[OrderID]],[3]!Table13456[No заказа],[3]!Table13456[Цена],"",0,1)</f>
        <v>8991</v>
      </c>
      <c r="J6917" s="2" t="str">
        <f>M01_SETTINGS!$F$2</f>
        <v>KASPI</v>
      </c>
    </row>
    <row r="6918" spans="1:10" x14ac:dyDescent="0.35">
      <c r="A6918" s="3">
        <f>_xlfn.XLOOKUP(Table16[[#This Row],[OrderID]],[3]!Table13456[No заказа],[3]!Table13456[Дата
отправки],"",0,1)</f>
        <v>45587</v>
      </c>
      <c r="B6918" s="2">
        <v>430499919</v>
      </c>
      <c r="C6918" s="2"/>
      <c r="D6918" s="2"/>
      <c r="E6918" s="3"/>
      <c r="F6918" s="3"/>
      <c r="H6918" s="5">
        <f>_xlfn.XLOOKUP(Table16[[#This Row],[OrderID]],[3]!Table13456[No заказа],[3]!Table13456[Количество],"",0,1)</f>
        <v>1</v>
      </c>
      <c r="I6918" s="5">
        <f>_xlfn.XLOOKUP(Table16[[#This Row],[OrderID]],[3]!Table13456[No заказа],[3]!Table13456[Цена],"",0,1)</f>
        <v>9990</v>
      </c>
      <c r="J6918" s="2" t="str">
        <f>M01_SETTINGS!$F$2</f>
        <v>KASPI</v>
      </c>
    </row>
    <row r="6919" spans="1:10" x14ac:dyDescent="0.35">
      <c r="A6919" s="3">
        <f>_xlfn.XLOOKUP(Table16[[#This Row],[OrderID]],[3]!Table13456[No заказа],[3]!Table13456[Дата
отправки],"",0,1)</f>
        <v>45587</v>
      </c>
      <c r="B6919" s="2">
        <v>430537687</v>
      </c>
      <c r="C6919" s="2"/>
      <c r="D6919" s="2"/>
      <c r="E6919" s="3"/>
      <c r="F6919" s="3"/>
      <c r="H6919" s="5">
        <f>_xlfn.XLOOKUP(Table16[[#This Row],[OrderID]],[3]!Table13456[No заказа],[3]!Table13456[Количество],"",0,1)</f>
        <v>1</v>
      </c>
      <c r="I6919" s="5">
        <f>_xlfn.XLOOKUP(Table16[[#This Row],[OrderID]],[3]!Table13456[No заказа],[3]!Table13456[Цена],"",0,1)</f>
        <v>9990</v>
      </c>
      <c r="J6919" s="2" t="str">
        <f>M01_SETTINGS!$F$2</f>
        <v>KASPI</v>
      </c>
    </row>
    <row r="6920" spans="1:10" x14ac:dyDescent="0.35">
      <c r="A6920" s="3">
        <f>_xlfn.XLOOKUP(Table16[[#This Row],[OrderID]],[3]!Table13456[No заказа],[3]!Table13456[Дата
отправки],"",0,1)</f>
        <v>45587</v>
      </c>
      <c r="B6920" s="2">
        <v>430377920</v>
      </c>
      <c r="C6920" s="2"/>
      <c r="D6920" s="2"/>
      <c r="E6920" s="3"/>
      <c r="F6920" s="3"/>
      <c r="H6920" s="5">
        <f>_xlfn.XLOOKUP(Table16[[#This Row],[OrderID]],[3]!Table13456[No заказа],[3]!Table13456[Количество],"",0,1)</f>
        <v>1</v>
      </c>
      <c r="I6920" s="5">
        <f>_xlfn.XLOOKUP(Table16[[#This Row],[OrderID]],[3]!Table13456[No заказа],[3]!Table13456[Цена],"",0,1)</f>
        <v>9990</v>
      </c>
      <c r="J6920" s="2" t="str">
        <f>M01_SETTINGS!$F$2</f>
        <v>KASPI</v>
      </c>
    </row>
    <row r="6921" spans="1:10" x14ac:dyDescent="0.35">
      <c r="A6921" s="3">
        <f>_xlfn.XLOOKUP(Table16[[#This Row],[OrderID]],[3]!Table13456[No заказа],[3]!Table13456[Дата
отправки],"",0,1)</f>
        <v>45587</v>
      </c>
      <c r="B6921" s="2">
        <v>430381495</v>
      </c>
      <c r="C6921" s="2"/>
      <c r="D6921" s="2"/>
      <c r="E6921" s="3"/>
      <c r="F6921" s="3"/>
      <c r="H6921" s="5">
        <f>_xlfn.XLOOKUP(Table16[[#This Row],[OrderID]],[3]!Table13456[No заказа],[3]!Table13456[Количество],"",0,1)</f>
        <v>1</v>
      </c>
      <c r="I6921" s="5">
        <f>_xlfn.XLOOKUP(Table16[[#This Row],[OrderID]],[3]!Table13456[No заказа],[3]!Table13456[Цена],"",0,1)</f>
        <v>9990</v>
      </c>
      <c r="J6921" s="2" t="str">
        <f>M01_SETTINGS!$F$2</f>
        <v>KASPI</v>
      </c>
    </row>
    <row r="6922" spans="1:10" x14ac:dyDescent="0.35">
      <c r="A6922" s="3">
        <f>_xlfn.XLOOKUP(Table16[[#This Row],[OrderID]],[3]!Table13456[No заказа],[3]!Table13456[Дата
отправки],"",0,1)</f>
        <v>45587</v>
      </c>
      <c r="B6922" s="2">
        <v>430314008</v>
      </c>
      <c r="C6922" s="2"/>
      <c r="D6922" s="2"/>
      <c r="E6922" s="3"/>
      <c r="F6922" s="3"/>
      <c r="H6922" s="5">
        <f>_xlfn.XLOOKUP(Table16[[#This Row],[OrderID]],[3]!Table13456[No заказа],[3]!Table13456[Количество],"",0,1)</f>
        <v>1</v>
      </c>
      <c r="I6922" s="5">
        <f>_xlfn.XLOOKUP(Table16[[#This Row],[OrderID]],[3]!Table13456[No заказа],[3]!Table13456[Цена],"",0,1)</f>
        <v>8500</v>
      </c>
      <c r="J6922" s="2" t="str">
        <f>M01_SETTINGS!$F$2</f>
        <v>KASPI</v>
      </c>
    </row>
    <row r="6923" spans="1:10" x14ac:dyDescent="0.35">
      <c r="A6923" s="3">
        <f>_xlfn.XLOOKUP(Table16[[#This Row],[OrderID]],[3]!Table13456[No заказа],[3]!Table13456[Дата
отправки],"",0,1)</f>
        <v>45587</v>
      </c>
      <c r="B6923" s="2">
        <v>430420053</v>
      </c>
      <c r="C6923" s="2"/>
      <c r="D6923" s="2"/>
      <c r="E6923" s="3"/>
      <c r="F6923" s="3"/>
      <c r="H6923" s="5">
        <f>_xlfn.XLOOKUP(Table16[[#This Row],[OrderID]],[3]!Table13456[No заказа],[3]!Table13456[Количество],"",0,1)</f>
        <v>1</v>
      </c>
      <c r="I6923" s="5">
        <f>_xlfn.XLOOKUP(Table16[[#This Row],[OrderID]],[3]!Table13456[No заказа],[3]!Table13456[Цена],"",0,1)</f>
        <v>8500</v>
      </c>
      <c r="J6923" s="2" t="str">
        <f>M01_SETTINGS!$F$2</f>
        <v>KASPI</v>
      </c>
    </row>
    <row r="6924" spans="1:10" x14ac:dyDescent="0.35">
      <c r="A6924" s="3">
        <f>_xlfn.XLOOKUP(Table16[[#This Row],[OrderID]],[3]!Table13456[No заказа],[3]!Table13456[Дата
отправки],"",0,1)</f>
        <v>45587</v>
      </c>
      <c r="B6924" s="2">
        <v>430506476</v>
      </c>
      <c r="C6924" s="2"/>
      <c r="D6924" s="2"/>
      <c r="E6924" s="3"/>
      <c r="F6924" s="3"/>
      <c r="H6924" s="5">
        <f>_xlfn.XLOOKUP(Table16[[#This Row],[OrderID]],[3]!Table13456[No заказа],[3]!Table13456[Количество],"",0,1)</f>
        <v>1</v>
      </c>
      <c r="I6924" s="5">
        <f>_xlfn.XLOOKUP(Table16[[#This Row],[OrderID]],[3]!Table13456[No заказа],[3]!Table13456[Цена],"",0,1)</f>
        <v>8899</v>
      </c>
      <c r="J6924" s="2" t="str">
        <f>M01_SETTINGS!$F$2</f>
        <v>KASPI</v>
      </c>
    </row>
    <row r="6925" spans="1:10" x14ac:dyDescent="0.35">
      <c r="A6925" s="3">
        <f>_xlfn.XLOOKUP(Table16[[#This Row],[OrderID]],[3]!Table13456[No заказа],[3]!Table13456[Дата
отправки],"",0,1)</f>
        <v>45587</v>
      </c>
      <c r="B6925" s="2">
        <v>430567601</v>
      </c>
      <c r="C6925" s="2"/>
      <c r="D6925" s="2"/>
      <c r="E6925" s="3"/>
      <c r="F6925" s="3"/>
      <c r="H6925" s="5">
        <f>_xlfn.XLOOKUP(Table16[[#This Row],[OrderID]],[3]!Table13456[No заказа],[3]!Table13456[Количество],"",0,1)</f>
        <v>1</v>
      </c>
      <c r="I6925" s="5">
        <f>_xlfn.XLOOKUP(Table16[[#This Row],[OrderID]],[3]!Table13456[No заказа],[3]!Table13456[Цена],"",0,1)</f>
        <v>8899</v>
      </c>
      <c r="J6925" s="2" t="str">
        <f>M01_SETTINGS!$F$2</f>
        <v>KASPI</v>
      </c>
    </row>
    <row r="6926" spans="1:10" x14ac:dyDescent="0.35">
      <c r="A6926" s="3">
        <f>_xlfn.XLOOKUP(Table16[[#This Row],[OrderID]],[3]!Table13456[No заказа],[3]!Table13456[Дата
отправки],"",0,1)</f>
        <v>45587</v>
      </c>
      <c r="B6926" s="2">
        <v>430525199</v>
      </c>
      <c r="C6926" s="2"/>
      <c r="D6926" s="2"/>
      <c r="E6926" s="3"/>
      <c r="F6926" s="3"/>
      <c r="H6926" s="5">
        <f>_xlfn.XLOOKUP(Table16[[#This Row],[OrderID]],[3]!Table13456[No заказа],[3]!Table13456[Количество],"",0,1)</f>
        <v>1</v>
      </c>
      <c r="I6926" s="5">
        <f>_xlfn.XLOOKUP(Table16[[#This Row],[OrderID]],[3]!Table13456[No заказа],[3]!Table13456[Цена],"",0,1)</f>
        <v>9000</v>
      </c>
      <c r="J6926" s="2" t="str">
        <f>M01_SETTINGS!$F$2</f>
        <v>KASPI</v>
      </c>
    </row>
    <row r="6927" spans="1:10" x14ac:dyDescent="0.35">
      <c r="A6927" s="3">
        <f>_xlfn.XLOOKUP(Table16[[#This Row],[OrderID]],[3]!Table13456[No заказа],[3]!Table13456[Дата
отправки],"",0,1)</f>
        <v>45587</v>
      </c>
      <c r="B6927" s="2">
        <v>430375644</v>
      </c>
      <c r="C6927" s="2"/>
      <c r="D6927" s="2"/>
      <c r="E6927" s="3"/>
      <c r="F6927" s="3"/>
      <c r="H6927" s="5">
        <f>_xlfn.XLOOKUP(Table16[[#This Row],[OrderID]],[3]!Table13456[No заказа],[3]!Table13456[Количество],"",0,1)</f>
        <v>1</v>
      </c>
      <c r="I6927" s="5">
        <f>_xlfn.XLOOKUP(Table16[[#This Row],[OrderID]],[3]!Table13456[No заказа],[3]!Table13456[Цена],"",0,1)</f>
        <v>8990</v>
      </c>
      <c r="J6927" s="2" t="str">
        <f>M01_SETTINGS!$F$2</f>
        <v>KASPI</v>
      </c>
    </row>
    <row r="6928" spans="1:10" x14ac:dyDescent="0.35">
      <c r="A6928" s="3">
        <f>_xlfn.XLOOKUP(Table16[[#This Row],[OrderID]],[3]!Table13456[No заказа],[3]!Table13456[Дата
отправки],"",0,1)</f>
        <v>45587</v>
      </c>
      <c r="B6928" s="2">
        <v>430184185</v>
      </c>
      <c r="C6928" s="2"/>
      <c r="D6928" s="2"/>
      <c r="E6928" s="3"/>
      <c r="F6928" s="3"/>
      <c r="H6928" s="5">
        <f>_xlfn.XLOOKUP(Table16[[#This Row],[OrderID]],[3]!Table13456[No заказа],[3]!Table13456[Количество],"",0,1)</f>
        <v>1</v>
      </c>
      <c r="I6928" s="5">
        <f>_xlfn.XLOOKUP(Table16[[#This Row],[OrderID]],[3]!Table13456[No заказа],[3]!Table13456[Цена],"",0,1)</f>
        <v>8950</v>
      </c>
      <c r="J6928" s="2" t="str">
        <f>M01_SETTINGS!$F$2</f>
        <v>KASPI</v>
      </c>
    </row>
    <row r="6929" spans="1:10" x14ac:dyDescent="0.35">
      <c r="A6929" s="3">
        <f>_xlfn.XLOOKUP(Table16[[#This Row],[OrderID]],[3]!Table13456[No заказа],[3]!Table13456[Дата
отправки],"",0,1)</f>
        <v>45587</v>
      </c>
      <c r="B6929" s="2">
        <v>430170873</v>
      </c>
      <c r="C6929" s="2"/>
      <c r="D6929" s="2"/>
      <c r="E6929" s="3"/>
      <c r="F6929" s="3"/>
      <c r="H6929" s="5">
        <f>_xlfn.XLOOKUP(Table16[[#This Row],[OrderID]],[3]!Table13456[No заказа],[3]!Table13456[Количество],"",0,1)</f>
        <v>1</v>
      </c>
      <c r="I6929" s="5">
        <f>_xlfn.XLOOKUP(Table16[[#This Row],[OrderID]],[3]!Table13456[No заказа],[3]!Table13456[Цена],"",0,1)</f>
        <v>8950</v>
      </c>
      <c r="J6929" s="2" t="str">
        <f>M01_SETTINGS!$F$2</f>
        <v>KASPI</v>
      </c>
    </row>
    <row r="6930" spans="1:10" x14ac:dyDescent="0.35">
      <c r="A6930" s="3">
        <f>_xlfn.XLOOKUP(Table16[[#This Row],[OrderID]],[3]!Table13456[No заказа],[3]!Table13456[Дата
отправки],"",0,1)</f>
        <v>45587</v>
      </c>
      <c r="B6930" s="2">
        <v>430199393</v>
      </c>
      <c r="C6930" s="2"/>
      <c r="D6930" s="2"/>
      <c r="E6930" s="3"/>
      <c r="F6930" s="3"/>
      <c r="H6930" s="5">
        <f>_xlfn.XLOOKUP(Table16[[#This Row],[OrderID]],[3]!Table13456[No заказа],[3]!Table13456[Количество],"",0,1)</f>
        <v>1</v>
      </c>
      <c r="I6930" s="5">
        <f>_xlfn.XLOOKUP(Table16[[#This Row],[OrderID]],[3]!Table13456[No заказа],[3]!Table13456[Цена],"",0,1)</f>
        <v>8950</v>
      </c>
      <c r="J6930" s="2" t="str">
        <f>M01_SETTINGS!$F$2</f>
        <v>KASPI</v>
      </c>
    </row>
    <row r="6931" spans="1:10" x14ac:dyDescent="0.35">
      <c r="A6931" s="3">
        <f>_xlfn.XLOOKUP(Table16[[#This Row],[OrderID]],[3]!Table13456[No заказа],[3]!Table13456[Дата
отправки],"",0,1)</f>
        <v>45587</v>
      </c>
      <c r="B6931" s="2">
        <v>430217955</v>
      </c>
      <c r="C6931" s="2"/>
      <c r="D6931" s="2"/>
      <c r="E6931" s="3"/>
      <c r="F6931" s="3"/>
      <c r="H6931" s="5">
        <f>_xlfn.XLOOKUP(Table16[[#This Row],[OrderID]],[3]!Table13456[No заказа],[3]!Table13456[Количество],"",0,1)</f>
        <v>1</v>
      </c>
      <c r="I6931" s="5">
        <f>_xlfn.XLOOKUP(Table16[[#This Row],[OrderID]],[3]!Table13456[No заказа],[3]!Table13456[Цена],"",0,1)</f>
        <v>8800</v>
      </c>
      <c r="J6931" s="2" t="str">
        <f>M01_SETTINGS!$F$2</f>
        <v>KASPI</v>
      </c>
    </row>
    <row r="6932" spans="1:10" x14ac:dyDescent="0.35">
      <c r="A6932" s="3">
        <f>_xlfn.XLOOKUP(Table16[[#This Row],[OrderID]],[3]!Table13456[No заказа],[3]!Table13456[Дата
отправки],"",0,1)</f>
        <v>45587</v>
      </c>
      <c r="B6932" s="2">
        <v>430409251</v>
      </c>
      <c r="C6932" s="2"/>
      <c r="D6932" s="2"/>
      <c r="E6932" s="3"/>
      <c r="F6932" s="3"/>
      <c r="H6932" s="5">
        <f>_xlfn.XLOOKUP(Table16[[#This Row],[OrderID]],[3]!Table13456[No заказа],[3]!Table13456[Количество],"",0,1)</f>
        <v>1</v>
      </c>
      <c r="I6932" s="5">
        <f>_xlfn.XLOOKUP(Table16[[#This Row],[OrderID]],[3]!Table13456[No заказа],[3]!Table13456[Цена],"",0,1)</f>
        <v>8980</v>
      </c>
      <c r="J6932" s="2" t="str">
        <f>M01_SETTINGS!$F$2</f>
        <v>KASPI</v>
      </c>
    </row>
    <row r="6933" spans="1:10" x14ac:dyDescent="0.35">
      <c r="A6933" s="3">
        <f>_xlfn.XLOOKUP(Table16[[#This Row],[OrderID]],[3]!Table13456[No заказа],[3]!Table13456[Дата
отправки],"",0,1)</f>
        <v>45586</v>
      </c>
      <c r="B6933" s="2">
        <v>429733121</v>
      </c>
      <c r="C6933" s="2"/>
      <c r="D6933" s="2"/>
      <c r="E6933" s="3"/>
      <c r="F6933" s="3"/>
      <c r="H6933" s="5">
        <f>_xlfn.XLOOKUP(Table16[[#This Row],[OrderID]],[3]!Table13456[No заказа],[3]!Table13456[Количество],"",0,1)</f>
        <v>1</v>
      </c>
      <c r="I6933" s="5">
        <f>_xlfn.XLOOKUP(Table16[[#This Row],[OrderID]],[3]!Table13456[No заказа],[3]!Table13456[Цена],"",0,1)</f>
        <v>9000</v>
      </c>
      <c r="J6933" s="2" t="str">
        <f>M01_SETTINGS!$F$2</f>
        <v>KASPI</v>
      </c>
    </row>
    <row r="6934" spans="1:10" x14ac:dyDescent="0.35">
      <c r="A6934" s="3">
        <f>_xlfn.XLOOKUP(Table16[[#This Row],[OrderID]],[3]!Table13456[No заказа],[3]!Table13456[Дата
отправки],"",0,1)</f>
        <v>45586</v>
      </c>
      <c r="B6934" s="2">
        <v>429717018</v>
      </c>
      <c r="C6934" s="2"/>
      <c r="D6934" s="2"/>
      <c r="E6934" s="3"/>
      <c r="F6934" s="3"/>
      <c r="H6934" s="5">
        <f>_xlfn.XLOOKUP(Table16[[#This Row],[OrderID]],[3]!Table13456[No заказа],[3]!Table13456[Количество],"",0,1)</f>
        <v>1</v>
      </c>
      <c r="I6934" s="5">
        <f>_xlfn.XLOOKUP(Table16[[#This Row],[OrderID]],[3]!Table13456[No заказа],[3]!Table13456[Цена],"",0,1)</f>
        <v>8300</v>
      </c>
      <c r="J6934" s="2" t="str">
        <f>M01_SETTINGS!$F$2</f>
        <v>KASPI</v>
      </c>
    </row>
    <row r="6935" spans="1:10" x14ac:dyDescent="0.35">
      <c r="A6935" s="3">
        <f>_xlfn.XLOOKUP(Table16[[#This Row],[OrderID]],[3]!Table13456[No заказа],[3]!Table13456[Дата
отправки],"",0,1)</f>
        <v>45586</v>
      </c>
      <c r="B6935" s="2">
        <v>429788339</v>
      </c>
      <c r="C6935" s="2"/>
      <c r="D6935" s="2"/>
      <c r="E6935" s="3"/>
      <c r="F6935" s="3"/>
      <c r="H6935" s="5">
        <f>_xlfn.XLOOKUP(Table16[[#This Row],[OrderID]],[3]!Table13456[No заказа],[3]!Table13456[Количество],"",0,1)</f>
        <v>1</v>
      </c>
      <c r="I6935" s="5">
        <f>_xlfn.XLOOKUP(Table16[[#This Row],[OrderID]],[3]!Table13456[No заказа],[3]!Table13456[Цена],"",0,1)</f>
        <v>8663</v>
      </c>
      <c r="J6935" s="2" t="str">
        <f>M01_SETTINGS!$F$2</f>
        <v>KASPI</v>
      </c>
    </row>
    <row r="6936" spans="1:10" x14ac:dyDescent="0.35">
      <c r="A6936" s="3">
        <f>_xlfn.XLOOKUP(Table16[[#This Row],[OrderID]],[3]!Table13456[No заказа],[3]!Table13456[Дата
отправки],"",0,1)</f>
        <v>45586</v>
      </c>
      <c r="B6936" s="2">
        <v>429930980</v>
      </c>
      <c r="C6936" s="2"/>
      <c r="D6936" s="2"/>
      <c r="E6936" s="3"/>
      <c r="F6936" s="3"/>
      <c r="H6936" s="5">
        <f>_xlfn.XLOOKUP(Table16[[#This Row],[OrderID]],[3]!Table13456[No заказа],[3]!Table13456[Количество],"",0,1)</f>
        <v>1</v>
      </c>
      <c r="I6936" s="5">
        <f>_xlfn.XLOOKUP(Table16[[#This Row],[OrderID]],[3]!Table13456[No заказа],[3]!Table13456[Цена],"",0,1)</f>
        <v>8995</v>
      </c>
      <c r="J6936" s="2" t="str">
        <f>M01_SETTINGS!$F$2</f>
        <v>KASPI</v>
      </c>
    </row>
    <row r="6937" spans="1:10" x14ac:dyDescent="0.35">
      <c r="A6937" s="3">
        <f>_xlfn.XLOOKUP(Table16[[#This Row],[OrderID]],[3]!Table13456[No заказа],[3]!Table13456[Дата
отправки],"",0,1)</f>
        <v>45586</v>
      </c>
      <c r="B6937" s="2">
        <v>429677754</v>
      </c>
      <c r="C6937" s="2"/>
      <c r="D6937" s="2"/>
      <c r="E6937" s="3"/>
      <c r="F6937" s="3"/>
      <c r="H6937" s="5">
        <f>_xlfn.XLOOKUP(Table16[[#This Row],[OrderID]],[3]!Table13456[No заказа],[3]!Table13456[Количество],"",0,1)</f>
        <v>1</v>
      </c>
      <c r="I6937" s="5">
        <f>_xlfn.XLOOKUP(Table16[[#This Row],[OrderID]],[3]!Table13456[No заказа],[3]!Table13456[Цена],"",0,1)</f>
        <v>8989</v>
      </c>
      <c r="J6937" s="2" t="str">
        <f>M01_SETTINGS!$F$2</f>
        <v>KASPI</v>
      </c>
    </row>
    <row r="6938" spans="1:10" x14ac:dyDescent="0.35">
      <c r="A6938" s="3">
        <f>_xlfn.XLOOKUP(Table16[[#This Row],[OrderID]],[3]!Table13456[No заказа],[3]!Table13456[Дата
отправки],"",0,1)</f>
        <v>45586</v>
      </c>
      <c r="B6938" s="2">
        <v>429753377</v>
      </c>
      <c r="C6938" s="2"/>
      <c r="D6938" s="2"/>
      <c r="E6938" s="3"/>
      <c r="F6938" s="3"/>
      <c r="H6938" s="5">
        <f>_xlfn.XLOOKUP(Table16[[#This Row],[OrderID]],[3]!Table13456[No заказа],[3]!Table13456[Количество],"",0,1)</f>
        <v>1</v>
      </c>
      <c r="I6938" s="5">
        <f>_xlfn.XLOOKUP(Table16[[#This Row],[OrderID]],[3]!Table13456[No заказа],[3]!Table13456[Цена],"",0,1)</f>
        <v>8989</v>
      </c>
      <c r="J6938" s="2" t="str">
        <f>M01_SETTINGS!$F$2</f>
        <v>KASPI</v>
      </c>
    </row>
    <row r="6939" spans="1:10" x14ac:dyDescent="0.35">
      <c r="A6939" s="3">
        <f>_xlfn.XLOOKUP(Table16[[#This Row],[OrderID]],[3]!Table13456[No заказа],[3]!Table13456[Дата
отправки],"",0,1)</f>
        <v>45586</v>
      </c>
      <c r="B6939" s="2">
        <v>429598641</v>
      </c>
      <c r="C6939" s="2"/>
      <c r="D6939" s="2"/>
      <c r="E6939" s="3"/>
      <c r="F6939" s="3"/>
      <c r="H6939" s="5">
        <f>_xlfn.XLOOKUP(Table16[[#This Row],[OrderID]],[3]!Table13456[No заказа],[3]!Table13456[Количество],"",0,1)</f>
        <v>1</v>
      </c>
      <c r="I6939" s="5">
        <f>_xlfn.XLOOKUP(Table16[[#This Row],[OrderID]],[3]!Table13456[No заказа],[3]!Table13456[Цена],"",0,1)</f>
        <v>8989</v>
      </c>
      <c r="J6939" s="2" t="str">
        <f>M01_SETTINGS!$F$2</f>
        <v>KASPI</v>
      </c>
    </row>
    <row r="6940" spans="1:10" x14ac:dyDescent="0.35">
      <c r="A6940" s="3">
        <f>_xlfn.XLOOKUP(Table16[[#This Row],[OrderID]],[3]!Table13456[No заказа],[3]!Table13456[Дата
отправки],"",0,1)</f>
        <v>45586</v>
      </c>
      <c r="B6940" s="2">
        <v>429621436</v>
      </c>
      <c r="C6940" s="2"/>
      <c r="D6940" s="2"/>
      <c r="E6940" s="3"/>
      <c r="F6940" s="3"/>
      <c r="H6940" s="5">
        <f>_xlfn.XLOOKUP(Table16[[#This Row],[OrderID]],[3]!Table13456[No заказа],[3]!Table13456[Количество],"",0,1)</f>
        <v>1</v>
      </c>
      <c r="I6940" s="5">
        <f>_xlfn.XLOOKUP(Table16[[#This Row],[OrderID]],[3]!Table13456[No заказа],[3]!Table13456[Цена],"",0,1)</f>
        <v>8989</v>
      </c>
      <c r="J6940" s="2" t="str">
        <f>M01_SETTINGS!$F$2</f>
        <v>KASPI</v>
      </c>
    </row>
    <row r="6941" spans="1:10" x14ac:dyDescent="0.35">
      <c r="A6941" s="3">
        <f>_xlfn.XLOOKUP(Table16[[#This Row],[OrderID]],[3]!Table13456[No заказа],[3]!Table13456[Дата
отправки],"",0,1)</f>
        <v>45586</v>
      </c>
      <c r="B6941" s="2">
        <v>429623951</v>
      </c>
      <c r="C6941" s="2"/>
      <c r="D6941" s="2"/>
      <c r="E6941" s="3"/>
      <c r="F6941" s="3"/>
      <c r="H6941" s="5">
        <f>_xlfn.XLOOKUP(Table16[[#This Row],[OrderID]],[3]!Table13456[No заказа],[3]!Table13456[Количество],"",0,1)</f>
        <v>1</v>
      </c>
      <c r="I6941" s="5">
        <f>_xlfn.XLOOKUP(Table16[[#This Row],[OrderID]],[3]!Table13456[No заказа],[3]!Table13456[Цена],"",0,1)</f>
        <v>8989</v>
      </c>
      <c r="J6941" s="2" t="str">
        <f>M01_SETTINGS!$F$2</f>
        <v>KASPI</v>
      </c>
    </row>
    <row r="6942" spans="1:10" x14ac:dyDescent="0.35">
      <c r="A6942" s="3">
        <f>_xlfn.XLOOKUP(Table16[[#This Row],[OrderID]],[3]!Table13456[No заказа],[3]!Table13456[Дата
отправки],"",0,1)</f>
        <v>45586</v>
      </c>
      <c r="B6942" s="2">
        <v>429755610</v>
      </c>
      <c r="C6942" s="2"/>
      <c r="D6942" s="2"/>
      <c r="E6942" s="3"/>
      <c r="F6942" s="3"/>
      <c r="H6942" s="5">
        <f>_xlfn.XLOOKUP(Table16[[#This Row],[OrderID]],[3]!Table13456[No заказа],[3]!Table13456[Количество],"",0,1)</f>
        <v>1</v>
      </c>
      <c r="I6942" s="5">
        <f>_xlfn.XLOOKUP(Table16[[#This Row],[OrderID]],[3]!Table13456[No заказа],[3]!Table13456[Цена],"",0,1)</f>
        <v>9000</v>
      </c>
      <c r="J6942" s="2" t="str">
        <f>M01_SETTINGS!$F$2</f>
        <v>KASPI</v>
      </c>
    </row>
    <row r="6943" spans="1:10" x14ac:dyDescent="0.35">
      <c r="A6943" s="3">
        <f>_xlfn.XLOOKUP(Table16[[#This Row],[OrderID]],[3]!Table13456[No заказа],[3]!Table13456[Дата
отправки],"",0,1)</f>
        <v>45586</v>
      </c>
      <c r="B6943" s="2">
        <v>429880308</v>
      </c>
      <c r="C6943" s="2"/>
      <c r="D6943" s="2"/>
      <c r="E6943" s="3"/>
      <c r="F6943" s="3"/>
      <c r="H6943" s="5">
        <f>_xlfn.XLOOKUP(Table16[[#This Row],[OrderID]],[3]!Table13456[No заказа],[3]!Table13456[Количество],"",0,1)</f>
        <v>1</v>
      </c>
      <c r="I6943" s="5">
        <f>_xlfn.XLOOKUP(Table16[[#This Row],[OrderID]],[3]!Table13456[No заказа],[3]!Table13456[Цена],"",0,1)</f>
        <v>9000</v>
      </c>
      <c r="J6943" s="2" t="str">
        <f>M01_SETTINGS!$F$2</f>
        <v>KASPI</v>
      </c>
    </row>
    <row r="6944" spans="1:10" x14ac:dyDescent="0.35">
      <c r="A6944" s="3">
        <f>_xlfn.XLOOKUP(Table16[[#This Row],[OrderID]],[3]!Table13456[No заказа],[3]!Table13456[Дата
отправки],"",0,1)</f>
        <v>45586</v>
      </c>
      <c r="B6944" s="2">
        <v>429584231</v>
      </c>
      <c r="C6944" s="2"/>
      <c r="D6944" s="2"/>
      <c r="E6944" s="3"/>
      <c r="F6944" s="3"/>
      <c r="H6944" s="5">
        <f>_xlfn.XLOOKUP(Table16[[#This Row],[OrderID]],[3]!Table13456[No заказа],[3]!Table13456[Количество],"",0,1)</f>
        <v>1</v>
      </c>
      <c r="I6944" s="5">
        <f>_xlfn.XLOOKUP(Table16[[#This Row],[OrderID]],[3]!Table13456[No заказа],[3]!Table13456[Цена],"",0,1)</f>
        <v>8995</v>
      </c>
      <c r="J6944" s="2" t="str">
        <f>M01_SETTINGS!$F$2</f>
        <v>KASPI</v>
      </c>
    </row>
    <row r="6945" spans="1:10" x14ac:dyDescent="0.35">
      <c r="A6945" s="3">
        <f>_xlfn.XLOOKUP(Table16[[#This Row],[OrderID]],[3]!Table13456[No заказа],[3]!Table13456[Дата
отправки],"",0,1)</f>
        <v>45586</v>
      </c>
      <c r="B6945" s="2">
        <v>429682578</v>
      </c>
      <c r="C6945" s="2"/>
      <c r="D6945" s="2"/>
      <c r="E6945" s="3"/>
      <c r="F6945" s="3"/>
      <c r="H6945" s="5">
        <f>_xlfn.XLOOKUP(Table16[[#This Row],[OrderID]],[3]!Table13456[No заказа],[3]!Table13456[Количество],"",0,1)</f>
        <v>1</v>
      </c>
      <c r="I6945" s="5">
        <f>_xlfn.XLOOKUP(Table16[[#This Row],[OrderID]],[3]!Table13456[No заказа],[3]!Table13456[Цена],"",0,1)</f>
        <v>8994</v>
      </c>
      <c r="J6945" s="2" t="str">
        <f>M01_SETTINGS!$F$2</f>
        <v>KASPI</v>
      </c>
    </row>
    <row r="6946" spans="1:10" x14ac:dyDescent="0.35">
      <c r="A6946" s="3">
        <f>_xlfn.XLOOKUP(Table16[[#This Row],[OrderID]],[3]!Table13456[No заказа],[3]!Table13456[Дата
отправки],"",0,1)</f>
        <v>45586</v>
      </c>
      <c r="B6946" s="2">
        <v>429970140</v>
      </c>
      <c r="C6946" s="2"/>
      <c r="D6946" s="2"/>
      <c r="E6946" s="3"/>
      <c r="F6946" s="3"/>
      <c r="H6946" s="5">
        <f>_xlfn.XLOOKUP(Table16[[#This Row],[OrderID]],[3]!Table13456[No заказа],[3]!Table13456[Количество],"",0,1)</f>
        <v>1</v>
      </c>
      <c r="I6946" s="5">
        <f>_xlfn.XLOOKUP(Table16[[#This Row],[OrderID]],[3]!Table13456[No заказа],[3]!Table13456[Цена],"",0,1)</f>
        <v>8990</v>
      </c>
      <c r="J6946" s="2" t="str">
        <f>M01_SETTINGS!$F$2</f>
        <v>KASPI</v>
      </c>
    </row>
    <row r="6947" spans="1:10" x14ac:dyDescent="0.35">
      <c r="A6947" s="3">
        <f>_xlfn.XLOOKUP(Table16[[#This Row],[OrderID]],[3]!Table13456[No заказа],[3]!Table13456[Дата
отправки],"",0,1)</f>
        <v>45586</v>
      </c>
      <c r="B6947" s="2">
        <v>430043419</v>
      </c>
      <c r="C6947" s="2"/>
      <c r="D6947" s="2"/>
      <c r="E6947" s="3"/>
      <c r="F6947" s="3"/>
      <c r="H6947" s="5">
        <f>_xlfn.XLOOKUP(Table16[[#This Row],[OrderID]],[3]!Table13456[No заказа],[3]!Table13456[Количество],"",0,1)</f>
        <v>1</v>
      </c>
      <c r="I6947" s="5">
        <f>_xlfn.XLOOKUP(Table16[[#This Row],[OrderID]],[3]!Table13456[No заказа],[3]!Table13456[Цена],"",0,1)</f>
        <v>8950</v>
      </c>
      <c r="J6947" s="2" t="str">
        <f>M01_SETTINGS!$F$2</f>
        <v>KASPI</v>
      </c>
    </row>
    <row r="6948" spans="1:10" x14ac:dyDescent="0.35">
      <c r="A6948" s="3">
        <f>_xlfn.XLOOKUP(Table16[[#This Row],[OrderID]],[3]!Table13456[No заказа],[3]!Table13456[Дата
отправки],"",0,1)</f>
        <v>45586</v>
      </c>
      <c r="B6948" s="2">
        <v>429720627</v>
      </c>
      <c r="C6948" s="2"/>
      <c r="D6948" s="2"/>
      <c r="E6948" s="3"/>
      <c r="F6948" s="3"/>
      <c r="H6948" s="5">
        <f>_xlfn.XLOOKUP(Table16[[#This Row],[OrderID]],[3]!Table13456[No заказа],[3]!Table13456[Количество],"",0,1)</f>
        <v>1</v>
      </c>
      <c r="I6948" s="5">
        <f>_xlfn.XLOOKUP(Table16[[#This Row],[OrderID]],[3]!Table13456[No заказа],[3]!Table13456[Цена],"",0,1)</f>
        <v>8950</v>
      </c>
      <c r="J6948" s="2" t="str">
        <f>M01_SETTINGS!$F$2</f>
        <v>KASPI</v>
      </c>
    </row>
    <row r="6949" spans="1:10" x14ac:dyDescent="0.35">
      <c r="A6949" s="3">
        <f>_xlfn.XLOOKUP(Table16[[#This Row],[OrderID]],[3]!Table13456[No заказа],[3]!Table13456[Дата
отправки],"",0,1)</f>
        <v>45586</v>
      </c>
      <c r="B6949" s="2">
        <v>429849122</v>
      </c>
      <c r="C6949" s="2"/>
      <c r="D6949" s="2"/>
      <c r="E6949" s="3"/>
      <c r="F6949" s="3"/>
      <c r="H6949" s="5">
        <f>_xlfn.XLOOKUP(Table16[[#This Row],[OrderID]],[3]!Table13456[No заказа],[3]!Table13456[Количество],"",0,1)</f>
        <v>1</v>
      </c>
      <c r="I6949" s="5">
        <f>_xlfn.XLOOKUP(Table16[[#This Row],[OrderID]],[3]!Table13456[No заказа],[3]!Table13456[Цена],"",0,1)</f>
        <v>8950</v>
      </c>
      <c r="J6949" s="2" t="str">
        <f>M01_SETTINGS!$F$2</f>
        <v>KASPI</v>
      </c>
    </row>
    <row r="6950" spans="1:10" x14ac:dyDescent="0.35">
      <c r="A6950" s="3">
        <f>_xlfn.XLOOKUP(Table16[[#This Row],[OrderID]],[3]!Table13456[No заказа],[3]!Table13456[Дата
отправки],"",0,1)</f>
        <v>45586</v>
      </c>
      <c r="B6950" s="2">
        <v>429707318</v>
      </c>
      <c r="C6950" s="2"/>
      <c r="D6950" s="2"/>
      <c r="E6950" s="3"/>
      <c r="F6950" s="3"/>
      <c r="H6950" s="5">
        <f>_xlfn.XLOOKUP(Table16[[#This Row],[OrderID]],[3]!Table13456[No заказа],[3]!Table13456[Количество],"",0,1)</f>
        <v>1</v>
      </c>
      <c r="I6950" s="5">
        <f>_xlfn.XLOOKUP(Table16[[#This Row],[OrderID]],[3]!Table13456[No заказа],[3]!Table13456[Цена],"",0,1)</f>
        <v>8691</v>
      </c>
      <c r="J6950" s="2" t="str">
        <f>M01_SETTINGS!$F$2</f>
        <v>KASPI</v>
      </c>
    </row>
    <row r="6951" spans="1:10" x14ac:dyDescent="0.35">
      <c r="A6951" s="3">
        <f>_xlfn.XLOOKUP(Table16[[#This Row],[OrderID]],[3]!Table13456[No заказа],[3]!Table13456[Дата
отправки],"",0,1)</f>
        <v>45586</v>
      </c>
      <c r="B6951" s="2">
        <v>429476489</v>
      </c>
      <c r="C6951" s="2"/>
      <c r="D6951" s="2"/>
      <c r="E6951" s="3"/>
      <c r="F6951" s="3"/>
      <c r="H6951" s="5">
        <f>_xlfn.XLOOKUP(Table16[[#This Row],[OrderID]],[3]!Table13456[No заказа],[3]!Table13456[Количество],"",0,1)</f>
        <v>1</v>
      </c>
      <c r="I6951" s="5">
        <f>_xlfn.XLOOKUP(Table16[[#This Row],[OrderID]],[3]!Table13456[No заказа],[3]!Table13456[Цена],"",0,1)</f>
        <v>8950</v>
      </c>
      <c r="J6951" s="2" t="str">
        <f>M01_SETTINGS!$F$2</f>
        <v>KASPI</v>
      </c>
    </row>
    <row r="6952" spans="1:10" x14ac:dyDescent="0.35">
      <c r="A6952" s="3">
        <f>_xlfn.XLOOKUP(Table16[[#This Row],[OrderID]],[3]!Table13456[No заказа],[3]!Table13456[Дата
отправки],"",0,1)</f>
        <v>45586</v>
      </c>
      <c r="B6952" s="2">
        <v>429670409</v>
      </c>
      <c r="C6952" s="2"/>
      <c r="D6952" s="2"/>
      <c r="E6952" s="3"/>
      <c r="F6952" s="3"/>
      <c r="H6952" s="5">
        <f>_xlfn.XLOOKUP(Table16[[#This Row],[OrderID]],[3]!Table13456[No заказа],[3]!Table13456[Количество],"",0,1)</f>
        <v>1</v>
      </c>
      <c r="I6952" s="5">
        <f>_xlfn.XLOOKUP(Table16[[#This Row],[OrderID]],[3]!Table13456[No заказа],[3]!Table13456[Цена],"",0,1)</f>
        <v>8950</v>
      </c>
      <c r="J6952" s="2" t="str">
        <f>M01_SETTINGS!$F$2</f>
        <v>KASPI</v>
      </c>
    </row>
    <row r="6953" spans="1:10" x14ac:dyDescent="0.35">
      <c r="A6953" s="3">
        <f>_xlfn.XLOOKUP(Table16[[#This Row],[OrderID]],[3]!Table13456[No заказа],[3]!Table13456[Дата
отправки],"",0,1)</f>
        <v>45586</v>
      </c>
      <c r="B6953" s="2">
        <v>430078170</v>
      </c>
      <c r="C6953" s="2"/>
      <c r="D6953" s="2"/>
      <c r="E6953" s="3"/>
      <c r="F6953" s="3"/>
      <c r="H6953" s="5">
        <f>_xlfn.XLOOKUP(Table16[[#This Row],[OrderID]],[3]!Table13456[No заказа],[3]!Table13456[Количество],"",0,1)</f>
        <v>1</v>
      </c>
      <c r="I6953" s="5">
        <f>_xlfn.XLOOKUP(Table16[[#This Row],[OrderID]],[3]!Table13456[No заказа],[3]!Table13456[Цена],"",0,1)</f>
        <v>8950</v>
      </c>
      <c r="J6953" s="2" t="str">
        <f>M01_SETTINGS!$F$2</f>
        <v>KASPI</v>
      </c>
    </row>
    <row r="6954" spans="1:10" x14ac:dyDescent="0.35">
      <c r="A6954" s="3">
        <f>_xlfn.XLOOKUP(Table16[[#This Row],[OrderID]],[3]!Table13456[No заказа],[3]!Table13456[Дата
отправки],"",0,1)</f>
        <v>45586</v>
      </c>
      <c r="B6954" s="2">
        <v>429693138</v>
      </c>
      <c r="C6954" s="2"/>
      <c r="D6954" s="2"/>
      <c r="E6954" s="3"/>
      <c r="F6954" s="3"/>
      <c r="H6954" s="5">
        <f>_xlfn.XLOOKUP(Table16[[#This Row],[OrderID]],[3]!Table13456[No заказа],[3]!Table13456[Количество],"",0,1)</f>
        <v>1</v>
      </c>
      <c r="I6954" s="5">
        <f>_xlfn.XLOOKUP(Table16[[#This Row],[OrderID]],[3]!Table13456[No заказа],[3]!Table13456[Цена],"",0,1)</f>
        <v>8300</v>
      </c>
      <c r="J6954" s="2" t="str">
        <f>M01_SETTINGS!$F$2</f>
        <v>KASPI</v>
      </c>
    </row>
    <row r="6955" spans="1:10" x14ac:dyDescent="0.35">
      <c r="A6955" s="3">
        <f>_xlfn.XLOOKUP(Table16[[#This Row],[OrderID]],[3]!Table13456[No заказа],[3]!Table13456[Дата
отправки],"",0,1)</f>
        <v>45586</v>
      </c>
      <c r="B6955" s="2">
        <v>429720026</v>
      </c>
      <c r="C6955" s="2"/>
      <c r="D6955" s="2"/>
      <c r="E6955" s="3"/>
      <c r="F6955" s="3"/>
      <c r="H6955" s="5">
        <f>_xlfn.XLOOKUP(Table16[[#This Row],[OrderID]],[3]!Table13456[No заказа],[3]!Table13456[Количество],"",0,1)</f>
        <v>1</v>
      </c>
      <c r="I6955" s="5">
        <f>_xlfn.XLOOKUP(Table16[[#This Row],[OrderID]],[3]!Table13456[No заказа],[3]!Table13456[Цена],"",0,1)</f>
        <v>8950</v>
      </c>
      <c r="J6955" s="2" t="str">
        <f>M01_SETTINGS!$F$2</f>
        <v>KASPI</v>
      </c>
    </row>
    <row r="6956" spans="1:10" x14ac:dyDescent="0.35">
      <c r="A6956" s="3">
        <f>_xlfn.XLOOKUP(Table16[[#This Row],[OrderID]],[3]!Table13456[No заказа],[3]!Table13456[Дата
отправки],"",0,1)</f>
        <v>45586</v>
      </c>
      <c r="B6956" s="2">
        <v>429738387</v>
      </c>
      <c r="C6956" s="2"/>
      <c r="D6956" s="2"/>
      <c r="E6956" s="3"/>
      <c r="F6956" s="3"/>
      <c r="H6956" s="5">
        <f>_xlfn.XLOOKUP(Table16[[#This Row],[OrderID]],[3]!Table13456[No заказа],[3]!Table13456[Количество],"",0,1)</f>
        <v>1</v>
      </c>
      <c r="I6956" s="5">
        <f>_xlfn.XLOOKUP(Table16[[#This Row],[OrderID]],[3]!Table13456[No заказа],[3]!Table13456[Цена],"",0,1)</f>
        <v>8950</v>
      </c>
      <c r="J6956" s="2" t="str">
        <f>M01_SETTINGS!$F$2</f>
        <v>KASPI</v>
      </c>
    </row>
    <row r="6957" spans="1:10" x14ac:dyDescent="0.35">
      <c r="A6957" s="3">
        <f>_xlfn.XLOOKUP(Table16[[#This Row],[OrderID]],[3]!Table13456[No заказа],[3]!Table13456[Дата
отправки],"",0,1)</f>
        <v>45586</v>
      </c>
      <c r="B6957" s="2">
        <v>429612485</v>
      </c>
      <c r="C6957" s="2"/>
      <c r="D6957" s="2"/>
      <c r="E6957" s="3"/>
      <c r="F6957" s="3"/>
      <c r="H6957" s="5">
        <f>_xlfn.XLOOKUP(Table16[[#This Row],[OrderID]],[3]!Table13456[No заказа],[3]!Table13456[Количество],"",0,1)</f>
        <v>1</v>
      </c>
      <c r="I6957" s="5">
        <f>_xlfn.XLOOKUP(Table16[[#This Row],[OrderID]],[3]!Table13456[No заказа],[3]!Table13456[Цена],"",0,1)</f>
        <v>8740</v>
      </c>
      <c r="J6957" s="2" t="str">
        <f>M01_SETTINGS!$F$2</f>
        <v>KASPI</v>
      </c>
    </row>
    <row r="6958" spans="1:10" x14ac:dyDescent="0.35">
      <c r="A6958" s="3">
        <f>_xlfn.XLOOKUP(Table16[[#This Row],[OrderID]],[3]!Table13456[No заказа],[3]!Table13456[Дата
отправки],"",0,1)</f>
        <v>45586</v>
      </c>
      <c r="B6958" s="2">
        <v>429718815</v>
      </c>
      <c r="C6958" s="2"/>
      <c r="D6958" s="2"/>
      <c r="E6958" s="3"/>
      <c r="F6958" s="3"/>
      <c r="H6958" s="5">
        <f>_xlfn.XLOOKUP(Table16[[#This Row],[OrderID]],[3]!Table13456[No заказа],[3]!Table13456[Количество],"",0,1)</f>
        <v>1</v>
      </c>
      <c r="I6958" s="5">
        <f>_xlfn.XLOOKUP(Table16[[#This Row],[OrderID]],[3]!Table13456[No заказа],[3]!Table13456[Цена],"",0,1)</f>
        <v>8950</v>
      </c>
      <c r="J6958" s="2" t="str">
        <f>M01_SETTINGS!$F$2</f>
        <v>KASPI</v>
      </c>
    </row>
    <row r="6959" spans="1:10" x14ac:dyDescent="0.35">
      <c r="A6959" s="3">
        <f>_xlfn.XLOOKUP(Table16[[#This Row],[OrderID]],[3]!Table13456[No заказа],[3]!Table13456[Дата
отправки],"",0,1)</f>
        <v>45586</v>
      </c>
      <c r="B6959" s="2">
        <v>430023985</v>
      </c>
      <c r="C6959" s="2"/>
      <c r="D6959" s="2"/>
      <c r="E6959" s="3"/>
      <c r="F6959" s="3"/>
      <c r="H6959" s="5">
        <f>_xlfn.XLOOKUP(Table16[[#This Row],[OrderID]],[3]!Table13456[No заказа],[3]!Table13456[Количество],"",0,1)</f>
        <v>1</v>
      </c>
      <c r="I6959" s="5">
        <f>_xlfn.XLOOKUP(Table16[[#This Row],[OrderID]],[3]!Table13456[No заказа],[3]!Table13456[Цена],"",0,1)</f>
        <v>8963</v>
      </c>
      <c r="J6959" s="2" t="str">
        <f>M01_SETTINGS!$F$2</f>
        <v>KASPI</v>
      </c>
    </row>
    <row r="6960" spans="1:10" x14ac:dyDescent="0.35">
      <c r="A6960" s="3">
        <f>_xlfn.XLOOKUP(Table16[[#This Row],[OrderID]],[3]!Table13456[No заказа],[3]!Table13456[Дата
отправки],"",0,1)</f>
        <v>45586</v>
      </c>
      <c r="B6960" s="2">
        <v>430093457</v>
      </c>
      <c r="C6960" s="2"/>
      <c r="D6960" s="2"/>
      <c r="E6960" s="3"/>
      <c r="F6960" s="3"/>
      <c r="H6960" s="5">
        <f>_xlfn.XLOOKUP(Table16[[#This Row],[OrderID]],[3]!Table13456[No заказа],[3]!Table13456[Количество],"",0,1)</f>
        <v>1</v>
      </c>
      <c r="I6960" s="5">
        <f>_xlfn.XLOOKUP(Table16[[#This Row],[OrderID]],[3]!Table13456[No заказа],[3]!Table13456[Цена],"",0,1)</f>
        <v>8980</v>
      </c>
      <c r="J6960" s="2" t="str">
        <f>M01_SETTINGS!$F$2</f>
        <v>KASPI</v>
      </c>
    </row>
    <row r="6961" spans="1:10" x14ac:dyDescent="0.35">
      <c r="A6961" s="3">
        <f>_xlfn.XLOOKUP(Table16[[#This Row],[OrderID]],[3]!Table13456[No заказа],[3]!Table13456[Дата
отправки],"",0,1)</f>
        <v>45585</v>
      </c>
      <c r="B6961" s="2">
        <v>429437130</v>
      </c>
      <c r="C6961" s="2"/>
      <c r="D6961" s="2"/>
      <c r="E6961" s="3"/>
      <c r="F6961" s="3"/>
      <c r="H6961" s="5">
        <f>_xlfn.XLOOKUP(Table16[[#This Row],[OrderID]],[3]!Table13456[No заказа],[3]!Table13456[Количество],"",0,1)</f>
        <v>1</v>
      </c>
      <c r="I6961" s="5">
        <f>_xlfn.XLOOKUP(Table16[[#This Row],[OrderID]],[3]!Table13456[No заказа],[3]!Table13456[Цена],"",0,1)</f>
        <v>11140</v>
      </c>
      <c r="J6961" s="2" t="str">
        <f>M01_SETTINGS!$F$2</f>
        <v>KASPI</v>
      </c>
    </row>
    <row r="6962" spans="1:10" x14ac:dyDescent="0.35">
      <c r="A6962" s="3">
        <f>_xlfn.XLOOKUP(Table16[[#This Row],[OrderID]],[3]!Table13456[No заказа],[3]!Table13456[Дата
отправки],"",0,1)</f>
        <v>45585</v>
      </c>
      <c r="B6962" s="2">
        <v>429505100</v>
      </c>
      <c r="C6962" s="2"/>
      <c r="D6962" s="2"/>
      <c r="E6962" s="3"/>
      <c r="F6962" s="3"/>
      <c r="H6962" s="5">
        <f>_xlfn.XLOOKUP(Table16[[#This Row],[OrderID]],[3]!Table13456[No заказа],[3]!Table13456[Количество],"",0,1)</f>
        <v>1</v>
      </c>
      <c r="I6962" s="5">
        <f>_xlfn.XLOOKUP(Table16[[#This Row],[OrderID]],[3]!Table13456[No заказа],[3]!Table13456[Цена],"",0,1)</f>
        <v>11999</v>
      </c>
      <c r="J6962" s="2" t="str">
        <f>M01_SETTINGS!$F$2</f>
        <v>KASPI</v>
      </c>
    </row>
    <row r="6963" spans="1:10" x14ac:dyDescent="0.35">
      <c r="A6963" s="3">
        <f>_xlfn.XLOOKUP(Table16[[#This Row],[OrderID]],[3]!Table13456[No заказа],[3]!Table13456[Дата
отправки],"",0,1)</f>
        <v>45585</v>
      </c>
      <c r="B6963" s="2">
        <v>429273357</v>
      </c>
      <c r="C6963" s="2"/>
      <c r="D6963" s="2"/>
      <c r="E6963" s="3"/>
      <c r="F6963" s="3"/>
      <c r="H6963" s="5">
        <f>_xlfn.XLOOKUP(Table16[[#This Row],[OrderID]],[3]!Table13456[No заказа],[3]!Table13456[Количество],"",0,1)</f>
        <v>1</v>
      </c>
      <c r="I6963" s="5">
        <f>_xlfn.XLOOKUP(Table16[[#This Row],[OrderID]],[3]!Table13456[No заказа],[3]!Table13456[Цена],"",0,1)</f>
        <v>8950</v>
      </c>
      <c r="J6963" s="2" t="str">
        <f>M01_SETTINGS!$F$2</f>
        <v>KASPI</v>
      </c>
    </row>
    <row r="6964" spans="1:10" x14ac:dyDescent="0.35">
      <c r="A6964" s="3">
        <f>_xlfn.XLOOKUP(Table16[[#This Row],[OrderID]],[3]!Table13456[No заказа],[3]!Table13456[Дата
отправки],"",0,1)</f>
        <v>45585</v>
      </c>
      <c r="B6964" s="2">
        <v>429548218</v>
      </c>
      <c r="C6964" s="2"/>
      <c r="D6964" s="2"/>
      <c r="E6964" s="3"/>
      <c r="F6964" s="3"/>
      <c r="H6964" s="5">
        <f>_xlfn.XLOOKUP(Table16[[#This Row],[OrderID]],[3]!Table13456[No заказа],[3]!Table13456[Количество],"",0,1)</f>
        <v>1</v>
      </c>
      <c r="I6964" s="5">
        <f>_xlfn.XLOOKUP(Table16[[#This Row],[OrderID]],[3]!Table13456[No заказа],[3]!Table13456[Цена],"",0,1)</f>
        <v>8950</v>
      </c>
      <c r="J6964" s="2" t="str">
        <f>M01_SETTINGS!$F$2</f>
        <v>KASPI</v>
      </c>
    </row>
    <row r="6965" spans="1:10" x14ac:dyDescent="0.35">
      <c r="A6965" s="3">
        <f>_xlfn.XLOOKUP(Table16[[#This Row],[OrderID]],[3]!Table13456[No заказа],[3]!Table13456[Дата
отправки],"",0,1)</f>
        <v>45585</v>
      </c>
      <c r="B6965" s="2">
        <v>429554397</v>
      </c>
      <c r="C6965" s="2"/>
      <c r="D6965" s="2"/>
      <c r="E6965" s="3"/>
      <c r="F6965" s="3"/>
      <c r="H6965" s="5">
        <f>_xlfn.XLOOKUP(Table16[[#This Row],[OrderID]],[3]!Table13456[No заказа],[3]!Table13456[Количество],"",0,1)</f>
        <v>1</v>
      </c>
      <c r="I6965" s="5">
        <f>_xlfn.XLOOKUP(Table16[[#This Row],[OrderID]],[3]!Table13456[No заказа],[3]!Table13456[Цена],"",0,1)</f>
        <v>8989</v>
      </c>
      <c r="J6965" s="2" t="str">
        <f>M01_SETTINGS!$F$2</f>
        <v>KASPI</v>
      </c>
    </row>
    <row r="6966" spans="1:10" x14ac:dyDescent="0.35">
      <c r="A6966" s="3">
        <f>_xlfn.XLOOKUP(Table16[[#This Row],[OrderID]],[3]!Table13456[No заказа],[3]!Table13456[Дата
отправки],"",0,1)</f>
        <v>45585</v>
      </c>
      <c r="B6966" s="2">
        <v>429525990</v>
      </c>
      <c r="C6966" s="2"/>
      <c r="D6966" s="2"/>
      <c r="E6966" s="3"/>
      <c r="F6966" s="3"/>
      <c r="H6966" s="5">
        <f>_xlfn.XLOOKUP(Table16[[#This Row],[OrderID]],[3]!Table13456[No заказа],[3]!Table13456[Количество],"",0,1)</f>
        <v>1</v>
      </c>
      <c r="I6966" s="5">
        <f>_xlfn.XLOOKUP(Table16[[#This Row],[OrderID]],[3]!Table13456[No заказа],[3]!Table13456[Цена],"",0,1)</f>
        <v>8979</v>
      </c>
      <c r="J6966" s="2" t="str">
        <f>M01_SETTINGS!$F$2</f>
        <v>KASPI</v>
      </c>
    </row>
    <row r="6967" spans="1:10" x14ac:dyDescent="0.35">
      <c r="A6967" s="3">
        <f>_xlfn.XLOOKUP(Table16[[#This Row],[OrderID]],[3]!Table13456[No заказа],[3]!Table13456[Дата
отправки],"",0,1)</f>
        <v>45585</v>
      </c>
      <c r="B6967" s="2">
        <v>429271044</v>
      </c>
      <c r="C6967" s="2"/>
      <c r="D6967" s="2"/>
      <c r="E6967" s="3"/>
      <c r="F6967" s="3"/>
      <c r="H6967" s="5">
        <f>_xlfn.XLOOKUP(Table16[[#This Row],[OrderID]],[3]!Table13456[No заказа],[3]!Table13456[Количество],"",0,1)</f>
        <v>1</v>
      </c>
      <c r="I6967" s="5">
        <f>_xlfn.XLOOKUP(Table16[[#This Row],[OrderID]],[3]!Table13456[No заказа],[3]!Table13456[Цена],"",0,1)</f>
        <v>8989</v>
      </c>
      <c r="J6967" s="2" t="str">
        <f>M01_SETTINGS!$F$2</f>
        <v>KASPI</v>
      </c>
    </row>
    <row r="6968" spans="1:10" x14ac:dyDescent="0.35">
      <c r="A6968" s="3">
        <f>_xlfn.XLOOKUP(Table16[[#This Row],[OrderID]],[3]!Table13456[No заказа],[3]!Table13456[Дата
отправки],"",0,1)</f>
        <v>45585</v>
      </c>
      <c r="B6968" s="2">
        <v>429164346</v>
      </c>
      <c r="C6968" s="2"/>
      <c r="D6968" s="2"/>
      <c r="E6968" s="3"/>
      <c r="F6968" s="3"/>
      <c r="H6968" s="5">
        <f>_xlfn.XLOOKUP(Table16[[#This Row],[OrderID]],[3]!Table13456[No заказа],[3]!Table13456[Количество],"",0,1)</f>
        <v>1</v>
      </c>
      <c r="I6968" s="5">
        <f>_xlfn.XLOOKUP(Table16[[#This Row],[OrderID]],[3]!Table13456[No заказа],[3]!Table13456[Цена],"",0,1)</f>
        <v>8903</v>
      </c>
      <c r="J6968" s="2" t="str">
        <f>M01_SETTINGS!$F$2</f>
        <v>KASPI</v>
      </c>
    </row>
    <row r="6969" spans="1:10" x14ac:dyDescent="0.35">
      <c r="A6969" s="3">
        <f>_xlfn.XLOOKUP(Table16[[#This Row],[OrderID]],[3]!Table13456[No заказа],[3]!Table13456[Дата
отправки],"",0,1)</f>
        <v>45585</v>
      </c>
      <c r="B6969" s="2">
        <v>429128052</v>
      </c>
      <c r="C6969" s="2"/>
      <c r="D6969" s="2"/>
      <c r="E6969" s="3"/>
      <c r="F6969" s="3"/>
      <c r="H6969" s="5">
        <f>_xlfn.XLOOKUP(Table16[[#This Row],[OrderID]],[3]!Table13456[No заказа],[3]!Table13456[Количество],"",0,1)</f>
        <v>1</v>
      </c>
      <c r="I6969" s="5">
        <f>_xlfn.XLOOKUP(Table16[[#This Row],[OrderID]],[3]!Table13456[No заказа],[3]!Table13456[Цена],"",0,1)</f>
        <v>8923</v>
      </c>
      <c r="J6969" s="2" t="str">
        <f>M01_SETTINGS!$F$2</f>
        <v>KASPI</v>
      </c>
    </row>
    <row r="6970" spans="1:10" x14ac:dyDescent="0.35">
      <c r="A6970" s="3">
        <f>_xlfn.XLOOKUP(Table16[[#This Row],[OrderID]],[3]!Table13456[No заказа],[3]!Table13456[Дата
отправки],"",0,1)</f>
        <v>45585</v>
      </c>
      <c r="B6970" s="2">
        <v>429124834</v>
      </c>
      <c r="C6970" s="2"/>
      <c r="D6970" s="2"/>
      <c r="E6970" s="3"/>
      <c r="F6970" s="3"/>
      <c r="H6970" s="5">
        <f>_xlfn.XLOOKUP(Table16[[#This Row],[OrderID]],[3]!Table13456[No заказа],[3]!Table13456[Количество],"",0,1)</f>
        <v>1</v>
      </c>
      <c r="I6970" s="5">
        <f>_xlfn.XLOOKUP(Table16[[#This Row],[OrderID]],[3]!Table13456[No заказа],[3]!Table13456[Цена],"",0,1)</f>
        <v>8999</v>
      </c>
      <c r="J6970" s="2" t="str">
        <f>M01_SETTINGS!$F$2</f>
        <v>KASPI</v>
      </c>
    </row>
    <row r="6971" spans="1:10" x14ac:dyDescent="0.35">
      <c r="A6971" s="3">
        <f>_xlfn.XLOOKUP(Table16[[#This Row],[OrderID]],[3]!Table13456[No заказа],[3]!Table13456[Дата
отправки],"",0,1)</f>
        <v>45585</v>
      </c>
      <c r="B6971" s="2">
        <v>429444440</v>
      </c>
      <c r="C6971" s="2"/>
      <c r="D6971" s="2"/>
      <c r="E6971" s="3"/>
      <c r="F6971" s="3"/>
      <c r="H6971" s="5">
        <f>_xlfn.XLOOKUP(Table16[[#This Row],[OrderID]],[3]!Table13456[No заказа],[3]!Table13456[Количество],"",0,1)</f>
        <v>1</v>
      </c>
      <c r="I6971" s="5">
        <f>_xlfn.XLOOKUP(Table16[[#This Row],[OrderID]],[3]!Table13456[No заказа],[3]!Table13456[Цена],"",0,1)</f>
        <v>8990</v>
      </c>
      <c r="J6971" s="2" t="str">
        <f>M01_SETTINGS!$F$2</f>
        <v>KASPI</v>
      </c>
    </row>
    <row r="6972" spans="1:10" x14ac:dyDescent="0.35">
      <c r="A6972" s="3">
        <f>_xlfn.XLOOKUP(Table16[[#This Row],[OrderID]],[3]!Table13456[No заказа],[3]!Table13456[Дата
отправки],"",0,1)</f>
        <v>45585</v>
      </c>
      <c r="B6972" s="2">
        <v>429176713</v>
      </c>
      <c r="C6972" s="2"/>
      <c r="D6972" s="2"/>
      <c r="E6972" s="3"/>
      <c r="F6972" s="3"/>
      <c r="H6972" s="5">
        <f>_xlfn.XLOOKUP(Table16[[#This Row],[OrderID]],[3]!Table13456[No заказа],[3]!Table13456[Количество],"",0,1)</f>
        <v>1</v>
      </c>
      <c r="I6972" s="5">
        <f>_xlfn.XLOOKUP(Table16[[#This Row],[OrderID]],[3]!Table13456[No заказа],[3]!Table13456[Цена],"",0,1)</f>
        <v>8936</v>
      </c>
      <c r="J6972" s="2" t="str">
        <f>M01_SETTINGS!$F$2</f>
        <v>KASPI</v>
      </c>
    </row>
    <row r="6973" spans="1:10" x14ac:dyDescent="0.35">
      <c r="A6973" s="3">
        <f>_xlfn.XLOOKUP(Table16[[#This Row],[OrderID]],[3]!Table13456[No заказа],[3]!Table13456[Дата
отправки],"",0,1)</f>
        <v>45585</v>
      </c>
      <c r="B6973" s="2">
        <v>429322097</v>
      </c>
      <c r="C6973" s="2"/>
      <c r="D6973" s="2"/>
      <c r="E6973" s="3"/>
      <c r="F6973" s="3"/>
      <c r="H6973" s="5">
        <f>_xlfn.XLOOKUP(Table16[[#This Row],[OrderID]],[3]!Table13456[No заказа],[3]!Table13456[Количество],"",0,1)</f>
        <v>1</v>
      </c>
      <c r="I6973" s="5">
        <f>_xlfn.XLOOKUP(Table16[[#This Row],[OrderID]],[3]!Table13456[No заказа],[3]!Table13456[Цена],"",0,1)</f>
        <v>8950</v>
      </c>
      <c r="J6973" s="2" t="str">
        <f>M01_SETTINGS!$F$2</f>
        <v>KASPI</v>
      </c>
    </row>
    <row r="6974" spans="1:10" x14ac:dyDescent="0.35">
      <c r="A6974" s="3">
        <f>_xlfn.XLOOKUP(Table16[[#This Row],[OrderID]],[3]!Table13456[No заказа],[3]!Table13456[Дата
отправки],"",0,1)</f>
        <v>45585</v>
      </c>
      <c r="B6974" s="2">
        <v>429491420</v>
      </c>
      <c r="C6974" s="2"/>
      <c r="D6974" s="2"/>
      <c r="E6974" s="3"/>
      <c r="F6974" s="3"/>
      <c r="H6974" s="5">
        <f>_xlfn.XLOOKUP(Table16[[#This Row],[OrderID]],[3]!Table13456[No заказа],[3]!Table13456[Количество],"",0,1)</f>
        <v>1</v>
      </c>
      <c r="I6974" s="5">
        <f>_xlfn.XLOOKUP(Table16[[#This Row],[OrderID]],[3]!Table13456[No заказа],[3]!Table13456[Цена],"",0,1)</f>
        <v>8997</v>
      </c>
      <c r="J6974" s="2" t="str">
        <f>M01_SETTINGS!$F$2</f>
        <v>KASPI</v>
      </c>
    </row>
    <row r="6975" spans="1:10" x14ac:dyDescent="0.35">
      <c r="A6975" s="3">
        <f>_xlfn.XLOOKUP(Table16[[#This Row],[OrderID]],[3]!Table13456[No заказа],[3]!Table13456[Дата
отправки],"",0,1)</f>
        <v>45585</v>
      </c>
      <c r="B6975" s="2">
        <v>429458766</v>
      </c>
      <c r="C6975" s="2"/>
      <c r="D6975" s="2"/>
      <c r="E6975" s="3"/>
      <c r="F6975" s="3"/>
      <c r="H6975" s="5">
        <f>_xlfn.XLOOKUP(Table16[[#This Row],[OrderID]],[3]!Table13456[No заказа],[3]!Table13456[Количество],"",0,1)</f>
        <v>1</v>
      </c>
      <c r="I6975" s="5">
        <f>_xlfn.XLOOKUP(Table16[[#This Row],[OrderID]],[3]!Table13456[No заказа],[3]!Table13456[Цена],"",0,1)</f>
        <v>8950</v>
      </c>
      <c r="J6975" s="2" t="str">
        <f>M01_SETTINGS!$F$2</f>
        <v>KASPI</v>
      </c>
    </row>
    <row r="6976" spans="1:10" x14ac:dyDescent="0.35">
      <c r="A6976" s="3">
        <f>_xlfn.XLOOKUP(Table16[[#This Row],[OrderID]],[3]!Table13456[No заказа],[3]!Table13456[Дата
отправки],"",0,1)</f>
        <v>45585</v>
      </c>
      <c r="B6976" s="2">
        <v>429152891</v>
      </c>
      <c r="C6976" s="2"/>
      <c r="D6976" s="2"/>
      <c r="E6976" s="3"/>
      <c r="F6976" s="3"/>
      <c r="H6976" s="5">
        <f>_xlfn.XLOOKUP(Table16[[#This Row],[OrderID]],[3]!Table13456[No заказа],[3]!Table13456[Количество],"",0,1)</f>
        <v>1</v>
      </c>
      <c r="I6976" s="5">
        <f>_xlfn.XLOOKUP(Table16[[#This Row],[OrderID]],[3]!Table13456[No заказа],[3]!Table13456[Цена],"",0,1)</f>
        <v>9000</v>
      </c>
      <c r="J6976" s="2" t="str">
        <f>M01_SETTINGS!$F$2</f>
        <v>KASPI</v>
      </c>
    </row>
    <row r="6977" spans="1:10" x14ac:dyDescent="0.35">
      <c r="A6977" s="3">
        <f>_xlfn.XLOOKUP(Table16[[#This Row],[OrderID]],[3]!Table13456[No заказа],[3]!Table13456[Дата
отправки],"",0,1)</f>
        <v>45585</v>
      </c>
      <c r="B6977" s="2">
        <v>429024473</v>
      </c>
      <c r="C6977" s="2"/>
      <c r="D6977" s="2"/>
      <c r="E6977" s="3"/>
      <c r="F6977" s="3"/>
      <c r="H6977" s="5">
        <f>_xlfn.XLOOKUP(Table16[[#This Row],[OrderID]],[3]!Table13456[No заказа],[3]!Table13456[Количество],"",0,1)</f>
        <v>1</v>
      </c>
      <c r="I6977" s="5">
        <f>_xlfn.XLOOKUP(Table16[[#This Row],[OrderID]],[3]!Table13456[No заказа],[3]!Table13456[Цена],"",0,1)</f>
        <v>8999</v>
      </c>
      <c r="J6977" s="2" t="str">
        <f>M01_SETTINGS!$F$2</f>
        <v>KASPI</v>
      </c>
    </row>
    <row r="6978" spans="1:10" x14ac:dyDescent="0.35">
      <c r="A6978" s="3">
        <f>_xlfn.XLOOKUP(Table16[[#This Row],[OrderID]],[3]!Table13456[No заказа],[3]!Table13456[Дата
отправки],"",0,1)</f>
        <v>45585</v>
      </c>
      <c r="B6978" s="2">
        <v>429194544</v>
      </c>
      <c r="C6978" s="2"/>
      <c r="D6978" s="2"/>
      <c r="E6978" s="3"/>
      <c r="F6978" s="3"/>
      <c r="H6978" s="5">
        <f>_xlfn.XLOOKUP(Table16[[#This Row],[OrderID]],[3]!Table13456[No заказа],[3]!Table13456[Количество],"",0,1)</f>
        <v>1</v>
      </c>
      <c r="I6978" s="5">
        <f>_xlfn.XLOOKUP(Table16[[#This Row],[OrderID]],[3]!Table13456[No заказа],[3]!Table13456[Цена],"",0,1)</f>
        <v>8999</v>
      </c>
      <c r="J6978" s="2" t="str">
        <f>M01_SETTINGS!$F$2</f>
        <v>KASPI</v>
      </c>
    </row>
    <row r="6979" spans="1:10" x14ac:dyDescent="0.35">
      <c r="A6979" s="3">
        <f>_xlfn.XLOOKUP(Table16[[#This Row],[OrderID]],[3]!Table13456[No заказа],[3]!Table13456[Дата
отправки],"",0,1)</f>
        <v>45585</v>
      </c>
      <c r="B6979" s="2">
        <v>429127815</v>
      </c>
      <c r="C6979" s="2"/>
      <c r="D6979" s="2"/>
      <c r="E6979" s="3"/>
      <c r="F6979" s="3"/>
      <c r="H6979" s="5">
        <f>_xlfn.XLOOKUP(Table16[[#This Row],[OrderID]],[3]!Table13456[No заказа],[3]!Table13456[Количество],"",0,1)</f>
        <v>1</v>
      </c>
      <c r="I6979" s="5">
        <f>_xlfn.XLOOKUP(Table16[[#This Row],[OrderID]],[3]!Table13456[No заказа],[3]!Table13456[Цена],"",0,1)</f>
        <v>9000</v>
      </c>
      <c r="J6979" s="2" t="str">
        <f>M01_SETTINGS!$F$2</f>
        <v>KASPI</v>
      </c>
    </row>
    <row r="6980" spans="1:10" x14ac:dyDescent="0.35">
      <c r="A6980" s="3">
        <f>_xlfn.XLOOKUP(Table16[[#This Row],[OrderID]],[3]!Table13456[No заказа],[3]!Table13456[Дата
отправки],"",0,1)</f>
        <v>45585</v>
      </c>
      <c r="B6980" s="2">
        <v>429123212</v>
      </c>
      <c r="C6980" s="2"/>
      <c r="D6980" s="2"/>
      <c r="E6980" s="3"/>
      <c r="F6980" s="3"/>
      <c r="H6980" s="5">
        <f>_xlfn.XLOOKUP(Table16[[#This Row],[OrderID]],[3]!Table13456[No заказа],[3]!Table13456[Количество],"",0,1)</f>
        <v>1</v>
      </c>
      <c r="I6980" s="5">
        <f>_xlfn.XLOOKUP(Table16[[#This Row],[OrderID]],[3]!Table13456[No заказа],[3]!Table13456[Цена],"",0,1)</f>
        <v>9000</v>
      </c>
      <c r="J6980" s="2" t="str">
        <f>M01_SETTINGS!$F$2</f>
        <v>KASPI</v>
      </c>
    </row>
    <row r="6981" spans="1:10" x14ac:dyDescent="0.35">
      <c r="A6981" s="3">
        <f>_xlfn.XLOOKUP(Table16[[#This Row],[OrderID]],[3]!Table13456[No заказа],[3]!Table13456[Дата
отправки],"",0,1)</f>
        <v>45585</v>
      </c>
      <c r="B6981" s="2">
        <v>429049049</v>
      </c>
      <c r="C6981" s="2"/>
      <c r="D6981" s="2"/>
      <c r="E6981" s="3"/>
      <c r="F6981" s="3"/>
      <c r="H6981" s="5">
        <f>_xlfn.XLOOKUP(Table16[[#This Row],[OrderID]],[3]!Table13456[No заказа],[3]!Table13456[Количество],"",0,1)</f>
        <v>1</v>
      </c>
      <c r="I6981" s="5">
        <f>_xlfn.XLOOKUP(Table16[[#This Row],[OrderID]],[3]!Table13456[No заказа],[3]!Table13456[Цена],"",0,1)</f>
        <v>8980</v>
      </c>
      <c r="J6981" s="2" t="str">
        <f>M01_SETTINGS!$F$2</f>
        <v>KASPI</v>
      </c>
    </row>
    <row r="6982" spans="1:10" x14ac:dyDescent="0.35">
      <c r="A6982" s="3">
        <f>_xlfn.XLOOKUP(Table16[[#This Row],[OrderID]],[3]!Table13456[No заказа],[3]!Table13456[Дата
отправки],"",0,1)</f>
        <v>45584</v>
      </c>
      <c r="B6982" s="2">
        <v>428697052</v>
      </c>
      <c r="C6982" s="2"/>
      <c r="D6982" s="2"/>
      <c r="E6982" s="3"/>
      <c r="F6982" s="3"/>
      <c r="H6982" s="5">
        <f>_xlfn.XLOOKUP(Table16[[#This Row],[OrderID]],[3]!Table13456[No заказа],[3]!Table13456[Количество],"",0,1)</f>
        <v>1</v>
      </c>
      <c r="I6982" s="5">
        <f>_xlfn.XLOOKUP(Table16[[#This Row],[OrderID]],[3]!Table13456[No заказа],[3]!Table13456[Цена],"",0,1)</f>
        <v>8345</v>
      </c>
      <c r="J6982" s="2" t="str">
        <f>M01_SETTINGS!$F$2</f>
        <v>KASPI</v>
      </c>
    </row>
    <row r="6983" spans="1:10" x14ac:dyDescent="0.35">
      <c r="A6983" s="3">
        <f>_xlfn.XLOOKUP(Table16[[#This Row],[OrderID]],[3]!Table13456[No заказа],[3]!Table13456[Дата
отправки],"",0,1)</f>
        <v>45584</v>
      </c>
      <c r="B6983" s="2">
        <v>428777891</v>
      </c>
      <c r="C6983" s="2"/>
      <c r="D6983" s="2"/>
      <c r="E6983" s="3"/>
      <c r="F6983" s="3"/>
      <c r="H6983" s="5">
        <f>_xlfn.XLOOKUP(Table16[[#This Row],[OrderID]],[3]!Table13456[No заказа],[3]!Table13456[Количество],"",0,1)</f>
        <v>1</v>
      </c>
      <c r="I6983" s="5">
        <f>_xlfn.XLOOKUP(Table16[[#This Row],[OrderID]],[3]!Table13456[No заказа],[3]!Table13456[Цена],"",0,1)</f>
        <v>8345</v>
      </c>
      <c r="J6983" s="2" t="str">
        <f>M01_SETTINGS!$F$2</f>
        <v>KASPI</v>
      </c>
    </row>
    <row r="6984" spans="1:10" x14ac:dyDescent="0.35">
      <c r="A6984" s="3">
        <f>_xlfn.XLOOKUP(Table16[[#This Row],[OrderID]],[3]!Table13456[No заказа],[3]!Table13456[Дата
отправки],"",0,1)</f>
        <v>45584</v>
      </c>
      <c r="B6984" s="2">
        <v>428820993</v>
      </c>
      <c r="C6984" s="2"/>
      <c r="D6984" s="2"/>
      <c r="E6984" s="3"/>
      <c r="F6984" s="3"/>
      <c r="H6984" s="5">
        <f>_xlfn.XLOOKUP(Table16[[#This Row],[OrderID]],[3]!Table13456[No заказа],[3]!Table13456[Количество],"",0,1)</f>
        <v>1</v>
      </c>
      <c r="I6984" s="5">
        <f>_xlfn.XLOOKUP(Table16[[#This Row],[OrderID]],[3]!Table13456[No заказа],[3]!Table13456[Цена],"",0,1)</f>
        <v>8345</v>
      </c>
      <c r="J6984" s="2" t="str">
        <f>M01_SETTINGS!$F$2</f>
        <v>KASPI</v>
      </c>
    </row>
    <row r="6985" spans="1:10" x14ac:dyDescent="0.35">
      <c r="A6985" s="3">
        <f>_xlfn.XLOOKUP(Table16[[#This Row],[OrderID]],[3]!Table13456[No заказа],[3]!Table13456[Дата
отправки],"",0,1)</f>
        <v>45584</v>
      </c>
      <c r="B6985" s="2">
        <v>428830857</v>
      </c>
      <c r="C6985" s="2"/>
      <c r="D6985" s="2"/>
      <c r="E6985" s="3"/>
      <c r="F6985" s="3"/>
      <c r="H6985" s="5">
        <f>_xlfn.XLOOKUP(Table16[[#This Row],[OrderID]],[3]!Table13456[No заказа],[3]!Table13456[Количество],"",0,1)</f>
        <v>1</v>
      </c>
      <c r="I6985" s="5">
        <f>_xlfn.XLOOKUP(Table16[[#This Row],[OrderID]],[3]!Table13456[No заказа],[3]!Table13456[Цена],"",0,1)</f>
        <v>8345</v>
      </c>
      <c r="J6985" s="2" t="str">
        <f>M01_SETTINGS!$F$2</f>
        <v>KASPI</v>
      </c>
    </row>
    <row r="6986" spans="1:10" x14ac:dyDescent="0.35">
      <c r="A6986" s="3">
        <f>_xlfn.XLOOKUP(Table16[[#This Row],[OrderID]],[3]!Table13456[No заказа],[3]!Table13456[Дата
отправки],"",0,1)</f>
        <v>45584</v>
      </c>
      <c r="B6986" s="2">
        <v>428765575</v>
      </c>
      <c r="C6986" s="2"/>
      <c r="D6986" s="2"/>
      <c r="E6986" s="3"/>
      <c r="F6986" s="3"/>
      <c r="H6986" s="5">
        <f>_xlfn.XLOOKUP(Table16[[#This Row],[OrderID]],[3]!Table13456[No заказа],[3]!Table13456[Количество],"",0,1)</f>
        <v>1</v>
      </c>
      <c r="I6986" s="5">
        <f>_xlfn.XLOOKUP(Table16[[#This Row],[OrderID]],[3]!Table13456[No заказа],[3]!Table13456[Цена],"",0,1)</f>
        <v>8990</v>
      </c>
      <c r="J6986" s="2" t="str">
        <f>M01_SETTINGS!$F$2</f>
        <v>KASPI</v>
      </c>
    </row>
    <row r="6987" spans="1:10" x14ac:dyDescent="0.35">
      <c r="A6987" s="3">
        <f>_xlfn.XLOOKUP(Table16[[#This Row],[OrderID]],[3]!Table13456[No заказа],[3]!Table13456[Дата
отправки],"",0,1)</f>
        <v>45584</v>
      </c>
      <c r="B6987" s="2">
        <v>428899985</v>
      </c>
      <c r="C6987" s="2"/>
      <c r="D6987" s="2"/>
      <c r="E6987" s="3"/>
      <c r="F6987" s="3"/>
      <c r="H6987" s="5">
        <f>_xlfn.XLOOKUP(Table16[[#This Row],[OrderID]],[3]!Table13456[No заказа],[3]!Table13456[Количество],"",0,1)</f>
        <v>1</v>
      </c>
      <c r="I6987" s="5">
        <f>_xlfn.XLOOKUP(Table16[[#This Row],[OrderID]],[3]!Table13456[No заказа],[3]!Table13456[Цена],"",0,1)</f>
        <v>9000</v>
      </c>
      <c r="J6987" s="2" t="str">
        <f>M01_SETTINGS!$F$2</f>
        <v>KASPI</v>
      </c>
    </row>
    <row r="6988" spans="1:10" x14ac:dyDescent="0.35">
      <c r="A6988" s="3">
        <f>_xlfn.XLOOKUP(Table16[[#This Row],[OrderID]],[3]!Table13456[No заказа],[3]!Table13456[Дата
отправки],"",0,1)</f>
        <v>45584</v>
      </c>
      <c r="B6988" s="2">
        <v>428829360</v>
      </c>
      <c r="C6988" s="2"/>
      <c r="D6988" s="2"/>
      <c r="E6988" s="3"/>
      <c r="F6988" s="3"/>
      <c r="H6988" s="5">
        <f>_xlfn.XLOOKUP(Table16[[#This Row],[OrderID]],[3]!Table13456[No заказа],[3]!Table13456[Количество],"",0,1)</f>
        <v>1</v>
      </c>
      <c r="I6988" s="5">
        <f>_xlfn.XLOOKUP(Table16[[#This Row],[OrderID]],[3]!Table13456[No заказа],[3]!Table13456[Цена],"",0,1)</f>
        <v>9000</v>
      </c>
      <c r="J6988" s="2" t="str">
        <f>M01_SETTINGS!$F$2</f>
        <v>KASPI</v>
      </c>
    </row>
    <row r="6989" spans="1:10" x14ac:dyDescent="0.35">
      <c r="A6989" s="3">
        <f>_xlfn.XLOOKUP(Table16[[#This Row],[OrderID]],[3]!Table13456[No заказа],[3]!Table13456[Дата
отправки],"",0,1)</f>
        <v>45584</v>
      </c>
      <c r="B6989" s="2">
        <v>428775663</v>
      </c>
      <c r="C6989" s="2"/>
      <c r="D6989" s="2"/>
      <c r="E6989" s="3"/>
      <c r="F6989" s="3"/>
      <c r="H6989" s="5">
        <f>_xlfn.XLOOKUP(Table16[[#This Row],[OrderID]],[3]!Table13456[No заказа],[3]!Table13456[Количество],"",0,1)</f>
        <v>1</v>
      </c>
      <c r="I6989" s="5">
        <f>_xlfn.XLOOKUP(Table16[[#This Row],[OrderID]],[3]!Table13456[No заказа],[3]!Table13456[Цена],"",0,1)</f>
        <v>9000</v>
      </c>
      <c r="J6989" s="2" t="str">
        <f>M01_SETTINGS!$F$2</f>
        <v>KASPI</v>
      </c>
    </row>
    <row r="6990" spans="1:10" x14ac:dyDescent="0.35">
      <c r="A6990" s="3">
        <f>_xlfn.XLOOKUP(Table16[[#This Row],[OrderID]],[3]!Table13456[No заказа],[3]!Table13456[Дата
отправки],"",0,1)</f>
        <v>45584</v>
      </c>
      <c r="B6990" s="2">
        <v>428737304</v>
      </c>
      <c r="C6990" s="2"/>
      <c r="D6990" s="2"/>
      <c r="E6990" s="3"/>
      <c r="F6990" s="3"/>
      <c r="H6990" s="5">
        <f>_xlfn.XLOOKUP(Table16[[#This Row],[OrderID]],[3]!Table13456[No заказа],[3]!Table13456[Количество],"",0,1)</f>
        <v>1</v>
      </c>
      <c r="I6990" s="5">
        <f>_xlfn.XLOOKUP(Table16[[#This Row],[OrderID]],[3]!Table13456[No заказа],[3]!Table13456[Цена],"",0,1)</f>
        <v>8999</v>
      </c>
      <c r="J6990" s="2" t="str">
        <f>M01_SETTINGS!$F$2</f>
        <v>KASPI</v>
      </c>
    </row>
    <row r="6991" spans="1:10" x14ac:dyDescent="0.35">
      <c r="A6991" s="3">
        <f>_xlfn.XLOOKUP(Table16[[#This Row],[OrderID]],[3]!Table13456[No заказа],[3]!Table13456[Дата
отправки],"",0,1)</f>
        <v>45584</v>
      </c>
      <c r="B6991" s="2">
        <v>428674822</v>
      </c>
      <c r="C6991" s="2"/>
      <c r="D6991" s="2"/>
      <c r="E6991" s="3"/>
      <c r="F6991" s="3"/>
      <c r="H6991" s="5">
        <f>_xlfn.XLOOKUP(Table16[[#This Row],[OrderID]],[3]!Table13456[No заказа],[3]!Table13456[Количество],"",0,1)</f>
        <v>1</v>
      </c>
      <c r="I6991" s="5">
        <f>_xlfn.XLOOKUP(Table16[[#This Row],[OrderID]],[3]!Table13456[No заказа],[3]!Table13456[Цена],"",0,1)</f>
        <v>9000</v>
      </c>
      <c r="J6991" s="2" t="str">
        <f>M01_SETTINGS!$F$2</f>
        <v>KASPI</v>
      </c>
    </row>
    <row r="6992" spans="1:10" x14ac:dyDescent="0.35">
      <c r="A6992" s="3">
        <f>_xlfn.XLOOKUP(Table16[[#This Row],[OrderID]],[3]!Table13456[No заказа],[3]!Table13456[Дата
отправки],"",0,1)</f>
        <v>45584</v>
      </c>
      <c r="B6992" s="2">
        <v>428693443</v>
      </c>
      <c r="C6992" s="2"/>
      <c r="D6992" s="2"/>
      <c r="E6992" s="3"/>
      <c r="F6992" s="3"/>
      <c r="H6992" s="5">
        <f>_xlfn.XLOOKUP(Table16[[#This Row],[OrderID]],[3]!Table13456[No заказа],[3]!Table13456[Количество],"",0,1)</f>
        <v>1</v>
      </c>
      <c r="I6992" s="5">
        <f>_xlfn.XLOOKUP(Table16[[#This Row],[OrderID]],[3]!Table13456[No заказа],[3]!Table13456[Цена],"",0,1)</f>
        <v>9000</v>
      </c>
      <c r="J6992" s="2" t="str">
        <f>M01_SETTINGS!$F$2</f>
        <v>KASPI</v>
      </c>
    </row>
    <row r="6993" spans="1:10" x14ac:dyDescent="0.35">
      <c r="A6993" s="3">
        <f>_xlfn.XLOOKUP(Table16[[#This Row],[OrderID]],[3]!Table13456[No заказа],[3]!Table13456[Дата
отправки],"",0,1)</f>
        <v>45584</v>
      </c>
      <c r="B6993" s="2">
        <v>428960334</v>
      </c>
      <c r="C6993" s="2"/>
      <c r="D6993" s="2"/>
      <c r="E6993" s="3"/>
      <c r="F6993" s="3"/>
      <c r="H6993" s="5">
        <f>_xlfn.XLOOKUP(Table16[[#This Row],[OrderID]],[3]!Table13456[No заказа],[3]!Table13456[Количество],"",0,1)</f>
        <v>1</v>
      </c>
      <c r="I6993" s="5">
        <f>_xlfn.XLOOKUP(Table16[[#This Row],[OrderID]],[3]!Table13456[No заказа],[3]!Table13456[Цена],"",0,1)</f>
        <v>9000</v>
      </c>
      <c r="J6993" s="2" t="str">
        <f>M01_SETTINGS!$F$2</f>
        <v>KASPI</v>
      </c>
    </row>
    <row r="6994" spans="1:10" x14ac:dyDescent="0.35">
      <c r="A6994" s="3">
        <f>_xlfn.XLOOKUP(Table16[[#This Row],[OrderID]],[3]!Table13456[No заказа],[3]!Table13456[Дата
отправки],"",0,1)</f>
        <v>45584</v>
      </c>
      <c r="B6994" s="2">
        <v>428806415</v>
      </c>
      <c r="C6994" s="2"/>
      <c r="D6994" s="2"/>
      <c r="E6994" s="3"/>
      <c r="F6994" s="3"/>
      <c r="H6994" s="5">
        <f>_xlfn.XLOOKUP(Table16[[#This Row],[OrderID]],[3]!Table13456[No заказа],[3]!Table13456[Количество],"",0,1)</f>
        <v>1</v>
      </c>
      <c r="I6994" s="5">
        <f>_xlfn.XLOOKUP(Table16[[#This Row],[OrderID]],[3]!Table13456[No заказа],[3]!Table13456[Цена],"",0,1)</f>
        <v>8950</v>
      </c>
      <c r="J6994" s="2" t="str">
        <f>M01_SETTINGS!$F$2</f>
        <v>KASPI</v>
      </c>
    </row>
    <row r="6995" spans="1:10" x14ac:dyDescent="0.35">
      <c r="A6995" s="3">
        <f>_xlfn.XLOOKUP(Table16[[#This Row],[OrderID]],[3]!Table13456[No заказа],[3]!Table13456[Дата
отправки],"",0,1)</f>
        <v>45584</v>
      </c>
      <c r="B6995" s="2">
        <v>428744002</v>
      </c>
      <c r="C6995" s="2"/>
      <c r="D6995" s="2"/>
      <c r="E6995" s="3"/>
      <c r="F6995" s="3"/>
      <c r="H6995" s="5">
        <f>_xlfn.XLOOKUP(Table16[[#This Row],[OrderID]],[3]!Table13456[No заказа],[3]!Table13456[Количество],"",0,1)</f>
        <v>1</v>
      </c>
      <c r="I6995" s="5">
        <f>_xlfn.XLOOKUP(Table16[[#This Row],[OrderID]],[3]!Table13456[No заказа],[3]!Table13456[Цена],"",0,1)</f>
        <v>7999</v>
      </c>
      <c r="J6995" s="2" t="str">
        <f>M01_SETTINGS!$F$2</f>
        <v>KASPI</v>
      </c>
    </row>
    <row r="6996" spans="1:10" x14ac:dyDescent="0.35">
      <c r="A6996" s="3">
        <f>_xlfn.XLOOKUP(Table16[[#This Row],[OrderID]],[3]!Table13456[No заказа],[3]!Table13456[Дата
отправки],"",0,1)</f>
        <v>45584</v>
      </c>
      <c r="B6996" s="2">
        <v>428834872</v>
      </c>
      <c r="C6996" s="2"/>
      <c r="D6996" s="2"/>
      <c r="E6996" s="3"/>
      <c r="F6996" s="3"/>
      <c r="H6996" s="5">
        <f>_xlfn.XLOOKUP(Table16[[#This Row],[OrderID]],[3]!Table13456[No заказа],[3]!Table13456[Количество],"",0,1)</f>
        <v>1</v>
      </c>
      <c r="I6996" s="5">
        <f>_xlfn.XLOOKUP(Table16[[#This Row],[OrderID]],[3]!Table13456[No заказа],[3]!Table13456[Цена],"",0,1)</f>
        <v>8994</v>
      </c>
      <c r="J6996" s="2" t="str">
        <f>M01_SETTINGS!$F$2</f>
        <v>KASPI</v>
      </c>
    </row>
    <row r="6997" spans="1:10" x14ac:dyDescent="0.35">
      <c r="A6997" s="3">
        <f>_xlfn.XLOOKUP(Table16[[#This Row],[OrderID]],[3]!Table13456[No заказа],[3]!Table13456[Дата
отправки],"",0,1)</f>
        <v>45583</v>
      </c>
      <c r="B6997" s="2">
        <v>428234201</v>
      </c>
      <c r="C6997" s="2"/>
      <c r="D6997" s="2"/>
      <c r="E6997" s="3"/>
      <c r="F6997" s="3"/>
      <c r="H6997" s="5">
        <f>_xlfn.XLOOKUP(Table16[[#This Row],[OrderID]],[3]!Table13456[No заказа],[3]!Table13456[Количество],"",0,1)</f>
        <v>1</v>
      </c>
      <c r="I6997" s="5">
        <f>_xlfn.XLOOKUP(Table16[[#This Row],[OrderID]],[3]!Table13456[No заказа],[3]!Table13456[Цена],"",0,1)</f>
        <v>8999</v>
      </c>
      <c r="J6997" s="2" t="str">
        <f>M01_SETTINGS!$F$2</f>
        <v>KASPI</v>
      </c>
    </row>
    <row r="6998" spans="1:10" x14ac:dyDescent="0.35">
      <c r="A6998" s="3">
        <f>_xlfn.XLOOKUP(Table16[[#This Row],[OrderID]],[3]!Table13456[No заказа],[3]!Table13456[Дата
отправки],"",0,1)</f>
        <v>45583</v>
      </c>
      <c r="B6998" s="2">
        <v>428519931</v>
      </c>
      <c r="C6998" s="2"/>
      <c r="D6998" s="2"/>
      <c r="E6998" s="3"/>
      <c r="F6998" s="3"/>
      <c r="H6998" s="5">
        <f>_xlfn.XLOOKUP(Table16[[#This Row],[OrderID]],[3]!Table13456[No заказа],[3]!Table13456[Количество],"",0,1)</f>
        <v>1</v>
      </c>
      <c r="I6998" s="5">
        <f>_xlfn.XLOOKUP(Table16[[#This Row],[OrderID]],[3]!Table13456[No заказа],[3]!Table13456[Цена],"",0,1)</f>
        <v>8999</v>
      </c>
      <c r="J6998" s="2" t="str">
        <f>M01_SETTINGS!$F$2</f>
        <v>KASPI</v>
      </c>
    </row>
    <row r="6999" spans="1:10" x14ac:dyDescent="0.35">
      <c r="A6999" s="3">
        <f>_xlfn.XLOOKUP(Table16[[#This Row],[OrderID]],[3]!Table13456[No заказа],[3]!Table13456[Дата
отправки],"",0,1)</f>
        <v>45583</v>
      </c>
      <c r="B6999" s="2">
        <v>428599222</v>
      </c>
      <c r="C6999" s="2"/>
      <c r="D6999" s="2"/>
      <c r="E6999" s="3"/>
      <c r="F6999" s="3"/>
      <c r="H6999" s="5">
        <f>_xlfn.XLOOKUP(Table16[[#This Row],[OrderID]],[3]!Table13456[No заказа],[3]!Table13456[Количество],"",0,1)</f>
        <v>1</v>
      </c>
      <c r="I6999" s="5">
        <f>_xlfn.XLOOKUP(Table16[[#This Row],[OrderID]],[3]!Table13456[No заказа],[3]!Table13456[Цена],"",0,1)</f>
        <v>9000</v>
      </c>
      <c r="J6999" s="2" t="str">
        <f>M01_SETTINGS!$F$2</f>
        <v>KASPI</v>
      </c>
    </row>
    <row r="7000" spans="1:10" x14ac:dyDescent="0.35">
      <c r="A7000" s="3">
        <f>_xlfn.XLOOKUP(Table16[[#This Row],[OrderID]],[3]!Table13456[No заказа],[3]!Table13456[Дата
отправки],"",0,1)</f>
        <v>45583</v>
      </c>
      <c r="B7000" s="2">
        <v>428330129</v>
      </c>
      <c r="C7000" s="2"/>
      <c r="D7000" s="2"/>
      <c r="E7000" s="3"/>
      <c r="F7000" s="3"/>
      <c r="H7000" s="5">
        <f>_xlfn.XLOOKUP(Table16[[#This Row],[OrderID]],[3]!Table13456[No заказа],[3]!Table13456[Количество],"",0,1)</f>
        <v>1</v>
      </c>
      <c r="I7000" s="5">
        <f>_xlfn.XLOOKUP(Table16[[#This Row],[OrderID]],[3]!Table13456[No заказа],[3]!Table13456[Цена],"",0,1)</f>
        <v>9000</v>
      </c>
      <c r="J7000" s="2" t="str">
        <f>M01_SETTINGS!$F$2</f>
        <v>KASPI</v>
      </c>
    </row>
    <row r="7001" spans="1:10" x14ac:dyDescent="0.35">
      <c r="A7001" s="3">
        <f>_xlfn.XLOOKUP(Table16[[#This Row],[OrderID]],[3]!Table13456[No заказа],[3]!Table13456[Дата
отправки],"",0,1)</f>
        <v>45583</v>
      </c>
      <c r="B7001" s="2">
        <v>428219244</v>
      </c>
      <c r="C7001" s="2"/>
      <c r="D7001" s="2"/>
      <c r="E7001" s="3"/>
      <c r="F7001" s="3"/>
      <c r="H7001" s="5">
        <f>_xlfn.XLOOKUP(Table16[[#This Row],[OrderID]],[3]!Table13456[No заказа],[3]!Table13456[Количество],"",0,1)</f>
        <v>1</v>
      </c>
      <c r="I7001" s="5">
        <f>_xlfn.XLOOKUP(Table16[[#This Row],[OrderID]],[3]!Table13456[No заказа],[3]!Table13456[Цена],"",0,1)</f>
        <v>8999</v>
      </c>
      <c r="J7001" s="2" t="str">
        <f>M01_SETTINGS!$F$2</f>
        <v>KASPI</v>
      </c>
    </row>
    <row r="7002" spans="1:10" x14ac:dyDescent="0.35">
      <c r="A7002" s="3">
        <f>_xlfn.XLOOKUP(Table16[[#This Row],[OrderID]],[3]!Table13456[No заказа],[3]!Table13456[Дата
отправки],"",0,1)</f>
        <v>45583</v>
      </c>
      <c r="B7002" s="2">
        <v>428528585</v>
      </c>
      <c r="C7002" s="2"/>
      <c r="D7002" s="2"/>
      <c r="E7002" s="3"/>
      <c r="F7002" s="3"/>
      <c r="H7002" s="5">
        <f>_xlfn.XLOOKUP(Table16[[#This Row],[OrderID]],[3]!Table13456[No заказа],[3]!Table13456[Количество],"",0,1)</f>
        <v>1</v>
      </c>
      <c r="I7002" s="5">
        <f>_xlfn.XLOOKUP(Table16[[#This Row],[OrderID]],[3]!Table13456[No заказа],[3]!Table13456[Цена],"",0,1)</f>
        <v>7932</v>
      </c>
      <c r="J7002" s="2" t="str">
        <f>M01_SETTINGS!$F$2</f>
        <v>KASPI</v>
      </c>
    </row>
    <row r="7003" spans="1:10" x14ac:dyDescent="0.35">
      <c r="A7003" s="3">
        <f>_xlfn.XLOOKUP(Table16[[#This Row],[OrderID]],[3]!Table13456[No заказа],[3]!Table13456[Дата
отправки],"",0,1)</f>
        <v>45583</v>
      </c>
      <c r="B7003" s="2">
        <v>428556647</v>
      </c>
      <c r="C7003" s="2"/>
      <c r="D7003" s="2"/>
      <c r="E7003" s="3"/>
      <c r="F7003" s="3"/>
      <c r="H7003" s="5">
        <f>_xlfn.XLOOKUP(Table16[[#This Row],[OrderID]],[3]!Table13456[No заказа],[3]!Table13456[Количество],"",0,1)</f>
        <v>1</v>
      </c>
      <c r="I7003" s="5">
        <f>_xlfn.XLOOKUP(Table16[[#This Row],[OrderID]],[3]!Table13456[No заказа],[3]!Table13456[Цена],"",0,1)</f>
        <v>8990</v>
      </c>
      <c r="J7003" s="2" t="str">
        <f>M01_SETTINGS!$F$2</f>
        <v>KASPI</v>
      </c>
    </row>
    <row r="7004" spans="1:10" x14ac:dyDescent="0.35">
      <c r="A7004" s="3">
        <f>_xlfn.XLOOKUP(Table16[[#This Row],[OrderID]],[3]!Table13456[No заказа],[3]!Table13456[Дата
отправки],"",0,1)</f>
        <v>45583</v>
      </c>
      <c r="B7004" s="2">
        <v>428067587</v>
      </c>
      <c r="C7004" s="2"/>
      <c r="D7004" s="2"/>
      <c r="E7004" s="3"/>
      <c r="F7004" s="3"/>
      <c r="H7004" s="5">
        <f>_xlfn.XLOOKUP(Table16[[#This Row],[OrderID]],[3]!Table13456[No заказа],[3]!Table13456[Количество],"",0,1)</f>
        <v>1</v>
      </c>
      <c r="I7004" s="5">
        <f>_xlfn.XLOOKUP(Table16[[#This Row],[OrderID]],[3]!Table13456[No заказа],[3]!Table13456[Цена],"",0,1)</f>
        <v>9000</v>
      </c>
      <c r="J7004" s="2" t="str">
        <f>M01_SETTINGS!$F$2</f>
        <v>KASPI</v>
      </c>
    </row>
    <row r="7005" spans="1:10" x14ac:dyDescent="0.35">
      <c r="A7005" s="3">
        <f>_xlfn.XLOOKUP(Table16[[#This Row],[OrderID]],[3]!Table13456[No заказа],[3]!Table13456[Дата
отправки],"",0,1)</f>
        <v>45583</v>
      </c>
      <c r="B7005" s="2">
        <v>428627185</v>
      </c>
      <c r="C7005" s="2"/>
      <c r="D7005" s="2"/>
      <c r="E7005" s="3"/>
      <c r="F7005" s="3"/>
      <c r="H7005" s="5">
        <f>_xlfn.XLOOKUP(Table16[[#This Row],[OrderID]],[3]!Table13456[No заказа],[3]!Table13456[Количество],"",0,1)</f>
        <v>1</v>
      </c>
      <c r="I7005" s="5">
        <f>_xlfn.XLOOKUP(Table16[[#This Row],[OrderID]],[3]!Table13456[No заказа],[3]!Table13456[Цена],"",0,1)</f>
        <v>9000</v>
      </c>
      <c r="J7005" s="2" t="str">
        <f>M01_SETTINGS!$F$2</f>
        <v>KASPI</v>
      </c>
    </row>
    <row r="7006" spans="1:10" x14ac:dyDescent="0.35">
      <c r="A7006" s="3">
        <f>_xlfn.XLOOKUP(Table16[[#This Row],[OrderID]],[3]!Table13456[No заказа],[3]!Table13456[Дата
отправки],"",0,1)</f>
        <v>45583</v>
      </c>
      <c r="B7006" s="2">
        <v>428236437</v>
      </c>
      <c r="C7006" s="2"/>
      <c r="D7006" s="2"/>
      <c r="E7006" s="3"/>
      <c r="F7006" s="3"/>
      <c r="H7006" s="5">
        <f>_xlfn.XLOOKUP(Table16[[#This Row],[OrderID]],[3]!Table13456[No заказа],[3]!Table13456[Количество],"",0,1)</f>
        <v>1</v>
      </c>
      <c r="I7006" s="5">
        <f>_xlfn.XLOOKUP(Table16[[#This Row],[OrderID]],[3]!Table13456[No заказа],[3]!Table13456[Цена],"",0,1)</f>
        <v>8990</v>
      </c>
      <c r="J7006" s="2" t="str">
        <f>M01_SETTINGS!$F$2</f>
        <v>KASPI</v>
      </c>
    </row>
    <row r="7007" spans="1:10" x14ac:dyDescent="0.35">
      <c r="A7007" s="3">
        <f>_xlfn.XLOOKUP(Table16[[#This Row],[OrderID]],[3]!Table13456[No заказа],[3]!Table13456[Дата
отправки],"",0,1)</f>
        <v>45583</v>
      </c>
      <c r="B7007" s="2">
        <v>428423986</v>
      </c>
      <c r="C7007" s="2"/>
      <c r="D7007" s="2"/>
      <c r="E7007" s="3"/>
      <c r="F7007" s="3"/>
      <c r="H7007" s="5">
        <f>_xlfn.XLOOKUP(Table16[[#This Row],[OrderID]],[3]!Table13456[No заказа],[3]!Table13456[Количество],"",0,1)</f>
        <v>1</v>
      </c>
      <c r="I7007" s="5">
        <f>_xlfn.XLOOKUP(Table16[[#This Row],[OrderID]],[3]!Table13456[No заказа],[3]!Table13456[Цена],"",0,1)</f>
        <v>8990</v>
      </c>
      <c r="J7007" s="2" t="str">
        <f>M01_SETTINGS!$F$2</f>
        <v>KASPI</v>
      </c>
    </row>
    <row r="7008" spans="1:10" x14ac:dyDescent="0.35">
      <c r="A7008" s="3">
        <f>_xlfn.XLOOKUP(Table16[[#This Row],[OrderID]],[3]!Table13456[No заказа],[3]!Table13456[Дата
отправки],"",0,1)</f>
        <v>45583</v>
      </c>
      <c r="B7008" s="2">
        <v>428441952</v>
      </c>
      <c r="C7008" s="2"/>
      <c r="D7008" s="2"/>
      <c r="E7008" s="3"/>
      <c r="F7008" s="3"/>
      <c r="H7008" s="5">
        <f>_xlfn.XLOOKUP(Table16[[#This Row],[OrderID]],[3]!Table13456[No заказа],[3]!Table13456[Количество],"",0,1)</f>
        <v>1</v>
      </c>
      <c r="I7008" s="5">
        <f>_xlfn.XLOOKUP(Table16[[#This Row],[OrderID]],[3]!Table13456[No заказа],[3]!Table13456[Цена],"",0,1)</f>
        <v>8990</v>
      </c>
      <c r="J7008" s="2" t="str">
        <f>M01_SETTINGS!$F$2</f>
        <v>KASPI</v>
      </c>
    </row>
    <row r="7009" spans="1:10" x14ac:dyDescent="0.35">
      <c r="A7009" s="3">
        <f>_xlfn.XLOOKUP(Table16[[#This Row],[OrderID]],[3]!Table13456[No заказа],[3]!Table13456[Дата
отправки],"",0,1)</f>
        <v>45583</v>
      </c>
      <c r="B7009" s="2">
        <v>428534032</v>
      </c>
      <c r="C7009" s="2"/>
      <c r="D7009" s="2"/>
      <c r="E7009" s="3"/>
      <c r="F7009" s="3"/>
      <c r="H7009" s="5">
        <f>_xlfn.XLOOKUP(Table16[[#This Row],[OrderID]],[3]!Table13456[No заказа],[3]!Table13456[Количество],"",0,1)</f>
        <v>1</v>
      </c>
      <c r="I7009" s="5">
        <f>_xlfn.XLOOKUP(Table16[[#This Row],[OrderID]],[3]!Table13456[No заказа],[3]!Table13456[Цена],"",0,1)</f>
        <v>8809</v>
      </c>
      <c r="J7009" s="2" t="str">
        <f>M01_SETTINGS!$F$2</f>
        <v>KASPI</v>
      </c>
    </row>
    <row r="7010" spans="1:10" x14ac:dyDescent="0.35">
      <c r="A7010" s="3">
        <f>_xlfn.XLOOKUP(Table16[[#This Row],[OrderID]],[3]!Table13456[No заказа],[3]!Table13456[Дата
отправки],"",0,1)</f>
        <v>45583</v>
      </c>
      <c r="B7010" s="2">
        <v>428352884</v>
      </c>
      <c r="C7010" s="2"/>
      <c r="D7010" s="2"/>
      <c r="E7010" s="3"/>
      <c r="F7010" s="3"/>
      <c r="H7010" s="5">
        <f>_xlfn.XLOOKUP(Table16[[#This Row],[OrderID]],[3]!Table13456[No заказа],[3]!Table13456[Количество],"",0,1)</f>
        <v>1</v>
      </c>
      <c r="I7010" s="5">
        <f>_xlfn.XLOOKUP(Table16[[#This Row],[OrderID]],[3]!Table13456[No заказа],[3]!Table13456[Цена],"",0,1)</f>
        <v>8925</v>
      </c>
      <c r="J7010" s="2" t="str">
        <f>M01_SETTINGS!$F$2</f>
        <v>KASPI</v>
      </c>
    </row>
    <row r="7011" spans="1:10" x14ac:dyDescent="0.35">
      <c r="A7011" s="3">
        <f>_xlfn.XLOOKUP(Table16[[#This Row],[OrderID]],[3]!Table13456[No заказа],[3]!Table13456[Дата
отправки],"",0,1)</f>
        <v>45583</v>
      </c>
      <c r="B7011" s="2">
        <v>428251965</v>
      </c>
      <c r="C7011" s="2"/>
      <c r="D7011" s="2"/>
      <c r="E7011" s="3"/>
      <c r="F7011" s="3"/>
      <c r="H7011" s="5">
        <f>_xlfn.XLOOKUP(Table16[[#This Row],[OrderID]],[3]!Table13456[No заказа],[3]!Table13456[Количество],"",0,1)</f>
        <v>1</v>
      </c>
      <c r="I7011" s="5">
        <f>_xlfn.XLOOKUP(Table16[[#This Row],[OrderID]],[3]!Table13456[No заказа],[3]!Table13456[Цена],"",0,1)</f>
        <v>8953</v>
      </c>
      <c r="J7011" s="2" t="str">
        <f>M01_SETTINGS!$F$2</f>
        <v>KASPI</v>
      </c>
    </row>
    <row r="7012" spans="1:10" x14ac:dyDescent="0.35">
      <c r="A7012" s="3">
        <f>_xlfn.XLOOKUP(Table16[[#This Row],[OrderID]],[3]!Table13456[No заказа],[3]!Table13456[Дата
отправки],"",0,1)</f>
        <v>45583</v>
      </c>
      <c r="B7012" s="2">
        <v>428264040</v>
      </c>
      <c r="C7012" s="2"/>
      <c r="D7012" s="2"/>
      <c r="E7012" s="3"/>
      <c r="F7012" s="3"/>
      <c r="H7012" s="5">
        <f>_xlfn.XLOOKUP(Table16[[#This Row],[OrderID]],[3]!Table13456[No заказа],[3]!Table13456[Количество],"",0,1)</f>
        <v>1</v>
      </c>
      <c r="I7012" s="5">
        <f>_xlfn.XLOOKUP(Table16[[#This Row],[OrderID]],[3]!Table13456[No заказа],[3]!Table13456[Цена],"",0,1)</f>
        <v>9000</v>
      </c>
      <c r="J7012" s="2" t="str">
        <f>M01_SETTINGS!$F$2</f>
        <v>KASPI</v>
      </c>
    </row>
    <row r="7013" spans="1:10" x14ac:dyDescent="0.35">
      <c r="A7013" s="3">
        <f>_xlfn.XLOOKUP(Table16[[#This Row],[OrderID]],[3]!Table13456[No заказа],[3]!Table13456[Дата
отправки],"",0,1)</f>
        <v>45583</v>
      </c>
      <c r="B7013" s="2">
        <v>428583993</v>
      </c>
      <c r="C7013" s="2"/>
      <c r="D7013" s="2"/>
      <c r="E7013" s="3"/>
      <c r="F7013" s="3"/>
      <c r="H7013" s="5">
        <f>_xlfn.XLOOKUP(Table16[[#This Row],[OrderID]],[3]!Table13456[No заказа],[3]!Table13456[Количество],"",0,1)</f>
        <v>1</v>
      </c>
      <c r="I7013" s="5">
        <f>_xlfn.XLOOKUP(Table16[[#This Row],[OrderID]],[3]!Table13456[No заказа],[3]!Table13456[Цена],"",0,1)</f>
        <v>9000</v>
      </c>
      <c r="J7013" s="2" t="str">
        <f>M01_SETTINGS!$F$2</f>
        <v>KASPI</v>
      </c>
    </row>
    <row r="7014" spans="1:10" x14ac:dyDescent="0.35">
      <c r="A7014" s="3">
        <f>_xlfn.XLOOKUP(Table16[[#This Row],[OrderID]],[3]!Table13456[No заказа],[3]!Table13456[Дата
отправки],"",0,1)</f>
        <v>45583</v>
      </c>
      <c r="B7014" s="2">
        <v>428423104</v>
      </c>
      <c r="C7014" s="2"/>
      <c r="D7014" s="2"/>
      <c r="E7014" s="3"/>
      <c r="F7014" s="3"/>
      <c r="H7014" s="5">
        <f>_xlfn.XLOOKUP(Table16[[#This Row],[OrderID]],[3]!Table13456[No заказа],[3]!Table13456[Количество],"",0,1)</f>
        <v>1</v>
      </c>
      <c r="I7014" s="5">
        <f>_xlfn.XLOOKUP(Table16[[#This Row],[OrderID]],[3]!Table13456[No заказа],[3]!Table13456[Цена],"",0,1)</f>
        <v>8989</v>
      </c>
      <c r="J7014" s="2" t="str">
        <f>M01_SETTINGS!$F$2</f>
        <v>KASPI</v>
      </c>
    </row>
    <row r="7015" spans="1:10" x14ac:dyDescent="0.35">
      <c r="A7015" s="3">
        <f>_xlfn.XLOOKUP(Table16[[#This Row],[OrderID]],[3]!Table13456[No заказа],[3]!Table13456[Дата
отправки],"",0,1)</f>
        <v>45583</v>
      </c>
      <c r="B7015" s="2">
        <v>428525310</v>
      </c>
      <c r="C7015" s="2"/>
      <c r="D7015" s="2"/>
      <c r="E7015" s="3"/>
      <c r="F7015" s="3"/>
      <c r="H7015" s="5">
        <f>_xlfn.XLOOKUP(Table16[[#This Row],[OrderID]],[3]!Table13456[No заказа],[3]!Table13456[Количество],"",0,1)</f>
        <v>1</v>
      </c>
      <c r="I7015" s="5">
        <f>_xlfn.XLOOKUP(Table16[[#This Row],[OrderID]],[3]!Table13456[No заказа],[3]!Table13456[Цена],"",0,1)</f>
        <v>7999</v>
      </c>
      <c r="J7015" s="2" t="str">
        <f>M01_SETTINGS!$F$2</f>
        <v>KASPI</v>
      </c>
    </row>
    <row r="7016" spans="1:10" x14ac:dyDescent="0.35">
      <c r="A7016" s="3">
        <f>_xlfn.XLOOKUP(Table16[[#This Row],[OrderID]],[3]!Table13456[No заказа],[3]!Table13456[Дата
отправки],"",0,1)</f>
        <v>45583</v>
      </c>
      <c r="B7016" s="2">
        <v>428587560</v>
      </c>
      <c r="C7016" s="2"/>
      <c r="D7016" s="2"/>
      <c r="E7016" s="3"/>
      <c r="F7016" s="3"/>
      <c r="H7016" s="5">
        <f>_xlfn.XLOOKUP(Table16[[#This Row],[OrderID]],[3]!Table13456[No заказа],[3]!Table13456[Количество],"",0,1)</f>
        <v>1</v>
      </c>
      <c r="I7016" s="5">
        <f>_xlfn.XLOOKUP(Table16[[#This Row],[OrderID]],[3]!Table13456[No заказа],[3]!Table13456[Цена],"",0,1)</f>
        <v>8989</v>
      </c>
      <c r="J7016" s="2" t="str">
        <f>M01_SETTINGS!$F$2</f>
        <v>KASPI</v>
      </c>
    </row>
    <row r="7017" spans="1:10" x14ac:dyDescent="0.35">
      <c r="A7017" s="3">
        <f>_xlfn.XLOOKUP(Table16[[#This Row],[OrderID]],[3]!Table13456[No заказа],[3]!Table13456[Дата
отправки],"",0,1)</f>
        <v>45583</v>
      </c>
      <c r="B7017" s="2">
        <v>428329081</v>
      </c>
      <c r="C7017" s="2"/>
      <c r="D7017" s="2"/>
      <c r="E7017" s="3"/>
      <c r="F7017" s="3"/>
      <c r="H7017" s="5">
        <f>_xlfn.XLOOKUP(Table16[[#This Row],[OrderID]],[3]!Table13456[No заказа],[3]!Table13456[Количество],"",0,1)</f>
        <v>1</v>
      </c>
      <c r="I7017" s="5">
        <f>_xlfn.XLOOKUP(Table16[[#This Row],[OrderID]],[3]!Table13456[No заказа],[3]!Table13456[Цена],"",0,1)</f>
        <v>8999</v>
      </c>
      <c r="J7017" s="2" t="str">
        <f>M01_SETTINGS!$F$2</f>
        <v>KASPI</v>
      </c>
    </row>
    <row r="7018" spans="1:10" x14ac:dyDescent="0.35">
      <c r="A7018" s="3">
        <f>_xlfn.XLOOKUP(Table16[[#This Row],[OrderID]],[3]!Table13456[No заказа],[3]!Table13456[Дата
отправки],"",0,1)</f>
        <v>45583</v>
      </c>
      <c r="B7018" s="2">
        <v>428514102</v>
      </c>
      <c r="C7018" s="2"/>
      <c r="D7018" s="2"/>
      <c r="E7018" s="3"/>
      <c r="F7018" s="3"/>
      <c r="H7018" s="5">
        <f>_xlfn.XLOOKUP(Table16[[#This Row],[OrderID]],[3]!Table13456[No заказа],[3]!Table13456[Количество],"",0,1)</f>
        <v>1</v>
      </c>
      <c r="I7018" s="5">
        <f>_xlfn.XLOOKUP(Table16[[#This Row],[OrderID]],[3]!Table13456[No заказа],[3]!Table13456[Цена],"",0,1)</f>
        <v>7931</v>
      </c>
      <c r="J7018" s="2" t="str">
        <f>M01_SETTINGS!$F$2</f>
        <v>KASPI</v>
      </c>
    </row>
    <row r="7019" spans="1:10" x14ac:dyDescent="0.35">
      <c r="A7019" s="3">
        <f>_xlfn.XLOOKUP(Table16[[#This Row],[OrderID]],[3]!Table13456[No заказа],[3]!Table13456[Дата
отправки],"",0,1)</f>
        <v>45583</v>
      </c>
      <c r="B7019" s="2">
        <v>428228410</v>
      </c>
      <c r="C7019" s="2"/>
      <c r="D7019" s="2"/>
      <c r="E7019" s="3"/>
      <c r="F7019" s="3"/>
      <c r="H7019" s="5">
        <f>_xlfn.XLOOKUP(Table16[[#This Row],[OrderID]],[3]!Table13456[No заказа],[3]!Table13456[Количество],"",0,1)</f>
        <v>1</v>
      </c>
      <c r="I7019" s="5">
        <f>_xlfn.XLOOKUP(Table16[[#This Row],[OrderID]],[3]!Table13456[No заказа],[3]!Table13456[Цена],"",0,1)</f>
        <v>9000</v>
      </c>
      <c r="J7019" s="2" t="str">
        <f>M01_SETTINGS!$F$2</f>
        <v>KASPI</v>
      </c>
    </row>
    <row r="7020" spans="1:10" x14ac:dyDescent="0.35">
      <c r="A7020" s="3">
        <f>_xlfn.XLOOKUP(Table16[[#This Row],[OrderID]],[3]!Table13456[No заказа],[3]!Table13456[Дата
отправки],"",0,1)</f>
        <v>45583</v>
      </c>
      <c r="B7020" s="2">
        <v>428231732</v>
      </c>
      <c r="C7020" s="2"/>
      <c r="D7020" s="2"/>
      <c r="E7020" s="3"/>
      <c r="F7020" s="3"/>
      <c r="H7020" s="5">
        <f>_xlfn.XLOOKUP(Table16[[#This Row],[OrderID]],[3]!Table13456[No заказа],[3]!Table13456[Количество],"",0,1)</f>
        <v>1</v>
      </c>
      <c r="I7020" s="5">
        <f>_xlfn.XLOOKUP(Table16[[#This Row],[OrderID]],[3]!Table13456[No заказа],[3]!Table13456[Цена],"",0,1)</f>
        <v>8999</v>
      </c>
      <c r="J7020" s="2" t="str">
        <f>M01_SETTINGS!$F$2</f>
        <v>KASPI</v>
      </c>
    </row>
    <row r="7021" spans="1:10" x14ac:dyDescent="0.35">
      <c r="A7021" s="3">
        <f>_xlfn.XLOOKUP(Table16[[#This Row],[OrderID]],[3]!Table13456[No заказа],[3]!Table13456[Дата
отправки],"",0,1)</f>
        <v>45583</v>
      </c>
      <c r="B7021" s="2">
        <v>428343466</v>
      </c>
      <c r="C7021" s="2"/>
      <c r="D7021" s="2"/>
      <c r="E7021" s="3"/>
      <c r="F7021" s="3"/>
      <c r="H7021" s="5">
        <f>_xlfn.XLOOKUP(Table16[[#This Row],[OrderID]],[3]!Table13456[No заказа],[3]!Table13456[Количество],"",0,1)</f>
        <v>1</v>
      </c>
      <c r="I7021" s="5">
        <f>_xlfn.XLOOKUP(Table16[[#This Row],[OrderID]],[3]!Table13456[No заказа],[3]!Table13456[Цена],"",0,1)</f>
        <v>8999</v>
      </c>
      <c r="J7021" s="2" t="str">
        <f>M01_SETTINGS!$F$2</f>
        <v>KASPI</v>
      </c>
    </row>
    <row r="7022" spans="1:10" x14ac:dyDescent="0.35">
      <c r="A7022" s="3">
        <f>_xlfn.XLOOKUP(Table16[[#This Row],[OrderID]],[3]!Table13456[No заказа],[3]!Table13456[Дата
отправки],"",0,1)</f>
        <v>45583</v>
      </c>
      <c r="B7022" s="2">
        <v>428374113</v>
      </c>
      <c r="C7022" s="2"/>
      <c r="D7022" s="2"/>
      <c r="E7022" s="3"/>
      <c r="F7022" s="3"/>
      <c r="H7022" s="5">
        <f>_xlfn.XLOOKUP(Table16[[#This Row],[OrderID]],[3]!Table13456[No заказа],[3]!Table13456[Количество],"",0,1)</f>
        <v>1</v>
      </c>
      <c r="I7022" s="5">
        <f>_xlfn.XLOOKUP(Table16[[#This Row],[OrderID]],[3]!Table13456[No заказа],[3]!Table13456[Цена],"",0,1)</f>
        <v>8999</v>
      </c>
      <c r="J7022" s="2" t="str">
        <f>M01_SETTINGS!$F$2</f>
        <v>KASPI</v>
      </c>
    </row>
    <row r="7023" spans="1:10" x14ac:dyDescent="0.35">
      <c r="A7023" s="3">
        <f>_xlfn.XLOOKUP(Table16[[#This Row],[OrderID]],[3]!Table13456[No заказа],[3]!Table13456[Дата
отправки],"",0,1)</f>
        <v>45583</v>
      </c>
      <c r="B7023" s="2">
        <v>428204441</v>
      </c>
      <c r="C7023" s="2"/>
      <c r="D7023" s="2"/>
      <c r="E7023" s="3"/>
      <c r="F7023" s="3"/>
      <c r="H7023" s="5">
        <f>_xlfn.XLOOKUP(Table16[[#This Row],[OrderID]],[3]!Table13456[No заказа],[3]!Table13456[Количество],"",0,1)</f>
        <v>1</v>
      </c>
      <c r="I7023" s="5">
        <f>_xlfn.XLOOKUP(Table16[[#This Row],[OrderID]],[3]!Table13456[No заказа],[3]!Table13456[Цена],"",0,1)</f>
        <v>7931</v>
      </c>
      <c r="J7023" s="2" t="str">
        <f>M01_SETTINGS!$F$2</f>
        <v>KASPI</v>
      </c>
    </row>
    <row r="7024" spans="1:10" x14ac:dyDescent="0.35">
      <c r="A7024" s="3">
        <f>_xlfn.XLOOKUP(Table16[[#This Row],[OrderID]],[3]!Table13456[No заказа],[3]!Table13456[Дата
отправки],"",0,1)</f>
        <v>45583</v>
      </c>
      <c r="B7024" s="2">
        <v>428208682</v>
      </c>
      <c r="C7024" s="2"/>
      <c r="D7024" s="2"/>
      <c r="E7024" s="3"/>
      <c r="F7024" s="3"/>
      <c r="H7024" s="5">
        <f>_xlfn.XLOOKUP(Table16[[#This Row],[OrderID]],[3]!Table13456[No заказа],[3]!Table13456[Количество],"",0,1)</f>
        <v>1</v>
      </c>
      <c r="I7024" s="5">
        <f>_xlfn.XLOOKUP(Table16[[#This Row],[OrderID]],[3]!Table13456[No заказа],[3]!Table13456[Цена],"",0,1)</f>
        <v>7931</v>
      </c>
      <c r="J7024" s="2" t="str">
        <f>M01_SETTINGS!$F$2</f>
        <v>KASPI</v>
      </c>
    </row>
    <row r="7025" spans="1:10" x14ac:dyDescent="0.35">
      <c r="A7025" s="3">
        <f>_xlfn.XLOOKUP(Table16[[#This Row],[OrderID]],[3]!Table13456[No заказа],[3]!Table13456[Дата
отправки],"",0,1)</f>
        <v>45583</v>
      </c>
      <c r="B7025" s="2">
        <v>428286393</v>
      </c>
      <c r="C7025" s="2"/>
      <c r="D7025" s="2"/>
      <c r="E7025" s="3"/>
      <c r="F7025" s="3"/>
      <c r="H7025" s="5">
        <f>_xlfn.XLOOKUP(Table16[[#This Row],[OrderID]],[3]!Table13456[No заказа],[3]!Table13456[Количество],"",0,1)</f>
        <v>1</v>
      </c>
      <c r="I7025" s="5">
        <f>_xlfn.XLOOKUP(Table16[[#This Row],[OrderID]],[3]!Table13456[No заказа],[3]!Table13456[Цена],"",0,1)</f>
        <v>7931</v>
      </c>
      <c r="J7025" s="2" t="str">
        <f>M01_SETTINGS!$F$2</f>
        <v>KASPI</v>
      </c>
    </row>
    <row r="7026" spans="1:10" x14ac:dyDescent="0.35">
      <c r="A7026" s="3">
        <f>_xlfn.XLOOKUP(Table16[[#This Row],[OrderID]],[3]!Table13456[No заказа],[3]!Table13456[Дата
отправки],"",0,1)</f>
        <v>45583</v>
      </c>
      <c r="B7026" s="2">
        <v>428626112</v>
      </c>
      <c r="C7026" s="2"/>
      <c r="D7026" s="2"/>
      <c r="E7026" s="3"/>
      <c r="F7026" s="3"/>
      <c r="H7026" s="5">
        <f>_xlfn.XLOOKUP(Table16[[#This Row],[OrderID]],[3]!Table13456[No заказа],[3]!Table13456[Количество],"",0,1)</f>
        <v>1</v>
      </c>
      <c r="I7026" s="5">
        <f>_xlfn.XLOOKUP(Table16[[#This Row],[OrderID]],[3]!Table13456[No заказа],[3]!Table13456[Цена],"",0,1)</f>
        <v>8950</v>
      </c>
      <c r="J7026" s="2" t="str">
        <f>M01_SETTINGS!$F$2</f>
        <v>KASPI</v>
      </c>
    </row>
    <row r="7027" spans="1:10" x14ac:dyDescent="0.35">
      <c r="A7027" s="3">
        <f>_xlfn.XLOOKUP(Table16[[#This Row],[OrderID]],[3]!Table13456[No заказа],[3]!Table13456[Дата
отправки],"",0,1)</f>
        <v>45583</v>
      </c>
      <c r="B7027" s="2">
        <v>428369021</v>
      </c>
      <c r="C7027" s="2"/>
      <c r="D7027" s="2"/>
      <c r="E7027" s="3"/>
      <c r="F7027" s="3"/>
      <c r="H7027" s="5">
        <f>_xlfn.XLOOKUP(Table16[[#This Row],[OrderID]],[3]!Table13456[No заказа],[3]!Table13456[Количество],"",0,1)</f>
        <v>1</v>
      </c>
      <c r="I7027" s="5">
        <f>_xlfn.XLOOKUP(Table16[[#This Row],[OrderID]],[3]!Table13456[No заказа],[3]!Table13456[Цена],"",0,1)</f>
        <v>8999</v>
      </c>
      <c r="J7027" s="2" t="str">
        <f>M01_SETTINGS!$F$2</f>
        <v>KASPI</v>
      </c>
    </row>
    <row r="7028" spans="1:10" x14ac:dyDescent="0.35">
      <c r="A7028" s="3">
        <f>_xlfn.XLOOKUP(Table16[[#This Row],[OrderID]],[3]!Table13456[No заказа],[3]!Table13456[Дата
отправки],"",0,1)</f>
        <v>45583</v>
      </c>
      <c r="B7028" s="2">
        <v>428557747</v>
      </c>
      <c r="C7028" s="2"/>
      <c r="D7028" s="2"/>
      <c r="E7028" s="3"/>
      <c r="F7028" s="3"/>
      <c r="H7028" s="5">
        <f>_xlfn.XLOOKUP(Table16[[#This Row],[OrderID]],[3]!Table13456[No заказа],[3]!Table13456[Количество],"",0,1)</f>
        <v>1</v>
      </c>
      <c r="I7028" s="5">
        <f>_xlfn.XLOOKUP(Table16[[#This Row],[OrderID]],[3]!Table13456[No заказа],[3]!Table13456[Цена],"",0,1)</f>
        <v>8375</v>
      </c>
      <c r="J7028" s="2" t="str">
        <f>M01_SETTINGS!$F$2</f>
        <v>KASPI</v>
      </c>
    </row>
    <row r="7029" spans="1:10" x14ac:dyDescent="0.35">
      <c r="A7029" s="3">
        <f>_xlfn.XLOOKUP(Table16[[#This Row],[OrderID]],[3]!Table13456[No заказа],[3]!Table13456[Дата
отправки],"",0,1)</f>
        <v>45583</v>
      </c>
      <c r="B7029" s="2">
        <v>428371082</v>
      </c>
      <c r="C7029" s="2"/>
      <c r="D7029" s="2"/>
      <c r="E7029" s="3"/>
      <c r="F7029" s="3"/>
      <c r="H7029" s="5">
        <f>_xlfn.XLOOKUP(Table16[[#This Row],[OrderID]],[3]!Table13456[No заказа],[3]!Table13456[Количество],"",0,1)</f>
        <v>1</v>
      </c>
      <c r="I7029" s="5">
        <f>_xlfn.XLOOKUP(Table16[[#This Row],[OrderID]],[3]!Table13456[No заказа],[3]!Table13456[Цена],"",0,1)</f>
        <v>8377</v>
      </c>
      <c r="J7029" s="2" t="str">
        <f>M01_SETTINGS!$F$2</f>
        <v>KASPI</v>
      </c>
    </row>
    <row r="7030" spans="1:10" x14ac:dyDescent="0.35">
      <c r="A7030" s="3">
        <f>_xlfn.XLOOKUP(Table16[[#This Row],[OrderID]],[3]!Table13456[No заказа],[3]!Table13456[Дата
отправки],"",0,1)</f>
        <v>45583</v>
      </c>
      <c r="B7030" s="2">
        <v>428363568</v>
      </c>
      <c r="C7030" s="2"/>
      <c r="D7030" s="2"/>
      <c r="E7030" s="3"/>
      <c r="F7030" s="3"/>
      <c r="H7030" s="5">
        <f>_xlfn.XLOOKUP(Table16[[#This Row],[OrderID]],[3]!Table13456[No заказа],[3]!Table13456[Количество],"",0,1)</f>
        <v>1</v>
      </c>
      <c r="I7030" s="5">
        <f>_xlfn.XLOOKUP(Table16[[#This Row],[OrderID]],[3]!Table13456[No заказа],[3]!Table13456[Цена],"",0,1)</f>
        <v>8172</v>
      </c>
      <c r="J7030" s="2" t="str">
        <f>M01_SETTINGS!$F$2</f>
        <v>KASPI</v>
      </c>
    </row>
    <row r="7031" spans="1:10" x14ac:dyDescent="0.35">
      <c r="A7031" s="3">
        <f>_xlfn.XLOOKUP(Table16[[#This Row],[OrderID]],[3]!Table13456[No заказа],[3]!Table13456[Дата
отправки],"",0,1)</f>
        <v>45583</v>
      </c>
      <c r="B7031" s="2">
        <v>428480583</v>
      </c>
      <c r="C7031" s="2"/>
      <c r="D7031" s="2"/>
      <c r="E7031" s="3"/>
      <c r="F7031" s="3"/>
      <c r="H7031" s="5">
        <f>_xlfn.XLOOKUP(Table16[[#This Row],[OrderID]],[3]!Table13456[No заказа],[3]!Table13456[Количество],"",0,1)</f>
        <v>1</v>
      </c>
      <c r="I7031" s="5">
        <f>_xlfn.XLOOKUP(Table16[[#This Row],[OrderID]],[3]!Table13456[No заказа],[3]!Table13456[Цена],"",0,1)</f>
        <v>8994</v>
      </c>
      <c r="J7031" s="2" t="str">
        <f>M01_SETTINGS!$F$2</f>
        <v>KASPI</v>
      </c>
    </row>
    <row r="7032" spans="1:10" x14ac:dyDescent="0.35">
      <c r="A7032" s="3">
        <f>_xlfn.XLOOKUP(Table16[[#This Row],[OrderID]],[3]!Table13456[No заказа],[3]!Table13456[Дата
отправки],"",0,1)</f>
        <v>45582</v>
      </c>
      <c r="B7032" s="2">
        <v>428073376</v>
      </c>
      <c r="C7032" s="2"/>
      <c r="D7032" s="2"/>
      <c r="E7032" s="3"/>
      <c r="F7032" s="3"/>
      <c r="H7032" s="5">
        <f>_xlfn.XLOOKUP(Table16[[#This Row],[OrderID]],[3]!Table13456[No заказа],[3]!Table13456[Количество],"",0,1)</f>
        <v>1</v>
      </c>
      <c r="I7032" s="5">
        <f>_xlfn.XLOOKUP(Table16[[#This Row],[OrderID]],[3]!Table13456[No заказа],[3]!Table13456[Цена],"",0,1)</f>
        <v>9000</v>
      </c>
      <c r="J7032" s="2" t="str">
        <f>M01_SETTINGS!$F$2</f>
        <v>KASPI</v>
      </c>
    </row>
    <row r="7033" spans="1:10" x14ac:dyDescent="0.35">
      <c r="A7033" s="3">
        <f>_xlfn.XLOOKUP(Table16[[#This Row],[OrderID]],[3]!Table13456[No заказа],[3]!Table13456[Дата
отправки],"",0,1)</f>
        <v>45582</v>
      </c>
      <c r="B7033" s="2">
        <v>427967937</v>
      </c>
      <c r="C7033" s="2"/>
      <c r="D7033" s="2"/>
      <c r="E7033" s="3"/>
      <c r="F7033" s="3"/>
      <c r="H7033" s="5">
        <f>_xlfn.XLOOKUP(Table16[[#This Row],[OrderID]],[3]!Table13456[No заказа],[3]!Table13456[Количество],"",0,1)</f>
        <v>1</v>
      </c>
      <c r="I7033" s="5">
        <f>_xlfn.XLOOKUP(Table16[[#This Row],[OrderID]],[3]!Table13456[No заказа],[3]!Table13456[Цена],"",0,1)</f>
        <v>8000</v>
      </c>
      <c r="J7033" s="2" t="str">
        <f>M01_SETTINGS!$F$2</f>
        <v>KASPI</v>
      </c>
    </row>
    <row r="7034" spans="1:10" x14ac:dyDescent="0.35">
      <c r="A7034" s="3">
        <f>_xlfn.XLOOKUP(Table16[[#This Row],[OrderID]],[3]!Table13456[No заказа],[3]!Table13456[Дата
отправки],"",0,1)</f>
        <v>45582</v>
      </c>
      <c r="B7034" s="2">
        <v>427899045</v>
      </c>
      <c r="C7034" s="2"/>
      <c r="D7034" s="2"/>
      <c r="E7034" s="3"/>
      <c r="F7034" s="3"/>
      <c r="H7034" s="5">
        <f>_xlfn.XLOOKUP(Table16[[#This Row],[OrderID]],[3]!Table13456[No заказа],[3]!Table13456[Количество],"",0,1)</f>
        <v>1</v>
      </c>
      <c r="I7034" s="5">
        <f>_xlfn.XLOOKUP(Table16[[#This Row],[OrderID]],[3]!Table13456[No заказа],[3]!Table13456[Цена],"",0,1)</f>
        <v>8389</v>
      </c>
      <c r="J7034" s="2" t="str">
        <f>M01_SETTINGS!$F$2</f>
        <v>KASPI</v>
      </c>
    </row>
    <row r="7035" spans="1:10" x14ac:dyDescent="0.35">
      <c r="A7035" s="3">
        <f>_xlfn.XLOOKUP(Table16[[#This Row],[OrderID]],[3]!Table13456[No заказа],[3]!Table13456[Дата
отправки],"",0,1)</f>
        <v>45582</v>
      </c>
      <c r="B7035" s="2">
        <v>427675614</v>
      </c>
      <c r="C7035" s="2"/>
      <c r="D7035" s="2"/>
      <c r="E7035" s="3"/>
      <c r="F7035" s="3"/>
      <c r="H7035" s="5">
        <f>_xlfn.XLOOKUP(Table16[[#This Row],[OrderID]],[3]!Table13456[No заказа],[3]!Table13456[Количество],"",0,1)</f>
        <v>1</v>
      </c>
      <c r="I7035" s="5">
        <f>_xlfn.XLOOKUP(Table16[[#This Row],[OrderID]],[3]!Table13456[No заказа],[3]!Table13456[Цена],"",0,1)</f>
        <v>8671</v>
      </c>
      <c r="J7035" s="2" t="str">
        <f>M01_SETTINGS!$F$2</f>
        <v>KASPI</v>
      </c>
    </row>
    <row r="7036" spans="1:10" x14ac:dyDescent="0.35">
      <c r="A7036" s="3">
        <f>_xlfn.XLOOKUP(Table16[[#This Row],[OrderID]],[3]!Table13456[No заказа],[3]!Table13456[Дата
отправки],"",0,1)</f>
        <v>45582</v>
      </c>
      <c r="B7036" s="2">
        <v>427695173</v>
      </c>
      <c r="C7036" s="2"/>
      <c r="D7036" s="2"/>
      <c r="E7036" s="3"/>
      <c r="F7036" s="3"/>
      <c r="H7036" s="5">
        <f>_xlfn.XLOOKUP(Table16[[#This Row],[OrderID]],[3]!Table13456[No заказа],[3]!Table13456[Количество],"",0,1)</f>
        <v>1</v>
      </c>
      <c r="I7036" s="5">
        <f>_xlfn.XLOOKUP(Table16[[#This Row],[OrderID]],[3]!Table13456[No заказа],[3]!Table13456[Цена],"",0,1)</f>
        <v>11000</v>
      </c>
      <c r="J7036" s="2" t="str">
        <f>M01_SETTINGS!$F$2</f>
        <v>KASPI</v>
      </c>
    </row>
    <row r="7037" spans="1:10" x14ac:dyDescent="0.35">
      <c r="A7037" s="3">
        <f>_xlfn.XLOOKUP(Table16[[#This Row],[OrderID]],[3]!Table13456[No заказа],[3]!Table13456[Дата
отправки],"",0,1)</f>
        <v>45582</v>
      </c>
      <c r="B7037" s="2">
        <v>427703931</v>
      </c>
      <c r="C7037" s="2"/>
      <c r="D7037" s="2"/>
      <c r="E7037" s="3"/>
      <c r="F7037" s="3"/>
      <c r="H7037" s="5">
        <f>_xlfn.XLOOKUP(Table16[[#This Row],[OrderID]],[3]!Table13456[No заказа],[3]!Table13456[Количество],"",0,1)</f>
        <v>1</v>
      </c>
      <c r="I7037" s="5">
        <f>_xlfn.XLOOKUP(Table16[[#This Row],[OrderID]],[3]!Table13456[No заказа],[3]!Table13456[Цена],"",0,1)</f>
        <v>8990</v>
      </c>
      <c r="J7037" s="2" t="str">
        <f>M01_SETTINGS!$F$2</f>
        <v>KASPI</v>
      </c>
    </row>
    <row r="7038" spans="1:10" x14ac:dyDescent="0.35">
      <c r="A7038" s="3">
        <f>_xlfn.XLOOKUP(Table16[[#This Row],[OrderID]],[3]!Table13456[No заказа],[3]!Table13456[Дата
отправки],"",0,1)</f>
        <v>45582</v>
      </c>
      <c r="B7038" s="2">
        <v>428021805</v>
      </c>
      <c r="C7038" s="2"/>
      <c r="D7038" s="2"/>
      <c r="E7038" s="3"/>
      <c r="F7038" s="3"/>
      <c r="H7038" s="5">
        <f>_xlfn.XLOOKUP(Table16[[#This Row],[OrderID]],[3]!Table13456[No заказа],[3]!Table13456[Количество],"",0,1)</f>
        <v>1</v>
      </c>
      <c r="I7038" s="5">
        <f>_xlfn.XLOOKUP(Table16[[#This Row],[OrderID]],[3]!Table13456[No заказа],[3]!Table13456[Цена],"",0,1)</f>
        <v>9000</v>
      </c>
      <c r="J7038" s="2" t="str">
        <f>M01_SETTINGS!$F$2</f>
        <v>KASPI</v>
      </c>
    </row>
    <row r="7039" spans="1:10" x14ac:dyDescent="0.35">
      <c r="A7039" s="3">
        <f>_xlfn.XLOOKUP(Table16[[#This Row],[OrderID]],[3]!Table13456[No заказа],[3]!Table13456[Дата
отправки],"",0,1)</f>
        <v>45582</v>
      </c>
      <c r="B7039" s="2">
        <v>428113115</v>
      </c>
      <c r="C7039" s="2"/>
      <c r="D7039" s="2"/>
      <c r="E7039" s="3"/>
      <c r="F7039" s="3"/>
      <c r="H7039" s="5">
        <f>_xlfn.XLOOKUP(Table16[[#This Row],[OrderID]],[3]!Table13456[No заказа],[3]!Table13456[Количество],"",0,1)</f>
        <v>1</v>
      </c>
      <c r="I7039" s="5">
        <f>_xlfn.XLOOKUP(Table16[[#This Row],[OrderID]],[3]!Table13456[No заказа],[3]!Table13456[Цена],"",0,1)</f>
        <v>9000</v>
      </c>
      <c r="J7039" s="2" t="str">
        <f>M01_SETTINGS!$F$2</f>
        <v>KASPI</v>
      </c>
    </row>
    <row r="7040" spans="1:10" x14ac:dyDescent="0.35">
      <c r="A7040" s="3">
        <f>_xlfn.XLOOKUP(Table16[[#This Row],[OrderID]],[3]!Table13456[No заказа],[3]!Table13456[Дата
отправки],"",0,1)</f>
        <v>45582</v>
      </c>
      <c r="B7040" s="2">
        <v>428116267</v>
      </c>
      <c r="C7040" s="2"/>
      <c r="D7040" s="2"/>
      <c r="E7040" s="3"/>
      <c r="F7040" s="3"/>
      <c r="H7040" s="5">
        <f>_xlfn.XLOOKUP(Table16[[#This Row],[OrderID]],[3]!Table13456[No заказа],[3]!Table13456[Количество],"",0,1)</f>
        <v>1</v>
      </c>
      <c r="I7040" s="5">
        <f>_xlfn.XLOOKUP(Table16[[#This Row],[OrderID]],[3]!Table13456[No заказа],[3]!Table13456[Цена],"",0,1)</f>
        <v>7999</v>
      </c>
      <c r="J7040" s="2" t="str">
        <f>M01_SETTINGS!$F$2</f>
        <v>KASPI</v>
      </c>
    </row>
    <row r="7041" spans="1:10" x14ac:dyDescent="0.35">
      <c r="A7041" s="3">
        <f>_xlfn.XLOOKUP(Table16[[#This Row],[OrderID]],[3]!Table13456[No заказа],[3]!Table13456[Дата
отправки],"",0,1)</f>
        <v>45582</v>
      </c>
      <c r="B7041" s="2">
        <v>428098505</v>
      </c>
      <c r="C7041" s="2"/>
      <c r="D7041" s="2"/>
      <c r="E7041" s="3"/>
      <c r="F7041" s="3"/>
      <c r="H7041" s="5">
        <f>_xlfn.XLOOKUP(Table16[[#This Row],[OrderID]],[3]!Table13456[No заказа],[3]!Table13456[Количество],"",0,1)</f>
        <v>1</v>
      </c>
      <c r="I7041" s="5">
        <f>_xlfn.XLOOKUP(Table16[[#This Row],[OrderID]],[3]!Table13456[No заказа],[3]!Table13456[Цена],"",0,1)</f>
        <v>8999</v>
      </c>
      <c r="J7041" s="2" t="str">
        <f>M01_SETTINGS!$F$2</f>
        <v>KASPI</v>
      </c>
    </row>
    <row r="7042" spans="1:10" x14ac:dyDescent="0.35">
      <c r="A7042" s="3">
        <f>_xlfn.XLOOKUP(Table16[[#This Row],[OrderID]],[3]!Table13456[No заказа],[3]!Table13456[Дата
отправки],"",0,1)</f>
        <v>45582</v>
      </c>
      <c r="B7042" s="2">
        <v>428055033</v>
      </c>
      <c r="C7042" s="2"/>
      <c r="D7042" s="2"/>
      <c r="E7042" s="3"/>
      <c r="F7042" s="3"/>
      <c r="H7042" s="5">
        <f>_xlfn.XLOOKUP(Table16[[#This Row],[OrderID]],[3]!Table13456[No заказа],[3]!Table13456[Количество],"",0,1)</f>
        <v>1</v>
      </c>
      <c r="I7042" s="5">
        <f>_xlfn.XLOOKUP(Table16[[#This Row],[OrderID]],[3]!Table13456[No заказа],[3]!Table13456[Цена],"",0,1)</f>
        <v>8989</v>
      </c>
      <c r="J7042" s="2" t="str">
        <f>M01_SETTINGS!$F$2</f>
        <v>KASPI</v>
      </c>
    </row>
    <row r="7043" spans="1:10" x14ac:dyDescent="0.35">
      <c r="A7043" s="3">
        <f>_xlfn.XLOOKUP(Table16[[#This Row],[OrderID]],[3]!Table13456[No заказа],[3]!Table13456[Дата
отправки],"",0,1)</f>
        <v>45582</v>
      </c>
      <c r="B7043" s="2">
        <v>428078445</v>
      </c>
      <c r="C7043" s="2"/>
      <c r="D7043" s="2"/>
      <c r="E7043" s="3"/>
      <c r="F7043" s="3"/>
      <c r="H7043" s="5">
        <f>_xlfn.XLOOKUP(Table16[[#This Row],[OrderID]],[3]!Table13456[No заказа],[3]!Table13456[Количество],"",0,1)</f>
        <v>1</v>
      </c>
      <c r="I7043" s="5">
        <f>_xlfn.XLOOKUP(Table16[[#This Row],[OrderID]],[3]!Table13456[No заказа],[3]!Table13456[Цена],"",0,1)</f>
        <v>8999</v>
      </c>
      <c r="J7043" s="2" t="str">
        <f>M01_SETTINGS!$F$2</f>
        <v>KASPI</v>
      </c>
    </row>
    <row r="7044" spans="1:10" x14ac:dyDescent="0.35">
      <c r="A7044" s="3">
        <f>_xlfn.XLOOKUP(Table16[[#This Row],[OrderID]],[3]!Table13456[No заказа],[3]!Table13456[Дата
отправки],"",0,1)</f>
        <v>45582</v>
      </c>
      <c r="B7044" s="2">
        <v>428110570</v>
      </c>
      <c r="C7044" s="2"/>
      <c r="D7044" s="2"/>
      <c r="E7044" s="3"/>
      <c r="F7044" s="3"/>
      <c r="H7044" s="5">
        <f>_xlfn.XLOOKUP(Table16[[#This Row],[OrderID]],[3]!Table13456[No заказа],[3]!Table13456[Количество],"",0,1)</f>
        <v>1</v>
      </c>
      <c r="I7044" s="5">
        <f>_xlfn.XLOOKUP(Table16[[#This Row],[OrderID]],[3]!Table13456[No заказа],[3]!Table13456[Цена],"",0,1)</f>
        <v>8999</v>
      </c>
      <c r="J7044" s="2" t="str">
        <f>M01_SETTINGS!$F$2</f>
        <v>KASPI</v>
      </c>
    </row>
    <row r="7045" spans="1:10" x14ac:dyDescent="0.35">
      <c r="A7045" s="3">
        <f>_xlfn.XLOOKUP(Table16[[#This Row],[OrderID]],[3]!Table13456[No заказа],[3]!Table13456[Дата
отправки],"",0,1)</f>
        <v>45582</v>
      </c>
      <c r="B7045" s="2">
        <v>428099509</v>
      </c>
      <c r="C7045" s="2"/>
      <c r="D7045" s="2"/>
      <c r="E7045" s="3"/>
      <c r="F7045" s="3"/>
      <c r="H7045" s="5">
        <f>_xlfn.XLOOKUP(Table16[[#This Row],[OrderID]],[3]!Table13456[No заказа],[3]!Table13456[Количество],"",0,1)</f>
        <v>1</v>
      </c>
      <c r="I7045" s="5">
        <f>_xlfn.XLOOKUP(Table16[[#This Row],[OrderID]],[3]!Table13456[No заказа],[3]!Table13456[Цена],"",0,1)</f>
        <v>7931</v>
      </c>
      <c r="J7045" s="2" t="str">
        <f>M01_SETTINGS!$F$2</f>
        <v>KASPI</v>
      </c>
    </row>
    <row r="7046" spans="1:10" x14ac:dyDescent="0.35">
      <c r="A7046" s="3">
        <f>_xlfn.XLOOKUP(Table16[[#This Row],[OrderID]],[3]!Table13456[No заказа],[3]!Table13456[Дата
отправки],"",0,1)</f>
        <v>45582</v>
      </c>
      <c r="B7046" s="2">
        <v>427825261</v>
      </c>
      <c r="C7046" s="2"/>
      <c r="D7046" s="2"/>
      <c r="E7046" s="3"/>
      <c r="F7046" s="3"/>
      <c r="H7046" s="5">
        <f>_xlfn.XLOOKUP(Table16[[#This Row],[OrderID]],[3]!Table13456[No заказа],[3]!Table13456[Количество],"",0,1)</f>
        <v>1</v>
      </c>
      <c r="I7046" s="5">
        <f>_xlfn.XLOOKUP(Table16[[#This Row],[OrderID]],[3]!Table13456[No заказа],[3]!Table13456[Цена],"",0,1)</f>
        <v>9000</v>
      </c>
      <c r="J7046" s="2" t="str">
        <f>M01_SETTINGS!$F$2</f>
        <v>KASPI</v>
      </c>
    </row>
    <row r="7047" spans="1:10" x14ac:dyDescent="0.35">
      <c r="A7047" s="3">
        <f>_xlfn.XLOOKUP(Table16[[#This Row],[OrderID]],[3]!Table13456[No заказа],[3]!Table13456[Дата
отправки],"",0,1)</f>
        <v>45582</v>
      </c>
      <c r="B7047" s="2">
        <v>428168779</v>
      </c>
      <c r="C7047" s="2"/>
      <c r="D7047" s="2"/>
      <c r="E7047" s="3"/>
      <c r="F7047" s="3"/>
      <c r="H7047" s="5">
        <f>_xlfn.XLOOKUP(Table16[[#This Row],[OrderID]],[3]!Table13456[No заказа],[3]!Table13456[Количество],"",0,1)</f>
        <v>1</v>
      </c>
      <c r="I7047" s="5">
        <f>_xlfn.XLOOKUP(Table16[[#This Row],[OrderID]],[3]!Table13456[No заказа],[3]!Table13456[Цена],"",0,1)</f>
        <v>8999</v>
      </c>
      <c r="J7047" s="2" t="str">
        <f>M01_SETTINGS!$F$2</f>
        <v>KASPI</v>
      </c>
    </row>
    <row r="7048" spans="1:10" x14ac:dyDescent="0.35">
      <c r="A7048" s="3">
        <f>_xlfn.XLOOKUP(Table16[[#This Row],[OrderID]],[3]!Table13456[No заказа],[3]!Table13456[Дата
отправки],"",0,1)</f>
        <v>45582</v>
      </c>
      <c r="B7048" s="2">
        <v>427714566</v>
      </c>
      <c r="C7048" s="2"/>
      <c r="D7048" s="2"/>
      <c r="E7048" s="3"/>
      <c r="F7048" s="3"/>
      <c r="H7048" s="5">
        <f>_xlfn.XLOOKUP(Table16[[#This Row],[OrderID]],[3]!Table13456[No заказа],[3]!Table13456[Количество],"",0,1)</f>
        <v>1</v>
      </c>
      <c r="I7048" s="5">
        <f>_xlfn.XLOOKUP(Table16[[#This Row],[OrderID]],[3]!Table13456[No заказа],[3]!Table13456[Цена],"",0,1)</f>
        <v>8000</v>
      </c>
      <c r="J7048" s="2" t="str">
        <f>M01_SETTINGS!$F$2</f>
        <v>KASPI</v>
      </c>
    </row>
    <row r="7049" spans="1:10" x14ac:dyDescent="0.35">
      <c r="A7049" s="3">
        <f>_xlfn.XLOOKUP(Table16[[#This Row],[OrderID]],[3]!Table13456[No заказа],[3]!Table13456[Дата
отправки],"",0,1)</f>
        <v>45582</v>
      </c>
      <c r="B7049" s="2">
        <v>427747995</v>
      </c>
      <c r="C7049" s="2"/>
      <c r="D7049" s="2"/>
      <c r="E7049" s="3"/>
      <c r="F7049" s="3"/>
      <c r="H7049" s="5">
        <f>_xlfn.XLOOKUP(Table16[[#This Row],[OrderID]],[3]!Table13456[No заказа],[3]!Table13456[Количество],"",0,1)</f>
        <v>1</v>
      </c>
      <c r="I7049" s="5">
        <f>_xlfn.XLOOKUP(Table16[[#This Row],[OrderID]],[3]!Table13456[No заказа],[3]!Table13456[Цена],"",0,1)</f>
        <v>9000</v>
      </c>
      <c r="J7049" s="2" t="str">
        <f>M01_SETTINGS!$F$2</f>
        <v>KASPI</v>
      </c>
    </row>
    <row r="7050" spans="1:10" x14ac:dyDescent="0.35">
      <c r="A7050" s="3">
        <f>_xlfn.XLOOKUP(Table16[[#This Row],[OrderID]],[3]!Table13456[No заказа],[3]!Table13456[Дата
отправки],"",0,1)</f>
        <v>45582</v>
      </c>
      <c r="B7050" s="2">
        <v>427886629</v>
      </c>
      <c r="C7050" s="2"/>
      <c r="D7050" s="2"/>
      <c r="E7050" s="3"/>
      <c r="F7050" s="3"/>
      <c r="H7050" s="5">
        <f>_xlfn.XLOOKUP(Table16[[#This Row],[OrderID]],[3]!Table13456[No заказа],[3]!Table13456[Количество],"",0,1)</f>
        <v>1</v>
      </c>
      <c r="I7050" s="5">
        <f>_xlfn.XLOOKUP(Table16[[#This Row],[OrderID]],[3]!Table13456[No заказа],[3]!Table13456[Цена],"",0,1)</f>
        <v>9000</v>
      </c>
      <c r="J7050" s="2" t="str">
        <f>M01_SETTINGS!$F$2</f>
        <v>KASPI</v>
      </c>
    </row>
    <row r="7051" spans="1:10" x14ac:dyDescent="0.35">
      <c r="A7051" s="3">
        <f>_xlfn.XLOOKUP(Table16[[#This Row],[OrderID]],[3]!Table13456[No заказа],[3]!Table13456[Дата
отправки],"",0,1)</f>
        <v>45582</v>
      </c>
      <c r="B7051" s="2">
        <v>427956869</v>
      </c>
      <c r="C7051" s="2"/>
      <c r="D7051" s="2"/>
      <c r="E7051" s="3"/>
      <c r="F7051" s="3"/>
      <c r="H7051" s="5">
        <f>_xlfn.XLOOKUP(Table16[[#This Row],[OrderID]],[3]!Table13456[No заказа],[3]!Table13456[Количество],"",0,1)</f>
        <v>1</v>
      </c>
      <c r="I7051" s="5">
        <f>_xlfn.XLOOKUP(Table16[[#This Row],[OrderID]],[3]!Table13456[No заказа],[3]!Table13456[Цена],"",0,1)</f>
        <v>9000</v>
      </c>
      <c r="J7051" s="2" t="str">
        <f>M01_SETTINGS!$F$2</f>
        <v>KASPI</v>
      </c>
    </row>
    <row r="7052" spans="1:10" x14ac:dyDescent="0.35">
      <c r="A7052" s="3">
        <f>_xlfn.XLOOKUP(Table16[[#This Row],[OrderID]],[3]!Table13456[No заказа],[3]!Table13456[Дата
отправки],"",0,1)</f>
        <v>45582</v>
      </c>
      <c r="B7052" s="2">
        <v>427825544</v>
      </c>
      <c r="C7052" s="2"/>
      <c r="D7052" s="2"/>
      <c r="E7052" s="3"/>
      <c r="F7052" s="3"/>
      <c r="H7052" s="5">
        <f>_xlfn.XLOOKUP(Table16[[#This Row],[OrderID]],[3]!Table13456[No заказа],[3]!Table13456[Количество],"",0,1)</f>
        <v>1</v>
      </c>
      <c r="I7052" s="5">
        <f>_xlfn.XLOOKUP(Table16[[#This Row],[OrderID]],[3]!Table13456[No заказа],[3]!Table13456[Цена],"",0,1)</f>
        <v>8421</v>
      </c>
      <c r="J7052" s="2" t="str">
        <f>M01_SETTINGS!$F$2</f>
        <v>KASPI</v>
      </c>
    </row>
    <row r="7053" spans="1:10" x14ac:dyDescent="0.35">
      <c r="A7053" s="3">
        <f>_xlfn.XLOOKUP(Table16[[#This Row],[OrderID]],[3]!Table13456[No заказа],[3]!Table13456[Дата
отправки],"",0,1)</f>
        <v>45582</v>
      </c>
      <c r="B7053" s="2">
        <v>427770126</v>
      </c>
      <c r="C7053" s="2"/>
      <c r="D7053" s="2"/>
      <c r="E7053" s="3"/>
      <c r="F7053" s="3"/>
      <c r="H7053" s="5">
        <f>_xlfn.XLOOKUP(Table16[[#This Row],[OrderID]],[3]!Table13456[No заказа],[3]!Table13456[Количество],"",0,1)</f>
        <v>1</v>
      </c>
      <c r="I7053" s="5">
        <f>_xlfn.XLOOKUP(Table16[[#This Row],[OrderID]],[3]!Table13456[No заказа],[3]!Table13456[Цена],"",0,1)</f>
        <v>7999</v>
      </c>
      <c r="J7053" s="2" t="str">
        <f>M01_SETTINGS!$F$2</f>
        <v>KASPI</v>
      </c>
    </row>
    <row r="7054" spans="1:10" x14ac:dyDescent="0.35">
      <c r="A7054" s="3">
        <f>_xlfn.XLOOKUP(Table16[[#This Row],[OrderID]],[3]!Table13456[No заказа],[3]!Table13456[Дата
отправки],"",0,1)</f>
        <v>45582</v>
      </c>
      <c r="B7054" s="2">
        <v>427970968</v>
      </c>
      <c r="C7054" s="2"/>
      <c r="D7054" s="2"/>
      <c r="E7054" s="3"/>
      <c r="F7054" s="3"/>
      <c r="H7054" s="5">
        <f>_xlfn.XLOOKUP(Table16[[#This Row],[OrderID]],[3]!Table13456[No заказа],[3]!Table13456[Количество],"",0,1)</f>
        <v>1</v>
      </c>
      <c r="I7054" s="5">
        <f>_xlfn.XLOOKUP(Table16[[#This Row],[OrderID]],[3]!Table13456[No заказа],[3]!Table13456[Цена],"",0,1)</f>
        <v>7999</v>
      </c>
      <c r="J7054" s="2" t="str">
        <f>M01_SETTINGS!$F$2</f>
        <v>KASPI</v>
      </c>
    </row>
    <row r="7055" spans="1:10" x14ac:dyDescent="0.35">
      <c r="A7055" s="3">
        <f>_xlfn.XLOOKUP(Table16[[#This Row],[OrderID]],[3]!Table13456[No заказа],[3]!Table13456[Дата
отправки],"",0,1)</f>
        <v>45582</v>
      </c>
      <c r="B7055" s="2">
        <v>427818618</v>
      </c>
      <c r="C7055" s="2"/>
      <c r="D7055" s="2"/>
      <c r="E7055" s="3"/>
      <c r="F7055" s="3"/>
      <c r="H7055" s="5">
        <f>_xlfn.XLOOKUP(Table16[[#This Row],[OrderID]],[3]!Table13456[No заказа],[3]!Table13456[Количество],"",0,1)</f>
        <v>1</v>
      </c>
      <c r="I7055" s="5">
        <f>_xlfn.XLOOKUP(Table16[[#This Row],[OrderID]],[3]!Table13456[No заказа],[3]!Table13456[Цена],"",0,1)</f>
        <v>8989</v>
      </c>
      <c r="J7055" s="2" t="str">
        <f>M01_SETTINGS!$F$2</f>
        <v>KASPI</v>
      </c>
    </row>
    <row r="7056" spans="1:10" x14ac:dyDescent="0.35">
      <c r="A7056" s="3">
        <f>_xlfn.XLOOKUP(Table16[[#This Row],[OrderID]],[3]!Table13456[No заказа],[3]!Table13456[Дата
отправки],"",0,1)</f>
        <v>45582</v>
      </c>
      <c r="B7056" s="2">
        <v>427765451</v>
      </c>
      <c r="C7056" s="2"/>
      <c r="D7056" s="2"/>
      <c r="E7056" s="3"/>
      <c r="F7056" s="3"/>
      <c r="H7056" s="5">
        <f>_xlfn.XLOOKUP(Table16[[#This Row],[OrderID]],[3]!Table13456[No заказа],[3]!Table13456[Количество],"",0,1)</f>
        <v>1</v>
      </c>
      <c r="I7056" s="5">
        <f>_xlfn.XLOOKUP(Table16[[#This Row],[OrderID]],[3]!Table13456[No заказа],[3]!Table13456[Цена],"",0,1)</f>
        <v>8994</v>
      </c>
      <c r="J7056" s="2" t="str">
        <f>M01_SETTINGS!$F$2</f>
        <v>KASPI</v>
      </c>
    </row>
    <row r="7057" spans="1:10" x14ac:dyDescent="0.35">
      <c r="A7057" s="3">
        <f>_xlfn.XLOOKUP(Table16[[#This Row],[OrderID]],[3]!Table13456[No заказа],[3]!Table13456[Дата
отправки],"",0,1)</f>
        <v>45581</v>
      </c>
      <c r="B7057" s="2">
        <v>427152635</v>
      </c>
      <c r="C7057" s="2"/>
      <c r="D7057" s="2"/>
      <c r="E7057" s="3"/>
      <c r="F7057" s="3"/>
      <c r="H7057" s="5">
        <f>_xlfn.XLOOKUP(Table16[[#This Row],[OrderID]],[3]!Table13456[No заказа],[3]!Table13456[Количество],"",0,1)</f>
        <v>1</v>
      </c>
      <c r="I7057" s="5">
        <f>_xlfn.XLOOKUP(Table16[[#This Row],[OrderID]],[3]!Table13456[No заказа],[3]!Table13456[Цена],"",0,1)</f>
        <v>11996</v>
      </c>
      <c r="J7057" s="2" t="str">
        <f>M01_SETTINGS!$F$2</f>
        <v>KASPI</v>
      </c>
    </row>
    <row r="7058" spans="1:10" x14ac:dyDescent="0.35">
      <c r="A7058" s="3">
        <f>_xlfn.XLOOKUP(Table16[[#This Row],[OrderID]],[3]!Table13456[No заказа],[3]!Table13456[Дата
отправки],"",0,1)</f>
        <v>45581</v>
      </c>
      <c r="B7058" s="2">
        <v>427203770</v>
      </c>
      <c r="C7058" s="2"/>
      <c r="D7058" s="2"/>
      <c r="E7058" s="3"/>
      <c r="F7058" s="3"/>
      <c r="H7058" s="5">
        <f>_xlfn.XLOOKUP(Table16[[#This Row],[OrderID]],[3]!Table13456[No заказа],[3]!Table13456[Количество],"",0,1)</f>
        <v>1</v>
      </c>
      <c r="I7058" s="5">
        <f>_xlfn.XLOOKUP(Table16[[#This Row],[OrderID]],[3]!Table13456[No заказа],[3]!Table13456[Цена],"",0,1)</f>
        <v>9000</v>
      </c>
      <c r="J7058" s="2" t="str">
        <f>M01_SETTINGS!$F$2</f>
        <v>KASPI</v>
      </c>
    </row>
    <row r="7059" spans="1:10" x14ac:dyDescent="0.35">
      <c r="A7059" s="3">
        <f>_xlfn.XLOOKUP(Table16[[#This Row],[OrderID]],[3]!Table13456[No заказа],[3]!Table13456[Дата
отправки],"",0,1)</f>
        <v>45581</v>
      </c>
      <c r="B7059" s="2">
        <v>427248098</v>
      </c>
      <c r="C7059" s="2"/>
      <c r="D7059" s="2"/>
      <c r="E7059" s="3"/>
      <c r="F7059" s="3"/>
      <c r="H7059" s="5">
        <f>_xlfn.XLOOKUP(Table16[[#This Row],[OrderID]],[3]!Table13456[No заказа],[3]!Table13456[Количество],"",0,1)</f>
        <v>1</v>
      </c>
      <c r="I7059" s="5">
        <f>_xlfn.XLOOKUP(Table16[[#This Row],[OrderID]],[3]!Table13456[No заказа],[3]!Table13456[Цена],"",0,1)</f>
        <v>9000</v>
      </c>
      <c r="J7059" s="2" t="str">
        <f>M01_SETTINGS!$F$2</f>
        <v>KASPI</v>
      </c>
    </row>
    <row r="7060" spans="1:10" x14ac:dyDescent="0.35">
      <c r="A7060" s="3">
        <f>_xlfn.XLOOKUP(Table16[[#This Row],[OrderID]],[3]!Table13456[No заказа],[3]!Table13456[Дата
отправки],"",0,1)</f>
        <v>45581</v>
      </c>
      <c r="B7060" s="2">
        <v>427314826</v>
      </c>
      <c r="C7060" s="2"/>
      <c r="D7060" s="2"/>
      <c r="E7060" s="3"/>
      <c r="F7060" s="3"/>
      <c r="H7060" s="5">
        <f>_xlfn.XLOOKUP(Table16[[#This Row],[OrderID]],[3]!Table13456[No заказа],[3]!Table13456[Количество],"",0,1)</f>
        <v>1</v>
      </c>
      <c r="I7060" s="5">
        <f>_xlfn.XLOOKUP(Table16[[#This Row],[OrderID]],[3]!Table13456[No заказа],[3]!Table13456[Цена],"",0,1)</f>
        <v>9000</v>
      </c>
      <c r="J7060" s="2" t="str">
        <f>M01_SETTINGS!$F$2</f>
        <v>KASPI</v>
      </c>
    </row>
    <row r="7061" spans="1:10" x14ac:dyDescent="0.35">
      <c r="A7061" s="3">
        <f>_xlfn.XLOOKUP(Table16[[#This Row],[OrderID]],[3]!Table13456[No заказа],[3]!Table13456[Дата
отправки],"",0,1)</f>
        <v>45581</v>
      </c>
      <c r="B7061" s="2">
        <v>427152280</v>
      </c>
      <c r="C7061" s="2"/>
      <c r="D7061" s="2"/>
      <c r="E7061" s="3"/>
      <c r="F7061" s="3"/>
      <c r="H7061" s="5">
        <f>_xlfn.XLOOKUP(Table16[[#This Row],[OrderID]],[3]!Table13456[No заказа],[3]!Table13456[Количество],"",0,1)</f>
        <v>1</v>
      </c>
      <c r="I7061" s="5">
        <f>_xlfn.XLOOKUP(Table16[[#This Row],[OrderID]],[3]!Table13456[No заказа],[3]!Table13456[Цена],"",0,1)</f>
        <v>9000</v>
      </c>
      <c r="J7061" s="2" t="str">
        <f>M01_SETTINGS!$F$2</f>
        <v>KASPI</v>
      </c>
    </row>
    <row r="7062" spans="1:10" x14ac:dyDescent="0.35">
      <c r="A7062" s="3">
        <f>_xlfn.XLOOKUP(Table16[[#This Row],[OrderID]],[3]!Table13456[No заказа],[3]!Table13456[Дата
отправки],"",0,1)</f>
        <v>45581</v>
      </c>
      <c r="B7062" s="2">
        <v>427289655</v>
      </c>
      <c r="C7062" s="2"/>
      <c r="D7062" s="2"/>
      <c r="E7062" s="3"/>
      <c r="F7062" s="3"/>
      <c r="H7062" s="5">
        <f>_xlfn.XLOOKUP(Table16[[#This Row],[OrderID]],[3]!Table13456[No заказа],[3]!Table13456[Количество],"",0,1)</f>
        <v>1</v>
      </c>
      <c r="I7062" s="5">
        <f>_xlfn.XLOOKUP(Table16[[#This Row],[OrderID]],[3]!Table13456[No заказа],[3]!Table13456[Цена],"",0,1)</f>
        <v>9000</v>
      </c>
      <c r="J7062" s="2" t="str">
        <f>M01_SETTINGS!$F$2</f>
        <v>KASPI</v>
      </c>
    </row>
    <row r="7063" spans="1:10" x14ac:dyDescent="0.35">
      <c r="A7063" s="3">
        <f>_xlfn.XLOOKUP(Table16[[#This Row],[OrderID]],[3]!Table13456[No заказа],[3]!Table13456[Дата
отправки],"",0,1)</f>
        <v>45581</v>
      </c>
      <c r="B7063" s="2">
        <v>427576886</v>
      </c>
      <c r="C7063" s="2"/>
      <c r="D7063" s="2"/>
      <c r="E7063" s="3"/>
      <c r="F7063" s="3"/>
      <c r="H7063" s="5">
        <f>_xlfn.XLOOKUP(Table16[[#This Row],[OrderID]],[3]!Table13456[No заказа],[3]!Table13456[Количество],"",0,1)</f>
        <v>1</v>
      </c>
      <c r="I7063" s="5">
        <f>_xlfn.XLOOKUP(Table16[[#This Row],[OrderID]],[3]!Table13456[No заказа],[3]!Table13456[Цена],"",0,1)</f>
        <v>9000</v>
      </c>
      <c r="J7063" s="2" t="str">
        <f>M01_SETTINGS!$F$2</f>
        <v>KASPI</v>
      </c>
    </row>
    <row r="7064" spans="1:10" x14ac:dyDescent="0.35">
      <c r="A7064" s="3">
        <f>_xlfn.XLOOKUP(Table16[[#This Row],[OrderID]],[3]!Table13456[No заказа],[3]!Table13456[Дата
отправки],"",0,1)</f>
        <v>45581</v>
      </c>
      <c r="B7064" s="2">
        <v>427577614</v>
      </c>
      <c r="C7064" s="2"/>
      <c r="D7064" s="2"/>
      <c r="E7064" s="3"/>
      <c r="F7064" s="3"/>
      <c r="H7064" s="5">
        <f>_xlfn.XLOOKUP(Table16[[#This Row],[OrderID]],[3]!Table13456[No заказа],[3]!Table13456[Количество],"",0,1)</f>
        <v>1</v>
      </c>
      <c r="I7064" s="5">
        <f>_xlfn.XLOOKUP(Table16[[#This Row],[OrderID]],[3]!Table13456[No заказа],[3]!Table13456[Цена],"",0,1)</f>
        <v>9000</v>
      </c>
      <c r="J7064" s="2" t="str">
        <f>M01_SETTINGS!$F$2</f>
        <v>KASPI</v>
      </c>
    </row>
    <row r="7065" spans="1:10" x14ac:dyDescent="0.35">
      <c r="A7065" s="3">
        <f>_xlfn.XLOOKUP(Table16[[#This Row],[OrderID]],[3]!Table13456[No заказа],[3]!Table13456[Дата
отправки],"",0,1)</f>
        <v>45581</v>
      </c>
      <c r="B7065" s="2">
        <v>427586432</v>
      </c>
      <c r="C7065" s="2"/>
      <c r="D7065" s="2"/>
      <c r="E7065" s="3"/>
      <c r="F7065" s="3"/>
      <c r="H7065" s="5">
        <f>_xlfn.XLOOKUP(Table16[[#This Row],[OrderID]],[3]!Table13456[No заказа],[3]!Table13456[Количество],"",0,1)</f>
        <v>1</v>
      </c>
      <c r="I7065" s="5">
        <f>_xlfn.XLOOKUP(Table16[[#This Row],[OrderID]],[3]!Table13456[No заказа],[3]!Table13456[Цена],"",0,1)</f>
        <v>9000</v>
      </c>
      <c r="J7065" s="2" t="str">
        <f>M01_SETTINGS!$F$2</f>
        <v>KASPI</v>
      </c>
    </row>
    <row r="7066" spans="1:10" x14ac:dyDescent="0.35">
      <c r="A7066" s="3">
        <f>_xlfn.XLOOKUP(Table16[[#This Row],[OrderID]],[3]!Table13456[No заказа],[3]!Table13456[Дата
отправки],"",0,1)</f>
        <v>45581</v>
      </c>
      <c r="B7066" s="2">
        <v>427646939</v>
      </c>
      <c r="C7066" s="2"/>
      <c r="D7066" s="2"/>
      <c r="E7066" s="3"/>
      <c r="F7066" s="3"/>
      <c r="H7066" s="5">
        <f>_xlfn.XLOOKUP(Table16[[#This Row],[OrderID]],[3]!Table13456[No заказа],[3]!Table13456[Количество],"",0,1)</f>
        <v>1</v>
      </c>
      <c r="I7066" s="5">
        <f>_xlfn.XLOOKUP(Table16[[#This Row],[OrderID]],[3]!Table13456[No заказа],[3]!Table13456[Цена],"",0,1)</f>
        <v>9000</v>
      </c>
      <c r="J7066" s="2" t="str">
        <f>M01_SETTINGS!$F$2</f>
        <v>KASPI</v>
      </c>
    </row>
    <row r="7067" spans="1:10" x14ac:dyDescent="0.35">
      <c r="A7067" s="3">
        <f>_xlfn.XLOOKUP(Table16[[#This Row],[OrderID]],[3]!Table13456[No заказа],[3]!Table13456[Дата
отправки],"",0,1)</f>
        <v>45581</v>
      </c>
      <c r="B7067" s="2">
        <v>427353974</v>
      </c>
      <c r="C7067" s="2"/>
      <c r="D7067" s="2"/>
      <c r="E7067" s="3"/>
      <c r="F7067" s="3"/>
      <c r="H7067" s="5">
        <f>_xlfn.XLOOKUP(Table16[[#This Row],[OrderID]],[3]!Table13456[No заказа],[3]!Table13456[Количество],"",0,1)</f>
        <v>1</v>
      </c>
      <c r="I7067" s="5">
        <f>_xlfn.XLOOKUP(Table16[[#This Row],[OrderID]],[3]!Table13456[No заказа],[3]!Table13456[Цена],"",0,1)</f>
        <v>9420</v>
      </c>
      <c r="J7067" s="2" t="str">
        <f>M01_SETTINGS!$F$2</f>
        <v>KASPI</v>
      </c>
    </row>
    <row r="7068" spans="1:10" x14ac:dyDescent="0.35">
      <c r="A7068" s="3">
        <f>_xlfn.XLOOKUP(Table16[[#This Row],[OrderID]],[3]!Table13456[No заказа],[3]!Table13456[Дата
отправки],"",0,1)</f>
        <v>45581</v>
      </c>
      <c r="B7068" s="2">
        <v>427192720</v>
      </c>
      <c r="C7068" s="2"/>
      <c r="D7068" s="2"/>
      <c r="E7068" s="3"/>
      <c r="F7068" s="3"/>
      <c r="H7068" s="5">
        <f>_xlfn.XLOOKUP(Table16[[#This Row],[OrderID]],[3]!Table13456[No заказа],[3]!Table13456[Количество],"",0,1)</f>
        <v>1</v>
      </c>
      <c r="I7068" s="5">
        <f>_xlfn.XLOOKUP(Table16[[#This Row],[OrderID]],[3]!Table13456[No заказа],[3]!Table13456[Цена],"",0,1)</f>
        <v>9687</v>
      </c>
      <c r="J7068" s="2" t="str">
        <f>M01_SETTINGS!$F$2</f>
        <v>KASPI</v>
      </c>
    </row>
    <row r="7069" spans="1:10" x14ac:dyDescent="0.35">
      <c r="A7069" s="3">
        <f>_xlfn.XLOOKUP(Table16[[#This Row],[OrderID]],[3]!Table13456[No заказа],[3]!Table13456[Дата
отправки],"",0,1)</f>
        <v>45581</v>
      </c>
      <c r="B7069" s="2">
        <v>427591747</v>
      </c>
      <c r="C7069" s="2"/>
      <c r="D7069" s="2"/>
      <c r="E7069" s="3"/>
      <c r="F7069" s="3"/>
      <c r="H7069" s="5">
        <f>_xlfn.XLOOKUP(Table16[[#This Row],[OrderID]],[3]!Table13456[No заказа],[3]!Table13456[Количество],"",0,1)</f>
        <v>1</v>
      </c>
      <c r="I7069" s="5">
        <f>_xlfn.XLOOKUP(Table16[[#This Row],[OrderID]],[3]!Table13456[No заказа],[3]!Table13456[Цена],"",0,1)</f>
        <v>8990</v>
      </c>
      <c r="J7069" s="2" t="str">
        <f>M01_SETTINGS!$F$2</f>
        <v>KASPI</v>
      </c>
    </row>
    <row r="7070" spans="1:10" x14ac:dyDescent="0.35">
      <c r="A7070" s="3">
        <f>_xlfn.XLOOKUP(Table16[[#This Row],[OrderID]],[3]!Table13456[No заказа],[3]!Table13456[Дата
отправки],"",0,1)</f>
        <v>45581</v>
      </c>
      <c r="B7070" s="2">
        <v>427589591</v>
      </c>
      <c r="C7070" s="2"/>
      <c r="D7070" s="2"/>
      <c r="E7070" s="3"/>
      <c r="F7070" s="3"/>
      <c r="H7070" s="5">
        <f>_xlfn.XLOOKUP(Table16[[#This Row],[OrderID]],[3]!Table13456[No заказа],[3]!Table13456[Количество],"",0,1)</f>
        <v>1</v>
      </c>
      <c r="I7070" s="5">
        <f>_xlfn.XLOOKUP(Table16[[#This Row],[OrderID]],[3]!Table13456[No заказа],[3]!Table13456[Цена],"",0,1)</f>
        <v>9000</v>
      </c>
      <c r="J7070" s="2" t="str">
        <f>M01_SETTINGS!$F$2</f>
        <v>KASPI</v>
      </c>
    </row>
    <row r="7071" spans="1:10" x14ac:dyDescent="0.35">
      <c r="A7071" s="3">
        <f>_xlfn.XLOOKUP(Table16[[#This Row],[OrderID]],[3]!Table13456[No заказа],[3]!Table13456[Дата
отправки],"",0,1)</f>
        <v>45581</v>
      </c>
      <c r="B7071" s="2">
        <v>427415309</v>
      </c>
      <c r="C7071" s="2"/>
      <c r="D7071" s="2"/>
      <c r="E7071" s="3"/>
      <c r="F7071" s="3"/>
      <c r="H7071" s="5">
        <f>_xlfn.XLOOKUP(Table16[[#This Row],[OrderID]],[3]!Table13456[No заказа],[3]!Table13456[Количество],"",0,1)</f>
        <v>1</v>
      </c>
      <c r="I7071" s="5">
        <f>_xlfn.XLOOKUP(Table16[[#This Row],[OrderID]],[3]!Table13456[No заказа],[3]!Table13456[Цена],"",0,1)</f>
        <v>8989</v>
      </c>
      <c r="J7071" s="2" t="str">
        <f>M01_SETTINGS!$F$2</f>
        <v>KASPI</v>
      </c>
    </row>
    <row r="7072" spans="1:10" x14ac:dyDescent="0.35">
      <c r="A7072" s="3">
        <f>_xlfn.XLOOKUP(Table16[[#This Row],[OrderID]],[3]!Table13456[No заказа],[3]!Table13456[Дата
отправки],"",0,1)</f>
        <v>45581</v>
      </c>
      <c r="B7072" s="2">
        <v>427225432</v>
      </c>
      <c r="C7072" s="2"/>
      <c r="D7072" s="2"/>
      <c r="E7072" s="3"/>
      <c r="F7072" s="3"/>
      <c r="H7072" s="5">
        <f>_xlfn.XLOOKUP(Table16[[#This Row],[OrderID]],[3]!Table13456[No заказа],[3]!Table13456[Количество],"",0,1)</f>
        <v>1</v>
      </c>
      <c r="I7072" s="5">
        <f>_xlfn.XLOOKUP(Table16[[#This Row],[OrderID]],[3]!Table13456[No заказа],[3]!Table13456[Цена],"",0,1)</f>
        <v>7931</v>
      </c>
      <c r="J7072" s="2" t="str">
        <f>M01_SETTINGS!$F$2</f>
        <v>KASPI</v>
      </c>
    </row>
    <row r="7073" spans="1:10" x14ac:dyDescent="0.35">
      <c r="A7073" s="3">
        <f>_xlfn.XLOOKUP(Table16[[#This Row],[OrderID]],[3]!Table13456[No заказа],[3]!Table13456[Дата
отправки],"",0,1)</f>
        <v>45581</v>
      </c>
      <c r="B7073" s="2">
        <v>427414138</v>
      </c>
      <c r="C7073" s="2"/>
      <c r="D7073" s="2"/>
      <c r="E7073" s="3"/>
      <c r="F7073" s="3"/>
      <c r="H7073" s="5">
        <f>_xlfn.XLOOKUP(Table16[[#This Row],[OrderID]],[3]!Table13456[No заказа],[3]!Table13456[Количество],"",0,1)</f>
        <v>1</v>
      </c>
      <c r="I7073" s="5">
        <f>_xlfn.XLOOKUP(Table16[[#This Row],[OrderID]],[3]!Table13456[No заказа],[3]!Table13456[Цена],"",0,1)</f>
        <v>8989</v>
      </c>
      <c r="J7073" s="2" t="str">
        <f>M01_SETTINGS!$F$2</f>
        <v>KASPI</v>
      </c>
    </row>
    <row r="7074" spans="1:10" x14ac:dyDescent="0.35">
      <c r="A7074" s="3">
        <f>_xlfn.XLOOKUP(Table16[[#This Row],[OrderID]],[3]!Table13456[No заказа],[3]!Table13456[Дата
отправки],"",0,1)</f>
        <v>45581</v>
      </c>
      <c r="B7074" s="2">
        <v>427532861</v>
      </c>
      <c r="C7074" s="2"/>
      <c r="D7074" s="2"/>
      <c r="E7074" s="3"/>
      <c r="F7074" s="3"/>
      <c r="H7074" s="5">
        <f>_xlfn.XLOOKUP(Table16[[#This Row],[OrderID]],[3]!Table13456[No заказа],[3]!Table13456[Количество],"",0,1)</f>
        <v>1</v>
      </c>
      <c r="I7074" s="5">
        <f>_xlfn.XLOOKUP(Table16[[#This Row],[OrderID]],[3]!Table13456[No заказа],[3]!Table13456[Цена],"",0,1)</f>
        <v>7999</v>
      </c>
      <c r="J7074" s="2" t="str">
        <f>M01_SETTINGS!$F$2</f>
        <v>KASPI</v>
      </c>
    </row>
    <row r="7075" spans="1:10" x14ac:dyDescent="0.35">
      <c r="A7075" s="3">
        <f>_xlfn.XLOOKUP(Table16[[#This Row],[OrderID]],[3]!Table13456[No заказа],[3]!Table13456[Дата
отправки],"",0,1)</f>
        <v>45581</v>
      </c>
      <c r="B7075" s="2">
        <v>427536833</v>
      </c>
      <c r="C7075" s="2"/>
      <c r="D7075" s="2"/>
      <c r="E7075" s="3"/>
      <c r="F7075" s="3"/>
      <c r="H7075" s="5">
        <f>_xlfn.XLOOKUP(Table16[[#This Row],[OrderID]],[3]!Table13456[No заказа],[3]!Table13456[Количество],"",0,1)</f>
        <v>1</v>
      </c>
      <c r="I7075" s="5">
        <f>_xlfn.XLOOKUP(Table16[[#This Row],[OrderID]],[3]!Table13456[No заказа],[3]!Table13456[Цена],"",0,1)</f>
        <v>8989</v>
      </c>
      <c r="J7075" s="2" t="str">
        <f>M01_SETTINGS!$F$2</f>
        <v>KASPI</v>
      </c>
    </row>
    <row r="7076" spans="1:10" x14ac:dyDescent="0.35">
      <c r="A7076" s="3">
        <f>_xlfn.XLOOKUP(Table16[[#This Row],[OrderID]],[3]!Table13456[No заказа],[3]!Table13456[Дата
отправки],"",0,1)</f>
        <v>45581</v>
      </c>
      <c r="B7076" s="2">
        <v>427610621</v>
      </c>
      <c r="C7076" s="2"/>
      <c r="D7076" s="2"/>
      <c r="E7076" s="3"/>
      <c r="F7076" s="3"/>
      <c r="H7076" s="5">
        <f>_xlfn.XLOOKUP(Table16[[#This Row],[OrderID]],[3]!Table13456[No заказа],[3]!Table13456[Количество],"",0,1)</f>
        <v>1</v>
      </c>
      <c r="I7076" s="5">
        <f>_xlfn.XLOOKUP(Table16[[#This Row],[OrderID]],[3]!Table13456[No заказа],[3]!Table13456[Цена],"",0,1)</f>
        <v>9000</v>
      </c>
      <c r="J7076" s="2" t="str">
        <f>M01_SETTINGS!$F$2</f>
        <v>KASPI</v>
      </c>
    </row>
    <row r="7077" spans="1:10" x14ac:dyDescent="0.35">
      <c r="A7077" s="3">
        <f>_xlfn.XLOOKUP(Table16[[#This Row],[OrderID]],[3]!Table13456[No заказа],[3]!Table13456[Дата
отправки],"",0,1)</f>
        <v>45581</v>
      </c>
      <c r="B7077" s="2">
        <v>427520432</v>
      </c>
      <c r="C7077" s="2"/>
      <c r="D7077" s="2"/>
      <c r="E7077" s="3"/>
      <c r="F7077" s="3"/>
      <c r="H7077" s="5">
        <f>_xlfn.XLOOKUP(Table16[[#This Row],[OrderID]],[3]!Table13456[No заказа],[3]!Table13456[Количество],"",0,1)</f>
        <v>1</v>
      </c>
      <c r="I7077" s="5">
        <f>_xlfn.XLOOKUP(Table16[[#This Row],[OrderID]],[3]!Table13456[No заказа],[3]!Table13456[Цена],"",0,1)</f>
        <v>9000</v>
      </c>
      <c r="J7077" s="2" t="str">
        <f>M01_SETTINGS!$F$2</f>
        <v>KASPI</v>
      </c>
    </row>
    <row r="7078" spans="1:10" x14ac:dyDescent="0.35">
      <c r="A7078" s="3">
        <f>_xlfn.XLOOKUP(Table16[[#This Row],[OrderID]],[3]!Table13456[No заказа],[3]!Table13456[Дата
отправки],"",0,1)</f>
        <v>45581</v>
      </c>
      <c r="B7078" s="2">
        <v>427259988</v>
      </c>
      <c r="C7078" s="2"/>
      <c r="D7078" s="2"/>
      <c r="E7078" s="3"/>
      <c r="F7078" s="3"/>
      <c r="H7078" s="5">
        <f>_xlfn.XLOOKUP(Table16[[#This Row],[OrderID]],[3]!Table13456[No заказа],[3]!Table13456[Количество],"",0,1)</f>
        <v>1</v>
      </c>
      <c r="I7078" s="5">
        <f>_xlfn.XLOOKUP(Table16[[#This Row],[OrderID]],[3]!Table13456[No заказа],[3]!Table13456[Цена],"",0,1)</f>
        <v>9000</v>
      </c>
      <c r="J7078" s="2" t="str">
        <f>M01_SETTINGS!$F$2</f>
        <v>KASPI</v>
      </c>
    </row>
    <row r="7079" spans="1:10" x14ac:dyDescent="0.35">
      <c r="A7079" s="3">
        <f>_xlfn.XLOOKUP(Table16[[#This Row],[OrderID]],[3]!Table13456[No заказа],[3]!Table13456[Дата
отправки],"",0,1)</f>
        <v>45581</v>
      </c>
      <c r="B7079" s="2">
        <v>427403842</v>
      </c>
      <c r="C7079" s="2"/>
      <c r="D7079" s="2"/>
      <c r="E7079" s="3"/>
      <c r="F7079" s="3"/>
      <c r="H7079" s="5">
        <f>_xlfn.XLOOKUP(Table16[[#This Row],[OrderID]],[3]!Table13456[No заказа],[3]!Table13456[Количество],"",0,1)</f>
        <v>1</v>
      </c>
      <c r="I7079" s="5">
        <f>_xlfn.XLOOKUP(Table16[[#This Row],[OrderID]],[3]!Table13456[No заказа],[3]!Table13456[Цена],"",0,1)</f>
        <v>9000</v>
      </c>
      <c r="J7079" s="2" t="str">
        <f>M01_SETTINGS!$F$2</f>
        <v>KASPI</v>
      </c>
    </row>
    <row r="7080" spans="1:10" x14ac:dyDescent="0.35">
      <c r="A7080" s="3">
        <f>_xlfn.XLOOKUP(Table16[[#This Row],[OrderID]],[3]!Table13456[No заказа],[3]!Table13456[Дата
отправки],"",0,1)</f>
        <v>45581</v>
      </c>
      <c r="B7080" s="2">
        <v>427430537</v>
      </c>
      <c r="C7080" s="2"/>
      <c r="D7080" s="2"/>
      <c r="E7080" s="3"/>
      <c r="F7080" s="3"/>
      <c r="H7080" s="5">
        <f>_xlfn.XLOOKUP(Table16[[#This Row],[OrderID]],[3]!Table13456[No заказа],[3]!Table13456[Количество],"",0,1)</f>
        <v>1</v>
      </c>
      <c r="I7080" s="5">
        <f>_xlfn.XLOOKUP(Table16[[#This Row],[OrderID]],[3]!Table13456[No заказа],[3]!Table13456[Цена],"",0,1)</f>
        <v>9000</v>
      </c>
      <c r="J7080" s="2" t="str">
        <f>M01_SETTINGS!$F$2</f>
        <v>KASPI</v>
      </c>
    </row>
    <row r="7081" spans="1:10" x14ac:dyDescent="0.35">
      <c r="A7081" s="3">
        <f>_xlfn.XLOOKUP(Table16[[#This Row],[OrderID]],[3]!Table13456[No заказа],[3]!Table13456[Дата
отправки],"",0,1)</f>
        <v>45581</v>
      </c>
      <c r="B7081" s="2">
        <v>427215982</v>
      </c>
      <c r="C7081" s="2"/>
      <c r="D7081" s="2"/>
      <c r="E7081" s="3"/>
      <c r="F7081" s="3"/>
      <c r="H7081" s="5">
        <f>_xlfn.XLOOKUP(Table16[[#This Row],[OrderID]],[3]!Table13456[No заказа],[3]!Table13456[Количество],"",0,1)</f>
        <v>1</v>
      </c>
      <c r="I7081" s="5">
        <f>_xlfn.XLOOKUP(Table16[[#This Row],[OrderID]],[3]!Table13456[No заказа],[3]!Table13456[Цена],"",0,1)</f>
        <v>7931</v>
      </c>
      <c r="J7081" s="2" t="str">
        <f>M01_SETTINGS!$F$2</f>
        <v>KASPI</v>
      </c>
    </row>
    <row r="7082" spans="1:10" x14ac:dyDescent="0.35">
      <c r="A7082" s="3">
        <f>_xlfn.XLOOKUP(Table16[[#This Row],[OrderID]],[3]!Table13456[No заказа],[3]!Table13456[Дата
отправки],"",0,1)</f>
        <v>45581</v>
      </c>
      <c r="B7082" s="2">
        <v>427633493</v>
      </c>
      <c r="C7082" s="2"/>
      <c r="D7082" s="2"/>
      <c r="E7082" s="3"/>
      <c r="F7082" s="3"/>
      <c r="H7082" s="5">
        <f>_xlfn.XLOOKUP(Table16[[#This Row],[OrderID]],[3]!Table13456[No заказа],[3]!Table13456[Количество],"",0,1)</f>
        <v>1</v>
      </c>
      <c r="I7082" s="5">
        <f>_xlfn.XLOOKUP(Table16[[#This Row],[OrderID]],[3]!Table13456[No заказа],[3]!Table13456[Цена],"",0,1)</f>
        <v>8000</v>
      </c>
      <c r="J7082" s="2" t="str">
        <f>M01_SETTINGS!$F$2</f>
        <v>KASPI</v>
      </c>
    </row>
    <row r="7083" spans="1:10" x14ac:dyDescent="0.35">
      <c r="A7083" s="3">
        <f>_xlfn.XLOOKUP(Table16[[#This Row],[OrderID]],[3]!Table13456[No заказа],[3]!Table13456[Дата
отправки],"",0,1)</f>
        <v>45581</v>
      </c>
      <c r="B7083" s="2">
        <v>427678687</v>
      </c>
      <c r="C7083" s="2"/>
      <c r="D7083" s="2"/>
      <c r="E7083" s="3"/>
      <c r="F7083" s="3"/>
      <c r="H7083" s="5">
        <f>_xlfn.XLOOKUP(Table16[[#This Row],[OrderID]],[3]!Table13456[No заказа],[3]!Table13456[Количество],"",0,1)</f>
        <v>1</v>
      </c>
      <c r="I7083" s="5">
        <f>_xlfn.XLOOKUP(Table16[[#This Row],[OrderID]],[3]!Table13456[No заказа],[3]!Table13456[Цена],"",0,1)</f>
        <v>8989</v>
      </c>
      <c r="J7083" s="2" t="str">
        <f>M01_SETTINGS!$F$2</f>
        <v>KASPI</v>
      </c>
    </row>
    <row r="7084" spans="1:10" x14ac:dyDescent="0.35">
      <c r="A7084" s="3">
        <f>_xlfn.XLOOKUP(Table16[[#This Row],[OrderID]],[3]!Table13456[No заказа],[3]!Table13456[Дата
отправки],"",0,1)</f>
        <v>45581</v>
      </c>
      <c r="B7084" s="2">
        <v>427503409</v>
      </c>
      <c r="C7084" s="2"/>
      <c r="D7084" s="2"/>
      <c r="E7084" s="3"/>
      <c r="F7084" s="3"/>
      <c r="H7084" s="5">
        <f>_xlfn.XLOOKUP(Table16[[#This Row],[OrderID]],[3]!Table13456[No заказа],[3]!Table13456[Количество],"",0,1)</f>
        <v>1</v>
      </c>
      <c r="I7084" s="5">
        <f>_xlfn.XLOOKUP(Table16[[#This Row],[OrderID]],[3]!Table13456[No заказа],[3]!Table13456[Цена],"",0,1)</f>
        <v>8999</v>
      </c>
      <c r="J7084" s="2" t="str">
        <f>M01_SETTINGS!$F$2</f>
        <v>KASPI</v>
      </c>
    </row>
    <row r="7085" spans="1:10" x14ac:dyDescent="0.35">
      <c r="A7085" s="3">
        <f>_xlfn.XLOOKUP(Table16[[#This Row],[OrderID]],[3]!Table13456[No заказа],[3]!Table13456[Дата
отправки],"",0,1)</f>
        <v>45581</v>
      </c>
      <c r="B7085" s="2">
        <v>427348669</v>
      </c>
      <c r="C7085" s="2"/>
      <c r="D7085" s="2"/>
      <c r="E7085" s="3"/>
      <c r="F7085" s="3"/>
      <c r="H7085" s="5">
        <f>_xlfn.XLOOKUP(Table16[[#This Row],[OrderID]],[3]!Table13456[No заказа],[3]!Table13456[Количество],"",0,1)</f>
        <v>1</v>
      </c>
      <c r="I7085" s="5">
        <f>_xlfn.XLOOKUP(Table16[[#This Row],[OrderID]],[3]!Table13456[No заказа],[3]!Table13456[Цена],"",0,1)</f>
        <v>8000</v>
      </c>
      <c r="J7085" s="2" t="str">
        <f>M01_SETTINGS!$F$2</f>
        <v>KASPI</v>
      </c>
    </row>
    <row r="7086" spans="1:10" x14ac:dyDescent="0.35">
      <c r="A7086" s="3">
        <f>_xlfn.XLOOKUP(Table16[[#This Row],[OrderID]],[3]!Table13456[No заказа],[3]!Table13456[Дата
отправки],"",0,1)</f>
        <v>45581</v>
      </c>
      <c r="B7086" s="2">
        <v>427502547</v>
      </c>
      <c r="C7086" s="2"/>
      <c r="D7086" s="2"/>
      <c r="E7086" s="3"/>
      <c r="F7086" s="3"/>
      <c r="H7086" s="5">
        <f>_xlfn.XLOOKUP(Table16[[#This Row],[OrderID]],[3]!Table13456[No заказа],[3]!Table13456[Количество],"",0,1)</f>
        <v>1</v>
      </c>
      <c r="I7086" s="5">
        <f>_xlfn.XLOOKUP(Table16[[#This Row],[OrderID]],[3]!Table13456[No заказа],[3]!Table13456[Цена],"",0,1)</f>
        <v>9000</v>
      </c>
      <c r="J7086" s="2" t="str">
        <f>M01_SETTINGS!$F$2</f>
        <v>KASPI</v>
      </c>
    </row>
    <row r="7087" spans="1:10" x14ac:dyDescent="0.35">
      <c r="A7087" s="3">
        <f>_xlfn.XLOOKUP(Table16[[#This Row],[OrderID]],[3]!Table13456[No заказа],[3]!Table13456[Дата
отправки],"",0,1)</f>
        <v>45581</v>
      </c>
      <c r="B7087" s="2">
        <v>427271866</v>
      </c>
      <c r="C7087" s="2"/>
      <c r="D7087" s="2"/>
      <c r="E7087" s="3"/>
      <c r="F7087" s="3"/>
      <c r="H7087" s="5">
        <f>_xlfn.XLOOKUP(Table16[[#This Row],[OrderID]],[3]!Table13456[No заказа],[3]!Table13456[Количество],"",0,1)</f>
        <v>1</v>
      </c>
      <c r="I7087" s="5">
        <f>_xlfn.XLOOKUP(Table16[[#This Row],[OrderID]],[3]!Table13456[No заказа],[3]!Table13456[Цена],"",0,1)</f>
        <v>8989</v>
      </c>
      <c r="J7087" s="2" t="str">
        <f>M01_SETTINGS!$F$2</f>
        <v>KASPI</v>
      </c>
    </row>
    <row r="7088" spans="1:10" x14ac:dyDescent="0.35">
      <c r="A7088" s="3">
        <f>_xlfn.XLOOKUP(Table16[[#This Row],[OrderID]],[3]!Table13456[No заказа],[3]!Table13456[Дата
отправки],"",0,1)</f>
        <v>45581</v>
      </c>
      <c r="B7088" s="2">
        <v>427497692</v>
      </c>
      <c r="C7088" s="2"/>
      <c r="D7088" s="2"/>
      <c r="E7088" s="3"/>
      <c r="F7088" s="3"/>
      <c r="H7088" s="5">
        <f>_xlfn.XLOOKUP(Table16[[#This Row],[OrderID]],[3]!Table13456[No заказа],[3]!Table13456[Количество],"",0,1)</f>
        <v>1</v>
      </c>
      <c r="I7088" s="5">
        <f>_xlfn.XLOOKUP(Table16[[#This Row],[OrderID]],[3]!Table13456[No заказа],[3]!Table13456[Цена],"",0,1)</f>
        <v>8989</v>
      </c>
      <c r="J7088" s="2" t="str">
        <f>M01_SETTINGS!$F$2</f>
        <v>KASPI</v>
      </c>
    </row>
    <row r="7089" spans="1:10" x14ac:dyDescent="0.35">
      <c r="A7089" s="3">
        <f>_xlfn.XLOOKUP(Table16[[#This Row],[OrderID]],[3]!Table13456[No заказа],[3]!Table13456[Дата
отправки],"",0,1)</f>
        <v>45581</v>
      </c>
      <c r="B7089" s="2">
        <v>427644351</v>
      </c>
      <c r="C7089" s="2"/>
      <c r="D7089" s="2"/>
      <c r="E7089" s="3"/>
      <c r="F7089" s="3"/>
      <c r="H7089" s="5">
        <f>_xlfn.XLOOKUP(Table16[[#This Row],[OrderID]],[3]!Table13456[No заказа],[3]!Table13456[Количество],"",0,1)</f>
        <v>1</v>
      </c>
      <c r="I7089" s="5">
        <f>_xlfn.XLOOKUP(Table16[[#This Row],[OrderID]],[3]!Table13456[No заказа],[3]!Table13456[Цена],"",0,1)</f>
        <v>8713</v>
      </c>
      <c r="J7089" s="2" t="str">
        <f>M01_SETTINGS!$F$2</f>
        <v>KASPI</v>
      </c>
    </row>
    <row r="7090" spans="1:10" x14ac:dyDescent="0.35">
      <c r="A7090" s="3">
        <f>_xlfn.XLOOKUP(Table16[[#This Row],[OrderID]],[3]!Table13456[No заказа],[3]!Table13456[Дата
отправки],"",0,1)</f>
        <v>45581</v>
      </c>
      <c r="B7090" s="2">
        <v>427263102</v>
      </c>
      <c r="C7090" s="2"/>
      <c r="D7090" s="2"/>
      <c r="E7090" s="3"/>
      <c r="F7090" s="3"/>
      <c r="H7090" s="5">
        <f>_xlfn.XLOOKUP(Table16[[#This Row],[OrderID]],[3]!Table13456[No заказа],[3]!Table13456[Количество],"",0,1)</f>
        <v>1</v>
      </c>
      <c r="I7090" s="5">
        <f>_xlfn.XLOOKUP(Table16[[#This Row],[OrderID]],[3]!Table13456[No заказа],[3]!Table13456[Цена],"",0,1)</f>
        <v>7999</v>
      </c>
      <c r="J7090" s="2" t="str">
        <f>M01_SETTINGS!$F$2</f>
        <v>KASPI</v>
      </c>
    </row>
    <row r="7091" spans="1:10" x14ac:dyDescent="0.35">
      <c r="A7091" s="3">
        <f>_xlfn.XLOOKUP(Table16[[#This Row],[OrderID]],[3]!Table13456[No заказа],[3]!Table13456[Дата
отправки],"",0,1)</f>
        <v>45581</v>
      </c>
      <c r="B7091" s="2">
        <v>427335157</v>
      </c>
      <c r="C7091" s="2"/>
      <c r="D7091" s="2"/>
      <c r="E7091" s="3"/>
      <c r="F7091" s="3"/>
      <c r="H7091" s="5">
        <f>_xlfn.XLOOKUP(Table16[[#This Row],[OrderID]],[3]!Table13456[No заказа],[3]!Table13456[Количество],"",0,1)</f>
        <v>1</v>
      </c>
      <c r="I7091" s="5">
        <f>_xlfn.XLOOKUP(Table16[[#This Row],[OrderID]],[3]!Table13456[No заказа],[3]!Table13456[Цена],"",0,1)</f>
        <v>7999</v>
      </c>
      <c r="J7091" s="2" t="str">
        <f>M01_SETTINGS!$F$2</f>
        <v>KASPI</v>
      </c>
    </row>
    <row r="7092" spans="1:10" x14ac:dyDescent="0.35">
      <c r="A7092" s="3">
        <f>_xlfn.XLOOKUP(Table16[[#This Row],[OrderID]],[3]!Table13456[No заказа],[3]!Table13456[Дата
отправки],"",0,1)</f>
        <v>45581</v>
      </c>
      <c r="B7092" s="2">
        <v>427298232</v>
      </c>
      <c r="C7092" s="2"/>
      <c r="D7092" s="2"/>
      <c r="E7092" s="3"/>
      <c r="F7092" s="3"/>
      <c r="H7092" s="5">
        <f>_xlfn.XLOOKUP(Table16[[#This Row],[OrderID]],[3]!Table13456[No заказа],[3]!Table13456[Количество],"",0,1)</f>
        <v>1</v>
      </c>
      <c r="I7092" s="5">
        <f>_xlfn.XLOOKUP(Table16[[#This Row],[OrderID]],[3]!Table13456[No заказа],[3]!Table13456[Цена],"",0,1)</f>
        <v>8989</v>
      </c>
      <c r="J7092" s="2" t="str">
        <f>M01_SETTINGS!$F$2</f>
        <v>KASPI</v>
      </c>
    </row>
    <row r="7093" spans="1:10" x14ac:dyDescent="0.35">
      <c r="A7093" s="3">
        <f>_xlfn.XLOOKUP(Table16[[#This Row],[OrderID]],[3]!Table13456[No заказа],[3]!Table13456[Дата
отправки],"",0,1)</f>
        <v>45581</v>
      </c>
      <c r="B7093" s="2">
        <v>427407113</v>
      </c>
      <c r="C7093" s="2"/>
      <c r="D7093" s="2"/>
      <c r="E7093" s="3"/>
      <c r="F7093" s="3"/>
      <c r="H7093" s="5">
        <f>_xlfn.XLOOKUP(Table16[[#This Row],[OrderID]],[3]!Table13456[No заказа],[3]!Table13456[Количество],"",0,1)</f>
        <v>1</v>
      </c>
      <c r="I7093" s="5">
        <f>_xlfn.XLOOKUP(Table16[[#This Row],[OrderID]],[3]!Table13456[No заказа],[3]!Table13456[Цена],"",0,1)</f>
        <v>8989</v>
      </c>
      <c r="J7093" s="2" t="str">
        <f>M01_SETTINGS!$F$2</f>
        <v>KASPI</v>
      </c>
    </row>
    <row r="7094" spans="1:10" x14ac:dyDescent="0.35">
      <c r="A7094" s="3">
        <f>_xlfn.XLOOKUP(Table16[[#This Row],[OrderID]],[3]!Table13456[No заказа],[3]!Table13456[Дата
отправки],"",0,1)</f>
        <v>45581</v>
      </c>
      <c r="B7094" s="2">
        <v>427360142</v>
      </c>
      <c r="C7094" s="2"/>
      <c r="D7094" s="2"/>
      <c r="E7094" s="3"/>
      <c r="F7094" s="3"/>
      <c r="H7094" s="5">
        <f>_xlfn.XLOOKUP(Table16[[#This Row],[OrderID]],[3]!Table13456[No заказа],[3]!Table13456[Количество],"",0,1)</f>
        <v>1</v>
      </c>
      <c r="I7094" s="5">
        <f>_xlfn.XLOOKUP(Table16[[#This Row],[OrderID]],[3]!Table13456[No заказа],[3]!Table13456[Цена],"",0,1)</f>
        <v>8994</v>
      </c>
      <c r="J7094" s="2" t="str">
        <f>M01_SETTINGS!$F$2</f>
        <v>KASPI</v>
      </c>
    </row>
    <row r="7095" spans="1:10" x14ac:dyDescent="0.35">
      <c r="A7095" s="3">
        <f>_xlfn.XLOOKUP(Table16[[#This Row],[OrderID]],[3]!Table13456[No заказа],[3]!Table13456[Дата
отправки],"",0,1)</f>
        <v>45580</v>
      </c>
      <c r="B7095" s="2">
        <v>426654089</v>
      </c>
      <c r="C7095" s="2"/>
      <c r="D7095" s="2"/>
      <c r="E7095" s="3"/>
      <c r="F7095" s="3"/>
      <c r="H7095" s="5">
        <f>_xlfn.XLOOKUP(Table16[[#This Row],[OrderID]],[3]!Table13456[No заказа],[3]!Table13456[Количество],"",0,1)</f>
        <v>1</v>
      </c>
      <c r="I7095" s="5">
        <f>_xlfn.XLOOKUP(Table16[[#This Row],[OrderID]],[3]!Table13456[No заказа],[3]!Table13456[Цена],"",0,1)</f>
        <v>8990</v>
      </c>
      <c r="J7095" s="2" t="str">
        <f>M01_SETTINGS!$F$2</f>
        <v>KASPI</v>
      </c>
    </row>
    <row r="7096" spans="1:10" x14ac:dyDescent="0.35">
      <c r="A7096" s="3">
        <f>_xlfn.XLOOKUP(Table16[[#This Row],[OrderID]],[3]!Table13456[No заказа],[3]!Table13456[Дата
отправки],"",0,1)</f>
        <v>45580</v>
      </c>
      <c r="B7096" s="2">
        <v>426697644</v>
      </c>
      <c r="C7096" s="2"/>
      <c r="D7096" s="2"/>
      <c r="E7096" s="3"/>
      <c r="F7096" s="3"/>
      <c r="H7096" s="5">
        <f>_xlfn.XLOOKUP(Table16[[#This Row],[OrderID]],[3]!Table13456[No заказа],[3]!Table13456[Количество],"",0,1)</f>
        <v>1</v>
      </c>
      <c r="I7096" s="5">
        <f>_xlfn.XLOOKUP(Table16[[#This Row],[OrderID]],[3]!Table13456[No заказа],[3]!Table13456[Цена],"",0,1)</f>
        <v>8230</v>
      </c>
      <c r="J7096" s="2" t="str">
        <f>M01_SETTINGS!$F$2</f>
        <v>KASPI</v>
      </c>
    </row>
    <row r="7097" spans="1:10" x14ac:dyDescent="0.35">
      <c r="A7097" s="3">
        <f>_xlfn.XLOOKUP(Table16[[#This Row],[OrderID]],[3]!Table13456[No заказа],[3]!Table13456[Дата
отправки],"",0,1)</f>
        <v>45580</v>
      </c>
      <c r="B7097" s="2">
        <v>425143131</v>
      </c>
      <c r="C7097" s="2"/>
      <c r="D7097" s="2"/>
      <c r="E7097" s="3"/>
      <c r="F7097" s="3"/>
      <c r="H7097" s="5">
        <f>_xlfn.XLOOKUP(Table16[[#This Row],[OrderID]],[3]!Table13456[No заказа],[3]!Table13456[Количество],"",0,1)</f>
        <v>1</v>
      </c>
      <c r="I7097" s="5">
        <f>_xlfn.XLOOKUP(Table16[[#This Row],[OrderID]],[3]!Table13456[No заказа],[3]!Table13456[Цена],"",0,1)</f>
        <v>8240</v>
      </c>
      <c r="J7097" s="2" t="str">
        <f>M01_SETTINGS!$F$2</f>
        <v>KASPI</v>
      </c>
    </row>
    <row r="7098" spans="1:10" x14ac:dyDescent="0.35">
      <c r="A7098" s="3">
        <f>_xlfn.XLOOKUP(Table16[[#This Row],[OrderID]],[3]!Table13456[No заказа],[3]!Table13456[Дата
отправки],"",0,1)</f>
        <v>45580</v>
      </c>
      <c r="B7098" s="2">
        <v>426899205</v>
      </c>
      <c r="C7098" s="2"/>
      <c r="D7098" s="2"/>
      <c r="E7098" s="3"/>
      <c r="F7098" s="3"/>
      <c r="H7098" s="5">
        <f>_xlfn.XLOOKUP(Table16[[#This Row],[OrderID]],[3]!Table13456[No заказа],[3]!Table13456[Количество],"",0,1)</f>
        <v>1</v>
      </c>
      <c r="I7098" s="5">
        <f>_xlfn.XLOOKUP(Table16[[#This Row],[OrderID]],[3]!Table13456[No заказа],[3]!Table13456[Цена],"",0,1)</f>
        <v>9000</v>
      </c>
      <c r="J7098" s="2" t="str">
        <f>M01_SETTINGS!$F$2</f>
        <v>KASPI</v>
      </c>
    </row>
    <row r="7099" spans="1:10" x14ac:dyDescent="0.35">
      <c r="A7099" s="3">
        <f>_xlfn.XLOOKUP(Table16[[#This Row],[OrderID]],[3]!Table13456[No заказа],[3]!Table13456[Дата
отправки],"",0,1)</f>
        <v>45580</v>
      </c>
      <c r="B7099" s="2">
        <v>425664545</v>
      </c>
      <c r="C7099" s="2"/>
      <c r="D7099" s="2"/>
      <c r="E7099" s="3"/>
      <c r="F7099" s="3"/>
      <c r="H7099" s="5">
        <f>_xlfn.XLOOKUP(Table16[[#This Row],[OrderID]],[3]!Table13456[No заказа],[3]!Table13456[Количество],"",0,1)</f>
        <v>1</v>
      </c>
      <c r="I7099" s="5">
        <f>_xlfn.XLOOKUP(Table16[[#This Row],[OrderID]],[3]!Table13456[No заказа],[3]!Table13456[Цена],"",0,1)</f>
        <v>8956</v>
      </c>
      <c r="J7099" s="2" t="str">
        <f>M01_SETTINGS!$F$2</f>
        <v>KASPI</v>
      </c>
    </row>
    <row r="7100" spans="1:10" x14ac:dyDescent="0.35">
      <c r="A7100" s="3">
        <f>_xlfn.XLOOKUP(Table16[[#This Row],[OrderID]],[3]!Table13456[No заказа],[3]!Table13456[Дата
отправки],"",0,1)</f>
        <v>45580</v>
      </c>
      <c r="B7100" s="2">
        <v>425945718</v>
      </c>
      <c r="C7100" s="2"/>
      <c r="D7100" s="2"/>
      <c r="E7100" s="3"/>
      <c r="F7100" s="3"/>
      <c r="H7100" s="5">
        <f>_xlfn.XLOOKUP(Table16[[#This Row],[OrderID]],[3]!Table13456[No заказа],[3]!Table13456[Количество],"",0,1)</f>
        <v>1</v>
      </c>
      <c r="I7100" s="5">
        <f>_xlfn.XLOOKUP(Table16[[#This Row],[OrderID]],[3]!Table13456[No заказа],[3]!Table13456[Цена],"",0,1)</f>
        <v>8956</v>
      </c>
      <c r="J7100" s="2" t="str">
        <f>M01_SETTINGS!$F$2</f>
        <v>KASPI</v>
      </c>
    </row>
    <row r="7101" spans="1:10" x14ac:dyDescent="0.35">
      <c r="A7101" s="3">
        <f>_xlfn.XLOOKUP(Table16[[#This Row],[OrderID]],[3]!Table13456[No заказа],[3]!Table13456[Дата
отправки],"",0,1)</f>
        <v>45580</v>
      </c>
      <c r="B7101" s="2">
        <v>426040621</v>
      </c>
      <c r="C7101" s="2"/>
      <c r="D7101" s="2"/>
      <c r="E7101" s="3"/>
      <c r="F7101" s="3"/>
      <c r="H7101" s="5">
        <f>_xlfn.XLOOKUP(Table16[[#This Row],[OrderID]],[3]!Table13456[No заказа],[3]!Table13456[Количество],"",0,1)</f>
        <v>1</v>
      </c>
      <c r="I7101" s="5">
        <f>_xlfn.XLOOKUP(Table16[[#This Row],[OrderID]],[3]!Table13456[No заказа],[3]!Table13456[Цена],"",0,1)</f>
        <v>8956</v>
      </c>
      <c r="J7101" s="2" t="str">
        <f>M01_SETTINGS!$F$2</f>
        <v>KASPI</v>
      </c>
    </row>
    <row r="7102" spans="1:10" x14ac:dyDescent="0.35">
      <c r="A7102" s="3">
        <f>_xlfn.XLOOKUP(Table16[[#This Row],[OrderID]],[3]!Table13456[No заказа],[3]!Table13456[Дата
отправки],"",0,1)</f>
        <v>45580</v>
      </c>
      <c r="B7102" s="2">
        <v>426981823</v>
      </c>
      <c r="C7102" s="2"/>
      <c r="D7102" s="2"/>
      <c r="E7102" s="3"/>
      <c r="F7102" s="3"/>
      <c r="H7102" s="5">
        <f>_xlfn.XLOOKUP(Table16[[#This Row],[OrderID]],[3]!Table13456[No заказа],[3]!Table13456[Количество],"",0,1)</f>
        <v>1</v>
      </c>
      <c r="I7102" s="5">
        <f>_xlfn.XLOOKUP(Table16[[#This Row],[OrderID]],[3]!Table13456[No заказа],[3]!Table13456[Цена],"",0,1)</f>
        <v>9000</v>
      </c>
      <c r="J7102" s="2" t="str">
        <f>M01_SETTINGS!$F$2</f>
        <v>KASPI</v>
      </c>
    </row>
    <row r="7103" spans="1:10" x14ac:dyDescent="0.35">
      <c r="A7103" s="3">
        <f>_xlfn.XLOOKUP(Table16[[#This Row],[OrderID]],[3]!Table13456[No заказа],[3]!Table13456[Дата
отправки],"",0,1)</f>
        <v>45580</v>
      </c>
      <c r="B7103" s="2">
        <v>425363841</v>
      </c>
      <c r="C7103" s="2"/>
      <c r="D7103" s="2"/>
      <c r="E7103" s="3"/>
      <c r="F7103" s="3"/>
      <c r="H7103" s="5">
        <f>_xlfn.XLOOKUP(Table16[[#This Row],[OrderID]],[3]!Table13456[No заказа],[3]!Table13456[Количество],"",0,1)</f>
        <v>1</v>
      </c>
      <c r="I7103" s="5">
        <f>_xlfn.XLOOKUP(Table16[[#This Row],[OrderID]],[3]!Table13456[No заказа],[3]!Table13456[Цена],"",0,1)</f>
        <v>8240</v>
      </c>
      <c r="J7103" s="2" t="str">
        <f>M01_SETTINGS!$F$2</f>
        <v>KASPI</v>
      </c>
    </row>
    <row r="7104" spans="1:10" x14ac:dyDescent="0.35">
      <c r="A7104" s="3">
        <f>_xlfn.XLOOKUP(Table16[[#This Row],[OrderID]],[3]!Table13456[No заказа],[3]!Table13456[Дата
отправки],"",0,1)</f>
        <v>45580</v>
      </c>
      <c r="B7104" s="2">
        <v>425303088</v>
      </c>
      <c r="C7104" s="2"/>
      <c r="D7104" s="2"/>
      <c r="E7104" s="3"/>
      <c r="F7104" s="3"/>
      <c r="H7104" s="5">
        <f>_xlfn.XLOOKUP(Table16[[#This Row],[OrderID]],[3]!Table13456[No заказа],[3]!Table13456[Количество],"",0,1)</f>
        <v>1</v>
      </c>
      <c r="I7104" s="5">
        <f>_xlfn.XLOOKUP(Table16[[#This Row],[OrderID]],[3]!Table13456[No заказа],[3]!Table13456[Цена],"",0,1)</f>
        <v>8956</v>
      </c>
      <c r="J7104" s="2" t="str">
        <f>M01_SETTINGS!$F$2</f>
        <v>KASPI</v>
      </c>
    </row>
    <row r="7105" spans="1:10" x14ac:dyDescent="0.35">
      <c r="A7105" s="3">
        <f>_xlfn.XLOOKUP(Table16[[#This Row],[OrderID]],[3]!Table13456[No заказа],[3]!Table13456[Дата
отправки],"",0,1)</f>
        <v>45580</v>
      </c>
      <c r="B7105" s="2">
        <v>426286628</v>
      </c>
      <c r="C7105" s="2"/>
      <c r="D7105" s="2"/>
      <c r="E7105" s="3"/>
      <c r="F7105" s="3"/>
      <c r="H7105" s="5">
        <f>_xlfn.XLOOKUP(Table16[[#This Row],[OrderID]],[3]!Table13456[No заказа],[3]!Table13456[Количество],"",0,1)</f>
        <v>1</v>
      </c>
      <c r="I7105" s="5">
        <f>_xlfn.XLOOKUP(Table16[[#This Row],[OrderID]],[3]!Table13456[No заказа],[3]!Table13456[Цена],"",0,1)</f>
        <v>8956</v>
      </c>
      <c r="J7105" s="2" t="str">
        <f>M01_SETTINGS!$F$2</f>
        <v>KASPI</v>
      </c>
    </row>
    <row r="7106" spans="1:10" x14ac:dyDescent="0.35">
      <c r="A7106" s="3">
        <f>_xlfn.XLOOKUP(Table16[[#This Row],[OrderID]],[3]!Table13456[No заказа],[3]!Table13456[Дата
отправки],"",0,1)</f>
        <v>45580</v>
      </c>
      <c r="B7106" s="2">
        <v>427075354</v>
      </c>
      <c r="C7106" s="2"/>
      <c r="D7106" s="2"/>
      <c r="E7106" s="3"/>
      <c r="F7106" s="3"/>
      <c r="H7106" s="5">
        <f>_xlfn.XLOOKUP(Table16[[#This Row],[OrderID]],[3]!Table13456[No заказа],[3]!Table13456[Количество],"",0,1)</f>
        <v>1</v>
      </c>
      <c r="I7106" s="5">
        <f>_xlfn.XLOOKUP(Table16[[#This Row],[OrderID]],[3]!Table13456[No заказа],[3]!Table13456[Цена],"",0,1)</f>
        <v>9000</v>
      </c>
      <c r="J7106" s="2" t="str">
        <f>M01_SETTINGS!$F$2</f>
        <v>KASPI</v>
      </c>
    </row>
    <row r="7107" spans="1:10" x14ac:dyDescent="0.35">
      <c r="A7107" s="3">
        <f>_xlfn.XLOOKUP(Table16[[#This Row],[OrderID]],[3]!Table13456[No заказа],[3]!Table13456[Дата
отправки],"",0,1)</f>
        <v>45580</v>
      </c>
      <c r="B7107" s="2" t="s">
        <v>314</v>
      </c>
      <c r="C7107" s="2"/>
      <c r="D7107" s="2"/>
      <c r="E7107" s="3"/>
      <c r="F7107" s="3"/>
      <c r="H7107" s="5">
        <f>_xlfn.XLOOKUP(Table16[[#This Row],[OrderID]],[3]!Table13456[No заказа],[3]!Table13456[Количество],"",0,1)</f>
        <v>1</v>
      </c>
      <c r="I7107" s="5">
        <f>_xlfn.XLOOKUP(Table16[[#This Row],[OrderID]],[3]!Table13456[No заказа],[3]!Table13456[Цена],"",0,1)</f>
        <v>8956</v>
      </c>
      <c r="J7107" s="2" t="str">
        <f>M01_SETTINGS!$F$2</f>
        <v>KASPI</v>
      </c>
    </row>
    <row r="7108" spans="1:10" x14ac:dyDescent="0.35">
      <c r="A7108" s="3">
        <f>_xlfn.XLOOKUP(Table16[[#This Row],[OrderID]],[3]!Table13456[No заказа],[3]!Table13456[Дата
отправки],"",0,1)</f>
        <v>45580</v>
      </c>
      <c r="B7108" s="2" t="s">
        <v>315</v>
      </c>
      <c r="C7108" s="2"/>
      <c r="D7108" s="2"/>
      <c r="E7108" s="3"/>
      <c r="F7108" s="3"/>
      <c r="H7108" s="5">
        <f>_xlfn.XLOOKUP(Table16[[#This Row],[OrderID]],[3]!Table13456[No заказа],[3]!Table13456[Количество],"",0,1)</f>
        <v>1</v>
      </c>
      <c r="I7108" s="5">
        <f>_xlfn.XLOOKUP(Table16[[#This Row],[OrderID]],[3]!Table13456[No заказа],[3]!Table13456[Цена],"",0,1)</f>
        <v>8956</v>
      </c>
      <c r="J7108" s="2" t="str">
        <f>M01_SETTINGS!$F$2</f>
        <v>KASPI</v>
      </c>
    </row>
    <row r="7109" spans="1:10" x14ac:dyDescent="0.35">
      <c r="A7109" s="3">
        <f>_xlfn.XLOOKUP(Table16[[#This Row],[OrderID]],[3]!Table13456[No заказа],[3]!Table13456[Дата
отправки],"",0,1)</f>
        <v>45580</v>
      </c>
      <c r="B7109" s="2">
        <v>425487831</v>
      </c>
      <c r="C7109" s="2"/>
      <c r="D7109" s="2"/>
      <c r="E7109" s="3"/>
      <c r="F7109" s="3"/>
      <c r="H7109" s="5">
        <f>_xlfn.XLOOKUP(Table16[[#This Row],[OrderID]],[3]!Table13456[No заказа],[3]!Table13456[Количество],"",0,1)</f>
        <v>1</v>
      </c>
      <c r="I7109" s="5">
        <f>_xlfn.XLOOKUP(Table16[[#This Row],[OrderID]],[3]!Table13456[No заказа],[3]!Table13456[Цена],"",0,1)</f>
        <v>7932</v>
      </c>
      <c r="J7109" s="2" t="str">
        <f>M01_SETTINGS!$F$2</f>
        <v>KASPI</v>
      </c>
    </row>
    <row r="7110" spans="1:10" x14ac:dyDescent="0.35">
      <c r="A7110" s="3">
        <f>_xlfn.XLOOKUP(Table16[[#This Row],[OrderID]],[3]!Table13456[No заказа],[3]!Table13456[Дата
отправки],"",0,1)</f>
        <v>45580</v>
      </c>
      <c r="B7110" s="2">
        <v>427075617</v>
      </c>
      <c r="C7110" s="2"/>
      <c r="D7110" s="2"/>
      <c r="E7110" s="3"/>
      <c r="F7110" s="3"/>
      <c r="H7110" s="5">
        <f>_xlfn.XLOOKUP(Table16[[#This Row],[OrderID]],[3]!Table13456[No заказа],[3]!Table13456[Количество],"",0,1)</f>
        <v>1</v>
      </c>
      <c r="I7110" s="5">
        <f>_xlfn.XLOOKUP(Table16[[#This Row],[OrderID]],[3]!Table13456[No заказа],[3]!Table13456[Цена],"",0,1)</f>
        <v>8000</v>
      </c>
      <c r="J7110" s="2" t="str">
        <f>M01_SETTINGS!$F$2</f>
        <v>KASPI</v>
      </c>
    </row>
    <row r="7111" spans="1:10" x14ac:dyDescent="0.35">
      <c r="A7111" s="3">
        <f>_xlfn.XLOOKUP(Table16[[#This Row],[OrderID]],[3]!Table13456[No заказа],[3]!Table13456[Дата
отправки],"",0,1)</f>
        <v>45580</v>
      </c>
      <c r="B7111" s="2">
        <v>426042389</v>
      </c>
      <c r="C7111" s="2"/>
      <c r="D7111" s="2"/>
      <c r="E7111" s="3"/>
      <c r="F7111" s="3"/>
      <c r="H7111" s="5">
        <f>_xlfn.XLOOKUP(Table16[[#This Row],[OrderID]],[3]!Table13456[No заказа],[3]!Table13456[Количество],"",0,1)</f>
        <v>1</v>
      </c>
      <c r="I7111" s="5">
        <f>_xlfn.XLOOKUP(Table16[[#This Row],[OrderID]],[3]!Table13456[No заказа],[3]!Table13456[Цена],"",0,1)</f>
        <v>8042</v>
      </c>
      <c r="J7111" s="2" t="str">
        <f>M01_SETTINGS!$F$2</f>
        <v>KASPI</v>
      </c>
    </row>
    <row r="7112" spans="1:10" x14ac:dyDescent="0.35">
      <c r="A7112" s="3">
        <f>_xlfn.XLOOKUP(Table16[[#This Row],[OrderID]],[3]!Table13456[No заказа],[3]!Table13456[Дата
отправки],"",0,1)</f>
        <v>45580</v>
      </c>
      <c r="B7112" s="2">
        <v>425150853</v>
      </c>
      <c r="C7112" s="2"/>
      <c r="D7112" s="2"/>
      <c r="E7112" s="3"/>
      <c r="F7112" s="3"/>
      <c r="H7112" s="5">
        <f>_xlfn.XLOOKUP(Table16[[#This Row],[OrderID]],[3]!Table13456[No заказа],[3]!Table13456[Количество],"",0,1)</f>
        <v>1</v>
      </c>
      <c r="I7112" s="5">
        <f>_xlfn.XLOOKUP(Table16[[#This Row],[OrderID]],[3]!Table13456[No заказа],[3]!Table13456[Цена],"",0,1)</f>
        <v>8402</v>
      </c>
      <c r="J7112" s="2" t="str">
        <f>M01_SETTINGS!$F$2</f>
        <v>KASPI</v>
      </c>
    </row>
    <row r="7113" spans="1:10" x14ac:dyDescent="0.35">
      <c r="A7113" s="3">
        <f>_xlfn.XLOOKUP(Table16[[#This Row],[OrderID]],[3]!Table13456[No заказа],[3]!Table13456[Дата
отправки],"",0,1)</f>
        <v>45580</v>
      </c>
      <c r="B7113" s="2">
        <v>426312120</v>
      </c>
      <c r="C7113" s="2"/>
      <c r="D7113" s="2"/>
      <c r="E7113" s="3"/>
      <c r="F7113" s="3"/>
      <c r="H7113" s="5">
        <f>_xlfn.XLOOKUP(Table16[[#This Row],[OrderID]],[3]!Table13456[No заказа],[3]!Table13456[Количество],"",0,1)</f>
        <v>1</v>
      </c>
      <c r="I7113" s="5">
        <f>_xlfn.XLOOKUP(Table16[[#This Row],[OrderID]],[3]!Table13456[No заказа],[3]!Table13456[Цена],"",0,1)</f>
        <v>9000</v>
      </c>
      <c r="J7113" s="2" t="str">
        <f>M01_SETTINGS!$F$2</f>
        <v>KASPI</v>
      </c>
    </row>
    <row r="7114" spans="1:10" x14ac:dyDescent="0.35">
      <c r="A7114" s="3">
        <f>_xlfn.XLOOKUP(Table16[[#This Row],[OrderID]],[3]!Table13456[No заказа],[3]!Table13456[Дата
отправки],"",0,1)</f>
        <v>45580</v>
      </c>
      <c r="B7114" s="2">
        <v>426275462</v>
      </c>
      <c r="C7114" s="2"/>
      <c r="D7114" s="2"/>
      <c r="E7114" s="3"/>
      <c r="F7114" s="3"/>
      <c r="H7114" s="5">
        <f>_xlfn.XLOOKUP(Table16[[#This Row],[OrderID]],[3]!Table13456[No заказа],[3]!Table13456[Количество],"",0,1)</f>
        <v>1</v>
      </c>
      <c r="I7114" s="5">
        <f>_xlfn.XLOOKUP(Table16[[#This Row],[OrderID]],[3]!Table13456[No заказа],[3]!Table13456[Цена],"",0,1)</f>
        <v>8000</v>
      </c>
      <c r="J7114" s="2" t="str">
        <f>M01_SETTINGS!$F$2</f>
        <v>KASPI</v>
      </c>
    </row>
    <row r="7115" spans="1:10" x14ac:dyDescent="0.35">
      <c r="A7115" s="3">
        <f>_xlfn.XLOOKUP(Table16[[#This Row],[OrderID]],[3]!Table13456[No заказа],[3]!Table13456[Дата
отправки],"",0,1)</f>
        <v>45580</v>
      </c>
      <c r="B7115" s="2">
        <v>425084647</v>
      </c>
      <c r="C7115" s="2"/>
      <c r="D7115" s="2"/>
      <c r="E7115" s="3"/>
      <c r="F7115" s="3"/>
      <c r="H7115" s="5">
        <f>_xlfn.XLOOKUP(Table16[[#This Row],[OrderID]],[3]!Table13456[No заказа],[3]!Table13456[Количество],"",0,1)</f>
        <v>1</v>
      </c>
      <c r="I7115" s="5">
        <f>_xlfn.XLOOKUP(Table16[[#This Row],[OrderID]],[3]!Table13456[No заказа],[3]!Table13456[Цена],"",0,1)</f>
        <v>9399</v>
      </c>
      <c r="J7115" s="2" t="str">
        <f>M01_SETTINGS!$F$2</f>
        <v>KASPI</v>
      </c>
    </row>
    <row r="7116" spans="1:10" x14ac:dyDescent="0.35">
      <c r="A7116" s="3">
        <f>_xlfn.XLOOKUP(Table16[[#This Row],[OrderID]],[3]!Table13456[No заказа],[3]!Table13456[Дата
отправки],"",0,1)</f>
        <v>45580</v>
      </c>
      <c r="B7116" s="2">
        <v>426151855</v>
      </c>
      <c r="C7116" s="2"/>
      <c r="D7116" s="2"/>
      <c r="E7116" s="3"/>
      <c r="F7116" s="3"/>
      <c r="H7116" s="5">
        <f>_xlfn.XLOOKUP(Table16[[#This Row],[OrderID]],[3]!Table13456[No заказа],[3]!Table13456[Количество],"",0,1)</f>
        <v>1</v>
      </c>
      <c r="I7116" s="5">
        <f>_xlfn.XLOOKUP(Table16[[#This Row],[OrderID]],[3]!Table13456[No заказа],[3]!Table13456[Цена],"",0,1)</f>
        <v>8994</v>
      </c>
      <c r="J7116" s="2" t="str">
        <f>M01_SETTINGS!$F$2</f>
        <v>KASPI</v>
      </c>
    </row>
    <row r="7117" spans="1:10" x14ac:dyDescent="0.35">
      <c r="A7117" s="3">
        <f>_xlfn.XLOOKUP(Table16[[#This Row],[OrderID]],[3]!Table13456[No заказа],[3]!Table13456[Дата
отправки],"",0,1)</f>
        <v>45580</v>
      </c>
      <c r="B7117" s="2">
        <v>427120489</v>
      </c>
      <c r="C7117" s="2"/>
      <c r="D7117" s="2"/>
      <c r="E7117" s="3"/>
      <c r="F7117" s="3"/>
      <c r="H7117" s="5">
        <f>_xlfn.XLOOKUP(Table16[[#This Row],[OrderID]],[3]!Table13456[No заказа],[3]!Table13456[Количество],"",0,1)</f>
        <v>1</v>
      </c>
      <c r="I7117" s="5">
        <f>_xlfn.XLOOKUP(Table16[[#This Row],[OrderID]],[3]!Table13456[No заказа],[3]!Table13456[Цена],"",0,1)</f>
        <v>9000</v>
      </c>
      <c r="J7117" s="2" t="str">
        <f>M01_SETTINGS!$F$2</f>
        <v>KASPI</v>
      </c>
    </row>
    <row r="7118" spans="1:10" x14ac:dyDescent="0.35">
      <c r="A7118" s="3">
        <f>_xlfn.XLOOKUP(Table16[[#This Row],[OrderID]],[3]!Table13456[No заказа],[3]!Table13456[Дата
отправки],"",0,1)</f>
        <v>45580</v>
      </c>
      <c r="B7118" s="2">
        <v>426158440</v>
      </c>
      <c r="C7118" s="2"/>
      <c r="D7118" s="2"/>
      <c r="E7118" s="3"/>
      <c r="F7118" s="3"/>
      <c r="H7118" s="5">
        <f>_xlfn.XLOOKUP(Table16[[#This Row],[OrderID]],[3]!Table13456[No заказа],[3]!Table13456[Количество],"",0,1)</f>
        <v>1</v>
      </c>
      <c r="I7118" s="5">
        <f>_xlfn.XLOOKUP(Table16[[#This Row],[OrderID]],[3]!Table13456[No заказа],[3]!Table13456[Цена],"",0,1)</f>
        <v>9000</v>
      </c>
      <c r="J7118" s="2" t="str">
        <f>M01_SETTINGS!$F$2</f>
        <v>KASPI</v>
      </c>
    </row>
    <row r="7119" spans="1:10" x14ac:dyDescent="0.35">
      <c r="A7119" s="3">
        <f>_xlfn.XLOOKUP(Table16[[#This Row],[OrderID]],[3]!Table13456[No заказа],[3]!Table13456[Дата
отправки],"",0,1)</f>
        <v>45580</v>
      </c>
      <c r="B7119" s="2">
        <v>426230488</v>
      </c>
      <c r="C7119" s="2"/>
      <c r="D7119" s="2"/>
      <c r="E7119" s="3"/>
      <c r="F7119" s="3"/>
      <c r="H7119" s="5">
        <f>_xlfn.XLOOKUP(Table16[[#This Row],[OrderID]],[3]!Table13456[No заказа],[3]!Table13456[Количество],"",0,1)</f>
        <v>1</v>
      </c>
      <c r="I7119" s="5">
        <f>_xlfn.XLOOKUP(Table16[[#This Row],[OrderID]],[3]!Table13456[No заказа],[3]!Table13456[Цена],"",0,1)</f>
        <v>9000</v>
      </c>
      <c r="J7119" s="2" t="str">
        <f>M01_SETTINGS!$F$2</f>
        <v>KASPI</v>
      </c>
    </row>
    <row r="7120" spans="1:10" x14ac:dyDescent="0.35">
      <c r="A7120" s="3">
        <f>_xlfn.XLOOKUP(Table16[[#This Row],[OrderID]],[3]!Table13456[No заказа],[3]!Table13456[Дата
отправки],"",0,1)</f>
        <v>45580</v>
      </c>
      <c r="B7120" s="2">
        <v>426334245</v>
      </c>
      <c r="C7120" s="2"/>
      <c r="D7120" s="2"/>
      <c r="E7120" s="3"/>
      <c r="F7120" s="3"/>
      <c r="H7120" s="5">
        <f>_xlfn.XLOOKUP(Table16[[#This Row],[OrderID]],[3]!Table13456[No заказа],[3]!Table13456[Количество],"",0,1)</f>
        <v>1</v>
      </c>
      <c r="I7120" s="5">
        <f>_xlfn.XLOOKUP(Table16[[#This Row],[OrderID]],[3]!Table13456[No заказа],[3]!Table13456[Цена],"",0,1)</f>
        <v>9000</v>
      </c>
      <c r="J7120" s="2" t="str">
        <f>M01_SETTINGS!$F$2</f>
        <v>KASPI</v>
      </c>
    </row>
    <row r="7121" spans="1:10" x14ac:dyDescent="0.35">
      <c r="A7121" s="3">
        <f>_xlfn.XLOOKUP(Table16[[#This Row],[OrderID]],[3]!Table13456[No заказа],[3]!Table13456[Дата
отправки],"",0,1)</f>
        <v>45580</v>
      </c>
      <c r="B7121" s="2">
        <v>426963216</v>
      </c>
      <c r="C7121" s="2"/>
      <c r="D7121" s="2"/>
      <c r="E7121" s="3"/>
      <c r="F7121" s="3"/>
      <c r="H7121" s="5">
        <f>_xlfn.XLOOKUP(Table16[[#This Row],[OrderID]],[3]!Table13456[No заказа],[3]!Table13456[Количество],"",0,1)</f>
        <v>1</v>
      </c>
      <c r="I7121" s="5">
        <f>_xlfn.XLOOKUP(Table16[[#This Row],[OrderID]],[3]!Table13456[No заказа],[3]!Table13456[Цена],"",0,1)</f>
        <v>9000</v>
      </c>
      <c r="J7121" s="2" t="str">
        <f>M01_SETTINGS!$F$2</f>
        <v>KASPI</v>
      </c>
    </row>
    <row r="7122" spans="1:10" x14ac:dyDescent="0.35">
      <c r="A7122" s="3">
        <f>_xlfn.XLOOKUP(Table16[[#This Row],[OrderID]],[3]!Table13456[No заказа],[3]!Table13456[Дата
отправки],"",0,1)</f>
        <v>45580</v>
      </c>
      <c r="B7122" s="2">
        <v>425216744</v>
      </c>
      <c r="C7122" s="2"/>
      <c r="D7122" s="2"/>
      <c r="E7122" s="3"/>
      <c r="F7122" s="3"/>
      <c r="H7122" s="5">
        <f>_xlfn.XLOOKUP(Table16[[#This Row],[OrderID]],[3]!Table13456[No заказа],[3]!Table13456[Количество],"",0,1)</f>
        <v>1</v>
      </c>
      <c r="I7122" s="5">
        <f>_xlfn.XLOOKUP(Table16[[#This Row],[OrderID]],[3]!Table13456[No заказа],[3]!Table13456[Цена],"",0,1)</f>
        <v>9000</v>
      </c>
      <c r="J7122" s="2" t="str">
        <f>M01_SETTINGS!$F$2</f>
        <v>KASPI</v>
      </c>
    </row>
    <row r="7123" spans="1:10" x14ac:dyDescent="0.35">
      <c r="A7123" s="3">
        <f>_xlfn.XLOOKUP(Table16[[#This Row],[OrderID]],[3]!Table13456[No заказа],[3]!Table13456[Дата
отправки],"",0,1)</f>
        <v>45580</v>
      </c>
      <c r="B7123" s="2">
        <v>426235387</v>
      </c>
      <c r="C7123" s="2"/>
      <c r="D7123" s="2"/>
      <c r="E7123" s="3"/>
      <c r="F7123" s="3"/>
      <c r="H7123" s="5">
        <f>_xlfn.XLOOKUP(Table16[[#This Row],[OrderID]],[3]!Table13456[No заказа],[3]!Table13456[Количество],"",0,1)</f>
        <v>1</v>
      </c>
      <c r="I7123" s="5">
        <f>_xlfn.XLOOKUP(Table16[[#This Row],[OrderID]],[3]!Table13456[No заказа],[3]!Table13456[Цена],"",0,1)</f>
        <v>8239</v>
      </c>
      <c r="J7123" s="2" t="str">
        <f>M01_SETTINGS!$F$2</f>
        <v>KASPI</v>
      </c>
    </row>
    <row r="7124" spans="1:10" x14ac:dyDescent="0.35">
      <c r="A7124" s="3">
        <f>_xlfn.XLOOKUP(Table16[[#This Row],[OrderID]],[3]!Table13456[No заказа],[3]!Table13456[Дата
отправки],"",0,1)</f>
        <v>45580</v>
      </c>
      <c r="B7124" s="2">
        <v>426512002</v>
      </c>
      <c r="C7124" s="2"/>
      <c r="D7124" s="2"/>
      <c r="E7124" s="3"/>
      <c r="F7124" s="3"/>
      <c r="H7124" s="5">
        <f>_xlfn.XLOOKUP(Table16[[#This Row],[OrderID]],[3]!Table13456[No заказа],[3]!Table13456[Количество],"",0,1)</f>
        <v>1</v>
      </c>
      <c r="I7124" s="5">
        <f>_xlfn.XLOOKUP(Table16[[#This Row],[OrderID]],[3]!Table13456[No заказа],[3]!Table13456[Цена],"",0,1)</f>
        <v>8994</v>
      </c>
      <c r="J7124" s="2" t="str">
        <f>M01_SETTINGS!$F$2</f>
        <v>KASPI</v>
      </c>
    </row>
    <row r="7125" spans="1:10" x14ac:dyDescent="0.35">
      <c r="A7125" s="3">
        <f>_xlfn.XLOOKUP(Table16[[#This Row],[OrderID]],[3]!Table13456[No заказа],[3]!Table13456[Дата
отправки],"",0,1)</f>
        <v>45580</v>
      </c>
      <c r="B7125" s="2">
        <v>427105197</v>
      </c>
      <c r="C7125" s="2"/>
      <c r="D7125" s="2"/>
      <c r="E7125" s="3"/>
      <c r="F7125" s="3"/>
      <c r="H7125" s="5">
        <f>_xlfn.XLOOKUP(Table16[[#This Row],[OrderID]],[3]!Table13456[No заказа],[3]!Table13456[Количество],"",0,1)</f>
        <v>1</v>
      </c>
      <c r="I7125" s="5">
        <f>_xlfn.XLOOKUP(Table16[[#This Row],[OrderID]],[3]!Table13456[No заказа],[3]!Table13456[Цена],"",0,1)</f>
        <v>8229</v>
      </c>
      <c r="J7125" s="2" t="str">
        <f>M01_SETTINGS!$F$2</f>
        <v>KASPI</v>
      </c>
    </row>
    <row r="7126" spans="1:10" x14ac:dyDescent="0.35">
      <c r="A7126" s="3">
        <f>_xlfn.XLOOKUP(Table16[[#This Row],[OrderID]],[3]!Table13456[No заказа],[3]!Table13456[Дата
отправки],"",0,1)</f>
        <v>45580</v>
      </c>
      <c r="B7126" s="2">
        <v>425644214</v>
      </c>
      <c r="C7126" s="2"/>
      <c r="D7126" s="2"/>
      <c r="E7126" s="3"/>
      <c r="F7126" s="3"/>
      <c r="H7126" s="5">
        <f>_xlfn.XLOOKUP(Table16[[#This Row],[OrderID]],[3]!Table13456[No заказа],[3]!Table13456[Количество],"",0,1)</f>
        <v>1</v>
      </c>
      <c r="I7126" s="5">
        <f>_xlfn.XLOOKUP(Table16[[#This Row],[OrderID]],[3]!Table13456[No заказа],[3]!Table13456[Цена],"",0,1)</f>
        <v>7931</v>
      </c>
      <c r="J7126" s="2" t="str">
        <f>M01_SETTINGS!$F$2</f>
        <v>KASPI</v>
      </c>
    </row>
    <row r="7127" spans="1:10" x14ac:dyDescent="0.35">
      <c r="A7127" s="3">
        <f>_xlfn.XLOOKUP(Table16[[#This Row],[OrderID]],[3]!Table13456[No заказа],[3]!Table13456[Дата
отправки],"",0,1)</f>
        <v>45580</v>
      </c>
      <c r="B7127" s="2">
        <v>426238228</v>
      </c>
      <c r="C7127" s="2"/>
      <c r="D7127" s="2"/>
      <c r="E7127" s="3"/>
      <c r="F7127" s="3"/>
      <c r="H7127" s="5">
        <f>_xlfn.XLOOKUP(Table16[[#This Row],[OrderID]],[3]!Table13456[No заказа],[3]!Table13456[Количество],"",0,1)</f>
        <v>1</v>
      </c>
      <c r="I7127" s="5">
        <f>_xlfn.XLOOKUP(Table16[[#This Row],[OrderID]],[3]!Table13456[No заказа],[3]!Table13456[Цена],"",0,1)</f>
        <v>7931</v>
      </c>
      <c r="J7127" s="2" t="str">
        <f>M01_SETTINGS!$F$2</f>
        <v>KASPI</v>
      </c>
    </row>
    <row r="7128" spans="1:10" x14ac:dyDescent="0.35">
      <c r="A7128" s="3">
        <f>_xlfn.XLOOKUP(Table16[[#This Row],[OrderID]],[3]!Table13456[No заказа],[3]!Table13456[Дата
отправки],"",0,1)</f>
        <v>45580</v>
      </c>
      <c r="B7128" s="2">
        <v>425045245</v>
      </c>
      <c r="C7128" s="2"/>
      <c r="D7128" s="2"/>
      <c r="E7128" s="3"/>
      <c r="F7128" s="3"/>
      <c r="H7128" s="5">
        <f>_xlfn.XLOOKUP(Table16[[#This Row],[OrderID]],[3]!Table13456[No заказа],[3]!Table13456[Количество],"",0,1)</f>
        <v>1</v>
      </c>
      <c r="I7128" s="5">
        <f>_xlfn.XLOOKUP(Table16[[#This Row],[OrderID]],[3]!Table13456[No заказа],[3]!Table13456[Цена],"",0,1)</f>
        <v>8999</v>
      </c>
      <c r="J7128" s="2" t="str">
        <f>M01_SETTINGS!$F$2</f>
        <v>KASPI</v>
      </c>
    </row>
    <row r="7129" spans="1:10" x14ac:dyDescent="0.35">
      <c r="A7129" s="3">
        <f>_xlfn.XLOOKUP(Table16[[#This Row],[OrderID]],[3]!Table13456[No заказа],[3]!Table13456[Дата
отправки],"",0,1)</f>
        <v>45580</v>
      </c>
      <c r="B7129" s="2">
        <v>425032737</v>
      </c>
      <c r="C7129" s="2"/>
      <c r="D7129" s="2"/>
      <c r="E7129" s="3"/>
      <c r="F7129" s="3"/>
      <c r="H7129" s="5">
        <f>_xlfn.XLOOKUP(Table16[[#This Row],[OrderID]],[3]!Table13456[No заказа],[3]!Table13456[Количество],"",0,1)</f>
        <v>1</v>
      </c>
      <c r="I7129" s="5">
        <f>_xlfn.XLOOKUP(Table16[[#This Row],[OrderID]],[3]!Table13456[No заказа],[3]!Table13456[Цена],"",0,1)</f>
        <v>8993</v>
      </c>
      <c r="J7129" s="2" t="str">
        <f>M01_SETTINGS!$F$2</f>
        <v>KASPI</v>
      </c>
    </row>
    <row r="7130" spans="1:10" x14ac:dyDescent="0.35">
      <c r="A7130" s="3">
        <f>_xlfn.XLOOKUP(Table16[[#This Row],[OrderID]],[3]!Table13456[No заказа],[3]!Table13456[Дата
отправки],"",0,1)</f>
        <v>45580</v>
      </c>
      <c r="B7130" s="2">
        <v>425098759</v>
      </c>
      <c r="C7130" s="2"/>
      <c r="D7130" s="2"/>
      <c r="E7130" s="3"/>
      <c r="F7130" s="3"/>
      <c r="H7130" s="5">
        <f>_xlfn.XLOOKUP(Table16[[#This Row],[OrderID]],[3]!Table13456[No заказа],[3]!Table13456[Количество],"",0,1)</f>
        <v>1</v>
      </c>
      <c r="I7130" s="5">
        <f>_xlfn.XLOOKUP(Table16[[#This Row],[OrderID]],[3]!Table13456[No заказа],[3]!Table13456[Цена],"",0,1)</f>
        <v>8994</v>
      </c>
      <c r="J7130" s="2" t="str">
        <f>M01_SETTINGS!$F$2</f>
        <v>KASPI</v>
      </c>
    </row>
    <row r="7131" spans="1:10" x14ac:dyDescent="0.35">
      <c r="A7131" s="3">
        <f>_xlfn.XLOOKUP(Table16[[#This Row],[OrderID]],[3]!Table13456[No заказа],[3]!Table13456[Дата
отправки],"",0,1)</f>
        <v>45580</v>
      </c>
      <c r="B7131" s="2">
        <v>426140212</v>
      </c>
      <c r="C7131" s="2"/>
      <c r="D7131" s="2"/>
      <c r="E7131" s="3"/>
      <c r="F7131" s="3"/>
      <c r="H7131" s="5">
        <f>_xlfn.XLOOKUP(Table16[[#This Row],[OrderID]],[3]!Table13456[No заказа],[3]!Table13456[Количество],"",0,1)</f>
        <v>1</v>
      </c>
      <c r="I7131" s="5">
        <f>_xlfn.XLOOKUP(Table16[[#This Row],[OrderID]],[3]!Table13456[No заказа],[3]!Table13456[Цена],"",0,1)</f>
        <v>9000</v>
      </c>
      <c r="J7131" s="2" t="str">
        <f>M01_SETTINGS!$F$2</f>
        <v>KASPI</v>
      </c>
    </row>
    <row r="7132" spans="1:10" x14ac:dyDescent="0.35">
      <c r="A7132" s="3">
        <f>_xlfn.XLOOKUP(Table16[[#This Row],[OrderID]],[3]!Table13456[No заказа],[3]!Table13456[Дата
отправки],"",0,1)</f>
        <v>45580</v>
      </c>
      <c r="B7132" s="2">
        <v>425331571</v>
      </c>
      <c r="C7132" s="2"/>
      <c r="D7132" s="2"/>
      <c r="E7132" s="3"/>
      <c r="F7132" s="3"/>
      <c r="H7132" s="5">
        <f>_xlfn.XLOOKUP(Table16[[#This Row],[OrderID]],[3]!Table13456[No заказа],[3]!Table13456[Количество],"",0,1)</f>
        <v>1</v>
      </c>
      <c r="I7132" s="5">
        <f>_xlfn.XLOOKUP(Table16[[#This Row],[OrderID]],[3]!Table13456[No заказа],[3]!Table13456[Цена],"",0,1)</f>
        <v>8999</v>
      </c>
      <c r="J7132" s="2" t="str">
        <f>M01_SETTINGS!$F$2</f>
        <v>KASPI</v>
      </c>
    </row>
    <row r="7133" spans="1:10" x14ac:dyDescent="0.35">
      <c r="A7133" s="3">
        <f>_xlfn.XLOOKUP(Table16[[#This Row],[OrderID]],[3]!Table13456[No заказа],[3]!Table13456[Дата
отправки],"",0,1)</f>
        <v>45580</v>
      </c>
      <c r="B7133" s="2">
        <v>425382015</v>
      </c>
      <c r="C7133" s="2"/>
      <c r="D7133" s="2"/>
      <c r="E7133" s="3"/>
      <c r="F7133" s="3"/>
      <c r="H7133" s="5">
        <f>_xlfn.XLOOKUP(Table16[[#This Row],[OrderID]],[3]!Table13456[No заказа],[3]!Table13456[Количество],"",0,1)</f>
        <v>1</v>
      </c>
      <c r="I7133" s="5">
        <f>_xlfn.XLOOKUP(Table16[[#This Row],[OrderID]],[3]!Table13456[No заказа],[3]!Table13456[Цена],"",0,1)</f>
        <v>8239</v>
      </c>
      <c r="J7133" s="2" t="str">
        <f>M01_SETTINGS!$F$2</f>
        <v>KASPI</v>
      </c>
    </row>
    <row r="7134" spans="1:10" x14ac:dyDescent="0.35">
      <c r="A7134" s="3">
        <f>_xlfn.XLOOKUP(Table16[[#This Row],[OrderID]],[3]!Table13456[No заказа],[3]!Table13456[Дата
отправки],"",0,1)</f>
        <v>45580</v>
      </c>
      <c r="B7134" s="2">
        <v>426221100</v>
      </c>
      <c r="C7134" s="2"/>
      <c r="D7134" s="2"/>
      <c r="E7134" s="3"/>
      <c r="F7134" s="3"/>
      <c r="H7134" s="5">
        <f>_xlfn.XLOOKUP(Table16[[#This Row],[OrderID]],[3]!Table13456[No заказа],[3]!Table13456[Количество],"",0,1)</f>
        <v>1</v>
      </c>
      <c r="I7134" s="5">
        <f>_xlfn.XLOOKUP(Table16[[#This Row],[OrderID]],[3]!Table13456[No заказа],[3]!Table13456[Цена],"",0,1)</f>
        <v>8239</v>
      </c>
      <c r="J7134" s="2" t="str">
        <f>M01_SETTINGS!$F$2</f>
        <v>KASPI</v>
      </c>
    </row>
    <row r="7135" spans="1:10" x14ac:dyDescent="0.35">
      <c r="A7135" s="3">
        <f>_xlfn.XLOOKUP(Table16[[#This Row],[OrderID]],[3]!Table13456[No заказа],[3]!Table13456[Дата
отправки],"",0,1)</f>
        <v>45580</v>
      </c>
      <c r="B7135" s="2">
        <v>426274784</v>
      </c>
      <c r="C7135" s="2"/>
      <c r="D7135" s="2"/>
      <c r="E7135" s="3"/>
      <c r="F7135" s="3"/>
      <c r="H7135" s="5">
        <f>_xlfn.XLOOKUP(Table16[[#This Row],[OrderID]],[3]!Table13456[No заказа],[3]!Table13456[Количество],"",0,1)</f>
        <v>1</v>
      </c>
      <c r="I7135" s="5">
        <f>_xlfn.XLOOKUP(Table16[[#This Row],[OrderID]],[3]!Table13456[No заказа],[3]!Table13456[Цена],"",0,1)</f>
        <v>8239</v>
      </c>
      <c r="J7135" s="2" t="str">
        <f>M01_SETTINGS!$F$2</f>
        <v>KASPI</v>
      </c>
    </row>
    <row r="7136" spans="1:10" x14ac:dyDescent="0.35">
      <c r="A7136" s="3">
        <f>_xlfn.XLOOKUP(Table16[[#This Row],[OrderID]],[3]!Table13456[No заказа],[3]!Table13456[Дата
отправки],"",0,1)</f>
        <v>45580</v>
      </c>
      <c r="B7136" s="2">
        <v>426339537</v>
      </c>
      <c r="C7136" s="2"/>
      <c r="D7136" s="2"/>
      <c r="E7136" s="3"/>
      <c r="F7136" s="3"/>
      <c r="H7136" s="5">
        <f>_xlfn.XLOOKUP(Table16[[#This Row],[OrderID]],[3]!Table13456[No заказа],[3]!Table13456[Количество],"",0,1)</f>
        <v>1</v>
      </c>
      <c r="I7136" s="5">
        <f>_xlfn.XLOOKUP(Table16[[#This Row],[OrderID]],[3]!Table13456[No заказа],[3]!Table13456[Цена],"",0,1)</f>
        <v>8239</v>
      </c>
      <c r="J7136" s="2" t="str">
        <f>M01_SETTINGS!$F$2</f>
        <v>KASPI</v>
      </c>
    </row>
    <row r="7137" spans="1:10" x14ac:dyDescent="0.35">
      <c r="A7137" s="3">
        <f>_xlfn.XLOOKUP(Table16[[#This Row],[OrderID]],[3]!Table13456[No заказа],[3]!Table13456[Дата
отправки],"",0,1)</f>
        <v>45580</v>
      </c>
      <c r="B7137" s="2">
        <v>426410718</v>
      </c>
      <c r="C7137" s="2"/>
      <c r="D7137" s="2"/>
      <c r="E7137" s="3"/>
      <c r="F7137" s="3"/>
      <c r="H7137" s="5">
        <f>_xlfn.XLOOKUP(Table16[[#This Row],[OrderID]],[3]!Table13456[No заказа],[3]!Table13456[Количество],"",0,1)</f>
        <v>1</v>
      </c>
      <c r="I7137" s="5">
        <f>_xlfn.XLOOKUP(Table16[[#This Row],[OrderID]],[3]!Table13456[No заказа],[3]!Table13456[Цена],"",0,1)</f>
        <v>8239</v>
      </c>
      <c r="J7137" s="2" t="str">
        <f>M01_SETTINGS!$F$2</f>
        <v>KASPI</v>
      </c>
    </row>
    <row r="7138" spans="1:10" x14ac:dyDescent="0.35">
      <c r="A7138" s="3">
        <f>_xlfn.XLOOKUP(Table16[[#This Row],[OrderID]],[3]!Table13456[No заказа],[3]!Table13456[Дата
отправки],"",0,1)</f>
        <v>45580</v>
      </c>
      <c r="B7138" s="2">
        <v>425571422</v>
      </c>
      <c r="C7138" s="2"/>
      <c r="D7138" s="2"/>
      <c r="E7138" s="3"/>
      <c r="F7138" s="3"/>
      <c r="H7138" s="5">
        <f>_xlfn.XLOOKUP(Table16[[#This Row],[OrderID]],[3]!Table13456[No заказа],[3]!Table13456[Количество],"",0,1)</f>
        <v>1</v>
      </c>
      <c r="I7138" s="5">
        <f>_xlfn.XLOOKUP(Table16[[#This Row],[OrderID]],[3]!Table13456[No заказа],[3]!Table13456[Цена],"",0,1)</f>
        <v>8956</v>
      </c>
      <c r="J7138" s="2" t="str">
        <f>M01_SETTINGS!$F$2</f>
        <v>KASPI</v>
      </c>
    </row>
    <row r="7139" spans="1:10" x14ac:dyDescent="0.35">
      <c r="A7139" s="3">
        <f>_xlfn.XLOOKUP(Table16[[#This Row],[OrderID]],[3]!Table13456[No заказа],[3]!Table13456[Дата
отправки],"",0,1)</f>
        <v>45580</v>
      </c>
      <c r="B7139" s="2">
        <v>426091748</v>
      </c>
      <c r="C7139" s="2"/>
      <c r="D7139" s="2"/>
      <c r="E7139" s="3"/>
      <c r="F7139" s="3"/>
      <c r="H7139" s="5">
        <f>_xlfn.XLOOKUP(Table16[[#This Row],[OrderID]],[3]!Table13456[No заказа],[3]!Table13456[Количество],"",0,1)</f>
        <v>1</v>
      </c>
      <c r="I7139" s="5">
        <f>_xlfn.XLOOKUP(Table16[[#This Row],[OrderID]],[3]!Table13456[No заказа],[3]!Table13456[Цена],"",0,1)</f>
        <v>8995</v>
      </c>
      <c r="J7139" s="2" t="str">
        <f>M01_SETTINGS!$F$2</f>
        <v>KASPI</v>
      </c>
    </row>
    <row r="7140" spans="1:10" x14ac:dyDescent="0.35">
      <c r="A7140" s="3">
        <f>_xlfn.XLOOKUP(Table16[[#This Row],[OrderID]],[3]!Table13456[No заказа],[3]!Table13456[Дата
отправки],"",0,1)</f>
        <v>45580</v>
      </c>
      <c r="B7140" s="2">
        <v>426338735</v>
      </c>
      <c r="C7140" s="2"/>
      <c r="D7140" s="2"/>
      <c r="E7140" s="3"/>
      <c r="F7140" s="3"/>
      <c r="H7140" s="5">
        <f>_xlfn.XLOOKUP(Table16[[#This Row],[OrderID]],[3]!Table13456[No заказа],[3]!Table13456[Количество],"",0,1)</f>
        <v>1</v>
      </c>
      <c r="I7140" s="5">
        <f>_xlfn.XLOOKUP(Table16[[#This Row],[OrderID]],[3]!Table13456[No заказа],[3]!Table13456[Цена],"",0,1)</f>
        <v>8995</v>
      </c>
      <c r="J7140" s="2" t="str">
        <f>M01_SETTINGS!$F$2</f>
        <v>KASPI</v>
      </c>
    </row>
    <row r="7141" spans="1:10" x14ac:dyDescent="0.35">
      <c r="A7141" s="3">
        <f>_xlfn.XLOOKUP(Table16[[#This Row],[OrderID]],[3]!Table13456[No заказа],[3]!Table13456[Дата
отправки],"",0,1)</f>
        <v>45580</v>
      </c>
      <c r="B7141" s="2">
        <v>426848023</v>
      </c>
      <c r="C7141" s="2"/>
      <c r="D7141" s="2"/>
      <c r="E7141" s="3"/>
      <c r="F7141" s="3"/>
      <c r="H7141" s="5">
        <f>_xlfn.XLOOKUP(Table16[[#This Row],[OrderID]],[3]!Table13456[No заказа],[3]!Table13456[Количество],"",0,1)</f>
        <v>1</v>
      </c>
      <c r="I7141" s="5">
        <f>_xlfn.XLOOKUP(Table16[[#This Row],[OrderID]],[3]!Table13456[No заказа],[3]!Table13456[Цена],"",0,1)</f>
        <v>9000</v>
      </c>
      <c r="J7141" s="2" t="str">
        <f>M01_SETTINGS!$F$2</f>
        <v>KASPI</v>
      </c>
    </row>
    <row r="7142" spans="1:10" x14ac:dyDescent="0.35">
      <c r="A7142" s="3">
        <f>_xlfn.XLOOKUP(Table16[[#This Row],[OrderID]],[3]!Table13456[No заказа],[3]!Table13456[Дата
отправки],"",0,1)</f>
        <v>45580</v>
      </c>
      <c r="B7142" s="2">
        <v>426800161</v>
      </c>
      <c r="C7142" s="2"/>
      <c r="D7142" s="2"/>
      <c r="E7142" s="3"/>
      <c r="F7142" s="3"/>
      <c r="H7142" s="5">
        <f>_xlfn.XLOOKUP(Table16[[#This Row],[OrderID]],[3]!Table13456[No заказа],[3]!Table13456[Количество],"",0,1)</f>
        <v>1</v>
      </c>
      <c r="I7142" s="5">
        <f>_xlfn.XLOOKUP(Table16[[#This Row],[OrderID]],[3]!Table13456[No заказа],[3]!Table13456[Цена],"",0,1)</f>
        <v>8230</v>
      </c>
      <c r="J7142" s="2" t="str">
        <f>M01_SETTINGS!$F$2</f>
        <v>KASPI</v>
      </c>
    </row>
    <row r="7143" spans="1:10" x14ac:dyDescent="0.35">
      <c r="A7143" s="3">
        <f>_xlfn.XLOOKUP(Table16[[#This Row],[OrderID]],[3]!Table13456[No заказа],[3]!Table13456[Дата
отправки],"",0,1)</f>
        <v>45580</v>
      </c>
      <c r="B7143" s="2">
        <v>425097598</v>
      </c>
      <c r="C7143" s="2"/>
      <c r="D7143" s="2"/>
      <c r="E7143" s="3"/>
      <c r="F7143" s="3"/>
      <c r="H7143" s="5">
        <f>_xlfn.XLOOKUP(Table16[[#This Row],[OrderID]],[3]!Table13456[No заказа],[3]!Table13456[Количество],"",0,1)</f>
        <v>1</v>
      </c>
      <c r="I7143" s="5">
        <f>_xlfn.XLOOKUP(Table16[[#This Row],[OrderID]],[3]!Table13456[No заказа],[3]!Table13456[Цена],"",0,1)</f>
        <v>8956</v>
      </c>
      <c r="J7143" s="2" t="str">
        <f>M01_SETTINGS!$F$2</f>
        <v>KASPI</v>
      </c>
    </row>
    <row r="7144" spans="1:10" x14ac:dyDescent="0.35">
      <c r="A7144" s="3">
        <f>_xlfn.XLOOKUP(Table16[[#This Row],[OrderID]],[3]!Table13456[No заказа],[3]!Table13456[Дата
отправки],"",0,1)</f>
        <v>45580</v>
      </c>
      <c r="B7144" s="2">
        <v>425971903</v>
      </c>
      <c r="C7144" s="2"/>
      <c r="D7144" s="2"/>
      <c r="E7144" s="3"/>
      <c r="F7144" s="3"/>
      <c r="H7144" s="5">
        <f>_xlfn.XLOOKUP(Table16[[#This Row],[OrderID]],[3]!Table13456[No заказа],[3]!Table13456[Количество],"",0,1)</f>
        <v>1</v>
      </c>
      <c r="I7144" s="5">
        <f>_xlfn.XLOOKUP(Table16[[#This Row],[OrderID]],[3]!Table13456[No заказа],[3]!Table13456[Цена],"",0,1)</f>
        <v>7931</v>
      </c>
      <c r="J7144" s="2" t="str">
        <f>M01_SETTINGS!$F$2</f>
        <v>KASPI</v>
      </c>
    </row>
    <row r="7145" spans="1:10" x14ac:dyDescent="0.35">
      <c r="A7145" s="3">
        <f>_xlfn.XLOOKUP(Table16[[#This Row],[OrderID]],[3]!Table13456[No заказа],[3]!Table13456[Дата
отправки],"",0,1)</f>
        <v>45580</v>
      </c>
      <c r="B7145" s="2">
        <v>427067727</v>
      </c>
      <c r="C7145" s="2"/>
      <c r="D7145" s="2"/>
      <c r="E7145" s="3"/>
      <c r="F7145" s="3"/>
      <c r="H7145" s="5">
        <f>_xlfn.XLOOKUP(Table16[[#This Row],[OrderID]],[3]!Table13456[No заказа],[3]!Table13456[Количество],"",0,1)</f>
        <v>1</v>
      </c>
      <c r="I7145" s="5">
        <f>_xlfn.XLOOKUP(Table16[[#This Row],[OrderID]],[3]!Table13456[No заказа],[3]!Table13456[Цена],"",0,1)</f>
        <v>9000</v>
      </c>
      <c r="J7145" s="2" t="str">
        <f>M01_SETTINGS!$F$2</f>
        <v>KASPI</v>
      </c>
    </row>
    <row r="7146" spans="1:10" x14ac:dyDescent="0.35">
      <c r="A7146" s="3">
        <f>_xlfn.XLOOKUP(Table16[[#This Row],[OrderID]],[3]!Table13456[No заказа],[3]!Table13456[Дата
отправки],"",0,1)</f>
        <v>45580</v>
      </c>
      <c r="B7146" s="2">
        <v>427055859</v>
      </c>
      <c r="C7146" s="2"/>
      <c r="D7146" s="2"/>
      <c r="E7146" s="3"/>
      <c r="F7146" s="3"/>
      <c r="H7146" s="5">
        <f>_xlfn.XLOOKUP(Table16[[#This Row],[OrderID]],[3]!Table13456[No заказа],[3]!Table13456[Количество],"",0,1)</f>
        <v>1</v>
      </c>
      <c r="I7146" s="5">
        <f>_xlfn.XLOOKUP(Table16[[#This Row],[OrderID]],[3]!Table13456[No заказа],[3]!Table13456[Цена],"",0,1)</f>
        <v>9000</v>
      </c>
      <c r="J7146" s="2" t="str">
        <f>M01_SETTINGS!$F$2</f>
        <v>KASPI</v>
      </c>
    </row>
    <row r="7147" spans="1:10" x14ac:dyDescent="0.35">
      <c r="A7147" s="3">
        <f>_xlfn.XLOOKUP(Table16[[#This Row],[OrderID]],[3]!Table13456[No заказа],[3]!Table13456[Дата
отправки],"",0,1)</f>
        <v>45580</v>
      </c>
      <c r="B7147" s="2">
        <v>427131356</v>
      </c>
      <c r="C7147" s="2"/>
      <c r="D7147" s="2"/>
      <c r="E7147" s="3"/>
      <c r="F7147" s="3"/>
      <c r="H7147" s="5">
        <f>_xlfn.XLOOKUP(Table16[[#This Row],[OrderID]],[3]!Table13456[No заказа],[3]!Table13456[Количество],"",0,1)</f>
        <v>1</v>
      </c>
      <c r="I7147" s="5">
        <f>_xlfn.XLOOKUP(Table16[[#This Row],[OrderID]],[3]!Table13456[No заказа],[3]!Table13456[Цена],"",0,1)</f>
        <v>9000</v>
      </c>
      <c r="J7147" s="2" t="str">
        <f>M01_SETTINGS!$F$2</f>
        <v>KASPI</v>
      </c>
    </row>
    <row r="7148" spans="1:10" x14ac:dyDescent="0.35">
      <c r="A7148" s="3">
        <f>_xlfn.XLOOKUP(Table16[[#This Row],[OrderID]],[3]!Table13456[No заказа],[3]!Table13456[Дата
отправки],"",0,1)</f>
        <v>45580</v>
      </c>
      <c r="B7148" s="2">
        <v>426099297</v>
      </c>
      <c r="C7148" s="2"/>
      <c r="D7148" s="2"/>
      <c r="E7148" s="3"/>
      <c r="F7148" s="3"/>
      <c r="H7148" s="5">
        <f>_xlfn.XLOOKUP(Table16[[#This Row],[OrderID]],[3]!Table13456[No заказа],[3]!Table13456[Количество],"",0,1)</f>
        <v>1</v>
      </c>
      <c r="I7148" s="5">
        <f>_xlfn.XLOOKUP(Table16[[#This Row],[OrderID]],[3]!Table13456[No заказа],[3]!Table13456[Цена],"",0,1)</f>
        <v>9000</v>
      </c>
      <c r="J7148" s="2" t="str">
        <f>M01_SETTINGS!$F$2</f>
        <v>KASPI</v>
      </c>
    </row>
    <row r="7149" spans="1:10" x14ac:dyDescent="0.35">
      <c r="A7149" s="3">
        <f>_xlfn.XLOOKUP(Table16[[#This Row],[OrderID]],[3]!Table13456[No заказа],[3]!Table13456[Дата
отправки],"",0,1)</f>
        <v>45580</v>
      </c>
      <c r="B7149" s="2">
        <v>426397707</v>
      </c>
      <c r="C7149" s="2"/>
      <c r="D7149" s="2"/>
      <c r="E7149" s="3"/>
      <c r="F7149" s="3"/>
      <c r="H7149" s="5">
        <f>_xlfn.XLOOKUP(Table16[[#This Row],[OrderID]],[3]!Table13456[No заказа],[3]!Table13456[Количество],"",0,1)</f>
        <v>1</v>
      </c>
      <c r="I7149" s="5">
        <f>_xlfn.XLOOKUP(Table16[[#This Row],[OrderID]],[3]!Table13456[No заказа],[3]!Table13456[Цена],"",0,1)</f>
        <v>9000</v>
      </c>
      <c r="J7149" s="2" t="str">
        <f>M01_SETTINGS!$F$2</f>
        <v>KASPI</v>
      </c>
    </row>
    <row r="7150" spans="1:10" x14ac:dyDescent="0.35">
      <c r="A7150" s="3">
        <f>_xlfn.XLOOKUP(Table16[[#This Row],[OrderID]],[3]!Table13456[No заказа],[3]!Table13456[Дата
отправки],"",0,1)</f>
        <v>45580</v>
      </c>
      <c r="B7150" s="2">
        <v>426693898</v>
      </c>
      <c r="C7150" s="2"/>
      <c r="D7150" s="2"/>
      <c r="E7150" s="3"/>
      <c r="F7150" s="3"/>
      <c r="H7150" s="5">
        <f>_xlfn.XLOOKUP(Table16[[#This Row],[OrderID]],[3]!Table13456[No заказа],[3]!Table13456[Количество],"",0,1)</f>
        <v>1</v>
      </c>
      <c r="I7150" s="5">
        <f>_xlfn.XLOOKUP(Table16[[#This Row],[OrderID]],[3]!Table13456[No заказа],[3]!Table13456[Цена],"",0,1)</f>
        <v>9000</v>
      </c>
      <c r="J7150" s="2" t="str">
        <f>M01_SETTINGS!$F$2</f>
        <v>KASPI</v>
      </c>
    </row>
    <row r="7151" spans="1:10" x14ac:dyDescent="0.35">
      <c r="A7151" s="3">
        <f>_xlfn.XLOOKUP(Table16[[#This Row],[OrderID]],[3]!Table13456[No заказа],[3]!Table13456[Дата
отправки],"",0,1)</f>
        <v>45580</v>
      </c>
      <c r="B7151" s="2">
        <v>426873763</v>
      </c>
      <c r="C7151" s="2"/>
      <c r="D7151" s="2"/>
      <c r="E7151" s="3"/>
      <c r="F7151" s="3"/>
      <c r="H7151" s="5">
        <f>_xlfn.XLOOKUP(Table16[[#This Row],[OrderID]],[3]!Table13456[No заказа],[3]!Table13456[Количество],"",0,1)</f>
        <v>1</v>
      </c>
      <c r="I7151" s="5">
        <f>_xlfn.XLOOKUP(Table16[[#This Row],[OrderID]],[3]!Table13456[No заказа],[3]!Table13456[Цена],"",0,1)</f>
        <v>8230</v>
      </c>
      <c r="J7151" s="2" t="str">
        <f>M01_SETTINGS!$F$2</f>
        <v>KASPI</v>
      </c>
    </row>
    <row r="7152" spans="1:10" x14ac:dyDescent="0.35">
      <c r="A7152" s="3">
        <f>_xlfn.XLOOKUP(Table16[[#This Row],[OrderID]],[3]!Table13456[No заказа],[3]!Table13456[Дата
отправки],"",0,1)</f>
        <v>45580</v>
      </c>
      <c r="B7152" s="2">
        <v>425127022</v>
      </c>
      <c r="C7152" s="2"/>
      <c r="D7152" s="2"/>
      <c r="E7152" s="3"/>
      <c r="F7152" s="3"/>
      <c r="H7152" s="5">
        <f>_xlfn.XLOOKUP(Table16[[#This Row],[OrderID]],[3]!Table13456[No заказа],[3]!Table13456[Количество],"",0,1)</f>
        <v>1</v>
      </c>
      <c r="I7152" s="5">
        <f>_xlfn.XLOOKUP(Table16[[#This Row],[OrderID]],[3]!Table13456[No заказа],[3]!Table13456[Цена],"",0,1)</f>
        <v>8239</v>
      </c>
      <c r="J7152" s="2" t="str">
        <f>M01_SETTINGS!$F$2</f>
        <v>KASPI</v>
      </c>
    </row>
    <row r="7153" spans="1:10" x14ac:dyDescent="0.35">
      <c r="A7153" s="3">
        <f>_xlfn.XLOOKUP(Table16[[#This Row],[OrderID]],[3]!Table13456[No заказа],[3]!Table13456[Дата
отправки],"",0,1)</f>
        <v>45580</v>
      </c>
      <c r="B7153" s="2">
        <v>425368445</v>
      </c>
      <c r="C7153" s="2"/>
      <c r="D7153" s="2"/>
      <c r="E7153" s="3"/>
      <c r="F7153" s="3"/>
      <c r="H7153" s="5">
        <f>_xlfn.XLOOKUP(Table16[[#This Row],[OrderID]],[3]!Table13456[No заказа],[3]!Table13456[Количество],"",0,1)</f>
        <v>1</v>
      </c>
      <c r="I7153" s="5">
        <f>_xlfn.XLOOKUP(Table16[[#This Row],[OrderID]],[3]!Table13456[No заказа],[3]!Table13456[Цена],"",0,1)</f>
        <v>8239</v>
      </c>
      <c r="J7153" s="2" t="str">
        <f>M01_SETTINGS!$F$2</f>
        <v>KASPI</v>
      </c>
    </row>
    <row r="7154" spans="1:10" x14ac:dyDescent="0.35">
      <c r="A7154" s="3">
        <f>_xlfn.XLOOKUP(Table16[[#This Row],[OrderID]],[3]!Table13456[No заказа],[3]!Table13456[Дата
отправки],"",0,1)</f>
        <v>45580</v>
      </c>
      <c r="B7154" s="2">
        <v>426035026</v>
      </c>
      <c r="C7154" s="2"/>
      <c r="D7154" s="2"/>
      <c r="E7154" s="3"/>
      <c r="F7154" s="3"/>
      <c r="H7154" s="5">
        <f>_xlfn.XLOOKUP(Table16[[#This Row],[OrderID]],[3]!Table13456[No заказа],[3]!Table13456[Количество],"",0,1)</f>
        <v>1</v>
      </c>
      <c r="I7154" s="5">
        <f>_xlfn.XLOOKUP(Table16[[#This Row],[OrderID]],[3]!Table13456[No заказа],[3]!Table13456[Цена],"",0,1)</f>
        <v>8239</v>
      </c>
      <c r="J7154" s="2" t="str">
        <f>M01_SETTINGS!$F$2</f>
        <v>KASPI</v>
      </c>
    </row>
    <row r="7155" spans="1:10" x14ac:dyDescent="0.35">
      <c r="A7155" s="3">
        <f>_xlfn.XLOOKUP(Table16[[#This Row],[OrderID]],[3]!Table13456[No заказа],[3]!Table13456[Дата
отправки],"",0,1)</f>
        <v>45580</v>
      </c>
      <c r="B7155" s="2">
        <v>426235205</v>
      </c>
      <c r="C7155" s="2"/>
      <c r="D7155" s="2"/>
      <c r="E7155" s="3"/>
      <c r="F7155" s="3"/>
      <c r="H7155" s="5">
        <f>_xlfn.XLOOKUP(Table16[[#This Row],[OrderID]],[3]!Table13456[No заказа],[3]!Table13456[Количество],"",0,1)</f>
        <v>1</v>
      </c>
      <c r="I7155" s="5">
        <f>_xlfn.XLOOKUP(Table16[[#This Row],[OrderID]],[3]!Table13456[No заказа],[3]!Table13456[Цена],"",0,1)</f>
        <v>8239</v>
      </c>
      <c r="J7155" s="2" t="str">
        <f>M01_SETTINGS!$F$2</f>
        <v>KASPI</v>
      </c>
    </row>
    <row r="7156" spans="1:10" x14ac:dyDescent="0.35">
      <c r="A7156" s="3">
        <f>_xlfn.XLOOKUP(Table16[[#This Row],[OrderID]],[3]!Table13456[No заказа],[3]!Table13456[Дата
отправки],"",0,1)</f>
        <v>45580</v>
      </c>
      <c r="B7156" s="2">
        <v>426267752</v>
      </c>
      <c r="C7156" s="2"/>
      <c r="D7156" s="2"/>
      <c r="E7156" s="3"/>
      <c r="F7156" s="3"/>
      <c r="H7156" s="5">
        <f>_xlfn.XLOOKUP(Table16[[#This Row],[OrderID]],[3]!Table13456[No заказа],[3]!Table13456[Количество],"",0,1)</f>
        <v>1</v>
      </c>
      <c r="I7156" s="5">
        <f>_xlfn.XLOOKUP(Table16[[#This Row],[OrderID]],[3]!Table13456[No заказа],[3]!Table13456[Цена],"",0,1)</f>
        <v>8239</v>
      </c>
      <c r="J7156" s="2" t="str">
        <f>M01_SETTINGS!$F$2</f>
        <v>KASPI</v>
      </c>
    </row>
    <row r="7157" spans="1:10" x14ac:dyDescent="0.35">
      <c r="A7157" s="3">
        <f>_xlfn.XLOOKUP(Table16[[#This Row],[OrderID]],[3]!Table13456[No заказа],[3]!Table13456[Дата
отправки],"",0,1)</f>
        <v>45580</v>
      </c>
      <c r="B7157" s="2">
        <v>426523016</v>
      </c>
      <c r="C7157" s="2"/>
      <c r="D7157" s="2"/>
      <c r="E7157" s="3"/>
      <c r="F7157" s="3"/>
      <c r="H7157" s="5">
        <f>_xlfn.XLOOKUP(Table16[[#This Row],[OrderID]],[3]!Table13456[No заказа],[3]!Table13456[Количество],"",0,1)</f>
        <v>1</v>
      </c>
      <c r="I7157" s="5">
        <f>_xlfn.XLOOKUP(Table16[[#This Row],[OrderID]],[3]!Table13456[No заказа],[3]!Table13456[Цена],"",0,1)</f>
        <v>8239</v>
      </c>
      <c r="J7157" s="2" t="str">
        <f>M01_SETTINGS!$F$2</f>
        <v>KASPI</v>
      </c>
    </row>
    <row r="7158" spans="1:10" x14ac:dyDescent="0.35">
      <c r="A7158" s="3">
        <f>_xlfn.XLOOKUP(Table16[[#This Row],[OrderID]],[3]!Table13456[No заказа],[3]!Table13456[Дата
отправки],"",0,1)</f>
        <v>45580</v>
      </c>
      <c r="B7158" s="2">
        <v>425143693</v>
      </c>
      <c r="C7158" s="2"/>
      <c r="D7158" s="2"/>
      <c r="E7158" s="3"/>
      <c r="F7158" s="3"/>
      <c r="H7158" s="5">
        <f>_xlfn.XLOOKUP(Table16[[#This Row],[OrderID]],[3]!Table13456[No заказа],[3]!Table13456[Количество],"",0,1)</f>
        <v>1</v>
      </c>
      <c r="I7158" s="5">
        <f>_xlfn.XLOOKUP(Table16[[#This Row],[OrderID]],[3]!Table13456[No заказа],[3]!Table13456[Цена],"",0,1)</f>
        <v>8956</v>
      </c>
      <c r="J7158" s="2" t="str">
        <f>M01_SETTINGS!$F$2</f>
        <v>KASPI</v>
      </c>
    </row>
    <row r="7159" spans="1:10" x14ac:dyDescent="0.35">
      <c r="A7159" s="3">
        <f>_xlfn.XLOOKUP(Table16[[#This Row],[OrderID]],[3]!Table13456[No заказа],[3]!Table13456[Дата
отправки],"",0,1)</f>
        <v>45580</v>
      </c>
      <c r="B7159" s="2">
        <v>425392119</v>
      </c>
      <c r="C7159" s="2"/>
      <c r="D7159" s="2"/>
      <c r="E7159" s="3"/>
      <c r="F7159" s="3"/>
      <c r="H7159" s="5">
        <f>_xlfn.XLOOKUP(Table16[[#This Row],[OrderID]],[3]!Table13456[No заказа],[3]!Table13456[Количество],"",0,1)</f>
        <v>1</v>
      </c>
      <c r="I7159" s="5">
        <f>_xlfn.XLOOKUP(Table16[[#This Row],[OrderID]],[3]!Table13456[No заказа],[3]!Table13456[Цена],"",0,1)</f>
        <v>8956</v>
      </c>
      <c r="J7159" s="2" t="str">
        <f>M01_SETTINGS!$F$2</f>
        <v>KASPI</v>
      </c>
    </row>
    <row r="7160" spans="1:10" x14ac:dyDescent="0.35">
      <c r="A7160" s="3">
        <f>_xlfn.XLOOKUP(Table16[[#This Row],[OrderID]],[3]!Table13456[No заказа],[3]!Table13456[Дата
отправки],"",0,1)</f>
        <v>45580</v>
      </c>
      <c r="B7160" s="2">
        <v>425534809</v>
      </c>
      <c r="C7160" s="2"/>
      <c r="D7160" s="2"/>
      <c r="E7160" s="3"/>
      <c r="F7160" s="3"/>
      <c r="H7160" s="5">
        <f>_xlfn.XLOOKUP(Table16[[#This Row],[OrderID]],[3]!Table13456[No заказа],[3]!Table13456[Количество],"",0,1)</f>
        <v>1</v>
      </c>
      <c r="I7160" s="5">
        <f>_xlfn.XLOOKUP(Table16[[#This Row],[OrderID]],[3]!Table13456[No заказа],[3]!Table13456[Цена],"",0,1)</f>
        <v>8956</v>
      </c>
      <c r="J7160" s="2" t="str">
        <f>M01_SETTINGS!$F$2</f>
        <v>KASPI</v>
      </c>
    </row>
    <row r="7161" spans="1:10" x14ac:dyDescent="0.35">
      <c r="A7161" s="3">
        <f>_xlfn.XLOOKUP(Table16[[#This Row],[OrderID]],[3]!Table13456[No заказа],[3]!Table13456[Дата
отправки],"",0,1)</f>
        <v>45580</v>
      </c>
      <c r="B7161" s="2">
        <v>425588699</v>
      </c>
      <c r="C7161" s="2"/>
      <c r="D7161" s="2"/>
      <c r="E7161" s="3"/>
      <c r="F7161" s="3"/>
      <c r="H7161" s="5">
        <f>_xlfn.XLOOKUP(Table16[[#This Row],[OrderID]],[3]!Table13456[No заказа],[3]!Table13456[Количество],"",0,1)</f>
        <v>1</v>
      </c>
      <c r="I7161" s="5">
        <f>_xlfn.XLOOKUP(Table16[[#This Row],[OrderID]],[3]!Table13456[No заказа],[3]!Table13456[Цена],"",0,1)</f>
        <v>8956</v>
      </c>
      <c r="J7161" s="2" t="str">
        <f>M01_SETTINGS!$F$2</f>
        <v>KASPI</v>
      </c>
    </row>
    <row r="7162" spans="1:10" x14ac:dyDescent="0.35">
      <c r="A7162" s="3">
        <f>_xlfn.XLOOKUP(Table16[[#This Row],[OrderID]],[3]!Table13456[No заказа],[3]!Table13456[Дата
отправки],"",0,1)</f>
        <v>45580</v>
      </c>
      <c r="B7162" s="2">
        <v>425692368</v>
      </c>
      <c r="C7162" s="2"/>
      <c r="D7162" s="2"/>
      <c r="E7162" s="3"/>
      <c r="F7162" s="3"/>
      <c r="H7162" s="5">
        <f>_xlfn.XLOOKUP(Table16[[#This Row],[OrderID]],[3]!Table13456[No заказа],[3]!Table13456[Количество],"",0,1)</f>
        <v>1</v>
      </c>
      <c r="I7162" s="5">
        <f>_xlfn.XLOOKUP(Table16[[#This Row],[OrderID]],[3]!Table13456[No заказа],[3]!Table13456[Цена],"",0,1)</f>
        <v>8956</v>
      </c>
      <c r="J7162" s="2" t="str">
        <f>M01_SETTINGS!$F$2</f>
        <v>KASPI</v>
      </c>
    </row>
    <row r="7163" spans="1:10" x14ac:dyDescent="0.35">
      <c r="A7163" s="3">
        <f>_xlfn.XLOOKUP(Table16[[#This Row],[OrderID]],[3]!Table13456[No заказа],[3]!Table13456[Дата
отправки],"",0,1)</f>
        <v>45580</v>
      </c>
      <c r="B7163" s="2">
        <v>425695062</v>
      </c>
      <c r="C7163" s="2"/>
      <c r="D7163" s="2"/>
      <c r="E7163" s="3"/>
      <c r="F7163" s="3"/>
      <c r="H7163" s="5">
        <f>_xlfn.XLOOKUP(Table16[[#This Row],[OrderID]],[3]!Table13456[No заказа],[3]!Table13456[Количество],"",0,1)</f>
        <v>1</v>
      </c>
      <c r="I7163" s="5">
        <f>_xlfn.XLOOKUP(Table16[[#This Row],[OrderID]],[3]!Table13456[No заказа],[3]!Table13456[Цена],"",0,1)</f>
        <v>8956</v>
      </c>
      <c r="J7163" s="2" t="str">
        <f>M01_SETTINGS!$F$2</f>
        <v>KASPI</v>
      </c>
    </row>
    <row r="7164" spans="1:10" x14ac:dyDescent="0.35">
      <c r="A7164" s="3">
        <f>_xlfn.XLOOKUP(Table16[[#This Row],[OrderID]],[3]!Table13456[No заказа],[3]!Table13456[Дата
отправки],"",0,1)</f>
        <v>45580</v>
      </c>
      <c r="B7164" s="2">
        <v>425918692</v>
      </c>
      <c r="C7164" s="2"/>
      <c r="D7164" s="2"/>
      <c r="E7164" s="3"/>
      <c r="F7164" s="3"/>
      <c r="H7164" s="5">
        <f>_xlfn.XLOOKUP(Table16[[#This Row],[OrderID]],[3]!Table13456[No заказа],[3]!Table13456[Количество],"",0,1)</f>
        <v>1</v>
      </c>
      <c r="I7164" s="5">
        <f>_xlfn.XLOOKUP(Table16[[#This Row],[OrderID]],[3]!Table13456[No заказа],[3]!Table13456[Цена],"",0,1)</f>
        <v>8956</v>
      </c>
      <c r="J7164" s="2" t="str">
        <f>M01_SETTINGS!$F$2</f>
        <v>KASPI</v>
      </c>
    </row>
    <row r="7165" spans="1:10" x14ac:dyDescent="0.35">
      <c r="A7165" s="3">
        <f>_xlfn.XLOOKUP(Table16[[#This Row],[OrderID]],[3]!Table13456[No заказа],[3]!Table13456[Дата
отправки],"",0,1)</f>
        <v>45580</v>
      </c>
      <c r="B7165" s="2">
        <v>426171778</v>
      </c>
      <c r="C7165" s="2"/>
      <c r="D7165" s="2"/>
      <c r="E7165" s="3"/>
      <c r="F7165" s="3"/>
      <c r="H7165" s="5">
        <f>_xlfn.XLOOKUP(Table16[[#This Row],[OrderID]],[3]!Table13456[No заказа],[3]!Table13456[Количество],"",0,1)</f>
        <v>1</v>
      </c>
      <c r="I7165" s="5">
        <f>_xlfn.XLOOKUP(Table16[[#This Row],[OrderID]],[3]!Table13456[No заказа],[3]!Table13456[Цена],"",0,1)</f>
        <v>8956</v>
      </c>
      <c r="J7165" s="2" t="str">
        <f>M01_SETTINGS!$F$2</f>
        <v>KASPI</v>
      </c>
    </row>
    <row r="7166" spans="1:10" x14ac:dyDescent="0.35">
      <c r="A7166" s="3">
        <f>_xlfn.XLOOKUP(Table16[[#This Row],[OrderID]],[3]!Table13456[No заказа],[3]!Table13456[Дата
отправки],"",0,1)</f>
        <v>45580</v>
      </c>
      <c r="B7166" s="2">
        <v>426225738</v>
      </c>
      <c r="C7166" s="2"/>
      <c r="D7166" s="2"/>
      <c r="E7166" s="3"/>
      <c r="F7166" s="3"/>
      <c r="H7166" s="5">
        <f>_xlfn.XLOOKUP(Table16[[#This Row],[OrderID]],[3]!Table13456[No заказа],[3]!Table13456[Количество],"",0,1)</f>
        <v>1</v>
      </c>
      <c r="I7166" s="5">
        <f>_xlfn.XLOOKUP(Table16[[#This Row],[OrderID]],[3]!Table13456[No заказа],[3]!Table13456[Цена],"",0,1)</f>
        <v>8956</v>
      </c>
      <c r="J7166" s="2" t="str">
        <f>M01_SETTINGS!$F$2</f>
        <v>KASPI</v>
      </c>
    </row>
    <row r="7167" spans="1:10" x14ac:dyDescent="0.35">
      <c r="A7167" s="3">
        <f>_xlfn.XLOOKUP(Table16[[#This Row],[OrderID]],[3]!Table13456[No заказа],[3]!Table13456[Дата
отправки],"",0,1)</f>
        <v>45580</v>
      </c>
      <c r="B7167" s="2">
        <v>426333564</v>
      </c>
      <c r="C7167" s="2"/>
      <c r="D7167" s="2"/>
      <c r="E7167" s="3"/>
      <c r="F7167" s="3"/>
      <c r="H7167" s="5">
        <f>_xlfn.XLOOKUP(Table16[[#This Row],[OrderID]],[3]!Table13456[No заказа],[3]!Table13456[Количество],"",0,1)</f>
        <v>1</v>
      </c>
      <c r="I7167" s="5">
        <f>_xlfn.XLOOKUP(Table16[[#This Row],[OrderID]],[3]!Table13456[No заказа],[3]!Table13456[Цена],"",0,1)</f>
        <v>8956</v>
      </c>
      <c r="J7167" s="2" t="str">
        <f>M01_SETTINGS!$F$2</f>
        <v>KASPI</v>
      </c>
    </row>
    <row r="7168" spans="1:10" x14ac:dyDescent="0.35">
      <c r="A7168" s="3">
        <f>_xlfn.XLOOKUP(Table16[[#This Row],[OrderID]],[3]!Table13456[No заказа],[3]!Table13456[Дата
отправки],"",0,1)</f>
        <v>45580</v>
      </c>
      <c r="B7168" s="2">
        <v>426350933</v>
      </c>
      <c r="C7168" s="2"/>
      <c r="D7168" s="2"/>
      <c r="E7168" s="3"/>
      <c r="F7168" s="3"/>
      <c r="H7168" s="5">
        <f>_xlfn.XLOOKUP(Table16[[#This Row],[OrderID]],[3]!Table13456[No заказа],[3]!Table13456[Количество],"",0,1)</f>
        <v>1</v>
      </c>
      <c r="I7168" s="5">
        <f>_xlfn.XLOOKUP(Table16[[#This Row],[OrderID]],[3]!Table13456[No заказа],[3]!Table13456[Цена],"",0,1)</f>
        <v>8956</v>
      </c>
      <c r="J7168" s="2" t="str">
        <f>M01_SETTINGS!$F$2</f>
        <v>KASPI</v>
      </c>
    </row>
    <row r="7169" spans="1:10" x14ac:dyDescent="0.35">
      <c r="A7169" s="3">
        <f>_xlfn.XLOOKUP(Table16[[#This Row],[OrderID]],[3]!Table13456[No заказа],[3]!Table13456[Дата
отправки],"",0,1)</f>
        <v>45580</v>
      </c>
      <c r="B7169" s="2">
        <v>426371250</v>
      </c>
      <c r="C7169" s="2"/>
      <c r="D7169" s="2"/>
      <c r="E7169" s="3"/>
      <c r="F7169" s="3"/>
      <c r="H7169" s="5">
        <f>_xlfn.XLOOKUP(Table16[[#This Row],[OrderID]],[3]!Table13456[No заказа],[3]!Table13456[Количество],"",0,1)</f>
        <v>1</v>
      </c>
      <c r="I7169" s="5">
        <f>_xlfn.XLOOKUP(Table16[[#This Row],[OrderID]],[3]!Table13456[No заказа],[3]!Table13456[Цена],"",0,1)</f>
        <v>8956</v>
      </c>
      <c r="J7169" s="2" t="str">
        <f>M01_SETTINGS!$F$2</f>
        <v>KASPI</v>
      </c>
    </row>
    <row r="7170" spans="1:10" x14ac:dyDescent="0.35">
      <c r="A7170" s="3">
        <f>_xlfn.XLOOKUP(Table16[[#This Row],[OrderID]],[3]!Table13456[No заказа],[3]!Table13456[Дата
отправки],"",0,1)</f>
        <v>45580</v>
      </c>
      <c r="B7170" s="2">
        <v>426452814</v>
      </c>
      <c r="C7170" s="2"/>
      <c r="D7170" s="2"/>
      <c r="E7170" s="3"/>
      <c r="F7170" s="3"/>
      <c r="H7170" s="5">
        <f>_xlfn.XLOOKUP(Table16[[#This Row],[OrderID]],[3]!Table13456[No заказа],[3]!Table13456[Количество],"",0,1)</f>
        <v>1</v>
      </c>
      <c r="I7170" s="5">
        <f>_xlfn.XLOOKUP(Table16[[#This Row],[OrderID]],[3]!Table13456[No заказа],[3]!Table13456[Цена],"",0,1)</f>
        <v>8956</v>
      </c>
      <c r="J7170" s="2" t="str">
        <f>M01_SETTINGS!$F$2</f>
        <v>KASPI</v>
      </c>
    </row>
    <row r="7171" spans="1:10" x14ac:dyDescent="0.35">
      <c r="A7171" s="3">
        <f>_xlfn.XLOOKUP(Table16[[#This Row],[OrderID]],[3]!Table13456[No заказа],[3]!Table13456[Дата
отправки],"",0,1)</f>
        <v>45580</v>
      </c>
      <c r="B7171" s="2">
        <v>426708144</v>
      </c>
      <c r="C7171" s="2"/>
      <c r="D7171" s="2"/>
      <c r="E7171" s="3"/>
      <c r="F7171" s="3"/>
      <c r="H7171" s="5">
        <f>_xlfn.XLOOKUP(Table16[[#This Row],[OrderID]],[3]!Table13456[No заказа],[3]!Table13456[Количество],"",0,1)</f>
        <v>1</v>
      </c>
      <c r="I7171" s="5">
        <f>_xlfn.XLOOKUP(Table16[[#This Row],[OrderID]],[3]!Table13456[No заказа],[3]!Table13456[Цена],"",0,1)</f>
        <v>8956</v>
      </c>
      <c r="J7171" s="2" t="str">
        <f>M01_SETTINGS!$F$2</f>
        <v>KASPI</v>
      </c>
    </row>
    <row r="7172" spans="1:10" x14ac:dyDescent="0.35">
      <c r="A7172" s="3">
        <f>_xlfn.XLOOKUP(Table16[[#This Row],[OrderID]],[3]!Table13456[No заказа],[3]!Table13456[Дата
отправки],"",0,1)</f>
        <v>45580</v>
      </c>
      <c r="B7172" s="2">
        <v>426734466</v>
      </c>
      <c r="C7172" s="2"/>
      <c r="D7172" s="2"/>
      <c r="E7172" s="3"/>
      <c r="F7172" s="3"/>
      <c r="H7172" s="5">
        <f>_xlfn.XLOOKUP(Table16[[#This Row],[OrderID]],[3]!Table13456[No заказа],[3]!Table13456[Количество],"",0,1)</f>
        <v>1</v>
      </c>
      <c r="I7172" s="5">
        <f>_xlfn.XLOOKUP(Table16[[#This Row],[OrderID]],[3]!Table13456[No заказа],[3]!Table13456[Цена],"",0,1)</f>
        <v>8956</v>
      </c>
      <c r="J7172" s="2" t="str">
        <f>M01_SETTINGS!$F$2</f>
        <v>KASPI</v>
      </c>
    </row>
    <row r="7173" spans="1:10" x14ac:dyDescent="0.35">
      <c r="A7173" s="3">
        <f>_xlfn.XLOOKUP(Table16[[#This Row],[OrderID]],[3]!Table13456[No заказа],[3]!Table13456[Дата
отправки],"",0,1)</f>
        <v>45580</v>
      </c>
      <c r="B7173" s="2">
        <v>426818672</v>
      </c>
      <c r="C7173" s="2"/>
      <c r="D7173" s="2"/>
      <c r="E7173" s="3"/>
      <c r="F7173" s="3"/>
      <c r="H7173" s="5">
        <f>_xlfn.XLOOKUP(Table16[[#This Row],[OrderID]],[3]!Table13456[No заказа],[3]!Table13456[Количество],"",0,1)</f>
        <v>1</v>
      </c>
      <c r="I7173" s="5">
        <f>_xlfn.XLOOKUP(Table16[[#This Row],[OrderID]],[3]!Table13456[No заказа],[3]!Table13456[Цена],"",0,1)</f>
        <v>8956</v>
      </c>
      <c r="J7173" s="2" t="str">
        <f>M01_SETTINGS!$F$2</f>
        <v>KASPI</v>
      </c>
    </row>
    <row r="7174" spans="1:10" x14ac:dyDescent="0.35">
      <c r="A7174" s="3">
        <f>_xlfn.XLOOKUP(Table16[[#This Row],[OrderID]],[3]!Table13456[No заказа],[3]!Table13456[Дата
отправки],"",0,1)</f>
        <v>45580</v>
      </c>
      <c r="B7174" s="2">
        <v>425120907</v>
      </c>
      <c r="C7174" s="2"/>
      <c r="D7174" s="2"/>
      <c r="E7174" s="3"/>
      <c r="F7174" s="3"/>
      <c r="H7174" s="5">
        <f>_xlfn.XLOOKUP(Table16[[#This Row],[OrderID]],[3]!Table13456[No заказа],[3]!Table13456[Количество],"",0,1)</f>
        <v>1</v>
      </c>
      <c r="I7174" s="5">
        <f>_xlfn.XLOOKUP(Table16[[#This Row],[OrderID]],[3]!Table13456[No заказа],[3]!Table13456[Цена],"",0,1)</f>
        <v>7931</v>
      </c>
      <c r="J7174" s="2" t="str">
        <f>M01_SETTINGS!$F$2</f>
        <v>KASPI</v>
      </c>
    </row>
    <row r="7175" spans="1:10" x14ac:dyDescent="0.35">
      <c r="A7175" s="3">
        <f>_xlfn.XLOOKUP(Table16[[#This Row],[OrderID]],[3]!Table13456[No заказа],[3]!Table13456[Дата
отправки],"",0,1)</f>
        <v>45580</v>
      </c>
      <c r="B7175" s="2">
        <v>425318747</v>
      </c>
      <c r="C7175" s="2"/>
      <c r="D7175" s="2"/>
      <c r="E7175" s="3"/>
      <c r="F7175" s="3"/>
      <c r="H7175" s="5">
        <f>_xlfn.XLOOKUP(Table16[[#This Row],[OrderID]],[3]!Table13456[No заказа],[3]!Table13456[Количество],"",0,1)</f>
        <v>1</v>
      </c>
      <c r="I7175" s="5">
        <f>_xlfn.XLOOKUP(Table16[[#This Row],[OrderID]],[3]!Table13456[No заказа],[3]!Table13456[Цена],"",0,1)</f>
        <v>7931</v>
      </c>
      <c r="J7175" s="2" t="str">
        <f>M01_SETTINGS!$F$2</f>
        <v>KASPI</v>
      </c>
    </row>
    <row r="7176" spans="1:10" x14ac:dyDescent="0.35">
      <c r="A7176" s="3">
        <f>_xlfn.XLOOKUP(Table16[[#This Row],[OrderID]],[3]!Table13456[No заказа],[3]!Table13456[Дата
отправки],"",0,1)</f>
        <v>45580</v>
      </c>
      <c r="B7176" s="2">
        <v>425355092</v>
      </c>
      <c r="C7176" s="2"/>
      <c r="D7176" s="2"/>
      <c r="E7176" s="3"/>
      <c r="F7176" s="3"/>
      <c r="H7176" s="5">
        <f>_xlfn.XLOOKUP(Table16[[#This Row],[OrderID]],[3]!Table13456[No заказа],[3]!Table13456[Количество],"",0,1)</f>
        <v>1</v>
      </c>
      <c r="I7176" s="5">
        <f>_xlfn.XLOOKUP(Table16[[#This Row],[OrderID]],[3]!Table13456[No заказа],[3]!Table13456[Цена],"",0,1)</f>
        <v>7931</v>
      </c>
      <c r="J7176" s="2" t="str">
        <f>M01_SETTINGS!$F$2</f>
        <v>KASPI</v>
      </c>
    </row>
    <row r="7177" spans="1:10" x14ac:dyDescent="0.35">
      <c r="A7177" s="3">
        <f>_xlfn.XLOOKUP(Table16[[#This Row],[OrderID]],[3]!Table13456[No заказа],[3]!Table13456[Дата
отправки],"",0,1)</f>
        <v>45580</v>
      </c>
      <c r="B7177" s="2">
        <v>425374804</v>
      </c>
      <c r="C7177" s="2"/>
      <c r="D7177" s="2"/>
      <c r="E7177" s="3"/>
      <c r="F7177" s="3"/>
      <c r="H7177" s="5">
        <f>_xlfn.XLOOKUP(Table16[[#This Row],[OrderID]],[3]!Table13456[No заказа],[3]!Table13456[Количество],"",0,1)</f>
        <v>1</v>
      </c>
      <c r="I7177" s="5">
        <f>_xlfn.XLOOKUP(Table16[[#This Row],[OrderID]],[3]!Table13456[No заказа],[3]!Table13456[Цена],"",0,1)</f>
        <v>7931</v>
      </c>
      <c r="J7177" s="2" t="str">
        <f>M01_SETTINGS!$F$2</f>
        <v>KASPI</v>
      </c>
    </row>
    <row r="7178" spans="1:10" x14ac:dyDescent="0.35">
      <c r="A7178" s="3">
        <f>_xlfn.XLOOKUP(Table16[[#This Row],[OrderID]],[3]!Table13456[No заказа],[3]!Table13456[Дата
отправки],"",0,1)</f>
        <v>45580</v>
      </c>
      <c r="B7178" s="2">
        <v>426406770</v>
      </c>
      <c r="C7178" s="2"/>
      <c r="D7178" s="2"/>
      <c r="E7178" s="3"/>
      <c r="F7178" s="3"/>
      <c r="H7178" s="5">
        <f>_xlfn.XLOOKUP(Table16[[#This Row],[OrderID]],[3]!Table13456[No заказа],[3]!Table13456[Количество],"",0,1)</f>
        <v>1</v>
      </c>
      <c r="I7178" s="5">
        <f>_xlfn.XLOOKUP(Table16[[#This Row],[OrderID]],[3]!Table13456[No заказа],[3]!Table13456[Цена],"",0,1)</f>
        <v>7931</v>
      </c>
      <c r="J7178" s="2" t="str">
        <f>M01_SETTINGS!$F$2</f>
        <v>KASPI</v>
      </c>
    </row>
    <row r="7179" spans="1:10" x14ac:dyDescent="0.35">
      <c r="A7179" s="3">
        <f>_xlfn.XLOOKUP(Table16[[#This Row],[OrderID]],[3]!Table13456[No заказа],[3]!Table13456[Дата
отправки],"",0,1)</f>
        <v>45580</v>
      </c>
      <c r="B7179" s="2">
        <v>426731090</v>
      </c>
      <c r="C7179" s="2"/>
      <c r="D7179" s="2"/>
      <c r="E7179" s="3"/>
      <c r="F7179" s="3"/>
      <c r="H7179" s="5">
        <f>_xlfn.XLOOKUP(Table16[[#This Row],[OrderID]],[3]!Table13456[No заказа],[3]!Table13456[Количество],"",0,1)</f>
        <v>1</v>
      </c>
      <c r="I7179" s="5">
        <f>_xlfn.XLOOKUP(Table16[[#This Row],[OrderID]],[3]!Table13456[No заказа],[3]!Table13456[Цена],"",0,1)</f>
        <v>7931</v>
      </c>
      <c r="J7179" s="2" t="str">
        <f>M01_SETTINGS!$F$2</f>
        <v>KASPI</v>
      </c>
    </row>
    <row r="7180" spans="1:10" x14ac:dyDescent="0.35">
      <c r="A7180" s="3">
        <f>_xlfn.XLOOKUP(Table16[[#This Row],[OrderID]],[3]!Table13456[No заказа],[3]!Table13456[Дата
отправки],"",0,1)</f>
        <v>45580</v>
      </c>
      <c r="B7180" s="2">
        <v>426626102</v>
      </c>
      <c r="C7180" s="2"/>
      <c r="D7180" s="2"/>
      <c r="E7180" s="3"/>
      <c r="F7180" s="3"/>
      <c r="H7180" s="5">
        <f>_xlfn.XLOOKUP(Table16[[#This Row],[OrderID]],[3]!Table13456[No заказа],[3]!Table13456[Количество],"",0,1)</f>
        <v>1</v>
      </c>
      <c r="I7180" s="5">
        <f>_xlfn.XLOOKUP(Table16[[#This Row],[OrderID]],[3]!Table13456[No заказа],[3]!Table13456[Цена],"",0,1)</f>
        <v>8999</v>
      </c>
      <c r="J7180" s="2" t="str">
        <f>M01_SETTINGS!$F$2</f>
        <v>KASPI</v>
      </c>
    </row>
    <row r="7181" spans="1:10" x14ac:dyDescent="0.35">
      <c r="A7181" s="3">
        <f>_xlfn.XLOOKUP(Table16[[#This Row],[OrderID]],[3]!Table13456[No заказа],[3]!Table13456[Дата
отправки],"",0,1)</f>
        <v>45580</v>
      </c>
      <c r="B7181" s="2">
        <v>426701805</v>
      </c>
      <c r="C7181" s="2"/>
      <c r="D7181" s="2"/>
      <c r="E7181" s="3"/>
      <c r="F7181" s="3"/>
      <c r="H7181" s="5">
        <f>_xlfn.XLOOKUP(Table16[[#This Row],[OrderID]],[3]!Table13456[No заказа],[3]!Table13456[Количество],"",0,1)</f>
        <v>1</v>
      </c>
      <c r="I7181" s="5">
        <f>_xlfn.XLOOKUP(Table16[[#This Row],[OrderID]],[3]!Table13456[No заказа],[3]!Table13456[Цена],"",0,1)</f>
        <v>8999</v>
      </c>
      <c r="J7181" s="2" t="str">
        <f>M01_SETTINGS!$F$2</f>
        <v>KASPI</v>
      </c>
    </row>
    <row r="7182" spans="1:10" x14ac:dyDescent="0.35">
      <c r="A7182" s="3">
        <f>_xlfn.XLOOKUP(Table16[[#This Row],[OrderID]],[3]!Table13456[No заказа],[3]!Table13456[Дата
отправки],"",0,1)</f>
        <v>45580</v>
      </c>
      <c r="B7182" s="2">
        <v>426719851</v>
      </c>
      <c r="C7182" s="2"/>
      <c r="D7182" s="2"/>
      <c r="E7182" s="3"/>
      <c r="F7182" s="3"/>
      <c r="H7182" s="5">
        <f>_xlfn.XLOOKUP(Table16[[#This Row],[OrderID]],[3]!Table13456[No заказа],[3]!Table13456[Количество],"",0,1)</f>
        <v>1</v>
      </c>
      <c r="I7182" s="5">
        <f>_xlfn.XLOOKUP(Table16[[#This Row],[OrderID]],[3]!Table13456[No заказа],[3]!Table13456[Цена],"",0,1)</f>
        <v>8999</v>
      </c>
      <c r="J7182" s="2" t="str">
        <f>M01_SETTINGS!$F$2</f>
        <v>KASPI</v>
      </c>
    </row>
    <row r="7183" spans="1:10" x14ac:dyDescent="0.35">
      <c r="A7183" s="3">
        <f>_xlfn.XLOOKUP(Table16[[#This Row],[OrderID]],[3]!Table13456[No заказа],[3]!Table13456[Дата
отправки],"",0,1)</f>
        <v>45580</v>
      </c>
      <c r="B7183" s="2">
        <v>426024545</v>
      </c>
      <c r="C7183" s="2"/>
      <c r="D7183" s="2"/>
      <c r="E7183" s="3"/>
      <c r="F7183" s="3"/>
      <c r="H7183" s="5">
        <f>_xlfn.XLOOKUP(Table16[[#This Row],[OrderID]],[3]!Table13456[No заказа],[3]!Table13456[Количество],"",0,1)</f>
        <v>1</v>
      </c>
      <c r="I7183" s="5">
        <f>_xlfn.XLOOKUP(Table16[[#This Row],[OrderID]],[3]!Table13456[No заказа],[3]!Table13456[Цена],"",0,1)</f>
        <v>9399</v>
      </c>
      <c r="J7183" s="2" t="str">
        <f>M01_SETTINGS!$F$2</f>
        <v>KASPI</v>
      </c>
    </row>
    <row r="7184" spans="1:10" x14ac:dyDescent="0.35">
      <c r="A7184" s="3">
        <f>_xlfn.XLOOKUP(Table16[[#This Row],[OrderID]],[3]!Table13456[No заказа],[3]!Table13456[Дата
отправки],"",0,1)</f>
        <v>45580</v>
      </c>
      <c r="B7184" s="2">
        <v>426195975</v>
      </c>
      <c r="C7184" s="2"/>
      <c r="D7184" s="2"/>
      <c r="E7184" s="3"/>
      <c r="F7184" s="3"/>
      <c r="H7184" s="5">
        <f>_xlfn.XLOOKUP(Table16[[#This Row],[OrderID]],[3]!Table13456[No заказа],[3]!Table13456[Количество],"",0,1)</f>
        <v>1</v>
      </c>
      <c r="I7184" s="5">
        <f>_xlfn.XLOOKUP(Table16[[#This Row],[OrderID]],[3]!Table13456[No заказа],[3]!Table13456[Цена],"",0,1)</f>
        <v>8016</v>
      </c>
      <c r="J7184" s="2" t="str">
        <f>M01_SETTINGS!$F$2</f>
        <v>KASPI</v>
      </c>
    </row>
    <row r="7185" spans="1:10" x14ac:dyDescent="0.35">
      <c r="A7185" s="3">
        <f>_xlfn.XLOOKUP(Table16[[#This Row],[OrderID]],[3]!Table13456[No заказа],[3]!Table13456[Дата
отправки],"",0,1)</f>
        <v>45580</v>
      </c>
      <c r="B7185" s="2">
        <v>425150852</v>
      </c>
      <c r="C7185" s="2"/>
      <c r="D7185" s="2"/>
      <c r="E7185" s="3"/>
      <c r="F7185" s="3"/>
      <c r="H7185" s="5">
        <f>_xlfn.XLOOKUP(Table16[[#This Row],[OrderID]],[3]!Table13456[No заказа],[3]!Table13456[Количество],"",0,1)</f>
        <v>1</v>
      </c>
      <c r="I7185" s="5">
        <f>_xlfn.XLOOKUP(Table16[[#This Row],[OrderID]],[3]!Table13456[No заказа],[3]!Table13456[Цена],"",0,1)</f>
        <v>9000</v>
      </c>
      <c r="J7185" s="2" t="str">
        <f>M01_SETTINGS!$F$2</f>
        <v>KASPI</v>
      </c>
    </row>
    <row r="7186" spans="1:10" x14ac:dyDescent="0.35">
      <c r="A7186" s="3">
        <f>_xlfn.XLOOKUP(Table16[[#This Row],[OrderID]],[3]!Table13456[No заказа],[3]!Table13456[Дата
отправки],"",0,1)</f>
        <v>45580</v>
      </c>
      <c r="B7186" s="2">
        <v>425402153</v>
      </c>
      <c r="C7186" s="2"/>
      <c r="D7186" s="2"/>
      <c r="E7186" s="3"/>
      <c r="F7186" s="3"/>
      <c r="H7186" s="5">
        <f>_xlfn.XLOOKUP(Table16[[#This Row],[OrderID]],[3]!Table13456[No заказа],[3]!Table13456[Количество],"",0,1)</f>
        <v>1</v>
      </c>
      <c r="I7186" s="5">
        <f>_xlfn.XLOOKUP(Table16[[#This Row],[OrderID]],[3]!Table13456[No заказа],[3]!Table13456[Цена],"",0,1)</f>
        <v>9000</v>
      </c>
      <c r="J7186" s="2" t="str">
        <f>M01_SETTINGS!$F$2</f>
        <v>KASPI</v>
      </c>
    </row>
    <row r="7187" spans="1:10" x14ac:dyDescent="0.35">
      <c r="A7187" s="3">
        <f>_xlfn.XLOOKUP(Table16[[#This Row],[OrderID]],[3]!Table13456[No заказа],[3]!Table13456[Дата
отправки],"",0,1)</f>
        <v>45580</v>
      </c>
      <c r="B7187" s="2">
        <v>425711731</v>
      </c>
      <c r="C7187" s="2"/>
      <c r="D7187" s="2"/>
      <c r="E7187" s="3"/>
      <c r="F7187" s="3"/>
      <c r="H7187" s="5">
        <f>_xlfn.XLOOKUP(Table16[[#This Row],[OrderID]],[3]!Table13456[No заказа],[3]!Table13456[Количество],"",0,1)</f>
        <v>1</v>
      </c>
      <c r="I7187" s="5">
        <f>_xlfn.XLOOKUP(Table16[[#This Row],[OrderID]],[3]!Table13456[No заказа],[3]!Table13456[Цена],"",0,1)</f>
        <v>9000</v>
      </c>
      <c r="J7187" s="2" t="str">
        <f>M01_SETTINGS!$F$2</f>
        <v>KASPI</v>
      </c>
    </row>
    <row r="7188" spans="1:10" x14ac:dyDescent="0.35">
      <c r="A7188" s="3">
        <f>_xlfn.XLOOKUP(Table16[[#This Row],[OrderID]],[3]!Table13456[No заказа],[3]!Table13456[Дата
отправки],"",0,1)</f>
        <v>45580</v>
      </c>
      <c r="B7188" s="2">
        <v>426200412</v>
      </c>
      <c r="C7188" s="2"/>
      <c r="D7188" s="2"/>
      <c r="E7188" s="3"/>
      <c r="F7188" s="3"/>
      <c r="H7188" s="5">
        <f>_xlfn.XLOOKUP(Table16[[#This Row],[OrderID]],[3]!Table13456[No заказа],[3]!Table13456[Количество],"",0,1)</f>
        <v>1</v>
      </c>
      <c r="I7188" s="5">
        <f>_xlfn.XLOOKUP(Table16[[#This Row],[OrderID]],[3]!Table13456[No заказа],[3]!Table13456[Цена],"",0,1)</f>
        <v>9000</v>
      </c>
      <c r="J7188" s="2" t="str">
        <f>M01_SETTINGS!$F$2</f>
        <v>KASPI</v>
      </c>
    </row>
    <row r="7189" spans="1:10" x14ac:dyDescent="0.35">
      <c r="A7189" s="3">
        <f>_xlfn.XLOOKUP(Table16[[#This Row],[OrderID]],[3]!Table13456[No заказа],[3]!Table13456[Дата
отправки],"",0,1)</f>
        <v>45580</v>
      </c>
      <c r="B7189" s="2">
        <v>426267421</v>
      </c>
      <c r="C7189" s="2"/>
      <c r="D7189" s="2"/>
      <c r="E7189" s="3"/>
      <c r="F7189" s="3"/>
      <c r="H7189" s="5">
        <f>_xlfn.XLOOKUP(Table16[[#This Row],[OrderID]],[3]!Table13456[No заказа],[3]!Table13456[Количество],"",0,1)</f>
        <v>1</v>
      </c>
      <c r="I7189" s="5">
        <f>_xlfn.XLOOKUP(Table16[[#This Row],[OrderID]],[3]!Table13456[No заказа],[3]!Table13456[Цена],"",0,1)</f>
        <v>9000</v>
      </c>
      <c r="J7189" s="2" t="str">
        <f>M01_SETTINGS!$F$2</f>
        <v>KASPI</v>
      </c>
    </row>
    <row r="7190" spans="1:10" x14ac:dyDescent="0.35">
      <c r="A7190" s="3">
        <f>_xlfn.XLOOKUP(Table16[[#This Row],[OrderID]],[3]!Table13456[No заказа],[3]!Table13456[Дата
отправки],"",0,1)</f>
        <v>45580</v>
      </c>
      <c r="B7190" s="2">
        <v>426724239</v>
      </c>
      <c r="C7190" s="2"/>
      <c r="D7190" s="2"/>
      <c r="E7190" s="3"/>
      <c r="F7190" s="3"/>
      <c r="H7190" s="5">
        <f>_xlfn.XLOOKUP(Table16[[#This Row],[OrderID]],[3]!Table13456[No заказа],[3]!Table13456[Количество],"",0,1)</f>
        <v>1</v>
      </c>
      <c r="I7190" s="5">
        <f>_xlfn.XLOOKUP(Table16[[#This Row],[OrderID]],[3]!Table13456[No заказа],[3]!Table13456[Цена],"",0,1)</f>
        <v>9000</v>
      </c>
      <c r="J7190" s="2" t="str">
        <f>M01_SETTINGS!$F$2</f>
        <v>KASPI</v>
      </c>
    </row>
    <row r="7191" spans="1:10" x14ac:dyDescent="0.35">
      <c r="A7191" s="3">
        <f>_xlfn.XLOOKUP(Table16[[#This Row],[OrderID]],[3]!Table13456[No заказа],[3]!Table13456[Дата
отправки],"",0,1)</f>
        <v>45580</v>
      </c>
      <c r="B7191" s="2">
        <v>426285229</v>
      </c>
      <c r="C7191" s="2"/>
      <c r="D7191" s="2"/>
      <c r="E7191" s="3"/>
      <c r="F7191" s="3"/>
      <c r="H7191" s="5">
        <f>_xlfn.XLOOKUP(Table16[[#This Row],[OrderID]],[3]!Table13456[No заказа],[3]!Table13456[Количество],"",0,1)</f>
        <v>1</v>
      </c>
      <c r="I7191" s="5">
        <f>_xlfn.XLOOKUP(Table16[[#This Row],[OrderID]],[3]!Table13456[No заказа],[3]!Table13456[Цена],"",0,1)</f>
        <v>8999</v>
      </c>
      <c r="J7191" s="2" t="str">
        <f>M01_SETTINGS!$F$2</f>
        <v>KASPI</v>
      </c>
    </row>
    <row r="7192" spans="1:10" x14ac:dyDescent="0.35">
      <c r="A7192" s="3">
        <f>_xlfn.XLOOKUP(Table16[[#This Row],[OrderID]],[3]!Table13456[No заказа],[3]!Table13456[Дата
отправки],"",0,1)</f>
        <v>45580</v>
      </c>
      <c r="B7192" s="2">
        <v>426915319</v>
      </c>
      <c r="C7192" s="2"/>
      <c r="D7192" s="2"/>
      <c r="E7192" s="3"/>
      <c r="F7192" s="3"/>
      <c r="H7192" s="5">
        <f>_xlfn.XLOOKUP(Table16[[#This Row],[OrderID]],[3]!Table13456[No заказа],[3]!Table13456[Количество],"",0,1)</f>
        <v>1</v>
      </c>
      <c r="I7192" s="5">
        <f>_xlfn.XLOOKUP(Table16[[#This Row],[OrderID]],[3]!Table13456[No заказа],[3]!Table13456[Цена],"",0,1)</f>
        <v>9688</v>
      </c>
      <c r="J7192" s="2" t="str">
        <f>M01_SETTINGS!$F$2</f>
        <v>KASPI</v>
      </c>
    </row>
    <row r="7193" spans="1:10" x14ac:dyDescent="0.35">
      <c r="A7193" s="3">
        <f>_xlfn.XLOOKUP(Table16[[#This Row],[OrderID]],[3]!Table13456[No заказа],[3]!Table13456[Дата
отправки],"",0,1)</f>
        <v>45580</v>
      </c>
      <c r="B7193" s="2">
        <v>426977692</v>
      </c>
      <c r="C7193" s="2"/>
      <c r="D7193" s="2"/>
      <c r="E7193" s="3"/>
      <c r="F7193" s="3"/>
      <c r="H7193" s="5">
        <f>_xlfn.XLOOKUP(Table16[[#This Row],[OrderID]],[3]!Table13456[No заказа],[3]!Table13456[Количество],"",0,1)</f>
        <v>1</v>
      </c>
      <c r="I7193" s="5">
        <f>_xlfn.XLOOKUP(Table16[[#This Row],[OrderID]],[3]!Table13456[No заказа],[3]!Table13456[Цена],"",0,1)</f>
        <v>9688</v>
      </c>
      <c r="J7193" s="2" t="str">
        <f>M01_SETTINGS!$F$2</f>
        <v>KASPI</v>
      </c>
    </row>
    <row r="7194" spans="1:10" x14ac:dyDescent="0.35">
      <c r="A7194" s="3">
        <f>_xlfn.XLOOKUP(Table16[[#This Row],[OrderID]],[3]!Table13456[No заказа],[3]!Table13456[Дата
отправки],"",0,1)</f>
        <v>45580</v>
      </c>
      <c r="B7194" s="2">
        <v>425096078</v>
      </c>
      <c r="C7194" s="2"/>
      <c r="D7194" s="2"/>
      <c r="E7194" s="3"/>
      <c r="F7194" s="3"/>
      <c r="H7194" s="5">
        <f>_xlfn.XLOOKUP(Table16[[#This Row],[OrderID]],[3]!Table13456[No заказа],[3]!Table13456[Количество],"",0,1)</f>
        <v>1</v>
      </c>
      <c r="I7194" s="5">
        <f>_xlfn.XLOOKUP(Table16[[#This Row],[OrderID]],[3]!Table13456[No заказа],[3]!Table13456[Цена],"",0,1)</f>
        <v>9698</v>
      </c>
      <c r="J7194" s="2" t="str">
        <f>M01_SETTINGS!$F$2</f>
        <v>KASPI</v>
      </c>
    </row>
    <row r="7195" spans="1:10" x14ac:dyDescent="0.35">
      <c r="A7195" s="3">
        <f>_xlfn.XLOOKUP(Table16[[#This Row],[OrderID]],[3]!Table13456[No заказа],[3]!Table13456[Дата
отправки],"",0,1)</f>
        <v>45580</v>
      </c>
      <c r="B7195" s="2">
        <v>425524786</v>
      </c>
      <c r="C7195" s="2"/>
      <c r="D7195" s="2"/>
      <c r="E7195" s="3"/>
      <c r="F7195" s="3"/>
      <c r="H7195" s="5">
        <f>_xlfn.XLOOKUP(Table16[[#This Row],[OrderID]],[3]!Table13456[No заказа],[3]!Table13456[Количество],"",0,1)</f>
        <v>1</v>
      </c>
      <c r="I7195" s="5">
        <f>_xlfn.XLOOKUP(Table16[[#This Row],[OrderID]],[3]!Table13456[No заказа],[3]!Table13456[Цена],"",0,1)</f>
        <v>7999</v>
      </c>
      <c r="J7195" s="2" t="str">
        <f>M01_SETTINGS!$F$2</f>
        <v>KASPI</v>
      </c>
    </row>
    <row r="7196" spans="1:10" x14ac:dyDescent="0.35">
      <c r="A7196" s="3">
        <f>_xlfn.XLOOKUP(Table16[[#This Row],[OrderID]],[3]!Table13456[No заказа],[3]!Table13456[Дата
отправки],"",0,1)</f>
        <v>45580</v>
      </c>
      <c r="B7196" s="2">
        <v>426367401</v>
      </c>
      <c r="C7196" s="2"/>
      <c r="D7196" s="2"/>
      <c r="E7196" s="3"/>
      <c r="F7196" s="3"/>
      <c r="H7196" s="5">
        <f>_xlfn.XLOOKUP(Table16[[#This Row],[OrderID]],[3]!Table13456[No заказа],[3]!Table13456[Количество],"",0,1)</f>
        <v>1</v>
      </c>
      <c r="I7196" s="5">
        <f>_xlfn.XLOOKUP(Table16[[#This Row],[OrderID]],[3]!Table13456[No заказа],[3]!Table13456[Цена],"",0,1)</f>
        <v>7999</v>
      </c>
      <c r="J7196" s="2" t="str">
        <f>M01_SETTINGS!$F$2</f>
        <v>KASPI</v>
      </c>
    </row>
    <row r="7197" spans="1:10" x14ac:dyDescent="0.35">
      <c r="A7197" s="3">
        <f>_xlfn.XLOOKUP(Table16[[#This Row],[OrderID]],[3]!Table13456[No заказа],[3]!Table13456[Дата
отправки],"",0,1)</f>
        <v>45580</v>
      </c>
      <c r="B7197" s="2">
        <v>425267556</v>
      </c>
      <c r="C7197" s="2"/>
      <c r="D7197" s="2"/>
      <c r="E7197" s="3"/>
      <c r="F7197" s="3"/>
      <c r="H7197" s="5">
        <f>_xlfn.XLOOKUP(Table16[[#This Row],[OrderID]],[3]!Table13456[No заказа],[3]!Table13456[Количество],"",0,1)</f>
        <v>1</v>
      </c>
      <c r="I7197" s="5">
        <f>_xlfn.XLOOKUP(Table16[[#This Row],[OrderID]],[3]!Table13456[No заказа],[3]!Table13456[Цена],"",0,1)</f>
        <v>8994</v>
      </c>
      <c r="J7197" s="2" t="str">
        <f>M01_SETTINGS!$F$2</f>
        <v>KASPI</v>
      </c>
    </row>
    <row r="7198" spans="1:10" x14ac:dyDescent="0.35">
      <c r="A7198" s="3">
        <f>_xlfn.XLOOKUP(Table16[[#This Row],[OrderID]],[3]!Table13456[No заказа],[3]!Table13456[Дата
отправки],"",0,1)</f>
        <v>45580</v>
      </c>
      <c r="B7198" s="2">
        <v>425614459</v>
      </c>
      <c r="C7198" s="2"/>
      <c r="D7198" s="2"/>
      <c r="E7198" s="3"/>
      <c r="F7198" s="3"/>
      <c r="H7198" s="5">
        <f>_xlfn.XLOOKUP(Table16[[#This Row],[OrderID]],[3]!Table13456[No заказа],[3]!Table13456[Количество],"",0,1)</f>
        <v>1</v>
      </c>
      <c r="I7198" s="5">
        <f>_xlfn.XLOOKUP(Table16[[#This Row],[OrderID]],[3]!Table13456[No заказа],[3]!Table13456[Цена],"",0,1)</f>
        <v>8994</v>
      </c>
      <c r="J7198" s="2" t="str">
        <f>M01_SETTINGS!$F$2</f>
        <v>KASPI</v>
      </c>
    </row>
    <row r="7199" spans="1:10" x14ac:dyDescent="0.35">
      <c r="A7199" s="3">
        <f>_xlfn.XLOOKUP(Table16[[#This Row],[OrderID]],[3]!Table13456[No заказа],[3]!Table13456[Дата
отправки],"",0,1)</f>
        <v>45580</v>
      </c>
      <c r="B7199" s="2">
        <v>425672353</v>
      </c>
      <c r="C7199" s="2"/>
      <c r="D7199" s="2"/>
      <c r="E7199" s="3"/>
      <c r="F7199" s="3"/>
      <c r="H7199" s="5">
        <f>_xlfn.XLOOKUP(Table16[[#This Row],[OrderID]],[3]!Table13456[No заказа],[3]!Table13456[Количество],"",0,1)</f>
        <v>1</v>
      </c>
      <c r="I7199" s="5">
        <f>_xlfn.XLOOKUP(Table16[[#This Row],[OrderID]],[3]!Table13456[No заказа],[3]!Table13456[Цена],"",0,1)</f>
        <v>8994</v>
      </c>
      <c r="J7199" s="2" t="str">
        <f>M01_SETTINGS!$F$2</f>
        <v>KASPI</v>
      </c>
    </row>
    <row r="7200" spans="1:10" x14ac:dyDescent="0.35">
      <c r="A7200" s="3">
        <f>_xlfn.XLOOKUP(Table16[[#This Row],[OrderID]],[3]!Table13456[No заказа],[3]!Table13456[Дата
отправки],"",0,1)</f>
        <v>45580</v>
      </c>
      <c r="B7200" s="2">
        <v>426039031</v>
      </c>
      <c r="C7200" s="2"/>
      <c r="D7200" s="2"/>
      <c r="E7200" s="3"/>
      <c r="F7200" s="3"/>
      <c r="H7200" s="5">
        <f>_xlfn.XLOOKUP(Table16[[#This Row],[OrderID]],[3]!Table13456[No заказа],[3]!Table13456[Количество],"",0,1)</f>
        <v>1</v>
      </c>
      <c r="I7200" s="5">
        <f>_xlfn.XLOOKUP(Table16[[#This Row],[OrderID]],[3]!Table13456[No заказа],[3]!Table13456[Цена],"",0,1)</f>
        <v>9000</v>
      </c>
      <c r="J7200" s="2" t="str">
        <f>M01_SETTINGS!$F$2</f>
        <v>KASPI</v>
      </c>
    </row>
    <row r="7201" spans="1:10" x14ac:dyDescent="0.35">
      <c r="A7201" s="3">
        <f>_xlfn.XLOOKUP(Table16[[#This Row],[OrderID]],[3]!Table13456[No заказа],[3]!Table13456[Дата
отправки],"",0,1)</f>
        <v>45580</v>
      </c>
      <c r="B7201" s="2">
        <v>426594267</v>
      </c>
      <c r="C7201" s="2"/>
      <c r="D7201" s="2"/>
      <c r="E7201" s="3"/>
      <c r="F7201" s="3"/>
      <c r="H7201" s="5">
        <f>_xlfn.XLOOKUP(Table16[[#This Row],[OrderID]],[3]!Table13456[No заказа],[3]!Table13456[Количество],"",0,1)</f>
        <v>1</v>
      </c>
      <c r="I7201" s="5">
        <f>_xlfn.XLOOKUP(Table16[[#This Row],[OrderID]],[3]!Table13456[No заказа],[3]!Table13456[Цена],"",0,1)</f>
        <v>8989</v>
      </c>
      <c r="J7201" s="2" t="str">
        <f>M01_SETTINGS!$F$2</f>
        <v>KASPI</v>
      </c>
    </row>
    <row r="7202" spans="1:10" x14ac:dyDescent="0.35">
      <c r="A7202" s="3">
        <f>_xlfn.XLOOKUP(Table16[[#This Row],[OrderID]],[3]!Table13456[No заказа],[3]!Table13456[Дата
отправки],"",0,1)</f>
        <v>45580</v>
      </c>
      <c r="B7202" s="2">
        <v>425328487</v>
      </c>
      <c r="C7202" s="2"/>
      <c r="D7202" s="2"/>
      <c r="E7202" s="3"/>
      <c r="F7202" s="3"/>
      <c r="H7202" s="5">
        <f>_xlfn.XLOOKUP(Table16[[#This Row],[OrderID]],[3]!Table13456[No заказа],[3]!Table13456[Количество],"",0,1)</f>
        <v>1</v>
      </c>
      <c r="I7202" s="5">
        <f>_xlfn.XLOOKUP(Table16[[#This Row],[OrderID]],[3]!Table13456[No заказа],[3]!Table13456[Цена],"",0,1)</f>
        <v>8999</v>
      </c>
      <c r="J7202" s="2" t="str">
        <f>M01_SETTINGS!$F$2</f>
        <v>KASPI</v>
      </c>
    </row>
    <row r="7203" spans="1:10" x14ac:dyDescent="0.35">
      <c r="A7203" s="3">
        <f>_xlfn.XLOOKUP(Table16[[#This Row],[OrderID]],[3]!Table13456[No заказа],[3]!Table13456[Дата
отправки],"",0,1)</f>
        <v>45580</v>
      </c>
      <c r="B7203" s="2">
        <v>427003432</v>
      </c>
      <c r="C7203" s="2"/>
      <c r="D7203" s="2"/>
      <c r="E7203" s="3"/>
      <c r="F7203" s="3"/>
      <c r="H7203" s="5">
        <f>_xlfn.XLOOKUP(Table16[[#This Row],[OrderID]],[3]!Table13456[No заказа],[3]!Table13456[Количество],"",0,1)</f>
        <v>1</v>
      </c>
      <c r="I7203" s="5">
        <f>_xlfn.XLOOKUP(Table16[[#This Row],[OrderID]],[3]!Table13456[No заказа],[3]!Table13456[Цена],"",0,1)</f>
        <v>8994</v>
      </c>
      <c r="J7203" s="2" t="str">
        <f>M01_SETTINGS!$F$2</f>
        <v>KASPI</v>
      </c>
    </row>
    <row r="7204" spans="1:10" x14ac:dyDescent="0.35">
      <c r="A7204" s="3">
        <f>_xlfn.XLOOKUP(Table16[[#This Row],[OrderID]],[3]!Table13456[No заказа],[3]!Table13456[Дата
отправки],"",0,1)</f>
        <v>45580</v>
      </c>
      <c r="B7204" s="2">
        <v>425509433</v>
      </c>
      <c r="C7204" s="2"/>
      <c r="D7204" s="2"/>
      <c r="E7204" s="3"/>
      <c r="F7204" s="3"/>
      <c r="H7204" s="5">
        <f>_xlfn.XLOOKUP(Table16[[#This Row],[OrderID]],[3]!Table13456[No заказа],[3]!Table13456[Количество],"",0,1)</f>
        <v>1</v>
      </c>
      <c r="I7204" s="5">
        <f>_xlfn.XLOOKUP(Table16[[#This Row],[OrderID]],[3]!Table13456[No заказа],[3]!Table13456[Цена],"",0,1)</f>
        <v>8999</v>
      </c>
      <c r="J7204" s="2" t="str">
        <f>M01_SETTINGS!$F$2</f>
        <v>KASPI</v>
      </c>
    </row>
    <row r="7205" spans="1:10" x14ac:dyDescent="0.35">
      <c r="A7205" s="3">
        <f>_xlfn.XLOOKUP(Table16[[#This Row],[OrderID]],[3]!Table13456[No заказа],[3]!Table13456[Дата
отправки],"",0,1)</f>
        <v>45576</v>
      </c>
      <c r="B7205" s="2">
        <v>424821344</v>
      </c>
      <c r="C7205" s="2"/>
      <c r="D7205" s="2"/>
      <c r="E7205" s="3"/>
      <c r="F7205" s="3"/>
      <c r="H7205" s="5">
        <f>_xlfn.XLOOKUP(Table16[[#This Row],[OrderID]],[3]!Table13456[No заказа],[3]!Table13456[Количество],"",0,1)</f>
        <v>1</v>
      </c>
      <c r="I7205" s="5">
        <f>_xlfn.XLOOKUP(Table16[[#This Row],[OrderID]],[3]!Table13456[No заказа],[3]!Table13456[Цена],"",0,1)</f>
        <v>8956</v>
      </c>
      <c r="J7205" s="2" t="str">
        <f>M01_SETTINGS!$F$2</f>
        <v>KASPI</v>
      </c>
    </row>
    <row r="7206" spans="1:10" x14ac:dyDescent="0.35">
      <c r="A7206" s="3">
        <f>_xlfn.XLOOKUP(Table16[[#This Row],[OrderID]],[3]!Table13456[No заказа],[3]!Table13456[Дата
отправки],"",0,1)</f>
        <v>45576</v>
      </c>
      <c r="B7206" s="2">
        <v>424649859</v>
      </c>
      <c r="C7206" s="2"/>
      <c r="D7206" s="2"/>
      <c r="E7206" s="3"/>
      <c r="F7206" s="3"/>
      <c r="H7206" s="5">
        <f>_xlfn.XLOOKUP(Table16[[#This Row],[OrderID]],[3]!Table13456[No заказа],[3]!Table13456[Количество],"",0,1)</f>
        <v>1</v>
      </c>
      <c r="I7206" s="5">
        <f>_xlfn.XLOOKUP(Table16[[#This Row],[OrderID]],[3]!Table13456[No заказа],[3]!Table13456[Цена],"",0,1)</f>
        <v>11999</v>
      </c>
      <c r="J7206" s="2" t="str">
        <f>M01_SETTINGS!$F$2</f>
        <v>KASPI</v>
      </c>
    </row>
    <row r="7207" spans="1:10" x14ac:dyDescent="0.35">
      <c r="A7207" s="3">
        <f>_xlfn.XLOOKUP(Table16[[#This Row],[OrderID]],[3]!Table13456[No заказа],[3]!Table13456[Дата
отправки],"",0,1)</f>
        <v>45576</v>
      </c>
      <c r="B7207" s="2">
        <v>424652440</v>
      </c>
      <c r="C7207" s="2"/>
      <c r="D7207" s="2"/>
      <c r="E7207" s="3"/>
      <c r="F7207" s="3"/>
      <c r="H7207" s="5">
        <f>_xlfn.XLOOKUP(Table16[[#This Row],[OrderID]],[3]!Table13456[No заказа],[3]!Table13456[Количество],"",0,1)</f>
        <v>1</v>
      </c>
      <c r="I7207" s="5">
        <f>_xlfn.XLOOKUP(Table16[[#This Row],[OrderID]],[3]!Table13456[No заказа],[3]!Table13456[Цена],"",0,1)</f>
        <v>11999</v>
      </c>
      <c r="J7207" s="2" t="str">
        <f>M01_SETTINGS!$F$2</f>
        <v>KASPI</v>
      </c>
    </row>
    <row r="7208" spans="1:10" x14ac:dyDescent="0.35">
      <c r="A7208" s="3">
        <f>_xlfn.XLOOKUP(Table16[[#This Row],[OrderID]],[3]!Table13456[No заказа],[3]!Table13456[Дата
отправки],"",0,1)</f>
        <v>45576</v>
      </c>
      <c r="B7208" s="2">
        <v>424831324</v>
      </c>
      <c r="C7208" s="2"/>
      <c r="D7208" s="2"/>
      <c r="E7208" s="3"/>
      <c r="F7208" s="3"/>
      <c r="H7208" s="5">
        <f>_xlfn.XLOOKUP(Table16[[#This Row],[OrderID]],[3]!Table13456[No заказа],[3]!Table13456[Количество],"",0,1)</f>
        <v>1</v>
      </c>
      <c r="I7208" s="5">
        <f>_xlfn.XLOOKUP(Table16[[#This Row],[OrderID]],[3]!Table13456[No заказа],[3]!Table13456[Цена],"",0,1)</f>
        <v>11999</v>
      </c>
      <c r="J7208" s="2" t="str">
        <f>M01_SETTINGS!$F$2</f>
        <v>KASPI</v>
      </c>
    </row>
    <row r="7209" spans="1:10" x14ac:dyDescent="0.35">
      <c r="A7209" s="3">
        <f>_xlfn.XLOOKUP(Table16[[#This Row],[OrderID]],[3]!Table13456[No заказа],[3]!Table13456[Дата
отправки],"",0,1)</f>
        <v>45576</v>
      </c>
      <c r="B7209" s="2">
        <v>424582920</v>
      </c>
      <c r="C7209" s="2"/>
      <c r="D7209" s="2"/>
      <c r="E7209" s="3"/>
      <c r="F7209" s="3"/>
      <c r="H7209" s="5">
        <f>_xlfn.XLOOKUP(Table16[[#This Row],[OrderID]],[3]!Table13456[No заказа],[3]!Table13456[Количество],"",0,1)</f>
        <v>1</v>
      </c>
      <c r="I7209" s="5">
        <f>_xlfn.XLOOKUP(Table16[[#This Row],[OrderID]],[3]!Table13456[No заказа],[3]!Table13456[Цена],"",0,1)</f>
        <v>9000</v>
      </c>
      <c r="J7209" s="2" t="str">
        <f>M01_SETTINGS!$F$2</f>
        <v>KASPI</v>
      </c>
    </row>
    <row r="7210" spans="1:10" x14ac:dyDescent="0.35">
      <c r="A7210" s="3">
        <f>_xlfn.XLOOKUP(Table16[[#This Row],[OrderID]],[3]!Table13456[No заказа],[3]!Table13456[Дата
отправки],"",0,1)</f>
        <v>45576</v>
      </c>
      <c r="B7210" s="2">
        <v>424602935</v>
      </c>
      <c r="C7210" s="2"/>
      <c r="D7210" s="2"/>
      <c r="E7210" s="3"/>
      <c r="F7210" s="3"/>
      <c r="H7210" s="5">
        <f>_xlfn.XLOOKUP(Table16[[#This Row],[OrderID]],[3]!Table13456[No заказа],[3]!Table13456[Количество],"",0,1)</f>
        <v>1</v>
      </c>
      <c r="I7210" s="5">
        <f>_xlfn.XLOOKUP(Table16[[#This Row],[OrderID]],[3]!Table13456[No заказа],[3]!Table13456[Цена],"",0,1)</f>
        <v>9000</v>
      </c>
      <c r="J7210" s="2" t="str">
        <f>M01_SETTINGS!$F$2</f>
        <v>KASPI</v>
      </c>
    </row>
    <row r="7211" spans="1:10" x14ac:dyDescent="0.35">
      <c r="A7211" s="3">
        <f>_xlfn.XLOOKUP(Table16[[#This Row],[OrderID]],[3]!Table13456[No заказа],[3]!Table13456[Дата
отправки],"",0,1)</f>
        <v>45576</v>
      </c>
      <c r="B7211" s="2">
        <v>424432131</v>
      </c>
      <c r="C7211" s="2"/>
      <c r="D7211" s="2"/>
      <c r="E7211" s="3"/>
      <c r="F7211" s="3"/>
      <c r="H7211" s="5">
        <f>_xlfn.XLOOKUP(Table16[[#This Row],[OrderID]],[3]!Table13456[No заказа],[3]!Table13456[Количество],"",0,1)</f>
        <v>1</v>
      </c>
      <c r="I7211" s="5">
        <f>_xlfn.XLOOKUP(Table16[[#This Row],[OrderID]],[3]!Table13456[No заказа],[3]!Table13456[Цена],"",0,1)</f>
        <v>8356</v>
      </c>
      <c r="J7211" s="2" t="str">
        <f>M01_SETTINGS!$F$2</f>
        <v>KASPI</v>
      </c>
    </row>
    <row r="7212" spans="1:10" x14ac:dyDescent="0.35">
      <c r="A7212" s="3">
        <f>_xlfn.XLOOKUP(Table16[[#This Row],[OrderID]],[3]!Table13456[No заказа],[3]!Table13456[Дата
отправки],"",0,1)</f>
        <v>45576</v>
      </c>
      <c r="B7212" s="2">
        <v>424533453</v>
      </c>
      <c r="C7212" s="2"/>
      <c r="D7212" s="2"/>
      <c r="E7212" s="3"/>
      <c r="F7212" s="3"/>
      <c r="H7212" s="5">
        <f>_xlfn.XLOOKUP(Table16[[#This Row],[OrderID]],[3]!Table13456[No заказа],[3]!Table13456[Количество],"",0,1)</f>
        <v>1</v>
      </c>
      <c r="I7212" s="5">
        <f>_xlfn.XLOOKUP(Table16[[#This Row],[OrderID]],[3]!Table13456[No заказа],[3]!Table13456[Цена],"",0,1)</f>
        <v>8499</v>
      </c>
      <c r="J7212" s="2" t="str">
        <f>M01_SETTINGS!$F$2</f>
        <v>KASPI</v>
      </c>
    </row>
    <row r="7213" spans="1:10" x14ac:dyDescent="0.35">
      <c r="A7213" s="3">
        <f>_xlfn.XLOOKUP(Table16[[#This Row],[OrderID]],[3]!Table13456[No заказа],[3]!Table13456[Дата
отправки],"",0,1)</f>
        <v>45576</v>
      </c>
      <c r="B7213" s="2">
        <v>424636009</v>
      </c>
      <c r="C7213" s="2"/>
      <c r="D7213" s="2"/>
      <c r="E7213" s="3"/>
      <c r="F7213" s="3"/>
      <c r="H7213" s="5">
        <f>_xlfn.XLOOKUP(Table16[[#This Row],[OrderID]],[3]!Table13456[No заказа],[3]!Table13456[Количество],"",0,1)</f>
        <v>1</v>
      </c>
      <c r="I7213" s="5">
        <f>_xlfn.XLOOKUP(Table16[[#This Row],[OrderID]],[3]!Table13456[No заказа],[3]!Table13456[Цена],"",0,1)</f>
        <v>8499</v>
      </c>
      <c r="J7213" s="2" t="str">
        <f>M01_SETTINGS!$F$2</f>
        <v>KASPI</v>
      </c>
    </row>
    <row r="7214" spans="1:10" x14ac:dyDescent="0.35">
      <c r="A7214" s="3">
        <f>_xlfn.XLOOKUP(Table16[[#This Row],[OrderID]],[3]!Table13456[No заказа],[3]!Table13456[Дата
отправки],"",0,1)</f>
        <v>45576</v>
      </c>
      <c r="B7214" s="2">
        <v>424557548</v>
      </c>
      <c r="C7214" s="2"/>
      <c r="D7214" s="2"/>
      <c r="E7214" s="3"/>
      <c r="F7214" s="3"/>
      <c r="H7214" s="5">
        <f>_xlfn.XLOOKUP(Table16[[#This Row],[OrderID]],[3]!Table13456[No заказа],[3]!Table13456[Количество],"",0,1)</f>
        <v>1</v>
      </c>
      <c r="I7214" s="5">
        <f>_xlfn.XLOOKUP(Table16[[#This Row],[OrderID]],[3]!Table13456[No заказа],[3]!Table13456[Цена],"",0,1)</f>
        <v>8240</v>
      </c>
      <c r="J7214" s="2" t="str">
        <f>M01_SETTINGS!$F$2</f>
        <v>KASPI</v>
      </c>
    </row>
    <row r="7215" spans="1:10" x14ac:dyDescent="0.35">
      <c r="A7215" s="3">
        <f>_xlfn.XLOOKUP(Table16[[#This Row],[OrderID]],[3]!Table13456[No заказа],[3]!Table13456[Дата
отправки],"",0,1)</f>
        <v>45576</v>
      </c>
      <c r="B7215" s="2">
        <v>424412575</v>
      </c>
      <c r="C7215" s="2"/>
      <c r="D7215" s="2"/>
      <c r="E7215" s="3"/>
      <c r="F7215" s="3"/>
      <c r="H7215" s="5">
        <f>_xlfn.XLOOKUP(Table16[[#This Row],[OrderID]],[3]!Table13456[No заказа],[3]!Table13456[Количество],"",0,1)</f>
        <v>1</v>
      </c>
      <c r="I7215" s="5">
        <f>_xlfn.XLOOKUP(Table16[[#This Row],[OrderID]],[3]!Table13456[No заказа],[3]!Table13456[Цена],"",0,1)</f>
        <v>7932</v>
      </c>
      <c r="J7215" s="2" t="str">
        <f>M01_SETTINGS!$F$2</f>
        <v>KASPI</v>
      </c>
    </row>
    <row r="7216" spans="1:10" x14ac:dyDescent="0.35">
      <c r="A7216" s="3">
        <f>_xlfn.XLOOKUP(Table16[[#This Row],[OrderID]],[3]!Table13456[No заказа],[3]!Table13456[Дата
отправки],"",0,1)</f>
        <v>45576</v>
      </c>
      <c r="B7216" s="2">
        <v>424768068</v>
      </c>
      <c r="C7216" s="2"/>
      <c r="D7216" s="2"/>
      <c r="E7216" s="3"/>
      <c r="F7216" s="3"/>
      <c r="H7216" s="5">
        <f>_xlfn.XLOOKUP(Table16[[#This Row],[OrderID]],[3]!Table13456[No заказа],[3]!Table13456[Количество],"",0,1)</f>
        <v>1</v>
      </c>
      <c r="I7216" s="5">
        <f>_xlfn.XLOOKUP(Table16[[#This Row],[OrderID]],[3]!Table13456[No заказа],[3]!Table13456[Цена],"",0,1)</f>
        <v>8490</v>
      </c>
      <c r="J7216" s="2" t="str">
        <f>M01_SETTINGS!$F$2</f>
        <v>KASPI</v>
      </c>
    </row>
    <row r="7217" spans="1:10" x14ac:dyDescent="0.35">
      <c r="A7217" s="3">
        <f>_xlfn.XLOOKUP(Table16[[#This Row],[OrderID]],[3]!Table13456[No заказа],[3]!Table13456[Дата
отправки],"",0,1)</f>
        <v>45576</v>
      </c>
      <c r="B7217" s="2">
        <v>424363033</v>
      </c>
      <c r="C7217" s="2"/>
      <c r="D7217" s="2"/>
      <c r="E7217" s="3"/>
      <c r="F7217" s="3"/>
      <c r="H7217" s="5">
        <f>_xlfn.XLOOKUP(Table16[[#This Row],[OrderID]],[3]!Table13456[No заказа],[3]!Table13456[Количество],"",0,1)</f>
        <v>1</v>
      </c>
      <c r="I7217" s="5">
        <f>_xlfn.XLOOKUP(Table16[[#This Row],[OrderID]],[3]!Table13456[No заказа],[3]!Table13456[Цена],"",0,1)</f>
        <v>8500</v>
      </c>
      <c r="J7217" s="2" t="str">
        <f>M01_SETTINGS!$F$2</f>
        <v>KASPI</v>
      </c>
    </row>
    <row r="7218" spans="1:10" x14ac:dyDescent="0.35">
      <c r="A7218" s="3">
        <f>_xlfn.XLOOKUP(Table16[[#This Row],[OrderID]],[3]!Table13456[No заказа],[3]!Table13456[Дата
отправки],"",0,1)</f>
        <v>45576</v>
      </c>
      <c r="B7218" s="2">
        <v>424918393</v>
      </c>
      <c r="C7218" s="2"/>
      <c r="D7218" s="2"/>
      <c r="E7218" s="3"/>
      <c r="F7218" s="3"/>
      <c r="H7218" s="5">
        <f>_xlfn.XLOOKUP(Table16[[#This Row],[OrderID]],[3]!Table13456[No заказа],[3]!Table13456[Количество],"",0,1)</f>
        <v>1</v>
      </c>
      <c r="I7218" s="5">
        <f>_xlfn.XLOOKUP(Table16[[#This Row],[OrderID]],[3]!Table13456[No заказа],[3]!Table13456[Цена],"",0,1)</f>
        <v>9699</v>
      </c>
      <c r="J7218" s="2" t="str">
        <f>M01_SETTINGS!$F$2</f>
        <v>KASPI</v>
      </c>
    </row>
    <row r="7219" spans="1:10" x14ac:dyDescent="0.35">
      <c r="A7219" s="3">
        <f>_xlfn.XLOOKUP(Table16[[#This Row],[OrderID]],[3]!Table13456[No заказа],[3]!Table13456[Дата
отправки],"",0,1)</f>
        <v>45576</v>
      </c>
      <c r="B7219" s="2">
        <v>424371231</v>
      </c>
      <c r="C7219" s="2"/>
      <c r="D7219" s="2"/>
      <c r="E7219" s="3"/>
      <c r="F7219" s="3"/>
      <c r="H7219" s="5">
        <f>_xlfn.XLOOKUP(Table16[[#This Row],[OrderID]],[3]!Table13456[No заказа],[3]!Table13456[Количество],"",0,1)</f>
        <v>1</v>
      </c>
      <c r="I7219" s="5">
        <f>_xlfn.XLOOKUP(Table16[[#This Row],[OrderID]],[3]!Table13456[No заказа],[3]!Table13456[Цена],"",0,1)</f>
        <v>8499</v>
      </c>
      <c r="J7219" s="2" t="str">
        <f>M01_SETTINGS!$F$2</f>
        <v>KASPI</v>
      </c>
    </row>
    <row r="7220" spans="1:10" x14ac:dyDescent="0.35">
      <c r="A7220" s="3">
        <f>_xlfn.XLOOKUP(Table16[[#This Row],[OrderID]],[3]!Table13456[No заказа],[3]!Table13456[Дата
отправки],"",0,1)</f>
        <v>45576</v>
      </c>
      <c r="B7220" s="2">
        <v>424577837</v>
      </c>
      <c r="C7220" s="2"/>
      <c r="D7220" s="2"/>
      <c r="E7220" s="3"/>
      <c r="F7220" s="3"/>
      <c r="H7220" s="5">
        <f>_xlfn.XLOOKUP(Table16[[#This Row],[OrderID]],[3]!Table13456[No заказа],[3]!Table13456[Количество],"",0,1)</f>
        <v>1</v>
      </c>
      <c r="I7220" s="5">
        <f>_xlfn.XLOOKUP(Table16[[#This Row],[OrderID]],[3]!Table13456[No заказа],[3]!Table13456[Цена],"",0,1)</f>
        <v>8499</v>
      </c>
      <c r="J7220" s="2" t="str">
        <f>M01_SETTINGS!$F$2</f>
        <v>KASPI</v>
      </c>
    </row>
    <row r="7221" spans="1:10" x14ac:dyDescent="0.35">
      <c r="A7221" s="3">
        <f>_xlfn.XLOOKUP(Table16[[#This Row],[OrderID]],[3]!Table13456[No заказа],[3]!Table13456[Дата
отправки],"",0,1)</f>
        <v>45576</v>
      </c>
      <c r="B7221" s="2">
        <v>424528724</v>
      </c>
      <c r="C7221" s="2"/>
      <c r="D7221" s="2"/>
      <c r="E7221" s="3"/>
      <c r="F7221" s="3"/>
      <c r="H7221" s="5">
        <f>_xlfn.XLOOKUP(Table16[[#This Row],[OrderID]],[3]!Table13456[No заказа],[3]!Table13456[Количество],"",0,1)</f>
        <v>1</v>
      </c>
      <c r="I7221" s="5">
        <f>_xlfn.XLOOKUP(Table16[[#This Row],[OrderID]],[3]!Table13456[No заказа],[3]!Table13456[Цена],"",0,1)</f>
        <v>8994</v>
      </c>
      <c r="J7221" s="2" t="str">
        <f>M01_SETTINGS!$F$2</f>
        <v>KASPI</v>
      </c>
    </row>
    <row r="7222" spans="1:10" x14ac:dyDescent="0.35">
      <c r="A7222" s="3">
        <f>_xlfn.XLOOKUP(Table16[[#This Row],[OrderID]],[3]!Table13456[No заказа],[3]!Table13456[Дата
отправки],"",0,1)</f>
        <v>45576</v>
      </c>
      <c r="B7222" s="2">
        <v>424664296</v>
      </c>
      <c r="C7222" s="2"/>
      <c r="D7222" s="2"/>
      <c r="E7222" s="3"/>
      <c r="F7222" s="3"/>
      <c r="H7222" s="5">
        <f>_xlfn.XLOOKUP(Table16[[#This Row],[OrderID]],[3]!Table13456[No заказа],[3]!Table13456[Количество],"",0,1)</f>
        <v>1</v>
      </c>
      <c r="I7222" s="5">
        <f>_xlfn.XLOOKUP(Table16[[#This Row],[OrderID]],[3]!Table13456[No заказа],[3]!Table13456[Цена],"",0,1)</f>
        <v>9000</v>
      </c>
      <c r="J7222" s="2" t="str">
        <f>M01_SETTINGS!$F$2</f>
        <v>KASPI</v>
      </c>
    </row>
    <row r="7223" spans="1:10" x14ac:dyDescent="0.35">
      <c r="A7223" s="3">
        <f>_xlfn.XLOOKUP(Table16[[#This Row],[OrderID]],[3]!Table13456[No заказа],[3]!Table13456[Дата
отправки],"",0,1)</f>
        <v>45576</v>
      </c>
      <c r="B7223" s="2">
        <v>424909913</v>
      </c>
      <c r="C7223" s="2"/>
      <c r="D7223" s="2"/>
      <c r="E7223" s="3"/>
      <c r="F7223" s="3"/>
      <c r="H7223" s="5">
        <f>_xlfn.XLOOKUP(Table16[[#This Row],[OrderID]],[3]!Table13456[No заказа],[3]!Table13456[Количество],"",0,1)</f>
        <v>1</v>
      </c>
      <c r="I7223" s="5">
        <f>_xlfn.XLOOKUP(Table16[[#This Row],[OrderID]],[3]!Table13456[No заказа],[3]!Table13456[Цена],"",0,1)</f>
        <v>9000</v>
      </c>
      <c r="J7223" s="2" t="str">
        <f>M01_SETTINGS!$F$2</f>
        <v>KASPI</v>
      </c>
    </row>
    <row r="7224" spans="1:10" x14ac:dyDescent="0.35">
      <c r="A7224" s="3">
        <f>_xlfn.XLOOKUP(Table16[[#This Row],[OrderID]],[3]!Table13456[No заказа],[3]!Table13456[Дата
отправки],"",0,1)</f>
        <v>45576</v>
      </c>
      <c r="B7224" s="2">
        <v>424061621</v>
      </c>
      <c r="C7224" s="2"/>
      <c r="D7224" s="2"/>
      <c r="E7224" s="3"/>
      <c r="F7224" s="3"/>
      <c r="H7224" s="5">
        <f>_xlfn.XLOOKUP(Table16[[#This Row],[OrderID]],[3]!Table13456[No заказа],[3]!Table13456[Количество],"",0,1)</f>
        <v>1</v>
      </c>
      <c r="I7224" s="5">
        <f>_xlfn.XLOOKUP(Table16[[#This Row],[OrderID]],[3]!Table13456[No заказа],[3]!Table13456[Цена],"",0,1)</f>
        <v>8000</v>
      </c>
      <c r="J7224" s="2" t="str">
        <f>M01_SETTINGS!$F$2</f>
        <v>KASPI</v>
      </c>
    </row>
    <row r="7225" spans="1:10" x14ac:dyDescent="0.35">
      <c r="A7225" s="3">
        <f>_xlfn.XLOOKUP(Table16[[#This Row],[OrderID]],[3]!Table13456[No заказа],[3]!Table13456[Дата
отправки],"",0,1)</f>
        <v>45576</v>
      </c>
      <c r="B7225" s="2">
        <v>424452948</v>
      </c>
      <c r="C7225" s="2"/>
      <c r="D7225" s="2"/>
      <c r="E7225" s="3"/>
      <c r="F7225" s="3"/>
      <c r="H7225" s="5">
        <f>_xlfn.XLOOKUP(Table16[[#This Row],[OrderID]],[3]!Table13456[No заказа],[3]!Table13456[Количество],"",0,1)</f>
        <v>1</v>
      </c>
      <c r="I7225" s="5">
        <f>_xlfn.XLOOKUP(Table16[[#This Row],[OrderID]],[3]!Table13456[No заказа],[3]!Table13456[Цена],"",0,1)</f>
        <v>8239</v>
      </c>
      <c r="J7225" s="2" t="str">
        <f>M01_SETTINGS!$F$2</f>
        <v>KASPI</v>
      </c>
    </row>
    <row r="7226" spans="1:10" x14ac:dyDescent="0.35">
      <c r="A7226" s="3">
        <f>_xlfn.XLOOKUP(Table16[[#This Row],[OrderID]],[3]!Table13456[No заказа],[3]!Table13456[Дата
отправки],"",0,1)</f>
        <v>45576</v>
      </c>
      <c r="B7226" s="2">
        <v>424467583</v>
      </c>
      <c r="C7226" s="2"/>
      <c r="D7226" s="2"/>
      <c r="E7226" s="3"/>
      <c r="F7226" s="3"/>
      <c r="H7226" s="5">
        <f>_xlfn.XLOOKUP(Table16[[#This Row],[OrderID]],[3]!Table13456[No заказа],[3]!Table13456[Количество],"",0,1)</f>
        <v>1</v>
      </c>
      <c r="I7226" s="5">
        <f>_xlfn.XLOOKUP(Table16[[#This Row],[OrderID]],[3]!Table13456[No заказа],[3]!Table13456[Цена],"",0,1)</f>
        <v>8239</v>
      </c>
      <c r="J7226" s="2" t="str">
        <f>M01_SETTINGS!$F$2</f>
        <v>KASPI</v>
      </c>
    </row>
    <row r="7227" spans="1:10" x14ac:dyDescent="0.35">
      <c r="A7227" s="3">
        <f>_xlfn.XLOOKUP(Table16[[#This Row],[OrderID]],[3]!Table13456[No заказа],[3]!Table13456[Дата
отправки],"",0,1)</f>
        <v>45576</v>
      </c>
      <c r="B7227" s="2">
        <v>424577177</v>
      </c>
      <c r="C7227" s="2"/>
      <c r="D7227" s="2"/>
      <c r="E7227" s="3"/>
      <c r="F7227" s="3"/>
      <c r="H7227" s="5">
        <f>_xlfn.XLOOKUP(Table16[[#This Row],[OrderID]],[3]!Table13456[No заказа],[3]!Table13456[Количество],"",0,1)</f>
        <v>1</v>
      </c>
      <c r="I7227" s="5">
        <f>_xlfn.XLOOKUP(Table16[[#This Row],[OrderID]],[3]!Table13456[No заказа],[3]!Table13456[Цена],"",0,1)</f>
        <v>8239</v>
      </c>
      <c r="J7227" s="2" t="str">
        <f>M01_SETTINGS!$F$2</f>
        <v>KASPI</v>
      </c>
    </row>
    <row r="7228" spans="1:10" x14ac:dyDescent="0.35">
      <c r="A7228" s="3">
        <f>_xlfn.XLOOKUP(Table16[[#This Row],[OrderID]],[3]!Table13456[No заказа],[3]!Table13456[Дата
отправки],"",0,1)</f>
        <v>45576</v>
      </c>
      <c r="B7228" s="2">
        <v>424612705</v>
      </c>
      <c r="C7228" s="2"/>
      <c r="D7228" s="2"/>
      <c r="E7228" s="3"/>
      <c r="F7228" s="3"/>
      <c r="H7228" s="5">
        <f>_xlfn.XLOOKUP(Table16[[#This Row],[OrderID]],[3]!Table13456[No заказа],[3]!Table13456[Количество],"",0,1)</f>
        <v>1</v>
      </c>
      <c r="I7228" s="5">
        <f>_xlfn.XLOOKUP(Table16[[#This Row],[OrderID]],[3]!Table13456[No заказа],[3]!Table13456[Цена],"",0,1)</f>
        <v>8239</v>
      </c>
      <c r="J7228" s="2" t="str">
        <f>M01_SETTINGS!$F$2</f>
        <v>KASPI</v>
      </c>
    </row>
    <row r="7229" spans="1:10" x14ac:dyDescent="0.35">
      <c r="A7229" s="3">
        <f>_xlfn.XLOOKUP(Table16[[#This Row],[OrderID]],[3]!Table13456[No заказа],[3]!Table13456[Дата
отправки],"",0,1)</f>
        <v>45576</v>
      </c>
      <c r="B7229" s="2">
        <v>424813630</v>
      </c>
      <c r="C7229" s="2"/>
      <c r="D7229" s="2"/>
      <c r="E7229" s="3"/>
      <c r="F7229" s="3"/>
      <c r="H7229" s="5">
        <f>_xlfn.XLOOKUP(Table16[[#This Row],[OrderID]],[3]!Table13456[No заказа],[3]!Table13456[Количество],"",0,1)</f>
        <v>1</v>
      </c>
      <c r="I7229" s="5">
        <f>_xlfn.XLOOKUP(Table16[[#This Row],[OrderID]],[3]!Table13456[No заказа],[3]!Table13456[Цена],"",0,1)</f>
        <v>7931</v>
      </c>
      <c r="J7229" s="2" t="str">
        <f>M01_SETTINGS!$F$2</f>
        <v>KASPI</v>
      </c>
    </row>
    <row r="7230" spans="1:10" x14ac:dyDescent="0.35">
      <c r="A7230" s="3">
        <f>_xlfn.XLOOKUP(Table16[[#This Row],[OrderID]],[3]!Table13456[No заказа],[3]!Table13456[Дата
отправки],"",0,1)</f>
        <v>45576</v>
      </c>
      <c r="B7230" s="2">
        <v>424454674</v>
      </c>
      <c r="C7230" s="2"/>
      <c r="D7230" s="2"/>
      <c r="E7230" s="3"/>
      <c r="F7230" s="3"/>
      <c r="H7230" s="5">
        <f>_xlfn.XLOOKUP(Table16[[#This Row],[OrderID]],[3]!Table13456[No заказа],[3]!Table13456[Количество],"",0,1)</f>
        <v>1</v>
      </c>
      <c r="I7230" s="5">
        <f>_xlfn.XLOOKUP(Table16[[#This Row],[OrderID]],[3]!Table13456[No заказа],[3]!Table13456[Цена],"",0,1)</f>
        <v>8499</v>
      </c>
      <c r="J7230" s="2" t="str">
        <f>M01_SETTINGS!$F$2</f>
        <v>KASPI</v>
      </c>
    </row>
    <row r="7231" spans="1:10" x14ac:dyDescent="0.35">
      <c r="A7231" s="3">
        <f>_xlfn.XLOOKUP(Table16[[#This Row],[OrderID]],[3]!Table13456[No заказа],[3]!Table13456[Дата
отправки],"",0,1)</f>
        <v>45576</v>
      </c>
      <c r="B7231" s="2">
        <v>424443707</v>
      </c>
      <c r="C7231" s="2"/>
      <c r="D7231" s="2"/>
      <c r="E7231" s="3"/>
      <c r="F7231" s="3"/>
      <c r="H7231" s="5">
        <f>_xlfn.XLOOKUP(Table16[[#This Row],[OrderID]],[3]!Table13456[No заказа],[3]!Table13456[Количество],"",0,1)</f>
        <v>1</v>
      </c>
      <c r="I7231" s="5">
        <f>_xlfn.XLOOKUP(Table16[[#This Row],[OrderID]],[3]!Table13456[No заказа],[3]!Table13456[Цена],"",0,1)</f>
        <v>8498</v>
      </c>
      <c r="J7231" s="2" t="str">
        <f>M01_SETTINGS!$F$2</f>
        <v>KASPI</v>
      </c>
    </row>
    <row r="7232" spans="1:10" x14ac:dyDescent="0.35">
      <c r="A7232" s="3">
        <f>_xlfn.XLOOKUP(Table16[[#This Row],[OrderID]],[3]!Table13456[No заказа],[3]!Table13456[Дата
отправки],"",0,1)</f>
        <v>45576</v>
      </c>
      <c r="B7232" s="2">
        <v>424541527</v>
      </c>
      <c r="C7232" s="2"/>
      <c r="D7232" s="2"/>
      <c r="E7232" s="3"/>
      <c r="F7232" s="3"/>
      <c r="H7232" s="5">
        <f>_xlfn.XLOOKUP(Table16[[#This Row],[OrderID]],[3]!Table13456[No заказа],[3]!Table13456[Количество],"",0,1)</f>
        <v>1</v>
      </c>
      <c r="I7232" s="5">
        <f>_xlfn.XLOOKUP(Table16[[#This Row],[OrderID]],[3]!Table13456[No заказа],[3]!Table13456[Цена],"",0,1)</f>
        <v>8498</v>
      </c>
      <c r="J7232" s="2" t="str">
        <f>M01_SETTINGS!$F$2</f>
        <v>KASPI</v>
      </c>
    </row>
    <row r="7233" spans="1:10" x14ac:dyDescent="0.35">
      <c r="A7233" s="3">
        <f>_xlfn.XLOOKUP(Table16[[#This Row],[OrderID]],[3]!Table13456[No заказа],[3]!Table13456[Дата
отправки],"",0,1)</f>
        <v>45576</v>
      </c>
      <c r="B7233" s="2">
        <v>424570155</v>
      </c>
      <c r="C7233" s="2"/>
      <c r="D7233" s="2"/>
      <c r="E7233" s="3"/>
      <c r="F7233" s="3"/>
      <c r="H7233" s="5">
        <f>_xlfn.XLOOKUP(Table16[[#This Row],[OrderID]],[3]!Table13456[No заказа],[3]!Table13456[Количество],"",0,1)</f>
        <v>1</v>
      </c>
      <c r="I7233" s="5">
        <f>_xlfn.XLOOKUP(Table16[[#This Row],[OrderID]],[3]!Table13456[No заказа],[3]!Table13456[Цена],"",0,1)</f>
        <v>7999</v>
      </c>
      <c r="J7233" s="2" t="str">
        <f>M01_SETTINGS!$F$2</f>
        <v>KASPI</v>
      </c>
    </row>
    <row r="7234" spans="1:10" x14ac:dyDescent="0.35">
      <c r="A7234" s="3">
        <f>_xlfn.XLOOKUP(Table16[[#This Row],[OrderID]],[3]!Table13456[No заказа],[3]!Table13456[Дата
отправки],"",0,1)</f>
        <v>45576</v>
      </c>
      <c r="B7234" s="2">
        <v>424636059</v>
      </c>
      <c r="C7234" s="2"/>
      <c r="D7234" s="2"/>
      <c r="E7234" s="3"/>
      <c r="F7234" s="3"/>
      <c r="H7234" s="5">
        <f>_xlfn.XLOOKUP(Table16[[#This Row],[OrderID]],[3]!Table13456[No заказа],[3]!Table13456[Количество],"",0,1)</f>
        <v>1</v>
      </c>
      <c r="I7234" s="5">
        <f>_xlfn.XLOOKUP(Table16[[#This Row],[OrderID]],[3]!Table13456[No заказа],[3]!Table13456[Цена],"",0,1)</f>
        <v>7999</v>
      </c>
      <c r="J7234" s="2" t="str">
        <f>M01_SETTINGS!$F$2</f>
        <v>KASPI</v>
      </c>
    </row>
    <row r="7235" spans="1:10" x14ac:dyDescent="0.35">
      <c r="A7235" s="3">
        <f>_xlfn.XLOOKUP(Table16[[#This Row],[OrderID]],[3]!Table13456[No заказа],[3]!Table13456[Дата
отправки],"",0,1)</f>
        <v>45576</v>
      </c>
      <c r="B7235" s="2">
        <v>424792335</v>
      </c>
      <c r="C7235" s="2"/>
      <c r="D7235" s="2"/>
      <c r="E7235" s="3"/>
      <c r="F7235" s="3"/>
      <c r="H7235" s="5">
        <f>_xlfn.XLOOKUP(Table16[[#This Row],[OrderID]],[3]!Table13456[No заказа],[3]!Table13456[Количество],"",0,1)</f>
        <v>1</v>
      </c>
      <c r="I7235" s="5">
        <f>_xlfn.XLOOKUP(Table16[[#This Row],[OrderID]],[3]!Table13456[No заказа],[3]!Table13456[Цена],"",0,1)</f>
        <v>8993</v>
      </c>
      <c r="J7235" s="2" t="str">
        <f>M01_SETTINGS!$F$2</f>
        <v>KASPI</v>
      </c>
    </row>
    <row r="7236" spans="1:10" x14ac:dyDescent="0.35">
      <c r="A7236" s="3">
        <f>_xlfn.XLOOKUP(Table16[[#This Row],[OrderID]],[3]!Table13456[No заказа],[3]!Table13456[Дата
отправки],"",0,1)</f>
        <v>45576</v>
      </c>
      <c r="B7236" s="2">
        <v>424454674</v>
      </c>
      <c r="C7236" s="2"/>
      <c r="D7236" s="2"/>
      <c r="E7236" s="3"/>
      <c r="F7236" s="3"/>
      <c r="H7236" s="5">
        <f>_xlfn.XLOOKUP(Table16[[#This Row],[OrderID]],[3]!Table13456[No заказа],[3]!Table13456[Количество],"",0,1)</f>
        <v>1</v>
      </c>
      <c r="I7236" s="5">
        <f>_xlfn.XLOOKUP(Table16[[#This Row],[OrderID]],[3]!Table13456[No заказа],[3]!Table13456[Цена],"",0,1)</f>
        <v>8499</v>
      </c>
      <c r="J7236" s="2" t="str">
        <f>M01_SETTINGS!$F$2</f>
        <v>KASPI</v>
      </c>
    </row>
    <row r="7237" spans="1:10" x14ac:dyDescent="0.35">
      <c r="A7237" s="3">
        <f>_xlfn.XLOOKUP(Table16[[#This Row],[OrderID]],[3]!Table13456[No заказа],[3]!Table13456[Дата
отправки],"",0,1)</f>
        <v>45576</v>
      </c>
      <c r="B7237" s="2">
        <v>424438368</v>
      </c>
      <c r="C7237" s="2"/>
      <c r="D7237" s="2"/>
      <c r="E7237" s="3"/>
      <c r="F7237" s="3"/>
      <c r="H7237" s="5">
        <f>_xlfn.XLOOKUP(Table16[[#This Row],[OrderID]],[3]!Table13456[No заказа],[3]!Table13456[Количество],"",0,1)</f>
        <v>1</v>
      </c>
      <c r="I7237" s="5">
        <f>_xlfn.XLOOKUP(Table16[[#This Row],[OrderID]],[3]!Table13456[No заказа],[3]!Table13456[Цена],"",0,1)</f>
        <v>8499</v>
      </c>
      <c r="J7237" s="2" t="str">
        <f>M01_SETTINGS!$F$2</f>
        <v>KASPI</v>
      </c>
    </row>
    <row r="7238" spans="1:10" x14ac:dyDescent="0.35">
      <c r="A7238" s="3">
        <f>_xlfn.XLOOKUP(Table16[[#This Row],[OrderID]],[3]!Table13456[No заказа],[3]!Table13456[Дата
отправки],"",0,1)</f>
        <v>45576</v>
      </c>
      <c r="B7238" s="2">
        <v>424713718</v>
      </c>
      <c r="C7238" s="2"/>
      <c r="D7238" s="2"/>
      <c r="E7238" s="3"/>
      <c r="F7238" s="3"/>
      <c r="H7238" s="5">
        <f>_xlfn.XLOOKUP(Table16[[#This Row],[OrderID]],[3]!Table13456[No заказа],[3]!Table13456[Количество],"",0,1)</f>
        <v>1</v>
      </c>
      <c r="I7238" s="5">
        <f>_xlfn.XLOOKUP(Table16[[#This Row],[OrderID]],[3]!Table13456[No заказа],[3]!Table13456[Цена],"",0,1)</f>
        <v>8499</v>
      </c>
      <c r="J7238" s="2" t="str">
        <f>M01_SETTINGS!$F$2</f>
        <v>KASPI</v>
      </c>
    </row>
    <row r="7239" spans="1:10" x14ac:dyDescent="0.35">
      <c r="A7239" s="3">
        <f>_xlfn.XLOOKUP(Table16[[#This Row],[OrderID]],[3]!Table13456[No заказа],[3]!Table13456[Дата
отправки],"",0,1)</f>
        <v>45576</v>
      </c>
      <c r="B7239" s="2">
        <v>424763200</v>
      </c>
      <c r="C7239" s="2"/>
      <c r="D7239" s="2"/>
      <c r="E7239" s="3"/>
      <c r="F7239" s="3"/>
      <c r="H7239" s="5">
        <f>_xlfn.XLOOKUP(Table16[[#This Row],[OrderID]],[3]!Table13456[No заказа],[3]!Table13456[Количество],"",0,1)</f>
        <v>1</v>
      </c>
      <c r="I7239" s="5">
        <f>_xlfn.XLOOKUP(Table16[[#This Row],[OrderID]],[3]!Table13456[No заказа],[3]!Table13456[Цена],"",0,1)</f>
        <v>8239</v>
      </c>
      <c r="J7239" s="2" t="str">
        <f>M01_SETTINGS!$F$2</f>
        <v>KASPI</v>
      </c>
    </row>
    <row r="7240" spans="1:10" x14ac:dyDescent="0.35">
      <c r="A7240" s="3">
        <f>_xlfn.XLOOKUP(Table16[[#This Row],[OrderID]],[3]!Table13456[No заказа],[3]!Table13456[Дата
отправки],"",0,1)</f>
        <v>45576</v>
      </c>
      <c r="B7240" s="2">
        <v>424958877</v>
      </c>
      <c r="C7240" s="2"/>
      <c r="D7240" s="2"/>
      <c r="E7240" s="3"/>
      <c r="F7240" s="3"/>
      <c r="H7240" s="5">
        <f>_xlfn.XLOOKUP(Table16[[#This Row],[OrderID]],[3]!Table13456[No заказа],[3]!Table13456[Количество],"",0,1)</f>
        <v>1</v>
      </c>
      <c r="I7240" s="5">
        <f>_xlfn.XLOOKUP(Table16[[#This Row],[OrderID]],[3]!Table13456[No заказа],[3]!Table13456[Цена],"",0,1)</f>
        <v>9000</v>
      </c>
      <c r="J7240" s="2" t="str">
        <f>M01_SETTINGS!$F$2</f>
        <v>KASPI</v>
      </c>
    </row>
    <row r="7241" spans="1:10" x14ac:dyDescent="0.35">
      <c r="A7241" s="3">
        <f>_xlfn.XLOOKUP(Table16[[#This Row],[OrderID]],[3]!Table13456[No заказа],[3]!Table13456[Дата
отправки],"",0,1)</f>
        <v>45576</v>
      </c>
      <c r="B7241" s="2">
        <v>424869476</v>
      </c>
      <c r="C7241" s="2"/>
      <c r="D7241" s="2"/>
      <c r="E7241" s="3"/>
      <c r="F7241" s="3"/>
      <c r="H7241" s="5">
        <f>_xlfn.XLOOKUP(Table16[[#This Row],[OrderID]],[3]!Table13456[No заказа],[3]!Table13456[Количество],"",0,1)</f>
        <v>1</v>
      </c>
      <c r="I7241" s="5">
        <f>_xlfn.XLOOKUP(Table16[[#This Row],[OrderID]],[3]!Table13456[No заказа],[3]!Table13456[Цена],"",0,1)</f>
        <v>8239</v>
      </c>
      <c r="J7241" s="2" t="str">
        <f>M01_SETTINGS!$F$2</f>
        <v>KASPI</v>
      </c>
    </row>
    <row r="7242" spans="1:10" x14ac:dyDescent="0.35">
      <c r="A7242" s="3">
        <f>_xlfn.XLOOKUP(Table16[[#This Row],[OrderID]],[3]!Table13456[No заказа],[3]!Table13456[Дата
отправки],"",0,1)</f>
        <v>45576</v>
      </c>
      <c r="B7242" s="2">
        <v>424978246</v>
      </c>
      <c r="C7242" s="2"/>
      <c r="D7242" s="2"/>
      <c r="E7242" s="3"/>
      <c r="F7242" s="3"/>
      <c r="H7242" s="5">
        <f>_xlfn.XLOOKUP(Table16[[#This Row],[OrderID]],[3]!Table13456[No заказа],[3]!Table13456[Количество],"",0,1)</f>
        <v>1</v>
      </c>
      <c r="I7242" s="5">
        <f>_xlfn.XLOOKUP(Table16[[#This Row],[OrderID]],[3]!Table13456[No заказа],[3]!Table13456[Цена],"",0,1)</f>
        <v>8239</v>
      </c>
      <c r="J7242" s="2" t="str">
        <f>M01_SETTINGS!$F$2</f>
        <v>KASPI</v>
      </c>
    </row>
    <row r="7243" spans="1:10" x14ac:dyDescent="0.35">
      <c r="A7243" s="3">
        <f>_xlfn.XLOOKUP(Table16[[#This Row],[OrderID]],[3]!Table13456[No заказа],[3]!Table13456[Дата
отправки],"",0,1)</f>
        <v>45576</v>
      </c>
      <c r="B7243" s="2">
        <v>424867752</v>
      </c>
      <c r="C7243" s="2"/>
      <c r="D7243" s="2"/>
      <c r="E7243" s="3"/>
      <c r="F7243" s="3"/>
      <c r="H7243" s="5">
        <f>_xlfn.XLOOKUP(Table16[[#This Row],[OrderID]],[3]!Table13456[No заказа],[3]!Table13456[Количество],"",0,1)</f>
        <v>1</v>
      </c>
      <c r="I7243" s="5">
        <f>_xlfn.XLOOKUP(Table16[[#This Row],[OrderID]],[3]!Table13456[No заказа],[3]!Table13456[Цена],"",0,1)</f>
        <v>8956</v>
      </c>
      <c r="J7243" s="2" t="str">
        <f>M01_SETTINGS!$F$2</f>
        <v>KASPI</v>
      </c>
    </row>
    <row r="7244" spans="1:10" x14ac:dyDescent="0.35">
      <c r="A7244" s="3">
        <f>_xlfn.XLOOKUP(Table16[[#This Row],[OrderID]],[3]!Table13456[No заказа],[3]!Table13456[Дата
отправки],"",0,1)</f>
        <v>45576</v>
      </c>
      <c r="B7244" s="2">
        <v>424781077</v>
      </c>
      <c r="C7244" s="2"/>
      <c r="D7244" s="2"/>
      <c r="E7244" s="3"/>
      <c r="F7244" s="3"/>
      <c r="H7244" s="5">
        <f>_xlfn.XLOOKUP(Table16[[#This Row],[OrderID]],[3]!Table13456[No заказа],[3]!Table13456[Количество],"",0,1)</f>
        <v>1</v>
      </c>
      <c r="I7244" s="5">
        <f>_xlfn.XLOOKUP(Table16[[#This Row],[OrderID]],[3]!Table13456[No заказа],[3]!Table13456[Цена],"",0,1)</f>
        <v>8239</v>
      </c>
      <c r="J7244" s="2" t="str">
        <f>M01_SETTINGS!$F$2</f>
        <v>KASPI</v>
      </c>
    </row>
    <row r="7245" spans="1:10" x14ac:dyDescent="0.35">
      <c r="A7245" s="3">
        <f>_xlfn.XLOOKUP(Table16[[#This Row],[OrderID]],[3]!Table13456[No заказа],[3]!Table13456[Дата
отправки],"",0,1)</f>
        <v>45576</v>
      </c>
      <c r="B7245" s="2">
        <v>424506402</v>
      </c>
      <c r="C7245" s="2"/>
      <c r="D7245" s="2"/>
      <c r="E7245" s="3"/>
      <c r="F7245" s="3"/>
      <c r="H7245" s="5">
        <f>_xlfn.XLOOKUP(Table16[[#This Row],[OrderID]],[3]!Table13456[No заказа],[3]!Table13456[Количество],"",0,1)</f>
        <v>1</v>
      </c>
      <c r="I7245" s="5">
        <f>_xlfn.XLOOKUP(Table16[[#This Row],[OrderID]],[3]!Table13456[No заказа],[3]!Table13456[Цена],"",0,1)</f>
        <v>8500</v>
      </c>
      <c r="J7245" s="2" t="str">
        <f>M01_SETTINGS!$F$2</f>
        <v>KASPI</v>
      </c>
    </row>
    <row r="7246" spans="1:10" x14ac:dyDescent="0.35">
      <c r="A7246" s="3">
        <f>_xlfn.XLOOKUP(Table16[[#This Row],[OrderID]],[3]!Table13456[No заказа],[3]!Table13456[Дата
отправки],"",0,1)</f>
        <v>45575</v>
      </c>
      <c r="B7246" s="2">
        <v>424039848</v>
      </c>
      <c r="C7246" s="2"/>
      <c r="D7246" s="2"/>
      <c r="E7246" s="3"/>
      <c r="F7246" s="3"/>
      <c r="H7246" s="5">
        <f>_xlfn.XLOOKUP(Table16[[#This Row],[OrderID]],[3]!Table13456[No заказа],[3]!Table13456[Количество],"",0,1)</f>
        <v>1</v>
      </c>
      <c r="I7246" s="5">
        <f>_xlfn.XLOOKUP(Table16[[#This Row],[OrderID]],[3]!Table13456[No заказа],[3]!Table13456[Цена],"",0,1)</f>
        <v>8240</v>
      </c>
      <c r="J7246" s="2" t="str">
        <f>M01_SETTINGS!$F$2</f>
        <v>KASPI</v>
      </c>
    </row>
    <row r="7247" spans="1:10" x14ac:dyDescent="0.35">
      <c r="A7247" s="3">
        <f>_xlfn.XLOOKUP(Table16[[#This Row],[OrderID]],[3]!Table13456[No заказа],[3]!Table13456[Дата
отправки],"",0,1)</f>
        <v>45575</v>
      </c>
      <c r="B7247" s="2">
        <v>424319700</v>
      </c>
      <c r="C7247" s="2"/>
      <c r="D7247" s="2"/>
      <c r="E7247" s="3"/>
      <c r="F7247" s="3"/>
      <c r="H7247" s="5">
        <f>_xlfn.XLOOKUP(Table16[[#This Row],[OrderID]],[3]!Table13456[No заказа],[3]!Table13456[Количество],"",0,1)</f>
        <v>1</v>
      </c>
      <c r="I7247" s="5">
        <f>_xlfn.XLOOKUP(Table16[[#This Row],[OrderID]],[3]!Table13456[No заказа],[3]!Table13456[Цена],"",0,1)</f>
        <v>8950</v>
      </c>
      <c r="J7247" s="2" t="str">
        <f>M01_SETTINGS!$F$2</f>
        <v>KASPI</v>
      </c>
    </row>
    <row r="7248" spans="1:10" x14ac:dyDescent="0.35">
      <c r="A7248" s="3">
        <f>_xlfn.XLOOKUP(Table16[[#This Row],[OrderID]],[3]!Table13456[No заказа],[3]!Table13456[Дата
отправки],"",0,1)</f>
        <v>45575</v>
      </c>
      <c r="B7248" s="2">
        <v>423964696</v>
      </c>
      <c r="C7248" s="2"/>
      <c r="D7248" s="2"/>
      <c r="E7248" s="3"/>
      <c r="F7248" s="3"/>
      <c r="H7248" s="5">
        <f>_xlfn.XLOOKUP(Table16[[#This Row],[OrderID]],[3]!Table13456[No заказа],[3]!Table13456[Количество],"",0,1)</f>
        <v>1</v>
      </c>
      <c r="I7248" s="5">
        <f>_xlfn.XLOOKUP(Table16[[#This Row],[OrderID]],[3]!Table13456[No заказа],[3]!Table13456[Цена],"",0,1)</f>
        <v>8219</v>
      </c>
      <c r="J7248" s="2" t="str">
        <f>M01_SETTINGS!$F$2</f>
        <v>KASPI</v>
      </c>
    </row>
    <row r="7249" spans="1:10" x14ac:dyDescent="0.35">
      <c r="A7249" s="3">
        <f>_xlfn.XLOOKUP(Table16[[#This Row],[OrderID]],[3]!Table13456[No заказа],[3]!Table13456[Дата
отправки],"",0,1)</f>
        <v>45575</v>
      </c>
      <c r="B7249" s="2">
        <v>424041482</v>
      </c>
      <c r="C7249" s="2"/>
      <c r="D7249" s="2"/>
      <c r="E7249" s="3"/>
      <c r="F7249" s="3"/>
      <c r="H7249" s="5">
        <f>_xlfn.XLOOKUP(Table16[[#This Row],[OrderID]],[3]!Table13456[No заказа],[3]!Table13456[Количество],"",0,1)</f>
        <v>1</v>
      </c>
      <c r="I7249" s="5">
        <f>_xlfn.XLOOKUP(Table16[[#This Row],[OrderID]],[3]!Table13456[No заказа],[3]!Table13456[Цена],"",0,1)</f>
        <v>8500</v>
      </c>
      <c r="J7249" s="2" t="str">
        <f>M01_SETTINGS!$F$2</f>
        <v>KASPI</v>
      </c>
    </row>
    <row r="7250" spans="1:10" x14ac:dyDescent="0.35">
      <c r="A7250" s="3">
        <f>_xlfn.XLOOKUP(Table16[[#This Row],[OrderID]],[3]!Table13456[No заказа],[3]!Table13456[Дата
отправки],"",0,1)</f>
        <v>45575</v>
      </c>
      <c r="B7250" s="2">
        <v>424053822</v>
      </c>
      <c r="C7250" s="2"/>
      <c r="D7250" s="2"/>
      <c r="E7250" s="3"/>
      <c r="F7250" s="3"/>
      <c r="H7250" s="5">
        <f>_xlfn.XLOOKUP(Table16[[#This Row],[OrderID]],[3]!Table13456[No заказа],[3]!Table13456[Количество],"",0,1)</f>
        <v>1</v>
      </c>
      <c r="I7250" s="5">
        <f>_xlfn.XLOOKUP(Table16[[#This Row],[OrderID]],[3]!Table13456[No заказа],[3]!Table13456[Цена],"",0,1)</f>
        <v>8500</v>
      </c>
      <c r="J7250" s="2" t="str">
        <f>M01_SETTINGS!$F$2</f>
        <v>KASPI</v>
      </c>
    </row>
    <row r="7251" spans="1:10" x14ac:dyDescent="0.35">
      <c r="A7251" s="3">
        <f>_xlfn.XLOOKUP(Table16[[#This Row],[OrderID]],[3]!Table13456[No заказа],[3]!Table13456[Дата
отправки],"",0,1)</f>
        <v>45575</v>
      </c>
      <c r="B7251" s="2">
        <v>423934125</v>
      </c>
      <c r="C7251" s="2"/>
      <c r="D7251" s="2"/>
      <c r="E7251" s="3"/>
      <c r="F7251" s="3"/>
      <c r="H7251" s="5">
        <f>_xlfn.XLOOKUP(Table16[[#This Row],[OrderID]],[3]!Table13456[No заказа],[3]!Table13456[Количество],"",0,1)</f>
        <v>1</v>
      </c>
      <c r="I7251" s="5">
        <f>_xlfn.XLOOKUP(Table16[[#This Row],[OrderID]],[3]!Table13456[No заказа],[3]!Table13456[Цена],"",0,1)</f>
        <v>7932</v>
      </c>
      <c r="J7251" s="2" t="str">
        <f>M01_SETTINGS!$F$2</f>
        <v>KASPI</v>
      </c>
    </row>
    <row r="7252" spans="1:10" x14ac:dyDescent="0.35">
      <c r="A7252" s="3">
        <f>_xlfn.XLOOKUP(Table16[[#This Row],[OrderID]],[3]!Table13456[No заказа],[3]!Table13456[Дата
отправки],"",0,1)</f>
        <v>45575</v>
      </c>
      <c r="B7252" s="2">
        <v>424071361</v>
      </c>
      <c r="C7252" s="2"/>
      <c r="D7252" s="2"/>
      <c r="E7252" s="3"/>
      <c r="F7252" s="3"/>
      <c r="H7252" s="5">
        <f>_xlfn.XLOOKUP(Table16[[#This Row],[OrderID]],[3]!Table13456[No заказа],[3]!Table13456[Количество],"",0,1)</f>
        <v>1</v>
      </c>
      <c r="I7252" s="5">
        <f>_xlfn.XLOOKUP(Table16[[#This Row],[OrderID]],[3]!Table13456[No заказа],[3]!Table13456[Цена],"",0,1)</f>
        <v>7932</v>
      </c>
      <c r="J7252" s="2" t="str">
        <f>M01_SETTINGS!$F$2</f>
        <v>KASPI</v>
      </c>
    </row>
    <row r="7253" spans="1:10" x14ac:dyDescent="0.35">
      <c r="A7253" s="3">
        <f>_xlfn.XLOOKUP(Table16[[#This Row],[OrderID]],[3]!Table13456[No заказа],[3]!Table13456[Дата
отправки],"",0,1)</f>
        <v>45575</v>
      </c>
      <c r="B7253" s="2">
        <v>424294067</v>
      </c>
      <c r="C7253" s="2"/>
      <c r="D7253" s="2"/>
      <c r="E7253" s="3"/>
      <c r="F7253" s="3"/>
      <c r="H7253" s="5">
        <f>_xlfn.XLOOKUP(Table16[[#This Row],[OrderID]],[3]!Table13456[No заказа],[3]!Table13456[Количество],"",0,1)</f>
        <v>1</v>
      </c>
      <c r="I7253" s="5">
        <f>_xlfn.XLOOKUP(Table16[[#This Row],[OrderID]],[3]!Table13456[No заказа],[3]!Table13456[Цена],"",0,1)</f>
        <v>8500</v>
      </c>
      <c r="J7253" s="2" t="str">
        <f>M01_SETTINGS!$F$2</f>
        <v>KASPI</v>
      </c>
    </row>
    <row r="7254" spans="1:10" x14ac:dyDescent="0.35">
      <c r="A7254" s="3">
        <f>_xlfn.XLOOKUP(Table16[[#This Row],[OrderID]],[3]!Table13456[No заказа],[3]!Table13456[Дата
отправки],"",0,1)</f>
        <v>45575</v>
      </c>
      <c r="B7254" s="2">
        <v>424302876</v>
      </c>
      <c r="C7254" s="2"/>
      <c r="D7254" s="2"/>
      <c r="E7254" s="3"/>
      <c r="F7254" s="3"/>
      <c r="H7254" s="5">
        <f>_xlfn.XLOOKUP(Table16[[#This Row],[OrderID]],[3]!Table13456[No заказа],[3]!Table13456[Количество],"",0,1)</f>
        <v>1</v>
      </c>
      <c r="I7254" s="5">
        <f>_xlfn.XLOOKUP(Table16[[#This Row],[OrderID]],[3]!Table13456[No заказа],[3]!Table13456[Цена],"",0,1)</f>
        <v>8500</v>
      </c>
      <c r="J7254" s="2" t="str">
        <f>M01_SETTINGS!$F$2</f>
        <v>KASPI</v>
      </c>
    </row>
    <row r="7255" spans="1:10" x14ac:dyDescent="0.35">
      <c r="A7255" s="3">
        <f>_xlfn.XLOOKUP(Table16[[#This Row],[OrderID]],[3]!Table13456[No заказа],[3]!Table13456[Дата
отправки],"",0,1)</f>
        <v>45575</v>
      </c>
      <c r="B7255" s="2">
        <v>423895192</v>
      </c>
      <c r="C7255" s="2"/>
      <c r="D7255" s="2"/>
      <c r="E7255" s="3"/>
      <c r="F7255" s="3"/>
      <c r="H7255" s="5">
        <f>_xlfn.XLOOKUP(Table16[[#This Row],[OrderID]],[3]!Table13456[No заказа],[3]!Table13456[Количество],"",0,1)</f>
        <v>1</v>
      </c>
      <c r="I7255" s="5">
        <f>_xlfn.XLOOKUP(Table16[[#This Row],[OrderID]],[3]!Table13456[No заказа],[3]!Table13456[Цена],"",0,1)</f>
        <v>7916</v>
      </c>
      <c r="J7255" s="2" t="str">
        <f>M01_SETTINGS!$F$2</f>
        <v>KASPI</v>
      </c>
    </row>
    <row r="7256" spans="1:10" x14ac:dyDescent="0.35">
      <c r="A7256" s="3">
        <f>_xlfn.XLOOKUP(Table16[[#This Row],[OrderID]],[3]!Table13456[No заказа],[3]!Table13456[Дата
отправки],"",0,1)</f>
        <v>45575</v>
      </c>
      <c r="B7256" s="2">
        <v>424061619</v>
      </c>
      <c r="C7256" s="2"/>
      <c r="D7256" s="2"/>
      <c r="E7256" s="3"/>
      <c r="F7256" s="3"/>
      <c r="H7256" s="5">
        <f>_xlfn.XLOOKUP(Table16[[#This Row],[OrderID]],[3]!Table13456[No заказа],[3]!Table13456[Количество],"",0,1)</f>
        <v>1</v>
      </c>
      <c r="I7256" s="5">
        <f>_xlfn.XLOOKUP(Table16[[#This Row],[OrderID]],[3]!Table13456[No заказа],[3]!Table13456[Цена],"",0,1)</f>
        <v>8500</v>
      </c>
      <c r="J7256" s="2" t="str">
        <f>M01_SETTINGS!$F$2</f>
        <v>KASPI</v>
      </c>
    </row>
    <row r="7257" spans="1:10" x14ac:dyDescent="0.35">
      <c r="A7257" s="3">
        <f>_xlfn.XLOOKUP(Table16[[#This Row],[OrderID]],[3]!Table13456[No заказа],[3]!Table13456[Дата
отправки],"",0,1)</f>
        <v>45575</v>
      </c>
      <c r="B7257" s="2">
        <v>424132848</v>
      </c>
      <c r="C7257" s="2"/>
      <c r="D7257" s="2"/>
      <c r="E7257" s="3"/>
      <c r="F7257" s="3"/>
      <c r="H7257" s="5">
        <f>_xlfn.XLOOKUP(Table16[[#This Row],[OrderID]],[3]!Table13456[No заказа],[3]!Table13456[Количество],"",0,1)</f>
        <v>1</v>
      </c>
      <c r="I7257" s="5">
        <f>_xlfn.XLOOKUP(Table16[[#This Row],[OrderID]],[3]!Table13456[No заказа],[3]!Table13456[Цена],"",0,1)</f>
        <v>8500</v>
      </c>
      <c r="J7257" s="2" t="str">
        <f>M01_SETTINGS!$F$2</f>
        <v>KASPI</v>
      </c>
    </row>
    <row r="7258" spans="1:10" x14ac:dyDescent="0.35">
      <c r="A7258" s="3">
        <f>_xlfn.XLOOKUP(Table16[[#This Row],[OrderID]],[3]!Table13456[No заказа],[3]!Table13456[Дата
отправки],"",0,1)</f>
        <v>45575</v>
      </c>
      <c r="B7258" s="2">
        <v>423993976</v>
      </c>
      <c r="C7258" s="2"/>
      <c r="D7258" s="2"/>
      <c r="E7258" s="3"/>
      <c r="F7258" s="3"/>
      <c r="H7258" s="5">
        <f>_xlfn.XLOOKUP(Table16[[#This Row],[OrderID]],[3]!Table13456[No заказа],[3]!Table13456[Количество],"",0,1)</f>
        <v>1</v>
      </c>
      <c r="I7258" s="5">
        <f>_xlfn.XLOOKUP(Table16[[#This Row],[OrderID]],[3]!Table13456[No заказа],[3]!Table13456[Цена],"",0,1)</f>
        <v>8500</v>
      </c>
      <c r="J7258" s="2" t="str">
        <f>M01_SETTINGS!$F$2</f>
        <v>KASPI</v>
      </c>
    </row>
    <row r="7259" spans="1:10" x14ac:dyDescent="0.35">
      <c r="A7259" s="3">
        <f>_xlfn.XLOOKUP(Table16[[#This Row],[OrderID]],[3]!Table13456[No заказа],[3]!Table13456[Дата
отправки],"",0,1)</f>
        <v>45575</v>
      </c>
      <c r="B7259" s="2">
        <v>424146026</v>
      </c>
      <c r="C7259" s="2"/>
      <c r="D7259" s="2"/>
      <c r="E7259" s="3"/>
      <c r="F7259" s="3"/>
      <c r="H7259" s="5">
        <f>_xlfn.XLOOKUP(Table16[[#This Row],[OrderID]],[3]!Table13456[No заказа],[3]!Table13456[Количество],"",0,1)</f>
        <v>1</v>
      </c>
      <c r="I7259" s="5">
        <f>_xlfn.XLOOKUP(Table16[[#This Row],[OrderID]],[3]!Table13456[No заказа],[3]!Table13456[Цена],"",0,1)</f>
        <v>8500</v>
      </c>
      <c r="J7259" s="2" t="str">
        <f>M01_SETTINGS!$F$2</f>
        <v>KASPI</v>
      </c>
    </row>
    <row r="7260" spans="1:10" x14ac:dyDescent="0.35">
      <c r="A7260" s="3">
        <f>_xlfn.XLOOKUP(Table16[[#This Row],[OrderID]],[3]!Table13456[No заказа],[3]!Table13456[Дата
отправки],"",0,1)</f>
        <v>45575</v>
      </c>
      <c r="B7260" s="2">
        <v>423922641</v>
      </c>
      <c r="C7260" s="2"/>
      <c r="D7260" s="2"/>
      <c r="E7260" s="3"/>
      <c r="F7260" s="3"/>
      <c r="H7260" s="5">
        <f>_xlfn.XLOOKUP(Table16[[#This Row],[OrderID]],[3]!Table13456[No заказа],[3]!Table13456[Количество],"",0,1)</f>
        <v>1</v>
      </c>
      <c r="I7260" s="5">
        <f>_xlfn.XLOOKUP(Table16[[#This Row],[OrderID]],[3]!Table13456[No заказа],[3]!Table13456[Цена],"",0,1)</f>
        <v>9000</v>
      </c>
      <c r="J7260" s="2" t="str">
        <f>M01_SETTINGS!$F$2</f>
        <v>KASPI</v>
      </c>
    </row>
    <row r="7261" spans="1:10" x14ac:dyDescent="0.35">
      <c r="A7261" s="3">
        <f>_xlfn.XLOOKUP(Table16[[#This Row],[OrderID]],[3]!Table13456[No заказа],[3]!Table13456[Дата
отправки],"",0,1)</f>
        <v>45575</v>
      </c>
      <c r="B7261" s="2">
        <v>423958411</v>
      </c>
      <c r="C7261" s="2"/>
      <c r="D7261" s="2"/>
      <c r="E7261" s="3"/>
      <c r="F7261" s="3"/>
      <c r="H7261" s="5">
        <f>_xlfn.XLOOKUP(Table16[[#This Row],[OrderID]],[3]!Table13456[No заказа],[3]!Table13456[Количество],"",0,1)</f>
        <v>1</v>
      </c>
      <c r="I7261" s="5">
        <f>_xlfn.XLOOKUP(Table16[[#This Row],[OrderID]],[3]!Table13456[No заказа],[3]!Table13456[Цена],"",0,1)</f>
        <v>9000</v>
      </c>
      <c r="J7261" s="2" t="str">
        <f>M01_SETTINGS!$F$2</f>
        <v>KASPI</v>
      </c>
    </row>
    <row r="7262" spans="1:10" x14ac:dyDescent="0.35">
      <c r="A7262" s="3">
        <f>_xlfn.XLOOKUP(Table16[[#This Row],[OrderID]],[3]!Table13456[No заказа],[3]!Table13456[Дата
отправки],"",0,1)</f>
        <v>45575</v>
      </c>
      <c r="B7262" s="2">
        <v>423896749</v>
      </c>
      <c r="C7262" s="2"/>
      <c r="D7262" s="2"/>
      <c r="E7262" s="3"/>
      <c r="F7262" s="3"/>
      <c r="H7262" s="5">
        <f>_xlfn.XLOOKUP(Table16[[#This Row],[OrderID]],[3]!Table13456[No заказа],[3]!Table13456[Количество],"",0,1)</f>
        <v>1</v>
      </c>
      <c r="I7262" s="5">
        <f>_xlfn.XLOOKUP(Table16[[#This Row],[OrderID]],[3]!Table13456[No заказа],[3]!Table13456[Цена],"",0,1)</f>
        <v>9699</v>
      </c>
      <c r="J7262" s="2" t="str">
        <f>M01_SETTINGS!$F$2</f>
        <v>KASPI</v>
      </c>
    </row>
    <row r="7263" spans="1:10" x14ac:dyDescent="0.35">
      <c r="A7263" s="3">
        <f>_xlfn.XLOOKUP(Table16[[#This Row],[OrderID]],[3]!Table13456[No заказа],[3]!Table13456[Дата
отправки],"",0,1)</f>
        <v>45575</v>
      </c>
      <c r="B7263" s="2">
        <v>424239123</v>
      </c>
      <c r="C7263" s="2"/>
      <c r="D7263" s="2"/>
      <c r="E7263" s="3"/>
      <c r="F7263" s="3"/>
      <c r="H7263" s="5">
        <f>_xlfn.XLOOKUP(Table16[[#This Row],[OrderID]],[3]!Table13456[No заказа],[3]!Table13456[Количество],"",0,1)</f>
        <v>1</v>
      </c>
      <c r="I7263" s="5">
        <f>_xlfn.XLOOKUP(Table16[[#This Row],[OrderID]],[3]!Table13456[No заказа],[3]!Table13456[Цена],"",0,1)</f>
        <v>8000</v>
      </c>
      <c r="J7263" s="2" t="str">
        <f>M01_SETTINGS!$F$2</f>
        <v>KASPI</v>
      </c>
    </row>
    <row r="7264" spans="1:10" x14ac:dyDescent="0.35">
      <c r="A7264" s="3">
        <f>_xlfn.XLOOKUP(Table16[[#This Row],[OrderID]],[3]!Table13456[No заказа],[3]!Table13456[Дата
отправки],"",0,1)</f>
        <v>45575</v>
      </c>
      <c r="B7264" s="2">
        <v>424153151</v>
      </c>
      <c r="C7264" s="2"/>
      <c r="D7264" s="2"/>
      <c r="E7264" s="3"/>
      <c r="F7264" s="3"/>
      <c r="H7264" s="5">
        <f>_xlfn.XLOOKUP(Table16[[#This Row],[OrderID]],[3]!Table13456[No заказа],[3]!Table13456[Количество],"",0,1)</f>
        <v>1</v>
      </c>
      <c r="I7264" s="5">
        <f>_xlfn.XLOOKUP(Table16[[#This Row],[OrderID]],[3]!Table13456[No заказа],[3]!Table13456[Цена],"",0,1)</f>
        <v>8500</v>
      </c>
      <c r="J7264" s="2" t="str">
        <f>M01_SETTINGS!$F$2</f>
        <v>KASPI</v>
      </c>
    </row>
    <row r="7265" spans="1:10" x14ac:dyDescent="0.35">
      <c r="A7265" s="3">
        <f>_xlfn.XLOOKUP(Table16[[#This Row],[OrderID]],[3]!Table13456[No заказа],[3]!Table13456[Дата
отправки],"",0,1)</f>
        <v>45575</v>
      </c>
      <c r="B7265" s="2">
        <v>424121437</v>
      </c>
      <c r="C7265" s="2"/>
      <c r="D7265" s="2"/>
      <c r="E7265" s="3"/>
      <c r="F7265" s="3"/>
      <c r="H7265" s="5">
        <f>_xlfn.XLOOKUP(Table16[[#This Row],[OrderID]],[3]!Table13456[No заказа],[3]!Table13456[Количество],"",0,1)</f>
        <v>1</v>
      </c>
      <c r="I7265" s="5">
        <f>_xlfn.XLOOKUP(Table16[[#This Row],[OrderID]],[3]!Table13456[No заказа],[3]!Table13456[Цена],"",0,1)</f>
        <v>8500</v>
      </c>
      <c r="J7265" s="2" t="str">
        <f>M01_SETTINGS!$F$2</f>
        <v>KASPI</v>
      </c>
    </row>
    <row r="7266" spans="1:10" x14ac:dyDescent="0.35">
      <c r="A7266" s="3">
        <f>_xlfn.XLOOKUP(Table16[[#This Row],[OrderID]],[3]!Table13456[No заказа],[3]!Table13456[Дата
отправки],"",0,1)</f>
        <v>45575</v>
      </c>
      <c r="B7266" s="2">
        <v>424201996</v>
      </c>
      <c r="C7266" s="2"/>
      <c r="D7266" s="2"/>
      <c r="E7266" s="3"/>
      <c r="F7266" s="3"/>
      <c r="H7266" s="5">
        <f>_xlfn.XLOOKUP(Table16[[#This Row],[OrderID]],[3]!Table13456[No заказа],[3]!Table13456[Количество],"",0,1)</f>
        <v>1</v>
      </c>
      <c r="I7266" s="5">
        <f>_xlfn.XLOOKUP(Table16[[#This Row],[OrderID]],[3]!Table13456[No заказа],[3]!Table13456[Цена],"",0,1)</f>
        <v>8500</v>
      </c>
      <c r="J7266" s="2" t="str">
        <f>M01_SETTINGS!$F$2</f>
        <v>KASPI</v>
      </c>
    </row>
    <row r="7267" spans="1:10" x14ac:dyDescent="0.35">
      <c r="A7267" s="3">
        <f>_xlfn.XLOOKUP(Table16[[#This Row],[OrderID]],[3]!Table13456[No заказа],[3]!Table13456[Дата
отправки],"",0,1)</f>
        <v>45575</v>
      </c>
      <c r="B7267" s="2">
        <v>424401243</v>
      </c>
      <c r="C7267" s="2"/>
      <c r="D7267" s="2"/>
      <c r="E7267" s="3"/>
      <c r="F7267" s="3"/>
      <c r="H7267" s="5">
        <f>_xlfn.XLOOKUP(Table16[[#This Row],[OrderID]],[3]!Table13456[No заказа],[3]!Table13456[Количество],"",0,1)</f>
        <v>1</v>
      </c>
      <c r="I7267" s="5">
        <f>_xlfn.XLOOKUP(Table16[[#This Row],[OrderID]],[3]!Table13456[No заказа],[3]!Table13456[Цена],"",0,1)</f>
        <v>8498</v>
      </c>
      <c r="J7267" s="2" t="str">
        <f>M01_SETTINGS!$F$2</f>
        <v>KASPI</v>
      </c>
    </row>
    <row r="7268" spans="1:10" x14ac:dyDescent="0.35">
      <c r="A7268" s="3">
        <f>_xlfn.XLOOKUP(Table16[[#This Row],[OrderID]],[3]!Table13456[No заказа],[3]!Table13456[Дата
отправки],"",0,1)</f>
        <v>45575</v>
      </c>
      <c r="B7268" s="2">
        <v>424431064</v>
      </c>
      <c r="C7268" s="2"/>
      <c r="D7268" s="2"/>
      <c r="E7268" s="3"/>
      <c r="F7268" s="3"/>
      <c r="H7268" s="5">
        <f>_xlfn.XLOOKUP(Table16[[#This Row],[OrderID]],[3]!Table13456[No заказа],[3]!Table13456[Количество],"",0,1)</f>
        <v>1</v>
      </c>
      <c r="I7268" s="5">
        <f>_xlfn.XLOOKUP(Table16[[#This Row],[OrderID]],[3]!Table13456[No заказа],[3]!Table13456[Цена],"",0,1)</f>
        <v>8498</v>
      </c>
      <c r="J7268" s="2" t="str">
        <f>M01_SETTINGS!$F$2</f>
        <v>KASPI</v>
      </c>
    </row>
    <row r="7269" spans="1:10" x14ac:dyDescent="0.35">
      <c r="A7269" s="3">
        <f>_xlfn.XLOOKUP(Table16[[#This Row],[OrderID]],[3]!Table13456[No заказа],[3]!Table13456[Дата
отправки],"",0,1)</f>
        <v>45575</v>
      </c>
      <c r="B7269" s="2">
        <v>424038532</v>
      </c>
      <c r="C7269" s="2"/>
      <c r="D7269" s="2"/>
      <c r="E7269" s="3"/>
      <c r="F7269" s="3"/>
      <c r="H7269" s="5">
        <f>_xlfn.XLOOKUP(Table16[[#This Row],[OrderID]],[3]!Table13456[No заказа],[3]!Table13456[Количество],"",0,1)</f>
        <v>1</v>
      </c>
      <c r="I7269" s="5">
        <f>_xlfn.XLOOKUP(Table16[[#This Row],[OrderID]],[3]!Table13456[No заказа],[3]!Table13456[Цена],"",0,1)</f>
        <v>8831</v>
      </c>
      <c r="J7269" s="2" t="str">
        <f>M01_SETTINGS!$F$2</f>
        <v>KASPI</v>
      </c>
    </row>
    <row r="7270" spans="1:10" x14ac:dyDescent="0.35">
      <c r="A7270" s="3">
        <f>_xlfn.XLOOKUP(Table16[[#This Row],[OrderID]],[3]!Table13456[No заказа],[3]!Table13456[Дата
отправки],"",0,1)</f>
        <v>45574</v>
      </c>
      <c r="B7270" s="2">
        <v>423600054</v>
      </c>
      <c r="C7270" s="2"/>
      <c r="D7270" s="2"/>
      <c r="E7270" s="3"/>
      <c r="F7270" s="3"/>
      <c r="H7270" s="5">
        <f>_xlfn.XLOOKUP(Table16[[#This Row],[OrderID]],[3]!Table13456[No заказа],[3]!Table13456[Количество],"",0,1)</f>
        <v>1</v>
      </c>
      <c r="I7270" s="5">
        <f>_xlfn.XLOOKUP(Table16[[#This Row],[OrderID]],[3]!Table13456[No заказа],[3]!Table13456[Цена],"",0,1)</f>
        <v>9377</v>
      </c>
      <c r="J7270" s="2" t="str">
        <f>M01_SETTINGS!$F$2</f>
        <v>KASPI</v>
      </c>
    </row>
    <row r="7271" spans="1:10" x14ac:dyDescent="0.35">
      <c r="A7271" s="3">
        <f>_xlfn.XLOOKUP(Table16[[#This Row],[OrderID]],[3]!Table13456[No заказа],[3]!Table13456[Дата
отправки],"",0,1)</f>
        <v>45574</v>
      </c>
      <c r="B7271" s="2">
        <v>423563963</v>
      </c>
      <c r="C7271" s="2"/>
      <c r="D7271" s="2"/>
      <c r="E7271" s="3"/>
      <c r="F7271" s="3"/>
      <c r="H7271" s="5">
        <f>_xlfn.XLOOKUP(Table16[[#This Row],[OrderID]],[3]!Table13456[No заказа],[3]!Table13456[Количество],"",0,1)</f>
        <v>1</v>
      </c>
      <c r="I7271" s="5">
        <f>_xlfn.XLOOKUP(Table16[[#This Row],[OrderID]],[3]!Table13456[No заказа],[3]!Table13456[Цена],"",0,1)</f>
        <v>8997</v>
      </c>
      <c r="J7271" s="2" t="str">
        <f>M01_SETTINGS!$F$2</f>
        <v>KASPI</v>
      </c>
    </row>
    <row r="7272" spans="1:10" x14ac:dyDescent="0.35">
      <c r="A7272" s="3">
        <f>_xlfn.XLOOKUP(Table16[[#This Row],[OrderID]],[3]!Table13456[No заказа],[3]!Table13456[Дата
отправки],"",0,1)</f>
        <v>45574</v>
      </c>
      <c r="B7272" s="2">
        <v>423538050</v>
      </c>
      <c r="C7272" s="2"/>
      <c r="D7272" s="2"/>
      <c r="E7272" s="3"/>
      <c r="F7272" s="3"/>
      <c r="H7272" s="5">
        <f>_xlfn.XLOOKUP(Table16[[#This Row],[OrderID]],[3]!Table13456[No заказа],[3]!Table13456[Количество],"",0,1)</f>
        <v>1</v>
      </c>
      <c r="I7272" s="5">
        <f>_xlfn.XLOOKUP(Table16[[#This Row],[OrderID]],[3]!Table13456[No заказа],[3]!Table13456[Цена],"",0,1)</f>
        <v>8934</v>
      </c>
      <c r="J7272" s="2" t="str">
        <f>M01_SETTINGS!$F$2</f>
        <v>KASPI</v>
      </c>
    </row>
    <row r="7273" spans="1:10" x14ac:dyDescent="0.35">
      <c r="A7273" s="3">
        <f>_xlfn.XLOOKUP(Table16[[#This Row],[OrderID]],[3]!Table13456[No заказа],[3]!Table13456[Дата
отправки],"",0,1)</f>
        <v>45574</v>
      </c>
      <c r="B7273" s="2">
        <v>423499328</v>
      </c>
      <c r="C7273" s="2"/>
      <c r="D7273" s="2"/>
      <c r="E7273" s="3"/>
      <c r="F7273" s="3"/>
      <c r="H7273" s="5">
        <f>_xlfn.XLOOKUP(Table16[[#This Row],[OrderID]],[3]!Table13456[No заказа],[3]!Table13456[Количество],"",0,1)</f>
        <v>1</v>
      </c>
      <c r="I7273" s="5">
        <f>_xlfn.XLOOKUP(Table16[[#This Row],[OrderID]],[3]!Table13456[No заказа],[3]!Table13456[Цена],"",0,1)</f>
        <v>9800</v>
      </c>
      <c r="J7273" s="2" t="str">
        <f>M01_SETTINGS!$F$2</f>
        <v>KASPI</v>
      </c>
    </row>
    <row r="7274" spans="1:10" x14ac:dyDescent="0.35">
      <c r="A7274" s="3">
        <f>_xlfn.XLOOKUP(Table16[[#This Row],[OrderID]],[3]!Table13456[No заказа],[3]!Table13456[Дата
отправки],"",0,1)</f>
        <v>45574</v>
      </c>
      <c r="B7274" s="2">
        <v>423289200</v>
      </c>
      <c r="C7274" s="2"/>
      <c r="D7274" s="2"/>
      <c r="E7274" s="3"/>
      <c r="F7274" s="3"/>
      <c r="H7274" s="5">
        <f>_xlfn.XLOOKUP(Table16[[#This Row],[OrderID]],[3]!Table13456[No заказа],[3]!Table13456[Количество],"",0,1)</f>
        <v>1</v>
      </c>
      <c r="I7274" s="5">
        <f>_xlfn.XLOOKUP(Table16[[#This Row],[OrderID]],[3]!Table13456[No заказа],[3]!Table13456[Цена],"",0,1)</f>
        <v>8219</v>
      </c>
      <c r="J7274" s="2" t="str">
        <f>M01_SETTINGS!$F$2</f>
        <v>KASPI</v>
      </c>
    </row>
    <row r="7275" spans="1:10" x14ac:dyDescent="0.35">
      <c r="A7275" s="3">
        <f>_xlfn.XLOOKUP(Table16[[#This Row],[OrderID]],[3]!Table13456[No заказа],[3]!Table13456[Дата
отправки],"",0,1)</f>
        <v>45574</v>
      </c>
      <c r="B7275" s="2">
        <v>423442597</v>
      </c>
      <c r="C7275" s="2"/>
      <c r="D7275" s="2"/>
      <c r="E7275" s="3"/>
      <c r="F7275" s="3"/>
      <c r="H7275" s="5">
        <f>_xlfn.XLOOKUP(Table16[[#This Row],[OrderID]],[3]!Table13456[No заказа],[3]!Table13456[Количество],"",0,1)</f>
        <v>1</v>
      </c>
      <c r="I7275" s="5">
        <f>_xlfn.XLOOKUP(Table16[[#This Row],[OrderID]],[3]!Table13456[No заказа],[3]!Table13456[Цена],"",0,1)</f>
        <v>8219</v>
      </c>
      <c r="J7275" s="2" t="str">
        <f>M01_SETTINGS!$F$2</f>
        <v>KASPI</v>
      </c>
    </row>
    <row r="7276" spans="1:10" x14ac:dyDescent="0.35">
      <c r="A7276" s="3">
        <f>_xlfn.XLOOKUP(Table16[[#This Row],[OrderID]],[3]!Table13456[No заказа],[3]!Table13456[Дата
отправки],"",0,1)</f>
        <v>45574</v>
      </c>
      <c r="B7276" s="2">
        <v>423485554</v>
      </c>
      <c r="C7276" s="2"/>
      <c r="D7276" s="2"/>
      <c r="E7276" s="3"/>
      <c r="F7276" s="3"/>
      <c r="H7276" s="5">
        <f>_xlfn.XLOOKUP(Table16[[#This Row],[OrderID]],[3]!Table13456[No заказа],[3]!Table13456[Количество],"",0,1)</f>
        <v>1</v>
      </c>
      <c r="I7276" s="5">
        <f>_xlfn.XLOOKUP(Table16[[#This Row],[OrderID]],[3]!Table13456[No заказа],[3]!Table13456[Цена],"",0,1)</f>
        <v>8219</v>
      </c>
      <c r="J7276" s="2" t="str">
        <f>M01_SETTINGS!$F$2</f>
        <v>KASPI</v>
      </c>
    </row>
    <row r="7277" spans="1:10" x14ac:dyDescent="0.35">
      <c r="A7277" s="3">
        <f>_xlfn.XLOOKUP(Table16[[#This Row],[OrderID]],[3]!Table13456[No заказа],[3]!Table13456[Дата
отправки],"",0,1)</f>
        <v>45574</v>
      </c>
      <c r="B7277" s="2">
        <v>423441084</v>
      </c>
      <c r="C7277" s="2"/>
      <c r="D7277" s="2"/>
      <c r="E7277" s="3"/>
      <c r="F7277" s="3"/>
      <c r="H7277" s="5">
        <f>_xlfn.XLOOKUP(Table16[[#This Row],[OrderID]],[3]!Table13456[No заказа],[3]!Table13456[Количество],"",0,1)</f>
        <v>1</v>
      </c>
      <c r="I7277" s="5">
        <f>_xlfn.XLOOKUP(Table16[[#This Row],[OrderID]],[3]!Table13456[No заказа],[3]!Table13456[Цена],"",0,1)</f>
        <v>7932</v>
      </c>
      <c r="J7277" s="2" t="str">
        <f>M01_SETTINGS!$F$2</f>
        <v>KASPI</v>
      </c>
    </row>
    <row r="7278" spans="1:10" x14ac:dyDescent="0.35">
      <c r="A7278" s="3">
        <f>_xlfn.XLOOKUP(Table16[[#This Row],[OrderID]],[3]!Table13456[No заказа],[3]!Table13456[Дата
отправки],"",0,1)</f>
        <v>45574</v>
      </c>
      <c r="B7278" s="2">
        <v>423541595</v>
      </c>
      <c r="C7278" s="2"/>
      <c r="D7278" s="2"/>
      <c r="E7278" s="3"/>
      <c r="F7278" s="3"/>
      <c r="H7278" s="5">
        <f>_xlfn.XLOOKUP(Table16[[#This Row],[OrderID]],[3]!Table13456[No заказа],[3]!Table13456[Количество],"",0,1)</f>
        <v>1</v>
      </c>
      <c r="I7278" s="5">
        <f>_xlfn.XLOOKUP(Table16[[#This Row],[OrderID]],[3]!Table13456[No заказа],[3]!Table13456[Цена],"",0,1)</f>
        <v>8998</v>
      </c>
      <c r="J7278" s="2" t="str">
        <f>M01_SETTINGS!$F$2</f>
        <v>KASPI</v>
      </c>
    </row>
    <row r="7279" spans="1:10" x14ac:dyDescent="0.35">
      <c r="A7279" s="3">
        <f>_xlfn.XLOOKUP(Table16[[#This Row],[OrderID]],[3]!Table13456[No заказа],[3]!Table13456[Дата
отправки],"",0,1)</f>
        <v>45574</v>
      </c>
      <c r="B7279" s="2">
        <v>423594106</v>
      </c>
      <c r="C7279" s="2"/>
      <c r="D7279" s="2"/>
      <c r="E7279" s="3"/>
      <c r="F7279" s="3"/>
      <c r="H7279" s="5">
        <f>_xlfn.XLOOKUP(Table16[[#This Row],[OrderID]],[3]!Table13456[No заказа],[3]!Table13456[Количество],"",0,1)</f>
        <v>1</v>
      </c>
      <c r="I7279" s="5">
        <f>_xlfn.XLOOKUP(Table16[[#This Row],[OrderID]],[3]!Table13456[No заказа],[3]!Table13456[Цена],"",0,1)</f>
        <v>8998</v>
      </c>
      <c r="J7279" s="2" t="str">
        <f>M01_SETTINGS!$F$2</f>
        <v>KASPI</v>
      </c>
    </row>
    <row r="7280" spans="1:10" x14ac:dyDescent="0.35">
      <c r="A7280" s="3">
        <f>_xlfn.XLOOKUP(Table16[[#This Row],[OrderID]],[3]!Table13456[No заказа],[3]!Table13456[Дата
отправки],"",0,1)</f>
        <v>45574</v>
      </c>
      <c r="B7280" s="2">
        <v>423658961</v>
      </c>
      <c r="C7280" s="2"/>
      <c r="D7280" s="2"/>
      <c r="E7280" s="3"/>
      <c r="F7280" s="3"/>
      <c r="H7280" s="5">
        <f>_xlfn.XLOOKUP(Table16[[#This Row],[OrderID]],[3]!Table13456[No заказа],[3]!Table13456[Количество],"",0,1)</f>
        <v>1</v>
      </c>
      <c r="I7280" s="5">
        <f>_xlfn.XLOOKUP(Table16[[#This Row],[OrderID]],[3]!Table13456[No заказа],[3]!Table13456[Цена],"",0,1)</f>
        <v>9000</v>
      </c>
      <c r="J7280" s="2" t="str">
        <f>M01_SETTINGS!$F$2</f>
        <v>KASPI</v>
      </c>
    </row>
    <row r="7281" spans="1:10" x14ac:dyDescent="0.35">
      <c r="A7281" s="3">
        <f>_xlfn.XLOOKUP(Table16[[#This Row],[OrderID]],[3]!Table13456[No заказа],[3]!Table13456[Дата
отправки],"",0,1)</f>
        <v>45574</v>
      </c>
      <c r="B7281" s="2">
        <v>423518038</v>
      </c>
      <c r="C7281" s="2"/>
      <c r="D7281" s="2"/>
      <c r="E7281" s="3"/>
      <c r="F7281" s="3"/>
      <c r="H7281" s="5">
        <f>_xlfn.XLOOKUP(Table16[[#This Row],[OrderID]],[3]!Table13456[No заказа],[3]!Table13456[Количество],"",0,1)</f>
        <v>1</v>
      </c>
      <c r="I7281" s="5">
        <f>_xlfn.XLOOKUP(Table16[[#This Row],[OrderID]],[3]!Table13456[No заказа],[3]!Table13456[Цена],"",0,1)</f>
        <v>9699</v>
      </c>
      <c r="J7281" s="2" t="str">
        <f>M01_SETTINGS!$F$2</f>
        <v>KASPI</v>
      </c>
    </row>
    <row r="7282" spans="1:10" x14ac:dyDescent="0.35">
      <c r="A7282" s="3">
        <f>_xlfn.XLOOKUP(Table16[[#This Row],[OrderID]],[3]!Table13456[No заказа],[3]!Table13456[Дата
отправки],"",0,1)</f>
        <v>45574</v>
      </c>
      <c r="B7282" s="2">
        <v>423323958</v>
      </c>
      <c r="C7282" s="2"/>
      <c r="D7282" s="2"/>
      <c r="E7282" s="3"/>
      <c r="F7282" s="3"/>
      <c r="H7282" s="5">
        <f>_xlfn.XLOOKUP(Table16[[#This Row],[OrderID]],[3]!Table13456[No заказа],[3]!Table13456[Количество],"",0,1)</f>
        <v>1</v>
      </c>
      <c r="I7282" s="5">
        <f>_xlfn.XLOOKUP(Table16[[#This Row],[OrderID]],[3]!Table13456[No заказа],[3]!Table13456[Цена],"",0,1)</f>
        <v>7900</v>
      </c>
      <c r="J7282" s="2" t="str">
        <f>M01_SETTINGS!$F$2</f>
        <v>KASPI</v>
      </c>
    </row>
    <row r="7283" spans="1:10" x14ac:dyDescent="0.35">
      <c r="A7283" s="3">
        <f>_xlfn.XLOOKUP(Table16[[#This Row],[OrderID]],[3]!Table13456[No заказа],[3]!Table13456[Дата
отправки],"",0,1)</f>
        <v>45574</v>
      </c>
      <c r="B7283" s="2">
        <v>423672059</v>
      </c>
      <c r="C7283" s="2"/>
      <c r="D7283" s="2"/>
      <c r="E7283" s="3"/>
      <c r="F7283" s="3"/>
      <c r="H7283" s="5">
        <f>_xlfn.XLOOKUP(Table16[[#This Row],[OrderID]],[3]!Table13456[No заказа],[3]!Table13456[Количество],"",0,1)</f>
        <v>1</v>
      </c>
      <c r="I7283" s="5">
        <f>_xlfn.XLOOKUP(Table16[[#This Row],[OrderID]],[3]!Table13456[No заказа],[3]!Table13456[Цена],"",0,1)</f>
        <v>7900</v>
      </c>
      <c r="J7283" s="2" t="str">
        <f>M01_SETTINGS!$F$2</f>
        <v>KASPI</v>
      </c>
    </row>
    <row r="7284" spans="1:10" x14ac:dyDescent="0.35">
      <c r="A7284" s="3">
        <f>_xlfn.XLOOKUP(Table16[[#This Row],[OrderID]],[3]!Table13456[No заказа],[3]!Table13456[Дата
отправки],"",0,1)</f>
        <v>45574</v>
      </c>
      <c r="B7284" s="2">
        <v>423681631</v>
      </c>
      <c r="C7284" s="2"/>
      <c r="D7284" s="2"/>
      <c r="E7284" s="3"/>
      <c r="F7284" s="3"/>
      <c r="H7284" s="5">
        <f>_xlfn.XLOOKUP(Table16[[#This Row],[OrderID]],[3]!Table13456[No заказа],[3]!Table13456[Количество],"",0,1)</f>
        <v>1</v>
      </c>
      <c r="I7284" s="5">
        <f>_xlfn.XLOOKUP(Table16[[#This Row],[OrderID]],[3]!Table13456[No заказа],[3]!Table13456[Цена],"",0,1)</f>
        <v>7900</v>
      </c>
      <c r="J7284" s="2" t="str">
        <f>M01_SETTINGS!$F$2</f>
        <v>KASPI</v>
      </c>
    </row>
    <row r="7285" spans="1:10" x14ac:dyDescent="0.35">
      <c r="A7285" s="3">
        <f>_xlfn.XLOOKUP(Table16[[#This Row],[OrderID]],[3]!Table13456[No заказа],[3]!Table13456[Дата
отправки],"",0,1)</f>
        <v>45574</v>
      </c>
      <c r="B7285" s="2">
        <v>423384619</v>
      </c>
      <c r="C7285" s="2"/>
      <c r="D7285" s="2"/>
      <c r="E7285" s="3"/>
      <c r="F7285" s="3"/>
      <c r="H7285" s="5">
        <f>_xlfn.XLOOKUP(Table16[[#This Row],[OrderID]],[3]!Table13456[No заказа],[3]!Table13456[Количество],"",0,1)</f>
        <v>1</v>
      </c>
      <c r="I7285" s="5">
        <f>_xlfn.XLOOKUP(Table16[[#This Row],[OrderID]],[3]!Table13456[No заказа],[3]!Table13456[Цена],"",0,1)</f>
        <v>8487</v>
      </c>
      <c r="J7285" s="2" t="str">
        <f>M01_SETTINGS!$F$2</f>
        <v>KASPI</v>
      </c>
    </row>
    <row r="7286" spans="1:10" x14ac:dyDescent="0.35">
      <c r="A7286" s="3">
        <f>_xlfn.XLOOKUP(Table16[[#This Row],[OrderID]],[3]!Table13456[No заказа],[3]!Table13456[Дата
отправки],"",0,1)</f>
        <v>45574</v>
      </c>
      <c r="B7286" s="2">
        <v>423634532</v>
      </c>
      <c r="C7286" s="2"/>
      <c r="D7286" s="2"/>
      <c r="E7286" s="3"/>
      <c r="F7286" s="3"/>
      <c r="H7286" s="5">
        <f>_xlfn.XLOOKUP(Table16[[#This Row],[OrderID]],[3]!Table13456[No заказа],[3]!Table13456[Количество],"",0,1)</f>
        <v>1</v>
      </c>
      <c r="I7286" s="5">
        <f>_xlfn.XLOOKUP(Table16[[#This Row],[OrderID]],[3]!Table13456[No заказа],[3]!Table13456[Цена],"",0,1)</f>
        <v>8487</v>
      </c>
      <c r="J7286" s="2" t="str">
        <f>M01_SETTINGS!$F$2</f>
        <v>KASPI</v>
      </c>
    </row>
    <row r="7287" spans="1:10" x14ac:dyDescent="0.35">
      <c r="A7287" s="3">
        <f>_xlfn.XLOOKUP(Table16[[#This Row],[OrderID]],[3]!Table13456[No заказа],[3]!Table13456[Дата
отправки],"",0,1)</f>
        <v>45574</v>
      </c>
      <c r="B7287" s="2">
        <v>423645853</v>
      </c>
      <c r="C7287" s="2"/>
      <c r="D7287" s="2"/>
      <c r="E7287" s="3"/>
      <c r="F7287" s="3"/>
      <c r="H7287" s="5">
        <f>_xlfn.XLOOKUP(Table16[[#This Row],[OrderID]],[3]!Table13456[No заказа],[3]!Table13456[Количество],"",0,1)</f>
        <v>1</v>
      </c>
      <c r="I7287" s="5">
        <f>_xlfn.XLOOKUP(Table16[[#This Row],[OrderID]],[3]!Table13456[No заказа],[3]!Table13456[Цена],"",0,1)</f>
        <v>8487</v>
      </c>
      <c r="J7287" s="2" t="str">
        <f>M01_SETTINGS!$F$2</f>
        <v>KASPI</v>
      </c>
    </row>
    <row r="7288" spans="1:10" x14ac:dyDescent="0.35">
      <c r="A7288" s="3">
        <f>_xlfn.XLOOKUP(Table16[[#This Row],[OrderID]],[3]!Table13456[No заказа],[3]!Table13456[Дата
отправки],"",0,1)</f>
        <v>45574</v>
      </c>
      <c r="B7288" s="2">
        <v>423687023</v>
      </c>
      <c r="C7288" s="2"/>
      <c r="D7288" s="2"/>
      <c r="E7288" s="3"/>
      <c r="F7288" s="3"/>
      <c r="H7288" s="5">
        <f>_xlfn.XLOOKUP(Table16[[#This Row],[OrderID]],[3]!Table13456[No заказа],[3]!Table13456[Количество],"",0,1)</f>
        <v>1</v>
      </c>
      <c r="I7288" s="5">
        <f>_xlfn.XLOOKUP(Table16[[#This Row],[OrderID]],[3]!Table13456[No заказа],[3]!Table13456[Цена],"",0,1)</f>
        <v>8940</v>
      </c>
      <c r="J7288" s="2" t="str">
        <f>M01_SETTINGS!$F$2</f>
        <v>KASPI</v>
      </c>
    </row>
    <row r="7289" spans="1:10" x14ac:dyDescent="0.35">
      <c r="A7289" s="3">
        <f>_xlfn.XLOOKUP(Table16[[#This Row],[OrderID]],[3]!Table13456[No заказа],[3]!Table13456[Дата
отправки],"",0,1)</f>
        <v>45574</v>
      </c>
      <c r="B7289" s="2">
        <v>423672295</v>
      </c>
      <c r="C7289" s="2"/>
      <c r="D7289" s="2"/>
      <c r="E7289" s="3"/>
      <c r="F7289" s="3"/>
      <c r="H7289" s="5">
        <f>_xlfn.XLOOKUP(Table16[[#This Row],[OrderID]],[3]!Table13456[No заказа],[3]!Table13456[Количество],"",0,1)</f>
        <v>1</v>
      </c>
      <c r="I7289" s="5">
        <f>_xlfn.XLOOKUP(Table16[[#This Row],[OrderID]],[3]!Table13456[No заказа],[3]!Table13456[Цена],"",0,1)</f>
        <v>8941</v>
      </c>
      <c r="J7289" s="2" t="str">
        <f>M01_SETTINGS!$F$2</f>
        <v>KASPI</v>
      </c>
    </row>
    <row r="7290" spans="1:10" x14ac:dyDescent="0.35">
      <c r="A7290" s="3">
        <f>_xlfn.XLOOKUP(Table16[[#This Row],[OrderID]],[3]!Table13456[No заказа],[3]!Table13456[Дата
отправки],"",0,1)</f>
        <v>45574</v>
      </c>
      <c r="B7290" s="2">
        <v>423593928</v>
      </c>
      <c r="C7290" s="2"/>
      <c r="D7290" s="2"/>
      <c r="E7290" s="3"/>
      <c r="F7290" s="3"/>
      <c r="H7290" s="5">
        <f>_xlfn.XLOOKUP(Table16[[#This Row],[OrderID]],[3]!Table13456[No заказа],[3]!Table13456[Количество],"",0,1)</f>
        <v>1</v>
      </c>
      <c r="I7290" s="5">
        <f>_xlfn.XLOOKUP(Table16[[#This Row],[OrderID]],[3]!Table13456[No заказа],[3]!Table13456[Цена],"",0,1)</f>
        <v>8968</v>
      </c>
      <c r="J7290" s="2" t="str">
        <f>M01_SETTINGS!$F$2</f>
        <v>KASPI</v>
      </c>
    </row>
    <row r="7291" spans="1:10" x14ac:dyDescent="0.35">
      <c r="A7291" s="3">
        <f>_xlfn.XLOOKUP(Table16[[#This Row],[OrderID]],[3]!Table13456[No заказа],[3]!Table13456[Дата
отправки],"",0,1)</f>
        <v>45574</v>
      </c>
      <c r="B7291" s="2">
        <v>423408062</v>
      </c>
      <c r="C7291" s="2"/>
      <c r="D7291" s="2"/>
      <c r="E7291" s="3"/>
      <c r="F7291" s="3"/>
      <c r="H7291" s="5">
        <f>_xlfn.XLOOKUP(Table16[[#This Row],[OrderID]],[3]!Table13456[No заказа],[3]!Table13456[Количество],"",0,1)</f>
        <v>1</v>
      </c>
      <c r="I7291" s="5">
        <f>_xlfn.XLOOKUP(Table16[[#This Row],[OrderID]],[3]!Table13456[No заказа],[3]!Table13456[Цена],"",0,1)</f>
        <v>7900</v>
      </c>
      <c r="J7291" s="2" t="str">
        <f>M01_SETTINGS!$F$2</f>
        <v>KASPI</v>
      </c>
    </row>
    <row r="7292" spans="1:10" x14ac:dyDescent="0.35">
      <c r="A7292" s="3">
        <f>_xlfn.XLOOKUP(Table16[[#This Row],[OrderID]],[3]!Table13456[No заказа],[3]!Table13456[Дата
отправки],"",0,1)</f>
        <v>45574</v>
      </c>
      <c r="B7292" s="2">
        <v>423520625</v>
      </c>
      <c r="C7292" s="2"/>
      <c r="D7292" s="2"/>
      <c r="E7292" s="3"/>
      <c r="F7292" s="3"/>
      <c r="H7292" s="5">
        <f>_xlfn.XLOOKUP(Table16[[#This Row],[OrderID]],[3]!Table13456[No заказа],[3]!Table13456[Количество],"",0,1)</f>
        <v>1</v>
      </c>
      <c r="I7292" s="5">
        <f>_xlfn.XLOOKUP(Table16[[#This Row],[OrderID]],[3]!Table13456[No заказа],[3]!Table13456[Цена],"",0,1)</f>
        <v>7900</v>
      </c>
      <c r="J7292" s="2" t="str">
        <f>M01_SETTINGS!$F$2</f>
        <v>KASPI</v>
      </c>
    </row>
    <row r="7293" spans="1:10" x14ac:dyDescent="0.35">
      <c r="A7293" s="3">
        <f>_xlfn.XLOOKUP(Table16[[#This Row],[OrderID]],[3]!Table13456[No заказа],[3]!Table13456[Дата
отправки],"",0,1)</f>
        <v>45574</v>
      </c>
      <c r="B7293" s="2">
        <v>423704782</v>
      </c>
      <c r="C7293" s="2"/>
      <c r="D7293" s="2"/>
      <c r="E7293" s="3"/>
      <c r="F7293" s="3"/>
      <c r="H7293" s="5">
        <f>_xlfn.XLOOKUP(Table16[[#This Row],[OrderID]],[3]!Table13456[No заказа],[3]!Table13456[Количество],"",0,1)</f>
        <v>1</v>
      </c>
      <c r="I7293" s="5">
        <f>_xlfn.XLOOKUP(Table16[[#This Row],[OrderID]],[3]!Table13456[No заказа],[3]!Table13456[Цена],"",0,1)</f>
        <v>7900</v>
      </c>
      <c r="J7293" s="2" t="str">
        <f>M01_SETTINGS!$F$2</f>
        <v>KASPI</v>
      </c>
    </row>
    <row r="7294" spans="1:10" x14ac:dyDescent="0.35">
      <c r="A7294" s="3">
        <f>_xlfn.XLOOKUP(Table16[[#This Row],[OrderID]],[3]!Table13456[No заказа],[3]!Table13456[Дата
отправки],"",0,1)</f>
        <v>45574</v>
      </c>
      <c r="B7294" s="2">
        <v>423523075</v>
      </c>
      <c r="C7294" s="2"/>
      <c r="D7294" s="2"/>
      <c r="E7294" s="3"/>
      <c r="F7294" s="3"/>
      <c r="H7294" s="5">
        <f>_xlfn.XLOOKUP(Table16[[#This Row],[OrderID]],[3]!Table13456[No заказа],[3]!Table13456[Количество],"",0,1)</f>
        <v>1</v>
      </c>
      <c r="I7294" s="5">
        <f>_xlfn.XLOOKUP(Table16[[#This Row],[OrderID]],[3]!Table13456[No заказа],[3]!Table13456[Цена],"",0,1)</f>
        <v>7931</v>
      </c>
      <c r="J7294" s="2" t="str">
        <f>M01_SETTINGS!$F$2</f>
        <v>KASPI</v>
      </c>
    </row>
    <row r="7295" spans="1:10" x14ac:dyDescent="0.35">
      <c r="A7295" s="3">
        <f>_xlfn.XLOOKUP(Table16[[#This Row],[OrderID]],[3]!Table13456[No заказа],[3]!Table13456[Дата
отправки],"",0,1)</f>
        <v>45574</v>
      </c>
      <c r="B7295" s="2">
        <v>423737258</v>
      </c>
      <c r="C7295" s="2"/>
      <c r="D7295" s="2"/>
      <c r="E7295" s="3"/>
      <c r="F7295" s="3"/>
      <c r="H7295" s="5">
        <f>_xlfn.XLOOKUP(Table16[[#This Row],[OrderID]],[3]!Table13456[No заказа],[3]!Table13456[Количество],"",0,1)</f>
        <v>1</v>
      </c>
      <c r="I7295" s="5">
        <f>_xlfn.XLOOKUP(Table16[[#This Row],[OrderID]],[3]!Table13456[No заказа],[3]!Table13456[Цена],"",0,1)</f>
        <v>7942</v>
      </c>
      <c r="J7295" s="2" t="str">
        <f>M01_SETTINGS!$F$2</f>
        <v>KASPI</v>
      </c>
    </row>
    <row r="7296" spans="1:10" x14ac:dyDescent="0.35">
      <c r="A7296" s="3">
        <f>_xlfn.XLOOKUP(Table16[[#This Row],[OrderID]],[3]!Table13456[No заказа],[3]!Table13456[Дата
отправки],"",0,1)</f>
        <v>45574</v>
      </c>
      <c r="B7296" s="2">
        <v>423405842</v>
      </c>
      <c r="C7296" s="2"/>
      <c r="D7296" s="2"/>
      <c r="E7296" s="3"/>
      <c r="F7296" s="3"/>
      <c r="H7296" s="5">
        <f>_xlfn.XLOOKUP(Table16[[#This Row],[OrderID]],[3]!Table13456[No заказа],[3]!Table13456[Количество],"",0,1)</f>
        <v>1</v>
      </c>
      <c r="I7296" s="5">
        <f>_xlfn.XLOOKUP(Table16[[#This Row],[OrderID]],[3]!Table13456[No заказа],[3]!Table13456[Цена],"",0,1)</f>
        <v>8986</v>
      </c>
      <c r="J7296" s="2" t="str">
        <f>M01_SETTINGS!$F$2</f>
        <v>KASPI</v>
      </c>
    </row>
    <row r="7297" spans="1:10" x14ac:dyDescent="0.35">
      <c r="A7297" s="3">
        <f>_xlfn.XLOOKUP(Table16[[#This Row],[OrderID]],[3]!Table13456[No заказа],[3]!Table13456[Дата
отправки],"",0,1)</f>
        <v>45574</v>
      </c>
      <c r="B7297" s="2">
        <v>423804949</v>
      </c>
      <c r="C7297" s="2"/>
      <c r="D7297" s="2"/>
      <c r="E7297" s="3"/>
      <c r="F7297" s="3"/>
      <c r="H7297" s="5">
        <f>_xlfn.XLOOKUP(Table16[[#This Row],[OrderID]],[3]!Table13456[No заказа],[3]!Table13456[Количество],"",0,1)</f>
        <v>1</v>
      </c>
      <c r="I7297" s="5">
        <f>_xlfn.XLOOKUP(Table16[[#This Row],[OrderID]],[3]!Table13456[No заказа],[3]!Table13456[Цена],"",0,1)</f>
        <v>7850</v>
      </c>
      <c r="J7297" s="2" t="str">
        <f>M01_SETTINGS!$F$2</f>
        <v>KASPI</v>
      </c>
    </row>
    <row r="7298" spans="1:10" x14ac:dyDescent="0.35">
      <c r="A7298" s="3">
        <f>_xlfn.XLOOKUP(Table16[[#This Row],[OrderID]],[3]!Table13456[No заказа],[3]!Table13456[Дата
отправки],"",0,1)</f>
        <v>45574</v>
      </c>
      <c r="B7298" s="2">
        <v>423546144</v>
      </c>
      <c r="C7298" s="2"/>
      <c r="D7298" s="2"/>
      <c r="E7298" s="3"/>
      <c r="F7298" s="3"/>
      <c r="H7298" s="5">
        <f>_xlfn.XLOOKUP(Table16[[#This Row],[OrderID]],[3]!Table13456[No заказа],[3]!Table13456[Количество],"",0,1)</f>
        <v>1</v>
      </c>
      <c r="I7298" s="5">
        <f>_xlfn.XLOOKUP(Table16[[#This Row],[OrderID]],[3]!Table13456[No заказа],[3]!Table13456[Цена],"",0,1)</f>
        <v>9698</v>
      </c>
      <c r="J7298" s="2" t="str">
        <f>M01_SETTINGS!$F$2</f>
        <v>KASPI</v>
      </c>
    </row>
    <row r="7299" spans="1:10" x14ac:dyDescent="0.35">
      <c r="A7299" s="3">
        <f>_xlfn.XLOOKUP(Table16[[#This Row],[OrderID]],[3]!Table13456[No заказа],[3]!Table13456[Дата
отправки],"",0,1)</f>
        <v>45574</v>
      </c>
      <c r="B7299" s="2">
        <v>423605957</v>
      </c>
      <c r="C7299" s="2"/>
      <c r="D7299" s="2"/>
      <c r="E7299" s="3"/>
      <c r="F7299" s="3"/>
      <c r="H7299" s="5">
        <f>_xlfn.XLOOKUP(Table16[[#This Row],[OrderID]],[3]!Table13456[No заказа],[3]!Table13456[Количество],"",0,1)</f>
        <v>1</v>
      </c>
      <c r="I7299" s="5">
        <f>_xlfn.XLOOKUP(Table16[[#This Row],[OrderID]],[3]!Table13456[No заказа],[3]!Table13456[Цена],"",0,1)</f>
        <v>7850</v>
      </c>
      <c r="J7299" s="2" t="str">
        <f>M01_SETTINGS!$F$2</f>
        <v>KASPI</v>
      </c>
    </row>
    <row r="7300" spans="1:10" x14ac:dyDescent="0.35">
      <c r="A7300" s="3">
        <f>_xlfn.XLOOKUP(Table16[[#This Row],[OrderID]],[3]!Table13456[No заказа],[3]!Table13456[Дата
отправки],"",0,1)</f>
        <v>45573</v>
      </c>
      <c r="B7300" s="2">
        <v>423050472</v>
      </c>
      <c r="C7300" s="2"/>
      <c r="D7300" s="2"/>
      <c r="E7300" s="3"/>
      <c r="F7300" s="3"/>
      <c r="H7300" s="5">
        <f>_xlfn.XLOOKUP(Table16[[#This Row],[OrderID]],[3]!Table13456[No заказа],[3]!Table13456[Количество],"",0,1)</f>
        <v>1</v>
      </c>
      <c r="I7300" s="5">
        <f>_xlfn.XLOOKUP(Table16[[#This Row],[OrderID]],[3]!Table13456[No заказа],[3]!Table13456[Цена],"",0,1)</f>
        <v>9800</v>
      </c>
      <c r="J7300" s="2" t="str">
        <f>M01_SETTINGS!$F$2</f>
        <v>KASPI</v>
      </c>
    </row>
    <row r="7301" spans="1:10" x14ac:dyDescent="0.35">
      <c r="A7301" s="3">
        <f>_xlfn.XLOOKUP(Table16[[#This Row],[OrderID]],[3]!Table13456[No заказа],[3]!Table13456[Дата
отправки],"",0,1)</f>
        <v>45573</v>
      </c>
      <c r="B7301" s="2">
        <v>422899811</v>
      </c>
      <c r="C7301" s="2"/>
      <c r="D7301" s="2"/>
      <c r="E7301" s="3"/>
      <c r="F7301" s="3"/>
      <c r="H7301" s="5">
        <f>_xlfn.XLOOKUP(Table16[[#This Row],[OrderID]],[3]!Table13456[No заказа],[3]!Table13456[Количество],"",0,1)</f>
        <v>1</v>
      </c>
      <c r="I7301" s="5">
        <f>_xlfn.XLOOKUP(Table16[[#This Row],[OrderID]],[3]!Table13456[No заказа],[3]!Table13456[Цена],"",0,1)</f>
        <v>7894</v>
      </c>
      <c r="J7301" s="2" t="str">
        <f>M01_SETTINGS!$F$2</f>
        <v>KASPI</v>
      </c>
    </row>
    <row r="7302" spans="1:10" x14ac:dyDescent="0.35">
      <c r="A7302" s="3">
        <f>_xlfn.XLOOKUP(Table16[[#This Row],[OrderID]],[3]!Table13456[No заказа],[3]!Table13456[Дата
отправки],"",0,1)</f>
        <v>45573</v>
      </c>
      <c r="B7302" s="2">
        <v>423243904</v>
      </c>
      <c r="C7302" s="2"/>
      <c r="D7302" s="2"/>
      <c r="E7302" s="3"/>
      <c r="F7302" s="3"/>
      <c r="H7302" s="5">
        <f>_xlfn.XLOOKUP(Table16[[#This Row],[OrderID]],[3]!Table13456[No заказа],[3]!Table13456[Количество],"",0,1)</f>
        <v>1</v>
      </c>
      <c r="I7302" s="5">
        <f>_xlfn.XLOOKUP(Table16[[#This Row],[OrderID]],[3]!Table13456[No заказа],[3]!Table13456[Цена],"",0,1)</f>
        <v>9000</v>
      </c>
      <c r="J7302" s="2" t="str">
        <f>M01_SETTINGS!$F$2</f>
        <v>KASPI</v>
      </c>
    </row>
    <row r="7303" spans="1:10" x14ac:dyDescent="0.35">
      <c r="A7303" s="3">
        <f>_xlfn.XLOOKUP(Table16[[#This Row],[OrderID]],[3]!Table13456[No заказа],[3]!Table13456[Дата
отправки],"",0,1)</f>
        <v>45573</v>
      </c>
      <c r="B7303" s="2">
        <v>422998115</v>
      </c>
      <c r="C7303" s="2"/>
      <c r="D7303" s="2"/>
      <c r="E7303" s="3"/>
      <c r="F7303" s="3"/>
      <c r="H7303" s="5">
        <f>_xlfn.XLOOKUP(Table16[[#This Row],[OrderID]],[3]!Table13456[No заказа],[3]!Table13456[Количество],"",0,1)</f>
        <v>1</v>
      </c>
      <c r="I7303" s="5">
        <f>_xlfn.XLOOKUP(Table16[[#This Row],[OrderID]],[3]!Table13456[No заказа],[3]!Table13456[Цена],"",0,1)</f>
        <v>9800</v>
      </c>
      <c r="J7303" s="2" t="str">
        <f>M01_SETTINGS!$F$2</f>
        <v>KASPI</v>
      </c>
    </row>
    <row r="7304" spans="1:10" x14ac:dyDescent="0.35">
      <c r="A7304" s="3">
        <f>_xlfn.XLOOKUP(Table16[[#This Row],[OrderID]],[3]!Table13456[No заказа],[3]!Table13456[Дата
отправки],"",0,1)</f>
        <v>45573</v>
      </c>
      <c r="B7304" s="2">
        <v>422951013</v>
      </c>
      <c r="C7304" s="2"/>
      <c r="D7304" s="2"/>
      <c r="E7304" s="3"/>
      <c r="F7304" s="3"/>
      <c r="H7304" s="5">
        <f>_xlfn.XLOOKUP(Table16[[#This Row],[OrderID]],[3]!Table13456[No заказа],[3]!Table13456[Количество],"",0,1)</f>
        <v>1</v>
      </c>
      <c r="I7304" s="5">
        <f>_xlfn.XLOOKUP(Table16[[#This Row],[OrderID]],[3]!Table13456[No заказа],[3]!Table13456[Цена],"",0,1)</f>
        <v>9820</v>
      </c>
      <c r="J7304" s="2" t="str">
        <f>M01_SETTINGS!$F$2</f>
        <v>KASPI</v>
      </c>
    </row>
    <row r="7305" spans="1:10" x14ac:dyDescent="0.35">
      <c r="A7305" s="3">
        <f>_xlfn.XLOOKUP(Table16[[#This Row],[OrderID]],[3]!Table13456[No заказа],[3]!Table13456[Дата
отправки],"",0,1)</f>
        <v>45573</v>
      </c>
      <c r="B7305" s="2">
        <v>423062718</v>
      </c>
      <c r="C7305" s="2"/>
      <c r="D7305" s="2"/>
      <c r="E7305" s="3"/>
      <c r="F7305" s="3"/>
      <c r="H7305" s="5">
        <f>_xlfn.XLOOKUP(Table16[[#This Row],[OrderID]],[3]!Table13456[No заказа],[3]!Table13456[Количество],"",0,1)</f>
        <v>1</v>
      </c>
      <c r="I7305" s="5">
        <f>_xlfn.XLOOKUP(Table16[[#This Row],[OrderID]],[3]!Table13456[No заказа],[3]!Table13456[Цена],"",0,1)</f>
        <v>8219</v>
      </c>
      <c r="J7305" s="2" t="str">
        <f>M01_SETTINGS!$F$2</f>
        <v>KASPI</v>
      </c>
    </row>
    <row r="7306" spans="1:10" x14ac:dyDescent="0.35">
      <c r="A7306" s="3">
        <f>_xlfn.XLOOKUP(Table16[[#This Row],[OrderID]],[3]!Table13456[No заказа],[3]!Table13456[Дата
отправки],"",0,1)</f>
        <v>45573</v>
      </c>
      <c r="B7306" s="2">
        <v>422905141</v>
      </c>
      <c r="C7306" s="2"/>
      <c r="D7306" s="2"/>
      <c r="E7306" s="3"/>
      <c r="F7306" s="3"/>
      <c r="H7306" s="5">
        <f>_xlfn.XLOOKUP(Table16[[#This Row],[OrderID]],[3]!Table13456[No заказа],[3]!Table13456[Количество],"",0,1)</f>
        <v>1</v>
      </c>
      <c r="I7306" s="5">
        <f>_xlfn.XLOOKUP(Table16[[#This Row],[OrderID]],[3]!Table13456[No заказа],[3]!Table13456[Цена],"",0,1)</f>
        <v>8998</v>
      </c>
      <c r="J7306" s="2" t="str">
        <f>M01_SETTINGS!$F$2</f>
        <v>KASPI</v>
      </c>
    </row>
    <row r="7307" spans="1:10" x14ac:dyDescent="0.35">
      <c r="A7307" s="3">
        <f>_xlfn.XLOOKUP(Table16[[#This Row],[OrderID]],[3]!Table13456[No заказа],[3]!Table13456[Дата
отправки],"",0,1)</f>
        <v>45573</v>
      </c>
      <c r="B7307" s="2">
        <v>422892447</v>
      </c>
      <c r="C7307" s="2"/>
      <c r="D7307" s="2"/>
      <c r="E7307" s="3"/>
      <c r="F7307" s="3"/>
      <c r="H7307" s="5">
        <f>_xlfn.XLOOKUP(Table16[[#This Row],[OrderID]],[3]!Table13456[No заказа],[3]!Table13456[Количество],"",0,1)</f>
        <v>1</v>
      </c>
      <c r="I7307" s="5">
        <f>_xlfn.XLOOKUP(Table16[[#This Row],[OrderID]],[3]!Table13456[No заказа],[3]!Table13456[Цена],"",0,1)</f>
        <v>8987</v>
      </c>
      <c r="J7307" s="2" t="str">
        <f>M01_SETTINGS!$F$2</f>
        <v>KASPI</v>
      </c>
    </row>
    <row r="7308" spans="1:10" x14ac:dyDescent="0.35">
      <c r="A7308" s="3">
        <f>_xlfn.XLOOKUP(Table16[[#This Row],[OrderID]],[3]!Table13456[No заказа],[3]!Table13456[Дата
отправки],"",0,1)</f>
        <v>45573</v>
      </c>
      <c r="B7308" s="2">
        <v>422906056</v>
      </c>
      <c r="C7308" s="2"/>
      <c r="D7308" s="2"/>
      <c r="E7308" s="3"/>
      <c r="F7308" s="3"/>
      <c r="H7308" s="5">
        <f>_xlfn.XLOOKUP(Table16[[#This Row],[OrderID]],[3]!Table13456[No заказа],[3]!Table13456[Количество],"",0,1)</f>
        <v>1</v>
      </c>
      <c r="I7308" s="5">
        <f>_xlfn.XLOOKUP(Table16[[#This Row],[OrderID]],[3]!Table13456[No заказа],[3]!Table13456[Цена],"",0,1)</f>
        <v>8987</v>
      </c>
      <c r="J7308" s="2" t="str">
        <f>M01_SETTINGS!$F$2</f>
        <v>KASPI</v>
      </c>
    </row>
    <row r="7309" spans="1:10" x14ac:dyDescent="0.35">
      <c r="A7309" s="3">
        <f>_xlfn.XLOOKUP(Table16[[#This Row],[OrderID]],[3]!Table13456[No заказа],[3]!Table13456[Дата
отправки],"",0,1)</f>
        <v>45573</v>
      </c>
      <c r="B7309" s="2">
        <v>422982061</v>
      </c>
      <c r="C7309" s="2"/>
      <c r="D7309" s="2"/>
      <c r="E7309" s="3"/>
      <c r="F7309" s="3"/>
      <c r="H7309" s="5">
        <f>_xlfn.XLOOKUP(Table16[[#This Row],[OrderID]],[3]!Table13456[No заказа],[3]!Table13456[Количество],"",0,1)</f>
        <v>1</v>
      </c>
      <c r="I7309" s="5">
        <f>_xlfn.XLOOKUP(Table16[[#This Row],[OrderID]],[3]!Table13456[No заказа],[3]!Table13456[Цена],"",0,1)</f>
        <v>8998</v>
      </c>
      <c r="J7309" s="2" t="str">
        <f>M01_SETTINGS!$F$2</f>
        <v>KASPI</v>
      </c>
    </row>
    <row r="7310" spans="1:10" x14ac:dyDescent="0.35">
      <c r="A7310" s="3">
        <f>_xlfn.XLOOKUP(Table16[[#This Row],[OrderID]],[3]!Table13456[No заказа],[3]!Table13456[Дата
отправки],"",0,1)</f>
        <v>45573</v>
      </c>
      <c r="B7310" s="2">
        <v>423108198</v>
      </c>
      <c r="C7310" s="2"/>
      <c r="D7310" s="2"/>
      <c r="E7310" s="3"/>
      <c r="F7310" s="3"/>
      <c r="H7310" s="5">
        <f>_xlfn.XLOOKUP(Table16[[#This Row],[OrderID]],[3]!Table13456[No заказа],[3]!Table13456[Количество],"",0,1)</f>
        <v>1</v>
      </c>
      <c r="I7310" s="5">
        <f>_xlfn.XLOOKUP(Table16[[#This Row],[OrderID]],[3]!Table13456[No заказа],[3]!Table13456[Цена],"",0,1)</f>
        <v>7900</v>
      </c>
      <c r="J7310" s="2" t="str">
        <f>M01_SETTINGS!$F$2</f>
        <v>KASPI</v>
      </c>
    </row>
    <row r="7311" spans="1:10" x14ac:dyDescent="0.35">
      <c r="A7311" s="3">
        <f>_xlfn.XLOOKUP(Table16[[#This Row],[OrderID]],[3]!Table13456[No заказа],[3]!Table13456[Дата
отправки],"",0,1)</f>
        <v>45573</v>
      </c>
      <c r="B7311" s="2">
        <v>422976221</v>
      </c>
      <c r="C7311" s="2"/>
      <c r="D7311" s="2"/>
      <c r="E7311" s="3"/>
      <c r="F7311" s="3"/>
      <c r="H7311" s="5">
        <f>_xlfn.XLOOKUP(Table16[[#This Row],[OrderID]],[3]!Table13456[No заказа],[3]!Table13456[Количество],"",0,1)</f>
        <v>1</v>
      </c>
      <c r="I7311" s="5">
        <f>_xlfn.XLOOKUP(Table16[[#This Row],[OrderID]],[3]!Table13456[No заказа],[3]!Table13456[Цена],"",0,1)</f>
        <v>7900</v>
      </c>
      <c r="J7311" s="2" t="str">
        <f>M01_SETTINGS!$F$2</f>
        <v>KASPI</v>
      </c>
    </row>
    <row r="7312" spans="1:10" x14ac:dyDescent="0.35">
      <c r="A7312" s="3">
        <f>_xlfn.XLOOKUP(Table16[[#This Row],[OrderID]],[3]!Table13456[No заказа],[3]!Table13456[Дата
отправки],"",0,1)</f>
        <v>45573</v>
      </c>
      <c r="B7312" s="2">
        <v>423074384</v>
      </c>
      <c r="C7312" s="2"/>
      <c r="D7312" s="2"/>
      <c r="E7312" s="3"/>
      <c r="F7312" s="3"/>
      <c r="H7312" s="5">
        <f>_xlfn.XLOOKUP(Table16[[#This Row],[OrderID]],[3]!Table13456[No заказа],[3]!Table13456[Количество],"",0,1)</f>
        <v>1</v>
      </c>
      <c r="I7312" s="5">
        <f>_xlfn.XLOOKUP(Table16[[#This Row],[OrderID]],[3]!Table13456[No заказа],[3]!Table13456[Цена],"",0,1)</f>
        <v>8097</v>
      </c>
      <c r="J7312" s="2" t="str">
        <f>M01_SETTINGS!$F$2</f>
        <v>KASPI</v>
      </c>
    </row>
    <row r="7313" spans="1:10" x14ac:dyDescent="0.35">
      <c r="A7313" s="3">
        <f>_xlfn.XLOOKUP(Table16[[#This Row],[OrderID]],[3]!Table13456[No заказа],[3]!Table13456[Дата
отправки],"",0,1)</f>
        <v>45573</v>
      </c>
      <c r="B7313" s="2">
        <v>423195463</v>
      </c>
      <c r="C7313" s="2"/>
      <c r="D7313" s="2"/>
      <c r="E7313" s="3"/>
      <c r="F7313" s="3"/>
      <c r="H7313" s="5">
        <f>_xlfn.XLOOKUP(Table16[[#This Row],[OrderID]],[3]!Table13456[No заказа],[3]!Table13456[Количество],"",0,1)</f>
        <v>1</v>
      </c>
      <c r="I7313" s="5">
        <f>_xlfn.XLOOKUP(Table16[[#This Row],[OrderID]],[3]!Table13456[No заказа],[3]!Table13456[Цена],"",0,1)</f>
        <v>8097</v>
      </c>
      <c r="J7313" s="2" t="str">
        <f>M01_SETTINGS!$F$2</f>
        <v>KASPI</v>
      </c>
    </row>
    <row r="7314" spans="1:10" x14ac:dyDescent="0.35">
      <c r="A7314" s="3">
        <f>_xlfn.XLOOKUP(Table16[[#This Row],[OrderID]],[3]!Table13456[No заказа],[3]!Table13456[Дата
отправки],"",0,1)</f>
        <v>45573</v>
      </c>
      <c r="B7314" s="2">
        <v>423032467</v>
      </c>
      <c r="C7314" s="2"/>
      <c r="D7314" s="2"/>
      <c r="E7314" s="3"/>
      <c r="F7314" s="3"/>
      <c r="H7314" s="5">
        <f>_xlfn.XLOOKUP(Table16[[#This Row],[OrderID]],[3]!Table13456[No заказа],[3]!Table13456[Количество],"",0,1)</f>
        <v>1</v>
      </c>
      <c r="I7314" s="5">
        <f>_xlfn.XLOOKUP(Table16[[#This Row],[OrderID]],[3]!Table13456[No заказа],[3]!Table13456[Цена],"",0,1)</f>
        <v>8097</v>
      </c>
      <c r="J7314" s="2" t="str">
        <f>M01_SETTINGS!$F$2</f>
        <v>KASPI</v>
      </c>
    </row>
    <row r="7315" spans="1:10" x14ac:dyDescent="0.35">
      <c r="A7315" s="3">
        <f>_xlfn.XLOOKUP(Table16[[#This Row],[OrderID]],[3]!Table13456[No заказа],[3]!Table13456[Дата
отправки],"",0,1)</f>
        <v>45573</v>
      </c>
      <c r="B7315" s="2">
        <v>423005377</v>
      </c>
      <c r="C7315" s="2"/>
      <c r="D7315" s="2"/>
      <c r="E7315" s="3"/>
      <c r="F7315" s="3"/>
      <c r="H7315" s="5">
        <f>_xlfn.XLOOKUP(Table16[[#This Row],[OrderID]],[3]!Table13456[No заказа],[3]!Table13456[Количество],"",0,1)</f>
        <v>1</v>
      </c>
      <c r="I7315" s="5">
        <f>_xlfn.XLOOKUP(Table16[[#This Row],[OrderID]],[3]!Table13456[No заказа],[3]!Table13456[Цена],"",0,1)</f>
        <v>7931</v>
      </c>
      <c r="J7315" s="2" t="str">
        <f>M01_SETTINGS!$F$2</f>
        <v>KASPI</v>
      </c>
    </row>
    <row r="7316" spans="1:10" x14ac:dyDescent="0.35">
      <c r="A7316" s="3">
        <f>_xlfn.XLOOKUP(Table16[[#This Row],[OrderID]],[3]!Table13456[No заказа],[3]!Table13456[Дата
отправки],"",0,1)</f>
        <v>45573</v>
      </c>
      <c r="B7316" s="2">
        <v>422925325</v>
      </c>
      <c r="C7316" s="2"/>
      <c r="D7316" s="2"/>
      <c r="E7316" s="3"/>
      <c r="F7316" s="3"/>
      <c r="H7316" s="5">
        <f>_xlfn.XLOOKUP(Table16[[#This Row],[OrderID]],[3]!Table13456[No заказа],[3]!Table13456[Количество],"",0,1)</f>
        <v>1</v>
      </c>
      <c r="I7316" s="5">
        <f>_xlfn.XLOOKUP(Table16[[#This Row],[OrderID]],[3]!Table13456[No заказа],[3]!Table13456[Цена],"",0,1)</f>
        <v>8228</v>
      </c>
      <c r="J7316" s="2" t="str">
        <f>M01_SETTINGS!$F$2</f>
        <v>KASPI</v>
      </c>
    </row>
    <row r="7317" spans="1:10" x14ac:dyDescent="0.35">
      <c r="A7317" s="3">
        <f>_xlfn.XLOOKUP(Table16[[#This Row],[OrderID]],[3]!Table13456[No заказа],[3]!Table13456[Дата
отправки],"",0,1)</f>
        <v>45573</v>
      </c>
      <c r="B7317" s="2">
        <v>423031318</v>
      </c>
      <c r="C7317" s="2"/>
      <c r="D7317" s="2"/>
      <c r="E7317" s="3"/>
      <c r="F7317" s="3"/>
      <c r="H7317" s="5">
        <f>_xlfn.XLOOKUP(Table16[[#This Row],[OrderID]],[3]!Table13456[No заказа],[3]!Table13456[Количество],"",0,1)</f>
        <v>1</v>
      </c>
      <c r="I7317" s="5">
        <f>_xlfn.XLOOKUP(Table16[[#This Row],[OrderID]],[3]!Table13456[No заказа],[3]!Table13456[Цена],"",0,1)</f>
        <v>8228</v>
      </c>
      <c r="J7317" s="2" t="str">
        <f>M01_SETTINGS!$F$2</f>
        <v>KASPI</v>
      </c>
    </row>
    <row r="7318" spans="1:10" x14ac:dyDescent="0.35">
      <c r="A7318" s="3">
        <f>_xlfn.XLOOKUP(Table16[[#This Row],[OrderID]],[3]!Table13456[No заказа],[3]!Table13456[Дата
отправки],"",0,1)</f>
        <v>45573</v>
      </c>
      <c r="B7318" s="2">
        <v>422807490</v>
      </c>
      <c r="C7318" s="2"/>
      <c r="D7318" s="2"/>
      <c r="E7318" s="3"/>
      <c r="F7318" s="3"/>
      <c r="H7318" s="5">
        <f>_xlfn.XLOOKUP(Table16[[#This Row],[OrderID]],[3]!Table13456[No заказа],[3]!Table13456[Количество],"",0,1)</f>
        <v>1</v>
      </c>
      <c r="I7318" s="5">
        <f>_xlfn.XLOOKUP(Table16[[#This Row],[OrderID]],[3]!Table13456[No заказа],[3]!Table13456[Цена],"",0,1)</f>
        <v>7931</v>
      </c>
      <c r="J7318" s="2" t="str">
        <f>M01_SETTINGS!$F$2</f>
        <v>KASPI</v>
      </c>
    </row>
    <row r="7319" spans="1:10" x14ac:dyDescent="0.35">
      <c r="A7319" s="3">
        <f>_xlfn.XLOOKUP(Table16[[#This Row],[OrderID]],[3]!Table13456[No заказа],[3]!Table13456[Дата
отправки],"",0,1)</f>
        <v>45573</v>
      </c>
      <c r="B7319" s="2">
        <v>422965014</v>
      </c>
      <c r="C7319" s="2"/>
      <c r="D7319" s="2"/>
      <c r="E7319" s="3"/>
      <c r="F7319" s="3"/>
      <c r="H7319" s="5">
        <f>_xlfn.XLOOKUP(Table16[[#This Row],[OrderID]],[3]!Table13456[No заказа],[3]!Table13456[Количество],"",0,1)</f>
        <v>1</v>
      </c>
      <c r="I7319" s="5">
        <f>_xlfn.XLOOKUP(Table16[[#This Row],[OrderID]],[3]!Table13456[No заказа],[3]!Table13456[Цена],"",0,1)</f>
        <v>7931</v>
      </c>
      <c r="J7319" s="2" t="str">
        <f>M01_SETTINGS!$F$2</f>
        <v>KASPI</v>
      </c>
    </row>
    <row r="7320" spans="1:10" x14ac:dyDescent="0.35">
      <c r="A7320" s="3">
        <f>_xlfn.XLOOKUP(Table16[[#This Row],[OrderID]],[3]!Table13456[No заказа],[3]!Table13456[Дата
отправки],"",0,1)</f>
        <v>45573</v>
      </c>
      <c r="B7320" s="2">
        <v>423112077</v>
      </c>
      <c r="C7320" s="2"/>
      <c r="D7320" s="2"/>
      <c r="E7320" s="3"/>
      <c r="F7320" s="3"/>
      <c r="H7320" s="5">
        <f>_xlfn.XLOOKUP(Table16[[#This Row],[OrderID]],[3]!Table13456[No заказа],[3]!Table13456[Количество],"",0,1)</f>
        <v>1</v>
      </c>
      <c r="I7320" s="5">
        <f>_xlfn.XLOOKUP(Table16[[#This Row],[OrderID]],[3]!Table13456[No заказа],[3]!Table13456[Цена],"",0,1)</f>
        <v>7931</v>
      </c>
      <c r="J7320" s="2" t="str">
        <f>M01_SETTINGS!$F$2</f>
        <v>KASPI</v>
      </c>
    </row>
    <row r="7321" spans="1:10" x14ac:dyDescent="0.35">
      <c r="A7321" s="3">
        <f>_xlfn.XLOOKUP(Table16[[#This Row],[OrderID]],[3]!Table13456[No заказа],[3]!Table13456[Дата
отправки],"",0,1)</f>
        <v>45573</v>
      </c>
      <c r="B7321" s="2">
        <v>423233773</v>
      </c>
      <c r="C7321" s="2"/>
      <c r="D7321" s="2"/>
      <c r="E7321" s="3"/>
      <c r="F7321" s="3"/>
      <c r="H7321" s="5">
        <f>_xlfn.XLOOKUP(Table16[[#This Row],[OrderID]],[3]!Table13456[No заказа],[3]!Table13456[Количество],"",0,1)</f>
        <v>1</v>
      </c>
      <c r="I7321" s="5">
        <f>_xlfn.XLOOKUP(Table16[[#This Row],[OrderID]],[3]!Table13456[No заказа],[3]!Table13456[Цена],"",0,1)</f>
        <v>8998</v>
      </c>
      <c r="J7321" s="2" t="str">
        <f>M01_SETTINGS!$F$2</f>
        <v>KASPI</v>
      </c>
    </row>
    <row r="7322" spans="1:10" x14ac:dyDescent="0.35">
      <c r="A7322" s="3">
        <f>_xlfn.XLOOKUP(Table16[[#This Row],[OrderID]],[3]!Table13456[No заказа],[3]!Table13456[Дата
отправки],"",0,1)</f>
        <v>45573</v>
      </c>
      <c r="B7322" s="2">
        <v>422955060</v>
      </c>
      <c r="C7322" s="2"/>
      <c r="D7322" s="2"/>
      <c r="E7322" s="3"/>
      <c r="F7322" s="3"/>
      <c r="H7322" s="5">
        <f>_xlfn.XLOOKUP(Table16[[#This Row],[OrderID]],[3]!Table13456[No заказа],[3]!Table13456[Количество],"",0,1)</f>
        <v>1</v>
      </c>
      <c r="I7322" s="5">
        <f>_xlfn.XLOOKUP(Table16[[#This Row],[OrderID]],[3]!Table13456[No заказа],[3]!Table13456[Цена],"",0,1)</f>
        <v>8329</v>
      </c>
      <c r="J7322" s="2" t="str">
        <f>M01_SETTINGS!$F$2</f>
        <v>KASPI</v>
      </c>
    </row>
    <row r="7323" spans="1:10" x14ac:dyDescent="0.35">
      <c r="A7323" s="3">
        <f>_xlfn.XLOOKUP(Table16[[#This Row],[OrderID]],[3]!Table13456[No заказа],[3]!Table13456[Дата
отправки],"",0,1)</f>
        <v>45573</v>
      </c>
      <c r="B7323" s="2">
        <v>423240054</v>
      </c>
      <c r="C7323" s="2"/>
      <c r="D7323" s="2"/>
      <c r="E7323" s="3"/>
      <c r="F7323" s="3"/>
      <c r="H7323" s="5">
        <f>_xlfn.XLOOKUP(Table16[[#This Row],[OrderID]],[3]!Table13456[No заказа],[3]!Table13456[Количество],"",0,1)</f>
        <v>1</v>
      </c>
      <c r="I7323" s="5">
        <f>_xlfn.XLOOKUP(Table16[[#This Row],[OrderID]],[3]!Table13456[No заказа],[3]!Table13456[Цена],"",0,1)</f>
        <v>9698</v>
      </c>
      <c r="J7323" s="2" t="str">
        <f>M01_SETTINGS!$F$2</f>
        <v>KASPI</v>
      </c>
    </row>
    <row r="7324" spans="1:10" x14ac:dyDescent="0.35">
      <c r="A7324" s="3">
        <f>_xlfn.XLOOKUP(Table16[[#This Row],[OrderID]],[3]!Table13456[No заказа],[3]!Table13456[Дата
отправки],"",0,1)</f>
        <v>45573</v>
      </c>
      <c r="B7324" s="2">
        <v>423262857</v>
      </c>
      <c r="C7324" s="2"/>
      <c r="D7324" s="2"/>
      <c r="E7324" s="3"/>
      <c r="F7324" s="3"/>
      <c r="H7324" s="5">
        <f>_xlfn.XLOOKUP(Table16[[#This Row],[OrderID]],[3]!Table13456[No заказа],[3]!Table13456[Количество],"",0,1)</f>
        <v>1</v>
      </c>
      <c r="I7324" s="5">
        <f>_xlfn.XLOOKUP(Table16[[#This Row],[OrderID]],[3]!Table13456[No заказа],[3]!Table13456[Цена],"",0,1)</f>
        <v>7850</v>
      </c>
      <c r="J7324" s="2" t="str">
        <f>M01_SETTINGS!$F$2</f>
        <v>KASPI</v>
      </c>
    </row>
    <row r="7325" spans="1:10" x14ac:dyDescent="0.35">
      <c r="A7325" s="3">
        <f>_xlfn.XLOOKUP(Table16[[#This Row],[OrderID]],[3]!Table13456[No заказа],[3]!Table13456[Дата
отправки],"",0,1)</f>
        <v>45573</v>
      </c>
      <c r="B7325" s="2">
        <v>423045490</v>
      </c>
      <c r="C7325" s="2"/>
      <c r="D7325" s="2"/>
      <c r="E7325" s="3"/>
      <c r="F7325" s="3"/>
      <c r="H7325" s="5">
        <f>_xlfn.XLOOKUP(Table16[[#This Row],[OrderID]],[3]!Table13456[No заказа],[3]!Table13456[Количество],"",0,1)</f>
        <v>1</v>
      </c>
      <c r="I7325" s="5">
        <f>_xlfn.XLOOKUP(Table16[[#This Row],[OrderID]],[3]!Table13456[No заказа],[3]!Table13456[Цена],"",0,1)</f>
        <v>9698</v>
      </c>
      <c r="J7325" s="2" t="str">
        <f>M01_SETTINGS!$F$2</f>
        <v>KASPI</v>
      </c>
    </row>
    <row r="7326" spans="1:10" x14ac:dyDescent="0.35">
      <c r="A7326" s="3">
        <f>_xlfn.XLOOKUP(Table16[[#This Row],[OrderID]],[3]!Table13456[No заказа],[3]!Table13456[Дата
отправки],"",0,1)</f>
        <v>45573</v>
      </c>
      <c r="B7326" s="2">
        <v>423086951</v>
      </c>
      <c r="C7326" s="2"/>
      <c r="D7326" s="2"/>
      <c r="E7326" s="3"/>
      <c r="F7326" s="3"/>
      <c r="H7326" s="5">
        <f>_xlfn.XLOOKUP(Table16[[#This Row],[OrderID]],[3]!Table13456[No заказа],[3]!Table13456[Количество],"",0,1)</f>
        <v>1</v>
      </c>
      <c r="I7326" s="5">
        <f>_xlfn.XLOOKUP(Table16[[#This Row],[OrderID]],[3]!Table13456[No заказа],[3]!Table13456[Цена],"",0,1)</f>
        <v>9698</v>
      </c>
      <c r="J7326" s="2" t="str">
        <f>M01_SETTINGS!$F$2</f>
        <v>KASPI</v>
      </c>
    </row>
    <row r="7327" spans="1:10" x14ac:dyDescent="0.35">
      <c r="A7327" s="3">
        <f>_xlfn.XLOOKUP(Table16[[#This Row],[OrderID]],[3]!Table13456[No заказа],[3]!Table13456[Дата
отправки],"",0,1)</f>
        <v>45573</v>
      </c>
      <c r="B7327" s="2">
        <v>423002656</v>
      </c>
      <c r="C7327" s="2"/>
      <c r="D7327" s="2"/>
      <c r="E7327" s="3"/>
      <c r="F7327" s="3"/>
      <c r="H7327" s="5">
        <f>_xlfn.XLOOKUP(Table16[[#This Row],[OrderID]],[3]!Table13456[No заказа],[3]!Table13456[Количество],"",0,1)</f>
        <v>1</v>
      </c>
      <c r="I7327" s="5">
        <f>_xlfn.XLOOKUP(Table16[[#This Row],[OrderID]],[3]!Table13456[No заказа],[3]!Table13456[Цена],"",0,1)</f>
        <v>8121</v>
      </c>
      <c r="J7327" s="2" t="str">
        <f>M01_SETTINGS!$F$2</f>
        <v>KASPI</v>
      </c>
    </row>
    <row r="7328" spans="1:10" x14ac:dyDescent="0.35">
      <c r="A7328" s="3">
        <f>_xlfn.XLOOKUP(Table16[[#This Row],[OrderID]],[3]!Table13456[No заказа],[3]!Table13456[Дата
отправки],"",0,1)</f>
        <v>45573</v>
      </c>
      <c r="B7328" s="2">
        <v>422950801</v>
      </c>
      <c r="C7328" s="2"/>
      <c r="D7328" s="2"/>
      <c r="E7328" s="3"/>
      <c r="F7328" s="3"/>
      <c r="H7328" s="5">
        <f>_xlfn.XLOOKUP(Table16[[#This Row],[OrderID]],[3]!Table13456[No заказа],[3]!Table13456[Количество],"",0,1)</f>
        <v>1</v>
      </c>
      <c r="I7328" s="5">
        <f>_xlfn.XLOOKUP(Table16[[#This Row],[OrderID]],[3]!Table13456[No заказа],[3]!Table13456[Цена],"",0,1)</f>
        <v>8138</v>
      </c>
      <c r="J7328" s="2" t="str">
        <f>M01_SETTINGS!$F$2</f>
        <v>KASPI</v>
      </c>
    </row>
    <row r="7329" spans="1:10" x14ac:dyDescent="0.35">
      <c r="A7329" s="3">
        <f>_xlfn.XLOOKUP(Table16[[#This Row],[OrderID]],[3]!Table13456[No заказа],[3]!Table13456[Дата
отправки],"",0,1)</f>
        <v>45573</v>
      </c>
      <c r="B7329" s="2" t="s">
        <v>316</v>
      </c>
      <c r="C7329" s="2"/>
      <c r="D7329" s="2"/>
      <c r="E7329" s="3"/>
      <c r="F7329" s="3"/>
      <c r="H7329" s="5">
        <f>_xlfn.XLOOKUP(Table16[[#This Row],[OrderID]],[3]!Table13456[No заказа],[3]!Table13456[Количество],"",0,1)</f>
        <v>1</v>
      </c>
      <c r="I7329" s="5">
        <f>_xlfn.XLOOKUP(Table16[[#This Row],[OrderID]],[3]!Table13456[No заказа],[3]!Table13456[Цена],"",0,1)</f>
        <v>8228</v>
      </c>
      <c r="J7329" s="2" t="str">
        <f>M01_SETTINGS!$F$2</f>
        <v>KASPI</v>
      </c>
    </row>
    <row r="7330" spans="1:10" x14ac:dyDescent="0.35">
      <c r="A7330" s="3">
        <f>_xlfn.XLOOKUP(Table16[[#This Row],[OrderID]],[3]!Table13456[No заказа],[3]!Table13456[Дата
отправки],"",0,1)</f>
        <v>45573</v>
      </c>
      <c r="B7330" s="2" t="s">
        <v>317</v>
      </c>
      <c r="C7330" s="2"/>
      <c r="D7330" s="2"/>
      <c r="E7330" s="3"/>
      <c r="F7330" s="3"/>
      <c r="H7330" s="5">
        <f>_xlfn.XLOOKUP(Table16[[#This Row],[OrderID]],[3]!Table13456[No заказа],[3]!Table13456[Количество],"",0,1)</f>
        <v>1</v>
      </c>
      <c r="I7330" s="5">
        <f>_xlfn.XLOOKUP(Table16[[#This Row],[OrderID]],[3]!Table13456[No заказа],[3]!Table13456[Цена],"",0,1)</f>
        <v>16456</v>
      </c>
      <c r="J7330" s="2" t="str">
        <f>M01_SETTINGS!$F$2</f>
        <v>KASPI</v>
      </c>
    </row>
    <row r="7331" spans="1:10" x14ac:dyDescent="0.35">
      <c r="A7331" s="3">
        <f>_xlfn.XLOOKUP(Table16[[#This Row],[OrderID]],[3]!Table13456[No заказа],[3]!Table13456[Дата
отправки],"",0,1)</f>
        <v>45572</v>
      </c>
      <c r="B7331" s="2">
        <v>422493576</v>
      </c>
      <c r="C7331" s="2"/>
      <c r="D7331" s="2"/>
      <c r="E7331" s="3"/>
      <c r="F7331" s="3"/>
      <c r="H7331" s="5">
        <f>_xlfn.XLOOKUP(Table16[[#This Row],[OrderID]],[3]!Table13456[No заказа],[3]!Table13456[Количество],"",0,1)</f>
        <v>1</v>
      </c>
      <c r="I7331" s="5">
        <f>_xlfn.XLOOKUP(Table16[[#This Row],[OrderID]],[3]!Table13456[No заказа],[3]!Table13456[Цена],"",0,1)</f>
        <v>13000</v>
      </c>
      <c r="J7331" s="2" t="str">
        <f>M01_SETTINGS!$F$2</f>
        <v>KASPI</v>
      </c>
    </row>
    <row r="7332" spans="1:10" x14ac:dyDescent="0.35">
      <c r="A7332" s="3">
        <f>_xlfn.XLOOKUP(Table16[[#This Row],[OrderID]],[3]!Table13456[No заказа],[3]!Table13456[Дата
отправки],"",0,1)</f>
        <v>45572</v>
      </c>
      <c r="B7332" s="2">
        <v>422663583</v>
      </c>
      <c r="C7332" s="2"/>
      <c r="D7332" s="2"/>
      <c r="E7332" s="3"/>
      <c r="F7332" s="3"/>
      <c r="H7332" s="5">
        <f>_xlfn.XLOOKUP(Table16[[#This Row],[OrderID]],[3]!Table13456[No заказа],[3]!Table13456[Количество],"",0,1)</f>
        <v>1</v>
      </c>
      <c r="I7332" s="5">
        <f>_xlfn.XLOOKUP(Table16[[#This Row],[OrderID]],[3]!Table13456[No заказа],[3]!Table13456[Цена],"",0,1)</f>
        <v>8100</v>
      </c>
      <c r="J7332" s="2" t="str">
        <f>M01_SETTINGS!$F$2</f>
        <v>KASPI</v>
      </c>
    </row>
    <row r="7333" spans="1:10" x14ac:dyDescent="0.35">
      <c r="A7333" s="3">
        <f>_xlfn.XLOOKUP(Table16[[#This Row],[OrderID]],[3]!Table13456[No заказа],[3]!Table13456[Дата
отправки],"",0,1)</f>
        <v>45572</v>
      </c>
      <c r="B7333" s="2">
        <v>422439917</v>
      </c>
      <c r="C7333" s="2"/>
      <c r="D7333" s="2"/>
      <c r="E7333" s="3"/>
      <c r="F7333" s="3"/>
      <c r="H7333" s="5">
        <f>_xlfn.XLOOKUP(Table16[[#This Row],[OrderID]],[3]!Table13456[No заказа],[3]!Table13456[Количество],"",0,1)</f>
        <v>1</v>
      </c>
      <c r="I7333" s="5">
        <f>_xlfn.XLOOKUP(Table16[[#This Row],[OrderID]],[3]!Table13456[No заказа],[3]!Table13456[Цена],"",0,1)</f>
        <v>8601</v>
      </c>
      <c r="J7333" s="2" t="str">
        <f>M01_SETTINGS!$F$2</f>
        <v>KASPI</v>
      </c>
    </row>
    <row r="7334" spans="1:10" x14ac:dyDescent="0.35">
      <c r="A7334" s="3">
        <f>_xlfn.XLOOKUP(Table16[[#This Row],[OrderID]],[3]!Table13456[No заказа],[3]!Table13456[Дата
отправки],"",0,1)</f>
        <v>45572</v>
      </c>
      <c r="B7334" s="2">
        <v>422380926</v>
      </c>
      <c r="C7334" s="2"/>
      <c r="D7334" s="2"/>
      <c r="E7334" s="3"/>
      <c r="F7334" s="3"/>
      <c r="H7334" s="5">
        <f>_xlfn.XLOOKUP(Table16[[#This Row],[OrderID]],[3]!Table13456[No заказа],[3]!Table13456[Количество],"",0,1)</f>
        <v>1</v>
      </c>
      <c r="I7334" s="5">
        <f>_xlfn.XLOOKUP(Table16[[#This Row],[OrderID]],[3]!Table13456[No заказа],[3]!Table13456[Цена],"",0,1)</f>
        <v>8618</v>
      </c>
      <c r="J7334" s="2" t="str">
        <f>M01_SETTINGS!$F$2</f>
        <v>KASPI</v>
      </c>
    </row>
    <row r="7335" spans="1:10" x14ac:dyDescent="0.35">
      <c r="A7335" s="3">
        <f>_xlfn.XLOOKUP(Table16[[#This Row],[OrderID]],[3]!Table13456[No заказа],[3]!Table13456[Дата
отправки],"",0,1)</f>
        <v>45572</v>
      </c>
      <c r="B7335" s="2">
        <v>422666536</v>
      </c>
      <c r="C7335" s="2"/>
      <c r="D7335" s="2"/>
      <c r="E7335" s="3"/>
      <c r="F7335" s="3"/>
      <c r="H7335" s="5">
        <f>_xlfn.XLOOKUP(Table16[[#This Row],[OrderID]],[3]!Table13456[No заказа],[3]!Table13456[Количество],"",0,1)</f>
        <v>1</v>
      </c>
      <c r="I7335" s="5">
        <f>_xlfn.XLOOKUP(Table16[[#This Row],[OrderID]],[3]!Table13456[No заказа],[3]!Table13456[Цена],"",0,1)</f>
        <v>9539</v>
      </c>
      <c r="J7335" s="2" t="str">
        <f>M01_SETTINGS!$F$2</f>
        <v>KASPI</v>
      </c>
    </row>
    <row r="7336" spans="1:10" x14ac:dyDescent="0.35">
      <c r="A7336" s="3">
        <f>_xlfn.XLOOKUP(Table16[[#This Row],[OrderID]],[3]!Table13456[No заказа],[3]!Table13456[Дата
отправки],"",0,1)</f>
        <v>45572</v>
      </c>
      <c r="B7336" s="2">
        <v>422489942</v>
      </c>
      <c r="C7336" s="2"/>
      <c r="D7336" s="2"/>
      <c r="E7336" s="3"/>
      <c r="F7336" s="3"/>
      <c r="H7336" s="5">
        <f>_xlfn.XLOOKUP(Table16[[#This Row],[OrderID]],[3]!Table13456[No заказа],[3]!Table13456[Количество],"",0,1)</f>
        <v>1</v>
      </c>
      <c r="I7336" s="5">
        <f>_xlfn.XLOOKUP(Table16[[#This Row],[OrderID]],[3]!Table13456[No заказа],[3]!Table13456[Цена],"",0,1)</f>
        <v>8219</v>
      </c>
      <c r="J7336" s="2" t="str">
        <f>M01_SETTINGS!$F$2</f>
        <v>KASPI</v>
      </c>
    </row>
    <row r="7337" spans="1:10" x14ac:dyDescent="0.35">
      <c r="A7337" s="3">
        <f>_xlfn.XLOOKUP(Table16[[#This Row],[OrderID]],[3]!Table13456[No заказа],[3]!Table13456[Дата
отправки],"",0,1)</f>
        <v>45572</v>
      </c>
      <c r="B7337" s="2">
        <v>422245646</v>
      </c>
      <c r="C7337" s="2"/>
      <c r="D7337" s="2"/>
      <c r="E7337" s="3"/>
      <c r="F7337" s="3"/>
      <c r="H7337" s="5">
        <f>_xlfn.XLOOKUP(Table16[[#This Row],[OrderID]],[3]!Table13456[No заказа],[3]!Table13456[Количество],"",0,1)</f>
        <v>1</v>
      </c>
      <c r="I7337" s="5">
        <f>_xlfn.XLOOKUP(Table16[[#This Row],[OrderID]],[3]!Table13456[No заказа],[3]!Table13456[Цена],"",0,1)</f>
        <v>8350</v>
      </c>
      <c r="J7337" s="2" t="str">
        <f>M01_SETTINGS!$F$2</f>
        <v>KASPI</v>
      </c>
    </row>
    <row r="7338" spans="1:10" x14ac:dyDescent="0.35">
      <c r="A7338" s="3">
        <f>_xlfn.XLOOKUP(Table16[[#This Row],[OrderID]],[3]!Table13456[No заказа],[3]!Table13456[Дата
отправки],"",0,1)</f>
        <v>45572</v>
      </c>
      <c r="B7338" s="2">
        <v>422512609</v>
      </c>
      <c r="C7338" s="2"/>
      <c r="D7338" s="2"/>
      <c r="E7338" s="3"/>
      <c r="F7338" s="3"/>
      <c r="H7338" s="5">
        <f>_xlfn.XLOOKUP(Table16[[#This Row],[OrderID]],[3]!Table13456[No заказа],[3]!Table13456[Количество],"",0,1)</f>
        <v>1</v>
      </c>
      <c r="I7338" s="5">
        <f>_xlfn.XLOOKUP(Table16[[#This Row],[OrderID]],[3]!Table13456[No заказа],[3]!Table13456[Цена],"",0,1)</f>
        <v>7932</v>
      </c>
      <c r="J7338" s="2" t="str">
        <f>M01_SETTINGS!$F$2</f>
        <v>KASPI</v>
      </c>
    </row>
    <row r="7339" spans="1:10" x14ac:dyDescent="0.35">
      <c r="A7339" s="3">
        <f>_xlfn.XLOOKUP(Table16[[#This Row],[OrderID]],[3]!Table13456[No заказа],[3]!Table13456[Дата
отправки],"",0,1)</f>
        <v>45572</v>
      </c>
      <c r="B7339" s="2">
        <v>422756158</v>
      </c>
      <c r="C7339" s="2"/>
      <c r="D7339" s="2"/>
      <c r="E7339" s="3"/>
      <c r="F7339" s="3"/>
      <c r="H7339" s="5">
        <f>_xlfn.XLOOKUP(Table16[[#This Row],[OrderID]],[3]!Table13456[No заказа],[3]!Table13456[Количество],"",0,1)</f>
        <v>1</v>
      </c>
      <c r="I7339" s="5">
        <f>_xlfn.XLOOKUP(Table16[[#This Row],[OrderID]],[3]!Table13456[No заказа],[3]!Table13456[Цена],"",0,1)</f>
        <v>8998</v>
      </c>
      <c r="J7339" s="2" t="str">
        <f>M01_SETTINGS!$F$2</f>
        <v>KASPI</v>
      </c>
    </row>
    <row r="7340" spans="1:10" x14ac:dyDescent="0.35">
      <c r="A7340" s="3">
        <f>_xlfn.XLOOKUP(Table16[[#This Row],[OrderID]],[3]!Table13456[No заказа],[3]!Table13456[Дата
отправки],"",0,1)</f>
        <v>45572</v>
      </c>
      <c r="B7340" s="2">
        <v>422344498</v>
      </c>
      <c r="C7340" s="2"/>
      <c r="D7340" s="2"/>
      <c r="E7340" s="3"/>
      <c r="F7340" s="3"/>
      <c r="H7340" s="5">
        <f>_xlfn.XLOOKUP(Table16[[#This Row],[OrderID]],[3]!Table13456[No заказа],[3]!Table13456[Количество],"",0,1)</f>
        <v>1</v>
      </c>
      <c r="I7340" s="5">
        <f>_xlfn.XLOOKUP(Table16[[#This Row],[OrderID]],[3]!Table13456[No заказа],[3]!Table13456[Цена],"",0,1)</f>
        <v>8490</v>
      </c>
      <c r="J7340" s="2" t="str">
        <f>M01_SETTINGS!$F$2</f>
        <v>KASPI</v>
      </c>
    </row>
    <row r="7341" spans="1:10" x14ac:dyDescent="0.35">
      <c r="A7341" s="3">
        <f>_xlfn.XLOOKUP(Table16[[#This Row],[OrderID]],[3]!Table13456[No заказа],[3]!Table13456[Дата
отправки],"",0,1)</f>
        <v>45572</v>
      </c>
      <c r="B7341" s="2">
        <v>422649846</v>
      </c>
      <c r="C7341" s="2"/>
      <c r="D7341" s="2"/>
      <c r="E7341" s="3"/>
      <c r="F7341" s="3"/>
      <c r="H7341" s="5">
        <f>_xlfn.XLOOKUP(Table16[[#This Row],[OrderID]],[3]!Table13456[No заказа],[3]!Table13456[Количество],"",0,1)</f>
        <v>1</v>
      </c>
      <c r="I7341" s="5">
        <f>_xlfn.XLOOKUP(Table16[[#This Row],[OrderID]],[3]!Table13456[No заказа],[3]!Table13456[Цена],"",0,1)</f>
        <v>8987</v>
      </c>
      <c r="J7341" s="2" t="str">
        <f>M01_SETTINGS!$F$2</f>
        <v>KASPI</v>
      </c>
    </row>
    <row r="7342" spans="1:10" x14ac:dyDescent="0.35">
      <c r="A7342" s="3">
        <f>_xlfn.XLOOKUP(Table16[[#This Row],[OrderID]],[3]!Table13456[No заказа],[3]!Table13456[Дата
отправки],"",0,1)</f>
        <v>45572</v>
      </c>
      <c r="B7342" s="2">
        <v>422322437</v>
      </c>
      <c r="C7342" s="2"/>
      <c r="D7342" s="2"/>
      <c r="E7342" s="3"/>
      <c r="F7342" s="3"/>
      <c r="H7342" s="5">
        <f>_xlfn.XLOOKUP(Table16[[#This Row],[OrderID]],[3]!Table13456[No заказа],[3]!Table13456[Количество],"",0,1)</f>
        <v>1</v>
      </c>
      <c r="I7342" s="5">
        <f>_xlfn.XLOOKUP(Table16[[#This Row],[OrderID]],[3]!Table13456[No заказа],[3]!Table13456[Цена],"",0,1)</f>
        <v>8487</v>
      </c>
      <c r="J7342" s="2" t="str">
        <f>M01_SETTINGS!$F$2</f>
        <v>KASPI</v>
      </c>
    </row>
    <row r="7343" spans="1:10" x14ac:dyDescent="0.35">
      <c r="A7343" s="3">
        <f>_xlfn.XLOOKUP(Table16[[#This Row],[OrderID]],[3]!Table13456[No заказа],[3]!Table13456[Дата
отправки],"",0,1)</f>
        <v>45572</v>
      </c>
      <c r="B7343" s="2">
        <v>422337719</v>
      </c>
      <c r="C7343" s="2"/>
      <c r="D7343" s="2"/>
      <c r="E7343" s="3"/>
      <c r="F7343" s="3"/>
      <c r="H7343" s="5">
        <f>_xlfn.XLOOKUP(Table16[[#This Row],[OrderID]],[3]!Table13456[No заказа],[3]!Table13456[Количество],"",0,1)</f>
        <v>1</v>
      </c>
      <c r="I7343" s="5">
        <f>_xlfn.XLOOKUP(Table16[[#This Row],[OrderID]],[3]!Table13456[No заказа],[3]!Table13456[Цена],"",0,1)</f>
        <v>8987</v>
      </c>
      <c r="J7343" s="2" t="str">
        <f>M01_SETTINGS!$F$2</f>
        <v>KASPI</v>
      </c>
    </row>
    <row r="7344" spans="1:10" x14ac:dyDescent="0.35">
      <c r="A7344" s="3">
        <f>_xlfn.XLOOKUP(Table16[[#This Row],[OrderID]],[3]!Table13456[No заказа],[3]!Table13456[Дата
отправки],"",0,1)</f>
        <v>45572</v>
      </c>
      <c r="B7344" s="2">
        <v>422602941</v>
      </c>
      <c r="C7344" s="2"/>
      <c r="D7344" s="2"/>
      <c r="E7344" s="3"/>
      <c r="F7344" s="3"/>
      <c r="H7344" s="5">
        <f>_xlfn.XLOOKUP(Table16[[#This Row],[OrderID]],[3]!Table13456[No заказа],[3]!Table13456[Количество],"",0,1)</f>
        <v>1</v>
      </c>
      <c r="I7344" s="5">
        <f>_xlfn.XLOOKUP(Table16[[#This Row],[OrderID]],[3]!Table13456[No заказа],[3]!Table13456[Цена],"",0,1)</f>
        <v>7900</v>
      </c>
      <c r="J7344" s="2" t="str">
        <f>M01_SETTINGS!$F$2</f>
        <v>KASPI</v>
      </c>
    </row>
    <row r="7345" spans="1:10" x14ac:dyDescent="0.35">
      <c r="A7345" s="3">
        <f>_xlfn.XLOOKUP(Table16[[#This Row],[OrderID]],[3]!Table13456[No заказа],[3]!Table13456[Дата
отправки],"",0,1)</f>
        <v>45572</v>
      </c>
      <c r="B7345" s="2">
        <v>422771961</v>
      </c>
      <c r="C7345" s="2"/>
      <c r="D7345" s="2"/>
      <c r="E7345" s="3"/>
      <c r="F7345" s="3"/>
      <c r="H7345" s="5">
        <f>_xlfn.XLOOKUP(Table16[[#This Row],[OrderID]],[3]!Table13456[No заказа],[3]!Table13456[Количество],"",0,1)</f>
        <v>1</v>
      </c>
      <c r="I7345" s="5">
        <f>_xlfn.XLOOKUP(Table16[[#This Row],[OrderID]],[3]!Table13456[No заказа],[3]!Table13456[Цена],"",0,1)</f>
        <v>9698</v>
      </c>
      <c r="J7345" s="2" t="str">
        <f>M01_SETTINGS!$F$2</f>
        <v>KASPI</v>
      </c>
    </row>
    <row r="7346" spans="1:10" x14ac:dyDescent="0.35">
      <c r="A7346" s="3">
        <f>_xlfn.XLOOKUP(Table16[[#This Row],[OrderID]],[3]!Table13456[No заказа],[3]!Table13456[Дата
отправки],"",0,1)</f>
        <v>45572</v>
      </c>
      <c r="B7346" s="2">
        <v>422425319</v>
      </c>
      <c r="C7346" s="2"/>
      <c r="D7346" s="2"/>
      <c r="E7346" s="3"/>
      <c r="F7346" s="3"/>
      <c r="H7346" s="5">
        <f>_xlfn.XLOOKUP(Table16[[#This Row],[OrderID]],[3]!Table13456[No заказа],[3]!Table13456[Количество],"",0,1)</f>
        <v>1</v>
      </c>
      <c r="I7346" s="5">
        <f>_xlfn.XLOOKUP(Table16[[#This Row],[OrderID]],[3]!Table13456[No заказа],[3]!Table13456[Цена],"",0,1)</f>
        <v>8228</v>
      </c>
      <c r="J7346" s="2" t="str">
        <f>M01_SETTINGS!$F$2</f>
        <v>KASPI</v>
      </c>
    </row>
    <row r="7347" spans="1:10" x14ac:dyDescent="0.35">
      <c r="A7347" s="3">
        <f>_xlfn.XLOOKUP(Table16[[#This Row],[OrderID]],[3]!Table13456[No заказа],[3]!Table13456[Дата
отправки],"",0,1)</f>
        <v>45572</v>
      </c>
      <c r="B7347" s="2">
        <v>422365347</v>
      </c>
      <c r="C7347" s="2"/>
      <c r="D7347" s="2"/>
      <c r="E7347" s="3"/>
      <c r="F7347" s="3"/>
      <c r="H7347" s="5">
        <f>_xlfn.XLOOKUP(Table16[[#This Row],[OrderID]],[3]!Table13456[No заказа],[3]!Table13456[Количество],"",0,1)</f>
        <v>1</v>
      </c>
      <c r="I7347" s="5">
        <f>_xlfn.XLOOKUP(Table16[[#This Row],[OrderID]],[3]!Table13456[No заказа],[3]!Table13456[Цена],"",0,1)</f>
        <v>7850</v>
      </c>
      <c r="J7347" s="2" t="str">
        <f>M01_SETTINGS!$F$2</f>
        <v>KASPI</v>
      </c>
    </row>
    <row r="7348" spans="1:10" x14ac:dyDescent="0.35">
      <c r="A7348" s="3">
        <f>_xlfn.XLOOKUP(Table16[[#This Row],[OrderID]],[3]!Table13456[No заказа],[3]!Table13456[Дата
отправки],"",0,1)</f>
        <v>45572</v>
      </c>
      <c r="B7348" s="2">
        <v>422418841</v>
      </c>
      <c r="C7348" s="2"/>
      <c r="D7348" s="2"/>
      <c r="E7348" s="3"/>
      <c r="F7348" s="3"/>
      <c r="H7348" s="5">
        <f>_xlfn.XLOOKUP(Table16[[#This Row],[OrderID]],[3]!Table13456[No заказа],[3]!Table13456[Количество],"",0,1)</f>
        <v>1</v>
      </c>
      <c r="I7348" s="5">
        <f>_xlfn.XLOOKUP(Table16[[#This Row],[OrderID]],[3]!Table13456[No заказа],[3]!Table13456[Цена],"",0,1)</f>
        <v>8277</v>
      </c>
      <c r="J7348" s="2" t="str">
        <f>M01_SETTINGS!$F$2</f>
        <v>KASPI</v>
      </c>
    </row>
    <row r="7349" spans="1:10" x14ac:dyDescent="0.35">
      <c r="A7349" s="3">
        <f>_xlfn.XLOOKUP(Table16[[#This Row],[OrderID]],[3]!Table13456[No заказа],[3]!Table13456[Дата
отправки],"",0,1)</f>
        <v>45572</v>
      </c>
      <c r="B7349" s="2">
        <v>422199633</v>
      </c>
      <c r="C7349" s="2"/>
      <c r="D7349" s="2"/>
      <c r="E7349" s="3"/>
      <c r="F7349" s="3"/>
      <c r="H7349" s="5">
        <f>_xlfn.XLOOKUP(Table16[[#This Row],[OrderID]],[3]!Table13456[No заказа],[3]!Table13456[Количество],"",0,1)</f>
        <v>1</v>
      </c>
      <c r="I7349" s="5">
        <f>_xlfn.XLOOKUP(Table16[[#This Row],[OrderID]],[3]!Table13456[No заказа],[3]!Table13456[Цена],"",0,1)</f>
        <v>8376</v>
      </c>
      <c r="J7349" s="2" t="str">
        <f>M01_SETTINGS!$F$2</f>
        <v>KASPI</v>
      </c>
    </row>
    <row r="7350" spans="1:10" x14ac:dyDescent="0.35">
      <c r="A7350" s="3">
        <f>_xlfn.XLOOKUP(Table16[[#This Row],[OrderID]],[3]!Table13456[No заказа],[3]!Table13456[Дата
отправки],"",0,1)</f>
        <v>45572</v>
      </c>
      <c r="B7350" s="2">
        <v>422669645</v>
      </c>
      <c r="C7350" s="2"/>
      <c r="D7350" s="2"/>
      <c r="E7350" s="3"/>
      <c r="F7350" s="3"/>
      <c r="H7350" s="5">
        <f>_xlfn.XLOOKUP(Table16[[#This Row],[OrderID]],[3]!Table13456[No заказа],[3]!Table13456[Количество],"",0,1)</f>
        <v>1</v>
      </c>
      <c r="I7350" s="5">
        <f>_xlfn.XLOOKUP(Table16[[#This Row],[OrderID]],[3]!Table13456[No заказа],[3]!Table13456[Цена],"",0,1)</f>
        <v>8228</v>
      </c>
      <c r="J7350" s="2" t="str">
        <f>M01_SETTINGS!$F$2</f>
        <v>KASPI</v>
      </c>
    </row>
    <row r="7351" spans="1:10" x14ac:dyDescent="0.35">
      <c r="A7351" s="3">
        <f>_xlfn.XLOOKUP(Table16[[#This Row],[OrderID]],[3]!Table13456[No заказа],[3]!Table13456[Дата
отправки],"",0,1)</f>
        <v>45572</v>
      </c>
      <c r="B7351" s="2">
        <v>422267679</v>
      </c>
      <c r="C7351" s="2"/>
      <c r="D7351" s="2"/>
      <c r="E7351" s="3"/>
      <c r="F7351" s="3"/>
      <c r="H7351" s="5">
        <f>_xlfn.XLOOKUP(Table16[[#This Row],[OrderID]],[3]!Table13456[No заказа],[3]!Table13456[Количество],"",0,1)</f>
        <v>1</v>
      </c>
      <c r="I7351" s="5">
        <f>_xlfn.XLOOKUP(Table16[[#This Row],[OrderID]],[3]!Table13456[No заказа],[3]!Table13456[Цена],"",0,1)</f>
        <v>8349</v>
      </c>
      <c r="J7351" s="2" t="str">
        <f>M01_SETTINGS!$F$2</f>
        <v>KASPI</v>
      </c>
    </row>
    <row r="7352" spans="1:10" x14ac:dyDescent="0.35">
      <c r="A7352" s="3">
        <f>_xlfn.XLOOKUP(Table16[[#This Row],[OrderID]],[3]!Table13456[No заказа],[3]!Table13456[Дата
отправки],"",0,1)</f>
        <v>45572</v>
      </c>
      <c r="B7352" s="2">
        <v>422167012</v>
      </c>
      <c r="C7352" s="2"/>
      <c r="D7352" s="2"/>
      <c r="E7352" s="3"/>
      <c r="F7352" s="3"/>
      <c r="H7352" s="5">
        <f>_xlfn.XLOOKUP(Table16[[#This Row],[OrderID]],[3]!Table13456[No заказа],[3]!Table13456[Количество],"",0,1)</f>
        <v>1</v>
      </c>
      <c r="I7352" s="5">
        <f>_xlfn.XLOOKUP(Table16[[#This Row],[OrderID]],[3]!Table13456[No заказа],[3]!Table13456[Цена],"",0,1)</f>
        <v>7694</v>
      </c>
      <c r="J7352" s="2" t="str">
        <f>M01_SETTINGS!$F$2</f>
        <v>KASPI</v>
      </c>
    </row>
    <row r="7353" spans="1:10" x14ac:dyDescent="0.35">
      <c r="A7353" s="3">
        <f>_xlfn.XLOOKUP(Table16[[#This Row],[OrderID]],[3]!Table13456[No заказа],[3]!Table13456[Дата
отправки],"",0,1)</f>
        <v>45572</v>
      </c>
      <c r="B7353" s="2">
        <v>422328523</v>
      </c>
      <c r="C7353" s="2"/>
      <c r="D7353" s="2"/>
      <c r="E7353" s="3"/>
      <c r="F7353" s="3"/>
      <c r="H7353" s="5">
        <f>_xlfn.XLOOKUP(Table16[[#This Row],[OrderID]],[3]!Table13456[No заказа],[3]!Table13456[Количество],"",0,1)</f>
        <v>1</v>
      </c>
      <c r="I7353" s="5">
        <f>_xlfn.XLOOKUP(Table16[[#This Row],[OrderID]],[3]!Table13456[No заказа],[3]!Table13456[Цена],"",0,1)</f>
        <v>8228</v>
      </c>
      <c r="J7353" s="2" t="str">
        <f>M01_SETTINGS!$F$2</f>
        <v>KASPI</v>
      </c>
    </row>
    <row r="7354" spans="1:10" x14ac:dyDescent="0.35">
      <c r="A7354" s="3">
        <f>_xlfn.XLOOKUP(Table16[[#This Row],[OrderID]],[3]!Table13456[No заказа],[3]!Table13456[Дата
отправки],"",0,1)</f>
        <v>45572</v>
      </c>
      <c r="B7354" s="2">
        <v>422405772</v>
      </c>
      <c r="C7354" s="2"/>
      <c r="D7354" s="2"/>
      <c r="E7354" s="3"/>
      <c r="F7354" s="3"/>
      <c r="H7354" s="5">
        <f>_xlfn.XLOOKUP(Table16[[#This Row],[OrderID]],[3]!Table13456[No заказа],[3]!Table13456[Количество],"",0,1)</f>
        <v>1</v>
      </c>
      <c r="I7354" s="5">
        <f>_xlfn.XLOOKUP(Table16[[#This Row],[OrderID]],[3]!Table13456[No заказа],[3]!Table13456[Цена],"",0,1)</f>
        <v>8228</v>
      </c>
      <c r="J7354" s="2" t="str">
        <f>M01_SETTINGS!$F$2</f>
        <v>KASPI</v>
      </c>
    </row>
    <row r="7355" spans="1:10" x14ac:dyDescent="0.35">
      <c r="A7355" s="3">
        <f>_xlfn.XLOOKUP(Table16[[#This Row],[OrderID]],[3]!Table13456[No заказа],[3]!Table13456[Дата
отправки],"",0,1)</f>
        <v>45572</v>
      </c>
      <c r="B7355" s="2">
        <v>422626628</v>
      </c>
      <c r="C7355" s="2"/>
      <c r="D7355" s="2"/>
      <c r="E7355" s="3"/>
      <c r="F7355" s="3"/>
      <c r="H7355" s="5">
        <f>_xlfn.XLOOKUP(Table16[[#This Row],[OrderID]],[3]!Table13456[No заказа],[3]!Table13456[Количество],"",0,1)</f>
        <v>1</v>
      </c>
      <c r="I7355" s="5">
        <f>_xlfn.XLOOKUP(Table16[[#This Row],[OrderID]],[3]!Table13456[No заказа],[3]!Table13456[Цена],"",0,1)</f>
        <v>8228</v>
      </c>
      <c r="J7355" s="2" t="str">
        <f>M01_SETTINGS!$F$2</f>
        <v>KASPI</v>
      </c>
    </row>
    <row r="7356" spans="1:10" x14ac:dyDescent="0.35">
      <c r="A7356" s="3">
        <f>_xlfn.XLOOKUP(Table16[[#This Row],[OrderID]],[3]!Table13456[No заказа],[3]!Table13456[Дата
отправки],"",0,1)</f>
        <v>45572</v>
      </c>
      <c r="B7356" s="2">
        <v>422460622</v>
      </c>
      <c r="C7356" s="2"/>
      <c r="D7356" s="2"/>
      <c r="E7356" s="3"/>
      <c r="F7356" s="3"/>
      <c r="H7356" s="5">
        <f>_xlfn.XLOOKUP(Table16[[#This Row],[OrderID]],[3]!Table13456[No заказа],[3]!Table13456[Количество],"",0,1)</f>
        <v>1</v>
      </c>
      <c r="I7356" s="5">
        <f>_xlfn.XLOOKUP(Table16[[#This Row],[OrderID]],[3]!Table13456[No заказа],[3]!Table13456[Цена],"",0,1)</f>
        <v>7931</v>
      </c>
      <c r="J7356" s="2" t="str">
        <f>M01_SETTINGS!$F$2</f>
        <v>KASPI</v>
      </c>
    </row>
    <row r="7357" spans="1:10" x14ac:dyDescent="0.35">
      <c r="A7357" s="3">
        <f>_xlfn.XLOOKUP(Table16[[#This Row],[OrderID]],[3]!Table13456[No заказа],[3]!Table13456[Дата
отправки],"",0,1)</f>
        <v>45572</v>
      </c>
      <c r="B7357" s="2">
        <v>422319526</v>
      </c>
      <c r="C7357" s="2"/>
      <c r="D7357" s="2"/>
      <c r="E7357" s="3"/>
      <c r="F7357" s="3"/>
      <c r="H7357" s="5">
        <f>_xlfn.XLOOKUP(Table16[[#This Row],[OrderID]],[3]!Table13456[No заказа],[3]!Table13456[Количество],"",0,1)</f>
        <v>1</v>
      </c>
      <c r="I7357" s="5">
        <f>_xlfn.XLOOKUP(Table16[[#This Row],[OrderID]],[3]!Table13456[No заказа],[3]!Table13456[Цена],"",0,1)</f>
        <v>8532</v>
      </c>
      <c r="J7357" s="2" t="str">
        <f>M01_SETTINGS!$F$2</f>
        <v>KASPI</v>
      </c>
    </row>
    <row r="7358" spans="1:10" x14ac:dyDescent="0.35">
      <c r="A7358" s="3">
        <f>_xlfn.XLOOKUP(Table16[[#This Row],[OrderID]],[3]!Table13456[No заказа],[3]!Table13456[Дата
отправки],"",0,1)</f>
        <v>45572</v>
      </c>
      <c r="B7358" s="2">
        <v>422341014</v>
      </c>
      <c r="C7358" s="2"/>
      <c r="D7358" s="2"/>
      <c r="E7358" s="3"/>
      <c r="F7358" s="3"/>
      <c r="H7358" s="5">
        <f>_xlfn.XLOOKUP(Table16[[#This Row],[OrderID]],[3]!Table13456[No заказа],[3]!Table13456[Количество],"",0,1)</f>
        <v>1</v>
      </c>
      <c r="I7358" s="5">
        <f>_xlfn.XLOOKUP(Table16[[#This Row],[OrderID]],[3]!Table13456[No заказа],[3]!Table13456[Цена],"",0,1)</f>
        <v>8986</v>
      </c>
      <c r="J7358" s="2" t="str">
        <f>M01_SETTINGS!$F$2</f>
        <v>KASPI</v>
      </c>
    </row>
    <row r="7359" spans="1:10" x14ac:dyDescent="0.35">
      <c r="A7359" s="3">
        <f>_xlfn.XLOOKUP(Table16[[#This Row],[OrderID]],[3]!Table13456[No заказа],[3]!Table13456[Дата
отправки],"",0,1)</f>
        <v>45572</v>
      </c>
      <c r="B7359" s="2">
        <v>422743515</v>
      </c>
      <c r="C7359" s="2"/>
      <c r="D7359" s="2"/>
      <c r="E7359" s="3"/>
      <c r="F7359" s="3"/>
      <c r="H7359" s="5">
        <f>_xlfn.XLOOKUP(Table16[[#This Row],[OrderID]],[3]!Table13456[No заказа],[3]!Table13456[Количество],"",0,1)</f>
        <v>1</v>
      </c>
      <c r="I7359" s="5">
        <f>_xlfn.XLOOKUP(Table16[[#This Row],[OrderID]],[3]!Table13456[No заказа],[3]!Table13456[Цена],"",0,1)</f>
        <v>9698</v>
      </c>
      <c r="J7359" s="2" t="str">
        <f>M01_SETTINGS!$F$2</f>
        <v>KASPI</v>
      </c>
    </row>
    <row r="7360" spans="1:10" x14ac:dyDescent="0.35">
      <c r="A7360" s="3">
        <f>_xlfn.XLOOKUP(Table16[[#This Row],[OrderID]],[3]!Table13456[No заказа],[3]!Table13456[Дата
отправки],"",0,1)</f>
        <v>45572</v>
      </c>
      <c r="B7360" s="2">
        <v>422312406</v>
      </c>
      <c r="C7360" s="2"/>
      <c r="D7360" s="2"/>
      <c r="E7360" s="3"/>
      <c r="F7360" s="3"/>
      <c r="H7360" s="5">
        <f>_xlfn.XLOOKUP(Table16[[#This Row],[OrderID]],[3]!Table13456[No заказа],[3]!Table13456[Количество],"",0,1)</f>
        <v>1</v>
      </c>
      <c r="I7360" s="5">
        <f>_xlfn.XLOOKUP(Table16[[#This Row],[OrderID]],[3]!Table13456[No заказа],[3]!Table13456[Цена],"",0,1)</f>
        <v>8230</v>
      </c>
      <c r="J7360" s="2" t="str">
        <f>M01_SETTINGS!$F$2</f>
        <v>KASPI</v>
      </c>
    </row>
    <row r="7361" spans="1:10" x14ac:dyDescent="0.35">
      <c r="A7361" s="3">
        <f>_xlfn.XLOOKUP(Table16[[#This Row],[OrderID]],[3]!Table13456[No заказа],[3]!Table13456[Дата
отправки],"",0,1)</f>
        <v>45572</v>
      </c>
      <c r="B7361" s="2">
        <v>422525715</v>
      </c>
      <c r="C7361" s="2"/>
      <c r="D7361" s="2"/>
      <c r="E7361" s="3"/>
      <c r="F7361" s="3"/>
      <c r="H7361" s="5">
        <f>_xlfn.XLOOKUP(Table16[[#This Row],[OrderID]],[3]!Table13456[No заказа],[3]!Table13456[Количество],"",0,1)</f>
        <v>1</v>
      </c>
      <c r="I7361" s="5">
        <f>_xlfn.XLOOKUP(Table16[[#This Row],[OrderID]],[3]!Table13456[No заказа],[3]!Table13456[Цена],"",0,1)</f>
        <v>8998</v>
      </c>
      <c r="J7361" s="2" t="str">
        <f>M01_SETTINGS!$F$2</f>
        <v>KASPI</v>
      </c>
    </row>
    <row r="7362" spans="1:10" x14ac:dyDescent="0.35">
      <c r="A7362" s="3">
        <f>_xlfn.XLOOKUP(Table16[[#This Row],[OrderID]],[3]!Table13456[No заказа],[3]!Table13456[Дата
отправки],"",0,1)</f>
        <v>45572</v>
      </c>
      <c r="B7362" s="2">
        <v>422651768</v>
      </c>
      <c r="C7362" s="2"/>
      <c r="D7362" s="2"/>
      <c r="E7362" s="3"/>
      <c r="F7362" s="3"/>
      <c r="H7362" s="5">
        <f>_xlfn.XLOOKUP(Table16[[#This Row],[OrderID]],[3]!Table13456[No заказа],[3]!Table13456[Количество],"",0,1)</f>
        <v>1</v>
      </c>
      <c r="I7362" s="5">
        <f>_xlfn.XLOOKUP(Table16[[#This Row],[OrderID]],[3]!Table13456[No заказа],[3]!Table13456[Цена],"",0,1)</f>
        <v>7889</v>
      </c>
      <c r="J7362" s="2" t="str">
        <f>M01_SETTINGS!$F$2</f>
        <v>KASPI</v>
      </c>
    </row>
    <row r="7363" spans="1:10" x14ac:dyDescent="0.35">
      <c r="A7363" s="3">
        <f>_xlfn.XLOOKUP(Table16[[#This Row],[OrderID]],[3]!Table13456[No заказа],[3]!Table13456[Дата
отправки],"",0,1)</f>
        <v>45571</v>
      </c>
      <c r="B7363" s="2">
        <v>421820379</v>
      </c>
      <c r="C7363" s="2"/>
      <c r="D7363" s="2"/>
      <c r="E7363" s="3"/>
      <c r="F7363" s="3"/>
      <c r="H7363" s="5">
        <f>_xlfn.XLOOKUP(Table16[[#This Row],[OrderID]],[3]!Table13456[No заказа],[3]!Table13456[Количество],"",0,1)</f>
        <v>1</v>
      </c>
      <c r="I7363" s="5">
        <f>_xlfn.XLOOKUP(Table16[[#This Row],[OrderID]],[3]!Table13456[No заказа],[3]!Table13456[Цена],"",0,1)</f>
        <v>8955</v>
      </c>
      <c r="J7363" s="2" t="str">
        <f>M01_SETTINGS!$F$2</f>
        <v>KASPI</v>
      </c>
    </row>
    <row r="7364" spans="1:10" x14ac:dyDescent="0.35">
      <c r="A7364" s="3">
        <f>_xlfn.XLOOKUP(Table16[[#This Row],[OrderID]],[3]!Table13456[No заказа],[3]!Table13456[Дата
отправки],"",0,1)</f>
        <v>45571</v>
      </c>
      <c r="B7364" s="2">
        <v>421855564</v>
      </c>
      <c r="C7364" s="2"/>
      <c r="D7364" s="2"/>
      <c r="E7364" s="3"/>
      <c r="F7364" s="3"/>
      <c r="H7364" s="5">
        <f>_xlfn.XLOOKUP(Table16[[#This Row],[OrderID]],[3]!Table13456[No заказа],[3]!Table13456[Количество],"",0,1)</f>
        <v>1</v>
      </c>
      <c r="I7364" s="5">
        <f>_xlfn.XLOOKUP(Table16[[#This Row],[OrderID]],[3]!Table13456[No заказа],[3]!Table13456[Цена],"",0,1)</f>
        <v>8856</v>
      </c>
      <c r="J7364" s="2" t="str">
        <f>M01_SETTINGS!$F$2</f>
        <v>KASPI</v>
      </c>
    </row>
    <row r="7365" spans="1:10" x14ac:dyDescent="0.35">
      <c r="A7365" s="3">
        <f>_xlfn.XLOOKUP(Table16[[#This Row],[OrderID]],[3]!Table13456[No заказа],[3]!Table13456[Дата
отправки],"",0,1)</f>
        <v>45571</v>
      </c>
      <c r="B7365" s="2">
        <v>421826654</v>
      </c>
      <c r="C7365" s="2"/>
      <c r="D7365" s="2"/>
      <c r="E7365" s="3"/>
      <c r="F7365" s="3"/>
      <c r="H7365" s="5">
        <f>_xlfn.XLOOKUP(Table16[[#This Row],[OrderID]],[3]!Table13456[No заказа],[3]!Table13456[Количество],"",0,1)</f>
        <v>1</v>
      </c>
      <c r="I7365" s="5">
        <f>_xlfn.XLOOKUP(Table16[[#This Row],[OrderID]],[3]!Table13456[No заказа],[3]!Table13456[Цена],"",0,1)</f>
        <v>8857</v>
      </c>
      <c r="J7365" s="2" t="str">
        <f>M01_SETTINGS!$F$2</f>
        <v>KASPI</v>
      </c>
    </row>
    <row r="7366" spans="1:10" x14ac:dyDescent="0.35">
      <c r="A7366" s="3">
        <f>_xlfn.XLOOKUP(Table16[[#This Row],[OrderID]],[3]!Table13456[No заказа],[3]!Table13456[Дата
отправки],"",0,1)</f>
        <v>45571</v>
      </c>
      <c r="B7366" s="2">
        <v>421728981</v>
      </c>
      <c r="C7366" s="2"/>
      <c r="D7366" s="2"/>
      <c r="E7366" s="3"/>
      <c r="F7366" s="3"/>
      <c r="H7366" s="5">
        <f>_xlfn.XLOOKUP(Table16[[#This Row],[OrderID]],[3]!Table13456[No заказа],[3]!Table13456[Количество],"",0,1)</f>
        <v>1</v>
      </c>
      <c r="I7366" s="5">
        <f>_xlfn.XLOOKUP(Table16[[#This Row],[OrderID]],[3]!Table13456[No заказа],[3]!Table13456[Цена],"",0,1)</f>
        <v>8741</v>
      </c>
      <c r="J7366" s="2" t="str">
        <f>M01_SETTINGS!$F$2</f>
        <v>KASPI</v>
      </c>
    </row>
    <row r="7367" spans="1:10" x14ac:dyDescent="0.35">
      <c r="A7367" s="3">
        <f>_xlfn.XLOOKUP(Table16[[#This Row],[OrderID]],[3]!Table13456[No заказа],[3]!Table13456[Дата
отправки],"",0,1)</f>
        <v>45571</v>
      </c>
      <c r="B7367" s="2">
        <v>421896143</v>
      </c>
      <c r="C7367" s="2"/>
      <c r="D7367" s="2"/>
      <c r="E7367" s="3"/>
      <c r="F7367" s="3"/>
      <c r="H7367" s="5">
        <f>_xlfn.XLOOKUP(Table16[[#This Row],[OrderID]],[3]!Table13456[No заказа],[3]!Table13456[Количество],"",0,1)</f>
        <v>1</v>
      </c>
      <c r="I7367" s="5">
        <f>_xlfn.XLOOKUP(Table16[[#This Row],[OrderID]],[3]!Table13456[No заказа],[3]!Table13456[Цена],"",0,1)</f>
        <v>7982</v>
      </c>
      <c r="J7367" s="2" t="str">
        <f>M01_SETTINGS!$F$2</f>
        <v>KASPI</v>
      </c>
    </row>
    <row r="7368" spans="1:10" x14ac:dyDescent="0.35">
      <c r="A7368" s="3">
        <f>_xlfn.XLOOKUP(Table16[[#This Row],[OrderID]],[3]!Table13456[No заказа],[3]!Table13456[Дата
отправки],"",0,1)</f>
        <v>45571</v>
      </c>
      <c r="B7368" s="2">
        <v>421831042</v>
      </c>
      <c r="C7368" s="2"/>
      <c r="D7368" s="2"/>
      <c r="E7368" s="3"/>
      <c r="F7368" s="3"/>
      <c r="H7368" s="5">
        <f>_xlfn.XLOOKUP(Table16[[#This Row],[OrderID]],[3]!Table13456[No заказа],[3]!Table13456[Количество],"",0,1)</f>
        <v>1</v>
      </c>
      <c r="I7368" s="5">
        <f>_xlfn.XLOOKUP(Table16[[#This Row],[OrderID]],[3]!Table13456[No заказа],[3]!Table13456[Цена],"",0,1)</f>
        <v>8486</v>
      </c>
      <c r="J7368" s="2" t="str">
        <f>M01_SETTINGS!$F$2</f>
        <v>KASPI</v>
      </c>
    </row>
    <row r="7369" spans="1:10" x14ac:dyDescent="0.35">
      <c r="A7369" s="3">
        <f>_xlfn.XLOOKUP(Table16[[#This Row],[OrderID]],[3]!Table13456[No заказа],[3]!Table13456[Дата
отправки],"",0,1)</f>
        <v>45571</v>
      </c>
      <c r="B7369" s="2">
        <v>422053050</v>
      </c>
      <c r="C7369" s="2"/>
      <c r="D7369" s="2"/>
      <c r="E7369" s="3"/>
      <c r="F7369" s="3"/>
      <c r="H7369" s="5">
        <f>_xlfn.XLOOKUP(Table16[[#This Row],[OrderID]],[3]!Table13456[No заказа],[3]!Table13456[Количество],"",0,1)</f>
        <v>1</v>
      </c>
      <c r="I7369" s="5">
        <f>_xlfn.XLOOKUP(Table16[[#This Row],[OrderID]],[3]!Table13456[No заказа],[3]!Table13456[Цена],"",0,1)</f>
        <v>8486</v>
      </c>
      <c r="J7369" s="2" t="str">
        <f>M01_SETTINGS!$F$2</f>
        <v>KASPI</v>
      </c>
    </row>
    <row r="7370" spans="1:10" x14ac:dyDescent="0.35">
      <c r="A7370" s="3">
        <f>_xlfn.XLOOKUP(Table16[[#This Row],[OrderID]],[3]!Table13456[No заказа],[3]!Table13456[Дата
отправки],"",0,1)</f>
        <v>45571</v>
      </c>
      <c r="B7370" s="2">
        <v>422033260</v>
      </c>
      <c r="C7370" s="2"/>
      <c r="D7370" s="2"/>
      <c r="E7370" s="3"/>
      <c r="F7370" s="3"/>
      <c r="H7370" s="5">
        <f>_xlfn.XLOOKUP(Table16[[#This Row],[OrderID]],[3]!Table13456[No заказа],[3]!Table13456[Количество],"",0,1)</f>
        <v>1</v>
      </c>
      <c r="I7370" s="5">
        <f>_xlfn.XLOOKUP(Table16[[#This Row],[OrderID]],[3]!Table13456[No заказа],[3]!Table13456[Цена],"",0,1)</f>
        <v>8987</v>
      </c>
      <c r="J7370" s="2" t="str">
        <f>M01_SETTINGS!$F$2</f>
        <v>KASPI</v>
      </c>
    </row>
    <row r="7371" spans="1:10" x14ac:dyDescent="0.35">
      <c r="A7371" s="3">
        <f>_xlfn.XLOOKUP(Table16[[#This Row],[OrderID]],[3]!Table13456[No заказа],[3]!Table13456[Дата
отправки],"",0,1)</f>
        <v>45571</v>
      </c>
      <c r="B7371" s="2">
        <v>422045566</v>
      </c>
      <c r="C7371" s="2"/>
      <c r="D7371" s="2"/>
      <c r="E7371" s="3"/>
      <c r="F7371" s="3"/>
      <c r="H7371" s="5">
        <f>_xlfn.XLOOKUP(Table16[[#This Row],[OrderID]],[3]!Table13456[No заказа],[3]!Table13456[Количество],"",0,1)</f>
        <v>1</v>
      </c>
      <c r="I7371" s="5">
        <f>_xlfn.XLOOKUP(Table16[[#This Row],[OrderID]],[3]!Table13456[No заказа],[3]!Table13456[Цена],"",0,1)</f>
        <v>8987</v>
      </c>
      <c r="J7371" s="2" t="str">
        <f>M01_SETTINGS!$F$2</f>
        <v>KASPI</v>
      </c>
    </row>
    <row r="7372" spans="1:10" x14ac:dyDescent="0.35">
      <c r="A7372" s="3">
        <f>_xlfn.XLOOKUP(Table16[[#This Row],[OrderID]],[3]!Table13456[No заказа],[3]!Table13456[Дата
отправки],"",0,1)</f>
        <v>45571</v>
      </c>
      <c r="B7372" s="2">
        <v>421927020</v>
      </c>
      <c r="C7372" s="2"/>
      <c r="D7372" s="2"/>
      <c r="E7372" s="3"/>
      <c r="F7372" s="3"/>
      <c r="H7372" s="5">
        <f>_xlfn.XLOOKUP(Table16[[#This Row],[OrderID]],[3]!Table13456[No заказа],[3]!Table13456[Количество],"",0,1)</f>
        <v>1</v>
      </c>
      <c r="I7372" s="5">
        <f>_xlfn.XLOOKUP(Table16[[#This Row],[OrderID]],[3]!Table13456[No заказа],[3]!Table13456[Цена],"",0,1)</f>
        <v>8998</v>
      </c>
      <c r="J7372" s="2" t="str">
        <f>M01_SETTINGS!$F$2</f>
        <v>KASPI</v>
      </c>
    </row>
    <row r="7373" spans="1:10" x14ac:dyDescent="0.35">
      <c r="A7373" s="3">
        <f>_xlfn.XLOOKUP(Table16[[#This Row],[OrderID]],[3]!Table13456[No заказа],[3]!Table13456[Дата
отправки],"",0,1)</f>
        <v>45571</v>
      </c>
      <c r="B7373" s="2">
        <v>422022915</v>
      </c>
      <c r="C7373" s="2"/>
      <c r="D7373" s="2"/>
      <c r="E7373" s="3"/>
      <c r="F7373" s="3"/>
      <c r="H7373" s="5">
        <f>_xlfn.XLOOKUP(Table16[[#This Row],[OrderID]],[3]!Table13456[No заказа],[3]!Table13456[Количество],"",0,1)</f>
        <v>1</v>
      </c>
      <c r="I7373" s="5">
        <f>_xlfn.XLOOKUP(Table16[[#This Row],[OrderID]],[3]!Table13456[No заказа],[3]!Table13456[Цена],"",0,1)</f>
        <v>8998</v>
      </c>
      <c r="J7373" s="2" t="str">
        <f>M01_SETTINGS!$F$2</f>
        <v>KASPI</v>
      </c>
    </row>
    <row r="7374" spans="1:10" x14ac:dyDescent="0.35">
      <c r="A7374" s="3">
        <f>_xlfn.XLOOKUP(Table16[[#This Row],[OrderID]],[3]!Table13456[No заказа],[3]!Table13456[Дата
отправки],"",0,1)</f>
        <v>45571</v>
      </c>
      <c r="B7374" s="2">
        <v>422250410</v>
      </c>
      <c r="C7374" s="2"/>
      <c r="D7374" s="2"/>
      <c r="E7374" s="3"/>
      <c r="F7374" s="3"/>
      <c r="H7374" s="5">
        <f>_xlfn.XLOOKUP(Table16[[#This Row],[OrderID]],[3]!Table13456[No заказа],[3]!Table13456[Количество],"",0,1)</f>
        <v>1</v>
      </c>
      <c r="I7374" s="5">
        <f>_xlfn.XLOOKUP(Table16[[#This Row],[OrderID]],[3]!Table13456[No заказа],[3]!Table13456[Цена],"",0,1)</f>
        <v>9699</v>
      </c>
      <c r="J7374" s="2" t="str">
        <f>M01_SETTINGS!$F$2</f>
        <v>KASPI</v>
      </c>
    </row>
    <row r="7375" spans="1:10" x14ac:dyDescent="0.35">
      <c r="A7375" s="3">
        <f>_xlfn.XLOOKUP(Table16[[#This Row],[OrderID]],[3]!Table13456[No заказа],[3]!Table13456[Дата
отправки],"",0,1)</f>
        <v>45571</v>
      </c>
      <c r="B7375" s="2">
        <v>421876940</v>
      </c>
      <c r="C7375" s="2"/>
      <c r="D7375" s="2"/>
      <c r="E7375" s="3"/>
      <c r="F7375" s="3"/>
      <c r="H7375" s="5">
        <f>_xlfn.XLOOKUP(Table16[[#This Row],[OrderID]],[3]!Table13456[No заказа],[3]!Table13456[Количество],"",0,1)</f>
        <v>1</v>
      </c>
      <c r="I7375" s="5">
        <f>_xlfn.XLOOKUP(Table16[[#This Row],[OrderID]],[3]!Table13456[No заказа],[3]!Table13456[Цена],"",0,1)</f>
        <v>8486</v>
      </c>
      <c r="J7375" s="2" t="str">
        <f>M01_SETTINGS!$F$2</f>
        <v>KASPI</v>
      </c>
    </row>
    <row r="7376" spans="1:10" x14ac:dyDescent="0.35">
      <c r="A7376" s="3">
        <f>_xlfn.XLOOKUP(Table16[[#This Row],[OrderID]],[3]!Table13456[No заказа],[3]!Table13456[Дата
отправки],"",0,1)</f>
        <v>45571</v>
      </c>
      <c r="B7376" s="2">
        <v>421928325</v>
      </c>
      <c r="C7376" s="2"/>
      <c r="D7376" s="2"/>
      <c r="E7376" s="3"/>
      <c r="F7376" s="3"/>
      <c r="H7376" s="5">
        <f>_xlfn.XLOOKUP(Table16[[#This Row],[OrderID]],[3]!Table13456[No заказа],[3]!Table13456[Количество],"",0,1)</f>
        <v>1</v>
      </c>
      <c r="I7376" s="5">
        <f>_xlfn.XLOOKUP(Table16[[#This Row],[OrderID]],[3]!Table13456[No заказа],[3]!Table13456[Цена],"",0,1)</f>
        <v>8486</v>
      </c>
      <c r="J7376" s="2" t="str">
        <f>M01_SETTINGS!$F$2</f>
        <v>KASPI</v>
      </c>
    </row>
    <row r="7377" spans="1:10" x14ac:dyDescent="0.35">
      <c r="A7377" s="3">
        <f>_xlfn.XLOOKUP(Table16[[#This Row],[OrderID]],[3]!Table13456[No заказа],[3]!Table13456[Дата
отправки],"",0,1)</f>
        <v>45571</v>
      </c>
      <c r="B7377" s="2">
        <v>421740159</v>
      </c>
      <c r="C7377" s="2"/>
      <c r="D7377" s="2"/>
      <c r="E7377" s="3"/>
      <c r="F7377" s="3"/>
      <c r="H7377" s="5">
        <f>_xlfn.XLOOKUP(Table16[[#This Row],[OrderID]],[3]!Table13456[No заказа],[3]!Table13456[Количество],"",0,1)</f>
        <v>1</v>
      </c>
      <c r="I7377" s="5">
        <f>_xlfn.XLOOKUP(Table16[[#This Row],[OrderID]],[3]!Table13456[No заказа],[3]!Table13456[Цена],"",0,1)</f>
        <v>8487</v>
      </c>
      <c r="J7377" s="2" t="str">
        <f>M01_SETTINGS!$F$2</f>
        <v>KASPI</v>
      </c>
    </row>
    <row r="7378" spans="1:10" x14ac:dyDescent="0.35">
      <c r="A7378" s="3">
        <f>_xlfn.XLOOKUP(Table16[[#This Row],[OrderID]],[3]!Table13456[No заказа],[3]!Table13456[Дата
отправки],"",0,1)</f>
        <v>45571</v>
      </c>
      <c r="B7378" s="2">
        <v>422025916</v>
      </c>
      <c r="C7378" s="2"/>
      <c r="D7378" s="2"/>
      <c r="E7378" s="3"/>
      <c r="F7378" s="3"/>
      <c r="H7378" s="5">
        <f>_xlfn.XLOOKUP(Table16[[#This Row],[OrderID]],[3]!Table13456[No заказа],[3]!Table13456[Количество],"",0,1)</f>
        <v>1</v>
      </c>
      <c r="I7378" s="5">
        <f>_xlfn.XLOOKUP(Table16[[#This Row],[OrderID]],[3]!Table13456[No заказа],[3]!Table13456[Цена],"",0,1)</f>
        <v>8995</v>
      </c>
      <c r="J7378" s="2" t="str">
        <f>M01_SETTINGS!$F$2</f>
        <v>KASPI</v>
      </c>
    </row>
    <row r="7379" spans="1:10" x14ac:dyDescent="0.35">
      <c r="A7379" s="3">
        <f>_xlfn.XLOOKUP(Table16[[#This Row],[OrderID]],[3]!Table13456[No заказа],[3]!Table13456[Дата
отправки],"",0,1)</f>
        <v>45571</v>
      </c>
      <c r="B7379" s="2">
        <v>422211972</v>
      </c>
      <c r="C7379" s="2"/>
      <c r="D7379" s="2"/>
      <c r="E7379" s="3"/>
      <c r="F7379" s="3"/>
      <c r="H7379" s="5">
        <f>_xlfn.XLOOKUP(Table16[[#This Row],[OrderID]],[3]!Table13456[No заказа],[3]!Table13456[Количество],"",0,1)</f>
        <v>1</v>
      </c>
      <c r="I7379" s="5">
        <f>_xlfn.XLOOKUP(Table16[[#This Row],[OrderID]],[3]!Table13456[No заказа],[3]!Table13456[Цена],"",0,1)</f>
        <v>7931</v>
      </c>
      <c r="J7379" s="2" t="str">
        <f>M01_SETTINGS!$F$2</f>
        <v>KASPI</v>
      </c>
    </row>
    <row r="7380" spans="1:10" x14ac:dyDescent="0.35">
      <c r="A7380" s="3">
        <f>_xlfn.XLOOKUP(Table16[[#This Row],[OrderID]],[3]!Table13456[No заказа],[3]!Table13456[Дата
отправки],"",0,1)</f>
        <v>45571</v>
      </c>
      <c r="B7380" s="2">
        <v>421940000</v>
      </c>
      <c r="C7380" s="2"/>
      <c r="D7380" s="2"/>
      <c r="E7380" s="3"/>
      <c r="F7380" s="3"/>
      <c r="H7380" s="5">
        <f>_xlfn.XLOOKUP(Table16[[#This Row],[OrderID]],[3]!Table13456[No заказа],[3]!Table13456[Количество],"",0,1)</f>
        <v>1</v>
      </c>
      <c r="I7380" s="5">
        <f>_xlfn.XLOOKUP(Table16[[#This Row],[OrderID]],[3]!Table13456[No заказа],[3]!Table13456[Цена],"",0,1)</f>
        <v>12196</v>
      </c>
      <c r="J7380" s="2" t="str">
        <f>M01_SETTINGS!$F$2</f>
        <v>KASPI</v>
      </c>
    </row>
    <row r="7381" spans="1:10" x14ac:dyDescent="0.35">
      <c r="A7381" s="3">
        <f>_xlfn.XLOOKUP(Table16[[#This Row],[OrderID]],[3]!Table13456[No заказа],[3]!Table13456[Дата
отправки],"",0,1)</f>
        <v>45571</v>
      </c>
      <c r="B7381" s="2">
        <v>421749525</v>
      </c>
      <c r="C7381" s="2"/>
      <c r="D7381" s="2"/>
      <c r="E7381" s="3"/>
      <c r="F7381" s="3"/>
      <c r="H7381" s="5">
        <f>_xlfn.XLOOKUP(Table16[[#This Row],[OrderID]],[3]!Table13456[No заказа],[3]!Table13456[Количество],"",0,1)</f>
        <v>1</v>
      </c>
      <c r="I7381" s="5">
        <f>_xlfn.XLOOKUP(Table16[[#This Row],[OrderID]],[3]!Table13456[No заказа],[3]!Table13456[Цена],"",0,1)</f>
        <v>9526</v>
      </c>
      <c r="J7381" s="2" t="str">
        <f>M01_SETTINGS!$F$2</f>
        <v>KASPI</v>
      </c>
    </row>
    <row r="7382" spans="1:10" x14ac:dyDescent="0.35">
      <c r="A7382" s="3">
        <f>_xlfn.XLOOKUP(Table16[[#This Row],[OrderID]],[3]!Table13456[No заказа],[3]!Table13456[Дата
отправки],"",0,1)</f>
        <v>45571</v>
      </c>
      <c r="B7382" s="2">
        <v>421791852</v>
      </c>
      <c r="C7382" s="2"/>
      <c r="D7382" s="2"/>
      <c r="E7382" s="3"/>
      <c r="F7382" s="3"/>
      <c r="H7382" s="5">
        <f>_xlfn.XLOOKUP(Table16[[#This Row],[OrderID]],[3]!Table13456[No заказа],[3]!Table13456[Количество],"",0,1)</f>
        <v>1</v>
      </c>
      <c r="I7382" s="5">
        <f>_xlfn.XLOOKUP(Table16[[#This Row],[OrderID]],[3]!Table13456[No заказа],[3]!Table13456[Цена],"",0,1)</f>
        <v>8219</v>
      </c>
      <c r="J7382" s="2" t="str">
        <f>M01_SETTINGS!$F$2</f>
        <v>KASPI</v>
      </c>
    </row>
    <row r="7383" spans="1:10" x14ac:dyDescent="0.35">
      <c r="A7383" s="3">
        <f>_xlfn.XLOOKUP(Table16[[#This Row],[OrderID]],[3]!Table13456[No заказа],[3]!Table13456[Дата
отправки],"",0,1)</f>
        <v>45571</v>
      </c>
      <c r="B7383" s="2">
        <v>422100947</v>
      </c>
      <c r="C7383" s="2"/>
      <c r="D7383" s="2"/>
      <c r="E7383" s="3"/>
      <c r="F7383" s="3"/>
      <c r="H7383" s="5">
        <f>_xlfn.XLOOKUP(Table16[[#This Row],[OrderID]],[3]!Table13456[No заказа],[3]!Table13456[Количество],"",0,1)</f>
        <v>1</v>
      </c>
      <c r="I7383" s="5">
        <f>_xlfn.XLOOKUP(Table16[[#This Row],[OrderID]],[3]!Table13456[No заказа],[3]!Table13456[Цена],"",0,1)</f>
        <v>8952</v>
      </c>
      <c r="J7383" s="2" t="str">
        <f>M01_SETTINGS!$F$2</f>
        <v>KASPI</v>
      </c>
    </row>
    <row r="7384" spans="1:10" x14ac:dyDescent="0.35">
      <c r="A7384" s="3">
        <f>_xlfn.XLOOKUP(Table16[[#This Row],[OrderID]],[3]!Table13456[No заказа],[3]!Table13456[Дата
отправки],"",0,1)</f>
        <v>45571</v>
      </c>
      <c r="B7384" s="2">
        <v>422197771</v>
      </c>
      <c r="C7384" s="2"/>
      <c r="D7384" s="2"/>
      <c r="E7384" s="3"/>
      <c r="F7384" s="3"/>
      <c r="H7384" s="5">
        <f>_xlfn.XLOOKUP(Table16[[#This Row],[OrderID]],[3]!Table13456[No заказа],[3]!Table13456[Количество],"",0,1)</f>
        <v>1</v>
      </c>
      <c r="I7384" s="5">
        <f>_xlfn.XLOOKUP(Table16[[#This Row],[OrderID]],[3]!Table13456[No заказа],[3]!Table13456[Цена],"",0,1)</f>
        <v>8376</v>
      </c>
      <c r="J7384" s="2" t="str">
        <f>M01_SETTINGS!$F$2</f>
        <v>KASPI</v>
      </c>
    </row>
    <row r="7385" spans="1:10" x14ac:dyDescent="0.35">
      <c r="A7385" s="3">
        <f>_xlfn.XLOOKUP(Table16[[#This Row],[OrderID]],[3]!Table13456[No заказа],[3]!Table13456[Дата
отправки],"",0,1)</f>
        <v>45571</v>
      </c>
      <c r="B7385" s="2">
        <v>422110299</v>
      </c>
      <c r="C7385" s="2"/>
      <c r="D7385" s="2"/>
      <c r="E7385" s="3"/>
      <c r="F7385" s="3"/>
      <c r="H7385" s="5">
        <f>_xlfn.XLOOKUP(Table16[[#This Row],[OrderID]],[3]!Table13456[No заказа],[3]!Table13456[Количество],"",0,1)</f>
        <v>1</v>
      </c>
      <c r="I7385" s="5">
        <f>_xlfn.XLOOKUP(Table16[[#This Row],[OrderID]],[3]!Table13456[No заказа],[3]!Table13456[Цена],"",0,1)</f>
        <v>8413</v>
      </c>
      <c r="J7385" s="2" t="str">
        <f>M01_SETTINGS!$F$2</f>
        <v>KASPI</v>
      </c>
    </row>
    <row r="7386" spans="1:10" x14ac:dyDescent="0.35">
      <c r="A7386" s="3">
        <f>_xlfn.XLOOKUP(Table16[[#This Row],[OrderID]],[3]!Table13456[No заказа],[3]!Table13456[Дата
отправки],"",0,1)</f>
        <v>45571</v>
      </c>
      <c r="B7386" s="2">
        <v>421761549</v>
      </c>
      <c r="C7386" s="2"/>
      <c r="D7386" s="2"/>
      <c r="E7386" s="3"/>
      <c r="F7386" s="3"/>
      <c r="H7386" s="5">
        <f>_xlfn.XLOOKUP(Table16[[#This Row],[OrderID]],[3]!Table13456[No заказа],[3]!Table13456[Количество],"",0,1)</f>
        <v>1</v>
      </c>
      <c r="I7386" s="5">
        <f>_xlfn.XLOOKUP(Table16[[#This Row],[OrderID]],[3]!Table13456[No заказа],[3]!Table13456[Цена],"",0,1)</f>
        <v>8952</v>
      </c>
      <c r="J7386" s="2" t="str">
        <f>M01_SETTINGS!$F$2</f>
        <v>KASPI</v>
      </c>
    </row>
    <row r="7387" spans="1:10" x14ac:dyDescent="0.35">
      <c r="A7387" s="3">
        <f>_xlfn.XLOOKUP(Table16[[#This Row],[OrderID]],[3]!Table13456[No заказа],[3]!Table13456[Дата
отправки],"",0,1)</f>
        <v>45571</v>
      </c>
      <c r="B7387" s="2">
        <v>422026133</v>
      </c>
      <c r="C7387" s="2"/>
      <c r="D7387" s="2"/>
      <c r="E7387" s="3"/>
      <c r="F7387" s="3"/>
      <c r="H7387" s="5">
        <f>_xlfn.XLOOKUP(Table16[[#This Row],[OrderID]],[3]!Table13456[No заказа],[3]!Table13456[Количество],"",0,1)</f>
        <v>1</v>
      </c>
      <c r="I7387" s="5">
        <f>_xlfn.XLOOKUP(Table16[[#This Row],[OrderID]],[3]!Table13456[No заказа],[3]!Table13456[Цена],"",0,1)</f>
        <v>8509</v>
      </c>
      <c r="J7387" s="2" t="str">
        <f>M01_SETTINGS!$F$2</f>
        <v>KASPI</v>
      </c>
    </row>
    <row r="7388" spans="1:10" x14ac:dyDescent="0.35">
      <c r="A7388" s="3">
        <f>_xlfn.XLOOKUP(Table16[[#This Row],[OrderID]],[3]!Table13456[No заказа],[3]!Table13456[Дата
отправки],"",0,1)</f>
        <v>45571</v>
      </c>
      <c r="B7388" s="2">
        <v>421993000</v>
      </c>
      <c r="C7388" s="2"/>
      <c r="D7388" s="2"/>
      <c r="E7388" s="3"/>
      <c r="F7388" s="3"/>
      <c r="H7388" s="5">
        <f>_xlfn.XLOOKUP(Table16[[#This Row],[OrderID]],[3]!Table13456[No заказа],[3]!Table13456[Количество],"",0,1)</f>
        <v>1</v>
      </c>
      <c r="I7388" s="5">
        <f>_xlfn.XLOOKUP(Table16[[#This Row],[OrderID]],[3]!Table13456[No заказа],[3]!Table13456[Цена],"",0,1)</f>
        <v>7943</v>
      </c>
      <c r="J7388" s="2" t="str">
        <f>M01_SETTINGS!$F$2</f>
        <v>KASPI</v>
      </c>
    </row>
    <row r="7389" spans="1:10" x14ac:dyDescent="0.35">
      <c r="A7389" s="3">
        <f>_xlfn.XLOOKUP(Table16[[#This Row],[OrderID]],[3]!Table13456[No заказа],[3]!Table13456[Дата
отправки],"",0,1)</f>
        <v>45571</v>
      </c>
      <c r="B7389" s="2">
        <v>421982020</v>
      </c>
      <c r="C7389" s="2"/>
      <c r="D7389" s="2"/>
      <c r="E7389" s="3"/>
      <c r="F7389" s="3"/>
      <c r="H7389" s="5">
        <f>_xlfn.XLOOKUP(Table16[[#This Row],[OrderID]],[3]!Table13456[No заказа],[3]!Table13456[Количество],"",0,1)</f>
        <v>1</v>
      </c>
      <c r="I7389" s="5">
        <f>_xlfn.XLOOKUP(Table16[[#This Row],[OrderID]],[3]!Table13456[No заказа],[3]!Table13456[Цена],"",0,1)</f>
        <v>8994</v>
      </c>
      <c r="J7389" s="2" t="str">
        <f>M01_SETTINGS!$F$2</f>
        <v>KASPI</v>
      </c>
    </row>
    <row r="7390" spans="1:10" x14ac:dyDescent="0.35">
      <c r="A7390" s="3">
        <f>_xlfn.XLOOKUP(Table16[[#This Row],[OrderID]],[3]!Table13456[No заказа],[3]!Table13456[Дата
отправки],"",0,1)</f>
        <v>45571</v>
      </c>
      <c r="B7390" s="2">
        <v>421994945</v>
      </c>
      <c r="C7390" s="2"/>
      <c r="D7390" s="2"/>
      <c r="E7390" s="3"/>
      <c r="F7390" s="3"/>
      <c r="H7390" s="5">
        <f>_xlfn.XLOOKUP(Table16[[#This Row],[OrderID]],[3]!Table13456[No заказа],[3]!Table13456[Количество],"",0,1)</f>
        <v>1</v>
      </c>
      <c r="I7390" s="5">
        <f>_xlfn.XLOOKUP(Table16[[#This Row],[OrderID]],[3]!Table13456[No заказа],[3]!Table13456[Цена],"",0,1)</f>
        <v>8994</v>
      </c>
      <c r="J7390" s="2" t="str">
        <f>M01_SETTINGS!$F$2</f>
        <v>KASPI</v>
      </c>
    </row>
    <row r="7391" spans="1:10" x14ac:dyDescent="0.35">
      <c r="A7391" s="3">
        <f>_xlfn.XLOOKUP(Table16[[#This Row],[OrderID]],[3]!Table13456[No заказа],[3]!Table13456[Дата
отправки],"",0,1)</f>
        <v>45571</v>
      </c>
      <c r="B7391" s="2">
        <v>422233343</v>
      </c>
      <c r="C7391" s="2"/>
      <c r="D7391" s="2"/>
      <c r="E7391" s="3"/>
      <c r="F7391" s="3"/>
      <c r="H7391" s="5">
        <f>_xlfn.XLOOKUP(Table16[[#This Row],[OrderID]],[3]!Table13456[No заказа],[3]!Table13456[Количество],"",0,1)</f>
        <v>1</v>
      </c>
      <c r="I7391" s="5">
        <f>_xlfn.XLOOKUP(Table16[[#This Row],[OrderID]],[3]!Table13456[No заказа],[3]!Table13456[Цена],"",0,1)</f>
        <v>8356</v>
      </c>
      <c r="J7391" s="2" t="str">
        <f>M01_SETTINGS!$F$2</f>
        <v>KASPI</v>
      </c>
    </row>
    <row r="7392" spans="1:10" x14ac:dyDescent="0.35">
      <c r="A7392" s="3">
        <f>_xlfn.XLOOKUP(Table16[[#This Row],[OrderID]],[3]!Table13456[No заказа],[3]!Table13456[Дата
отправки],"",0,1)</f>
        <v>45571</v>
      </c>
      <c r="B7392" s="2">
        <v>422242083</v>
      </c>
      <c r="C7392" s="2"/>
      <c r="D7392" s="2"/>
      <c r="E7392" s="3"/>
      <c r="F7392" s="3"/>
      <c r="H7392" s="5">
        <f>_xlfn.XLOOKUP(Table16[[#This Row],[OrderID]],[3]!Table13456[No заказа],[3]!Table13456[Количество],"",0,1)</f>
        <v>1</v>
      </c>
      <c r="I7392" s="5">
        <f>_xlfn.XLOOKUP(Table16[[#This Row],[OrderID]],[3]!Table13456[No заказа],[3]!Table13456[Цена],"",0,1)</f>
        <v>8330</v>
      </c>
      <c r="J7392" s="2" t="str">
        <f>M01_SETTINGS!$F$2</f>
        <v>KASPI</v>
      </c>
    </row>
    <row r="7393" spans="1:10" x14ac:dyDescent="0.35">
      <c r="A7393" s="3">
        <f>_xlfn.XLOOKUP(Table16[[#This Row],[OrderID]],[3]!Table13456[No заказа],[3]!Table13456[Дата
отправки],"",0,1)</f>
        <v>45571</v>
      </c>
      <c r="B7393" s="2">
        <v>422120229</v>
      </c>
      <c r="C7393" s="2"/>
      <c r="D7393" s="2"/>
      <c r="E7393" s="3"/>
      <c r="F7393" s="3"/>
      <c r="H7393" s="5">
        <f>_xlfn.XLOOKUP(Table16[[#This Row],[OrderID]],[3]!Table13456[No заказа],[3]!Table13456[Количество],"",0,1)</f>
        <v>1</v>
      </c>
      <c r="I7393" s="5">
        <f>_xlfn.XLOOKUP(Table16[[#This Row],[OrderID]],[3]!Table13456[No заказа],[3]!Table13456[Цена],"",0,1)</f>
        <v>7695</v>
      </c>
      <c r="J7393" s="2" t="str">
        <f>M01_SETTINGS!$F$2</f>
        <v>KASPI</v>
      </c>
    </row>
    <row r="7394" spans="1:10" x14ac:dyDescent="0.35">
      <c r="A7394" s="3">
        <f>_xlfn.XLOOKUP(Table16[[#This Row],[OrderID]],[3]!Table13456[No заказа],[3]!Table13456[Дата
отправки],"",0,1)</f>
        <v>45570</v>
      </c>
      <c r="B7394" s="2">
        <v>421451842</v>
      </c>
      <c r="C7394" s="2"/>
      <c r="D7394" s="2"/>
      <c r="E7394" s="3"/>
      <c r="F7394" s="3"/>
      <c r="H7394" s="5">
        <f>_xlfn.XLOOKUP(Table16[[#This Row],[OrderID]],[3]!Table13456[No заказа],[3]!Table13456[Количество],"",0,1)</f>
        <v>1</v>
      </c>
      <c r="I7394" s="5">
        <f>_xlfn.XLOOKUP(Table16[[#This Row],[OrderID]],[3]!Table13456[No заказа],[3]!Table13456[Цена],"",0,1)</f>
        <v>7944</v>
      </c>
      <c r="J7394" s="2" t="str">
        <f>M01_SETTINGS!$F$2</f>
        <v>KASPI</v>
      </c>
    </row>
    <row r="7395" spans="1:10" x14ac:dyDescent="0.35">
      <c r="A7395" s="3">
        <f>_xlfn.XLOOKUP(Table16[[#This Row],[OrderID]],[3]!Table13456[No заказа],[3]!Table13456[Дата
отправки],"",0,1)</f>
        <v>45570</v>
      </c>
      <c r="B7395" s="2">
        <v>421595059</v>
      </c>
      <c r="C7395" s="2"/>
      <c r="D7395" s="2"/>
      <c r="E7395" s="3"/>
      <c r="F7395" s="3"/>
      <c r="H7395" s="5">
        <f>_xlfn.XLOOKUP(Table16[[#This Row],[OrderID]],[3]!Table13456[No заказа],[3]!Table13456[Количество],"",0,1)</f>
        <v>1</v>
      </c>
      <c r="I7395" s="5">
        <f>_xlfn.XLOOKUP(Table16[[#This Row],[OrderID]],[3]!Table13456[No заказа],[3]!Table13456[Цена],"",0,1)</f>
        <v>8487</v>
      </c>
      <c r="J7395" s="2" t="str">
        <f>M01_SETTINGS!$F$2</f>
        <v>KASPI</v>
      </c>
    </row>
    <row r="7396" spans="1:10" x14ac:dyDescent="0.35">
      <c r="A7396" s="3">
        <f>_xlfn.XLOOKUP(Table16[[#This Row],[OrderID]],[3]!Table13456[No заказа],[3]!Table13456[Дата
отправки],"",0,1)</f>
        <v>45570</v>
      </c>
      <c r="B7396" s="2">
        <v>421262907</v>
      </c>
      <c r="C7396" s="2"/>
      <c r="D7396" s="2"/>
      <c r="E7396" s="3"/>
      <c r="F7396" s="3"/>
      <c r="H7396" s="5">
        <f>_xlfn.XLOOKUP(Table16[[#This Row],[OrderID]],[3]!Table13456[No заказа],[3]!Table13456[Количество],"",0,1)</f>
        <v>1</v>
      </c>
      <c r="I7396" s="5">
        <f>_xlfn.XLOOKUP(Table16[[#This Row],[OrderID]],[3]!Table13456[No заказа],[3]!Table13456[Цена],"",0,1)</f>
        <v>8989</v>
      </c>
      <c r="J7396" s="2" t="str">
        <f>M01_SETTINGS!$F$2</f>
        <v>KASPI</v>
      </c>
    </row>
    <row r="7397" spans="1:10" x14ac:dyDescent="0.35">
      <c r="A7397" s="3">
        <f>_xlfn.XLOOKUP(Table16[[#This Row],[OrderID]],[3]!Table13456[No заказа],[3]!Table13456[Дата
отправки],"",0,1)</f>
        <v>45570</v>
      </c>
      <c r="B7397" s="2">
        <v>421443889</v>
      </c>
      <c r="C7397" s="2"/>
      <c r="D7397" s="2"/>
      <c r="E7397" s="3"/>
      <c r="F7397" s="3"/>
      <c r="H7397" s="5">
        <f>_xlfn.XLOOKUP(Table16[[#This Row],[OrderID]],[3]!Table13456[No заказа],[3]!Table13456[Количество],"",0,1)</f>
        <v>1</v>
      </c>
      <c r="I7397" s="5">
        <f>_xlfn.XLOOKUP(Table16[[#This Row],[OrderID]],[3]!Table13456[No заказа],[3]!Table13456[Цена],"",0,1)</f>
        <v>8989</v>
      </c>
      <c r="J7397" s="2" t="str">
        <f>M01_SETTINGS!$F$2</f>
        <v>KASPI</v>
      </c>
    </row>
    <row r="7398" spans="1:10" x14ac:dyDescent="0.35">
      <c r="A7398" s="3">
        <f>_xlfn.XLOOKUP(Table16[[#This Row],[OrderID]],[3]!Table13456[No заказа],[3]!Table13456[Дата
отправки],"",0,1)</f>
        <v>45570</v>
      </c>
      <c r="B7398" s="2">
        <v>421259117</v>
      </c>
      <c r="C7398" s="2"/>
      <c r="D7398" s="2"/>
      <c r="E7398" s="3"/>
      <c r="F7398" s="3"/>
      <c r="H7398" s="5">
        <f>_xlfn.XLOOKUP(Table16[[#This Row],[OrderID]],[3]!Table13456[No заказа],[3]!Table13456[Количество],"",0,1)</f>
        <v>1</v>
      </c>
      <c r="I7398" s="5">
        <f>_xlfn.XLOOKUP(Table16[[#This Row],[OrderID]],[3]!Table13456[No заказа],[3]!Table13456[Цена],"",0,1)</f>
        <v>8219</v>
      </c>
      <c r="J7398" s="2" t="str">
        <f>M01_SETTINGS!$F$2</f>
        <v>KASPI</v>
      </c>
    </row>
    <row r="7399" spans="1:10" x14ac:dyDescent="0.35">
      <c r="A7399" s="3">
        <f>_xlfn.XLOOKUP(Table16[[#This Row],[OrderID]],[3]!Table13456[No заказа],[3]!Table13456[Дата
отправки],"",0,1)</f>
        <v>45570</v>
      </c>
      <c r="B7399" s="2">
        <v>421426778</v>
      </c>
      <c r="C7399" s="2"/>
      <c r="D7399" s="2"/>
      <c r="E7399" s="3"/>
      <c r="F7399" s="3"/>
      <c r="H7399" s="5">
        <f>_xlfn.XLOOKUP(Table16[[#This Row],[OrderID]],[3]!Table13456[No заказа],[3]!Table13456[Количество],"",0,1)</f>
        <v>1</v>
      </c>
      <c r="I7399" s="5">
        <f>_xlfn.XLOOKUP(Table16[[#This Row],[OrderID]],[3]!Table13456[No заказа],[3]!Table13456[Цена],"",0,1)</f>
        <v>8219</v>
      </c>
      <c r="J7399" s="2" t="str">
        <f>M01_SETTINGS!$F$2</f>
        <v>KASPI</v>
      </c>
    </row>
    <row r="7400" spans="1:10" x14ac:dyDescent="0.35">
      <c r="A7400" s="3">
        <f>_xlfn.XLOOKUP(Table16[[#This Row],[OrderID]],[3]!Table13456[No заказа],[3]!Table13456[Дата
отправки],"",0,1)</f>
        <v>45570</v>
      </c>
      <c r="B7400" s="2">
        <v>421350325</v>
      </c>
      <c r="C7400" s="2"/>
      <c r="D7400" s="2"/>
      <c r="E7400" s="3"/>
      <c r="F7400" s="3"/>
      <c r="H7400" s="5">
        <f>_xlfn.XLOOKUP(Table16[[#This Row],[OrderID]],[3]!Table13456[No заказа],[3]!Table13456[Количество],"",0,1)</f>
        <v>1</v>
      </c>
      <c r="I7400" s="5">
        <f>_xlfn.XLOOKUP(Table16[[#This Row],[OrderID]],[3]!Table13456[No заказа],[3]!Table13456[Цена],"",0,1)</f>
        <v>8999</v>
      </c>
      <c r="J7400" s="2" t="str">
        <f>M01_SETTINGS!$F$2</f>
        <v>KASPI</v>
      </c>
    </row>
    <row r="7401" spans="1:10" x14ac:dyDescent="0.35">
      <c r="A7401" s="3">
        <f>_xlfn.XLOOKUP(Table16[[#This Row],[OrderID]],[3]!Table13456[No заказа],[3]!Table13456[Дата
отправки],"",0,1)</f>
        <v>45570</v>
      </c>
      <c r="B7401" s="2">
        <v>421510969</v>
      </c>
      <c r="C7401" s="2"/>
      <c r="D7401" s="2"/>
      <c r="E7401" s="3"/>
      <c r="F7401" s="3"/>
      <c r="H7401" s="5">
        <f>_xlfn.XLOOKUP(Table16[[#This Row],[OrderID]],[3]!Table13456[No заказа],[3]!Table13456[Количество],"",0,1)</f>
        <v>1</v>
      </c>
      <c r="I7401" s="5">
        <f>_xlfn.XLOOKUP(Table16[[#This Row],[OrderID]],[3]!Table13456[No заказа],[3]!Table13456[Цена],"",0,1)</f>
        <v>10555</v>
      </c>
      <c r="J7401" s="2" t="str">
        <f>M01_SETTINGS!$F$2</f>
        <v>KASPI</v>
      </c>
    </row>
    <row r="7402" spans="1:10" x14ac:dyDescent="0.35">
      <c r="A7402" s="3">
        <f>_xlfn.XLOOKUP(Table16[[#This Row],[OrderID]],[3]!Table13456[No заказа],[3]!Table13456[Дата
отправки],"",0,1)</f>
        <v>45570</v>
      </c>
      <c r="B7402" s="2">
        <v>421503119</v>
      </c>
      <c r="C7402" s="2"/>
      <c r="D7402" s="2"/>
      <c r="E7402" s="3"/>
      <c r="F7402" s="3"/>
      <c r="H7402" s="5">
        <f>_xlfn.XLOOKUP(Table16[[#This Row],[OrderID]],[3]!Table13456[No заказа],[3]!Table13456[Количество],"",0,1)</f>
        <v>1</v>
      </c>
      <c r="I7402" s="5">
        <f>_xlfn.XLOOKUP(Table16[[#This Row],[OrderID]],[3]!Table13456[No заказа],[3]!Table13456[Цена],"",0,1)</f>
        <v>8281</v>
      </c>
      <c r="J7402" s="2" t="str">
        <f>M01_SETTINGS!$F$2</f>
        <v>KASPI</v>
      </c>
    </row>
    <row r="7403" spans="1:10" x14ac:dyDescent="0.35">
      <c r="A7403" s="3">
        <f>_xlfn.XLOOKUP(Table16[[#This Row],[OrderID]],[3]!Table13456[No заказа],[3]!Table13456[Дата
отправки],"",0,1)</f>
        <v>45570</v>
      </c>
      <c r="B7403" s="2">
        <v>421345056</v>
      </c>
      <c r="C7403" s="2"/>
      <c r="D7403" s="2"/>
      <c r="E7403" s="3"/>
      <c r="F7403" s="3"/>
      <c r="H7403" s="5">
        <f>_xlfn.XLOOKUP(Table16[[#This Row],[OrderID]],[3]!Table13456[No заказа],[3]!Table13456[Количество],"",0,1)</f>
        <v>1</v>
      </c>
      <c r="I7403" s="5">
        <f>_xlfn.XLOOKUP(Table16[[#This Row],[OrderID]],[3]!Table13456[No заказа],[3]!Table13456[Цена],"",0,1)</f>
        <v>10264</v>
      </c>
      <c r="J7403" s="2" t="str">
        <f>M01_SETTINGS!$F$2</f>
        <v>KASPI</v>
      </c>
    </row>
    <row r="7404" spans="1:10" x14ac:dyDescent="0.35">
      <c r="A7404" s="3">
        <f>_xlfn.XLOOKUP(Table16[[#This Row],[OrderID]],[3]!Table13456[No заказа],[3]!Table13456[Дата
отправки],"",0,1)</f>
        <v>45570</v>
      </c>
      <c r="B7404" s="2">
        <v>421297887</v>
      </c>
      <c r="C7404" s="2"/>
      <c r="D7404" s="2"/>
      <c r="E7404" s="3"/>
      <c r="F7404" s="3"/>
      <c r="H7404" s="5">
        <f>_xlfn.XLOOKUP(Table16[[#This Row],[OrderID]],[3]!Table13456[No заказа],[3]!Table13456[Количество],"",0,1)</f>
        <v>1</v>
      </c>
      <c r="I7404" s="5">
        <f>_xlfn.XLOOKUP(Table16[[#This Row],[OrderID]],[3]!Table13456[No заказа],[3]!Table13456[Цена],"",0,1)</f>
        <v>8219</v>
      </c>
      <c r="J7404" s="2" t="str">
        <f>M01_SETTINGS!$F$2</f>
        <v>KASPI</v>
      </c>
    </row>
    <row r="7405" spans="1:10" x14ac:dyDescent="0.35">
      <c r="A7405" s="3">
        <f>_xlfn.XLOOKUP(Table16[[#This Row],[OrderID]],[3]!Table13456[No заказа],[3]!Table13456[Дата
отправки],"",0,1)</f>
        <v>45570</v>
      </c>
      <c r="B7405" s="2">
        <v>421624107</v>
      </c>
      <c r="C7405" s="2"/>
      <c r="D7405" s="2"/>
      <c r="E7405" s="3"/>
      <c r="F7405" s="3"/>
      <c r="H7405" s="5">
        <f>_xlfn.XLOOKUP(Table16[[#This Row],[OrderID]],[3]!Table13456[No заказа],[3]!Table13456[Количество],"",0,1)</f>
        <v>1</v>
      </c>
      <c r="I7405" s="5">
        <f>_xlfn.XLOOKUP(Table16[[#This Row],[OrderID]],[3]!Table13456[No заказа],[3]!Table13456[Цена],"",0,1)</f>
        <v>8392</v>
      </c>
      <c r="J7405" s="2" t="str">
        <f>M01_SETTINGS!$F$2</f>
        <v>KASPI</v>
      </c>
    </row>
    <row r="7406" spans="1:10" x14ac:dyDescent="0.35">
      <c r="A7406" s="3">
        <f>_xlfn.XLOOKUP(Table16[[#This Row],[OrderID]],[3]!Table13456[No заказа],[3]!Table13456[Дата
отправки],"",0,1)</f>
        <v>45570</v>
      </c>
      <c r="B7406" s="2">
        <v>421173937</v>
      </c>
      <c r="C7406" s="2"/>
      <c r="D7406" s="2"/>
      <c r="E7406" s="3"/>
      <c r="F7406" s="3"/>
      <c r="H7406" s="5">
        <f>_xlfn.XLOOKUP(Table16[[#This Row],[OrderID]],[3]!Table13456[No заказа],[3]!Table13456[Количество],"",0,1)</f>
        <v>1</v>
      </c>
      <c r="I7406" s="5">
        <f>_xlfn.XLOOKUP(Table16[[#This Row],[OrderID]],[3]!Table13456[No заказа],[3]!Table13456[Цена],"",0,1)</f>
        <v>8989</v>
      </c>
      <c r="J7406" s="2" t="str">
        <f>M01_SETTINGS!$F$2</f>
        <v>KASPI</v>
      </c>
    </row>
    <row r="7407" spans="1:10" x14ac:dyDescent="0.35">
      <c r="A7407" s="3">
        <f>_xlfn.XLOOKUP(Table16[[#This Row],[OrderID]],[3]!Table13456[No заказа],[3]!Table13456[Дата
отправки],"",0,1)</f>
        <v>45570</v>
      </c>
      <c r="B7407" s="2">
        <v>421219240</v>
      </c>
      <c r="C7407" s="2"/>
      <c r="D7407" s="2"/>
      <c r="E7407" s="3"/>
      <c r="F7407" s="3"/>
      <c r="H7407" s="5">
        <f>_xlfn.XLOOKUP(Table16[[#This Row],[OrderID]],[3]!Table13456[No заказа],[3]!Table13456[Количество],"",0,1)</f>
        <v>1</v>
      </c>
      <c r="I7407" s="5">
        <f>_xlfn.XLOOKUP(Table16[[#This Row],[OrderID]],[3]!Table13456[No заказа],[3]!Table13456[Цена],"",0,1)</f>
        <v>8989</v>
      </c>
      <c r="J7407" s="2" t="str">
        <f>M01_SETTINGS!$F$2</f>
        <v>KASPI</v>
      </c>
    </row>
    <row r="7408" spans="1:10" x14ac:dyDescent="0.35">
      <c r="A7408" s="3">
        <f>_xlfn.XLOOKUP(Table16[[#This Row],[OrderID]],[3]!Table13456[No заказа],[3]!Table13456[Дата
отправки],"",0,1)</f>
        <v>45570</v>
      </c>
      <c r="B7408" s="2">
        <v>421242908</v>
      </c>
      <c r="C7408" s="2"/>
      <c r="D7408" s="2"/>
      <c r="E7408" s="3"/>
      <c r="F7408" s="3"/>
      <c r="H7408" s="5">
        <f>_xlfn.XLOOKUP(Table16[[#This Row],[OrderID]],[3]!Table13456[No заказа],[3]!Table13456[Количество],"",0,1)</f>
        <v>1</v>
      </c>
      <c r="I7408" s="5">
        <f>_xlfn.XLOOKUP(Table16[[#This Row],[OrderID]],[3]!Table13456[No заказа],[3]!Table13456[Цена],"",0,1)</f>
        <v>8964</v>
      </c>
      <c r="J7408" s="2" t="str">
        <f>M01_SETTINGS!$F$2</f>
        <v>KASPI</v>
      </c>
    </row>
    <row r="7409" spans="1:10" x14ac:dyDescent="0.35">
      <c r="A7409" s="3">
        <f>_xlfn.XLOOKUP(Table16[[#This Row],[OrderID]],[3]!Table13456[No заказа],[3]!Table13456[Дата
отправки],"",0,1)</f>
        <v>45570</v>
      </c>
      <c r="B7409" s="2">
        <v>421221684</v>
      </c>
      <c r="C7409" s="2"/>
      <c r="D7409" s="2"/>
      <c r="E7409" s="3"/>
      <c r="F7409" s="3"/>
      <c r="H7409" s="5">
        <f>_xlfn.XLOOKUP(Table16[[#This Row],[OrderID]],[3]!Table13456[No заказа],[3]!Table13456[Количество],"",0,1)</f>
        <v>1</v>
      </c>
      <c r="I7409" s="5">
        <f>_xlfn.XLOOKUP(Table16[[#This Row],[OrderID]],[3]!Table13456[No заказа],[3]!Table13456[Цена],"",0,1)</f>
        <v>8970</v>
      </c>
      <c r="J7409" s="2" t="str">
        <f>M01_SETTINGS!$F$2</f>
        <v>KASPI</v>
      </c>
    </row>
    <row r="7410" spans="1:10" x14ac:dyDescent="0.35">
      <c r="A7410" s="3">
        <f>_xlfn.XLOOKUP(Table16[[#This Row],[OrderID]],[3]!Table13456[No заказа],[3]!Table13456[Дата
отправки],"",0,1)</f>
        <v>45570</v>
      </c>
      <c r="B7410" s="2">
        <v>421698670</v>
      </c>
      <c r="C7410" s="2"/>
      <c r="D7410" s="2"/>
      <c r="E7410" s="3"/>
      <c r="F7410" s="3"/>
      <c r="H7410" s="5">
        <f>_xlfn.XLOOKUP(Table16[[#This Row],[OrderID]],[3]!Table13456[No заказа],[3]!Table13456[Количество],"",0,1)</f>
        <v>1</v>
      </c>
      <c r="I7410" s="5">
        <f>_xlfn.XLOOKUP(Table16[[#This Row],[OrderID]],[3]!Table13456[No заказа],[3]!Table13456[Цена],"",0,1)</f>
        <v>8998</v>
      </c>
      <c r="J7410" s="2" t="str">
        <f>M01_SETTINGS!$F$2</f>
        <v>KASPI</v>
      </c>
    </row>
    <row r="7411" spans="1:10" x14ac:dyDescent="0.35">
      <c r="A7411" s="3">
        <f>_xlfn.XLOOKUP(Table16[[#This Row],[OrderID]],[3]!Table13456[No заказа],[3]!Table13456[Дата
отправки],"",0,1)</f>
        <v>45570</v>
      </c>
      <c r="B7411" s="2">
        <v>421679649</v>
      </c>
      <c r="C7411" s="2"/>
      <c r="D7411" s="2"/>
      <c r="E7411" s="3"/>
      <c r="F7411" s="3"/>
      <c r="H7411" s="5">
        <f>_xlfn.XLOOKUP(Table16[[#This Row],[OrderID]],[3]!Table13456[No заказа],[3]!Table13456[Количество],"",0,1)</f>
        <v>1</v>
      </c>
      <c r="I7411" s="5">
        <f>_xlfn.XLOOKUP(Table16[[#This Row],[OrderID]],[3]!Table13456[No заказа],[3]!Table13456[Цена],"",0,1)</f>
        <v>8486</v>
      </c>
      <c r="J7411" s="2" t="str">
        <f>M01_SETTINGS!$F$2</f>
        <v>KASPI</v>
      </c>
    </row>
    <row r="7412" spans="1:10" x14ac:dyDescent="0.35">
      <c r="A7412" s="3">
        <f>_xlfn.XLOOKUP(Table16[[#This Row],[OrderID]],[3]!Table13456[No заказа],[3]!Table13456[Дата
отправки],"",0,1)</f>
        <v>45570</v>
      </c>
      <c r="B7412" s="2">
        <v>421476041</v>
      </c>
      <c r="C7412" s="2"/>
      <c r="D7412" s="2"/>
      <c r="E7412" s="3"/>
      <c r="F7412" s="3"/>
      <c r="H7412" s="5">
        <f>_xlfn.XLOOKUP(Table16[[#This Row],[OrderID]],[3]!Table13456[No заказа],[3]!Table13456[Количество],"",0,1)</f>
        <v>1</v>
      </c>
      <c r="I7412" s="5">
        <f>_xlfn.XLOOKUP(Table16[[#This Row],[OrderID]],[3]!Table13456[No заказа],[3]!Table13456[Цена],"",0,1)</f>
        <v>9995</v>
      </c>
      <c r="J7412" s="2" t="str">
        <f>M01_SETTINGS!$F$2</f>
        <v>KASPI</v>
      </c>
    </row>
    <row r="7413" spans="1:10" x14ac:dyDescent="0.35">
      <c r="A7413" s="3">
        <f>_xlfn.XLOOKUP(Table16[[#This Row],[OrderID]],[3]!Table13456[No заказа],[3]!Table13456[Дата
отправки],"",0,1)</f>
        <v>45570</v>
      </c>
      <c r="B7413" s="2">
        <v>421376337</v>
      </c>
      <c r="C7413" s="2"/>
      <c r="D7413" s="2"/>
      <c r="E7413" s="3"/>
      <c r="F7413" s="3"/>
      <c r="H7413" s="5">
        <f>_xlfn.XLOOKUP(Table16[[#This Row],[OrderID]],[3]!Table13456[No заказа],[3]!Table13456[Количество],"",0,1)</f>
        <v>1</v>
      </c>
      <c r="I7413" s="5">
        <f>_xlfn.XLOOKUP(Table16[[#This Row],[OrderID]],[3]!Table13456[No заказа],[3]!Table13456[Цена],"",0,1)</f>
        <v>8632</v>
      </c>
      <c r="J7413" s="2" t="str">
        <f>M01_SETTINGS!$F$2</f>
        <v>KASPI</v>
      </c>
    </row>
    <row r="7414" spans="1:10" x14ac:dyDescent="0.35">
      <c r="A7414" s="3">
        <f>_xlfn.XLOOKUP(Table16[[#This Row],[OrderID]],[3]!Table13456[No заказа],[3]!Table13456[Дата
отправки],"",0,1)</f>
        <v>45570</v>
      </c>
      <c r="B7414" s="2">
        <v>421398618</v>
      </c>
      <c r="C7414" s="2"/>
      <c r="D7414" s="2"/>
      <c r="E7414" s="3"/>
      <c r="F7414" s="3"/>
      <c r="H7414" s="5">
        <f>_xlfn.XLOOKUP(Table16[[#This Row],[OrderID]],[3]!Table13456[No заказа],[3]!Table13456[Количество],"",0,1)</f>
        <v>1</v>
      </c>
      <c r="I7414" s="5">
        <f>_xlfn.XLOOKUP(Table16[[#This Row],[OrderID]],[3]!Table13456[No заказа],[3]!Table13456[Цена],"",0,1)</f>
        <v>7943</v>
      </c>
      <c r="J7414" s="2" t="str">
        <f>M01_SETTINGS!$F$2</f>
        <v>KASPI</v>
      </c>
    </row>
    <row r="7415" spans="1:10" x14ac:dyDescent="0.35">
      <c r="A7415" s="3">
        <f>_xlfn.XLOOKUP(Table16[[#This Row],[OrderID]],[3]!Table13456[No заказа],[3]!Table13456[Дата
отправки],"",0,1)</f>
        <v>45570</v>
      </c>
      <c r="B7415" s="2">
        <v>421245488</v>
      </c>
      <c r="C7415" s="2"/>
      <c r="D7415" s="2"/>
      <c r="E7415" s="3"/>
      <c r="F7415" s="3"/>
      <c r="H7415" s="5">
        <f>_xlfn.XLOOKUP(Table16[[#This Row],[OrderID]],[3]!Table13456[No заказа],[3]!Table13456[Количество],"",0,1)</f>
        <v>1</v>
      </c>
      <c r="I7415" s="5">
        <f>_xlfn.XLOOKUP(Table16[[#This Row],[OrderID]],[3]!Table13456[No заказа],[3]!Table13456[Цена],"",0,1)</f>
        <v>8998</v>
      </c>
      <c r="J7415" s="2" t="str">
        <f>M01_SETTINGS!$F$2</f>
        <v>KASPI</v>
      </c>
    </row>
    <row r="7416" spans="1:10" x14ac:dyDescent="0.35">
      <c r="A7416" s="3">
        <f>_xlfn.XLOOKUP(Table16[[#This Row],[OrderID]],[3]!Table13456[No заказа],[3]!Table13456[Дата
отправки],"",0,1)</f>
        <v>45570</v>
      </c>
      <c r="B7416" s="2">
        <v>421537620</v>
      </c>
      <c r="C7416" s="2"/>
      <c r="D7416" s="2"/>
      <c r="E7416" s="3"/>
      <c r="F7416" s="3"/>
      <c r="H7416" s="5">
        <f>_xlfn.XLOOKUP(Table16[[#This Row],[OrderID]],[3]!Table13456[No заказа],[3]!Table13456[Количество],"",0,1)</f>
        <v>1</v>
      </c>
      <c r="I7416" s="5">
        <f>_xlfn.XLOOKUP(Table16[[#This Row],[OrderID]],[3]!Table13456[No заказа],[3]!Table13456[Цена],"",0,1)</f>
        <v>8486</v>
      </c>
      <c r="J7416" s="2" t="str">
        <f>M01_SETTINGS!$F$2</f>
        <v>KASPI</v>
      </c>
    </row>
    <row r="7417" spans="1:10" x14ac:dyDescent="0.35">
      <c r="A7417" s="3">
        <f>_xlfn.XLOOKUP(Table16[[#This Row],[OrderID]],[3]!Table13456[No заказа],[3]!Table13456[Дата
отправки],"",0,1)</f>
        <v>45570</v>
      </c>
      <c r="B7417" s="2">
        <v>421511270</v>
      </c>
      <c r="C7417" s="2"/>
      <c r="D7417" s="2"/>
      <c r="E7417" s="3"/>
      <c r="F7417" s="3"/>
      <c r="H7417" s="5">
        <f>_xlfn.XLOOKUP(Table16[[#This Row],[OrderID]],[3]!Table13456[No заказа],[3]!Table13456[Количество],"",0,1)</f>
        <v>1</v>
      </c>
      <c r="I7417" s="5">
        <f>_xlfn.XLOOKUP(Table16[[#This Row],[OrderID]],[3]!Table13456[No заказа],[3]!Table13456[Цена],"",0,1)</f>
        <v>8487</v>
      </c>
      <c r="J7417" s="2" t="str">
        <f>M01_SETTINGS!$F$2</f>
        <v>KASPI</v>
      </c>
    </row>
    <row r="7418" spans="1:10" x14ac:dyDescent="0.35">
      <c r="A7418" s="3">
        <f>_xlfn.XLOOKUP(Table16[[#This Row],[OrderID]],[3]!Table13456[No заказа],[3]!Table13456[Дата
отправки],"",0,1)</f>
        <v>45570</v>
      </c>
      <c r="B7418" s="2">
        <v>421211369</v>
      </c>
      <c r="C7418" s="2"/>
      <c r="D7418" s="2"/>
      <c r="E7418" s="3"/>
      <c r="F7418" s="3"/>
      <c r="H7418" s="5">
        <f>_xlfn.XLOOKUP(Table16[[#This Row],[OrderID]],[3]!Table13456[No заказа],[3]!Table13456[Количество],"",0,1)</f>
        <v>1</v>
      </c>
      <c r="I7418" s="5">
        <f>_xlfn.XLOOKUP(Table16[[#This Row],[OrderID]],[3]!Table13456[No заказа],[3]!Table13456[Цена],"",0,1)</f>
        <v>8987</v>
      </c>
      <c r="J7418" s="2" t="str">
        <f>M01_SETTINGS!$F$2</f>
        <v>KASPI</v>
      </c>
    </row>
    <row r="7419" spans="1:10" x14ac:dyDescent="0.35">
      <c r="A7419" s="3">
        <f>_xlfn.XLOOKUP(Table16[[#This Row],[OrderID]],[3]!Table13456[No заказа],[3]!Table13456[Дата
отправки],"",0,1)</f>
        <v>45570</v>
      </c>
      <c r="B7419" s="2">
        <v>421398773</v>
      </c>
      <c r="C7419" s="2"/>
      <c r="D7419" s="2"/>
      <c r="E7419" s="3"/>
      <c r="F7419" s="3"/>
      <c r="H7419" s="5">
        <f>_xlfn.XLOOKUP(Table16[[#This Row],[OrderID]],[3]!Table13456[No заказа],[3]!Table13456[Количество],"",0,1)</f>
        <v>1</v>
      </c>
      <c r="I7419" s="5">
        <f>_xlfn.XLOOKUP(Table16[[#This Row],[OrderID]],[3]!Table13456[No заказа],[3]!Table13456[Цена],"",0,1)</f>
        <v>8998</v>
      </c>
      <c r="J7419" s="2" t="str">
        <f>M01_SETTINGS!$F$2</f>
        <v>KASPI</v>
      </c>
    </row>
    <row r="7420" spans="1:10" x14ac:dyDescent="0.35">
      <c r="A7420" s="3">
        <f>_xlfn.XLOOKUP(Table16[[#This Row],[OrderID]],[3]!Table13456[No заказа],[3]!Table13456[Дата
отправки],"",0,1)</f>
        <v>45570</v>
      </c>
      <c r="B7420" s="2">
        <v>421475941</v>
      </c>
      <c r="C7420" s="2"/>
      <c r="D7420" s="2"/>
      <c r="E7420" s="3"/>
      <c r="F7420" s="3"/>
      <c r="H7420" s="5">
        <f>_xlfn.XLOOKUP(Table16[[#This Row],[OrderID]],[3]!Table13456[No заказа],[3]!Table13456[Количество],"",0,1)</f>
        <v>1</v>
      </c>
      <c r="I7420" s="5">
        <f>_xlfn.XLOOKUP(Table16[[#This Row],[OrderID]],[3]!Table13456[No заказа],[3]!Table13456[Цена],"",0,1)</f>
        <v>8998</v>
      </c>
      <c r="J7420" s="2" t="str">
        <f>M01_SETTINGS!$F$2</f>
        <v>KASPI</v>
      </c>
    </row>
    <row r="7421" spans="1:10" x14ac:dyDescent="0.35">
      <c r="A7421" s="3">
        <f>_xlfn.XLOOKUP(Table16[[#This Row],[OrderID]],[3]!Table13456[No заказа],[3]!Table13456[Дата
отправки],"",0,1)</f>
        <v>45570</v>
      </c>
      <c r="B7421" s="2">
        <v>421649951</v>
      </c>
      <c r="C7421" s="2"/>
      <c r="D7421" s="2"/>
      <c r="E7421" s="3"/>
      <c r="F7421" s="3"/>
      <c r="H7421" s="5">
        <f>_xlfn.XLOOKUP(Table16[[#This Row],[OrderID]],[3]!Table13456[No заказа],[3]!Table13456[Количество],"",0,1)</f>
        <v>1</v>
      </c>
      <c r="I7421" s="5">
        <f>_xlfn.XLOOKUP(Table16[[#This Row],[OrderID]],[3]!Table13456[No заказа],[3]!Table13456[Цена],"",0,1)</f>
        <v>8408</v>
      </c>
      <c r="J7421" s="2" t="str">
        <f>M01_SETTINGS!$F$2</f>
        <v>KASPI</v>
      </c>
    </row>
    <row r="7422" spans="1:10" x14ac:dyDescent="0.35">
      <c r="A7422" s="3">
        <f>_xlfn.XLOOKUP(Table16[[#This Row],[OrderID]],[3]!Table13456[No заказа],[3]!Table13456[Дата
отправки],"",0,1)</f>
        <v>45570</v>
      </c>
      <c r="B7422" s="2">
        <v>421658975</v>
      </c>
      <c r="C7422" s="2"/>
      <c r="D7422" s="2"/>
      <c r="E7422" s="3"/>
      <c r="F7422" s="3"/>
      <c r="H7422" s="5">
        <f>_xlfn.XLOOKUP(Table16[[#This Row],[OrderID]],[3]!Table13456[No заказа],[3]!Table13456[Количество],"",0,1)</f>
        <v>1</v>
      </c>
      <c r="I7422" s="5">
        <f>_xlfn.XLOOKUP(Table16[[#This Row],[OrderID]],[3]!Table13456[No заказа],[3]!Table13456[Цена],"",0,1)</f>
        <v>8487</v>
      </c>
      <c r="J7422" s="2" t="str">
        <f>M01_SETTINGS!$F$2</f>
        <v>KASPI</v>
      </c>
    </row>
    <row r="7423" spans="1:10" x14ac:dyDescent="0.35">
      <c r="A7423" s="3">
        <f>_xlfn.XLOOKUP(Table16[[#This Row],[OrderID]],[3]!Table13456[No заказа],[3]!Table13456[Дата
отправки],"",0,1)</f>
        <v>45570</v>
      </c>
      <c r="B7423" s="2">
        <v>421331375</v>
      </c>
      <c r="C7423" s="2"/>
      <c r="D7423" s="2"/>
      <c r="E7423" s="3"/>
      <c r="F7423" s="3"/>
      <c r="H7423" s="5">
        <f>_xlfn.XLOOKUP(Table16[[#This Row],[OrderID]],[3]!Table13456[No заказа],[3]!Table13456[Количество],"",0,1)</f>
        <v>1</v>
      </c>
      <c r="I7423" s="5">
        <f>_xlfn.XLOOKUP(Table16[[#This Row],[OrderID]],[3]!Table13456[No заказа],[3]!Table13456[Цена],"",0,1)</f>
        <v>9699</v>
      </c>
      <c r="J7423" s="2" t="str">
        <f>M01_SETTINGS!$F$2</f>
        <v>KASPI</v>
      </c>
    </row>
    <row r="7424" spans="1:10" x14ac:dyDescent="0.35">
      <c r="A7424" s="3">
        <f>_xlfn.XLOOKUP(Table16[[#This Row],[OrderID]],[3]!Table13456[No заказа],[3]!Table13456[Дата
отправки],"",0,1)</f>
        <v>45570</v>
      </c>
      <c r="B7424" s="2">
        <v>421355809</v>
      </c>
      <c r="C7424" s="2"/>
      <c r="D7424" s="2"/>
      <c r="E7424" s="3"/>
      <c r="F7424" s="3"/>
      <c r="H7424" s="5">
        <f>_xlfn.XLOOKUP(Table16[[#This Row],[OrderID]],[3]!Table13456[No заказа],[3]!Table13456[Количество],"",0,1)</f>
        <v>1</v>
      </c>
      <c r="I7424" s="5">
        <f>_xlfn.XLOOKUP(Table16[[#This Row],[OrderID]],[3]!Table13456[No заказа],[3]!Table13456[Цена],"",0,1)</f>
        <v>9699</v>
      </c>
      <c r="J7424" s="2" t="str">
        <f>M01_SETTINGS!$F$2</f>
        <v>KASPI</v>
      </c>
    </row>
    <row r="7425" spans="1:10" x14ac:dyDescent="0.35">
      <c r="A7425" s="3">
        <f>_xlfn.XLOOKUP(Table16[[#This Row],[OrderID]],[3]!Table13456[No заказа],[3]!Table13456[Дата
отправки],"",0,1)</f>
        <v>45570</v>
      </c>
      <c r="B7425" s="2">
        <v>421290387</v>
      </c>
      <c r="C7425" s="2"/>
      <c r="D7425" s="2"/>
      <c r="E7425" s="3"/>
      <c r="F7425" s="3"/>
      <c r="H7425" s="5">
        <f>_xlfn.XLOOKUP(Table16[[#This Row],[OrderID]],[3]!Table13456[No заказа],[3]!Table13456[Количество],"",0,1)</f>
        <v>1</v>
      </c>
      <c r="I7425" s="5">
        <f>_xlfn.XLOOKUP(Table16[[#This Row],[OrderID]],[3]!Table13456[No заказа],[3]!Table13456[Цена],"",0,1)</f>
        <v>8486</v>
      </c>
      <c r="J7425" s="2" t="str">
        <f>M01_SETTINGS!$F$2</f>
        <v>KASPI</v>
      </c>
    </row>
    <row r="7426" spans="1:10" x14ac:dyDescent="0.35">
      <c r="A7426" s="3">
        <f>_xlfn.XLOOKUP(Table16[[#This Row],[OrderID]],[3]!Table13456[No заказа],[3]!Table13456[Дата
отправки],"",0,1)</f>
        <v>45570</v>
      </c>
      <c r="B7426" s="2">
        <v>421379434</v>
      </c>
      <c r="C7426" s="2"/>
      <c r="D7426" s="2"/>
      <c r="E7426" s="3"/>
      <c r="F7426" s="3"/>
      <c r="H7426" s="5">
        <f>_xlfn.XLOOKUP(Table16[[#This Row],[OrderID]],[3]!Table13456[No заказа],[3]!Table13456[Количество],"",0,1)</f>
        <v>1</v>
      </c>
      <c r="I7426" s="5">
        <f>_xlfn.XLOOKUP(Table16[[#This Row],[OrderID]],[3]!Table13456[No заказа],[3]!Table13456[Цена],"",0,1)</f>
        <v>8487</v>
      </c>
      <c r="J7426" s="2" t="str">
        <f>M01_SETTINGS!$F$2</f>
        <v>KASPI</v>
      </c>
    </row>
    <row r="7427" spans="1:10" x14ac:dyDescent="0.35">
      <c r="A7427" s="3">
        <f>_xlfn.XLOOKUP(Table16[[#This Row],[OrderID]],[3]!Table13456[No заказа],[3]!Table13456[Дата
отправки],"",0,1)</f>
        <v>45570</v>
      </c>
      <c r="B7427" s="2">
        <v>421429541</v>
      </c>
      <c r="C7427" s="2"/>
      <c r="D7427" s="2"/>
      <c r="E7427" s="3"/>
      <c r="F7427" s="3"/>
      <c r="H7427" s="5">
        <f>_xlfn.XLOOKUP(Table16[[#This Row],[OrderID]],[3]!Table13456[No заказа],[3]!Table13456[Количество],"",0,1)</f>
        <v>1</v>
      </c>
      <c r="I7427" s="5">
        <f>_xlfn.XLOOKUP(Table16[[#This Row],[OrderID]],[3]!Table13456[No заказа],[3]!Table13456[Цена],"",0,1)</f>
        <v>8219</v>
      </c>
      <c r="J7427" s="2" t="str">
        <f>M01_SETTINGS!$F$2</f>
        <v>KASPI</v>
      </c>
    </row>
    <row r="7428" spans="1:10" x14ac:dyDescent="0.35">
      <c r="A7428" s="3">
        <f>_xlfn.XLOOKUP(Table16[[#This Row],[OrderID]],[3]!Table13456[No заказа],[3]!Table13456[Дата
отправки],"",0,1)</f>
        <v>45570</v>
      </c>
      <c r="B7428" s="2">
        <v>421279208</v>
      </c>
      <c r="C7428" s="2"/>
      <c r="D7428" s="2"/>
      <c r="E7428" s="3"/>
      <c r="F7428" s="3"/>
      <c r="H7428" s="5">
        <f>_xlfn.XLOOKUP(Table16[[#This Row],[OrderID]],[3]!Table13456[No заказа],[3]!Table13456[Количество],"",0,1)</f>
        <v>1</v>
      </c>
      <c r="I7428" s="5">
        <f>_xlfn.XLOOKUP(Table16[[#This Row],[OrderID]],[3]!Table13456[No заказа],[3]!Table13456[Цена],"",0,1)</f>
        <v>8997</v>
      </c>
      <c r="J7428" s="2" t="str">
        <f>M01_SETTINGS!$F$2</f>
        <v>KASPI</v>
      </c>
    </row>
    <row r="7429" spans="1:10" x14ac:dyDescent="0.35">
      <c r="A7429" s="3">
        <f>_xlfn.XLOOKUP(Table16[[#This Row],[OrderID]],[3]!Table13456[No заказа],[3]!Table13456[Дата
отправки],"",0,1)</f>
        <v>45570</v>
      </c>
      <c r="B7429" s="2">
        <v>421397461</v>
      </c>
      <c r="C7429" s="2"/>
      <c r="D7429" s="2"/>
      <c r="E7429" s="3"/>
      <c r="F7429" s="3"/>
      <c r="H7429" s="5">
        <f>_xlfn.XLOOKUP(Table16[[#This Row],[OrderID]],[3]!Table13456[No заказа],[3]!Table13456[Количество],"",0,1)</f>
        <v>1</v>
      </c>
      <c r="I7429" s="5">
        <f>_xlfn.XLOOKUP(Table16[[#This Row],[OrderID]],[3]!Table13456[No заказа],[3]!Table13456[Цена],"",0,1)</f>
        <v>8997</v>
      </c>
      <c r="J7429" s="2" t="str">
        <f>M01_SETTINGS!$F$2</f>
        <v>KASPI</v>
      </c>
    </row>
    <row r="7430" spans="1:10" x14ac:dyDescent="0.35">
      <c r="A7430" s="3">
        <f>_xlfn.XLOOKUP(Table16[[#This Row],[OrderID]],[3]!Table13456[No заказа],[3]!Table13456[Дата
отправки],"",0,1)</f>
        <v>45570</v>
      </c>
      <c r="B7430" s="2">
        <v>421459730</v>
      </c>
      <c r="C7430" s="2"/>
      <c r="D7430" s="2"/>
      <c r="E7430" s="3"/>
      <c r="F7430" s="3"/>
      <c r="H7430" s="5">
        <f>_xlfn.XLOOKUP(Table16[[#This Row],[OrderID]],[3]!Table13456[No заказа],[3]!Table13456[Количество],"",0,1)</f>
        <v>1</v>
      </c>
      <c r="I7430" s="5">
        <f>_xlfn.XLOOKUP(Table16[[#This Row],[OrderID]],[3]!Table13456[No заказа],[3]!Table13456[Цена],"",0,1)</f>
        <v>7998</v>
      </c>
      <c r="J7430" s="2" t="str">
        <f>M01_SETTINGS!$F$2</f>
        <v>KASPI</v>
      </c>
    </row>
    <row r="7431" spans="1:10" x14ac:dyDescent="0.35">
      <c r="A7431" s="3">
        <f>_xlfn.XLOOKUP(Table16[[#This Row],[OrderID]],[3]!Table13456[No заказа],[3]!Table13456[Дата
отправки],"",0,1)</f>
        <v>45570</v>
      </c>
      <c r="B7431" s="2">
        <v>421205712</v>
      </c>
      <c r="C7431" s="2"/>
      <c r="D7431" s="2"/>
      <c r="E7431" s="3"/>
      <c r="F7431" s="3"/>
      <c r="H7431" s="5">
        <f>_xlfn.XLOOKUP(Table16[[#This Row],[OrderID]],[3]!Table13456[No заказа],[3]!Table13456[Количество],"",0,1)</f>
        <v>1</v>
      </c>
      <c r="I7431" s="5">
        <f>_xlfn.XLOOKUP(Table16[[#This Row],[OrderID]],[3]!Table13456[No заказа],[3]!Table13456[Цена],"",0,1)</f>
        <v>9000</v>
      </c>
      <c r="J7431" s="2" t="str">
        <f>M01_SETTINGS!$F$2</f>
        <v>KASPI</v>
      </c>
    </row>
    <row r="7432" spans="1:10" x14ac:dyDescent="0.35">
      <c r="A7432" s="3">
        <f>_xlfn.XLOOKUP(Table16[[#This Row],[OrderID]],[3]!Table13456[No заказа],[3]!Table13456[Дата
отправки],"",0,1)</f>
        <v>45570</v>
      </c>
      <c r="B7432" s="2">
        <v>421385239</v>
      </c>
      <c r="C7432" s="2"/>
      <c r="D7432" s="2"/>
      <c r="E7432" s="3"/>
      <c r="F7432" s="3"/>
      <c r="H7432" s="5">
        <f>_xlfn.XLOOKUP(Table16[[#This Row],[OrderID]],[3]!Table13456[No заказа],[3]!Table13456[Количество],"",0,1)</f>
        <v>1</v>
      </c>
      <c r="I7432" s="5">
        <f>_xlfn.XLOOKUP(Table16[[#This Row],[OrderID]],[3]!Table13456[No заказа],[3]!Table13456[Цена],"",0,1)</f>
        <v>7944</v>
      </c>
      <c r="J7432" s="2" t="str">
        <f>M01_SETTINGS!$F$2</f>
        <v>KASPI</v>
      </c>
    </row>
    <row r="7433" spans="1:10" x14ac:dyDescent="0.35">
      <c r="A7433" s="3">
        <f>_xlfn.XLOOKUP(Table16[[#This Row],[OrderID]],[3]!Table13456[No заказа],[3]!Table13456[Дата
отправки],"",0,1)</f>
        <v>45570</v>
      </c>
      <c r="B7433" s="2">
        <v>421507374</v>
      </c>
      <c r="C7433" s="2"/>
      <c r="D7433" s="2"/>
      <c r="E7433" s="3"/>
      <c r="F7433" s="3"/>
      <c r="H7433" s="5">
        <f>_xlfn.XLOOKUP(Table16[[#This Row],[OrderID]],[3]!Table13456[No заказа],[3]!Table13456[Количество],"",0,1)</f>
        <v>1</v>
      </c>
      <c r="I7433" s="5">
        <f>_xlfn.XLOOKUP(Table16[[#This Row],[OrderID]],[3]!Table13456[No заказа],[3]!Table13456[Цена],"",0,1)</f>
        <v>7690</v>
      </c>
      <c r="J7433" s="2" t="str">
        <f>M01_SETTINGS!$F$2</f>
        <v>KASPI</v>
      </c>
    </row>
    <row r="7434" spans="1:10" x14ac:dyDescent="0.35">
      <c r="A7434" s="3">
        <f>_xlfn.XLOOKUP(Table16[[#This Row],[OrderID]],[3]!Table13456[No заказа],[3]!Table13456[Дата
отправки],"",0,1)</f>
        <v>45570</v>
      </c>
      <c r="B7434" s="2">
        <v>421705035</v>
      </c>
      <c r="C7434" s="2"/>
      <c r="D7434" s="2"/>
      <c r="E7434" s="3"/>
      <c r="F7434" s="3"/>
      <c r="H7434" s="5">
        <f>_xlfn.XLOOKUP(Table16[[#This Row],[OrderID]],[3]!Table13456[No заказа],[3]!Table13456[Количество],"",0,1)</f>
        <v>1</v>
      </c>
      <c r="I7434" s="5">
        <f>_xlfn.XLOOKUP(Table16[[#This Row],[OrderID]],[3]!Table13456[No заказа],[3]!Table13456[Цена],"",0,1)</f>
        <v>8954</v>
      </c>
      <c r="J7434" s="2" t="str">
        <f>M01_SETTINGS!$F$2</f>
        <v>KASPI</v>
      </c>
    </row>
    <row r="7435" spans="1:10" x14ac:dyDescent="0.35">
      <c r="A7435" s="3">
        <f>_xlfn.XLOOKUP(Table16[[#This Row],[OrderID]],[3]!Table13456[No заказа],[3]!Table13456[Дата
отправки],"",0,1)</f>
        <v>45570</v>
      </c>
      <c r="B7435" s="2">
        <v>421473493</v>
      </c>
      <c r="C7435" s="2"/>
      <c r="D7435" s="2"/>
      <c r="E7435" s="3"/>
      <c r="F7435" s="3"/>
      <c r="H7435" s="5">
        <f>_xlfn.XLOOKUP(Table16[[#This Row],[OrderID]],[3]!Table13456[No заказа],[3]!Table13456[Количество],"",0,1)</f>
        <v>1</v>
      </c>
      <c r="I7435" s="5">
        <f>_xlfn.XLOOKUP(Table16[[#This Row],[OrderID]],[3]!Table13456[No заказа],[3]!Table13456[Цена],"",0,1)</f>
        <v>8988</v>
      </c>
      <c r="J7435" s="2" t="str">
        <f>M01_SETTINGS!$F$2</f>
        <v>KASPI</v>
      </c>
    </row>
    <row r="7436" spans="1:10" x14ac:dyDescent="0.35">
      <c r="A7436" s="3">
        <f>_xlfn.XLOOKUP(Table16[[#This Row],[OrderID]],[3]!Table13456[No заказа],[3]!Table13456[Дата
отправки],"",0,1)</f>
        <v>45570</v>
      </c>
      <c r="B7436" s="2">
        <v>421404525</v>
      </c>
      <c r="C7436" s="2"/>
      <c r="D7436" s="2"/>
      <c r="E7436" s="3"/>
      <c r="F7436" s="3"/>
      <c r="H7436" s="5">
        <f>_xlfn.XLOOKUP(Table16[[#This Row],[OrderID]],[3]!Table13456[No заказа],[3]!Table13456[Количество],"",0,1)</f>
        <v>1</v>
      </c>
      <c r="I7436" s="5">
        <f>_xlfn.XLOOKUP(Table16[[#This Row],[OrderID]],[3]!Table13456[No заказа],[3]!Table13456[Цена],"",0,1)</f>
        <v>8969</v>
      </c>
      <c r="J7436" s="2" t="str">
        <f>M01_SETTINGS!$F$2</f>
        <v>KASPI</v>
      </c>
    </row>
    <row r="7437" spans="1:10" x14ac:dyDescent="0.35">
      <c r="A7437" s="3">
        <f>_xlfn.XLOOKUP(Table16[[#This Row],[OrderID]],[3]!Table13456[No заказа],[3]!Table13456[Дата
отправки],"",0,1)</f>
        <v>45570</v>
      </c>
      <c r="B7437" s="2">
        <v>421510617</v>
      </c>
      <c r="C7437" s="2"/>
      <c r="D7437" s="2"/>
      <c r="E7437" s="3"/>
      <c r="F7437" s="3"/>
      <c r="H7437" s="5">
        <f>_xlfn.XLOOKUP(Table16[[#This Row],[OrderID]],[3]!Table13456[No заказа],[3]!Table13456[Количество],"",0,1)</f>
        <v>1</v>
      </c>
      <c r="I7437" s="5">
        <f>_xlfn.XLOOKUP(Table16[[#This Row],[OrderID]],[3]!Table13456[No заказа],[3]!Table13456[Цена],"",0,1)</f>
        <v>8961</v>
      </c>
      <c r="J7437" s="2" t="str">
        <f>M01_SETTINGS!$F$2</f>
        <v>KASPI</v>
      </c>
    </row>
    <row r="7438" spans="1:10" x14ac:dyDescent="0.35">
      <c r="A7438" s="3">
        <f>_xlfn.XLOOKUP(Table16[[#This Row],[OrderID]],[3]!Table13456[No заказа],[3]!Table13456[Дата
отправки],"",0,1)</f>
        <v>45570</v>
      </c>
      <c r="B7438" s="2">
        <v>421263374</v>
      </c>
      <c r="C7438" s="2"/>
      <c r="D7438" s="2"/>
      <c r="E7438" s="3"/>
      <c r="F7438" s="3"/>
      <c r="H7438" s="5">
        <f>_xlfn.XLOOKUP(Table16[[#This Row],[OrderID]],[3]!Table13456[No заказа],[3]!Table13456[Количество],"",0,1)</f>
        <v>1</v>
      </c>
      <c r="I7438" s="5">
        <f>_xlfn.XLOOKUP(Table16[[#This Row],[OrderID]],[3]!Table13456[No заказа],[3]!Table13456[Цена],"",0,1)</f>
        <v>8989</v>
      </c>
      <c r="J7438" s="2" t="str">
        <f>M01_SETTINGS!$F$2</f>
        <v>KASPI</v>
      </c>
    </row>
    <row r="7439" spans="1:10" x14ac:dyDescent="0.35">
      <c r="A7439" s="3">
        <f>_xlfn.XLOOKUP(Table16[[#This Row],[OrderID]],[3]!Table13456[No заказа],[3]!Table13456[Дата
отправки],"",0,1)</f>
        <v>45570</v>
      </c>
      <c r="B7439" s="2">
        <v>421630368</v>
      </c>
      <c r="C7439" s="2"/>
      <c r="D7439" s="2"/>
      <c r="E7439" s="3"/>
      <c r="F7439" s="3"/>
      <c r="H7439" s="5">
        <f>_xlfn.XLOOKUP(Table16[[#This Row],[OrderID]],[3]!Table13456[No заказа],[3]!Table13456[Количество],"",0,1)</f>
        <v>1</v>
      </c>
      <c r="I7439" s="5">
        <f>_xlfn.XLOOKUP(Table16[[#This Row],[OrderID]],[3]!Table13456[No заказа],[3]!Table13456[Цена],"",0,1)</f>
        <v>8949</v>
      </c>
      <c r="J7439" s="2" t="str">
        <f>M01_SETTINGS!$F$2</f>
        <v>KASPI</v>
      </c>
    </row>
    <row r="7440" spans="1:10" x14ac:dyDescent="0.35">
      <c r="A7440" s="3">
        <f>_xlfn.XLOOKUP(Table16[[#This Row],[OrderID]],[3]!Table13456[No заказа],[3]!Table13456[Дата
отправки],"",0,1)</f>
        <v>45570</v>
      </c>
      <c r="B7440" s="2">
        <v>421610499</v>
      </c>
      <c r="C7440" s="2"/>
      <c r="D7440" s="2"/>
      <c r="E7440" s="3"/>
      <c r="F7440" s="3"/>
      <c r="H7440" s="5">
        <f>_xlfn.XLOOKUP(Table16[[#This Row],[OrderID]],[3]!Table13456[No заказа],[3]!Table13456[Количество],"",0,1)</f>
        <v>1</v>
      </c>
      <c r="I7440" s="5">
        <f>_xlfn.XLOOKUP(Table16[[#This Row],[OrderID]],[3]!Table13456[No заказа],[3]!Table13456[Цена],"",0,1)</f>
        <v>8952</v>
      </c>
      <c r="J7440" s="2" t="str">
        <f>M01_SETTINGS!$F$2</f>
        <v>KASPI</v>
      </c>
    </row>
    <row r="7441" spans="1:10" x14ac:dyDescent="0.35">
      <c r="A7441" s="3">
        <f>_xlfn.XLOOKUP(Table16[[#This Row],[OrderID]],[3]!Table13456[No заказа],[3]!Table13456[Дата
отправки],"",0,1)</f>
        <v>45570</v>
      </c>
      <c r="B7441" s="2">
        <v>421263219</v>
      </c>
      <c r="C7441" s="2"/>
      <c r="D7441" s="2"/>
      <c r="E7441" s="3"/>
      <c r="F7441" s="3"/>
      <c r="H7441" s="5">
        <f>_xlfn.XLOOKUP(Table16[[#This Row],[OrderID]],[3]!Table13456[No заказа],[3]!Table13456[Количество],"",0,1)</f>
        <v>1</v>
      </c>
      <c r="I7441" s="5">
        <f>_xlfn.XLOOKUP(Table16[[#This Row],[OrderID]],[3]!Table13456[No заказа],[3]!Table13456[Цена],"",0,1)</f>
        <v>8961</v>
      </c>
      <c r="J7441" s="2" t="str">
        <f>M01_SETTINGS!$F$2</f>
        <v>KASPI</v>
      </c>
    </row>
    <row r="7442" spans="1:10" x14ac:dyDescent="0.35">
      <c r="A7442" s="3">
        <f>_xlfn.XLOOKUP(Table16[[#This Row],[OrderID]],[3]!Table13456[No заказа],[3]!Table13456[Дата
отправки],"",0,1)</f>
        <v>45570</v>
      </c>
      <c r="B7442" s="2">
        <v>421406432</v>
      </c>
      <c r="C7442" s="2"/>
      <c r="D7442" s="2"/>
      <c r="E7442" s="3"/>
      <c r="F7442" s="3"/>
      <c r="H7442" s="5">
        <f>_xlfn.XLOOKUP(Table16[[#This Row],[OrderID]],[3]!Table13456[No заказа],[3]!Table13456[Количество],"",0,1)</f>
        <v>1</v>
      </c>
      <c r="I7442" s="5">
        <f>_xlfn.XLOOKUP(Table16[[#This Row],[OrderID]],[3]!Table13456[No заказа],[3]!Table13456[Цена],"",0,1)</f>
        <v>8969</v>
      </c>
      <c r="J7442" s="2" t="str">
        <f>M01_SETTINGS!$F$2</f>
        <v>KASPI</v>
      </c>
    </row>
    <row r="7443" spans="1:10" x14ac:dyDescent="0.35">
      <c r="A7443" s="3">
        <f>_xlfn.XLOOKUP(Table16[[#This Row],[OrderID]],[3]!Table13456[No заказа],[3]!Table13456[Дата
отправки],"",0,1)</f>
        <v>45570</v>
      </c>
      <c r="B7443" s="2">
        <v>421389698</v>
      </c>
      <c r="C7443" s="2"/>
      <c r="D7443" s="2"/>
      <c r="E7443" s="3"/>
      <c r="F7443" s="3"/>
      <c r="H7443" s="5">
        <f>_xlfn.XLOOKUP(Table16[[#This Row],[OrderID]],[3]!Table13456[No заказа],[3]!Table13456[Количество],"",0,1)</f>
        <v>1</v>
      </c>
      <c r="I7443" s="5">
        <f>_xlfn.XLOOKUP(Table16[[#This Row],[OrderID]],[3]!Table13456[No заказа],[3]!Table13456[Цена],"",0,1)</f>
        <v>8973</v>
      </c>
      <c r="J7443" s="2" t="str">
        <f>M01_SETTINGS!$F$2</f>
        <v>KASPI</v>
      </c>
    </row>
    <row r="7444" spans="1:10" x14ac:dyDescent="0.35">
      <c r="A7444" s="3">
        <f>_xlfn.XLOOKUP(Table16[[#This Row],[OrderID]],[3]!Table13456[No заказа],[3]!Table13456[Дата
отправки],"",0,1)</f>
        <v>45570</v>
      </c>
      <c r="B7444" s="2">
        <v>421373868</v>
      </c>
      <c r="C7444" s="2"/>
      <c r="D7444" s="2"/>
      <c r="E7444" s="3"/>
      <c r="F7444" s="3"/>
      <c r="H7444" s="5">
        <f>_xlfn.XLOOKUP(Table16[[#This Row],[OrderID]],[3]!Table13456[No заказа],[3]!Table13456[Количество],"",0,1)</f>
        <v>1</v>
      </c>
      <c r="I7444" s="5">
        <f>_xlfn.XLOOKUP(Table16[[#This Row],[OrderID]],[3]!Table13456[No заказа],[3]!Table13456[Цена],"",0,1)</f>
        <v>8977</v>
      </c>
      <c r="J7444" s="2" t="str">
        <f>M01_SETTINGS!$F$2</f>
        <v>KASPI</v>
      </c>
    </row>
    <row r="7445" spans="1:10" x14ac:dyDescent="0.35">
      <c r="A7445" s="3">
        <f>_xlfn.XLOOKUP(Table16[[#This Row],[OrderID]],[3]!Table13456[No заказа],[3]!Table13456[Дата
отправки],"",0,1)</f>
        <v>45570</v>
      </c>
      <c r="B7445" s="2">
        <v>421688838</v>
      </c>
      <c r="C7445" s="2"/>
      <c r="D7445" s="2"/>
      <c r="E7445" s="3"/>
      <c r="F7445" s="3"/>
      <c r="H7445" s="5">
        <f>_xlfn.XLOOKUP(Table16[[#This Row],[OrderID]],[3]!Table13456[No заказа],[3]!Table13456[Количество],"",0,1)</f>
        <v>1</v>
      </c>
      <c r="I7445" s="5">
        <f>_xlfn.XLOOKUP(Table16[[#This Row],[OrderID]],[3]!Table13456[No заказа],[3]!Table13456[Цена],"",0,1)</f>
        <v>8994</v>
      </c>
      <c r="J7445" s="2" t="str">
        <f>M01_SETTINGS!$F$2</f>
        <v>KASPI</v>
      </c>
    </row>
    <row r="7446" spans="1:10" x14ac:dyDescent="0.35">
      <c r="A7446" s="3">
        <f>_xlfn.XLOOKUP(Table16[[#This Row],[OrderID]],[3]!Table13456[No заказа],[3]!Table13456[Дата
отправки],"",0,1)</f>
        <v>45570</v>
      </c>
      <c r="B7446" s="2">
        <v>421736027</v>
      </c>
      <c r="C7446" s="2"/>
      <c r="D7446" s="2"/>
      <c r="E7446" s="3"/>
      <c r="F7446" s="3"/>
      <c r="H7446" s="5">
        <f>_xlfn.XLOOKUP(Table16[[#This Row],[OrderID]],[3]!Table13456[No заказа],[3]!Table13456[Количество],"",0,1)</f>
        <v>1</v>
      </c>
      <c r="I7446" s="5">
        <f>_xlfn.XLOOKUP(Table16[[#This Row],[OrderID]],[3]!Table13456[No заказа],[3]!Table13456[Цена],"",0,1)</f>
        <v>8986</v>
      </c>
      <c r="J7446" s="2" t="str">
        <f>M01_SETTINGS!$F$2</f>
        <v>KASPI</v>
      </c>
    </row>
    <row r="7447" spans="1:10" x14ac:dyDescent="0.35">
      <c r="A7447" s="3">
        <f>_xlfn.XLOOKUP(Table16[[#This Row],[OrderID]],[3]!Table13456[No заказа],[3]!Table13456[Дата
отправки],"",0,1)</f>
        <v>45570</v>
      </c>
      <c r="B7447" s="2">
        <v>421453297</v>
      </c>
      <c r="C7447" s="2"/>
      <c r="D7447" s="2"/>
      <c r="E7447" s="3"/>
      <c r="F7447" s="3"/>
      <c r="H7447" s="5">
        <f>_xlfn.XLOOKUP(Table16[[#This Row],[OrderID]],[3]!Table13456[No заказа],[3]!Table13456[Количество],"",0,1)</f>
        <v>1</v>
      </c>
      <c r="I7447" s="5">
        <f>_xlfn.XLOOKUP(Table16[[#This Row],[OrderID]],[3]!Table13456[No заказа],[3]!Table13456[Цена],"",0,1)</f>
        <v>8986</v>
      </c>
      <c r="J7447" s="2" t="str">
        <f>M01_SETTINGS!$F$2</f>
        <v>KASPI</v>
      </c>
    </row>
    <row r="7448" spans="1:10" x14ac:dyDescent="0.35">
      <c r="A7448" s="3">
        <f>_xlfn.XLOOKUP(Table16[[#This Row],[OrderID]],[3]!Table13456[No заказа],[3]!Table13456[Дата
отправки],"",0,1)</f>
        <v>45570</v>
      </c>
      <c r="B7448" s="2">
        <v>421543486</v>
      </c>
      <c r="C7448" s="2"/>
      <c r="D7448" s="2"/>
      <c r="E7448" s="3"/>
      <c r="F7448" s="3"/>
      <c r="H7448" s="5">
        <f>_xlfn.XLOOKUP(Table16[[#This Row],[OrderID]],[3]!Table13456[No заказа],[3]!Table13456[Количество],"",0,1)</f>
        <v>1</v>
      </c>
      <c r="I7448" s="5">
        <f>_xlfn.XLOOKUP(Table16[[#This Row],[OrderID]],[3]!Table13456[No заказа],[3]!Table13456[Цена],"",0,1)</f>
        <v>9699</v>
      </c>
      <c r="J7448" s="2" t="str">
        <f>M01_SETTINGS!$F$2</f>
        <v>KASPI</v>
      </c>
    </row>
    <row r="7449" spans="1:10" x14ac:dyDescent="0.35">
      <c r="A7449" s="3">
        <f>_xlfn.XLOOKUP(Table16[[#This Row],[OrderID]],[3]!Table13456[No заказа],[3]!Table13456[Дата
отправки],"",0,1)</f>
        <v>45570</v>
      </c>
      <c r="B7449" s="2">
        <v>421572594</v>
      </c>
      <c r="C7449" s="2"/>
      <c r="D7449" s="2"/>
      <c r="E7449" s="3"/>
      <c r="F7449" s="3"/>
      <c r="H7449" s="5">
        <f>_xlfn.XLOOKUP(Table16[[#This Row],[OrderID]],[3]!Table13456[No заказа],[3]!Table13456[Количество],"",0,1)</f>
        <v>1</v>
      </c>
      <c r="I7449" s="5">
        <f>_xlfn.XLOOKUP(Table16[[#This Row],[OrderID]],[3]!Table13456[No заказа],[3]!Table13456[Цена],"",0,1)</f>
        <v>8940</v>
      </c>
      <c r="J7449" s="2" t="str">
        <f>M01_SETTINGS!$F$2</f>
        <v>KASPI</v>
      </c>
    </row>
    <row r="7450" spans="1:10" x14ac:dyDescent="0.35">
      <c r="A7450" s="3">
        <f>_xlfn.XLOOKUP(Table16[[#This Row],[OrderID]],[3]!Table13456[No заказа],[3]!Table13456[Дата
отправки],"",0,1)</f>
        <v>45570</v>
      </c>
      <c r="B7450" s="2">
        <v>421624436</v>
      </c>
      <c r="C7450" s="2"/>
      <c r="D7450" s="2"/>
      <c r="E7450" s="3"/>
      <c r="F7450" s="3"/>
      <c r="H7450" s="5">
        <f>_xlfn.XLOOKUP(Table16[[#This Row],[OrderID]],[3]!Table13456[No заказа],[3]!Table13456[Количество],"",0,1)</f>
        <v>1</v>
      </c>
      <c r="I7450" s="5">
        <f>_xlfn.XLOOKUP(Table16[[#This Row],[OrderID]],[3]!Table13456[No заказа],[3]!Table13456[Цена],"",0,1)</f>
        <v>8994</v>
      </c>
      <c r="J7450" s="2" t="str">
        <f>M01_SETTINGS!$F$2</f>
        <v>KASPI</v>
      </c>
    </row>
    <row r="7451" spans="1:10" x14ac:dyDescent="0.35">
      <c r="A7451" s="3">
        <f>_xlfn.XLOOKUP(Table16[[#This Row],[OrderID]],[3]!Table13456[No заказа],[3]!Table13456[Дата
отправки],"",0,1)</f>
        <v>45570</v>
      </c>
      <c r="B7451" s="2">
        <v>421414050</v>
      </c>
      <c r="C7451" s="2"/>
      <c r="D7451" s="2"/>
      <c r="E7451" s="3"/>
      <c r="F7451" s="3"/>
      <c r="H7451" s="5">
        <f>_xlfn.XLOOKUP(Table16[[#This Row],[OrderID]],[3]!Table13456[No заказа],[3]!Table13456[Количество],"",0,1)</f>
        <v>1</v>
      </c>
      <c r="I7451" s="5">
        <f>_xlfn.XLOOKUP(Table16[[#This Row],[OrderID]],[3]!Table13456[No заказа],[3]!Table13456[Цена],"",0,1)</f>
        <v>7836</v>
      </c>
      <c r="J7451" s="2" t="str">
        <f>M01_SETTINGS!$F$2</f>
        <v>KASPI</v>
      </c>
    </row>
    <row r="7452" spans="1:10" x14ac:dyDescent="0.35">
      <c r="A7452" s="3">
        <f>_xlfn.XLOOKUP(Table16[[#This Row],[OrderID]],[3]!Table13456[No заказа],[3]!Table13456[Дата
отправки],"",0,1)</f>
        <v>45570</v>
      </c>
      <c r="B7452" s="2">
        <v>421211142</v>
      </c>
      <c r="C7452" s="2"/>
      <c r="D7452" s="2"/>
      <c r="E7452" s="3"/>
      <c r="F7452" s="3"/>
      <c r="H7452" s="5">
        <f>_xlfn.XLOOKUP(Table16[[#This Row],[OrderID]],[3]!Table13456[No заказа],[3]!Table13456[Количество],"",0,1)</f>
        <v>1</v>
      </c>
      <c r="I7452" s="5">
        <f>_xlfn.XLOOKUP(Table16[[#This Row],[OrderID]],[3]!Table13456[No заказа],[3]!Table13456[Цена],"",0,1)</f>
        <v>7846</v>
      </c>
      <c r="J7452" s="2" t="str">
        <f>M01_SETTINGS!$F$2</f>
        <v>KASPI</v>
      </c>
    </row>
    <row r="7453" spans="1:10" x14ac:dyDescent="0.35">
      <c r="A7453" s="3">
        <f>_xlfn.XLOOKUP(Table16[[#This Row],[OrderID]],[3]!Table13456[No заказа],[3]!Table13456[Дата
отправки],"",0,1)</f>
        <v>45570</v>
      </c>
      <c r="B7453" s="2">
        <v>421343665</v>
      </c>
      <c r="C7453" s="2"/>
      <c r="D7453" s="2"/>
      <c r="E7453" s="3"/>
      <c r="F7453" s="3"/>
      <c r="H7453" s="5">
        <f>_xlfn.XLOOKUP(Table16[[#This Row],[OrderID]],[3]!Table13456[No заказа],[3]!Table13456[Количество],"",0,1)</f>
        <v>1</v>
      </c>
      <c r="I7453" s="5">
        <f>_xlfn.XLOOKUP(Table16[[#This Row],[OrderID]],[3]!Table13456[No заказа],[3]!Table13456[Цена],"",0,1)</f>
        <v>8998</v>
      </c>
      <c r="J7453" s="2" t="str">
        <f>M01_SETTINGS!$F$2</f>
        <v>KASPI</v>
      </c>
    </row>
    <row r="7454" spans="1:10" x14ac:dyDescent="0.35">
      <c r="A7454" s="3">
        <f>_xlfn.XLOOKUP(Table16[[#This Row],[OrderID]],[3]!Table13456[No заказа],[3]!Table13456[Дата
отправки],"",0,1)</f>
        <v>45570</v>
      </c>
      <c r="B7454" s="2">
        <v>421428356</v>
      </c>
      <c r="C7454" s="2"/>
      <c r="D7454" s="2"/>
      <c r="E7454" s="3"/>
      <c r="F7454" s="3"/>
      <c r="H7454" s="5">
        <f>_xlfn.XLOOKUP(Table16[[#This Row],[OrderID]],[3]!Table13456[No заказа],[3]!Table13456[Количество],"",0,1)</f>
        <v>1</v>
      </c>
      <c r="I7454" s="5">
        <f>_xlfn.XLOOKUP(Table16[[#This Row],[OrderID]],[3]!Table13456[No заказа],[3]!Table13456[Цена],"",0,1)</f>
        <v>7695</v>
      </c>
      <c r="J7454" s="2" t="str">
        <f>M01_SETTINGS!$F$2</f>
        <v>KASPI</v>
      </c>
    </row>
    <row r="7455" spans="1:10" x14ac:dyDescent="0.35">
      <c r="A7455" s="3">
        <f>_xlfn.XLOOKUP(Table16[[#This Row],[OrderID]],[3]!Table13456[No заказа],[3]!Table13456[Дата
отправки],"",0,1)</f>
        <v>45570</v>
      </c>
      <c r="B7455" s="2">
        <v>421202907</v>
      </c>
      <c r="C7455" s="2"/>
      <c r="D7455" s="2"/>
      <c r="E7455" s="3"/>
      <c r="F7455" s="3"/>
      <c r="H7455" s="5">
        <f>_xlfn.XLOOKUP(Table16[[#This Row],[OrderID]],[3]!Table13456[No заказа],[3]!Table13456[Количество],"",0,1)</f>
        <v>1</v>
      </c>
      <c r="I7455" s="5">
        <f>_xlfn.XLOOKUP(Table16[[#This Row],[OrderID]],[3]!Table13456[No заказа],[3]!Table13456[Цена],"",0,1)</f>
        <v>8995</v>
      </c>
      <c r="J7455" s="2" t="str">
        <f>M01_SETTINGS!$F$2</f>
        <v>KASPI</v>
      </c>
    </row>
    <row r="7456" spans="1:10" x14ac:dyDescent="0.35">
      <c r="A7456" s="3">
        <f>_xlfn.XLOOKUP(Table16[[#This Row],[OrderID]],[3]!Table13456[No заказа],[3]!Table13456[Дата
отправки],"",0,1)</f>
        <v>45569</v>
      </c>
      <c r="B7456" s="2">
        <v>420984786</v>
      </c>
      <c r="C7456" s="2"/>
      <c r="D7456" s="2"/>
      <c r="E7456" s="3"/>
      <c r="F7456" s="3"/>
      <c r="H7456" s="5">
        <f>_xlfn.XLOOKUP(Table16[[#This Row],[OrderID]],[3]!Table13456[No заказа],[3]!Table13456[Количество],"",0,1)</f>
        <v>1</v>
      </c>
      <c r="I7456" s="5">
        <f>_xlfn.XLOOKUP(Table16[[#This Row],[OrderID]],[3]!Table13456[No заказа],[3]!Table13456[Цена],"",0,1)</f>
        <v>8487</v>
      </c>
      <c r="J7456" s="2" t="str">
        <f>M01_SETTINGS!$F$2</f>
        <v>KASPI</v>
      </c>
    </row>
    <row r="7457" spans="1:10" x14ac:dyDescent="0.35">
      <c r="A7457" s="3">
        <f>_xlfn.XLOOKUP(Table16[[#This Row],[OrderID]],[3]!Table13456[No заказа],[3]!Table13456[Дата
отправки],"",0,1)</f>
        <v>45569</v>
      </c>
      <c r="B7457" s="2">
        <v>420998235</v>
      </c>
      <c r="C7457" s="2"/>
      <c r="D7457" s="2"/>
      <c r="E7457" s="3"/>
      <c r="F7457" s="3"/>
      <c r="H7457" s="5">
        <f>_xlfn.XLOOKUP(Table16[[#This Row],[OrderID]],[3]!Table13456[No заказа],[3]!Table13456[Количество],"",0,1)</f>
        <v>1</v>
      </c>
      <c r="I7457" s="5">
        <f>_xlfn.XLOOKUP(Table16[[#This Row],[OrderID]],[3]!Table13456[No заказа],[3]!Table13456[Цена],"",0,1)</f>
        <v>8989</v>
      </c>
      <c r="J7457" s="2" t="str">
        <f>M01_SETTINGS!$F$2</f>
        <v>KASPI</v>
      </c>
    </row>
    <row r="7458" spans="1:10" x14ac:dyDescent="0.35">
      <c r="A7458" s="3">
        <f>_xlfn.XLOOKUP(Table16[[#This Row],[OrderID]],[3]!Table13456[No заказа],[3]!Table13456[Дата
отправки],"",0,1)</f>
        <v>45569</v>
      </c>
      <c r="B7458" s="2">
        <v>420801567</v>
      </c>
      <c r="C7458" s="2"/>
      <c r="D7458" s="2"/>
      <c r="E7458" s="3"/>
      <c r="F7458" s="3"/>
      <c r="H7458" s="5">
        <f>_xlfn.XLOOKUP(Table16[[#This Row],[OrderID]],[3]!Table13456[No заказа],[3]!Table13456[Количество],"",0,1)</f>
        <v>1</v>
      </c>
      <c r="I7458" s="5">
        <f>_xlfn.XLOOKUP(Table16[[#This Row],[OrderID]],[3]!Table13456[No заказа],[3]!Table13456[Цена],"",0,1)</f>
        <v>8997</v>
      </c>
      <c r="J7458" s="2" t="str">
        <f>M01_SETTINGS!$F$2</f>
        <v>KASPI</v>
      </c>
    </row>
    <row r="7459" spans="1:10" x14ac:dyDescent="0.35">
      <c r="A7459" s="3">
        <f>_xlfn.XLOOKUP(Table16[[#This Row],[OrderID]],[3]!Table13456[No заказа],[3]!Table13456[Дата
отправки],"",0,1)</f>
        <v>45569</v>
      </c>
      <c r="B7459" s="2">
        <v>420712408</v>
      </c>
      <c r="C7459" s="2"/>
      <c r="D7459" s="2"/>
      <c r="E7459" s="3"/>
      <c r="F7459" s="3"/>
      <c r="H7459" s="5">
        <f>_xlfn.XLOOKUP(Table16[[#This Row],[OrderID]],[3]!Table13456[No заказа],[3]!Table13456[Количество],"",0,1)</f>
        <v>1</v>
      </c>
      <c r="I7459" s="5">
        <f>_xlfn.XLOOKUP(Table16[[#This Row],[OrderID]],[3]!Table13456[No заказа],[3]!Table13456[Цена],"",0,1)</f>
        <v>10052</v>
      </c>
      <c r="J7459" s="2" t="str">
        <f>M01_SETTINGS!$F$2</f>
        <v>KASPI</v>
      </c>
    </row>
    <row r="7460" spans="1:10" x14ac:dyDescent="0.35">
      <c r="A7460" s="3">
        <f>_xlfn.XLOOKUP(Table16[[#This Row],[OrderID]],[3]!Table13456[No заказа],[3]!Table13456[Дата
отправки],"",0,1)</f>
        <v>45569</v>
      </c>
      <c r="B7460" s="2">
        <v>420997061</v>
      </c>
      <c r="C7460" s="2"/>
      <c r="D7460" s="2"/>
      <c r="E7460" s="3"/>
      <c r="F7460" s="3"/>
      <c r="H7460" s="5">
        <f>_xlfn.XLOOKUP(Table16[[#This Row],[OrderID]],[3]!Table13456[No заказа],[3]!Table13456[Количество],"",0,1)</f>
        <v>1</v>
      </c>
      <c r="I7460" s="5">
        <f>_xlfn.XLOOKUP(Table16[[#This Row],[OrderID]],[3]!Table13456[No заказа],[3]!Table13456[Цена],"",0,1)</f>
        <v>8219</v>
      </c>
      <c r="J7460" s="2" t="str">
        <f>M01_SETTINGS!$F$2</f>
        <v>KASPI</v>
      </c>
    </row>
    <row r="7461" spans="1:10" x14ac:dyDescent="0.35">
      <c r="A7461" s="3">
        <f>_xlfn.XLOOKUP(Table16[[#This Row],[OrderID]],[3]!Table13456[No заказа],[3]!Table13456[Дата
отправки],"",0,1)</f>
        <v>45569</v>
      </c>
      <c r="B7461" s="2">
        <v>421133179</v>
      </c>
      <c r="C7461" s="2"/>
      <c r="D7461" s="2"/>
      <c r="E7461" s="3"/>
      <c r="F7461" s="3"/>
      <c r="H7461" s="5">
        <f>_xlfn.XLOOKUP(Table16[[#This Row],[OrderID]],[3]!Table13456[No заказа],[3]!Table13456[Количество],"",0,1)</f>
        <v>1</v>
      </c>
      <c r="I7461" s="5">
        <f>_xlfn.XLOOKUP(Table16[[#This Row],[OrderID]],[3]!Table13456[No заказа],[3]!Table13456[Цена],"",0,1)</f>
        <v>10625</v>
      </c>
      <c r="J7461" s="2" t="str">
        <f>M01_SETTINGS!$F$2</f>
        <v>KASPI</v>
      </c>
    </row>
    <row r="7462" spans="1:10" x14ac:dyDescent="0.35">
      <c r="A7462" s="3">
        <f>_xlfn.XLOOKUP(Table16[[#This Row],[OrderID]],[3]!Table13456[No заказа],[3]!Table13456[Дата
отправки],"",0,1)</f>
        <v>45569</v>
      </c>
      <c r="B7462" s="2">
        <v>420829320</v>
      </c>
      <c r="C7462" s="2"/>
      <c r="D7462" s="2"/>
      <c r="E7462" s="3"/>
      <c r="F7462" s="3"/>
      <c r="H7462" s="5">
        <f>_xlfn.XLOOKUP(Table16[[#This Row],[OrderID]],[3]!Table13456[No заказа],[3]!Table13456[Количество],"",0,1)</f>
        <v>1</v>
      </c>
      <c r="I7462" s="5">
        <f>_xlfn.XLOOKUP(Table16[[#This Row],[OrderID]],[3]!Table13456[No заказа],[3]!Table13456[Цена],"",0,1)</f>
        <v>10603</v>
      </c>
      <c r="J7462" s="2" t="str">
        <f>M01_SETTINGS!$F$2</f>
        <v>KASPI</v>
      </c>
    </row>
    <row r="7463" spans="1:10" x14ac:dyDescent="0.35">
      <c r="A7463" s="3">
        <f>_xlfn.XLOOKUP(Table16[[#This Row],[OrderID]],[3]!Table13456[No заказа],[3]!Table13456[Дата
отправки],"",0,1)</f>
        <v>45569</v>
      </c>
      <c r="B7463" s="2">
        <v>420935321</v>
      </c>
      <c r="C7463" s="2"/>
      <c r="D7463" s="2"/>
      <c r="E7463" s="3"/>
      <c r="F7463" s="3"/>
      <c r="H7463" s="5">
        <f>_xlfn.XLOOKUP(Table16[[#This Row],[OrderID]],[3]!Table13456[No заказа],[3]!Table13456[Количество],"",0,1)</f>
        <v>1</v>
      </c>
      <c r="I7463" s="5">
        <f>_xlfn.XLOOKUP(Table16[[#This Row],[OrderID]],[3]!Table13456[No заказа],[3]!Table13456[Цена],"",0,1)</f>
        <v>8315</v>
      </c>
      <c r="J7463" s="2" t="str">
        <f>M01_SETTINGS!$F$2</f>
        <v>KASPI</v>
      </c>
    </row>
    <row r="7464" spans="1:10" x14ac:dyDescent="0.35">
      <c r="A7464" s="3">
        <f>_xlfn.XLOOKUP(Table16[[#This Row],[OrderID]],[3]!Table13456[No заказа],[3]!Table13456[Дата
отправки],"",0,1)</f>
        <v>45569</v>
      </c>
      <c r="B7464" s="2">
        <v>420855112</v>
      </c>
      <c r="C7464" s="2"/>
      <c r="D7464" s="2"/>
      <c r="E7464" s="3"/>
      <c r="F7464" s="3"/>
      <c r="H7464" s="5">
        <f>_xlfn.XLOOKUP(Table16[[#This Row],[OrderID]],[3]!Table13456[No заказа],[3]!Table13456[Количество],"",0,1)</f>
        <v>1</v>
      </c>
      <c r="I7464" s="5">
        <f>_xlfn.XLOOKUP(Table16[[#This Row],[OrderID]],[3]!Table13456[No заказа],[3]!Table13456[Цена],"",0,1)</f>
        <v>8997</v>
      </c>
      <c r="J7464" s="2" t="str">
        <f>M01_SETTINGS!$F$2</f>
        <v>KASPI</v>
      </c>
    </row>
    <row r="7465" spans="1:10" x14ac:dyDescent="0.35">
      <c r="A7465" s="3">
        <f>_xlfn.XLOOKUP(Table16[[#This Row],[OrderID]],[3]!Table13456[No заказа],[3]!Table13456[Дата
отправки],"",0,1)</f>
        <v>45569</v>
      </c>
      <c r="B7465" s="2">
        <v>420995900</v>
      </c>
      <c r="C7465" s="2"/>
      <c r="D7465" s="2"/>
      <c r="E7465" s="3"/>
      <c r="F7465" s="3"/>
      <c r="H7465" s="5">
        <f>_xlfn.XLOOKUP(Table16[[#This Row],[OrderID]],[3]!Table13456[No заказа],[3]!Table13456[Количество],"",0,1)</f>
        <v>1</v>
      </c>
      <c r="I7465" s="5">
        <f>_xlfn.XLOOKUP(Table16[[#This Row],[OrderID]],[3]!Table13456[No заказа],[3]!Table13456[Цена],"",0,1)</f>
        <v>10600</v>
      </c>
      <c r="J7465" s="2" t="str">
        <f>M01_SETTINGS!$F$2</f>
        <v>KASPI</v>
      </c>
    </row>
    <row r="7466" spans="1:10" x14ac:dyDescent="0.35">
      <c r="A7466" s="3">
        <f>_xlfn.XLOOKUP(Table16[[#This Row],[OrderID]],[3]!Table13456[No заказа],[3]!Table13456[Дата
отправки],"",0,1)</f>
        <v>45569</v>
      </c>
      <c r="B7466" s="2">
        <v>420781892</v>
      </c>
      <c r="C7466" s="2"/>
      <c r="D7466" s="2"/>
      <c r="E7466" s="3"/>
      <c r="F7466" s="3"/>
      <c r="H7466" s="5">
        <f>_xlfn.XLOOKUP(Table16[[#This Row],[OrderID]],[3]!Table13456[No заказа],[3]!Table13456[Количество],"",0,1)</f>
        <v>1</v>
      </c>
      <c r="I7466" s="5">
        <f>_xlfn.XLOOKUP(Table16[[#This Row],[OrderID]],[3]!Table13456[No заказа],[3]!Table13456[Цена],"",0,1)</f>
        <v>8998</v>
      </c>
      <c r="J7466" s="2" t="str">
        <f>M01_SETTINGS!$F$2</f>
        <v>KASPI</v>
      </c>
    </row>
    <row r="7467" spans="1:10" x14ac:dyDescent="0.35">
      <c r="A7467" s="3">
        <f>_xlfn.XLOOKUP(Table16[[#This Row],[OrderID]],[3]!Table13456[No заказа],[3]!Table13456[Дата
отправки],"",0,1)</f>
        <v>45569</v>
      </c>
      <c r="B7467" s="2">
        <v>420779383</v>
      </c>
      <c r="C7467" s="2"/>
      <c r="D7467" s="2"/>
      <c r="E7467" s="3"/>
      <c r="F7467" s="3"/>
      <c r="H7467" s="5">
        <f>_xlfn.XLOOKUP(Table16[[#This Row],[OrderID]],[3]!Table13456[No заказа],[3]!Table13456[Количество],"",0,1)</f>
        <v>1</v>
      </c>
      <c r="I7467" s="5">
        <f>_xlfn.XLOOKUP(Table16[[#This Row],[OrderID]],[3]!Table13456[No заказа],[3]!Table13456[Цена],"",0,1)</f>
        <v>8486</v>
      </c>
      <c r="J7467" s="2" t="str">
        <f>M01_SETTINGS!$F$2</f>
        <v>KASPI</v>
      </c>
    </row>
    <row r="7468" spans="1:10" x14ac:dyDescent="0.35">
      <c r="A7468" s="3">
        <f>_xlfn.XLOOKUP(Table16[[#This Row],[OrderID]],[3]!Table13456[No заказа],[3]!Table13456[Дата
отправки],"",0,1)</f>
        <v>45569</v>
      </c>
      <c r="B7468" s="2">
        <v>421152206</v>
      </c>
      <c r="C7468" s="2"/>
      <c r="D7468" s="2"/>
      <c r="E7468" s="3"/>
      <c r="F7468" s="3"/>
      <c r="H7468" s="5">
        <f>_xlfn.XLOOKUP(Table16[[#This Row],[OrderID]],[3]!Table13456[No заказа],[3]!Table13456[Количество],"",0,1)</f>
        <v>1</v>
      </c>
      <c r="I7468" s="5">
        <f>_xlfn.XLOOKUP(Table16[[#This Row],[OrderID]],[3]!Table13456[No заказа],[3]!Table13456[Цена],"",0,1)</f>
        <v>8486</v>
      </c>
      <c r="J7468" s="2" t="str">
        <f>M01_SETTINGS!$F$2</f>
        <v>KASPI</v>
      </c>
    </row>
    <row r="7469" spans="1:10" x14ac:dyDescent="0.35">
      <c r="A7469" s="3">
        <f>_xlfn.XLOOKUP(Table16[[#This Row],[OrderID]],[3]!Table13456[No заказа],[3]!Table13456[Дата
отправки],"",0,1)</f>
        <v>45569</v>
      </c>
      <c r="B7469" s="2">
        <v>421063247</v>
      </c>
      <c r="C7469" s="2"/>
      <c r="D7469" s="2"/>
      <c r="E7469" s="3"/>
      <c r="F7469" s="3"/>
      <c r="H7469" s="5">
        <f>_xlfn.XLOOKUP(Table16[[#This Row],[OrderID]],[3]!Table13456[No заказа],[3]!Table13456[Количество],"",0,1)</f>
        <v>1</v>
      </c>
      <c r="I7469" s="5">
        <f>_xlfn.XLOOKUP(Table16[[#This Row],[OrderID]],[3]!Table13456[No заказа],[3]!Table13456[Цена],"",0,1)</f>
        <v>8486</v>
      </c>
      <c r="J7469" s="2" t="str">
        <f>M01_SETTINGS!$F$2</f>
        <v>KASPI</v>
      </c>
    </row>
    <row r="7470" spans="1:10" x14ac:dyDescent="0.35">
      <c r="A7470" s="3">
        <f>_xlfn.XLOOKUP(Table16[[#This Row],[OrderID]],[3]!Table13456[No заказа],[3]!Table13456[Дата
отправки],"",0,1)</f>
        <v>45569</v>
      </c>
      <c r="B7470" s="2">
        <v>421136130</v>
      </c>
      <c r="C7470" s="2"/>
      <c r="D7470" s="2"/>
      <c r="E7470" s="3"/>
      <c r="F7470" s="3"/>
      <c r="H7470" s="5">
        <f>_xlfn.XLOOKUP(Table16[[#This Row],[OrderID]],[3]!Table13456[No заказа],[3]!Table13456[Количество],"",0,1)</f>
        <v>1</v>
      </c>
      <c r="I7470" s="5">
        <f>_xlfn.XLOOKUP(Table16[[#This Row],[OrderID]],[3]!Table13456[No заказа],[3]!Table13456[Цена],"",0,1)</f>
        <v>8486</v>
      </c>
      <c r="J7470" s="2" t="str">
        <f>M01_SETTINGS!$F$2</f>
        <v>KASPI</v>
      </c>
    </row>
    <row r="7471" spans="1:10" x14ac:dyDescent="0.35">
      <c r="A7471" s="3">
        <f>_xlfn.XLOOKUP(Table16[[#This Row],[OrderID]],[3]!Table13456[No заказа],[3]!Table13456[Дата
отправки],"",0,1)</f>
        <v>45569</v>
      </c>
      <c r="B7471" s="2">
        <v>421149056</v>
      </c>
      <c r="C7471" s="2"/>
      <c r="D7471" s="2"/>
      <c r="E7471" s="3"/>
      <c r="F7471" s="3"/>
      <c r="H7471" s="5">
        <f>_xlfn.XLOOKUP(Table16[[#This Row],[OrderID]],[3]!Table13456[No заказа],[3]!Table13456[Количество],"",0,1)</f>
        <v>1</v>
      </c>
      <c r="I7471" s="5">
        <f>_xlfn.XLOOKUP(Table16[[#This Row],[OrderID]],[3]!Table13456[No заказа],[3]!Table13456[Цена],"",0,1)</f>
        <v>8987</v>
      </c>
      <c r="J7471" s="2" t="str">
        <f>M01_SETTINGS!$F$2</f>
        <v>KASPI</v>
      </c>
    </row>
    <row r="7472" spans="1:10" x14ac:dyDescent="0.35">
      <c r="A7472" s="3">
        <f>_xlfn.XLOOKUP(Table16[[#This Row],[OrderID]],[3]!Table13456[No заказа],[3]!Table13456[Дата
отправки],"",0,1)</f>
        <v>45569</v>
      </c>
      <c r="B7472" s="2">
        <v>420721194</v>
      </c>
      <c r="C7472" s="2"/>
      <c r="D7472" s="2"/>
      <c r="E7472" s="3"/>
      <c r="F7472" s="3"/>
      <c r="H7472" s="5">
        <f>_xlfn.XLOOKUP(Table16[[#This Row],[OrderID]],[3]!Table13456[No заказа],[3]!Table13456[Количество],"",0,1)</f>
        <v>1</v>
      </c>
      <c r="I7472" s="5">
        <f>_xlfn.XLOOKUP(Table16[[#This Row],[OrderID]],[3]!Table13456[No заказа],[3]!Table13456[Цена],"",0,1)</f>
        <v>8998</v>
      </c>
      <c r="J7472" s="2" t="str">
        <f>M01_SETTINGS!$F$2</f>
        <v>KASPI</v>
      </c>
    </row>
    <row r="7473" spans="1:10" x14ac:dyDescent="0.35">
      <c r="A7473" s="3">
        <f>_xlfn.XLOOKUP(Table16[[#This Row],[OrderID]],[3]!Table13456[No заказа],[3]!Table13456[Дата
отправки],"",0,1)</f>
        <v>45569</v>
      </c>
      <c r="B7473" s="2">
        <v>420901069</v>
      </c>
      <c r="C7473" s="2"/>
      <c r="D7473" s="2"/>
      <c r="E7473" s="3"/>
      <c r="F7473" s="3"/>
      <c r="H7473" s="5">
        <f>_xlfn.XLOOKUP(Table16[[#This Row],[OrderID]],[3]!Table13456[No заказа],[3]!Table13456[Количество],"",0,1)</f>
        <v>1</v>
      </c>
      <c r="I7473" s="5">
        <f>_xlfn.XLOOKUP(Table16[[#This Row],[OrderID]],[3]!Table13456[No заказа],[3]!Table13456[Цена],"",0,1)</f>
        <v>9699</v>
      </c>
      <c r="J7473" s="2" t="str">
        <f>M01_SETTINGS!$F$2</f>
        <v>KASPI</v>
      </c>
    </row>
    <row r="7474" spans="1:10" x14ac:dyDescent="0.35">
      <c r="A7474" s="3">
        <f>_xlfn.XLOOKUP(Table16[[#This Row],[OrderID]],[3]!Table13456[No заказа],[3]!Table13456[Дата
отправки],"",0,1)</f>
        <v>45569</v>
      </c>
      <c r="B7474" s="2">
        <v>420909947</v>
      </c>
      <c r="C7474" s="2"/>
      <c r="D7474" s="2"/>
      <c r="E7474" s="3"/>
      <c r="F7474" s="3"/>
      <c r="H7474" s="5">
        <f>_xlfn.XLOOKUP(Table16[[#This Row],[OrderID]],[3]!Table13456[No заказа],[3]!Table13456[Количество],"",0,1)</f>
        <v>1</v>
      </c>
      <c r="I7474" s="5">
        <f>_xlfn.XLOOKUP(Table16[[#This Row],[OrderID]],[3]!Table13456[No заказа],[3]!Table13456[Цена],"",0,1)</f>
        <v>8997</v>
      </c>
      <c r="J7474" s="2" t="str">
        <f>M01_SETTINGS!$F$2</f>
        <v>KASPI</v>
      </c>
    </row>
    <row r="7475" spans="1:10" x14ac:dyDescent="0.35">
      <c r="A7475" s="3">
        <f>_xlfn.XLOOKUP(Table16[[#This Row],[OrderID]],[3]!Table13456[No заказа],[3]!Table13456[Дата
отправки],"",0,1)</f>
        <v>45569</v>
      </c>
      <c r="B7475" s="2">
        <v>421007169</v>
      </c>
      <c r="C7475" s="2"/>
      <c r="D7475" s="2"/>
      <c r="E7475" s="3"/>
      <c r="F7475" s="3"/>
      <c r="H7475" s="5">
        <f>_xlfn.XLOOKUP(Table16[[#This Row],[OrderID]],[3]!Table13456[No заказа],[3]!Table13456[Количество],"",0,1)</f>
        <v>1</v>
      </c>
      <c r="I7475" s="5">
        <f>_xlfn.XLOOKUP(Table16[[#This Row],[OrderID]],[3]!Table13456[No заказа],[3]!Table13456[Цена],"",0,1)</f>
        <v>8989</v>
      </c>
      <c r="J7475" s="2" t="str">
        <f>M01_SETTINGS!$F$2</f>
        <v>KASPI</v>
      </c>
    </row>
    <row r="7476" spans="1:10" x14ac:dyDescent="0.35">
      <c r="A7476" s="3">
        <f>_xlfn.XLOOKUP(Table16[[#This Row],[OrderID]],[3]!Table13456[No заказа],[3]!Table13456[Дата
отправки],"",0,1)</f>
        <v>45569</v>
      </c>
      <c r="B7476" s="2">
        <v>420870423</v>
      </c>
      <c r="C7476" s="2"/>
      <c r="D7476" s="2"/>
      <c r="E7476" s="3"/>
      <c r="F7476" s="3"/>
      <c r="H7476" s="5">
        <f>_xlfn.XLOOKUP(Table16[[#This Row],[OrderID]],[3]!Table13456[No заказа],[3]!Table13456[Количество],"",0,1)</f>
        <v>1</v>
      </c>
      <c r="I7476" s="5">
        <f>_xlfn.XLOOKUP(Table16[[#This Row],[OrderID]],[3]!Table13456[No заказа],[3]!Table13456[Цена],"",0,1)</f>
        <v>9202</v>
      </c>
      <c r="J7476" s="2" t="str">
        <f>M01_SETTINGS!$F$2</f>
        <v>KASPI</v>
      </c>
    </row>
    <row r="7477" spans="1:10" x14ac:dyDescent="0.35">
      <c r="A7477" s="3">
        <f>_xlfn.XLOOKUP(Table16[[#This Row],[OrderID]],[3]!Table13456[No заказа],[3]!Table13456[Дата
отправки],"",0,1)</f>
        <v>45569</v>
      </c>
      <c r="B7477" s="2">
        <v>420997895</v>
      </c>
      <c r="C7477" s="2"/>
      <c r="D7477" s="2"/>
      <c r="E7477" s="3"/>
      <c r="F7477" s="3"/>
      <c r="H7477" s="5">
        <f>_xlfn.XLOOKUP(Table16[[#This Row],[OrderID]],[3]!Table13456[No заказа],[3]!Table13456[Количество],"",0,1)</f>
        <v>1</v>
      </c>
      <c r="I7477" s="5">
        <f>_xlfn.XLOOKUP(Table16[[#This Row],[OrderID]],[3]!Table13456[No заказа],[3]!Table13456[Цена],"",0,1)</f>
        <v>7944</v>
      </c>
      <c r="J7477" s="2" t="str">
        <f>M01_SETTINGS!$F$2</f>
        <v>KASPI</v>
      </c>
    </row>
    <row r="7478" spans="1:10" x14ac:dyDescent="0.35">
      <c r="A7478" s="3">
        <f>_xlfn.XLOOKUP(Table16[[#This Row],[OrderID]],[3]!Table13456[No заказа],[3]!Table13456[Дата
отправки],"",0,1)</f>
        <v>45569</v>
      </c>
      <c r="B7478" s="2">
        <v>420682579</v>
      </c>
      <c r="C7478" s="2"/>
      <c r="D7478" s="2"/>
      <c r="E7478" s="3"/>
      <c r="F7478" s="3"/>
      <c r="H7478" s="5">
        <f>_xlfn.XLOOKUP(Table16[[#This Row],[OrderID]],[3]!Table13456[No заказа],[3]!Table13456[Количество],"",0,1)</f>
        <v>1</v>
      </c>
      <c r="I7478" s="5">
        <f>_xlfn.XLOOKUP(Table16[[#This Row],[OrderID]],[3]!Table13456[No заказа],[3]!Table13456[Цена],"",0,1)</f>
        <v>8314</v>
      </c>
      <c r="J7478" s="2" t="str">
        <f>M01_SETTINGS!$F$2</f>
        <v>KASPI</v>
      </c>
    </row>
    <row r="7479" spans="1:10" x14ac:dyDescent="0.35">
      <c r="A7479" s="3">
        <f>_xlfn.XLOOKUP(Table16[[#This Row],[OrderID]],[3]!Table13456[No заказа],[3]!Table13456[Дата
отправки],"",0,1)</f>
        <v>45569</v>
      </c>
      <c r="B7479" s="2">
        <v>421002287</v>
      </c>
      <c r="C7479" s="2"/>
      <c r="D7479" s="2"/>
      <c r="E7479" s="3"/>
      <c r="F7479" s="3"/>
      <c r="H7479" s="5">
        <f>_xlfn.XLOOKUP(Table16[[#This Row],[OrderID]],[3]!Table13456[No заказа],[3]!Table13456[Количество],"",0,1)</f>
        <v>1</v>
      </c>
      <c r="I7479" s="5">
        <f>_xlfn.XLOOKUP(Table16[[#This Row],[OrderID]],[3]!Table13456[No заказа],[3]!Table13456[Цена],"",0,1)</f>
        <v>8967</v>
      </c>
      <c r="J7479" s="2" t="str">
        <f>M01_SETTINGS!$F$2</f>
        <v>KASPI</v>
      </c>
    </row>
    <row r="7480" spans="1:10" x14ac:dyDescent="0.35">
      <c r="A7480" s="3">
        <f>_xlfn.XLOOKUP(Table16[[#This Row],[OrderID]],[3]!Table13456[No заказа],[3]!Table13456[Дата
отправки],"",0,1)</f>
        <v>45569</v>
      </c>
      <c r="B7480" s="2">
        <v>420969372</v>
      </c>
      <c r="C7480" s="2"/>
      <c r="D7480" s="2"/>
      <c r="E7480" s="3"/>
      <c r="F7480" s="3"/>
      <c r="H7480" s="5">
        <f>_xlfn.XLOOKUP(Table16[[#This Row],[OrderID]],[3]!Table13456[No заказа],[3]!Table13456[Количество],"",0,1)</f>
        <v>1</v>
      </c>
      <c r="I7480" s="5">
        <f>_xlfn.XLOOKUP(Table16[[#This Row],[OrderID]],[3]!Table13456[No заказа],[3]!Table13456[Цена],"",0,1)</f>
        <v>8971</v>
      </c>
      <c r="J7480" s="2" t="str">
        <f>M01_SETTINGS!$F$2</f>
        <v>KASPI</v>
      </c>
    </row>
    <row r="7481" spans="1:10" x14ac:dyDescent="0.35">
      <c r="A7481" s="3">
        <f>_xlfn.XLOOKUP(Table16[[#This Row],[OrderID]],[3]!Table13456[No заказа],[3]!Table13456[Дата
отправки],"",0,1)</f>
        <v>45569</v>
      </c>
      <c r="B7481" s="2">
        <v>420904527</v>
      </c>
      <c r="C7481" s="2"/>
      <c r="D7481" s="2"/>
      <c r="E7481" s="3"/>
      <c r="F7481" s="3"/>
      <c r="H7481" s="5">
        <f>_xlfn.XLOOKUP(Table16[[#This Row],[OrderID]],[3]!Table13456[No заказа],[3]!Table13456[Количество],"",0,1)</f>
        <v>1</v>
      </c>
      <c r="I7481" s="5">
        <f>_xlfn.XLOOKUP(Table16[[#This Row],[OrderID]],[3]!Table13456[No заказа],[3]!Table13456[Цена],"",0,1)</f>
        <v>8989</v>
      </c>
      <c r="J7481" s="2" t="str">
        <f>M01_SETTINGS!$F$2</f>
        <v>KASPI</v>
      </c>
    </row>
    <row r="7482" spans="1:10" x14ac:dyDescent="0.35">
      <c r="A7482" s="3">
        <f>_xlfn.XLOOKUP(Table16[[#This Row],[OrderID]],[3]!Table13456[No заказа],[3]!Table13456[Дата
отправки],"",0,1)</f>
        <v>45569</v>
      </c>
      <c r="B7482" s="2">
        <v>420997265</v>
      </c>
      <c r="C7482" s="2"/>
      <c r="D7482" s="2"/>
      <c r="E7482" s="3"/>
      <c r="F7482" s="3"/>
      <c r="H7482" s="5">
        <f>_xlfn.XLOOKUP(Table16[[#This Row],[OrderID]],[3]!Table13456[No заказа],[3]!Table13456[Количество],"",0,1)</f>
        <v>1</v>
      </c>
      <c r="I7482" s="5">
        <f>_xlfn.XLOOKUP(Table16[[#This Row],[OrderID]],[3]!Table13456[No заказа],[3]!Table13456[Цена],"",0,1)</f>
        <v>9949</v>
      </c>
      <c r="J7482" s="2" t="str">
        <f>M01_SETTINGS!$F$2</f>
        <v>KASPI</v>
      </c>
    </row>
    <row r="7483" spans="1:10" x14ac:dyDescent="0.35">
      <c r="A7483" s="3">
        <f>_xlfn.XLOOKUP(Table16[[#This Row],[OrderID]],[3]!Table13456[No заказа],[3]!Table13456[Дата
отправки],"",0,1)</f>
        <v>45569</v>
      </c>
      <c r="B7483" s="2">
        <v>420675708</v>
      </c>
      <c r="C7483" s="2"/>
      <c r="D7483" s="2"/>
      <c r="E7483" s="3"/>
      <c r="F7483" s="3"/>
      <c r="H7483" s="5">
        <f>_xlfn.XLOOKUP(Table16[[#This Row],[OrderID]],[3]!Table13456[No заказа],[3]!Table13456[Количество],"",0,1)</f>
        <v>1</v>
      </c>
      <c r="I7483" s="5">
        <f>_xlfn.XLOOKUP(Table16[[#This Row],[OrderID]],[3]!Table13456[No заказа],[3]!Table13456[Цена],"",0,1)</f>
        <v>8315</v>
      </c>
      <c r="J7483" s="2" t="str">
        <f>M01_SETTINGS!$F$2</f>
        <v>KASPI</v>
      </c>
    </row>
    <row r="7484" spans="1:10" x14ac:dyDescent="0.35">
      <c r="A7484" s="3">
        <f>_xlfn.XLOOKUP(Table16[[#This Row],[OrderID]],[3]!Table13456[No заказа],[3]!Table13456[Дата
отправки],"",0,1)</f>
        <v>45569</v>
      </c>
      <c r="B7484" s="2">
        <v>420924751</v>
      </c>
      <c r="C7484" s="2"/>
      <c r="D7484" s="2"/>
      <c r="E7484" s="3"/>
      <c r="F7484" s="3"/>
      <c r="H7484" s="5">
        <f>_xlfn.XLOOKUP(Table16[[#This Row],[OrderID]],[3]!Table13456[No заказа],[3]!Table13456[Количество],"",0,1)</f>
        <v>1</v>
      </c>
      <c r="I7484" s="5">
        <f>_xlfn.XLOOKUP(Table16[[#This Row],[OrderID]],[3]!Table13456[No заказа],[3]!Table13456[Цена],"",0,1)</f>
        <v>7684</v>
      </c>
      <c r="J7484" s="2" t="str">
        <f>M01_SETTINGS!$F$2</f>
        <v>KASPI</v>
      </c>
    </row>
    <row r="7485" spans="1:10" x14ac:dyDescent="0.35">
      <c r="A7485" s="3">
        <f>_xlfn.XLOOKUP(Table16[[#This Row],[OrderID]],[3]!Table13456[No заказа],[3]!Table13456[Дата
отправки],"",0,1)</f>
        <v>45569</v>
      </c>
      <c r="B7485" s="2">
        <v>421031304</v>
      </c>
      <c r="C7485" s="2"/>
      <c r="D7485" s="2"/>
      <c r="E7485" s="3"/>
      <c r="F7485" s="3"/>
      <c r="H7485" s="5">
        <f>_xlfn.XLOOKUP(Table16[[#This Row],[OrderID]],[3]!Table13456[No заказа],[3]!Table13456[Количество],"",0,1)</f>
        <v>1</v>
      </c>
      <c r="I7485" s="5">
        <f>_xlfn.XLOOKUP(Table16[[#This Row],[OrderID]],[3]!Table13456[No заказа],[3]!Table13456[Цена],"",0,1)</f>
        <v>7688</v>
      </c>
      <c r="J7485" s="2" t="str">
        <f>M01_SETTINGS!$F$2</f>
        <v>KASPI</v>
      </c>
    </row>
    <row r="7486" spans="1:10" x14ac:dyDescent="0.35">
      <c r="A7486" s="3">
        <f>_xlfn.XLOOKUP(Table16[[#This Row],[OrderID]],[3]!Table13456[No заказа],[3]!Table13456[Дата
отправки],"",0,1)</f>
        <v>45569</v>
      </c>
      <c r="B7486" s="2">
        <v>421059478</v>
      </c>
      <c r="C7486" s="2"/>
      <c r="D7486" s="2"/>
      <c r="E7486" s="3"/>
      <c r="F7486" s="3"/>
      <c r="H7486" s="5">
        <f>_xlfn.XLOOKUP(Table16[[#This Row],[OrderID]],[3]!Table13456[No заказа],[3]!Table13456[Количество],"",0,1)</f>
        <v>1</v>
      </c>
      <c r="I7486" s="5">
        <f>_xlfn.XLOOKUP(Table16[[#This Row],[OrderID]],[3]!Table13456[No заказа],[3]!Table13456[Цена],"",0,1)</f>
        <v>11613</v>
      </c>
      <c r="J7486" s="2" t="str">
        <f>M01_SETTINGS!$F$2</f>
        <v>KASPI</v>
      </c>
    </row>
    <row r="7487" spans="1:10" x14ac:dyDescent="0.35">
      <c r="A7487" s="3">
        <f>_xlfn.XLOOKUP(Table16[[#This Row],[OrderID]],[3]!Table13456[No заказа],[3]!Table13456[Дата
отправки],"",0,1)</f>
        <v>45569</v>
      </c>
      <c r="B7487" s="2">
        <v>420950941</v>
      </c>
      <c r="C7487" s="2"/>
      <c r="D7487" s="2"/>
      <c r="E7487" s="3"/>
      <c r="F7487" s="3"/>
      <c r="H7487" s="5">
        <f>_xlfn.XLOOKUP(Table16[[#This Row],[OrderID]],[3]!Table13456[No заказа],[3]!Table13456[Количество],"",0,1)</f>
        <v>1</v>
      </c>
      <c r="I7487" s="5">
        <f>_xlfn.XLOOKUP(Table16[[#This Row],[OrderID]],[3]!Table13456[No заказа],[3]!Table13456[Цена],"",0,1)</f>
        <v>8998</v>
      </c>
      <c r="J7487" s="2" t="str">
        <f>M01_SETTINGS!$F$2</f>
        <v>KASPI</v>
      </c>
    </row>
    <row r="7488" spans="1:10" x14ac:dyDescent="0.35">
      <c r="A7488" s="3">
        <f>_xlfn.XLOOKUP(Table16[[#This Row],[OrderID]],[3]!Table13456[No заказа],[3]!Table13456[Дата
отправки],"",0,1)</f>
        <v>45569</v>
      </c>
      <c r="B7488" s="2">
        <v>420753198</v>
      </c>
      <c r="C7488" s="2"/>
      <c r="D7488" s="2"/>
      <c r="E7488" s="3"/>
      <c r="F7488" s="3"/>
      <c r="H7488" s="5">
        <f>_xlfn.XLOOKUP(Table16[[#This Row],[OrderID]],[3]!Table13456[No заказа],[3]!Table13456[Количество],"",0,1)</f>
        <v>1</v>
      </c>
      <c r="I7488" s="5">
        <f>_xlfn.XLOOKUP(Table16[[#This Row],[OrderID]],[3]!Table13456[No заказа],[3]!Table13456[Цена],"",0,1)</f>
        <v>8986</v>
      </c>
      <c r="J7488" s="2" t="str">
        <f>M01_SETTINGS!$F$2</f>
        <v>KASPI</v>
      </c>
    </row>
    <row r="7489" spans="1:10" x14ac:dyDescent="0.35">
      <c r="A7489" s="3">
        <f>_xlfn.XLOOKUP(Table16[[#This Row],[OrderID]],[3]!Table13456[No заказа],[3]!Table13456[Дата
отправки],"",0,1)</f>
        <v>45569</v>
      </c>
      <c r="B7489" s="2">
        <v>420802871</v>
      </c>
      <c r="C7489" s="2"/>
      <c r="D7489" s="2"/>
      <c r="E7489" s="3"/>
      <c r="F7489" s="3"/>
      <c r="H7489" s="5">
        <f>_xlfn.XLOOKUP(Table16[[#This Row],[OrderID]],[3]!Table13456[No заказа],[3]!Table13456[Количество],"",0,1)</f>
        <v>1</v>
      </c>
      <c r="I7489" s="5">
        <f>_xlfn.XLOOKUP(Table16[[#This Row],[OrderID]],[3]!Table13456[No заказа],[3]!Table13456[Цена],"",0,1)</f>
        <v>8986</v>
      </c>
      <c r="J7489" s="2" t="str">
        <f>M01_SETTINGS!$F$2</f>
        <v>KASPI</v>
      </c>
    </row>
    <row r="7490" spans="1:10" x14ac:dyDescent="0.35">
      <c r="A7490" s="3">
        <f>_xlfn.XLOOKUP(Table16[[#This Row],[OrderID]],[3]!Table13456[No заказа],[3]!Table13456[Дата
отправки],"",0,1)</f>
        <v>45569</v>
      </c>
      <c r="B7490" s="2">
        <v>420959551</v>
      </c>
      <c r="C7490" s="2"/>
      <c r="D7490" s="2"/>
      <c r="E7490" s="3"/>
      <c r="F7490" s="3"/>
      <c r="H7490" s="5">
        <f>_xlfn.XLOOKUP(Table16[[#This Row],[OrderID]],[3]!Table13456[No заказа],[3]!Table13456[Количество],"",0,1)</f>
        <v>1</v>
      </c>
      <c r="I7490" s="5">
        <f>_xlfn.XLOOKUP(Table16[[#This Row],[OrderID]],[3]!Table13456[No заказа],[3]!Table13456[Цена],"",0,1)</f>
        <v>8986</v>
      </c>
      <c r="J7490" s="2" t="str">
        <f>M01_SETTINGS!$F$2</f>
        <v>KASPI</v>
      </c>
    </row>
    <row r="7491" spans="1:10" x14ac:dyDescent="0.35">
      <c r="A7491" s="3">
        <f>_xlfn.XLOOKUP(Table16[[#This Row],[OrderID]],[3]!Table13456[No заказа],[3]!Table13456[Дата
отправки],"",0,1)</f>
        <v>45569</v>
      </c>
      <c r="B7491" s="2">
        <v>420878154</v>
      </c>
      <c r="C7491" s="2"/>
      <c r="D7491" s="2"/>
      <c r="E7491" s="3"/>
      <c r="F7491" s="3"/>
      <c r="H7491" s="5">
        <f>_xlfn.XLOOKUP(Table16[[#This Row],[OrderID]],[3]!Table13456[No заказа],[3]!Table13456[Количество],"",0,1)</f>
        <v>1</v>
      </c>
      <c r="I7491" s="5">
        <f>_xlfn.XLOOKUP(Table16[[#This Row],[OrderID]],[3]!Table13456[No заказа],[3]!Table13456[Цена],"",0,1)</f>
        <v>9699</v>
      </c>
      <c r="J7491" s="2" t="str">
        <f>M01_SETTINGS!$F$2</f>
        <v>KASPI</v>
      </c>
    </row>
    <row r="7492" spans="1:10" x14ac:dyDescent="0.35">
      <c r="A7492" s="3">
        <f>_xlfn.XLOOKUP(Table16[[#This Row],[OrderID]],[3]!Table13456[No заказа],[3]!Table13456[Дата
отправки],"",0,1)</f>
        <v>45569</v>
      </c>
      <c r="B7492" s="2">
        <v>420913419</v>
      </c>
      <c r="C7492" s="2"/>
      <c r="D7492" s="2"/>
      <c r="E7492" s="3"/>
      <c r="F7492" s="3"/>
      <c r="H7492" s="5">
        <f>_xlfn.XLOOKUP(Table16[[#This Row],[OrderID]],[3]!Table13456[No заказа],[3]!Table13456[Количество],"",0,1)</f>
        <v>1</v>
      </c>
      <c r="I7492" s="5">
        <f>_xlfn.XLOOKUP(Table16[[#This Row],[OrderID]],[3]!Table13456[No заказа],[3]!Table13456[Цена],"",0,1)</f>
        <v>7999</v>
      </c>
      <c r="J7492" s="2" t="str">
        <f>M01_SETTINGS!$F$2</f>
        <v>KASPI</v>
      </c>
    </row>
    <row r="7493" spans="1:10" x14ac:dyDescent="0.35">
      <c r="A7493" s="3">
        <f>_xlfn.XLOOKUP(Table16[[#This Row],[OrderID]],[3]!Table13456[No заказа],[3]!Table13456[Дата
отправки],"",0,1)</f>
        <v>45569</v>
      </c>
      <c r="B7493" s="2">
        <v>420919867</v>
      </c>
      <c r="C7493" s="2"/>
      <c r="D7493" s="2"/>
      <c r="E7493" s="3"/>
      <c r="F7493" s="3"/>
      <c r="H7493" s="5">
        <f>_xlfn.XLOOKUP(Table16[[#This Row],[OrderID]],[3]!Table13456[No заказа],[3]!Table13456[Количество],"",0,1)</f>
        <v>1</v>
      </c>
      <c r="I7493" s="5">
        <f>_xlfn.XLOOKUP(Table16[[#This Row],[OrderID]],[3]!Table13456[No заказа],[3]!Table13456[Цена],"",0,1)</f>
        <v>7828</v>
      </c>
      <c r="J7493" s="2" t="str">
        <f>M01_SETTINGS!$F$2</f>
        <v>KASPI</v>
      </c>
    </row>
    <row r="7494" spans="1:10" x14ac:dyDescent="0.35">
      <c r="A7494" s="3">
        <f>_xlfn.XLOOKUP(Table16[[#This Row],[OrderID]],[3]!Table13456[No заказа],[3]!Table13456[Дата
отправки],"",0,1)</f>
        <v>45569</v>
      </c>
      <c r="B7494" s="2">
        <v>420890861</v>
      </c>
      <c r="C7494" s="2"/>
      <c r="D7494" s="2"/>
      <c r="E7494" s="3"/>
      <c r="F7494" s="3"/>
      <c r="H7494" s="5">
        <f>_xlfn.XLOOKUP(Table16[[#This Row],[OrderID]],[3]!Table13456[No заказа],[3]!Table13456[Количество],"",0,1)</f>
        <v>1</v>
      </c>
      <c r="I7494" s="5">
        <f>_xlfn.XLOOKUP(Table16[[#This Row],[OrderID]],[3]!Table13456[No заказа],[3]!Table13456[Цена],"",0,1)</f>
        <v>7844</v>
      </c>
      <c r="J7494" s="2" t="str">
        <f>M01_SETTINGS!$F$2</f>
        <v>KASPI</v>
      </c>
    </row>
    <row r="7495" spans="1:10" x14ac:dyDescent="0.35">
      <c r="A7495" s="3">
        <f>_xlfn.XLOOKUP(Table16[[#This Row],[OrderID]],[3]!Table13456[No заказа],[3]!Table13456[Дата
отправки],"",0,1)</f>
        <v>45569</v>
      </c>
      <c r="B7495" s="2">
        <v>421028864</v>
      </c>
      <c r="C7495" s="2"/>
      <c r="D7495" s="2"/>
      <c r="E7495" s="3"/>
      <c r="F7495" s="3"/>
      <c r="H7495" s="5">
        <f>_xlfn.XLOOKUP(Table16[[#This Row],[OrderID]],[3]!Table13456[No заказа],[3]!Table13456[Количество],"",0,1)</f>
        <v>1</v>
      </c>
      <c r="I7495" s="5">
        <f>_xlfn.XLOOKUP(Table16[[#This Row],[OrderID]],[3]!Table13456[No заказа],[3]!Table13456[Цена],"",0,1)</f>
        <v>8989</v>
      </c>
      <c r="J7495" s="2" t="str">
        <f>M01_SETTINGS!$F$2</f>
        <v>KASPI</v>
      </c>
    </row>
    <row r="7496" spans="1:10" x14ac:dyDescent="0.35">
      <c r="A7496" s="3">
        <f>_xlfn.XLOOKUP(Table16[[#This Row],[OrderID]],[3]!Table13456[No заказа],[3]!Table13456[Дата
отправки],"",0,1)</f>
        <v>45569</v>
      </c>
      <c r="B7496" s="2">
        <v>420931676</v>
      </c>
      <c r="C7496" s="2"/>
      <c r="D7496" s="2"/>
      <c r="E7496" s="3"/>
      <c r="F7496" s="3"/>
      <c r="H7496" s="5">
        <f>_xlfn.XLOOKUP(Table16[[#This Row],[OrderID]],[3]!Table13456[No заказа],[3]!Table13456[Количество],"",0,1)</f>
        <v>1</v>
      </c>
      <c r="I7496" s="5">
        <f>_xlfn.XLOOKUP(Table16[[#This Row],[OrderID]],[3]!Table13456[No заказа],[3]!Table13456[Цена],"",0,1)</f>
        <v>7983</v>
      </c>
      <c r="J7496" s="2" t="str">
        <f>M01_SETTINGS!$F$2</f>
        <v>KASPI</v>
      </c>
    </row>
    <row r="7497" spans="1:10" x14ac:dyDescent="0.35">
      <c r="A7497" s="3">
        <f>_xlfn.XLOOKUP(Table16[[#This Row],[OrderID]],[3]!Table13456[No заказа],[3]!Table13456[Дата
отправки],"",0,1)</f>
        <v>45569</v>
      </c>
      <c r="B7497" s="2">
        <v>420938765</v>
      </c>
      <c r="C7497" s="2"/>
      <c r="D7497" s="2"/>
      <c r="E7497" s="3"/>
      <c r="F7497" s="3"/>
      <c r="H7497" s="5">
        <f>_xlfn.XLOOKUP(Table16[[#This Row],[OrderID]],[3]!Table13456[No заказа],[3]!Table13456[Количество],"",0,1)</f>
        <v>1</v>
      </c>
      <c r="I7497" s="5">
        <f>_xlfn.XLOOKUP(Table16[[#This Row],[OrderID]],[3]!Table13456[No заказа],[3]!Table13456[Цена],"",0,1)</f>
        <v>7983</v>
      </c>
      <c r="J7497" s="2" t="str">
        <f>M01_SETTINGS!$F$2</f>
        <v>KASPI</v>
      </c>
    </row>
    <row r="7498" spans="1:10" x14ac:dyDescent="0.35">
      <c r="A7498" s="3">
        <f>_xlfn.XLOOKUP(Table16[[#This Row],[OrderID]],[3]!Table13456[No заказа],[3]!Table13456[Дата
отправки],"",0,1)</f>
        <v>45569</v>
      </c>
      <c r="B7498" s="2">
        <v>421127467</v>
      </c>
      <c r="C7498" s="2"/>
      <c r="D7498" s="2"/>
      <c r="E7498" s="3"/>
      <c r="F7498" s="3"/>
      <c r="H7498" s="5">
        <f>_xlfn.XLOOKUP(Table16[[#This Row],[OrderID]],[3]!Table13456[No заказа],[3]!Table13456[Количество],"",0,1)</f>
        <v>1</v>
      </c>
      <c r="I7498" s="5">
        <f>_xlfn.XLOOKUP(Table16[[#This Row],[OrderID]],[3]!Table13456[No заказа],[3]!Table13456[Цена],"",0,1)</f>
        <v>7983</v>
      </c>
      <c r="J7498" s="2" t="str">
        <f>M01_SETTINGS!$F$2</f>
        <v>KASPI</v>
      </c>
    </row>
    <row r="7499" spans="1:10" x14ac:dyDescent="0.35">
      <c r="A7499" s="3">
        <f>_xlfn.XLOOKUP(Table16[[#This Row],[OrderID]],[3]!Table13456[No заказа],[3]!Table13456[Дата
отправки],"",0,1)</f>
        <v>45568</v>
      </c>
      <c r="B7499" s="2">
        <v>420406639</v>
      </c>
      <c r="C7499" s="2"/>
      <c r="D7499" s="2"/>
      <c r="E7499" s="3"/>
      <c r="F7499" s="3"/>
      <c r="H7499" s="5">
        <f>_xlfn.XLOOKUP(Table16[[#This Row],[OrderID]],[3]!Table13456[No заказа],[3]!Table13456[Количество],"",0,1)</f>
        <v>1</v>
      </c>
      <c r="I7499" s="5">
        <f>_xlfn.XLOOKUP(Table16[[#This Row],[OrderID]],[3]!Table13456[No заказа],[3]!Table13456[Цена],"",0,1)</f>
        <v>9700</v>
      </c>
      <c r="J7499" s="2" t="str">
        <f>M01_SETTINGS!$F$2</f>
        <v>KASPI</v>
      </c>
    </row>
    <row r="7500" spans="1:10" x14ac:dyDescent="0.35">
      <c r="A7500" s="3">
        <f>_xlfn.XLOOKUP(Table16[[#This Row],[OrderID]],[3]!Table13456[No заказа],[3]!Table13456[Дата
отправки],"",0,1)</f>
        <v>45568</v>
      </c>
      <c r="B7500" s="2">
        <v>420402620</v>
      </c>
      <c r="C7500" s="2"/>
      <c r="D7500" s="2"/>
      <c r="E7500" s="3"/>
      <c r="F7500" s="3"/>
      <c r="H7500" s="5">
        <f>_xlfn.XLOOKUP(Table16[[#This Row],[OrderID]],[3]!Table13456[No заказа],[3]!Table13456[Количество],"",0,1)</f>
        <v>1</v>
      </c>
      <c r="I7500" s="5">
        <f>_xlfn.XLOOKUP(Table16[[#This Row],[OrderID]],[3]!Table13456[No заказа],[3]!Table13456[Цена],"",0,1)</f>
        <v>8489</v>
      </c>
      <c r="J7500" s="2" t="str">
        <f>M01_SETTINGS!$F$2</f>
        <v>KASPI</v>
      </c>
    </row>
    <row r="7501" spans="1:10" x14ac:dyDescent="0.35">
      <c r="A7501" s="3">
        <f>_xlfn.XLOOKUP(Table16[[#This Row],[OrderID]],[3]!Table13456[No заказа],[3]!Table13456[Дата
отправки],"",0,1)</f>
        <v>45568</v>
      </c>
      <c r="B7501" s="2">
        <v>420380284</v>
      </c>
      <c r="C7501" s="2"/>
      <c r="D7501" s="2"/>
      <c r="E7501" s="3"/>
      <c r="F7501" s="3"/>
      <c r="H7501" s="5">
        <f>_xlfn.XLOOKUP(Table16[[#This Row],[OrderID]],[3]!Table13456[No заказа],[3]!Table13456[Количество],"",0,1)</f>
        <v>1</v>
      </c>
      <c r="I7501" s="5">
        <f>_xlfn.XLOOKUP(Table16[[#This Row],[OrderID]],[3]!Table13456[No заказа],[3]!Table13456[Цена],"",0,1)</f>
        <v>8299</v>
      </c>
      <c r="J7501" s="2" t="str">
        <f>M01_SETTINGS!$F$2</f>
        <v>KASPI</v>
      </c>
    </row>
    <row r="7502" spans="1:10" x14ac:dyDescent="0.35">
      <c r="A7502" s="3">
        <f>_xlfn.XLOOKUP(Table16[[#This Row],[OrderID]],[3]!Table13456[No заказа],[3]!Table13456[Дата
отправки],"",0,1)</f>
        <v>45568</v>
      </c>
      <c r="B7502" s="2">
        <v>420473094</v>
      </c>
      <c r="C7502" s="2"/>
      <c r="D7502" s="2"/>
      <c r="E7502" s="3"/>
      <c r="F7502" s="3"/>
      <c r="H7502" s="5">
        <f>_xlfn.XLOOKUP(Table16[[#This Row],[OrderID]],[3]!Table13456[No заказа],[3]!Table13456[Количество],"",0,1)</f>
        <v>1</v>
      </c>
      <c r="I7502" s="5">
        <f>_xlfn.XLOOKUP(Table16[[#This Row],[OrderID]],[3]!Table13456[No заказа],[3]!Table13456[Цена],"",0,1)</f>
        <v>8299</v>
      </c>
      <c r="J7502" s="2" t="str">
        <f>M01_SETTINGS!$F$2</f>
        <v>KASPI</v>
      </c>
    </row>
    <row r="7503" spans="1:10" x14ac:dyDescent="0.35">
      <c r="A7503" s="3">
        <f>_xlfn.XLOOKUP(Table16[[#This Row],[OrderID]],[3]!Table13456[No заказа],[3]!Table13456[Дата
отправки],"",0,1)</f>
        <v>45568</v>
      </c>
      <c r="B7503" s="2">
        <v>420606833</v>
      </c>
      <c r="C7503" s="2"/>
      <c r="D7503" s="2"/>
      <c r="E7503" s="3"/>
      <c r="F7503" s="3"/>
      <c r="H7503" s="5">
        <f>_xlfn.XLOOKUP(Table16[[#This Row],[OrderID]],[3]!Table13456[No заказа],[3]!Table13456[Количество],"",0,1)</f>
        <v>1</v>
      </c>
      <c r="I7503" s="5">
        <f>_xlfn.XLOOKUP(Table16[[#This Row],[OrderID]],[3]!Table13456[No заказа],[3]!Table13456[Цена],"",0,1)</f>
        <v>8220</v>
      </c>
      <c r="J7503" s="2" t="str">
        <f>M01_SETTINGS!$F$2</f>
        <v>KASPI</v>
      </c>
    </row>
    <row r="7504" spans="1:10" x14ac:dyDescent="0.35">
      <c r="A7504" s="3">
        <f>_xlfn.XLOOKUP(Table16[[#This Row],[OrderID]],[3]!Table13456[No заказа],[3]!Table13456[Дата
отправки],"",0,1)</f>
        <v>45568</v>
      </c>
      <c r="B7504" s="2">
        <v>420469482</v>
      </c>
      <c r="C7504" s="2"/>
      <c r="D7504" s="2"/>
      <c r="E7504" s="3"/>
      <c r="F7504" s="3"/>
      <c r="H7504" s="5">
        <f>_xlfn.XLOOKUP(Table16[[#This Row],[OrderID]],[3]!Table13456[No заказа],[3]!Table13456[Количество],"",0,1)</f>
        <v>1</v>
      </c>
      <c r="I7504" s="5">
        <f>_xlfn.XLOOKUP(Table16[[#This Row],[OrderID]],[3]!Table13456[No заказа],[3]!Table13456[Цена],"",0,1)</f>
        <v>8998</v>
      </c>
      <c r="J7504" s="2" t="str">
        <f>M01_SETTINGS!$F$2</f>
        <v>KASPI</v>
      </c>
    </row>
    <row r="7505" spans="1:10" x14ac:dyDescent="0.35">
      <c r="A7505" s="3">
        <f>_xlfn.XLOOKUP(Table16[[#This Row],[OrderID]],[3]!Table13456[No заказа],[3]!Table13456[Дата
отправки],"",0,1)</f>
        <v>45568</v>
      </c>
      <c r="B7505" s="2">
        <v>420502168</v>
      </c>
      <c r="C7505" s="2"/>
      <c r="D7505" s="2"/>
      <c r="E7505" s="3"/>
      <c r="F7505" s="3"/>
      <c r="H7505" s="5">
        <f>_xlfn.XLOOKUP(Table16[[#This Row],[OrderID]],[3]!Table13456[No заказа],[3]!Table13456[Количество],"",0,1)</f>
        <v>1</v>
      </c>
      <c r="I7505" s="5">
        <f>_xlfn.XLOOKUP(Table16[[#This Row],[OrderID]],[3]!Table13456[No заказа],[3]!Table13456[Цена],"",0,1)</f>
        <v>8349</v>
      </c>
      <c r="J7505" s="2" t="str">
        <f>M01_SETTINGS!$F$2</f>
        <v>KASPI</v>
      </c>
    </row>
    <row r="7506" spans="1:10" x14ac:dyDescent="0.35">
      <c r="A7506" s="3">
        <f>_xlfn.XLOOKUP(Table16[[#This Row],[OrderID]],[3]!Table13456[No заказа],[3]!Table13456[Дата
отправки],"",0,1)</f>
        <v>45568</v>
      </c>
      <c r="B7506" s="2">
        <v>420464478</v>
      </c>
      <c r="C7506" s="2"/>
      <c r="D7506" s="2"/>
      <c r="E7506" s="3"/>
      <c r="F7506" s="3"/>
      <c r="H7506" s="5">
        <f>_xlfn.XLOOKUP(Table16[[#This Row],[OrderID]],[3]!Table13456[No заказа],[3]!Table13456[Количество],"",0,1)</f>
        <v>1</v>
      </c>
      <c r="I7506" s="5">
        <f>_xlfn.XLOOKUP(Table16[[#This Row],[OrderID]],[3]!Table13456[No заказа],[3]!Table13456[Цена],"",0,1)</f>
        <v>10793</v>
      </c>
      <c r="J7506" s="2" t="str">
        <f>M01_SETTINGS!$F$2</f>
        <v>KASPI</v>
      </c>
    </row>
    <row r="7507" spans="1:10" x14ac:dyDescent="0.35">
      <c r="A7507" s="3">
        <f>_xlfn.XLOOKUP(Table16[[#This Row],[OrderID]],[3]!Table13456[No заказа],[3]!Table13456[Дата
отправки],"",0,1)</f>
        <v>45568</v>
      </c>
      <c r="B7507" s="2">
        <v>420398090</v>
      </c>
      <c r="C7507" s="2"/>
      <c r="D7507" s="2"/>
      <c r="E7507" s="3"/>
      <c r="F7507" s="3"/>
      <c r="H7507" s="5">
        <f>_xlfn.XLOOKUP(Table16[[#This Row],[OrderID]],[3]!Table13456[No заказа],[3]!Table13456[Количество],"",0,1)</f>
        <v>1</v>
      </c>
      <c r="I7507" s="5">
        <f>_xlfn.XLOOKUP(Table16[[#This Row],[OrderID]],[3]!Table13456[No заказа],[3]!Table13456[Цена],"",0,1)</f>
        <v>8220</v>
      </c>
      <c r="J7507" s="2" t="str">
        <f>M01_SETTINGS!$F$2</f>
        <v>KASPI</v>
      </c>
    </row>
    <row r="7508" spans="1:10" x14ac:dyDescent="0.35">
      <c r="A7508" s="3">
        <f>_xlfn.XLOOKUP(Table16[[#This Row],[OrderID]],[3]!Table13456[No заказа],[3]!Table13456[Дата
отправки],"",0,1)</f>
        <v>45568</v>
      </c>
      <c r="B7508" s="2">
        <v>420417504</v>
      </c>
      <c r="C7508" s="2"/>
      <c r="D7508" s="2"/>
      <c r="E7508" s="3"/>
      <c r="F7508" s="3"/>
      <c r="H7508" s="5">
        <f>_xlfn.XLOOKUP(Table16[[#This Row],[OrderID]],[3]!Table13456[No заказа],[3]!Table13456[Количество],"",0,1)</f>
        <v>1</v>
      </c>
      <c r="I7508" s="5">
        <f>_xlfn.XLOOKUP(Table16[[#This Row],[OrderID]],[3]!Table13456[No заказа],[3]!Table13456[Цена],"",0,1)</f>
        <v>8349</v>
      </c>
      <c r="J7508" s="2" t="str">
        <f>M01_SETTINGS!$F$2</f>
        <v>KASPI</v>
      </c>
    </row>
    <row r="7509" spans="1:10" x14ac:dyDescent="0.35">
      <c r="A7509" s="3">
        <f>_xlfn.XLOOKUP(Table16[[#This Row],[OrderID]],[3]!Table13456[No заказа],[3]!Table13456[Дата
отправки],"",0,1)</f>
        <v>45568</v>
      </c>
      <c r="B7509" s="2">
        <v>420416354</v>
      </c>
      <c r="C7509" s="2"/>
      <c r="D7509" s="2"/>
      <c r="E7509" s="3"/>
      <c r="F7509" s="3"/>
      <c r="H7509" s="5">
        <f>_xlfn.XLOOKUP(Table16[[#This Row],[OrderID]],[3]!Table13456[No заказа],[3]!Table13456[Количество],"",0,1)</f>
        <v>1</v>
      </c>
      <c r="I7509" s="5">
        <f>_xlfn.XLOOKUP(Table16[[#This Row],[OrderID]],[3]!Table13456[No заказа],[3]!Table13456[Цена],"",0,1)</f>
        <v>8997</v>
      </c>
      <c r="J7509" s="2" t="str">
        <f>M01_SETTINGS!$F$2</f>
        <v>KASPI</v>
      </c>
    </row>
    <row r="7510" spans="1:10" x14ac:dyDescent="0.35">
      <c r="A7510" s="3">
        <f>_xlfn.XLOOKUP(Table16[[#This Row],[OrderID]],[3]!Table13456[No заказа],[3]!Table13456[Дата
отправки],"",0,1)</f>
        <v>45568</v>
      </c>
      <c r="B7510" s="2">
        <v>420489258</v>
      </c>
      <c r="C7510" s="2"/>
      <c r="D7510" s="2"/>
      <c r="E7510" s="3"/>
      <c r="F7510" s="3"/>
      <c r="H7510" s="5">
        <f>_xlfn.XLOOKUP(Table16[[#This Row],[OrderID]],[3]!Table13456[No заказа],[3]!Table13456[Количество],"",0,1)</f>
        <v>1</v>
      </c>
      <c r="I7510" s="5">
        <f>_xlfn.XLOOKUP(Table16[[#This Row],[OrderID]],[3]!Table13456[No заказа],[3]!Table13456[Цена],"",0,1)</f>
        <v>8997</v>
      </c>
      <c r="J7510" s="2" t="str">
        <f>M01_SETTINGS!$F$2</f>
        <v>KASPI</v>
      </c>
    </row>
    <row r="7511" spans="1:10" x14ac:dyDescent="0.35">
      <c r="A7511" s="3">
        <f>_xlfn.XLOOKUP(Table16[[#This Row],[OrderID]],[3]!Table13456[No заказа],[3]!Table13456[Дата
отправки],"",0,1)</f>
        <v>45568</v>
      </c>
      <c r="B7511" s="2">
        <v>420826198</v>
      </c>
      <c r="C7511" s="2"/>
      <c r="D7511" s="2"/>
      <c r="E7511" s="3"/>
      <c r="F7511" s="3"/>
      <c r="H7511" s="5">
        <f>_xlfn.XLOOKUP(Table16[[#This Row],[OrderID]],[3]!Table13456[No заказа],[3]!Table13456[Количество],"",0,1)</f>
        <v>1</v>
      </c>
      <c r="I7511" s="5">
        <f>_xlfn.XLOOKUP(Table16[[#This Row],[OrderID]],[3]!Table13456[No заказа],[3]!Table13456[Цена],"",0,1)</f>
        <v>8998</v>
      </c>
      <c r="J7511" s="2" t="str">
        <f>M01_SETTINGS!$F$2</f>
        <v>KASPI</v>
      </c>
    </row>
    <row r="7512" spans="1:10" x14ac:dyDescent="0.35">
      <c r="A7512" s="3">
        <f>_xlfn.XLOOKUP(Table16[[#This Row],[OrderID]],[3]!Table13456[No заказа],[3]!Table13456[Дата
отправки],"",0,1)</f>
        <v>45568</v>
      </c>
      <c r="B7512" s="2">
        <v>420387455</v>
      </c>
      <c r="C7512" s="2"/>
      <c r="D7512" s="2"/>
      <c r="E7512" s="3"/>
      <c r="F7512" s="3"/>
      <c r="H7512" s="5">
        <f>_xlfn.XLOOKUP(Table16[[#This Row],[OrderID]],[3]!Table13456[No заказа],[3]!Table13456[Количество],"",0,1)</f>
        <v>1</v>
      </c>
      <c r="I7512" s="5">
        <f>_xlfn.XLOOKUP(Table16[[#This Row],[OrderID]],[3]!Table13456[No заказа],[3]!Table13456[Цена],"",0,1)</f>
        <v>9700</v>
      </c>
      <c r="J7512" s="2" t="str">
        <f>M01_SETTINGS!$F$2</f>
        <v>KASPI</v>
      </c>
    </row>
    <row r="7513" spans="1:10" x14ac:dyDescent="0.35">
      <c r="A7513" s="3">
        <f>_xlfn.XLOOKUP(Table16[[#This Row],[OrderID]],[3]!Table13456[No заказа],[3]!Table13456[Дата
отправки],"",0,1)</f>
        <v>45568</v>
      </c>
      <c r="B7513" s="2">
        <v>420347677</v>
      </c>
      <c r="C7513" s="2"/>
      <c r="D7513" s="2"/>
      <c r="E7513" s="3"/>
      <c r="F7513" s="3"/>
      <c r="H7513" s="5">
        <f>_xlfn.XLOOKUP(Table16[[#This Row],[OrderID]],[3]!Table13456[No заказа],[3]!Table13456[Количество],"",0,1)</f>
        <v>1</v>
      </c>
      <c r="I7513" s="5">
        <f>_xlfn.XLOOKUP(Table16[[#This Row],[OrderID]],[3]!Table13456[No заказа],[3]!Table13456[Цена],"",0,1)</f>
        <v>8349</v>
      </c>
      <c r="J7513" s="2" t="str">
        <f>M01_SETTINGS!$F$2</f>
        <v>KASPI</v>
      </c>
    </row>
    <row r="7514" spans="1:10" x14ac:dyDescent="0.35">
      <c r="A7514" s="3">
        <f>_xlfn.XLOOKUP(Table16[[#This Row],[OrderID]],[3]!Table13456[No заказа],[3]!Table13456[Дата
отправки],"",0,1)</f>
        <v>45568</v>
      </c>
      <c r="B7514" s="2">
        <v>420556363</v>
      </c>
      <c r="C7514" s="2"/>
      <c r="D7514" s="2"/>
      <c r="E7514" s="3"/>
      <c r="F7514" s="3"/>
      <c r="H7514" s="5">
        <f>_xlfn.XLOOKUP(Table16[[#This Row],[OrderID]],[3]!Table13456[No заказа],[3]!Table13456[Количество],"",0,1)</f>
        <v>1</v>
      </c>
      <c r="I7514" s="5">
        <f>_xlfn.XLOOKUP(Table16[[#This Row],[OrderID]],[3]!Table13456[No заказа],[3]!Table13456[Цена],"",0,1)</f>
        <v>8997</v>
      </c>
      <c r="J7514" s="2" t="str">
        <f>M01_SETTINGS!$F$2</f>
        <v>KASPI</v>
      </c>
    </row>
    <row r="7515" spans="1:10" x14ac:dyDescent="0.35">
      <c r="A7515" s="3">
        <f>_xlfn.XLOOKUP(Table16[[#This Row],[OrderID]],[3]!Table13456[No заказа],[3]!Table13456[Дата
отправки],"",0,1)</f>
        <v>45568</v>
      </c>
      <c r="B7515" s="2">
        <v>420652906</v>
      </c>
      <c r="C7515" s="2"/>
      <c r="D7515" s="2"/>
      <c r="E7515" s="3"/>
      <c r="F7515" s="3"/>
      <c r="H7515" s="5">
        <f>_xlfn.XLOOKUP(Table16[[#This Row],[OrderID]],[3]!Table13456[No заказа],[3]!Table13456[Количество],"",0,1)</f>
        <v>1</v>
      </c>
      <c r="I7515" s="5">
        <f>_xlfn.XLOOKUP(Table16[[#This Row],[OrderID]],[3]!Table13456[No заказа],[3]!Table13456[Цена],"",0,1)</f>
        <v>8997</v>
      </c>
      <c r="J7515" s="2" t="str">
        <f>M01_SETTINGS!$F$2</f>
        <v>KASPI</v>
      </c>
    </row>
    <row r="7516" spans="1:10" x14ac:dyDescent="0.35">
      <c r="A7516" s="3">
        <f>_xlfn.XLOOKUP(Table16[[#This Row],[OrderID]],[3]!Table13456[No заказа],[3]!Table13456[Дата
отправки],"",0,1)</f>
        <v>45568</v>
      </c>
      <c r="B7516" s="2">
        <v>420473973</v>
      </c>
      <c r="C7516" s="2"/>
      <c r="D7516" s="2"/>
      <c r="E7516" s="3"/>
      <c r="F7516" s="3"/>
      <c r="H7516" s="5">
        <f>_xlfn.XLOOKUP(Table16[[#This Row],[OrderID]],[3]!Table13456[No заказа],[3]!Table13456[Количество],"",0,1)</f>
        <v>1</v>
      </c>
      <c r="I7516" s="5">
        <f>_xlfn.XLOOKUP(Table16[[#This Row],[OrderID]],[3]!Table13456[No заказа],[3]!Table13456[Цена],"",0,1)</f>
        <v>8317</v>
      </c>
      <c r="J7516" s="2" t="str">
        <f>M01_SETTINGS!$F$2</f>
        <v>KASPI</v>
      </c>
    </row>
    <row r="7517" spans="1:10" x14ac:dyDescent="0.35">
      <c r="A7517" s="3">
        <f>_xlfn.XLOOKUP(Table16[[#This Row],[OrderID]],[3]!Table13456[No заказа],[3]!Table13456[Дата
отправки],"",0,1)</f>
        <v>45568</v>
      </c>
      <c r="B7517" s="2">
        <v>420407582</v>
      </c>
      <c r="C7517" s="2"/>
      <c r="D7517" s="2"/>
      <c r="E7517" s="3"/>
      <c r="F7517" s="3"/>
      <c r="H7517" s="5">
        <f>_xlfn.XLOOKUP(Table16[[#This Row],[OrderID]],[3]!Table13456[No заказа],[3]!Table13456[Количество],"",0,1)</f>
        <v>1</v>
      </c>
      <c r="I7517" s="5">
        <f>_xlfn.XLOOKUP(Table16[[#This Row],[OrderID]],[3]!Table13456[No заказа],[3]!Table13456[Цена],"",0,1)</f>
        <v>8997</v>
      </c>
      <c r="J7517" s="2" t="str">
        <f>M01_SETTINGS!$F$2</f>
        <v>KASPI</v>
      </c>
    </row>
    <row r="7518" spans="1:10" x14ac:dyDescent="0.35">
      <c r="A7518" s="3">
        <f>_xlfn.XLOOKUP(Table16[[#This Row],[OrderID]],[3]!Table13456[No заказа],[3]!Table13456[Дата
отправки],"",0,1)</f>
        <v>45568</v>
      </c>
      <c r="B7518" s="2">
        <v>420522050</v>
      </c>
      <c r="C7518" s="2"/>
      <c r="D7518" s="2"/>
      <c r="E7518" s="3"/>
      <c r="F7518" s="3"/>
      <c r="H7518" s="5">
        <f>_xlfn.XLOOKUP(Table16[[#This Row],[OrderID]],[3]!Table13456[No заказа],[3]!Table13456[Количество],"",0,1)</f>
        <v>1</v>
      </c>
      <c r="I7518" s="5">
        <f>_xlfn.XLOOKUP(Table16[[#This Row],[OrderID]],[3]!Table13456[No заказа],[3]!Table13456[Цена],"",0,1)</f>
        <v>8950</v>
      </c>
      <c r="J7518" s="2" t="str">
        <f>M01_SETTINGS!$F$2</f>
        <v>KASPI</v>
      </c>
    </row>
    <row r="7519" spans="1:10" x14ac:dyDescent="0.35">
      <c r="A7519" s="3">
        <f>_xlfn.XLOOKUP(Table16[[#This Row],[OrderID]],[3]!Table13456[No заказа],[3]!Table13456[Дата
отправки],"",0,1)</f>
        <v>45568</v>
      </c>
      <c r="B7519" s="2">
        <v>420425473</v>
      </c>
      <c r="C7519" s="2"/>
      <c r="D7519" s="2"/>
      <c r="E7519" s="3"/>
      <c r="F7519" s="3"/>
      <c r="H7519" s="5">
        <f>_xlfn.XLOOKUP(Table16[[#This Row],[OrderID]],[3]!Table13456[No заказа],[3]!Table13456[Количество],"",0,1)</f>
        <v>1</v>
      </c>
      <c r="I7519" s="5">
        <f>_xlfn.XLOOKUP(Table16[[#This Row],[OrderID]],[3]!Table13456[No заказа],[3]!Table13456[Цена],"",0,1)</f>
        <v>7690</v>
      </c>
      <c r="J7519" s="2" t="str">
        <f>M01_SETTINGS!$F$2</f>
        <v>KASPI</v>
      </c>
    </row>
    <row r="7520" spans="1:10" x14ac:dyDescent="0.35">
      <c r="A7520" s="3">
        <f>_xlfn.XLOOKUP(Table16[[#This Row],[OrderID]],[3]!Table13456[No заказа],[3]!Table13456[Дата
отправки],"",0,1)</f>
        <v>45568</v>
      </c>
      <c r="B7520" s="2">
        <v>420378437</v>
      </c>
      <c r="C7520" s="2"/>
      <c r="D7520" s="2"/>
      <c r="E7520" s="3"/>
      <c r="F7520" s="3"/>
      <c r="H7520" s="5">
        <f>_xlfn.XLOOKUP(Table16[[#This Row],[OrderID]],[3]!Table13456[No заказа],[3]!Table13456[Количество],"",0,1)</f>
        <v>1</v>
      </c>
      <c r="I7520" s="5">
        <f>_xlfn.XLOOKUP(Table16[[#This Row],[OrderID]],[3]!Table13456[No заказа],[3]!Table13456[Цена],"",0,1)</f>
        <v>8997</v>
      </c>
      <c r="J7520" s="2" t="str">
        <f>M01_SETTINGS!$F$2</f>
        <v>KASPI</v>
      </c>
    </row>
    <row r="7521" spans="1:10" x14ac:dyDescent="0.35">
      <c r="A7521" s="3">
        <f>_xlfn.XLOOKUP(Table16[[#This Row],[OrderID]],[3]!Table13456[No заказа],[3]!Table13456[Дата
отправки],"",0,1)</f>
        <v>45568</v>
      </c>
      <c r="B7521" s="2">
        <v>420480182</v>
      </c>
      <c r="C7521" s="2"/>
      <c r="D7521" s="2"/>
      <c r="E7521" s="3"/>
      <c r="F7521" s="3"/>
      <c r="H7521" s="5">
        <f>_xlfn.XLOOKUP(Table16[[#This Row],[OrderID]],[3]!Table13456[No заказа],[3]!Table13456[Количество],"",0,1)</f>
        <v>1</v>
      </c>
      <c r="I7521" s="5">
        <f>_xlfn.XLOOKUP(Table16[[#This Row],[OrderID]],[3]!Table13456[No заказа],[3]!Table13456[Цена],"",0,1)</f>
        <v>8997</v>
      </c>
      <c r="J7521" s="2" t="str">
        <f>M01_SETTINGS!$F$2</f>
        <v>KASPI</v>
      </c>
    </row>
    <row r="7522" spans="1:10" x14ac:dyDescent="0.35">
      <c r="A7522" s="3">
        <f>_xlfn.XLOOKUP(Table16[[#This Row],[OrderID]],[3]!Table13456[No заказа],[3]!Table13456[Дата
отправки],"",0,1)</f>
        <v>45568</v>
      </c>
      <c r="B7522" s="2">
        <v>420408256</v>
      </c>
      <c r="C7522" s="2"/>
      <c r="D7522" s="2"/>
      <c r="E7522" s="3"/>
      <c r="F7522" s="3"/>
      <c r="H7522" s="5">
        <f>_xlfn.XLOOKUP(Table16[[#This Row],[OrderID]],[3]!Table13456[No заказа],[3]!Table13456[Количество],"",0,1)</f>
        <v>1</v>
      </c>
      <c r="I7522" s="5">
        <f>_xlfn.XLOOKUP(Table16[[#This Row],[OrderID]],[3]!Table13456[No заказа],[3]!Table13456[Цена],"",0,1)</f>
        <v>8988</v>
      </c>
      <c r="J7522" s="2" t="str">
        <f>M01_SETTINGS!$F$2</f>
        <v>KASPI</v>
      </c>
    </row>
    <row r="7523" spans="1:10" x14ac:dyDescent="0.35">
      <c r="A7523" s="3">
        <f>_xlfn.XLOOKUP(Table16[[#This Row],[OrderID]],[3]!Table13456[No заказа],[3]!Table13456[Дата
отправки],"",0,1)</f>
        <v>45568</v>
      </c>
      <c r="B7523" s="2">
        <v>420478020</v>
      </c>
      <c r="C7523" s="2"/>
      <c r="D7523" s="2"/>
      <c r="E7523" s="3"/>
      <c r="F7523" s="3"/>
      <c r="H7523" s="5">
        <f>_xlfn.XLOOKUP(Table16[[#This Row],[OrderID]],[3]!Table13456[No заказа],[3]!Table13456[Количество],"",0,1)</f>
        <v>1</v>
      </c>
      <c r="I7523" s="5">
        <f>_xlfn.XLOOKUP(Table16[[#This Row],[OrderID]],[3]!Table13456[No заказа],[3]!Table13456[Цена],"",0,1)</f>
        <v>8988</v>
      </c>
      <c r="J7523" s="2" t="str">
        <f>M01_SETTINGS!$F$2</f>
        <v>KASPI</v>
      </c>
    </row>
    <row r="7524" spans="1:10" x14ac:dyDescent="0.35">
      <c r="A7524" s="3">
        <f>_xlfn.XLOOKUP(Table16[[#This Row],[OrderID]],[3]!Table13456[No заказа],[3]!Table13456[Дата
отправки],"",0,1)</f>
        <v>45568</v>
      </c>
      <c r="B7524" s="2">
        <v>420752795</v>
      </c>
      <c r="C7524" s="2"/>
      <c r="D7524" s="2"/>
      <c r="E7524" s="3"/>
      <c r="F7524" s="3"/>
      <c r="H7524" s="5">
        <f>_xlfn.XLOOKUP(Table16[[#This Row],[OrderID]],[3]!Table13456[No заказа],[3]!Table13456[Количество],"",0,1)</f>
        <v>1</v>
      </c>
      <c r="I7524" s="5">
        <f>_xlfn.XLOOKUP(Table16[[#This Row],[OrderID]],[3]!Table13456[No заказа],[3]!Table13456[Цена],"",0,1)</f>
        <v>7884</v>
      </c>
      <c r="J7524" s="2" t="str">
        <f>M01_SETTINGS!$F$2</f>
        <v>KASPI</v>
      </c>
    </row>
    <row r="7525" spans="1:10" x14ac:dyDescent="0.35">
      <c r="A7525" s="3">
        <f>_xlfn.XLOOKUP(Table16[[#This Row],[OrderID]],[3]!Table13456[No заказа],[3]!Table13456[Дата
отправки],"",0,1)</f>
        <v>45568</v>
      </c>
      <c r="B7525" s="2">
        <v>420467971</v>
      </c>
      <c r="C7525" s="2"/>
      <c r="D7525" s="2"/>
      <c r="E7525" s="3"/>
      <c r="F7525" s="3"/>
      <c r="H7525" s="5">
        <f>_xlfn.XLOOKUP(Table16[[#This Row],[OrderID]],[3]!Table13456[No заказа],[3]!Table13456[Количество],"",0,1)</f>
        <v>1</v>
      </c>
      <c r="I7525" s="5">
        <f>_xlfn.XLOOKUP(Table16[[#This Row],[OrderID]],[3]!Table13456[No заказа],[3]!Table13456[Цена],"",0,1)</f>
        <v>8998</v>
      </c>
      <c r="J7525" s="2" t="str">
        <f>M01_SETTINGS!$F$2</f>
        <v>KASPI</v>
      </c>
    </row>
    <row r="7526" spans="1:10" x14ac:dyDescent="0.35">
      <c r="A7526" s="3">
        <f>_xlfn.XLOOKUP(Table16[[#This Row],[OrderID]],[3]!Table13456[No заказа],[3]!Table13456[Дата
отправки],"",0,1)</f>
        <v>45568</v>
      </c>
      <c r="B7526" s="2">
        <v>420421255</v>
      </c>
      <c r="C7526" s="2"/>
      <c r="D7526" s="2"/>
      <c r="E7526" s="3"/>
      <c r="F7526" s="3"/>
      <c r="H7526" s="5">
        <f>_xlfn.XLOOKUP(Table16[[#This Row],[OrderID]],[3]!Table13456[No заказа],[3]!Table13456[Количество],"",0,1)</f>
        <v>1</v>
      </c>
      <c r="I7526" s="5">
        <f>_xlfn.XLOOKUP(Table16[[#This Row],[OrderID]],[3]!Table13456[No заказа],[3]!Table13456[Цена],"",0,1)</f>
        <v>8221</v>
      </c>
      <c r="J7526" s="2" t="str">
        <f>M01_SETTINGS!$F$2</f>
        <v>KASPI</v>
      </c>
    </row>
    <row r="7527" spans="1:10" x14ac:dyDescent="0.35">
      <c r="A7527" s="3">
        <f>_xlfn.XLOOKUP(Table16[[#This Row],[OrderID]],[3]!Table13456[No заказа],[3]!Table13456[Дата
отправки],"",0,1)</f>
        <v>45568</v>
      </c>
      <c r="B7527" s="2">
        <v>420668221</v>
      </c>
      <c r="C7527" s="2"/>
      <c r="D7527" s="2"/>
      <c r="E7527" s="3"/>
      <c r="F7527" s="3"/>
      <c r="H7527" s="5">
        <f>_xlfn.XLOOKUP(Table16[[#This Row],[OrderID]],[3]!Table13456[No заказа],[3]!Table13456[Количество],"",0,1)</f>
        <v>1</v>
      </c>
      <c r="I7527" s="5">
        <f>_xlfn.XLOOKUP(Table16[[#This Row],[OrderID]],[3]!Table13456[No заказа],[3]!Table13456[Цена],"",0,1)</f>
        <v>8999</v>
      </c>
      <c r="J7527" s="2" t="str">
        <f>M01_SETTINGS!$F$2</f>
        <v>KASPI</v>
      </c>
    </row>
    <row r="7528" spans="1:10" x14ac:dyDescent="0.35">
      <c r="A7528" s="3">
        <f>_xlfn.XLOOKUP(Table16[[#This Row],[OrderID]],[3]!Table13456[No заказа],[3]!Table13456[Дата
отправки],"",0,1)</f>
        <v>45567</v>
      </c>
      <c r="B7528" s="2">
        <v>420113490</v>
      </c>
      <c r="C7528" s="2"/>
      <c r="D7528" s="2"/>
      <c r="E7528" s="3"/>
      <c r="F7528" s="3"/>
      <c r="H7528" s="5">
        <f>_xlfn.XLOOKUP(Table16[[#This Row],[OrderID]],[3]!Table13456[No заказа],[3]!Table13456[Количество],"",0,1)</f>
        <v>1</v>
      </c>
      <c r="I7528" s="5">
        <f>_xlfn.XLOOKUP(Table16[[#This Row],[OrderID]],[3]!Table13456[No заказа],[3]!Table13456[Цена],"",0,1)</f>
        <v>9700</v>
      </c>
      <c r="J7528" s="2" t="str">
        <f>M01_SETTINGS!$F$2</f>
        <v>KASPI</v>
      </c>
    </row>
    <row r="7529" spans="1:10" x14ac:dyDescent="0.35">
      <c r="A7529" s="3">
        <f>_xlfn.XLOOKUP(Table16[[#This Row],[OrderID]],[3]!Table13456[No заказа],[3]!Table13456[Дата
отправки],"",0,1)</f>
        <v>45567</v>
      </c>
      <c r="B7529" s="2">
        <v>419760818</v>
      </c>
      <c r="C7529" s="2"/>
      <c r="D7529" s="2"/>
      <c r="E7529" s="3"/>
      <c r="F7529" s="3"/>
      <c r="H7529" s="5">
        <f>_xlfn.XLOOKUP(Table16[[#This Row],[OrderID]],[3]!Table13456[No заказа],[3]!Table13456[Количество],"",0,1)</f>
        <v>1</v>
      </c>
      <c r="I7529" s="5">
        <f>_xlfn.XLOOKUP(Table16[[#This Row],[OrderID]],[3]!Table13456[No заказа],[3]!Table13456[Цена],"",0,1)</f>
        <v>8489</v>
      </c>
      <c r="J7529" s="2" t="str">
        <f>M01_SETTINGS!$F$2</f>
        <v>KASPI</v>
      </c>
    </row>
    <row r="7530" spans="1:10" x14ac:dyDescent="0.35">
      <c r="A7530" s="3">
        <f>_xlfn.XLOOKUP(Table16[[#This Row],[OrderID]],[3]!Table13456[No заказа],[3]!Table13456[Дата
отправки],"",0,1)</f>
        <v>45567</v>
      </c>
      <c r="B7530" s="2">
        <v>420204336</v>
      </c>
      <c r="C7530" s="2"/>
      <c r="D7530" s="2"/>
      <c r="E7530" s="3"/>
      <c r="F7530" s="3"/>
      <c r="H7530" s="5">
        <f>_xlfn.XLOOKUP(Table16[[#This Row],[OrderID]],[3]!Table13456[No заказа],[3]!Table13456[Количество],"",0,1)</f>
        <v>1</v>
      </c>
      <c r="I7530" s="5">
        <f>_xlfn.XLOOKUP(Table16[[#This Row],[OrderID]],[3]!Table13456[No заказа],[3]!Table13456[Цена],"",0,1)</f>
        <v>8393</v>
      </c>
      <c r="J7530" s="2" t="str">
        <f>M01_SETTINGS!$F$2</f>
        <v>KASPI</v>
      </c>
    </row>
    <row r="7531" spans="1:10" x14ac:dyDescent="0.35">
      <c r="A7531" s="3">
        <f>_xlfn.XLOOKUP(Table16[[#This Row],[OrderID]],[3]!Table13456[No заказа],[3]!Table13456[Дата
отправки],"",0,1)</f>
        <v>45567</v>
      </c>
      <c r="B7531" s="2">
        <v>419926379</v>
      </c>
      <c r="C7531" s="2"/>
      <c r="D7531" s="2"/>
      <c r="E7531" s="3"/>
      <c r="F7531" s="3"/>
      <c r="H7531" s="5">
        <f>_xlfn.XLOOKUP(Table16[[#This Row],[OrderID]],[3]!Table13456[No заказа],[3]!Table13456[Количество],"",0,1)</f>
        <v>1</v>
      </c>
      <c r="I7531" s="5">
        <f>_xlfn.XLOOKUP(Table16[[#This Row],[OrderID]],[3]!Table13456[No заказа],[3]!Table13456[Цена],"",0,1)</f>
        <v>8394</v>
      </c>
      <c r="J7531" s="2" t="str">
        <f>M01_SETTINGS!$F$2</f>
        <v>KASPI</v>
      </c>
    </row>
    <row r="7532" spans="1:10" x14ac:dyDescent="0.35">
      <c r="A7532" s="3">
        <f>_xlfn.XLOOKUP(Table16[[#This Row],[OrderID]],[3]!Table13456[No заказа],[3]!Table13456[Дата
отправки],"",0,1)</f>
        <v>45567</v>
      </c>
      <c r="B7532" s="2">
        <v>419911025</v>
      </c>
      <c r="C7532" s="2"/>
      <c r="D7532" s="2"/>
      <c r="E7532" s="3"/>
      <c r="F7532" s="3"/>
      <c r="H7532" s="5">
        <f>_xlfn.XLOOKUP(Table16[[#This Row],[OrderID]],[3]!Table13456[No заказа],[3]!Table13456[Количество],"",0,1)</f>
        <v>1</v>
      </c>
      <c r="I7532" s="5">
        <f>_xlfn.XLOOKUP(Table16[[#This Row],[OrderID]],[3]!Table13456[No заказа],[3]!Table13456[Цена],"",0,1)</f>
        <v>8489</v>
      </c>
      <c r="J7532" s="2" t="str">
        <f>M01_SETTINGS!$F$2</f>
        <v>KASPI</v>
      </c>
    </row>
    <row r="7533" spans="1:10" x14ac:dyDescent="0.35">
      <c r="A7533" s="3">
        <f>_xlfn.XLOOKUP(Table16[[#This Row],[OrderID]],[3]!Table13456[No заказа],[3]!Table13456[Дата
отправки],"",0,1)</f>
        <v>45567</v>
      </c>
      <c r="B7533" s="2">
        <v>420086872</v>
      </c>
      <c r="C7533" s="2"/>
      <c r="D7533" s="2"/>
      <c r="E7533" s="3"/>
      <c r="F7533" s="3"/>
      <c r="H7533" s="5">
        <f>_xlfn.XLOOKUP(Table16[[#This Row],[OrderID]],[3]!Table13456[No заказа],[3]!Table13456[Количество],"",0,1)</f>
        <v>1</v>
      </c>
      <c r="I7533" s="5">
        <f>_xlfn.XLOOKUP(Table16[[#This Row],[OrderID]],[3]!Table13456[No заказа],[3]!Table13456[Цена],"",0,1)</f>
        <v>8318</v>
      </c>
      <c r="J7533" s="2" t="str">
        <f>M01_SETTINGS!$F$2</f>
        <v>KASPI</v>
      </c>
    </row>
    <row r="7534" spans="1:10" x14ac:dyDescent="0.35">
      <c r="A7534" s="3">
        <f>_xlfn.XLOOKUP(Table16[[#This Row],[OrderID]],[3]!Table13456[No заказа],[3]!Table13456[Дата
отправки],"",0,1)</f>
        <v>45567</v>
      </c>
      <c r="B7534" s="2">
        <v>419867083</v>
      </c>
      <c r="C7534" s="2"/>
      <c r="D7534" s="2"/>
      <c r="E7534" s="3"/>
      <c r="F7534" s="3"/>
      <c r="H7534" s="5">
        <f>_xlfn.XLOOKUP(Table16[[#This Row],[OrderID]],[3]!Table13456[No заказа],[3]!Table13456[Количество],"",0,1)</f>
        <v>1</v>
      </c>
      <c r="I7534" s="5">
        <f>_xlfn.XLOOKUP(Table16[[#This Row],[OrderID]],[3]!Table13456[No заказа],[3]!Table13456[Цена],"",0,1)</f>
        <v>8349</v>
      </c>
      <c r="J7534" s="2" t="str">
        <f>M01_SETTINGS!$F$2</f>
        <v>KASPI</v>
      </c>
    </row>
    <row r="7535" spans="1:10" x14ac:dyDescent="0.35">
      <c r="A7535" s="3">
        <f>_xlfn.XLOOKUP(Table16[[#This Row],[OrderID]],[3]!Table13456[No заказа],[3]!Table13456[Дата
отправки],"",0,1)</f>
        <v>45567</v>
      </c>
      <c r="B7535" s="2">
        <v>419932235</v>
      </c>
      <c r="C7535" s="2"/>
      <c r="D7535" s="2"/>
      <c r="E7535" s="3"/>
      <c r="F7535" s="3"/>
      <c r="H7535" s="5">
        <f>_xlfn.XLOOKUP(Table16[[#This Row],[OrderID]],[3]!Table13456[No заказа],[3]!Table13456[Количество],"",0,1)</f>
        <v>1</v>
      </c>
      <c r="I7535" s="5">
        <f>_xlfn.XLOOKUP(Table16[[#This Row],[OrderID]],[3]!Table13456[No заказа],[3]!Table13456[Цена],"",0,1)</f>
        <v>8349</v>
      </c>
      <c r="J7535" s="2" t="str">
        <f>M01_SETTINGS!$F$2</f>
        <v>KASPI</v>
      </c>
    </row>
    <row r="7536" spans="1:10" x14ac:dyDescent="0.35">
      <c r="A7536" s="3">
        <f>_xlfn.XLOOKUP(Table16[[#This Row],[OrderID]],[3]!Table13456[No заказа],[3]!Table13456[Дата
отправки],"",0,1)</f>
        <v>45567</v>
      </c>
      <c r="B7536" s="2">
        <v>419965239</v>
      </c>
      <c r="C7536" s="2"/>
      <c r="D7536" s="2"/>
      <c r="E7536" s="3"/>
      <c r="F7536" s="3"/>
      <c r="H7536" s="5">
        <f>_xlfn.XLOOKUP(Table16[[#This Row],[OrderID]],[3]!Table13456[No заказа],[3]!Table13456[Количество],"",0,1)</f>
        <v>1</v>
      </c>
      <c r="I7536" s="5">
        <f>_xlfn.XLOOKUP(Table16[[#This Row],[OrderID]],[3]!Table13456[No заказа],[3]!Table13456[Цена],"",0,1)</f>
        <v>8349</v>
      </c>
      <c r="J7536" s="2" t="str">
        <f>M01_SETTINGS!$F$2</f>
        <v>KASPI</v>
      </c>
    </row>
    <row r="7537" spans="1:10" x14ac:dyDescent="0.35">
      <c r="A7537" s="3">
        <f>_xlfn.XLOOKUP(Table16[[#This Row],[OrderID]],[3]!Table13456[No заказа],[3]!Table13456[Дата
отправки],"",0,1)</f>
        <v>45567</v>
      </c>
      <c r="B7537" s="2">
        <v>419985086</v>
      </c>
      <c r="C7537" s="2"/>
      <c r="D7537" s="2"/>
      <c r="E7537" s="3"/>
      <c r="F7537" s="3"/>
      <c r="H7537" s="5">
        <f>_xlfn.XLOOKUP(Table16[[#This Row],[OrderID]],[3]!Table13456[No заказа],[3]!Table13456[Количество],"",0,1)</f>
        <v>1</v>
      </c>
      <c r="I7537" s="5">
        <f>_xlfn.XLOOKUP(Table16[[#This Row],[OrderID]],[3]!Table13456[No заказа],[3]!Table13456[Цена],"",0,1)</f>
        <v>10988</v>
      </c>
      <c r="J7537" s="2" t="str">
        <f>M01_SETTINGS!$F$2</f>
        <v>KASPI</v>
      </c>
    </row>
    <row r="7538" spans="1:10" x14ac:dyDescent="0.35">
      <c r="A7538" s="3">
        <f>_xlfn.XLOOKUP(Table16[[#This Row],[OrderID]],[3]!Table13456[No заказа],[3]!Table13456[Дата
отправки],"",0,1)</f>
        <v>45567</v>
      </c>
      <c r="B7538" s="2">
        <v>419883067</v>
      </c>
      <c r="C7538" s="2"/>
      <c r="D7538" s="2"/>
      <c r="E7538" s="3"/>
      <c r="F7538" s="3"/>
      <c r="H7538" s="5">
        <f>_xlfn.XLOOKUP(Table16[[#This Row],[OrderID]],[3]!Table13456[No заказа],[3]!Table13456[Количество],"",0,1)</f>
        <v>1</v>
      </c>
      <c r="I7538" s="5">
        <f>_xlfn.XLOOKUP(Table16[[#This Row],[OrderID]],[3]!Table13456[No заказа],[3]!Table13456[Цена],"",0,1)</f>
        <v>8223</v>
      </c>
      <c r="J7538" s="2" t="str">
        <f>M01_SETTINGS!$F$2</f>
        <v>KASPI</v>
      </c>
    </row>
    <row r="7539" spans="1:10" x14ac:dyDescent="0.35">
      <c r="A7539" s="3">
        <f>_xlfn.XLOOKUP(Table16[[#This Row],[OrderID]],[3]!Table13456[No заказа],[3]!Table13456[Дата
отправки],"",0,1)</f>
        <v>45567</v>
      </c>
      <c r="B7539" s="2">
        <v>419719877</v>
      </c>
      <c r="C7539" s="2"/>
      <c r="D7539" s="2"/>
      <c r="E7539" s="3"/>
      <c r="F7539" s="3"/>
      <c r="H7539" s="5">
        <f>_xlfn.XLOOKUP(Table16[[#This Row],[OrderID]],[3]!Table13456[No заказа],[3]!Table13456[Количество],"",0,1)</f>
        <v>1</v>
      </c>
      <c r="I7539" s="5">
        <f>_xlfn.XLOOKUP(Table16[[#This Row],[OrderID]],[3]!Table13456[No заказа],[3]!Table13456[Цена],"",0,1)</f>
        <v>8244</v>
      </c>
      <c r="J7539" s="2" t="str">
        <f>M01_SETTINGS!$F$2</f>
        <v>KASPI</v>
      </c>
    </row>
    <row r="7540" spans="1:10" x14ac:dyDescent="0.35">
      <c r="A7540" s="3">
        <f>_xlfn.XLOOKUP(Table16[[#This Row],[OrderID]],[3]!Table13456[No заказа],[3]!Table13456[Дата
отправки],"",0,1)</f>
        <v>45567</v>
      </c>
      <c r="B7540" s="2">
        <v>419871334</v>
      </c>
      <c r="C7540" s="2"/>
      <c r="D7540" s="2"/>
      <c r="E7540" s="3"/>
      <c r="F7540" s="3"/>
      <c r="H7540" s="5">
        <f>_xlfn.XLOOKUP(Table16[[#This Row],[OrderID]],[3]!Table13456[No заказа],[3]!Table13456[Количество],"",0,1)</f>
        <v>1</v>
      </c>
      <c r="I7540" s="5">
        <f>_xlfn.XLOOKUP(Table16[[#This Row],[OrderID]],[3]!Table13456[No заказа],[3]!Table13456[Цена],"",0,1)</f>
        <v>8349</v>
      </c>
      <c r="J7540" s="2" t="str">
        <f>M01_SETTINGS!$F$2</f>
        <v>KASPI</v>
      </c>
    </row>
    <row r="7541" spans="1:10" x14ac:dyDescent="0.35">
      <c r="A7541" s="3">
        <f>_xlfn.XLOOKUP(Table16[[#This Row],[OrderID]],[3]!Table13456[No заказа],[3]!Table13456[Дата
отправки],"",0,1)</f>
        <v>45567</v>
      </c>
      <c r="B7541" s="2">
        <v>420250538</v>
      </c>
      <c r="C7541" s="2"/>
      <c r="D7541" s="2"/>
      <c r="E7541" s="3"/>
      <c r="F7541" s="3"/>
      <c r="H7541" s="5">
        <f>_xlfn.XLOOKUP(Table16[[#This Row],[OrderID]],[3]!Table13456[No заказа],[3]!Table13456[Количество],"",0,1)</f>
        <v>1</v>
      </c>
      <c r="I7541" s="5">
        <f>_xlfn.XLOOKUP(Table16[[#This Row],[OrderID]],[3]!Table13456[No заказа],[3]!Table13456[Цена],"",0,1)</f>
        <v>7889</v>
      </c>
      <c r="J7541" s="2" t="str">
        <f>M01_SETTINGS!$F$2</f>
        <v>KASPI</v>
      </c>
    </row>
    <row r="7542" spans="1:10" x14ac:dyDescent="0.35">
      <c r="A7542" s="3">
        <f>_xlfn.XLOOKUP(Table16[[#This Row],[OrderID]],[3]!Table13456[No заказа],[3]!Table13456[Дата
отправки],"",0,1)</f>
        <v>45567</v>
      </c>
      <c r="B7542" s="2">
        <v>419869478</v>
      </c>
      <c r="C7542" s="2"/>
      <c r="D7542" s="2"/>
      <c r="E7542" s="3"/>
      <c r="F7542" s="3"/>
      <c r="H7542" s="5">
        <f>_xlfn.XLOOKUP(Table16[[#This Row],[OrderID]],[3]!Table13456[No заказа],[3]!Table13456[Количество],"",0,1)</f>
        <v>1</v>
      </c>
      <c r="I7542" s="5">
        <f>_xlfn.XLOOKUP(Table16[[#This Row],[OrderID]],[3]!Table13456[No заказа],[3]!Table13456[Цена],"",0,1)</f>
        <v>9000</v>
      </c>
      <c r="J7542" s="2" t="str">
        <f>M01_SETTINGS!$F$2</f>
        <v>KASPI</v>
      </c>
    </row>
    <row r="7543" spans="1:10" x14ac:dyDescent="0.35">
      <c r="A7543" s="3">
        <f>_xlfn.XLOOKUP(Table16[[#This Row],[OrderID]],[3]!Table13456[No заказа],[3]!Table13456[Дата
отправки],"",0,1)</f>
        <v>45567</v>
      </c>
      <c r="B7543" s="2">
        <v>420052304</v>
      </c>
      <c r="C7543" s="2"/>
      <c r="D7543" s="2"/>
      <c r="E7543" s="3"/>
      <c r="F7543" s="3"/>
      <c r="H7543" s="5">
        <f>_xlfn.XLOOKUP(Table16[[#This Row],[OrderID]],[3]!Table13456[No заказа],[3]!Table13456[Количество],"",0,1)</f>
        <v>1</v>
      </c>
      <c r="I7543" s="5">
        <f>_xlfn.XLOOKUP(Table16[[#This Row],[OrderID]],[3]!Table13456[No заказа],[3]!Table13456[Цена],"",0,1)</f>
        <v>7889</v>
      </c>
      <c r="J7543" s="2" t="str">
        <f>M01_SETTINGS!$F$2</f>
        <v>KASPI</v>
      </c>
    </row>
    <row r="7544" spans="1:10" x14ac:dyDescent="0.35">
      <c r="A7544" s="3">
        <f>_xlfn.XLOOKUP(Table16[[#This Row],[OrderID]],[3]!Table13456[No заказа],[3]!Table13456[Дата
отправки],"",0,1)</f>
        <v>45567</v>
      </c>
      <c r="B7544" s="2">
        <v>420328356</v>
      </c>
      <c r="C7544" s="2"/>
      <c r="D7544" s="2"/>
      <c r="E7544" s="3"/>
      <c r="F7544" s="3"/>
      <c r="H7544" s="5">
        <f>_xlfn.XLOOKUP(Table16[[#This Row],[OrderID]],[3]!Table13456[No заказа],[3]!Table13456[Количество],"",0,1)</f>
        <v>1</v>
      </c>
      <c r="I7544" s="5">
        <f>_xlfn.XLOOKUP(Table16[[#This Row],[OrderID]],[3]!Table13456[No заказа],[3]!Table13456[Цена],"",0,1)</f>
        <v>7889</v>
      </c>
      <c r="J7544" s="2" t="str">
        <f>M01_SETTINGS!$F$2</f>
        <v>KASPI</v>
      </c>
    </row>
    <row r="7545" spans="1:10" x14ac:dyDescent="0.35">
      <c r="A7545" s="3">
        <f>_xlfn.XLOOKUP(Table16[[#This Row],[OrderID]],[3]!Table13456[No заказа],[3]!Table13456[Дата
отправки],"",0,1)</f>
        <v>45567</v>
      </c>
      <c r="B7545" s="2">
        <v>420177546</v>
      </c>
      <c r="C7545" s="2"/>
      <c r="D7545" s="2"/>
      <c r="E7545" s="3"/>
      <c r="F7545" s="3"/>
      <c r="H7545" s="5">
        <f>_xlfn.XLOOKUP(Table16[[#This Row],[OrderID]],[3]!Table13456[No заказа],[3]!Table13456[Количество],"",0,1)</f>
        <v>1</v>
      </c>
      <c r="I7545" s="5">
        <f>_xlfn.XLOOKUP(Table16[[#This Row],[OrderID]],[3]!Table13456[No заказа],[3]!Table13456[Цена],"",0,1)</f>
        <v>8999</v>
      </c>
      <c r="J7545" s="2" t="str">
        <f>M01_SETTINGS!$F$2</f>
        <v>KASPI</v>
      </c>
    </row>
    <row r="7546" spans="1:10" x14ac:dyDescent="0.35">
      <c r="A7546" s="3">
        <f>_xlfn.XLOOKUP(Table16[[#This Row],[OrderID]],[3]!Table13456[No заказа],[3]!Table13456[Дата
отправки],"",0,1)</f>
        <v>45567</v>
      </c>
      <c r="B7546" s="2">
        <v>419857935</v>
      </c>
      <c r="C7546" s="2"/>
      <c r="D7546" s="2"/>
      <c r="E7546" s="3"/>
      <c r="F7546" s="3"/>
      <c r="H7546" s="5">
        <f>_xlfn.XLOOKUP(Table16[[#This Row],[OrderID]],[3]!Table13456[No заказа],[3]!Table13456[Количество],"",0,1)</f>
        <v>1</v>
      </c>
      <c r="I7546" s="5">
        <f>_xlfn.XLOOKUP(Table16[[#This Row],[OrderID]],[3]!Table13456[No заказа],[3]!Table13456[Цена],"",0,1)</f>
        <v>8489</v>
      </c>
      <c r="J7546" s="2" t="str">
        <f>M01_SETTINGS!$F$2</f>
        <v>KASPI</v>
      </c>
    </row>
    <row r="7547" spans="1:10" x14ac:dyDescent="0.35">
      <c r="A7547" s="3">
        <f>_xlfn.XLOOKUP(Table16[[#This Row],[OrderID]],[3]!Table13456[No заказа],[3]!Table13456[Дата
отправки],"",0,1)</f>
        <v>45567</v>
      </c>
      <c r="B7547" s="2">
        <v>420221593</v>
      </c>
      <c r="C7547" s="2"/>
      <c r="D7547" s="2"/>
      <c r="E7547" s="3"/>
      <c r="F7547" s="3"/>
      <c r="H7547" s="5">
        <f>_xlfn.XLOOKUP(Table16[[#This Row],[OrderID]],[3]!Table13456[No заказа],[3]!Table13456[Количество],"",0,1)</f>
        <v>1</v>
      </c>
      <c r="I7547" s="5">
        <f>_xlfn.XLOOKUP(Table16[[#This Row],[OrderID]],[3]!Table13456[No заказа],[3]!Table13456[Цена],"",0,1)</f>
        <v>8997</v>
      </c>
      <c r="J7547" s="2" t="str">
        <f>M01_SETTINGS!$F$2</f>
        <v>KASPI</v>
      </c>
    </row>
    <row r="7548" spans="1:10" x14ac:dyDescent="0.35">
      <c r="A7548" s="3">
        <f>_xlfn.XLOOKUP(Table16[[#This Row],[OrderID]],[3]!Table13456[No заказа],[3]!Table13456[Дата
отправки],"",0,1)</f>
        <v>45567</v>
      </c>
      <c r="B7548" s="2">
        <v>419934911</v>
      </c>
      <c r="C7548" s="2"/>
      <c r="D7548" s="2"/>
      <c r="E7548" s="3"/>
      <c r="F7548" s="3"/>
      <c r="H7548" s="5">
        <f>_xlfn.XLOOKUP(Table16[[#This Row],[OrderID]],[3]!Table13456[No заказа],[3]!Table13456[Количество],"",0,1)</f>
        <v>1</v>
      </c>
      <c r="I7548" s="5">
        <f>_xlfn.XLOOKUP(Table16[[#This Row],[OrderID]],[3]!Table13456[No заказа],[3]!Table13456[Цена],"",0,1)</f>
        <v>7690</v>
      </c>
      <c r="J7548" s="2" t="str">
        <f>M01_SETTINGS!$F$2</f>
        <v>KASPI</v>
      </c>
    </row>
    <row r="7549" spans="1:10" x14ac:dyDescent="0.35">
      <c r="A7549" s="3">
        <f>_xlfn.XLOOKUP(Table16[[#This Row],[OrderID]],[3]!Table13456[No заказа],[3]!Table13456[Дата
отправки],"",0,1)</f>
        <v>45567</v>
      </c>
      <c r="B7549" s="2">
        <v>420305541</v>
      </c>
      <c r="C7549" s="2"/>
      <c r="D7549" s="2"/>
      <c r="E7549" s="3"/>
      <c r="F7549" s="3"/>
      <c r="H7549" s="5">
        <f>_xlfn.XLOOKUP(Table16[[#This Row],[OrderID]],[3]!Table13456[No заказа],[3]!Table13456[Количество],"",0,1)</f>
        <v>1</v>
      </c>
      <c r="I7549" s="5">
        <f>_xlfn.XLOOKUP(Table16[[#This Row],[OrderID]],[3]!Table13456[No заказа],[3]!Table13456[Цена],"",0,1)</f>
        <v>8997</v>
      </c>
      <c r="J7549" s="2" t="str">
        <f>M01_SETTINGS!$F$2</f>
        <v>KASPI</v>
      </c>
    </row>
    <row r="7550" spans="1:10" x14ac:dyDescent="0.35">
      <c r="A7550" s="3">
        <f>_xlfn.XLOOKUP(Table16[[#This Row],[OrderID]],[3]!Table13456[No заказа],[3]!Table13456[Дата
отправки],"",0,1)</f>
        <v>45567</v>
      </c>
      <c r="B7550" s="2">
        <v>420035229</v>
      </c>
      <c r="C7550" s="2"/>
      <c r="D7550" s="2"/>
      <c r="E7550" s="3"/>
      <c r="F7550" s="3"/>
      <c r="H7550" s="5">
        <f>_xlfn.XLOOKUP(Table16[[#This Row],[OrderID]],[3]!Table13456[No заказа],[3]!Table13456[Количество],"",0,1)</f>
        <v>1</v>
      </c>
      <c r="I7550" s="5">
        <f>_xlfn.XLOOKUP(Table16[[#This Row],[OrderID]],[3]!Table13456[No заказа],[3]!Table13456[Цена],"",0,1)</f>
        <v>8970</v>
      </c>
      <c r="J7550" s="2" t="str">
        <f>M01_SETTINGS!$F$2</f>
        <v>KASPI</v>
      </c>
    </row>
    <row r="7551" spans="1:10" x14ac:dyDescent="0.35">
      <c r="A7551" s="3">
        <f>_xlfn.XLOOKUP(Table16[[#This Row],[OrderID]],[3]!Table13456[No заказа],[3]!Table13456[Дата
отправки],"",0,1)</f>
        <v>45567</v>
      </c>
      <c r="B7551" s="2">
        <v>419839210</v>
      </c>
      <c r="C7551" s="2"/>
      <c r="D7551" s="2"/>
      <c r="E7551" s="3"/>
      <c r="F7551" s="3"/>
      <c r="H7551" s="5">
        <f>_xlfn.XLOOKUP(Table16[[#This Row],[OrderID]],[3]!Table13456[No заказа],[3]!Table13456[Количество],"",0,1)</f>
        <v>1</v>
      </c>
      <c r="I7551" s="5">
        <f>_xlfn.XLOOKUP(Table16[[#This Row],[OrderID]],[3]!Table13456[No заказа],[3]!Table13456[Цена],"",0,1)</f>
        <v>8984</v>
      </c>
      <c r="J7551" s="2" t="str">
        <f>M01_SETTINGS!$F$2</f>
        <v>KASPI</v>
      </c>
    </row>
    <row r="7552" spans="1:10" x14ac:dyDescent="0.35">
      <c r="A7552" s="3">
        <f>_xlfn.XLOOKUP(Table16[[#This Row],[OrderID]],[3]!Table13456[No заказа],[3]!Table13456[Дата
отправки],"",0,1)</f>
        <v>45567</v>
      </c>
      <c r="B7552" s="2">
        <v>420126207</v>
      </c>
      <c r="C7552" s="2"/>
      <c r="D7552" s="2"/>
      <c r="E7552" s="3"/>
      <c r="F7552" s="3"/>
      <c r="H7552" s="5">
        <f>_xlfn.XLOOKUP(Table16[[#This Row],[OrderID]],[3]!Table13456[No заказа],[3]!Table13456[Количество],"",0,1)</f>
        <v>1</v>
      </c>
      <c r="I7552" s="5">
        <f>_xlfn.XLOOKUP(Table16[[#This Row],[OrderID]],[3]!Table13456[No заказа],[3]!Table13456[Цена],"",0,1)</f>
        <v>7690</v>
      </c>
      <c r="J7552" s="2" t="str">
        <f>M01_SETTINGS!$F$2</f>
        <v>KASPI</v>
      </c>
    </row>
    <row r="7553" spans="1:10" x14ac:dyDescent="0.35">
      <c r="A7553" s="3">
        <f>_xlfn.XLOOKUP(Table16[[#This Row],[OrderID]],[3]!Table13456[No заказа],[3]!Table13456[Дата
отправки],"",0,1)</f>
        <v>45567</v>
      </c>
      <c r="B7553" s="2">
        <v>420109095</v>
      </c>
      <c r="C7553" s="2"/>
      <c r="D7553" s="2"/>
      <c r="E7553" s="3"/>
      <c r="F7553" s="3"/>
      <c r="H7553" s="5">
        <f>_xlfn.XLOOKUP(Table16[[#This Row],[OrderID]],[3]!Table13456[No заказа],[3]!Table13456[Количество],"",0,1)</f>
        <v>1</v>
      </c>
      <c r="I7553" s="5">
        <f>_xlfn.XLOOKUP(Table16[[#This Row],[OrderID]],[3]!Table13456[No заказа],[3]!Table13456[Цена],"",0,1)</f>
        <v>8299</v>
      </c>
      <c r="J7553" s="2" t="str">
        <f>M01_SETTINGS!$F$2</f>
        <v>KASPI</v>
      </c>
    </row>
    <row r="7554" spans="1:10" x14ac:dyDescent="0.35">
      <c r="A7554" s="3">
        <f>_xlfn.XLOOKUP(Table16[[#This Row],[OrderID]],[3]!Table13456[No заказа],[3]!Table13456[Дата
отправки],"",0,1)</f>
        <v>45567</v>
      </c>
      <c r="B7554" s="2">
        <v>419802611</v>
      </c>
      <c r="C7554" s="2"/>
      <c r="D7554" s="2"/>
      <c r="E7554" s="3"/>
      <c r="F7554" s="3"/>
      <c r="H7554" s="5">
        <f>_xlfn.XLOOKUP(Table16[[#This Row],[OrderID]],[3]!Table13456[No заказа],[3]!Table13456[Количество],"",0,1)</f>
        <v>1</v>
      </c>
      <c r="I7554" s="5">
        <f>_xlfn.XLOOKUP(Table16[[#This Row],[OrderID]],[3]!Table13456[No заказа],[3]!Table13456[Цена],"",0,1)</f>
        <v>8398</v>
      </c>
      <c r="J7554" s="2" t="str">
        <f>M01_SETTINGS!$F$2</f>
        <v>KASPI</v>
      </c>
    </row>
    <row r="7555" spans="1:10" x14ac:dyDescent="0.35">
      <c r="A7555" s="3">
        <f>_xlfn.XLOOKUP(Table16[[#This Row],[OrderID]],[3]!Table13456[No заказа],[3]!Table13456[Дата
отправки],"",0,1)</f>
        <v>45567</v>
      </c>
      <c r="B7555" s="2">
        <v>419845529</v>
      </c>
      <c r="C7555" s="2"/>
      <c r="D7555" s="2"/>
      <c r="E7555" s="3"/>
      <c r="F7555" s="3"/>
      <c r="H7555" s="5">
        <f>_xlfn.XLOOKUP(Table16[[#This Row],[OrderID]],[3]!Table13456[No заказа],[3]!Table13456[Количество],"",0,1)</f>
        <v>1</v>
      </c>
      <c r="I7555" s="5">
        <f>_xlfn.XLOOKUP(Table16[[#This Row],[OrderID]],[3]!Table13456[No заказа],[3]!Table13456[Цена],"",0,1)</f>
        <v>8997</v>
      </c>
      <c r="J7555" s="2" t="str">
        <f>M01_SETTINGS!$F$2</f>
        <v>KASPI</v>
      </c>
    </row>
    <row r="7556" spans="1:10" x14ac:dyDescent="0.35">
      <c r="A7556" s="3">
        <f>_xlfn.XLOOKUP(Table16[[#This Row],[OrderID]],[3]!Table13456[No заказа],[3]!Table13456[Дата
отправки],"",0,1)</f>
        <v>45567</v>
      </c>
      <c r="B7556" s="2">
        <v>419841025</v>
      </c>
      <c r="C7556" s="2"/>
      <c r="D7556" s="2"/>
      <c r="E7556" s="3"/>
      <c r="F7556" s="3"/>
      <c r="H7556" s="5">
        <f>_xlfn.XLOOKUP(Table16[[#This Row],[OrderID]],[3]!Table13456[No заказа],[3]!Table13456[Количество],"",0,1)</f>
        <v>1</v>
      </c>
      <c r="I7556" s="5">
        <f>_xlfn.XLOOKUP(Table16[[#This Row],[OrderID]],[3]!Table13456[No заказа],[3]!Table13456[Цена],"",0,1)</f>
        <v>8998</v>
      </c>
      <c r="J7556" s="2" t="str">
        <f>M01_SETTINGS!$F$2</f>
        <v>KASPI</v>
      </c>
    </row>
    <row r="7557" spans="1:10" x14ac:dyDescent="0.35">
      <c r="A7557" s="3">
        <f>_xlfn.XLOOKUP(Table16[[#This Row],[OrderID]],[3]!Table13456[No заказа],[3]!Table13456[Дата
отправки],"",0,1)</f>
        <v>45567</v>
      </c>
      <c r="B7557" s="2">
        <v>419870943</v>
      </c>
      <c r="C7557" s="2"/>
      <c r="D7557" s="2"/>
      <c r="E7557" s="3"/>
      <c r="F7557" s="3"/>
      <c r="H7557" s="5">
        <f>_xlfn.XLOOKUP(Table16[[#This Row],[OrderID]],[3]!Table13456[No заказа],[3]!Table13456[Количество],"",0,1)</f>
        <v>1</v>
      </c>
      <c r="I7557" s="5">
        <f>_xlfn.XLOOKUP(Table16[[#This Row],[OrderID]],[3]!Table13456[No заказа],[3]!Table13456[Цена],"",0,1)</f>
        <v>8998</v>
      </c>
      <c r="J7557" s="2" t="str">
        <f>M01_SETTINGS!$F$2</f>
        <v>KASPI</v>
      </c>
    </row>
    <row r="7558" spans="1:10" x14ac:dyDescent="0.35">
      <c r="A7558" s="3">
        <f>_xlfn.XLOOKUP(Table16[[#This Row],[OrderID]],[3]!Table13456[No заказа],[3]!Table13456[Дата
отправки],"",0,1)</f>
        <v>45566</v>
      </c>
      <c r="B7558" s="2">
        <v>419425591</v>
      </c>
      <c r="C7558" s="2"/>
      <c r="D7558" s="2"/>
      <c r="E7558" s="3"/>
      <c r="F7558" s="3"/>
      <c r="H7558" s="5">
        <f>_xlfn.XLOOKUP(Table16[[#This Row],[OrderID]],[3]!Table13456[No заказа],[3]!Table13456[Количество],"",0,1)</f>
        <v>1</v>
      </c>
      <c r="I7558" s="5">
        <f>_xlfn.XLOOKUP(Table16[[#This Row],[OrderID]],[3]!Table13456[No заказа],[3]!Table13456[Цена],"",0,1)</f>
        <v>8399</v>
      </c>
      <c r="J7558" s="2" t="str">
        <f>M01_SETTINGS!$F$2</f>
        <v>KASPI</v>
      </c>
    </row>
    <row r="7559" spans="1:10" x14ac:dyDescent="0.35">
      <c r="A7559" s="3">
        <f>_xlfn.XLOOKUP(Table16[[#This Row],[OrderID]],[3]!Table13456[No заказа],[3]!Table13456[Дата
отправки],"",0,1)</f>
        <v>45566</v>
      </c>
      <c r="B7559" s="2">
        <v>419601650</v>
      </c>
      <c r="C7559" s="2"/>
      <c r="D7559" s="2"/>
      <c r="E7559" s="3"/>
      <c r="F7559" s="3"/>
      <c r="H7559" s="5">
        <f>_xlfn.XLOOKUP(Table16[[#This Row],[OrderID]],[3]!Table13456[No заказа],[3]!Table13456[Количество],"",0,1)</f>
        <v>1</v>
      </c>
      <c r="I7559" s="5">
        <f>_xlfn.XLOOKUP(Table16[[#This Row],[OrderID]],[3]!Table13456[No заказа],[3]!Table13456[Цена],"",0,1)</f>
        <v>12381</v>
      </c>
      <c r="J7559" s="2" t="str">
        <f>M01_SETTINGS!$F$2</f>
        <v>KASPI</v>
      </c>
    </row>
    <row r="7560" spans="1:10" x14ac:dyDescent="0.35">
      <c r="A7560" s="3">
        <f>_xlfn.XLOOKUP(Table16[[#This Row],[OrderID]],[3]!Table13456[No заказа],[3]!Table13456[Дата
отправки],"",0,1)</f>
        <v>45566</v>
      </c>
      <c r="B7560" s="2">
        <v>419610190</v>
      </c>
      <c r="C7560" s="2"/>
      <c r="D7560" s="2"/>
      <c r="E7560" s="3"/>
      <c r="F7560" s="3"/>
      <c r="H7560" s="5">
        <f>_xlfn.XLOOKUP(Table16[[#This Row],[OrderID]],[3]!Table13456[No заказа],[3]!Table13456[Количество],"",0,1)</f>
        <v>1</v>
      </c>
      <c r="I7560" s="5">
        <f>_xlfn.XLOOKUP(Table16[[#This Row],[OrderID]],[3]!Table13456[No заказа],[3]!Table13456[Цена],"",0,1)</f>
        <v>8396</v>
      </c>
      <c r="J7560" s="2" t="str">
        <f>M01_SETTINGS!$F$2</f>
        <v>KASPI</v>
      </c>
    </row>
    <row r="7561" spans="1:10" x14ac:dyDescent="0.35">
      <c r="A7561" s="3">
        <f>_xlfn.XLOOKUP(Table16[[#This Row],[OrderID]],[3]!Table13456[No заказа],[3]!Table13456[Дата
отправки],"",0,1)</f>
        <v>45566</v>
      </c>
      <c r="B7561" s="2">
        <v>419628317</v>
      </c>
      <c r="C7561" s="2"/>
      <c r="D7561" s="2"/>
      <c r="E7561" s="3"/>
      <c r="F7561" s="3"/>
      <c r="H7561" s="5">
        <f>_xlfn.XLOOKUP(Table16[[#This Row],[OrderID]],[3]!Table13456[No заказа],[3]!Table13456[Количество],"",0,1)</f>
        <v>1</v>
      </c>
      <c r="I7561" s="5">
        <f>_xlfn.XLOOKUP(Table16[[#This Row],[OrderID]],[3]!Table13456[No заказа],[3]!Table13456[Цена],"",0,1)</f>
        <v>8349</v>
      </c>
      <c r="J7561" s="2" t="str">
        <f>M01_SETTINGS!$F$2</f>
        <v>KASPI</v>
      </c>
    </row>
    <row r="7562" spans="1:10" x14ac:dyDescent="0.35">
      <c r="A7562" s="3">
        <f>_xlfn.XLOOKUP(Table16[[#This Row],[OrderID]],[3]!Table13456[No заказа],[3]!Table13456[Дата
отправки],"",0,1)</f>
        <v>45566</v>
      </c>
      <c r="B7562" s="2">
        <v>419276712</v>
      </c>
      <c r="C7562" s="2"/>
      <c r="D7562" s="2"/>
      <c r="E7562" s="3"/>
      <c r="F7562" s="3"/>
      <c r="H7562" s="5">
        <f>_xlfn.XLOOKUP(Table16[[#This Row],[OrderID]],[3]!Table13456[No заказа],[3]!Table13456[Количество],"",0,1)</f>
        <v>1</v>
      </c>
      <c r="I7562" s="5">
        <f>_xlfn.XLOOKUP(Table16[[#This Row],[OrderID]],[3]!Table13456[No заказа],[3]!Table13456[Цена],"",0,1)</f>
        <v>8399</v>
      </c>
      <c r="J7562" s="2" t="str">
        <f>M01_SETTINGS!$F$2</f>
        <v>KASPI</v>
      </c>
    </row>
    <row r="7563" spans="1:10" x14ac:dyDescent="0.35">
      <c r="A7563" s="3">
        <f>_xlfn.XLOOKUP(Table16[[#This Row],[OrderID]],[3]!Table13456[No заказа],[3]!Table13456[Дата
отправки],"",0,1)</f>
        <v>45566</v>
      </c>
      <c r="B7563" s="2">
        <v>419561517</v>
      </c>
      <c r="C7563" s="2"/>
      <c r="D7563" s="2"/>
      <c r="E7563" s="3"/>
      <c r="F7563" s="3"/>
      <c r="H7563" s="5">
        <f>_xlfn.XLOOKUP(Table16[[#This Row],[OrderID]],[3]!Table13456[No заказа],[3]!Table13456[Количество],"",0,1)</f>
        <v>1</v>
      </c>
      <c r="I7563" s="5">
        <f>_xlfn.XLOOKUP(Table16[[#This Row],[OrderID]],[3]!Table13456[No заказа],[3]!Table13456[Цена],"",0,1)</f>
        <v>8349</v>
      </c>
      <c r="J7563" s="2" t="str">
        <f>M01_SETTINGS!$F$2</f>
        <v>KASPI</v>
      </c>
    </row>
    <row r="7564" spans="1:10" x14ac:dyDescent="0.35">
      <c r="A7564" s="3">
        <f>_xlfn.XLOOKUP(Table16[[#This Row],[OrderID]],[3]!Table13456[No заказа],[3]!Table13456[Дата
отправки],"",0,1)</f>
        <v>45566</v>
      </c>
      <c r="B7564" s="2">
        <v>419281616</v>
      </c>
      <c r="C7564" s="2"/>
      <c r="D7564" s="2"/>
      <c r="E7564" s="3"/>
      <c r="F7564" s="3"/>
      <c r="H7564" s="5">
        <f>_xlfn.XLOOKUP(Table16[[#This Row],[OrderID]],[3]!Table13456[No заказа],[3]!Table13456[Количество],"",0,1)</f>
        <v>1</v>
      </c>
      <c r="I7564" s="5">
        <f>_xlfn.XLOOKUP(Table16[[#This Row],[OrderID]],[3]!Table13456[No заказа],[3]!Table13456[Цена],"",0,1)</f>
        <v>8350</v>
      </c>
      <c r="J7564" s="2" t="str">
        <f>M01_SETTINGS!$F$2</f>
        <v>KASPI</v>
      </c>
    </row>
    <row r="7565" spans="1:10" x14ac:dyDescent="0.35">
      <c r="A7565" s="3">
        <f>_xlfn.XLOOKUP(Table16[[#This Row],[OrderID]],[3]!Table13456[No заказа],[3]!Table13456[Дата
отправки],"",0,1)</f>
        <v>45566</v>
      </c>
      <c r="B7565" s="2">
        <v>419629952</v>
      </c>
      <c r="C7565" s="2"/>
      <c r="D7565" s="2"/>
      <c r="E7565" s="3"/>
      <c r="F7565" s="3"/>
      <c r="H7565" s="5">
        <f>_xlfn.XLOOKUP(Table16[[#This Row],[OrderID]],[3]!Table13456[No заказа],[3]!Table13456[Количество],"",0,1)</f>
        <v>1</v>
      </c>
      <c r="I7565" s="5">
        <f>_xlfn.XLOOKUP(Table16[[#This Row],[OrderID]],[3]!Table13456[No заказа],[3]!Table13456[Цена],"",0,1)</f>
        <v>8349</v>
      </c>
      <c r="J7565" s="2" t="str">
        <f>M01_SETTINGS!$F$2</f>
        <v>KASPI</v>
      </c>
    </row>
    <row r="7566" spans="1:10" x14ac:dyDescent="0.35">
      <c r="A7566" s="3">
        <f>_xlfn.XLOOKUP(Table16[[#This Row],[OrderID]],[3]!Table13456[No заказа],[3]!Table13456[Дата
отправки],"",0,1)</f>
        <v>45566</v>
      </c>
      <c r="B7566" s="2">
        <v>419646053</v>
      </c>
      <c r="C7566" s="2"/>
      <c r="D7566" s="2"/>
      <c r="E7566" s="3"/>
      <c r="F7566" s="3"/>
      <c r="H7566" s="5">
        <f>_xlfn.XLOOKUP(Table16[[#This Row],[OrderID]],[3]!Table13456[No заказа],[3]!Table13456[Количество],"",0,1)</f>
        <v>1</v>
      </c>
      <c r="I7566" s="5">
        <f>_xlfn.XLOOKUP(Table16[[#This Row],[OrderID]],[3]!Table13456[No заказа],[3]!Table13456[Цена],"",0,1)</f>
        <v>8488</v>
      </c>
      <c r="J7566" s="2" t="str">
        <f>M01_SETTINGS!$F$2</f>
        <v>KASPI</v>
      </c>
    </row>
    <row r="7567" spans="1:10" x14ac:dyDescent="0.35">
      <c r="A7567" s="3">
        <f>_xlfn.XLOOKUP(Table16[[#This Row],[OrderID]],[3]!Table13456[No заказа],[3]!Table13456[Дата
отправки],"",0,1)</f>
        <v>45566</v>
      </c>
      <c r="B7567" s="2">
        <v>419647826</v>
      </c>
      <c r="C7567" s="2"/>
      <c r="D7567" s="2"/>
      <c r="E7567" s="3"/>
      <c r="F7567" s="3"/>
      <c r="H7567" s="5">
        <f>_xlfn.XLOOKUP(Table16[[#This Row],[OrderID]],[3]!Table13456[No заказа],[3]!Table13456[Количество],"",0,1)</f>
        <v>1</v>
      </c>
      <c r="I7567" s="5">
        <f>_xlfn.XLOOKUP(Table16[[#This Row],[OrderID]],[3]!Table13456[No заказа],[3]!Table13456[Цена],"",0,1)</f>
        <v>7889</v>
      </c>
      <c r="J7567" s="2" t="str">
        <f>M01_SETTINGS!$F$2</f>
        <v>KASPI</v>
      </c>
    </row>
    <row r="7568" spans="1:10" x14ac:dyDescent="0.35">
      <c r="A7568" s="3">
        <f>_xlfn.XLOOKUP(Table16[[#This Row],[OrderID]],[3]!Table13456[No заказа],[3]!Table13456[Дата
отправки],"",0,1)</f>
        <v>45566</v>
      </c>
      <c r="B7568" s="2">
        <v>419572005</v>
      </c>
      <c r="C7568" s="2"/>
      <c r="D7568" s="2"/>
      <c r="E7568" s="3"/>
      <c r="F7568" s="3"/>
      <c r="H7568" s="5">
        <f>_xlfn.XLOOKUP(Table16[[#This Row],[OrderID]],[3]!Table13456[No заказа],[3]!Table13456[Количество],"",0,1)</f>
        <v>1</v>
      </c>
      <c r="I7568" s="5">
        <f>_xlfn.XLOOKUP(Table16[[#This Row],[OrderID]],[3]!Table13456[No заказа],[3]!Table13456[Цена],"",0,1)</f>
        <v>7889</v>
      </c>
      <c r="J7568" s="2" t="str">
        <f>M01_SETTINGS!$F$2</f>
        <v>KASPI</v>
      </c>
    </row>
    <row r="7569" spans="1:10" x14ac:dyDescent="0.35">
      <c r="A7569" s="3">
        <f>_xlfn.XLOOKUP(Table16[[#This Row],[OrderID]],[3]!Table13456[No заказа],[3]!Table13456[Дата
отправки],"",0,1)</f>
        <v>45566</v>
      </c>
      <c r="B7569" s="2">
        <v>419224461</v>
      </c>
      <c r="C7569" s="2"/>
      <c r="D7569" s="2"/>
      <c r="E7569" s="3"/>
      <c r="F7569" s="3"/>
      <c r="H7569" s="5">
        <f>_xlfn.XLOOKUP(Table16[[#This Row],[OrderID]],[3]!Table13456[No заказа],[3]!Table13456[Количество],"",0,1)</f>
        <v>1</v>
      </c>
      <c r="I7569" s="5">
        <f>_xlfn.XLOOKUP(Table16[[#This Row],[OrderID]],[3]!Table13456[No заказа],[3]!Table13456[Цена],"",0,1)</f>
        <v>7890</v>
      </c>
      <c r="J7569" s="2" t="str">
        <f>M01_SETTINGS!$F$2</f>
        <v>KASPI</v>
      </c>
    </row>
    <row r="7570" spans="1:10" x14ac:dyDescent="0.35">
      <c r="A7570" s="3">
        <f>_xlfn.XLOOKUP(Table16[[#This Row],[OrderID]],[3]!Table13456[No заказа],[3]!Table13456[Дата
отправки],"",0,1)</f>
        <v>45566</v>
      </c>
      <c r="B7570" s="2">
        <v>419366297</v>
      </c>
      <c r="C7570" s="2"/>
      <c r="D7570" s="2"/>
      <c r="E7570" s="3"/>
      <c r="F7570" s="3"/>
      <c r="H7570" s="5">
        <f>_xlfn.XLOOKUP(Table16[[#This Row],[OrderID]],[3]!Table13456[No заказа],[3]!Table13456[Количество],"",0,1)</f>
        <v>1</v>
      </c>
      <c r="I7570" s="5">
        <f>_xlfn.XLOOKUP(Table16[[#This Row],[OrderID]],[3]!Table13456[No заказа],[3]!Table13456[Цена],"",0,1)</f>
        <v>9708</v>
      </c>
      <c r="J7570" s="2" t="str">
        <f>M01_SETTINGS!$F$2</f>
        <v>KASPI</v>
      </c>
    </row>
    <row r="7571" spans="1:10" x14ac:dyDescent="0.35">
      <c r="A7571" s="3">
        <f>_xlfn.XLOOKUP(Table16[[#This Row],[OrderID]],[3]!Table13456[No заказа],[3]!Table13456[Дата
отправки],"",0,1)</f>
        <v>45566</v>
      </c>
      <c r="B7571" s="2">
        <v>419326463</v>
      </c>
      <c r="C7571" s="2"/>
      <c r="D7571" s="2"/>
      <c r="E7571" s="3"/>
      <c r="F7571" s="3"/>
      <c r="H7571" s="5">
        <f>_xlfn.XLOOKUP(Table16[[#This Row],[OrderID]],[3]!Table13456[No заказа],[3]!Table13456[Количество],"",0,1)</f>
        <v>1</v>
      </c>
      <c r="I7571" s="5">
        <f>_xlfn.XLOOKUP(Table16[[#This Row],[OrderID]],[3]!Table13456[No заказа],[3]!Table13456[Цена],"",0,1)</f>
        <v>8804</v>
      </c>
      <c r="J7571" s="2" t="str">
        <f>M01_SETTINGS!$F$2</f>
        <v>KASPI</v>
      </c>
    </row>
    <row r="7572" spans="1:10" x14ac:dyDescent="0.35">
      <c r="A7572" s="3">
        <f>_xlfn.XLOOKUP(Table16[[#This Row],[OrderID]],[3]!Table13456[No заказа],[3]!Table13456[Дата
отправки],"",0,1)</f>
        <v>45566</v>
      </c>
      <c r="B7572" s="2">
        <v>419502831</v>
      </c>
      <c r="C7572" s="2"/>
      <c r="D7572" s="2"/>
      <c r="E7572" s="3"/>
      <c r="F7572" s="3"/>
      <c r="H7572" s="5">
        <f>_xlfn.XLOOKUP(Table16[[#This Row],[OrderID]],[3]!Table13456[No заказа],[3]!Table13456[Количество],"",0,1)</f>
        <v>1</v>
      </c>
      <c r="I7572" s="5">
        <f>_xlfn.XLOOKUP(Table16[[#This Row],[OrderID]],[3]!Table13456[No заказа],[3]!Table13456[Цена],"",0,1)</f>
        <v>8488</v>
      </c>
      <c r="J7572" s="2" t="str">
        <f>M01_SETTINGS!$F$2</f>
        <v>KASPI</v>
      </c>
    </row>
    <row r="7573" spans="1:10" x14ac:dyDescent="0.35">
      <c r="A7573" s="3">
        <f>_xlfn.XLOOKUP(Table16[[#This Row],[OrderID]],[3]!Table13456[No заказа],[3]!Table13456[Дата
отправки],"",0,1)</f>
        <v>45566</v>
      </c>
      <c r="B7573" s="2">
        <v>419354029</v>
      </c>
      <c r="C7573" s="2"/>
      <c r="D7573" s="2"/>
      <c r="E7573" s="3"/>
      <c r="F7573" s="3"/>
      <c r="H7573" s="5">
        <f>_xlfn.XLOOKUP(Table16[[#This Row],[OrderID]],[3]!Table13456[No заказа],[3]!Table13456[Количество],"",0,1)</f>
        <v>1</v>
      </c>
      <c r="I7573" s="5">
        <f>_xlfn.XLOOKUP(Table16[[#This Row],[OrderID]],[3]!Table13456[No заказа],[3]!Table13456[Цена],"",0,1)</f>
        <v>8489</v>
      </c>
      <c r="J7573" s="2" t="str">
        <f>M01_SETTINGS!$F$2</f>
        <v>KASPI</v>
      </c>
    </row>
    <row r="7574" spans="1:10" x14ac:dyDescent="0.35">
      <c r="A7574" s="3">
        <f>_xlfn.XLOOKUP(Table16[[#This Row],[OrderID]],[3]!Table13456[No заказа],[3]!Table13456[Дата
отправки],"",0,1)</f>
        <v>45566</v>
      </c>
      <c r="B7574" s="2">
        <v>419452442</v>
      </c>
      <c r="C7574" s="2"/>
      <c r="D7574" s="2"/>
      <c r="E7574" s="3"/>
      <c r="F7574" s="3"/>
      <c r="H7574" s="5">
        <f>_xlfn.XLOOKUP(Table16[[#This Row],[OrderID]],[3]!Table13456[No заказа],[3]!Table13456[Количество],"",0,1)</f>
        <v>1</v>
      </c>
      <c r="I7574" s="5">
        <f>_xlfn.XLOOKUP(Table16[[#This Row],[OrderID]],[3]!Table13456[No заказа],[3]!Table13456[Цена],"",0,1)</f>
        <v>7975</v>
      </c>
      <c r="J7574" s="2" t="str">
        <f>M01_SETTINGS!$F$2</f>
        <v>KASPI</v>
      </c>
    </row>
    <row r="7575" spans="1:10" x14ac:dyDescent="0.35">
      <c r="A7575" s="3">
        <f>_xlfn.XLOOKUP(Table16[[#This Row],[OrderID]],[3]!Table13456[No заказа],[3]!Table13456[Дата
отправки],"",0,1)</f>
        <v>45566</v>
      </c>
      <c r="B7575" s="2">
        <v>419647980</v>
      </c>
      <c r="C7575" s="2"/>
      <c r="D7575" s="2"/>
      <c r="E7575" s="3"/>
      <c r="F7575" s="3"/>
      <c r="H7575" s="5">
        <f>_xlfn.XLOOKUP(Table16[[#This Row],[OrderID]],[3]!Table13456[No заказа],[3]!Table13456[Количество],"",0,1)</f>
        <v>1</v>
      </c>
      <c r="I7575" s="5">
        <f>_xlfn.XLOOKUP(Table16[[#This Row],[OrderID]],[3]!Table13456[No заказа],[3]!Table13456[Цена],"",0,1)</f>
        <v>9578</v>
      </c>
      <c r="J7575" s="2" t="str">
        <f>M01_SETTINGS!$F$2</f>
        <v>KASPI</v>
      </c>
    </row>
    <row r="7576" spans="1:10" x14ac:dyDescent="0.35">
      <c r="A7576" s="3">
        <f>_xlfn.XLOOKUP(Table16[[#This Row],[OrderID]],[3]!Table13456[No заказа],[3]!Table13456[Дата
отправки],"",0,1)</f>
        <v>45566</v>
      </c>
      <c r="B7576" s="2">
        <v>419382593</v>
      </c>
      <c r="C7576" s="2"/>
      <c r="D7576" s="2"/>
      <c r="E7576" s="3"/>
      <c r="F7576" s="3"/>
      <c r="H7576" s="5">
        <f>_xlfn.XLOOKUP(Table16[[#This Row],[OrderID]],[3]!Table13456[No заказа],[3]!Table13456[Количество],"",0,1)</f>
        <v>1</v>
      </c>
      <c r="I7576" s="5">
        <f>_xlfn.XLOOKUP(Table16[[#This Row],[OrderID]],[3]!Table13456[No заказа],[3]!Table13456[Цена],"",0,1)</f>
        <v>8999</v>
      </c>
      <c r="J7576" s="2" t="str">
        <f>M01_SETTINGS!$F$2</f>
        <v>KASPI</v>
      </c>
    </row>
    <row r="7577" spans="1:10" x14ac:dyDescent="0.35">
      <c r="A7577" s="3">
        <f>_xlfn.XLOOKUP(Table16[[#This Row],[OrderID]],[3]!Table13456[No заказа],[3]!Table13456[Дата
отправки],"",0,1)</f>
        <v>45566</v>
      </c>
      <c r="B7577" s="2">
        <v>419460018</v>
      </c>
      <c r="C7577" s="2"/>
      <c r="D7577" s="2"/>
      <c r="E7577" s="3"/>
      <c r="F7577" s="3"/>
      <c r="H7577" s="5">
        <f>_xlfn.XLOOKUP(Table16[[#This Row],[OrderID]],[3]!Table13456[No заказа],[3]!Table13456[Количество],"",0,1)</f>
        <v>1</v>
      </c>
      <c r="I7577" s="5">
        <f>_xlfn.XLOOKUP(Table16[[#This Row],[OrderID]],[3]!Table13456[No заказа],[3]!Table13456[Цена],"",0,1)</f>
        <v>7888</v>
      </c>
      <c r="J7577" s="2" t="str">
        <f>M01_SETTINGS!$F$2</f>
        <v>KASPI</v>
      </c>
    </row>
    <row r="7578" spans="1:10" x14ac:dyDescent="0.35">
      <c r="A7578" s="3">
        <f>_xlfn.XLOOKUP(Table16[[#This Row],[OrderID]],[3]!Table13456[No заказа],[3]!Table13456[Дата
отправки],"",0,1)</f>
        <v>45566</v>
      </c>
      <c r="B7578" s="2">
        <v>419448035</v>
      </c>
      <c r="C7578" s="2"/>
      <c r="D7578" s="2"/>
      <c r="E7578" s="3"/>
      <c r="F7578" s="3"/>
      <c r="H7578" s="5">
        <f>_xlfn.XLOOKUP(Table16[[#This Row],[OrderID]],[3]!Table13456[No заказа],[3]!Table13456[Количество],"",0,1)</f>
        <v>1</v>
      </c>
      <c r="I7578" s="5">
        <f>_xlfn.XLOOKUP(Table16[[#This Row],[OrderID]],[3]!Table13456[No заказа],[3]!Table13456[Цена],"",0,1)</f>
        <v>7896</v>
      </c>
      <c r="J7578" s="2" t="str">
        <f>M01_SETTINGS!$F$2</f>
        <v>KASPI</v>
      </c>
    </row>
    <row r="7579" spans="1:10" x14ac:dyDescent="0.35">
      <c r="A7579" s="3">
        <f>_xlfn.XLOOKUP(Table16[[#This Row],[OrderID]],[3]!Table13456[No заказа],[3]!Table13456[Дата
отправки],"",0,1)</f>
        <v>45566</v>
      </c>
      <c r="B7579" s="2">
        <v>419328401</v>
      </c>
      <c r="C7579" s="2"/>
      <c r="D7579" s="2"/>
      <c r="E7579" s="3"/>
      <c r="F7579" s="3"/>
      <c r="H7579" s="5">
        <f>_xlfn.XLOOKUP(Table16[[#This Row],[OrderID]],[3]!Table13456[No заказа],[3]!Table13456[Количество],"",0,1)</f>
        <v>1</v>
      </c>
      <c r="I7579" s="5">
        <f>_xlfn.XLOOKUP(Table16[[#This Row],[OrderID]],[3]!Table13456[No заказа],[3]!Table13456[Цена],"",0,1)</f>
        <v>8029</v>
      </c>
      <c r="J7579" s="2" t="str">
        <f>M01_SETTINGS!$F$2</f>
        <v>KASPI</v>
      </c>
    </row>
    <row r="7580" spans="1:10" x14ac:dyDescent="0.35">
      <c r="A7580" s="3">
        <f>_xlfn.XLOOKUP(Table16[[#This Row],[OrderID]],[3]!Table13456[No заказа],[3]!Table13456[Дата
отправки],"",0,1)</f>
        <v>45566</v>
      </c>
      <c r="B7580" s="2">
        <v>419725215</v>
      </c>
      <c r="C7580" s="2"/>
      <c r="D7580" s="2"/>
      <c r="E7580" s="3"/>
      <c r="F7580" s="3"/>
      <c r="H7580" s="5">
        <f>_xlfn.XLOOKUP(Table16[[#This Row],[OrderID]],[3]!Table13456[No заказа],[3]!Table13456[Количество],"",0,1)</f>
        <v>1</v>
      </c>
      <c r="I7580" s="5">
        <f>_xlfn.XLOOKUP(Table16[[#This Row],[OrderID]],[3]!Table13456[No заказа],[3]!Table13456[Цена],"",0,1)</f>
        <v>8317</v>
      </c>
      <c r="J7580" s="2" t="str">
        <f>M01_SETTINGS!$F$2</f>
        <v>KASPI</v>
      </c>
    </row>
    <row r="7581" spans="1:10" x14ac:dyDescent="0.35">
      <c r="A7581" s="3">
        <f>_xlfn.XLOOKUP(Table16[[#This Row],[OrderID]],[3]!Table13456[No заказа],[3]!Table13456[Дата
отправки],"",0,1)</f>
        <v>45566</v>
      </c>
      <c r="B7581" s="2">
        <v>419693928</v>
      </c>
      <c r="C7581" s="2"/>
      <c r="D7581" s="2"/>
      <c r="E7581" s="3"/>
      <c r="F7581" s="3"/>
      <c r="H7581" s="5">
        <f>_xlfn.XLOOKUP(Table16[[#This Row],[OrderID]],[3]!Table13456[No заказа],[3]!Table13456[Количество],"",0,1)</f>
        <v>1</v>
      </c>
      <c r="I7581" s="5">
        <f>_xlfn.XLOOKUP(Table16[[#This Row],[OrderID]],[3]!Table13456[No заказа],[3]!Table13456[Цена],"",0,1)</f>
        <v>7700</v>
      </c>
      <c r="J7581" s="2" t="str">
        <f>M01_SETTINGS!$F$2</f>
        <v>KASPI</v>
      </c>
    </row>
    <row r="7582" spans="1:10" x14ac:dyDescent="0.35">
      <c r="A7582" s="3">
        <f>_xlfn.XLOOKUP(Table16[[#This Row],[OrderID]],[3]!Table13456[No заказа],[3]!Table13456[Дата
отправки],"",0,1)</f>
        <v>45566</v>
      </c>
      <c r="B7582" s="2">
        <v>419449014</v>
      </c>
      <c r="C7582" s="2"/>
      <c r="D7582" s="2"/>
      <c r="E7582" s="3"/>
      <c r="F7582" s="3"/>
      <c r="H7582" s="5">
        <f>_xlfn.XLOOKUP(Table16[[#This Row],[OrderID]],[3]!Table13456[No заказа],[3]!Table13456[Количество],"",0,1)</f>
        <v>1</v>
      </c>
      <c r="I7582" s="5">
        <f>_xlfn.XLOOKUP(Table16[[#This Row],[OrderID]],[3]!Table13456[No заказа],[3]!Table13456[Цена],"",0,1)</f>
        <v>8997</v>
      </c>
      <c r="J7582" s="2" t="str">
        <f>M01_SETTINGS!$F$2</f>
        <v>KASPI</v>
      </c>
    </row>
    <row r="7583" spans="1:10" x14ac:dyDescent="0.35">
      <c r="A7583" s="3">
        <f>_xlfn.XLOOKUP(Table16[[#This Row],[OrderID]],[3]!Table13456[No заказа],[3]!Table13456[Дата
отправки],"",0,1)</f>
        <v>45566</v>
      </c>
      <c r="B7583" s="2">
        <v>419636751</v>
      </c>
      <c r="C7583" s="2"/>
      <c r="D7583" s="2"/>
      <c r="E7583" s="3"/>
      <c r="F7583" s="3"/>
      <c r="H7583" s="5">
        <f>_xlfn.XLOOKUP(Table16[[#This Row],[OrderID]],[3]!Table13456[No заказа],[3]!Table13456[Количество],"",0,1)</f>
        <v>1</v>
      </c>
      <c r="I7583" s="5">
        <f>_xlfn.XLOOKUP(Table16[[#This Row],[OrderID]],[3]!Table13456[No заказа],[3]!Table13456[Цена],"",0,1)</f>
        <v>8997</v>
      </c>
      <c r="J7583" s="2" t="str">
        <f>M01_SETTINGS!$F$2</f>
        <v>KASPI</v>
      </c>
    </row>
    <row r="7584" spans="1:10" x14ac:dyDescent="0.35">
      <c r="A7584" s="3">
        <f>_xlfn.XLOOKUP(Table16[[#This Row],[OrderID]],[3]!Table13456[No заказа],[3]!Table13456[Дата
отправки],"",0,1)</f>
        <v>45566</v>
      </c>
      <c r="B7584" s="2">
        <v>419678609</v>
      </c>
      <c r="C7584" s="2"/>
      <c r="D7584" s="2"/>
      <c r="E7584" s="3"/>
      <c r="F7584" s="3"/>
      <c r="H7584" s="5">
        <f>_xlfn.XLOOKUP(Table16[[#This Row],[OrderID]],[3]!Table13456[No заказа],[3]!Table13456[Количество],"",0,1)</f>
        <v>1</v>
      </c>
      <c r="I7584" s="5">
        <f>_xlfn.XLOOKUP(Table16[[#This Row],[OrderID]],[3]!Table13456[No заказа],[3]!Table13456[Цена],"",0,1)</f>
        <v>8998</v>
      </c>
      <c r="J7584" s="2" t="str">
        <f>M01_SETTINGS!$F$2</f>
        <v>KASPI</v>
      </c>
    </row>
    <row r="7585" spans="1:10" x14ac:dyDescent="0.35">
      <c r="A7585" s="3">
        <f>_xlfn.XLOOKUP(Table16[[#This Row],[OrderID]],[3]!Table13456[No заказа],[3]!Table13456[Дата
отправки],"",0,1)</f>
        <v>45566</v>
      </c>
      <c r="B7585" s="2">
        <v>419336987</v>
      </c>
      <c r="C7585" s="2"/>
      <c r="D7585" s="2"/>
      <c r="E7585" s="3"/>
      <c r="F7585" s="3"/>
      <c r="H7585" s="5">
        <f>_xlfn.XLOOKUP(Table16[[#This Row],[OrderID]],[3]!Table13456[No заказа],[3]!Table13456[Количество],"",0,1)</f>
        <v>1</v>
      </c>
      <c r="I7585" s="5">
        <f>_xlfn.XLOOKUP(Table16[[#This Row],[OrderID]],[3]!Table13456[No заказа],[3]!Table13456[Цена],"",0,1)</f>
        <v>9208</v>
      </c>
      <c r="J7585" s="2" t="str">
        <f>M01_SETTINGS!$F$2</f>
        <v>KASPI</v>
      </c>
    </row>
    <row r="7586" spans="1:10" x14ac:dyDescent="0.35">
      <c r="A7586" s="3">
        <f>_xlfn.XLOOKUP(Table16[[#This Row],[OrderID]],[3]!Table13456[No заказа],[3]!Table13456[Дата
отправки],"",0,1)</f>
        <v>45566</v>
      </c>
      <c r="B7586" s="2">
        <v>419305716</v>
      </c>
      <c r="C7586" s="2"/>
      <c r="D7586" s="2"/>
      <c r="E7586" s="3"/>
      <c r="F7586" s="3"/>
      <c r="H7586" s="5">
        <f>_xlfn.XLOOKUP(Table16[[#This Row],[OrderID]],[3]!Table13456[No заказа],[3]!Table13456[Количество],"",0,1)</f>
        <v>1</v>
      </c>
      <c r="I7586" s="5">
        <f>_xlfn.XLOOKUP(Table16[[#This Row],[OrderID]],[3]!Table13456[No заказа],[3]!Table13456[Цена],"",0,1)</f>
        <v>7924</v>
      </c>
      <c r="J7586" s="2" t="str">
        <f>M01_SETTINGS!$F$2</f>
        <v>KASPI</v>
      </c>
    </row>
    <row r="7587" spans="1:10" x14ac:dyDescent="0.35">
      <c r="A7587" s="3">
        <f>_xlfn.XLOOKUP(Table16[[#This Row],[OrderID]],[3]!Table13456[No заказа],[3]!Table13456[Дата
отправки],"",0,1)</f>
        <v>45566</v>
      </c>
      <c r="B7587" s="2">
        <v>419266103</v>
      </c>
      <c r="C7587" s="2"/>
      <c r="D7587" s="2"/>
      <c r="E7587" s="3"/>
      <c r="F7587" s="3"/>
      <c r="H7587" s="5">
        <f>_xlfn.XLOOKUP(Table16[[#This Row],[OrderID]],[3]!Table13456[No заказа],[3]!Table13456[Количество],"",0,1)</f>
        <v>1</v>
      </c>
      <c r="I7587" s="5">
        <f>_xlfn.XLOOKUP(Table16[[#This Row],[OrderID]],[3]!Table13456[No заказа],[3]!Table13456[Цена],"",0,1)</f>
        <v>8299</v>
      </c>
      <c r="J7587" s="2" t="str">
        <f>M01_SETTINGS!$F$2</f>
        <v>KASPI</v>
      </c>
    </row>
    <row r="7588" spans="1:10" x14ac:dyDescent="0.35">
      <c r="A7588" s="3">
        <f>_xlfn.XLOOKUP(Table16[[#This Row],[OrderID]],[3]!Table13456[No заказа],[3]!Table13456[Дата
отправки],"",0,1)</f>
        <v>45566</v>
      </c>
      <c r="B7588" s="2">
        <v>419288748</v>
      </c>
      <c r="C7588" s="2"/>
      <c r="D7588" s="2"/>
      <c r="E7588" s="3"/>
      <c r="F7588" s="3"/>
      <c r="H7588" s="5">
        <f>_xlfn.XLOOKUP(Table16[[#This Row],[OrderID]],[3]!Table13456[No заказа],[3]!Table13456[Количество],"",0,1)</f>
        <v>1</v>
      </c>
      <c r="I7588" s="5">
        <f>_xlfn.XLOOKUP(Table16[[#This Row],[OrderID]],[3]!Table13456[No заказа],[3]!Table13456[Цена],"",0,1)</f>
        <v>8299</v>
      </c>
      <c r="J7588" s="2" t="str">
        <f>M01_SETTINGS!$F$2</f>
        <v>KASPI</v>
      </c>
    </row>
    <row r="7589" spans="1:10" x14ac:dyDescent="0.35">
      <c r="A7589" s="3">
        <f>_xlfn.XLOOKUP(Table16[[#This Row],[OrderID]],[3]!Table13456[No заказа],[3]!Table13456[Дата
отправки],"",0,1)</f>
        <v>45566</v>
      </c>
      <c r="B7589" s="2">
        <v>419647078</v>
      </c>
      <c r="C7589" s="2"/>
      <c r="D7589" s="2"/>
      <c r="E7589" s="3"/>
      <c r="F7589" s="3"/>
      <c r="H7589" s="5">
        <f>_xlfn.XLOOKUP(Table16[[#This Row],[OrderID]],[3]!Table13456[No заказа],[3]!Table13456[Количество],"",0,1)</f>
        <v>1</v>
      </c>
      <c r="I7589" s="5">
        <f>_xlfn.XLOOKUP(Table16[[#This Row],[OrderID]],[3]!Table13456[No заказа],[3]!Table13456[Цена],"",0,1)</f>
        <v>8488</v>
      </c>
      <c r="J7589" s="2" t="str">
        <f>M01_SETTINGS!$F$2</f>
        <v>KASPI</v>
      </c>
    </row>
    <row r="7590" spans="1:10" x14ac:dyDescent="0.35">
      <c r="A7590" s="3">
        <f>_xlfn.XLOOKUP(Table16[[#This Row],[OrderID]],[3]!Table13456[No заказа],[3]!Table13456[Дата
отправки],"",0,1)</f>
        <v>45566</v>
      </c>
      <c r="B7590" s="2">
        <v>419525512</v>
      </c>
      <c r="C7590" s="2"/>
      <c r="D7590" s="2"/>
      <c r="E7590" s="3"/>
      <c r="F7590" s="3"/>
      <c r="H7590" s="5">
        <f>_xlfn.XLOOKUP(Table16[[#This Row],[OrderID]],[3]!Table13456[No заказа],[3]!Table13456[Количество],"",0,1)</f>
        <v>1</v>
      </c>
      <c r="I7590" s="5">
        <f>_xlfn.XLOOKUP(Table16[[#This Row],[OrderID]],[3]!Table13456[No заказа],[3]!Table13456[Цена],"",0,1)</f>
        <v>16990</v>
      </c>
      <c r="J7590" s="2" t="str">
        <f>M01_SETTINGS!$F$2</f>
        <v>KASPI</v>
      </c>
    </row>
    <row r="7591" spans="1:10" x14ac:dyDescent="0.35">
      <c r="A7591" s="3">
        <f>_xlfn.XLOOKUP(Table16[[#This Row],[OrderID]],[3]!Table13456[No заказа],[3]!Table13456[Дата
отправки],"",0,1)</f>
        <v>45566</v>
      </c>
      <c r="B7591" s="2">
        <v>419387828</v>
      </c>
      <c r="C7591" s="2"/>
      <c r="D7591" s="2"/>
      <c r="E7591" s="3"/>
      <c r="F7591" s="3"/>
      <c r="H7591" s="5">
        <f>_xlfn.XLOOKUP(Table16[[#This Row],[OrderID]],[3]!Table13456[No заказа],[3]!Table13456[Количество],"",0,1)</f>
        <v>1</v>
      </c>
      <c r="I7591" s="5">
        <f>_xlfn.XLOOKUP(Table16[[#This Row],[OrderID]],[3]!Table13456[No заказа],[3]!Table13456[Цена],"",0,1)</f>
        <v>8488</v>
      </c>
      <c r="J7591" s="2" t="str">
        <f>M01_SETTINGS!$F$2</f>
        <v>KASPI</v>
      </c>
    </row>
    <row r="7592" spans="1:10" x14ac:dyDescent="0.35">
      <c r="A7592" s="3">
        <f>_xlfn.XLOOKUP(Table16[[#This Row],[OrderID]],[3]!Table13456[No заказа],[3]!Table13456[Дата
отправки],"",0,1)</f>
        <v>45566</v>
      </c>
      <c r="B7592" s="2">
        <v>419230124</v>
      </c>
      <c r="C7592" s="2"/>
      <c r="D7592" s="2"/>
      <c r="E7592" s="3"/>
      <c r="F7592" s="3"/>
      <c r="H7592" s="5">
        <f>_xlfn.XLOOKUP(Table16[[#This Row],[OrderID]],[3]!Table13456[No заказа],[3]!Table13456[Количество],"",0,1)</f>
        <v>1</v>
      </c>
      <c r="I7592" s="5">
        <f>_xlfn.XLOOKUP(Table16[[#This Row],[OrderID]],[3]!Table13456[No заказа],[3]!Table13456[Цена],"",0,1)</f>
        <v>8488</v>
      </c>
      <c r="J7592" s="2" t="str">
        <f>M01_SETTINGS!$F$2</f>
        <v>KASPI</v>
      </c>
    </row>
    <row r="7593" spans="1:10" x14ac:dyDescent="0.35">
      <c r="A7593" s="3">
        <f>_xlfn.XLOOKUP(Table16[[#This Row],[OrderID]],[3]!Table13456[No заказа],[3]!Table13456[Дата
отправки],"",0,1)</f>
        <v>45566</v>
      </c>
      <c r="B7593" s="2">
        <v>419475205</v>
      </c>
      <c r="C7593" s="2"/>
      <c r="D7593" s="2"/>
      <c r="E7593" s="3"/>
      <c r="F7593" s="3"/>
      <c r="H7593" s="5">
        <f>_xlfn.XLOOKUP(Table16[[#This Row],[OrderID]],[3]!Table13456[No заказа],[3]!Table13456[Количество],"",0,1)</f>
        <v>1</v>
      </c>
      <c r="I7593" s="5">
        <f>_xlfn.XLOOKUP(Table16[[#This Row],[OrderID]],[3]!Table13456[No заказа],[3]!Table13456[Цена],"",0,1)</f>
        <v>11198</v>
      </c>
      <c r="J7593" s="2" t="str">
        <f>M01_SETTINGS!$F$2</f>
        <v>KASPI</v>
      </c>
    </row>
    <row r="7594" spans="1:10" x14ac:dyDescent="0.35">
      <c r="A7594" s="3">
        <f>_xlfn.XLOOKUP(Table16[[#This Row],[OrderID]],[3]!Table13456[No заказа],[3]!Table13456[Дата
отправки],"",0,1)</f>
        <v>45566</v>
      </c>
      <c r="B7594" s="2">
        <v>419489352</v>
      </c>
      <c r="C7594" s="2"/>
      <c r="D7594" s="2"/>
      <c r="E7594" s="3"/>
      <c r="F7594" s="3"/>
      <c r="H7594" s="5">
        <f>_xlfn.XLOOKUP(Table16[[#This Row],[OrderID]],[3]!Table13456[No заказа],[3]!Table13456[Количество],"",0,1)</f>
        <v>1</v>
      </c>
      <c r="I7594" s="5">
        <f>_xlfn.XLOOKUP(Table16[[#This Row],[OrderID]],[3]!Table13456[No заказа],[3]!Table13456[Цена],"",0,1)</f>
        <v>7855</v>
      </c>
      <c r="J7594" s="2" t="str">
        <f>M01_SETTINGS!$F$2</f>
        <v>KASPI</v>
      </c>
    </row>
    <row r="7595" spans="1:10" x14ac:dyDescent="0.35">
      <c r="A7595" s="3">
        <f>_xlfn.XLOOKUP(Table16[[#This Row],[OrderID]],[3]!Table13456[No заказа],[3]!Table13456[Дата
отправки],"",0,1)</f>
        <v>45566</v>
      </c>
      <c r="B7595" s="2">
        <v>419597793</v>
      </c>
      <c r="C7595" s="2"/>
      <c r="D7595" s="2"/>
      <c r="E7595" s="3"/>
      <c r="F7595" s="3"/>
      <c r="H7595" s="5">
        <f>_xlfn.XLOOKUP(Table16[[#This Row],[OrderID]],[3]!Table13456[No заказа],[3]!Table13456[Количество],"",0,1)</f>
        <v>1</v>
      </c>
      <c r="I7595" s="5">
        <f>_xlfn.XLOOKUP(Table16[[#This Row],[OrderID]],[3]!Table13456[No заказа],[3]!Table13456[Цена],"",0,1)</f>
        <v>8489</v>
      </c>
      <c r="J7595" s="2" t="str">
        <f>M01_SETTINGS!$F$2</f>
        <v>KASPI</v>
      </c>
    </row>
    <row r="7596" spans="1:10" x14ac:dyDescent="0.35">
      <c r="A7596" s="3">
        <f>_xlfn.XLOOKUP(Table16[[#This Row],[OrderID]],[3]!Table13456[No заказа],[3]!Table13456[Дата
отправки],"",0,1)</f>
        <v>45566</v>
      </c>
      <c r="B7596" s="2">
        <v>419279762</v>
      </c>
      <c r="C7596" s="2"/>
      <c r="D7596" s="2"/>
      <c r="E7596" s="3"/>
      <c r="F7596" s="3"/>
      <c r="H7596" s="5">
        <f>_xlfn.XLOOKUP(Table16[[#This Row],[OrderID]],[3]!Table13456[No заказа],[3]!Table13456[Количество],"",0,1)</f>
        <v>1</v>
      </c>
      <c r="I7596" s="5">
        <f>_xlfn.XLOOKUP(Table16[[#This Row],[OrderID]],[3]!Table13456[No заказа],[3]!Table13456[Цена],"",0,1)</f>
        <v>9709</v>
      </c>
      <c r="J7596" s="2" t="str">
        <f>M01_SETTINGS!$F$2</f>
        <v>KASPI</v>
      </c>
    </row>
    <row r="7597" spans="1:10" x14ac:dyDescent="0.35">
      <c r="A7597" s="3">
        <f>_xlfn.XLOOKUP(Table16[[#This Row],[OrderID]],[3]!Table13456[No заказа],[3]!Table13456[Дата
отправки],"",0,1)</f>
        <v>45566</v>
      </c>
      <c r="B7597" s="2">
        <v>419506471</v>
      </c>
      <c r="C7597" s="2"/>
      <c r="D7597" s="2"/>
      <c r="E7597" s="3"/>
      <c r="F7597" s="3"/>
      <c r="H7597" s="5">
        <f>_xlfn.XLOOKUP(Table16[[#This Row],[OrderID]],[3]!Table13456[No заказа],[3]!Table13456[Количество],"",0,1)</f>
        <v>1</v>
      </c>
      <c r="I7597" s="5">
        <f>_xlfn.XLOOKUP(Table16[[#This Row],[OrderID]],[3]!Table13456[No заказа],[3]!Table13456[Цена],"",0,1)</f>
        <v>8489</v>
      </c>
      <c r="J7597" s="2" t="str">
        <f>M01_SETTINGS!$F$2</f>
        <v>KASPI</v>
      </c>
    </row>
    <row r="7598" spans="1:10" x14ac:dyDescent="0.35">
      <c r="A7598" s="3">
        <f>_xlfn.XLOOKUP(Table16[[#This Row],[OrderID]],[3]!Table13456[No заказа],[3]!Table13456[Дата
отправки],"",0,1)</f>
        <v>45565</v>
      </c>
      <c r="B7598" s="2">
        <v>418931633</v>
      </c>
      <c r="C7598" s="2"/>
      <c r="D7598" s="2"/>
      <c r="E7598" s="3"/>
      <c r="F7598" s="3"/>
      <c r="H7598" s="5">
        <f>_xlfn.XLOOKUP(Table16[[#This Row],[OrderID]],[3]!Table13456[No заказа],[3]!Table13456[Количество],"",0,1)</f>
        <v>1</v>
      </c>
      <c r="I7598" s="5">
        <f>_xlfn.XLOOKUP(Table16[[#This Row],[OrderID]],[3]!Table13456[No заказа],[3]!Table13456[Цена],"",0,1)</f>
        <v>9974</v>
      </c>
      <c r="J7598" s="2" t="str">
        <f>M01_SETTINGS!$F$2</f>
        <v>KASPI</v>
      </c>
    </row>
    <row r="7599" spans="1:10" x14ac:dyDescent="0.35">
      <c r="A7599" s="3">
        <f>_xlfn.XLOOKUP(Table16[[#This Row],[OrderID]],[3]!Table13456[No заказа],[3]!Table13456[Дата
отправки],"",0,1)</f>
        <v>45565</v>
      </c>
      <c r="B7599" s="2">
        <v>418904201</v>
      </c>
      <c r="C7599" s="2"/>
      <c r="D7599" s="2"/>
      <c r="E7599" s="3"/>
      <c r="F7599" s="3"/>
      <c r="H7599" s="5">
        <f>_xlfn.XLOOKUP(Table16[[#This Row],[OrderID]],[3]!Table13456[No заказа],[3]!Table13456[Количество],"",0,1)</f>
        <v>1</v>
      </c>
      <c r="I7599" s="5">
        <f>_xlfn.XLOOKUP(Table16[[#This Row],[OrderID]],[3]!Table13456[No заказа],[3]!Table13456[Цена],"",0,1)</f>
        <v>8399</v>
      </c>
      <c r="J7599" s="2" t="str">
        <f>M01_SETTINGS!$F$2</f>
        <v>KASPI</v>
      </c>
    </row>
    <row r="7600" spans="1:10" x14ac:dyDescent="0.35">
      <c r="A7600" s="3">
        <f>_xlfn.XLOOKUP(Table16[[#This Row],[OrderID]],[3]!Table13456[No заказа],[3]!Table13456[Дата
отправки],"",0,1)</f>
        <v>45565</v>
      </c>
      <c r="B7600" s="2">
        <v>418943123</v>
      </c>
      <c r="C7600" s="2"/>
      <c r="D7600" s="2"/>
      <c r="E7600" s="3"/>
      <c r="F7600" s="3"/>
      <c r="H7600" s="5">
        <f>_xlfn.XLOOKUP(Table16[[#This Row],[OrderID]],[3]!Table13456[No заказа],[3]!Table13456[Количество],"",0,1)</f>
        <v>1</v>
      </c>
      <c r="I7600" s="5">
        <f>_xlfn.XLOOKUP(Table16[[#This Row],[OrderID]],[3]!Table13456[No заказа],[3]!Table13456[Цена],"",0,1)</f>
        <v>8399</v>
      </c>
      <c r="J7600" s="2" t="str">
        <f>M01_SETTINGS!$F$2</f>
        <v>KASPI</v>
      </c>
    </row>
    <row r="7601" spans="1:10" x14ac:dyDescent="0.35">
      <c r="A7601" s="3">
        <f>_xlfn.XLOOKUP(Table16[[#This Row],[OrderID]],[3]!Table13456[No заказа],[3]!Table13456[Дата
отправки],"",0,1)</f>
        <v>45565</v>
      </c>
      <c r="B7601" s="2">
        <v>419073427</v>
      </c>
      <c r="C7601" s="2"/>
      <c r="D7601" s="2"/>
      <c r="E7601" s="3"/>
      <c r="F7601" s="3"/>
      <c r="H7601" s="5">
        <f>_xlfn.XLOOKUP(Table16[[#This Row],[OrderID]],[3]!Table13456[No заказа],[3]!Table13456[Количество],"",0,1)</f>
        <v>1</v>
      </c>
      <c r="I7601" s="5">
        <f>_xlfn.XLOOKUP(Table16[[#This Row],[OrderID]],[3]!Table13456[No заказа],[3]!Table13456[Цена],"",0,1)</f>
        <v>8399</v>
      </c>
      <c r="J7601" s="2" t="str">
        <f>M01_SETTINGS!$F$2</f>
        <v>KASPI</v>
      </c>
    </row>
    <row r="7602" spans="1:10" x14ac:dyDescent="0.35">
      <c r="A7602" s="3">
        <f>_xlfn.XLOOKUP(Table16[[#This Row],[OrderID]],[3]!Table13456[No заказа],[3]!Table13456[Дата
отправки],"",0,1)</f>
        <v>45565</v>
      </c>
      <c r="B7602" s="2">
        <v>418825265</v>
      </c>
      <c r="C7602" s="2"/>
      <c r="D7602" s="2"/>
      <c r="E7602" s="3"/>
      <c r="F7602" s="3"/>
      <c r="H7602" s="5">
        <f>_xlfn.XLOOKUP(Table16[[#This Row],[OrderID]],[3]!Table13456[No заказа],[3]!Table13456[Количество],"",0,1)</f>
        <v>1</v>
      </c>
      <c r="I7602" s="5">
        <f>_xlfn.XLOOKUP(Table16[[#This Row],[OrderID]],[3]!Table13456[No заказа],[3]!Table13456[Цена],"",0,1)</f>
        <v>7814</v>
      </c>
      <c r="J7602" s="2" t="str">
        <f>M01_SETTINGS!$F$2</f>
        <v>KASPI</v>
      </c>
    </row>
    <row r="7603" spans="1:10" x14ac:dyDescent="0.35">
      <c r="A7603" s="3">
        <f>_xlfn.XLOOKUP(Table16[[#This Row],[OrderID]],[3]!Table13456[No заказа],[3]!Table13456[Дата
отправки],"",0,1)</f>
        <v>45565</v>
      </c>
      <c r="B7603" s="2">
        <v>419180992</v>
      </c>
      <c r="C7603" s="2"/>
      <c r="D7603" s="2"/>
      <c r="E7603" s="3"/>
      <c r="F7603" s="3"/>
      <c r="H7603" s="5">
        <f>_xlfn.XLOOKUP(Table16[[#This Row],[OrderID]],[3]!Table13456[No заказа],[3]!Table13456[Количество],"",0,1)</f>
        <v>1</v>
      </c>
      <c r="I7603" s="5">
        <f>_xlfn.XLOOKUP(Table16[[#This Row],[OrderID]],[3]!Table13456[No заказа],[3]!Table13456[Цена],"",0,1)</f>
        <v>8399</v>
      </c>
      <c r="J7603" s="2" t="str">
        <f>M01_SETTINGS!$F$2</f>
        <v>KASPI</v>
      </c>
    </row>
    <row r="7604" spans="1:10" x14ac:dyDescent="0.35">
      <c r="A7604" s="3">
        <f>_xlfn.XLOOKUP(Table16[[#This Row],[OrderID]],[3]!Table13456[No заказа],[3]!Table13456[Дата
отправки],"",0,1)</f>
        <v>45565</v>
      </c>
      <c r="B7604" s="2">
        <v>419060700</v>
      </c>
      <c r="C7604" s="2"/>
      <c r="D7604" s="2"/>
      <c r="E7604" s="3"/>
      <c r="F7604" s="3"/>
      <c r="H7604" s="5">
        <f>_xlfn.XLOOKUP(Table16[[#This Row],[OrderID]],[3]!Table13456[No заказа],[3]!Table13456[Количество],"",0,1)</f>
        <v>1</v>
      </c>
      <c r="I7604" s="5">
        <f>_xlfn.XLOOKUP(Table16[[#This Row],[OrderID]],[3]!Table13456[No заказа],[3]!Table13456[Цена],"",0,1)</f>
        <v>8399</v>
      </c>
      <c r="J7604" s="2" t="str">
        <f>M01_SETTINGS!$F$2</f>
        <v>KASPI</v>
      </c>
    </row>
    <row r="7605" spans="1:10" x14ac:dyDescent="0.35">
      <c r="A7605" s="3">
        <f>_xlfn.XLOOKUP(Table16[[#This Row],[OrderID]],[3]!Table13456[No заказа],[3]!Table13456[Дата
отправки],"",0,1)</f>
        <v>45565</v>
      </c>
      <c r="B7605" s="2">
        <v>418644578</v>
      </c>
      <c r="C7605" s="2"/>
      <c r="D7605" s="2"/>
      <c r="E7605" s="3"/>
      <c r="F7605" s="3"/>
      <c r="H7605" s="5">
        <f>_xlfn.XLOOKUP(Table16[[#This Row],[OrderID]],[3]!Table13456[No заказа],[3]!Table13456[Количество],"",0,1)</f>
        <v>1</v>
      </c>
      <c r="I7605" s="5">
        <f>_xlfn.XLOOKUP(Table16[[#This Row],[OrderID]],[3]!Table13456[No заказа],[3]!Table13456[Цена],"",0,1)</f>
        <v>9000</v>
      </c>
      <c r="J7605" s="2" t="str">
        <f>M01_SETTINGS!$F$2</f>
        <v>KASPI</v>
      </c>
    </row>
    <row r="7606" spans="1:10" x14ac:dyDescent="0.35">
      <c r="A7606" s="3">
        <f>_xlfn.XLOOKUP(Table16[[#This Row],[OrderID]],[3]!Table13456[No заказа],[3]!Table13456[Дата
отправки],"",0,1)</f>
        <v>45565</v>
      </c>
      <c r="B7606" s="2">
        <v>418703102</v>
      </c>
      <c r="C7606" s="2"/>
      <c r="D7606" s="2"/>
      <c r="E7606" s="3"/>
      <c r="F7606" s="3"/>
      <c r="H7606" s="5">
        <f>_xlfn.XLOOKUP(Table16[[#This Row],[OrderID]],[3]!Table13456[No заказа],[3]!Table13456[Количество],"",0,1)</f>
        <v>1</v>
      </c>
      <c r="I7606" s="5">
        <f>_xlfn.XLOOKUP(Table16[[#This Row],[OrderID]],[3]!Table13456[No заказа],[3]!Table13456[Цена],"",0,1)</f>
        <v>11582</v>
      </c>
      <c r="J7606" s="2" t="str">
        <f>M01_SETTINGS!$F$2</f>
        <v>KASPI</v>
      </c>
    </row>
    <row r="7607" spans="1:10" x14ac:dyDescent="0.35">
      <c r="A7607" s="3">
        <f>_xlfn.XLOOKUP(Table16[[#This Row],[OrderID]],[3]!Table13456[No заказа],[3]!Table13456[Дата
отправки],"",0,1)</f>
        <v>45565</v>
      </c>
      <c r="B7607" s="2">
        <v>419021541</v>
      </c>
      <c r="C7607" s="2"/>
      <c r="D7607" s="2"/>
      <c r="E7607" s="3"/>
      <c r="F7607" s="3"/>
      <c r="H7607" s="5">
        <f>_xlfn.XLOOKUP(Table16[[#This Row],[OrderID]],[3]!Table13456[No заказа],[3]!Table13456[Количество],"",0,1)</f>
        <v>1</v>
      </c>
      <c r="I7607" s="5">
        <f>_xlfn.XLOOKUP(Table16[[#This Row],[OrderID]],[3]!Table13456[No заказа],[3]!Table13456[Цена],"",0,1)</f>
        <v>8350</v>
      </c>
      <c r="J7607" s="2" t="str">
        <f>M01_SETTINGS!$F$2</f>
        <v>KASPI</v>
      </c>
    </row>
    <row r="7608" spans="1:10" x14ac:dyDescent="0.35">
      <c r="A7608" s="3">
        <f>_xlfn.XLOOKUP(Table16[[#This Row],[OrderID]],[3]!Table13456[No заказа],[3]!Table13456[Дата
отправки],"",0,1)</f>
        <v>45565</v>
      </c>
      <c r="B7608" s="2">
        <v>419097711</v>
      </c>
      <c r="C7608" s="2"/>
      <c r="D7608" s="2"/>
      <c r="E7608" s="3"/>
      <c r="F7608" s="3"/>
      <c r="H7608" s="5">
        <f>_xlfn.XLOOKUP(Table16[[#This Row],[OrderID]],[3]!Table13456[No заказа],[3]!Table13456[Количество],"",0,1)</f>
        <v>1</v>
      </c>
      <c r="I7608" s="5">
        <f>_xlfn.XLOOKUP(Table16[[#This Row],[OrderID]],[3]!Table13456[No заказа],[3]!Table13456[Цена],"",0,1)</f>
        <v>8247</v>
      </c>
      <c r="J7608" s="2" t="str">
        <f>M01_SETTINGS!$F$2</f>
        <v>KASPI</v>
      </c>
    </row>
    <row r="7609" spans="1:10" x14ac:dyDescent="0.35">
      <c r="A7609" s="3">
        <f>_xlfn.XLOOKUP(Table16[[#This Row],[OrderID]],[3]!Table13456[No заказа],[3]!Table13456[Дата
отправки],"",0,1)</f>
        <v>45565</v>
      </c>
      <c r="B7609" s="2">
        <v>418702698</v>
      </c>
      <c r="C7609" s="2"/>
      <c r="D7609" s="2"/>
      <c r="E7609" s="3"/>
      <c r="F7609" s="3"/>
      <c r="H7609" s="5">
        <f>_xlfn.XLOOKUP(Table16[[#This Row],[OrderID]],[3]!Table13456[No заказа],[3]!Table13456[Количество],"",0,1)</f>
        <v>1</v>
      </c>
      <c r="I7609" s="5">
        <f>_xlfn.XLOOKUP(Table16[[#This Row],[OrderID]],[3]!Table13456[No заказа],[3]!Table13456[Цена],"",0,1)</f>
        <v>8988</v>
      </c>
      <c r="J7609" s="2" t="str">
        <f>M01_SETTINGS!$F$2</f>
        <v>KASPI</v>
      </c>
    </row>
    <row r="7610" spans="1:10" x14ac:dyDescent="0.35">
      <c r="A7610" s="3">
        <f>_xlfn.XLOOKUP(Table16[[#This Row],[OrderID]],[3]!Table13456[No заказа],[3]!Table13456[Дата
отправки],"",0,1)</f>
        <v>45565</v>
      </c>
      <c r="B7610" s="2">
        <v>418988844</v>
      </c>
      <c r="C7610" s="2"/>
      <c r="D7610" s="2"/>
      <c r="E7610" s="3"/>
      <c r="F7610" s="3"/>
      <c r="H7610" s="5">
        <f>_xlfn.XLOOKUP(Table16[[#This Row],[OrderID]],[3]!Table13456[No заказа],[3]!Table13456[Количество],"",0,1)</f>
        <v>1</v>
      </c>
      <c r="I7610" s="5">
        <f>_xlfn.XLOOKUP(Table16[[#This Row],[OrderID]],[3]!Table13456[No заказа],[3]!Table13456[Цена],"",0,1)</f>
        <v>8990</v>
      </c>
      <c r="J7610" s="2" t="str">
        <f>M01_SETTINGS!$F$2</f>
        <v>KASPI</v>
      </c>
    </row>
    <row r="7611" spans="1:10" x14ac:dyDescent="0.35">
      <c r="A7611" s="3">
        <f>_xlfn.XLOOKUP(Table16[[#This Row],[OrderID]],[3]!Table13456[No заказа],[3]!Table13456[Дата
отправки],"",0,1)</f>
        <v>45565</v>
      </c>
      <c r="B7611" s="2">
        <v>418779593</v>
      </c>
      <c r="C7611" s="2"/>
      <c r="D7611" s="2"/>
      <c r="E7611" s="3"/>
      <c r="F7611" s="3"/>
      <c r="H7611" s="5">
        <f>_xlfn.XLOOKUP(Table16[[#This Row],[OrderID]],[3]!Table13456[No заказа],[3]!Table13456[Количество],"",0,1)</f>
        <v>1</v>
      </c>
      <c r="I7611" s="5">
        <f>_xlfn.XLOOKUP(Table16[[#This Row],[OrderID]],[3]!Table13456[No заказа],[3]!Table13456[Цена],"",0,1)</f>
        <v>8544</v>
      </c>
      <c r="J7611" s="2" t="str">
        <f>M01_SETTINGS!$F$2</f>
        <v>KASPI</v>
      </c>
    </row>
    <row r="7612" spans="1:10" x14ac:dyDescent="0.35">
      <c r="A7612" s="3">
        <f>_xlfn.XLOOKUP(Table16[[#This Row],[OrderID]],[3]!Table13456[No заказа],[3]!Table13456[Дата
отправки],"",0,1)</f>
        <v>45565</v>
      </c>
      <c r="B7612" s="2">
        <v>419060840</v>
      </c>
      <c r="C7612" s="2"/>
      <c r="D7612" s="2"/>
      <c r="E7612" s="3"/>
      <c r="F7612" s="3"/>
      <c r="H7612" s="5">
        <f>_xlfn.XLOOKUP(Table16[[#This Row],[OrderID]],[3]!Table13456[No заказа],[3]!Table13456[Количество],"",0,1)</f>
        <v>1</v>
      </c>
      <c r="I7612" s="5">
        <f>_xlfn.XLOOKUP(Table16[[#This Row],[OrderID]],[3]!Table13456[No заказа],[3]!Table13456[Цена],"",0,1)</f>
        <v>9710</v>
      </c>
      <c r="J7612" s="2" t="str">
        <f>M01_SETTINGS!$F$2</f>
        <v>KASPI</v>
      </c>
    </row>
    <row r="7613" spans="1:10" x14ac:dyDescent="0.35">
      <c r="A7613" s="3">
        <f>_xlfn.XLOOKUP(Table16[[#This Row],[OrderID]],[3]!Table13456[No заказа],[3]!Table13456[Дата
отправки],"",0,1)</f>
        <v>45565</v>
      </c>
      <c r="B7613" s="2">
        <v>418909960</v>
      </c>
      <c r="C7613" s="2"/>
      <c r="D7613" s="2"/>
      <c r="E7613" s="3"/>
      <c r="F7613" s="3"/>
      <c r="H7613" s="5">
        <f>_xlfn.XLOOKUP(Table16[[#This Row],[OrderID]],[3]!Table13456[No заказа],[3]!Table13456[Количество],"",0,1)</f>
        <v>1</v>
      </c>
      <c r="I7613" s="5">
        <f>_xlfn.XLOOKUP(Table16[[#This Row],[OrderID]],[3]!Table13456[No заказа],[3]!Table13456[Цена],"",0,1)</f>
        <v>9724</v>
      </c>
      <c r="J7613" s="2" t="str">
        <f>M01_SETTINGS!$F$2</f>
        <v>KASPI</v>
      </c>
    </row>
    <row r="7614" spans="1:10" x14ac:dyDescent="0.35">
      <c r="A7614" s="3">
        <f>_xlfn.XLOOKUP(Table16[[#This Row],[OrderID]],[3]!Table13456[No заказа],[3]!Table13456[Дата
отправки],"",0,1)</f>
        <v>45565</v>
      </c>
      <c r="B7614" s="2">
        <v>418806431</v>
      </c>
      <c r="C7614" s="2"/>
      <c r="D7614" s="2"/>
      <c r="E7614" s="3"/>
      <c r="F7614" s="3"/>
      <c r="H7614" s="5">
        <f>_xlfn.XLOOKUP(Table16[[#This Row],[OrderID]],[3]!Table13456[No заказа],[3]!Table13456[Количество],"",0,1)</f>
        <v>1</v>
      </c>
      <c r="I7614" s="5">
        <f>_xlfn.XLOOKUP(Table16[[#This Row],[OrderID]],[3]!Table13456[No заказа],[3]!Table13456[Цена],"",0,1)</f>
        <v>8489</v>
      </c>
      <c r="J7614" s="2" t="str">
        <f>M01_SETTINGS!$F$2</f>
        <v>KASPI</v>
      </c>
    </row>
    <row r="7615" spans="1:10" x14ac:dyDescent="0.35">
      <c r="A7615" s="3">
        <f>_xlfn.XLOOKUP(Table16[[#This Row],[OrderID]],[3]!Table13456[No заказа],[3]!Table13456[Дата
отправки],"",0,1)</f>
        <v>45565</v>
      </c>
      <c r="B7615" s="2">
        <v>418812124</v>
      </c>
      <c r="C7615" s="2"/>
      <c r="D7615" s="2"/>
      <c r="E7615" s="3"/>
      <c r="F7615" s="3"/>
      <c r="H7615" s="5">
        <f>_xlfn.XLOOKUP(Table16[[#This Row],[OrderID]],[3]!Table13456[No заказа],[3]!Table13456[Количество],"",0,1)</f>
        <v>1</v>
      </c>
      <c r="I7615" s="5">
        <f>_xlfn.XLOOKUP(Table16[[#This Row],[OrderID]],[3]!Table13456[No заказа],[3]!Table13456[Цена],"",0,1)</f>
        <v>8235</v>
      </c>
      <c r="J7615" s="2" t="str">
        <f>M01_SETTINGS!$F$2</f>
        <v>KASPI</v>
      </c>
    </row>
    <row r="7616" spans="1:10" x14ac:dyDescent="0.35">
      <c r="A7616" s="3">
        <f>_xlfn.XLOOKUP(Table16[[#This Row],[OrderID]],[3]!Table13456[No заказа],[3]!Table13456[Дата
отправки],"",0,1)</f>
        <v>45565</v>
      </c>
      <c r="B7616" s="2">
        <v>418691930</v>
      </c>
      <c r="C7616" s="2"/>
      <c r="D7616" s="2"/>
      <c r="E7616" s="3"/>
      <c r="F7616" s="3"/>
      <c r="H7616" s="5">
        <f>_xlfn.XLOOKUP(Table16[[#This Row],[OrderID]],[3]!Table13456[No заказа],[3]!Table13456[Количество],"",0,1)</f>
        <v>1</v>
      </c>
      <c r="I7616" s="5">
        <f>_xlfn.XLOOKUP(Table16[[#This Row],[OrderID]],[3]!Table13456[No заказа],[3]!Table13456[Цена],"",0,1)</f>
        <v>8990</v>
      </c>
      <c r="J7616" s="2" t="str">
        <f>M01_SETTINGS!$F$2</f>
        <v>KASPI</v>
      </c>
    </row>
    <row r="7617" spans="1:10" x14ac:dyDescent="0.35">
      <c r="A7617" s="3">
        <f>_xlfn.XLOOKUP(Table16[[#This Row],[OrderID]],[3]!Table13456[No заказа],[3]!Table13456[Дата
отправки],"",0,1)</f>
        <v>45565</v>
      </c>
      <c r="B7617" s="2">
        <v>419004220</v>
      </c>
      <c r="C7617" s="2"/>
      <c r="D7617" s="2"/>
      <c r="E7617" s="3"/>
      <c r="F7617" s="3"/>
      <c r="H7617" s="5">
        <f>_xlfn.XLOOKUP(Table16[[#This Row],[OrderID]],[3]!Table13456[No заказа],[3]!Table13456[Количество],"",0,1)</f>
        <v>1</v>
      </c>
      <c r="I7617" s="5">
        <f>_xlfn.XLOOKUP(Table16[[#This Row],[OrderID]],[3]!Table13456[No заказа],[3]!Table13456[Цена],"",0,1)</f>
        <v>8920</v>
      </c>
      <c r="J7617" s="2" t="str">
        <f>M01_SETTINGS!$F$2</f>
        <v>KASPI</v>
      </c>
    </row>
    <row r="7618" spans="1:10" x14ac:dyDescent="0.35">
      <c r="A7618" s="3">
        <f>_xlfn.XLOOKUP(Table16[[#This Row],[OrderID]],[3]!Table13456[No заказа],[3]!Table13456[Дата
отправки],"",0,1)</f>
        <v>45565</v>
      </c>
      <c r="B7618" s="2">
        <v>419174455</v>
      </c>
      <c r="C7618" s="2"/>
      <c r="D7618" s="2"/>
      <c r="E7618" s="3"/>
      <c r="F7618" s="3"/>
      <c r="H7618" s="5">
        <f>_xlfn.XLOOKUP(Table16[[#This Row],[OrderID]],[3]!Table13456[No заказа],[3]!Table13456[Количество],"",0,1)</f>
        <v>1</v>
      </c>
      <c r="I7618" s="5">
        <f>_xlfn.XLOOKUP(Table16[[#This Row],[OrderID]],[3]!Table13456[No заказа],[3]!Table13456[Цена],"",0,1)</f>
        <v>9000</v>
      </c>
      <c r="J7618" s="2" t="str">
        <f>M01_SETTINGS!$F$2</f>
        <v>KASPI</v>
      </c>
    </row>
    <row r="7619" spans="1:10" x14ac:dyDescent="0.35">
      <c r="A7619" s="3">
        <f>_xlfn.XLOOKUP(Table16[[#This Row],[OrderID]],[3]!Table13456[No заказа],[3]!Table13456[Дата
отправки],"",0,1)</f>
        <v>45565</v>
      </c>
      <c r="B7619" s="2">
        <v>418859801</v>
      </c>
      <c r="C7619" s="2"/>
      <c r="D7619" s="2"/>
      <c r="E7619" s="3"/>
      <c r="F7619" s="3"/>
      <c r="H7619" s="5">
        <f>_xlfn.XLOOKUP(Table16[[#This Row],[OrderID]],[3]!Table13456[No заказа],[3]!Table13456[Количество],"",0,1)</f>
        <v>1</v>
      </c>
      <c r="I7619" s="5">
        <f>_xlfn.XLOOKUP(Table16[[#This Row],[OrderID]],[3]!Table13456[No заказа],[3]!Table13456[Цена],"",0,1)</f>
        <v>8488</v>
      </c>
      <c r="J7619" s="2" t="str">
        <f>M01_SETTINGS!$F$2</f>
        <v>KASPI</v>
      </c>
    </row>
    <row r="7620" spans="1:10" x14ac:dyDescent="0.35">
      <c r="A7620" s="3">
        <f>_xlfn.XLOOKUP(Table16[[#This Row],[OrderID]],[3]!Table13456[No заказа],[3]!Table13456[Дата
отправки],"",0,1)</f>
        <v>45565</v>
      </c>
      <c r="B7620" s="2">
        <v>418957314</v>
      </c>
      <c r="C7620" s="2"/>
      <c r="D7620" s="2"/>
      <c r="E7620" s="3"/>
      <c r="F7620" s="3"/>
      <c r="H7620" s="5">
        <f>_xlfn.XLOOKUP(Table16[[#This Row],[OrderID]],[3]!Table13456[No заказа],[3]!Table13456[Количество],"",0,1)</f>
        <v>1</v>
      </c>
      <c r="I7620" s="5">
        <f>_xlfn.XLOOKUP(Table16[[#This Row],[OrderID]],[3]!Table13456[No заказа],[3]!Table13456[Цена],"",0,1)</f>
        <v>7892</v>
      </c>
      <c r="J7620" s="2" t="str">
        <f>M01_SETTINGS!$F$2</f>
        <v>KASPI</v>
      </c>
    </row>
    <row r="7621" spans="1:10" x14ac:dyDescent="0.35">
      <c r="A7621" s="3">
        <f>_xlfn.XLOOKUP(Table16[[#This Row],[OrderID]],[3]!Table13456[No заказа],[3]!Table13456[Дата
отправки],"",0,1)</f>
        <v>45565</v>
      </c>
      <c r="B7621" s="2">
        <v>418967726</v>
      </c>
      <c r="C7621" s="2"/>
      <c r="D7621" s="2"/>
      <c r="E7621" s="3"/>
      <c r="F7621" s="3"/>
      <c r="H7621" s="5">
        <f>_xlfn.XLOOKUP(Table16[[#This Row],[OrderID]],[3]!Table13456[No заказа],[3]!Table13456[Количество],"",0,1)</f>
        <v>1</v>
      </c>
      <c r="I7621" s="5">
        <f>_xlfn.XLOOKUP(Table16[[#This Row],[OrderID]],[3]!Table13456[No заказа],[3]!Table13456[Цена],"",0,1)</f>
        <v>7892</v>
      </c>
      <c r="J7621" s="2" t="str">
        <f>M01_SETTINGS!$F$2</f>
        <v>KASPI</v>
      </c>
    </row>
    <row r="7622" spans="1:10" x14ac:dyDescent="0.35">
      <c r="A7622" s="3">
        <f>_xlfn.XLOOKUP(Table16[[#This Row],[OrderID]],[3]!Table13456[No заказа],[3]!Table13456[Дата
отправки],"",0,1)</f>
        <v>45565</v>
      </c>
      <c r="B7622" s="2">
        <v>419024614</v>
      </c>
      <c r="C7622" s="2"/>
      <c r="D7622" s="2"/>
      <c r="E7622" s="3"/>
      <c r="F7622" s="3"/>
      <c r="H7622" s="5">
        <f>_xlfn.XLOOKUP(Table16[[#This Row],[OrderID]],[3]!Table13456[No заказа],[3]!Table13456[Количество],"",0,1)</f>
        <v>1</v>
      </c>
      <c r="I7622" s="5">
        <f>_xlfn.XLOOKUP(Table16[[#This Row],[OrderID]],[3]!Table13456[No заказа],[3]!Table13456[Цена],"",0,1)</f>
        <v>8299</v>
      </c>
      <c r="J7622" s="2" t="str">
        <f>M01_SETTINGS!$F$2</f>
        <v>KASPI</v>
      </c>
    </row>
    <row r="7623" spans="1:10" x14ac:dyDescent="0.35">
      <c r="A7623" s="3">
        <f>_xlfn.XLOOKUP(Table16[[#This Row],[OrderID]],[3]!Table13456[No заказа],[3]!Table13456[Дата
отправки],"",0,1)</f>
        <v>45565</v>
      </c>
      <c r="B7623" s="2">
        <v>418643570</v>
      </c>
      <c r="C7623" s="2"/>
      <c r="D7623" s="2"/>
      <c r="E7623" s="3"/>
      <c r="F7623" s="3"/>
      <c r="H7623" s="5">
        <f>_xlfn.XLOOKUP(Table16[[#This Row],[OrderID]],[3]!Table13456[No заказа],[3]!Table13456[Количество],"",0,1)</f>
        <v>1</v>
      </c>
      <c r="I7623" s="5">
        <f>_xlfn.XLOOKUP(Table16[[#This Row],[OrderID]],[3]!Table13456[No заказа],[3]!Table13456[Цена],"",0,1)</f>
        <v>8235</v>
      </c>
      <c r="J7623" s="2" t="str">
        <f>M01_SETTINGS!$F$2</f>
        <v>KASPI</v>
      </c>
    </row>
    <row r="7624" spans="1:10" x14ac:dyDescent="0.35">
      <c r="A7624" s="3">
        <f>_xlfn.XLOOKUP(Table16[[#This Row],[OrderID]],[3]!Table13456[No заказа],[3]!Table13456[Дата
отправки],"",0,1)</f>
        <v>45565</v>
      </c>
      <c r="B7624" s="2">
        <v>418938661</v>
      </c>
      <c r="C7624" s="2"/>
      <c r="D7624" s="2"/>
      <c r="E7624" s="3"/>
      <c r="F7624" s="3"/>
      <c r="H7624" s="5">
        <f>_xlfn.XLOOKUP(Table16[[#This Row],[OrderID]],[3]!Table13456[No заказа],[3]!Table13456[Количество],"",0,1)</f>
        <v>1</v>
      </c>
      <c r="I7624" s="5">
        <f>_xlfn.XLOOKUP(Table16[[#This Row],[OrderID]],[3]!Table13456[No заказа],[3]!Table13456[Цена],"",0,1)</f>
        <v>8318</v>
      </c>
      <c r="J7624" s="2" t="str">
        <f>M01_SETTINGS!$F$2</f>
        <v>KASPI</v>
      </c>
    </row>
    <row r="7625" spans="1:10" x14ac:dyDescent="0.35">
      <c r="A7625" s="3">
        <f>_xlfn.XLOOKUP(Table16[[#This Row],[OrderID]],[3]!Table13456[No заказа],[3]!Table13456[Дата
отправки],"",0,1)</f>
        <v>45565</v>
      </c>
      <c r="B7625" s="2">
        <v>418870972</v>
      </c>
      <c r="C7625" s="2"/>
      <c r="D7625" s="2"/>
      <c r="E7625" s="3"/>
      <c r="F7625" s="3"/>
      <c r="H7625" s="5">
        <f>_xlfn.XLOOKUP(Table16[[#This Row],[OrderID]],[3]!Table13456[No заказа],[3]!Table13456[Количество],"",0,1)</f>
        <v>1</v>
      </c>
      <c r="I7625" s="5">
        <f>_xlfn.XLOOKUP(Table16[[#This Row],[OrderID]],[3]!Table13456[No заказа],[3]!Table13456[Цена],"",0,1)</f>
        <v>7892</v>
      </c>
      <c r="J7625" s="2" t="str">
        <f>M01_SETTINGS!$F$2</f>
        <v>KASPI</v>
      </c>
    </row>
    <row r="7626" spans="1:10" x14ac:dyDescent="0.35">
      <c r="A7626" s="3">
        <f>_xlfn.XLOOKUP(Table16[[#This Row],[OrderID]],[3]!Table13456[No заказа],[3]!Table13456[Дата
отправки],"",0,1)</f>
        <v>45565</v>
      </c>
      <c r="B7626" s="2">
        <v>418619745</v>
      </c>
      <c r="C7626" s="2"/>
      <c r="D7626" s="2"/>
      <c r="E7626" s="3"/>
      <c r="F7626" s="3"/>
      <c r="H7626" s="5">
        <f>_xlfn.XLOOKUP(Table16[[#This Row],[OrderID]],[3]!Table13456[No заказа],[3]!Table13456[Количество],"",0,1)</f>
        <v>1</v>
      </c>
      <c r="I7626" s="5">
        <f>_xlfn.XLOOKUP(Table16[[#This Row],[OrderID]],[3]!Table13456[No заказа],[3]!Table13456[Цена],"",0,1)</f>
        <v>8351</v>
      </c>
      <c r="J7626" s="2" t="str">
        <f>M01_SETTINGS!$F$2</f>
        <v>KASPI</v>
      </c>
    </row>
    <row r="7627" spans="1:10" x14ac:dyDescent="0.35">
      <c r="A7627" s="3">
        <f>_xlfn.XLOOKUP(Table16[[#This Row],[OrderID]],[3]!Table13456[No заказа],[3]!Table13456[Дата
отправки],"",0,1)</f>
        <v>45565</v>
      </c>
      <c r="B7627" s="2">
        <v>418724865</v>
      </c>
      <c r="C7627" s="2"/>
      <c r="D7627" s="2"/>
      <c r="E7627" s="3"/>
      <c r="F7627" s="3"/>
      <c r="H7627" s="5">
        <f>_xlfn.XLOOKUP(Table16[[#This Row],[OrderID]],[3]!Table13456[No заказа],[3]!Table13456[Количество],"",0,1)</f>
        <v>1</v>
      </c>
      <c r="I7627" s="5">
        <f>_xlfn.XLOOKUP(Table16[[#This Row],[OrderID]],[3]!Table13456[No заказа],[3]!Table13456[Цена],"",0,1)</f>
        <v>8299</v>
      </c>
      <c r="J7627" s="2" t="str">
        <f>M01_SETTINGS!$F$2</f>
        <v>KASPI</v>
      </c>
    </row>
    <row r="7628" spans="1:10" x14ac:dyDescent="0.35">
      <c r="A7628" s="3">
        <f>_xlfn.XLOOKUP(Table16[[#This Row],[OrderID]],[3]!Table13456[No заказа],[3]!Table13456[Дата
отправки],"",0,1)</f>
        <v>45565</v>
      </c>
      <c r="B7628" s="2">
        <v>418714779</v>
      </c>
      <c r="C7628" s="2"/>
      <c r="D7628" s="2"/>
      <c r="E7628" s="3"/>
      <c r="F7628" s="3"/>
      <c r="H7628" s="5">
        <f>_xlfn.XLOOKUP(Table16[[#This Row],[OrderID]],[3]!Table13456[No заказа],[3]!Table13456[Количество],"",0,1)</f>
        <v>1</v>
      </c>
      <c r="I7628" s="5">
        <f>_xlfn.XLOOKUP(Table16[[#This Row],[OrderID]],[3]!Table13456[No заказа],[3]!Table13456[Цена],"",0,1)</f>
        <v>11574</v>
      </c>
      <c r="J7628" s="2" t="str">
        <f>M01_SETTINGS!$F$2</f>
        <v>KASPI</v>
      </c>
    </row>
    <row r="7629" spans="1:10" x14ac:dyDescent="0.35">
      <c r="A7629" s="3">
        <f>_xlfn.XLOOKUP(Table16[[#This Row],[OrderID]],[3]!Table13456[No заказа],[3]!Table13456[Дата
отправки],"",0,1)</f>
        <v>45565</v>
      </c>
      <c r="B7629" s="2">
        <v>418933276</v>
      </c>
      <c r="C7629" s="2"/>
      <c r="D7629" s="2"/>
      <c r="E7629" s="3"/>
      <c r="F7629" s="3"/>
      <c r="H7629" s="5">
        <f>_xlfn.XLOOKUP(Table16[[#This Row],[OrderID]],[3]!Table13456[No заказа],[3]!Table13456[Количество],"",0,1)</f>
        <v>1</v>
      </c>
      <c r="I7629" s="5">
        <f>_xlfn.XLOOKUP(Table16[[#This Row],[OrderID]],[3]!Table13456[No заказа],[3]!Table13456[Цена],"",0,1)</f>
        <v>11116</v>
      </c>
      <c r="J7629" s="2" t="str">
        <f>M01_SETTINGS!$F$2</f>
        <v>KASPI</v>
      </c>
    </row>
    <row r="7630" spans="1:10" x14ac:dyDescent="0.35">
      <c r="A7630" s="3">
        <f>_xlfn.XLOOKUP(Table16[[#This Row],[OrderID]],[3]!Table13456[No заказа],[3]!Table13456[Дата
отправки],"",0,1)</f>
        <v>45565</v>
      </c>
      <c r="B7630" s="2">
        <v>418888254</v>
      </c>
      <c r="C7630" s="2"/>
      <c r="D7630" s="2"/>
      <c r="E7630" s="3"/>
      <c r="F7630" s="3"/>
      <c r="H7630" s="5">
        <f>_xlfn.XLOOKUP(Table16[[#This Row],[OrderID]],[3]!Table13456[No заказа],[3]!Table13456[Количество],"",0,1)</f>
        <v>1</v>
      </c>
      <c r="I7630" s="5">
        <f>_xlfn.XLOOKUP(Table16[[#This Row],[OrderID]],[3]!Table13456[No заказа],[3]!Table13456[Цена],"",0,1)</f>
        <v>8318</v>
      </c>
      <c r="J7630" s="2" t="str">
        <f>M01_SETTINGS!$F$2</f>
        <v>KASPI</v>
      </c>
    </row>
    <row r="7631" spans="1:10" x14ac:dyDescent="0.35">
      <c r="A7631" s="3">
        <f>_xlfn.XLOOKUP(Table16[[#This Row],[OrderID]],[3]!Table13456[No заказа],[3]!Table13456[Дата
отправки],"",0,1)</f>
        <v>45565</v>
      </c>
      <c r="B7631" s="2">
        <v>418889735</v>
      </c>
      <c r="C7631" s="2"/>
      <c r="D7631" s="2"/>
      <c r="E7631" s="3"/>
      <c r="F7631" s="3"/>
      <c r="H7631" s="5">
        <f>_xlfn.XLOOKUP(Table16[[#This Row],[OrderID]],[3]!Table13456[No заказа],[3]!Table13456[Количество],"",0,1)</f>
        <v>1</v>
      </c>
      <c r="I7631" s="5">
        <f>_xlfn.XLOOKUP(Table16[[#This Row],[OrderID]],[3]!Table13456[No заказа],[3]!Table13456[Цена],"",0,1)</f>
        <v>8318</v>
      </c>
      <c r="J7631" s="2" t="str">
        <f>M01_SETTINGS!$F$2</f>
        <v>KASPI</v>
      </c>
    </row>
    <row r="7632" spans="1:10" x14ac:dyDescent="0.35">
      <c r="A7632" s="3">
        <f>_xlfn.XLOOKUP(Table16[[#This Row],[OrderID]],[3]!Table13456[No заказа],[3]!Table13456[Дата
отправки],"",0,1)</f>
        <v>45565</v>
      </c>
      <c r="B7632" s="2">
        <v>418892970</v>
      </c>
      <c r="C7632" s="2"/>
      <c r="D7632" s="2"/>
      <c r="E7632" s="3"/>
      <c r="F7632" s="3"/>
      <c r="H7632" s="5">
        <f>_xlfn.XLOOKUP(Table16[[#This Row],[OrderID]],[3]!Table13456[No заказа],[3]!Table13456[Количество],"",0,1)</f>
        <v>1</v>
      </c>
      <c r="I7632" s="5">
        <f>_xlfn.XLOOKUP(Table16[[#This Row],[OrderID]],[3]!Table13456[No заказа],[3]!Table13456[Цена],"",0,1)</f>
        <v>8318</v>
      </c>
      <c r="J7632" s="2" t="str">
        <f>M01_SETTINGS!$F$2</f>
        <v>KASPI</v>
      </c>
    </row>
    <row r="7633" spans="1:10" x14ac:dyDescent="0.35">
      <c r="A7633" s="3">
        <f>_xlfn.XLOOKUP(Table16[[#This Row],[OrderID]],[3]!Table13456[No заказа],[3]!Table13456[Дата
отправки],"",0,1)</f>
        <v>45565</v>
      </c>
      <c r="B7633" s="2">
        <v>418685519</v>
      </c>
      <c r="C7633" s="2"/>
      <c r="D7633" s="2"/>
      <c r="E7633" s="3"/>
      <c r="F7633" s="3"/>
      <c r="H7633" s="5">
        <f>_xlfn.XLOOKUP(Table16[[#This Row],[OrderID]],[3]!Table13456[No заказа],[3]!Table13456[Количество],"",0,1)</f>
        <v>1</v>
      </c>
      <c r="I7633" s="5">
        <f>_xlfn.XLOOKUP(Table16[[#This Row],[OrderID]],[3]!Table13456[No заказа],[3]!Table13456[Цена],"",0,1)</f>
        <v>7892</v>
      </c>
      <c r="J7633" s="2" t="str">
        <f>M01_SETTINGS!$F$2</f>
        <v>KASPI</v>
      </c>
    </row>
    <row r="7634" spans="1:10" x14ac:dyDescent="0.35">
      <c r="A7634" s="3">
        <f>_xlfn.XLOOKUP(Table16[[#This Row],[OrderID]],[3]!Table13456[No заказа],[3]!Table13456[Дата
отправки],"",0,1)</f>
        <v>45565</v>
      </c>
      <c r="B7634" s="2">
        <v>418732121</v>
      </c>
      <c r="C7634" s="2"/>
      <c r="D7634" s="2"/>
      <c r="E7634" s="3"/>
      <c r="F7634" s="3"/>
      <c r="H7634" s="5">
        <f>_xlfn.XLOOKUP(Table16[[#This Row],[OrderID]],[3]!Table13456[No заказа],[3]!Table13456[Количество],"",0,1)</f>
        <v>1</v>
      </c>
      <c r="I7634" s="5">
        <f>_xlfn.XLOOKUP(Table16[[#This Row],[OrderID]],[3]!Table13456[No заказа],[3]!Table13456[Цена],"",0,1)</f>
        <v>7892</v>
      </c>
      <c r="J7634" s="2" t="str">
        <f>M01_SETTINGS!$F$2</f>
        <v>KASPI</v>
      </c>
    </row>
    <row r="7635" spans="1:10" x14ac:dyDescent="0.35">
      <c r="A7635" s="3">
        <f>_xlfn.XLOOKUP(Table16[[#This Row],[OrderID]],[3]!Table13456[No заказа],[3]!Table13456[Дата
отправки],"",0,1)</f>
        <v>45565</v>
      </c>
      <c r="B7635" s="2">
        <v>418736259</v>
      </c>
      <c r="C7635" s="2"/>
      <c r="D7635" s="2"/>
      <c r="E7635" s="3"/>
      <c r="F7635" s="3"/>
      <c r="H7635" s="5">
        <f>_xlfn.XLOOKUP(Table16[[#This Row],[OrderID]],[3]!Table13456[No заказа],[3]!Table13456[Количество],"",0,1)</f>
        <v>1</v>
      </c>
      <c r="I7635" s="5">
        <f>_xlfn.XLOOKUP(Table16[[#This Row],[OrderID]],[3]!Table13456[No заказа],[3]!Table13456[Цена],"",0,1)</f>
        <v>7892</v>
      </c>
      <c r="J7635" s="2" t="str">
        <f>M01_SETTINGS!$F$2</f>
        <v>KASPI</v>
      </c>
    </row>
    <row r="7636" spans="1:10" x14ac:dyDescent="0.35">
      <c r="A7636" s="3">
        <f>_xlfn.XLOOKUP(Table16[[#This Row],[OrderID]],[3]!Table13456[No заказа],[3]!Table13456[Дата
отправки],"",0,1)</f>
        <v>45565</v>
      </c>
      <c r="B7636" s="2">
        <v>418748225</v>
      </c>
      <c r="C7636" s="2"/>
      <c r="D7636" s="2"/>
      <c r="E7636" s="3"/>
      <c r="F7636" s="3"/>
      <c r="H7636" s="5">
        <f>_xlfn.XLOOKUP(Table16[[#This Row],[OrderID]],[3]!Table13456[No заказа],[3]!Table13456[Количество],"",0,1)</f>
        <v>1</v>
      </c>
      <c r="I7636" s="5">
        <f>_xlfn.XLOOKUP(Table16[[#This Row],[OrderID]],[3]!Table13456[No заказа],[3]!Table13456[Цена],"",0,1)</f>
        <v>7892</v>
      </c>
      <c r="J7636" s="2" t="str">
        <f>M01_SETTINGS!$F$2</f>
        <v>KASPI</v>
      </c>
    </row>
    <row r="7637" spans="1:10" x14ac:dyDescent="0.35">
      <c r="A7637" s="3">
        <f>_xlfn.XLOOKUP(Table16[[#This Row],[OrderID]],[3]!Table13456[No заказа],[3]!Table13456[Дата
отправки],"",0,1)</f>
        <v>45565</v>
      </c>
      <c r="B7637" s="2">
        <v>418809456</v>
      </c>
      <c r="C7637" s="2"/>
      <c r="D7637" s="2"/>
      <c r="E7637" s="3"/>
      <c r="F7637" s="3"/>
      <c r="H7637" s="5">
        <f>_xlfn.XLOOKUP(Table16[[#This Row],[OrderID]],[3]!Table13456[No заказа],[3]!Table13456[Количество],"",0,1)</f>
        <v>1</v>
      </c>
      <c r="I7637" s="5">
        <f>_xlfn.XLOOKUP(Table16[[#This Row],[OrderID]],[3]!Table13456[No заказа],[3]!Table13456[Цена],"",0,1)</f>
        <v>7892</v>
      </c>
      <c r="J7637" s="2" t="str">
        <f>M01_SETTINGS!$F$2</f>
        <v>KASPI</v>
      </c>
    </row>
    <row r="7638" spans="1:10" x14ac:dyDescent="0.35">
      <c r="A7638" s="3">
        <f>_xlfn.XLOOKUP(Table16[[#This Row],[OrderID]],[3]!Table13456[No заказа],[3]!Table13456[Дата
отправки],"",0,1)</f>
        <v>45565</v>
      </c>
      <c r="B7638" s="2">
        <v>418965007</v>
      </c>
      <c r="C7638" s="2"/>
      <c r="D7638" s="2"/>
      <c r="E7638" s="3"/>
      <c r="F7638" s="3"/>
      <c r="H7638" s="5">
        <f>_xlfn.XLOOKUP(Table16[[#This Row],[OrderID]],[3]!Table13456[No заказа],[3]!Table13456[Количество],"",0,1)</f>
        <v>1</v>
      </c>
      <c r="I7638" s="5">
        <f>_xlfn.XLOOKUP(Table16[[#This Row],[OrderID]],[3]!Table13456[No заказа],[3]!Table13456[Цена],"",0,1)</f>
        <v>7892</v>
      </c>
      <c r="J7638" s="2" t="str">
        <f>M01_SETTINGS!$F$2</f>
        <v>KASPI</v>
      </c>
    </row>
    <row r="7639" spans="1:10" x14ac:dyDescent="0.35">
      <c r="A7639" s="3">
        <f>_xlfn.XLOOKUP(Table16[[#This Row],[OrderID]],[3]!Table13456[No заказа],[3]!Table13456[Дата
отправки],"",0,1)</f>
        <v>45565</v>
      </c>
      <c r="B7639" s="2">
        <v>418624935</v>
      </c>
      <c r="C7639" s="2"/>
      <c r="D7639" s="2"/>
      <c r="E7639" s="3"/>
      <c r="F7639" s="3"/>
      <c r="H7639" s="5">
        <f>_xlfn.XLOOKUP(Table16[[#This Row],[OrderID]],[3]!Table13456[No заказа],[3]!Table13456[Количество],"",0,1)</f>
        <v>1</v>
      </c>
      <c r="I7639" s="5">
        <f>_xlfn.XLOOKUP(Table16[[#This Row],[OrderID]],[3]!Table13456[No заказа],[3]!Table13456[Цена],"",0,1)</f>
        <v>8351</v>
      </c>
      <c r="J7639" s="2" t="str">
        <f>M01_SETTINGS!$F$2</f>
        <v>KASPI</v>
      </c>
    </row>
    <row r="7640" spans="1:10" x14ac:dyDescent="0.35">
      <c r="A7640" s="3">
        <f>_xlfn.XLOOKUP(Table16[[#This Row],[OrderID]],[3]!Table13456[No заказа],[3]!Table13456[Дата
отправки],"",0,1)</f>
        <v>45565</v>
      </c>
      <c r="B7640" s="2">
        <v>418942834</v>
      </c>
      <c r="C7640" s="2"/>
      <c r="D7640" s="2"/>
      <c r="E7640" s="3"/>
      <c r="F7640" s="3"/>
      <c r="H7640" s="5">
        <f>_xlfn.XLOOKUP(Table16[[#This Row],[OrderID]],[3]!Table13456[No заказа],[3]!Table13456[Количество],"",0,1)</f>
        <v>1</v>
      </c>
      <c r="I7640" s="5">
        <f>_xlfn.XLOOKUP(Table16[[#This Row],[OrderID]],[3]!Table13456[No заказа],[3]!Table13456[Цена],"",0,1)</f>
        <v>8299</v>
      </c>
      <c r="J7640" s="2" t="str">
        <f>M01_SETTINGS!$F$2</f>
        <v>KASPI</v>
      </c>
    </row>
    <row r="7641" spans="1:10" x14ac:dyDescent="0.35">
      <c r="A7641" s="3">
        <f>_xlfn.XLOOKUP(Table16[[#This Row],[OrderID]],[3]!Table13456[No заказа],[3]!Table13456[Дата
отправки],"",0,1)</f>
        <v>45565</v>
      </c>
      <c r="B7641" s="2">
        <v>418783829</v>
      </c>
      <c r="C7641" s="2"/>
      <c r="D7641" s="2"/>
      <c r="E7641" s="3"/>
      <c r="F7641" s="3"/>
      <c r="H7641" s="5">
        <f>_xlfn.XLOOKUP(Table16[[#This Row],[OrderID]],[3]!Table13456[No заказа],[3]!Table13456[Количество],"",0,1)</f>
        <v>1</v>
      </c>
      <c r="I7641" s="5">
        <f>_xlfn.XLOOKUP(Table16[[#This Row],[OrderID]],[3]!Table13456[No заказа],[3]!Table13456[Цена],"",0,1)</f>
        <v>8998</v>
      </c>
      <c r="J7641" s="2" t="str">
        <f>M01_SETTINGS!$F$2</f>
        <v>KASPI</v>
      </c>
    </row>
    <row r="7642" spans="1:10" x14ac:dyDescent="0.35">
      <c r="A7642" s="3">
        <f>_xlfn.XLOOKUP(Table16[[#This Row],[OrderID]],[3]!Table13456[No заказа],[3]!Table13456[Дата
отправки],"",0,1)</f>
        <v>45565</v>
      </c>
      <c r="B7642" s="2">
        <v>418919833</v>
      </c>
      <c r="C7642" s="2"/>
      <c r="D7642" s="2"/>
      <c r="E7642" s="3"/>
      <c r="F7642" s="3"/>
      <c r="H7642" s="5">
        <f>_xlfn.XLOOKUP(Table16[[#This Row],[OrderID]],[3]!Table13456[No заказа],[3]!Table13456[Количество],"",0,1)</f>
        <v>1</v>
      </c>
      <c r="I7642" s="5">
        <f>_xlfn.XLOOKUP(Table16[[#This Row],[OrderID]],[3]!Table13456[No заказа],[3]!Table13456[Цена],"",0,1)</f>
        <v>11858</v>
      </c>
      <c r="J7642" s="2" t="str">
        <f>M01_SETTINGS!$F$2</f>
        <v>KASPI</v>
      </c>
    </row>
    <row r="7643" spans="1:10" x14ac:dyDescent="0.35">
      <c r="A7643" s="3">
        <f>_xlfn.XLOOKUP(Table16[[#This Row],[OrderID]],[3]!Table13456[No заказа],[3]!Table13456[Дата
отправки],"",0,1)</f>
        <v>45565</v>
      </c>
      <c r="B7643" s="2">
        <v>418833990</v>
      </c>
      <c r="C7643" s="2"/>
      <c r="D7643" s="2"/>
      <c r="E7643" s="3"/>
      <c r="F7643" s="3"/>
      <c r="H7643" s="5">
        <f>_xlfn.XLOOKUP(Table16[[#This Row],[OrderID]],[3]!Table13456[No заказа],[3]!Table13456[Количество],"",0,1)</f>
        <v>1</v>
      </c>
      <c r="I7643" s="5">
        <f>_xlfn.XLOOKUP(Table16[[#This Row],[OrderID]],[3]!Table13456[No заказа],[3]!Table13456[Цена],"",0,1)</f>
        <v>9578</v>
      </c>
      <c r="J7643" s="2" t="str">
        <f>M01_SETTINGS!$F$2</f>
        <v>KASPI</v>
      </c>
    </row>
    <row r="7644" spans="1:10" x14ac:dyDescent="0.35">
      <c r="A7644" s="3">
        <f>_xlfn.XLOOKUP(Table16[[#This Row],[OrderID]],[3]!Table13456[No заказа],[3]!Table13456[Дата
отправки],"",0,1)</f>
        <v>45565</v>
      </c>
      <c r="B7644" s="2">
        <v>418787198</v>
      </c>
      <c r="C7644" s="2"/>
      <c r="D7644" s="2"/>
      <c r="E7644" s="3"/>
      <c r="F7644" s="3"/>
      <c r="H7644" s="5">
        <f>_xlfn.XLOOKUP(Table16[[#This Row],[OrderID]],[3]!Table13456[No заказа],[3]!Table13456[Количество],"",0,1)</f>
        <v>1</v>
      </c>
      <c r="I7644" s="5">
        <f>_xlfn.XLOOKUP(Table16[[#This Row],[OrderID]],[3]!Table13456[No заказа],[3]!Table13456[Цена],"",0,1)</f>
        <v>8999</v>
      </c>
      <c r="J7644" s="2" t="str">
        <f>M01_SETTINGS!$F$2</f>
        <v>KASPI</v>
      </c>
    </row>
    <row r="7645" spans="1:10" x14ac:dyDescent="0.35">
      <c r="A7645" s="3">
        <f>_xlfn.XLOOKUP(Table16[[#This Row],[OrderID]],[3]!Table13456[No заказа],[3]!Table13456[Дата
отправки],"",0,1)</f>
        <v>45565</v>
      </c>
      <c r="B7645" s="2">
        <v>418889945</v>
      </c>
      <c r="C7645" s="2"/>
      <c r="D7645" s="2"/>
      <c r="E7645" s="3"/>
      <c r="F7645" s="3"/>
      <c r="H7645" s="5">
        <f>_xlfn.XLOOKUP(Table16[[#This Row],[OrderID]],[3]!Table13456[No заказа],[3]!Table13456[Количество],"",0,1)</f>
        <v>1</v>
      </c>
      <c r="I7645" s="5">
        <f>_xlfn.XLOOKUP(Table16[[#This Row],[OrderID]],[3]!Table13456[No заказа],[3]!Table13456[Цена],"",0,1)</f>
        <v>8998</v>
      </c>
      <c r="J7645" s="2" t="str">
        <f>M01_SETTINGS!$F$2</f>
        <v>KASPI</v>
      </c>
    </row>
    <row r="7646" spans="1:10" x14ac:dyDescent="0.35">
      <c r="A7646" s="3">
        <f>_xlfn.XLOOKUP(Table16[[#This Row],[OrderID]],[3]!Table13456[No заказа],[3]!Table13456[Дата
отправки],"",0,1)</f>
        <v>45564</v>
      </c>
      <c r="B7646" s="2">
        <v>418387774</v>
      </c>
      <c r="C7646" s="2"/>
      <c r="D7646" s="2"/>
      <c r="E7646" s="3"/>
      <c r="F7646" s="3"/>
      <c r="H7646" s="5">
        <f>_xlfn.XLOOKUP(Table16[[#This Row],[OrderID]],[3]!Table13456[No заказа],[3]!Table13456[Количество],"",0,1)</f>
        <v>1</v>
      </c>
      <c r="I7646" s="5">
        <f>_xlfn.XLOOKUP(Table16[[#This Row],[OrderID]],[3]!Table13456[No заказа],[3]!Table13456[Цена],"",0,1)</f>
        <v>8995</v>
      </c>
      <c r="J7646" s="2" t="str">
        <f>M01_SETTINGS!$F$2</f>
        <v>KASPI</v>
      </c>
    </row>
    <row r="7647" spans="1:10" x14ac:dyDescent="0.35">
      <c r="A7647" s="3">
        <f>_xlfn.XLOOKUP(Table16[[#This Row],[OrderID]],[3]!Table13456[No заказа],[3]!Table13456[Дата
отправки],"",0,1)</f>
        <v>45564</v>
      </c>
      <c r="B7647" s="2">
        <v>418338144</v>
      </c>
      <c r="C7647" s="2"/>
      <c r="D7647" s="2"/>
      <c r="E7647" s="3"/>
      <c r="F7647" s="3"/>
      <c r="H7647" s="5">
        <f>_xlfn.XLOOKUP(Table16[[#This Row],[OrderID]],[3]!Table13456[No заказа],[3]!Table13456[Количество],"",0,1)</f>
        <v>1</v>
      </c>
      <c r="I7647" s="5">
        <f>_xlfn.XLOOKUP(Table16[[#This Row],[OrderID]],[3]!Table13456[No заказа],[3]!Table13456[Цена],"",0,1)</f>
        <v>7700</v>
      </c>
      <c r="J7647" s="2" t="str">
        <f>M01_SETTINGS!$F$2</f>
        <v>KASPI</v>
      </c>
    </row>
    <row r="7648" spans="1:10" x14ac:dyDescent="0.35">
      <c r="A7648" s="3">
        <f>_xlfn.XLOOKUP(Table16[[#This Row],[OrderID]],[3]!Table13456[No заказа],[3]!Table13456[Дата
отправки],"",0,1)</f>
        <v>45564</v>
      </c>
      <c r="B7648" s="2">
        <v>418295502</v>
      </c>
      <c r="C7648" s="2"/>
      <c r="D7648" s="2"/>
      <c r="E7648" s="3"/>
      <c r="F7648" s="3"/>
      <c r="H7648" s="5">
        <f>_xlfn.XLOOKUP(Table16[[#This Row],[OrderID]],[3]!Table13456[No заказа],[3]!Table13456[Количество],"",0,1)</f>
        <v>1</v>
      </c>
      <c r="I7648" s="5">
        <f>_xlfn.XLOOKUP(Table16[[#This Row],[OrderID]],[3]!Table13456[No заказа],[3]!Table13456[Цена],"",0,1)</f>
        <v>8490</v>
      </c>
      <c r="J7648" s="2" t="str">
        <f>M01_SETTINGS!$F$2</f>
        <v>KASPI</v>
      </c>
    </row>
    <row r="7649" spans="1:10" x14ac:dyDescent="0.35">
      <c r="A7649" s="3">
        <f>_xlfn.XLOOKUP(Table16[[#This Row],[OrderID]],[3]!Table13456[No заказа],[3]!Table13456[Дата
отправки],"",0,1)</f>
        <v>45564</v>
      </c>
      <c r="B7649" s="2">
        <v>418296829</v>
      </c>
      <c r="C7649" s="2"/>
      <c r="D7649" s="2"/>
      <c r="E7649" s="3"/>
      <c r="F7649" s="3"/>
      <c r="H7649" s="5">
        <f>_xlfn.XLOOKUP(Table16[[#This Row],[OrderID]],[3]!Table13456[No заказа],[3]!Table13456[Количество],"",0,1)</f>
        <v>1</v>
      </c>
      <c r="I7649" s="5">
        <f>_xlfn.XLOOKUP(Table16[[#This Row],[OrderID]],[3]!Table13456[No заказа],[3]!Table13456[Цена],"",0,1)</f>
        <v>8490</v>
      </c>
      <c r="J7649" s="2" t="str">
        <f>M01_SETTINGS!$F$2</f>
        <v>KASPI</v>
      </c>
    </row>
    <row r="7650" spans="1:10" x14ac:dyDescent="0.35">
      <c r="A7650" s="3">
        <f>_xlfn.XLOOKUP(Table16[[#This Row],[OrderID]],[3]!Table13456[No заказа],[3]!Table13456[Дата
отправки],"",0,1)</f>
        <v>45564</v>
      </c>
      <c r="B7650" s="2">
        <v>418340790</v>
      </c>
      <c r="C7650" s="2"/>
      <c r="D7650" s="2"/>
      <c r="E7650" s="3"/>
      <c r="F7650" s="3"/>
      <c r="H7650" s="5">
        <f>_xlfn.XLOOKUP(Table16[[#This Row],[OrderID]],[3]!Table13456[No заказа],[3]!Table13456[Количество],"",0,1)</f>
        <v>1</v>
      </c>
      <c r="I7650" s="5">
        <f>_xlfn.XLOOKUP(Table16[[#This Row],[OrderID]],[3]!Table13456[No заказа],[3]!Table13456[Цена],"",0,1)</f>
        <v>7887</v>
      </c>
      <c r="J7650" s="2" t="str">
        <f>M01_SETTINGS!$F$2</f>
        <v>KASPI</v>
      </c>
    </row>
    <row r="7651" spans="1:10" x14ac:dyDescent="0.35">
      <c r="A7651" s="3">
        <f>_xlfn.XLOOKUP(Table16[[#This Row],[OrderID]],[3]!Table13456[No заказа],[3]!Table13456[Дата
отправки],"",0,1)</f>
        <v>45564</v>
      </c>
      <c r="B7651" s="2">
        <v>418379966</v>
      </c>
      <c r="C7651" s="2"/>
      <c r="D7651" s="2"/>
      <c r="E7651" s="3"/>
      <c r="F7651" s="3"/>
      <c r="H7651" s="5">
        <f>_xlfn.XLOOKUP(Table16[[#This Row],[OrderID]],[3]!Table13456[No заказа],[3]!Table13456[Количество],"",0,1)</f>
        <v>1</v>
      </c>
      <c r="I7651" s="5">
        <f>_xlfn.XLOOKUP(Table16[[#This Row],[OrderID]],[3]!Table13456[No заказа],[3]!Table13456[Цена],"",0,1)</f>
        <v>7887</v>
      </c>
      <c r="J7651" s="2" t="str">
        <f>M01_SETTINGS!$F$2</f>
        <v>KASPI</v>
      </c>
    </row>
    <row r="7652" spans="1:10" x14ac:dyDescent="0.35">
      <c r="A7652" s="3">
        <f>_xlfn.XLOOKUP(Table16[[#This Row],[OrderID]],[3]!Table13456[No заказа],[3]!Table13456[Дата
отправки],"",0,1)</f>
        <v>45564</v>
      </c>
      <c r="B7652" s="2">
        <v>418122095</v>
      </c>
      <c r="C7652" s="2"/>
      <c r="D7652" s="2"/>
      <c r="E7652" s="3"/>
      <c r="F7652" s="3"/>
      <c r="H7652" s="5">
        <f>_xlfn.XLOOKUP(Table16[[#This Row],[OrderID]],[3]!Table13456[No заказа],[3]!Table13456[Количество],"",0,1)</f>
        <v>1</v>
      </c>
      <c r="I7652" s="5">
        <f>_xlfn.XLOOKUP(Table16[[#This Row],[OrderID]],[3]!Table13456[No заказа],[3]!Table13456[Цена],"",0,1)</f>
        <v>8148</v>
      </c>
      <c r="J7652" s="2" t="str">
        <f>M01_SETTINGS!$F$2</f>
        <v>KASPI</v>
      </c>
    </row>
    <row r="7653" spans="1:10" x14ac:dyDescent="0.35">
      <c r="A7653" s="3">
        <f>_xlfn.XLOOKUP(Table16[[#This Row],[OrderID]],[3]!Table13456[No заказа],[3]!Table13456[Дата
отправки],"",0,1)</f>
        <v>45564</v>
      </c>
      <c r="B7653" s="2">
        <v>418161491</v>
      </c>
      <c r="C7653" s="2"/>
      <c r="D7653" s="2"/>
      <c r="E7653" s="3"/>
      <c r="F7653" s="3"/>
      <c r="H7653" s="5">
        <f>_xlfn.XLOOKUP(Table16[[#This Row],[OrderID]],[3]!Table13456[No заказа],[3]!Table13456[Количество],"",0,1)</f>
        <v>1</v>
      </c>
      <c r="I7653" s="5">
        <f>_xlfn.XLOOKUP(Table16[[#This Row],[OrderID]],[3]!Table13456[No заказа],[3]!Table13456[Цена],"",0,1)</f>
        <v>8148</v>
      </c>
      <c r="J7653" s="2" t="str">
        <f>M01_SETTINGS!$F$2</f>
        <v>KASPI</v>
      </c>
    </row>
    <row r="7654" spans="1:10" x14ac:dyDescent="0.35">
      <c r="A7654" s="3">
        <f>_xlfn.XLOOKUP(Table16[[#This Row],[OrderID]],[3]!Table13456[No заказа],[3]!Table13456[Дата
отправки],"",0,1)</f>
        <v>45564</v>
      </c>
      <c r="B7654" s="2">
        <v>418205735</v>
      </c>
      <c r="C7654" s="2"/>
      <c r="D7654" s="2"/>
      <c r="E7654" s="3"/>
      <c r="F7654" s="3"/>
      <c r="H7654" s="5">
        <f>_xlfn.XLOOKUP(Table16[[#This Row],[OrderID]],[3]!Table13456[No заказа],[3]!Table13456[Количество],"",0,1)</f>
        <v>1</v>
      </c>
      <c r="I7654" s="5">
        <f>_xlfn.XLOOKUP(Table16[[#This Row],[OrderID]],[3]!Table13456[No заказа],[3]!Table13456[Цена],"",0,1)</f>
        <v>8148</v>
      </c>
      <c r="J7654" s="2" t="str">
        <f>M01_SETTINGS!$F$2</f>
        <v>KASPI</v>
      </c>
    </row>
    <row r="7655" spans="1:10" x14ac:dyDescent="0.35">
      <c r="A7655" s="3">
        <f>_xlfn.XLOOKUP(Table16[[#This Row],[OrderID]],[3]!Table13456[No заказа],[3]!Table13456[Дата
отправки],"",0,1)</f>
        <v>45564</v>
      </c>
      <c r="B7655" s="2">
        <v>418357848</v>
      </c>
      <c r="C7655" s="2"/>
      <c r="D7655" s="2"/>
      <c r="E7655" s="3"/>
      <c r="F7655" s="3"/>
      <c r="H7655" s="5">
        <f>_xlfn.XLOOKUP(Table16[[#This Row],[OrderID]],[3]!Table13456[No заказа],[3]!Table13456[Количество],"",0,1)</f>
        <v>1</v>
      </c>
      <c r="I7655" s="5">
        <f>_xlfn.XLOOKUP(Table16[[#This Row],[OrderID]],[3]!Table13456[No заказа],[3]!Table13456[Цена],"",0,1)</f>
        <v>8489</v>
      </c>
      <c r="J7655" s="2" t="str">
        <f>M01_SETTINGS!$F$2</f>
        <v>KASPI</v>
      </c>
    </row>
    <row r="7656" spans="1:10" x14ac:dyDescent="0.35">
      <c r="A7656" s="3">
        <f>_xlfn.XLOOKUP(Table16[[#This Row],[OrderID]],[3]!Table13456[No заказа],[3]!Table13456[Дата
отправки],"",0,1)</f>
        <v>45564</v>
      </c>
      <c r="B7656" s="2">
        <v>418126912</v>
      </c>
      <c r="C7656" s="2"/>
      <c r="D7656" s="2"/>
      <c r="E7656" s="3"/>
      <c r="F7656" s="3"/>
      <c r="H7656" s="5">
        <f>_xlfn.XLOOKUP(Table16[[#This Row],[OrderID]],[3]!Table13456[No заказа],[3]!Table13456[Количество],"",0,1)</f>
        <v>1</v>
      </c>
      <c r="I7656" s="5">
        <f>_xlfn.XLOOKUP(Table16[[#This Row],[OrderID]],[3]!Table13456[No заказа],[3]!Table13456[Цена],"",0,1)</f>
        <v>8490</v>
      </c>
      <c r="J7656" s="2" t="str">
        <f>M01_SETTINGS!$F$2</f>
        <v>KASPI</v>
      </c>
    </row>
    <row r="7657" spans="1:10" x14ac:dyDescent="0.35">
      <c r="A7657" s="3">
        <f>_xlfn.XLOOKUP(Table16[[#This Row],[OrderID]],[3]!Table13456[No заказа],[3]!Table13456[Дата
отправки],"",0,1)</f>
        <v>45564</v>
      </c>
      <c r="B7657" s="2">
        <v>418152448</v>
      </c>
      <c r="C7657" s="2"/>
      <c r="D7657" s="2"/>
      <c r="E7657" s="3"/>
      <c r="F7657" s="3"/>
      <c r="H7657" s="5">
        <f>_xlfn.XLOOKUP(Table16[[#This Row],[OrderID]],[3]!Table13456[No заказа],[3]!Table13456[Количество],"",0,1)</f>
        <v>1</v>
      </c>
      <c r="I7657" s="5">
        <f>_xlfn.XLOOKUP(Table16[[#This Row],[OrderID]],[3]!Table13456[No заказа],[3]!Table13456[Цена],"",0,1)</f>
        <v>8352</v>
      </c>
      <c r="J7657" s="2" t="str">
        <f>M01_SETTINGS!$F$2</f>
        <v>KASPI</v>
      </c>
    </row>
    <row r="7658" spans="1:10" x14ac:dyDescent="0.35">
      <c r="A7658" s="3">
        <f>_xlfn.XLOOKUP(Table16[[#This Row],[OrderID]],[3]!Table13456[No заказа],[3]!Table13456[Дата
отправки],"",0,1)</f>
        <v>45564</v>
      </c>
      <c r="B7658" s="2">
        <v>418516462</v>
      </c>
      <c r="C7658" s="2"/>
      <c r="D7658" s="2"/>
      <c r="E7658" s="3"/>
      <c r="F7658" s="3"/>
      <c r="H7658" s="5">
        <f>_xlfn.XLOOKUP(Table16[[#This Row],[OrderID]],[3]!Table13456[No заказа],[3]!Table13456[Количество],"",0,1)</f>
        <v>1</v>
      </c>
      <c r="I7658" s="5">
        <f>_xlfn.XLOOKUP(Table16[[#This Row],[OrderID]],[3]!Table13456[No заказа],[3]!Table13456[Цена],"",0,1)</f>
        <v>8265</v>
      </c>
      <c r="J7658" s="2" t="str">
        <f>M01_SETTINGS!$F$2</f>
        <v>KASPI</v>
      </c>
    </row>
    <row r="7659" spans="1:10" x14ac:dyDescent="0.35">
      <c r="A7659" s="3">
        <f>_xlfn.XLOOKUP(Table16[[#This Row],[OrderID]],[3]!Table13456[No заказа],[3]!Table13456[Дата
отправки],"",0,1)</f>
        <v>45564</v>
      </c>
      <c r="B7659" s="2">
        <v>418392874</v>
      </c>
      <c r="C7659" s="2"/>
      <c r="D7659" s="2"/>
      <c r="E7659" s="3"/>
      <c r="F7659" s="3"/>
      <c r="H7659" s="5">
        <f>_xlfn.XLOOKUP(Table16[[#This Row],[OrderID]],[3]!Table13456[No заказа],[3]!Table13456[Количество],"",0,1)</f>
        <v>1</v>
      </c>
      <c r="I7659" s="5">
        <f>_xlfn.XLOOKUP(Table16[[#This Row],[OrderID]],[3]!Table13456[No заказа],[3]!Table13456[Цена],"",0,1)</f>
        <v>8488</v>
      </c>
      <c r="J7659" s="2" t="str">
        <f>M01_SETTINGS!$F$2</f>
        <v>KASPI</v>
      </c>
    </row>
    <row r="7660" spans="1:10" x14ac:dyDescent="0.35">
      <c r="A7660" s="3">
        <f>_xlfn.XLOOKUP(Table16[[#This Row],[OrderID]],[3]!Table13456[No заказа],[3]!Table13456[Дата
отправки],"",0,1)</f>
        <v>45564</v>
      </c>
      <c r="B7660" s="2">
        <v>418354827</v>
      </c>
      <c r="C7660" s="2"/>
      <c r="D7660" s="2"/>
      <c r="E7660" s="3"/>
      <c r="F7660" s="3"/>
      <c r="H7660" s="5">
        <f>_xlfn.XLOOKUP(Table16[[#This Row],[OrderID]],[3]!Table13456[No заказа],[3]!Table13456[Количество],"",0,1)</f>
        <v>1</v>
      </c>
      <c r="I7660" s="5">
        <f>_xlfn.XLOOKUP(Table16[[#This Row],[OrderID]],[3]!Table13456[No заказа],[3]!Table13456[Цена],"",0,1)</f>
        <v>7689</v>
      </c>
      <c r="J7660" s="2" t="str">
        <f>M01_SETTINGS!$F$2</f>
        <v>KASPI</v>
      </c>
    </row>
    <row r="7661" spans="1:10" x14ac:dyDescent="0.35">
      <c r="A7661" s="3">
        <f>_xlfn.XLOOKUP(Table16[[#This Row],[OrderID]],[3]!Table13456[No заказа],[3]!Table13456[Дата
отправки],"",0,1)</f>
        <v>45564</v>
      </c>
      <c r="B7661" s="2">
        <v>418397073</v>
      </c>
      <c r="C7661" s="2"/>
      <c r="D7661" s="2"/>
      <c r="E7661" s="3"/>
      <c r="F7661" s="3"/>
      <c r="H7661" s="5">
        <f>_xlfn.XLOOKUP(Table16[[#This Row],[OrderID]],[3]!Table13456[No заказа],[3]!Table13456[Количество],"",0,1)</f>
        <v>1</v>
      </c>
      <c r="I7661" s="5">
        <f>_xlfn.XLOOKUP(Table16[[#This Row],[OrderID]],[3]!Table13456[No заказа],[3]!Table13456[Цена],"",0,1)</f>
        <v>8352</v>
      </c>
      <c r="J7661" s="2" t="str">
        <f>M01_SETTINGS!$F$2</f>
        <v>KASPI</v>
      </c>
    </row>
    <row r="7662" spans="1:10" x14ac:dyDescent="0.35">
      <c r="A7662" s="3">
        <f>_xlfn.XLOOKUP(Table16[[#This Row],[OrderID]],[3]!Table13456[No заказа],[3]!Table13456[Дата
отправки],"",0,1)</f>
        <v>45564</v>
      </c>
      <c r="B7662" s="2">
        <v>418545492</v>
      </c>
      <c r="C7662" s="2"/>
      <c r="D7662" s="2"/>
      <c r="E7662" s="3"/>
      <c r="F7662" s="3"/>
      <c r="H7662" s="5">
        <f>_xlfn.XLOOKUP(Table16[[#This Row],[OrderID]],[3]!Table13456[No заказа],[3]!Table13456[Количество],"",0,1)</f>
        <v>1</v>
      </c>
      <c r="I7662" s="5">
        <f>_xlfn.XLOOKUP(Table16[[#This Row],[OrderID]],[3]!Table13456[No заказа],[3]!Table13456[Цена],"",0,1)</f>
        <v>8300</v>
      </c>
      <c r="J7662" s="2" t="str">
        <f>M01_SETTINGS!$F$2</f>
        <v>KASPI</v>
      </c>
    </row>
    <row r="7663" spans="1:10" x14ac:dyDescent="0.35">
      <c r="A7663" s="3">
        <f>_xlfn.XLOOKUP(Table16[[#This Row],[OrderID]],[3]!Table13456[No заказа],[3]!Table13456[Дата
отправки],"",0,1)</f>
        <v>45564</v>
      </c>
      <c r="B7663" s="2">
        <v>418475003</v>
      </c>
      <c r="C7663" s="2"/>
      <c r="D7663" s="2"/>
      <c r="E7663" s="3"/>
      <c r="F7663" s="3"/>
      <c r="H7663" s="5">
        <f>_xlfn.XLOOKUP(Table16[[#This Row],[OrderID]],[3]!Table13456[No заказа],[3]!Table13456[Количество],"",0,1)</f>
        <v>1</v>
      </c>
      <c r="I7663" s="5">
        <f>_xlfn.XLOOKUP(Table16[[#This Row],[OrderID]],[3]!Table13456[No заказа],[3]!Table13456[Цена],"",0,1)</f>
        <v>8455</v>
      </c>
      <c r="J7663" s="2" t="str">
        <f>M01_SETTINGS!$F$2</f>
        <v>KASPI</v>
      </c>
    </row>
    <row r="7664" spans="1:10" x14ac:dyDescent="0.35">
      <c r="A7664" s="3">
        <f>_xlfn.XLOOKUP(Table16[[#This Row],[OrderID]],[3]!Table13456[No заказа],[3]!Table13456[Дата
отправки],"",0,1)</f>
        <v>45564</v>
      </c>
      <c r="B7664" s="2">
        <v>418160549</v>
      </c>
      <c r="C7664" s="2"/>
      <c r="D7664" s="2"/>
      <c r="E7664" s="3"/>
      <c r="F7664" s="3"/>
      <c r="H7664" s="5">
        <f>_xlfn.XLOOKUP(Table16[[#This Row],[OrderID]],[3]!Table13456[No заказа],[3]!Table13456[Количество],"",0,1)</f>
        <v>1</v>
      </c>
      <c r="I7664" s="5">
        <f>_xlfn.XLOOKUP(Table16[[#This Row],[OrderID]],[3]!Table13456[No заказа],[3]!Table13456[Цена],"",0,1)</f>
        <v>8490</v>
      </c>
      <c r="J7664" s="2" t="str">
        <f>M01_SETTINGS!$F$2</f>
        <v>KASPI</v>
      </c>
    </row>
    <row r="7665" spans="1:10" x14ac:dyDescent="0.35">
      <c r="A7665" s="3">
        <f>_xlfn.XLOOKUP(Table16[[#This Row],[OrderID]],[3]!Table13456[No заказа],[3]!Table13456[Дата
отправки],"",0,1)</f>
        <v>45564</v>
      </c>
      <c r="B7665" s="2">
        <v>418158614</v>
      </c>
      <c r="C7665" s="2"/>
      <c r="D7665" s="2"/>
      <c r="E7665" s="3"/>
      <c r="F7665" s="3"/>
      <c r="H7665" s="5">
        <f>_xlfn.XLOOKUP(Table16[[#This Row],[OrderID]],[3]!Table13456[No заказа],[3]!Table13456[Количество],"",0,1)</f>
        <v>1</v>
      </c>
      <c r="I7665" s="5">
        <f>_xlfn.XLOOKUP(Table16[[#This Row],[OrderID]],[3]!Table13456[No заказа],[3]!Table13456[Цена],"",0,1)</f>
        <v>7887</v>
      </c>
      <c r="J7665" s="2" t="str">
        <f>M01_SETTINGS!$F$2</f>
        <v>KASPI</v>
      </c>
    </row>
    <row r="7666" spans="1:10" x14ac:dyDescent="0.35">
      <c r="A7666" s="3">
        <f>_xlfn.XLOOKUP(Table16[[#This Row],[OrderID]],[3]!Table13456[No заказа],[3]!Table13456[Дата
отправки],"",0,1)</f>
        <v>45564</v>
      </c>
      <c r="B7666" s="2">
        <v>418175201</v>
      </c>
      <c r="C7666" s="2"/>
      <c r="D7666" s="2"/>
      <c r="E7666" s="3"/>
      <c r="F7666" s="3"/>
      <c r="H7666" s="5">
        <f>_xlfn.XLOOKUP(Table16[[#This Row],[OrderID]],[3]!Table13456[No заказа],[3]!Table13456[Количество],"",0,1)</f>
        <v>1</v>
      </c>
      <c r="I7666" s="5">
        <f>_xlfn.XLOOKUP(Table16[[#This Row],[OrderID]],[3]!Table13456[No заказа],[3]!Table13456[Цена],"",0,1)</f>
        <v>7887</v>
      </c>
      <c r="J7666" s="2" t="str">
        <f>M01_SETTINGS!$F$2</f>
        <v>KASPI</v>
      </c>
    </row>
    <row r="7667" spans="1:10" x14ac:dyDescent="0.35">
      <c r="A7667" s="3">
        <f>_xlfn.XLOOKUP(Table16[[#This Row],[OrderID]],[3]!Table13456[No заказа],[3]!Table13456[Дата
отправки],"",0,1)</f>
        <v>45564</v>
      </c>
      <c r="B7667" s="2">
        <v>418275184</v>
      </c>
      <c r="C7667" s="2"/>
      <c r="D7667" s="2"/>
      <c r="E7667" s="3"/>
      <c r="F7667" s="3"/>
      <c r="H7667" s="5">
        <f>_xlfn.XLOOKUP(Table16[[#This Row],[OrderID]],[3]!Table13456[No заказа],[3]!Table13456[Количество],"",0,1)</f>
        <v>1</v>
      </c>
      <c r="I7667" s="5">
        <f>_xlfn.XLOOKUP(Table16[[#This Row],[OrderID]],[3]!Table13456[No заказа],[3]!Table13456[Цена],"",0,1)</f>
        <v>7887</v>
      </c>
      <c r="J7667" s="2" t="str">
        <f>M01_SETTINGS!$F$2</f>
        <v>KASPI</v>
      </c>
    </row>
    <row r="7668" spans="1:10" x14ac:dyDescent="0.35">
      <c r="A7668" s="3">
        <f>_xlfn.XLOOKUP(Table16[[#This Row],[OrderID]],[3]!Table13456[No заказа],[3]!Table13456[Дата
отправки],"",0,1)</f>
        <v>45564</v>
      </c>
      <c r="B7668" s="2">
        <v>418320797</v>
      </c>
      <c r="C7668" s="2"/>
      <c r="D7668" s="2"/>
      <c r="E7668" s="3"/>
      <c r="F7668" s="3"/>
      <c r="H7668" s="5">
        <f>_xlfn.XLOOKUP(Table16[[#This Row],[OrderID]],[3]!Table13456[No заказа],[3]!Table13456[Количество],"",0,1)</f>
        <v>1</v>
      </c>
      <c r="I7668" s="5">
        <f>_xlfn.XLOOKUP(Table16[[#This Row],[OrderID]],[3]!Table13456[No заказа],[3]!Table13456[Цена],"",0,1)</f>
        <v>10539</v>
      </c>
      <c r="J7668" s="2" t="str">
        <f>M01_SETTINGS!$F$2</f>
        <v>KASPI</v>
      </c>
    </row>
    <row r="7669" spans="1:10" x14ac:dyDescent="0.35">
      <c r="A7669" s="3">
        <f>_xlfn.XLOOKUP(Table16[[#This Row],[OrderID]],[3]!Table13456[No заказа],[3]!Table13456[Дата
отправки],"",0,1)</f>
        <v>45564</v>
      </c>
      <c r="B7669" s="2">
        <v>418235181</v>
      </c>
      <c r="C7669" s="2"/>
      <c r="D7669" s="2"/>
      <c r="E7669" s="3"/>
      <c r="F7669" s="3"/>
      <c r="H7669" s="5">
        <f>_xlfn.XLOOKUP(Table16[[#This Row],[OrderID]],[3]!Table13456[No заказа],[3]!Table13456[Количество],"",0,1)</f>
        <v>1</v>
      </c>
      <c r="I7669" s="5">
        <f>_xlfn.XLOOKUP(Table16[[#This Row],[OrderID]],[3]!Table13456[No заказа],[3]!Table13456[Цена],"",0,1)</f>
        <v>8994</v>
      </c>
      <c r="J7669" s="2" t="str">
        <f>M01_SETTINGS!$F$2</f>
        <v>KASPI</v>
      </c>
    </row>
    <row r="7670" spans="1:10" x14ac:dyDescent="0.35">
      <c r="A7670" s="3">
        <f>_xlfn.XLOOKUP(Table16[[#This Row],[OrderID]],[3]!Table13456[No заказа],[3]!Table13456[Дата
отправки],"",0,1)</f>
        <v>45564</v>
      </c>
      <c r="B7670" s="2">
        <v>418287625</v>
      </c>
      <c r="C7670" s="2"/>
      <c r="D7670" s="2"/>
      <c r="E7670" s="3"/>
      <c r="F7670" s="3"/>
      <c r="H7670" s="5">
        <f>_xlfn.XLOOKUP(Table16[[#This Row],[OrderID]],[3]!Table13456[No заказа],[3]!Table13456[Количество],"",0,1)</f>
        <v>1</v>
      </c>
      <c r="I7670" s="5">
        <f>_xlfn.XLOOKUP(Table16[[#This Row],[OrderID]],[3]!Table13456[No заказа],[3]!Table13456[Цена],"",0,1)</f>
        <v>12999</v>
      </c>
      <c r="J7670" s="2" t="str">
        <f>M01_SETTINGS!$F$2</f>
        <v>KASPI</v>
      </c>
    </row>
    <row r="7671" spans="1:10" x14ac:dyDescent="0.35">
      <c r="A7671" s="3">
        <f>_xlfn.XLOOKUP(Table16[[#This Row],[OrderID]],[3]!Table13456[No заказа],[3]!Table13456[Дата
отправки],"",0,1)</f>
        <v>45564</v>
      </c>
      <c r="B7671" s="2">
        <v>418485606</v>
      </c>
      <c r="C7671" s="2"/>
      <c r="D7671" s="2"/>
      <c r="E7671" s="3"/>
      <c r="F7671" s="3"/>
      <c r="H7671" s="5">
        <f>_xlfn.XLOOKUP(Table16[[#This Row],[OrderID]],[3]!Table13456[No заказа],[3]!Table13456[Количество],"",0,1)</f>
        <v>1</v>
      </c>
      <c r="I7671" s="5">
        <f>_xlfn.XLOOKUP(Table16[[#This Row],[OrderID]],[3]!Table13456[No заказа],[3]!Table13456[Цена],"",0,1)</f>
        <v>8370</v>
      </c>
      <c r="J7671" s="2" t="str">
        <f>M01_SETTINGS!$F$2</f>
        <v>KASPI</v>
      </c>
    </row>
    <row r="7672" spans="1:10" x14ac:dyDescent="0.35">
      <c r="A7672" s="3">
        <f>_xlfn.XLOOKUP(Table16[[#This Row],[OrderID]],[3]!Table13456[No заказа],[3]!Table13456[Дата
отправки],"",0,1)</f>
        <v>45564</v>
      </c>
      <c r="B7672" s="2">
        <v>418366980</v>
      </c>
      <c r="C7672" s="2"/>
      <c r="D7672" s="2"/>
      <c r="E7672" s="3"/>
      <c r="F7672" s="3"/>
      <c r="H7672" s="5">
        <f>_xlfn.XLOOKUP(Table16[[#This Row],[OrderID]],[3]!Table13456[No заказа],[3]!Table13456[Количество],"",0,1)</f>
        <v>1</v>
      </c>
      <c r="I7672" s="5">
        <f>_xlfn.XLOOKUP(Table16[[#This Row],[OrderID]],[3]!Table13456[No заказа],[3]!Table13456[Цена],"",0,1)</f>
        <v>8488</v>
      </c>
      <c r="J7672" s="2" t="str">
        <f>M01_SETTINGS!$F$2</f>
        <v>KASPI</v>
      </c>
    </row>
    <row r="7673" spans="1:10" x14ac:dyDescent="0.35">
      <c r="A7673" s="3">
        <f>_xlfn.XLOOKUP(Table16[[#This Row],[OrderID]],[3]!Table13456[No заказа],[3]!Table13456[Дата
отправки],"",0,1)</f>
        <v>45564</v>
      </c>
      <c r="B7673" s="2">
        <v>418323143</v>
      </c>
      <c r="C7673" s="2"/>
      <c r="D7673" s="2"/>
      <c r="E7673" s="3"/>
      <c r="F7673" s="3"/>
      <c r="H7673" s="5">
        <f>_xlfn.XLOOKUP(Table16[[#This Row],[OrderID]],[3]!Table13456[No заказа],[3]!Table13456[Количество],"",0,1)</f>
        <v>1</v>
      </c>
      <c r="I7673" s="5">
        <f>_xlfn.XLOOKUP(Table16[[#This Row],[OrderID]],[3]!Table13456[No заказа],[3]!Table13456[Цена],"",0,1)</f>
        <v>8489</v>
      </c>
      <c r="J7673" s="2" t="str">
        <f>M01_SETTINGS!$F$2</f>
        <v>KASPI</v>
      </c>
    </row>
    <row r="7674" spans="1:10" x14ac:dyDescent="0.35">
      <c r="A7674" s="3">
        <f>_xlfn.XLOOKUP(Table16[[#This Row],[OrderID]],[3]!Table13456[No заказа],[3]!Table13456[Дата
отправки],"",0,1)</f>
        <v>45564</v>
      </c>
      <c r="B7674" s="2">
        <v>418473911</v>
      </c>
      <c r="C7674" s="2"/>
      <c r="D7674" s="2"/>
      <c r="E7674" s="3"/>
      <c r="F7674" s="3"/>
      <c r="H7674" s="5">
        <f>_xlfn.XLOOKUP(Table16[[#This Row],[OrderID]],[3]!Table13456[No заказа],[3]!Table13456[Количество],"",0,1)</f>
        <v>1</v>
      </c>
      <c r="I7674" s="5">
        <f>_xlfn.XLOOKUP(Table16[[#This Row],[OrderID]],[3]!Table13456[No заказа],[3]!Table13456[Цена],"",0,1)</f>
        <v>7892</v>
      </c>
      <c r="J7674" s="2" t="str">
        <f>M01_SETTINGS!$F$2</f>
        <v>KASPI</v>
      </c>
    </row>
    <row r="7675" spans="1:10" x14ac:dyDescent="0.35">
      <c r="A7675" s="3">
        <f>_xlfn.XLOOKUP(Table16[[#This Row],[OrderID]],[3]!Table13456[No заказа],[3]!Table13456[Дата
отправки],"",0,1)</f>
        <v>45564</v>
      </c>
      <c r="B7675" s="2">
        <v>418517897</v>
      </c>
      <c r="C7675" s="2"/>
      <c r="D7675" s="2"/>
      <c r="E7675" s="3"/>
      <c r="F7675" s="3"/>
      <c r="H7675" s="5">
        <f>_xlfn.XLOOKUP(Table16[[#This Row],[OrderID]],[3]!Table13456[No заказа],[3]!Table13456[Количество],"",0,1)</f>
        <v>1</v>
      </c>
      <c r="I7675" s="5">
        <f>_xlfn.XLOOKUP(Table16[[#This Row],[OrderID]],[3]!Table13456[No заказа],[3]!Table13456[Цена],"",0,1)</f>
        <v>7892</v>
      </c>
      <c r="J7675" s="2" t="str">
        <f>M01_SETTINGS!$F$2</f>
        <v>KASPI</v>
      </c>
    </row>
    <row r="7676" spans="1:10" x14ac:dyDescent="0.35">
      <c r="A7676" s="3">
        <f>_xlfn.XLOOKUP(Table16[[#This Row],[OrderID]],[3]!Table13456[No заказа],[3]!Table13456[Дата
отправки],"",0,1)</f>
        <v>45564</v>
      </c>
      <c r="B7676" s="2">
        <v>418475476</v>
      </c>
      <c r="C7676" s="2"/>
      <c r="D7676" s="2"/>
      <c r="E7676" s="3"/>
      <c r="F7676" s="3"/>
      <c r="H7676" s="5">
        <f>_xlfn.XLOOKUP(Table16[[#This Row],[OrderID]],[3]!Table13456[No заказа],[3]!Table13456[Количество],"",0,1)</f>
        <v>1</v>
      </c>
      <c r="I7676" s="5">
        <f>_xlfn.XLOOKUP(Table16[[#This Row],[OrderID]],[3]!Table13456[No заказа],[3]!Table13456[Цена],"",0,1)</f>
        <v>8299</v>
      </c>
      <c r="J7676" s="2" t="str">
        <f>M01_SETTINGS!$F$2</f>
        <v>KASPI</v>
      </c>
    </row>
    <row r="7677" spans="1:10" x14ac:dyDescent="0.35">
      <c r="A7677" s="3">
        <f>_xlfn.XLOOKUP(Table16[[#This Row],[OrderID]],[3]!Table13456[No заказа],[3]!Table13456[Дата
отправки],"",0,1)</f>
        <v>45564</v>
      </c>
      <c r="B7677" s="2">
        <v>418340713</v>
      </c>
      <c r="C7677" s="2"/>
      <c r="D7677" s="2"/>
      <c r="E7677" s="3"/>
      <c r="F7677" s="3"/>
      <c r="H7677" s="5">
        <f>_xlfn.XLOOKUP(Table16[[#This Row],[OrderID]],[3]!Table13456[No заказа],[3]!Table13456[Количество],"",0,1)</f>
        <v>1</v>
      </c>
      <c r="I7677" s="5">
        <f>_xlfn.XLOOKUP(Table16[[#This Row],[OrderID]],[3]!Table13456[No заказа],[3]!Table13456[Цена],"",0,1)</f>
        <v>12477</v>
      </c>
      <c r="J7677" s="2" t="str">
        <f>M01_SETTINGS!$F$2</f>
        <v>KASPI</v>
      </c>
    </row>
    <row r="7678" spans="1:10" x14ac:dyDescent="0.35">
      <c r="A7678" s="3">
        <f>_xlfn.XLOOKUP(Table16[[#This Row],[OrderID]],[3]!Table13456[No заказа],[3]!Table13456[Дата
отправки],"",0,1)</f>
        <v>45564</v>
      </c>
      <c r="B7678" s="2">
        <v>418381217</v>
      </c>
      <c r="C7678" s="2"/>
      <c r="D7678" s="2"/>
      <c r="E7678" s="3"/>
      <c r="F7678" s="3"/>
      <c r="H7678" s="5">
        <f>_xlfn.XLOOKUP(Table16[[#This Row],[OrderID]],[3]!Table13456[No заказа],[3]!Table13456[Количество],"",0,1)</f>
        <v>1</v>
      </c>
      <c r="I7678" s="5">
        <f>_xlfn.XLOOKUP(Table16[[#This Row],[OrderID]],[3]!Table13456[No заказа],[3]!Table13456[Цена],"",0,1)</f>
        <v>7892</v>
      </c>
      <c r="J7678" s="2" t="str">
        <f>M01_SETTINGS!$F$2</f>
        <v>KASPI</v>
      </c>
    </row>
    <row r="7679" spans="1:10" x14ac:dyDescent="0.35">
      <c r="A7679" s="3">
        <f>_xlfn.XLOOKUP(Table16[[#This Row],[OrderID]],[3]!Table13456[No заказа],[3]!Table13456[Дата
отправки],"",0,1)</f>
        <v>45564</v>
      </c>
      <c r="B7679" s="2">
        <v>418447008</v>
      </c>
      <c r="C7679" s="2"/>
      <c r="D7679" s="2"/>
      <c r="E7679" s="3"/>
      <c r="F7679" s="3"/>
      <c r="H7679" s="5">
        <f>_xlfn.XLOOKUP(Table16[[#This Row],[OrderID]],[3]!Table13456[No заказа],[3]!Table13456[Количество],"",0,1)</f>
        <v>1</v>
      </c>
      <c r="I7679" s="5">
        <f>_xlfn.XLOOKUP(Table16[[#This Row],[OrderID]],[3]!Table13456[No заказа],[3]!Table13456[Цена],"",0,1)</f>
        <v>7892</v>
      </c>
      <c r="J7679" s="2" t="str">
        <f>M01_SETTINGS!$F$2</f>
        <v>KASPI</v>
      </c>
    </row>
    <row r="7680" spans="1:10" x14ac:dyDescent="0.35">
      <c r="A7680" s="3">
        <f>_xlfn.XLOOKUP(Table16[[#This Row],[OrderID]],[3]!Table13456[No заказа],[3]!Table13456[Дата
отправки],"",0,1)</f>
        <v>45564</v>
      </c>
      <c r="B7680" s="2">
        <v>418324709</v>
      </c>
      <c r="C7680" s="2"/>
      <c r="D7680" s="2"/>
      <c r="E7680" s="3"/>
      <c r="F7680" s="3"/>
      <c r="H7680" s="5">
        <f>_xlfn.XLOOKUP(Table16[[#This Row],[OrderID]],[3]!Table13456[No заказа],[3]!Table13456[Количество],"",0,1)</f>
        <v>1</v>
      </c>
      <c r="I7680" s="5">
        <f>_xlfn.XLOOKUP(Table16[[#This Row],[OrderID]],[3]!Table13456[No заказа],[3]!Table13456[Цена],"",0,1)</f>
        <v>8351</v>
      </c>
      <c r="J7680" s="2" t="str">
        <f>M01_SETTINGS!$F$2</f>
        <v>KASPI</v>
      </c>
    </row>
    <row r="7681" spans="1:10" x14ac:dyDescent="0.35">
      <c r="A7681" s="3">
        <f>_xlfn.XLOOKUP(Table16[[#This Row],[OrderID]],[3]!Table13456[No заказа],[3]!Table13456[Дата
отправки],"",0,1)</f>
        <v>45564</v>
      </c>
      <c r="B7681" s="2">
        <v>418259652</v>
      </c>
      <c r="C7681" s="2"/>
      <c r="D7681" s="2"/>
      <c r="E7681" s="3"/>
      <c r="F7681" s="3"/>
      <c r="H7681" s="5">
        <f>_xlfn.XLOOKUP(Table16[[#This Row],[OrderID]],[3]!Table13456[No заказа],[3]!Table13456[Количество],"",0,1)</f>
        <v>1</v>
      </c>
      <c r="I7681" s="5">
        <f>_xlfn.XLOOKUP(Table16[[#This Row],[OrderID]],[3]!Table13456[No заказа],[3]!Table13456[Цена],"",0,1)</f>
        <v>8299</v>
      </c>
      <c r="J7681" s="2" t="str">
        <f>M01_SETTINGS!$F$2</f>
        <v>KASPI</v>
      </c>
    </row>
    <row r="7682" spans="1:10" x14ac:dyDescent="0.35">
      <c r="A7682" s="3">
        <f>_xlfn.XLOOKUP(Table16[[#This Row],[OrderID]],[3]!Table13456[No заказа],[3]!Table13456[Дата
отправки],"",0,1)</f>
        <v>45564</v>
      </c>
      <c r="B7682" s="2">
        <v>418521596</v>
      </c>
      <c r="C7682" s="2"/>
      <c r="D7682" s="2"/>
      <c r="E7682" s="3"/>
      <c r="F7682" s="3"/>
      <c r="H7682" s="5">
        <f>_xlfn.XLOOKUP(Table16[[#This Row],[OrderID]],[3]!Table13456[No заказа],[3]!Table13456[Количество],"",0,1)</f>
        <v>1</v>
      </c>
      <c r="I7682" s="5">
        <f>_xlfn.XLOOKUP(Table16[[#This Row],[OrderID]],[3]!Table13456[No заказа],[3]!Table13456[Цена],"",0,1)</f>
        <v>8334</v>
      </c>
      <c r="J7682" s="2" t="str">
        <f>M01_SETTINGS!$F$2</f>
        <v>KASPI</v>
      </c>
    </row>
    <row r="7683" spans="1:10" x14ac:dyDescent="0.35">
      <c r="A7683" s="3">
        <f>_xlfn.XLOOKUP(Table16[[#This Row],[OrderID]],[3]!Table13456[No заказа],[3]!Table13456[Дата
отправки],"",0,1)</f>
        <v>45564</v>
      </c>
      <c r="B7683" s="2">
        <v>418504469</v>
      </c>
      <c r="C7683" s="2"/>
      <c r="D7683" s="2"/>
      <c r="E7683" s="3"/>
      <c r="F7683" s="3"/>
      <c r="H7683" s="5">
        <f>_xlfn.XLOOKUP(Table16[[#This Row],[OrderID]],[3]!Table13456[No заказа],[3]!Table13456[Количество],"",0,1)</f>
        <v>1</v>
      </c>
      <c r="I7683" s="5">
        <f>_xlfn.XLOOKUP(Table16[[#This Row],[OrderID]],[3]!Table13456[No заказа],[3]!Table13456[Цена],"",0,1)</f>
        <v>8343</v>
      </c>
      <c r="J7683" s="2" t="str">
        <f>M01_SETTINGS!$F$2</f>
        <v>KASPI</v>
      </c>
    </row>
    <row r="7684" spans="1:10" x14ac:dyDescent="0.35">
      <c r="A7684" s="3">
        <f>_xlfn.XLOOKUP(Table16[[#This Row],[OrderID]],[3]!Table13456[No заказа],[3]!Table13456[Дата
отправки],"",0,1)</f>
        <v>45564</v>
      </c>
      <c r="B7684" s="2">
        <v>418400699</v>
      </c>
      <c r="C7684" s="2"/>
      <c r="D7684" s="2"/>
      <c r="E7684" s="3"/>
      <c r="F7684" s="3"/>
      <c r="H7684" s="5">
        <f>_xlfn.XLOOKUP(Table16[[#This Row],[OrderID]],[3]!Table13456[No заказа],[3]!Table13456[Количество],"",0,1)</f>
        <v>1</v>
      </c>
      <c r="I7684" s="5">
        <f>_xlfn.XLOOKUP(Table16[[#This Row],[OrderID]],[3]!Table13456[No заказа],[3]!Table13456[Цена],"",0,1)</f>
        <v>8482</v>
      </c>
      <c r="J7684" s="2" t="str">
        <f>M01_SETTINGS!$F$2</f>
        <v>KASPI</v>
      </c>
    </row>
    <row r="7685" spans="1:10" x14ac:dyDescent="0.35">
      <c r="A7685" s="3">
        <f>_xlfn.XLOOKUP(Table16[[#This Row],[OrderID]],[3]!Table13456[No заказа],[3]!Table13456[Дата
отправки],"",0,1)</f>
        <v>45564</v>
      </c>
      <c r="B7685" s="2">
        <v>418333844</v>
      </c>
      <c r="C7685" s="2"/>
      <c r="D7685" s="2"/>
      <c r="E7685" s="3"/>
      <c r="F7685" s="3"/>
      <c r="H7685" s="5">
        <f>_xlfn.XLOOKUP(Table16[[#This Row],[OrderID]],[3]!Table13456[No заказа],[3]!Table13456[Количество],"",0,1)</f>
        <v>1</v>
      </c>
      <c r="I7685" s="5">
        <f>_xlfn.XLOOKUP(Table16[[#This Row],[OrderID]],[3]!Table13456[No заказа],[3]!Table13456[Цена],"",0,1)</f>
        <v>7892</v>
      </c>
      <c r="J7685" s="2" t="str">
        <f>M01_SETTINGS!$F$2</f>
        <v>KASPI</v>
      </c>
    </row>
    <row r="7686" spans="1:10" x14ac:dyDescent="0.35">
      <c r="A7686" s="3">
        <f>_xlfn.XLOOKUP(Table16[[#This Row],[OrderID]],[3]!Table13456[No заказа],[3]!Table13456[Дата
отправки],"",0,1)</f>
        <v>45564</v>
      </c>
      <c r="B7686" s="2">
        <v>418388466</v>
      </c>
      <c r="C7686" s="2"/>
      <c r="D7686" s="2"/>
      <c r="E7686" s="3"/>
      <c r="F7686" s="3"/>
      <c r="H7686" s="5">
        <f>_xlfn.XLOOKUP(Table16[[#This Row],[OrderID]],[3]!Table13456[No заказа],[3]!Table13456[Количество],"",0,1)</f>
        <v>1</v>
      </c>
      <c r="I7686" s="5">
        <f>_xlfn.XLOOKUP(Table16[[#This Row],[OrderID]],[3]!Table13456[No заказа],[3]!Table13456[Цена],"",0,1)</f>
        <v>7892</v>
      </c>
      <c r="J7686" s="2" t="str">
        <f>M01_SETTINGS!$F$2</f>
        <v>KASPI</v>
      </c>
    </row>
    <row r="7687" spans="1:10" x14ac:dyDescent="0.35">
      <c r="A7687" s="3">
        <f>_xlfn.XLOOKUP(Table16[[#This Row],[OrderID]],[3]!Table13456[No заказа],[3]!Table13456[Дата
отправки],"",0,1)</f>
        <v>45564</v>
      </c>
      <c r="B7687" s="2">
        <v>418369401</v>
      </c>
      <c r="C7687" s="2"/>
      <c r="D7687" s="2"/>
      <c r="E7687" s="3"/>
      <c r="F7687" s="3"/>
      <c r="H7687" s="5">
        <f>_xlfn.XLOOKUP(Table16[[#This Row],[OrderID]],[3]!Table13456[No заказа],[3]!Table13456[Количество],"",0,1)</f>
        <v>1</v>
      </c>
      <c r="I7687" s="5">
        <f>_xlfn.XLOOKUP(Table16[[#This Row],[OrderID]],[3]!Table13456[No заказа],[3]!Table13456[Цена],"",0,1)</f>
        <v>8351</v>
      </c>
      <c r="J7687" s="2" t="str">
        <f>M01_SETTINGS!$F$2</f>
        <v>KASPI</v>
      </c>
    </row>
    <row r="7688" spans="1:10" x14ac:dyDescent="0.35">
      <c r="A7688" s="3">
        <f>_xlfn.XLOOKUP(Table16[[#This Row],[OrderID]],[3]!Table13456[No заказа],[3]!Table13456[Дата
отправки],"",0,1)</f>
        <v>45564</v>
      </c>
      <c r="B7688" s="2">
        <v>418417340</v>
      </c>
      <c r="C7688" s="2"/>
      <c r="D7688" s="2"/>
      <c r="E7688" s="3"/>
      <c r="F7688" s="3"/>
      <c r="H7688" s="5">
        <f>_xlfn.XLOOKUP(Table16[[#This Row],[OrderID]],[3]!Table13456[No заказа],[3]!Table13456[Количество],"",0,1)</f>
        <v>1</v>
      </c>
      <c r="I7688" s="5">
        <f>_xlfn.XLOOKUP(Table16[[#This Row],[OrderID]],[3]!Table13456[No заказа],[3]!Table13456[Цена],"",0,1)</f>
        <v>8351</v>
      </c>
      <c r="J7688" s="2" t="str">
        <f>M01_SETTINGS!$F$2</f>
        <v>KASPI</v>
      </c>
    </row>
    <row r="7689" spans="1:10" x14ac:dyDescent="0.35">
      <c r="A7689" s="3">
        <f>_xlfn.XLOOKUP(Table16[[#This Row],[OrderID]],[3]!Table13456[No заказа],[3]!Table13456[Дата
отправки],"",0,1)</f>
        <v>45564</v>
      </c>
      <c r="B7689" s="2">
        <v>418464110</v>
      </c>
      <c r="C7689" s="2"/>
      <c r="D7689" s="2"/>
      <c r="E7689" s="3"/>
      <c r="F7689" s="3"/>
      <c r="H7689" s="5">
        <f>_xlfn.XLOOKUP(Table16[[#This Row],[OrderID]],[3]!Table13456[No заказа],[3]!Table13456[Количество],"",0,1)</f>
        <v>1</v>
      </c>
      <c r="I7689" s="5">
        <f>_xlfn.XLOOKUP(Table16[[#This Row],[OrderID]],[3]!Table13456[No заказа],[3]!Table13456[Цена],"",0,1)</f>
        <v>8351</v>
      </c>
      <c r="J7689" s="2" t="str">
        <f>M01_SETTINGS!$F$2</f>
        <v>KASPI</v>
      </c>
    </row>
    <row r="7690" spans="1:10" x14ac:dyDescent="0.35">
      <c r="A7690" s="3">
        <f>_xlfn.XLOOKUP(Table16[[#This Row],[OrderID]],[3]!Table13456[No заказа],[3]!Table13456[Дата
отправки],"",0,1)</f>
        <v>45564</v>
      </c>
      <c r="B7690" s="2">
        <v>418479846</v>
      </c>
      <c r="C7690" s="2"/>
      <c r="D7690" s="2"/>
      <c r="E7690" s="3"/>
      <c r="F7690" s="3"/>
      <c r="H7690" s="5">
        <f>_xlfn.XLOOKUP(Table16[[#This Row],[OrderID]],[3]!Table13456[No заказа],[3]!Table13456[Количество],"",0,1)</f>
        <v>1</v>
      </c>
      <c r="I7690" s="5">
        <f>_xlfn.XLOOKUP(Table16[[#This Row],[OrderID]],[3]!Table13456[No заказа],[3]!Table13456[Цена],"",0,1)</f>
        <v>8351</v>
      </c>
      <c r="J7690" s="2" t="str">
        <f>M01_SETTINGS!$F$2</f>
        <v>KASPI</v>
      </c>
    </row>
    <row r="7691" spans="1:10" x14ac:dyDescent="0.35">
      <c r="A7691" s="3">
        <f>_xlfn.XLOOKUP(Table16[[#This Row],[OrderID]],[3]!Table13456[No заказа],[3]!Table13456[Дата
отправки],"",0,1)</f>
        <v>45564</v>
      </c>
      <c r="B7691" s="2">
        <v>418482196</v>
      </c>
      <c r="C7691" s="2"/>
      <c r="D7691" s="2"/>
      <c r="E7691" s="3"/>
      <c r="F7691" s="3"/>
      <c r="H7691" s="5">
        <f>_xlfn.XLOOKUP(Table16[[#This Row],[OrderID]],[3]!Table13456[No заказа],[3]!Table13456[Количество],"",0,1)</f>
        <v>1</v>
      </c>
      <c r="I7691" s="5">
        <f>_xlfn.XLOOKUP(Table16[[#This Row],[OrderID]],[3]!Table13456[No заказа],[3]!Table13456[Цена],"",0,1)</f>
        <v>8351</v>
      </c>
      <c r="J7691" s="2" t="str">
        <f>M01_SETTINGS!$F$2</f>
        <v>KASPI</v>
      </c>
    </row>
    <row r="7692" spans="1:10" x14ac:dyDescent="0.35">
      <c r="A7692" s="3">
        <f>_xlfn.XLOOKUP(Table16[[#This Row],[OrderID]],[3]!Table13456[No заказа],[3]!Table13456[Дата
отправки],"",0,1)</f>
        <v>45564</v>
      </c>
      <c r="B7692" s="2">
        <v>418402395</v>
      </c>
      <c r="C7692" s="2"/>
      <c r="D7692" s="2"/>
      <c r="E7692" s="3"/>
      <c r="F7692" s="3"/>
      <c r="H7692" s="5">
        <f>_xlfn.XLOOKUP(Table16[[#This Row],[OrderID]],[3]!Table13456[No заказа],[3]!Table13456[Количество],"",0,1)</f>
        <v>1</v>
      </c>
      <c r="I7692" s="5">
        <f>_xlfn.XLOOKUP(Table16[[#This Row],[OrderID]],[3]!Table13456[No заказа],[3]!Table13456[Цена],"",0,1)</f>
        <v>8299</v>
      </c>
      <c r="J7692" s="2" t="str">
        <f>M01_SETTINGS!$F$2</f>
        <v>KASPI</v>
      </c>
    </row>
    <row r="7693" spans="1:10" x14ac:dyDescent="0.35">
      <c r="A7693" s="3">
        <f>_xlfn.XLOOKUP(Table16[[#This Row],[OrderID]],[3]!Table13456[No заказа],[3]!Table13456[Дата
отправки],"",0,1)</f>
        <v>45564</v>
      </c>
      <c r="B7693" s="2">
        <v>418445640</v>
      </c>
      <c r="C7693" s="2"/>
      <c r="D7693" s="2"/>
      <c r="E7693" s="3"/>
      <c r="F7693" s="3"/>
      <c r="H7693" s="5">
        <f>_xlfn.XLOOKUP(Table16[[#This Row],[OrderID]],[3]!Table13456[No заказа],[3]!Table13456[Количество],"",0,1)</f>
        <v>1</v>
      </c>
      <c r="I7693" s="5">
        <f>_xlfn.XLOOKUP(Table16[[#This Row],[OrderID]],[3]!Table13456[No заказа],[3]!Table13456[Цена],"",0,1)</f>
        <v>8299</v>
      </c>
      <c r="J7693" s="2" t="str">
        <f>M01_SETTINGS!$F$2</f>
        <v>KASPI</v>
      </c>
    </row>
    <row r="7694" spans="1:10" x14ac:dyDescent="0.35">
      <c r="A7694" s="3">
        <f>_xlfn.XLOOKUP(Table16[[#This Row],[OrderID]],[3]!Table13456[No заказа],[3]!Table13456[Дата
отправки],"",0,1)</f>
        <v>45564</v>
      </c>
      <c r="B7694" s="2">
        <v>418492440</v>
      </c>
      <c r="C7694" s="2"/>
      <c r="D7694" s="2"/>
      <c r="E7694" s="3"/>
      <c r="F7694" s="3"/>
      <c r="H7694" s="5">
        <f>_xlfn.XLOOKUP(Table16[[#This Row],[OrderID]],[3]!Table13456[No заказа],[3]!Table13456[Количество],"",0,1)</f>
        <v>1</v>
      </c>
      <c r="I7694" s="5">
        <f>_xlfn.XLOOKUP(Table16[[#This Row],[OrderID]],[3]!Table13456[No заказа],[3]!Table13456[Цена],"",0,1)</f>
        <v>8299</v>
      </c>
      <c r="J7694" s="2" t="str">
        <f>M01_SETTINGS!$F$2</f>
        <v>KASPI</v>
      </c>
    </row>
    <row r="7695" spans="1:10" x14ac:dyDescent="0.35">
      <c r="A7695" s="3">
        <f>_xlfn.XLOOKUP(Table16[[#This Row],[OrderID]],[3]!Table13456[No заказа],[3]!Table13456[Дата
отправки],"",0,1)</f>
        <v>45564</v>
      </c>
      <c r="B7695" s="2">
        <v>418180683</v>
      </c>
      <c r="C7695" s="2"/>
      <c r="D7695" s="2"/>
      <c r="E7695" s="3"/>
      <c r="F7695" s="3"/>
      <c r="H7695" s="5">
        <f>_xlfn.XLOOKUP(Table16[[#This Row],[OrderID]],[3]!Table13456[No заказа],[3]!Table13456[Количество],"",0,1)</f>
        <v>1</v>
      </c>
      <c r="I7695" s="5">
        <f>_xlfn.XLOOKUP(Table16[[#This Row],[OrderID]],[3]!Table13456[No заказа],[3]!Table13456[Цена],"",0,1)</f>
        <v>7889</v>
      </c>
      <c r="J7695" s="2" t="str">
        <f>M01_SETTINGS!$F$2</f>
        <v>KASPI</v>
      </c>
    </row>
    <row r="7696" spans="1:10" x14ac:dyDescent="0.35">
      <c r="A7696" s="3">
        <f>_xlfn.XLOOKUP(Table16[[#This Row],[OrderID]],[3]!Table13456[No заказа],[3]!Table13456[Дата
отправки],"",0,1)</f>
        <v>45564</v>
      </c>
      <c r="B7696" s="2">
        <v>418205734</v>
      </c>
      <c r="C7696" s="2"/>
      <c r="D7696" s="2"/>
      <c r="E7696" s="3"/>
      <c r="F7696" s="3"/>
      <c r="H7696" s="5">
        <f>_xlfn.XLOOKUP(Table16[[#This Row],[OrderID]],[3]!Table13456[No заказа],[3]!Table13456[Количество],"",0,1)</f>
        <v>1</v>
      </c>
      <c r="I7696" s="5">
        <f>_xlfn.XLOOKUP(Table16[[#This Row],[OrderID]],[3]!Table13456[No заказа],[3]!Table13456[Цена],"",0,1)</f>
        <v>7889</v>
      </c>
      <c r="J7696" s="2" t="str">
        <f>M01_SETTINGS!$F$2</f>
        <v>KASPI</v>
      </c>
    </row>
    <row r="7697" spans="1:10" x14ac:dyDescent="0.35">
      <c r="A7697" s="3">
        <f>_xlfn.XLOOKUP(Table16[[#This Row],[OrderID]],[3]!Table13456[No заказа],[3]!Table13456[Дата
отправки],"",0,1)</f>
        <v>45564</v>
      </c>
      <c r="B7697" s="2">
        <v>418406829</v>
      </c>
      <c r="C7697" s="2"/>
      <c r="D7697" s="2"/>
      <c r="E7697" s="3"/>
      <c r="F7697" s="3"/>
      <c r="H7697" s="5">
        <f>_xlfn.XLOOKUP(Table16[[#This Row],[OrderID]],[3]!Table13456[No заказа],[3]!Table13456[Количество],"",0,1)</f>
        <v>1</v>
      </c>
      <c r="I7697" s="5">
        <f>_xlfn.XLOOKUP(Table16[[#This Row],[OrderID]],[3]!Table13456[No заказа],[3]!Table13456[Цена],"",0,1)</f>
        <v>7889</v>
      </c>
      <c r="J7697" s="2" t="str">
        <f>M01_SETTINGS!$F$2</f>
        <v>KASPI</v>
      </c>
    </row>
    <row r="7698" spans="1:10" x14ac:dyDescent="0.35">
      <c r="A7698" s="3">
        <f>_xlfn.XLOOKUP(Table16[[#This Row],[OrderID]],[3]!Table13456[No заказа],[3]!Table13456[Дата
отправки],"",0,1)</f>
        <v>45564</v>
      </c>
      <c r="B7698" s="2">
        <v>418005422</v>
      </c>
      <c r="C7698" s="2"/>
      <c r="D7698" s="2"/>
      <c r="E7698" s="3"/>
      <c r="F7698" s="3"/>
      <c r="H7698" s="5">
        <f>_xlfn.XLOOKUP(Table16[[#This Row],[OrderID]],[3]!Table13456[No заказа],[3]!Table13456[Количество],"",0,1)</f>
        <v>1</v>
      </c>
      <c r="I7698" s="5">
        <f>_xlfn.XLOOKUP(Table16[[#This Row],[OrderID]],[3]!Table13456[No заказа],[3]!Table13456[Цена],"",0,1)</f>
        <v>16990</v>
      </c>
      <c r="J7698" s="2" t="str">
        <f>M01_SETTINGS!$F$2</f>
        <v>KASPI</v>
      </c>
    </row>
    <row r="7699" spans="1:10" x14ac:dyDescent="0.35">
      <c r="A7699" s="3">
        <f>_xlfn.XLOOKUP(Table16[[#This Row],[OrderID]],[3]!Table13456[No заказа],[3]!Table13456[Дата
отправки],"",0,1)</f>
        <v>45564</v>
      </c>
      <c r="B7699" s="2">
        <v>417976015</v>
      </c>
      <c r="C7699" s="2"/>
      <c r="D7699" s="2"/>
      <c r="E7699" s="3"/>
      <c r="F7699" s="3"/>
      <c r="H7699" s="5">
        <f>_xlfn.XLOOKUP(Table16[[#This Row],[OrderID]],[3]!Table13456[No заказа],[3]!Table13456[Количество],"",0,1)</f>
        <v>1</v>
      </c>
      <c r="I7699" s="5">
        <f>_xlfn.XLOOKUP(Table16[[#This Row],[OrderID]],[3]!Table13456[No заказа],[3]!Table13456[Цена],"",0,1)</f>
        <v>7889</v>
      </c>
      <c r="J7699" s="2" t="str">
        <f>M01_SETTINGS!$F$2</f>
        <v>KASPI</v>
      </c>
    </row>
    <row r="7700" spans="1:10" x14ac:dyDescent="0.35">
      <c r="A7700" s="3">
        <f>_xlfn.XLOOKUP(Table16[[#This Row],[OrderID]],[3]!Table13456[No заказа],[3]!Table13456[Дата
отправки],"",0,1)</f>
        <v>45564</v>
      </c>
      <c r="B7700" s="2">
        <v>418077241</v>
      </c>
      <c r="C7700" s="2"/>
      <c r="D7700" s="2"/>
      <c r="E7700" s="3"/>
      <c r="F7700" s="3"/>
      <c r="H7700" s="5">
        <f>_xlfn.XLOOKUP(Table16[[#This Row],[OrderID]],[3]!Table13456[No заказа],[3]!Table13456[Количество],"",0,1)</f>
        <v>1</v>
      </c>
      <c r="I7700" s="5">
        <f>_xlfn.XLOOKUP(Table16[[#This Row],[OrderID]],[3]!Table13456[No заказа],[3]!Table13456[Цена],"",0,1)</f>
        <v>7886</v>
      </c>
      <c r="J7700" s="2" t="str">
        <f>M01_SETTINGS!$F$2</f>
        <v>KASPI</v>
      </c>
    </row>
    <row r="7701" spans="1:10" x14ac:dyDescent="0.35">
      <c r="A7701" s="3">
        <f>_xlfn.XLOOKUP(Table16[[#This Row],[OrderID]],[3]!Table13456[No заказа],[3]!Table13456[Дата
отправки],"",0,1)</f>
        <v>45564</v>
      </c>
      <c r="B7701" s="2">
        <v>418093824</v>
      </c>
      <c r="C7701" s="2"/>
      <c r="D7701" s="2"/>
      <c r="E7701" s="3"/>
      <c r="F7701" s="3"/>
      <c r="H7701" s="5">
        <f>_xlfn.XLOOKUP(Table16[[#This Row],[OrderID]],[3]!Table13456[No заказа],[3]!Table13456[Количество],"",0,1)</f>
        <v>1</v>
      </c>
      <c r="I7701" s="5">
        <f>_xlfn.XLOOKUP(Table16[[#This Row],[OrderID]],[3]!Table13456[No заказа],[3]!Table13456[Цена],"",0,1)</f>
        <v>7886</v>
      </c>
      <c r="J7701" s="2" t="str">
        <f>M01_SETTINGS!$F$2</f>
        <v>KASPI</v>
      </c>
    </row>
    <row r="7702" spans="1:10" x14ac:dyDescent="0.35">
      <c r="A7702" s="3">
        <f>_xlfn.XLOOKUP(Table16[[#This Row],[OrderID]],[3]!Table13456[No заказа],[3]!Table13456[Дата
отправки],"",0,1)</f>
        <v>45564</v>
      </c>
      <c r="B7702" s="2">
        <v>418592196</v>
      </c>
      <c r="C7702" s="2"/>
      <c r="D7702" s="2"/>
      <c r="E7702" s="3"/>
      <c r="F7702" s="3"/>
      <c r="H7702" s="5">
        <f>_xlfn.XLOOKUP(Table16[[#This Row],[OrderID]],[3]!Table13456[No заказа],[3]!Table13456[Количество],"",0,1)</f>
        <v>1</v>
      </c>
      <c r="I7702" s="5">
        <f>_xlfn.XLOOKUP(Table16[[#This Row],[OrderID]],[3]!Table13456[No заказа],[3]!Table13456[Цена],"",0,1)</f>
        <v>7887</v>
      </c>
      <c r="J7702" s="2" t="str">
        <f>M01_SETTINGS!$F$2</f>
        <v>KASPI</v>
      </c>
    </row>
    <row r="7703" spans="1:10" x14ac:dyDescent="0.35">
      <c r="A7703" s="3">
        <f>_xlfn.XLOOKUP(Table16[[#This Row],[OrderID]],[3]!Table13456[No заказа],[3]!Table13456[Дата
отправки],"",0,1)</f>
        <v>45564</v>
      </c>
      <c r="B7703" s="2">
        <v>418644613</v>
      </c>
      <c r="C7703" s="2"/>
      <c r="D7703" s="2"/>
      <c r="E7703" s="3"/>
      <c r="F7703" s="3"/>
      <c r="H7703" s="5">
        <f>_xlfn.XLOOKUP(Table16[[#This Row],[OrderID]],[3]!Table13456[No заказа],[3]!Table13456[Количество],"",0,1)</f>
        <v>1</v>
      </c>
      <c r="I7703" s="5">
        <f>_xlfn.XLOOKUP(Table16[[#This Row],[OrderID]],[3]!Table13456[No заказа],[3]!Table13456[Цена],"",0,1)</f>
        <v>7887</v>
      </c>
      <c r="J7703" s="2" t="str">
        <f>M01_SETTINGS!$F$2</f>
        <v>KASPI</v>
      </c>
    </row>
    <row r="7704" spans="1:10" x14ac:dyDescent="0.35">
      <c r="A7704" s="3">
        <f>_xlfn.XLOOKUP(Table16[[#This Row],[OrderID]],[3]!Table13456[No заказа],[3]!Table13456[Дата
отправки],"",0,1)</f>
        <v>45564</v>
      </c>
      <c r="B7704" s="2">
        <v>418693153</v>
      </c>
      <c r="C7704" s="2"/>
      <c r="D7704" s="2"/>
      <c r="E7704" s="3"/>
      <c r="F7704" s="3"/>
      <c r="H7704" s="5">
        <f>_xlfn.XLOOKUP(Table16[[#This Row],[OrderID]],[3]!Table13456[No заказа],[3]!Table13456[Количество],"",0,1)</f>
        <v>1</v>
      </c>
      <c r="I7704" s="5">
        <f>_xlfn.XLOOKUP(Table16[[#This Row],[OrderID]],[3]!Table13456[No заказа],[3]!Table13456[Цена],"",0,1)</f>
        <v>7887</v>
      </c>
      <c r="J7704" s="2" t="str">
        <f>M01_SETTINGS!$F$2</f>
        <v>KASPI</v>
      </c>
    </row>
    <row r="7705" spans="1:10" x14ac:dyDescent="0.35">
      <c r="A7705" s="3">
        <f>_xlfn.XLOOKUP(Table16[[#This Row],[OrderID]],[3]!Table13456[No заказа],[3]!Table13456[Дата
отправки],"",0,1)</f>
        <v>45564</v>
      </c>
      <c r="B7705" s="2">
        <v>418703223</v>
      </c>
      <c r="C7705" s="2"/>
      <c r="D7705" s="2"/>
      <c r="E7705" s="3"/>
      <c r="F7705" s="3"/>
      <c r="H7705" s="5">
        <f>_xlfn.XLOOKUP(Table16[[#This Row],[OrderID]],[3]!Table13456[No заказа],[3]!Table13456[Количество],"",0,1)</f>
        <v>1</v>
      </c>
      <c r="I7705" s="5">
        <f>_xlfn.XLOOKUP(Table16[[#This Row],[OrderID]],[3]!Table13456[No заказа],[3]!Table13456[Цена],"",0,1)</f>
        <v>7887</v>
      </c>
      <c r="J7705" s="2" t="str">
        <f>M01_SETTINGS!$F$2</f>
        <v>KASPI</v>
      </c>
    </row>
    <row r="7706" spans="1:10" x14ac:dyDescent="0.35">
      <c r="A7706" s="3">
        <f>_xlfn.XLOOKUP(Table16[[#This Row],[OrderID]],[3]!Table13456[No заказа],[3]!Table13456[Дата
отправки],"",0,1)</f>
        <v>45564</v>
      </c>
      <c r="B7706" s="2">
        <v>418480811</v>
      </c>
      <c r="C7706" s="2"/>
      <c r="D7706" s="2"/>
      <c r="E7706" s="3"/>
      <c r="F7706" s="3"/>
      <c r="H7706" s="5">
        <f>_xlfn.XLOOKUP(Table16[[#This Row],[OrderID]],[3]!Table13456[No заказа],[3]!Table13456[Количество],"",0,1)</f>
        <v>1</v>
      </c>
      <c r="I7706" s="5">
        <f>_xlfn.XLOOKUP(Table16[[#This Row],[OrderID]],[3]!Table13456[No заказа],[3]!Table13456[Цена],"",0,1)</f>
        <v>7887</v>
      </c>
      <c r="J7706" s="2" t="str">
        <f>M01_SETTINGS!$F$2</f>
        <v>KASPI</v>
      </c>
    </row>
    <row r="7707" spans="1:10" x14ac:dyDescent="0.35">
      <c r="A7707" s="3">
        <f>_xlfn.XLOOKUP(Table16[[#This Row],[OrderID]],[3]!Table13456[No заказа],[3]!Table13456[Дата
отправки],"",0,1)</f>
        <v>45564</v>
      </c>
      <c r="B7707" s="2">
        <v>418536153</v>
      </c>
      <c r="C7707" s="2"/>
      <c r="D7707" s="2"/>
      <c r="E7707" s="3"/>
      <c r="F7707" s="3"/>
      <c r="H7707" s="5">
        <f>_xlfn.XLOOKUP(Table16[[#This Row],[OrderID]],[3]!Table13456[No заказа],[3]!Table13456[Количество],"",0,1)</f>
        <v>1</v>
      </c>
      <c r="I7707" s="5">
        <f>_xlfn.XLOOKUP(Table16[[#This Row],[OrderID]],[3]!Table13456[No заказа],[3]!Table13456[Цена],"",0,1)</f>
        <v>7887</v>
      </c>
      <c r="J7707" s="2" t="str">
        <f>M01_SETTINGS!$F$2</f>
        <v>KASPI</v>
      </c>
    </row>
    <row r="7708" spans="1:10" x14ac:dyDescent="0.35">
      <c r="A7708" s="3">
        <f>_xlfn.XLOOKUP(Table16[[#This Row],[OrderID]],[3]!Table13456[No заказа],[3]!Table13456[Дата
отправки],"",0,1)</f>
        <v>45563</v>
      </c>
      <c r="B7708" s="2">
        <v>417799458</v>
      </c>
      <c r="C7708" s="2"/>
      <c r="D7708" s="2"/>
      <c r="E7708" s="3"/>
      <c r="F7708" s="3"/>
      <c r="H7708" s="5">
        <f>_xlfn.XLOOKUP(Table16[[#This Row],[OrderID]],[3]!Table13456[No заказа],[3]!Table13456[Количество],"",0,1)</f>
        <v>1</v>
      </c>
      <c r="I7708" s="5">
        <f>_xlfn.XLOOKUP(Table16[[#This Row],[OrderID]],[3]!Table13456[No заказа],[3]!Table13456[Цена],"",0,1)</f>
        <v>10956</v>
      </c>
      <c r="J7708" s="2" t="str">
        <f>M01_SETTINGS!$F$2</f>
        <v>KASPI</v>
      </c>
    </row>
    <row r="7709" spans="1:10" x14ac:dyDescent="0.35">
      <c r="A7709" s="3">
        <f>_xlfn.XLOOKUP(Table16[[#This Row],[OrderID]],[3]!Table13456[No заказа],[3]!Table13456[Дата
отправки],"",0,1)</f>
        <v>45563</v>
      </c>
      <c r="B7709" s="2">
        <v>417992681</v>
      </c>
      <c r="C7709" s="2"/>
      <c r="D7709" s="2"/>
      <c r="E7709" s="3"/>
      <c r="F7709" s="3"/>
      <c r="H7709" s="5">
        <f>_xlfn.XLOOKUP(Table16[[#This Row],[OrderID]],[3]!Table13456[No заказа],[3]!Table13456[Количество],"",0,1)</f>
        <v>1</v>
      </c>
      <c r="I7709" s="5">
        <f>_xlfn.XLOOKUP(Table16[[#This Row],[OrderID]],[3]!Table13456[No заказа],[3]!Table13456[Цена],"",0,1)</f>
        <v>8994</v>
      </c>
      <c r="J7709" s="2" t="str">
        <f>M01_SETTINGS!$F$2</f>
        <v>KASPI</v>
      </c>
    </row>
    <row r="7710" spans="1:10" x14ac:dyDescent="0.35">
      <c r="A7710" s="3">
        <f>_xlfn.XLOOKUP(Table16[[#This Row],[OrderID]],[3]!Table13456[No заказа],[3]!Table13456[Дата
отправки],"",0,1)</f>
        <v>45563</v>
      </c>
      <c r="B7710" s="2">
        <v>418038620</v>
      </c>
      <c r="C7710" s="2"/>
      <c r="D7710" s="2"/>
      <c r="E7710" s="3"/>
      <c r="F7710" s="3"/>
      <c r="H7710" s="5">
        <f>_xlfn.XLOOKUP(Table16[[#This Row],[OrderID]],[3]!Table13456[No заказа],[3]!Table13456[Количество],"",0,1)</f>
        <v>1</v>
      </c>
      <c r="I7710" s="5">
        <f>_xlfn.XLOOKUP(Table16[[#This Row],[OrderID]],[3]!Table13456[No заказа],[3]!Table13456[Цена],"",0,1)</f>
        <v>8994</v>
      </c>
      <c r="J7710" s="2" t="str">
        <f>M01_SETTINGS!$F$2</f>
        <v>KASPI</v>
      </c>
    </row>
    <row r="7711" spans="1:10" x14ac:dyDescent="0.35">
      <c r="A7711" s="3">
        <f>_xlfn.XLOOKUP(Table16[[#This Row],[OrderID]],[3]!Table13456[No заказа],[3]!Table13456[Дата
отправки],"",0,1)</f>
        <v>45563</v>
      </c>
      <c r="B7711" s="2">
        <v>418012716</v>
      </c>
      <c r="C7711" s="2"/>
      <c r="D7711" s="2"/>
      <c r="E7711" s="3"/>
      <c r="F7711" s="3"/>
      <c r="H7711" s="5">
        <f>_xlfn.XLOOKUP(Table16[[#This Row],[OrderID]],[3]!Table13456[No заказа],[3]!Table13456[Количество],"",0,1)</f>
        <v>1</v>
      </c>
      <c r="I7711" s="5">
        <f>_xlfn.XLOOKUP(Table16[[#This Row],[OrderID]],[3]!Table13456[No заказа],[3]!Table13456[Цена],"",0,1)</f>
        <v>7745</v>
      </c>
      <c r="J7711" s="2" t="str">
        <f>M01_SETTINGS!$F$2</f>
        <v>KASPI</v>
      </c>
    </row>
    <row r="7712" spans="1:10" x14ac:dyDescent="0.35">
      <c r="A7712" s="3">
        <f>_xlfn.XLOOKUP(Table16[[#This Row],[OrderID]],[3]!Table13456[No заказа],[3]!Table13456[Дата
отправки],"",0,1)</f>
        <v>45563</v>
      </c>
      <c r="B7712" s="2">
        <v>417741200</v>
      </c>
      <c r="C7712" s="2"/>
      <c r="D7712" s="2"/>
      <c r="E7712" s="3"/>
      <c r="F7712" s="3"/>
      <c r="H7712" s="5">
        <f>_xlfn.XLOOKUP(Table16[[#This Row],[OrderID]],[3]!Table13456[No заказа],[3]!Table13456[Количество],"",0,1)</f>
        <v>1</v>
      </c>
      <c r="I7712" s="5">
        <f>_xlfn.XLOOKUP(Table16[[#This Row],[OrderID]],[3]!Table13456[No заказа],[3]!Table13456[Цена],"",0,1)</f>
        <v>7929</v>
      </c>
      <c r="J7712" s="2" t="str">
        <f>M01_SETTINGS!$F$2</f>
        <v>KASPI</v>
      </c>
    </row>
    <row r="7713" spans="1:10" x14ac:dyDescent="0.35">
      <c r="A7713" s="3">
        <f>_xlfn.XLOOKUP(Table16[[#This Row],[OrderID]],[3]!Table13456[No заказа],[3]!Table13456[Дата
отправки],"",0,1)</f>
        <v>45563</v>
      </c>
      <c r="B7713" s="2">
        <v>417921815</v>
      </c>
      <c r="C7713" s="2"/>
      <c r="D7713" s="2"/>
      <c r="E7713" s="3"/>
      <c r="F7713" s="3"/>
      <c r="H7713" s="5">
        <f>_xlfn.XLOOKUP(Table16[[#This Row],[OrderID]],[3]!Table13456[No заказа],[3]!Table13456[Количество],"",0,1)</f>
        <v>1</v>
      </c>
      <c r="I7713" s="5">
        <f>_xlfn.XLOOKUP(Table16[[#This Row],[OrderID]],[3]!Table13456[No заказа],[3]!Table13456[Цена],"",0,1)</f>
        <v>8490</v>
      </c>
      <c r="J7713" s="2" t="str">
        <f>M01_SETTINGS!$F$2</f>
        <v>KASPI</v>
      </c>
    </row>
    <row r="7714" spans="1:10" x14ac:dyDescent="0.35">
      <c r="A7714" s="3">
        <f>_xlfn.XLOOKUP(Table16[[#This Row],[OrderID]],[3]!Table13456[No заказа],[3]!Table13456[Дата
отправки],"",0,1)</f>
        <v>45563</v>
      </c>
      <c r="B7714" s="2">
        <v>417987815</v>
      </c>
      <c r="C7714" s="2"/>
      <c r="D7714" s="2"/>
      <c r="E7714" s="3"/>
      <c r="F7714" s="3"/>
      <c r="H7714" s="5">
        <f>_xlfn.XLOOKUP(Table16[[#This Row],[OrderID]],[3]!Table13456[No заказа],[3]!Table13456[Количество],"",0,1)</f>
        <v>1</v>
      </c>
      <c r="I7714" s="5">
        <f>_xlfn.XLOOKUP(Table16[[#This Row],[OrderID]],[3]!Table13456[No заказа],[3]!Table13456[Цена],"",0,1)</f>
        <v>8997</v>
      </c>
      <c r="J7714" s="2" t="str">
        <f>M01_SETTINGS!$F$2</f>
        <v>KASPI</v>
      </c>
    </row>
    <row r="7715" spans="1:10" x14ac:dyDescent="0.35">
      <c r="A7715" s="3">
        <f>_xlfn.XLOOKUP(Table16[[#This Row],[OrderID]],[3]!Table13456[No заказа],[3]!Table13456[Дата
отправки],"",0,1)</f>
        <v>45563</v>
      </c>
      <c r="B7715" s="2">
        <v>417982211</v>
      </c>
      <c r="C7715" s="2"/>
      <c r="D7715" s="2"/>
      <c r="E7715" s="3"/>
      <c r="F7715" s="3"/>
      <c r="H7715" s="5">
        <f>_xlfn.XLOOKUP(Table16[[#This Row],[OrderID]],[3]!Table13456[No заказа],[3]!Table13456[Количество],"",0,1)</f>
        <v>1</v>
      </c>
      <c r="I7715" s="5">
        <f>_xlfn.XLOOKUP(Table16[[#This Row],[OrderID]],[3]!Table13456[No заказа],[3]!Table13456[Цена],"",0,1)</f>
        <v>8414</v>
      </c>
      <c r="J7715" s="2" t="str">
        <f>M01_SETTINGS!$F$2</f>
        <v>KASPI</v>
      </c>
    </row>
    <row r="7716" spans="1:10" x14ac:dyDescent="0.35">
      <c r="A7716" s="3">
        <f>_xlfn.XLOOKUP(Table16[[#This Row],[OrderID]],[3]!Table13456[No заказа],[3]!Table13456[Дата
отправки],"",0,1)</f>
        <v>45563</v>
      </c>
      <c r="B7716" s="2">
        <v>417915605</v>
      </c>
      <c r="C7716" s="2"/>
      <c r="D7716" s="2"/>
      <c r="E7716" s="3"/>
      <c r="F7716" s="3"/>
      <c r="H7716" s="5">
        <f>_xlfn.XLOOKUP(Table16[[#This Row],[OrderID]],[3]!Table13456[No заказа],[3]!Table13456[Количество],"",0,1)</f>
        <v>1</v>
      </c>
      <c r="I7716" s="5">
        <f>_xlfn.XLOOKUP(Table16[[#This Row],[OrderID]],[3]!Table13456[No заказа],[3]!Table13456[Цена],"",0,1)</f>
        <v>8714</v>
      </c>
      <c r="J7716" s="2" t="str">
        <f>M01_SETTINGS!$F$2</f>
        <v>KASPI</v>
      </c>
    </row>
    <row r="7717" spans="1:10" x14ac:dyDescent="0.35">
      <c r="A7717" s="3">
        <f>_xlfn.XLOOKUP(Table16[[#This Row],[OrderID]],[3]!Table13456[No заказа],[3]!Table13456[Дата
отправки],"",0,1)</f>
        <v>45563</v>
      </c>
      <c r="B7717" s="2">
        <v>417895191</v>
      </c>
      <c r="C7717" s="2"/>
      <c r="D7717" s="2"/>
      <c r="E7717" s="3"/>
      <c r="F7717" s="3"/>
      <c r="H7717" s="5">
        <f>_xlfn.XLOOKUP(Table16[[#This Row],[OrderID]],[3]!Table13456[No заказа],[3]!Table13456[Количество],"",0,1)</f>
        <v>1</v>
      </c>
      <c r="I7717" s="5">
        <f>_xlfn.XLOOKUP(Table16[[#This Row],[OrderID]],[3]!Table13456[No заказа],[3]!Table13456[Цена],"",0,1)</f>
        <v>7887</v>
      </c>
      <c r="J7717" s="2" t="str">
        <f>M01_SETTINGS!$F$2</f>
        <v>KASPI</v>
      </c>
    </row>
    <row r="7718" spans="1:10" x14ac:dyDescent="0.35">
      <c r="A7718" s="3">
        <f>_xlfn.XLOOKUP(Table16[[#This Row],[OrderID]],[3]!Table13456[No заказа],[3]!Table13456[Дата
отправки],"",0,1)</f>
        <v>45563</v>
      </c>
      <c r="B7718" s="2">
        <v>417939544</v>
      </c>
      <c r="C7718" s="2"/>
      <c r="D7718" s="2"/>
      <c r="E7718" s="3"/>
      <c r="F7718" s="3"/>
      <c r="H7718" s="5">
        <f>_xlfn.XLOOKUP(Table16[[#This Row],[OrderID]],[3]!Table13456[No заказа],[3]!Table13456[Количество],"",0,1)</f>
        <v>1</v>
      </c>
      <c r="I7718" s="5">
        <f>_xlfn.XLOOKUP(Table16[[#This Row],[OrderID]],[3]!Table13456[No заказа],[3]!Table13456[Цена],"",0,1)</f>
        <v>7600</v>
      </c>
      <c r="J7718" s="2" t="str">
        <f>M01_SETTINGS!$F$2</f>
        <v>KASPI</v>
      </c>
    </row>
    <row r="7719" spans="1:10" x14ac:dyDescent="0.35">
      <c r="A7719" s="3">
        <f>_xlfn.XLOOKUP(Table16[[#This Row],[OrderID]],[3]!Table13456[No заказа],[3]!Table13456[Дата
отправки],"",0,1)</f>
        <v>45563</v>
      </c>
      <c r="B7719" s="2">
        <v>417750336</v>
      </c>
      <c r="C7719" s="2"/>
      <c r="D7719" s="2"/>
      <c r="E7719" s="3"/>
      <c r="F7719" s="3"/>
      <c r="H7719" s="5">
        <f>_xlfn.XLOOKUP(Table16[[#This Row],[OrderID]],[3]!Table13456[No заказа],[3]!Table13456[Количество],"",0,1)</f>
        <v>1</v>
      </c>
      <c r="I7719" s="5">
        <f>_xlfn.XLOOKUP(Table16[[#This Row],[OrderID]],[3]!Table13456[No заказа],[3]!Table13456[Цена],"",0,1)</f>
        <v>8000</v>
      </c>
      <c r="J7719" s="2" t="str">
        <f>M01_SETTINGS!$F$2</f>
        <v>KASPI</v>
      </c>
    </row>
    <row r="7720" spans="1:10" x14ac:dyDescent="0.35">
      <c r="A7720" s="3">
        <f>_xlfn.XLOOKUP(Table16[[#This Row],[OrderID]],[3]!Table13456[No заказа],[3]!Table13456[Дата
отправки],"",0,1)</f>
        <v>45563</v>
      </c>
      <c r="B7720" s="2">
        <v>417804034</v>
      </c>
      <c r="C7720" s="2"/>
      <c r="D7720" s="2"/>
      <c r="E7720" s="3"/>
      <c r="F7720" s="3"/>
      <c r="H7720" s="5">
        <f>_xlfn.XLOOKUP(Table16[[#This Row],[OrderID]],[3]!Table13456[No заказа],[3]!Table13456[Количество],"",0,1)</f>
        <v>1</v>
      </c>
      <c r="I7720" s="5">
        <f>_xlfn.XLOOKUP(Table16[[#This Row],[OrderID]],[3]!Table13456[No заказа],[3]!Table13456[Цена],"",0,1)</f>
        <v>8356</v>
      </c>
      <c r="J7720" s="2" t="str">
        <f>M01_SETTINGS!$F$2</f>
        <v>KASPI</v>
      </c>
    </row>
    <row r="7721" spans="1:10" x14ac:dyDescent="0.35">
      <c r="A7721" s="3">
        <f>_xlfn.XLOOKUP(Table16[[#This Row],[OrderID]],[3]!Table13456[No заказа],[3]!Table13456[Дата
отправки],"",0,1)</f>
        <v>45563</v>
      </c>
      <c r="B7721" s="2">
        <v>417841178</v>
      </c>
      <c r="C7721" s="2"/>
      <c r="D7721" s="2"/>
      <c r="E7721" s="3"/>
      <c r="F7721" s="3"/>
      <c r="H7721" s="5">
        <f>_xlfn.XLOOKUP(Table16[[#This Row],[OrderID]],[3]!Table13456[No заказа],[3]!Table13456[Количество],"",0,1)</f>
        <v>1</v>
      </c>
      <c r="I7721" s="5">
        <f>_xlfn.XLOOKUP(Table16[[#This Row],[OrderID]],[3]!Table13456[No заказа],[3]!Table13456[Цена],"",0,1)</f>
        <v>8148</v>
      </c>
      <c r="J7721" s="2" t="str">
        <f>M01_SETTINGS!$F$2</f>
        <v>KASPI</v>
      </c>
    </row>
    <row r="7722" spans="1:10" x14ac:dyDescent="0.35">
      <c r="A7722" s="3">
        <f>_xlfn.XLOOKUP(Table16[[#This Row],[OrderID]],[3]!Table13456[No заказа],[3]!Table13456[Дата
отправки],"",0,1)</f>
        <v>45563</v>
      </c>
      <c r="B7722" s="2">
        <v>418047349</v>
      </c>
      <c r="C7722" s="2"/>
      <c r="D7722" s="2"/>
      <c r="E7722" s="3"/>
      <c r="F7722" s="3"/>
      <c r="H7722" s="5">
        <f>_xlfn.XLOOKUP(Table16[[#This Row],[OrderID]],[3]!Table13456[No заказа],[3]!Table13456[Количество],"",0,1)</f>
        <v>1</v>
      </c>
      <c r="I7722" s="5">
        <f>_xlfn.XLOOKUP(Table16[[#This Row],[OrderID]],[3]!Table13456[No заказа],[3]!Table13456[Цена],"",0,1)</f>
        <v>7887</v>
      </c>
      <c r="J7722" s="2" t="str">
        <f>M01_SETTINGS!$F$2</f>
        <v>KASPI</v>
      </c>
    </row>
    <row r="7723" spans="1:10" x14ac:dyDescent="0.35">
      <c r="A7723" s="3">
        <f>_xlfn.XLOOKUP(Table16[[#This Row],[OrderID]],[3]!Table13456[No заказа],[3]!Table13456[Дата
отправки],"",0,1)</f>
        <v>45563</v>
      </c>
      <c r="B7723" s="2">
        <v>417975611</v>
      </c>
      <c r="C7723" s="2"/>
      <c r="D7723" s="2"/>
      <c r="E7723" s="3"/>
      <c r="F7723" s="3"/>
      <c r="H7723" s="5">
        <f>_xlfn.XLOOKUP(Table16[[#This Row],[OrderID]],[3]!Table13456[No заказа],[3]!Table13456[Количество],"",0,1)</f>
        <v>1</v>
      </c>
      <c r="I7723" s="5">
        <f>_xlfn.XLOOKUP(Table16[[#This Row],[OrderID]],[3]!Table13456[No заказа],[3]!Table13456[Цена],"",0,1)</f>
        <v>8490</v>
      </c>
      <c r="J7723" s="2" t="str">
        <f>M01_SETTINGS!$F$2</f>
        <v>KASPI</v>
      </c>
    </row>
    <row r="7724" spans="1:10" x14ac:dyDescent="0.35">
      <c r="A7724" s="3">
        <f>_xlfn.XLOOKUP(Table16[[#This Row],[OrderID]],[3]!Table13456[No заказа],[3]!Table13456[Дата
отправки],"",0,1)</f>
        <v>45563</v>
      </c>
      <c r="B7724" s="2">
        <v>417963447</v>
      </c>
      <c r="C7724" s="2"/>
      <c r="D7724" s="2"/>
      <c r="E7724" s="3"/>
      <c r="F7724" s="3"/>
      <c r="H7724" s="5">
        <f>_xlfn.XLOOKUP(Table16[[#This Row],[OrderID]],[3]!Table13456[No заказа],[3]!Table13456[Количество],"",0,1)</f>
        <v>1</v>
      </c>
      <c r="I7724" s="5">
        <f>_xlfn.XLOOKUP(Table16[[#This Row],[OrderID]],[3]!Table13456[No заказа],[3]!Table13456[Цена],"",0,1)</f>
        <v>8354</v>
      </c>
      <c r="J7724" s="2" t="str">
        <f>M01_SETTINGS!$F$2</f>
        <v>KASPI</v>
      </c>
    </row>
    <row r="7725" spans="1:10" x14ac:dyDescent="0.35">
      <c r="A7725" s="3">
        <f>_xlfn.XLOOKUP(Table16[[#This Row],[OrderID]],[3]!Table13456[No заказа],[3]!Table13456[Дата
отправки],"",0,1)</f>
        <v>45563</v>
      </c>
      <c r="B7725" s="2">
        <v>417774365</v>
      </c>
      <c r="C7725" s="2"/>
      <c r="D7725" s="2"/>
      <c r="E7725" s="3"/>
      <c r="F7725" s="3"/>
      <c r="H7725" s="5">
        <f>_xlfn.XLOOKUP(Table16[[#This Row],[OrderID]],[3]!Table13456[No заказа],[3]!Table13456[Количество],"",0,1)</f>
        <v>1</v>
      </c>
      <c r="I7725" s="5">
        <f>_xlfn.XLOOKUP(Table16[[#This Row],[OrderID]],[3]!Table13456[No заказа],[3]!Table13456[Цена],"",0,1)</f>
        <v>9000</v>
      </c>
      <c r="J7725" s="2" t="str">
        <f>M01_SETTINGS!$F$2</f>
        <v>KASPI</v>
      </c>
    </row>
    <row r="7726" spans="1:10" x14ac:dyDescent="0.35">
      <c r="A7726" s="3">
        <f>_xlfn.XLOOKUP(Table16[[#This Row],[OrderID]],[3]!Table13456[No заказа],[3]!Table13456[Дата
отправки],"",0,1)</f>
        <v>45563</v>
      </c>
      <c r="B7726" s="2">
        <v>418106318</v>
      </c>
      <c r="C7726" s="2"/>
      <c r="D7726" s="2"/>
      <c r="E7726" s="3"/>
      <c r="F7726" s="3"/>
      <c r="H7726" s="5">
        <f>_xlfn.XLOOKUP(Table16[[#This Row],[OrderID]],[3]!Table13456[No заказа],[3]!Table13456[Количество],"",0,1)</f>
        <v>1</v>
      </c>
      <c r="I7726" s="5">
        <f>_xlfn.XLOOKUP(Table16[[#This Row],[OrderID]],[3]!Table13456[No заказа],[3]!Table13456[Цена],"",0,1)</f>
        <v>8490</v>
      </c>
      <c r="J7726" s="2" t="str">
        <f>M01_SETTINGS!$F$2</f>
        <v>KASPI</v>
      </c>
    </row>
    <row r="7727" spans="1:10" x14ac:dyDescent="0.35">
      <c r="A7727" s="3">
        <f>_xlfn.XLOOKUP(Table16[[#This Row],[OrderID]],[3]!Table13456[No заказа],[3]!Table13456[Дата
отправки],"",0,1)</f>
        <v>45563</v>
      </c>
      <c r="B7727" s="2">
        <v>417820675</v>
      </c>
      <c r="C7727" s="2"/>
      <c r="D7727" s="2"/>
      <c r="E7727" s="3"/>
      <c r="F7727" s="3"/>
      <c r="H7727" s="5">
        <f>_xlfn.XLOOKUP(Table16[[#This Row],[OrderID]],[3]!Table13456[No заказа],[3]!Table13456[Количество],"",0,1)</f>
        <v>1</v>
      </c>
      <c r="I7727" s="5">
        <f>_xlfn.XLOOKUP(Table16[[#This Row],[OrderID]],[3]!Table13456[No заказа],[3]!Table13456[Цена],"",0,1)</f>
        <v>11778</v>
      </c>
      <c r="J7727" s="2" t="str">
        <f>M01_SETTINGS!$F$2</f>
        <v>KASPI</v>
      </c>
    </row>
    <row r="7728" spans="1:10" x14ac:dyDescent="0.35">
      <c r="A7728" s="3">
        <f>_xlfn.XLOOKUP(Table16[[#This Row],[OrderID]],[3]!Table13456[No заказа],[3]!Table13456[Дата
отправки],"",0,1)</f>
        <v>45563</v>
      </c>
      <c r="B7728" s="2">
        <v>417870061</v>
      </c>
      <c r="C7728" s="2"/>
      <c r="D7728" s="2"/>
      <c r="E7728" s="3"/>
      <c r="F7728" s="3"/>
      <c r="H7728" s="5">
        <f>_xlfn.XLOOKUP(Table16[[#This Row],[OrderID]],[3]!Table13456[No заказа],[3]!Table13456[Количество],"",0,1)</f>
        <v>1</v>
      </c>
      <c r="I7728" s="5">
        <f>_xlfn.XLOOKUP(Table16[[#This Row],[OrderID]],[3]!Table13456[No заказа],[3]!Table13456[Цена],"",0,1)</f>
        <v>7600</v>
      </c>
      <c r="J7728" s="2" t="str">
        <f>M01_SETTINGS!$F$2</f>
        <v>KASPI</v>
      </c>
    </row>
    <row r="7729" spans="1:10" x14ac:dyDescent="0.35">
      <c r="A7729" s="3">
        <f>_xlfn.XLOOKUP(Table16[[#This Row],[OrderID]],[3]!Table13456[No заказа],[3]!Table13456[Дата
отправки],"",0,1)</f>
        <v>45563</v>
      </c>
      <c r="B7729" s="2">
        <v>418037728</v>
      </c>
      <c r="C7729" s="2"/>
      <c r="D7729" s="2"/>
      <c r="E7729" s="3"/>
      <c r="F7729" s="3"/>
      <c r="H7729" s="5">
        <f>_xlfn.XLOOKUP(Table16[[#This Row],[OrderID]],[3]!Table13456[No заказа],[3]!Table13456[Количество],"",0,1)</f>
        <v>1</v>
      </c>
      <c r="I7729" s="5">
        <f>_xlfn.XLOOKUP(Table16[[#This Row],[OrderID]],[3]!Table13456[No заказа],[3]!Table13456[Цена],"",0,1)</f>
        <v>8148</v>
      </c>
      <c r="J7729" s="2" t="str">
        <f>M01_SETTINGS!$F$2</f>
        <v>KASPI</v>
      </c>
    </row>
    <row r="7730" spans="1:10" x14ac:dyDescent="0.35">
      <c r="A7730" s="3">
        <f>_xlfn.XLOOKUP(Table16[[#This Row],[OrderID]],[3]!Table13456[No заказа],[3]!Table13456[Дата
отправки],"",0,1)</f>
        <v>45563</v>
      </c>
      <c r="B7730" s="2">
        <v>417762462</v>
      </c>
      <c r="C7730" s="2"/>
      <c r="D7730" s="2"/>
      <c r="E7730" s="3"/>
      <c r="F7730" s="3"/>
      <c r="H7730" s="5">
        <f>_xlfn.XLOOKUP(Table16[[#This Row],[OrderID]],[3]!Table13456[No заказа],[3]!Table13456[Количество],"",0,1)</f>
        <v>1</v>
      </c>
      <c r="I7730" s="5">
        <f>_xlfn.XLOOKUP(Table16[[#This Row],[OrderID]],[3]!Table13456[No заказа],[3]!Table13456[Цена],"",0,1)</f>
        <v>9000</v>
      </c>
      <c r="J7730" s="2" t="str">
        <f>M01_SETTINGS!$F$2</f>
        <v>KASPI</v>
      </c>
    </row>
    <row r="7731" spans="1:10" x14ac:dyDescent="0.35">
      <c r="A7731" s="3">
        <f>_xlfn.XLOOKUP(Table16[[#This Row],[OrderID]],[3]!Table13456[No заказа],[3]!Table13456[Дата
отправки],"",0,1)</f>
        <v>45563</v>
      </c>
      <c r="B7731" s="2">
        <v>417973383</v>
      </c>
      <c r="C7731" s="2"/>
      <c r="D7731" s="2"/>
      <c r="E7731" s="3"/>
      <c r="F7731" s="3"/>
      <c r="H7731" s="5">
        <f>_xlfn.XLOOKUP(Table16[[#This Row],[OrderID]],[3]!Table13456[No заказа],[3]!Table13456[Количество],"",0,1)</f>
        <v>1</v>
      </c>
      <c r="I7731" s="5">
        <f>_xlfn.XLOOKUP(Table16[[#This Row],[OrderID]],[3]!Table13456[No заказа],[3]!Table13456[Цена],"",0,1)</f>
        <v>9000</v>
      </c>
      <c r="J7731" s="2" t="str">
        <f>M01_SETTINGS!$F$2</f>
        <v>KASPI</v>
      </c>
    </row>
    <row r="7732" spans="1:10" x14ac:dyDescent="0.35">
      <c r="A7732" s="3">
        <f>_xlfn.XLOOKUP(Table16[[#This Row],[OrderID]],[3]!Table13456[No заказа],[3]!Table13456[Дата
отправки],"",0,1)</f>
        <v>45563</v>
      </c>
      <c r="B7732" s="2">
        <v>417851768</v>
      </c>
      <c r="C7732" s="2"/>
      <c r="D7732" s="2"/>
      <c r="E7732" s="3"/>
      <c r="F7732" s="3"/>
      <c r="H7732" s="5">
        <f>_xlfn.XLOOKUP(Table16[[#This Row],[OrderID]],[3]!Table13456[No заказа],[3]!Table13456[Количество],"",0,1)</f>
        <v>1</v>
      </c>
      <c r="I7732" s="5">
        <f>_xlfn.XLOOKUP(Table16[[#This Row],[OrderID]],[3]!Table13456[No заказа],[3]!Table13456[Цена],"",0,1)</f>
        <v>8994</v>
      </c>
      <c r="J7732" s="2" t="str">
        <f>M01_SETTINGS!$F$2</f>
        <v>KASPI</v>
      </c>
    </row>
    <row r="7733" spans="1:10" x14ac:dyDescent="0.35">
      <c r="A7733" s="3">
        <f>_xlfn.XLOOKUP(Table16[[#This Row],[OrderID]],[3]!Table13456[No заказа],[3]!Table13456[Дата
отправки],"",0,1)</f>
        <v>45563</v>
      </c>
      <c r="B7733" s="2">
        <v>417853619</v>
      </c>
      <c r="C7733" s="2"/>
      <c r="D7733" s="2"/>
      <c r="E7733" s="3"/>
      <c r="F7733" s="3"/>
      <c r="H7733" s="5">
        <f>_xlfn.XLOOKUP(Table16[[#This Row],[OrderID]],[3]!Table13456[No заказа],[3]!Table13456[Количество],"",0,1)</f>
        <v>1</v>
      </c>
      <c r="I7733" s="5">
        <f>_xlfn.XLOOKUP(Table16[[#This Row],[OrderID]],[3]!Table13456[No заказа],[3]!Table13456[Цена],"",0,1)</f>
        <v>8994</v>
      </c>
      <c r="J7733" s="2" t="str">
        <f>M01_SETTINGS!$F$2</f>
        <v>KASPI</v>
      </c>
    </row>
    <row r="7734" spans="1:10" x14ac:dyDescent="0.35">
      <c r="A7734" s="3">
        <f>_xlfn.XLOOKUP(Table16[[#This Row],[OrderID]],[3]!Table13456[No заказа],[3]!Table13456[Дата
отправки],"",0,1)</f>
        <v>45563</v>
      </c>
      <c r="B7734" s="2">
        <v>417641640</v>
      </c>
      <c r="C7734" s="2"/>
      <c r="D7734" s="2"/>
      <c r="E7734" s="3"/>
      <c r="F7734" s="3"/>
      <c r="H7734" s="5">
        <f>_xlfn.XLOOKUP(Table16[[#This Row],[OrderID]],[3]!Table13456[No заказа],[3]!Table13456[Количество],"",0,1)</f>
        <v>1</v>
      </c>
      <c r="I7734" s="5">
        <f>_xlfn.XLOOKUP(Table16[[#This Row],[OrderID]],[3]!Table13456[No заказа],[3]!Table13456[Цена],"",0,1)</f>
        <v>8994</v>
      </c>
      <c r="J7734" s="2" t="str">
        <f>M01_SETTINGS!$F$2</f>
        <v>KASPI</v>
      </c>
    </row>
    <row r="7735" spans="1:10" x14ac:dyDescent="0.35">
      <c r="A7735" s="3">
        <f>_xlfn.XLOOKUP(Table16[[#This Row],[OrderID]],[3]!Table13456[No заказа],[3]!Table13456[Дата
отправки],"",0,1)</f>
        <v>45563</v>
      </c>
      <c r="B7735" s="2">
        <v>417928831</v>
      </c>
      <c r="C7735" s="2"/>
      <c r="D7735" s="2"/>
      <c r="E7735" s="3"/>
      <c r="F7735" s="3"/>
      <c r="H7735" s="5">
        <f>_xlfn.XLOOKUP(Table16[[#This Row],[OrderID]],[3]!Table13456[No заказа],[3]!Table13456[Количество],"",0,1)</f>
        <v>1</v>
      </c>
      <c r="I7735" s="5">
        <f>_xlfn.XLOOKUP(Table16[[#This Row],[OrderID]],[3]!Table13456[No заказа],[3]!Table13456[Цена],"",0,1)</f>
        <v>8994</v>
      </c>
      <c r="J7735" s="2" t="str">
        <f>M01_SETTINGS!$F$2</f>
        <v>KASPI</v>
      </c>
    </row>
    <row r="7736" spans="1:10" x14ac:dyDescent="0.35">
      <c r="A7736" s="3">
        <f>_xlfn.XLOOKUP(Table16[[#This Row],[OrderID]],[3]!Table13456[No заказа],[3]!Table13456[Дата
отправки],"",0,1)</f>
        <v>45563</v>
      </c>
      <c r="B7736" s="2">
        <v>417964291</v>
      </c>
      <c r="C7736" s="2"/>
      <c r="D7736" s="2"/>
      <c r="E7736" s="3"/>
      <c r="F7736" s="3"/>
      <c r="H7736" s="5">
        <f>_xlfn.XLOOKUP(Table16[[#This Row],[OrderID]],[3]!Table13456[No заказа],[3]!Table13456[Количество],"",0,1)</f>
        <v>1</v>
      </c>
      <c r="I7736" s="5">
        <f>_xlfn.XLOOKUP(Table16[[#This Row],[OrderID]],[3]!Table13456[No заказа],[3]!Table13456[Цена],"",0,1)</f>
        <v>8994</v>
      </c>
      <c r="J7736" s="2" t="str">
        <f>M01_SETTINGS!$F$2</f>
        <v>KASPI</v>
      </c>
    </row>
    <row r="7737" spans="1:10" x14ac:dyDescent="0.35">
      <c r="A7737" s="3">
        <f>_xlfn.XLOOKUP(Table16[[#This Row],[OrderID]],[3]!Table13456[No заказа],[3]!Table13456[Дата
отправки],"",0,1)</f>
        <v>45563</v>
      </c>
      <c r="B7737" s="2">
        <v>417827083</v>
      </c>
      <c r="C7737" s="2"/>
      <c r="D7737" s="2"/>
      <c r="E7737" s="3"/>
      <c r="F7737" s="3"/>
      <c r="H7737" s="5">
        <f>_xlfn.XLOOKUP(Table16[[#This Row],[OrderID]],[3]!Table13456[No заказа],[3]!Table13456[Количество],"",0,1)</f>
        <v>1</v>
      </c>
      <c r="I7737" s="5">
        <f>_xlfn.XLOOKUP(Table16[[#This Row],[OrderID]],[3]!Table13456[No заказа],[3]!Table13456[Цена],"",0,1)</f>
        <v>7690</v>
      </c>
      <c r="J7737" s="2" t="str">
        <f>M01_SETTINGS!$F$2</f>
        <v>KASPI</v>
      </c>
    </row>
    <row r="7738" spans="1:10" x14ac:dyDescent="0.35">
      <c r="A7738" s="3">
        <f>_xlfn.XLOOKUP(Table16[[#This Row],[OrderID]],[3]!Table13456[No заказа],[3]!Table13456[Дата
отправки],"",0,1)</f>
        <v>45563</v>
      </c>
      <c r="B7738" s="2">
        <v>417917023</v>
      </c>
      <c r="C7738" s="2"/>
      <c r="D7738" s="2"/>
      <c r="E7738" s="3"/>
      <c r="F7738" s="3"/>
      <c r="H7738" s="5">
        <f>_xlfn.XLOOKUP(Table16[[#This Row],[OrderID]],[3]!Table13456[No заказа],[3]!Table13456[Количество],"",0,1)</f>
        <v>1</v>
      </c>
      <c r="I7738" s="5">
        <f>_xlfn.XLOOKUP(Table16[[#This Row],[OrderID]],[3]!Table13456[No заказа],[3]!Table13456[Цена],"",0,1)</f>
        <v>7690</v>
      </c>
      <c r="J7738" s="2" t="str">
        <f>M01_SETTINGS!$F$2</f>
        <v>KASPI</v>
      </c>
    </row>
    <row r="7739" spans="1:10" x14ac:dyDescent="0.35">
      <c r="A7739" s="3">
        <f>_xlfn.XLOOKUP(Table16[[#This Row],[OrderID]],[3]!Table13456[No заказа],[3]!Table13456[Дата
отправки],"",0,1)</f>
        <v>45563</v>
      </c>
      <c r="B7739" s="2">
        <v>417821657</v>
      </c>
      <c r="C7739" s="2"/>
      <c r="D7739" s="2"/>
      <c r="E7739" s="3"/>
      <c r="F7739" s="3"/>
      <c r="H7739" s="5">
        <f>_xlfn.XLOOKUP(Table16[[#This Row],[OrderID]],[3]!Table13456[No заказа],[3]!Table13456[Количество],"",0,1)</f>
        <v>1</v>
      </c>
      <c r="I7739" s="5">
        <f>_xlfn.XLOOKUP(Table16[[#This Row],[OrderID]],[3]!Table13456[No заказа],[3]!Table13456[Цена],"",0,1)</f>
        <v>7886</v>
      </c>
      <c r="J7739" s="2" t="str">
        <f>M01_SETTINGS!$F$2</f>
        <v>KASPI</v>
      </c>
    </row>
    <row r="7740" spans="1:10" x14ac:dyDescent="0.35">
      <c r="A7740" s="3">
        <f>_xlfn.XLOOKUP(Table16[[#This Row],[OrderID]],[3]!Table13456[No заказа],[3]!Table13456[Дата
отправки],"",0,1)</f>
        <v>45563</v>
      </c>
      <c r="B7740" s="2">
        <v>417994708</v>
      </c>
      <c r="C7740" s="2"/>
      <c r="D7740" s="2"/>
      <c r="E7740" s="3"/>
      <c r="F7740" s="3"/>
      <c r="H7740" s="5">
        <f>_xlfn.XLOOKUP(Table16[[#This Row],[OrderID]],[3]!Table13456[No заказа],[3]!Table13456[Количество],"",0,1)</f>
        <v>1</v>
      </c>
      <c r="I7740" s="5">
        <f>_xlfn.XLOOKUP(Table16[[#This Row],[OrderID]],[3]!Table13456[No заказа],[3]!Table13456[Цена],"",0,1)</f>
        <v>7886</v>
      </c>
      <c r="J7740" s="2" t="str">
        <f>M01_SETTINGS!$F$2</f>
        <v>KASPI</v>
      </c>
    </row>
    <row r="7741" spans="1:10" x14ac:dyDescent="0.35">
      <c r="A7741" s="3">
        <f>_xlfn.XLOOKUP(Table16[[#This Row],[OrderID]],[3]!Table13456[No заказа],[3]!Table13456[Дата
отправки],"",0,1)</f>
        <v>45563</v>
      </c>
      <c r="B7741" s="2">
        <v>418108495</v>
      </c>
      <c r="C7741" s="2"/>
      <c r="D7741" s="2"/>
      <c r="E7741" s="3"/>
      <c r="F7741" s="3"/>
      <c r="H7741" s="5">
        <f>_xlfn.XLOOKUP(Table16[[#This Row],[OrderID]],[3]!Table13456[No заказа],[3]!Table13456[Количество],"",0,1)</f>
        <v>1</v>
      </c>
      <c r="I7741" s="5">
        <f>_xlfn.XLOOKUP(Table16[[#This Row],[OrderID]],[3]!Table13456[No заказа],[3]!Table13456[Цена],"",0,1)</f>
        <v>7886</v>
      </c>
      <c r="J7741" s="2" t="str">
        <f>M01_SETTINGS!$F$2</f>
        <v>KASPI</v>
      </c>
    </row>
    <row r="7742" spans="1:10" x14ac:dyDescent="0.35">
      <c r="A7742" s="3">
        <f>_xlfn.XLOOKUP(Table16[[#This Row],[OrderID]],[3]!Table13456[No заказа],[3]!Table13456[Дата
отправки],"",0,1)</f>
        <v>45563</v>
      </c>
      <c r="B7742" s="2">
        <v>418025515</v>
      </c>
      <c r="C7742" s="2"/>
      <c r="D7742" s="2"/>
      <c r="E7742" s="3"/>
      <c r="F7742" s="3"/>
      <c r="H7742" s="5">
        <f>_xlfn.XLOOKUP(Table16[[#This Row],[OrderID]],[3]!Table13456[No заказа],[3]!Table13456[Количество],"",0,1)</f>
        <v>1</v>
      </c>
      <c r="I7742" s="5">
        <f>_xlfn.XLOOKUP(Table16[[#This Row],[OrderID]],[3]!Table13456[No заказа],[3]!Table13456[Цена],"",0,1)</f>
        <v>7690</v>
      </c>
      <c r="J7742" s="2" t="str">
        <f>M01_SETTINGS!$F$2</f>
        <v>KASPI</v>
      </c>
    </row>
    <row r="7743" spans="1:10" x14ac:dyDescent="0.35">
      <c r="A7743" s="3">
        <f>_xlfn.XLOOKUP(Table16[[#This Row],[OrderID]],[3]!Table13456[No заказа],[3]!Table13456[Дата
отправки],"",0,1)</f>
        <v>45563</v>
      </c>
      <c r="B7743" s="2">
        <v>417939269</v>
      </c>
      <c r="C7743" s="2"/>
      <c r="D7743" s="2"/>
      <c r="E7743" s="3"/>
      <c r="F7743" s="3"/>
      <c r="H7743" s="5">
        <f>_xlfn.XLOOKUP(Table16[[#This Row],[OrderID]],[3]!Table13456[No заказа],[3]!Table13456[Количество],"",0,1)</f>
        <v>1</v>
      </c>
      <c r="I7743" s="5">
        <f>_xlfn.XLOOKUP(Table16[[#This Row],[OrderID]],[3]!Table13456[No заказа],[3]!Table13456[Цена],"",0,1)</f>
        <v>8353</v>
      </c>
      <c r="J7743" s="2" t="str">
        <f>M01_SETTINGS!$F$2</f>
        <v>KASPI</v>
      </c>
    </row>
    <row r="7744" spans="1:10" x14ac:dyDescent="0.35">
      <c r="A7744" s="3">
        <f>_xlfn.XLOOKUP(Table16[[#This Row],[OrderID]],[3]!Table13456[No заказа],[3]!Table13456[Дата
отправки],"",0,1)</f>
        <v>45563</v>
      </c>
      <c r="B7744" s="2">
        <v>417842960</v>
      </c>
      <c r="C7744" s="2"/>
      <c r="D7744" s="2"/>
      <c r="E7744" s="3"/>
      <c r="F7744" s="3"/>
      <c r="H7744" s="5">
        <f>_xlfn.XLOOKUP(Table16[[#This Row],[OrderID]],[3]!Table13456[No заказа],[3]!Table13456[Количество],"",0,1)</f>
        <v>1</v>
      </c>
      <c r="I7744" s="5">
        <f>_xlfn.XLOOKUP(Table16[[#This Row],[OrderID]],[3]!Table13456[No заказа],[3]!Table13456[Цена],"",0,1)</f>
        <v>8148</v>
      </c>
      <c r="J7744" s="2" t="str">
        <f>M01_SETTINGS!$F$2</f>
        <v>KASPI</v>
      </c>
    </row>
    <row r="7745" spans="1:10" x14ac:dyDescent="0.35">
      <c r="A7745" s="3">
        <f>_xlfn.XLOOKUP(Table16[[#This Row],[OrderID]],[3]!Table13456[No заказа],[3]!Table13456[Дата
отправки],"",0,1)</f>
        <v>45563</v>
      </c>
      <c r="B7745" s="2">
        <v>418132592</v>
      </c>
      <c r="C7745" s="2"/>
      <c r="D7745" s="2"/>
      <c r="E7745" s="3"/>
      <c r="F7745" s="3"/>
      <c r="H7745" s="5">
        <f>_xlfn.XLOOKUP(Table16[[#This Row],[OrderID]],[3]!Table13456[No заказа],[3]!Table13456[Количество],"",0,1)</f>
        <v>1</v>
      </c>
      <c r="I7745" s="5">
        <f>_xlfn.XLOOKUP(Table16[[#This Row],[OrderID]],[3]!Table13456[No заказа],[3]!Table13456[Цена],"",0,1)</f>
        <v>8998</v>
      </c>
      <c r="J7745" s="2" t="str">
        <f>M01_SETTINGS!$F$2</f>
        <v>KASPI</v>
      </c>
    </row>
    <row r="7746" spans="1:10" x14ac:dyDescent="0.35">
      <c r="A7746" s="3">
        <f>_xlfn.XLOOKUP(Table16[[#This Row],[OrderID]],[3]!Table13456[No заказа],[3]!Table13456[Дата
отправки],"",0,1)</f>
        <v>45563</v>
      </c>
      <c r="B7746" s="2">
        <v>417758052</v>
      </c>
      <c r="C7746" s="2"/>
      <c r="D7746" s="2"/>
      <c r="E7746" s="3"/>
      <c r="F7746" s="3"/>
      <c r="H7746" s="5">
        <f>_xlfn.XLOOKUP(Table16[[#This Row],[OrderID]],[3]!Table13456[No заказа],[3]!Table13456[Количество],"",0,1)</f>
        <v>1</v>
      </c>
      <c r="I7746" s="5">
        <f>_xlfn.XLOOKUP(Table16[[#This Row],[OrderID]],[3]!Table13456[No заказа],[3]!Table13456[Цена],"",0,1)</f>
        <v>12539</v>
      </c>
      <c r="J7746" s="2" t="str">
        <f>M01_SETTINGS!$F$2</f>
        <v>KASPI</v>
      </c>
    </row>
    <row r="7747" spans="1:10" x14ac:dyDescent="0.35">
      <c r="A7747" s="3">
        <f>_xlfn.XLOOKUP(Table16[[#This Row],[OrderID]],[3]!Table13456[No заказа],[3]!Table13456[Дата
отправки],"",0,1)</f>
        <v>45563</v>
      </c>
      <c r="B7747" s="2">
        <v>418062378</v>
      </c>
      <c r="C7747" s="2"/>
      <c r="D7747" s="2"/>
      <c r="E7747" s="3"/>
      <c r="F7747" s="3"/>
      <c r="H7747" s="5">
        <f>_xlfn.XLOOKUP(Table16[[#This Row],[OrderID]],[3]!Table13456[No заказа],[3]!Table13456[Количество],"",0,1)</f>
        <v>1</v>
      </c>
      <c r="I7747" s="5">
        <f>_xlfn.XLOOKUP(Table16[[#This Row],[OrderID]],[3]!Table13456[No заказа],[3]!Table13456[Цена],"",0,1)</f>
        <v>8390</v>
      </c>
      <c r="J7747" s="2" t="str">
        <f>M01_SETTINGS!$F$2</f>
        <v>KASPI</v>
      </c>
    </row>
    <row r="7748" spans="1:10" x14ac:dyDescent="0.35">
      <c r="A7748" s="3">
        <f>_xlfn.XLOOKUP(Table16[[#This Row],[OrderID]],[3]!Table13456[No заказа],[3]!Table13456[Дата
отправки],"",0,1)</f>
        <v>45563</v>
      </c>
      <c r="B7748" s="2">
        <v>417954122</v>
      </c>
      <c r="C7748" s="2"/>
      <c r="D7748" s="2"/>
      <c r="E7748" s="3"/>
      <c r="F7748" s="3"/>
      <c r="H7748" s="5">
        <f>_xlfn.XLOOKUP(Table16[[#This Row],[OrderID]],[3]!Table13456[No заказа],[3]!Table13456[Количество],"",0,1)</f>
        <v>1</v>
      </c>
      <c r="I7748" s="5">
        <f>_xlfn.XLOOKUP(Table16[[#This Row],[OrderID]],[3]!Table13456[No заказа],[3]!Table13456[Цена],"",0,1)</f>
        <v>7690</v>
      </c>
      <c r="J7748" s="2" t="str">
        <f>M01_SETTINGS!$F$2</f>
        <v>KASPI</v>
      </c>
    </row>
    <row r="7749" spans="1:10" x14ac:dyDescent="0.35">
      <c r="A7749" s="3">
        <f>_xlfn.XLOOKUP(Table16[[#This Row],[OrderID]],[3]!Table13456[No заказа],[3]!Table13456[Дата
отправки],"",0,1)</f>
        <v>45563</v>
      </c>
      <c r="B7749" s="2">
        <v>418115076</v>
      </c>
      <c r="C7749" s="2"/>
      <c r="D7749" s="2"/>
      <c r="E7749" s="3"/>
      <c r="F7749" s="3"/>
      <c r="H7749" s="5">
        <f>_xlfn.XLOOKUP(Table16[[#This Row],[OrderID]],[3]!Table13456[No заказа],[3]!Table13456[Количество],"",0,1)</f>
        <v>1</v>
      </c>
      <c r="I7749" s="5">
        <f>_xlfn.XLOOKUP(Table16[[#This Row],[OrderID]],[3]!Table13456[No заказа],[3]!Table13456[Цена],"",0,1)</f>
        <v>7892</v>
      </c>
      <c r="J7749" s="2" t="str">
        <f>M01_SETTINGS!$F$2</f>
        <v>KASPI</v>
      </c>
    </row>
    <row r="7750" spans="1:10" x14ac:dyDescent="0.35">
      <c r="A7750" s="3">
        <f>_xlfn.XLOOKUP(Table16[[#This Row],[OrderID]],[3]!Table13456[No заказа],[3]!Table13456[Дата
отправки],"",0,1)</f>
        <v>45563</v>
      </c>
      <c r="B7750" s="2">
        <v>417949238</v>
      </c>
      <c r="C7750" s="2"/>
      <c r="D7750" s="2"/>
      <c r="E7750" s="3"/>
      <c r="F7750" s="3"/>
      <c r="H7750" s="5">
        <f>_xlfn.XLOOKUP(Table16[[#This Row],[OrderID]],[3]!Table13456[No заказа],[3]!Table13456[Количество],"",0,1)</f>
        <v>1</v>
      </c>
      <c r="I7750" s="5">
        <f>_xlfn.XLOOKUP(Table16[[#This Row],[OrderID]],[3]!Table13456[No заказа],[3]!Table13456[Цена],"",0,1)</f>
        <v>8353</v>
      </c>
      <c r="J7750" s="2" t="str">
        <f>M01_SETTINGS!$F$2</f>
        <v>KASPI</v>
      </c>
    </row>
    <row r="7751" spans="1:10" x14ac:dyDescent="0.35">
      <c r="A7751" s="3">
        <f>_xlfn.XLOOKUP(Table16[[#This Row],[OrderID]],[3]!Table13456[No заказа],[3]!Table13456[Дата
отправки],"",0,1)</f>
        <v>45563</v>
      </c>
      <c r="B7751" s="2">
        <v>417814048</v>
      </c>
      <c r="C7751" s="2"/>
      <c r="D7751" s="2"/>
      <c r="E7751" s="3"/>
      <c r="F7751" s="3"/>
      <c r="H7751" s="5">
        <f>_xlfn.XLOOKUP(Table16[[#This Row],[OrderID]],[3]!Table13456[No заказа],[3]!Table13456[Количество],"",0,1)</f>
        <v>1</v>
      </c>
      <c r="I7751" s="5">
        <f>_xlfn.XLOOKUP(Table16[[#This Row],[OrderID]],[3]!Table13456[No заказа],[3]!Table13456[Цена],"",0,1)</f>
        <v>8355</v>
      </c>
      <c r="J7751" s="2" t="str">
        <f>M01_SETTINGS!$F$2</f>
        <v>KASPI</v>
      </c>
    </row>
    <row r="7752" spans="1:10" x14ac:dyDescent="0.35">
      <c r="A7752" s="3">
        <f>_xlfn.XLOOKUP(Table16[[#This Row],[OrderID]],[3]!Table13456[No заказа],[3]!Table13456[Дата
отправки],"",0,1)</f>
        <v>45563</v>
      </c>
      <c r="B7752" s="2">
        <v>417865399</v>
      </c>
      <c r="C7752" s="2"/>
      <c r="D7752" s="2"/>
      <c r="E7752" s="3"/>
      <c r="F7752" s="3"/>
      <c r="H7752" s="5">
        <f>_xlfn.XLOOKUP(Table16[[#This Row],[OrderID]],[3]!Table13456[No заказа],[3]!Table13456[Количество],"",0,1)</f>
        <v>1</v>
      </c>
      <c r="I7752" s="5">
        <f>_xlfn.XLOOKUP(Table16[[#This Row],[OrderID]],[3]!Table13456[No заказа],[3]!Table13456[Цена],"",0,1)</f>
        <v>8353</v>
      </c>
      <c r="J7752" s="2" t="str">
        <f>M01_SETTINGS!$F$2</f>
        <v>KASPI</v>
      </c>
    </row>
    <row r="7753" spans="1:10" x14ac:dyDescent="0.35">
      <c r="A7753" s="3">
        <f>_xlfn.XLOOKUP(Table16[[#This Row],[OrderID]],[3]!Table13456[No заказа],[3]!Table13456[Дата
отправки],"",0,1)</f>
        <v>45563</v>
      </c>
      <c r="B7753" s="2">
        <v>417951668</v>
      </c>
      <c r="C7753" s="2"/>
      <c r="D7753" s="2"/>
      <c r="E7753" s="3"/>
      <c r="F7753" s="3"/>
      <c r="H7753" s="5">
        <f>_xlfn.XLOOKUP(Table16[[#This Row],[OrderID]],[3]!Table13456[No заказа],[3]!Table13456[Количество],"",0,1)</f>
        <v>1</v>
      </c>
      <c r="I7753" s="5">
        <f>_xlfn.XLOOKUP(Table16[[#This Row],[OrderID]],[3]!Table13456[No заказа],[3]!Table13456[Цена],"",0,1)</f>
        <v>11698</v>
      </c>
      <c r="J7753" s="2" t="str">
        <f>M01_SETTINGS!$F$2</f>
        <v>KASPI</v>
      </c>
    </row>
    <row r="7754" spans="1:10" x14ac:dyDescent="0.35">
      <c r="A7754" s="3">
        <f>_xlfn.XLOOKUP(Table16[[#This Row],[OrderID]],[3]!Table13456[No заказа],[3]!Table13456[Дата
отправки],"",0,1)</f>
        <v>45563</v>
      </c>
      <c r="B7754" s="2">
        <v>417817830</v>
      </c>
      <c r="C7754" s="2"/>
      <c r="D7754" s="2"/>
      <c r="E7754" s="3"/>
      <c r="F7754" s="3"/>
      <c r="H7754" s="5">
        <f>_xlfn.XLOOKUP(Table16[[#This Row],[OrderID]],[3]!Table13456[No заказа],[3]!Table13456[Количество],"",0,1)</f>
        <v>1</v>
      </c>
      <c r="I7754" s="5">
        <f>_xlfn.XLOOKUP(Table16[[#This Row],[OrderID]],[3]!Table13456[No заказа],[3]!Table13456[Цена],"",0,1)</f>
        <v>7892</v>
      </c>
      <c r="J7754" s="2" t="str">
        <f>M01_SETTINGS!$F$2</f>
        <v>KASPI</v>
      </c>
    </row>
    <row r="7755" spans="1:10" x14ac:dyDescent="0.35">
      <c r="A7755" s="3">
        <f>_xlfn.XLOOKUP(Table16[[#This Row],[OrderID]],[3]!Table13456[No заказа],[3]!Table13456[Дата
отправки],"",0,1)</f>
        <v>45563</v>
      </c>
      <c r="B7755" s="2">
        <v>417895778</v>
      </c>
      <c r="C7755" s="2"/>
      <c r="D7755" s="2"/>
      <c r="E7755" s="3"/>
      <c r="F7755" s="3"/>
      <c r="H7755" s="5">
        <f>_xlfn.XLOOKUP(Table16[[#This Row],[OrderID]],[3]!Table13456[No заказа],[3]!Table13456[Количество],"",0,1)</f>
        <v>1</v>
      </c>
      <c r="I7755" s="5">
        <f>_xlfn.XLOOKUP(Table16[[#This Row],[OrderID]],[3]!Table13456[No заказа],[3]!Table13456[Цена],"",0,1)</f>
        <v>7892</v>
      </c>
      <c r="J7755" s="2" t="str">
        <f>M01_SETTINGS!$F$2</f>
        <v>KASPI</v>
      </c>
    </row>
    <row r="7756" spans="1:10" x14ac:dyDescent="0.35">
      <c r="A7756" s="3">
        <f>_xlfn.XLOOKUP(Table16[[#This Row],[OrderID]],[3]!Table13456[No заказа],[3]!Table13456[Дата
отправки],"",0,1)</f>
        <v>45563</v>
      </c>
      <c r="B7756" s="2">
        <v>417794297</v>
      </c>
      <c r="C7756" s="2"/>
      <c r="D7756" s="2"/>
      <c r="E7756" s="3"/>
      <c r="F7756" s="3"/>
      <c r="H7756" s="5">
        <f>_xlfn.XLOOKUP(Table16[[#This Row],[OrderID]],[3]!Table13456[No заказа],[3]!Table13456[Количество],"",0,1)</f>
        <v>1</v>
      </c>
      <c r="I7756" s="5">
        <f>_xlfn.XLOOKUP(Table16[[#This Row],[OrderID]],[3]!Table13456[No заказа],[3]!Table13456[Цена],"",0,1)</f>
        <v>8355</v>
      </c>
      <c r="J7756" s="2" t="str">
        <f>M01_SETTINGS!$F$2</f>
        <v>KASPI</v>
      </c>
    </row>
    <row r="7757" spans="1:10" x14ac:dyDescent="0.35">
      <c r="A7757" s="3">
        <f>_xlfn.XLOOKUP(Table16[[#This Row],[OrderID]],[3]!Table13456[No заказа],[3]!Table13456[Дата
отправки],"",0,1)</f>
        <v>45563</v>
      </c>
      <c r="B7757" s="2">
        <v>418051685</v>
      </c>
      <c r="C7757" s="2"/>
      <c r="D7757" s="2"/>
      <c r="E7757" s="3"/>
      <c r="F7757" s="3"/>
      <c r="H7757" s="5">
        <f>_xlfn.XLOOKUP(Table16[[#This Row],[OrderID]],[3]!Table13456[No заказа],[3]!Table13456[Количество],"",0,1)</f>
        <v>1</v>
      </c>
      <c r="I7757" s="5">
        <f>_xlfn.XLOOKUP(Table16[[#This Row],[OrderID]],[3]!Table13456[No заказа],[3]!Table13456[Цена],"",0,1)</f>
        <v>7690</v>
      </c>
      <c r="J7757" s="2" t="str">
        <f>M01_SETTINGS!$F$2</f>
        <v>KASPI</v>
      </c>
    </row>
    <row r="7758" spans="1:10" x14ac:dyDescent="0.35">
      <c r="A7758" s="3">
        <f>_xlfn.XLOOKUP(Table16[[#This Row],[OrderID]],[3]!Table13456[No заказа],[3]!Table13456[Дата
отправки],"",0,1)</f>
        <v>45563</v>
      </c>
      <c r="B7758" s="2">
        <v>417767143</v>
      </c>
      <c r="C7758" s="2"/>
      <c r="D7758" s="2"/>
      <c r="E7758" s="3"/>
      <c r="F7758" s="3"/>
      <c r="H7758" s="5">
        <f>_xlfn.XLOOKUP(Table16[[#This Row],[OrderID]],[3]!Table13456[No заказа],[3]!Table13456[Количество],"",0,1)</f>
        <v>1</v>
      </c>
      <c r="I7758" s="5">
        <f>_xlfn.XLOOKUP(Table16[[#This Row],[OrderID]],[3]!Table13456[No заказа],[3]!Table13456[Цена],"",0,1)</f>
        <v>8369</v>
      </c>
      <c r="J7758" s="2" t="str">
        <f>M01_SETTINGS!$F$2</f>
        <v>KASPI</v>
      </c>
    </row>
    <row r="7759" spans="1:10" x14ac:dyDescent="0.35">
      <c r="A7759" s="3">
        <f>_xlfn.XLOOKUP(Table16[[#This Row],[OrderID]],[3]!Table13456[No заказа],[3]!Table13456[Дата
отправки],"",0,1)</f>
        <v>45563</v>
      </c>
      <c r="B7759" s="2">
        <v>417901442</v>
      </c>
      <c r="C7759" s="2"/>
      <c r="D7759" s="2"/>
      <c r="E7759" s="3"/>
      <c r="F7759" s="3"/>
      <c r="H7759" s="5">
        <f>_xlfn.XLOOKUP(Table16[[#This Row],[OrderID]],[3]!Table13456[No заказа],[3]!Table13456[Количество],"",0,1)</f>
        <v>1</v>
      </c>
      <c r="I7759" s="5">
        <f>_xlfn.XLOOKUP(Table16[[#This Row],[OrderID]],[3]!Table13456[No заказа],[3]!Table13456[Цена],"",0,1)</f>
        <v>8989</v>
      </c>
      <c r="J7759" s="2" t="str">
        <f>M01_SETTINGS!$F$2</f>
        <v>KASPI</v>
      </c>
    </row>
    <row r="7760" spans="1:10" x14ac:dyDescent="0.35">
      <c r="A7760" s="3">
        <f>_xlfn.XLOOKUP(Table16[[#This Row],[OrderID]],[3]!Table13456[No заказа],[3]!Table13456[Дата
отправки],"",0,1)</f>
        <v>45563</v>
      </c>
      <c r="B7760" s="2">
        <v>417950231</v>
      </c>
      <c r="C7760" s="2"/>
      <c r="D7760" s="2"/>
      <c r="E7760" s="3"/>
      <c r="F7760" s="3"/>
      <c r="H7760" s="5">
        <f>_xlfn.XLOOKUP(Table16[[#This Row],[OrderID]],[3]!Table13456[No заказа],[3]!Table13456[Количество],"",0,1)</f>
        <v>1</v>
      </c>
      <c r="I7760" s="5">
        <f>_xlfn.XLOOKUP(Table16[[#This Row],[OrderID]],[3]!Table13456[No заказа],[3]!Table13456[Цена],"",0,1)</f>
        <v>7886</v>
      </c>
      <c r="J7760" s="2" t="str">
        <f>M01_SETTINGS!$F$2</f>
        <v>KASPI</v>
      </c>
    </row>
    <row r="7761" spans="1:10" x14ac:dyDescent="0.35">
      <c r="A7761" s="3">
        <f>_xlfn.XLOOKUP(Table16[[#This Row],[OrderID]],[3]!Table13456[No заказа],[3]!Table13456[Дата
отправки],"",0,1)</f>
        <v>45563</v>
      </c>
      <c r="B7761" s="2">
        <v>418111495</v>
      </c>
      <c r="C7761" s="2"/>
      <c r="D7761" s="2"/>
      <c r="E7761" s="3"/>
      <c r="F7761" s="3"/>
      <c r="H7761" s="5">
        <f>_xlfn.XLOOKUP(Table16[[#This Row],[OrderID]],[3]!Table13456[No заказа],[3]!Table13456[Количество],"",0,1)</f>
        <v>1</v>
      </c>
      <c r="I7761" s="5">
        <f>_xlfn.XLOOKUP(Table16[[#This Row],[OrderID]],[3]!Table13456[No заказа],[3]!Table13456[Цена],"",0,1)</f>
        <v>9749</v>
      </c>
      <c r="J7761" s="2" t="str">
        <f>M01_SETTINGS!$F$2</f>
        <v>KASPI</v>
      </c>
    </row>
    <row r="7762" spans="1:10" x14ac:dyDescent="0.35">
      <c r="A7762" s="3">
        <f>_xlfn.XLOOKUP(Table16[[#This Row],[OrderID]],[3]!Table13456[No заказа],[3]!Table13456[Дата
отправки],"",0,1)</f>
        <v>45563</v>
      </c>
      <c r="B7762" s="2">
        <v>417834084</v>
      </c>
      <c r="C7762" s="2"/>
      <c r="D7762" s="2"/>
      <c r="E7762" s="3"/>
      <c r="F7762" s="3"/>
      <c r="H7762" s="5">
        <f>_xlfn.XLOOKUP(Table16[[#This Row],[OrderID]],[3]!Table13456[No заказа],[3]!Table13456[Количество],"",0,1)</f>
        <v>1</v>
      </c>
      <c r="I7762" s="5">
        <f>_xlfn.XLOOKUP(Table16[[#This Row],[OrderID]],[3]!Table13456[No заказа],[3]!Table13456[Цена],"",0,1)</f>
        <v>7886</v>
      </c>
      <c r="J7762" s="2" t="str">
        <f>M01_SETTINGS!$F$2</f>
        <v>KASPI</v>
      </c>
    </row>
    <row r="7763" spans="1:10" x14ac:dyDescent="0.35">
      <c r="A7763" s="3">
        <f>_xlfn.XLOOKUP(Table16[[#This Row],[OrderID]],[3]!Table13456[No заказа],[3]!Table13456[Дата
отправки],"",0,1)</f>
        <v>45563</v>
      </c>
      <c r="B7763" s="2">
        <v>418080167</v>
      </c>
      <c r="C7763" s="2"/>
      <c r="D7763" s="2"/>
      <c r="E7763" s="3"/>
      <c r="F7763" s="3"/>
      <c r="H7763" s="5">
        <f>_xlfn.XLOOKUP(Table16[[#This Row],[OrderID]],[3]!Table13456[No заказа],[3]!Table13456[Количество],"",0,1)</f>
        <v>1</v>
      </c>
      <c r="I7763" s="5">
        <f>_xlfn.XLOOKUP(Table16[[#This Row],[OrderID]],[3]!Table13456[No заказа],[3]!Table13456[Цена],"",0,1)</f>
        <v>7886</v>
      </c>
      <c r="J7763" s="2" t="str">
        <f>M01_SETTINGS!$F$2</f>
        <v>KASPI</v>
      </c>
    </row>
    <row r="7764" spans="1:10" x14ac:dyDescent="0.35">
      <c r="A7764" s="3">
        <f>_xlfn.XLOOKUP(Table16[[#This Row],[OrderID]],[3]!Table13456[No заказа],[3]!Table13456[Дата
отправки],"",0,1)</f>
        <v>45563</v>
      </c>
      <c r="B7764" s="2">
        <v>417871411</v>
      </c>
      <c r="C7764" s="2"/>
      <c r="D7764" s="2"/>
      <c r="E7764" s="3"/>
      <c r="F7764" s="3"/>
      <c r="H7764" s="5">
        <f>_xlfn.XLOOKUP(Table16[[#This Row],[OrderID]],[3]!Table13456[No заказа],[3]!Table13456[Количество],"",0,1)</f>
        <v>1</v>
      </c>
      <c r="I7764" s="5">
        <f>_xlfn.XLOOKUP(Table16[[#This Row],[OrderID]],[3]!Table13456[No заказа],[3]!Table13456[Цена],"",0,1)</f>
        <v>8988</v>
      </c>
      <c r="J7764" s="2" t="str">
        <f>M01_SETTINGS!$F$2</f>
        <v>KASPI</v>
      </c>
    </row>
    <row r="7765" spans="1:10" x14ac:dyDescent="0.35">
      <c r="A7765" s="3">
        <f>_xlfn.XLOOKUP(Table16[[#This Row],[OrderID]],[3]!Table13456[No заказа],[3]!Table13456[Дата
отправки],"",0,1)</f>
        <v>45563</v>
      </c>
      <c r="B7765" s="2">
        <v>418010165</v>
      </c>
      <c r="C7765" s="2"/>
      <c r="D7765" s="2"/>
      <c r="E7765" s="3"/>
      <c r="F7765" s="3"/>
      <c r="H7765" s="5">
        <f>_xlfn.XLOOKUP(Table16[[#This Row],[OrderID]],[3]!Table13456[No заказа],[3]!Table13456[Количество],"",0,1)</f>
        <v>1</v>
      </c>
      <c r="I7765" s="5">
        <f>_xlfn.XLOOKUP(Table16[[#This Row],[OrderID]],[3]!Table13456[No заказа],[3]!Table13456[Цена],"",0,1)</f>
        <v>7893</v>
      </c>
      <c r="J7765" s="2" t="str">
        <f>M01_SETTINGS!$F$2</f>
        <v>KASPI</v>
      </c>
    </row>
    <row r="7766" spans="1:10" x14ac:dyDescent="0.35">
      <c r="A7766" s="3">
        <f>_xlfn.XLOOKUP(Table16[[#This Row],[OrderID]],[3]!Table13456[No заказа],[3]!Table13456[Дата
отправки],"",0,1)</f>
        <v>45562</v>
      </c>
      <c r="B7766" s="2">
        <v>417362885</v>
      </c>
      <c r="C7766" s="2"/>
      <c r="D7766" s="2"/>
      <c r="E7766" s="3"/>
      <c r="F7766" s="3"/>
      <c r="H7766" s="5">
        <f>_xlfn.XLOOKUP(Table16[[#This Row],[OrderID]],[3]!Table13456[No заказа],[3]!Table13456[Количество],"",0,1)</f>
        <v>1</v>
      </c>
      <c r="I7766" s="5">
        <f>_xlfn.XLOOKUP(Table16[[#This Row],[OrderID]],[3]!Table13456[No заказа],[3]!Table13456[Цена],"",0,1)</f>
        <v>11231</v>
      </c>
      <c r="J7766" s="2" t="str">
        <f>M01_SETTINGS!$F$2</f>
        <v>KASPI</v>
      </c>
    </row>
    <row r="7767" spans="1:10" x14ac:dyDescent="0.35">
      <c r="A7767" s="3">
        <f>_xlfn.XLOOKUP(Table16[[#This Row],[OrderID]],[3]!Table13456[No заказа],[3]!Table13456[Дата
отправки],"",0,1)</f>
        <v>45562</v>
      </c>
      <c r="B7767" s="2">
        <v>417516390</v>
      </c>
      <c r="C7767" s="2"/>
      <c r="D7767" s="2"/>
      <c r="E7767" s="3"/>
      <c r="F7767" s="3"/>
      <c r="H7767" s="5">
        <f>_xlfn.XLOOKUP(Table16[[#This Row],[OrderID]],[3]!Table13456[No заказа],[3]!Table13456[Количество],"",0,1)</f>
        <v>1</v>
      </c>
      <c r="I7767" s="5">
        <f>_xlfn.XLOOKUP(Table16[[#This Row],[OrderID]],[3]!Table13456[No заказа],[3]!Table13456[Цена],"",0,1)</f>
        <v>8836</v>
      </c>
      <c r="J7767" s="2" t="str">
        <f>M01_SETTINGS!$F$2</f>
        <v>KASPI</v>
      </c>
    </row>
    <row r="7768" spans="1:10" x14ac:dyDescent="0.35">
      <c r="A7768" s="3">
        <f>_xlfn.XLOOKUP(Table16[[#This Row],[OrderID]],[3]!Table13456[No заказа],[3]!Table13456[Дата
отправки],"",0,1)</f>
        <v>45562</v>
      </c>
      <c r="B7768" s="2">
        <v>417425456</v>
      </c>
      <c r="C7768" s="2"/>
      <c r="D7768" s="2"/>
      <c r="E7768" s="3"/>
      <c r="F7768" s="3"/>
      <c r="H7768" s="5">
        <f>_xlfn.XLOOKUP(Table16[[#This Row],[OrderID]],[3]!Table13456[No заказа],[3]!Table13456[Количество],"",0,1)</f>
        <v>1</v>
      </c>
      <c r="I7768" s="5">
        <f>_xlfn.XLOOKUP(Table16[[#This Row],[OrderID]],[3]!Table13456[No заказа],[3]!Table13456[Цена],"",0,1)</f>
        <v>9000</v>
      </c>
      <c r="J7768" s="2" t="str">
        <f>M01_SETTINGS!$F$2</f>
        <v>KASPI</v>
      </c>
    </row>
    <row r="7769" spans="1:10" x14ac:dyDescent="0.35">
      <c r="A7769" s="3">
        <f>_xlfn.XLOOKUP(Table16[[#This Row],[OrderID]],[3]!Table13456[No заказа],[3]!Table13456[Дата
отправки],"",0,1)</f>
        <v>45562</v>
      </c>
      <c r="B7769" s="2">
        <v>417268784</v>
      </c>
      <c r="C7769" s="2"/>
      <c r="D7769" s="2"/>
      <c r="E7769" s="3"/>
      <c r="F7769" s="3"/>
      <c r="H7769" s="5">
        <f>_xlfn.XLOOKUP(Table16[[#This Row],[OrderID]],[3]!Table13456[No заказа],[3]!Table13456[Количество],"",0,1)</f>
        <v>1</v>
      </c>
      <c r="I7769" s="5">
        <f>_xlfn.XLOOKUP(Table16[[#This Row],[OrderID]],[3]!Table13456[No заказа],[3]!Table13456[Цена],"",0,1)</f>
        <v>7887</v>
      </c>
      <c r="J7769" s="2" t="str">
        <f>M01_SETTINGS!$F$2</f>
        <v>KASPI</v>
      </c>
    </row>
    <row r="7770" spans="1:10" x14ac:dyDescent="0.35">
      <c r="A7770" s="3">
        <f>_xlfn.XLOOKUP(Table16[[#This Row],[OrderID]],[3]!Table13456[No заказа],[3]!Table13456[Дата
отправки],"",0,1)</f>
        <v>45562</v>
      </c>
      <c r="B7770" s="2">
        <v>417525543</v>
      </c>
      <c r="C7770" s="2"/>
      <c r="D7770" s="2"/>
      <c r="E7770" s="3"/>
      <c r="F7770" s="3"/>
      <c r="H7770" s="5">
        <f>_xlfn.XLOOKUP(Table16[[#This Row],[OrderID]],[3]!Table13456[No заказа],[3]!Table13456[Количество],"",0,1)</f>
        <v>1</v>
      </c>
      <c r="I7770" s="5">
        <f>_xlfn.XLOOKUP(Table16[[#This Row],[OrderID]],[3]!Table13456[No заказа],[3]!Table13456[Цена],"",0,1)</f>
        <v>7600</v>
      </c>
      <c r="J7770" s="2" t="str">
        <f>M01_SETTINGS!$F$2</f>
        <v>KASPI</v>
      </c>
    </row>
    <row r="7771" spans="1:10" x14ac:dyDescent="0.35">
      <c r="A7771" s="3">
        <f>_xlfn.XLOOKUP(Table16[[#This Row],[OrderID]],[3]!Table13456[No заказа],[3]!Table13456[Дата
отправки],"",0,1)</f>
        <v>45562</v>
      </c>
      <c r="B7771" s="2">
        <v>417443891</v>
      </c>
      <c r="C7771" s="2"/>
      <c r="D7771" s="2"/>
      <c r="E7771" s="3"/>
      <c r="F7771" s="3"/>
      <c r="H7771" s="5">
        <f>_xlfn.XLOOKUP(Table16[[#This Row],[OrderID]],[3]!Table13456[No заказа],[3]!Table13456[Количество],"",0,1)</f>
        <v>1</v>
      </c>
      <c r="I7771" s="5">
        <f>_xlfn.XLOOKUP(Table16[[#This Row],[OrderID]],[3]!Table13456[No заказа],[3]!Table13456[Цена],"",0,1)</f>
        <v>7668</v>
      </c>
      <c r="J7771" s="2" t="str">
        <f>M01_SETTINGS!$F$2</f>
        <v>KASPI</v>
      </c>
    </row>
    <row r="7772" spans="1:10" x14ac:dyDescent="0.35">
      <c r="A7772" s="3">
        <f>_xlfn.XLOOKUP(Table16[[#This Row],[OrderID]],[3]!Table13456[No заказа],[3]!Table13456[Дата
отправки],"",0,1)</f>
        <v>45562</v>
      </c>
      <c r="B7772" s="2">
        <v>417417714</v>
      </c>
      <c r="C7772" s="2"/>
      <c r="D7772" s="2"/>
      <c r="E7772" s="3"/>
      <c r="F7772" s="3"/>
      <c r="H7772" s="5">
        <f>_xlfn.XLOOKUP(Table16[[#This Row],[OrderID]],[3]!Table13456[No заказа],[3]!Table13456[Количество],"",0,1)</f>
        <v>1</v>
      </c>
      <c r="I7772" s="5">
        <f>_xlfn.XLOOKUP(Table16[[#This Row],[OrderID]],[3]!Table13456[No заказа],[3]!Table13456[Цена],"",0,1)</f>
        <v>7685</v>
      </c>
      <c r="J7772" s="2" t="str">
        <f>M01_SETTINGS!$F$2</f>
        <v>KASPI</v>
      </c>
    </row>
    <row r="7773" spans="1:10" x14ac:dyDescent="0.35">
      <c r="A7773" s="3">
        <f>_xlfn.XLOOKUP(Table16[[#This Row],[OrderID]],[3]!Table13456[No заказа],[3]!Table13456[Дата
отправки],"",0,1)</f>
        <v>45562</v>
      </c>
      <c r="B7773" s="2">
        <v>417397671</v>
      </c>
      <c r="C7773" s="2"/>
      <c r="D7773" s="2"/>
      <c r="E7773" s="3"/>
      <c r="F7773" s="3"/>
      <c r="H7773" s="5">
        <f>_xlfn.XLOOKUP(Table16[[#This Row],[OrderID]],[3]!Table13456[No заказа],[3]!Table13456[Количество],"",0,1)</f>
        <v>1</v>
      </c>
      <c r="I7773" s="5">
        <f>_xlfn.XLOOKUP(Table16[[#This Row],[OrderID]],[3]!Table13456[No заказа],[3]!Table13456[Цена],"",0,1)</f>
        <v>7702</v>
      </c>
      <c r="J7773" s="2" t="str">
        <f>M01_SETTINGS!$F$2</f>
        <v>KASPI</v>
      </c>
    </row>
    <row r="7774" spans="1:10" x14ac:dyDescent="0.35">
      <c r="A7774" s="3">
        <f>_xlfn.XLOOKUP(Table16[[#This Row],[OrderID]],[3]!Table13456[No заказа],[3]!Table13456[Дата
отправки],"",0,1)</f>
        <v>45562</v>
      </c>
      <c r="B7774" s="2">
        <v>417361456</v>
      </c>
      <c r="C7774" s="2"/>
      <c r="D7774" s="2"/>
      <c r="E7774" s="3"/>
      <c r="F7774" s="3"/>
      <c r="H7774" s="5">
        <f>_xlfn.XLOOKUP(Table16[[#This Row],[OrderID]],[3]!Table13456[No заказа],[3]!Table13456[Количество],"",0,1)</f>
        <v>1</v>
      </c>
      <c r="I7774" s="5">
        <f>_xlfn.XLOOKUP(Table16[[#This Row],[OrderID]],[3]!Table13456[No заказа],[3]!Table13456[Цена],"",0,1)</f>
        <v>7740</v>
      </c>
      <c r="J7774" s="2" t="str">
        <f>M01_SETTINGS!$F$2</f>
        <v>KASPI</v>
      </c>
    </row>
    <row r="7775" spans="1:10" x14ac:dyDescent="0.35">
      <c r="A7775" s="3">
        <f>_xlfn.XLOOKUP(Table16[[#This Row],[OrderID]],[3]!Table13456[No заказа],[3]!Table13456[Дата
отправки],"",0,1)</f>
        <v>45562</v>
      </c>
      <c r="B7775" s="2">
        <v>417637016</v>
      </c>
      <c r="C7775" s="2"/>
      <c r="D7775" s="2"/>
      <c r="E7775" s="3"/>
      <c r="F7775" s="3"/>
      <c r="H7775" s="5">
        <f>_xlfn.XLOOKUP(Table16[[#This Row],[OrderID]],[3]!Table13456[No заказа],[3]!Table13456[Количество],"",0,1)</f>
        <v>1</v>
      </c>
      <c r="I7775" s="5">
        <f>_xlfn.XLOOKUP(Table16[[#This Row],[OrderID]],[3]!Table13456[No заказа],[3]!Table13456[Цена],"",0,1)</f>
        <v>8996</v>
      </c>
      <c r="J7775" s="2" t="str">
        <f>M01_SETTINGS!$F$2</f>
        <v>KASPI</v>
      </c>
    </row>
    <row r="7776" spans="1:10" x14ac:dyDescent="0.35">
      <c r="A7776" s="3">
        <f>_xlfn.XLOOKUP(Table16[[#This Row],[OrderID]],[3]!Table13456[No заказа],[3]!Table13456[Дата
отправки],"",0,1)</f>
        <v>45562</v>
      </c>
      <c r="B7776" s="2">
        <v>417318012</v>
      </c>
      <c r="C7776" s="2"/>
      <c r="D7776" s="2"/>
      <c r="E7776" s="3"/>
      <c r="F7776" s="3"/>
      <c r="H7776" s="5">
        <f>_xlfn.XLOOKUP(Table16[[#This Row],[OrderID]],[3]!Table13456[No заказа],[3]!Table13456[Количество],"",0,1)</f>
        <v>1</v>
      </c>
      <c r="I7776" s="5">
        <f>_xlfn.XLOOKUP(Table16[[#This Row],[OrderID]],[3]!Table13456[No заказа],[3]!Table13456[Цена],"",0,1)</f>
        <v>8758</v>
      </c>
      <c r="J7776" s="2" t="str">
        <f>M01_SETTINGS!$F$2</f>
        <v>KASPI</v>
      </c>
    </row>
    <row r="7777" spans="1:10" x14ac:dyDescent="0.35">
      <c r="A7777" s="3">
        <f>_xlfn.XLOOKUP(Table16[[#This Row],[OrderID]],[3]!Table13456[No заказа],[3]!Table13456[Дата
отправки],"",0,1)</f>
        <v>45562</v>
      </c>
      <c r="B7777" s="2">
        <v>417414078</v>
      </c>
      <c r="C7777" s="2"/>
      <c r="D7777" s="2"/>
      <c r="E7777" s="3"/>
      <c r="F7777" s="3"/>
      <c r="H7777" s="5">
        <f>_xlfn.XLOOKUP(Table16[[#This Row],[OrderID]],[3]!Table13456[No заказа],[3]!Table13456[Количество],"",0,1)</f>
        <v>1</v>
      </c>
      <c r="I7777" s="5">
        <f>_xlfn.XLOOKUP(Table16[[#This Row],[OrderID]],[3]!Table13456[No заказа],[3]!Table13456[Цена],"",0,1)</f>
        <v>8996</v>
      </c>
      <c r="J7777" s="2" t="str">
        <f>M01_SETTINGS!$F$2</f>
        <v>KASPI</v>
      </c>
    </row>
    <row r="7778" spans="1:10" x14ac:dyDescent="0.35">
      <c r="A7778" s="3">
        <f>_xlfn.XLOOKUP(Table16[[#This Row],[OrderID]],[3]!Table13456[No заказа],[3]!Table13456[Дата
отправки],"",0,1)</f>
        <v>45562</v>
      </c>
      <c r="B7778" s="2">
        <v>417471788</v>
      </c>
      <c r="C7778" s="2"/>
      <c r="D7778" s="2"/>
      <c r="E7778" s="3"/>
      <c r="F7778" s="3"/>
      <c r="H7778" s="5">
        <f>_xlfn.XLOOKUP(Table16[[#This Row],[OrderID]],[3]!Table13456[No заказа],[3]!Table13456[Количество],"",0,1)</f>
        <v>1</v>
      </c>
      <c r="I7778" s="5">
        <f>_xlfn.XLOOKUP(Table16[[#This Row],[OrderID]],[3]!Table13456[No заказа],[3]!Table13456[Цена],"",0,1)</f>
        <v>7644</v>
      </c>
      <c r="J7778" s="2" t="str">
        <f>M01_SETTINGS!$F$2</f>
        <v>KASPI</v>
      </c>
    </row>
    <row r="7779" spans="1:10" x14ac:dyDescent="0.35">
      <c r="A7779" s="3">
        <f>_xlfn.XLOOKUP(Table16[[#This Row],[OrderID]],[3]!Table13456[No заказа],[3]!Table13456[Дата
отправки],"",0,1)</f>
        <v>45562</v>
      </c>
      <c r="B7779" s="2">
        <v>417342568</v>
      </c>
      <c r="C7779" s="2"/>
      <c r="D7779" s="2"/>
      <c r="E7779" s="3"/>
      <c r="F7779" s="3"/>
      <c r="H7779" s="5">
        <f>_xlfn.XLOOKUP(Table16[[#This Row],[OrderID]],[3]!Table13456[No заказа],[3]!Table13456[Количество],"",0,1)</f>
        <v>1</v>
      </c>
      <c r="I7779" s="5">
        <f>_xlfn.XLOOKUP(Table16[[#This Row],[OrderID]],[3]!Table13456[No заказа],[3]!Table13456[Цена],"",0,1)</f>
        <v>7759</v>
      </c>
      <c r="J7779" s="2" t="str">
        <f>M01_SETTINGS!$F$2</f>
        <v>KASPI</v>
      </c>
    </row>
    <row r="7780" spans="1:10" x14ac:dyDescent="0.35">
      <c r="A7780" s="3">
        <f>_xlfn.XLOOKUP(Table16[[#This Row],[OrderID]],[3]!Table13456[No заказа],[3]!Table13456[Дата
отправки],"",0,1)</f>
        <v>45562</v>
      </c>
      <c r="B7780" s="2">
        <v>417555109</v>
      </c>
      <c r="C7780" s="2"/>
      <c r="D7780" s="2"/>
      <c r="E7780" s="3"/>
      <c r="F7780" s="3"/>
      <c r="H7780" s="5">
        <f>_xlfn.XLOOKUP(Table16[[#This Row],[OrderID]],[3]!Table13456[No заказа],[3]!Table13456[Количество],"",0,1)</f>
        <v>1</v>
      </c>
      <c r="I7780" s="5">
        <f>_xlfn.XLOOKUP(Table16[[#This Row],[OrderID]],[3]!Table13456[No заказа],[3]!Table13456[Цена],"",0,1)</f>
        <v>8358</v>
      </c>
      <c r="J7780" s="2" t="str">
        <f>M01_SETTINGS!$F$2</f>
        <v>KASPI</v>
      </c>
    </row>
    <row r="7781" spans="1:10" x14ac:dyDescent="0.35">
      <c r="A7781" s="3">
        <f>_xlfn.XLOOKUP(Table16[[#This Row],[OrderID]],[3]!Table13456[No заказа],[3]!Table13456[Дата
отправки],"",0,1)</f>
        <v>45562</v>
      </c>
      <c r="B7781" s="2">
        <v>417546816</v>
      </c>
      <c r="C7781" s="2"/>
      <c r="D7781" s="2"/>
      <c r="E7781" s="3"/>
      <c r="F7781" s="3"/>
      <c r="H7781" s="5">
        <f>_xlfn.XLOOKUP(Table16[[#This Row],[OrderID]],[3]!Table13456[No заказа],[3]!Table13456[Количество],"",0,1)</f>
        <v>1</v>
      </c>
      <c r="I7781" s="5">
        <f>_xlfn.XLOOKUP(Table16[[#This Row],[OrderID]],[3]!Table13456[No заказа],[3]!Table13456[Цена],"",0,1)</f>
        <v>8239</v>
      </c>
      <c r="J7781" s="2" t="str">
        <f>M01_SETTINGS!$F$2</f>
        <v>KASPI</v>
      </c>
    </row>
    <row r="7782" spans="1:10" x14ac:dyDescent="0.35">
      <c r="A7782" s="3">
        <f>_xlfn.XLOOKUP(Table16[[#This Row],[OrderID]],[3]!Table13456[No заказа],[3]!Table13456[Дата
отправки],"",0,1)</f>
        <v>45562</v>
      </c>
      <c r="B7782" s="2">
        <v>417425456</v>
      </c>
      <c r="C7782" s="2"/>
      <c r="D7782" s="2"/>
      <c r="E7782" s="3"/>
      <c r="F7782" s="3"/>
      <c r="H7782" s="5">
        <f>_xlfn.XLOOKUP(Table16[[#This Row],[OrderID]],[3]!Table13456[No заказа],[3]!Table13456[Количество],"",0,1)</f>
        <v>1</v>
      </c>
      <c r="I7782" s="5">
        <f>_xlfn.XLOOKUP(Table16[[#This Row],[OrderID]],[3]!Table13456[No заказа],[3]!Table13456[Цена],"",0,1)</f>
        <v>9000</v>
      </c>
      <c r="J7782" s="2" t="str">
        <f>M01_SETTINGS!$F$2</f>
        <v>KASPI</v>
      </c>
    </row>
    <row r="7783" spans="1:10" x14ac:dyDescent="0.35">
      <c r="A7783" s="3">
        <f>_xlfn.XLOOKUP(Table16[[#This Row],[OrderID]],[3]!Table13456[No заказа],[3]!Table13456[Дата
отправки],"",0,1)</f>
        <v>45562</v>
      </c>
      <c r="B7783" s="2">
        <v>417455070</v>
      </c>
      <c r="C7783" s="2"/>
      <c r="D7783" s="2"/>
      <c r="E7783" s="3"/>
      <c r="F7783" s="3"/>
      <c r="H7783" s="5">
        <f>_xlfn.XLOOKUP(Table16[[#This Row],[OrderID]],[3]!Table13456[No заказа],[3]!Table13456[Количество],"",0,1)</f>
        <v>1</v>
      </c>
      <c r="I7783" s="5">
        <f>_xlfn.XLOOKUP(Table16[[#This Row],[OrderID]],[3]!Table13456[No заказа],[3]!Table13456[Цена],"",0,1)</f>
        <v>9000</v>
      </c>
      <c r="J7783" s="2" t="str">
        <f>M01_SETTINGS!$F$2</f>
        <v>KASPI</v>
      </c>
    </row>
    <row r="7784" spans="1:10" x14ac:dyDescent="0.35">
      <c r="A7784" s="3">
        <f>_xlfn.XLOOKUP(Table16[[#This Row],[OrderID]],[3]!Table13456[No заказа],[3]!Table13456[Дата
отправки],"",0,1)</f>
        <v>45562</v>
      </c>
      <c r="B7784" s="2">
        <v>417605770</v>
      </c>
      <c r="C7784" s="2"/>
      <c r="D7784" s="2"/>
      <c r="E7784" s="3"/>
      <c r="F7784" s="3"/>
      <c r="H7784" s="5">
        <f>_xlfn.XLOOKUP(Table16[[#This Row],[OrderID]],[3]!Table13456[No заказа],[3]!Table13456[Количество],"",0,1)</f>
        <v>1</v>
      </c>
      <c r="I7784" s="5">
        <f>_xlfn.XLOOKUP(Table16[[#This Row],[OrderID]],[3]!Table13456[No заказа],[3]!Table13456[Цена],"",0,1)</f>
        <v>9000</v>
      </c>
      <c r="J7784" s="2" t="str">
        <f>M01_SETTINGS!$F$2</f>
        <v>KASPI</v>
      </c>
    </row>
    <row r="7785" spans="1:10" x14ac:dyDescent="0.35">
      <c r="A7785" s="3">
        <f>_xlfn.XLOOKUP(Table16[[#This Row],[OrderID]],[3]!Table13456[No заказа],[3]!Table13456[Дата
отправки],"",0,1)</f>
        <v>45562</v>
      </c>
      <c r="B7785" s="2">
        <v>417486909</v>
      </c>
      <c r="C7785" s="2"/>
      <c r="D7785" s="2"/>
      <c r="E7785" s="3"/>
      <c r="F7785" s="3"/>
      <c r="H7785" s="5">
        <f>_xlfn.XLOOKUP(Table16[[#This Row],[OrderID]],[3]!Table13456[No заказа],[3]!Table13456[Количество],"",0,1)</f>
        <v>1</v>
      </c>
      <c r="I7785" s="5">
        <f>_xlfn.XLOOKUP(Table16[[#This Row],[OrderID]],[3]!Table13456[No заказа],[3]!Table13456[Цена],"",0,1)</f>
        <v>7890</v>
      </c>
      <c r="J7785" s="2" t="str">
        <f>M01_SETTINGS!$F$2</f>
        <v>KASPI</v>
      </c>
    </row>
    <row r="7786" spans="1:10" x14ac:dyDescent="0.35">
      <c r="A7786" s="3">
        <f>_xlfn.XLOOKUP(Table16[[#This Row],[OrderID]],[3]!Table13456[No заказа],[3]!Table13456[Дата
отправки],"",0,1)</f>
        <v>45562</v>
      </c>
      <c r="B7786" s="2">
        <v>417221544</v>
      </c>
      <c r="C7786" s="2"/>
      <c r="D7786" s="2"/>
      <c r="E7786" s="3"/>
      <c r="F7786" s="3"/>
      <c r="H7786" s="5">
        <f>_xlfn.XLOOKUP(Table16[[#This Row],[OrderID]],[3]!Table13456[No заказа],[3]!Table13456[Количество],"",0,1)</f>
        <v>1</v>
      </c>
      <c r="I7786" s="5">
        <f>_xlfn.XLOOKUP(Table16[[#This Row],[OrderID]],[3]!Table13456[No заказа],[3]!Table13456[Цена],"",0,1)</f>
        <v>11300</v>
      </c>
      <c r="J7786" s="2" t="str">
        <f>M01_SETTINGS!$F$2</f>
        <v>KASPI</v>
      </c>
    </row>
    <row r="7787" spans="1:10" x14ac:dyDescent="0.35">
      <c r="A7787" s="3">
        <f>_xlfn.XLOOKUP(Table16[[#This Row],[OrderID]],[3]!Table13456[No заказа],[3]!Table13456[Дата
отправки],"",0,1)</f>
        <v>45562</v>
      </c>
      <c r="B7787" s="2">
        <v>417336804</v>
      </c>
      <c r="C7787" s="2"/>
      <c r="D7787" s="2"/>
      <c r="E7787" s="3"/>
      <c r="F7787" s="3"/>
      <c r="H7787" s="5">
        <f>_xlfn.XLOOKUP(Table16[[#This Row],[OrderID]],[3]!Table13456[No заказа],[3]!Table13456[Количество],"",0,1)</f>
        <v>1</v>
      </c>
      <c r="I7787" s="5">
        <f>_xlfn.XLOOKUP(Table16[[#This Row],[OrderID]],[3]!Table13456[No заказа],[3]!Table13456[Цена],"",0,1)</f>
        <v>7887</v>
      </c>
      <c r="J7787" s="2" t="str">
        <f>M01_SETTINGS!$F$2</f>
        <v>KASPI</v>
      </c>
    </row>
    <row r="7788" spans="1:10" x14ac:dyDescent="0.35">
      <c r="A7788" s="3">
        <f>_xlfn.XLOOKUP(Table16[[#This Row],[OrderID]],[3]!Table13456[No заказа],[3]!Table13456[Дата
отправки],"",0,1)</f>
        <v>45562</v>
      </c>
      <c r="B7788" s="2">
        <v>417328039</v>
      </c>
      <c r="C7788" s="2"/>
      <c r="D7788" s="2"/>
      <c r="E7788" s="3"/>
      <c r="F7788" s="3"/>
      <c r="H7788" s="5">
        <f>_xlfn.XLOOKUP(Table16[[#This Row],[OrderID]],[3]!Table13456[No заказа],[3]!Table13456[Количество],"",0,1)</f>
        <v>1</v>
      </c>
      <c r="I7788" s="5">
        <f>_xlfn.XLOOKUP(Table16[[#This Row],[OrderID]],[3]!Table13456[No заказа],[3]!Table13456[Цена],"",0,1)</f>
        <v>7837</v>
      </c>
      <c r="J7788" s="2" t="str">
        <f>M01_SETTINGS!$F$2</f>
        <v>KASPI</v>
      </c>
    </row>
    <row r="7789" spans="1:10" x14ac:dyDescent="0.35">
      <c r="A7789" s="3">
        <f>_xlfn.XLOOKUP(Table16[[#This Row],[OrderID]],[3]!Table13456[No заказа],[3]!Table13456[Дата
отправки],"",0,1)</f>
        <v>45562</v>
      </c>
      <c r="B7789" s="2">
        <v>417257777</v>
      </c>
      <c r="C7789" s="2"/>
      <c r="D7789" s="2"/>
      <c r="E7789" s="3"/>
      <c r="F7789" s="3"/>
      <c r="H7789" s="5">
        <f>_xlfn.XLOOKUP(Table16[[#This Row],[OrderID]],[3]!Table13456[No заказа],[3]!Table13456[Количество],"",0,1)</f>
        <v>1</v>
      </c>
      <c r="I7789" s="5">
        <f>_xlfn.XLOOKUP(Table16[[#This Row],[OrderID]],[3]!Table13456[No заказа],[3]!Table13456[Цена],"",0,1)</f>
        <v>7886</v>
      </c>
      <c r="J7789" s="2" t="str">
        <f>M01_SETTINGS!$F$2</f>
        <v>KASPI</v>
      </c>
    </row>
    <row r="7790" spans="1:10" x14ac:dyDescent="0.35">
      <c r="A7790" s="3">
        <f>_xlfn.XLOOKUP(Table16[[#This Row],[OrderID]],[3]!Table13456[No заказа],[3]!Table13456[Дата
отправки],"",0,1)</f>
        <v>45562</v>
      </c>
      <c r="B7790" s="2">
        <v>417267333</v>
      </c>
      <c r="C7790" s="2"/>
      <c r="D7790" s="2"/>
      <c r="E7790" s="3"/>
      <c r="F7790" s="3"/>
      <c r="H7790" s="5">
        <f>_xlfn.XLOOKUP(Table16[[#This Row],[OrderID]],[3]!Table13456[No заказа],[3]!Table13456[Количество],"",0,1)</f>
        <v>1</v>
      </c>
      <c r="I7790" s="5">
        <f>_xlfn.XLOOKUP(Table16[[#This Row],[OrderID]],[3]!Table13456[No заказа],[3]!Table13456[Цена],"",0,1)</f>
        <v>7886</v>
      </c>
      <c r="J7790" s="2" t="str">
        <f>M01_SETTINGS!$F$2</f>
        <v>KASPI</v>
      </c>
    </row>
    <row r="7791" spans="1:10" x14ac:dyDescent="0.35">
      <c r="A7791" s="3">
        <f>_xlfn.XLOOKUP(Table16[[#This Row],[OrderID]],[3]!Table13456[No заказа],[3]!Table13456[Дата
отправки],"",0,1)</f>
        <v>45562</v>
      </c>
      <c r="B7791" s="2">
        <v>417488379</v>
      </c>
      <c r="C7791" s="2"/>
      <c r="D7791" s="2"/>
      <c r="E7791" s="3"/>
      <c r="F7791" s="3"/>
      <c r="H7791" s="5">
        <f>_xlfn.XLOOKUP(Table16[[#This Row],[OrderID]],[3]!Table13456[No заказа],[3]!Table13456[Количество],"",0,1)</f>
        <v>1</v>
      </c>
      <c r="I7791" s="5">
        <f>_xlfn.XLOOKUP(Table16[[#This Row],[OrderID]],[3]!Table13456[No заказа],[3]!Table13456[Цена],"",0,1)</f>
        <v>7886</v>
      </c>
      <c r="J7791" s="2" t="str">
        <f>M01_SETTINGS!$F$2</f>
        <v>KASPI</v>
      </c>
    </row>
    <row r="7792" spans="1:10" x14ac:dyDescent="0.35">
      <c r="A7792" s="3">
        <f>_xlfn.XLOOKUP(Table16[[#This Row],[OrderID]],[3]!Table13456[No заказа],[3]!Table13456[Дата
отправки],"",0,1)</f>
        <v>45562</v>
      </c>
      <c r="B7792" s="2">
        <v>417368353</v>
      </c>
      <c r="C7792" s="2"/>
      <c r="D7792" s="2"/>
      <c r="E7792" s="3"/>
      <c r="F7792" s="3"/>
      <c r="H7792" s="5">
        <f>_xlfn.XLOOKUP(Table16[[#This Row],[OrderID]],[3]!Table13456[No заказа],[3]!Table13456[Количество],"",0,1)</f>
        <v>1</v>
      </c>
      <c r="I7792" s="5">
        <f>_xlfn.XLOOKUP(Table16[[#This Row],[OrderID]],[3]!Table13456[No заказа],[3]!Table13456[Цена],"",0,1)</f>
        <v>7892</v>
      </c>
      <c r="J7792" s="2" t="str">
        <f>M01_SETTINGS!$F$2</f>
        <v>KASPI</v>
      </c>
    </row>
    <row r="7793" spans="1:10" x14ac:dyDescent="0.35">
      <c r="A7793" s="3">
        <f>_xlfn.XLOOKUP(Table16[[#This Row],[OrderID]],[3]!Table13456[No заказа],[3]!Table13456[Дата
отправки],"",0,1)</f>
        <v>45562</v>
      </c>
      <c r="B7793" s="2">
        <v>417451084</v>
      </c>
      <c r="C7793" s="2"/>
      <c r="D7793" s="2"/>
      <c r="E7793" s="3"/>
      <c r="F7793" s="3"/>
      <c r="H7793" s="5">
        <f>_xlfn.XLOOKUP(Table16[[#This Row],[OrderID]],[3]!Table13456[No заказа],[3]!Table13456[Количество],"",0,1)</f>
        <v>1</v>
      </c>
      <c r="I7793" s="5">
        <f>_xlfn.XLOOKUP(Table16[[#This Row],[OrderID]],[3]!Table13456[No заказа],[3]!Table13456[Цена],"",0,1)</f>
        <v>7892</v>
      </c>
      <c r="J7793" s="2" t="str">
        <f>M01_SETTINGS!$F$2</f>
        <v>KASPI</v>
      </c>
    </row>
    <row r="7794" spans="1:10" x14ac:dyDescent="0.35">
      <c r="A7794" s="3">
        <f>_xlfn.XLOOKUP(Table16[[#This Row],[OrderID]],[3]!Table13456[No заказа],[3]!Table13456[Дата
отправки],"",0,1)</f>
        <v>45562</v>
      </c>
      <c r="B7794" s="2">
        <v>417536406</v>
      </c>
      <c r="C7794" s="2"/>
      <c r="D7794" s="2"/>
      <c r="E7794" s="3"/>
      <c r="F7794" s="3"/>
      <c r="H7794" s="5">
        <f>_xlfn.XLOOKUP(Table16[[#This Row],[OrderID]],[3]!Table13456[No заказа],[3]!Table13456[Количество],"",0,1)</f>
        <v>1</v>
      </c>
      <c r="I7794" s="5">
        <f>_xlfn.XLOOKUP(Table16[[#This Row],[OrderID]],[3]!Table13456[No заказа],[3]!Table13456[Цена],"",0,1)</f>
        <v>7892</v>
      </c>
      <c r="J7794" s="2" t="str">
        <f>M01_SETTINGS!$F$2</f>
        <v>KASPI</v>
      </c>
    </row>
    <row r="7795" spans="1:10" x14ac:dyDescent="0.35">
      <c r="A7795" s="3">
        <f>_xlfn.XLOOKUP(Table16[[#This Row],[OrderID]],[3]!Table13456[No заказа],[3]!Table13456[Дата
отправки],"",0,1)</f>
        <v>45562</v>
      </c>
      <c r="B7795" s="2">
        <v>417606996</v>
      </c>
      <c r="C7795" s="2"/>
      <c r="D7795" s="2"/>
      <c r="E7795" s="3"/>
      <c r="F7795" s="3"/>
      <c r="H7795" s="5">
        <f>_xlfn.XLOOKUP(Table16[[#This Row],[OrderID]],[3]!Table13456[No заказа],[3]!Table13456[Количество],"",0,1)</f>
        <v>1</v>
      </c>
      <c r="I7795" s="5">
        <f>_xlfn.XLOOKUP(Table16[[#This Row],[OrderID]],[3]!Table13456[No заказа],[3]!Table13456[Цена],"",0,1)</f>
        <v>7892</v>
      </c>
      <c r="J7795" s="2" t="str">
        <f>M01_SETTINGS!$F$2</f>
        <v>KASPI</v>
      </c>
    </row>
    <row r="7796" spans="1:10" x14ac:dyDescent="0.35">
      <c r="A7796" s="3">
        <f>_xlfn.XLOOKUP(Table16[[#This Row],[OrderID]],[3]!Table13456[No заказа],[3]!Table13456[Дата
отправки],"",0,1)</f>
        <v>45562</v>
      </c>
      <c r="B7796" s="2">
        <v>417428744</v>
      </c>
      <c r="C7796" s="2"/>
      <c r="D7796" s="2"/>
      <c r="E7796" s="3"/>
      <c r="F7796" s="3"/>
      <c r="H7796" s="5">
        <f>_xlfn.XLOOKUP(Table16[[#This Row],[OrderID]],[3]!Table13456[No заказа],[3]!Table13456[Количество],"",0,1)</f>
        <v>1</v>
      </c>
      <c r="I7796" s="5">
        <f>_xlfn.XLOOKUP(Table16[[#This Row],[OrderID]],[3]!Table13456[No заказа],[3]!Table13456[Цена],"",0,1)</f>
        <v>7787</v>
      </c>
      <c r="J7796" s="2" t="str">
        <f>M01_SETTINGS!$F$2</f>
        <v>KASPI</v>
      </c>
    </row>
    <row r="7797" spans="1:10" x14ac:dyDescent="0.35">
      <c r="A7797" s="3">
        <f>_xlfn.XLOOKUP(Table16[[#This Row],[OrderID]],[3]!Table13456[No заказа],[3]!Table13456[Дата
отправки],"",0,1)</f>
        <v>45562</v>
      </c>
      <c r="B7797" s="2">
        <v>417235708</v>
      </c>
      <c r="C7797" s="2"/>
      <c r="D7797" s="2"/>
      <c r="E7797" s="3"/>
      <c r="F7797" s="3"/>
      <c r="H7797" s="5">
        <f>_xlfn.XLOOKUP(Table16[[#This Row],[OrderID]],[3]!Table13456[No заказа],[3]!Table13456[Количество],"",0,1)</f>
        <v>1</v>
      </c>
      <c r="I7797" s="5">
        <f>_xlfn.XLOOKUP(Table16[[#This Row],[OrderID]],[3]!Table13456[No заказа],[3]!Table13456[Цена],"",0,1)</f>
        <v>7837</v>
      </c>
      <c r="J7797" s="2" t="str">
        <f>M01_SETTINGS!$F$2</f>
        <v>KASPI</v>
      </c>
    </row>
    <row r="7798" spans="1:10" x14ac:dyDescent="0.35">
      <c r="A7798" s="3">
        <f>_xlfn.XLOOKUP(Table16[[#This Row],[OrderID]],[3]!Table13456[No заказа],[3]!Table13456[Дата
отправки],"",0,1)</f>
        <v>45562</v>
      </c>
      <c r="B7798" s="2">
        <v>417533286</v>
      </c>
      <c r="C7798" s="2"/>
      <c r="D7798" s="2"/>
      <c r="E7798" s="3"/>
      <c r="F7798" s="3"/>
      <c r="H7798" s="5">
        <f>_xlfn.XLOOKUP(Table16[[#This Row],[OrderID]],[3]!Table13456[No заказа],[3]!Table13456[Количество],"",0,1)</f>
        <v>1</v>
      </c>
      <c r="I7798" s="5">
        <f>_xlfn.XLOOKUP(Table16[[#This Row],[OrderID]],[3]!Table13456[No заказа],[3]!Table13456[Цена],"",0,1)</f>
        <v>12599</v>
      </c>
      <c r="J7798" s="2" t="str">
        <f>M01_SETTINGS!$F$2</f>
        <v>KASPI</v>
      </c>
    </row>
    <row r="7799" spans="1:10" x14ac:dyDescent="0.35">
      <c r="A7799" s="3">
        <f>_xlfn.XLOOKUP(Table16[[#This Row],[OrderID]],[3]!Table13456[No заказа],[3]!Table13456[Дата
отправки],"",0,1)</f>
        <v>45562</v>
      </c>
      <c r="B7799" s="2">
        <v>417430407</v>
      </c>
      <c r="C7799" s="2"/>
      <c r="D7799" s="2"/>
      <c r="E7799" s="3"/>
      <c r="F7799" s="3"/>
      <c r="H7799" s="5">
        <f>_xlfn.XLOOKUP(Table16[[#This Row],[OrderID]],[3]!Table13456[No заказа],[3]!Table13456[Количество],"",0,1)</f>
        <v>1</v>
      </c>
      <c r="I7799" s="5">
        <f>_xlfn.XLOOKUP(Table16[[#This Row],[OrderID]],[3]!Table13456[No заказа],[3]!Table13456[Цена],"",0,1)</f>
        <v>8511</v>
      </c>
      <c r="J7799" s="2" t="str">
        <f>M01_SETTINGS!$F$2</f>
        <v>KASPI</v>
      </c>
    </row>
    <row r="7800" spans="1:10" x14ac:dyDescent="0.35">
      <c r="A7800" s="3">
        <f>_xlfn.XLOOKUP(Table16[[#This Row],[OrderID]],[3]!Table13456[No заказа],[3]!Table13456[Дата
отправки],"",0,1)</f>
        <v>45562</v>
      </c>
      <c r="B7800" s="2">
        <v>417363814</v>
      </c>
      <c r="C7800" s="2"/>
      <c r="D7800" s="2"/>
      <c r="E7800" s="3"/>
      <c r="F7800" s="3"/>
      <c r="H7800" s="5">
        <f>_xlfn.XLOOKUP(Table16[[#This Row],[OrderID]],[3]!Table13456[No заказа],[3]!Table13456[Количество],"",0,1)</f>
        <v>1</v>
      </c>
      <c r="I7800" s="5">
        <f>_xlfn.XLOOKUP(Table16[[#This Row],[OrderID]],[3]!Table13456[No заказа],[3]!Table13456[Цена],"",0,1)</f>
        <v>7892</v>
      </c>
      <c r="J7800" s="2" t="str">
        <f>M01_SETTINGS!$F$2</f>
        <v>KASPI</v>
      </c>
    </row>
    <row r="7801" spans="1:10" x14ac:dyDescent="0.35">
      <c r="A7801" s="3">
        <f>_xlfn.XLOOKUP(Table16[[#This Row],[OrderID]],[3]!Table13456[No заказа],[3]!Table13456[Дата
отправки],"",0,1)</f>
        <v>45562</v>
      </c>
      <c r="B7801" s="2">
        <v>417543944</v>
      </c>
      <c r="C7801" s="2"/>
      <c r="D7801" s="2"/>
      <c r="E7801" s="3"/>
      <c r="F7801" s="3"/>
      <c r="H7801" s="5">
        <f>_xlfn.XLOOKUP(Table16[[#This Row],[OrderID]],[3]!Table13456[No заказа],[3]!Table13456[Количество],"",0,1)</f>
        <v>1</v>
      </c>
      <c r="I7801" s="5">
        <f>_xlfn.XLOOKUP(Table16[[#This Row],[OrderID]],[3]!Table13456[No заказа],[3]!Table13456[Цена],"",0,1)</f>
        <v>8402</v>
      </c>
      <c r="J7801" s="2" t="str">
        <f>M01_SETTINGS!$F$2</f>
        <v>KASPI</v>
      </c>
    </row>
    <row r="7802" spans="1:10" x14ac:dyDescent="0.35">
      <c r="A7802" s="3">
        <f>_xlfn.XLOOKUP(Table16[[#This Row],[OrderID]],[3]!Table13456[No заказа],[3]!Table13456[Дата
отправки],"",0,1)</f>
        <v>45562</v>
      </c>
      <c r="B7802" s="2">
        <v>417482401</v>
      </c>
      <c r="C7802" s="2"/>
      <c r="D7802" s="2"/>
      <c r="E7802" s="3"/>
      <c r="F7802" s="3"/>
      <c r="H7802" s="5">
        <f>_xlfn.XLOOKUP(Table16[[#This Row],[OrderID]],[3]!Table13456[No заказа],[3]!Table13456[Количество],"",0,1)</f>
        <v>1</v>
      </c>
      <c r="I7802" s="5">
        <f>_xlfn.XLOOKUP(Table16[[#This Row],[OrderID]],[3]!Table13456[No заказа],[3]!Table13456[Цена],"",0,1)</f>
        <v>8998</v>
      </c>
      <c r="J7802" s="2" t="str">
        <f>M01_SETTINGS!$F$2</f>
        <v>KASPI</v>
      </c>
    </row>
    <row r="7803" spans="1:10" x14ac:dyDescent="0.35">
      <c r="A7803" s="3">
        <f>_xlfn.XLOOKUP(Table16[[#This Row],[OrderID]],[3]!Table13456[No заказа],[3]!Table13456[Дата
отправки],"",0,1)</f>
        <v>45562</v>
      </c>
      <c r="B7803" s="2">
        <v>417718877</v>
      </c>
      <c r="C7803" s="2"/>
      <c r="D7803" s="2"/>
      <c r="E7803" s="3"/>
      <c r="F7803" s="3"/>
      <c r="H7803" s="5">
        <f>_xlfn.XLOOKUP(Table16[[#This Row],[OrderID]],[3]!Table13456[No заказа],[3]!Table13456[Количество],"",0,1)</f>
        <v>1</v>
      </c>
      <c r="I7803" s="5">
        <f>_xlfn.XLOOKUP(Table16[[#This Row],[OrderID]],[3]!Table13456[No заказа],[3]!Table13456[Цена],"",0,1)</f>
        <v>8994</v>
      </c>
      <c r="J7803" s="2" t="str">
        <f>M01_SETTINGS!$F$2</f>
        <v>KASPI</v>
      </c>
    </row>
    <row r="7804" spans="1:10" x14ac:dyDescent="0.35">
      <c r="A7804" s="3">
        <f>_xlfn.XLOOKUP(Table16[[#This Row],[OrderID]],[3]!Table13456[No заказа],[3]!Table13456[Дата
отправки],"",0,1)</f>
        <v>45562</v>
      </c>
      <c r="B7804" s="2">
        <v>417697225</v>
      </c>
      <c r="C7804" s="2"/>
      <c r="D7804" s="2"/>
      <c r="E7804" s="3"/>
      <c r="F7804" s="3"/>
      <c r="H7804" s="5">
        <f>_xlfn.XLOOKUP(Table16[[#This Row],[OrderID]],[3]!Table13456[No заказа],[3]!Table13456[Количество],"",0,1)</f>
        <v>1</v>
      </c>
      <c r="I7804" s="5">
        <f>_xlfn.XLOOKUP(Table16[[#This Row],[OrderID]],[3]!Table13456[No заказа],[3]!Table13456[Цена],"",0,1)</f>
        <v>8357</v>
      </c>
      <c r="J7804" s="2" t="str">
        <f>M01_SETTINGS!$F$2</f>
        <v>KASPI</v>
      </c>
    </row>
    <row r="7805" spans="1:10" x14ac:dyDescent="0.35">
      <c r="A7805" s="3">
        <f>_xlfn.XLOOKUP(Table16[[#This Row],[OrderID]],[3]!Table13456[No заказа],[3]!Table13456[Дата
отправки],"",0,1)</f>
        <v>45562</v>
      </c>
      <c r="B7805" s="2">
        <v>417266906</v>
      </c>
      <c r="C7805" s="2"/>
      <c r="D7805" s="2"/>
      <c r="E7805" s="3"/>
      <c r="F7805" s="3"/>
      <c r="H7805" s="5">
        <f>_xlfn.XLOOKUP(Table16[[#This Row],[OrderID]],[3]!Table13456[No заказа],[3]!Table13456[Количество],"",0,1)</f>
        <v>1</v>
      </c>
      <c r="I7805" s="5">
        <f>_xlfn.XLOOKUP(Table16[[#This Row],[OrderID]],[3]!Table13456[No заказа],[3]!Table13456[Цена],"",0,1)</f>
        <v>8540</v>
      </c>
      <c r="J7805" s="2" t="str">
        <f>M01_SETTINGS!$F$2</f>
        <v>KASPI</v>
      </c>
    </row>
    <row r="7806" spans="1:10" x14ac:dyDescent="0.35">
      <c r="A7806" s="3">
        <f>_xlfn.XLOOKUP(Table16[[#This Row],[OrderID]],[3]!Table13456[No заказа],[3]!Table13456[Дата
отправки],"",0,1)</f>
        <v>45562</v>
      </c>
      <c r="B7806" s="2">
        <v>417558119</v>
      </c>
      <c r="C7806" s="2"/>
      <c r="D7806" s="2"/>
      <c r="E7806" s="3"/>
      <c r="F7806" s="3"/>
      <c r="H7806" s="5">
        <f>_xlfn.XLOOKUP(Table16[[#This Row],[OrderID]],[3]!Table13456[No заказа],[3]!Table13456[Количество],"",0,1)</f>
        <v>1</v>
      </c>
      <c r="I7806" s="5">
        <f>_xlfn.XLOOKUP(Table16[[#This Row],[OrderID]],[3]!Table13456[No заказа],[3]!Table13456[Цена],"",0,1)</f>
        <v>8357</v>
      </c>
      <c r="J7806" s="2" t="str">
        <f>M01_SETTINGS!$F$2</f>
        <v>KASPI</v>
      </c>
    </row>
    <row r="7807" spans="1:10" x14ac:dyDescent="0.35">
      <c r="A7807" s="3">
        <f>_xlfn.XLOOKUP(Table16[[#This Row],[OrderID]],[3]!Table13456[No заказа],[3]!Table13456[Дата
отправки],"",0,1)</f>
        <v>45562</v>
      </c>
      <c r="B7807" s="2">
        <v>417224013</v>
      </c>
      <c r="C7807" s="2"/>
      <c r="D7807" s="2"/>
      <c r="E7807" s="3"/>
      <c r="F7807" s="3"/>
      <c r="H7807" s="5">
        <f>_xlfn.XLOOKUP(Table16[[#This Row],[OrderID]],[3]!Table13456[No заказа],[3]!Table13456[Количество],"",0,1)</f>
        <v>1</v>
      </c>
      <c r="I7807" s="5">
        <f>_xlfn.XLOOKUP(Table16[[#This Row],[OrderID]],[3]!Table13456[No заказа],[3]!Table13456[Цена],"",0,1)</f>
        <v>8361</v>
      </c>
      <c r="J7807" s="2" t="str">
        <f>M01_SETTINGS!$F$2</f>
        <v>KASPI</v>
      </c>
    </row>
    <row r="7808" spans="1:10" x14ac:dyDescent="0.35">
      <c r="A7808" s="3">
        <f>_xlfn.XLOOKUP(Table16[[#This Row],[OrderID]],[3]!Table13456[No заказа],[3]!Table13456[Дата
отправки],"",0,1)</f>
        <v>45562</v>
      </c>
      <c r="B7808" s="2">
        <v>417657899</v>
      </c>
      <c r="C7808" s="2"/>
      <c r="D7808" s="2"/>
      <c r="E7808" s="3"/>
      <c r="F7808" s="3"/>
      <c r="H7808" s="5">
        <f>_xlfn.XLOOKUP(Table16[[#This Row],[OrderID]],[3]!Table13456[No заказа],[3]!Table13456[Количество],"",0,1)</f>
        <v>1</v>
      </c>
      <c r="I7808" s="5">
        <f>_xlfn.XLOOKUP(Table16[[#This Row],[OrderID]],[3]!Table13456[No заказа],[3]!Table13456[Цена],"",0,1)</f>
        <v>7889</v>
      </c>
      <c r="J7808" s="2" t="str">
        <f>M01_SETTINGS!$F$2</f>
        <v>KASPI</v>
      </c>
    </row>
    <row r="7809" spans="1:10" x14ac:dyDescent="0.35">
      <c r="A7809" s="3">
        <f>_xlfn.XLOOKUP(Table16[[#This Row],[OrderID]],[3]!Table13456[No заказа],[3]!Table13456[Дата
отправки],"",0,1)</f>
        <v>45562</v>
      </c>
      <c r="B7809" s="2">
        <v>417305552</v>
      </c>
      <c r="C7809" s="2"/>
      <c r="D7809" s="2"/>
      <c r="E7809" s="3"/>
      <c r="F7809" s="3"/>
      <c r="H7809" s="5">
        <f>_xlfn.XLOOKUP(Table16[[#This Row],[OrderID]],[3]!Table13456[No заказа],[3]!Table13456[Количество],"",0,1)</f>
        <v>1</v>
      </c>
      <c r="I7809" s="5">
        <f>_xlfn.XLOOKUP(Table16[[#This Row],[OrderID]],[3]!Table13456[No заказа],[3]!Table13456[Цена],"",0,1)</f>
        <v>11946</v>
      </c>
      <c r="J7809" s="2" t="str">
        <f>M01_SETTINGS!$F$2</f>
        <v>KASPI</v>
      </c>
    </row>
    <row r="7810" spans="1:10" x14ac:dyDescent="0.35">
      <c r="A7810" s="3">
        <f>_xlfn.XLOOKUP(Table16[[#This Row],[OrderID]],[3]!Table13456[No заказа],[3]!Table13456[Дата
отправки],"",0,1)</f>
        <v>45562</v>
      </c>
      <c r="B7810" s="2">
        <v>417309834</v>
      </c>
      <c r="C7810" s="2"/>
      <c r="D7810" s="2"/>
      <c r="E7810" s="3"/>
      <c r="F7810" s="3"/>
      <c r="H7810" s="5">
        <f>_xlfn.XLOOKUP(Table16[[#This Row],[OrderID]],[3]!Table13456[No заказа],[3]!Table13456[Количество],"",0,1)</f>
        <v>1</v>
      </c>
      <c r="I7810" s="5">
        <f>_xlfn.XLOOKUP(Table16[[#This Row],[OrderID]],[3]!Table13456[No заказа],[3]!Table13456[Цена],"",0,1)</f>
        <v>7889</v>
      </c>
      <c r="J7810" s="2" t="str">
        <f>M01_SETTINGS!$F$2</f>
        <v>KASPI</v>
      </c>
    </row>
    <row r="7811" spans="1:10" x14ac:dyDescent="0.35">
      <c r="A7811" s="3">
        <f>_xlfn.XLOOKUP(Table16[[#This Row],[OrderID]],[3]!Table13456[No заказа],[3]!Table13456[Дата
отправки],"",0,1)</f>
        <v>45562</v>
      </c>
      <c r="B7811" s="2">
        <v>417364240</v>
      </c>
      <c r="C7811" s="2"/>
      <c r="D7811" s="2"/>
      <c r="E7811" s="3"/>
      <c r="F7811" s="3"/>
      <c r="H7811" s="5">
        <f>_xlfn.XLOOKUP(Table16[[#This Row],[OrderID]],[3]!Table13456[No заказа],[3]!Table13456[Количество],"",0,1)</f>
        <v>1</v>
      </c>
      <c r="I7811" s="5">
        <f>_xlfn.XLOOKUP(Table16[[#This Row],[OrderID]],[3]!Table13456[No заказа],[3]!Table13456[Цена],"",0,1)</f>
        <v>7889</v>
      </c>
      <c r="J7811" s="2" t="str">
        <f>M01_SETTINGS!$F$2</f>
        <v>KASPI</v>
      </c>
    </row>
    <row r="7812" spans="1:10" x14ac:dyDescent="0.35">
      <c r="A7812" s="3">
        <f>_xlfn.XLOOKUP(Table16[[#This Row],[OrderID]],[3]!Table13456[No заказа],[3]!Table13456[Дата
отправки],"",0,1)</f>
        <v>45562</v>
      </c>
      <c r="B7812" s="2">
        <v>417411941</v>
      </c>
      <c r="C7812" s="2"/>
      <c r="D7812" s="2"/>
      <c r="E7812" s="3"/>
      <c r="F7812" s="3"/>
      <c r="H7812" s="5">
        <f>_xlfn.XLOOKUP(Table16[[#This Row],[OrderID]],[3]!Table13456[No заказа],[3]!Table13456[Количество],"",0,1)</f>
        <v>1</v>
      </c>
      <c r="I7812" s="5">
        <f>_xlfn.XLOOKUP(Table16[[#This Row],[OrderID]],[3]!Table13456[No заказа],[3]!Table13456[Цена],"",0,1)</f>
        <v>7889</v>
      </c>
      <c r="J7812" s="2" t="str">
        <f>M01_SETTINGS!$F$2</f>
        <v>KASPI</v>
      </c>
    </row>
    <row r="7813" spans="1:10" x14ac:dyDescent="0.35">
      <c r="A7813" s="3">
        <f>_xlfn.XLOOKUP(Table16[[#This Row],[OrderID]],[3]!Table13456[No заказа],[3]!Table13456[Дата
отправки],"",0,1)</f>
        <v>45562</v>
      </c>
      <c r="B7813" s="2">
        <v>417174672</v>
      </c>
      <c r="C7813" s="2"/>
      <c r="D7813" s="2"/>
      <c r="E7813" s="3"/>
      <c r="F7813" s="3"/>
      <c r="H7813" s="5">
        <f>_xlfn.XLOOKUP(Table16[[#This Row],[OrderID]],[3]!Table13456[No заказа],[3]!Table13456[Количество],"",0,1)</f>
        <v>1</v>
      </c>
      <c r="I7813" s="5">
        <f>_xlfn.XLOOKUP(Table16[[#This Row],[OrderID]],[3]!Table13456[No заказа],[3]!Table13456[Цена],"",0,1)</f>
        <v>7886</v>
      </c>
      <c r="J7813" s="2" t="str">
        <f>M01_SETTINGS!$F$2</f>
        <v>KASPI</v>
      </c>
    </row>
    <row r="7814" spans="1:10" x14ac:dyDescent="0.35">
      <c r="A7814" s="3">
        <f>_xlfn.XLOOKUP(Table16[[#This Row],[OrderID]],[3]!Table13456[No заказа],[3]!Table13456[Дата
отправки],"",0,1)</f>
        <v>45562</v>
      </c>
      <c r="B7814" s="2">
        <v>417480472</v>
      </c>
      <c r="C7814" s="2"/>
      <c r="D7814" s="2"/>
      <c r="E7814" s="3"/>
      <c r="F7814" s="3"/>
      <c r="H7814" s="5">
        <f>_xlfn.XLOOKUP(Table16[[#This Row],[OrderID]],[3]!Table13456[No заказа],[3]!Table13456[Количество],"",0,1)</f>
        <v>1</v>
      </c>
      <c r="I7814" s="5">
        <f>_xlfn.XLOOKUP(Table16[[#This Row],[OrderID]],[3]!Table13456[No заказа],[3]!Table13456[Цена],"",0,1)</f>
        <v>7886</v>
      </c>
      <c r="J7814" s="2" t="str">
        <f>M01_SETTINGS!$F$2</f>
        <v>KASPI</v>
      </c>
    </row>
    <row r="7815" spans="1:10" x14ac:dyDescent="0.35">
      <c r="A7815" s="3">
        <f>_xlfn.XLOOKUP(Table16[[#This Row],[OrderID]],[3]!Table13456[No заказа],[3]!Table13456[Дата
отправки],"",0,1)</f>
        <v>45562</v>
      </c>
      <c r="B7815" s="2">
        <v>417390156</v>
      </c>
      <c r="C7815" s="2"/>
      <c r="D7815" s="2"/>
      <c r="E7815" s="3"/>
      <c r="F7815" s="3"/>
      <c r="H7815" s="5">
        <f>_xlfn.XLOOKUP(Table16[[#This Row],[OrderID]],[3]!Table13456[No заказа],[3]!Table13456[Количество],"",0,1)</f>
        <v>1</v>
      </c>
      <c r="I7815" s="5">
        <f>_xlfn.XLOOKUP(Table16[[#This Row],[OrderID]],[3]!Table13456[No заказа],[3]!Table13456[Цена],"",0,1)</f>
        <v>7889</v>
      </c>
      <c r="J7815" s="2" t="str">
        <f>M01_SETTINGS!$F$2</f>
        <v>KASPI</v>
      </c>
    </row>
    <row r="7816" spans="1:10" x14ac:dyDescent="0.35">
      <c r="A7816" s="3">
        <f>_xlfn.XLOOKUP(Table16[[#This Row],[OrderID]],[3]!Table13456[No заказа],[3]!Table13456[Дата
отправки],"",0,1)</f>
        <v>45562</v>
      </c>
      <c r="B7816" s="2">
        <v>417640681</v>
      </c>
      <c r="C7816" s="2"/>
      <c r="D7816" s="2"/>
      <c r="E7816" s="3"/>
      <c r="F7816" s="3"/>
      <c r="H7816" s="5">
        <f>_xlfn.XLOOKUP(Table16[[#This Row],[OrderID]],[3]!Table13456[No заказа],[3]!Table13456[Количество],"",0,1)</f>
        <v>1</v>
      </c>
      <c r="I7816" s="5">
        <f>_xlfn.XLOOKUP(Table16[[#This Row],[OrderID]],[3]!Table13456[No заказа],[3]!Table13456[Цена],"",0,1)</f>
        <v>7893</v>
      </c>
      <c r="J7816" s="2" t="str">
        <f>M01_SETTINGS!$F$2</f>
        <v>KASPI</v>
      </c>
    </row>
    <row r="7817" spans="1:10" x14ac:dyDescent="0.35">
      <c r="A7817" s="3">
        <f>_xlfn.XLOOKUP(Table16[[#This Row],[OrderID]],[3]!Table13456[No заказа],[3]!Table13456[Дата
отправки],"",0,1)</f>
        <v>45562</v>
      </c>
      <c r="B7817" s="2">
        <v>417278443</v>
      </c>
      <c r="C7817" s="2"/>
      <c r="D7817" s="2"/>
      <c r="E7817" s="3"/>
      <c r="F7817" s="3"/>
      <c r="H7817" s="5">
        <f>_xlfn.XLOOKUP(Table16[[#This Row],[OrderID]],[3]!Table13456[No заказа],[3]!Table13456[Количество],"",0,1)</f>
        <v>1</v>
      </c>
      <c r="I7817" s="5">
        <f>_xlfn.XLOOKUP(Table16[[#This Row],[OrderID]],[3]!Table13456[No заказа],[3]!Table13456[Цена],"",0,1)</f>
        <v>8998</v>
      </c>
      <c r="J7817" s="2" t="str">
        <f>M01_SETTINGS!$F$2</f>
        <v>KASPI</v>
      </c>
    </row>
    <row r="7818" spans="1:10" x14ac:dyDescent="0.35">
      <c r="A7818" s="3">
        <f>_xlfn.XLOOKUP(Table16[[#This Row],[OrderID]],[3]!Table13456[No заказа],[3]!Table13456[Дата
отправки],"",0,1)</f>
        <v>45562</v>
      </c>
      <c r="B7818" s="2">
        <v>417147147</v>
      </c>
      <c r="C7818" s="2"/>
      <c r="D7818" s="2"/>
      <c r="E7818" s="3"/>
      <c r="F7818" s="3"/>
      <c r="H7818" s="5">
        <f>_xlfn.XLOOKUP(Table16[[#This Row],[OrderID]],[3]!Table13456[No заказа],[3]!Table13456[Количество],"",0,1)</f>
        <v>1</v>
      </c>
      <c r="I7818" s="5">
        <f>_xlfn.XLOOKUP(Table16[[#This Row],[OrderID]],[3]!Table13456[No заказа],[3]!Table13456[Цена],"",0,1)</f>
        <v>8998</v>
      </c>
      <c r="J7818" s="2" t="str">
        <f>M01_SETTINGS!$F$2</f>
        <v>KASPI</v>
      </c>
    </row>
    <row r="7819" spans="1:10" x14ac:dyDescent="0.35">
      <c r="A7819" s="3">
        <f>_xlfn.XLOOKUP(Table16[[#This Row],[OrderID]],[3]!Table13456[No заказа],[3]!Table13456[Дата
отправки],"",0,1)</f>
        <v>45562</v>
      </c>
      <c r="B7819" s="2">
        <v>417769537</v>
      </c>
      <c r="C7819" s="2"/>
      <c r="D7819" s="2"/>
      <c r="E7819" s="3"/>
      <c r="F7819" s="3"/>
      <c r="H7819" s="5">
        <f>_xlfn.XLOOKUP(Table16[[#This Row],[OrderID]],[3]!Table13456[No заказа],[3]!Table13456[Количество],"",0,1)</f>
        <v>1</v>
      </c>
      <c r="I7819" s="5">
        <f>_xlfn.XLOOKUP(Table16[[#This Row],[OrderID]],[3]!Table13456[No заказа],[3]!Table13456[Цена],"",0,1)</f>
        <v>7838</v>
      </c>
      <c r="J7819" s="2" t="str">
        <f>M01_SETTINGS!$F$2</f>
        <v>KASPI</v>
      </c>
    </row>
    <row r="7820" spans="1:10" x14ac:dyDescent="0.35">
      <c r="A7820" s="3">
        <f>_xlfn.XLOOKUP(Table16[[#This Row],[OrderID]],[3]!Table13456[No заказа],[3]!Table13456[Дата
отправки],"",0,1)</f>
        <v>45562</v>
      </c>
      <c r="B7820" s="2">
        <v>417717232</v>
      </c>
      <c r="C7820" s="2"/>
      <c r="D7820" s="2"/>
      <c r="E7820" s="3"/>
      <c r="F7820" s="3"/>
      <c r="H7820" s="5">
        <f>_xlfn.XLOOKUP(Table16[[#This Row],[OrderID]],[3]!Table13456[No заказа],[3]!Table13456[Количество],"",0,1)</f>
        <v>1</v>
      </c>
      <c r="I7820" s="5">
        <f>_xlfn.XLOOKUP(Table16[[#This Row],[OrderID]],[3]!Table13456[No заказа],[3]!Table13456[Цена],"",0,1)</f>
        <v>8166</v>
      </c>
      <c r="J7820" s="2" t="str">
        <f>M01_SETTINGS!$F$2</f>
        <v>KASPI</v>
      </c>
    </row>
    <row r="7821" spans="1:10" x14ac:dyDescent="0.35">
      <c r="A7821" s="3">
        <f>_xlfn.XLOOKUP(Table16[[#This Row],[OrderID]],[3]!Table13456[No заказа],[3]!Table13456[Дата
отправки],"",0,1)</f>
        <v>45562</v>
      </c>
      <c r="B7821" s="2">
        <v>417337752</v>
      </c>
      <c r="C7821" s="2"/>
      <c r="D7821" s="2"/>
      <c r="E7821" s="3"/>
      <c r="F7821" s="3"/>
      <c r="H7821" s="5">
        <f>_xlfn.XLOOKUP(Table16[[#This Row],[OrderID]],[3]!Table13456[No заказа],[3]!Table13456[Количество],"",0,1)</f>
        <v>1</v>
      </c>
      <c r="I7821" s="5">
        <f>_xlfn.XLOOKUP(Table16[[#This Row],[OrderID]],[3]!Table13456[No заказа],[3]!Table13456[Цена],"",0,1)</f>
        <v>11890</v>
      </c>
      <c r="J7821" s="2" t="str">
        <f>M01_SETTINGS!$F$2</f>
        <v>KASPI</v>
      </c>
    </row>
    <row r="7822" spans="1:10" x14ac:dyDescent="0.35">
      <c r="A7822" s="3">
        <f>_xlfn.XLOOKUP(Table16[[#This Row],[OrderID]],[3]!Table13456[No заказа],[3]!Table13456[Дата
отправки],"",0,1)</f>
        <v>45561</v>
      </c>
      <c r="B7822" s="2">
        <v>416934267</v>
      </c>
      <c r="C7822" s="2"/>
      <c r="D7822" s="2"/>
      <c r="E7822" s="3"/>
      <c r="F7822" s="3"/>
      <c r="H7822" s="5">
        <f>_xlfn.XLOOKUP(Table16[[#This Row],[OrderID]],[3]!Table13456[No заказа],[3]!Table13456[Количество],"",0,1)</f>
        <v>1</v>
      </c>
      <c r="I7822" s="5">
        <f>_xlfn.XLOOKUP(Table16[[#This Row],[OrderID]],[3]!Table13456[No заказа],[3]!Table13456[Цена],"",0,1)</f>
        <v>8994</v>
      </c>
      <c r="J7822" s="2" t="str">
        <f>M01_SETTINGS!$F$2</f>
        <v>KASPI</v>
      </c>
    </row>
    <row r="7823" spans="1:10" x14ac:dyDescent="0.35">
      <c r="A7823" s="3">
        <f>_xlfn.XLOOKUP(Table16[[#This Row],[OrderID]],[3]!Table13456[No заказа],[3]!Table13456[Дата
отправки],"",0,1)</f>
        <v>45561</v>
      </c>
      <c r="B7823" s="2">
        <v>416871456</v>
      </c>
      <c r="C7823" s="2"/>
      <c r="D7823" s="2"/>
      <c r="E7823" s="3"/>
      <c r="F7823" s="3"/>
      <c r="H7823" s="5">
        <f>_xlfn.XLOOKUP(Table16[[#This Row],[OrderID]],[3]!Table13456[No заказа],[3]!Table13456[Количество],"",0,1)</f>
        <v>1</v>
      </c>
      <c r="I7823" s="5">
        <f>_xlfn.XLOOKUP(Table16[[#This Row],[OrderID]],[3]!Table13456[No заказа],[3]!Table13456[Цена],"",0,1)</f>
        <v>8836</v>
      </c>
      <c r="J7823" s="2" t="str">
        <f>M01_SETTINGS!$F$2</f>
        <v>KASPI</v>
      </c>
    </row>
    <row r="7824" spans="1:10" x14ac:dyDescent="0.35">
      <c r="A7824" s="3">
        <f>_xlfn.XLOOKUP(Table16[[#This Row],[OrderID]],[3]!Table13456[No заказа],[3]!Table13456[Дата
отправки],"",0,1)</f>
        <v>45561</v>
      </c>
      <c r="B7824" s="2">
        <v>417006692</v>
      </c>
      <c r="C7824" s="2"/>
      <c r="D7824" s="2"/>
      <c r="E7824" s="3"/>
      <c r="F7824" s="3"/>
      <c r="H7824" s="5">
        <f>_xlfn.XLOOKUP(Table16[[#This Row],[OrderID]],[3]!Table13456[No заказа],[3]!Table13456[Количество],"",0,1)</f>
        <v>1</v>
      </c>
      <c r="I7824" s="5">
        <f>_xlfn.XLOOKUP(Table16[[#This Row],[OrderID]],[3]!Table13456[No заказа],[3]!Table13456[Цена],"",0,1)</f>
        <v>8836</v>
      </c>
      <c r="J7824" s="2" t="str">
        <f>M01_SETTINGS!$F$2</f>
        <v>KASPI</v>
      </c>
    </row>
    <row r="7825" spans="1:10" x14ac:dyDescent="0.35">
      <c r="A7825" s="3">
        <f>_xlfn.XLOOKUP(Table16[[#This Row],[OrderID]],[3]!Table13456[No заказа],[3]!Table13456[Дата
отправки],"",0,1)</f>
        <v>45561</v>
      </c>
      <c r="B7825" s="2">
        <v>416678173</v>
      </c>
      <c r="C7825" s="2"/>
      <c r="D7825" s="2"/>
      <c r="E7825" s="3"/>
      <c r="F7825" s="3"/>
      <c r="H7825" s="5">
        <f>_xlfn.XLOOKUP(Table16[[#This Row],[OrderID]],[3]!Table13456[No заказа],[3]!Table13456[Количество],"",0,1)</f>
        <v>1</v>
      </c>
      <c r="I7825" s="5">
        <f>_xlfn.XLOOKUP(Table16[[#This Row],[OrderID]],[3]!Table13456[No заказа],[3]!Table13456[Цена],"",0,1)</f>
        <v>7605</v>
      </c>
      <c r="J7825" s="2" t="str">
        <f>M01_SETTINGS!$F$2</f>
        <v>KASPI</v>
      </c>
    </row>
    <row r="7826" spans="1:10" x14ac:dyDescent="0.35">
      <c r="A7826" s="3">
        <f>_xlfn.XLOOKUP(Table16[[#This Row],[OrderID]],[3]!Table13456[No заказа],[3]!Table13456[Дата
отправки],"",0,1)</f>
        <v>45561</v>
      </c>
      <c r="B7826" s="2">
        <v>416943284</v>
      </c>
      <c r="C7826" s="2"/>
      <c r="D7826" s="2"/>
      <c r="E7826" s="3"/>
      <c r="F7826" s="3"/>
      <c r="H7826" s="5">
        <f>_xlfn.XLOOKUP(Table16[[#This Row],[OrderID]],[3]!Table13456[No заказа],[3]!Table13456[Количество],"",0,1)</f>
        <v>1</v>
      </c>
      <c r="I7826" s="5">
        <f>_xlfn.XLOOKUP(Table16[[#This Row],[OrderID]],[3]!Table13456[No заказа],[3]!Table13456[Цена],"",0,1)</f>
        <v>7681</v>
      </c>
      <c r="J7826" s="2" t="str">
        <f>M01_SETTINGS!$F$2</f>
        <v>KASPI</v>
      </c>
    </row>
    <row r="7827" spans="1:10" x14ac:dyDescent="0.35">
      <c r="A7827" s="3">
        <f>_xlfn.XLOOKUP(Table16[[#This Row],[OrderID]],[3]!Table13456[No заказа],[3]!Table13456[Дата
отправки],"",0,1)</f>
        <v>45561</v>
      </c>
      <c r="B7827" s="2">
        <v>416914399</v>
      </c>
      <c r="C7827" s="2"/>
      <c r="D7827" s="2"/>
      <c r="E7827" s="3"/>
      <c r="F7827" s="3"/>
      <c r="H7827" s="5">
        <f>_xlfn.XLOOKUP(Table16[[#This Row],[OrderID]],[3]!Table13456[No заказа],[3]!Table13456[Количество],"",0,1)</f>
        <v>1</v>
      </c>
      <c r="I7827" s="5">
        <f>_xlfn.XLOOKUP(Table16[[#This Row],[OrderID]],[3]!Table13456[No заказа],[3]!Table13456[Цена],"",0,1)</f>
        <v>7709</v>
      </c>
      <c r="J7827" s="2" t="str">
        <f>M01_SETTINGS!$F$2</f>
        <v>KASPI</v>
      </c>
    </row>
    <row r="7828" spans="1:10" x14ac:dyDescent="0.35">
      <c r="A7828" s="3">
        <f>_xlfn.XLOOKUP(Table16[[#This Row],[OrderID]],[3]!Table13456[No заказа],[3]!Table13456[Дата
отправки],"",0,1)</f>
        <v>45561</v>
      </c>
      <c r="B7828" s="2">
        <v>416799424</v>
      </c>
      <c r="C7828" s="2"/>
      <c r="D7828" s="2"/>
      <c r="E7828" s="3"/>
      <c r="F7828" s="3"/>
      <c r="H7828" s="5">
        <f>_xlfn.XLOOKUP(Table16[[#This Row],[OrderID]],[3]!Table13456[No заказа],[3]!Table13456[Количество],"",0,1)</f>
        <v>1</v>
      </c>
      <c r="I7828" s="5">
        <f>_xlfn.XLOOKUP(Table16[[#This Row],[OrderID]],[3]!Table13456[No заказа],[3]!Table13456[Цена],"",0,1)</f>
        <v>7783</v>
      </c>
      <c r="J7828" s="2" t="str">
        <f>M01_SETTINGS!$F$2</f>
        <v>KASPI</v>
      </c>
    </row>
    <row r="7829" spans="1:10" x14ac:dyDescent="0.35">
      <c r="A7829" s="3">
        <f>_xlfn.XLOOKUP(Table16[[#This Row],[OrderID]],[3]!Table13456[No заказа],[3]!Table13456[Дата
отправки],"",0,1)</f>
        <v>45561</v>
      </c>
      <c r="B7829" s="2">
        <v>416866089</v>
      </c>
      <c r="C7829" s="2"/>
      <c r="D7829" s="2"/>
      <c r="E7829" s="3"/>
      <c r="F7829" s="3"/>
      <c r="H7829" s="5">
        <f>_xlfn.XLOOKUP(Table16[[#This Row],[OrderID]],[3]!Table13456[No заказа],[3]!Table13456[Количество],"",0,1)</f>
        <v>1</v>
      </c>
      <c r="I7829" s="5">
        <f>_xlfn.XLOOKUP(Table16[[#This Row],[OrderID]],[3]!Table13456[No заказа],[3]!Table13456[Цена],"",0,1)</f>
        <v>8834</v>
      </c>
      <c r="J7829" s="2" t="str">
        <f>M01_SETTINGS!$F$2</f>
        <v>KASPI</v>
      </c>
    </row>
    <row r="7830" spans="1:10" x14ac:dyDescent="0.35">
      <c r="A7830" s="3">
        <f>_xlfn.XLOOKUP(Table16[[#This Row],[OrderID]],[3]!Table13456[No заказа],[3]!Table13456[Дата
отправки],"",0,1)</f>
        <v>45561</v>
      </c>
      <c r="B7830" s="2">
        <v>416889783</v>
      </c>
      <c r="C7830" s="2"/>
      <c r="D7830" s="2"/>
      <c r="E7830" s="3"/>
      <c r="F7830" s="3"/>
      <c r="H7830" s="5">
        <f>_xlfn.XLOOKUP(Table16[[#This Row],[OrderID]],[3]!Table13456[No заказа],[3]!Table13456[Количество],"",0,1)</f>
        <v>1</v>
      </c>
      <c r="I7830" s="5">
        <f>_xlfn.XLOOKUP(Table16[[#This Row],[OrderID]],[3]!Table13456[No заказа],[3]!Table13456[Цена],"",0,1)</f>
        <v>8834</v>
      </c>
      <c r="J7830" s="2" t="str">
        <f>M01_SETTINGS!$F$2</f>
        <v>KASPI</v>
      </c>
    </row>
    <row r="7831" spans="1:10" x14ac:dyDescent="0.35">
      <c r="A7831" s="3">
        <f>_xlfn.XLOOKUP(Table16[[#This Row],[OrderID]],[3]!Table13456[No заказа],[3]!Table13456[Дата
отправки],"",0,1)</f>
        <v>45561</v>
      </c>
      <c r="B7831" s="2">
        <v>416931823</v>
      </c>
      <c r="C7831" s="2"/>
      <c r="D7831" s="2"/>
      <c r="E7831" s="3"/>
      <c r="F7831" s="3"/>
      <c r="H7831" s="5">
        <f>_xlfn.XLOOKUP(Table16[[#This Row],[OrderID]],[3]!Table13456[No заказа],[3]!Table13456[Количество],"",0,1)</f>
        <v>1</v>
      </c>
      <c r="I7831" s="5">
        <f>_xlfn.XLOOKUP(Table16[[#This Row],[OrderID]],[3]!Table13456[No заказа],[3]!Table13456[Цена],"",0,1)</f>
        <v>8593</v>
      </c>
      <c r="J7831" s="2" t="str">
        <f>M01_SETTINGS!$F$2</f>
        <v>KASPI</v>
      </c>
    </row>
    <row r="7832" spans="1:10" x14ac:dyDescent="0.35">
      <c r="A7832" s="3">
        <f>_xlfn.XLOOKUP(Table16[[#This Row],[OrderID]],[3]!Table13456[No заказа],[3]!Table13456[Дата
отправки],"",0,1)</f>
        <v>45561</v>
      </c>
      <c r="B7832" s="2">
        <v>416934001</v>
      </c>
      <c r="C7832" s="2"/>
      <c r="D7832" s="2"/>
      <c r="E7832" s="3"/>
      <c r="F7832" s="3"/>
      <c r="H7832" s="5">
        <f>_xlfn.XLOOKUP(Table16[[#This Row],[OrderID]],[3]!Table13456[No заказа],[3]!Table13456[Количество],"",0,1)</f>
        <v>1</v>
      </c>
      <c r="I7832" s="5">
        <f>_xlfn.XLOOKUP(Table16[[#This Row],[OrderID]],[3]!Table13456[No заказа],[3]!Table13456[Цена],"",0,1)</f>
        <v>9000</v>
      </c>
      <c r="J7832" s="2" t="str">
        <f>M01_SETTINGS!$F$2</f>
        <v>KASPI</v>
      </c>
    </row>
    <row r="7833" spans="1:10" x14ac:dyDescent="0.35">
      <c r="A7833" s="3">
        <f>_xlfn.XLOOKUP(Table16[[#This Row],[OrderID]],[3]!Table13456[No заказа],[3]!Table13456[Дата
отправки],"",0,1)</f>
        <v>45561</v>
      </c>
      <c r="B7833" s="2">
        <v>416828578</v>
      </c>
      <c r="C7833" s="2"/>
      <c r="D7833" s="2"/>
      <c r="E7833" s="3"/>
      <c r="F7833" s="3"/>
      <c r="H7833" s="5">
        <f>_xlfn.XLOOKUP(Table16[[#This Row],[OrderID]],[3]!Table13456[No заказа],[3]!Table13456[Количество],"",0,1)</f>
        <v>1</v>
      </c>
      <c r="I7833" s="5">
        <f>_xlfn.XLOOKUP(Table16[[#This Row],[OrderID]],[3]!Table13456[No заказа],[3]!Table13456[Цена],"",0,1)</f>
        <v>8834</v>
      </c>
      <c r="J7833" s="2" t="str">
        <f>M01_SETTINGS!$F$2</f>
        <v>KASPI</v>
      </c>
    </row>
    <row r="7834" spans="1:10" x14ac:dyDescent="0.35">
      <c r="A7834" s="3">
        <f>_xlfn.XLOOKUP(Table16[[#This Row],[OrderID]],[3]!Table13456[No заказа],[3]!Table13456[Дата
отправки],"",0,1)</f>
        <v>45561</v>
      </c>
      <c r="B7834" s="2">
        <v>416887656</v>
      </c>
      <c r="C7834" s="2"/>
      <c r="D7834" s="2"/>
      <c r="E7834" s="3"/>
      <c r="F7834" s="3"/>
      <c r="H7834" s="5">
        <f>_xlfn.XLOOKUP(Table16[[#This Row],[OrderID]],[3]!Table13456[No заказа],[3]!Table13456[Количество],"",0,1)</f>
        <v>1</v>
      </c>
      <c r="I7834" s="5">
        <f>_xlfn.XLOOKUP(Table16[[#This Row],[OrderID]],[3]!Table13456[No заказа],[3]!Table13456[Цена],"",0,1)</f>
        <v>8834</v>
      </c>
      <c r="J7834" s="2" t="str">
        <f>M01_SETTINGS!$F$2</f>
        <v>KASPI</v>
      </c>
    </row>
    <row r="7835" spans="1:10" x14ac:dyDescent="0.35">
      <c r="A7835" s="3">
        <f>_xlfn.XLOOKUP(Table16[[#This Row],[OrderID]],[3]!Table13456[No заказа],[3]!Table13456[Дата
отправки],"",0,1)</f>
        <v>45561</v>
      </c>
      <c r="B7835" s="2">
        <v>416803611</v>
      </c>
      <c r="C7835" s="2"/>
      <c r="D7835" s="2"/>
      <c r="E7835" s="3"/>
      <c r="F7835" s="3"/>
      <c r="H7835" s="5">
        <f>_xlfn.XLOOKUP(Table16[[#This Row],[OrderID]],[3]!Table13456[No заказа],[3]!Table13456[Количество],"",0,1)</f>
        <v>1</v>
      </c>
      <c r="I7835" s="5">
        <f>_xlfn.XLOOKUP(Table16[[#This Row],[OrderID]],[3]!Table13456[No заказа],[3]!Table13456[Цена],"",0,1)</f>
        <v>8994</v>
      </c>
      <c r="J7835" s="2" t="str">
        <f>M01_SETTINGS!$F$2</f>
        <v>KASPI</v>
      </c>
    </row>
    <row r="7836" spans="1:10" x14ac:dyDescent="0.35">
      <c r="A7836" s="3">
        <f>_xlfn.XLOOKUP(Table16[[#This Row],[OrderID]],[3]!Table13456[No заказа],[3]!Table13456[Дата
отправки],"",0,1)</f>
        <v>45561</v>
      </c>
      <c r="B7836" s="2">
        <v>417014092</v>
      </c>
      <c r="C7836" s="2"/>
      <c r="D7836" s="2"/>
      <c r="E7836" s="3"/>
      <c r="F7836" s="3"/>
      <c r="H7836" s="5">
        <f>_xlfn.XLOOKUP(Table16[[#This Row],[OrderID]],[3]!Table13456[No заказа],[3]!Table13456[Количество],"",0,1)</f>
        <v>1</v>
      </c>
      <c r="I7836" s="5">
        <f>_xlfn.XLOOKUP(Table16[[#This Row],[OrderID]],[3]!Table13456[No заказа],[3]!Table13456[Цена],"",0,1)</f>
        <v>7603</v>
      </c>
      <c r="J7836" s="2" t="str">
        <f>M01_SETTINGS!$F$2</f>
        <v>KASPI</v>
      </c>
    </row>
    <row r="7837" spans="1:10" x14ac:dyDescent="0.35">
      <c r="A7837" s="3">
        <f>_xlfn.XLOOKUP(Table16[[#This Row],[OrderID]],[3]!Table13456[No заказа],[3]!Table13456[Дата
отправки],"",0,1)</f>
        <v>45561</v>
      </c>
      <c r="B7837" s="2">
        <v>416808197</v>
      </c>
      <c r="C7837" s="2"/>
      <c r="D7837" s="2"/>
      <c r="E7837" s="3"/>
      <c r="F7837" s="3"/>
      <c r="H7837" s="5">
        <f>_xlfn.XLOOKUP(Table16[[#This Row],[OrderID]],[3]!Table13456[No заказа],[3]!Table13456[Количество],"",0,1)</f>
        <v>1</v>
      </c>
      <c r="I7837" s="5">
        <f>_xlfn.XLOOKUP(Table16[[#This Row],[OrderID]],[3]!Table13456[No заказа],[3]!Table13456[Цена],"",0,1)</f>
        <v>9868</v>
      </c>
      <c r="J7837" s="2" t="str">
        <f>M01_SETTINGS!$F$2</f>
        <v>KASPI</v>
      </c>
    </row>
    <row r="7838" spans="1:10" x14ac:dyDescent="0.35">
      <c r="A7838" s="3">
        <f>_xlfn.XLOOKUP(Table16[[#This Row],[OrderID]],[3]!Table13456[No заказа],[3]!Table13456[Дата
отправки],"",0,1)</f>
        <v>45561</v>
      </c>
      <c r="B7838" s="2">
        <v>417160804</v>
      </c>
      <c r="C7838" s="2"/>
      <c r="D7838" s="2"/>
      <c r="E7838" s="3"/>
      <c r="F7838" s="3"/>
      <c r="H7838" s="5">
        <f>_xlfn.XLOOKUP(Table16[[#This Row],[OrderID]],[3]!Table13456[No заказа],[3]!Table13456[Количество],"",0,1)</f>
        <v>1</v>
      </c>
      <c r="I7838" s="5">
        <f>_xlfn.XLOOKUP(Table16[[#This Row],[OrderID]],[3]!Table13456[No заказа],[3]!Table13456[Цена],"",0,1)</f>
        <v>9835</v>
      </c>
      <c r="J7838" s="2" t="str">
        <f>M01_SETTINGS!$F$2</f>
        <v>KASPI</v>
      </c>
    </row>
    <row r="7839" spans="1:10" x14ac:dyDescent="0.35">
      <c r="A7839" s="3">
        <f>_xlfn.XLOOKUP(Table16[[#This Row],[OrderID]],[3]!Table13456[No заказа],[3]!Table13456[Дата
отправки],"",0,1)</f>
        <v>45561</v>
      </c>
      <c r="B7839" s="2">
        <v>416703273</v>
      </c>
      <c r="C7839" s="2"/>
      <c r="D7839" s="2"/>
      <c r="E7839" s="3"/>
      <c r="F7839" s="3"/>
      <c r="H7839" s="5">
        <f>_xlfn.XLOOKUP(Table16[[#This Row],[OrderID]],[3]!Table13456[No заказа],[3]!Table13456[Количество],"",0,1)</f>
        <v>1</v>
      </c>
      <c r="I7839" s="5">
        <f>_xlfn.XLOOKUP(Table16[[#This Row],[OrderID]],[3]!Table13456[No заказа],[3]!Table13456[Цена],"",0,1)</f>
        <v>11399</v>
      </c>
      <c r="J7839" s="2" t="str">
        <f>M01_SETTINGS!$F$2</f>
        <v>KASPI</v>
      </c>
    </row>
    <row r="7840" spans="1:10" x14ac:dyDescent="0.35">
      <c r="A7840" s="3">
        <f>_xlfn.XLOOKUP(Table16[[#This Row],[OrderID]],[3]!Table13456[No заказа],[3]!Table13456[Дата
отправки],"",0,1)</f>
        <v>45561</v>
      </c>
      <c r="B7840" s="2">
        <v>416878827</v>
      </c>
      <c r="C7840" s="2"/>
      <c r="D7840" s="2"/>
      <c r="E7840" s="3"/>
      <c r="F7840" s="3"/>
      <c r="H7840" s="5">
        <f>_xlfn.XLOOKUP(Table16[[#This Row],[OrderID]],[3]!Table13456[No заказа],[3]!Table13456[Количество],"",0,1)</f>
        <v>1</v>
      </c>
      <c r="I7840" s="5">
        <f>_xlfn.XLOOKUP(Table16[[#This Row],[OrderID]],[3]!Table13456[No заказа],[3]!Table13456[Цена],"",0,1)</f>
        <v>12809</v>
      </c>
      <c r="J7840" s="2" t="str">
        <f>M01_SETTINGS!$F$2</f>
        <v>KASPI</v>
      </c>
    </row>
    <row r="7841" spans="1:10" x14ac:dyDescent="0.35">
      <c r="A7841" s="3">
        <f>_xlfn.XLOOKUP(Table16[[#This Row],[OrderID]],[3]!Table13456[No заказа],[3]!Table13456[Дата
отправки],"",0,1)</f>
        <v>45561</v>
      </c>
      <c r="B7841" s="2">
        <v>416934060</v>
      </c>
      <c r="C7841" s="2"/>
      <c r="D7841" s="2"/>
      <c r="E7841" s="3"/>
      <c r="F7841" s="3"/>
      <c r="H7841" s="5">
        <f>_xlfn.XLOOKUP(Table16[[#This Row],[OrderID]],[3]!Table13456[No заказа],[3]!Table13456[Количество],"",0,1)</f>
        <v>1</v>
      </c>
      <c r="I7841" s="5">
        <f>_xlfn.XLOOKUP(Table16[[#This Row],[OrderID]],[3]!Table13456[No заказа],[3]!Table13456[Цена],"",0,1)</f>
        <v>8994</v>
      </c>
      <c r="J7841" s="2" t="str">
        <f>M01_SETTINGS!$F$2</f>
        <v>KASPI</v>
      </c>
    </row>
    <row r="7842" spans="1:10" x14ac:dyDescent="0.35">
      <c r="A7842" s="3">
        <f>_xlfn.XLOOKUP(Table16[[#This Row],[OrderID]],[3]!Table13456[No заказа],[3]!Table13456[Дата
отправки],"",0,1)</f>
        <v>45561</v>
      </c>
      <c r="B7842" s="2">
        <v>416828300</v>
      </c>
      <c r="C7842" s="2"/>
      <c r="D7842" s="2"/>
      <c r="E7842" s="3"/>
      <c r="F7842" s="3"/>
      <c r="H7842" s="5">
        <f>_xlfn.XLOOKUP(Table16[[#This Row],[OrderID]],[3]!Table13456[No заказа],[3]!Table13456[Количество],"",0,1)</f>
        <v>1</v>
      </c>
      <c r="I7842" s="5">
        <f>_xlfn.XLOOKUP(Table16[[#This Row],[OrderID]],[3]!Table13456[No заказа],[3]!Table13456[Цена],"",0,1)</f>
        <v>9867</v>
      </c>
      <c r="J7842" s="2" t="str">
        <f>M01_SETTINGS!$F$2</f>
        <v>KASPI</v>
      </c>
    </row>
    <row r="7843" spans="1:10" x14ac:dyDescent="0.35">
      <c r="A7843" s="3">
        <f>_xlfn.XLOOKUP(Table16[[#This Row],[OrderID]],[3]!Table13456[No заказа],[3]!Table13456[Дата
отправки],"",0,1)</f>
        <v>45561</v>
      </c>
      <c r="B7843" s="2">
        <v>416688041</v>
      </c>
      <c r="C7843" s="2"/>
      <c r="D7843" s="2"/>
      <c r="E7843" s="3"/>
      <c r="F7843" s="3"/>
      <c r="H7843" s="5">
        <f>_xlfn.XLOOKUP(Table16[[#This Row],[OrderID]],[3]!Table13456[No заказа],[3]!Table13456[Количество],"",0,1)</f>
        <v>1</v>
      </c>
      <c r="I7843" s="5">
        <f>_xlfn.XLOOKUP(Table16[[#This Row],[OrderID]],[3]!Table13456[No заказа],[3]!Table13456[Цена],"",0,1)</f>
        <v>7886</v>
      </c>
      <c r="J7843" s="2" t="str">
        <f>M01_SETTINGS!$F$2</f>
        <v>KASPI</v>
      </c>
    </row>
    <row r="7844" spans="1:10" x14ac:dyDescent="0.35">
      <c r="A7844" s="3">
        <f>_xlfn.XLOOKUP(Table16[[#This Row],[OrderID]],[3]!Table13456[No заказа],[3]!Table13456[Дата
отправки],"",0,1)</f>
        <v>45561</v>
      </c>
      <c r="B7844" s="2">
        <v>416861345</v>
      </c>
      <c r="C7844" s="2"/>
      <c r="D7844" s="2"/>
      <c r="E7844" s="3"/>
      <c r="F7844" s="3"/>
      <c r="H7844" s="5">
        <f>_xlfn.XLOOKUP(Table16[[#This Row],[OrderID]],[3]!Table13456[No заказа],[3]!Table13456[Количество],"",0,1)</f>
        <v>1</v>
      </c>
      <c r="I7844" s="5">
        <f>_xlfn.XLOOKUP(Table16[[#This Row],[OrderID]],[3]!Table13456[No заказа],[3]!Table13456[Цена],"",0,1)</f>
        <v>7886</v>
      </c>
      <c r="J7844" s="2" t="str">
        <f>M01_SETTINGS!$F$2</f>
        <v>KASPI</v>
      </c>
    </row>
    <row r="7845" spans="1:10" x14ac:dyDescent="0.35">
      <c r="A7845" s="3">
        <f>_xlfn.XLOOKUP(Table16[[#This Row],[OrderID]],[3]!Table13456[No заказа],[3]!Table13456[Дата
отправки],"",0,1)</f>
        <v>45561</v>
      </c>
      <c r="B7845" s="2">
        <v>416910779</v>
      </c>
      <c r="C7845" s="2"/>
      <c r="D7845" s="2"/>
      <c r="E7845" s="3"/>
      <c r="F7845" s="3"/>
      <c r="H7845" s="5">
        <f>_xlfn.XLOOKUP(Table16[[#This Row],[OrderID]],[3]!Table13456[No заказа],[3]!Table13456[Количество],"",0,1)</f>
        <v>1</v>
      </c>
      <c r="I7845" s="5">
        <f>_xlfn.XLOOKUP(Table16[[#This Row],[OrderID]],[3]!Table13456[No заказа],[3]!Table13456[Цена],"",0,1)</f>
        <v>7886</v>
      </c>
      <c r="J7845" s="2" t="str">
        <f>M01_SETTINGS!$F$2</f>
        <v>KASPI</v>
      </c>
    </row>
    <row r="7846" spans="1:10" x14ac:dyDescent="0.35">
      <c r="A7846" s="3">
        <f>_xlfn.XLOOKUP(Table16[[#This Row],[OrderID]],[3]!Table13456[No заказа],[3]!Table13456[Дата
отправки],"",0,1)</f>
        <v>45561</v>
      </c>
      <c r="B7846" s="2">
        <v>417127493</v>
      </c>
      <c r="C7846" s="2"/>
      <c r="D7846" s="2"/>
      <c r="E7846" s="3"/>
      <c r="F7846" s="3"/>
      <c r="H7846" s="5">
        <f>_xlfn.XLOOKUP(Table16[[#This Row],[OrderID]],[3]!Table13456[No заказа],[3]!Table13456[Количество],"",0,1)</f>
        <v>1</v>
      </c>
      <c r="I7846" s="5">
        <f>_xlfn.XLOOKUP(Table16[[#This Row],[OrderID]],[3]!Table13456[No заказа],[3]!Table13456[Цена],"",0,1)</f>
        <v>7886</v>
      </c>
      <c r="J7846" s="2" t="str">
        <f>M01_SETTINGS!$F$2</f>
        <v>KASPI</v>
      </c>
    </row>
    <row r="7847" spans="1:10" x14ac:dyDescent="0.35">
      <c r="A7847" s="3">
        <f>_xlfn.XLOOKUP(Table16[[#This Row],[OrderID]],[3]!Table13456[No заказа],[3]!Table13456[Дата
отправки],"",0,1)</f>
        <v>45561</v>
      </c>
      <c r="B7847" s="2">
        <v>416775286</v>
      </c>
      <c r="C7847" s="2"/>
      <c r="D7847" s="2"/>
      <c r="E7847" s="3"/>
      <c r="F7847" s="3"/>
      <c r="H7847" s="5">
        <f>_xlfn.XLOOKUP(Table16[[#This Row],[OrderID]],[3]!Table13456[No заказа],[3]!Table13456[Количество],"",0,1)</f>
        <v>1</v>
      </c>
      <c r="I7847" s="5">
        <f>_xlfn.XLOOKUP(Table16[[#This Row],[OrderID]],[3]!Table13456[No заказа],[3]!Table13456[Цена],"",0,1)</f>
        <v>7892</v>
      </c>
      <c r="J7847" s="2" t="str">
        <f>M01_SETTINGS!$F$2</f>
        <v>KASPI</v>
      </c>
    </row>
    <row r="7848" spans="1:10" x14ac:dyDescent="0.35">
      <c r="A7848" s="3">
        <f>_xlfn.XLOOKUP(Table16[[#This Row],[OrderID]],[3]!Table13456[No заказа],[3]!Table13456[Дата
отправки],"",0,1)</f>
        <v>45561</v>
      </c>
      <c r="B7848" s="2">
        <v>416850106</v>
      </c>
      <c r="C7848" s="2"/>
      <c r="D7848" s="2"/>
      <c r="E7848" s="3"/>
      <c r="F7848" s="3"/>
      <c r="H7848" s="5">
        <f>_xlfn.XLOOKUP(Table16[[#This Row],[OrderID]],[3]!Table13456[No заказа],[3]!Table13456[Количество],"",0,1)</f>
        <v>1</v>
      </c>
      <c r="I7848" s="5">
        <f>_xlfn.XLOOKUP(Table16[[#This Row],[OrderID]],[3]!Table13456[No заказа],[3]!Table13456[Цена],"",0,1)</f>
        <v>7892</v>
      </c>
      <c r="J7848" s="2" t="str">
        <f>M01_SETTINGS!$F$2</f>
        <v>KASPI</v>
      </c>
    </row>
    <row r="7849" spans="1:10" x14ac:dyDescent="0.35">
      <c r="A7849" s="3">
        <f>_xlfn.XLOOKUP(Table16[[#This Row],[OrderID]],[3]!Table13456[No заказа],[3]!Table13456[Дата
отправки],"",0,1)</f>
        <v>45561</v>
      </c>
      <c r="B7849" s="2">
        <v>416890899</v>
      </c>
      <c r="C7849" s="2"/>
      <c r="D7849" s="2"/>
      <c r="E7849" s="3"/>
      <c r="F7849" s="3"/>
      <c r="H7849" s="5">
        <f>_xlfn.XLOOKUP(Table16[[#This Row],[OrderID]],[3]!Table13456[No заказа],[3]!Table13456[Количество],"",0,1)</f>
        <v>1</v>
      </c>
      <c r="I7849" s="5">
        <f>_xlfn.XLOOKUP(Table16[[#This Row],[OrderID]],[3]!Table13456[No заказа],[3]!Table13456[Цена],"",0,1)</f>
        <v>7839</v>
      </c>
      <c r="J7849" s="2" t="str">
        <f>M01_SETTINGS!$F$2</f>
        <v>KASPI</v>
      </c>
    </row>
    <row r="7850" spans="1:10" x14ac:dyDescent="0.35">
      <c r="A7850" s="3">
        <f>_xlfn.XLOOKUP(Table16[[#This Row],[OrderID]],[3]!Table13456[No заказа],[3]!Table13456[Дата
отправки],"",0,1)</f>
        <v>45561</v>
      </c>
      <c r="B7850" s="2">
        <v>416917675</v>
      </c>
      <c r="C7850" s="2"/>
      <c r="D7850" s="2"/>
      <c r="E7850" s="3"/>
      <c r="F7850" s="3"/>
      <c r="H7850" s="5">
        <f>_xlfn.XLOOKUP(Table16[[#This Row],[OrderID]],[3]!Table13456[No заказа],[3]!Table13456[Количество],"",0,1)</f>
        <v>1</v>
      </c>
      <c r="I7850" s="5">
        <f>_xlfn.XLOOKUP(Table16[[#This Row],[OrderID]],[3]!Table13456[No заказа],[3]!Table13456[Цена],"",0,1)</f>
        <v>7839</v>
      </c>
      <c r="J7850" s="2" t="str">
        <f>M01_SETTINGS!$F$2</f>
        <v>KASPI</v>
      </c>
    </row>
    <row r="7851" spans="1:10" x14ac:dyDescent="0.35">
      <c r="A7851" s="3">
        <f>_xlfn.XLOOKUP(Table16[[#This Row],[OrderID]],[3]!Table13456[No заказа],[3]!Table13456[Дата
отправки],"",0,1)</f>
        <v>45561</v>
      </c>
      <c r="B7851" s="2">
        <v>416927435</v>
      </c>
      <c r="C7851" s="2"/>
      <c r="D7851" s="2"/>
      <c r="E7851" s="3"/>
      <c r="F7851" s="3"/>
      <c r="H7851" s="5">
        <f>_xlfn.XLOOKUP(Table16[[#This Row],[OrderID]],[3]!Table13456[No заказа],[3]!Table13456[Количество],"",0,1)</f>
        <v>1</v>
      </c>
      <c r="I7851" s="5">
        <f>_xlfn.XLOOKUP(Table16[[#This Row],[OrderID]],[3]!Table13456[No заказа],[3]!Table13456[Цена],"",0,1)</f>
        <v>7839</v>
      </c>
      <c r="J7851" s="2" t="str">
        <f>M01_SETTINGS!$F$2</f>
        <v>KASPI</v>
      </c>
    </row>
    <row r="7852" spans="1:10" x14ac:dyDescent="0.35">
      <c r="A7852" s="3">
        <f>_xlfn.XLOOKUP(Table16[[#This Row],[OrderID]],[3]!Table13456[No заказа],[3]!Table13456[Дата
отправки],"",0,1)</f>
        <v>45561</v>
      </c>
      <c r="B7852" s="2">
        <v>417035144</v>
      </c>
      <c r="C7852" s="2"/>
      <c r="D7852" s="2"/>
      <c r="E7852" s="3"/>
      <c r="F7852" s="3"/>
      <c r="H7852" s="5">
        <f>_xlfn.XLOOKUP(Table16[[#This Row],[OrderID]],[3]!Table13456[No заказа],[3]!Table13456[Количество],"",0,1)</f>
        <v>1</v>
      </c>
      <c r="I7852" s="5">
        <f>_xlfn.XLOOKUP(Table16[[#This Row],[OrderID]],[3]!Table13456[No заказа],[3]!Table13456[Цена],"",0,1)</f>
        <v>12789</v>
      </c>
      <c r="J7852" s="2" t="str">
        <f>M01_SETTINGS!$F$2</f>
        <v>KASPI</v>
      </c>
    </row>
    <row r="7853" spans="1:10" x14ac:dyDescent="0.35">
      <c r="A7853" s="3">
        <f>_xlfn.XLOOKUP(Table16[[#This Row],[OrderID]],[3]!Table13456[No заказа],[3]!Table13456[Дата
отправки],"",0,1)</f>
        <v>45561</v>
      </c>
      <c r="B7853" s="2">
        <v>416899437</v>
      </c>
      <c r="C7853" s="2"/>
      <c r="D7853" s="2"/>
      <c r="E7853" s="3"/>
      <c r="F7853" s="3"/>
      <c r="H7853" s="5">
        <f>_xlfn.XLOOKUP(Table16[[#This Row],[OrderID]],[3]!Table13456[No заказа],[3]!Table13456[Количество],"",0,1)</f>
        <v>1</v>
      </c>
      <c r="I7853" s="5">
        <f>_xlfn.XLOOKUP(Table16[[#This Row],[OrderID]],[3]!Table13456[No заказа],[3]!Table13456[Цена],"",0,1)</f>
        <v>8994</v>
      </c>
      <c r="J7853" s="2" t="str">
        <f>M01_SETTINGS!$F$2</f>
        <v>KASPI</v>
      </c>
    </row>
    <row r="7854" spans="1:10" x14ac:dyDescent="0.35">
      <c r="A7854" s="3">
        <f>_xlfn.XLOOKUP(Table16[[#This Row],[OrderID]],[3]!Table13456[No заказа],[3]!Table13456[Дата
отправки],"",0,1)</f>
        <v>45561</v>
      </c>
      <c r="B7854" s="2">
        <v>416895102</v>
      </c>
      <c r="C7854" s="2"/>
      <c r="D7854" s="2"/>
      <c r="E7854" s="3"/>
      <c r="F7854" s="3"/>
      <c r="H7854" s="5">
        <f>_xlfn.XLOOKUP(Table16[[#This Row],[OrderID]],[3]!Table13456[No заказа],[3]!Table13456[Количество],"",0,1)</f>
        <v>1</v>
      </c>
      <c r="I7854" s="5">
        <f>_xlfn.XLOOKUP(Table16[[#This Row],[OrderID]],[3]!Table13456[No заказа],[3]!Table13456[Цена],"",0,1)</f>
        <v>8600</v>
      </c>
      <c r="J7854" s="2" t="str">
        <f>M01_SETTINGS!$F$2</f>
        <v>KASPI</v>
      </c>
    </row>
    <row r="7855" spans="1:10" x14ac:dyDescent="0.35">
      <c r="A7855" s="3">
        <f>_xlfn.XLOOKUP(Table16[[#This Row],[OrderID]],[3]!Table13456[No заказа],[3]!Table13456[Дата
отправки],"",0,1)</f>
        <v>45561</v>
      </c>
      <c r="B7855" s="2">
        <v>416738869</v>
      </c>
      <c r="C7855" s="2"/>
      <c r="D7855" s="2"/>
      <c r="E7855" s="3"/>
      <c r="F7855" s="3"/>
      <c r="H7855" s="5">
        <f>_xlfn.XLOOKUP(Table16[[#This Row],[OrderID]],[3]!Table13456[No заказа],[3]!Table13456[Количество],"",0,1)</f>
        <v>1</v>
      </c>
      <c r="I7855" s="5">
        <f>_xlfn.XLOOKUP(Table16[[#This Row],[OrderID]],[3]!Table13456[No заказа],[3]!Table13456[Цена],"",0,1)</f>
        <v>8365</v>
      </c>
      <c r="J7855" s="2" t="str">
        <f>M01_SETTINGS!$F$2</f>
        <v>KASPI</v>
      </c>
    </row>
    <row r="7856" spans="1:10" x14ac:dyDescent="0.35">
      <c r="A7856" s="3">
        <f>_xlfn.XLOOKUP(Table16[[#This Row],[OrderID]],[3]!Table13456[No заказа],[3]!Table13456[Дата
отправки],"",0,1)</f>
        <v>45561</v>
      </c>
      <c r="B7856" s="2">
        <v>416917267</v>
      </c>
      <c r="C7856" s="2"/>
      <c r="D7856" s="2"/>
      <c r="E7856" s="3"/>
      <c r="F7856" s="3"/>
      <c r="H7856" s="5">
        <f>_xlfn.XLOOKUP(Table16[[#This Row],[OrderID]],[3]!Table13456[No заказа],[3]!Table13456[Количество],"",0,1)</f>
        <v>1</v>
      </c>
      <c r="I7856" s="5">
        <f>_xlfn.XLOOKUP(Table16[[#This Row],[OrderID]],[3]!Table13456[No заказа],[3]!Table13456[Цена],"",0,1)</f>
        <v>8365</v>
      </c>
      <c r="J7856" s="2" t="str">
        <f>M01_SETTINGS!$F$2</f>
        <v>KASPI</v>
      </c>
    </row>
    <row r="7857" spans="1:10" x14ac:dyDescent="0.35">
      <c r="A7857" s="3">
        <f>_xlfn.XLOOKUP(Table16[[#This Row],[OrderID]],[3]!Table13456[No заказа],[3]!Table13456[Дата
отправки],"",0,1)</f>
        <v>45561</v>
      </c>
      <c r="B7857" s="2">
        <v>416929082</v>
      </c>
      <c r="C7857" s="2"/>
      <c r="D7857" s="2"/>
      <c r="E7857" s="3"/>
      <c r="F7857" s="3"/>
      <c r="H7857" s="5">
        <f>_xlfn.XLOOKUP(Table16[[#This Row],[OrderID]],[3]!Table13456[No заказа],[3]!Table13456[Количество],"",0,1)</f>
        <v>1</v>
      </c>
      <c r="I7857" s="5">
        <f>_xlfn.XLOOKUP(Table16[[#This Row],[OrderID]],[3]!Table13456[No заказа],[3]!Table13456[Цена],"",0,1)</f>
        <v>8594</v>
      </c>
      <c r="J7857" s="2" t="str">
        <f>M01_SETTINGS!$F$2</f>
        <v>KASPI</v>
      </c>
    </row>
    <row r="7858" spans="1:10" x14ac:dyDescent="0.35">
      <c r="A7858" s="3">
        <f>_xlfn.XLOOKUP(Table16[[#This Row],[OrderID]],[3]!Table13456[No заказа],[3]!Table13456[Дата
отправки],"",0,1)</f>
        <v>45561</v>
      </c>
      <c r="B7858" s="2">
        <v>416868438</v>
      </c>
      <c r="C7858" s="2"/>
      <c r="D7858" s="2"/>
      <c r="E7858" s="3"/>
      <c r="F7858" s="3"/>
      <c r="H7858" s="5">
        <f>_xlfn.XLOOKUP(Table16[[#This Row],[OrderID]],[3]!Table13456[No заказа],[3]!Table13456[Количество],"",0,1)</f>
        <v>1</v>
      </c>
      <c r="I7858" s="5">
        <f>_xlfn.XLOOKUP(Table16[[#This Row],[OrderID]],[3]!Table13456[No заказа],[3]!Table13456[Цена],"",0,1)</f>
        <v>7886</v>
      </c>
      <c r="J7858" s="2" t="str">
        <f>M01_SETTINGS!$F$2</f>
        <v>KASPI</v>
      </c>
    </row>
    <row r="7859" spans="1:10" x14ac:dyDescent="0.35">
      <c r="A7859" s="3">
        <f>_xlfn.XLOOKUP(Table16[[#This Row],[OrderID]],[3]!Table13456[No заказа],[3]!Table13456[Дата
отправки],"",0,1)</f>
        <v>45561</v>
      </c>
      <c r="B7859" s="2">
        <v>416945236</v>
      </c>
      <c r="C7859" s="2"/>
      <c r="D7859" s="2"/>
      <c r="E7859" s="3"/>
      <c r="F7859" s="3"/>
      <c r="H7859" s="5">
        <f>_xlfn.XLOOKUP(Table16[[#This Row],[OrderID]],[3]!Table13456[No заказа],[3]!Table13456[Количество],"",0,1)</f>
        <v>1</v>
      </c>
      <c r="I7859" s="5">
        <f>_xlfn.XLOOKUP(Table16[[#This Row],[OrderID]],[3]!Table13456[No заказа],[3]!Table13456[Цена],"",0,1)</f>
        <v>7892</v>
      </c>
      <c r="J7859" s="2" t="str">
        <f>M01_SETTINGS!$F$2</f>
        <v>KASPI</v>
      </c>
    </row>
    <row r="7860" spans="1:10" x14ac:dyDescent="0.35">
      <c r="A7860" s="3">
        <f>_xlfn.XLOOKUP(Table16[[#This Row],[OrderID]],[3]!Table13456[No заказа],[3]!Table13456[Дата
отправки],"",0,1)</f>
        <v>45561</v>
      </c>
      <c r="B7860" s="2">
        <v>417002085</v>
      </c>
      <c r="C7860" s="2"/>
      <c r="D7860" s="2"/>
      <c r="E7860" s="3"/>
      <c r="F7860" s="3"/>
      <c r="H7860" s="5">
        <f>_xlfn.XLOOKUP(Table16[[#This Row],[OrderID]],[3]!Table13456[No заказа],[3]!Table13456[Количество],"",0,1)</f>
        <v>1</v>
      </c>
      <c r="I7860" s="5">
        <f>_xlfn.XLOOKUP(Table16[[#This Row],[OrderID]],[3]!Table13456[No заказа],[3]!Table13456[Цена],"",0,1)</f>
        <v>7892</v>
      </c>
      <c r="J7860" s="2" t="str">
        <f>M01_SETTINGS!$F$2</f>
        <v>KASPI</v>
      </c>
    </row>
    <row r="7861" spans="1:10" x14ac:dyDescent="0.35">
      <c r="A7861" s="3">
        <f>_xlfn.XLOOKUP(Table16[[#This Row],[OrderID]],[3]!Table13456[No заказа],[3]!Table13456[Дата
отправки],"",0,1)</f>
        <v>45561</v>
      </c>
      <c r="B7861" s="2">
        <v>417006254</v>
      </c>
      <c r="C7861" s="2"/>
      <c r="D7861" s="2"/>
      <c r="E7861" s="3"/>
      <c r="F7861" s="3"/>
      <c r="H7861" s="5">
        <f>_xlfn.XLOOKUP(Table16[[#This Row],[OrderID]],[3]!Table13456[No заказа],[3]!Table13456[Количество],"",0,1)</f>
        <v>1</v>
      </c>
      <c r="I7861" s="5">
        <f>_xlfn.XLOOKUP(Table16[[#This Row],[OrderID]],[3]!Table13456[No заказа],[3]!Table13456[Цена],"",0,1)</f>
        <v>7892</v>
      </c>
      <c r="J7861" s="2" t="str">
        <f>M01_SETTINGS!$F$2</f>
        <v>KASPI</v>
      </c>
    </row>
    <row r="7862" spans="1:10" x14ac:dyDescent="0.35">
      <c r="A7862" s="3">
        <f>_xlfn.XLOOKUP(Table16[[#This Row],[OrderID]],[3]!Table13456[No заказа],[3]!Table13456[Дата
отправки],"",0,1)</f>
        <v>45561</v>
      </c>
      <c r="B7862" s="2">
        <v>417112907</v>
      </c>
      <c r="C7862" s="2"/>
      <c r="D7862" s="2"/>
      <c r="E7862" s="3"/>
      <c r="F7862" s="3"/>
      <c r="H7862" s="5">
        <f>_xlfn.XLOOKUP(Table16[[#This Row],[OrderID]],[3]!Table13456[No заказа],[3]!Table13456[Количество],"",0,1)</f>
        <v>1</v>
      </c>
      <c r="I7862" s="5">
        <f>_xlfn.XLOOKUP(Table16[[#This Row],[OrderID]],[3]!Table13456[No заказа],[3]!Table13456[Цена],"",0,1)</f>
        <v>7892</v>
      </c>
      <c r="J7862" s="2" t="str">
        <f>M01_SETTINGS!$F$2</f>
        <v>KASPI</v>
      </c>
    </row>
    <row r="7863" spans="1:10" x14ac:dyDescent="0.35">
      <c r="A7863" s="3">
        <f>_xlfn.XLOOKUP(Table16[[#This Row],[OrderID]],[3]!Table13456[No заказа],[3]!Table13456[Дата
отправки],"",0,1)</f>
        <v>45561</v>
      </c>
      <c r="B7863" s="2">
        <v>417133483</v>
      </c>
      <c r="C7863" s="2"/>
      <c r="D7863" s="2"/>
      <c r="E7863" s="3"/>
      <c r="F7863" s="3"/>
      <c r="H7863" s="5">
        <f>_xlfn.XLOOKUP(Table16[[#This Row],[OrderID]],[3]!Table13456[No заказа],[3]!Table13456[Количество],"",0,1)</f>
        <v>1</v>
      </c>
      <c r="I7863" s="5">
        <f>_xlfn.XLOOKUP(Table16[[#This Row],[OrderID]],[3]!Table13456[No заказа],[3]!Table13456[Цена],"",0,1)</f>
        <v>8396</v>
      </c>
      <c r="J7863" s="2" t="str">
        <f>M01_SETTINGS!$F$2</f>
        <v>KASPI</v>
      </c>
    </row>
    <row r="7864" spans="1:10" x14ac:dyDescent="0.35">
      <c r="A7864" s="3">
        <f>_xlfn.XLOOKUP(Table16[[#This Row],[OrderID]],[3]!Table13456[No заказа],[3]!Table13456[Дата
отправки],"",0,1)</f>
        <v>45561</v>
      </c>
      <c r="B7864" s="2">
        <v>416953760</v>
      </c>
      <c r="C7864" s="2"/>
      <c r="D7864" s="2"/>
      <c r="E7864" s="3"/>
      <c r="F7864" s="3"/>
      <c r="H7864" s="5">
        <f>_xlfn.XLOOKUP(Table16[[#This Row],[OrderID]],[3]!Table13456[No заказа],[3]!Table13456[Количество],"",0,1)</f>
        <v>1</v>
      </c>
      <c r="I7864" s="5">
        <f>_xlfn.XLOOKUP(Table16[[#This Row],[OrderID]],[3]!Table13456[No заказа],[3]!Table13456[Цена],"",0,1)</f>
        <v>8510</v>
      </c>
      <c r="J7864" s="2" t="str">
        <f>M01_SETTINGS!$F$2</f>
        <v>KASPI</v>
      </c>
    </row>
    <row r="7865" spans="1:10" x14ac:dyDescent="0.35">
      <c r="A7865" s="3">
        <f>_xlfn.XLOOKUP(Table16[[#This Row],[OrderID]],[3]!Table13456[No заказа],[3]!Table13456[Дата
отправки],"",0,1)</f>
        <v>45561</v>
      </c>
      <c r="B7865" s="2">
        <v>417131391</v>
      </c>
      <c r="C7865" s="2"/>
      <c r="D7865" s="2"/>
      <c r="E7865" s="3"/>
      <c r="F7865" s="3"/>
      <c r="H7865" s="5">
        <f>_xlfn.XLOOKUP(Table16[[#This Row],[OrderID]],[3]!Table13456[No заказа],[3]!Table13456[Количество],"",0,1)</f>
        <v>1</v>
      </c>
      <c r="I7865" s="5">
        <f>_xlfn.XLOOKUP(Table16[[#This Row],[OrderID]],[3]!Table13456[No заказа],[3]!Table13456[Цена],"",0,1)</f>
        <v>12400</v>
      </c>
      <c r="J7865" s="2" t="str">
        <f>M01_SETTINGS!$F$2</f>
        <v>KASPI</v>
      </c>
    </row>
    <row r="7866" spans="1:10" x14ac:dyDescent="0.35">
      <c r="A7866" s="3">
        <f>_xlfn.XLOOKUP(Table16[[#This Row],[OrderID]],[3]!Table13456[No заказа],[3]!Table13456[Дата
отправки],"",0,1)</f>
        <v>45561</v>
      </c>
      <c r="B7866" s="2">
        <v>416881179</v>
      </c>
      <c r="C7866" s="2"/>
      <c r="D7866" s="2"/>
      <c r="E7866" s="3"/>
      <c r="F7866" s="3"/>
      <c r="H7866" s="5">
        <f>_xlfn.XLOOKUP(Table16[[#This Row],[OrderID]],[3]!Table13456[No заказа],[3]!Table13456[Количество],"",0,1)</f>
        <v>1</v>
      </c>
      <c r="I7866" s="5">
        <f>_xlfn.XLOOKUP(Table16[[#This Row],[OrderID]],[3]!Table13456[No заказа],[3]!Table13456[Цена],"",0,1)</f>
        <v>9864</v>
      </c>
      <c r="J7866" s="2" t="str">
        <f>M01_SETTINGS!$F$2</f>
        <v>KASPI</v>
      </c>
    </row>
    <row r="7867" spans="1:10" x14ac:dyDescent="0.35">
      <c r="A7867" s="3">
        <f>_xlfn.XLOOKUP(Table16[[#This Row],[OrderID]],[3]!Table13456[No заказа],[3]!Table13456[Дата
отправки],"",0,1)</f>
        <v>45561</v>
      </c>
      <c r="B7867" s="2">
        <v>416710227</v>
      </c>
      <c r="C7867" s="2"/>
      <c r="D7867" s="2"/>
      <c r="E7867" s="3"/>
      <c r="F7867" s="3"/>
      <c r="H7867" s="5">
        <f>_xlfn.XLOOKUP(Table16[[#This Row],[OrderID]],[3]!Table13456[No заказа],[3]!Table13456[Количество],"",0,1)</f>
        <v>1</v>
      </c>
      <c r="I7867" s="5">
        <f>_xlfn.XLOOKUP(Table16[[#This Row],[OrderID]],[3]!Table13456[No заказа],[3]!Table13456[Цена],"",0,1)</f>
        <v>9867</v>
      </c>
      <c r="J7867" s="2" t="str">
        <f>M01_SETTINGS!$F$2</f>
        <v>KASPI</v>
      </c>
    </row>
    <row r="7868" spans="1:10" x14ac:dyDescent="0.35">
      <c r="A7868" s="3">
        <f>_xlfn.XLOOKUP(Table16[[#This Row],[OrderID]],[3]!Table13456[No заказа],[3]!Table13456[Дата
отправки],"",0,1)</f>
        <v>45561</v>
      </c>
      <c r="B7868" s="2">
        <v>416892742</v>
      </c>
      <c r="C7868" s="2"/>
      <c r="D7868" s="2"/>
      <c r="E7868" s="3"/>
      <c r="F7868" s="3"/>
      <c r="H7868" s="5">
        <f>_xlfn.XLOOKUP(Table16[[#This Row],[OrderID]],[3]!Table13456[No заказа],[3]!Table13456[Количество],"",0,1)</f>
        <v>1</v>
      </c>
      <c r="I7868" s="5">
        <f>_xlfn.XLOOKUP(Table16[[#This Row],[OrderID]],[3]!Table13456[No заказа],[3]!Table13456[Цена],"",0,1)</f>
        <v>7889</v>
      </c>
      <c r="J7868" s="2" t="str">
        <f>M01_SETTINGS!$F$2</f>
        <v>KASPI</v>
      </c>
    </row>
    <row r="7869" spans="1:10" x14ac:dyDescent="0.35">
      <c r="A7869" s="3">
        <f>_xlfn.XLOOKUP(Table16[[#This Row],[OrderID]],[3]!Table13456[No заказа],[3]!Table13456[Дата
отправки],"",0,1)</f>
        <v>45561</v>
      </c>
      <c r="B7869" s="2">
        <v>416683927</v>
      </c>
      <c r="C7869" s="2"/>
      <c r="D7869" s="2"/>
      <c r="E7869" s="3"/>
      <c r="F7869" s="3"/>
      <c r="H7869" s="5">
        <f>_xlfn.XLOOKUP(Table16[[#This Row],[OrderID]],[3]!Table13456[No заказа],[3]!Table13456[Количество],"",0,1)</f>
        <v>1</v>
      </c>
      <c r="I7869" s="5">
        <f>_xlfn.XLOOKUP(Table16[[#This Row],[OrderID]],[3]!Table13456[No заказа],[3]!Table13456[Цена],"",0,1)</f>
        <v>7886</v>
      </c>
      <c r="J7869" s="2" t="str">
        <f>M01_SETTINGS!$F$2</f>
        <v>KASPI</v>
      </c>
    </row>
    <row r="7870" spans="1:10" x14ac:dyDescent="0.35">
      <c r="A7870" s="3">
        <f>_xlfn.XLOOKUP(Table16[[#This Row],[OrderID]],[3]!Table13456[No заказа],[3]!Table13456[Дата
отправки],"",0,1)</f>
        <v>45561</v>
      </c>
      <c r="B7870" s="2">
        <v>417031510</v>
      </c>
      <c r="C7870" s="2"/>
      <c r="D7870" s="2"/>
      <c r="E7870" s="3"/>
      <c r="F7870" s="3"/>
      <c r="H7870" s="5">
        <f>_xlfn.XLOOKUP(Table16[[#This Row],[OrderID]],[3]!Table13456[No заказа],[3]!Table13456[Количество],"",0,1)</f>
        <v>1</v>
      </c>
      <c r="I7870" s="5">
        <f>_xlfn.XLOOKUP(Table16[[#This Row],[OrderID]],[3]!Table13456[No заказа],[3]!Table13456[Цена],"",0,1)</f>
        <v>8988</v>
      </c>
      <c r="J7870" s="2" t="str">
        <f>M01_SETTINGS!$F$2</f>
        <v>KASPI</v>
      </c>
    </row>
    <row r="7871" spans="1:10" x14ac:dyDescent="0.35">
      <c r="A7871" s="3">
        <f>_xlfn.XLOOKUP(Table16[[#This Row],[OrderID]],[3]!Table13456[No заказа],[3]!Table13456[Дата
отправки],"",0,1)</f>
        <v>45561</v>
      </c>
      <c r="B7871" s="2">
        <v>417036002</v>
      </c>
      <c r="C7871" s="2"/>
      <c r="D7871" s="2"/>
      <c r="E7871" s="3"/>
      <c r="F7871" s="3"/>
      <c r="H7871" s="5">
        <f>_xlfn.XLOOKUP(Table16[[#This Row],[OrderID]],[3]!Table13456[No заказа],[3]!Table13456[Количество],"",0,1)</f>
        <v>1</v>
      </c>
      <c r="I7871" s="5">
        <f>_xlfn.XLOOKUP(Table16[[#This Row],[OrderID]],[3]!Table13456[No заказа],[3]!Table13456[Цена],"",0,1)</f>
        <v>8988</v>
      </c>
      <c r="J7871" s="2" t="str">
        <f>M01_SETTINGS!$F$2</f>
        <v>KASPI</v>
      </c>
    </row>
    <row r="7872" spans="1:10" x14ac:dyDescent="0.35">
      <c r="A7872" s="3">
        <f>_xlfn.XLOOKUP(Table16[[#This Row],[OrderID]],[3]!Table13456[No заказа],[3]!Table13456[Дата
отправки],"",0,1)</f>
        <v>45561</v>
      </c>
      <c r="B7872" s="2">
        <v>416934352</v>
      </c>
      <c r="C7872" s="2"/>
      <c r="D7872" s="2"/>
      <c r="E7872" s="3"/>
      <c r="F7872" s="3"/>
      <c r="H7872" s="5">
        <f>_xlfn.XLOOKUP(Table16[[#This Row],[OrderID]],[3]!Table13456[No заказа],[3]!Table13456[Количество],"",0,1)</f>
        <v>1</v>
      </c>
      <c r="I7872" s="5">
        <f>_xlfn.XLOOKUP(Table16[[#This Row],[OrderID]],[3]!Table13456[No заказа],[3]!Table13456[Цена],"",0,1)</f>
        <v>8993</v>
      </c>
      <c r="J7872" s="2" t="str">
        <f>M01_SETTINGS!$F$2</f>
        <v>KASPI</v>
      </c>
    </row>
    <row r="7873" spans="1:10" x14ac:dyDescent="0.35">
      <c r="A7873" s="3">
        <f>_xlfn.XLOOKUP(Table16[[#This Row],[OrderID]],[3]!Table13456[No заказа],[3]!Table13456[Дата
отправки],"",0,1)</f>
        <v>45561</v>
      </c>
      <c r="B7873" s="2">
        <v>416805644</v>
      </c>
      <c r="C7873" s="2"/>
      <c r="D7873" s="2"/>
      <c r="E7873" s="3"/>
      <c r="F7873" s="3"/>
      <c r="H7873" s="5">
        <f>_xlfn.XLOOKUP(Table16[[#This Row],[OrderID]],[3]!Table13456[No заказа],[3]!Table13456[Количество],"",0,1)</f>
        <v>1</v>
      </c>
      <c r="I7873" s="5">
        <f>_xlfn.XLOOKUP(Table16[[#This Row],[OrderID]],[3]!Table13456[No заказа],[3]!Table13456[Цена],"",0,1)</f>
        <v>11399</v>
      </c>
      <c r="J7873" s="2" t="str">
        <f>M01_SETTINGS!$F$2</f>
        <v>KASPI</v>
      </c>
    </row>
    <row r="7874" spans="1:10" x14ac:dyDescent="0.35">
      <c r="A7874" s="3">
        <f>_xlfn.XLOOKUP(Table16[[#This Row],[OrderID]],[3]!Table13456[No заказа],[3]!Table13456[Дата
отправки],"",0,1)</f>
        <v>45561</v>
      </c>
      <c r="B7874" s="2">
        <v>417162198</v>
      </c>
      <c r="C7874" s="2"/>
      <c r="D7874" s="2"/>
      <c r="E7874" s="3"/>
      <c r="F7874" s="3"/>
      <c r="H7874" s="5">
        <f>_xlfn.XLOOKUP(Table16[[#This Row],[OrderID]],[3]!Table13456[No заказа],[3]!Table13456[Количество],"",0,1)</f>
        <v>1</v>
      </c>
      <c r="I7874" s="5">
        <f>_xlfn.XLOOKUP(Table16[[#This Row],[OrderID]],[3]!Table13456[No заказа],[3]!Table13456[Цена],"",0,1)</f>
        <v>7886</v>
      </c>
      <c r="J7874" s="2" t="str">
        <f>M01_SETTINGS!$F$2</f>
        <v>KASPI</v>
      </c>
    </row>
    <row r="7875" spans="1:10" x14ac:dyDescent="0.35">
      <c r="A7875" s="3">
        <f>_xlfn.XLOOKUP(Table16[[#This Row],[OrderID]],[3]!Table13456[No заказа],[3]!Table13456[Дата
отправки],"",0,1)</f>
        <v>45561</v>
      </c>
      <c r="B7875" s="2">
        <v>416898191</v>
      </c>
      <c r="C7875" s="2"/>
      <c r="D7875" s="2"/>
      <c r="E7875" s="3"/>
      <c r="F7875" s="3"/>
      <c r="H7875" s="5">
        <f>_xlfn.XLOOKUP(Table16[[#This Row],[OrderID]],[3]!Table13456[No заказа],[3]!Table13456[Количество],"",0,1)</f>
        <v>1</v>
      </c>
      <c r="I7875" s="5">
        <f>_xlfn.XLOOKUP(Table16[[#This Row],[OrderID]],[3]!Table13456[No заказа],[3]!Table13456[Цена],"",0,1)</f>
        <v>7892</v>
      </c>
      <c r="J7875" s="2" t="str">
        <f>M01_SETTINGS!$F$2</f>
        <v>KASPI</v>
      </c>
    </row>
    <row r="7876" spans="1:10" x14ac:dyDescent="0.35">
      <c r="A7876" s="3">
        <f>_xlfn.XLOOKUP(Table16[[#This Row],[OrderID]],[3]!Table13456[No заказа],[3]!Table13456[Дата
отправки],"",0,1)</f>
        <v>45561</v>
      </c>
      <c r="B7876" s="2">
        <v>417062617</v>
      </c>
      <c r="C7876" s="2"/>
      <c r="D7876" s="2"/>
      <c r="E7876" s="3"/>
      <c r="F7876" s="3"/>
      <c r="H7876" s="5">
        <f>_xlfn.XLOOKUP(Table16[[#This Row],[OrderID]],[3]!Table13456[No заказа],[3]!Table13456[Количество],"",0,1)</f>
        <v>1</v>
      </c>
      <c r="I7876" s="5">
        <f>_xlfn.XLOOKUP(Table16[[#This Row],[OrderID]],[3]!Table13456[No заказа],[3]!Table13456[Цена],"",0,1)</f>
        <v>8993</v>
      </c>
      <c r="J7876" s="2" t="str">
        <f>M01_SETTINGS!$F$2</f>
        <v>KASPI</v>
      </c>
    </row>
    <row r="7877" spans="1:10" x14ac:dyDescent="0.35">
      <c r="A7877" s="3">
        <f>_xlfn.XLOOKUP(Table16[[#This Row],[OrderID]],[3]!Table13456[No заказа],[3]!Table13456[Дата
отправки],"",0,1)</f>
        <v>45561</v>
      </c>
      <c r="B7877" s="2">
        <v>416888273</v>
      </c>
      <c r="C7877" s="2"/>
      <c r="D7877" s="2"/>
      <c r="E7877" s="3"/>
      <c r="F7877" s="3"/>
      <c r="H7877" s="5">
        <f>_xlfn.XLOOKUP(Table16[[#This Row],[OrderID]],[3]!Table13456[No заказа],[3]!Table13456[Количество],"",0,1)</f>
        <v>1</v>
      </c>
      <c r="I7877" s="5">
        <f>_xlfn.XLOOKUP(Table16[[#This Row],[OrderID]],[3]!Table13456[No заказа],[3]!Table13456[Цена],"",0,1)</f>
        <v>7893</v>
      </c>
      <c r="J7877" s="2" t="str">
        <f>M01_SETTINGS!$F$2</f>
        <v>KASPI</v>
      </c>
    </row>
    <row r="7878" spans="1:10" x14ac:dyDescent="0.35">
      <c r="A7878" s="3">
        <f>_xlfn.XLOOKUP(Table16[[#This Row],[OrderID]],[3]!Table13456[No заказа],[3]!Table13456[Дата
отправки],"",0,1)</f>
        <v>45561</v>
      </c>
      <c r="B7878" s="2">
        <v>416859257</v>
      </c>
      <c r="C7878" s="2"/>
      <c r="D7878" s="2"/>
      <c r="E7878" s="3"/>
      <c r="F7878" s="3"/>
      <c r="H7878" s="5">
        <f>_xlfn.XLOOKUP(Table16[[#This Row],[OrderID]],[3]!Table13456[No заказа],[3]!Table13456[Количество],"",0,1)</f>
        <v>1</v>
      </c>
      <c r="I7878" s="5">
        <f>_xlfn.XLOOKUP(Table16[[#This Row],[OrderID]],[3]!Table13456[No заказа],[3]!Table13456[Цена],"",0,1)</f>
        <v>8998</v>
      </c>
      <c r="J7878" s="2" t="str">
        <f>M01_SETTINGS!$F$2</f>
        <v>KASPI</v>
      </c>
    </row>
    <row r="7879" spans="1:10" x14ac:dyDescent="0.35">
      <c r="A7879" s="3">
        <f>_xlfn.XLOOKUP(Table16[[#This Row],[OrderID]],[3]!Table13456[No заказа],[3]!Table13456[Дата
отправки],"",0,1)</f>
        <v>45561</v>
      </c>
      <c r="B7879" s="2">
        <v>417131487</v>
      </c>
      <c r="C7879" s="2"/>
      <c r="D7879" s="2"/>
      <c r="E7879" s="3"/>
      <c r="F7879" s="3"/>
      <c r="H7879" s="5">
        <f>_xlfn.XLOOKUP(Table16[[#This Row],[OrderID]],[3]!Table13456[No заказа],[3]!Table13456[Количество],"",0,1)</f>
        <v>1</v>
      </c>
      <c r="I7879" s="5">
        <f>_xlfn.XLOOKUP(Table16[[#This Row],[OrderID]],[3]!Table13456[No заказа],[3]!Table13456[Цена],"",0,1)</f>
        <v>8999</v>
      </c>
      <c r="J7879" s="2" t="str">
        <f>M01_SETTINGS!$F$2</f>
        <v>KASPI</v>
      </c>
    </row>
    <row r="7880" spans="1:10" x14ac:dyDescent="0.35">
      <c r="A7880" s="3">
        <f>_xlfn.XLOOKUP(Table16[[#This Row],[OrderID]],[3]!Table13456[No заказа],[3]!Table13456[Дата
отправки],"",0,1)</f>
        <v>45561</v>
      </c>
      <c r="B7880" s="2">
        <v>417197052</v>
      </c>
      <c r="C7880" s="2"/>
      <c r="D7880" s="2"/>
      <c r="E7880" s="3"/>
      <c r="F7880" s="3"/>
      <c r="H7880" s="5">
        <f>_xlfn.XLOOKUP(Table16[[#This Row],[OrderID]],[3]!Table13456[No заказа],[3]!Table13456[Количество],"",0,1)</f>
        <v>1</v>
      </c>
      <c r="I7880" s="5">
        <f>_xlfn.XLOOKUP(Table16[[#This Row],[OrderID]],[3]!Table13456[No заказа],[3]!Table13456[Цена],"",0,1)</f>
        <v>9829</v>
      </c>
      <c r="J7880" s="2" t="str">
        <f>M01_SETTINGS!$F$2</f>
        <v>KASPI</v>
      </c>
    </row>
    <row r="7881" spans="1:10" x14ac:dyDescent="0.35">
      <c r="A7881" s="3">
        <f>_xlfn.XLOOKUP(Table16[[#This Row],[OrderID]],[3]!Table13456[No заказа],[3]!Table13456[Дата
отправки],"",0,1)</f>
        <v>45560</v>
      </c>
      <c r="B7881" s="2">
        <v>416745727</v>
      </c>
      <c r="C7881" s="2"/>
      <c r="D7881" s="2"/>
      <c r="E7881" s="3"/>
      <c r="F7881" s="3"/>
      <c r="H7881" s="5">
        <f>_xlfn.XLOOKUP(Table16[[#This Row],[OrderID]],[3]!Table13456[No заказа],[3]!Table13456[Количество],"",0,1)</f>
        <v>1</v>
      </c>
      <c r="I7881" s="5">
        <f>_xlfn.XLOOKUP(Table16[[#This Row],[OrderID]],[3]!Table13456[No заказа],[3]!Table13456[Цена],"",0,1)</f>
        <v>8994</v>
      </c>
      <c r="J7881" s="2" t="str">
        <f>M01_SETTINGS!$F$2</f>
        <v>KASPI</v>
      </c>
    </row>
    <row r="7882" spans="1:10" x14ac:dyDescent="0.35">
      <c r="A7882" s="3">
        <f>_xlfn.XLOOKUP(Table16[[#This Row],[OrderID]],[3]!Table13456[No заказа],[3]!Table13456[Дата
отправки],"",0,1)</f>
        <v>45560</v>
      </c>
      <c r="B7882" s="2">
        <v>416555431</v>
      </c>
      <c r="C7882" s="2"/>
      <c r="D7882" s="2"/>
      <c r="E7882" s="3"/>
      <c r="F7882" s="3"/>
      <c r="H7882" s="5">
        <f>_xlfn.XLOOKUP(Table16[[#This Row],[OrderID]],[3]!Table13456[No заказа],[3]!Table13456[Количество],"",0,1)</f>
        <v>1</v>
      </c>
      <c r="I7882" s="5">
        <f>_xlfn.XLOOKUP(Table16[[#This Row],[OrderID]],[3]!Table13456[No заказа],[3]!Table13456[Цена],"",0,1)</f>
        <v>8836</v>
      </c>
      <c r="J7882" s="2" t="str">
        <f>M01_SETTINGS!$F$2</f>
        <v>KASPI</v>
      </c>
    </row>
    <row r="7883" spans="1:10" x14ac:dyDescent="0.35">
      <c r="A7883" s="3">
        <f>_xlfn.XLOOKUP(Table16[[#This Row],[OrderID]],[3]!Table13456[No заказа],[3]!Table13456[Дата
отправки],"",0,1)</f>
        <v>45560</v>
      </c>
      <c r="B7883" s="2">
        <v>416355536</v>
      </c>
      <c r="C7883" s="2"/>
      <c r="D7883" s="2"/>
      <c r="E7883" s="3"/>
      <c r="F7883" s="3"/>
      <c r="H7883" s="5">
        <f>_xlfn.XLOOKUP(Table16[[#This Row],[OrderID]],[3]!Table13456[No заказа],[3]!Table13456[Количество],"",0,1)</f>
        <v>1</v>
      </c>
      <c r="I7883" s="5">
        <f>_xlfn.XLOOKUP(Table16[[#This Row],[OrderID]],[3]!Table13456[No заказа],[3]!Table13456[Цена],"",0,1)</f>
        <v>8837</v>
      </c>
      <c r="J7883" s="2" t="str">
        <f>M01_SETTINGS!$F$2</f>
        <v>KASPI</v>
      </c>
    </row>
    <row r="7884" spans="1:10" x14ac:dyDescent="0.35">
      <c r="A7884" s="3">
        <f>_xlfn.XLOOKUP(Table16[[#This Row],[OrderID]],[3]!Table13456[No заказа],[3]!Table13456[Дата
отправки],"",0,1)</f>
        <v>45560</v>
      </c>
      <c r="B7884" s="2">
        <v>416285752</v>
      </c>
      <c r="C7884" s="2"/>
      <c r="D7884" s="2"/>
      <c r="E7884" s="3"/>
      <c r="F7884" s="3"/>
      <c r="H7884" s="5">
        <f>_xlfn.XLOOKUP(Table16[[#This Row],[OrderID]],[3]!Table13456[No заказа],[3]!Table13456[Количество],"",0,1)</f>
        <v>1</v>
      </c>
      <c r="I7884" s="5">
        <f>_xlfn.XLOOKUP(Table16[[#This Row],[OrderID]],[3]!Table13456[No заказа],[3]!Table13456[Цена],"",0,1)</f>
        <v>7607</v>
      </c>
      <c r="J7884" s="2" t="str">
        <f>M01_SETTINGS!$F$2</f>
        <v>KASPI</v>
      </c>
    </row>
    <row r="7885" spans="1:10" x14ac:dyDescent="0.35">
      <c r="A7885" s="3">
        <f>_xlfn.XLOOKUP(Table16[[#This Row],[OrderID]],[3]!Table13456[No заказа],[3]!Table13456[Дата
отправки],"",0,1)</f>
        <v>45560</v>
      </c>
      <c r="B7885" s="2">
        <v>416273629</v>
      </c>
      <c r="C7885" s="2"/>
      <c r="D7885" s="2"/>
      <c r="E7885" s="3"/>
      <c r="F7885" s="3"/>
      <c r="H7885" s="5">
        <f>_xlfn.XLOOKUP(Table16[[#This Row],[OrderID]],[3]!Table13456[No заказа],[3]!Table13456[Количество],"",0,1)</f>
        <v>1</v>
      </c>
      <c r="I7885" s="5">
        <f>_xlfn.XLOOKUP(Table16[[#This Row],[OrderID]],[3]!Table13456[No заказа],[3]!Table13456[Цена],"",0,1)</f>
        <v>7615</v>
      </c>
      <c r="J7885" s="2" t="str">
        <f>M01_SETTINGS!$F$2</f>
        <v>KASPI</v>
      </c>
    </row>
    <row r="7886" spans="1:10" x14ac:dyDescent="0.35">
      <c r="A7886" s="3">
        <f>_xlfn.XLOOKUP(Table16[[#This Row],[OrderID]],[3]!Table13456[No заказа],[3]!Table13456[Дата
отправки],"",0,1)</f>
        <v>45560</v>
      </c>
      <c r="B7886" s="2">
        <v>416255744</v>
      </c>
      <c r="C7886" s="2"/>
      <c r="D7886" s="2"/>
      <c r="E7886" s="3"/>
      <c r="F7886" s="3"/>
      <c r="H7886" s="5">
        <f>_xlfn.XLOOKUP(Table16[[#This Row],[OrderID]],[3]!Table13456[No заказа],[3]!Table13456[Количество],"",0,1)</f>
        <v>1</v>
      </c>
      <c r="I7886" s="5">
        <f>_xlfn.XLOOKUP(Table16[[#This Row],[OrderID]],[3]!Table13456[No заказа],[3]!Table13456[Цена],"",0,1)</f>
        <v>7631</v>
      </c>
      <c r="J7886" s="2" t="str">
        <f>M01_SETTINGS!$F$2</f>
        <v>KASPI</v>
      </c>
    </row>
    <row r="7887" spans="1:10" x14ac:dyDescent="0.35">
      <c r="A7887" s="3">
        <f>_xlfn.XLOOKUP(Table16[[#This Row],[OrderID]],[3]!Table13456[No заказа],[3]!Table13456[Дата
отправки],"",0,1)</f>
        <v>45560</v>
      </c>
      <c r="B7887" s="2">
        <v>416352890</v>
      </c>
      <c r="C7887" s="2"/>
      <c r="D7887" s="2"/>
      <c r="E7887" s="3"/>
      <c r="F7887" s="3"/>
      <c r="H7887" s="5">
        <f>_xlfn.XLOOKUP(Table16[[#This Row],[OrderID]],[3]!Table13456[No заказа],[3]!Table13456[Количество],"",0,1)</f>
        <v>1</v>
      </c>
      <c r="I7887" s="5">
        <f>_xlfn.XLOOKUP(Table16[[#This Row],[OrderID]],[3]!Table13456[No заказа],[3]!Table13456[Цена],"",0,1)</f>
        <v>7775</v>
      </c>
      <c r="J7887" s="2" t="str">
        <f>M01_SETTINGS!$F$2</f>
        <v>KASPI</v>
      </c>
    </row>
    <row r="7888" spans="1:10" x14ac:dyDescent="0.35">
      <c r="A7888" s="3">
        <f>_xlfn.XLOOKUP(Table16[[#This Row],[OrderID]],[3]!Table13456[No заказа],[3]!Table13456[Дата
отправки],"",0,1)</f>
        <v>45560</v>
      </c>
      <c r="B7888" s="2">
        <v>416360478</v>
      </c>
      <c r="C7888" s="2"/>
      <c r="D7888" s="2"/>
      <c r="E7888" s="3"/>
      <c r="F7888" s="3"/>
      <c r="H7888" s="5">
        <f>_xlfn.XLOOKUP(Table16[[#This Row],[OrderID]],[3]!Table13456[No заказа],[3]!Table13456[Количество],"",0,1)</f>
        <v>1</v>
      </c>
      <c r="I7888" s="5">
        <f>_xlfn.XLOOKUP(Table16[[#This Row],[OrderID]],[3]!Table13456[No заказа],[3]!Table13456[Цена],"",0,1)</f>
        <v>8985</v>
      </c>
      <c r="J7888" s="2" t="str">
        <f>M01_SETTINGS!$F$2</f>
        <v>KASPI</v>
      </c>
    </row>
    <row r="7889" spans="1:10" x14ac:dyDescent="0.35">
      <c r="A7889" s="3">
        <f>_xlfn.XLOOKUP(Table16[[#This Row],[OrderID]],[3]!Table13456[No заказа],[3]!Table13456[Дата
отправки],"",0,1)</f>
        <v>45560</v>
      </c>
      <c r="B7889" s="2">
        <v>416753279</v>
      </c>
      <c r="C7889" s="2"/>
      <c r="D7889" s="2"/>
      <c r="E7889" s="3"/>
      <c r="F7889" s="3"/>
      <c r="H7889" s="5">
        <f>_xlfn.XLOOKUP(Table16[[#This Row],[OrderID]],[3]!Table13456[No заказа],[3]!Table13456[Количество],"",0,1)</f>
        <v>1</v>
      </c>
      <c r="I7889" s="5">
        <f>_xlfn.XLOOKUP(Table16[[#This Row],[OrderID]],[3]!Table13456[No заказа],[3]!Table13456[Цена],"",0,1)</f>
        <v>8366</v>
      </c>
      <c r="J7889" s="2" t="str">
        <f>M01_SETTINGS!$F$2</f>
        <v>KASPI</v>
      </c>
    </row>
    <row r="7890" spans="1:10" x14ac:dyDescent="0.35">
      <c r="A7890" s="3">
        <f>_xlfn.XLOOKUP(Table16[[#This Row],[OrderID]],[3]!Table13456[No заказа],[3]!Table13456[Дата
отправки],"",0,1)</f>
        <v>45560</v>
      </c>
      <c r="B7890" s="2">
        <v>416486860</v>
      </c>
      <c r="C7890" s="2"/>
      <c r="D7890" s="2"/>
      <c r="E7890" s="3"/>
      <c r="F7890" s="3"/>
      <c r="H7890" s="5">
        <f>_xlfn.XLOOKUP(Table16[[#This Row],[OrderID]],[3]!Table13456[No заказа],[3]!Table13456[Количество],"",0,1)</f>
        <v>1</v>
      </c>
      <c r="I7890" s="5">
        <f>_xlfn.XLOOKUP(Table16[[#This Row],[OrderID]],[3]!Table13456[No заказа],[3]!Table13456[Цена],"",0,1)</f>
        <v>8836</v>
      </c>
      <c r="J7890" s="2" t="str">
        <f>M01_SETTINGS!$F$2</f>
        <v>KASPI</v>
      </c>
    </row>
    <row r="7891" spans="1:10" x14ac:dyDescent="0.35">
      <c r="A7891" s="3">
        <f>_xlfn.XLOOKUP(Table16[[#This Row],[OrderID]],[3]!Table13456[No заказа],[3]!Table13456[Дата
отправки],"",0,1)</f>
        <v>45560</v>
      </c>
      <c r="B7891" s="2">
        <v>416422208</v>
      </c>
      <c r="C7891" s="2"/>
      <c r="D7891" s="2"/>
      <c r="E7891" s="3"/>
      <c r="F7891" s="3"/>
      <c r="H7891" s="5">
        <f>_xlfn.XLOOKUP(Table16[[#This Row],[OrderID]],[3]!Table13456[No заказа],[3]!Table13456[Количество],"",0,1)</f>
        <v>1</v>
      </c>
      <c r="I7891" s="5">
        <f>_xlfn.XLOOKUP(Table16[[#This Row],[OrderID]],[3]!Table13456[No заказа],[3]!Table13456[Цена],"",0,1)</f>
        <v>8838</v>
      </c>
      <c r="J7891" s="2" t="str">
        <f>M01_SETTINGS!$F$2</f>
        <v>KASPI</v>
      </c>
    </row>
    <row r="7892" spans="1:10" x14ac:dyDescent="0.35">
      <c r="A7892" s="3">
        <f>_xlfn.XLOOKUP(Table16[[#This Row],[OrderID]],[3]!Table13456[No заказа],[3]!Table13456[Дата
отправки],"",0,1)</f>
        <v>45560</v>
      </c>
      <c r="B7892" s="2">
        <v>416493452</v>
      </c>
      <c r="C7892" s="2"/>
      <c r="D7892" s="2"/>
      <c r="E7892" s="3"/>
      <c r="F7892" s="3"/>
      <c r="H7892" s="5">
        <f>_xlfn.XLOOKUP(Table16[[#This Row],[OrderID]],[3]!Table13456[No заказа],[3]!Table13456[Количество],"",0,1)</f>
        <v>1</v>
      </c>
      <c r="I7892" s="5">
        <f>_xlfn.XLOOKUP(Table16[[#This Row],[OrderID]],[3]!Table13456[No заказа],[3]!Table13456[Цена],"",0,1)</f>
        <v>7663</v>
      </c>
      <c r="J7892" s="2" t="str">
        <f>M01_SETTINGS!$F$2</f>
        <v>KASPI</v>
      </c>
    </row>
    <row r="7893" spans="1:10" x14ac:dyDescent="0.35">
      <c r="A7893" s="3">
        <f>_xlfn.XLOOKUP(Table16[[#This Row],[OrderID]],[3]!Table13456[No заказа],[3]!Table13456[Дата
отправки],"",0,1)</f>
        <v>45560</v>
      </c>
      <c r="B7893" s="2">
        <v>416482216</v>
      </c>
      <c r="C7893" s="2"/>
      <c r="D7893" s="2"/>
      <c r="E7893" s="3"/>
      <c r="F7893" s="3"/>
      <c r="H7893" s="5">
        <f>_xlfn.XLOOKUP(Table16[[#This Row],[OrderID]],[3]!Table13456[No заказа],[3]!Table13456[Количество],"",0,1)</f>
        <v>1</v>
      </c>
      <c r="I7893" s="5">
        <f>_xlfn.XLOOKUP(Table16[[#This Row],[OrderID]],[3]!Table13456[No заказа],[3]!Table13456[Цена],"",0,1)</f>
        <v>8370</v>
      </c>
      <c r="J7893" s="2" t="str">
        <f>M01_SETTINGS!$F$2</f>
        <v>KASPI</v>
      </c>
    </row>
    <row r="7894" spans="1:10" x14ac:dyDescent="0.35">
      <c r="A7894" s="3">
        <f>_xlfn.XLOOKUP(Table16[[#This Row],[OrderID]],[3]!Table13456[No заказа],[3]!Table13456[Дата
отправки],"",0,1)</f>
        <v>45560</v>
      </c>
      <c r="B7894" s="2">
        <v>416521194</v>
      </c>
      <c r="C7894" s="2"/>
      <c r="D7894" s="2"/>
      <c r="E7894" s="3"/>
      <c r="F7894" s="3"/>
      <c r="H7894" s="5">
        <f>_xlfn.XLOOKUP(Table16[[#This Row],[OrderID]],[3]!Table13456[No заказа],[3]!Table13456[Количество],"",0,1)</f>
        <v>1</v>
      </c>
      <c r="I7894" s="5">
        <f>_xlfn.XLOOKUP(Table16[[#This Row],[OrderID]],[3]!Table13456[No заказа],[3]!Table13456[Цена],"",0,1)</f>
        <v>8996</v>
      </c>
      <c r="J7894" s="2" t="str">
        <f>M01_SETTINGS!$F$2</f>
        <v>KASPI</v>
      </c>
    </row>
    <row r="7895" spans="1:10" x14ac:dyDescent="0.35">
      <c r="A7895" s="3">
        <f>_xlfn.XLOOKUP(Table16[[#This Row],[OrderID]],[3]!Table13456[No заказа],[3]!Table13456[Дата
отправки],"",0,1)</f>
        <v>45560</v>
      </c>
      <c r="B7895" s="2">
        <v>416500198</v>
      </c>
      <c r="C7895" s="2"/>
      <c r="D7895" s="2"/>
      <c r="E7895" s="3"/>
      <c r="F7895" s="3"/>
      <c r="H7895" s="5">
        <f>_xlfn.XLOOKUP(Table16[[#This Row],[OrderID]],[3]!Table13456[No заказа],[3]!Table13456[Количество],"",0,1)</f>
        <v>1</v>
      </c>
      <c r="I7895" s="5">
        <f>_xlfn.XLOOKUP(Table16[[#This Row],[OrderID]],[3]!Table13456[No заказа],[3]!Table13456[Цена],"",0,1)</f>
        <v>8837</v>
      </c>
      <c r="J7895" s="2" t="str">
        <f>M01_SETTINGS!$F$2</f>
        <v>KASPI</v>
      </c>
    </row>
    <row r="7896" spans="1:10" x14ac:dyDescent="0.35">
      <c r="A7896" s="3">
        <f>_xlfn.XLOOKUP(Table16[[#This Row],[OrderID]],[3]!Table13456[No заказа],[3]!Table13456[Дата
отправки],"",0,1)</f>
        <v>45560</v>
      </c>
      <c r="B7896" s="2">
        <v>416544363</v>
      </c>
      <c r="C7896" s="2"/>
      <c r="D7896" s="2"/>
      <c r="E7896" s="3"/>
      <c r="F7896" s="3"/>
      <c r="H7896" s="5">
        <f>_xlfn.XLOOKUP(Table16[[#This Row],[OrderID]],[3]!Table13456[No заказа],[3]!Table13456[Количество],"",0,1)</f>
        <v>1</v>
      </c>
      <c r="I7896" s="5">
        <f>_xlfn.XLOOKUP(Table16[[#This Row],[OrderID]],[3]!Table13456[No заказа],[3]!Table13456[Цена],"",0,1)</f>
        <v>8837</v>
      </c>
      <c r="J7896" s="2" t="str">
        <f>M01_SETTINGS!$F$2</f>
        <v>KASPI</v>
      </c>
    </row>
    <row r="7897" spans="1:10" x14ac:dyDescent="0.35">
      <c r="A7897" s="3">
        <f>_xlfn.XLOOKUP(Table16[[#This Row],[OrderID]],[3]!Table13456[No заказа],[3]!Table13456[Дата
отправки],"",0,1)</f>
        <v>45560</v>
      </c>
      <c r="B7897" s="2">
        <v>416431611</v>
      </c>
      <c r="C7897" s="2"/>
      <c r="D7897" s="2"/>
      <c r="E7897" s="3"/>
      <c r="F7897" s="3"/>
      <c r="H7897" s="5">
        <f>_xlfn.XLOOKUP(Table16[[#This Row],[OrderID]],[3]!Table13456[No заказа],[3]!Table13456[Количество],"",0,1)</f>
        <v>1</v>
      </c>
      <c r="I7897" s="5">
        <f>_xlfn.XLOOKUP(Table16[[#This Row],[OrderID]],[3]!Table13456[No заказа],[3]!Table13456[Цена],"",0,1)</f>
        <v>8838</v>
      </c>
      <c r="J7897" s="2" t="str">
        <f>M01_SETTINGS!$F$2</f>
        <v>KASPI</v>
      </c>
    </row>
    <row r="7898" spans="1:10" x14ac:dyDescent="0.35">
      <c r="A7898" s="3">
        <f>_xlfn.XLOOKUP(Table16[[#This Row],[OrderID]],[3]!Table13456[No заказа],[3]!Table13456[Дата
отправки],"",0,1)</f>
        <v>45560</v>
      </c>
      <c r="B7898" s="2">
        <v>416234496</v>
      </c>
      <c r="C7898" s="2"/>
      <c r="D7898" s="2"/>
      <c r="E7898" s="3"/>
      <c r="F7898" s="3"/>
      <c r="H7898" s="5">
        <f>_xlfn.XLOOKUP(Table16[[#This Row],[OrderID]],[3]!Table13456[No заказа],[3]!Table13456[Количество],"",0,1)</f>
        <v>1</v>
      </c>
      <c r="I7898" s="5">
        <f>_xlfn.XLOOKUP(Table16[[#This Row],[OrderID]],[3]!Table13456[No заказа],[3]!Table13456[Цена],"",0,1)</f>
        <v>8842</v>
      </c>
      <c r="J7898" s="2" t="str">
        <f>M01_SETTINGS!$F$2</f>
        <v>KASPI</v>
      </c>
    </row>
    <row r="7899" spans="1:10" x14ac:dyDescent="0.35">
      <c r="A7899" s="3">
        <f>_xlfn.XLOOKUP(Table16[[#This Row],[OrderID]],[3]!Table13456[No заказа],[3]!Table13456[Дата
отправки],"",0,1)</f>
        <v>45560</v>
      </c>
      <c r="B7899" s="2">
        <v>416511708</v>
      </c>
      <c r="C7899" s="2"/>
      <c r="D7899" s="2"/>
      <c r="E7899" s="3"/>
      <c r="F7899" s="3"/>
      <c r="H7899" s="5">
        <f>_xlfn.XLOOKUP(Table16[[#This Row],[OrderID]],[3]!Table13456[No заказа],[3]!Table13456[Количество],"",0,1)</f>
        <v>1</v>
      </c>
      <c r="I7899" s="5">
        <f>_xlfn.XLOOKUP(Table16[[#This Row],[OrderID]],[3]!Table13456[No заказа],[3]!Table13456[Цена],"",0,1)</f>
        <v>7649</v>
      </c>
      <c r="J7899" s="2" t="str">
        <f>M01_SETTINGS!$F$2</f>
        <v>KASPI</v>
      </c>
    </row>
    <row r="7900" spans="1:10" x14ac:dyDescent="0.35">
      <c r="A7900" s="3">
        <f>_xlfn.XLOOKUP(Table16[[#This Row],[OrderID]],[3]!Table13456[No заказа],[3]!Table13456[Дата
отправки],"",0,1)</f>
        <v>45560</v>
      </c>
      <c r="B7900" s="2">
        <v>416412030</v>
      </c>
      <c r="C7900" s="2"/>
      <c r="D7900" s="2"/>
      <c r="E7900" s="3"/>
      <c r="F7900" s="3"/>
      <c r="H7900" s="5">
        <f>_xlfn.XLOOKUP(Table16[[#This Row],[OrderID]],[3]!Table13456[No заказа],[3]!Table13456[Количество],"",0,1)</f>
        <v>1</v>
      </c>
      <c r="I7900" s="5">
        <f>_xlfn.XLOOKUP(Table16[[#This Row],[OrderID]],[3]!Table13456[No заказа],[3]!Table13456[Цена],"",0,1)</f>
        <v>7735</v>
      </c>
      <c r="J7900" s="2" t="str">
        <f>M01_SETTINGS!$F$2</f>
        <v>KASPI</v>
      </c>
    </row>
    <row r="7901" spans="1:10" x14ac:dyDescent="0.35">
      <c r="A7901" s="3">
        <f>_xlfn.XLOOKUP(Table16[[#This Row],[OrderID]],[3]!Table13456[No заказа],[3]!Table13456[Дата
отправки],"",0,1)</f>
        <v>45560</v>
      </c>
      <c r="B7901" s="2">
        <v>416781034</v>
      </c>
      <c r="C7901" s="2"/>
      <c r="D7901" s="2"/>
      <c r="E7901" s="3"/>
      <c r="F7901" s="3"/>
      <c r="H7901" s="5">
        <f>_xlfn.XLOOKUP(Table16[[#This Row],[OrderID]],[3]!Table13456[No заказа],[3]!Table13456[Количество],"",0,1)</f>
        <v>1</v>
      </c>
      <c r="I7901" s="5">
        <f>_xlfn.XLOOKUP(Table16[[#This Row],[OrderID]],[3]!Table13456[No заказа],[3]!Table13456[Цена],"",0,1)</f>
        <v>9985</v>
      </c>
      <c r="J7901" s="2" t="str">
        <f>M01_SETTINGS!$F$2</f>
        <v>KASPI</v>
      </c>
    </row>
    <row r="7902" spans="1:10" x14ac:dyDescent="0.35">
      <c r="A7902" s="3">
        <f>_xlfn.XLOOKUP(Table16[[#This Row],[OrderID]],[3]!Table13456[No заказа],[3]!Table13456[Дата
отправки],"",0,1)</f>
        <v>45560</v>
      </c>
      <c r="B7902" s="2">
        <v>416706963</v>
      </c>
      <c r="C7902" s="2"/>
      <c r="D7902" s="2"/>
      <c r="E7902" s="3"/>
      <c r="F7902" s="3"/>
      <c r="H7902" s="5">
        <f>_xlfn.XLOOKUP(Table16[[#This Row],[OrderID]],[3]!Table13456[No заказа],[3]!Table13456[Количество],"",0,1)</f>
        <v>1</v>
      </c>
      <c r="I7902" s="5">
        <f>_xlfn.XLOOKUP(Table16[[#This Row],[OrderID]],[3]!Table13456[No заказа],[3]!Table13456[Цена],"",0,1)</f>
        <v>7803</v>
      </c>
      <c r="J7902" s="2" t="str">
        <f>M01_SETTINGS!$F$2</f>
        <v>KASPI</v>
      </c>
    </row>
    <row r="7903" spans="1:10" x14ac:dyDescent="0.35">
      <c r="A7903" s="3">
        <f>_xlfn.XLOOKUP(Table16[[#This Row],[OrderID]],[3]!Table13456[No заказа],[3]!Table13456[Дата
отправки],"",0,1)</f>
        <v>45560</v>
      </c>
      <c r="B7903" s="2">
        <v>416775641</v>
      </c>
      <c r="C7903" s="2"/>
      <c r="D7903" s="2"/>
      <c r="E7903" s="3"/>
      <c r="F7903" s="3"/>
      <c r="H7903" s="5">
        <f>_xlfn.XLOOKUP(Table16[[#This Row],[OrderID]],[3]!Table13456[No заказа],[3]!Table13456[Количество],"",0,1)</f>
        <v>1</v>
      </c>
      <c r="I7903" s="5">
        <f>_xlfn.XLOOKUP(Table16[[#This Row],[OrderID]],[3]!Table13456[No заказа],[3]!Table13456[Цена],"",0,1)</f>
        <v>8990</v>
      </c>
      <c r="J7903" s="2" t="str">
        <f>M01_SETTINGS!$F$2</f>
        <v>KASPI</v>
      </c>
    </row>
    <row r="7904" spans="1:10" x14ac:dyDescent="0.35">
      <c r="A7904" s="3">
        <f>_xlfn.XLOOKUP(Table16[[#This Row],[OrderID]],[3]!Table13456[No заказа],[3]!Table13456[Дата
отправки],"",0,1)</f>
        <v>45560</v>
      </c>
      <c r="B7904" s="2">
        <v>416286435</v>
      </c>
      <c r="C7904" s="2"/>
      <c r="D7904" s="2"/>
      <c r="E7904" s="3"/>
      <c r="F7904" s="3"/>
      <c r="H7904" s="5">
        <f>_xlfn.XLOOKUP(Table16[[#This Row],[OrderID]],[3]!Table13456[No заказа],[3]!Table13456[Количество],"",0,1)</f>
        <v>1</v>
      </c>
      <c r="I7904" s="5">
        <f>_xlfn.XLOOKUP(Table16[[#This Row],[OrderID]],[3]!Table13456[No заказа],[3]!Table13456[Цена],"",0,1)</f>
        <v>7607</v>
      </c>
      <c r="J7904" s="2" t="str">
        <f>M01_SETTINGS!$F$2</f>
        <v>KASPI</v>
      </c>
    </row>
    <row r="7905" spans="1:10" x14ac:dyDescent="0.35">
      <c r="A7905" s="3">
        <f>_xlfn.XLOOKUP(Table16[[#This Row],[OrderID]],[3]!Table13456[No заказа],[3]!Table13456[Дата
отправки],"",0,1)</f>
        <v>45560</v>
      </c>
      <c r="B7905" s="2">
        <v>416215561</v>
      </c>
      <c r="C7905" s="2"/>
      <c r="D7905" s="2"/>
      <c r="E7905" s="3"/>
      <c r="F7905" s="3"/>
      <c r="H7905" s="5">
        <f>_xlfn.XLOOKUP(Table16[[#This Row],[OrderID]],[3]!Table13456[No заказа],[3]!Table13456[Количество],"",0,1)</f>
        <v>1</v>
      </c>
      <c r="I7905" s="5">
        <f>_xlfn.XLOOKUP(Table16[[#This Row],[OrderID]],[3]!Table13456[No заказа],[3]!Table13456[Цена],"",0,1)</f>
        <v>8990</v>
      </c>
      <c r="J7905" s="2" t="str">
        <f>M01_SETTINGS!$F$2</f>
        <v>KASPI</v>
      </c>
    </row>
    <row r="7906" spans="1:10" x14ac:dyDescent="0.35">
      <c r="A7906" s="3">
        <f>_xlfn.XLOOKUP(Table16[[#This Row],[OrderID]],[3]!Table13456[No заказа],[3]!Table13456[Дата
отправки],"",0,1)</f>
        <v>45560</v>
      </c>
      <c r="B7906" s="2">
        <v>416778976</v>
      </c>
      <c r="C7906" s="2"/>
      <c r="D7906" s="2"/>
      <c r="E7906" s="3"/>
      <c r="F7906" s="3"/>
      <c r="H7906" s="5">
        <f>_xlfn.XLOOKUP(Table16[[#This Row],[OrderID]],[3]!Table13456[No заказа],[3]!Table13456[Количество],"",0,1)</f>
        <v>1</v>
      </c>
      <c r="I7906" s="5">
        <f>_xlfn.XLOOKUP(Table16[[#This Row],[OrderID]],[3]!Table13456[No заказа],[3]!Table13456[Цена],"",0,1)</f>
        <v>7888</v>
      </c>
      <c r="J7906" s="2" t="str">
        <f>M01_SETTINGS!$F$2</f>
        <v>KASPI</v>
      </c>
    </row>
    <row r="7907" spans="1:10" x14ac:dyDescent="0.35">
      <c r="A7907" s="3">
        <f>_xlfn.XLOOKUP(Table16[[#This Row],[OrderID]],[3]!Table13456[No заказа],[3]!Table13456[Дата
отправки],"",0,1)</f>
        <v>45560</v>
      </c>
      <c r="B7907" s="2">
        <v>416282522</v>
      </c>
      <c r="C7907" s="2"/>
      <c r="D7907" s="2"/>
      <c r="E7907" s="3"/>
      <c r="F7907" s="3"/>
      <c r="H7907" s="5">
        <f>_xlfn.XLOOKUP(Table16[[#This Row],[OrderID]],[3]!Table13456[No заказа],[3]!Table13456[Количество],"",0,1)</f>
        <v>1</v>
      </c>
      <c r="I7907" s="5">
        <f>_xlfn.XLOOKUP(Table16[[#This Row],[OrderID]],[3]!Table13456[No заказа],[3]!Table13456[Цена],"",0,1)</f>
        <v>8995</v>
      </c>
      <c r="J7907" s="2" t="str">
        <f>M01_SETTINGS!$F$2</f>
        <v>KASPI</v>
      </c>
    </row>
    <row r="7908" spans="1:10" x14ac:dyDescent="0.35">
      <c r="A7908" s="3">
        <f>_xlfn.XLOOKUP(Table16[[#This Row],[OrderID]],[3]!Table13456[No заказа],[3]!Table13456[Дата
отправки],"",0,1)</f>
        <v>45560</v>
      </c>
      <c r="B7908" s="2">
        <v>416489190</v>
      </c>
      <c r="C7908" s="2"/>
      <c r="D7908" s="2"/>
      <c r="E7908" s="3"/>
      <c r="F7908" s="3"/>
      <c r="H7908" s="5">
        <f>_xlfn.XLOOKUP(Table16[[#This Row],[OrderID]],[3]!Table13456[No заказа],[3]!Table13456[Количество],"",0,1)</f>
        <v>1</v>
      </c>
      <c r="I7908" s="5">
        <f>_xlfn.XLOOKUP(Table16[[#This Row],[OrderID]],[3]!Table13456[No заказа],[3]!Table13456[Цена],"",0,1)</f>
        <v>8995</v>
      </c>
      <c r="J7908" s="2" t="str">
        <f>M01_SETTINGS!$F$2</f>
        <v>KASPI</v>
      </c>
    </row>
    <row r="7909" spans="1:10" x14ac:dyDescent="0.35">
      <c r="A7909" s="3">
        <f>_xlfn.XLOOKUP(Table16[[#This Row],[OrderID]],[3]!Table13456[No заказа],[3]!Table13456[Дата
отправки],"",0,1)</f>
        <v>45560</v>
      </c>
      <c r="B7909" s="2">
        <v>416281042</v>
      </c>
      <c r="C7909" s="2"/>
      <c r="D7909" s="2"/>
      <c r="E7909" s="3"/>
      <c r="F7909" s="3"/>
      <c r="H7909" s="5">
        <f>_xlfn.XLOOKUP(Table16[[#This Row],[OrderID]],[3]!Table13456[No заказа],[3]!Table13456[Количество],"",0,1)</f>
        <v>1</v>
      </c>
      <c r="I7909" s="5">
        <f>_xlfn.XLOOKUP(Table16[[#This Row],[OrderID]],[3]!Table13456[No заказа],[3]!Table13456[Цена],"",0,1)</f>
        <v>11416</v>
      </c>
      <c r="J7909" s="2" t="str">
        <f>M01_SETTINGS!$F$2</f>
        <v>KASPI</v>
      </c>
    </row>
    <row r="7910" spans="1:10" x14ac:dyDescent="0.35">
      <c r="A7910" s="3">
        <f>_xlfn.XLOOKUP(Table16[[#This Row],[OrderID]],[3]!Table13456[No заказа],[3]!Table13456[Дата
отправки],"",0,1)</f>
        <v>45560</v>
      </c>
      <c r="B7910" s="2">
        <v>416488557</v>
      </c>
      <c r="C7910" s="2"/>
      <c r="D7910" s="2"/>
      <c r="E7910" s="3"/>
      <c r="F7910" s="3"/>
      <c r="H7910" s="5">
        <f>_xlfn.XLOOKUP(Table16[[#This Row],[OrderID]],[3]!Table13456[No заказа],[3]!Table13456[Количество],"",0,1)</f>
        <v>1</v>
      </c>
      <c r="I7910" s="5">
        <f>_xlfn.XLOOKUP(Table16[[#This Row],[OrderID]],[3]!Table13456[No заказа],[3]!Table13456[Цена],"",0,1)</f>
        <v>8994</v>
      </c>
      <c r="J7910" s="2" t="str">
        <f>M01_SETTINGS!$F$2</f>
        <v>KASPI</v>
      </c>
    </row>
    <row r="7911" spans="1:10" x14ac:dyDescent="0.35">
      <c r="A7911" s="3">
        <f>_xlfn.XLOOKUP(Table16[[#This Row],[OrderID]],[3]!Table13456[No заказа],[3]!Table13456[Дата
отправки],"",0,1)</f>
        <v>45560</v>
      </c>
      <c r="B7911" s="2">
        <v>416382072</v>
      </c>
      <c r="C7911" s="2"/>
      <c r="D7911" s="2"/>
      <c r="E7911" s="3"/>
      <c r="F7911" s="3"/>
      <c r="H7911" s="5">
        <f>_xlfn.XLOOKUP(Table16[[#This Row],[OrderID]],[3]!Table13456[No заказа],[3]!Table13456[Количество],"",0,1)</f>
        <v>1</v>
      </c>
      <c r="I7911" s="5">
        <f>_xlfn.XLOOKUP(Table16[[#This Row],[OrderID]],[3]!Table13456[No заказа],[3]!Table13456[Цена],"",0,1)</f>
        <v>9877</v>
      </c>
      <c r="J7911" s="2" t="str">
        <f>M01_SETTINGS!$F$2</f>
        <v>KASPI</v>
      </c>
    </row>
    <row r="7912" spans="1:10" x14ac:dyDescent="0.35">
      <c r="A7912" s="3">
        <f>_xlfn.XLOOKUP(Table16[[#This Row],[OrderID]],[3]!Table13456[No заказа],[3]!Table13456[Дата
отправки],"",0,1)</f>
        <v>45560</v>
      </c>
      <c r="B7912" s="2">
        <v>416562836</v>
      </c>
      <c r="C7912" s="2"/>
      <c r="D7912" s="2"/>
      <c r="E7912" s="3"/>
      <c r="F7912" s="3"/>
      <c r="H7912" s="5">
        <f>_xlfn.XLOOKUP(Table16[[#This Row],[OrderID]],[3]!Table13456[No заказа],[3]!Table13456[Количество],"",0,1)</f>
        <v>1</v>
      </c>
      <c r="I7912" s="5">
        <f>_xlfn.XLOOKUP(Table16[[#This Row],[OrderID]],[3]!Table13456[No заказа],[3]!Table13456[Цена],"",0,1)</f>
        <v>7892</v>
      </c>
      <c r="J7912" s="2" t="str">
        <f>M01_SETTINGS!$F$2</f>
        <v>KASPI</v>
      </c>
    </row>
    <row r="7913" spans="1:10" x14ac:dyDescent="0.35">
      <c r="A7913" s="3">
        <f>_xlfn.XLOOKUP(Table16[[#This Row],[OrderID]],[3]!Table13456[No заказа],[3]!Table13456[Дата
отправки],"",0,1)</f>
        <v>45560</v>
      </c>
      <c r="B7913" s="2">
        <v>416402064</v>
      </c>
      <c r="C7913" s="2"/>
      <c r="D7913" s="2"/>
      <c r="E7913" s="3"/>
      <c r="F7913" s="3"/>
      <c r="H7913" s="5">
        <f>_xlfn.XLOOKUP(Table16[[#This Row],[OrderID]],[3]!Table13456[No заказа],[3]!Table13456[Количество],"",0,1)</f>
        <v>1</v>
      </c>
      <c r="I7913" s="5">
        <f>_xlfn.XLOOKUP(Table16[[#This Row],[OrderID]],[3]!Table13456[No заказа],[3]!Table13456[Цена],"",0,1)</f>
        <v>8370</v>
      </c>
      <c r="J7913" s="2" t="str">
        <f>M01_SETTINGS!$F$2</f>
        <v>KASPI</v>
      </c>
    </row>
    <row r="7914" spans="1:10" x14ac:dyDescent="0.35">
      <c r="A7914" s="3">
        <f>_xlfn.XLOOKUP(Table16[[#This Row],[OrderID]],[3]!Table13456[No заказа],[3]!Table13456[Дата
отправки],"",0,1)</f>
        <v>45560</v>
      </c>
      <c r="B7914" s="2">
        <v>416239602</v>
      </c>
      <c r="C7914" s="2"/>
      <c r="D7914" s="2"/>
      <c r="E7914" s="3"/>
      <c r="F7914" s="3"/>
      <c r="H7914" s="5">
        <f>_xlfn.XLOOKUP(Table16[[#This Row],[OrderID]],[3]!Table13456[No заказа],[3]!Table13456[Количество],"",0,1)</f>
        <v>1</v>
      </c>
      <c r="I7914" s="5">
        <f>_xlfn.XLOOKUP(Table16[[#This Row],[OrderID]],[3]!Table13456[No заказа],[3]!Table13456[Цена],"",0,1)</f>
        <v>8683</v>
      </c>
      <c r="J7914" s="2" t="str">
        <f>M01_SETTINGS!$F$2</f>
        <v>KASPI</v>
      </c>
    </row>
    <row r="7915" spans="1:10" x14ac:dyDescent="0.35">
      <c r="A7915" s="3">
        <f>_xlfn.XLOOKUP(Table16[[#This Row],[OrderID]],[3]!Table13456[No заказа],[3]!Table13456[Дата
отправки],"",0,1)</f>
        <v>45560</v>
      </c>
      <c r="B7915" s="2">
        <v>416303818</v>
      </c>
      <c r="C7915" s="2"/>
      <c r="D7915" s="2"/>
      <c r="E7915" s="3"/>
      <c r="F7915" s="3"/>
      <c r="H7915" s="5">
        <f>_xlfn.XLOOKUP(Table16[[#This Row],[OrderID]],[3]!Table13456[No заказа],[3]!Table13456[Количество],"",0,1)</f>
        <v>1</v>
      </c>
      <c r="I7915" s="5">
        <f>_xlfn.XLOOKUP(Table16[[#This Row],[OrderID]],[3]!Table13456[No заказа],[3]!Table13456[Цена],"",0,1)</f>
        <v>8993</v>
      </c>
      <c r="J7915" s="2" t="str">
        <f>M01_SETTINGS!$F$2</f>
        <v>KASPI</v>
      </c>
    </row>
    <row r="7916" spans="1:10" x14ac:dyDescent="0.35">
      <c r="A7916" s="3">
        <f>_xlfn.XLOOKUP(Table16[[#This Row],[OrderID]],[3]!Table13456[No заказа],[3]!Table13456[Дата
отправки],"",0,1)</f>
        <v>45560</v>
      </c>
      <c r="B7916" s="2">
        <v>416240203</v>
      </c>
      <c r="C7916" s="2"/>
      <c r="D7916" s="2"/>
      <c r="E7916" s="3"/>
      <c r="F7916" s="3"/>
      <c r="H7916" s="5">
        <f>_xlfn.XLOOKUP(Table16[[#This Row],[OrderID]],[3]!Table13456[No заказа],[3]!Table13456[Количество],"",0,1)</f>
        <v>1</v>
      </c>
      <c r="I7916" s="5">
        <f>_xlfn.XLOOKUP(Table16[[#This Row],[OrderID]],[3]!Table13456[No заказа],[3]!Table13456[Цена],"",0,1)</f>
        <v>7839</v>
      </c>
      <c r="J7916" s="2" t="str">
        <f>M01_SETTINGS!$F$2</f>
        <v>KASPI</v>
      </c>
    </row>
    <row r="7917" spans="1:10" x14ac:dyDescent="0.35">
      <c r="A7917" s="3">
        <f>_xlfn.XLOOKUP(Table16[[#This Row],[OrderID]],[3]!Table13456[No заказа],[3]!Table13456[Дата
отправки],"",0,1)</f>
        <v>45560</v>
      </c>
      <c r="B7917" s="2">
        <v>416587252</v>
      </c>
      <c r="C7917" s="2"/>
      <c r="D7917" s="2"/>
      <c r="E7917" s="3"/>
      <c r="F7917" s="3"/>
      <c r="H7917" s="5">
        <f>_xlfn.XLOOKUP(Table16[[#This Row],[OrderID]],[3]!Table13456[No заказа],[3]!Table13456[Количество],"",0,1)</f>
        <v>1</v>
      </c>
      <c r="I7917" s="5">
        <f>_xlfn.XLOOKUP(Table16[[#This Row],[OrderID]],[3]!Table13456[No заказа],[3]!Table13456[Цена],"",0,1)</f>
        <v>8559</v>
      </c>
      <c r="J7917" s="2" t="str">
        <f>M01_SETTINGS!$F$2</f>
        <v>KASPI</v>
      </c>
    </row>
    <row r="7918" spans="1:10" x14ac:dyDescent="0.35">
      <c r="A7918" s="3">
        <f>_xlfn.XLOOKUP(Table16[[#This Row],[OrderID]],[3]!Table13456[No заказа],[3]!Table13456[Дата
отправки],"",0,1)</f>
        <v>45560</v>
      </c>
      <c r="B7918" s="2">
        <v>416674338</v>
      </c>
      <c r="C7918" s="2"/>
      <c r="D7918" s="2"/>
      <c r="E7918" s="3"/>
      <c r="F7918" s="3"/>
      <c r="H7918" s="5">
        <f>_xlfn.XLOOKUP(Table16[[#This Row],[OrderID]],[3]!Table13456[No заказа],[3]!Table13456[Количество],"",0,1)</f>
        <v>1</v>
      </c>
      <c r="I7918" s="5">
        <f>_xlfn.XLOOKUP(Table16[[#This Row],[OrderID]],[3]!Table13456[No заказа],[3]!Table13456[Цена],"",0,1)</f>
        <v>8367</v>
      </c>
      <c r="J7918" s="2" t="str">
        <f>M01_SETTINGS!$F$2</f>
        <v>KASPI</v>
      </c>
    </row>
    <row r="7919" spans="1:10" x14ac:dyDescent="0.35">
      <c r="A7919" s="3">
        <f>_xlfn.XLOOKUP(Table16[[#This Row],[OrderID]],[3]!Table13456[No заказа],[3]!Table13456[Дата
отправки],"",0,1)</f>
        <v>45560</v>
      </c>
      <c r="B7919" s="2">
        <v>416430643</v>
      </c>
      <c r="C7919" s="2"/>
      <c r="D7919" s="2"/>
      <c r="E7919" s="3"/>
      <c r="F7919" s="3"/>
      <c r="H7919" s="5">
        <f>_xlfn.XLOOKUP(Table16[[#This Row],[OrderID]],[3]!Table13456[No заказа],[3]!Table13456[Количество],"",0,1)</f>
        <v>1</v>
      </c>
      <c r="I7919" s="5">
        <f>_xlfn.XLOOKUP(Table16[[#This Row],[OrderID]],[3]!Table13456[No заказа],[3]!Table13456[Цена],"",0,1)</f>
        <v>8369</v>
      </c>
      <c r="J7919" s="2" t="str">
        <f>M01_SETTINGS!$F$2</f>
        <v>KASPI</v>
      </c>
    </row>
    <row r="7920" spans="1:10" x14ac:dyDescent="0.35">
      <c r="A7920" s="3">
        <f>_xlfn.XLOOKUP(Table16[[#This Row],[OrderID]],[3]!Table13456[No заказа],[3]!Table13456[Дата
отправки],"",0,1)</f>
        <v>45560</v>
      </c>
      <c r="B7920" s="2">
        <v>416347922</v>
      </c>
      <c r="C7920" s="2"/>
      <c r="D7920" s="2"/>
      <c r="E7920" s="3"/>
      <c r="F7920" s="3"/>
      <c r="H7920" s="5">
        <f>_xlfn.XLOOKUP(Table16[[#This Row],[OrderID]],[3]!Table13456[No заказа],[3]!Table13456[Количество],"",0,1)</f>
        <v>1</v>
      </c>
      <c r="I7920" s="5">
        <f>_xlfn.XLOOKUP(Table16[[#This Row],[OrderID]],[3]!Table13456[No заказа],[3]!Table13456[Цена],"",0,1)</f>
        <v>8370</v>
      </c>
      <c r="J7920" s="2" t="str">
        <f>M01_SETTINGS!$F$2</f>
        <v>KASPI</v>
      </c>
    </row>
    <row r="7921" spans="1:10" x14ac:dyDescent="0.35">
      <c r="A7921" s="3">
        <f>_xlfn.XLOOKUP(Table16[[#This Row],[OrderID]],[3]!Table13456[No заказа],[3]!Table13456[Дата
отправки],"",0,1)</f>
        <v>45560</v>
      </c>
      <c r="B7921" s="2">
        <v>416576671</v>
      </c>
      <c r="C7921" s="2"/>
      <c r="D7921" s="2"/>
      <c r="E7921" s="3"/>
      <c r="F7921" s="3"/>
      <c r="H7921" s="5">
        <f>_xlfn.XLOOKUP(Table16[[#This Row],[OrderID]],[3]!Table13456[No заказа],[3]!Table13456[Количество],"",0,1)</f>
        <v>1</v>
      </c>
      <c r="I7921" s="5">
        <f>_xlfn.XLOOKUP(Table16[[#This Row],[OrderID]],[3]!Table13456[No заказа],[3]!Table13456[Цена],"",0,1)</f>
        <v>8564</v>
      </c>
      <c r="J7921" s="2" t="str">
        <f>M01_SETTINGS!$F$2</f>
        <v>KASPI</v>
      </c>
    </row>
    <row r="7922" spans="1:10" x14ac:dyDescent="0.35">
      <c r="A7922" s="3">
        <f>_xlfn.XLOOKUP(Table16[[#This Row],[OrderID]],[3]!Table13456[No заказа],[3]!Table13456[Дата
отправки],"",0,1)</f>
        <v>45560</v>
      </c>
      <c r="B7922" s="2">
        <v>416603755</v>
      </c>
      <c r="C7922" s="2"/>
      <c r="D7922" s="2"/>
      <c r="E7922" s="3"/>
      <c r="F7922" s="3"/>
      <c r="H7922" s="5">
        <f>_xlfn.XLOOKUP(Table16[[#This Row],[OrderID]],[3]!Table13456[No заказа],[3]!Table13456[Количество],"",0,1)</f>
        <v>1</v>
      </c>
      <c r="I7922" s="5">
        <f>_xlfn.XLOOKUP(Table16[[#This Row],[OrderID]],[3]!Table13456[No заказа],[3]!Table13456[Цена],"",0,1)</f>
        <v>12327</v>
      </c>
      <c r="J7922" s="2" t="str">
        <f>M01_SETTINGS!$F$2</f>
        <v>KASPI</v>
      </c>
    </row>
    <row r="7923" spans="1:10" x14ac:dyDescent="0.35">
      <c r="A7923" s="3">
        <f>_xlfn.XLOOKUP(Table16[[#This Row],[OrderID]],[3]!Table13456[No заказа],[3]!Table13456[Дата
отправки],"",0,1)</f>
        <v>45560</v>
      </c>
      <c r="B7923" s="2">
        <v>416523455</v>
      </c>
      <c r="C7923" s="2"/>
      <c r="D7923" s="2"/>
      <c r="E7923" s="3"/>
      <c r="F7923" s="3"/>
      <c r="H7923" s="5">
        <f>_xlfn.XLOOKUP(Table16[[#This Row],[OrderID]],[3]!Table13456[No заказа],[3]!Table13456[Количество],"",0,1)</f>
        <v>1</v>
      </c>
      <c r="I7923" s="5">
        <f>_xlfn.XLOOKUP(Table16[[#This Row],[OrderID]],[3]!Table13456[No заказа],[3]!Table13456[Цена],"",0,1)</f>
        <v>8662</v>
      </c>
      <c r="J7923" s="2" t="str">
        <f>M01_SETTINGS!$F$2</f>
        <v>KASPI</v>
      </c>
    </row>
    <row r="7924" spans="1:10" x14ac:dyDescent="0.35">
      <c r="A7924" s="3">
        <f>_xlfn.XLOOKUP(Table16[[#This Row],[OrderID]],[3]!Table13456[No заказа],[3]!Table13456[Дата
отправки],"",0,1)</f>
        <v>45560</v>
      </c>
      <c r="B7924" s="2">
        <v>416324316</v>
      </c>
      <c r="C7924" s="2"/>
      <c r="D7924" s="2"/>
      <c r="E7924" s="3"/>
      <c r="F7924" s="3"/>
      <c r="H7924" s="5">
        <f>_xlfn.XLOOKUP(Table16[[#This Row],[OrderID]],[3]!Table13456[No заказа],[3]!Table13456[Количество],"",0,1)</f>
        <v>1</v>
      </c>
      <c r="I7924" s="5">
        <f>_xlfn.XLOOKUP(Table16[[#This Row],[OrderID]],[3]!Table13456[No заказа],[3]!Table13456[Цена],"",0,1)</f>
        <v>7892</v>
      </c>
      <c r="J7924" s="2" t="str">
        <f>M01_SETTINGS!$F$2</f>
        <v>KASPI</v>
      </c>
    </row>
    <row r="7925" spans="1:10" x14ac:dyDescent="0.35">
      <c r="A7925" s="3">
        <f>_xlfn.XLOOKUP(Table16[[#This Row],[OrderID]],[3]!Table13456[No заказа],[3]!Table13456[Дата
отправки],"",0,1)</f>
        <v>45560</v>
      </c>
      <c r="B7925" s="2">
        <v>416605425</v>
      </c>
      <c r="C7925" s="2"/>
      <c r="D7925" s="2"/>
      <c r="E7925" s="3"/>
      <c r="F7925" s="3"/>
      <c r="H7925" s="5">
        <f>_xlfn.XLOOKUP(Table16[[#This Row],[OrderID]],[3]!Table13456[No заказа],[3]!Table13456[Количество],"",0,1)</f>
        <v>1</v>
      </c>
      <c r="I7925" s="5">
        <f>_xlfn.XLOOKUP(Table16[[#This Row],[OrderID]],[3]!Table13456[No заказа],[3]!Table13456[Цена],"",0,1)</f>
        <v>8367</v>
      </c>
      <c r="J7925" s="2" t="str">
        <f>M01_SETTINGS!$F$2</f>
        <v>KASPI</v>
      </c>
    </row>
    <row r="7926" spans="1:10" x14ac:dyDescent="0.35">
      <c r="A7926" s="3">
        <f>_xlfn.XLOOKUP(Table16[[#This Row],[OrderID]],[3]!Table13456[No заказа],[3]!Table13456[Дата
отправки],"",0,1)</f>
        <v>45560</v>
      </c>
      <c r="B7926" s="2">
        <v>416427832</v>
      </c>
      <c r="C7926" s="2"/>
      <c r="D7926" s="2"/>
      <c r="E7926" s="3"/>
      <c r="F7926" s="3"/>
      <c r="H7926" s="5">
        <f>_xlfn.XLOOKUP(Table16[[#This Row],[OrderID]],[3]!Table13456[No заказа],[3]!Table13456[Количество],"",0,1)</f>
        <v>1</v>
      </c>
      <c r="I7926" s="5">
        <f>_xlfn.XLOOKUP(Table16[[#This Row],[OrderID]],[3]!Table13456[No заказа],[3]!Table13456[Цена],"",0,1)</f>
        <v>8369</v>
      </c>
      <c r="J7926" s="2" t="str">
        <f>M01_SETTINGS!$F$2</f>
        <v>KASPI</v>
      </c>
    </row>
    <row r="7927" spans="1:10" x14ac:dyDescent="0.35">
      <c r="A7927" s="3">
        <f>_xlfn.XLOOKUP(Table16[[#This Row],[OrderID]],[3]!Table13456[No заказа],[3]!Table13456[Дата
отправки],"",0,1)</f>
        <v>45560</v>
      </c>
      <c r="B7927" s="2">
        <v>416234917</v>
      </c>
      <c r="C7927" s="2"/>
      <c r="D7927" s="2"/>
      <c r="E7927" s="3"/>
      <c r="F7927" s="3"/>
      <c r="H7927" s="5">
        <f>_xlfn.XLOOKUP(Table16[[#This Row],[OrderID]],[3]!Table13456[No заказа],[3]!Table13456[Количество],"",0,1)</f>
        <v>1</v>
      </c>
      <c r="I7927" s="5">
        <f>_xlfn.XLOOKUP(Table16[[#This Row],[OrderID]],[3]!Table13456[No заказа],[3]!Table13456[Цена],"",0,1)</f>
        <v>8683</v>
      </c>
      <c r="J7927" s="2" t="str">
        <f>M01_SETTINGS!$F$2</f>
        <v>KASPI</v>
      </c>
    </row>
    <row r="7928" spans="1:10" x14ac:dyDescent="0.35">
      <c r="A7928" s="3">
        <f>_xlfn.XLOOKUP(Table16[[#This Row],[OrderID]],[3]!Table13456[No заказа],[3]!Table13456[Дата
отправки],"",0,1)</f>
        <v>45560</v>
      </c>
      <c r="B7928" s="2">
        <v>416262040</v>
      </c>
      <c r="C7928" s="2"/>
      <c r="D7928" s="2"/>
      <c r="E7928" s="3"/>
      <c r="F7928" s="3"/>
      <c r="H7928" s="5">
        <f>_xlfn.XLOOKUP(Table16[[#This Row],[OrderID]],[3]!Table13456[No заказа],[3]!Table13456[Количество],"",0,1)</f>
        <v>1</v>
      </c>
      <c r="I7928" s="5">
        <f>_xlfn.XLOOKUP(Table16[[#This Row],[OrderID]],[3]!Table13456[No заказа],[3]!Table13456[Цена],"",0,1)</f>
        <v>8649</v>
      </c>
      <c r="J7928" s="2" t="str">
        <f>M01_SETTINGS!$F$2</f>
        <v>KASPI</v>
      </c>
    </row>
    <row r="7929" spans="1:10" x14ac:dyDescent="0.35">
      <c r="A7929" s="3">
        <f>_xlfn.XLOOKUP(Table16[[#This Row],[OrderID]],[3]!Table13456[No заказа],[3]!Table13456[Дата
отправки],"",0,1)</f>
        <v>45560</v>
      </c>
      <c r="B7929" s="2">
        <v>416450552</v>
      </c>
      <c r="C7929" s="2"/>
      <c r="D7929" s="2"/>
      <c r="E7929" s="3"/>
      <c r="F7929" s="3"/>
      <c r="H7929" s="5">
        <f>_xlfn.XLOOKUP(Table16[[#This Row],[OrderID]],[3]!Table13456[No заказа],[3]!Table13456[Количество],"",0,1)</f>
        <v>1</v>
      </c>
      <c r="I7929" s="5">
        <f>_xlfn.XLOOKUP(Table16[[#This Row],[OrderID]],[3]!Table13456[No заказа],[3]!Table13456[Цена],"",0,1)</f>
        <v>7886</v>
      </c>
      <c r="J7929" s="2" t="str">
        <f>M01_SETTINGS!$F$2</f>
        <v>KASPI</v>
      </c>
    </row>
    <row r="7930" spans="1:10" x14ac:dyDescent="0.35">
      <c r="A7930" s="3">
        <f>_xlfn.XLOOKUP(Table16[[#This Row],[OrderID]],[3]!Table13456[No заказа],[3]!Table13456[Дата
отправки],"",0,1)</f>
        <v>45560</v>
      </c>
      <c r="B7930" s="2">
        <v>416541633</v>
      </c>
      <c r="C7930" s="2"/>
      <c r="D7930" s="2"/>
      <c r="E7930" s="3"/>
      <c r="F7930" s="3"/>
      <c r="H7930" s="5">
        <f>_xlfn.XLOOKUP(Table16[[#This Row],[OrderID]],[3]!Table13456[No заказа],[3]!Table13456[Количество],"",0,1)</f>
        <v>1</v>
      </c>
      <c r="I7930" s="5">
        <f>_xlfn.XLOOKUP(Table16[[#This Row],[OrderID]],[3]!Table13456[No заказа],[3]!Table13456[Цена],"",0,1)</f>
        <v>7886</v>
      </c>
      <c r="J7930" s="2" t="str">
        <f>M01_SETTINGS!$F$2</f>
        <v>KASPI</v>
      </c>
    </row>
    <row r="7931" spans="1:10" x14ac:dyDescent="0.35">
      <c r="A7931" s="3">
        <f>_xlfn.XLOOKUP(Table16[[#This Row],[OrderID]],[3]!Table13456[No заказа],[3]!Table13456[Дата
отправки],"",0,1)</f>
        <v>45560</v>
      </c>
      <c r="B7931" s="2">
        <v>416236829</v>
      </c>
      <c r="C7931" s="2"/>
      <c r="D7931" s="2"/>
      <c r="E7931" s="3"/>
      <c r="F7931" s="3"/>
      <c r="H7931" s="5">
        <f>_xlfn.XLOOKUP(Table16[[#This Row],[OrderID]],[3]!Table13456[No заказа],[3]!Table13456[Количество],"",0,1)</f>
        <v>1</v>
      </c>
      <c r="I7931" s="5">
        <f>_xlfn.XLOOKUP(Table16[[#This Row],[OrderID]],[3]!Table13456[No заказа],[3]!Table13456[Цена],"",0,1)</f>
        <v>8988</v>
      </c>
      <c r="J7931" s="2" t="str">
        <f>M01_SETTINGS!$F$2</f>
        <v>KASPI</v>
      </c>
    </row>
    <row r="7932" spans="1:10" x14ac:dyDescent="0.35">
      <c r="A7932" s="3">
        <f>_xlfn.XLOOKUP(Table16[[#This Row],[OrderID]],[3]!Table13456[No заказа],[3]!Table13456[Дата
отправки],"",0,1)</f>
        <v>45560</v>
      </c>
      <c r="B7932" s="2">
        <v>416590426</v>
      </c>
      <c r="C7932" s="2"/>
      <c r="D7932" s="2"/>
      <c r="E7932" s="3"/>
      <c r="F7932" s="3"/>
      <c r="H7932" s="5">
        <f>_xlfn.XLOOKUP(Table16[[#This Row],[OrderID]],[3]!Table13456[No заказа],[3]!Table13456[Количество],"",0,1)</f>
        <v>1</v>
      </c>
      <c r="I7932" s="5">
        <f>_xlfn.XLOOKUP(Table16[[#This Row],[OrderID]],[3]!Table13456[No заказа],[3]!Table13456[Цена],"",0,1)</f>
        <v>8988</v>
      </c>
      <c r="J7932" s="2" t="str">
        <f>M01_SETTINGS!$F$2</f>
        <v>KASPI</v>
      </c>
    </row>
    <row r="7933" spans="1:10" x14ac:dyDescent="0.35">
      <c r="A7933" s="3">
        <f>_xlfn.XLOOKUP(Table16[[#This Row],[OrderID]],[3]!Table13456[No заказа],[3]!Table13456[Дата
отправки],"",0,1)</f>
        <v>45560</v>
      </c>
      <c r="B7933" s="2">
        <v>416482304</v>
      </c>
      <c r="C7933" s="2"/>
      <c r="D7933" s="2"/>
      <c r="E7933" s="3"/>
      <c r="F7933" s="3"/>
      <c r="H7933" s="5">
        <f>_xlfn.XLOOKUP(Table16[[#This Row],[OrderID]],[3]!Table13456[No заказа],[3]!Table13456[Количество],"",0,1)</f>
        <v>1</v>
      </c>
      <c r="I7933" s="5">
        <f>_xlfn.XLOOKUP(Table16[[#This Row],[OrderID]],[3]!Table13456[No заказа],[3]!Table13456[Цена],"",0,1)</f>
        <v>8993</v>
      </c>
      <c r="J7933" s="2" t="str">
        <f>M01_SETTINGS!$F$2</f>
        <v>KASPI</v>
      </c>
    </row>
    <row r="7934" spans="1:10" x14ac:dyDescent="0.35">
      <c r="A7934" s="3">
        <f>_xlfn.XLOOKUP(Table16[[#This Row],[OrderID]],[3]!Table13456[No заказа],[3]!Table13456[Дата
отправки],"",0,1)</f>
        <v>45560</v>
      </c>
      <c r="B7934" s="2">
        <v>416685497</v>
      </c>
      <c r="C7934" s="2"/>
      <c r="D7934" s="2"/>
      <c r="E7934" s="3"/>
      <c r="F7934" s="3"/>
      <c r="H7934" s="5">
        <f>_xlfn.XLOOKUP(Table16[[#This Row],[OrderID]],[3]!Table13456[No заказа],[3]!Table13456[Количество],"",0,1)</f>
        <v>1</v>
      </c>
      <c r="I7934" s="5">
        <f>_xlfn.XLOOKUP(Table16[[#This Row],[OrderID]],[3]!Table13456[No заказа],[3]!Table13456[Цена],"",0,1)</f>
        <v>8368</v>
      </c>
      <c r="J7934" s="2" t="str">
        <f>M01_SETTINGS!$F$2</f>
        <v>KASPI</v>
      </c>
    </row>
    <row r="7935" spans="1:10" x14ac:dyDescent="0.35">
      <c r="A7935" s="3">
        <f>_xlfn.XLOOKUP(Table16[[#This Row],[OrderID]],[3]!Table13456[No заказа],[3]!Table13456[Дата
отправки],"",0,1)</f>
        <v>45559</v>
      </c>
      <c r="B7935" s="2">
        <v>416025469</v>
      </c>
      <c r="C7935" s="2"/>
      <c r="D7935" s="2"/>
      <c r="E7935" s="3"/>
      <c r="F7935" s="3"/>
      <c r="H7935" s="5">
        <f>_xlfn.XLOOKUP(Table16[[#This Row],[OrderID]],[3]!Table13456[No заказа],[3]!Table13456[Количество],"",0,1)</f>
        <v>1</v>
      </c>
      <c r="I7935" s="5">
        <f>_xlfn.XLOOKUP(Table16[[#This Row],[OrderID]],[3]!Table13456[No заказа],[3]!Table13456[Цена],"",0,1)</f>
        <v>8512</v>
      </c>
      <c r="J7935" s="2" t="str">
        <f>M01_SETTINGS!$F$2</f>
        <v>KASPI</v>
      </c>
    </row>
    <row r="7936" spans="1:10" x14ac:dyDescent="0.35">
      <c r="A7936" s="3">
        <f>_xlfn.XLOOKUP(Table16[[#This Row],[OrderID]],[3]!Table13456[No заказа],[3]!Table13456[Дата
отправки],"",0,1)</f>
        <v>45559</v>
      </c>
      <c r="B7936" s="2">
        <v>416159732</v>
      </c>
      <c r="C7936" s="2"/>
      <c r="D7936" s="2"/>
      <c r="E7936" s="3"/>
      <c r="F7936" s="3"/>
      <c r="H7936" s="5">
        <f>_xlfn.XLOOKUP(Table16[[#This Row],[OrderID]],[3]!Table13456[No заказа],[3]!Table13456[Количество],"",0,1)</f>
        <v>1</v>
      </c>
      <c r="I7936" s="5">
        <f>_xlfn.XLOOKUP(Table16[[#This Row],[OrderID]],[3]!Table13456[No заказа],[3]!Table13456[Цена],"",0,1)</f>
        <v>8940</v>
      </c>
      <c r="J7936" s="2" t="str">
        <f>M01_SETTINGS!$F$2</f>
        <v>KASPI</v>
      </c>
    </row>
    <row r="7937" spans="1:10" x14ac:dyDescent="0.35">
      <c r="A7937" s="3">
        <f>_xlfn.XLOOKUP(Table16[[#This Row],[OrderID]],[3]!Table13456[No заказа],[3]!Table13456[Дата
отправки],"",0,1)</f>
        <v>45559</v>
      </c>
      <c r="B7937" s="2">
        <v>415998505</v>
      </c>
      <c r="C7937" s="2"/>
      <c r="D7937" s="2"/>
      <c r="E7937" s="3"/>
      <c r="F7937" s="3"/>
      <c r="H7937" s="5">
        <f>_xlfn.XLOOKUP(Table16[[#This Row],[OrderID]],[3]!Table13456[No заказа],[3]!Table13456[Количество],"",0,1)</f>
        <v>1</v>
      </c>
      <c r="I7937" s="5">
        <f>_xlfn.XLOOKUP(Table16[[#This Row],[OrderID]],[3]!Table13456[No заказа],[3]!Table13456[Цена],"",0,1)</f>
        <v>8943</v>
      </c>
      <c r="J7937" s="2" t="str">
        <f>M01_SETTINGS!$F$2</f>
        <v>KASPI</v>
      </c>
    </row>
    <row r="7938" spans="1:10" x14ac:dyDescent="0.35">
      <c r="A7938" s="3">
        <f>_xlfn.XLOOKUP(Table16[[#This Row],[OrderID]],[3]!Table13456[No заказа],[3]!Table13456[Дата
отправки],"",0,1)</f>
        <v>45559</v>
      </c>
      <c r="B7938" s="2">
        <v>415864774</v>
      </c>
      <c r="C7938" s="2"/>
      <c r="D7938" s="2"/>
      <c r="E7938" s="3"/>
      <c r="F7938" s="3"/>
      <c r="H7938" s="5">
        <f>_xlfn.XLOOKUP(Table16[[#This Row],[OrderID]],[3]!Table13456[No заказа],[3]!Table13456[Количество],"",0,1)</f>
        <v>1</v>
      </c>
      <c r="I7938" s="5">
        <f>_xlfn.XLOOKUP(Table16[[#This Row],[OrderID]],[3]!Table13456[No заказа],[3]!Table13456[Цена],"",0,1)</f>
        <v>8944</v>
      </c>
      <c r="J7938" s="2" t="str">
        <f>M01_SETTINGS!$F$2</f>
        <v>KASPI</v>
      </c>
    </row>
    <row r="7939" spans="1:10" x14ac:dyDescent="0.35">
      <c r="A7939" s="3">
        <f>_xlfn.XLOOKUP(Table16[[#This Row],[OrderID]],[3]!Table13456[No заказа],[3]!Table13456[Дата
отправки],"",0,1)</f>
        <v>45559</v>
      </c>
      <c r="B7939" s="2">
        <v>416214049</v>
      </c>
      <c r="C7939" s="2"/>
      <c r="D7939" s="2"/>
      <c r="E7939" s="3"/>
      <c r="F7939" s="3"/>
      <c r="H7939" s="5">
        <f>_xlfn.XLOOKUP(Table16[[#This Row],[OrderID]],[3]!Table13456[No заказа],[3]!Table13456[Количество],"",0,1)</f>
        <v>1</v>
      </c>
      <c r="I7939" s="5">
        <f>_xlfn.XLOOKUP(Table16[[#This Row],[OrderID]],[3]!Table13456[No заказа],[3]!Table13456[Цена],"",0,1)</f>
        <v>8842</v>
      </c>
      <c r="J7939" s="2" t="str">
        <f>M01_SETTINGS!$F$2</f>
        <v>KASPI</v>
      </c>
    </row>
    <row r="7940" spans="1:10" x14ac:dyDescent="0.35">
      <c r="A7940" s="3">
        <f>_xlfn.XLOOKUP(Table16[[#This Row],[OrderID]],[3]!Table13456[No заказа],[3]!Table13456[Дата
отправки],"",0,1)</f>
        <v>45559</v>
      </c>
      <c r="B7940" s="2">
        <v>416037520</v>
      </c>
      <c r="C7940" s="2"/>
      <c r="D7940" s="2"/>
      <c r="E7940" s="3"/>
      <c r="F7940" s="3"/>
      <c r="H7940" s="5">
        <f>_xlfn.XLOOKUP(Table16[[#This Row],[OrderID]],[3]!Table13456[No заказа],[3]!Table13456[Количество],"",0,1)</f>
        <v>1</v>
      </c>
      <c r="I7940" s="5">
        <f>_xlfn.XLOOKUP(Table16[[#This Row],[OrderID]],[3]!Table13456[No заказа],[3]!Table13456[Цена],"",0,1)</f>
        <v>8051</v>
      </c>
      <c r="J7940" s="2" t="str">
        <f>M01_SETTINGS!$F$2</f>
        <v>KASPI</v>
      </c>
    </row>
    <row r="7941" spans="1:10" x14ac:dyDescent="0.35">
      <c r="A7941" s="3">
        <f>_xlfn.XLOOKUP(Table16[[#This Row],[OrderID]],[3]!Table13456[No заказа],[3]!Table13456[Дата
отправки],"",0,1)</f>
        <v>45559</v>
      </c>
      <c r="B7941" s="2">
        <v>415891826</v>
      </c>
      <c r="C7941" s="2"/>
      <c r="D7941" s="2"/>
      <c r="E7941" s="3"/>
      <c r="F7941" s="3"/>
      <c r="H7941" s="5">
        <f>_xlfn.XLOOKUP(Table16[[#This Row],[OrderID]],[3]!Table13456[No заказа],[3]!Table13456[Количество],"",0,1)</f>
        <v>1</v>
      </c>
      <c r="I7941" s="5">
        <f>_xlfn.XLOOKUP(Table16[[#This Row],[OrderID]],[3]!Table13456[No заказа],[3]!Table13456[Цена],"",0,1)</f>
        <v>7888</v>
      </c>
      <c r="J7941" s="2" t="str">
        <f>M01_SETTINGS!$F$2</f>
        <v>KASPI</v>
      </c>
    </row>
    <row r="7942" spans="1:10" x14ac:dyDescent="0.35">
      <c r="A7942" s="3">
        <f>_xlfn.XLOOKUP(Table16[[#This Row],[OrderID]],[3]!Table13456[No заказа],[3]!Table13456[Дата
отправки],"",0,1)</f>
        <v>45559</v>
      </c>
      <c r="B7942" s="2">
        <v>415995227</v>
      </c>
      <c r="C7942" s="2"/>
      <c r="D7942" s="2"/>
      <c r="E7942" s="3"/>
      <c r="F7942" s="3"/>
      <c r="H7942" s="5">
        <f>_xlfn.XLOOKUP(Table16[[#This Row],[OrderID]],[3]!Table13456[No заказа],[3]!Table13456[Количество],"",0,1)</f>
        <v>1</v>
      </c>
      <c r="I7942" s="5">
        <f>_xlfn.XLOOKUP(Table16[[#This Row],[OrderID]],[3]!Table13456[No заказа],[3]!Table13456[Цена],"",0,1)</f>
        <v>7888</v>
      </c>
      <c r="J7942" s="2" t="str">
        <f>M01_SETTINGS!$F$2</f>
        <v>KASPI</v>
      </c>
    </row>
    <row r="7943" spans="1:10" x14ac:dyDescent="0.35">
      <c r="A7943" s="3">
        <f>_xlfn.XLOOKUP(Table16[[#This Row],[OrderID]],[3]!Table13456[No заказа],[3]!Table13456[Дата
отправки],"",0,1)</f>
        <v>45559</v>
      </c>
      <c r="B7943" s="2">
        <v>416046302</v>
      </c>
      <c r="C7943" s="2"/>
      <c r="D7943" s="2"/>
      <c r="E7943" s="3"/>
      <c r="F7943" s="3"/>
      <c r="H7943" s="5">
        <f>_xlfn.XLOOKUP(Table16[[#This Row],[OrderID]],[3]!Table13456[No заказа],[3]!Table13456[Количество],"",0,1)</f>
        <v>1</v>
      </c>
      <c r="I7943" s="5">
        <f>_xlfn.XLOOKUP(Table16[[#This Row],[OrderID]],[3]!Table13456[No заказа],[3]!Table13456[Цена],"",0,1)</f>
        <v>7706</v>
      </c>
      <c r="J7943" s="2" t="str">
        <f>M01_SETTINGS!$F$2</f>
        <v>KASPI</v>
      </c>
    </row>
    <row r="7944" spans="1:10" x14ac:dyDescent="0.35">
      <c r="A7944" s="3">
        <f>_xlfn.XLOOKUP(Table16[[#This Row],[OrderID]],[3]!Table13456[No заказа],[3]!Table13456[Дата
отправки],"",0,1)</f>
        <v>45559</v>
      </c>
      <c r="B7944" s="2">
        <v>415886143</v>
      </c>
      <c r="C7944" s="2"/>
      <c r="D7944" s="2"/>
      <c r="E7944" s="3"/>
      <c r="F7944" s="3"/>
      <c r="H7944" s="5">
        <f>_xlfn.XLOOKUP(Table16[[#This Row],[OrderID]],[3]!Table13456[No заказа],[3]!Table13456[Количество],"",0,1)</f>
        <v>1</v>
      </c>
      <c r="I7944" s="5">
        <f>_xlfn.XLOOKUP(Table16[[#This Row],[OrderID]],[3]!Table13456[No заказа],[3]!Table13456[Цена],"",0,1)</f>
        <v>7828</v>
      </c>
      <c r="J7944" s="2" t="str">
        <f>M01_SETTINGS!$F$2</f>
        <v>KASPI</v>
      </c>
    </row>
    <row r="7945" spans="1:10" x14ac:dyDescent="0.35">
      <c r="A7945" s="3">
        <f>_xlfn.XLOOKUP(Table16[[#This Row],[OrderID]],[3]!Table13456[No заказа],[3]!Table13456[Дата
отправки],"",0,1)</f>
        <v>45559</v>
      </c>
      <c r="B7945" s="2">
        <v>416027789</v>
      </c>
      <c r="C7945" s="2"/>
      <c r="D7945" s="2"/>
      <c r="E7945" s="3"/>
      <c r="F7945" s="3"/>
      <c r="H7945" s="5">
        <f>_xlfn.XLOOKUP(Table16[[#This Row],[OrderID]],[3]!Table13456[No заказа],[3]!Table13456[Количество],"",0,1)</f>
        <v>1</v>
      </c>
      <c r="I7945" s="5">
        <f>_xlfn.XLOOKUP(Table16[[#This Row],[OrderID]],[3]!Table13456[No заказа],[3]!Table13456[Цена],"",0,1)</f>
        <v>8845</v>
      </c>
      <c r="J7945" s="2" t="str">
        <f>M01_SETTINGS!$F$2</f>
        <v>KASPI</v>
      </c>
    </row>
    <row r="7946" spans="1:10" x14ac:dyDescent="0.35">
      <c r="A7946" s="3">
        <f>_xlfn.XLOOKUP(Table16[[#This Row],[OrderID]],[3]!Table13456[No заказа],[3]!Table13456[Дата
отправки],"",0,1)</f>
        <v>45559</v>
      </c>
      <c r="B7946" s="2">
        <v>415975791</v>
      </c>
      <c r="C7946" s="2"/>
      <c r="D7946" s="2"/>
      <c r="E7946" s="3"/>
      <c r="F7946" s="3"/>
      <c r="H7946" s="5">
        <f>_xlfn.XLOOKUP(Table16[[#This Row],[OrderID]],[3]!Table13456[No заказа],[3]!Table13456[Количество],"",0,1)</f>
        <v>1</v>
      </c>
      <c r="I7946" s="5">
        <f>_xlfn.XLOOKUP(Table16[[#This Row],[OrderID]],[3]!Table13456[No заказа],[3]!Table13456[Цена],"",0,1)</f>
        <v>8998</v>
      </c>
      <c r="J7946" s="2" t="str">
        <f>M01_SETTINGS!$F$2</f>
        <v>KASPI</v>
      </c>
    </row>
    <row r="7947" spans="1:10" x14ac:dyDescent="0.35">
      <c r="A7947" s="3">
        <f>_xlfn.XLOOKUP(Table16[[#This Row],[OrderID]],[3]!Table13456[No заказа],[3]!Table13456[Дата
отправки],"",0,1)</f>
        <v>45559</v>
      </c>
      <c r="B7947" s="2">
        <v>415940701</v>
      </c>
      <c r="C7947" s="2"/>
      <c r="D7947" s="2"/>
      <c r="E7947" s="3"/>
      <c r="F7947" s="3"/>
      <c r="H7947" s="5">
        <f>_xlfn.XLOOKUP(Table16[[#This Row],[OrderID]],[3]!Table13456[No заказа],[3]!Table13456[Количество],"",0,1)</f>
        <v>1</v>
      </c>
      <c r="I7947" s="5">
        <f>_xlfn.XLOOKUP(Table16[[#This Row],[OrderID]],[3]!Table13456[No заказа],[3]!Table13456[Цена],"",0,1)</f>
        <v>8758</v>
      </c>
      <c r="J7947" s="2" t="str">
        <f>M01_SETTINGS!$F$2</f>
        <v>KASPI</v>
      </c>
    </row>
    <row r="7948" spans="1:10" x14ac:dyDescent="0.35">
      <c r="A7948" s="3">
        <f>_xlfn.XLOOKUP(Table16[[#This Row],[OrderID]],[3]!Table13456[No заказа],[3]!Table13456[Дата
отправки],"",0,1)</f>
        <v>45559</v>
      </c>
      <c r="B7948" s="2">
        <v>416036560</v>
      </c>
      <c r="C7948" s="2"/>
      <c r="D7948" s="2"/>
      <c r="E7948" s="3"/>
      <c r="F7948" s="3"/>
      <c r="H7948" s="5">
        <f>_xlfn.XLOOKUP(Table16[[#This Row],[OrderID]],[3]!Table13456[No заказа],[3]!Table13456[Количество],"",0,1)</f>
        <v>1</v>
      </c>
      <c r="I7948" s="5">
        <f>_xlfn.XLOOKUP(Table16[[#This Row],[OrderID]],[3]!Table13456[No заказа],[3]!Table13456[Цена],"",0,1)</f>
        <v>8942</v>
      </c>
      <c r="J7948" s="2" t="str">
        <f>M01_SETTINGS!$F$2</f>
        <v>KASPI</v>
      </c>
    </row>
    <row r="7949" spans="1:10" x14ac:dyDescent="0.35">
      <c r="A7949" s="3">
        <f>_xlfn.XLOOKUP(Table16[[#This Row],[OrderID]],[3]!Table13456[No заказа],[3]!Table13456[Дата
отправки],"",0,1)</f>
        <v>45559</v>
      </c>
      <c r="B7949" s="2">
        <v>415954842</v>
      </c>
      <c r="C7949" s="2"/>
      <c r="D7949" s="2"/>
      <c r="E7949" s="3"/>
      <c r="F7949" s="3"/>
      <c r="H7949" s="5">
        <f>_xlfn.XLOOKUP(Table16[[#This Row],[OrderID]],[3]!Table13456[No заказа],[3]!Table13456[Количество],"",0,1)</f>
        <v>1</v>
      </c>
      <c r="I7949" s="5">
        <f>_xlfn.XLOOKUP(Table16[[#This Row],[OrderID]],[3]!Table13456[No заказа],[3]!Table13456[Цена],"",0,1)</f>
        <v>8754</v>
      </c>
      <c r="J7949" s="2" t="str">
        <f>M01_SETTINGS!$F$2</f>
        <v>KASPI</v>
      </c>
    </row>
    <row r="7950" spans="1:10" x14ac:dyDescent="0.35">
      <c r="A7950" s="3">
        <f>_xlfn.XLOOKUP(Table16[[#This Row],[OrderID]],[3]!Table13456[No заказа],[3]!Table13456[Дата
отправки],"",0,1)</f>
        <v>45559</v>
      </c>
      <c r="B7950" s="2">
        <v>415946827</v>
      </c>
      <c r="C7950" s="2"/>
      <c r="D7950" s="2"/>
      <c r="E7950" s="3"/>
      <c r="F7950" s="3"/>
      <c r="H7950" s="5">
        <f>_xlfn.XLOOKUP(Table16[[#This Row],[OrderID]],[3]!Table13456[No заказа],[3]!Table13456[Количество],"",0,1)</f>
        <v>1</v>
      </c>
      <c r="I7950" s="5">
        <f>_xlfn.XLOOKUP(Table16[[#This Row],[OrderID]],[3]!Table13456[No заказа],[3]!Table13456[Цена],"",0,1)</f>
        <v>7782</v>
      </c>
      <c r="J7950" s="2" t="str">
        <f>M01_SETTINGS!$F$2</f>
        <v>KASPI</v>
      </c>
    </row>
    <row r="7951" spans="1:10" x14ac:dyDescent="0.35">
      <c r="A7951" s="3">
        <f>_xlfn.XLOOKUP(Table16[[#This Row],[OrderID]],[3]!Table13456[No заказа],[3]!Table13456[Дата
отправки],"",0,1)</f>
        <v>45559</v>
      </c>
      <c r="B7951" s="2">
        <v>415949230</v>
      </c>
      <c r="C7951" s="2"/>
      <c r="D7951" s="2"/>
      <c r="E7951" s="3"/>
      <c r="F7951" s="3"/>
      <c r="H7951" s="5">
        <f>_xlfn.XLOOKUP(Table16[[#This Row],[OrderID]],[3]!Table13456[No заказа],[3]!Table13456[Количество],"",0,1)</f>
        <v>1</v>
      </c>
      <c r="I7951" s="5">
        <f>_xlfn.XLOOKUP(Table16[[#This Row],[OrderID]],[3]!Table13456[No заказа],[3]!Table13456[Цена],"",0,1)</f>
        <v>8740</v>
      </c>
      <c r="J7951" s="2" t="str">
        <f>M01_SETTINGS!$F$2</f>
        <v>KASPI</v>
      </c>
    </row>
    <row r="7952" spans="1:10" x14ac:dyDescent="0.35">
      <c r="A7952" s="3">
        <f>_xlfn.XLOOKUP(Table16[[#This Row],[OrderID]],[3]!Table13456[No заказа],[3]!Table13456[Дата
отправки],"",0,1)</f>
        <v>45559</v>
      </c>
      <c r="B7952" s="2">
        <v>416077207</v>
      </c>
      <c r="C7952" s="2"/>
      <c r="D7952" s="2"/>
      <c r="E7952" s="3"/>
      <c r="F7952" s="3"/>
      <c r="H7952" s="5">
        <f>_xlfn.XLOOKUP(Table16[[#This Row],[OrderID]],[3]!Table13456[No заказа],[3]!Table13456[Количество],"",0,1)</f>
        <v>1</v>
      </c>
      <c r="I7952" s="5">
        <f>_xlfn.XLOOKUP(Table16[[#This Row],[OrderID]],[3]!Table13456[No заказа],[3]!Table13456[Цена],"",0,1)</f>
        <v>12243</v>
      </c>
      <c r="J7952" s="2" t="str">
        <f>M01_SETTINGS!$F$2</f>
        <v>KASPI</v>
      </c>
    </row>
    <row r="7953" spans="1:10" x14ac:dyDescent="0.35">
      <c r="A7953" s="3">
        <f>_xlfn.XLOOKUP(Table16[[#This Row],[OrderID]],[3]!Table13456[No заказа],[3]!Table13456[Дата
отправки],"",0,1)</f>
        <v>45559</v>
      </c>
      <c r="B7953" s="2">
        <v>416002734</v>
      </c>
      <c r="C7953" s="2"/>
      <c r="D7953" s="2"/>
      <c r="E7953" s="3"/>
      <c r="F7953" s="3"/>
      <c r="H7953" s="5">
        <f>_xlfn.XLOOKUP(Table16[[#This Row],[OrderID]],[3]!Table13456[No заказа],[3]!Table13456[Количество],"",0,1)</f>
        <v>1</v>
      </c>
      <c r="I7953" s="5">
        <f>_xlfn.XLOOKUP(Table16[[#This Row],[OrderID]],[3]!Table13456[No заказа],[3]!Table13456[Цена],"",0,1)</f>
        <v>7890</v>
      </c>
      <c r="J7953" s="2" t="str">
        <f>M01_SETTINGS!$F$2</f>
        <v>KASPI</v>
      </c>
    </row>
    <row r="7954" spans="1:10" x14ac:dyDescent="0.35">
      <c r="A7954" s="3">
        <f>_xlfn.XLOOKUP(Table16[[#This Row],[OrderID]],[3]!Table13456[No заказа],[3]!Table13456[Дата
отправки],"",0,1)</f>
        <v>45559</v>
      </c>
      <c r="B7954" s="2">
        <v>416032533</v>
      </c>
      <c r="C7954" s="2"/>
      <c r="D7954" s="2"/>
      <c r="E7954" s="3"/>
      <c r="F7954" s="3"/>
      <c r="H7954" s="5">
        <f>_xlfn.XLOOKUP(Table16[[#This Row],[OrderID]],[3]!Table13456[No заказа],[3]!Table13456[Количество],"",0,1)</f>
        <v>1</v>
      </c>
      <c r="I7954" s="5">
        <f>_xlfn.XLOOKUP(Table16[[#This Row],[OrderID]],[3]!Table13456[No заказа],[3]!Table13456[Цена],"",0,1)</f>
        <v>9891</v>
      </c>
      <c r="J7954" s="2" t="str">
        <f>M01_SETTINGS!$F$2</f>
        <v>KASPI</v>
      </c>
    </row>
    <row r="7955" spans="1:10" x14ac:dyDescent="0.35">
      <c r="A7955" s="3">
        <f>_xlfn.XLOOKUP(Table16[[#This Row],[OrderID]],[3]!Table13456[No заказа],[3]!Table13456[Дата
отправки],"",0,1)</f>
        <v>45559</v>
      </c>
      <c r="B7955" s="2">
        <v>416101318</v>
      </c>
      <c r="C7955" s="2"/>
      <c r="D7955" s="2"/>
      <c r="E7955" s="3"/>
      <c r="F7955" s="3"/>
      <c r="H7955" s="5">
        <f>_xlfn.XLOOKUP(Table16[[#This Row],[OrderID]],[3]!Table13456[No заказа],[3]!Table13456[Количество],"",0,1)</f>
        <v>1</v>
      </c>
      <c r="I7955" s="5">
        <f>_xlfn.XLOOKUP(Table16[[#This Row],[OrderID]],[3]!Table13456[No заказа],[3]!Table13456[Цена],"",0,1)</f>
        <v>8995</v>
      </c>
      <c r="J7955" s="2" t="str">
        <f>M01_SETTINGS!$F$2</f>
        <v>KASPI</v>
      </c>
    </row>
    <row r="7956" spans="1:10" x14ac:dyDescent="0.35">
      <c r="A7956" s="3">
        <f>_xlfn.XLOOKUP(Table16[[#This Row],[OrderID]],[3]!Table13456[No заказа],[3]!Table13456[Дата
отправки],"",0,1)</f>
        <v>45559</v>
      </c>
      <c r="B7956" s="2">
        <v>416159023</v>
      </c>
      <c r="C7956" s="2"/>
      <c r="D7956" s="2"/>
      <c r="E7956" s="3"/>
      <c r="F7956" s="3"/>
      <c r="H7956" s="5">
        <f>_xlfn.XLOOKUP(Table16[[#This Row],[OrderID]],[3]!Table13456[No заказа],[3]!Table13456[Количество],"",0,1)</f>
        <v>1</v>
      </c>
      <c r="I7956" s="5">
        <f>_xlfn.XLOOKUP(Table16[[#This Row],[OrderID]],[3]!Table13456[No заказа],[3]!Table13456[Цена],"",0,1)</f>
        <v>8995</v>
      </c>
      <c r="J7956" s="2" t="str">
        <f>M01_SETTINGS!$F$2</f>
        <v>KASPI</v>
      </c>
    </row>
    <row r="7957" spans="1:10" x14ac:dyDescent="0.35">
      <c r="A7957" s="3">
        <f>_xlfn.XLOOKUP(Table16[[#This Row],[OrderID]],[3]!Table13456[No заказа],[3]!Table13456[Дата
отправки],"",0,1)</f>
        <v>45559</v>
      </c>
      <c r="B7957" s="2">
        <v>416181679</v>
      </c>
      <c r="C7957" s="2"/>
      <c r="D7957" s="2"/>
      <c r="E7957" s="3"/>
      <c r="F7957" s="3"/>
      <c r="H7957" s="5">
        <f>_xlfn.XLOOKUP(Table16[[#This Row],[OrderID]],[3]!Table13456[No заказа],[3]!Table13456[Количество],"",0,1)</f>
        <v>1</v>
      </c>
      <c r="I7957" s="5">
        <f>_xlfn.XLOOKUP(Table16[[#This Row],[OrderID]],[3]!Table13456[No заказа],[3]!Table13456[Цена],"",0,1)</f>
        <v>8995</v>
      </c>
      <c r="J7957" s="2" t="str">
        <f>M01_SETTINGS!$F$2</f>
        <v>KASPI</v>
      </c>
    </row>
    <row r="7958" spans="1:10" x14ac:dyDescent="0.35">
      <c r="A7958" s="3">
        <f>_xlfn.XLOOKUP(Table16[[#This Row],[OrderID]],[3]!Table13456[No заказа],[3]!Table13456[Дата
отправки],"",0,1)</f>
        <v>45559</v>
      </c>
      <c r="B7958" s="2">
        <v>415813616</v>
      </c>
      <c r="C7958" s="2"/>
      <c r="D7958" s="2"/>
      <c r="E7958" s="3"/>
      <c r="F7958" s="3"/>
      <c r="H7958" s="5">
        <f>_xlfn.XLOOKUP(Table16[[#This Row],[OrderID]],[3]!Table13456[No заказа],[3]!Table13456[Количество],"",0,1)</f>
        <v>1</v>
      </c>
      <c r="I7958" s="5">
        <f>_xlfn.XLOOKUP(Table16[[#This Row],[OrderID]],[3]!Table13456[No заказа],[3]!Table13456[Цена],"",0,1)</f>
        <v>12910</v>
      </c>
      <c r="J7958" s="2" t="str">
        <f>M01_SETTINGS!$F$2</f>
        <v>KASPI</v>
      </c>
    </row>
    <row r="7959" spans="1:10" x14ac:dyDescent="0.35">
      <c r="A7959" s="3">
        <f>_xlfn.XLOOKUP(Table16[[#This Row],[OrderID]],[3]!Table13456[No заказа],[3]!Table13456[Дата
отправки],"",0,1)</f>
        <v>45559</v>
      </c>
      <c r="B7959" s="2">
        <v>415951396</v>
      </c>
      <c r="C7959" s="2"/>
      <c r="D7959" s="2"/>
      <c r="E7959" s="3"/>
      <c r="F7959" s="3"/>
      <c r="H7959" s="5">
        <f>_xlfn.XLOOKUP(Table16[[#This Row],[OrderID]],[3]!Table13456[No заказа],[3]!Table13456[Количество],"",0,1)</f>
        <v>1</v>
      </c>
      <c r="I7959" s="5">
        <f>_xlfn.XLOOKUP(Table16[[#This Row],[OrderID]],[3]!Table13456[No заказа],[3]!Table13456[Цена],"",0,1)</f>
        <v>8999</v>
      </c>
      <c r="J7959" s="2" t="str">
        <f>M01_SETTINGS!$F$2</f>
        <v>KASPI</v>
      </c>
    </row>
    <row r="7960" spans="1:10" x14ac:dyDescent="0.35">
      <c r="A7960" s="3">
        <f>_xlfn.XLOOKUP(Table16[[#This Row],[OrderID]],[3]!Table13456[No заказа],[3]!Table13456[Дата
отправки],"",0,1)</f>
        <v>45559</v>
      </c>
      <c r="B7960" s="2">
        <v>415832268</v>
      </c>
      <c r="C7960" s="2"/>
      <c r="D7960" s="2"/>
      <c r="E7960" s="3"/>
      <c r="F7960" s="3"/>
      <c r="H7960" s="5">
        <f>_xlfn.XLOOKUP(Table16[[#This Row],[OrderID]],[3]!Table13456[No заказа],[3]!Table13456[Количество],"",0,1)</f>
        <v>1</v>
      </c>
      <c r="I7960" s="5">
        <f>_xlfn.XLOOKUP(Table16[[#This Row],[OrderID]],[3]!Table13456[No заказа],[3]!Table13456[Цена],"",0,1)</f>
        <v>8149</v>
      </c>
      <c r="J7960" s="2" t="str">
        <f>M01_SETTINGS!$F$2</f>
        <v>KASPI</v>
      </c>
    </row>
    <row r="7961" spans="1:10" x14ac:dyDescent="0.35">
      <c r="A7961" s="3">
        <f>_xlfn.XLOOKUP(Table16[[#This Row],[OrderID]],[3]!Table13456[No заказа],[3]!Table13456[Дата
отправки],"",0,1)</f>
        <v>45559</v>
      </c>
      <c r="B7961" s="2">
        <v>415855048</v>
      </c>
      <c r="C7961" s="2"/>
      <c r="D7961" s="2"/>
      <c r="E7961" s="3"/>
      <c r="F7961" s="3"/>
      <c r="H7961" s="5">
        <f>_xlfn.XLOOKUP(Table16[[#This Row],[OrderID]],[3]!Table13456[No заказа],[3]!Table13456[Количество],"",0,1)</f>
        <v>1</v>
      </c>
      <c r="I7961" s="5">
        <f>_xlfn.XLOOKUP(Table16[[#This Row],[OrderID]],[3]!Table13456[No заказа],[3]!Table13456[Цена],"",0,1)</f>
        <v>7886</v>
      </c>
      <c r="J7961" s="2" t="str">
        <f>M01_SETTINGS!$F$2</f>
        <v>KASPI</v>
      </c>
    </row>
    <row r="7962" spans="1:10" x14ac:dyDescent="0.35">
      <c r="A7962" s="3">
        <f>_xlfn.XLOOKUP(Table16[[#This Row],[OrderID]],[3]!Table13456[No заказа],[3]!Table13456[Дата
отправки],"",0,1)</f>
        <v>45559</v>
      </c>
      <c r="B7962" s="2">
        <v>416081088</v>
      </c>
      <c r="C7962" s="2"/>
      <c r="D7962" s="2"/>
      <c r="E7962" s="3"/>
      <c r="F7962" s="3"/>
      <c r="H7962" s="5">
        <f>_xlfn.XLOOKUP(Table16[[#This Row],[OrderID]],[3]!Table13456[No заказа],[3]!Table13456[Количество],"",0,1)</f>
        <v>1</v>
      </c>
      <c r="I7962" s="5">
        <f>_xlfn.XLOOKUP(Table16[[#This Row],[OrderID]],[3]!Table13456[No заказа],[3]!Table13456[Цена],"",0,1)</f>
        <v>7886</v>
      </c>
      <c r="J7962" s="2" t="str">
        <f>M01_SETTINGS!$F$2</f>
        <v>KASPI</v>
      </c>
    </row>
    <row r="7963" spans="1:10" x14ac:dyDescent="0.35">
      <c r="A7963" s="3">
        <f>_xlfn.XLOOKUP(Table16[[#This Row],[OrderID]],[3]!Table13456[No заказа],[3]!Table13456[Дата
отправки],"",0,1)</f>
        <v>45559</v>
      </c>
      <c r="B7963" s="2">
        <v>415990642</v>
      </c>
      <c r="C7963" s="2"/>
      <c r="D7963" s="2"/>
      <c r="E7963" s="3"/>
      <c r="F7963" s="3"/>
      <c r="H7963" s="5">
        <f>_xlfn.XLOOKUP(Table16[[#This Row],[OrderID]],[3]!Table13456[No заказа],[3]!Table13456[Количество],"",0,1)</f>
        <v>1</v>
      </c>
      <c r="I7963" s="5">
        <f>_xlfn.XLOOKUP(Table16[[#This Row],[OrderID]],[3]!Table13456[No заказа],[3]!Table13456[Цена],"",0,1)</f>
        <v>7839</v>
      </c>
      <c r="J7963" s="2" t="str">
        <f>M01_SETTINGS!$F$2</f>
        <v>KASPI</v>
      </c>
    </row>
    <row r="7964" spans="1:10" x14ac:dyDescent="0.35">
      <c r="A7964" s="3">
        <f>_xlfn.XLOOKUP(Table16[[#This Row],[OrderID]],[3]!Table13456[No заказа],[3]!Table13456[Дата
отправки],"",0,1)</f>
        <v>45559</v>
      </c>
      <c r="B7964" s="2">
        <v>415997153</v>
      </c>
      <c r="C7964" s="2"/>
      <c r="D7964" s="2"/>
      <c r="E7964" s="3"/>
      <c r="F7964" s="3"/>
      <c r="H7964" s="5">
        <f>_xlfn.XLOOKUP(Table16[[#This Row],[OrderID]],[3]!Table13456[No заказа],[3]!Table13456[Количество],"",0,1)</f>
        <v>1</v>
      </c>
      <c r="I7964" s="5">
        <f>_xlfn.XLOOKUP(Table16[[#This Row],[OrderID]],[3]!Table13456[No заказа],[3]!Table13456[Цена],"",0,1)</f>
        <v>8726</v>
      </c>
      <c r="J7964" s="2" t="str">
        <f>M01_SETTINGS!$F$2</f>
        <v>KASPI</v>
      </c>
    </row>
    <row r="7965" spans="1:10" x14ac:dyDescent="0.35">
      <c r="A7965" s="3">
        <f>_xlfn.XLOOKUP(Table16[[#This Row],[OrderID]],[3]!Table13456[No заказа],[3]!Table13456[Дата
отправки],"",0,1)</f>
        <v>45559</v>
      </c>
      <c r="B7965" s="2">
        <v>415960458</v>
      </c>
      <c r="C7965" s="2"/>
      <c r="D7965" s="2"/>
      <c r="E7965" s="3"/>
      <c r="F7965" s="3"/>
      <c r="H7965" s="5">
        <f>_xlfn.XLOOKUP(Table16[[#This Row],[OrderID]],[3]!Table13456[No заказа],[3]!Table13456[Количество],"",0,1)</f>
        <v>1</v>
      </c>
      <c r="I7965" s="5">
        <f>_xlfn.XLOOKUP(Table16[[#This Row],[OrderID]],[3]!Table13456[No заказа],[3]!Table13456[Цена],"",0,1)</f>
        <v>8734</v>
      </c>
      <c r="J7965" s="2" t="str">
        <f>M01_SETTINGS!$F$2</f>
        <v>KASPI</v>
      </c>
    </row>
    <row r="7966" spans="1:10" x14ac:dyDescent="0.35">
      <c r="A7966" s="3">
        <f>_xlfn.XLOOKUP(Table16[[#This Row],[OrderID]],[3]!Table13456[No заказа],[3]!Table13456[Дата
отправки],"",0,1)</f>
        <v>45559</v>
      </c>
      <c r="B7966" s="2">
        <v>416002815</v>
      </c>
      <c r="C7966" s="2"/>
      <c r="D7966" s="2"/>
      <c r="E7966" s="3"/>
      <c r="F7966" s="3"/>
      <c r="H7966" s="5">
        <f>_xlfn.XLOOKUP(Table16[[#This Row],[OrderID]],[3]!Table13456[No заказа],[3]!Table13456[Количество],"",0,1)</f>
        <v>1</v>
      </c>
      <c r="I7966" s="5">
        <f>_xlfn.XLOOKUP(Table16[[#This Row],[OrderID]],[3]!Table13456[No заказа],[3]!Table13456[Цена],"",0,1)</f>
        <v>7886</v>
      </c>
      <c r="J7966" s="2" t="str">
        <f>M01_SETTINGS!$F$2</f>
        <v>KASPI</v>
      </c>
    </row>
    <row r="7967" spans="1:10" x14ac:dyDescent="0.35">
      <c r="A7967" s="3">
        <f>_xlfn.XLOOKUP(Table16[[#This Row],[OrderID]],[3]!Table13456[No заказа],[3]!Table13456[Дата
отправки],"",0,1)</f>
        <v>45559</v>
      </c>
      <c r="B7967" s="2">
        <v>415948053</v>
      </c>
      <c r="C7967" s="2"/>
      <c r="D7967" s="2"/>
      <c r="E7967" s="3"/>
      <c r="F7967" s="3"/>
      <c r="H7967" s="5">
        <f>_xlfn.XLOOKUP(Table16[[#This Row],[OrderID]],[3]!Table13456[No заказа],[3]!Table13456[Количество],"",0,1)</f>
        <v>1</v>
      </c>
      <c r="I7967" s="5">
        <f>_xlfn.XLOOKUP(Table16[[#This Row],[OrderID]],[3]!Table13456[No заказа],[3]!Table13456[Цена],"",0,1)</f>
        <v>8998</v>
      </c>
      <c r="J7967" s="2" t="str">
        <f>M01_SETTINGS!$F$2</f>
        <v>KASPI</v>
      </c>
    </row>
    <row r="7968" spans="1:10" x14ac:dyDescent="0.35">
      <c r="A7968" s="3">
        <f>_xlfn.XLOOKUP(Table16[[#This Row],[OrderID]],[3]!Table13456[No заказа],[3]!Table13456[Дата
отправки],"",0,1)</f>
        <v>45559</v>
      </c>
      <c r="B7968" s="2">
        <v>415877660</v>
      </c>
      <c r="C7968" s="2"/>
      <c r="D7968" s="2"/>
      <c r="E7968" s="3"/>
      <c r="F7968" s="3"/>
      <c r="H7968" s="5">
        <f>_xlfn.XLOOKUP(Table16[[#This Row],[OrderID]],[3]!Table13456[No заказа],[3]!Table13456[Количество],"",0,1)</f>
        <v>1</v>
      </c>
      <c r="I7968" s="5">
        <f>_xlfn.XLOOKUP(Table16[[#This Row],[OrderID]],[3]!Table13456[No заказа],[3]!Table13456[Цена],"",0,1)</f>
        <v>7892</v>
      </c>
      <c r="J7968" s="2" t="str">
        <f>M01_SETTINGS!$F$2</f>
        <v>KASPI</v>
      </c>
    </row>
    <row r="7969" spans="1:10" x14ac:dyDescent="0.35">
      <c r="A7969" s="3">
        <f>_xlfn.XLOOKUP(Table16[[#This Row],[OrderID]],[3]!Table13456[No заказа],[3]!Table13456[Дата
отправки],"",0,1)</f>
        <v>45559</v>
      </c>
      <c r="B7969" s="2">
        <v>415962048</v>
      </c>
      <c r="C7969" s="2"/>
      <c r="D7969" s="2"/>
      <c r="E7969" s="3"/>
      <c r="F7969" s="3"/>
      <c r="H7969" s="5">
        <f>_xlfn.XLOOKUP(Table16[[#This Row],[OrderID]],[3]!Table13456[No заказа],[3]!Table13456[Количество],"",0,1)</f>
        <v>1</v>
      </c>
      <c r="I7969" s="5">
        <f>_xlfn.XLOOKUP(Table16[[#This Row],[OrderID]],[3]!Table13456[No заказа],[3]!Table13456[Цена],"",0,1)</f>
        <v>7892</v>
      </c>
      <c r="J7969" s="2" t="str">
        <f>M01_SETTINGS!$F$2</f>
        <v>KASPI</v>
      </c>
    </row>
    <row r="7970" spans="1:10" x14ac:dyDescent="0.35">
      <c r="A7970" s="3">
        <f>_xlfn.XLOOKUP(Table16[[#This Row],[OrderID]],[3]!Table13456[No заказа],[3]!Table13456[Дата
отправки],"",0,1)</f>
        <v>45559</v>
      </c>
      <c r="B7970" s="2">
        <v>416067956</v>
      </c>
      <c r="C7970" s="2"/>
      <c r="D7970" s="2"/>
      <c r="E7970" s="3"/>
      <c r="F7970" s="3"/>
      <c r="H7970" s="5">
        <f>_xlfn.XLOOKUP(Table16[[#This Row],[OrderID]],[3]!Table13456[No заказа],[3]!Table13456[Количество],"",0,1)</f>
        <v>1</v>
      </c>
      <c r="I7970" s="5">
        <f>_xlfn.XLOOKUP(Table16[[#This Row],[OrderID]],[3]!Table13456[No заказа],[3]!Table13456[Цена],"",0,1)</f>
        <v>7892</v>
      </c>
      <c r="J7970" s="2" t="str">
        <f>M01_SETTINGS!$F$2</f>
        <v>KASPI</v>
      </c>
    </row>
    <row r="7971" spans="1:10" x14ac:dyDescent="0.35">
      <c r="A7971" s="3">
        <f>_xlfn.XLOOKUP(Table16[[#This Row],[OrderID]],[3]!Table13456[No заказа],[3]!Table13456[Дата
отправки],"",0,1)</f>
        <v>45559</v>
      </c>
      <c r="B7971" s="2">
        <v>416091767</v>
      </c>
      <c r="C7971" s="2"/>
      <c r="D7971" s="2"/>
      <c r="E7971" s="3"/>
      <c r="F7971" s="3"/>
      <c r="H7971" s="5">
        <f>_xlfn.XLOOKUP(Table16[[#This Row],[OrderID]],[3]!Table13456[No заказа],[3]!Table13456[Количество],"",0,1)</f>
        <v>1</v>
      </c>
      <c r="I7971" s="5">
        <f>_xlfn.XLOOKUP(Table16[[#This Row],[OrderID]],[3]!Table13456[No заказа],[3]!Table13456[Цена],"",0,1)</f>
        <v>7892</v>
      </c>
      <c r="J7971" s="2" t="str">
        <f>M01_SETTINGS!$F$2</f>
        <v>KASPI</v>
      </c>
    </row>
    <row r="7972" spans="1:10" x14ac:dyDescent="0.35">
      <c r="A7972" s="3">
        <f>_xlfn.XLOOKUP(Table16[[#This Row],[OrderID]],[3]!Table13456[No заказа],[3]!Table13456[Дата
отправки],"",0,1)</f>
        <v>45559</v>
      </c>
      <c r="B7972" s="2">
        <v>416014973</v>
      </c>
      <c r="C7972" s="2"/>
      <c r="D7972" s="2"/>
      <c r="E7972" s="3"/>
      <c r="F7972" s="3"/>
      <c r="H7972" s="5">
        <f>_xlfn.XLOOKUP(Table16[[#This Row],[OrderID]],[3]!Table13456[No заказа],[3]!Table13456[Количество],"",0,1)</f>
        <v>1</v>
      </c>
      <c r="I7972" s="5">
        <f>_xlfn.XLOOKUP(Table16[[#This Row],[OrderID]],[3]!Table13456[No заказа],[3]!Table13456[Цена],"",0,1)</f>
        <v>8734</v>
      </c>
      <c r="J7972" s="2" t="str">
        <f>M01_SETTINGS!$F$2</f>
        <v>KASPI</v>
      </c>
    </row>
    <row r="7973" spans="1:10" x14ac:dyDescent="0.35">
      <c r="A7973" s="3">
        <f>_xlfn.XLOOKUP(Table16[[#This Row],[OrderID]],[3]!Table13456[No заказа],[3]!Table13456[Дата
отправки],"",0,1)</f>
        <v>45559</v>
      </c>
      <c r="B7973" s="2">
        <v>416170233</v>
      </c>
      <c r="C7973" s="2"/>
      <c r="D7973" s="2"/>
      <c r="E7973" s="3"/>
      <c r="F7973" s="3"/>
      <c r="H7973" s="5">
        <f>_xlfn.XLOOKUP(Table16[[#This Row],[OrderID]],[3]!Table13456[No заказа],[3]!Table13456[Количество],"",0,1)</f>
        <v>1</v>
      </c>
      <c r="I7973" s="5">
        <f>_xlfn.XLOOKUP(Table16[[#This Row],[OrderID]],[3]!Table13456[No заказа],[3]!Table13456[Цена],"",0,1)</f>
        <v>12215</v>
      </c>
      <c r="J7973" s="2" t="str">
        <f>M01_SETTINGS!$F$2</f>
        <v>KASPI</v>
      </c>
    </row>
    <row r="7974" spans="1:10" x14ac:dyDescent="0.35">
      <c r="A7974" s="3">
        <f>_xlfn.XLOOKUP(Table16[[#This Row],[OrderID]],[3]!Table13456[No заказа],[3]!Table13456[Дата
отправки],"",0,1)</f>
        <v>45559</v>
      </c>
      <c r="B7974" s="2">
        <v>415787609</v>
      </c>
      <c r="C7974" s="2"/>
      <c r="D7974" s="2"/>
      <c r="E7974" s="3"/>
      <c r="F7974" s="3"/>
      <c r="H7974" s="5">
        <f>_xlfn.XLOOKUP(Table16[[#This Row],[OrderID]],[3]!Table13456[No заказа],[3]!Table13456[Количество],"",0,1)</f>
        <v>1</v>
      </c>
      <c r="I7974" s="5">
        <f>_xlfn.XLOOKUP(Table16[[#This Row],[OrderID]],[3]!Table13456[No заказа],[3]!Table13456[Цена],"",0,1)</f>
        <v>7886</v>
      </c>
      <c r="J7974" s="2" t="str">
        <f>M01_SETTINGS!$F$2</f>
        <v>KASPI</v>
      </c>
    </row>
    <row r="7975" spans="1:10" x14ac:dyDescent="0.35">
      <c r="A7975" s="3">
        <f>_xlfn.XLOOKUP(Table16[[#This Row],[OrderID]],[3]!Table13456[No заказа],[3]!Table13456[Дата
отправки],"",0,1)</f>
        <v>45559</v>
      </c>
      <c r="B7975" s="2">
        <v>415823456</v>
      </c>
      <c r="C7975" s="2"/>
      <c r="D7975" s="2"/>
      <c r="E7975" s="3"/>
      <c r="F7975" s="3"/>
      <c r="H7975" s="5">
        <f>_xlfn.XLOOKUP(Table16[[#This Row],[OrderID]],[3]!Table13456[No заказа],[3]!Table13456[Количество],"",0,1)</f>
        <v>1</v>
      </c>
      <c r="I7975" s="5">
        <f>_xlfn.XLOOKUP(Table16[[#This Row],[OrderID]],[3]!Table13456[No заказа],[3]!Table13456[Цена],"",0,1)</f>
        <v>8988</v>
      </c>
      <c r="J7975" s="2" t="str">
        <f>M01_SETTINGS!$F$2</f>
        <v>KASPI</v>
      </c>
    </row>
    <row r="7976" spans="1:10" x14ac:dyDescent="0.35">
      <c r="A7976" s="3">
        <f>_xlfn.XLOOKUP(Table16[[#This Row],[OrderID]],[3]!Table13456[No заказа],[3]!Table13456[Дата
отправки],"",0,1)</f>
        <v>45559</v>
      </c>
      <c r="B7976" s="2">
        <v>416190352</v>
      </c>
      <c r="C7976" s="2"/>
      <c r="D7976" s="2"/>
      <c r="E7976" s="3"/>
      <c r="F7976" s="3"/>
      <c r="H7976" s="5">
        <f>_xlfn.XLOOKUP(Table16[[#This Row],[OrderID]],[3]!Table13456[No заказа],[3]!Table13456[Количество],"",0,1)</f>
        <v>1</v>
      </c>
      <c r="I7976" s="5">
        <f>_xlfn.XLOOKUP(Table16[[#This Row],[OrderID]],[3]!Table13456[No заказа],[3]!Table13456[Цена],"",0,1)</f>
        <v>8988</v>
      </c>
      <c r="J7976" s="2" t="str">
        <f>M01_SETTINGS!$F$2</f>
        <v>KASPI</v>
      </c>
    </row>
    <row r="7977" spans="1:10" x14ac:dyDescent="0.35">
      <c r="A7977" s="3">
        <f>_xlfn.XLOOKUP(Table16[[#This Row],[OrderID]],[3]!Table13456[No заказа],[3]!Table13456[Дата
отправки],"",0,1)</f>
        <v>45559</v>
      </c>
      <c r="B7977" s="2">
        <v>416007303</v>
      </c>
      <c r="C7977" s="2"/>
      <c r="D7977" s="2"/>
      <c r="E7977" s="3"/>
      <c r="F7977" s="3"/>
      <c r="H7977" s="5">
        <f>_xlfn.XLOOKUP(Table16[[#This Row],[OrderID]],[3]!Table13456[No заказа],[3]!Table13456[Количество],"",0,1)</f>
        <v>1</v>
      </c>
      <c r="I7977" s="5">
        <f>_xlfn.XLOOKUP(Table16[[#This Row],[OrderID]],[3]!Table13456[No заказа],[3]!Table13456[Цена],"",0,1)</f>
        <v>9892</v>
      </c>
      <c r="J7977" s="2" t="str">
        <f>M01_SETTINGS!$F$2</f>
        <v>KASPI</v>
      </c>
    </row>
    <row r="7978" spans="1:10" x14ac:dyDescent="0.35">
      <c r="A7978" s="3">
        <f>_xlfn.XLOOKUP(Table16[[#This Row],[OrderID]],[3]!Table13456[No заказа],[3]!Table13456[Дата
отправки],"",0,1)</f>
        <v>45559</v>
      </c>
      <c r="B7978" s="2">
        <v>416085445</v>
      </c>
      <c r="C7978" s="2"/>
      <c r="D7978" s="2"/>
      <c r="E7978" s="3"/>
      <c r="F7978" s="3"/>
      <c r="H7978" s="5">
        <f>_xlfn.XLOOKUP(Table16[[#This Row],[OrderID]],[3]!Table13456[No заказа],[3]!Table13456[Количество],"",0,1)</f>
        <v>1</v>
      </c>
      <c r="I7978" s="5">
        <f>_xlfn.XLOOKUP(Table16[[#This Row],[OrderID]],[3]!Table13456[No заказа],[3]!Table13456[Цена],"",0,1)</f>
        <v>8999</v>
      </c>
      <c r="J7978" s="2" t="str">
        <f>M01_SETTINGS!$F$2</f>
        <v>KASPI</v>
      </c>
    </row>
    <row r="7979" spans="1:10" x14ac:dyDescent="0.35">
      <c r="A7979" s="3">
        <f>_xlfn.XLOOKUP(Table16[[#This Row],[OrderID]],[3]!Table13456[No заказа],[3]!Table13456[Дата
отправки],"",0,1)</f>
        <v>45559</v>
      </c>
      <c r="B7979" s="2">
        <v>415789066</v>
      </c>
      <c r="C7979" s="2"/>
      <c r="D7979" s="2"/>
      <c r="E7979" s="3"/>
      <c r="F7979" s="3"/>
      <c r="H7979" s="5">
        <f>_xlfn.XLOOKUP(Table16[[#This Row],[OrderID]],[3]!Table13456[No заказа],[3]!Table13456[Количество],"",0,1)</f>
        <v>1</v>
      </c>
      <c r="I7979" s="5">
        <f>_xlfn.XLOOKUP(Table16[[#This Row],[OrderID]],[3]!Table13456[No заказа],[3]!Table13456[Цена],"",0,1)</f>
        <v>7886</v>
      </c>
      <c r="J7979" s="2" t="str">
        <f>M01_SETTINGS!$F$2</f>
        <v>KASPI</v>
      </c>
    </row>
    <row r="7980" spans="1:10" x14ac:dyDescent="0.35">
      <c r="A7980" s="3">
        <f>_xlfn.XLOOKUP(Table16[[#This Row],[OrderID]],[3]!Table13456[No заказа],[3]!Table13456[Дата
отправки],"",0,1)</f>
        <v>45559</v>
      </c>
      <c r="B7980" s="2">
        <v>416007181</v>
      </c>
      <c r="C7980" s="2"/>
      <c r="D7980" s="2"/>
      <c r="E7980" s="3"/>
      <c r="F7980" s="3"/>
      <c r="H7980" s="5">
        <f>_xlfn.XLOOKUP(Table16[[#This Row],[OrderID]],[3]!Table13456[No заказа],[3]!Table13456[Количество],"",0,1)</f>
        <v>1</v>
      </c>
      <c r="I7980" s="5">
        <f>_xlfn.XLOOKUP(Table16[[#This Row],[OrderID]],[3]!Table13456[No заказа],[3]!Table13456[Цена],"",0,1)</f>
        <v>7886</v>
      </c>
      <c r="J7980" s="2" t="str">
        <f>M01_SETTINGS!$F$2</f>
        <v>KASPI</v>
      </c>
    </row>
    <row r="7981" spans="1:10" x14ac:dyDescent="0.35">
      <c r="A7981" s="3">
        <f>_xlfn.XLOOKUP(Table16[[#This Row],[OrderID]],[3]!Table13456[No заказа],[3]!Table13456[Дата
отправки],"",0,1)</f>
        <v>45559</v>
      </c>
      <c r="B7981" s="2">
        <v>415969138</v>
      </c>
      <c r="C7981" s="2"/>
      <c r="D7981" s="2"/>
      <c r="E7981" s="3"/>
      <c r="F7981" s="3"/>
      <c r="H7981" s="5">
        <f>_xlfn.XLOOKUP(Table16[[#This Row],[OrderID]],[3]!Table13456[No заказа],[3]!Table13456[Количество],"",0,1)</f>
        <v>1</v>
      </c>
      <c r="I7981" s="5">
        <f>_xlfn.XLOOKUP(Table16[[#This Row],[OrderID]],[3]!Table13456[No заказа],[3]!Table13456[Цена],"",0,1)</f>
        <v>7839</v>
      </c>
      <c r="J7981" s="2" t="str">
        <f>M01_SETTINGS!$F$2</f>
        <v>KASPI</v>
      </c>
    </row>
    <row r="7982" spans="1:10" x14ac:dyDescent="0.35">
      <c r="A7982" s="3">
        <f>_xlfn.XLOOKUP(Table16[[#This Row],[OrderID]],[3]!Table13456[No заказа],[3]!Table13456[Дата
отправки],"",0,1)</f>
        <v>45559</v>
      </c>
      <c r="B7982" s="2">
        <v>416296905</v>
      </c>
      <c r="C7982" s="2"/>
      <c r="D7982" s="2"/>
      <c r="E7982" s="3"/>
      <c r="F7982" s="3"/>
      <c r="H7982" s="5">
        <f>_xlfn.XLOOKUP(Table16[[#This Row],[OrderID]],[3]!Table13456[No заказа],[3]!Table13456[Количество],"",0,1)</f>
        <v>1</v>
      </c>
      <c r="I7982" s="5">
        <f>_xlfn.XLOOKUP(Table16[[#This Row],[OrderID]],[3]!Table13456[No заказа],[3]!Table13456[Цена],"",0,1)</f>
        <v>8995</v>
      </c>
      <c r="J7982" s="2" t="str">
        <f>M01_SETTINGS!$F$2</f>
        <v>KASPI</v>
      </c>
    </row>
    <row r="7983" spans="1:10" x14ac:dyDescent="0.35">
      <c r="A7983" s="3">
        <f>_xlfn.XLOOKUP(Table16[[#This Row],[OrderID]],[3]!Table13456[No заказа],[3]!Table13456[Дата
отправки],"",0,1)</f>
        <v>45559</v>
      </c>
      <c r="B7983" s="2">
        <v>416218237</v>
      </c>
      <c r="C7983" s="2"/>
      <c r="D7983" s="2"/>
      <c r="E7983" s="3"/>
      <c r="F7983" s="3"/>
      <c r="H7983" s="5">
        <f>_xlfn.XLOOKUP(Table16[[#This Row],[OrderID]],[3]!Table13456[No заказа],[3]!Table13456[Количество],"",0,1)</f>
        <v>1</v>
      </c>
      <c r="I7983" s="5">
        <f>_xlfn.XLOOKUP(Table16[[#This Row],[OrderID]],[3]!Table13456[No заказа],[3]!Table13456[Цена],"",0,1)</f>
        <v>7999</v>
      </c>
      <c r="J7983" s="2" t="str">
        <f>M01_SETTINGS!$F$2</f>
        <v>KASPI</v>
      </c>
    </row>
    <row r="7984" spans="1:10" x14ac:dyDescent="0.35">
      <c r="A7984" s="3">
        <f>_xlfn.XLOOKUP(Table16[[#This Row],[OrderID]],[3]!Table13456[No заказа],[3]!Table13456[Дата
отправки],"",0,1)</f>
        <v>45559</v>
      </c>
      <c r="B7984" s="2">
        <v>416099844</v>
      </c>
      <c r="C7984" s="2"/>
      <c r="D7984" s="2"/>
      <c r="E7984" s="3"/>
      <c r="F7984" s="3"/>
      <c r="H7984" s="5">
        <f>_xlfn.XLOOKUP(Table16[[#This Row],[OrderID]],[3]!Table13456[No заказа],[3]!Table13456[Количество],"",0,1)</f>
        <v>1</v>
      </c>
      <c r="I7984" s="5">
        <f>_xlfn.XLOOKUP(Table16[[#This Row],[OrderID]],[3]!Table13456[No заказа],[3]!Table13456[Цена],"",0,1)</f>
        <v>8695</v>
      </c>
      <c r="J7984" s="2" t="str">
        <f>M01_SETTINGS!$F$2</f>
        <v>KASPI</v>
      </c>
    </row>
    <row r="7985" spans="1:10" x14ac:dyDescent="0.35">
      <c r="A7985" s="3">
        <f>_xlfn.XLOOKUP(Table16[[#This Row],[OrderID]],[3]!Table13456[No заказа],[3]!Table13456[Дата
отправки],"",0,1)</f>
        <v>45559</v>
      </c>
      <c r="B7985" s="2">
        <v>415380916</v>
      </c>
      <c r="C7985" s="2"/>
      <c r="D7985" s="2"/>
      <c r="E7985" s="3"/>
      <c r="F7985" s="3"/>
      <c r="H7985" s="5">
        <f>_xlfn.XLOOKUP(Table16[[#This Row],[OrderID]],[3]!Table13456[No заказа],[3]!Table13456[Количество],"",0,1)</f>
        <v>1</v>
      </c>
      <c r="I7985" s="5">
        <f>_xlfn.XLOOKUP(Table16[[#This Row],[OrderID]],[3]!Table13456[No заказа],[3]!Table13456[Цена],"",0,1)</f>
        <v>8994</v>
      </c>
      <c r="J7985" s="2" t="str">
        <f>M01_SETTINGS!$F$2</f>
        <v>KASPI</v>
      </c>
    </row>
    <row r="7986" spans="1:10" x14ac:dyDescent="0.35">
      <c r="A7986" s="3">
        <f>_xlfn.XLOOKUP(Table16[[#This Row],[OrderID]],[3]!Table13456[No заказа],[3]!Table13456[Дата
отправки],"",0,1)</f>
        <v>45559</v>
      </c>
      <c r="B7986" s="2">
        <v>415946055</v>
      </c>
      <c r="C7986" s="2"/>
      <c r="D7986" s="2"/>
      <c r="E7986" s="3"/>
      <c r="F7986" s="3"/>
      <c r="H7986" s="5">
        <f>_xlfn.XLOOKUP(Table16[[#This Row],[OrderID]],[3]!Table13456[No заказа],[3]!Table13456[Количество],"",0,1)</f>
        <v>1</v>
      </c>
      <c r="I7986" s="5">
        <f>_xlfn.XLOOKUP(Table16[[#This Row],[OrderID]],[3]!Table13456[No заказа],[3]!Table13456[Цена],"",0,1)</f>
        <v>7893</v>
      </c>
      <c r="J7986" s="2" t="str">
        <f>M01_SETTINGS!$F$2</f>
        <v>KASPI</v>
      </c>
    </row>
    <row r="7987" spans="1:10" x14ac:dyDescent="0.35">
      <c r="A7987" s="3">
        <f>_xlfn.XLOOKUP(Table16[[#This Row],[OrderID]],[3]!Table13456[No заказа],[3]!Table13456[Дата
отправки],"",0,1)</f>
        <v>45559</v>
      </c>
      <c r="B7987" s="2">
        <v>415911229</v>
      </c>
      <c r="C7987" s="2"/>
      <c r="D7987" s="2"/>
      <c r="E7987" s="3"/>
      <c r="F7987" s="3"/>
      <c r="H7987" s="5">
        <f>_xlfn.XLOOKUP(Table16[[#This Row],[OrderID]],[3]!Table13456[No заказа],[3]!Table13456[Количество],"",0,1)</f>
        <v>1</v>
      </c>
      <c r="I7987" s="5">
        <f>_xlfn.XLOOKUP(Table16[[#This Row],[OrderID]],[3]!Table13456[No заказа],[3]!Table13456[Цена],"",0,1)</f>
        <v>7887</v>
      </c>
      <c r="J7987" s="2" t="str">
        <f>M01_SETTINGS!$F$2</f>
        <v>KASPI</v>
      </c>
    </row>
    <row r="7988" spans="1:10" x14ac:dyDescent="0.35">
      <c r="A7988" s="3">
        <f>_xlfn.XLOOKUP(Table16[[#This Row],[OrderID]],[3]!Table13456[No заказа],[3]!Table13456[Дата
отправки],"",0,1)</f>
        <v>45558</v>
      </c>
      <c r="B7988" s="2">
        <v>415463133</v>
      </c>
      <c r="C7988" s="2"/>
      <c r="D7988" s="2"/>
      <c r="E7988" s="3"/>
      <c r="F7988" s="3"/>
      <c r="H7988" s="5">
        <f>_xlfn.XLOOKUP(Table16[[#This Row],[OrderID]],[3]!Table13456[No заказа],[3]!Table13456[Количество],"",0,1)</f>
        <v>1</v>
      </c>
      <c r="I7988" s="5">
        <f>_xlfn.XLOOKUP(Table16[[#This Row],[OrderID]],[3]!Table13456[No заказа],[3]!Table13456[Цена],"",0,1)</f>
        <v>11530</v>
      </c>
      <c r="J7988" s="2" t="str">
        <f>M01_SETTINGS!$F$2</f>
        <v>KASPI</v>
      </c>
    </row>
    <row r="7989" spans="1:10" x14ac:dyDescent="0.35">
      <c r="A7989" s="3">
        <f>_xlfn.XLOOKUP(Table16[[#This Row],[OrderID]],[3]!Table13456[No заказа],[3]!Table13456[Дата
отправки],"",0,1)</f>
        <v>45558</v>
      </c>
      <c r="B7989" s="2">
        <v>415525588</v>
      </c>
      <c r="C7989" s="2"/>
      <c r="D7989" s="2"/>
      <c r="E7989" s="3"/>
      <c r="F7989" s="3"/>
      <c r="H7989" s="5">
        <f>_xlfn.XLOOKUP(Table16[[#This Row],[OrderID]],[3]!Table13456[No заказа],[3]!Table13456[Количество],"",0,1)</f>
        <v>1</v>
      </c>
      <c r="I7989" s="5">
        <f>_xlfn.XLOOKUP(Table16[[#This Row],[OrderID]],[3]!Table13456[No заказа],[3]!Table13456[Цена],"",0,1)</f>
        <v>8949</v>
      </c>
      <c r="J7989" s="2" t="str">
        <f>M01_SETTINGS!$F$2</f>
        <v>KASPI</v>
      </c>
    </row>
    <row r="7990" spans="1:10" x14ac:dyDescent="0.35">
      <c r="A7990" s="3">
        <f>_xlfn.XLOOKUP(Table16[[#This Row],[OrderID]],[3]!Table13456[No заказа],[3]!Table13456[Дата
отправки],"",0,1)</f>
        <v>45558</v>
      </c>
      <c r="B7990" s="2">
        <v>415489799</v>
      </c>
      <c r="C7990" s="2"/>
      <c r="D7990" s="2"/>
      <c r="E7990" s="3"/>
      <c r="F7990" s="3"/>
      <c r="H7990" s="5">
        <f>_xlfn.XLOOKUP(Table16[[#This Row],[OrderID]],[3]!Table13456[No заказа],[3]!Table13456[Количество],"",0,1)</f>
        <v>1</v>
      </c>
      <c r="I7990" s="5">
        <f>_xlfn.XLOOKUP(Table16[[#This Row],[OrderID]],[3]!Table13456[No заказа],[3]!Table13456[Цена],"",0,1)</f>
        <v>7888</v>
      </c>
      <c r="J7990" s="2" t="str">
        <f>M01_SETTINGS!$F$2</f>
        <v>KASPI</v>
      </c>
    </row>
    <row r="7991" spans="1:10" x14ac:dyDescent="0.35">
      <c r="A7991" s="3">
        <f>_xlfn.XLOOKUP(Table16[[#This Row],[OrderID]],[3]!Table13456[No заказа],[3]!Table13456[Дата
отправки],"",0,1)</f>
        <v>45558</v>
      </c>
      <c r="B7991" s="2">
        <v>415742042</v>
      </c>
      <c r="C7991" s="2"/>
      <c r="D7991" s="2"/>
      <c r="E7991" s="3"/>
      <c r="F7991" s="3"/>
      <c r="H7991" s="5">
        <f>_xlfn.XLOOKUP(Table16[[#This Row],[OrderID]],[3]!Table13456[No заказа],[3]!Table13456[Количество],"",0,1)</f>
        <v>1</v>
      </c>
      <c r="I7991" s="5">
        <f>_xlfn.XLOOKUP(Table16[[#This Row],[OrderID]],[3]!Table13456[No заказа],[3]!Table13456[Цена],"",0,1)</f>
        <v>7685</v>
      </c>
      <c r="J7991" s="2" t="str">
        <f>M01_SETTINGS!$F$2</f>
        <v>KASPI</v>
      </c>
    </row>
    <row r="7992" spans="1:10" x14ac:dyDescent="0.35">
      <c r="A7992" s="3">
        <f>_xlfn.XLOOKUP(Table16[[#This Row],[OrderID]],[3]!Table13456[No заказа],[3]!Table13456[Дата
отправки],"",0,1)</f>
        <v>45558</v>
      </c>
      <c r="B7992" s="2">
        <v>415532466</v>
      </c>
      <c r="C7992" s="2"/>
      <c r="D7992" s="2"/>
      <c r="E7992" s="3"/>
      <c r="F7992" s="3"/>
      <c r="H7992" s="5">
        <f>_xlfn.XLOOKUP(Table16[[#This Row],[OrderID]],[3]!Table13456[No заказа],[3]!Table13456[Количество],"",0,1)</f>
        <v>1</v>
      </c>
      <c r="I7992" s="5">
        <f>_xlfn.XLOOKUP(Table16[[#This Row],[OrderID]],[3]!Table13456[No заказа],[3]!Table13456[Цена],"",0,1)</f>
        <v>7733</v>
      </c>
      <c r="J7992" s="2" t="str">
        <f>M01_SETTINGS!$F$2</f>
        <v>KASPI</v>
      </c>
    </row>
    <row r="7993" spans="1:10" x14ac:dyDescent="0.35">
      <c r="A7993" s="3">
        <f>_xlfn.XLOOKUP(Table16[[#This Row],[OrderID]],[3]!Table13456[No заказа],[3]!Table13456[Дата
отправки],"",0,1)</f>
        <v>45558</v>
      </c>
      <c r="B7993" s="2">
        <v>415500331</v>
      </c>
      <c r="C7993" s="2"/>
      <c r="D7993" s="2"/>
      <c r="E7993" s="3"/>
      <c r="F7993" s="3"/>
      <c r="H7993" s="5">
        <f>_xlfn.XLOOKUP(Table16[[#This Row],[OrderID]],[3]!Table13456[No заказа],[3]!Table13456[Количество],"",0,1)</f>
        <v>1</v>
      </c>
      <c r="I7993" s="5">
        <f>_xlfn.XLOOKUP(Table16[[#This Row],[OrderID]],[3]!Table13456[No заказа],[3]!Table13456[Цена],"",0,1)</f>
        <v>7763</v>
      </c>
      <c r="J7993" s="2" t="str">
        <f>M01_SETTINGS!$F$2</f>
        <v>KASPI</v>
      </c>
    </row>
    <row r="7994" spans="1:10" x14ac:dyDescent="0.35">
      <c r="A7994" s="3">
        <f>_xlfn.XLOOKUP(Table16[[#This Row],[OrderID]],[3]!Table13456[No заказа],[3]!Table13456[Дата
отправки],"",0,1)</f>
        <v>45558</v>
      </c>
      <c r="B7994" s="2">
        <v>415422821</v>
      </c>
      <c r="C7994" s="2"/>
      <c r="D7994" s="2"/>
      <c r="E7994" s="3"/>
      <c r="F7994" s="3"/>
      <c r="H7994" s="5">
        <f>_xlfn.XLOOKUP(Table16[[#This Row],[OrderID]],[3]!Table13456[No заказа],[3]!Table13456[Количество],"",0,1)</f>
        <v>1</v>
      </c>
      <c r="I7994" s="5">
        <f>_xlfn.XLOOKUP(Table16[[#This Row],[OrderID]],[3]!Table13456[No заказа],[3]!Table13456[Цена],"",0,1)</f>
        <v>7817</v>
      </c>
      <c r="J7994" s="2" t="str">
        <f>M01_SETTINGS!$F$2</f>
        <v>KASPI</v>
      </c>
    </row>
    <row r="7995" spans="1:10" x14ac:dyDescent="0.35">
      <c r="A7995" s="3">
        <f>_xlfn.XLOOKUP(Table16[[#This Row],[OrderID]],[3]!Table13456[No заказа],[3]!Table13456[Дата
отправки],"",0,1)</f>
        <v>45558</v>
      </c>
      <c r="B7995" s="2">
        <v>415647754</v>
      </c>
      <c r="C7995" s="2"/>
      <c r="D7995" s="2"/>
      <c r="E7995" s="3"/>
      <c r="F7995" s="3"/>
      <c r="H7995" s="5">
        <f>_xlfn.XLOOKUP(Table16[[#This Row],[OrderID]],[3]!Table13456[No заказа],[3]!Table13456[Количество],"",0,1)</f>
        <v>1</v>
      </c>
      <c r="I7995" s="5">
        <f>_xlfn.XLOOKUP(Table16[[#This Row],[OrderID]],[3]!Table13456[No заказа],[3]!Table13456[Цена],"",0,1)</f>
        <v>8803</v>
      </c>
      <c r="J7995" s="2" t="str">
        <f>M01_SETTINGS!$F$2</f>
        <v>KASPI</v>
      </c>
    </row>
    <row r="7996" spans="1:10" x14ac:dyDescent="0.35">
      <c r="A7996" s="3">
        <f>_xlfn.XLOOKUP(Table16[[#This Row],[OrderID]],[3]!Table13456[No заказа],[3]!Table13456[Дата
отправки],"",0,1)</f>
        <v>45558</v>
      </c>
      <c r="B7996" s="2">
        <v>415755359</v>
      </c>
      <c r="C7996" s="2"/>
      <c r="D7996" s="2"/>
      <c r="E7996" s="3"/>
      <c r="F7996" s="3"/>
      <c r="H7996" s="5">
        <f>_xlfn.XLOOKUP(Table16[[#This Row],[OrderID]],[3]!Table13456[No заказа],[3]!Table13456[Количество],"",0,1)</f>
        <v>1</v>
      </c>
      <c r="I7996" s="5">
        <f>_xlfn.XLOOKUP(Table16[[#This Row],[OrderID]],[3]!Table13456[No заказа],[3]!Table13456[Цена],"",0,1)</f>
        <v>8914</v>
      </c>
      <c r="J7996" s="2" t="str">
        <f>M01_SETTINGS!$F$2</f>
        <v>KASPI</v>
      </c>
    </row>
    <row r="7997" spans="1:10" x14ac:dyDescent="0.35">
      <c r="A7997" s="3">
        <f>_xlfn.XLOOKUP(Table16[[#This Row],[OrderID]],[3]!Table13456[No заказа],[3]!Table13456[Дата
отправки],"",0,1)</f>
        <v>45558</v>
      </c>
      <c r="B7997" s="2">
        <v>415647935</v>
      </c>
      <c r="C7997" s="2"/>
      <c r="D7997" s="2"/>
      <c r="E7997" s="3"/>
      <c r="F7997" s="3"/>
      <c r="H7997" s="5">
        <f>_xlfn.XLOOKUP(Table16[[#This Row],[OrderID]],[3]!Table13456[No заказа],[3]!Table13456[Количество],"",0,1)</f>
        <v>1</v>
      </c>
      <c r="I7997" s="5">
        <f>_xlfn.XLOOKUP(Table16[[#This Row],[OrderID]],[3]!Table13456[No заказа],[3]!Table13456[Цена],"",0,1)</f>
        <v>7775</v>
      </c>
      <c r="J7997" s="2" t="str">
        <f>M01_SETTINGS!$F$2</f>
        <v>KASPI</v>
      </c>
    </row>
    <row r="7998" spans="1:10" x14ac:dyDescent="0.35">
      <c r="A7998" s="3">
        <f>_xlfn.XLOOKUP(Table16[[#This Row],[OrderID]],[3]!Table13456[No заказа],[3]!Table13456[Дата
отправки],"",0,1)</f>
        <v>45558</v>
      </c>
      <c r="B7998" s="2">
        <v>415404979</v>
      </c>
      <c r="C7998" s="2"/>
      <c r="D7998" s="2"/>
      <c r="E7998" s="3"/>
      <c r="F7998" s="3"/>
      <c r="H7998" s="5">
        <f>_xlfn.XLOOKUP(Table16[[#This Row],[OrderID]],[3]!Table13456[No заказа],[3]!Table13456[Количество],"",0,1)</f>
        <v>1</v>
      </c>
      <c r="I7998" s="5">
        <f>_xlfn.XLOOKUP(Table16[[#This Row],[OrderID]],[3]!Table13456[No заказа],[3]!Table13456[Цена],"",0,1)</f>
        <v>9000</v>
      </c>
      <c r="J7998" s="2" t="str">
        <f>M01_SETTINGS!$F$2</f>
        <v>KASPI</v>
      </c>
    </row>
    <row r="7999" spans="1:10" x14ac:dyDescent="0.35">
      <c r="A7999" s="3">
        <f>_xlfn.XLOOKUP(Table16[[#This Row],[OrderID]],[3]!Table13456[No заказа],[3]!Table13456[Дата
отправки],"",0,1)</f>
        <v>45558</v>
      </c>
      <c r="B7999" s="2">
        <v>415567090</v>
      </c>
      <c r="C7999" s="2"/>
      <c r="D7999" s="2"/>
      <c r="E7999" s="3"/>
      <c r="F7999" s="3"/>
      <c r="H7999" s="5">
        <f>_xlfn.XLOOKUP(Table16[[#This Row],[OrderID]],[3]!Table13456[No заказа],[3]!Table13456[Количество],"",0,1)</f>
        <v>1</v>
      </c>
      <c r="I7999" s="5">
        <f>_xlfn.XLOOKUP(Table16[[#This Row],[OrderID]],[3]!Table13456[No заказа],[3]!Table13456[Цена],"",0,1)</f>
        <v>8714</v>
      </c>
      <c r="J7999" s="2" t="str">
        <f>M01_SETTINGS!$F$2</f>
        <v>KASPI</v>
      </c>
    </row>
    <row r="8000" spans="1:10" x14ac:dyDescent="0.35">
      <c r="A8000" s="3">
        <f>_xlfn.XLOOKUP(Table16[[#This Row],[OrderID]],[3]!Table13456[No заказа],[3]!Table13456[Дата
отправки],"",0,1)</f>
        <v>45558</v>
      </c>
      <c r="B8000" s="2">
        <v>415496285</v>
      </c>
      <c r="C8000" s="2"/>
      <c r="D8000" s="2"/>
      <c r="E8000" s="3"/>
      <c r="F8000" s="3"/>
      <c r="H8000" s="5">
        <f>_xlfn.XLOOKUP(Table16[[#This Row],[OrderID]],[3]!Table13456[No заказа],[3]!Table13456[Количество],"",0,1)</f>
        <v>1</v>
      </c>
      <c r="I8000" s="5">
        <f>_xlfn.XLOOKUP(Table16[[#This Row],[OrderID]],[3]!Table13456[No заказа],[3]!Table13456[Цена],"",0,1)</f>
        <v>8949</v>
      </c>
      <c r="J8000" s="2" t="str">
        <f>M01_SETTINGS!$F$2</f>
        <v>KASPI</v>
      </c>
    </row>
    <row r="8001" spans="1:10" x14ac:dyDescent="0.35">
      <c r="A8001" s="3">
        <f>_xlfn.XLOOKUP(Table16[[#This Row],[OrderID]],[3]!Table13456[No заказа],[3]!Table13456[Дата
отправки],"",0,1)</f>
        <v>45558</v>
      </c>
      <c r="B8001" s="2">
        <v>415516820</v>
      </c>
      <c r="C8001" s="2"/>
      <c r="D8001" s="2"/>
      <c r="E8001" s="3"/>
      <c r="F8001" s="3"/>
      <c r="H8001" s="5">
        <f>_xlfn.XLOOKUP(Table16[[#This Row],[OrderID]],[3]!Table13456[No заказа],[3]!Table13456[Количество],"",0,1)</f>
        <v>1</v>
      </c>
      <c r="I8001" s="5">
        <f>_xlfn.XLOOKUP(Table16[[#This Row],[OrderID]],[3]!Table13456[No заказа],[3]!Table13456[Цена],"",0,1)</f>
        <v>14000</v>
      </c>
      <c r="J8001" s="2" t="str">
        <f>M01_SETTINGS!$F$2</f>
        <v>KASPI</v>
      </c>
    </row>
    <row r="8002" spans="1:10" x14ac:dyDescent="0.35">
      <c r="A8002" s="3">
        <f>_xlfn.XLOOKUP(Table16[[#This Row],[OrderID]],[3]!Table13456[No заказа],[3]!Table13456[Дата
отправки],"",0,1)</f>
        <v>45558</v>
      </c>
      <c r="B8002" s="2">
        <v>415797258</v>
      </c>
      <c r="C8002" s="2"/>
      <c r="D8002" s="2"/>
      <c r="E8002" s="3"/>
      <c r="F8002" s="3"/>
      <c r="H8002" s="5">
        <f>_xlfn.XLOOKUP(Table16[[#This Row],[OrderID]],[3]!Table13456[No заказа],[3]!Table13456[Количество],"",0,1)</f>
        <v>1</v>
      </c>
      <c r="I8002" s="5">
        <f>_xlfn.XLOOKUP(Table16[[#This Row],[OrderID]],[3]!Table13456[No заказа],[3]!Table13456[Цена],"",0,1)</f>
        <v>8990</v>
      </c>
      <c r="J8002" s="2" t="str">
        <f>M01_SETTINGS!$F$2</f>
        <v>KASPI</v>
      </c>
    </row>
    <row r="8003" spans="1:10" x14ac:dyDescent="0.35">
      <c r="A8003" s="3">
        <f>_xlfn.XLOOKUP(Table16[[#This Row],[OrderID]],[3]!Table13456[No заказа],[3]!Table13456[Дата
отправки],"",0,1)</f>
        <v>45558</v>
      </c>
      <c r="B8003" s="2">
        <v>415499234</v>
      </c>
      <c r="C8003" s="2"/>
      <c r="D8003" s="2"/>
      <c r="E8003" s="3"/>
      <c r="F8003" s="3"/>
      <c r="H8003" s="5">
        <f>_xlfn.XLOOKUP(Table16[[#This Row],[OrderID]],[3]!Table13456[No заказа],[3]!Table13456[Количество],"",0,1)</f>
        <v>1</v>
      </c>
      <c r="I8003" s="5">
        <f>_xlfn.XLOOKUP(Table16[[#This Row],[OrderID]],[3]!Table13456[No заказа],[3]!Table13456[Цена],"",0,1)</f>
        <v>9899</v>
      </c>
      <c r="J8003" s="2" t="str">
        <f>M01_SETTINGS!$F$2</f>
        <v>KASPI</v>
      </c>
    </row>
    <row r="8004" spans="1:10" x14ac:dyDescent="0.35">
      <c r="A8004" s="3">
        <f>_xlfn.XLOOKUP(Table16[[#This Row],[OrderID]],[3]!Table13456[No заказа],[3]!Table13456[Дата
отправки],"",0,1)</f>
        <v>45558</v>
      </c>
      <c r="B8004" s="2">
        <v>415633342</v>
      </c>
      <c r="C8004" s="2"/>
      <c r="D8004" s="2"/>
      <c r="E8004" s="3"/>
      <c r="F8004" s="3"/>
      <c r="H8004" s="5">
        <f>_xlfn.XLOOKUP(Table16[[#This Row],[OrderID]],[3]!Table13456[No заказа],[3]!Table13456[Количество],"",0,1)</f>
        <v>1</v>
      </c>
      <c r="I8004" s="5">
        <f>_xlfn.XLOOKUP(Table16[[#This Row],[OrderID]],[3]!Table13456[No заказа],[3]!Table13456[Цена],"",0,1)</f>
        <v>8996</v>
      </c>
      <c r="J8004" s="2" t="str">
        <f>M01_SETTINGS!$F$2</f>
        <v>KASPI</v>
      </c>
    </row>
    <row r="8005" spans="1:10" x14ac:dyDescent="0.35">
      <c r="A8005" s="3">
        <f>_xlfn.XLOOKUP(Table16[[#This Row],[OrderID]],[3]!Table13456[No заказа],[3]!Table13456[Дата
отправки],"",0,1)</f>
        <v>45558</v>
      </c>
      <c r="B8005" s="2">
        <v>415720136</v>
      </c>
      <c r="C8005" s="2"/>
      <c r="D8005" s="2"/>
      <c r="E8005" s="3"/>
      <c r="F8005" s="3"/>
      <c r="H8005" s="5">
        <f>_xlfn.XLOOKUP(Table16[[#This Row],[OrderID]],[3]!Table13456[No заказа],[3]!Table13456[Количество],"",0,1)</f>
        <v>1</v>
      </c>
      <c r="I8005" s="5">
        <f>_xlfn.XLOOKUP(Table16[[#This Row],[OrderID]],[3]!Table13456[No заказа],[3]!Table13456[Цена],"",0,1)</f>
        <v>8996</v>
      </c>
      <c r="J8005" s="2" t="str">
        <f>M01_SETTINGS!$F$2</f>
        <v>KASPI</v>
      </c>
    </row>
    <row r="8006" spans="1:10" x14ac:dyDescent="0.35">
      <c r="A8006" s="3">
        <f>_xlfn.XLOOKUP(Table16[[#This Row],[OrderID]],[3]!Table13456[No заказа],[3]!Table13456[Дата
отправки],"",0,1)</f>
        <v>45558</v>
      </c>
      <c r="B8006" s="2">
        <v>415592385</v>
      </c>
      <c r="C8006" s="2"/>
      <c r="D8006" s="2"/>
      <c r="E8006" s="3"/>
      <c r="F8006" s="3"/>
      <c r="H8006" s="5">
        <f>_xlfn.XLOOKUP(Table16[[#This Row],[OrderID]],[3]!Table13456[No заказа],[3]!Table13456[Количество],"",0,1)</f>
        <v>1</v>
      </c>
      <c r="I8006" s="5">
        <f>_xlfn.XLOOKUP(Table16[[#This Row],[OrderID]],[3]!Table13456[No заказа],[3]!Table13456[Цена],"",0,1)</f>
        <v>9000</v>
      </c>
      <c r="J8006" s="2" t="str">
        <f>M01_SETTINGS!$F$2</f>
        <v>KASPI</v>
      </c>
    </row>
    <row r="8007" spans="1:10" x14ac:dyDescent="0.35">
      <c r="A8007" s="3">
        <f>_xlfn.XLOOKUP(Table16[[#This Row],[OrderID]],[3]!Table13456[No заказа],[3]!Table13456[Дата
отправки],"",0,1)</f>
        <v>45558</v>
      </c>
      <c r="B8007" s="2">
        <v>415387123</v>
      </c>
      <c r="C8007" s="2"/>
      <c r="D8007" s="2"/>
      <c r="E8007" s="3"/>
      <c r="F8007" s="3"/>
      <c r="H8007" s="5">
        <f>_xlfn.XLOOKUP(Table16[[#This Row],[OrderID]],[3]!Table13456[No заказа],[3]!Table13456[Количество],"",0,1)</f>
        <v>1</v>
      </c>
      <c r="I8007" s="5">
        <f>_xlfn.XLOOKUP(Table16[[#This Row],[OrderID]],[3]!Table13456[No заказа],[3]!Table13456[Цена],"",0,1)</f>
        <v>7888</v>
      </c>
      <c r="J8007" s="2" t="str">
        <f>M01_SETTINGS!$F$2</f>
        <v>KASPI</v>
      </c>
    </row>
    <row r="8008" spans="1:10" x14ac:dyDescent="0.35">
      <c r="A8008" s="3">
        <f>_xlfn.XLOOKUP(Table16[[#This Row],[OrderID]],[3]!Table13456[No заказа],[3]!Table13456[Дата
отправки],"",0,1)</f>
        <v>45558</v>
      </c>
      <c r="B8008" s="2">
        <v>415510049</v>
      </c>
      <c r="C8008" s="2"/>
      <c r="D8008" s="2"/>
      <c r="E8008" s="3"/>
      <c r="F8008" s="3"/>
      <c r="H8008" s="5">
        <f>_xlfn.XLOOKUP(Table16[[#This Row],[OrderID]],[3]!Table13456[No заказа],[3]!Table13456[Количество],"",0,1)</f>
        <v>1</v>
      </c>
      <c r="I8008" s="5">
        <f>_xlfn.XLOOKUP(Table16[[#This Row],[OrderID]],[3]!Table13456[No заказа],[3]!Table13456[Цена],"",0,1)</f>
        <v>7755</v>
      </c>
      <c r="J8008" s="2" t="str">
        <f>M01_SETTINGS!$F$2</f>
        <v>KASPI</v>
      </c>
    </row>
    <row r="8009" spans="1:10" x14ac:dyDescent="0.35">
      <c r="A8009" s="3">
        <f>_xlfn.XLOOKUP(Table16[[#This Row],[OrderID]],[3]!Table13456[No заказа],[3]!Table13456[Дата
отправки],"",0,1)</f>
        <v>45558</v>
      </c>
      <c r="B8009" s="2">
        <v>415472082</v>
      </c>
      <c r="C8009" s="2"/>
      <c r="D8009" s="2"/>
      <c r="E8009" s="3"/>
      <c r="F8009" s="3"/>
      <c r="H8009" s="5">
        <f>_xlfn.XLOOKUP(Table16[[#This Row],[OrderID]],[3]!Table13456[No заказа],[3]!Table13456[Количество],"",0,1)</f>
        <v>1</v>
      </c>
      <c r="I8009" s="5">
        <f>_xlfn.XLOOKUP(Table16[[#This Row],[OrderID]],[3]!Table13456[No заказа],[3]!Table13456[Цена],"",0,1)</f>
        <v>11529</v>
      </c>
      <c r="J8009" s="2" t="str">
        <f>M01_SETTINGS!$F$2</f>
        <v>KASPI</v>
      </c>
    </row>
    <row r="8010" spans="1:10" x14ac:dyDescent="0.35">
      <c r="A8010" s="3">
        <f>_xlfn.XLOOKUP(Table16[[#This Row],[OrderID]],[3]!Table13456[No заказа],[3]!Table13456[Дата
отправки],"",0,1)</f>
        <v>45558</v>
      </c>
      <c r="B8010" s="2">
        <v>415472082</v>
      </c>
      <c r="C8010" s="2"/>
      <c r="D8010" s="2"/>
      <c r="E8010" s="3"/>
      <c r="F8010" s="3"/>
      <c r="H8010" s="5">
        <f>_xlfn.XLOOKUP(Table16[[#This Row],[OrderID]],[3]!Table13456[No заказа],[3]!Table13456[Количество],"",0,1)</f>
        <v>1</v>
      </c>
      <c r="I8010" s="5">
        <f>_xlfn.XLOOKUP(Table16[[#This Row],[OrderID]],[3]!Table13456[No заказа],[3]!Table13456[Цена],"",0,1)</f>
        <v>11529</v>
      </c>
      <c r="J8010" s="2" t="str">
        <f>M01_SETTINGS!$F$2</f>
        <v>KASPI</v>
      </c>
    </row>
    <row r="8011" spans="1:10" x14ac:dyDescent="0.35">
      <c r="A8011" s="3">
        <f>_xlfn.XLOOKUP(Table16[[#This Row],[OrderID]],[3]!Table13456[No заказа],[3]!Table13456[Дата
отправки],"",0,1)</f>
        <v>45558</v>
      </c>
      <c r="B8011" s="2">
        <v>415448454</v>
      </c>
      <c r="C8011" s="2"/>
      <c r="D8011" s="2"/>
      <c r="E8011" s="3"/>
      <c r="F8011" s="3"/>
      <c r="H8011" s="5">
        <f>_xlfn.XLOOKUP(Table16[[#This Row],[OrderID]],[3]!Table13456[No заказа],[3]!Table13456[Количество],"",0,1)</f>
        <v>1</v>
      </c>
      <c r="I8011" s="5">
        <f>_xlfn.XLOOKUP(Table16[[#This Row],[OrderID]],[3]!Table13456[No заказа],[3]!Table13456[Цена],"",0,1)</f>
        <v>8996</v>
      </c>
      <c r="J8011" s="2" t="str">
        <f>M01_SETTINGS!$F$2</f>
        <v>KASPI</v>
      </c>
    </row>
    <row r="8012" spans="1:10" x14ac:dyDescent="0.35">
      <c r="A8012" s="3">
        <f>_xlfn.XLOOKUP(Table16[[#This Row],[OrderID]],[3]!Table13456[No заказа],[3]!Table13456[Дата
отправки],"",0,1)</f>
        <v>45558</v>
      </c>
      <c r="B8012" s="2">
        <v>415484921</v>
      </c>
      <c r="C8012" s="2"/>
      <c r="D8012" s="2"/>
      <c r="E8012" s="3"/>
      <c r="F8012" s="3"/>
      <c r="H8012" s="5">
        <f>_xlfn.XLOOKUP(Table16[[#This Row],[OrderID]],[3]!Table13456[No заказа],[3]!Table13456[Количество],"",0,1)</f>
        <v>1</v>
      </c>
      <c r="I8012" s="5">
        <f>_xlfn.XLOOKUP(Table16[[#This Row],[OrderID]],[3]!Table13456[No заказа],[3]!Table13456[Цена],"",0,1)</f>
        <v>9897</v>
      </c>
      <c r="J8012" s="2" t="str">
        <f>M01_SETTINGS!$F$2</f>
        <v>KASPI</v>
      </c>
    </row>
    <row r="8013" spans="1:10" x14ac:dyDescent="0.35">
      <c r="A8013" s="3">
        <f>_xlfn.XLOOKUP(Table16[[#This Row],[OrderID]],[3]!Table13456[No заказа],[3]!Table13456[Дата
отправки],"",0,1)</f>
        <v>45558</v>
      </c>
      <c r="B8013" s="2">
        <v>415395072</v>
      </c>
      <c r="C8013" s="2"/>
      <c r="D8013" s="2"/>
      <c r="E8013" s="3"/>
      <c r="F8013" s="3"/>
      <c r="H8013" s="5">
        <f>_xlfn.XLOOKUP(Table16[[#This Row],[OrderID]],[3]!Table13456[No заказа],[3]!Table13456[Количество],"",0,1)</f>
        <v>1</v>
      </c>
      <c r="I8013" s="5">
        <f>_xlfn.XLOOKUP(Table16[[#This Row],[OrderID]],[3]!Table13456[No заказа],[3]!Table13456[Цена],"",0,1)</f>
        <v>8530</v>
      </c>
      <c r="J8013" s="2" t="str">
        <f>M01_SETTINGS!$F$2</f>
        <v>KASPI</v>
      </c>
    </row>
    <row r="8014" spans="1:10" x14ac:dyDescent="0.35">
      <c r="A8014" s="3">
        <f>_xlfn.XLOOKUP(Table16[[#This Row],[OrderID]],[3]!Table13456[No заказа],[3]!Table13456[Дата
отправки],"",0,1)</f>
        <v>45558</v>
      </c>
      <c r="B8014" s="2">
        <v>415395553</v>
      </c>
      <c r="C8014" s="2"/>
      <c r="D8014" s="2"/>
      <c r="E8014" s="3"/>
      <c r="F8014" s="3"/>
      <c r="H8014" s="5">
        <f>_xlfn.XLOOKUP(Table16[[#This Row],[OrderID]],[3]!Table13456[No заказа],[3]!Table13456[Количество],"",0,1)</f>
        <v>1</v>
      </c>
      <c r="I8014" s="5">
        <f>_xlfn.XLOOKUP(Table16[[#This Row],[OrderID]],[3]!Table13456[No заказа],[3]!Table13456[Цена],"",0,1)</f>
        <v>7886</v>
      </c>
      <c r="J8014" s="2" t="str">
        <f>M01_SETTINGS!$F$2</f>
        <v>KASPI</v>
      </c>
    </row>
    <row r="8015" spans="1:10" x14ac:dyDescent="0.35">
      <c r="A8015" s="3">
        <f>_xlfn.XLOOKUP(Table16[[#This Row],[OrderID]],[3]!Table13456[No заказа],[3]!Table13456[Дата
отправки],"",0,1)</f>
        <v>45558</v>
      </c>
      <c r="B8015" s="2">
        <v>415461905</v>
      </c>
      <c r="C8015" s="2"/>
      <c r="D8015" s="2"/>
      <c r="E8015" s="3"/>
      <c r="F8015" s="3"/>
      <c r="H8015" s="5">
        <f>_xlfn.XLOOKUP(Table16[[#This Row],[OrderID]],[3]!Table13456[No заказа],[3]!Table13456[Количество],"",0,1)</f>
        <v>1</v>
      </c>
      <c r="I8015" s="5">
        <f>_xlfn.XLOOKUP(Table16[[#This Row],[OrderID]],[3]!Table13456[No заказа],[3]!Table13456[Цена],"",0,1)</f>
        <v>7886</v>
      </c>
      <c r="J8015" s="2" t="str">
        <f>M01_SETTINGS!$F$2</f>
        <v>KASPI</v>
      </c>
    </row>
    <row r="8016" spans="1:10" x14ac:dyDescent="0.35">
      <c r="A8016" s="3">
        <f>_xlfn.XLOOKUP(Table16[[#This Row],[OrderID]],[3]!Table13456[No заказа],[3]!Table13456[Дата
отправки],"",0,1)</f>
        <v>45558</v>
      </c>
      <c r="B8016" s="2" t="s">
        <v>318</v>
      </c>
      <c r="C8016" s="2"/>
      <c r="D8016" s="2"/>
      <c r="E8016" s="3"/>
      <c r="F8016" s="3"/>
      <c r="H8016" s="5">
        <f>_xlfn.XLOOKUP(Table16[[#This Row],[OrderID]],[3]!Table13456[No заказа],[3]!Table13456[Количество],"",0,1)</f>
        <v>1</v>
      </c>
      <c r="I8016" s="5">
        <f>_xlfn.XLOOKUP(Table16[[#This Row],[OrderID]],[3]!Table13456[No заказа],[3]!Table13456[Цена],"",0,1)</f>
        <v>7889</v>
      </c>
      <c r="J8016" s="2" t="str">
        <f>M01_SETTINGS!$F$2</f>
        <v>KASPI</v>
      </c>
    </row>
    <row r="8017" spans="1:10" x14ac:dyDescent="0.35">
      <c r="A8017" s="3">
        <f>_xlfn.XLOOKUP(Table16[[#This Row],[OrderID]],[3]!Table13456[No заказа],[3]!Table13456[Дата
отправки],"",0,1)</f>
        <v>45558</v>
      </c>
      <c r="B8017" s="2">
        <v>415616447</v>
      </c>
      <c r="C8017" s="2"/>
      <c r="D8017" s="2"/>
      <c r="E8017" s="3"/>
      <c r="F8017" s="3"/>
      <c r="H8017" s="5">
        <f>_xlfn.XLOOKUP(Table16[[#This Row],[OrderID]],[3]!Table13456[No заказа],[3]!Table13456[Количество],"",0,1)</f>
        <v>1</v>
      </c>
      <c r="I8017" s="5">
        <f>_xlfn.XLOOKUP(Table16[[#This Row],[OrderID]],[3]!Table13456[No заказа],[3]!Table13456[Цена],"",0,1)</f>
        <v>7892</v>
      </c>
      <c r="J8017" s="2" t="str">
        <f>M01_SETTINGS!$F$2</f>
        <v>KASPI</v>
      </c>
    </row>
    <row r="8018" spans="1:10" x14ac:dyDescent="0.35">
      <c r="A8018" s="3">
        <f>_xlfn.XLOOKUP(Table16[[#This Row],[OrderID]],[3]!Table13456[No заказа],[3]!Table13456[Дата
отправки],"",0,1)</f>
        <v>45558</v>
      </c>
      <c r="B8018" s="2">
        <v>415401848</v>
      </c>
      <c r="C8018" s="2"/>
      <c r="D8018" s="2"/>
      <c r="E8018" s="3"/>
      <c r="F8018" s="3"/>
      <c r="H8018" s="5">
        <f>_xlfn.XLOOKUP(Table16[[#This Row],[OrderID]],[3]!Table13456[No заказа],[3]!Table13456[Количество],"",0,1)</f>
        <v>1</v>
      </c>
      <c r="I8018" s="5">
        <f>_xlfn.XLOOKUP(Table16[[#This Row],[OrderID]],[3]!Table13456[No заказа],[3]!Table13456[Цена],"",0,1)</f>
        <v>8993</v>
      </c>
      <c r="J8018" s="2" t="str">
        <f>M01_SETTINGS!$F$2</f>
        <v>KASPI</v>
      </c>
    </row>
    <row r="8019" spans="1:10" x14ac:dyDescent="0.35">
      <c r="A8019" s="3">
        <f>_xlfn.XLOOKUP(Table16[[#This Row],[OrderID]],[3]!Table13456[No заказа],[3]!Table13456[Дата
отправки],"",0,1)</f>
        <v>45558</v>
      </c>
      <c r="B8019" s="2">
        <v>415638558</v>
      </c>
      <c r="C8019" s="2"/>
      <c r="D8019" s="2"/>
      <c r="E8019" s="3"/>
      <c r="F8019" s="3"/>
      <c r="H8019" s="5">
        <f>_xlfn.XLOOKUP(Table16[[#This Row],[OrderID]],[3]!Table13456[No заказа],[3]!Table13456[Количество],"",0,1)</f>
        <v>1</v>
      </c>
      <c r="I8019" s="5">
        <f>_xlfn.XLOOKUP(Table16[[#This Row],[OrderID]],[3]!Table13456[No заказа],[3]!Table13456[Цена],"",0,1)</f>
        <v>7839</v>
      </c>
      <c r="J8019" s="2" t="str">
        <f>M01_SETTINGS!$F$2</f>
        <v>KASPI</v>
      </c>
    </row>
    <row r="8020" spans="1:10" x14ac:dyDescent="0.35">
      <c r="A8020" s="3">
        <f>_xlfn.XLOOKUP(Table16[[#This Row],[OrderID]],[3]!Table13456[No заказа],[3]!Table13456[Дата
отправки],"",0,1)</f>
        <v>45558</v>
      </c>
      <c r="B8020" s="2">
        <v>415421868</v>
      </c>
      <c r="C8020" s="2"/>
      <c r="D8020" s="2"/>
      <c r="E8020" s="3"/>
      <c r="F8020" s="3"/>
      <c r="H8020" s="5">
        <f>_xlfn.XLOOKUP(Table16[[#This Row],[OrderID]],[3]!Table13456[No заказа],[3]!Table13456[Количество],"",0,1)</f>
        <v>1</v>
      </c>
      <c r="I8020" s="5">
        <f>_xlfn.XLOOKUP(Table16[[#This Row],[OrderID]],[3]!Table13456[No заказа],[3]!Table13456[Цена],"",0,1)</f>
        <v>11533</v>
      </c>
      <c r="J8020" s="2" t="str">
        <f>M01_SETTINGS!$F$2</f>
        <v>KASPI</v>
      </c>
    </row>
    <row r="8021" spans="1:10" x14ac:dyDescent="0.35">
      <c r="A8021" s="3">
        <f>_xlfn.XLOOKUP(Table16[[#This Row],[OrderID]],[3]!Table13456[No заказа],[3]!Table13456[Дата
отправки],"",0,1)</f>
        <v>45558</v>
      </c>
      <c r="B8021" s="2">
        <v>415532255</v>
      </c>
      <c r="C8021" s="2"/>
      <c r="D8021" s="2"/>
      <c r="E8021" s="3"/>
      <c r="F8021" s="3"/>
      <c r="H8021" s="5">
        <f>_xlfn.XLOOKUP(Table16[[#This Row],[OrderID]],[3]!Table13456[No заказа],[3]!Table13456[Количество],"",0,1)</f>
        <v>1</v>
      </c>
      <c r="I8021" s="5">
        <f>_xlfn.XLOOKUP(Table16[[#This Row],[OrderID]],[3]!Table13456[No заказа],[3]!Table13456[Цена],"",0,1)</f>
        <v>8832</v>
      </c>
      <c r="J8021" s="2" t="str">
        <f>M01_SETTINGS!$F$2</f>
        <v>KASPI</v>
      </c>
    </row>
    <row r="8022" spans="1:10" x14ac:dyDescent="0.35">
      <c r="A8022" s="3">
        <f>_xlfn.XLOOKUP(Table16[[#This Row],[OrderID]],[3]!Table13456[No заказа],[3]!Table13456[Дата
отправки],"",0,1)</f>
        <v>45558</v>
      </c>
      <c r="B8022" s="2">
        <v>415553513</v>
      </c>
      <c r="C8022" s="2"/>
      <c r="D8022" s="2"/>
      <c r="E8022" s="3"/>
      <c r="F8022" s="3"/>
      <c r="H8022" s="5">
        <f>_xlfn.XLOOKUP(Table16[[#This Row],[OrderID]],[3]!Table13456[No заказа],[3]!Table13456[Количество],"",0,1)</f>
        <v>1</v>
      </c>
      <c r="I8022" s="5">
        <f>_xlfn.XLOOKUP(Table16[[#This Row],[OrderID]],[3]!Table13456[No заказа],[3]!Table13456[Цена],"",0,1)</f>
        <v>7892</v>
      </c>
      <c r="J8022" s="2" t="str">
        <f>M01_SETTINGS!$F$2</f>
        <v>KASPI</v>
      </c>
    </row>
    <row r="8023" spans="1:10" x14ac:dyDescent="0.35">
      <c r="A8023" s="3">
        <f>_xlfn.XLOOKUP(Table16[[#This Row],[OrderID]],[3]!Table13456[No заказа],[3]!Table13456[Дата
отправки],"",0,1)</f>
        <v>45558</v>
      </c>
      <c r="B8023" s="2">
        <v>415589726</v>
      </c>
      <c r="C8023" s="2"/>
      <c r="D8023" s="2"/>
      <c r="E8023" s="3"/>
      <c r="F8023" s="3"/>
      <c r="H8023" s="5">
        <f>_xlfn.XLOOKUP(Table16[[#This Row],[OrderID]],[3]!Table13456[No заказа],[3]!Table13456[Количество],"",0,1)</f>
        <v>1</v>
      </c>
      <c r="I8023" s="5">
        <f>_xlfn.XLOOKUP(Table16[[#This Row],[OrderID]],[3]!Table13456[No заказа],[3]!Table13456[Цена],"",0,1)</f>
        <v>7892</v>
      </c>
      <c r="J8023" s="2" t="str">
        <f>M01_SETTINGS!$F$2</f>
        <v>KASPI</v>
      </c>
    </row>
    <row r="8024" spans="1:10" x14ac:dyDescent="0.35">
      <c r="A8024" s="3">
        <f>_xlfn.XLOOKUP(Table16[[#This Row],[OrderID]],[3]!Table13456[No заказа],[3]!Table13456[Дата
отправки],"",0,1)</f>
        <v>45558</v>
      </c>
      <c r="B8024" s="2">
        <v>415557620</v>
      </c>
      <c r="C8024" s="2"/>
      <c r="D8024" s="2"/>
      <c r="E8024" s="3"/>
      <c r="F8024" s="3"/>
      <c r="H8024" s="5">
        <f>_xlfn.XLOOKUP(Table16[[#This Row],[OrderID]],[3]!Table13456[No заказа],[3]!Table13456[Количество],"",0,1)</f>
        <v>1</v>
      </c>
      <c r="I8024" s="5">
        <f>_xlfn.XLOOKUP(Table16[[#This Row],[OrderID]],[3]!Table13456[No заказа],[3]!Table13456[Цена],"",0,1)</f>
        <v>8996</v>
      </c>
      <c r="J8024" s="2" t="str">
        <f>M01_SETTINGS!$F$2</f>
        <v>KASPI</v>
      </c>
    </row>
    <row r="8025" spans="1:10" x14ac:dyDescent="0.35">
      <c r="A8025" s="3">
        <f>_xlfn.XLOOKUP(Table16[[#This Row],[OrderID]],[3]!Table13456[No заказа],[3]!Table13456[Дата
отправки],"",0,1)</f>
        <v>45558</v>
      </c>
      <c r="B8025" s="2" t="s">
        <v>319</v>
      </c>
      <c r="C8025" s="2"/>
      <c r="D8025" s="2"/>
      <c r="E8025" s="3"/>
      <c r="F8025" s="3"/>
      <c r="H8025" s="5">
        <f>_xlfn.XLOOKUP(Table16[[#This Row],[OrderID]],[3]!Table13456[No заказа],[3]!Table13456[Количество],"",0,1)</f>
        <v>1</v>
      </c>
      <c r="I8025" s="5">
        <f>_xlfn.XLOOKUP(Table16[[#This Row],[OrderID]],[3]!Table13456[No заказа],[3]!Table13456[Цена],"",0,1)</f>
        <v>7889</v>
      </c>
      <c r="J8025" s="2" t="str">
        <f>M01_SETTINGS!$F$2</f>
        <v>KASPI</v>
      </c>
    </row>
    <row r="8026" spans="1:10" x14ac:dyDescent="0.35">
      <c r="A8026" s="3">
        <f>_xlfn.XLOOKUP(Table16[[#This Row],[OrderID]],[3]!Table13456[No заказа],[3]!Table13456[Дата
отправки],"",0,1)</f>
        <v>45558</v>
      </c>
      <c r="B8026" s="2">
        <v>415398080</v>
      </c>
      <c r="C8026" s="2"/>
      <c r="D8026" s="2"/>
      <c r="E8026" s="3"/>
      <c r="F8026" s="3"/>
      <c r="H8026" s="5">
        <f>_xlfn.XLOOKUP(Table16[[#This Row],[OrderID]],[3]!Table13456[No заказа],[3]!Table13456[Количество],"",0,1)</f>
        <v>1</v>
      </c>
      <c r="I8026" s="5">
        <f>_xlfn.XLOOKUP(Table16[[#This Row],[OrderID]],[3]!Table13456[No заказа],[3]!Table13456[Цена],"",0,1)</f>
        <v>7892</v>
      </c>
      <c r="J8026" s="2" t="str">
        <f>M01_SETTINGS!$F$2</f>
        <v>KASPI</v>
      </c>
    </row>
    <row r="8027" spans="1:10" x14ac:dyDescent="0.35">
      <c r="A8027" s="3">
        <f>_xlfn.XLOOKUP(Table16[[#This Row],[OrderID]],[3]!Table13456[No заказа],[3]!Table13456[Дата
отправки],"",0,1)</f>
        <v>45558</v>
      </c>
      <c r="B8027" s="2">
        <v>415506875</v>
      </c>
      <c r="C8027" s="2"/>
      <c r="D8027" s="2"/>
      <c r="E8027" s="3"/>
      <c r="F8027" s="3"/>
      <c r="H8027" s="5">
        <f>_xlfn.XLOOKUP(Table16[[#This Row],[OrderID]],[3]!Table13456[No заказа],[3]!Table13456[Количество],"",0,1)</f>
        <v>1</v>
      </c>
      <c r="I8027" s="5">
        <f>_xlfn.XLOOKUP(Table16[[#This Row],[OrderID]],[3]!Table13456[No заказа],[3]!Table13456[Цена],"",0,1)</f>
        <v>7892</v>
      </c>
      <c r="J8027" s="2" t="str">
        <f>M01_SETTINGS!$F$2</f>
        <v>KASPI</v>
      </c>
    </row>
    <row r="8028" spans="1:10" x14ac:dyDescent="0.35">
      <c r="A8028" s="3">
        <f>_xlfn.XLOOKUP(Table16[[#This Row],[OrderID]],[3]!Table13456[No заказа],[3]!Table13456[Дата
отправки],"",0,1)</f>
        <v>45558</v>
      </c>
      <c r="B8028" s="2">
        <v>415438532</v>
      </c>
      <c r="C8028" s="2"/>
      <c r="D8028" s="2"/>
      <c r="E8028" s="3"/>
      <c r="F8028" s="3"/>
      <c r="H8028" s="5">
        <f>_xlfn.XLOOKUP(Table16[[#This Row],[OrderID]],[3]!Table13456[No заказа],[3]!Table13456[Количество],"",0,1)</f>
        <v>1</v>
      </c>
      <c r="I8028" s="5">
        <f>_xlfn.XLOOKUP(Table16[[#This Row],[OrderID]],[3]!Table13456[No заказа],[3]!Table13456[Цена],"",0,1)</f>
        <v>8830</v>
      </c>
      <c r="J8028" s="2" t="str">
        <f>M01_SETTINGS!$F$2</f>
        <v>KASPI</v>
      </c>
    </row>
    <row r="8029" spans="1:10" x14ac:dyDescent="0.35">
      <c r="A8029" s="3">
        <f>_xlfn.XLOOKUP(Table16[[#This Row],[OrderID]],[3]!Table13456[No заказа],[3]!Table13456[Дата
отправки],"",0,1)</f>
        <v>45558</v>
      </c>
      <c r="B8029" s="2">
        <v>415595313</v>
      </c>
      <c r="C8029" s="2"/>
      <c r="D8029" s="2"/>
      <c r="E8029" s="3"/>
      <c r="F8029" s="3"/>
      <c r="H8029" s="5">
        <f>_xlfn.XLOOKUP(Table16[[#This Row],[OrderID]],[3]!Table13456[No заказа],[3]!Table13456[Количество],"",0,1)</f>
        <v>1</v>
      </c>
      <c r="I8029" s="5">
        <f>_xlfn.XLOOKUP(Table16[[#This Row],[OrderID]],[3]!Table13456[No заказа],[3]!Table13456[Цена],"",0,1)</f>
        <v>12299</v>
      </c>
      <c r="J8029" s="2" t="str">
        <f>M01_SETTINGS!$F$2</f>
        <v>KASPI</v>
      </c>
    </row>
    <row r="8030" spans="1:10" x14ac:dyDescent="0.35">
      <c r="A8030" s="3">
        <f>_xlfn.XLOOKUP(Table16[[#This Row],[OrderID]],[3]!Table13456[No заказа],[3]!Table13456[Дата
отправки],"",0,1)</f>
        <v>45558</v>
      </c>
      <c r="B8030" s="2">
        <v>415466916</v>
      </c>
      <c r="C8030" s="2"/>
      <c r="D8030" s="2"/>
      <c r="E8030" s="3"/>
      <c r="F8030" s="3"/>
      <c r="H8030" s="5">
        <f>_xlfn.XLOOKUP(Table16[[#This Row],[OrderID]],[3]!Table13456[No заказа],[3]!Table13456[Количество],"",0,1)</f>
        <v>1</v>
      </c>
      <c r="I8030" s="5">
        <f>_xlfn.XLOOKUP(Table16[[#This Row],[OrderID]],[3]!Table13456[No заказа],[3]!Table13456[Цена],"",0,1)</f>
        <v>7889</v>
      </c>
      <c r="J8030" s="2" t="str">
        <f>M01_SETTINGS!$F$2</f>
        <v>KASPI</v>
      </c>
    </row>
    <row r="8031" spans="1:10" x14ac:dyDescent="0.35">
      <c r="A8031" s="3">
        <f>_xlfn.XLOOKUP(Table16[[#This Row],[OrderID]],[3]!Table13456[No заказа],[3]!Table13456[Дата
отправки],"",0,1)</f>
        <v>45558</v>
      </c>
      <c r="B8031" s="2">
        <v>415500229</v>
      </c>
      <c r="C8031" s="2"/>
      <c r="D8031" s="2"/>
      <c r="E8031" s="3"/>
      <c r="F8031" s="3"/>
      <c r="H8031" s="5">
        <f>_xlfn.XLOOKUP(Table16[[#This Row],[OrderID]],[3]!Table13456[No заказа],[3]!Table13456[Количество],"",0,1)</f>
        <v>1</v>
      </c>
      <c r="I8031" s="5">
        <f>_xlfn.XLOOKUP(Table16[[#This Row],[OrderID]],[3]!Table13456[No заказа],[3]!Table13456[Цена],"",0,1)</f>
        <v>7889</v>
      </c>
      <c r="J8031" s="2" t="str">
        <f>M01_SETTINGS!$F$2</f>
        <v>KASPI</v>
      </c>
    </row>
    <row r="8032" spans="1:10" x14ac:dyDescent="0.35">
      <c r="A8032" s="3">
        <f>_xlfn.XLOOKUP(Table16[[#This Row],[OrderID]],[3]!Table13456[No заказа],[3]!Table13456[Дата
отправки],"",0,1)</f>
        <v>45558</v>
      </c>
      <c r="B8032" s="2">
        <v>415524873</v>
      </c>
      <c r="C8032" s="2"/>
      <c r="D8032" s="2"/>
      <c r="E8032" s="3"/>
      <c r="F8032" s="3"/>
      <c r="H8032" s="5">
        <f>_xlfn.XLOOKUP(Table16[[#This Row],[OrderID]],[3]!Table13456[No заказа],[3]!Table13456[Количество],"",0,1)</f>
        <v>1</v>
      </c>
      <c r="I8032" s="5">
        <f>_xlfn.XLOOKUP(Table16[[#This Row],[OrderID]],[3]!Table13456[No заказа],[3]!Table13456[Цена],"",0,1)</f>
        <v>7889</v>
      </c>
      <c r="J8032" s="2" t="str">
        <f>M01_SETTINGS!$F$2</f>
        <v>KASPI</v>
      </c>
    </row>
    <row r="8033" spans="1:10" x14ac:dyDescent="0.35">
      <c r="A8033" s="3">
        <f>_xlfn.XLOOKUP(Table16[[#This Row],[OrderID]],[3]!Table13456[No заказа],[3]!Table13456[Дата
отправки],"",0,1)</f>
        <v>45558</v>
      </c>
      <c r="B8033" s="2">
        <v>415511190</v>
      </c>
      <c r="C8033" s="2"/>
      <c r="D8033" s="2"/>
      <c r="E8033" s="3"/>
      <c r="F8033" s="3"/>
      <c r="H8033" s="5">
        <f>_xlfn.XLOOKUP(Table16[[#This Row],[OrderID]],[3]!Table13456[No заказа],[3]!Table13456[Количество],"",0,1)</f>
        <v>1</v>
      </c>
      <c r="I8033" s="5">
        <f>_xlfn.XLOOKUP(Table16[[#This Row],[OrderID]],[3]!Table13456[No заказа],[3]!Table13456[Цена],"",0,1)</f>
        <v>8988</v>
      </c>
      <c r="J8033" s="2" t="str">
        <f>M01_SETTINGS!$F$2</f>
        <v>KASPI</v>
      </c>
    </row>
    <row r="8034" spans="1:10" x14ac:dyDescent="0.35">
      <c r="A8034" s="3">
        <f>_xlfn.XLOOKUP(Table16[[#This Row],[OrderID]],[3]!Table13456[No заказа],[3]!Table13456[Дата
отправки],"",0,1)</f>
        <v>45558</v>
      </c>
      <c r="B8034" s="2">
        <v>415491081</v>
      </c>
      <c r="C8034" s="2"/>
      <c r="D8034" s="2"/>
      <c r="E8034" s="3"/>
      <c r="F8034" s="3"/>
      <c r="H8034" s="5">
        <f>_xlfn.XLOOKUP(Table16[[#This Row],[OrderID]],[3]!Table13456[No заказа],[3]!Table13456[Количество],"",0,1)</f>
        <v>1</v>
      </c>
      <c r="I8034" s="5">
        <f>_xlfn.XLOOKUP(Table16[[#This Row],[OrderID]],[3]!Table13456[No заказа],[3]!Table13456[Цена],"",0,1)</f>
        <v>8988</v>
      </c>
      <c r="J8034" s="2" t="str">
        <f>M01_SETTINGS!$F$2</f>
        <v>KASPI</v>
      </c>
    </row>
    <row r="8035" spans="1:10" x14ac:dyDescent="0.35">
      <c r="A8035" s="3">
        <f>_xlfn.XLOOKUP(Table16[[#This Row],[OrderID]],[3]!Table13456[No заказа],[3]!Table13456[Дата
отправки],"",0,1)</f>
        <v>45558</v>
      </c>
      <c r="B8035" s="2">
        <v>415431791</v>
      </c>
      <c r="C8035" s="2"/>
      <c r="D8035" s="2"/>
      <c r="E8035" s="3"/>
      <c r="F8035" s="3"/>
      <c r="H8035" s="5">
        <f>_xlfn.XLOOKUP(Table16[[#This Row],[OrderID]],[3]!Table13456[No заказа],[3]!Table13456[Количество],"",0,1)</f>
        <v>1</v>
      </c>
      <c r="I8035" s="5">
        <f>_xlfn.XLOOKUP(Table16[[#This Row],[OrderID]],[3]!Table13456[No заказа],[3]!Table13456[Цена],"",0,1)</f>
        <v>7887</v>
      </c>
      <c r="J8035" s="2" t="str">
        <f>M01_SETTINGS!$F$2</f>
        <v>KASPI</v>
      </c>
    </row>
    <row r="8036" spans="1:10" x14ac:dyDescent="0.35">
      <c r="A8036" s="3">
        <f>_xlfn.XLOOKUP(Table16[[#This Row],[OrderID]],[3]!Table13456[No заказа],[3]!Table13456[Дата
отправки],"",0,1)</f>
        <v>45558</v>
      </c>
      <c r="B8036" s="2">
        <v>415636598</v>
      </c>
      <c r="C8036" s="2"/>
      <c r="D8036" s="2"/>
      <c r="E8036" s="3"/>
      <c r="F8036" s="3"/>
      <c r="H8036" s="5">
        <f>_xlfn.XLOOKUP(Table16[[#This Row],[OrderID]],[3]!Table13456[No заказа],[3]!Table13456[Количество],"",0,1)</f>
        <v>1</v>
      </c>
      <c r="I8036" s="5">
        <f>_xlfn.XLOOKUP(Table16[[#This Row],[OrderID]],[3]!Table13456[No заказа],[3]!Table13456[Цена],"",0,1)</f>
        <v>7899</v>
      </c>
      <c r="J8036" s="2" t="str">
        <f>M01_SETTINGS!$F$2</f>
        <v>KASPI</v>
      </c>
    </row>
    <row r="8037" spans="1:10" x14ac:dyDescent="0.35">
      <c r="A8037" s="3">
        <f>_xlfn.XLOOKUP(Table16[[#This Row],[OrderID]],[3]!Table13456[No заказа],[3]!Table13456[Дата
отправки],"",0,1)</f>
        <v>45558</v>
      </c>
      <c r="B8037" s="2">
        <v>415866513</v>
      </c>
      <c r="C8037" s="2"/>
      <c r="D8037" s="2"/>
      <c r="E8037" s="3"/>
      <c r="F8037" s="3"/>
      <c r="H8037" s="5">
        <f>_xlfn.XLOOKUP(Table16[[#This Row],[OrderID]],[3]!Table13456[No заказа],[3]!Table13456[Количество],"",0,1)</f>
        <v>1</v>
      </c>
      <c r="I8037" s="5">
        <f>_xlfn.XLOOKUP(Table16[[#This Row],[OrderID]],[3]!Table13456[No заказа],[3]!Table13456[Цена],"",0,1)</f>
        <v>7893</v>
      </c>
      <c r="J8037" s="2" t="str">
        <f>M01_SETTINGS!$F$2</f>
        <v>KASPI</v>
      </c>
    </row>
    <row r="8038" spans="1:10" x14ac:dyDescent="0.35">
      <c r="A8038" s="3">
        <f>_xlfn.XLOOKUP(Table16[[#This Row],[OrderID]],[3]!Table13456[No заказа],[3]!Table13456[Дата
отправки],"",0,1)</f>
        <v>45558</v>
      </c>
      <c r="B8038" s="2">
        <v>415875101</v>
      </c>
      <c r="C8038" s="2"/>
      <c r="D8038" s="2"/>
      <c r="E8038" s="3"/>
      <c r="F8038" s="3"/>
      <c r="H8038" s="5">
        <f>_xlfn.XLOOKUP(Table16[[#This Row],[OrderID]],[3]!Table13456[No заказа],[3]!Table13456[Количество],"",0,1)</f>
        <v>1</v>
      </c>
      <c r="I8038" s="5">
        <f>_xlfn.XLOOKUP(Table16[[#This Row],[OrderID]],[3]!Table13456[No заказа],[3]!Table13456[Цена],"",0,1)</f>
        <v>7890</v>
      </c>
      <c r="J8038" s="2" t="str">
        <f>M01_SETTINGS!$F$2</f>
        <v>KASPI</v>
      </c>
    </row>
    <row r="8039" spans="1:10" x14ac:dyDescent="0.35">
      <c r="A8039" s="3">
        <f>_xlfn.XLOOKUP(Table16[[#This Row],[OrderID]],[3]!Table13456[No заказа],[3]!Table13456[Дата
отправки],"",0,1)</f>
        <v>45558</v>
      </c>
      <c r="B8039" s="2">
        <v>415761698</v>
      </c>
      <c r="C8039" s="2"/>
      <c r="D8039" s="2"/>
      <c r="E8039" s="3"/>
      <c r="F8039" s="3"/>
      <c r="H8039" s="5">
        <f>_xlfn.XLOOKUP(Table16[[#This Row],[OrderID]],[3]!Table13456[No заказа],[3]!Table13456[Количество],"",0,1)</f>
        <v>1</v>
      </c>
      <c r="I8039" s="5">
        <f>_xlfn.XLOOKUP(Table16[[#This Row],[OrderID]],[3]!Table13456[No заказа],[3]!Table13456[Цена],"",0,1)</f>
        <v>9786</v>
      </c>
      <c r="J8039" s="2" t="str">
        <f>M01_SETTINGS!$F$2</f>
        <v>KASPI</v>
      </c>
    </row>
    <row r="8040" spans="1:10" x14ac:dyDescent="0.35">
      <c r="A8040" s="3">
        <f>_xlfn.XLOOKUP(Table16[[#This Row],[OrderID]],[3]!Table13456[No заказа],[3]!Table13456[Дата
отправки],"",0,1)</f>
        <v>45557</v>
      </c>
      <c r="B8040" s="2">
        <v>415266059</v>
      </c>
      <c r="C8040" s="2"/>
      <c r="D8040" s="2"/>
      <c r="E8040" s="3"/>
      <c r="F8040" s="3"/>
      <c r="H8040" s="5">
        <f>_xlfn.XLOOKUP(Table16[[#This Row],[OrderID]],[3]!Table13456[No заказа],[3]!Table13456[Количество],"",0,1)</f>
        <v>1</v>
      </c>
      <c r="I8040" s="5">
        <f>_xlfn.XLOOKUP(Table16[[#This Row],[OrderID]],[3]!Table13456[No заказа],[3]!Table13456[Цена],"",0,1)</f>
        <v>11556</v>
      </c>
      <c r="J8040" s="2" t="str">
        <f>M01_SETTINGS!$F$2</f>
        <v>KASPI</v>
      </c>
    </row>
    <row r="8041" spans="1:10" x14ac:dyDescent="0.35">
      <c r="A8041" s="3">
        <f>_xlfn.XLOOKUP(Table16[[#This Row],[OrderID]],[3]!Table13456[No заказа],[3]!Table13456[Дата
отправки],"",0,1)</f>
        <v>45557</v>
      </c>
      <c r="B8041" s="2">
        <v>415324494</v>
      </c>
      <c r="C8041" s="2"/>
      <c r="D8041" s="2"/>
      <c r="E8041" s="3"/>
      <c r="F8041" s="3"/>
      <c r="H8041" s="5">
        <f>_xlfn.XLOOKUP(Table16[[#This Row],[OrderID]],[3]!Table13456[No заказа],[3]!Table13456[Количество],"",0,1)</f>
        <v>1</v>
      </c>
      <c r="I8041" s="5">
        <f>_xlfn.XLOOKUP(Table16[[#This Row],[OrderID]],[3]!Table13456[No заказа],[3]!Table13456[Цена],"",0,1)</f>
        <v>7628</v>
      </c>
      <c r="J8041" s="2" t="str">
        <f>M01_SETTINGS!$F$2</f>
        <v>KASPI</v>
      </c>
    </row>
    <row r="8042" spans="1:10" x14ac:dyDescent="0.35">
      <c r="A8042" s="3">
        <f>_xlfn.XLOOKUP(Table16[[#This Row],[OrderID]],[3]!Table13456[No заказа],[3]!Table13456[Дата
отправки],"",0,1)</f>
        <v>45557</v>
      </c>
      <c r="B8042" s="2">
        <v>415091266</v>
      </c>
      <c r="C8042" s="2"/>
      <c r="D8042" s="2"/>
      <c r="E8042" s="3"/>
      <c r="F8042" s="3"/>
      <c r="H8042" s="5">
        <f>_xlfn.XLOOKUP(Table16[[#This Row],[OrderID]],[3]!Table13456[No заказа],[3]!Table13456[Количество],"",0,1)</f>
        <v>1</v>
      </c>
      <c r="I8042" s="5">
        <f>_xlfn.XLOOKUP(Table16[[#This Row],[OrderID]],[3]!Table13456[No заказа],[3]!Table13456[Цена],"",0,1)</f>
        <v>9831</v>
      </c>
      <c r="J8042" s="2" t="str">
        <f>M01_SETTINGS!$F$2</f>
        <v>KASPI</v>
      </c>
    </row>
    <row r="8043" spans="1:10" x14ac:dyDescent="0.35">
      <c r="A8043" s="3">
        <f>_xlfn.XLOOKUP(Table16[[#This Row],[OrderID]],[3]!Table13456[No заказа],[3]!Table13456[Дата
отправки],"",0,1)</f>
        <v>45557</v>
      </c>
      <c r="B8043" s="2">
        <v>415186000</v>
      </c>
      <c r="C8043" s="2"/>
      <c r="D8043" s="2"/>
      <c r="E8043" s="3"/>
      <c r="F8043" s="3"/>
      <c r="H8043" s="5">
        <f>_xlfn.XLOOKUP(Table16[[#This Row],[OrderID]],[3]!Table13456[No заказа],[3]!Table13456[Количество],"",0,1)</f>
        <v>1</v>
      </c>
      <c r="I8043" s="5">
        <f>_xlfn.XLOOKUP(Table16[[#This Row],[OrderID]],[3]!Table13456[No заказа],[3]!Table13456[Цена],"",0,1)</f>
        <v>8998</v>
      </c>
      <c r="J8043" s="2" t="str">
        <f>M01_SETTINGS!$F$2</f>
        <v>KASPI</v>
      </c>
    </row>
    <row r="8044" spans="1:10" x14ac:dyDescent="0.35">
      <c r="A8044" s="3">
        <f>_xlfn.XLOOKUP(Table16[[#This Row],[OrderID]],[3]!Table13456[No заказа],[3]!Table13456[Дата
отправки],"",0,1)</f>
        <v>45557</v>
      </c>
      <c r="B8044" s="2">
        <v>415192446</v>
      </c>
      <c r="C8044" s="2"/>
      <c r="D8044" s="2"/>
      <c r="E8044" s="3"/>
      <c r="F8044" s="3"/>
      <c r="H8044" s="5">
        <f>_xlfn.XLOOKUP(Table16[[#This Row],[OrderID]],[3]!Table13456[No заказа],[3]!Table13456[Количество],"",0,1)</f>
        <v>1</v>
      </c>
      <c r="I8044" s="5">
        <f>_xlfn.XLOOKUP(Table16[[#This Row],[OrderID]],[3]!Table13456[No заказа],[3]!Table13456[Цена],"",0,1)</f>
        <v>8821</v>
      </c>
      <c r="J8044" s="2" t="str">
        <f>M01_SETTINGS!$F$2</f>
        <v>KASPI</v>
      </c>
    </row>
    <row r="8045" spans="1:10" x14ac:dyDescent="0.35">
      <c r="A8045" s="3">
        <f>_xlfn.XLOOKUP(Table16[[#This Row],[OrderID]],[3]!Table13456[No заказа],[3]!Table13456[Дата
отправки],"",0,1)</f>
        <v>45557</v>
      </c>
      <c r="B8045" s="2">
        <v>415079713</v>
      </c>
      <c r="C8045" s="2"/>
      <c r="D8045" s="2"/>
      <c r="E8045" s="3"/>
      <c r="F8045" s="3"/>
      <c r="H8045" s="5">
        <f>_xlfn.XLOOKUP(Table16[[#This Row],[OrderID]],[3]!Table13456[No заказа],[3]!Table13456[Количество],"",0,1)</f>
        <v>1</v>
      </c>
      <c r="I8045" s="5">
        <f>_xlfn.XLOOKUP(Table16[[#This Row],[OrderID]],[3]!Table13456[No заказа],[3]!Table13456[Цена],"",0,1)</f>
        <v>8954</v>
      </c>
      <c r="J8045" s="2" t="str">
        <f>M01_SETTINGS!$F$2</f>
        <v>KASPI</v>
      </c>
    </row>
    <row r="8046" spans="1:10" x14ac:dyDescent="0.35">
      <c r="A8046" s="3">
        <f>_xlfn.XLOOKUP(Table16[[#This Row],[OrderID]],[3]!Table13456[No заказа],[3]!Table13456[Дата
отправки],"",0,1)</f>
        <v>45557</v>
      </c>
      <c r="B8046" s="2">
        <v>415165559</v>
      </c>
      <c r="C8046" s="2"/>
      <c r="D8046" s="2"/>
      <c r="E8046" s="3"/>
      <c r="F8046" s="3"/>
      <c r="H8046" s="5">
        <f>_xlfn.XLOOKUP(Table16[[#This Row],[OrderID]],[3]!Table13456[No заказа],[3]!Table13456[Количество],"",0,1)</f>
        <v>1</v>
      </c>
      <c r="I8046" s="5">
        <f>_xlfn.XLOOKUP(Table16[[#This Row],[OrderID]],[3]!Table13456[No заказа],[3]!Table13456[Цена],"",0,1)</f>
        <v>7888</v>
      </c>
      <c r="J8046" s="2" t="str">
        <f>M01_SETTINGS!$F$2</f>
        <v>KASPI</v>
      </c>
    </row>
    <row r="8047" spans="1:10" x14ac:dyDescent="0.35">
      <c r="A8047" s="3">
        <f>_xlfn.XLOOKUP(Table16[[#This Row],[OrderID]],[3]!Table13456[No заказа],[3]!Table13456[Дата
отправки],"",0,1)</f>
        <v>45557</v>
      </c>
      <c r="B8047" s="2">
        <v>415142305</v>
      </c>
      <c r="C8047" s="2"/>
      <c r="D8047" s="2"/>
      <c r="E8047" s="3"/>
      <c r="F8047" s="3"/>
      <c r="H8047" s="5">
        <f>_xlfn.XLOOKUP(Table16[[#This Row],[OrderID]],[3]!Table13456[No заказа],[3]!Table13456[Количество],"",0,1)</f>
        <v>1</v>
      </c>
      <c r="I8047" s="5">
        <f>_xlfn.XLOOKUP(Table16[[#This Row],[OrderID]],[3]!Table13456[No заказа],[3]!Table13456[Цена],"",0,1)</f>
        <v>8909</v>
      </c>
      <c r="J8047" s="2" t="str">
        <f>M01_SETTINGS!$F$2</f>
        <v>KASPI</v>
      </c>
    </row>
    <row r="8048" spans="1:10" x14ac:dyDescent="0.35">
      <c r="A8048" s="3">
        <f>_xlfn.XLOOKUP(Table16[[#This Row],[OrderID]],[3]!Table13456[No заказа],[3]!Table13456[Дата
отправки],"",0,1)</f>
        <v>45557</v>
      </c>
      <c r="B8048" s="2">
        <v>414977721</v>
      </c>
      <c r="C8048" s="2"/>
      <c r="D8048" s="2"/>
      <c r="E8048" s="3"/>
      <c r="F8048" s="3"/>
      <c r="H8048" s="5">
        <f>_xlfn.XLOOKUP(Table16[[#This Row],[OrderID]],[3]!Table13456[No заказа],[3]!Table13456[Количество],"",0,1)</f>
        <v>1</v>
      </c>
      <c r="I8048" s="5">
        <f>_xlfn.XLOOKUP(Table16[[#This Row],[OrderID]],[3]!Table13456[No заказа],[3]!Table13456[Цена],"",0,1)</f>
        <v>8991</v>
      </c>
      <c r="J8048" s="2" t="str">
        <f>M01_SETTINGS!$F$2</f>
        <v>KASPI</v>
      </c>
    </row>
    <row r="8049" spans="1:10" x14ac:dyDescent="0.35">
      <c r="A8049" s="3">
        <f>_xlfn.XLOOKUP(Table16[[#This Row],[OrderID]],[3]!Table13456[No заказа],[3]!Table13456[Дата
отправки],"",0,1)</f>
        <v>45557</v>
      </c>
      <c r="B8049" s="2">
        <v>414977825</v>
      </c>
      <c r="C8049" s="2"/>
      <c r="D8049" s="2"/>
      <c r="E8049" s="3"/>
      <c r="F8049" s="3"/>
      <c r="H8049" s="5">
        <f>_xlfn.XLOOKUP(Table16[[#This Row],[OrderID]],[3]!Table13456[No заказа],[3]!Table13456[Количество],"",0,1)</f>
        <v>1</v>
      </c>
      <c r="I8049" s="5">
        <f>_xlfn.XLOOKUP(Table16[[#This Row],[OrderID]],[3]!Table13456[No заказа],[3]!Table13456[Цена],"",0,1)</f>
        <v>9000</v>
      </c>
      <c r="J8049" s="2" t="str">
        <f>M01_SETTINGS!$F$2</f>
        <v>KASPI</v>
      </c>
    </row>
    <row r="8050" spans="1:10" x14ac:dyDescent="0.35">
      <c r="A8050" s="3">
        <f>_xlfn.XLOOKUP(Table16[[#This Row],[OrderID]],[3]!Table13456[No заказа],[3]!Table13456[Дата
отправки],"",0,1)</f>
        <v>45557</v>
      </c>
      <c r="B8050" s="2">
        <v>414928654</v>
      </c>
      <c r="C8050" s="2"/>
      <c r="D8050" s="2"/>
      <c r="E8050" s="3"/>
      <c r="F8050" s="3"/>
      <c r="H8050" s="5">
        <f>_xlfn.XLOOKUP(Table16[[#This Row],[OrderID]],[3]!Table13456[No заказа],[3]!Table13456[Количество],"",0,1)</f>
        <v>1</v>
      </c>
      <c r="I8050" s="5">
        <f>_xlfn.XLOOKUP(Table16[[#This Row],[OrderID]],[3]!Table13456[No заказа],[3]!Table13456[Цена],"",0,1)</f>
        <v>7754</v>
      </c>
      <c r="J8050" s="2" t="str">
        <f>M01_SETTINGS!$F$2</f>
        <v>KASPI</v>
      </c>
    </row>
    <row r="8051" spans="1:10" x14ac:dyDescent="0.35">
      <c r="A8051" s="3">
        <f>_xlfn.XLOOKUP(Table16[[#This Row],[OrderID]],[3]!Table13456[No заказа],[3]!Table13456[Дата
отправки],"",0,1)</f>
        <v>45557</v>
      </c>
      <c r="B8051" s="2">
        <v>415196221</v>
      </c>
      <c r="C8051" s="2"/>
      <c r="D8051" s="2"/>
      <c r="E8051" s="3"/>
      <c r="F8051" s="3"/>
      <c r="H8051" s="5">
        <f>_xlfn.XLOOKUP(Table16[[#This Row],[OrderID]],[3]!Table13456[No заказа],[3]!Table13456[Количество],"",0,1)</f>
        <v>1</v>
      </c>
      <c r="I8051" s="5">
        <f>_xlfn.XLOOKUP(Table16[[#This Row],[OrderID]],[3]!Table13456[No заказа],[3]!Table13456[Цена],"",0,1)</f>
        <v>7618</v>
      </c>
      <c r="J8051" s="2" t="str">
        <f>M01_SETTINGS!$F$2</f>
        <v>KASPI</v>
      </c>
    </row>
    <row r="8052" spans="1:10" x14ac:dyDescent="0.35">
      <c r="A8052" s="3">
        <f>_xlfn.XLOOKUP(Table16[[#This Row],[OrderID]],[3]!Table13456[No заказа],[3]!Table13456[Дата
отправки],"",0,1)</f>
        <v>45557</v>
      </c>
      <c r="B8052" s="2">
        <v>415280526</v>
      </c>
      <c r="C8052" s="2"/>
      <c r="D8052" s="2"/>
      <c r="E8052" s="3"/>
      <c r="F8052" s="3"/>
      <c r="H8052" s="5">
        <f>_xlfn.XLOOKUP(Table16[[#This Row],[OrderID]],[3]!Table13456[No заказа],[3]!Table13456[Количество],"",0,1)</f>
        <v>1</v>
      </c>
      <c r="I8052" s="5">
        <f>_xlfn.XLOOKUP(Table16[[#This Row],[OrderID]],[3]!Table13456[No заказа],[3]!Table13456[Цена],"",0,1)</f>
        <v>9803</v>
      </c>
      <c r="J8052" s="2" t="str">
        <f>M01_SETTINGS!$F$2</f>
        <v>KASPI</v>
      </c>
    </row>
    <row r="8053" spans="1:10" x14ac:dyDescent="0.35">
      <c r="A8053" s="3">
        <f>_xlfn.XLOOKUP(Table16[[#This Row],[OrderID]],[3]!Table13456[No заказа],[3]!Table13456[Дата
отправки],"",0,1)</f>
        <v>45557</v>
      </c>
      <c r="B8053" s="2">
        <v>414933699</v>
      </c>
      <c r="C8053" s="2"/>
      <c r="D8053" s="2"/>
      <c r="E8053" s="3"/>
      <c r="F8053" s="3"/>
      <c r="H8053" s="5">
        <f>_xlfn.XLOOKUP(Table16[[#This Row],[OrderID]],[3]!Table13456[No заказа],[3]!Table13456[Количество],"",0,1)</f>
        <v>1</v>
      </c>
      <c r="I8053" s="5">
        <f>_xlfn.XLOOKUP(Table16[[#This Row],[OrderID]],[3]!Table13456[No заказа],[3]!Table13456[Цена],"",0,1)</f>
        <v>8998</v>
      </c>
      <c r="J8053" s="2" t="str">
        <f>M01_SETTINGS!$F$2</f>
        <v>KASPI</v>
      </c>
    </row>
    <row r="8054" spans="1:10" x14ac:dyDescent="0.35">
      <c r="A8054" s="3">
        <f>_xlfn.XLOOKUP(Table16[[#This Row],[OrderID]],[3]!Table13456[No заказа],[3]!Table13456[Дата
отправки],"",0,1)</f>
        <v>45557</v>
      </c>
      <c r="B8054" s="2">
        <v>415036376</v>
      </c>
      <c r="C8054" s="2"/>
      <c r="D8054" s="2"/>
      <c r="E8054" s="3"/>
      <c r="F8054" s="3"/>
      <c r="H8054" s="5">
        <f>_xlfn.XLOOKUP(Table16[[#This Row],[OrderID]],[3]!Table13456[No заказа],[3]!Table13456[Количество],"",0,1)</f>
        <v>1</v>
      </c>
      <c r="I8054" s="5">
        <f>_xlfn.XLOOKUP(Table16[[#This Row],[OrderID]],[3]!Table13456[No заказа],[3]!Table13456[Цена],"",0,1)</f>
        <v>7888</v>
      </c>
      <c r="J8054" s="2" t="str">
        <f>M01_SETTINGS!$F$2</f>
        <v>KASPI</v>
      </c>
    </row>
    <row r="8055" spans="1:10" x14ac:dyDescent="0.35">
      <c r="A8055" s="3">
        <f>_xlfn.XLOOKUP(Table16[[#This Row],[OrderID]],[3]!Table13456[No заказа],[3]!Table13456[Дата
отправки],"",0,1)</f>
        <v>45557</v>
      </c>
      <c r="B8055" s="2">
        <v>414942050</v>
      </c>
      <c r="C8055" s="2"/>
      <c r="D8055" s="2"/>
      <c r="E8055" s="3"/>
      <c r="F8055" s="3"/>
      <c r="H8055" s="5">
        <f>_xlfn.XLOOKUP(Table16[[#This Row],[OrderID]],[3]!Table13456[No заказа],[3]!Table13456[Количество],"",0,1)</f>
        <v>1</v>
      </c>
      <c r="I8055" s="5">
        <f>_xlfn.XLOOKUP(Table16[[#This Row],[OrderID]],[3]!Table13456[No заказа],[3]!Table13456[Цена],"",0,1)</f>
        <v>9845</v>
      </c>
      <c r="J8055" s="2" t="str">
        <f>M01_SETTINGS!$F$2</f>
        <v>KASPI</v>
      </c>
    </row>
    <row r="8056" spans="1:10" x14ac:dyDescent="0.35">
      <c r="A8056" s="3">
        <f>_xlfn.XLOOKUP(Table16[[#This Row],[OrderID]],[3]!Table13456[No заказа],[3]!Table13456[Дата
отправки],"",0,1)</f>
        <v>45557</v>
      </c>
      <c r="B8056" s="2">
        <v>415168172</v>
      </c>
      <c r="C8056" s="2"/>
      <c r="D8056" s="2"/>
      <c r="E8056" s="3"/>
      <c r="F8056" s="3"/>
      <c r="H8056" s="5">
        <f>_xlfn.XLOOKUP(Table16[[#This Row],[OrderID]],[3]!Table13456[No заказа],[3]!Table13456[Количество],"",0,1)</f>
        <v>1</v>
      </c>
      <c r="I8056" s="5">
        <f>_xlfn.XLOOKUP(Table16[[#This Row],[OrderID]],[3]!Table13456[No заказа],[3]!Table13456[Цена],"",0,1)</f>
        <v>8998</v>
      </c>
      <c r="J8056" s="2" t="str">
        <f>M01_SETTINGS!$F$2</f>
        <v>KASPI</v>
      </c>
    </row>
    <row r="8057" spans="1:10" x14ac:dyDescent="0.35">
      <c r="A8057" s="3">
        <f>_xlfn.XLOOKUP(Table16[[#This Row],[OrderID]],[3]!Table13456[No заказа],[3]!Table13456[Дата
отправки],"",0,1)</f>
        <v>45557</v>
      </c>
      <c r="B8057" s="2">
        <v>415193824</v>
      </c>
      <c r="C8057" s="2"/>
      <c r="D8057" s="2"/>
      <c r="E8057" s="3"/>
      <c r="F8057" s="3"/>
      <c r="H8057" s="5">
        <f>_xlfn.XLOOKUP(Table16[[#This Row],[OrderID]],[3]!Table13456[No заказа],[3]!Table13456[Количество],"",0,1)</f>
        <v>1</v>
      </c>
      <c r="I8057" s="5">
        <f>_xlfn.XLOOKUP(Table16[[#This Row],[OrderID]],[3]!Table13456[No заказа],[3]!Table13456[Цена],"",0,1)</f>
        <v>7616</v>
      </c>
      <c r="J8057" s="2" t="str">
        <f>M01_SETTINGS!$F$2</f>
        <v>KASPI</v>
      </c>
    </row>
    <row r="8058" spans="1:10" x14ac:dyDescent="0.35">
      <c r="A8058" s="3">
        <f>_xlfn.XLOOKUP(Table16[[#This Row],[OrderID]],[3]!Table13456[No заказа],[3]!Table13456[Дата
отправки],"",0,1)</f>
        <v>45557</v>
      </c>
      <c r="B8058" s="2">
        <v>415359475</v>
      </c>
      <c r="C8058" s="2"/>
      <c r="D8058" s="2"/>
      <c r="E8058" s="3"/>
      <c r="F8058" s="3"/>
      <c r="H8058" s="5">
        <f>_xlfn.XLOOKUP(Table16[[#This Row],[OrderID]],[3]!Table13456[No заказа],[3]!Table13456[Количество],"",0,1)</f>
        <v>1</v>
      </c>
      <c r="I8058" s="5">
        <f>_xlfn.XLOOKUP(Table16[[#This Row],[OrderID]],[3]!Table13456[No заказа],[3]!Table13456[Цена],"",0,1)</f>
        <v>11542</v>
      </c>
      <c r="J8058" s="2" t="str">
        <f>M01_SETTINGS!$F$2</f>
        <v>KASPI</v>
      </c>
    </row>
    <row r="8059" spans="1:10" x14ac:dyDescent="0.35">
      <c r="A8059" s="3">
        <f>_xlfn.XLOOKUP(Table16[[#This Row],[OrderID]],[3]!Table13456[No заказа],[3]!Table13456[Дата
отправки],"",0,1)</f>
        <v>45557</v>
      </c>
      <c r="B8059" s="2">
        <v>414970605</v>
      </c>
      <c r="C8059" s="2"/>
      <c r="D8059" s="2"/>
      <c r="E8059" s="3"/>
      <c r="F8059" s="3"/>
      <c r="H8059" s="5">
        <f>_xlfn.XLOOKUP(Table16[[#This Row],[OrderID]],[3]!Table13456[No заказа],[3]!Table13456[Количество],"",0,1)</f>
        <v>1</v>
      </c>
      <c r="I8059" s="5">
        <f>_xlfn.XLOOKUP(Table16[[#This Row],[OrderID]],[3]!Table13456[No заказа],[3]!Table13456[Цена],"",0,1)</f>
        <v>8996</v>
      </c>
      <c r="J8059" s="2" t="str">
        <f>M01_SETTINGS!$F$2</f>
        <v>KASPI</v>
      </c>
    </row>
    <row r="8060" spans="1:10" x14ac:dyDescent="0.35">
      <c r="A8060" s="3">
        <f>_xlfn.XLOOKUP(Table16[[#This Row],[OrderID]],[3]!Table13456[No заказа],[3]!Table13456[Дата
отправки],"",0,1)</f>
        <v>45557</v>
      </c>
      <c r="B8060" s="2">
        <v>415079426</v>
      </c>
      <c r="C8060" s="2"/>
      <c r="D8060" s="2"/>
      <c r="E8060" s="3"/>
      <c r="F8060" s="3"/>
      <c r="H8060" s="5">
        <f>_xlfn.XLOOKUP(Table16[[#This Row],[OrderID]],[3]!Table13456[No заказа],[3]!Table13456[Количество],"",0,1)</f>
        <v>1</v>
      </c>
      <c r="I8060" s="5">
        <f>_xlfn.XLOOKUP(Table16[[#This Row],[OrderID]],[3]!Table13456[No заказа],[3]!Table13456[Цена],"",0,1)</f>
        <v>8999</v>
      </c>
      <c r="J8060" s="2" t="str">
        <f>M01_SETTINGS!$F$2</f>
        <v>KASPI</v>
      </c>
    </row>
    <row r="8061" spans="1:10" x14ac:dyDescent="0.35">
      <c r="A8061" s="3">
        <f>_xlfn.XLOOKUP(Table16[[#This Row],[OrderID]],[3]!Table13456[No заказа],[3]!Table13456[Дата
отправки],"",0,1)</f>
        <v>45557</v>
      </c>
      <c r="B8061" s="2">
        <v>414936606</v>
      </c>
      <c r="C8061" s="2"/>
      <c r="D8061" s="2"/>
      <c r="E8061" s="3"/>
      <c r="F8061" s="3"/>
      <c r="H8061" s="5">
        <f>_xlfn.XLOOKUP(Table16[[#This Row],[OrderID]],[3]!Table13456[No заказа],[3]!Table13456[Количество],"",0,1)</f>
        <v>1</v>
      </c>
      <c r="I8061" s="5">
        <f>_xlfn.XLOOKUP(Table16[[#This Row],[OrderID]],[3]!Table13456[No заказа],[3]!Table13456[Цена],"",0,1)</f>
        <v>7886</v>
      </c>
      <c r="J8061" s="2" t="str">
        <f>M01_SETTINGS!$F$2</f>
        <v>KASPI</v>
      </c>
    </row>
    <row r="8062" spans="1:10" x14ac:dyDescent="0.35">
      <c r="A8062" s="3">
        <f>_xlfn.XLOOKUP(Table16[[#This Row],[OrderID]],[3]!Table13456[No заказа],[3]!Table13456[Дата
отправки],"",0,1)</f>
        <v>45557</v>
      </c>
      <c r="B8062" s="2">
        <v>414995212</v>
      </c>
      <c r="C8062" s="2"/>
      <c r="D8062" s="2"/>
      <c r="E8062" s="3"/>
      <c r="F8062" s="3"/>
      <c r="H8062" s="5">
        <f>_xlfn.XLOOKUP(Table16[[#This Row],[OrderID]],[3]!Table13456[No заказа],[3]!Table13456[Количество],"",0,1)</f>
        <v>1</v>
      </c>
      <c r="I8062" s="5">
        <f>_xlfn.XLOOKUP(Table16[[#This Row],[OrderID]],[3]!Table13456[No заказа],[3]!Table13456[Цена],"",0,1)</f>
        <v>7886</v>
      </c>
      <c r="J8062" s="2" t="str">
        <f>M01_SETTINGS!$F$2</f>
        <v>KASPI</v>
      </c>
    </row>
    <row r="8063" spans="1:10" x14ac:dyDescent="0.35">
      <c r="A8063" s="3">
        <f>_xlfn.XLOOKUP(Table16[[#This Row],[OrderID]],[3]!Table13456[No заказа],[3]!Table13456[Дата
отправки],"",0,1)</f>
        <v>45557</v>
      </c>
      <c r="B8063" s="2">
        <v>415045682</v>
      </c>
      <c r="C8063" s="2"/>
      <c r="D8063" s="2"/>
      <c r="E8063" s="3"/>
      <c r="F8063" s="3"/>
      <c r="H8063" s="5">
        <f>_xlfn.XLOOKUP(Table16[[#This Row],[OrderID]],[3]!Table13456[No заказа],[3]!Table13456[Количество],"",0,1)</f>
        <v>1</v>
      </c>
      <c r="I8063" s="5">
        <f>_xlfn.XLOOKUP(Table16[[#This Row],[OrderID]],[3]!Table13456[No заказа],[3]!Table13456[Цена],"",0,1)</f>
        <v>7886</v>
      </c>
      <c r="J8063" s="2" t="str">
        <f>M01_SETTINGS!$F$2</f>
        <v>KASPI</v>
      </c>
    </row>
    <row r="8064" spans="1:10" x14ac:dyDescent="0.35">
      <c r="A8064" s="3">
        <f>_xlfn.XLOOKUP(Table16[[#This Row],[OrderID]],[3]!Table13456[No заказа],[3]!Table13456[Дата
отправки],"",0,1)</f>
        <v>45557</v>
      </c>
      <c r="B8064" s="2">
        <v>415105587</v>
      </c>
      <c r="C8064" s="2"/>
      <c r="D8064" s="2"/>
      <c r="E8064" s="3"/>
      <c r="F8064" s="3"/>
      <c r="H8064" s="5">
        <f>_xlfn.XLOOKUP(Table16[[#This Row],[OrderID]],[3]!Table13456[No заказа],[3]!Table13456[Количество],"",0,1)</f>
        <v>1</v>
      </c>
      <c r="I8064" s="5">
        <f>_xlfn.XLOOKUP(Table16[[#This Row],[OrderID]],[3]!Table13456[No заказа],[3]!Table13456[Цена],"",0,1)</f>
        <v>7892</v>
      </c>
      <c r="J8064" s="2" t="str">
        <f>M01_SETTINGS!$F$2</f>
        <v>KASPI</v>
      </c>
    </row>
    <row r="8065" spans="1:10" x14ac:dyDescent="0.35">
      <c r="A8065" s="3">
        <f>_xlfn.XLOOKUP(Table16[[#This Row],[OrderID]],[3]!Table13456[No заказа],[3]!Table13456[Дата
отправки],"",0,1)</f>
        <v>45557</v>
      </c>
      <c r="B8065" s="2">
        <v>414958885</v>
      </c>
      <c r="C8065" s="2"/>
      <c r="D8065" s="2"/>
      <c r="E8065" s="3"/>
      <c r="F8065" s="3"/>
      <c r="H8065" s="5">
        <f>_xlfn.XLOOKUP(Table16[[#This Row],[OrderID]],[3]!Table13456[No заказа],[3]!Table13456[Количество],"",0,1)</f>
        <v>1</v>
      </c>
      <c r="I8065" s="5">
        <f>_xlfn.XLOOKUP(Table16[[#This Row],[OrderID]],[3]!Table13456[No заказа],[3]!Table13456[Цена],"",0,1)</f>
        <v>8993</v>
      </c>
      <c r="J8065" s="2" t="str">
        <f>M01_SETTINGS!$F$2</f>
        <v>KASPI</v>
      </c>
    </row>
    <row r="8066" spans="1:10" x14ac:dyDescent="0.35">
      <c r="A8066" s="3">
        <f>_xlfn.XLOOKUP(Table16[[#This Row],[OrderID]],[3]!Table13456[No заказа],[3]!Table13456[Дата
отправки],"",0,1)</f>
        <v>45557</v>
      </c>
      <c r="B8066" s="2">
        <v>415346556</v>
      </c>
      <c r="C8066" s="2"/>
      <c r="D8066" s="2"/>
      <c r="E8066" s="3"/>
      <c r="F8066" s="3"/>
      <c r="H8066" s="5">
        <f>_xlfn.XLOOKUP(Table16[[#This Row],[OrderID]],[3]!Table13456[No заказа],[3]!Table13456[Количество],"",0,1)</f>
        <v>1</v>
      </c>
      <c r="I8066" s="5">
        <f>_xlfn.XLOOKUP(Table16[[#This Row],[OrderID]],[3]!Table13456[No заказа],[3]!Table13456[Цена],"",0,1)</f>
        <v>8870</v>
      </c>
      <c r="J8066" s="2" t="str">
        <f>M01_SETTINGS!$F$2</f>
        <v>KASPI</v>
      </c>
    </row>
    <row r="8067" spans="1:10" x14ac:dyDescent="0.35">
      <c r="A8067" s="3">
        <f>_xlfn.XLOOKUP(Table16[[#This Row],[OrderID]],[3]!Table13456[No заказа],[3]!Table13456[Дата
отправки],"",0,1)</f>
        <v>45557</v>
      </c>
      <c r="B8067" s="2">
        <v>415337074</v>
      </c>
      <c r="C8067" s="2"/>
      <c r="D8067" s="2"/>
      <c r="E8067" s="3"/>
      <c r="F8067" s="3"/>
      <c r="H8067" s="5">
        <f>_xlfn.XLOOKUP(Table16[[#This Row],[OrderID]],[3]!Table13456[No заказа],[3]!Table13456[Количество],"",0,1)</f>
        <v>1</v>
      </c>
      <c r="I8067" s="5">
        <f>_xlfn.XLOOKUP(Table16[[#This Row],[OrderID]],[3]!Table13456[No заказа],[3]!Table13456[Цена],"",0,1)</f>
        <v>8863</v>
      </c>
      <c r="J8067" s="2" t="str">
        <f>M01_SETTINGS!$F$2</f>
        <v>KASPI</v>
      </c>
    </row>
    <row r="8068" spans="1:10" x14ac:dyDescent="0.35">
      <c r="A8068" s="3">
        <f>_xlfn.XLOOKUP(Table16[[#This Row],[OrderID]],[3]!Table13456[No заказа],[3]!Table13456[Дата
отправки],"",0,1)</f>
        <v>45557</v>
      </c>
      <c r="B8068" s="2">
        <v>415009133</v>
      </c>
      <c r="C8068" s="2"/>
      <c r="D8068" s="2"/>
      <c r="E8068" s="3"/>
      <c r="F8068" s="3"/>
      <c r="H8068" s="5">
        <f>_xlfn.XLOOKUP(Table16[[#This Row],[OrderID]],[3]!Table13456[No заказа],[3]!Table13456[Количество],"",0,1)</f>
        <v>1</v>
      </c>
      <c r="I8068" s="5">
        <f>_xlfn.XLOOKUP(Table16[[#This Row],[OrderID]],[3]!Table13456[No заказа],[3]!Table13456[Цена],"",0,1)</f>
        <v>7892</v>
      </c>
      <c r="J8068" s="2" t="str">
        <f>M01_SETTINGS!$F$2</f>
        <v>KASPI</v>
      </c>
    </row>
    <row r="8069" spans="1:10" x14ac:dyDescent="0.35">
      <c r="A8069" s="3">
        <f>_xlfn.XLOOKUP(Table16[[#This Row],[OrderID]],[3]!Table13456[No заказа],[3]!Table13456[Дата
отправки],"",0,1)</f>
        <v>45557</v>
      </c>
      <c r="B8069" s="2">
        <v>415043705</v>
      </c>
      <c r="C8069" s="2"/>
      <c r="D8069" s="2"/>
      <c r="E8069" s="3"/>
      <c r="F8069" s="3"/>
      <c r="H8069" s="5">
        <f>_xlfn.XLOOKUP(Table16[[#This Row],[OrderID]],[3]!Table13456[No заказа],[3]!Table13456[Количество],"",0,1)</f>
        <v>1</v>
      </c>
      <c r="I8069" s="5">
        <f>_xlfn.XLOOKUP(Table16[[#This Row],[OrderID]],[3]!Table13456[No заказа],[3]!Table13456[Цена],"",0,1)</f>
        <v>7892</v>
      </c>
      <c r="J8069" s="2" t="str">
        <f>M01_SETTINGS!$F$2</f>
        <v>KASPI</v>
      </c>
    </row>
    <row r="8070" spans="1:10" x14ac:dyDescent="0.35">
      <c r="A8070" s="3">
        <f>_xlfn.XLOOKUP(Table16[[#This Row],[OrderID]],[3]!Table13456[No заказа],[3]!Table13456[Дата
отправки],"",0,1)</f>
        <v>45557</v>
      </c>
      <c r="B8070" s="2">
        <v>415116084</v>
      </c>
      <c r="C8070" s="2"/>
      <c r="D8070" s="2"/>
      <c r="E8070" s="3"/>
      <c r="F8070" s="3"/>
      <c r="H8070" s="5">
        <f>_xlfn.XLOOKUP(Table16[[#This Row],[OrderID]],[3]!Table13456[No заказа],[3]!Table13456[Количество],"",0,1)</f>
        <v>1</v>
      </c>
      <c r="I8070" s="5">
        <f>_xlfn.XLOOKUP(Table16[[#This Row],[OrderID]],[3]!Table13456[No заказа],[3]!Table13456[Цена],"",0,1)</f>
        <v>7892</v>
      </c>
      <c r="J8070" s="2" t="str">
        <f>M01_SETTINGS!$F$2</f>
        <v>KASPI</v>
      </c>
    </row>
    <row r="8071" spans="1:10" x14ac:dyDescent="0.35">
      <c r="A8071" s="3">
        <f>_xlfn.XLOOKUP(Table16[[#This Row],[OrderID]],[3]!Table13456[No заказа],[3]!Table13456[Дата
отправки],"",0,1)</f>
        <v>45557</v>
      </c>
      <c r="B8071" s="2">
        <v>415002226</v>
      </c>
      <c r="C8071" s="2"/>
      <c r="D8071" s="2"/>
      <c r="E8071" s="3"/>
      <c r="F8071" s="3"/>
      <c r="H8071" s="5">
        <f>_xlfn.XLOOKUP(Table16[[#This Row],[OrderID]],[3]!Table13456[No заказа],[3]!Table13456[Количество],"",0,1)</f>
        <v>1</v>
      </c>
      <c r="I8071" s="5">
        <f>_xlfn.XLOOKUP(Table16[[#This Row],[OrderID]],[3]!Table13456[No заказа],[3]!Table13456[Цена],"",0,1)</f>
        <v>8971.5</v>
      </c>
      <c r="J8071" s="2" t="str">
        <f>M01_SETTINGS!$F$2</f>
        <v>KASPI</v>
      </c>
    </row>
    <row r="8072" spans="1:10" x14ac:dyDescent="0.35">
      <c r="A8072" s="3">
        <f>_xlfn.XLOOKUP(Table16[[#This Row],[OrderID]],[3]!Table13456[No заказа],[3]!Table13456[Дата
отправки],"",0,1)</f>
        <v>45557</v>
      </c>
      <c r="B8072" s="2">
        <v>415271240</v>
      </c>
      <c r="C8072" s="2"/>
      <c r="D8072" s="2"/>
      <c r="E8072" s="3"/>
      <c r="F8072" s="3"/>
      <c r="H8072" s="5">
        <f>_xlfn.XLOOKUP(Table16[[#This Row],[OrderID]],[3]!Table13456[No заказа],[3]!Table13456[Количество],"",0,1)</f>
        <v>1</v>
      </c>
      <c r="I8072" s="5">
        <f>_xlfn.XLOOKUP(Table16[[#This Row],[OrderID]],[3]!Table13456[No заказа],[3]!Table13456[Цена],"",0,1)</f>
        <v>12991</v>
      </c>
      <c r="J8072" s="2" t="str">
        <f>M01_SETTINGS!$F$2</f>
        <v>KASPI</v>
      </c>
    </row>
    <row r="8073" spans="1:10" x14ac:dyDescent="0.35">
      <c r="A8073" s="3">
        <f>_xlfn.XLOOKUP(Table16[[#This Row],[OrderID]],[3]!Table13456[No заказа],[3]!Table13456[Дата
отправки],"",0,1)</f>
        <v>45557</v>
      </c>
      <c r="B8073" s="2">
        <v>415345097</v>
      </c>
      <c r="C8073" s="2"/>
      <c r="D8073" s="2"/>
      <c r="E8073" s="3"/>
      <c r="F8073" s="3"/>
      <c r="H8073" s="5">
        <f>_xlfn.XLOOKUP(Table16[[#This Row],[OrderID]],[3]!Table13456[No заказа],[3]!Table13456[Количество],"",0,1)</f>
        <v>1</v>
      </c>
      <c r="I8073" s="5">
        <f>_xlfn.XLOOKUP(Table16[[#This Row],[OrderID]],[3]!Table13456[No заказа],[3]!Table13456[Цена],"",0,1)</f>
        <v>7839</v>
      </c>
      <c r="J8073" s="2" t="str">
        <f>M01_SETTINGS!$F$2</f>
        <v>KASPI</v>
      </c>
    </row>
    <row r="8074" spans="1:10" x14ac:dyDescent="0.35">
      <c r="A8074" s="3">
        <f>_xlfn.XLOOKUP(Table16[[#This Row],[OrderID]],[3]!Table13456[No заказа],[3]!Table13456[Дата
отправки],"",0,1)</f>
        <v>45557</v>
      </c>
      <c r="B8074" s="2">
        <v>415226718</v>
      </c>
      <c r="C8074" s="2"/>
      <c r="D8074" s="2"/>
      <c r="E8074" s="3"/>
      <c r="F8074" s="3"/>
      <c r="H8074" s="5">
        <f>_xlfn.XLOOKUP(Table16[[#This Row],[OrderID]],[3]!Table13456[No заказа],[3]!Table13456[Количество],"",0,1)</f>
        <v>1</v>
      </c>
      <c r="I8074" s="5">
        <f>_xlfn.XLOOKUP(Table16[[#This Row],[OrderID]],[3]!Table13456[No заказа],[3]!Table13456[Цена],"",0,1)</f>
        <v>8899</v>
      </c>
      <c r="J8074" s="2" t="str">
        <f>M01_SETTINGS!$F$2</f>
        <v>KASPI</v>
      </c>
    </row>
    <row r="8075" spans="1:10" x14ac:dyDescent="0.35">
      <c r="A8075" s="3">
        <f>_xlfn.XLOOKUP(Table16[[#This Row],[OrderID]],[3]!Table13456[No заказа],[3]!Table13456[Дата
отправки],"",0,1)</f>
        <v>45557</v>
      </c>
      <c r="B8075" s="2">
        <v>415012144</v>
      </c>
      <c r="C8075" s="2"/>
      <c r="D8075" s="2"/>
      <c r="E8075" s="3"/>
      <c r="F8075" s="3"/>
      <c r="H8075" s="5">
        <f>_xlfn.XLOOKUP(Table16[[#This Row],[OrderID]],[3]!Table13456[No заказа],[3]!Table13456[Количество],"",0,1)</f>
        <v>1</v>
      </c>
      <c r="I8075" s="5">
        <f>_xlfn.XLOOKUP(Table16[[#This Row],[OrderID]],[3]!Table13456[No заказа],[3]!Table13456[Цена],"",0,1)</f>
        <v>7892</v>
      </c>
      <c r="J8075" s="2" t="str">
        <f>M01_SETTINGS!$F$2</f>
        <v>KASPI</v>
      </c>
    </row>
    <row r="8076" spans="1:10" x14ac:dyDescent="0.35">
      <c r="A8076" s="3">
        <f>_xlfn.XLOOKUP(Table16[[#This Row],[OrderID]],[3]!Table13456[No заказа],[3]!Table13456[Дата
отправки],"",0,1)</f>
        <v>45557</v>
      </c>
      <c r="B8076" s="2">
        <v>415102135</v>
      </c>
      <c r="C8076" s="2"/>
      <c r="D8076" s="2"/>
      <c r="E8076" s="3"/>
      <c r="F8076" s="3"/>
      <c r="H8076" s="5">
        <f>_xlfn.XLOOKUP(Table16[[#This Row],[OrderID]],[3]!Table13456[No заказа],[3]!Table13456[Количество],"",0,1)</f>
        <v>1</v>
      </c>
      <c r="I8076" s="5">
        <f>_xlfn.XLOOKUP(Table16[[#This Row],[OrderID]],[3]!Table13456[No заказа],[3]!Table13456[Цена],"",0,1)</f>
        <v>7892</v>
      </c>
      <c r="J8076" s="2" t="str">
        <f>M01_SETTINGS!$F$2</f>
        <v>KASPI</v>
      </c>
    </row>
    <row r="8077" spans="1:10" x14ac:dyDescent="0.35">
      <c r="A8077" s="3">
        <f>_xlfn.XLOOKUP(Table16[[#This Row],[OrderID]],[3]!Table13456[No заказа],[3]!Table13456[Дата
отправки],"",0,1)</f>
        <v>45557</v>
      </c>
      <c r="B8077" s="2">
        <v>415002226</v>
      </c>
      <c r="C8077" s="2"/>
      <c r="D8077" s="2"/>
      <c r="E8077" s="3"/>
      <c r="F8077" s="3"/>
      <c r="H8077" s="5">
        <f>_xlfn.XLOOKUP(Table16[[#This Row],[OrderID]],[3]!Table13456[No заказа],[3]!Table13456[Количество],"",0,1)</f>
        <v>1</v>
      </c>
      <c r="I8077" s="5">
        <f>_xlfn.XLOOKUP(Table16[[#This Row],[OrderID]],[3]!Table13456[No заказа],[3]!Table13456[Цена],"",0,1)</f>
        <v>8971.5</v>
      </c>
      <c r="J8077" s="2" t="str">
        <f>M01_SETTINGS!$F$2</f>
        <v>KASPI</v>
      </c>
    </row>
    <row r="8078" spans="1:10" x14ac:dyDescent="0.35">
      <c r="A8078" s="3">
        <f>_xlfn.XLOOKUP(Table16[[#This Row],[OrderID]],[3]!Table13456[No заказа],[3]!Table13456[Дата
отправки],"",0,1)</f>
        <v>45557</v>
      </c>
      <c r="B8078" s="2">
        <v>415365837</v>
      </c>
      <c r="C8078" s="2"/>
      <c r="D8078" s="2"/>
      <c r="E8078" s="3"/>
      <c r="F8078" s="3"/>
      <c r="H8078" s="5">
        <f>_xlfn.XLOOKUP(Table16[[#This Row],[OrderID]],[3]!Table13456[No заказа],[3]!Table13456[Количество],"",0,1)</f>
        <v>1</v>
      </c>
      <c r="I8078" s="5">
        <f>_xlfn.XLOOKUP(Table16[[#This Row],[OrderID]],[3]!Table13456[No заказа],[3]!Table13456[Цена],"",0,1)</f>
        <v>7886</v>
      </c>
      <c r="J8078" s="2" t="str">
        <f>M01_SETTINGS!$F$2</f>
        <v>KASPI</v>
      </c>
    </row>
    <row r="8079" spans="1:10" x14ac:dyDescent="0.35">
      <c r="A8079" s="3">
        <f>_xlfn.XLOOKUP(Table16[[#This Row],[OrderID]],[3]!Table13456[No заказа],[3]!Table13456[Дата
отправки],"",0,1)</f>
        <v>45557</v>
      </c>
      <c r="B8079" s="2">
        <v>415048087</v>
      </c>
      <c r="C8079" s="2"/>
      <c r="D8079" s="2"/>
      <c r="E8079" s="3"/>
      <c r="F8079" s="3"/>
      <c r="H8079" s="5">
        <f>_xlfn.XLOOKUP(Table16[[#This Row],[OrderID]],[3]!Table13456[No заказа],[3]!Table13456[Количество],"",0,1)</f>
        <v>1</v>
      </c>
      <c r="I8079" s="5">
        <f>_xlfn.XLOOKUP(Table16[[#This Row],[OrderID]],[3]!Table13456[No заказа],[3]!Table13456[Цена],"",0,1)</f>
        <v>11558</v>
      </c>
      <c r="J8079" s="2" t="str">
        <f>M01_SETTINGS!$F$2</f>
        <v>KASPI</v>
      </c>
    </row>
    <row r="8080" spans="1:10" x14ac:dyDescent="0.35">
      <c r="A8080" s="3">
        <f>_xlfn.XLOOKUP(Table16[[#This Row],[OrderID]],[3]!Table13456[No заказа],[3]!Table13456[Дата
отправки],"",0,1)</f>
        <v>45557</v>
      </c>
      <c r="B8080" s="2">
        <v>415122545</v>
      </c>
      <c r="C8080" s="2"/>
      <c r="D8080" s="2"/>
      <c r="E8080" s="3"/>
      <c r="F8080" s="3"/>
      <c r="H8080" s="5">
        <f>_xlfn.XLOOKUP(Table16[[#This Row],[OrderID]],[3]!Table13456[No заказа],[3]!Table13456[Количество],"",0,1)</f>
        <v>1</v>
      </c>
      <c r="I8080" s="5">
        <f>_xlfn.XLOOKUP(Table16[[#This Row],[OrderID]],[3]!Table13456[No заказа],[3]!Table13456[Цена],"",0,1)</f>
        <v>7889</v>
      </c>
      <c r="J8080" s="2" t="str">
        <f>M01_SETTINGS!$F$2</f>
        <v>KASPI</v>
      </c>
    </row>
    <row r="8081" spans="1:10" x14ac:dyDescent="0.35">
      <c r="A8081" s="3">
        <f>_xlfn.XLOOKUP(Table16[[#This Row],[OrderID]],[3]!Table13456[No заказа],[3]!Table13456[Дата
отправки],"",0,1)</f>
        <v>45557</v>
      </c>
      <c r="B8081" s="2">
        <v>414957102</v>
      </c>
      <c r="C8081" s="2"/>
      <c r="D8081" s="2"/>
      <c r="E8081" s="3"/>
      <c r="F8081" s="3"/>
      <c r="H8081" s="5">
        <f>_xlfn.XLOOKUP(Table16[[#This Row],[OrderID]],[3]!Table13456[No заказа],[3]!Table13456[Количество],"",0,1)</f>
        <v>1</v>
      </c>
      <c r="I8081" s="5">
        <f>_xlfn.XLOOKUP(Table16[[#This Row],[OrderID]],[3]!Table13456[No заказа],[3]!Table13456[Цена],"",0,1)</f>
        <v>7886</v>
      </c>
      <c r="J8081" s="2" t="str">
        <f>M01_SETTINGS!$F$2</f>
        <v>KASPI</v>
      </c>
    </row>
    <row r="8082" spans="1:10" x14ac:dyDescent="0.35">
      <c r="A8082" s="3">
        <f>_xlfn.XLOOKUP(Table16[[#This Row],[OrderID]],[3]!Table13456[No заказа],[3]!Table13456[Дата
отправки],"",0,1)</f>
        <v>45557</v>
      </c>
      <c r="B8082" s="2">
        <v>415000066</v>
      </c>
      <c r="C8082" s="2"/>
      <c r="D8082" s="2"/>
      <c r="E8082" s="3"/>
      <c r="F8082" s="3"/>
      <c r="H8082" s="5">
        <f>_xlfn.XLOOKUP(Table16[[#This Row],[OrderID]],[3]!Table13456[No заказа],[3]!Table13456[Количество],"",0,1)</f>
        <v>1</v>
      </c>
      <c r="I8082" s="5">
        <f>_xlfn.XLOOKUP(Table16[[#This Row],[OrderID]],[3]!Table13456[No заказа],[3]!Table13456[Цена],"",0,1)</f>
        <v>7886</v>
      </c>
      <c r="J8082" s="2" t="str">
        <f>M01_SETTINGS!$F$2</f>
        <v>KASPI</v>
      </c>
    </row>
    <row r="8083" spans="1:10" x14ac:dyDescent="0.35">
      <c r="A8083" s="3">
        <f>_xlfn.XLOOKUP(Table16[[#This Row],[OrderID]],[3]!Table13456[No заказа],[3]!Table13456[Дата
отправки],"",0,1)</f>
        <v>45557</v>
      </c>
      <c r="B8083" s="2">
        <v>415367030</v>
      </c>
      <c r="C8083" s="2"/>
      <c r="D8083" s="2"/>
      <c r="E8083" s="3"/>
      <c r="F8083" s="3"/>
      <c r="H8083" s="5">
        <f>_xlfn.XLOOKUP(Table16[[#This Row],[OrderID]],[3]!Table13456[No заказа],[3]!Table13456[Количество],"",0,1)</f>
        <v>1</v>
      </c>
      <c r="I8083" s="5">
        <f>_xlfn.XLOOKUP(Table16[[#This Row],[OrderID]],[3]!Table13456[No заказа],[3]!Table13456[Цена],"",0,1)</f>
        <v>7839</v>
      </c>
      <c r="J8083" s="2" t="str">
        <f>M01_SETTINGS!$F$2</f>
        <v>KASPI</v>
      </c>
    </row>
    <row r="8084" spans="1:10" x14ac:dyDescent="0.35">
      <c r="A8084" s="3">
        <f>_xlfn.XLOOKUP(Table16[[#This Row],[OrderID]],[3]!Table13456[No заказа],[3]!Table13456[Дата
отправки],"",0,1)</f>
        <v>45557</v>
      </c>
      <c r="B8084" s="2">
        <v>414998499</v>
      </c>
      <c r="C8084" s="2"/>
      <c r="D8084" s="2"/>
      <c r="E8084" s="3"/>
      <c r="F8084" s="3"/>
      <c r="H8084" s="5">
        <f>_xlfn.XLOOKUP(Table16[[#This Row],[OrderID]],[3]!Table13456[No заказа],[3]!Table13456[Количество],"",0,1)</f>
        <v>1</v>
      </c>
      <c r="I8084" s="5">
        <f>_xlfn.XLOOKUP(Table16[[#This Row],[OrderID]],[3]!Table13456[No заказа],[3]!Table13456[Цена],"",0,1)</f>
        <v>9897</v>
      </c>
      <c r="J8084" s="2" t="str">
        <f>M01_SETTINGS!$F$2</f>
        <v>KASPI</v>
      </c>
    </row>
    <row r="8085" spans="1:10" x14ac:dyDescent="0.35">
      <c r="A8085" s="3">
        <f>_xlfn.XLOOKUP(Table16[[#This Row],[OrderID]],[3]!Table13456[No заказа],[3]!Table13456[Дата
отправки],"",0,1)</f>
        <v>45557</v>
      </c>
      <c r="B8085" s="2">
        <v>415202449</v>
      </c>
      <c r="C8085" s="2"/>
      <c r="D8085" s="2"/>
      <c r="E8085" s="3"/>
      <c r="F8085" s="3"/>
      <c r="H8085" s="5">
        <f>_xlfn.XLOOKUP(Table16[[#This Row],[OrderID]],[3]!Table13456[No заказа],[3]!Table13456[Количество],"",0,1)</f>
        <v>1</v>
      </c>
      <c r="I8085" s="5">
        <f>_xlfn.XLOOKUP(Table16[[#This Row],[OrderID]],[3]!Table13456[No заказа],[3]!Table13456[Цена],"",0,1)</f>
        <v>9897</v>
      </c>
      <c r="J8085" s="2" t="str">
        <f>M01_SETTINGS!$F$2</f>
        <v>KASPI</v>
      </c>
    </row>
    <row r="8086" spans="1:10" x14ac:dyDescent="0.35">
      <c r="A8086" s="3">
        <f>_xlfn.XLOOKUP(Table16[[#This Row],[OrderID]],[3]!Table13456[No заказа],[3]!Table13456[Дата
отправки],"",0,1)</f>
        <v>45557</v>
      </c>
      <c r="B8086" s="2">
        <v>415189065</v>
      </c>
      <c r="C8086" s="2"/>
      <c r="D8086" s="2"/>
      <c r="E8086" s="3"/>
      <c r="F8086" s="3"/>
      <c r="H8086" s="5">
        <f>_xlfn.XLOOKUP(Table16[[#This Row],[OrderID]],[3]!Table13456[No заказа],[3]!Table13456[Количество],"",0,1)</f>
        <v>1</v>
      </c>
      <c r="I8086" s="5">
        <f>_xlfn.XLOOKUP(Table16[[#This Row],[OrderID]],[3]!Table13456[No заказа],[3]!Table13456[Цена],"",0,1)</f>
        <v>7886</v>
      </c>
      <c r="J8086" s="2" t="str">
        <f>M01_SETTINGS!$F$2</f>
        <v>KASPI</v>
      </c>
    </row>
    <row r="8087" spans="1:10" x14ac:dyDescent="0.35">
      <c r="A8087" s="3">
        <f>_xlfn.XLOOKUP(Table16[[#This Row],[OrderID]],[3]!Table13456[No заказа],[3]!Table13456[Дата
отправки],"",0,1)</f>
        <v>45557</v>
      </c>
      <c r="B8087" s="2">
        <v>415004520</v>
      </c>
      <c r="C8087" s="2"/>
      <c r="D8087" s="2"/>
      <c r="E8087" s="3"/>
      <c r="F8087" s="3"/>
      <c r="H8087" s="5">
        <f>_xlfn.XLOOKUP(Table16[[#This Row],[OrderID]],[3]!Table13456[No заказа],[3]!Table13456[Количество],"",0,1)</f>
        <v>1</v>
      </c>
      <c r="I8087" s="5">
        <f>_xlfn.XLOOKUP(Table16[[#This Row],[OrderID]],[3]!Table13456[No заказа],[3]!Table13456[Цена],"",0,1)</f>
        <v>7892</v>
      </c>
      <c r="J8087" s="2" t="str">
        <f>M01_SETTINGS!$F$2</f>
        <v>KASPI</v>
      </c>
    </row>
    <row r="8088" spans="1:10" x14ac:dyDescent="0.35">
      <c r="A8088" s="3">
        <f>_xlfn.XLOOKUP(Table16[[#This Row],[OrderID]],[3]!Table13456[No заказа],[3]!Table13456[Дата
отправки],"",0,1)</f>
        <v>45557</v>
      </c>
      <c r="B8088" s="2">
        <v>414879054</v>
      </c>
      <c r="C8088" s="2"/>
      <c r="D8088" s="2"/>
      <c r="E8088" s="3"/>
      <c r="F8088" s="3"/>
      <c r="H8088" s="5">
        <f>_xlfn.XLOOKUP(Table16[[#This Row],[OrderID]],[3]!Table13456[No заказа],[3]!Table13456[Количество],"",0,1)</f>
        <v>1</v>
      </c>
      <c r="I8088" s="5">
        <f>_xlfn.XLOOKUP(Table16[[#This Row],[OrderID]],[3]!Table13456[No заказа],[3]!Table13456[Цена],"",0,1)</f>
        <v>8993</v>
      </c>
      <c r="J8088" s="2" t="str">
        <f>M01_SETTINGS!$F$2</f>
        <v>KASPI</v>
      </c>
    </row>
    <row r="8089" spans="1:10" x14ac:dyDescent="0.35">
      <c r="A8089" s="3">
        <f>_xlfn.XLOOKUP(Table16[[#This Row],[OrderID]],[3]!Table13456[No заказа],[3]!Table13456[Дата
отправки],"",0,1)</f>
        <v>45557</v>
      </c>
      <c r="B8089" s="2">
        <v>415229442</v>
      </c>
      <c r="C8089" s="2"/>
      <c r="D8089" s="2"/>
      <c r="E8089" s="3"/>
      <c r="F8089" s="3"/>
      <c r="H8089" s="5">
        <f>_xlfn.XLOOKUP(Table16[[#This Row],[OrderID]],[3]!Table13456[No заказа],[3]!Table13456[Количество],"",0,1)</f>
        <v>1</v>
      </c>
      <c r="I8089" s="5">
        <f>_xlfn.XLOOKUP(Table16[[#This Row],[OrderID]],[3]!Table13456[No заказа],[3]!Table13456[Цена],"",0,1)</f>
        <v>8951</v>
      </c>
      <c r="J8089" s="2" t="str">
        <f>M01_SETTINGS!$F$2</f>
        <v>KASPI</v>
      </c>
    </row>
    <row r="8090" spans="1:10" x14ac:dyDescent="0.35">
      <c r="A8090" s="3">
        <f>_xlfn.XLOOKUP(Table16[[#This Row],[OrderID]],[3]!Table13456[No заказа],[3]!Table13456[Дата
отправки],"",0,1)</f>
        <v>45557</v>
      </c>
      <c r="B8090" s="2">
        <v>415114299</v>
      </c>
      <c r="C8090" s="2"/>
      <c r="D8090" s="2"/>
      <c r="E8090" s="3"/>
      <c r="F8090" s="3"/>
      <c r="H8090" s="5">
        <f>_xlfn.XLOOKUP(Table16[[#This Row],[OrderID]],[3]!Table13456[No заказа],[3]!Table13456[Количество],"",0,1)</f>
        <v>1</v>
      </c>
      <c r="I8090" s="5">
        <f>_xlfn.XLOOKUP(Table16[[#This Row],[OrderID]],[3]!Table13456[No заказа],[3]!Table13456[Цена],"",0,1)</f>
        <v>8920</v>
      </c>
      <c r="J8090" s="2" t="str">
        <f>M01_SETTINGS!$F$2</f>
        <v>KASPI</v>
      </c>
    </row>
    <row r="8091" spans="1:10" x14ac:dyDescent="0.35">
      <c r="A8091" s="3">
        <f>_xlfn.XLOOKUP(Table16[[#This Row],[OrderID]],[3]!Table13456[No заказа],[3]!Table13456[Дата
отправки],"",0,1)</f>
        <v>45557</v>
      </c>
      <c r="B8091" s="2">
        <v>415071279</v>
      </c>
      <c r="C8091" s="2"/>
      <c r="D8091" s="2"/>
      <c r="E8091" s="3"/>
      <c r="F8091" s="3"/>
      <c r="H8091" s="5">
        <f>_xlfn.XLOOKUP(Table16[[#This Row],[OrderID]],[3]!Table13456[No заказа],[3]!Table13456[Количество],"",0,1)</f>
        <v>1</v>
      </c>
      <c r="I8091" s="5">
        <f>_xlfn.XLOOKUP(Table16[[#This Row],[OrderID]],[3]!Table13456[No заказа],[3]!Table13456[Цена],"",0,1)</f>
        <v>9443</v>
      </c>
      <c r="J8091" s="2" t="str">
        <f>M01_SETTINGS!$F$2</f>
        <v>KASPI</v>
      </c>
    </row>
    <row r="8092" spans="1:10" x14ac:dyDescent="0.35">
      <c r="A8092" s="3">
        <f>_xlfn.XLOOKUP(Table16[[#This Row],[OrderID]],[3]!Table13456[No заказа],[3]!Table13456[Дата
отправки],"",0,1)</f>
        <v>45557</v>
      </c>
      <c r="B8092" s="2">
        <v>415078293</v>
      </c>
      <c r="C8092" s="2"/>
      <c r="D8092" s="2"/>
      <c r="E8092" s="3"/>
      <c r="F8092" s="3"/>
      <c r="H8092" s="5">
        <f>_xlfn.XLOOKUP(Table16[[#This Row],[OrderID]],[3]!Table13456[No заказа],[3]!Table13456[Количество],"",0,1)</f>
        <v>1</v>
      </c>
      <c r="I8092" s="5">
        <f>_xlfn.XLOOKUP(Table16[[#This Row],[OrderID]],[3]!Table13456[No заказа],[3]!Table13456[Цена],"",0,1)</f>
        <v>9443</v>
      </c>
      <c r="J8092" s="2" t="str">
        <f>M01_SETTINGS!$F$2</f>
        <v>KASPI</v>
      </c>
    </row>
    <row r="8093" spans="1:10" x14ac:dyDescent="0.35">
      <c r="A8093" s="3">
        <f>_xlfn.XLOOKUP(Table16[[#This Row],[OrderID]],[3]!Table13456[No заказа],[3]!Table13456[Дата
отправки],"",0,1)</f>
        <v>45557</v>
      </c>
      <c r="B8093" s="2">
        <v>415131678</v>
      </c>
      <c r="C8093" s="2"/>
      <c r="D8093" s="2"/>
      <c r="E8093" s="3"/>
      <c r="F8093" s="3"/>
      <c r="H8093" s="5">
        <f>_xlfn.XLOOKUP(Table16[[#This Row],[OrderID]],[3]!Table13456[No заказа],[3]!Table13456[Количество],"",0,1)</f>
        <v>1</v>
      </c>
      <c r="I8093" s="5">
        <f>_xlfn.XLOOKUP(Table16[[#This Row],[OrderID]],[3]!Table13456[No заказа],[3]!Table13456[Цена],"",0,1)</f>
        <v>7893</v>
      </c>
      <c r="J8093" s="2" t="str">
        <f>M01_SETTINGS!$F$2</f>
        <v>KASPI</v>
      </c>
    </row>
    <row r="8094" spans="1:10" x14ac:dyDescent="0.35">
      <c r="A8094" s="3">
        <f>_xlfn.XLOOKUP(Table16[[#This Row],[OrderID]],[3]!Table13456[No заказа],[3]!Table13456[Дата
отправки],"",0,1)</f>
        <v>45556</v>
      </c>
      <c r="B8094" s="2">
        <v>414876163</v>
      </c>
      <c r="C8094" s="2"/>
      <c r="D8094" s="2"/>
      <c r="E8094" s="3"/>
      <c r="F8094" s="3"/>
      <c r="H8094" s="5">
        <f>_xlfn.XLOOKUP(Table16[[#This Row],[OrderID]],[3]!Table13456[No заказа],[3]!Table13456[Количество],"",0,1)</f>
        <v>1</v>
      </c>
      <c r="I8094" s="5">
        <f>_xlfn.XLOOKUP(Table16[[#This Row],[OrderID]],[3]!Table13456[No заказа],[3]!Table13456[Цена],"",0,1)</f>
        <v>11561</v>
      </c>
      <c r="J8094" s="2" t="str">
        <f>M01_SETTINGS!$F$2</f>
        <v>KASPI</v>
      </c>
    </row>
    <row r="8095" spans="1:10" x14ac:dyDescent="0.35">
      <c r="A8095" s="3">
        <f>_xlfn.XLOOKUP(Table16[[#This Row],[OrderID]],[3]!Table13456[No заказа],[3]!Table13456[Дата
отправки],"",0,1)</f>
        <v>45556</v>
      </c>
      <c r="B8095" s="2">
        <v>414610825</v>
      </c>
      <c r="C8095" s="2"/>
      <c r="D8095" s="2"/>
      <c r="E8095" s="3"/>
      <c r="F8095" s="3"/>
      <c r="H8095" s="5">
        <f>_xlfn.XLOOKUP(Table16[[#This Row],[OrderID]],[3]!Table13456[No заказа],[3]!Table13456[Количество],"",0,1)</f>
        <v>1</v>
      </c>
      <c r="I8095" s="5">
        <f>_xlfn.XLOOKUP(Table16[[#This Row],[OrderID]],[3]!Table13456[No заказа],[3]!Table13456[Цена],"",0,1)</f>
        <v>9000</v>
      </c>
      <c r="J8095" s="2" t="str">
        <f>M01_SETTINGS!$F$2</f>
        <v>KASPI</v>
      </c>
    </row>
    <row r="8096" spans="1:10" x14ac:dyDescent="0.35">
      <c r="A8096" s="3">
        <f>_xlfn.XLOOKUP(Table16[[#This Row],[OrderID]],[3]!Table13456[No заказа],[3]!Table13456[Дата
отправки],"",0,1)</f>
        <v>45556</v>
      </c>
      <c r="B8096" s="2">
        <v>414662366</v>
      </c>
      <c r="C8096" s="2"/>
      <c r="D8096" s="2"/>
      <c r="E8096" s="3"/>
      <c r="F8096" s="3"/>
      <c r="H8096" s="5">
        <f>_xlfn.XLOOKUP(Table16[[#This Row],[OrderID]],[3]!Table13456[No заказа],[3]!Table13456[Количество],"",0,1)</f>
        <v>1</v>
      </c>
      <c r="I8096" s="5">
        <f>_xlfn.XLOOKUP(Table16[[#This Row],[OrderID]],[3]!Table13456[No заказа],[3]!Table13456[Цена],"",0,1)</f>
        <v>8998</v>
      </c>
      <c r="J8096" s="2" t="str">
        <f>M01_SETTINGS!$F$2</f>
        <v>KASPI</v>
      </c>
    </row>
    <row r="8097" spans="1:10" x14ac:dyDescent="0.35">
      <c r="A8097" s="3">
        <f>_xlfn.XLOOKUP(Table16[[#This Row],[OrderID]],[3]!Table13456[No заказа],[3]!Table13456[Дата
отправки],"",0,1)</f>
        <v>45556</v>
      </c>
      <c r="B8097" s="2">
        <v>414653746</v>
      </c>
      <c r="C8097" s="2"/>
      <c r="D8097" s="2"/>
      <c r="E8097" s="3"/>
      <c r="F8097" s="3"/>
      <c r="H8097" s="5">
        <f>_xlfn.XLOOKUP(Table16[[#This Row],[OrderID]],[3]!Table13456[No заказа],[3]!Table13456[Количество],"",0,1)</f>
        <v>1</v>
      </c>
      <c r="I8097" s="5">
        <f>_xlfn.XLOOKUP(Table16[[#This Row],[OrderID]],[3]!Table13456[No заказа],[3]!Table13456[Цена],"",0,1)</f>
        <v>8986</v>
      </c>
      <c r="J8097" s="2" t="str">
        <f>M01_SETTINGS!$F$2</f>
        <v>KASPI</v>
      </c>
    </row>
    <row r="8098" spans="1:10" x14ac:dyDescent="0.35">
      <c r="A8098" s="3">
        <f>_xlfn.XLOOKUP(Table16[[#This Row],[OrderID]],[3]!Table13456[No заказа],[3]!Table13456[Дата
отправки],"",0,1)</f>
        <v>45556</v>
      </c>
      <c r="B8098" s="2">
        <v>414473527</v>
      </c>
      <c r="C8098" s="2"/>
      <c r="D8098" s="2"/>
      <c r="E8098" s="3"/>
      <c r="F8098" s="3"/>
      <c r="H8098" s="5">
        <f>_xlfn.XLOOKUP(Table16[[#This Row],[OrderID]],[3]!Table13456[No заказа],[3]!Table13456[Количество],"",0,1)</f>
        <v>1</v>
      </c>
      <c r="I8098" s="5">
        <f>_xlfn.XLOOKUP(Table16[[#This Row],[OrderID]],[3]!Table13456[No заказа],[3]!Table13456[Цена],"",0,1)</f>
        <v>8993</v>
      </c>
      <c r="J8098" s="2" t="str">
        <f>M01_SETTINGS!$F$2</f>
        <v>KASPI</v>
      </c>
    </row>
    <row r="8099" spans="1:10" x14ac:dyDescent="0.35">
      <c r="A8099" s="3">
        <f>_xlfn.XLOOKUP(Table16[[#This Row],[OrderID]],[3]!Table13456[No заказа],[3]!Table13456[Дата
отправки],"",0,1)</f>
        <v>45556</v>
      </c>
      <c r="B8099" s="2">
        <v>414579674</v>
      </c>
      <c r="C8099" s="2"/>
      <c r="D8099" s="2"/>
      <c r="E8099" s="3"/>
      <c r="F8099" s="3"/>
      <c r="H8099" s="5">
        <f>_xlfn.XLOOKUP(Table16[[#This Row],[OrderID]],[3]!Table13456[No заказа],[3]!Table13456[Количество],"",0,1)</f>
        <v>1</v>
      </c>
      <c r="I8099" s="5">
        <f>_xlfn.XLOOKUP(Table16[[#This Row],[OrderID]],[3]!Table13456[No заказа],[3]!Table13456[Цена],"",0,1)</f>
        <v>8993</v>
      </c>
      <c r="J8099" s="2" t="str">
        <f>M01_SETTINGS!$F$2</f>
        <v>KASPI</v>
      </c>
    </row>
    <row r="8100" spans="1:10" x14ac:dyDescent="0.35">
      <c r="A8100" s="3">
        <f>_xlfn.XLOOKUP(Table16[[#This Row],[OrderID]],[3]!Table13456[No заказа],[3]!Table13456[Дата
отправки],"",0,1)</f>
        <v>45556</v>
      </c>
      <c r="B8100" s="2">
        <v>414615577</v>
      </c>
      <c r="C8100" s="2"/>
      <c r="D8100" s="2"/>
      <c r="E8100" s="3"/>
      <c r="F8100" s="3"/>
      <c r="H8100" s="5">
        <f>_xlfn.XLOOKUP(Table16[[#This Row],[OrderID]],[3]!Table13456[No заказа],[3]!Table13456[Количество],"",0,1)</f>
        <v>1</v>
      </c>
      <c r="I8100" s="5">
        <f>_xlfn.XLOOKUP(Table16[[#This Row],[OrderID]],[3]!Table13456[No заказа],[3]!Table13456[Цена],"",0,1)</f>
        <v>7833</v>
      </c>
      <c r="J8100" s="2" t="str">
        <f>M01_SETTINGS!$F$2</f>
        <v>KASPI</v>
      </c>
    </row>
    <row r="8101" spans="1:10" x14ac:dyDescent="0.35">
      <c r="A8101" s="3">
        <f>_xlfn.XLOOKUP(Table16[[#This Row],[OrderID]],[3]!Table13456[No заказа],[3]!Table13456[Дата
отправки],"",0,1)</f>
        <v>45556</v>
      </c>
      <c r="B8101" s="2">
        <v>414773835</v>
      </c>
      <c r="C8101" s="2"/>
      <c r="D8101" s="2"/>
      <c r="E8101" s="3"/>
      <c r="F8101" s="3"/>
      <c r="H8101" s="5">
        <f>_xlfn.XLOOKUP(Table16[[#This Row],[OrderID]],[3]!Table13456[No заказа],[3]!Table13456[Количество],"",0,1)</f>
        <v>1</v>
      </c>
      <c r="I8101" s="5">
        <f>_xlfn.XLOOKUP(Table16[[#This Row],[OrderID]],[3]!Table13456[No заказа],[3]!Table13456[Цена],"",0,1)</f>
        <v>7833</v>
      </c>
      <c r="J8101" s="2" t="str">
        <f>M01_SETTINGS!$F$2</f>
        <v>KASPI</v>
      </c>
    </row>
    <row r="8102" spans="1:10" x14ac:dyDescent="0.35">
      <c r="A8102" s="3">
        <f>_xlfn.XLOOKUP(Table16[[#This Row],[OrderID]],[3]!Table13456[No заказа],[3]!Table13456[Дата
отправки],"",0,1)</f>
        <v>45556</v>
      </c>
      <c r="B8102" s="2">
        <v>414636146</v>
      </c>
      <c r="C8102" s="2"/>
      <c r="D8102" s="2"/>
      <c r="E8102" s="3"/>
      <c r="F8102" s="3"/>
      <c r="H8102" s="5">
        <f>_xlfn.XLOOKUP(Table16[[#This Row],[OrderID]],[3]!Table13456[No заказа],[3]!Table13456[Количество],"",0,1)</f>
        <v>1</v>
      </c>
      <c r="I8102" s="5">
        <f>_xlfn.XLOOKUP(Table16[[#This Row],[OrderID]],[3]!Table13456[No заказа],[3]!Table13456[Цена],"",0,1)</f>
        <v>8403</v>
      </c>
      <c r="J8102" s="2" t="str">
        <f>M01_SETTINGS!$F$2</f>
        <v>KASPI</v>
      </c>
    </row>
    <row r="8103" spans="1:10" x14ac:dyDescent="0.35">
      <c r="A8103" s="3">
        <f>_xlfn.XLOOKUP(Table16[[#This Row],[OrderID]],[3]!Table13456[No заказа],[3]!Table13456[Дата
отправки],"",0,1)</f>
        <v>45556</v>
      </c>
      <c r="B8103" s="2">
        <v>414589768</v>
      </c>
      <c r="C8103" s="2"/>
      <c r="D8103" s="2"/>
      <c r="E8103" s="3"/>
      <c r="F8103" s="3"/>
      <c r="H8103" s="5">
        <f>_xlfn.XLOOKUP(Table16[[#This Row],[OrderID]],[3]!Table13456[No заказа],[3]!Table13456[Количество],"",0,1)</f>
        <v>1</v>
      </c>
      <c r="I8103" s="5">
        <f>_xlfn.XLOOKUP(Table16[[#This Row],[OrderID]],[3]!Table13456[No заказа],[3]!Table13456[Цена],"",0,1)</f>
        <v>9243</v>
      </c>
      <c r="J8103" s="2" t="str">
        <f>M01_SETTINGS!$F$2</f>
        <v>KASPI</v>
      </c>
    </row>
    <row r="8104" spans="1:10" x14ac:dyDescent="0.35">
      <c r="A8104" s="3">
        <f>_xlfn.XLOOKUP(Table16[[#This Row],[OrderID]],[3]!Table13456[No заказа],[3]!Table13456[Дата
отправки],"",0,1)</f>
        <v>45556</v>
      </c>
      <c r="B8104" s="2">
        <v>414780482</v>
      </c>
      <c r="C8104" s="2"/>
      <c r="D8104" s="2"/>
      <c r="E8104" s="3"/>
      <c r="F8104" s="3"/>
      <c r="H8104" s="5">
        <f>_xlfn.XLOOKUP(Table16[[#This Row],[OrderID]],[3]!Table13456[No заказа],[3]!Table13456[Количество],"",0,1)</f>
        <v>1</v>
      </c>
      <c r="I8104" s="5">
        <f>_xlfn.XLOOKUP(Table16[[#This Row],[OrderID]],[3]!Table13456[No заказа],[3]!Table13456[Цена],"",0,1)</f>
        <v>8993</v>
      </c>
      <c r="J8104" s="2" t="str">
        <f>M01_SETTINGS!$F$2</f>
        <v>KASPI</v>
      </c>
    </row>
    <row r="8105" spans="1:10" x14ac:dyDescent="0.35">
      <c r="A8105" s="3">
        <f>_xlfn.XLOOKUP(Table16[[#This Row],[OrderID]],[3]!Table13456[No заказа],[3]!Table13456[Дата
отправки],"",0,1)</f>
        <v>45556</v>
      </c>
      <c r="B8105" s="2">
        <v>414658443</v>
      </c>
      <c r="C8105" s="2"/>
      <c r="D8105" s="2"/>
      <c r="E8105" s="3"/>
      <c r="F8105" s="3"/>
      <c r="H8105" s="5">
        <f>_xlfn.XLOOKUP(Table16[[#This Row],[OrderID]],[3]!Table13456[No заказа],[3]!Table13456[Количество],"",0,1)</f>
        <v>1</v>
      </c>
      <c r="I8105" s="5">
        <f>_xlfn.XLOOKUP(Table16[[#This Row],[OrderID]],[3]!Table13456[No заказа],[3]!Table13456[Цена],"",0,1)</f>
        <v>7833</v>
      </c>
      <c r="J8105" s="2" t="str">
        <f>M01_SETTINGS!$F$2</f>
        <v>KASPI</v>
      </c>
    </row>
    <row r="8106" spans="1:10" x14ac:dyDescent="0.35">
      <c r="A8106" s="3">
        <f>_xlfn.XLOOKUP(Table16[[#This Row],[OrderID]],[3]!Table13456[No заказа],[3]!Table13456[Дата
отправки],"",0,1)</f>
        <v>45556</v>
      </c>
      <c r="B8106" s="2">
        <v>414743459</v>
      </c>
      <c r="C8106" s="2"/>
      <c r="D8106" s="2"/>
      <c r="E8106" s="3"/>
      <c r="F8106" s="3"/>
      <c r="H8106" s="5">
        <f>_xlfn.XLOOKUP(Table16[[#This Row],[OrderID]],[3]!Table13456[No заказа],[3]!Table13456[Количество],"",0,1)</f>
        <v>1</v>
      </c>
      <c r="I8106" s="5">
        <f>_xlfn.XLOOKUP(Table16[[#This Row],[OrderID]],[3]!Table13456[No заказа],[3]!Table13456[Цена],"",0,1)</f>
        <v>8000</v>
      </c>
      <c r="J8106" s="2" t="str">
        <f>M01_SETTINGS!$F$2</f>
        <v>KASPI</v>
      </c>
    </row>
    <row r="8107" spans="1:10" x14ac:dyDescent="0.35">
      <c r="A8107" s="3">
        <f>_xlfn.XLOOKUP(Table16[[#This Row],[OrderID]],[3]!Table13456[No заказа],[3]!Table13456[Дата
отправки],"",0,1)</f>
        <v>45556</v>
      </c>
      <c r="B8107" s="2" t="s">
        <v>320</v>
      </c>
      <c r="C8107" s="2"/>
      <c r="D8107" s="2"/>
      <c r="E8107" s="3"/>
      <c r="F8107" s="3"/>
      <c r="H8107" s="5">
        <f>_xlfn.XLOOKUP(Table16[[#This Row],[OrderID]],[3]!Table13456[No заказа],[3]!Table13456[Количество],"",0,1)</f>
        <v>1</v>
      </c>
      <c r="I8107" s="5">
        <f>_xlfn.XLOOKUP(Table16[[#This Row],[OrderID]],[3]!Table13456[No заказа],[3]!Table13456[Цена],"",0,1)</f>
        <v>7861.5</v>
      </c>
      <c r="J8107" s="2" t="str">
        <f>M01_SETTINGS!$F$2</f>
        <v>KASPI</v>
      </c>
    </row>
    <row r="8108" spans="1:10" x14ac:dyDescent="0.35">
      <c r="A8108" s="3">
        <f>_xlfn.XLOOKUP(Table16[[#This Row],[OrderID]],[3]!Table13456[No заказа],[3]!Table13456[Дата
отправки],"",0,1)</f>
        <v>45556</v>
      </c>
      <c r="B8108" s="2">
        <v>414860368</v>
      </c>
      <c r="C8108" s="2"/>
      <c r="D8108" s="2"/>
      <c r="E8108" s="3"/>
      <c r="F8108" s="3"/>
      <c r="H8108" s="5">
        <f>_xlfn.XLOOKUP(Table16[[#This Row],[OrderID]],[3]!Table13456[No заказа],[3]!Table13456[Количество],"",0,1)</f>
        <v>1</v>
      </c>
      <c r="I8108" s="5">
        <f>_xlfn.XLOOKUP(Table16[[#This Row],[OrderID]],[3]!Table13456[No заказа],[3]!Table13456[Цена],"",0,1)</f>
        <v>7799</v>
      </c>
      <c r="J8108" s="2" t="str">
        <f>M01_SETTINGS!$F$2</f>
        <v>KASPI</v>
      </c>
    </row>
    <row r="8109" spans="1:10" x14ac:dyDescent="0.35">
      <c r="A8109" s="3">
        <f>_xlfn.XLOOKUP(Table16[[#This Row],[OrderID]],[3]!Table13456[No заказа],[3]!Table13456[Дата
отправки],"",0,1)</f>
        <v>45556</v>
      </c>
      <c r="B8109" s="2">
        <v>414469925</v>
      </c>
      <c r="C8109" s="2"/>
      <c r="D8109" s="2"/>
      <c r="E8109" s="3"/>
      <c r="F8109" s="3"/>
      <c r="H8109" s="5">
        <f>_xlfn.XLOOKUP(Table16[[#This Row],[OrderID]],[3]!Table13456[No заказа],[3]!Table13456[Количество],"",0,1)</f>
        <v>1</v>
      </c>
      <c r="I8109" s="5">
        <f>_xlfn.XLOOKUP(Table16[[#This Row],[OrderID]],[3]!Table13456[No заказа],[3]!Table13456[Цена],"",0,1)</f>
        <v>7893</v>
      </c>
      <c r="J8109" s="2" t="str">
        <f>M01_SETTINGS!$F$2</f>
        <v>KASPI</v>
      </c>
    </row>
    <row r="8110" spans="1:10" x14ac:dyDescent="0.35">
      <c r="A8110" s="3">
        <f>_xlfn.XLOOKUP(Table16[[#This Row],[OrderID]],[3]!Table13456[No заказа],[3]!Table13456[Дата
отправки],"",0,1)</f>
        <v>45556</v>
      </c>
      <c r="B8110" s="2" t="s">
        <v>321</v>
      </c>
      <c r="C8110" s="2"/>
      <c r="D8110" s="2"/>
      <c r="E8110" s="3"/>
      <c r="F8110" s="3"/>
      <c r="H8110" s="5">
        <f>_xlfn.XLOOKUP(Table16[[#This Row],[OrderID]],[3]!Table13456[No заказа],[3]!Table13456[Количество],"",0,1)</f>
        <v>1</v>
      </c>
      <c r="I8110" s="5">
        <f>_xlfn.XLOOKUP(Table16[[#This Row],[OrderID]],[3]!Table13456[No заказа],[3]!Table13456[Цена],"",0,1)</f>
        <v>7861.5</v>
      </c>
      <c r="J8110" s="2" t="str">
        <f>M01_SETTINGS!$F$2</f>
        <v>KASPI</v>
      </c>
    </row>
    <row r="8111" spans="1:10" x14ac:dyDescent="0.35">
      <c r="A8111" s="3">
        <f>_xlfn.XLOOKUP(Table16[[#This Row],[OrderID]],[3]!Table13456[No заказа],[3]!Table13456[Дата
отправки],"",0,1)</f>
        <v>45556</v>
      </c>
      <c r="B8111" s="2">
        <v>414909384</v>
      </c>
      <c r="C8111" s="2"/>
      <c r="D8111" s="2"/>
      <c r="E8111" s="3"/>
      <c r="F8111" s="3"/>
      <c r="H8111" s="5">
        <f>_xlfn.XLOOKUP(Table16[[#This Row],[OrderID]],[3]!Table13456[No заказа],[3]!Table13456[Количество],"",0,1)</f>
        <v>1</v>
      </c>
      <c r="I8111" s="5">
        <f>_xlfn.XLOOKUP(Table16[[#This Row],[OrderID]],[3]!Table13456[No заказа],[3]!Table13456[Цена],"",0,1)</f>
        <v>7886</v>
      </c>
      <c r="J8111" s="2" t="str">
        <f>M01_SETTINGS!$F$2</f>
        <v>KASPI</v>
      </c>
    </row>
    <row r="8112" spans="1:10" x14ac:dyDescent="0.35">
      <c r="A8112" s="3">
        <f>_xlfn.XLOOKUP(Table16[[#This Row],[OrderID]],[3]!Table13456[No заказа],[3]!Table13456[Дата
отправки],"",0,1)</f>
        <v>45556</v>
      </c>
      <c r="B8112" s="2">
        <v>414486202</v>
      </c>
      <c r="C8112" s="2"/>
      <c r="D8112" s="2"/>
      <c r="E8112" s="3"/>
      <c r="F8112" s="3"/>
      <c r="H8112" s="5">
        <f>_xlfn.XLOOKUP(Table16[[#This Row],[OrderID]],[3]!Table13456[No заказа],[3]!Table13456[Количество],"",0,1)</f>
        <v>1</v>
      </c>
      <c r="I8112" s="5">
        <f>_xlfn.XLOOKUP(Table16[[#This Row],[OrderID]],[3]!Table13456[No заказа],[3]!Table13456[Цена],"",0,1)</f>
        <v>11560</v>
      </c>
      <c r="J8112" s="2" t="str">
        <f>M01_SETTINGS!$F$2</f>
        <v>KASPI</v>
      </c>
    </row>
    <row r="8113" spans="1:10" x14ac:dyDescent="0.35">
      <c r="A8113" s="3">
        <f>_xlfn.XLOOKUP(Table16[[#This Row],[OrderID]],[3]!Table13456[No заказа],[3]!Table13456[Дата
отправки],"",0,1)</f>
        <v>45556</v>
      </c>
      <c r="B8113" s="2">
        <v>414561262</v>
      </c>
      <c r="C8113" s="2"/>
      <c r="D8113" s="2"/>
      <c r="E8113" s="3"/>
      <c r="F8113" s="3"/>
      <c r="H8113" s="5">
        <f>_xlfn.XLOOKUP(Table16[[#This Row],[OrderID]],[3]!Table13456[No заказа],[3]!Table13456[Количество],"",0,1)</f>
        <v>1</v>
      </c>
      <c r="I8113" s="5">
        <f>_xlfn.XLOOKUP(Table16[[#This Row],[OrderID]],[3]!Table13456[No заказа],[3]!Table13456[Цена],"",0,1)</f>
        <v>11560</v>
      </c>
      <c r="J8113" s="2" t="str">
        <f>M01_SETTINGS!$F$2</f>
        <v>KASPI</v>
      </c>
    </row>
    <row r="8114" spans="1:10" x14ac:dyDescent="0.35">
      <c r="A8114" s="3">
        <f>_xlfn.XLOOKUP(Table16[[#This Row],[OrderID]],[3]!Table13456[No заказа],[3]!Table13456[Дата
отправки],"",0,1)</f>
        <v>45556</v>
      </c>
      <c r="B8114" s="2">
        <v>414689609</v>
      </c>
      <c r="C8114" s="2"/>
      <c r="D8114" s="2"/>
      <c r="E8114" s="3"/>
      <c r="F8114" s="3"/>
      <c r="H8114" s="5">
        <f>_xlfn.XLOOKUP(Table16[[#This Row],[OrderID]],[3]!Table13456[No заказа],[3]!Table13456[Количество],"",0,1)</f>
        <v>1</v>
      </c>
      <c r="I8114" s="5">
        <f>_xlfn.XLOOKUP(Table16[[#This Row],[OrderID]],[3]!Table13456[No заказа],[3]!Table13456[Цена],"",0,1)</f>
        <v>8996</v>
      </c>
      <c r="J8114" s="2" t="str">
        <f>M01_SETTINGS!$F$2</f>
        <v>KASPI</v>
      </c>
    </row>
    <row r="8115" spans="1:10" x14ac:dyDescent="0.35">
      <c r="A8115" s="3">
        <f>_xlfn.XLOOKUP(Table16[[#This Row],[OrderID]],[3]!Table13456[No заказа],[3]!Table13456[Дата
отправки],"",0,1)</f>
        <v>45556</v>
      </c>
      <c r="B8115" s="2">
        <v>414601997</v>
      </c>
      <c r="C8115" s="2"/>
      <c r="D8115" s="2"/>
      <c r="E8115" s="3"/>
      <c r="F8115" s="3"/>
      <c r="H8115" s="5">
        <f>_xlfn.XLOOKUP(Table16[[#This Row],[OrderID]],[3]!Table13456[No заказа],[3]!Table13456[Количество],"",0,1)</f>
        <v>1</v>
      </c>
      <c r="I8115" s="5">
        <f>_xlfn.XLOOKUP(Table16[[#This Row],[OrderID]],[3]!Table13456[No заказа],[3]!Table13456[Цена],"",0,1)</f>
        <v>7892</v>
      </c>
      <c r="J8115" s="2" t="str">
        <f>M01_SETTINGS!$F$2</f>
        <v>KASPI</v>
      </c>
    </row>
    <row r="8116" spans="1:10" x14ac:dyDescent="0.35">
      <c r="A8116" s="3">
        <f>_xlfn.XLOOKUP(Table16[[#This Row],[OrderID]],[3]!Table13456[No заказа],[3]!Table13456[Дата
отправки],"",0,1)</f>
        <v>45556</v>
      </c>
      <c r="B8116" s="2">
        <v>414633513</v>
      </c>
      <c r="C8116" s="2"/>
      <c r="D8116" s="2"/>
      <c r="E8116" s="3"/>
      <c r="F8116" s="3"/>
      <c r="H8116" s="5">
        <f>_xlfn.XLOOKUP(Table16[[#This Row],[OrderID]],[3]!Table13456[No заказа],[3]!Table13456[Количество],"",0,1)</f>
        <v>1</v>
      </c>
      <c r="I8116" s="5">
        <f>_xlfn.XLOOKUP(Table16[[#This Row],[OrderID]],[3]!Table13456[No заказа],[3]!Table13456[Цена],"",0,1)</f>
        <v>8993</v>
      </c>
      <c r="J8116" s="2" t="str">
        <f>M01_SETTINGS!$F$2</f>
        <v>KASPI</v>
      </c>
    </row>
    <row r="8117" spans="1:10" x14ac:dyDescent="0.35">
      <c r="A8117" s="3">
        <f>_xlfn.XLOOKUP(Table16[[#This Row],[OrderID]],[3]!Table13456[No заказа],[3]!Table13456[Дата
отправки],"",0,1)</f>
        <v>45556</v>
      </c>
      <c r="B8117" s="2">
        <v>414658343</v>
      </c>
      <c r="C8117" s="2"/>
      <c r="D8117" s="2"/>
      <c r="E8117" s="3"/>
      <c r="F8117" s="3"/>
      <c r="H8117" s="5">
        <f>_xlfn.XLOOKUP(Table16[[#This Row],[OrderID]],[3]!Table13456[No заказа],[3]!Table13456[Количество],"",0,1)</f>
        <v>1</v>
      </c>
      <c r="I8117" s="5">
        <f>_xlfn.XLOOKUP(Table16[[#This Row],[OrderID]],[3]!Table13456[No заказа],[3]!Table13456[Цена],"",0,1)</f>
        <v>8993</v>
      </c>
      <c r="J8117" s="2" t="str">
        <f>M01_SETTINGS!$F$2</f>
        <v>KASPI</v>
      </c>
    </row>
    <row r="8118" spans="1:10" x14ac:dyDescent="0.35">
      <c r="A8118" s="3">
        <f>_xlfn.XLOOKUP(Table16[[#This Row],[OrderID]],[3]!Table13456[No заказа],[3]!Table13456[Дата
отправки],"",0,1)</f>
        <v>45556</v>
      </c>
      <c r="B8118" s="2">
        <v>414647687</v>
      </c>
      <c r="C8118" s="2"/>
      <c r="D8118" s="2"/>
      <c r="E8118" s="3"/>
      <c r="F8118" s="3"/>
      <c r="H8118" s="5">
        <f>_xlfn.XLOOKUP(Table16[[#This Row],[OrderID]],[3]!Table13456[No заказа],[3]!Table13456[Количество],"",0,1)</f>
        <v>1</v>
      </c>
      <c r="I8118" s="5">
        <f>_xlfn.XLOOKUP(Table16[[#This Row],[OrderID]],[3]!Table13456[No заказа],[3]!Table13456[Цена],"",0,1)</f>
        <v>8998</v>
      </c>
      <c r="J8118" s="2" t="str">
        <f>M01_SETTINGS!$F$2</f>
        <v>KASPI</v>
      </c>
    </row>
    <row r="8119" spans="1:10" x14ac:dyDescent="0.35">
      <c r="A8119" s="3">
        <f>_xlfn.XLOOKUP(Table16[[#This Row],[OrderID]],[3]!Table13456[No заказа],[3]!Table13456[Дата
отправки],"",0,1)</f>
        <v>45556</v>
      </c>
      <c r="B8119" s="2">
        <v>414799003</v>
      </c>
      <c r="C8119" s="2"/>
      <c r="D8119" s="2"/>
      <c r="E8119" s="3"/>
      <c r="F8119" s="3"/>
      <c r="H8119" s="5">
        <f>_xlfn.XLOOKUP(Table16[[#This Row],[OrderID]],[3]!Table13456[No заказа],[3]!Table13456[Количество],"",0,1)</f>
        <v>1</v>
      </c>
      <c r="I8119" s="5">
        <f>_xlfn.XLOOKUP(Table16[[#This Row],[OrderID]],[3]!Table13456[No заказа],[3]!Table13456[Цена],"",0,1)</f>
        <v>12997</v>
      </c>
      <c r="J8119" s="2" t="str">
        <f>M01_SETTINGS!$F$2</f>
        <v>KASPI</v>
      </c>
    </row>
    <row r="8120" spans="1:10" x14ac:dyDescent="0.35">
      <c r="A8120" s="3">
        <f>_xlfn.XLOOKUP(Table16[[#This Row],[OrderID]],[3]!Table13456[No заказа],[3]!Table13456[Дата
отправки],"",0,1)</f>
        <v>45556</v>
      </c>
      <c r="B8120" s="2">
        <v>414586657</v>
      </c>
      <c r="C8120" s="2"/>
      <c r="D8120" s="2"/>
      <c r="E8120" s="3"/>
      <c r="F8120" s="3"/>
      <c r="H8120" s="5">
        <f>_xlfn.XLOOKUP(Table16[[#This Row],[OrderID]],[3]!Table13456[No заказа],[3]!Table13456[Количество],"",0,1)</f>
        <v>1</v>
      </c>
      <c r="I8120" s="5">
        <f>_xlfn.XLOOKUP(Table16[[#This Row],[OrderID]],[3]!Table13456[No заказа],[3]!Table13456[Цена],"",0,1)</f>
        <v>8999</v>
      </c>
      <c r="J8120" s="2" t="str">
        <f>M01_SETTINGS!$F$2</f>
        <v>KASPI</v>
      </c>
    </row>
    <row r="8121" spans="1:10" x14ac:dyDescent="0.35">
      <c r="A8121" s="3">
        <f>_xlfn.XLOOKUP(Table16[[#This Row],[OrderID]],[3]!Table13456[No заказа],[3]!Table13456[Дата
отправки],"",0,1)</f>
        <v>45556</v>
      </c>
      <c r="B8121" s="2">
        <v>414573684</v>
      </c>
      <c r="C8121" s="2"/>
      <c r="D8121" s="2"/>
      <c r="E8121" s="3"/>
      <c r="F8121" s="3"/>
      <c r="H8121" s="5">
        <f>_xlfn.XLOOKUP(Table16[[#This Row],[OrderID]],[3]!Table13456[No заказа],[3]!Table13456[Количество],"",0,1)</f>
        <v>1</v>
      </c>
      <c r="I8121" s="5">
        <f>_xlfn.XLOOKUP(Table16[[#This Row],[OrderID]],[3]!Table13456[No заказа],[3]!Table13456[Цена],"",0,1)</f>
        <v>8998</v>
      </c>
      <c r="J8121" s="2" t="str">
        <f>M01_SETTINGS!$F$2</f>
        <v>KASPI</v>
      </c>
    </row>
    <row r="8122" spans="1:10" x14ac:dyDescent="0.35">
      <c r="A8122" s="3">
        <f>_xlfn.XLOOKUP(Table16[[#This Row],[OrderID]],[3]!Table13456[No заказа],[3]!Table13456[Дата
отправки],"",0,1)</f>
        <v>45556</v>
      </c>
      <c r="B8122" s="2">
        <v>414860079</v>
      </c>
      <c r="C8122" s="2"/>
      <c r="D8122" s="2"/>
      <c r="E8122" s="3"/>
      <c r="F8122" s="3"/>
      <c r="H8122" s="5">
        <f>_xlfn.XLOOKUP(Table16[[#This Row],[OrderID]],[3]!Table13456[No заказа],[3]!Table13456[Количество],"",0,1)</f>
        <v>1</v>
      </c>
      <c r="I8122" s="5">
        <f>_xlfn.XLOOKUP(Table16[[#This Row],[OrderID]],[3]!Table13456[No заказа],[3]!Table13456[Цена],"",0,1)</f>
        <v>8181</v>
      </c>
      <c r="J8122" s="2" t="str">
        <f>M01_SETTINGS!$F$2</f>
        <v>KASPI</v>
      </c>
    </row>
    <row r="8123" spans="1:10" x14ac:dyDescent="0.35">
      <c r="A8123" s="3">
        <f>_xlfn.XLOOKUP(Table16[[#This Row],[OrderID]],[3]!Table13456[No заказа],[3]!Table13456[Дата
отправки],"",0,1)</f>
        <v>45556</v>
      </c>
      <c r="B8123" s="2">
        <v>414644926</v>
      </c>
      <c r="C8123" s="2"/>
      <c r="D8123" s="2"/>
      <c r="E8123" s="3"/>
      <c r="F8123" s="3"/>
      <c r="H8123" s="5">
        <f>_xlfn.XLOOKUP(Table16[[#This Row],[OrderID]],[3]!Table13456[No заказа],[3]!Table13456[Количество],"",0,1)</f>
        <v>1</v>
      </c>
      <c r="I8123" s="5">
        <f>_xlfn.XLOOKUP(Table16[[#This Row],[OrderID]],[3]!Table13456[No заказа],[3]!Table13456[Цена],"",0,1)</f>
        <v>12978</v>
      </c>
      <c r="J8123" s="2" t="str">
        <f>M01_SETTINGS!$F$2</f>
        <v>KASPI</v>
      </c>
    </row>
    <row r="8124" spans="1:10" x14ac:dyDescent="0.35">
      <c r="A8124" s="3">
        <f>_xlfn.XLOOKUP(Table16[[#This Row],[OrderID]],[3]!Table13456[No заказа],[3]!Table13456[Дата
отправки],"",0,1)</f>
        <v>45556</v>
      </c>
      <c r="B8124" s="2">
        <v>414751833</v>
      </c>
      <c r="C8124" s="2"/>
      <c r="D8124" s="2"/>
      <c r="E8124" s="3"/>
      <c r="F8124" s="3"/>
      <c r="H8124" s="5">
        <f>_xlfn.XLOOKUP(Table16[[#This Row],[OrderID]],[3]!Table13456[No заказа],[3]!Table13456[Количество],"",0,1)</f>
        <v>1</v>
      </c>
      <c r="I8124" s="5">
        <f>_xlfn.XLOOKUP(Table16[[#This Row],[OrderID]],[3]!Table13456[No заказа],[3]!Table13456[Цена],"",0,1)</f>
        <v>9799</v>
      </c>
      <c r="J8124" s="2" t="str">
        <f>M01_SETTINGS!$F$2</f>
        <v>KASPI</v>
      </c>
    </row>
    <row r="8125" spans="1:10" x14ac:dyDescent="0.35">
      <c r="A8125" s="3">
        <f>_xlfn.XLOOKUP(Table16[[#This Row],[OrderID]],[3]!Table13456[No заказа],[3]!Table13456[Дата
отправки],"",0,1)</f>
        <v>45556</v>
      </c>
      <c r="B8125" s="2">
        <v>414717856</v>
      </c>
      <c r="C8125" s="2"/>
      <c r="D8125" s="2"/>
      <c r="E8125" s="3"/>
      <c r="F8125" s="3"/>
      <c r="H8125" s="5">
        <f>_xlfn.XLOOKUP(Table16[[#This Row],[OrderID]],[3]!Table13456[No заказа],[3]!Table13456[Количество],"",0,1)</f>
        <v>1</v>
      </c>
      <c r="I8125" s="5">
        <f>_xlfn.XLOOKUP(Table16[[#This Row],[OrderID]],[3]!Table13456[No заказа],[3]!Table13456[Цена],"",0,1)</f>
        <v>7886</v>
      </c>
      <c r="J8125" s="2" t="str">
        <f>M01_SETTINGS!$F$2</f>
        <v>KASPI</v>
      </c>
    </row>
    <row r="8126" spans="1:10" x14ac:dyDescent="0.35">
      <c r="A8126" s="3">
        <f>_xlfn.XLOOKUP(Table16[[#This Row],[OrderID]],[3]!Table13456[No заказа],[3]!Table13456[Дата
отправки],"",0,1)</f>
        <v>45556</v>
      </c>
      <c r="B8126" s="2">
        <v>414768628</v>
      </c>
      <c r="C8126" s="2"/>
      <c r="D8126" s="2"/>
      <c r="E8126" s="3"/>
      <c r="F8126" s="3"/>
      <c r="H8126" s="5">
        <f>_xlfn.XLOOKUP(Table16[[#This Row],[OrderID]],[3]!Table13456[No заказа],[3]!Table13456[Количество],"",0,1)</f>
        <v>1</v>
      </c>
      <c r="I8126" s="5">
        <f>_xlfn.XLOOKUP(Table16[[#This Row],[OrderID]],[3]!Table13456[No заказа],[3]!Table13456[Цена],"",0,1)</f>
        <v>7892</v>
      </c>
      <c r="J8126" s="2" t="str">
        <f>M01_SETTINGS!$F$2</f>
        <v>KASPI</v>
      </c>
    </row>
    <row r="8127" spans="1:10" x14ac:dyDescent="0.35">
      <c r="A8127" s="3">
        <f>_xlfn.XLOOKUP(Table16[[#This Row],[OrderID]],[3]!Table13456[No заказа],[3]!Table13456[Дата
отправки],"",0,1)</f>
        <v>45556</v>
      </c>
      <c r="B8127" s="2">
        <v>414488248</v>
      </c>
      <c r="C8127" s="2"/>
      <c r="D8127" s="2"/>
      <c r="E8127" s="3"/>
      <c r="F8127" s="3"/>
      <c r="H8127" s="5">
        <f>_xlfn.XLOOKUP(Table16[[#This Row],[OrderID]],[3]!Table13456[No заказа],[3]!Table13456[Количество],"",0,1)</f>
        <v>1</v>
      </c>
      <c r="I8127" s="5">
        <f>_xlfn.XLOOKUP(Table16[[#This Row],[OrderID]],[3]!Table13456[No заказа],[3]!Table13456[Цена],"",0,1)</f>
        <v>12469</v>
      </c>
      <c r="J8127" s="2" t="str">
        <f>M01_SETTINGS!$F$2</f>
        <v>KASPI</v>
      </c>
    </row>
    <row r="8128" spans="1:10" x14ac:dyDescent="0.35">
      <c r="A8128" s="3">
        <f>_xlfn.XLOOKUP(Table16[[#This Row],[OrderID]],[3]!Table13456[No заказа],[3]!Table13456[Дата
отправки],"",0,1)</f>
        <v>45556</v>
      </c>
      <c r="B8128" s="2">
        <v>414683347</v>
      </c>
      <c r="C8128" s="2"/>
      <c r="D8128" s="2"/>
      <c r="E8128" s="3"/>
      <c r="F8128" s="3"/>
      <c r="H8128" s="5">
        <f>_xlfn.XLOOKUP(Table16[[#This Row],[OrderID]],[3]!Table13456[No заказа],[3]!Table13456[Количество],"",0,1)</f>
        <v>1</v>
      </c>
      <c r="I8128" s="5">
        <f>_xlfn.XLOOKUP(Table16[[#This Row],[OrderID]],[3]!Table13456[No заказа],[3]!Table13456[Цена],"",0,1)</f>
        <v>7891</v>
      </c>
      <c r="J8128" s="2" t="str">
        <f>M01_SETTINGS!$F$2</f>
        <v>KASPI</v>
      </c>
    </row>
    <row r="8129" spans="1:10" x14ac:dyDescent="0.35">
      <c r="A8129" s="3">
        <f>_xlfn.XLOOKUP(Table16[[#This Row],[OrderID]],[3]!Table13456[No заказа],[3]!Table13456[Дата
отправки],"",0,1)</f>
        <v>45556</v>
      </c>
      <c r="B8129" s="2">
        <v>414594989</v>
      </c>
      <c r="C8129" s="2"/>
      <c r="D8129" s="2"/>
      <c r="E8129" s="3"/>
      <c r="F8129" s="3"/>
      <c r="H8129" s="5">
        <f>_xlfn.XLOOKUP(Table16[[#This Row],[OrderID]],[3]!Table13456[No заказа],[3]!Table13456[Количество],"",0,1)</f>
        <v>1</v>
      </c>
      <c r="I8129" s="5">
        <f>_xlfn.XLOOKUP(Table16[[#This Row],[OrderID]],[3]!Table13456[No заказа],[3]!Table13456[Цена],"",0,1)</f>
        <v>7889</v>
      </c>
      <c r="J8129" s="2" t="str">
        <f>M01_SETTINGS!$F$2</f>
        <v>KASPI</v>
      </c>
    </row>
    <row r="8130" spans="1:10" x14ac:dyDescent="0.35">
      <c r="A8130" s="3">
        <f>_xlfn.XLOOKUP(Table16[[#This Row],[OrderID]],[3]!Table13456[No заказа],[3]!Table13456[Дата
отправки],"",0,1)</f>
        <v>45556</v>
      </c>
      <c r="B8130" s="2">
        <v>414500958</v>
      </c>
      <c r="C8130" s="2"/>
      <c r="D8130" s="2"/>
      <c r="E8130" s="3"/>
      <c r="F8130" s="3"/>
      <c r="H8130" s="5">
        <f>_xlfn.XLOOKUP(Table16[[#This Row],[OrderID]],[3]!Table13456[No заказа],[3]!Table13456[Количество],"",0,1)</f>
        <v>1</v>
      </c>
      <c r="I8130" s="5">
        <f>_xlfn.XLOOKUP(Table16[[#This Row],[OrderID]],[3]!Table13456[No заказа],[3]!Table13456[Цена],"",0,1)</f>
        <v>8988</v>
      </c>
      <c r="J8130" s="2" t="str">
        <f>M01_SETTINGS!$F$2</f>
        <v>KASPI</v>
      </c>
    </row>
    <row r="8131" spans="1:10" x14ac:dyDescent="0.35">
      <c r="A8131" s="3">
        <f>_xlfn.XLOOKUP(Table16[[#This Row],[OrderID]],[3]!Table13456[No заказа],[3]!Table13456[Дата
отправки],"",0,1)</f>
        <v>45556</v>
      </c>
      <c r="B8131" s="2">
        <v>414604371</v>
      </c>
      <c r="C8131" s="2"/>
      <c r="D8131" s="2"/>
      <c r="E8131" s="3"/>
      <c r="F8131" s="3"/>
      <c r="H8131" s="5">
        <f>_xlfn.XLOOKUP(Table16[[#This Row],[OrderID]],[3]!Table13456[No заказа],[3]!Table13456[Количество],"",0,1)</f>
        <v>1</v>
      </c>
      <c r="I8131" s="5">
        <f>_xlfn.XLOOKUP(Table16[[#This Row],[OrderID]],[3]!Table13456[No заказа],[3]!Table13456[Цена],"",0,1)</f>
        <v>12464</v>
      </c>
      <c r="J8131" s="2" t="str">
        <f>M01_SETTINGS!$F$2</f>
        <v>KASPI</v>
      </c>
    </row>
    <row r="8132" spans="1:10" x14ac:dyDescent="0.35">
      <c r="A8132" s="3">
        <f>_xlfn.XLOOKUP(Table16[[#This Row],[OrderID]],[3]!Table13456[No заказа],[3]!Table13456[Дата
отправки],"",0,1)</f>
        <v>45556</v>
      </c>
      <c r="B8132" s="2">
        <v>414615104</v>
      </c>
      <c r="C8132" s="2"/>
      <c r="D8132" s="2"/>
      <c r="E8132" s="3"/>
      <c r="F8132" s="3"/>
      <c r="H8132" s="5">
        <f>_xlfn.XLOOKUP(Table16[[#This Row],[OrderID]],[3]!Table13456[No заказа],[3]!Table13456[Количество],"",0,1)</f>
        <v>1</v>
      </c>
      <c r="I8132" s="5">
        <f>_xlfn.XLOOKUP(Table16[[#This Row],[OrderID]],[3]!Table13456[No заказа],[3]!Table13456[Цена],"",0,1)</f>
        <v>9897</v>
      </c>
      <c r="J8132" s="2" t="str">
        <f>M01_SETTINGS!$F$2</f>
        <v>KASPI</v>
      </c>
    </row>
    <row r="8133" spans="1:10" x14ac:dyDescent="0.35">
      <c r="A8133" s="3">
        <f>_xlfn.XLOOKUP(Table16[[#This Row],[OrderID]],[3]!Table13456[No заказа],[3]!Table13456[Дата
отправки],"",0,1)</f>
        <v>45556</v>
      </c>
      <c r="B8133" s="2">
        <v>414673352</v>
      </c>
      <c r="C8133" s="2"/>
      <c r="D8133" s="2"/>
      <c r="E8133" s="3"/>
      <c r="F8133" s="3"/>
      <c r="H8133" s="5">
        <f>_xlfn.XLOOKUP(Table16[[#This Row],[OrderID]],[3]!Table13456[No заказа],[3]!Table13456[Количество],"",0,1)</f>
        <v>1</v>
      </c>
      <c r="I8133" s="5">
        <f>_xlfn.XLOOKUP(Table16[[#This Row],[OrderID]],[3]!Table13456[No заказа],[3]!Table13456[Цена],"",0,1)</f>
        <v>9897</v>
      </c>
      <c r="J8133" s="2" t="str">
        <f>M01_SETTINGS!$F$2</f>
        <v>KASPI</v>
      </c>
    </row>
    <row r="8134" spans="1:10" x14ac:dyDescent="0.35">
      <c r="A8134" s="3">
        <f>_xlfn.XLOOKUP(Table16[[#This Row],[OrderID]],[3]!Table13456[No заказа],[3]!Table13456[Дата
отправки],"",0,1)</f>
        <v>45556</v>
      </c>
      <c r="B8134" s="2">
        <v>414782502</v>
      </c>
      <c r="C8134" s="2"/>
      <c r="D8134" s="2"/>
      <c r="E8134" s="3"/>
      <c r="F8134" s="3"/>
      <c r="H8134" s="5">
        <f>_xlfn.XLOOKUP(Table16[[#This Row],[OrderID]],[3]!Table13456[No заказа],[3]!Table13456[Количество],"",0,1)</f>
        <v>1</v>
      </c>
      <c r="I8134" s="5">
        <f>_xlfn.XLOOKUP(Table16[[#This Row],[OrderID]],[3]!Table13456[No заказа],[3]!Table13456[Цена],"",0,1)</f>
        <v>8999</v>
      </c>
      <c r="J8134" s="2" t="str">
        <f>M01_SETTINGS!$F$2</f>
        <v>KASPI</v>
      </c>
    </row>
    <row r="8135" spans="1:10" x14ac:dyDescent="0.35">
      <c r="A8135" s="3">
        <f>_xlfn.XLOOKUP(Table16[[#This Row],[OrderID]],[3]!Table13456[No заказа],[3]!Table13456[Дата
отправки],"",0,1)</f>
        <v>45556</v>
      </c>
      <c r="B8135" s="2">
        <v>414444297</v>
      </c>
      <c r="C8135" s="2"/>
      <c r="D8135" s="2"/>
      <c r="E8135" s="3"/>
      <c r="F8135" s="3"/>
      <c r="H8135" s="5">
        <f>_xlfn.XLOOKUP(Table16[[#This Row],[OrderID]],[3]!Table13456[No заказа],[3]!Table13456[Количество],"",0,1)</f>
        <v>1</v>
      </c>
      <c r="I8135" s="5">
        <f>_xlfn.XLOOKUP(Table16[[#This Row],[OrderID]],[3]!Table13456[No заказа],[3]!Table13456[Цена],"",0,1)</f>
        <v>7891</v>
      </c>
      <c r="J8135" s="2" t="str">
        <f>M01_SETTINGS!$F$2</f>
        <v>KASPI</v>
      </c>
    </row>
    <row r="8136" spans="1:10" x14ac:dyDescent="0.35">
      <c r="A8136" s="3">
        <f>_xlfn.XLOOKUP(Table16[[#This Row],[OrderID]],[3]!Table13456[No заказа],[3]!Table13456[Дата
отправки],"",0,1)</f>
        <v>45556</v>
      </c>
      <c r="B8136" s="2">
        <v>414615790</v>
      </c>
      <c r="C8136" s="2"/>
      <c r="D8136" s="2"/>
      <c r="E8136" s="3"/>
      <c r="F8136" s="3"/>
      <c r="H8136" s="5">
        <f>_xlfn.XLOOKUP(Table16[[#This Row],[OrderID]],[3]!Table13456[No заказа],[3]!Table13456[Количество],"",0,1)</f>
        <v>1</v>
      </c>
      <c r="I8136" s="5">
        <f>_xlfn.XLOOKUP(Table16[[#This Row],[OrderID]],[3]!Table13456[No заказа],[3]!Table13456[Цена],"",0,1)</f>
        <v>7834</v>
      </c>
      <c r="J8136" s="2" t="str">
        <f>M01_SETTINGS!$F$2</f>
        <v>KASPI</v>
      </c>
    </row>
    <row r="8137" spans="1:10" x14ac:dyDescent="0.35">
      <c r="A8137" s="3">
        <f>_xlfn.XLOOKUP(Table16[[#This Row],[OrderID]],[3]!Table13456[No заказа],[3]!Table13456[Дата
отправки],"",0,1)</f>
        <v>45556</v>
      </c>
      <c r="B8137" s="2">
        <v>414635295</v>
      </c>
      <c r="C8137" s="2"/>
      <c r="D8137" s="2"/>
      <c r="E8137" s="3"/>
      <c r="F8137" s="3"/>
      <c r="H8137" s="5">
        <f>_xlfn.XLOOKUP(Table16[[#This Row],[OrderID]],[3]!Table13456[No заказа],[3]!Table13456[Количество],"",0,1)</f>
        <v>1</v>
      </c>
      <c r="I8137" s="5">
        <f>_xlfn.XLOOKUP(Table16[[#This Row],[OrderID]],[3]!Table13456[No заказа],[3]!Table13456[Цена],"",0,1)</f>
        <v>8993</v>
      </c>
      <c r="J8137" s="2" t="str">
        <f>M01_SETTINGS!$F$2</f>
        <v>KASPI</v>
      </c>
    </row>
    <row r="8138" spans="1:10" x14ac:dyDescent="0.35">
      <c r="A8138" s="3">
        <f>_xlfn.XLOOKUP(Table16[[#This Row],[OrderID]],[3]!Table13456[No заказа],[3]!Table13456[Дата
отправки],"",0,1)</f>
        <v>45556</v>
      </c>
      <c r="B8138" s="2">
        <v>414618044</v>
      </c>
      <c r="C8138" s="2"/>
      <c r="D8138" s="2"/>
      <c r="E8138" s="3"/>
      <c r="F8138" s="3"/>
      <c r="H8138" s="5">
        <f>_xlfn.XLOOKUP(Table16[[#This Row],[OrderID]],[3]!Table13456[No заказа],[3]!Table13456[Количество],"",0,1)</f>
        <v>1</v>
      </c>
      <c r="I8138" s="5">
        <f>_xlfn.XLOOKUP(Table16[[#This Row],[OrderID]],[3]!Table13456[No заказа],[3]!Table13456[Цена],"",0,1)</f>
        <v>8413</v>
      </c>
      <c r="J8138" s="2" t="str">
        <f>M01_SETTINGS!$F$2</f>
        <v>KASPI</v>
      </c>
    </row>
    <row r="8139" spans="1:10" x14ac:dyDescent="0.35">
      <c r="A8139" s="3">
        <f>_xlfn.XLOOKUP(Table16[[#This Row],[OrderID]],[3]!Table13456[No заказа],[3]!Table13456[Дата
отправки],"",0,1)</f>
        <v>45556</v>
      </c>
      <c r="B8139" s="2">
        <v>414637922</v>
      </c>
      <c r="C8139" s="2"/>
      <c r="D8139" s="2"/>
      <c r="E8139" s="3"/>
      <c r="F8139" s="3"/>
      <c r="H8139" s="5">
        <f>_xlfn.XLOOKUP(Table16[[#This Row],[OrderID]],[3]!Table13456[No заказа],[3]!Table13456[Количество],"",0,1)</f>
        <v>1</v>
      </c>
      <c r="I8139" s="5">
        <f>_xlfn.XLOOKUP(Table16[[#This Row],[OrderID]],[3]!Table13456[No заказа],[3]!Table13456[Цена],"",0,1)</f>
        <v>11561</v>
      </c>
      <c r="J8139" s="2" t="str">
        <f>M01_SETTINGS!$F$2</f>
        <v>KASPI</v>
      </c>
    </row>
    <row r="8140" spans="1:10" x14ac:dyDescent="0.35">
      <c r="A8140" s="3">
        <f>_xlfn.XLOOKUP(Table16[[#This Row],[OrderID]],[3]!Table13456[No заказа],[3]!Table13456[Дата
отправки],"",0,1)</f>
        <v>45556</v>
      </c>
      <c r="B8140" s="2">
        <v>414654867</v>
      </c>
      <c r="C8140" s="2"/>
      <c r="D8140" s="2"/>
      <c r="E8140" s="3"/>
      <c r="F8140" s="3"/>
      <c r="H8140" s="5">
        <f>_xlfn.XLOOKUP(Table16[[#This Row],[OrderID]],[3]!Table13456[No заказа],[3]!Table13456[Количество],"",0,1)</f>
        <v>1</v>
      </c>
      <c r="I8140" s="5">
        <f>_xlfn.XLOOKUP(Table16[[#This Row],[OrderID]],[3]!Table13456[No заказа],[3]!Table13456[Цена],"",0,1)</f>
        <v>8962</v>
      </c>
      <c r="J8140" s="2" t="str">
        <f>M01_SETTINGS!$F$2</f>
        <v>KASPI</v>
      </c>
    </row>
    <row r="8141" spans="1:10" x14ac:dyDescent="0.35">
      <c r="A8141" s="3">
        <f>_xlfn.XLOOKUP(Table16[[#This Row],[OrderID]],[3]!Table13456[No заказа],[3]!Table13456[Дата
отправки],"",0,1)</f>
        <v>45556</v>
      </c>
      <c r="B8141" s="2">
        <v>414630879</v>
      </c>
      <c r="C8141" s="2"/>
      <c r="D8141" s="2"/>
      <c r="E8141" s="3"/>
      <c r="F8141" s="3"/>
      <c r="H8141" s="5">
        <f>_xlfn.XLOOKUP(Table16[[#This Row],[OrderID]],[3]!Table13456[No заказа],[3]!Table13456[Количество],"",0,1)</f>
        <v>1</v>
      </c>
      <c r="I8141" s="5">
        <f>_xlfn.XLOOKUP(Table16[[#This Row],[OrderID]],[3]!Table13456[No заказа],[3]!Table13456[Цена],"",0,1)</f>
        <v>12983</v>
      </c>
      <c r="J8141" s="2" t="str">
        <f>M01_SETTINGS!$F$2</f>
        <v>KASPI</v>
      </c>
    </row>
    <row r="8142" spans="1:10" x14ac:dyDescent="0.35">
      <c r="A8142" s="3">
        <f>_xlfn.XLOOKUP(Table16[[#This Row],[OrderID]],[3]!Table13456[No заказа],[3]!Table13456[Дата
отправки],"",0,1)</f>
        <v>45556</v>
      </c>
      <c r="B8142" s="2">
        <v>414743732</v>
      </c>
      <c r="C8142" s="2"/>
      <c r="D8142" s="2"/>
      <c r="E8142" s="3"/>
      <c r="F8142" s="3"/>
      <c r="H8142" s="5">
        <f>_xlfn.XLOOKUP(Table16[[#This Row],[OrderID]],[3]!Table13456[No заказа],[3]!Table13456[Количество],"",0,1)</f>
        <v>1</v>
      </c>
      <c r="I8142" s="5">
        <f>_xlfn.XLOOKUP(Table16[[#This Row],[OrderID]],[3]!Table13456[No заказа],[3]!Table13456[Цена],"",0,1)</f>
        <v>8999</v>
      </c>
      <c r="J8142" s="2" t="str">
        <f>M01_SETTINGS!$F$2</f>
        <v>KASPI</v>
      </c>
    </row>
    <row r="8143" spans="1:10" x14ac:dyDescent="0.35">
      <c r="A8143" s="3">
        <f>_xlfn.XLOOKUP(Table16[[#This Row],[OrderID]],[3]!Table13456[No заказа],[3]!Table13456[Дата
отправки],"",0,1)</f>
        <v>45556</v>
      </c>
      <c r="B8143" s="2">
        <v>414713992</v>
      </c>
      <c r="C8143" s="2"/>
      <c r="D8143" s="2"/>
      <c r="E8143" s="3"/>
      <c r="F8143" s="3"/>
      <c r="H8143" s="5">
        <f>_xlfn.XLOOKUP(Table16[[#This Row],[OrderID]],[3]!Table13456[No заказа],[3]!Table13456[Количество],"",0,1)</f>
        <v>1</v>
      </c>
      <c r="I8143" s="5">
        <f>_xlfn.XLOOKUP(Table16[[#This Row],[OrderID]],[3]!Table13456[No заказа],[3]!Table13456[Цена],"",0,1)</f>
        <v>8994</v>
      </c>
      <c r="J8143" s="2" t="str">
        <f>M01_SETTINGS!$F$2</f>
        <v>KASPI</v>
      </c>
    </row>
    <row r="8144" spans="1:10" x14ac:dyDescent="0.35">
      <c r="A8144" s="3">
        <f>_xlfn.XLOOKUP(Table16[[#This Row],[OrderID]],[3]!Table13456[No заказа],[3]!Table13456[Дата
отправки],"",0,1)</f>
        <v>45555</v>
      </c>
      <c r="B8144" s="2">
        <v>414417054</v>
      </c>
      <c r="C8144" s="2"/>
      <c r="D8144" s="2"/>
      <c r="E8144" s="3"/>
      <c r="F8144" s="3"/>
      <c r="H8144" s="5">
        <f>_xlfn.XLOOKUP(Table16[[#This Row],[OrderID]],[3]!Table13456[No заказа],[3]!Table13456[Количество],"",0,1)</f>
        <v>1</v>
      </c>
      <c r="I8144" s="5">
        <f>_xlfn.XLOOKUP(Table16[[#This Row],[OrderID]],[3]!Table13456[No заказа],[3]!Table13456[Цена],"",0,1)</f>
        <v>8988</v>
      </c>
      <c r="J8144" s="2" t="str">
        <f>M01_SETTINGS!$F$2</f>
        <v>KASPI</v>
      </c>
    </row>
    <row r="8145" spans="1:10" x14ac:dyDescent="0.35">
      <c r="A8145" s="3">
        <f>_xlfn.XLOOKUP(Table16[[#This Row],[OrderID]],[3]!Table13456[No заказа],[3]!Table13456[Дата
отправки],"",0,1)</f>
        <v>45555</v>
      </c>
      <c r="B8145" s="2">
        <v>414408609</v>
      </c>
      <c r="C8145" s="2"/>
      <c r="D8145" s="2"/>
      <c r="E8145" s="3"/>
      <c r="F8145" s="3"/>
      <c r="H8145" s="5">
        <f>_xlfn.XLOOKUP(Table16[[#This Row],[OrderID]],[3]!Table13456[No заказа],[3]!Table13456[Количество],"",0,1)</f>
        <v>1</v>
      </c>
      <c r="I8145" s="5">
        <f>_xlfn.XLOOKUP(Table16[[#This Row],[OrderID]],[3]!Table13456[No заказа],[3]!Table13456[Цена],"",0,1)</f>
        <v>7879</v>
      </c>
      <c r="J8145" s="2" t="str">
        <f>M01_SETTINGS!$F$2</f>
        <v>KASPI</v>
      </c>
    </row>
    <row r="8146" spans="1:10" x14ac:dyDescent="0.35">
      <c r="A8146" s="3">
        <f>_xlfn.XLOOKUP(Table16[[#This Row],[OrderID]],[3]!Table13456[No заказа],[3]!Table13456[Дата
отправки],"",0,1)</f>
        <v>45555</v>
      </c>
      <c r="B8146" s="2">
        <v>414394098</v>
      </c>
      <c r="C8146" s="2"/>
      <c r="D8146" s="2"/>
      <c r="E8146" s="3"/>
      <c r="F8146" s="3"/>
      <c r="H8146" s="5">
        <f>_xlfn.XLOOKUP(Table16[[#This Row],[OrderID]],[3]!Table13456[No заказа],[3]!Table13456[Количество],"",0,1)</f>
        <v>1</v>
      </c>
      <c r="I8146" s="5">
        <f>_xlfn.XLOOKUP(Table16[[#This Row],[OrderID]],[3]!Table13456[No заказа],[3]!Table13456[Цена],"",0,1)</f>
        <v>7890</v>
      </c>
      <c r="J8146" s="2" t="str">
        <f>M01_SETTINGS!$F$2</f>
        <v>KASPI</v>
      </c>
    </row>
    <row r="8147" spans="1:10" x14ac:dyDescent="0.35">
      <c r="A8147" s="3">
        <f>_xlfn.XLOOKUP(Table16[[#This Row],[OrderID]],[3]!Table13456[No заказа],[3]!Table13456[Дата
отправки],"",0,1)</f>
        <v>45555</v>
      </c>
      <c r="B8147" s="2">
        <v>414159390</v>
      </c>
      <c r="C8147" s="2"/>
      <c r="D8147" s="2"/>
      <c r="E8147" s="3"/>
      <c r="F8147" s="3"/>
      <c r="H8147" s="5">
        <f>_xlfn.XLOOKUP(Table16[[#This Row],[OrderID]],[3]!Table13456[No заказа],[3]!Table13456[Количество],"",0,1)</f>
        <v>1</v>
      </c>
      <c r="I8147" s="5">
        <f>_xlfn.XLOOKUP(Table16[[#This Row],[OrderID]],[3]!Table13456[No заказа],[3]!Table13456[Цена],"",0,1)</f>
        <v>8998</v>
      </c>
      <c r="J8147" s="2" t="str">
        <f>M01_SETTINGS!$F$2</f>
        <v>KASPI</v>
      </c>
    </row>
    <row r="8148" spans="1:10" x14ac:dyDescent="0.35">
      <c r="A8148" s="3">
        <f>_xlfn.XLOOKUP(Table16[[#This Row],[OrderID]],[3]!Table13456[No заказа],[3]!Table13456[Дата
отправки],"",0,1)</f>
        <v>45555</v>
      </c>
      <c r="B8148" s="2">
        <v>414070390</v>
      </c>
      <c r="C8148" s="2"/>
      <c r="D8148" s="2"/>
      <c r="E8148" s="3"/>
      <c r="F8148" s="3"/>
      <c r="H8148" s="5">
        <f>_xlfn.XLOOKUP(Table16[[#This Row],[OrderID]],[3]!Table13456[No заказа],[3]!Table13456[Количество],"",0,1)</f>
        <v>1</v>
      </c>
      <c r="I8148" s="5">
        <f>_xlfn.XLOOKUP(Table16[[#This Row],[OrderID]],[3]!Table13456[No заказа],[3]!Table13456[Цена],"",0,1)</f>
        <v>8954</v>
      </c>
      <c r="J8148" s="2" t="str">
        <f>M01_SETTINGS!$F$2</f>
        <v>KASPI</v>
      </c>
    </row>
    <row r="8149" spans="1:10" x14ac:dyDescent="0.35">
      <c r="A8149" s="3">
        <f>_xlfn.XLOOKUP(Table16[[#This Row],[OrderID]],[3]!Table13456[No заказа],[3]!Table13456[Дата
отправки],"",0,1)</f>
        <v>45555</v>
      </c>
      <c r="B8149" s="2">
        <v>414073192</v>
      </c>
      <c r="C8149" s="2"/>
      <c r="D8149" s="2"/>
      <c r="E8149" s="3"/>
      <c r="F8149" s="3"/>
      <c r="H8149" s="5">
        <f>_xlfn.XLOOKUP(Table16[[#This Row],[OrderID]],[3]!Table13456[No заказа],[3]!Table13456[Количество],"",0,1)</f>
        <v>1</v>
      </c>
      <c r="I8149" s="5">
        <f>_xlfn.XLOOKUP(Table16[[#This Row],[OrderID]],[3]!Table13456[No заказа],[3]!Table13456[Цена],"",0,1)</f>
        <v>8993</v>
      </c>
      <c r="J8149" s="2" t="str">
        <f>M01_SETTINGS!$F$2</f>
        <v>KASPI</v>
      </c>
    </row>
    <row r="8150" spans="1:10" x14ac:dyDescent="0.35">
      <c r="A8150" s="3">
        <f>_xlfn.XLOOKUP(Table16[[#This Row],[OrderID]],[3]!Table13456[No заказа],[3]!Table13456[Дата
отправки],"",0,1)</f>
        <v>45555</v>
      </c>
      <c r="B8150" s="2">
        <v>414137577</v>
      </c>
      <c r="C8150" s="2"/>
      <c r="D8150" s="2"/>
      <c r="E8150" s="3"/>
      <c r="F8150" s="3"/>
      <c r="H8150" s="5">
        <f>_xlfn.XLOOKUP(Table16[[#This Row],[OrderID]],[3]!Table13456[No заказа],[3]!Table13456[Количество],"",0,1)</f>
        <v>1</v>
      </c>
      <c r="I8150" s="5">
        <f>_xlfn.XLOOKUP(Table16[[#This Row],[OrderID]],[3]!Table13456[No заказа],[3]!Table13456[Цена],"",0,1)</f>
        <v>8993</v>
      </c>
      <c r="J8150" s="2" t="str">
        <f>M01_SETTINGS!$F$2</f>
        <v>KASPI</v>
      </c>
    </row>
    <row r="8151" spans="1:10" x14ac:dyDescent="0.35">
      <c r="A8151" s="3">
        <f>_xlfn.XLOOKUP(Table16[[#This Row],[OrderID]],[3]!Table13456[No заказа],[3]!Table13456[Дата
отправки],"",0,1)</f>
        <v>45555</v>
      </c>
      <c r="B8151" s="2">
        <v>414241188</v>
      </c>
      <c r="C8151" s="2"/>
      <c r="D8151" s="2"/>
      <c r="E8151" s="3"/>
      <c r="F8151" s="3"/>
      <c r="H8151" s="5">
        <f>_xlfn.XLOOKUP(Table16[[#This Row],[OrderID]],[3]!Table13456[No заказа],[3]!Table13456[Количество],"",0,1)</f>
        <v>1</v>
      </c>
      <c r="I8151" s="5">
        <f>_xlfn.XLOOKUP(Table16[[#This Row],[OrderID]],[3]!Table13456[No заказа],[3]!Table13456[Цена],"",0,1)</f>
        <v>8993</v>
      </c>
      <c r="J8151" s="2" t="str">
        <f>M01_SETTINGS!$F$2</f>
        <v>KASPI</v>
      </c>
    </row>
    <row r="8152" spans="1:10" x14ac:dyDescent="0.35">
      <c r="A8152" s="3">
        <f>_xlfn.XLOOKUP(Table16[[#This Row],[OrderID]],[3]!Table13456[No заказа],[3]!Table13456[Дата
отправки],"",0,1)</f>
        <v>45555</v>
      </c>
      <c r="B8152" s="2">
        <v>414292097</v>
      </c>
      <c r="C8152" s="2"/>
      <c r="D8152" s="2"/>
      <c r="E8152" s="3"/>
      <c r="F8152" s="3"/>
      <c r="H8152" s="5">
        <f>_xlfn.XLOOKUP(Table16[[#This Row],[OrderID]],[3]!Table13456[No заказа],[3]!Table13456[Количество],"",0,1)</f>
        <v>1</v>
      </c>
      <c r="I8152" s="5">
        <f>_xlfn.XLOOKUP(Table16[[#This Row],[OrderID]],[3]!Table13456[No заказа],[3]!Table13456[Цена],"",0,1)</f>
        <v>8993</v>
      </c>
      <c r="J8152" s="2" t="str">
        <f>M01_SETTINGS!$F$2</f>
        <v>KASPI</v>
      </c>
    </row>
    <row r="8153" spans="1:10" x14ac:dyDescent="0.35">
      <c r="A8153" s="3">
        <f>_xlfn.XLOOKUP(Table16[[#This Row],[OrderID]],[3]!Table13456[No заказа],[3]!Table13456[Дата
отправки],"",0,1)</f>
        <v>45555</v>
      </c>
      <c r="B8153" s="2">
        <v>414084131</v>
      </c>
      <c r="C8153" s="2"/>
      <c r="D8153" s="2"/>
      <c r="E8153" s="3"/>
      <c r="F8153" s="3"/>
      <c r="H8153" s="5">
        <f>_xlfn.XLOOKUP(Table16[[#This Row],[OrderID]],[3]!Table13456[No заказа],[3]!Table13456[Количество],"",0,1)</f>
        <v>1</v>
      </c>
      <c r="I8153" s="5">
        <f>_xlfn.XLOOKUP(Table16[[#This Row],[OrderID]],[3]!Table13456[No заказа],[3]!Table13456[Цена],"",0,1)</f>
        <v>8293</v>
      </c>
      <c r="J8153" s="2" t="str">
        <f>M01_SETTINGS!$F$2</f>
        <v>KASPI</v>
      </c>
    </row>
    <row r="8154" spans="1:10" x14ac:dyDescent="0.35">
      <c r="A8154" s="3">
        <f>_xlfn.XLOOKUP(Table16[[#This Row],[OrderID]],[3]!Table13456[No заказа],[3]!Table13456[Дата
отправки],"",0,1)</f>
        <v>45555</v>
      </c>
      <c r="B8154" s="2">
        <v>414253030</v>
      </c>
      <c r="C8154" s="2"/>
      <c r="D8154" s="2"/>
      <c r="E8154" s="3"/>
      <c r="F8154" s="3"/>
      <c r="H8154" s="5">
        <f>_xlfn.XLOOKUP(Table16[[#This Row],[OrderID]],[3]!Table13456[No заказа],[3]!Table13456[Количество],"",0,1)</f>
        <v>1</v>
      </c>
      <c r="I8154" s="5">
        <f>_xlfn.XLOOKUP(Table16[[#This Row],[OrderID]],[3]!Table13456[No заказа],[3]!Table13456[Цена],"",0,1)</f>
        <v>8993</v>
      </c>
      <c r="J8154" s="2" t="str">
        <f>M01_SETTINGS!$F$2</f>
        <v>KASPI</v>
      </c>
    </row>
    <row r="8155" spans="1:10" x14ac:dyDescent="0.35">
      <c r="A8155" s="3">
        <f>_xlfn.XLOOKUP(Table16[[#This Row],[OrderID]],[3]!Table13456[No заказа],[3]!Table13456[Дата
отправки],"",0,1)</f>
        <v>45555</v>
      </c>
      <c r="B8155" s="2">
        <v>414080355</v>
      </c>
      <c r="C8155" s="2"/>
      <c r="D8155" s="2"/>
      <c r="E8155" s="3"/>
      <c r="F8155" s="3"/>
      <c r="H8155" s="5">
        <f>_xlfn.XLOOKUP(Table16[[#This Row],[OrderID]],[3]!Table13456[No заказа],[3]!Table13456[Количество],"",0,1)</f>
        <v>1</v>
      </c>
      <c r="I8155" s="5">
        <f>_xlfn.XLOOKUP(Table16[[#This Row],[OrderID]],[3]!Table13456[No заказа],[3]!Table13456[Цена],"",0,1)</f>
        <v>9404</v>
      </c>
      <c r="J8155" s="2" t="str">
        <f>M01_SETTINGS!$F$2</f>
        <v>KASPI</v>
      </c>
    </row>
    <row r="8156" spans="1:10" x14ac:dyDescent="0.35">
      <c r="A8156" s="3">
        <f>_xlfn.XLOOKUP(Table16[[#This Row],[OrderID]],[3]!Table13456[No заказа],[3]!Table13456[Дата
отправки],"",0,1)</f>
        <v>45555</v>
      </c>
      <c r="B8156" s="2">
        <v>414060823</v>
      </c>
      <c r="C8156" s="2"/>
      <c r="D8156" s="2"/>
      <c r="E8156" s="3"/>
      <c r="F8156" s="3"/>
      <c r="H8156" s="5">
        <f>_xlfn.XLOOKUP(Table16[[#This Row],[OrderID]],[3]!Table13456[No заказа],[3]!Table13456[Количество],"",0,1)</f>
        <v>1</v>
      </c>
      <c r="I8156" s="5">
        <f>_xlfn.XLOOKUP(Table16[[#This Row],[OrderID]],[3]!Table13456[No заказа],[3]!Table13456[Цена],"",0,1)</f>
        <v>9407</v>
      </c>
      <c r="J8156" s="2" t="str">
        <f>M01_SETTINGS!$F$2</f>
        <v>KASPI</v>
      </c>
    </row>
    <row r="8157" spans="1:10" x14ac:dyDescent="0.35">
      <c r="A8157" s="3">
        <f>_xlfn.XLOOKUP(Table16[[#This Row],[OrderID]],[3]!Table13456[No заказа],[3]!Table13456[Дата
отправки],"",0,1)</f>
        <v>45555</v>
      </c>
      <c r="B8157" s="2">
        <v>414396269</v>
      </c>
      <c r="C8157" s="2"/>
      <c r="D8157" s="2"/>
      <c r="E8157" s="3"/>
      <c r="F8157" s="3"/>
      <c r="H8157" s="5">
        <f>_xlfn.XLOOKUP(Table16[[#This Row],[OrderID]],[3]!Table13456[No заказа],[3]!Table13456[Количество],"",0,1)</f>
        <v>1</v>
      </c>
      <c r="I8157" s="5">
        <f>_xlfn.XLOOKUP(Table16[[#This Row],[OrderID]],[3]!Table13456[No заказа],[3]!Table13456[Цена],"",0,1)</f>
        <v>8993</v>
      </c>
      <c r="J8157" s="2" t="str">
        <f>M01_SETTINGS!$F$2</f>
        <v>KASPI</v>
      </c>
    </row>
    <row r="8158" spans="1:10" x14ac:dyDescent="0.35">
      <c r="A8158" s="3">
        <f>_xlfn.XLOOKUP(Table16[[#This Row],[OrderID]],[3]!Table13456[No заказа],[3]!Table13456[Дата
отправки],"",0,1)</f>
        <v>45555</v>
      </c>
      <c r="B8158" s="2">
        <v>414035922</v>
      </c>
      <c r="C8158" s="2"/>
      <c r="D8158" s="2"/>
      <c r="E8158" s="3"/>
      <c r="F8158" s="3"/>
      <c r="H8158" s="5">
        <f>_xlfn.XLOOKUP(Table16[[#This Row],[OrderID]],[3]!Table13456[No заказа],[3]!Table13456[Количество],"",0,1)</f>
        <v>1</v>
      </c>
      <c r="I8158" s="5">
        <f>_xlfn.XLOOKUP(Table16[[#This Row],[OrderID]],[3]!Table13456[No заказа],[3]!Table13456[Цена],"",0,1)</f>
        <v>9800</v>
      </c>
      <c r="J8158" s="2" t="str">
        <f>M01_SETTINGS!$F$2</f>
        <v>KASPI</v>
      </c>
    </row>
    <row r="8159" spans="1:10" x14ac:dyDescent="0.35">
      <c r="A8159" s="3">
        <f>_xlfn.XLOOKUP(Table16[[#This Row],[OrderID]],[3]!Table13456[No заказа],[3]!Table13456[Дата
отправки],"",0,1)</f>
        <v>45555</v>
      </c>
      <c r="B8159" s="2">
        <v>414323387</v>
      </c>
      <c r="C8159" s="2"/>
      <c r="D8159" s="2"/>
      <c r="E8159" s="3"/>
      <c r="F8159" s="3"/>
      <c r="H8159" s="5">
        <f>_xlfn.XLOOKUP(Table16[[#This Row],[OrderID]],[3]!Table13456[No заказа],[3]!Table13456[Количество],"",0,1)</f>
        <v>1</v>
      </c>
      <c r="I8159" s="5">
        <f>_xlfn.XLOOKUP(Table16[[#This Row],[OrderID]],[3]!Table13456[No заказа],[3]!Table13456[Цена],"",0,1)</f>
        <v>7927</v>
      </c>
      <c r="J8159" s="2" t="str">
        <f>M01_SETTINGS!$F$2</f>
        <v>KASPI</v>
      </c>
    </row>
    <row r="8160" spans="1:10" x14ac:dyDescent="0.35">
      <c r="A8160" s="3">
        <f>_xlfn.XLOOKUP(Table16[[#This Row],[OrderID]],[3]!Table13456[No заказа],[3]!Table13456[Дата
отправки],"",0,1)</f>
        <v>45555</v>
      </c>
      <c r="B8160" s="2">
        <v>414238203</v>
      </c>
      <c r="C8160" s="2"/>
      <c r="D8160" s="2"/>
      <c r="E8160" s="3"/>
      <c r="F8160" s="3"/>
      <c r="H8160" s="5">
        <f>_xlfn.XLOOKUP(Table16[[#This Row],[OrderID]],[3]!Table13456[No заказа],[3]!Table13456[Количество],"",0,1)</f>
        <v>1</v>
      </c>
      <c r="I8160" s="5">
        <f>_xlfn.XLOOKUP(Table16[[#This Row],[OrderID]],[3]!Table13456[No заказа],[3]!Table13456[Цена],"",0,1)</f>
        <v>8969</v>
      </c>
      <c r="J8160" s="2" t="str">
        <f>M01_SETTINGS!$F$2</f>
        <v>KASPI</v>
      </c>
    </row>
    <row r="8161" spans="1:10" x14ac:dyDescent="0.35">
      <c r="A8161" s="3">
        <f>_xlfn.XLOOKUP(Table16[[#This Row],[OrderID]],[3]!Table13456[No заказа],[3]!Table13456[Дата
отправки],"",0,1)</f>
        <v>45555</v>
      </c>
      <c r="B8161" s="2">
        <v>414408305</v>
      </c>
      <c r="C8161" s="2"/>
      <c r="D8161" s="2"/>
      <c r="E8161" s="3"/>
      <c r="F8161" s="3"/>
      <c r="H8161" s="5">
        <f>_xlfn.XLOOKUP(Table16[[#This Row],[OrderID]],[3]!Table13456[No заказа],[3]!Table13456[Количество],"",0,1)</f>
        <v>1</v>
      </c>
      <c r="I8161" s="5">
        <f>_xlfn.XLOOKUP(Table16[[#This Row],[OrderID]],[3]!Table13456[No заказа],[3]!Table13456[Цена],"",0,1)</f>
        <v>9889</v>
      </c>
      <c r="J8161" s="2" t="str">
        <f>M01_SETTINGS!$F$2</f>
        <v>KASPI</v>
      </c>
    </row>
    <row r="8162" spans="1:10" x14ac:dyDescent="0.35">
      <c r="A8162" s="3">
        <f>_xlfn.XLOOKUP(Table16[[#This Row],[OrderID]],[3]!Table13456[No заказа],[3]!Table13456[Дата
отправки],"",0,1)</f>
        <v>45555</v>
      </c>
      <c r="B8162" s="2">
        <v>414339742</v>
      </c>
      <c r="C8162" s="2"/>
      <c r="D8162" s="2"/>
      <c r="E8162" s="3"/>
      <c r="F8162" s="3"/>
      <c r="H8162" s="5">
        <f>_xlfn.XLOOKUP(Table16[[#This Row],[OrderID]],[3]!Table13456[No заказа],[3]!Table13456[Количество],"",0,1)</f>
        <v>1</v>
      </c>
      <c r="I8162" s="5">
        <f>_xlfn.XLOOKUP(Table16[[#This Row],[OrderID]],[3]!Table13456[No заказа],[3]!Table13456[Цена],"",0,1)</f>
        <v>7915</v>
      </c>
      <c r="J8162" s="2" t="str">
        <f>M01_SETTINGS!$F$2</f>
        <v>KASPI</v>
      </c>
    </row>
    <row r="8163" spans="1:10" x14ac:dyDescent="0.35">
      <c r="A8163" s="3">
        <f>_xlfn.XLOOKUP(Table16[[#This Row],[OrderID]],[3]!Table13456[No заказа],[3]!Table13456[Дата
отправки],"",0,1)</f>
        <v>45555</v>
      </c>
      <c r="B8163" s="2">
        <v>414411657</v>
      </c>
      <c r="C8163" s="2"/>
      <c r="D8163" s="2"/>
      <c r="E8163" s="3"/>
      <c r="F8163" s="3"/>
      <c r="H8163" s="5">
        <f>_xlfn.XLOOKUP(Table16[[#This Row],[OrderID]],[3]!Table13456[No заказа],[3]!Table13456[Количество],"",0,1)</f>
        <v>1</v>
      </c>
      <c r="I8163" s="5">
        <f>_xlfn.XLOOKUP(Table16[[#This Row],[OrderID]],[3]!Table13456[No заказа],[3]!Table13456[Цена],"",0,1)</f>
        <v>8967</v>
      </c>
      <c r="J8163" s="2" t="str">
        <f>M01_SETTINGS!$F$2</f>
        <v>KASPI</v>
      </c>
    </row>
    <row r="8164" spans="1:10" x14ac:dyDescent="0.35">
      <c r="A8164" s="3">
        <f>_xlfn.XLOOKUP(Table16[[#This Row],[OrderID]],[3]!Table13456[No заказа],[3]!Table13456[Дата
отправки],"",0,1)</f>
        <v>45555</v>
      </c>
      <c r="B8164" s="2">
        <v>414177030</v>
      </c>
      <c r="C8164" s="2"/>
      <c r="D8164" s="2"/>
      <c r="E8164" s="3"/>
      <c r="F8164" s="3"/>
      <c r="H8164" s="5">
        <f>_xlfn.XLOOKUP(Table16[[#This Row],[OrderID]],[3]!Table13456[No заказа],[3]!Table13456[Количество],"",0,1)</f>
        <v>1</v>
      </c>
      <c r="I8164" s="5">
        <f>_xlfn.XLOOKUP(Table16[[#This Row],[OrderID]],[3]!Table13456[No заказа],[3]!Table13456[Цена],"",0,1)</f>
        <v>11560</v>
      </c>
      <c r="J8164" s="2" t="str">
        <f>M01_SETTINGS!$F$2</f>
        <v>KASPI</v>
      </c>
    </row>
    <row r="8165" spans="1:10" x14ac:dyDescent="0.35">
      <c r="A8165" s="3">
        <f>_xlfn.XLOOKUP(Table16[[#This Row],[OrderID]],[3]!Table13456[No заказа],[3]!Table13456[Дата
отправки],"",0,1)</f>
        <v>45555</v>
      </c>
      <c r="B8165" s="2">
        <v>414070022</v>
      </c>
      <c r="C8165" s="2"/>
      <c r="D8165" s="2"/>
      <c r="E8165" s="3"/>
      <c r="F8165" s="3"/>
      <c r="H8165" s="5">
        <f>_xlfn.XLOOKUP(Table16[[#This Row],[OrderID]],[3]!Table13456[No заказа],[3]!Table13456[Количество],"",0,1)</f>
        <v>1</v>
      </c>
      <c r="I8165" s="5">
        <f>_xlfn.XLOOKUP(Table16[[#This Row],[OrderID]],[3]!Table13456[No заказа],[3]!Table13456[Цена],"",0,1)</f>
        <v>8996</v>
      </c>
      <c r="J8165" s="2" t="str">
        <f>M01_SETTINGS!$F$2</f>
        <v>KASPI</v>
      </c>
    </row>
    <row r="8166" spans="1:10" x14ac:dyDescent="0.35">
      <c r="A8166" s="3">
        <f>_xlfn.XLOOKUP(Table16[[#This Row],[OrderID]],[3]!Table13456[No заказа],[3]!Table13456[Дата
отправки],"",0,1)</f>
        <v>45555</v>
      </c>
      <c r="B8166" s="2">
        <v>414268110</v>
      </c>
      <c r="C8166" s="2"/>
      <c r="D8166" s="2"/>
      <c r="E8166" s="3"/>
      <c r="F8166" s="3"/>
      <c r="H8166" s="5">
        <f>_xlfn.XLOOKUP(Table16[[#This Row],[OrderID]],[3]!Table13456[No заказа],[3]!Table13456[Количество],"",0,1)</f>
        <v>1</v>
      </c>
      <c r="I8166" s="5">
        <f>_xlfn.XLOOKUP(Table16[[#This Row],[OrderID]],[3]!Table13456[No заказа],[3]!Table13456[Цена],"",0,1)</f>
        <v>8988</v>
      </c>
      <c r="J8166" s="2" t="str">
        <f>M01_SETTINGS!$F$2</f>
        <v>KASPI</v>
      </c>
    </row>
    <row r="8167" spans="1:10" x14ac:dyDescent="0.35">
      <c r="A8167" s="3">
        <f>_xlfn.XLOOKUP(Table16[[#This Row],[OrderID]],[3]!Table13456[No заказа],[3]!Table13456[Дата
отправки],"",0,1)</f>
        <v>45555</v>
      </c>
      <c r="B8167" s="2">
        <v>413950921</v>
      </c>
      <c r="C8167" s="2"/>
      <c r="D8167" s="2"/>
      <c r="E8167" s="3"/>
      <c r="F8167" s="3"/>
      <c r="H8167" s="5">
        <f>_xlfn.XLOOKUP(Table16[[#This Row],[OrderID]],[3]!Table13456[No заказа],[3]!Table13456[Количество],"",0,1)</f>
        <v>1</v>
      </c>
      <c r="I8167" s="5">
        <f>_xlfn.XLOOKUP(Table16[[#This Row],[OrderID]],[3]!Table13456[No заказа],[3]!Table13456[Цена],"",0,1)</f>
        <v>9430</v>
      </c>
      <c r="J8167" s="2" t="str">
        <f>M01_SETTINGS!$F$2</f>
        <v>KASPI</v>
      </c>
    </row>
    <row r="8168" spans="1:10" x14ac:dyDescent="0.35">
      <c r="A8168" s="3">
        <f>_xlfn.XLOOKUP(Table16[[#This Row],[OrderID]],[3]!Table13456[No заказа],[3]!Table13456[Дата
отправки],"",0,1)</f>
        <v>45555</v>
      </c>
      <c r="B8168" s="2">
        <v>414350153</v>
      </c>
      <c r="C8168" s="2"/>
      <c r="D8168" s="2"/>
      <c r="E8168" s="3"/>
      <c r="F8168" s="3"/>
      <c r="H8168" s="5">
        <f>_xlfn.XLOOKUP(Table16[[#This Row],[OrderID]],[3]!Table13456[No заказа],[3]!Table13456[Количество],"",0,1)</f>
        <v>1</v>
      </c>
      <c r="I8168" s="5">
        <f>_xlfn.XLOOKUP(Table16[[#This Row],[OrderID]],[3]!Table13456[No заказа],[3]!Table13456[Цена],"",0,1)</f>
        <v>8967</v>
      </c>
      <c r="J8168" s="2" t="str">
        <f>M01_SETTINGS!$F$2</f>
        <v>KASPI</v>
      </c>
    </row>
    <row r="8169" spans="1:10" x14ac:dyDescent="0.35">
      <c r="A8169" s="3">
        <f>_xlfn.XLOOKUP(Table16[[#This Row],[OrderID]],[3]!Table13456[No заказа],[3]!Table13456[Дата
отправки],"",0,1)</f>
        <v>45555</v>
      </c>
      <c r="B8169" s="2">
        <v>414155709</v>
      </c>
      <c r="C8169" s="2"/>
      <c r="D8169" s="2"/>
      <c r="E8169" s="3"/>
      <c r="F8169" s="3"/>
      <c r="H8169" s="5">
        <f>_xlfn.XLOOKUP(Table16[[#This Row],[OrderID]],[3]!Table13456[No заказа],[3]!Table13456[Количество],"",0,1)</f>
        <v>1</v>
      </c>
      <c r="I8169" s="5">
        <f>_xlfn.XLOOKUP(Table16[[#This Row],[OrderID]],[3]!Table13456[No заказа],[3]!Table13456[Цена],"",0,1)</f>
        <v>8993</v>
      </c>
      <c r="J8169" s="2" t="str">
        <f>M01_SETTINGS!$F$2</f>
        <v>KASPI</v>
      </c>
    </row>
    <row r="8170" spans="1:10" x14ac:dyDescent="0.35">
      <c r="A8170" s="3">
        <f>_xlfn.XLOOKUP(Table16[[#This Row],[OrderID]],[3]!Table13456[No заказа],[3]!Table13456[Дата
отправки],"",0,1)</f>
        <v>45555</v>
      </c>
      <c r="B8170" s="2">
        <v>414304524</v>
      </c>
      <c r="C8170" s="2"/>
      <c r="D8170" s="2"/>
      <c r="E8170" s="3"/>
      <c r="F8170" s="3"/>
      <c r="H8170" s="5">
        <f>_xlfn.XLOOKUP(Table16[[#This Row],[OrderID]],[3]!Table13456[No заказа],[3]!Table13456[Количество],"",0,1)</f>
        <v>1</v>
      </c>
      <c r="I8170" s="5">
        <f>_xlfn.XLOOKUP(Table16[[#This Row],[OrderID]],[3]!Table13456[No заказа],[3]!Table13456[Цена],"",0,1)</f>
        <v>8993</v>
      </c>
      <c r="J8170" s="2" t="str">
        <f>M01_SETTINGS!$F$2</f>
        <v>KASPI</v>
      </c>
    </row>
    <row r="8171" spans="1:10" x14ac:dyDescent="0.35">
      <c r="A8171" s="3">
        <f>_xlfn.XLOOKUP(Table16[[#This Row],[OrderID]],[3]!Table13456[No заказа],[3]!Table13456[Дата
отправки],"",0,1)</f>
        <v>45555</v>
      </c>
      <c r="B8171" s="2">
        <v>414206712</v>
      </c>
      <c r="C8171" s="2"/>
      <c r="D8171" s="2"/>
      <c r="E8171" s="3"/>
      <c r="F8171" s="3"/>
      <c r="H8171" s="5">
        <f>_xlfn.XLOOKUP(Table16[[#This Row],[OrderID]],[3]!Table13456[No заказа],[3]!Table13456[Количество],"",0,1)</f>
        <v>1</v>
      </c>
      <c r="I8171" s="5">
        <f>_xlfn.XLOOKUP(Table16[[#This Row],[OrderID]],[3]!Table13456[No заказа],[3]!Table13456[Цена],"",0,1)</f>
        <v>8998</v>
      </c>
      <c r="J8171" s="2" t="str">
        <f>M01_SETTINGS!$F$2</f>
        <v>KASPI</v>
      </c>
    </row>
    <row r="8172" spans="1:10" x14ac:dyDescent="0.35">
      <c r="A8172" s="3">
        <f>_xlfn.XLOOKUP(Table16[[#This Row],[OrderID]],[3]!Table13456[No заказа],[3]!Table13456[Дата
отправки],"",0,1)</f>
        <v>45555</v>
      </c>
      <c r="B8172" s="2">
        <v>414443167</v>
      </c>
      <c r="C8172" s="2"/>
      <c r="D8172" s="2"/>
      <c r="E8172" s="3"/>
      <c r="F8172" s="3"/>
      <c r="H8172" s="5">
        <f>_xlfn.XLOOKUP(Table16[[#This Row],[OrderID]],[3]!Table13456[No заказа],[3]!Table13456[Количество],"",0,1)</f>
        <v>1</v>
      </c>
      <c r="I8172" s="5">
        <f>_xlfn.XLOOKUP(Table16[[#This Row],[OrderID]],[3]!Table13456[No заказа],[3]!Table13456[Цена],"",0,1)</f>
        <v>8998</v>
      </c>
      <c r="J8172" s="2" t="str">
        <f>M01_SETTINGS!$F$2</f>
        <v>KASPI</v>
      </c>
    </row>
    <row r="8173" spans="1:10" x14ac:dyDescent="0.35">
      <c r="A8173" s="3">
        <f>_xlfn.XLOOKUP(Table16[[#This Row],[OrderID]],[3]!Table13456[No заказа],[3]!Table13456[Дата
отправки],"",0,1)</f>
        <v>45555</v>
      </c>
      <c r="B8173" s="2">
        <v>414153456</v>
      </c>
      <c r="C8173" s="2"/>
      <c r="D8173" s="2"/>
      <c r="E8173" s="3"/>
      <c r="F8173" s="3"/>
      <c r="H8173" s="5">
        <f>_xlfn.XLOOKUP(Table16[[#This Row],[OrderID]],[3]!Table13456[No заказа],[3]!Table13456[Количество],"",0,1)</f>
        <v>1</v>
      </c>
      <c r="I8173" s="5">
        <f>_xlfn.XLOOKUP(Table16[[#This Row],[OrderID]],[3]!Table13456[No заказа],[3]!Table13456[Цена],"",0,1)</f>
        <v>8998</v>
      </c>
      <c r="J8173" s="2" t="str">
        <f>M01_SETTINGS!$F$2</f>
        <v>KASPI</v>
      </c>
    </row>
    <row r="8174" spans="1:10" x14ac:dyDescent="0.35">
      <c r="A8174" s="3">
        <f>_xlfn.XLOOKUP(Table16[[#This Row],[OrderID]],[3]!Table13456[No заказа],[3]!Table13456[Дата
отправки],"",0,1)</f>
        <v>45555</v>
      </c>
      <c r="B8174" s="2">
        <v>414390279</v>
      </c>
      <c r="C8174" s="2"/>
      <c r="D8174" s="2"/>
      <c r="E8174" s="3"/>
      <c r="F8174" s="3"/>
      <c r="H8174" s="5">
        <f>_xlfn.XLOOKUP(Table16[[#This Row],[OrderID]],[3]!Table13456[No заказа],[3]!Table13456[Количество],"",0,1)</f>
        <v>1</v>
      </c>
      <c r="I8174" s="5">
        <f>_xlfn.XLOOKUP(Table16[[#This Row],[OrderID]],[3]!Table13456[No заказа],[3]!Table13456[Цена],"",0,1)</f>
        <v>12997</v>
      </c>
      <c r="J8174" s="2" t="str">
        <f>M01_SETTINGS!$F$2</f>
        <v>KASPI</v>
      </c>
    </row>
    <row r="8175" spans="1:10" x14ac:dyDescent="0.35">
      <c r="A8175" s="3">
        <f>_xlfn.XLOOKUP(Table16[[#This Row],[OrderID]],[3]!Table13456[No заказа],[3]!Table13456[Дата
отправки],"",0,1)</f>
        <v>45555</v>
      </c>
      <c r="B8175" s="2">
        <v>414415838</v>
      </c>
      <c r="C8175" s="2"/>
      <c r="D8175" s="2"/>
      <c r="E8175" s="3"/>
      <c r="F8175" s="3"/>
      <c r="H8175" s="5">
        <f>_xlfn.XLOOKUP(Table16[[#This Row],[OrderID]],[3]!Table13456[No заказа],[3]!Table13456[Количество],"",0,1)</f>
        <v>1</v>
      </c>
      <c r="I8175" s="5">
        <f>_xlfn.XLOOKUP(Table16[[#This Row],[OrderID]],[3]!Table13456[No заказа],[3]!Table13456[Цена],"",0,1)</f>
        <v>7892</v>
      </c>
      <c r="J8175" s="2" t="str">
        <f>M01_SETTINGS!$F$2</f>
        <v>KASPI</v>
      </c>
    </row>
    <row r="8176" spans="1:10" x14ac:dyDescent="0.35">
      <c r="A8176" s="3">
        <f>_xlfn.XLOOKUP(Table16[[#This Row],[OrderID]],[3]!Table13456[No заказа],[3]!Table13456[Дата
отправки],"",0,1)</f>
        <v>45555</v>
      </c>
      <c r="B8176" s="2">
        <v>414235201</v>
      </c>
      <c r="C8176" s="2"/>
      <c r="D8176" s="2"/>
      <c r="E8176" s="3"/>
      <c r="F8176" s="3"/>
      <c r="H8176" s="5">
        <f>_xlfn.XLOOKUP(Table16[[#This Row],[OrderID]],[3]!Table13456[No заказа],[3]!Table13456[Количество],"",0,1)</f>
        <v>1</v>
      </c>
      <c r="I8176" s="5">
        <f>_xlfn.XLOOKUP(Table16[[#This Row],[OrderID]],[3]!Table13456[No заказа],[3]!Table13456[Цена],"",0,1)</f>
        <v>8996</v>
      </c>
      <c r="J8176" s="2" t="str">
        <f>M01_SETTINGS!$F$2</f>
        <v>KASPI</v>
      </c>
    </row>
    <row r="8177" spans="1:10" x14ac:dyDescent="0.35">
      <c r="A8177" s="3">
        <f>_xlfn.XLOOKUP(Table16[[#This Row],[OrderID]],[3]!Table13456[No заказа],[3]!Table13456[Дата
отправки],"",0,1)</f>
        <v>45555</v>
      </c>
      <c r="B8177" s="2">
        <v>414307808</v>
      </c>
      <c r="C8177" s="2"/>
      <c r="D8177" s="2"/>
      <c r="E8177" s="3"/>
      <c r="F8177" s="3"/>
      <c r="H8177" s="5">
        <f>_xlfn.XLOOKUP(Table16[[#This Row],[OrderID]],[3]!Table13456[No заказа],[3]!Table13456[Количество],"",0,1)</f>
        <v>1</v>
      </c>
      <c r="I8177" s="5">
        <f>_xlfn.XLOOKUP(Table16[[#This Row],[OrderID]],[3]!Table13456[No заказа],[3]!Table13456[Цена],"",0,1)</f>
        <v>8996</v>
      </c>
      <c r="J8177" s="2" t="str">
        <f>M01_SETTINGS!$F$2</f>
        <v>KASPI</v>
      </c>
    </row>
    <row r="8178" spans="1:10" x14ac:dyDescent="0.35">
      <c r="A8178" s="3">
        <f>_xlfn.XLOOKUP(Table16[[#This Row],[OrderID]],[3]!Table13456[No заказа],[3]!Table13456[Дата
отправки],"",0,1)</f>
        <v>45555</v>
      </c>
      <c r="B8178" s="2">
        <v>414122925</v>
      </c>
      <c r="C8178" s="2"/>
      <c r="D8178" s="2"/>
      <c r="E8178" s="3"/>
      <c r="F8178" s="3"/>
      <c r="H8178" s="5">
        <f>_xlfn.XLOOKUP(Table16[[#This Row],[OrderID]],[3]!Table13456[No заказа],[3]!Table13456[Количество],"",0,1)</f>
        <v>1</v>
      </c>
      <c r="I8178" s="5">
        <f>_xlfn.XLOOKUP(Table16[[#This Row],[OrderID]],[3]!Table13456[No заказа],[3]!Table13456[Цена],"",0,1)</f>
        <v>8998</v>
      </c>
      <c r="J8178" s="2" t="str">
        <f>M01_SETTINGS!$F$2</f>
        <v>KASPI</v>
      </c>
    </row>
    <row r="8179" spans="1:10" x14ac:dyDescent="0.35">
      <c r="A8179" s="3">
        <f>_xlfn.XLOOKUP(Table16[[#This Row],[OrderID]],[3]!Table13456[No заказа],[3]!Table13456[Дата
отправки],"",0,1)</f>
        <v>45555</v>
      </c>
      <c r="B8179" s="2">
        <v>414276504</v>
      </c>
      <c r="C8179" s="2"/>
      <c r="D8179" s="2"/>
      <c r="E8179" s="3"/>
      <c r="F8179" s="3"/>
      <c r="H8179" s="5">
        <f>_xlfn.XLOOKUP(Table16[[#This Row],[OrderID]],[3]!Table13456[No заказа],[3]!Table13456[Количество],"",0,1)</f>
        <v>1</v>
      </c>
      <c r="I8179" s="5">
        <f>_xlfn.XLOOKUP(Table16[[#This Row],[OrderID]],[3]!Table13456[No заказа],[3]!Table13456[Цена],"",0,1)</f>
        <v>16990</v>
      </c>
      <c r="J8179" s="2" t="str">
        <f>M01_SETTINGS!$F$2</f>
        <v>KASPI</v>
      </c>
    </row>
    <row r="8180" spans="1:10" x14ac:dyDescent="0.35">
      <c r="A8180" s="3">
        <f>_xlfn.XLOOKUP(Table16[[#This Row],[OrderID]],[3]!Table13456[No заказа],[3]!Table13456[Дата
отправки],"",0,1)</f>
        <v>45555</v>
      </c>
      <c r="B8180" s="2">
        <v>414210126</v>
      </c>
      <c r="C8180" s="2"/>
      <c r="D8180" s="2"/>
      <c r="E8180" s="3"/>
      <c r="F8180" s="3"/>
      <c r="H8180" s="5">
        <f>_xlfn.XLOOKUP(Table16[[#This Row],[OrderID]],[3]!Table13456[No заказа],[3]!Table13456[Количество],"",0,1)</f>
        <v>1</v>
      </c>
      <c r="I8180" s="5">
        <f>_xlfn.XLOOKUP(Table16[[#This Row],[OrderID]],[3]!Table13456[No заказа],[3]!Table13456[Цена],"",0,1)</f>
        <v>9897</v>
      </c>
      <c r="J8180" s="2" t="str">
        <f>M01_SETTINGS!$F$2</f>
        <v>KASPI</v>
      </c>
    </row>
    <row r="8181" spans="1:10" x14ac:dyDescent="0.35">
      <c r="A8181" s="3">
        <f>_xlfn.XLOOKUP(Table16[[#This Row],[OrderID]],[3]!Table13456[No заказа],[3]!Table13456[Дата
отправки],"",0,1)</f>
        <v>45555</v>
      </c>
      <c r="B8181" s="2">
        <v>414294749</v>
      </c>
      <c r="C8181" s="2"/>
      <c r="D8181" s="2"/>
      <c r="E8181" s="3"/>
      <c r="F8181" s="3"/>
      <c r="H8181" s="5">
        <f>_xlfn.XLOOKUP(Table16[[#This Row],[OrderID]],[3]!Table13456[No заказа],[3]!Table13456[Количество],"",0,1)</f>
        <v>1</v>
      </c>
      <c r="I8181" s="5">
        <f>_xlfn.XLOOKUP(Table16[[#This Row],[OrderID]],[3]!Table13456[No заказа],[3]!Table13456[Цена],"",0,1)</f>
        <v>8998</v>
      </c>
      <c r="J8181" s="2" t="str">
        <f>M01_SETTINGS!$F$2</f>
        <v>KASPI</v>
      </c>
    </row>
    <row r="8182" spans="1:10" x14ac:dyDescent="0.35">
      <c r="A8182" s="3">
        <f>_xlfn.XLOOKUP(Table16[[#This Row],[OrderID]],[3]!Table13456[No заказа],[3]!Table13456[Дата
отправки],"",0,1)</f>
        <v>45555</v>
      </c>
      <c r="B8182" s="2">
        <v>414362687</v>
      </c>
      <c r="C8182" s="2"/>
      <c r="D8182" s="2"/>
      <c r="E8182" s="3"/>
      <c r="F8182" s="3"/>
      <c r="H8182" s="5">
        <f>_xlfn.XLOOKUP(Table16[[#This Row],[OrderID]],[3]!Table13456[No заказа],[3]!Table13456[Количество],"",0,1)</f>
        <v>1</v>
      </c>
      <c r="I8182" s="5">
        <f>_xlfn.XLOOKUP(Table16[[#This Row],[OrderID]],[3]!Table13456[No заказа],[3]!Table13456[Цена],"",0,1)</f>
        <v>8988</v>
      </c>
      <c r="J8182" s="2" t="str">
        <f>M01_SETTINGS!$F$2</f>
        <v>KASPI</v>
      </c>
    </row>
    <row r="8183" spans="1:10" x14ac:dyDescent="0.35">
      <c r="A8183" s="3">
        <f>_xlfn.XLOOKUP(Table16[[#This Row],[OrderID]],[3]!Table13456[No заказа],[3]!Table13456[Дата
отправки],"",0,1)</f>
        <v>45555</v>
      </c>
      <c r="B8183" s="2">
        <v>414318965</v>
      </c>
      <c r="C8183" s="2"/>
      <c r="D8183" s="2"/>
      <c r="E8183" s="3"/>
      <c r="F8183" s="3"/>
      <c r="H8183" s="5">
        <f>_xlfn.XLOOKUP(Table16[[#This Row],[OrderID]],[3]!Table13456[No заказа],[3]!Table13456[Количество],"",0,1)</f>
        <v>1</v>
      </c>
      <c r="I8183" s="5">
        <f>_xlfn.XLOOKUP(Table16[[#This Row],[OrderID]],[3]!Table13456[No заказа],[3]!Table13456[Цена],"",0,1)</f>
        <v>11560</v>
      </c>
      <c r="J8183" s="2" t="str">
        <f>M01_SETTINGS!$F$2</f>
        <v>KASPI</v>
      </c>
    </row>
    <row r="8184" spans="1:10" x14ac:dyDescent="0.35">
      <c r="A8184" s="3">
        <f>_xlfn.XLOOKUP(Table16[[#This Row],[OrderID]],[3]!Table13456[No заказа],[3]!Table13456[Дата
отправки],"",0,1)</f>
        <v>45555</v>
      </c>
      <c r="B8184" s="2">
        <v>414424197</v>
      </c>
      <c r="C8184" s="2"/>
      <c r="D8184" s="2"/>
      <c r="E8184" s="3"/>
      <c r="F8184" s="3"/>
      <c r="H8184" s="5">
        <f>_xlfn.XLOOKUP(Table16[[#This Row],[OrderID]],[3]!Table13456[No заказа],[3]!Table13456[Количество],"",0,1)</f>
        <v>1</v>
      </c>
      <c r="I8184" s="5">
        <f>_xlfn.XLOOKUP(Table16[[#This Row],[OrderID]],[3]!Table13456[No заказа],[3]!Table13456[Цена],"",0,1)</f>
        <v>7893</v>
      </c>
      <c r="J8184" s="2" t="str">
        <f>M01_SETTINGS!$F$2</f>
        <v>KASPI</v>
      </c>
    </row>
    <row r="8185" spans="1:10" x14ac:dyDescent="0.35">
      <c r="A8185" s="3">
        <f>_xlfn.XLOOKUP(Table16[[#This Row],[OrderID]],[3]!Table13456[No заказа],[3]!Table13456[Дата
отправки],"",0,1)</f>
        <v>45555</v>
      </c>
      <c r="B8185" s="2">
        <v>414195790</v>
      </c>
      <c r="C8185" s="2"/>
      <c r="D8185" s="2"/>
      <c r="E8185" s="3"/>
      <c r="F8185" s="3"/>
      <c r="H8185" s="5">
        <f>_xlfn.XLOOKUP(Table16[[#This Row],[OrderID]],[3]!Table13456[No заказа],[3]!Table13456[Количество],"",0,1)</f>
        <v>1</v>
      </c>
      <c r="I8185" s="5">
        <f>_xlfn.XLOOKUP(Table16[[#This Row],[OrderID]],[3]!Table13456[No заказа],[3]!Table13456[Цена],"",0,1)</f>
        <v>11561</v>
      </c>
      <c r="J8185" s="2" t="str">
        <f>M01_SETTINGS!$F$2</f>
        <v>KASPI</v>
      </c>
    </row>
    <row r="8186" spans="1:10" x14ac:dyDescent="0.35">
      <c r="A8186" s="3">
        <f>_xlfn.XLOOKUP(Table16[[#This Row],[OrderID]],[3]!Table13456[No заказа],[3]!Table13456[Дата
отправки],"",0,1)</f>
        <v>45555</v>
      </c>
      <c r="B8186" s="2">
        <v>414252411</v>
      </c>
      <c r="C8186" s="2"/>
      <c r="D8186" s="2"/>
      <c r="E8186" s="3"/>
      <c r="F8186" s="3"/>
      <c r="H8186" s="5">
        <f>_xlfn.XLOOKUP(Table16[[#This Row],[OrderID]],[3]!Table13456[No заказа],[3]!Table13456[Количество],"",0,1)</f>
        <v>1</v>
      </c>
      <c r="I8186" s="5">
        <f>_xlfn.XLOOKUP(Table16[[#This Row],[OrderID]],[3]!Table13456[No заказа],[3]!Table13456[Цена],"",0,1)</f>
        <v>9536</v>
      </c>
      <c r="J8186" s="2" t="str">
        <f>M01_SETTINGS!$F$2</f>
        <v>KASPI</v>
      </c>
    </row>
    <row r="8187" spans="1:10" x14ac:dyDescent="0.35">
      <c r="A8187" s="3">
        <f>_xlfn.XLOOKUP(Table16[[#This Row],[OrderID]],[3]!Table13456[No заказа],[3]!Table13456[Дата
отправки],"",0,1)</f>
        <v>45555</v>
      </c>
      <c r="B8187" s="2">
        <v>414126749</v>
      </c>
      <c r="C8187" s="2"/>
      <c r="D8187" s="2"/>
      <c r="E8187" s="3"/>
      <c r="F8187" s="3"/>
      <c r="H8187" s="5">
        <f>_xlfn.XLOOKUP(Table16[[#This Row],[OrderID]],[3]!Table13456[No заказа],[3]!Table13456[Количество],"",0,1)</f>
        <v>1</v>
      </c>
      <c r="I8187" s="5">
        <f>_xlfn.XLOOKUP(Table16[[#This Row],[OrderID]],[3]!Table13456[No заказа],[3]!Table13456[Цена],"",0,1)</f>
        <v>9431</v>
      </c>
      <c r="J8187" s="2" t="str">
        <f>M01_SETTINGS!$F$2</f>
        <v>KASPI</v>
      </c>
    </row>
    <row r="8188" spans="1:10" x14ac:dyDescent="0.35">
      <c r="A8188" s="3">
        <f>_xlfn.XLOOKUP(Table16[[#This Row],[OrderID]],[3]!Table13456[No заказа],[3]!Table13456[Дата
отправки],"",0,1)</f>
        <v>45555</v>
      </c>
      <c r="B8188" s="2">
        <v>414366294</v>
      </c>
      <c r="C8188" s="2"/>
      <c r="D8188" s="2"/>
      <c r="E8188" s="3"/>
      <c r="F8188" s="3"/>
      <c r="H8188" s="5">
        <f>_xlfn.XLOOKUP(Table16[[#This Row],[OrderID]],[3]!Table13456[No заказа],[3]!Table13456[Количество],"",0,1)</f>
        <v>1</v>
      </c>
      <c r="I8188" s="5">
        <f>_xlfn.XLOOKUP(Table16[[#This Row],[OrderID]],[3]!Table13456[No заказа],[3]!Table13456[Цена],"",0,1)</f>
        <v>8989</v>
      </c>
      <c r="J8188" s="2" t="str">
        <f>M01_SETTINGS!$F$2</f>
        <v>KASPI</v>
      </c>
    </row>
    <row r="8189" spans="1:10" x14ac:dyDescent="0.35">
      <c r="A8189" s="3">
        <f>_xlfn.XLOOKUP(Table16[[#This Row],[OrderID]],[3]!Table13456[No заказа],[3]!Table13456[Дата
отправки],"",0,1)</f>
        <v>45554</v>
      </c>
      <c r="B8189" s="2">
        <v>413603000</v>
      </c>
      <c r="C8189" s="2"/>
      <c r="D8189" s="2"/>
      <c r="E8189" s="3"/>
      <c r="F8189" s="3"/>
      <c r="H8189" s="5">
        <f>_xlfn.XLOOKUP(Table16[[#This Row],[OrderID]],[3]!Table13456[No заказа],[3]!Table13456[Количество],"",0,1)</f>
        <v>1</v>
      </c>
      <c r="I8189" s="5">
        <f>_xlfn.XLOOKUP(Table16[[#This Row],[OrderID]],[3]!Table13456[No заказа],[3]!Table13456[Цена],"",0,1)</f>
        <v>11898</v>
      </c>
      <c r="J8189" s="2" t="str">
        <f>M01_SETTINGS!$F$2</f>
        <v>KASPI</v>
      </c>
    </row>
    <row r="8190" spans="1:10" x14ac:dyDescent="0.35">
      <c r="A8190" s="3">
        <f>_xlfn.XLOOKUP(Table16[[#This Row],[OrderID]],[3]!Table13456[No заказа],[3]!Table13456[Дата
отправки],"",0,1)</f>
        <v>45554</v>
      </c>
      <c r="B8190" s="2">
        <v>413730322</v>
      </c>
      <c r="C8190" s="2"/>
      <c r="D8190" s="2"/>
      <c r="E8190" s="3"/>
      <c r="F8190" s="3"/>
      <c r="H8190" s="5">
        <f>_xlfn.XLOOKUP(Table16[[#This Row],[OrderID]],[3]!Table13456[No заказа],[3]!Table13456[Количество],"",0,1)</f>
        <v>1</v>
      </c>
      <c r="I8190" s="5">
        <f>_xlfn.XLOOKUP(Table16[[#This Row],[OrderID]],[3]!Table13456[No заказа],[3]!Table13456[Цена],"",0,1)</f>
        <v>13281</v>
      </c>
      <c r="J8190" s="2" t="str">
        <f>M01_SETTINGS!$F$2</f>
        <v>KASPI</v>
      </c>
    </row>
    <row r="8191" spans="1:10" x14ac:dyDescent="0.35">
      <c r="A8191" s="3">
        <f>_xlfn.XLOOKUP(Table16[[#This Row],[OrderID]],[3]!Table13456[No заказа],[3]!Table13456[Дата
отправки],"",0,1)</f>
        <v>45554</v>
      </c>
      <c r="B8191" s="2">
        <v>413557130</v>
      </c>
      <c r="C8191" s="2"/>
      <c r="D8191" s="2"/>
      <c r="E8191" s="3"/>
      <c r="F8191" s="3"/>
      <c r="H8191" s="5">
        <f>_xlfn.XLOOKUP(Table16[[#This Row],[OrderID]],[3]!Table13456[No заказа],[3]!Table13456[Количество],"",0,1)</f>
        <v>1</v>
      </c>
      <c r="I8191" s="5">
        <f>_xlfn.XLOOKUP(Table16[[#This Row],[OrderID]],[3]!Table13456[No заказа],[3]!Table13456[Цена],"",0,1)</f>
        <v>8998</v>
      </c>
      <c r="J8191" s="2" t="str">
        <f>M01_SETTINGS!$F$2</f>
        <v>KASPI</v>
      </c>
    </row>
    <row r="8192" spans="1:10" x14ac:dyDescent="0.35">
      <c r="A8192" s="3">
        <f>_xlfn.XLOOKUP(Table16[[#This Row],[OrderID]],[3]!Table13456[No заказа],[3]!Table13456[Дата
отправки],"",0,1)</f>
        <v>45554</v>
      </c>
      <c r="B8192" s="2">
        <v>413682537</v>
      </c>
      <c r="C8192" s="2"/>
      <c r="D8192" s="2"/>
      <c r="E8192" s="3"/>
      <c r="F8192" s="3"/>
      <c r="H8192" s="5">
        <f>_xlfn.XLOOKUP(Table16[[#This Row],[OrderID]],[3]!Table13456[No заказа],[3]!Table13456[Количество],"",0,1)</f>
        <v>1</v>
      </c>
      <c r="I8192" s="5">
        <f>_xlfn.XLOOKUP(Table16[[#This Row],[OrderID]],[3]!Table13456[No заказа],[3]!Table13456[Цена],"",0,1)</f>
        <v>8998</v>
      </c>
      <c r="J8192" s="2" t="str">
        <f>M01_SETTINGS!$F$2</f>
        <v>KASPI</v>
      </c>
    </row>
    <row r="8193" spans="1:10" x14ac:dyDescent="0.35">
      <c r="A8193" s="3">
        <f>_xlfn.XLOOKUP(Table16[[#This Row],[OrderID]],[3]!Table13456[No заказа],[3]!Table13456[Дата
отправки],"",0,1)</f>
        <v>45554</v>
      </c>
      <c r="B8193" s="2">
        <v>413673546</v>
      </c>
      <c r="C8193" s="2"/>
      <c r="D8193" s="2"/>
      <c r="E8193" s="3"/>
      <c r="F8193" s="3"/>
      <c r="H8193" s="5">
        <f>_xlfn.XLOOKUP(Table16[[#This Row],[OrderID]],[3]!Table13456[No заказа],[3]!Table13456[Количество],"",0,1)</f>
        <v>1</v>
      </c>
      <c r="I8193" s="5">
        <f>_xlfn.XLOOKUP(Table16[[#This Row],[OrderID]],[3]!Table13456[No заказа],[3]!Table13456[Цена],"",0,1)</f>
        <v>8995</v>
      </c>
      <c r="J8193" s="2" t="str">
        <f>M01_SETTINGS!$F$2</f>
        <v>KASPI</v>
      </c>
    </row>
    <row r="8194" spans="1:10" x14ac:dyDescent="0.35">
      <c r="A8194" s="3">
        <f>_xlfn.XLOOKUP(Table16[[#This Row],[OrderID]],[3]!Table13456[No заказа],[3]!Table13456[Дата
отправки],"",0,1)</f>
        <v>45554</v>
      </c>
      <c r="B8194" s="2">
        <v>413577077</v>
      </c>
      <c r="C8194" s="2"/>
      <c r="D8194" s="2"/>
      <c r="E8194" s="3"/>
      <c r="F8194" s="3"/>
      <c r="H8194" s="5">
        <f>_xlfn.XLOOKUP(Table16[[#This Row],[OrderID]],[3]!Table13456[No заказа],[3]!Table13456[Количество],"",0,1)</f>
        <v>1</v>
      </c>
      <c r="I8194" s="5">
        <f>_xlfn.XLOOKUP(Table16[[#This Row],[OrderID]],[3]!Table13456[No заказа],[3]!Table13456[Цена],"",0,1)</f>
        <v>9800</v>
      </c>
      <c r="J8194" s="2" t="str">
        <f>M01_SETTINGS!$F$2</f>
        <v>KASPI</v>
      </c>
    </row>
    <row r="8195" spans="1:10" x14ac:dyDescent="0.35">
      <c r="A8195" s="3">
        <f>_xlfn.XLOOKUP(Table16[[#This Row],[OrderID]],[3]!Table13456[No заказа],[3]!Table13456[Дата
отправки],"",0,1)</f>
        <v>45554</v>
      </c>
      <c r="B8195" s="2">
        <v>413519594</v>
      </c>
      <c r="C8195" s="2"/>
      <c r="D8195" s="2"/>
      <c r="E8195" s="3"/>
      <c r="F8195" s="3"/>
      <c r="H8195" s="5">
        <f>_xlfn.XLOOKUP(Table16[[#This Row],[OrderID]],[3]!Table13456[No заказа],[3]!Table13456[Количество],"",0,1)</f>
        <v>1</v>
      </c>
      <c r="I8195" s="5">
        <f>_xlfn.XLOOKUP(Table16[[#This Row],[OrderID]],[3]!Table13456[No заказа],[3]!Table13456[Цена],"",0,1)</f>
        <v>8717</v>
      </c>
      <c r="J8195" s="2" t="str">
        <f>M01_SETTINGS!$F$2</f>
        <v>KASPI</v>
      </c>
    </row>
    <row r="8196" spans="1:10" x14ac:dyDescent="0.35">
      <c r="A8196" s="3">
        <f>_xlfn.XLOOKUP(Table16[[#This Row],[OrderID]],[3]!Table13456[No заказа],[3]!Table13456[Дата
отправки],"",0,1)</f>
        <v>45554</v>
      </c>
      <c r="B8196" s="2">
        <v>413644186</v>
      </c>
      <c r="C8196" s="2"/>
      <c r="D8196" s="2"/>
      <c r="E8196" s="3"/>
      <c r="F8196" s="3"/>
      <c r="H8196" s="5">
        <f>_xlfn.XLOOKUP(Table16[[#This Row],[OrderID]],[3]!Table13456[No заказа],[3]!Table13456[Количество],"",0,1)</f>
        <v>1</v>
      </c>
      <c r="I8196" s="5">
        <f>_xlfn.XLOOKUP(Table16[[#This Row],[OrderID]],[3]!Table13456[No заказа],[3]!Table13456[Цена],"",0,1)</f>
        <v>9800</v>
      </c>
      <c r="J8196" s="2" t="str">
        <f>M01_SETTINGS!$F$2</f>
        <v>KASPI</v>
      </c>
    </row>
    <row r="8197" spans="1:10" x14ac:dyDescent="0.35">
      <c r="A8197" s="3">
        <f>_xlfn.XLOOKUP(Table16[[#This Row],[OrderID]],[3]!Table13456[No заказа],[3]!Table13456[Дата
отправки],"",0,1)</f>
        <v>45554</v>
      </c>
      <c r="B8197" s="2">
        <v>413676572</v>
      </c>
      <c r="C8197" s="2"/>
      <c r="D8197" s="2"/>
      <c r="E8197" s="3"/>
      <c r="F8197" s="3"/>
      <c r="H8197" s="5">
        <f>_xlfn.XLOOKUP(Table16[[#This Row],[OrderID]],[3]!Table13456[No заказа],[3]!Table13456[Количество],"",0,1)</f>
        <v>1</v>
      </c>
      <c r="I8197" s="5">
        <f>_xlfn.XLOOKUP(Table16[[#This Row],[OrderID]],[3]!Table13456[No заказа],[3]!Table13456[Цена],"",0,1)</f>
        <v>8712</v>
      </c>
      <c r="J8197" s="2" t="str">
        <f>M01_SETTINGS!$F$2</f>
        <v>KASPI</v>
      </c>
    </row>
    <row r="8198" spans="1:10" x14ac:dyDescent="0.35">
      <c r="A8198" s="3">
        <f>_xlfn.XLOOKUP(Table16[[#This Row],[OrderID]],[3]!Table13456[No заказа],[3]!Table13456[Дата
отправки],"",0,1)</f>
        <v>45554</v>
      </c>
      <c r="B8198" s="2">
        <v>413986390</v>
      </c>
      <c r="C8198" s="2"/>
      <c r="D8198" s="2"/>
      <c r="E8198" s="3"/>
      <c r="F8198" s="3"/>
      <c r="H8198" s="5">
        <f>_xlfn.XLOOKUP(Table16[[#This Row],[OrderID]],[3]!Table13456[No заказа],[3]!Table13456[Количество],"",0,1)</f>
        <v>1</v>
      </c>
      <c r="I8198" s="5">
        <f>_xlfn.XLOOKUP(Table16[[#This Row],[OrderID]],[3]!Table13456[No заказа],[3]!Table13456[Цена],"",0,1)</f>
        <v>9868</v>
      </c>
      <c r="J8198" s="2" t="str">
        <f>M01_SETTINGS!$F$2</f>
        <v>KASPI</v>
      </c>
    </row>
    <row r="8199" spans="1:10" x14ac:dyDescent="0.35">
      <c r="A8199" s="3">
        <f>_xlfn.XLOOKUP(Table16[[#This Row],[OrderID]],[3]!Table13456[No заказа],[3]!Table13456[Дата
отправки],"",0,1)</f>
        <v>45554</v>
      </c>
      <c r="B8199" s="2" t="s">
        <v>322</v>
      </c>
      <c r="C8199" s="2"/>
      <c r="D8199" s="2"/>
      <c r="E8199" s="3"/>
      <c r="F8199" s="3"/>
      <c r="H8199" s="5">
        <f>_xlfn.XLOOKUP(Table16[[#This Row],[OrderID]],[3]!Table13456[No заказа],[3]!Table13456[Количество],"",0,1)</f>
        <v>1</v>
      </c>
      <c r="I8199" s="5">
        <f>_xlfn.XLOOKUP(Table16[[#This Row],[OrderID]],[3]!Table13456[No заказа],[3]!Table13456[Цена],"",0,1)</f>
        <v>8999</v>
      </c>
      <c r="J8199" s="2" t="str">
        <f>M01_SETTINGS!$F$2</f>
        <v>KASPI</v>
      </c>
    </row>
    <row r="8200" spans="1:10" x14ac:dyDescent="0.35">
      <c r="A8200" s="3">
        <f>_xlfn.XLOOKUP(Table16[[#This Row],[OrderID]],[3]!Table13456[No заказа],[3]!Table13456[Дата
отправки],"",0,1)</f>
        <v>45554</v>
      </c>
      <c r="B8200" s="2">
        <v>413928386</v>
      </c>
      <c r="C8200" s="2"/>
      <c r="D8200" s="2"/>
      <c r="E8200" s="3"/>
      <c r="F8200" s="3"/>
      <c r="H8200" s="5">
        <f>_xlfn.XLOOKUP(Table16[[#This Row],[OrderID]],[3]!Table13456[No заказа],[3]!Table13456[Количество],"",0,1)</f>
        <v>1</v>
      </c>
      <c r="I8200" s="5">
        <f>_xlfn.XLOOKUP(Table16[[#This Row],[OrderID]],[3]!Table13456[No заказа],[3]!Table13456[Цена],"",0,1)</f>
        <v>8990</v>
      </c>
      <c r="J8200" s="2" t="str">
        <f>M01_SETTINGS!$F$2</f>
        <v>KASPI</v>
      </c>
    </row>
    <row r="8201" spans="1:10" x14ac:dyDescent="0.35">
      <c r="A8201" s="3">
        <f>_xlfn.XLOOKUP(Table16[[#This Row],[OrderID]],[3]!Table13456[No заказа],[3]!Table13456[Дата
отправки],"",0,1)</f>
        <v>45554</v>
      </c>
      <c r="B8201" s="2">
        <v>413518359</v>
      </c>
      <c r="C8201" s="2"/>
      <c r="D8201" s="2"/>
      <c r="E8201" s="3"/>
      <c r="F8201" s="3"/>
      <c r="H8201" s="5">
        <f>_xlfn.XLOOKUP(Table16[[#This Row],[OrderID]],[3]!Table13456[No заказа],[3]!Table13456[Количество],"",0,1)</f>
        <v>1</v>
      </c>
      <c r="I8201" s="5">
        <f>_xlfn.XLOOKUP(Table16[[#This Row],[OrderID]],[3]!Table13456[No заказа],[3]!Table13456[Цена],"",0,1)</f>
        <v>9943</v>
      </c>
      <c r="J8201" s="2" t="str">
        <f>M01_SETTINGS!$F$2</f>
        <v>KASPI</v>
      </c>
    </row>
    <row r="8202" spans="1:10" x14ac:dyDescent="0.35">
      <c r="A8202" s="3">
        <f>_xlfn.XLOOKUP(Table16[[#This Row],[OrderID]],[3]!Table13456[No заказа],[3]!Table13456[Дата
отправки],"",0,1)</f>
        <v>45554</v>
      </c>
      <c r="B8202" s="2" t="s">
        <v>323</v>
      </c>
      <c r="C8202" s="2"/>
      <c r="D8202" s="2"/>
      <c r="E8202" s="3"/>
      <c r="F8202" s="3"/>
      <c r="H8202" s="5">
        <f>_xlfn.XLOOKUP(Table16[[#This Row],[OrderID]],[3]!Table13456[No заказа],[3]!Table13456[Количество],"",0,1)</f>
        <v>1</v>
      </c>
      <c r="I8202" s="5">
        <f>_xlfn.XLOOKUP(Table16[[#This Row],[OrderID]],[3]!Table13456[No заказа],[3]!Table13456[Цена],"",0,1)</f>
        <v>8999</v>
      </c>
      <c r="J8202" s="2" t="str">
        <f>M01_SETTINGS!$F$2</f>
        <v>KASPI</v>
      </c>
    </row>
    <row r="8203" spans="1:10" x14ac:dyDescent="0.35">
      <c r="A8203" s="3">
        <f>_xlfn.XLOOKUP(Table16[[#This Row],[OrderID]],[3]!Table13456[No заказа],[3]!Table13456[Дата
отправки],"",0,1)</f>
        <v>45554</v>
      </c>
      <c r="B8203" s="2">
        <v>413647158</v>
      </c>
      <c r="C8203" s="2"/>
      <c r="D8203" s="2"/>
      <c r="E8203" s="3"/>
      <c r="F8203" s="3"/>
      <c r="H8203" s="5">
        <f>_xlfn.XLOOKUP(Table16[[#This Row],[OrderID]],[3]!Table13456[No заказа],[3]!Table13456[Количество],"",0,1)</f>
        <v>1</v>
      </c>
      <c r="I8203" s="5">
        <f>_xlfn.XLOOKUP(Table16[[#This Row],[OrderID]],[3]!Table13456[No заказа],[3]!Table13456[Цена],"",0,1)</f>
        <v>8990</v>
      </c>
      <c r="J8203" s="2" t="str">
        <f>M01_SETTINGS!$F$2</f>
        <v>KASPI</v>
      </c>
    </row>
    <row r="8204" spans="1:10" x14ac:dyDescent="0.35">
      <c r="A8204" s="3">
        <f>_xlfn.XLOOKUP(Table16[[#This Row],[OrderID]],[3]!Table13456[No заказа],[3]!Table13456[Дата
отправки],"",0,1)</f>
        <v>45554</v>
      </c>
      <c r="B8204" s="2">
        <v>413751410</v>
      </c>
      <c r="C8204" s="2"/>
      <c r="D8204" s="2"/>
      <c r="E8204" s="3"/>
      <c r="F8204" s="3"/>
      <c r="H8204" s="5">
        <f>_xlfn.XLOOKUP(Table16[[#This Row],[OrderID]],[3]!Table13456[No заказа],[3]!Table13456[Количество],"",0,1)</f>
        <v>1</v>
      </c>
      <c r="I8204" s="5">
        <f>_xlfn.XLOOKUP(Table16[[#This Row],[OrderID]],[3]!Table13456[No заказа],[3]!Table13456[Цена],"",0,1)</f>
        <v>8990</v>
      </c>
      <c r="J8204" s="2" t="str">
        <f>M01_SETTINGS!$F$2</f>
        <v>KASPI</v>
      </c>
    </row>
    <row r="8205" spans="1:10" x14ac:dyDescent="0.35">
      <c r="A8205" s="3">
        <f>_xlfn.XLOOKUP(Table16[[#This Row],[OrderID]],[3]!Table13456[No заказа],[3]!Table13456[Дата
отправки],"",0,1)</f>
        <v>45554</v>
      </c>
      <c r="B8205" s="2">
        <v>413641992</v>
      </c>
      <c r="C8205" s="2"/>
      <c r="D8205" s="2"/>
      <c r="E8205" s="3"/>
      <c r="F8205" s="3"/>
      <c r="H8205" s="5">
        <f>_xlfn.XLOOKUP(Table16[[#This Row],[OrderID]],[3]!Table13456[No заказа],[3]!Table13456[Количество],"",0,1)</f>
        <v>1</v>
      </c>
      <c r="I8205" s="5">
        <f>_xlfn.XLOOKUP(Table16[[#This Row],[OrderID]],[3]!Table13456[No заказа],[3]!Table13456[Цена],"",0,1)</f>
        <v>8995</v>
      </c>
      <c r="J8205" s="2" t="str">
        <f>M01_SETTINGS!$F$2</f>
        <v>KASPI</v>
      </c>
    </row>
    <row r="8206" spans="1:10" x14ac:dyDescent="0.35">
      <c r="A8206" s="3">
        <f>_xlfn.XLOOKUP(Table16[[#This Row],[OrderID]],[3]!Table13456[No заказа],[3]!Table13456[Дата
отправки],"",0,1)</f>
        <v>45554</v>
      </c>
      <c r="B8206" s="2">
        <v>413878413</v>
      </c>
      <c r="C8206" s="2"/>
      <c r="D8206" s="2"/>
      <c r="E8206" s="3"/>
      <c r="F8206" s="3"/>
      <c r="H8206" s="5">
        <f>_xlfn.XLOOKUP(Table16[[#This Row],[OrderID]],[3]!Table13456[No заказа],[3]!Table13456[Количество],"",0,1)</f>
        <v>1</v>
      </c>
      <c r="I8206" s="5">
        <f>_xlfn.XLOOKUP(Table16[[#This Row],[OrderID]],[3]!Table13456[No заказа],[3]!Table13456[Цена],"",0,1)</f>
        <v>8834</v>
      </c>
      <c r="J8206" s="2" t="str">
        <f>M01_SETTINGS!$F$2</f>
        <v>KASPI</v>
      </c>
    </row>
    <row r="8207" spans="1:10" x14ac:dyDescent="0.35">
      <c r="A8207" s="3">
        <f>_xlfn.XLOOKUP(Table16[[#This Row],[OrderID]],[3]!Table13456[No заказа],[3]!Table13456[Дата
отправки],"",0,1)</f>
        <v>45554</v>
      </c>
      <c r="B8207" s="2">
        <v>413847325</v>
      </c>
      <c r="C8207" s="2"/>
      <c r="D8207" s="2"/>
      <c r="E8207" s="3"/>
      <c r="F8207" s="3"/>
      <c r="H8207" s="5">
        <f>_xlfn.XLOOKUP(Table16[[#This Row],[OrderID]],[3]!Table13456[No заказа],[3]!Table13456[Количество],"",0,1)</f>
        <v>1</v>
      </c>
      <c r="I8207" s="5">
        <f>_xlfn.XLOOKUP(Table16[[#This Row],[OrderID]],[3]!Table13456[No заказа],[3]!Table13456[Цена],"",0,1)</f>
        <v>12997</v>
      </c>
      <c r="J8207" s="2" t="str">
        <f>M01_SETTINGS!$F$2</f>
        <v>KASPI</v>
      </c>
    </row>
    <row r="8208" spans="1:10" x14ac:dyDescent="0.35">
      <c r="A8208" s="3">
        <f>_xlfn.XLOOKUP(Table16[[#This Row],[OrderID]],[3]!Table13456[No заказа],[3]!Table13456[Дата
отправки],"",0,1)</f>
        <v>45554</v>
      </c>
      <c r="B8208" s="2">
        <v>413607588</v>
      </c>
      <c r="C8208" s="2"/>
      <c r="D8208" s="2"/>
      <c r="E8208" s="3"/>
      <c r="F8208" s="3"/>
      <c r="H8208" s="5">
        <f>_xlfn.XLOOKUP(Table16[[#This Row],[OrderID]],[3]!Table13456[No заказа],[3]!Table13456[Количество],"",0,1)</f>
        <v>1</v>
      </c>
      <c r="I8208" s="5">
        <f>_xlfn.XLOOKUP(Table16[[#This Row],[OrderID]],[3]!Table13456[No заказа],[3]!Table13456[Цена],"",0,1)</f>
        <v>8996</v>
      </c>
      <c r="J8208" s="2" t="str">
        <f>M01_SETTINGS!$F$2</f>
        <v>KASPI</v>
      </c>
    </row>
    <row r="8209" spans="1:10" x14ac:dyDescent="0.35">
      <c r="A8209" s="3">
        <f>_xlfn.XLOOKUP(Table16[[#This Row],[OrderID]],[3]!Table13456[No заказа],[3]!Table13456[Дата
отправки],"",0,1)</f>
        <v>45554</v>
      </c>
      <c r="B8209" s="2">
        <v>413543223</v>
      </c>
      <c r="C8209" s="2"/>
      <c r="D8209" s="2"/>
      <c r="E8209" s="3"/>
      <c r="F8209" s="3"/>
      <c r="H8209" s="5">
        <f>_xlfn.XLOOKUP(Table16[[#This Row],[OrderID]],[3]!Table13456[No заказа],[3]!Table13456[Количество],"",0,1)</f>
        <v>1</v>
      </c>
      <c r="I8209" s="5">
        <f>_xlfn.XLOOKUP(Table16[[#This Row],[OrderID]],[3]!Table13456[No заказа],[3]!Table13456[Цена],"",0,1)</f>
        <v>8988</v>
      </c>
      <c r="J8209" s="2" t="str">
        <f>M01_SETTINGS!$F$2</f>
        <v>KASPI</v>
      </c>
    </row>
    <row r="8210" spans="1:10" x14ac:dyDescent="0.35">
      <c r="A8210" s="3">
        <f>_xlfn.XLOOKUP(Table16[[#This Row],[OrderID]],[3]!Table13456[No заказа],[3]!Table13456[Дата
отправки],"",0,1)</f>
        <v>45554</v>
      </c>
      <c r="B8210" s="2">
        <v>413609312</v>
      </c>
      <c r="C8210" s="2"/>
      <c r="D8210" s="2"/>
      <c r="E8210" s="3"/>
      <c r="F8210" s="3"/>
      <c r="H8210" s="5">
        <f>_xlfn.XLOOKUP(Table16[[#This Row],[OrderID]],[3]!Table13456[No заказа],[3]!Table13456[Количество],"",0,1)</f>
        <v>1</v>
      </c>
      <c r="I8210" s="5">
        <f>_xlfn.XLOOKUP(Table16[[#This Row],[OrderID]],[3]!Table13456[No заказа],[3]!Table13456[Цена],"",0,1)</f>
        <v>8988</v>
      </c>
      <c r="J8210" s="2" t="str">
        <f>M01_SETTINGS!$F$2</f>
        <v>KASPI</v>
      </c>
    </row>
    <row r="8211" spans="1:10" x14ac:dyDescent="0.35">
      <c r="A8211" s="3">
        <f>_xlfn.XLOOKUP(Table16[[#This Row],[OrderID]],[3]!Table13456[No заказа],[3]!Table13456[Дата
отправки],"",0,1)</f>
        <v>45554</v>
      </c>
      <c r="B8211" s="2">
        <v>413700848</v>
      </c>
      <c r="C8211" s="2"/>
      <c r="D8211" s="2"/>
      <c r="E8211" s="3"/>
      <c r="F8211" s="3"/>
      <c r="H8211" s="5">
        <f>_xlfn.XLOOKUP(Table16[[#This Row],[OrderID]],[3]!Table13456[No заказа],[3]!Table13456[Количество],"",0,1)</f>
        <v>1</v>
      </c>
      <c r="I8211" s="5">
        <f>_xlfn.XLOOKUP(Table16[[#This Row],[OrderID]],[3]!Table13456[No заказа],[3]!Table13456[Цена],"",0,1)</f>
        <v>8988</v>
      </c>
      <c r="J8211" s="2" t="str">
        <f>M01_SETTINGS!$F$2</f>
        <v>KASPI</v>
      </c>
    </row>
    <row r="8212" spans="1:10" x14ac:dyDescent="0.35">
      <c r="A8212" s="3">
        <f>_xlfn.XLOOKUP(Table16[[#This Row],[OrderID]],[3]!Table13456[No заказа],[3]!Table13456[Дата
отправки],"",0,1)</f>
        <v>45554</v>
      </c>
      <c r="B8212" s="2">
        <v>413448924</v>
      </c>
      <c r="C8212" s="2"/>
      <c r="D8212" s="2"/>
      <c r="E8212" s="3"/>
      <c r="F8212" s="3"/>
      <c r="H8212" s="5">
        <f>_xlfn.XLOOKUP(Table16[[#This Row],[OrderID]],[3]!Table13456[No заказа],[3]!Table13456[Количество],"",0,1)</f>
        <v>1</v>
      </c>
      <c r="I8212" s="5">
        <f>_xlfn.XLOOKUP(Table16[[#This Row],[OrderID]],[3]!Table13456[No заказа],[3]!Table13456[Цена],"",0,1)</f>
        <v>8718</v>
      </c>
      <c r="J8212" s="2" t="str">
        <f>M01_SETTINGS!$F$2</f>
        <v>KASPI</v>
      </c>
    </row>
    <row r="8213" spans="1:10" x14ac:dyDescent="0.35">
      <c r="A8213" s="3">
        <f>_xlfn.XLOOKUP(Table16[[#This Row],[OrderID]],[3]!Table13456[No заказа],[3]!Table13456[Дата
отправки],"",0,1)</f>
        <v>45554</v>
      </c>
      <c r="B8213" s="2">
        <v>413613376</v>
      </c>
      <c r="C8213" s="2"/>
      <c r="D8213" s="2"/>
      <c r="E8213" s="3"/>
      <c r="F8213" s="3"/>
      <c r="H8213" s="5">
        <f>_xlfn.XLOOKUP(Table16[[#This Row],[OrderID]],[3]!Table13456[No заказа],[3]!Table13456[Количество],"",0,1)</f>
        <v>1</v>
      </c>
      <c r="I8213" s="5">
        <f>_xlfn.XLOOKUP(Table16[[#This Row],[OrderID]],[3]!Table13456[No заказа],[3]!Table13456[Цена],"",0,1)</f>
        <v>9435</v>
      </c>
      <c r="J8213" s="2" t="str">
        <f>M01_SETTINGS!$F$2</f>
        <v>KASPI</v>
      </c>
    </row>
    <row r="8214" spans="1:10" x14ac:dyDescent="0.35">
      <c r="A8214" s="3">
        <f>_xlfn.XLOOKUP(Table16[[#This Row],[OrderID]],[3]!Table13456[No заказа],[3]!Table13456[Дата
отправки],"",0,1)</f>
        <v>45554</v>
      </c>
      <c r="B8214" s="2">
        <v>413663468</v>
      </c>
      <c r="C8214" s="2"/>
      <c r="D8214" s="2"/>
      <c r="E8214" s="3"/>
      <c r="F8214" s="3"/>
      <c r="H8214" s="5">
        <f>_xlfn.XLOOKUP(Table16[[#This Row],[OrderID]],[3]!Table13456[No заказа],[3]!Table13456[Количество],"",0,1)</f>
        <v>1</v>
      </c>
      <c r="I8214" s="5">
        <f>_xlfn.XLOOKUP(Table16[[#This Row],[OrderID]],[3]!Table13456[No заказа],[3]!Table13456[Цена],"",0,1)</f>
        <v>8993</v>
      </c>
      <c r="J8214" s="2" t="str">
        <f>M01_SETTINGS!$F$2</f>
        <v>KASPI</v>
      </c>
    </row>
    <row r="8215" spans="1:10" x14ac:dyDescent="0.35">
      <c r="A8215" s="3">
        <f>_xlfn.XLOOKUP(Table16[[#This Row],[OrderID]],[3]!Table13456[No заказа],[3]!Table13456[Дата
отправки],"",0,1)</f>
        <v>45554</v>
      </c>
      <c r="B8215" s="2">
        <v>413866443</v>
      </c>
      <c r="C8215" s="2"/>
      <c r="D8215" s="2"/>
      <c r="E8215" s="3"/>
      <c r="F8215" s="3"/>
      <c r="H8215" s="5">
        <f>_xlfn.XLOOKUP(Table16[[#This Row],[OrderID]],[3]!Table13456[No заказа],[3]!Table13456[Количество],"",0,1)</f>
        <v>1</v>
      </c>
      <c r="I8215" s="5">
        <f>_xlfn.XLOOKUP(Table16[[#This Row],[OrderID]],[3]!Table13456[No заказа],[3]!Table13456[Цена],"",0,1)</f>
        <v>8993</v>
      </c>
      <c r="J8215" s="2" t="str">
        <f>M01_SETTINGS!$F$2</f>
        <v>KASPI</v>
      </c>
    </row>
    <row r="8216" spans="1:10" x14ac:dyDescent="0.35">
      <c r="A8216" s="3">
        <f>_xlfn.XLOOKUP(Table16[[#This Row],[OrderID]],[3]!Table13456[No заказа],[3]!Table13456[Дата
отправки],"",0,1)</f>
        <v>45554</v>
      </c>
      <c r="B8216" s="2">
        <v>413637487</v>
      </c>
      <c r="C8216" s="2"/>
      <c r="D8216" s="2"/>
      <c r="E8216" s="3"/>
      <c r="F8216" s="3"/>
      <c r="H8216" s="5">
        <f>_xlfn.XLOOKUP(Table16[[#This Row],[OrderID]],[3]!Table13456[No заказа],[3]!Table13456[Количество],"",0,1)</f>
        <v>1</v>
      </c>
      <c r="I8216" s="5">
        <f>_xlfn.XLOOKUP(Table16[[#This Row],[OrderID]],[3]!Table13456[No заказа],[3]!Table13456[Цена],"",0,1)</f>
        <v>8998</v>
      </c>
      <c r="J8216" s="2" t="str">
        <f>M01_SETTINGS!$F$2</f>
        <v>KASPI</v>
      </c>
    </row>
    <row r="8217" spans="1:10" x14ac:dyDescent="0.35">
      <c r="A8217" s="3">
        <f>_xlfn.XLOOKUP(Table16[[#This Row],[OrderID]],[3]!Table13456[No заказа],[3]!Table13456[Дата
отправки],"",0,1)</f>
        <v>45554</v>
      </c>
      <c r="B8217" s="2">
        <v>413617540</v>
      </c>
      <c r="C8217" s="2"/>
      <c r="D8217" s="2"/>
      <c r="E8217" s="3"/>
      <c r="F8217" s="3"/>
      <c r="H8217" s="5">
        <f>_xlfn.XLOOKUP(Table16[[#This Row],[OrderID]],[3]!Table13456[No заказа],[3]!Table13456[Количество],"",0,1)</f>
        <v>1</v>
      </c>
      <c r="I8217" s="5">
        <f>_xlfn.XLOOKUP(Table16[[#This Row],[OrderID]],[3]!Table13456[No заказа],[3]!Table13456[Цена],"",0,1)</f>
        <v>8999</v>
      </c>
      <c r="J8217" s="2" t="str">
        <f>M01_SETTINGS!$F$2</f>
        <v>KASPI</v>
      </c>
    </row>
    <row r="8218" spans="1:10" x14ac:dyDescent="0.35">
      <c r="A8218" s="3">
        <f>_xlfn.XLOOKUP(Table16[[#This Row],[OrderID]],[3]!Table13456[No заказа],[3]!Table13456[Дата
отправки],"",0,1)</f>
        <v>45554</v>
      </c>
      <c r="B8218" s="2">
        <v>413595752</v>
      </c>
      <c r="C8218" s="2"/>
      <c r="D8218" s="2"/>
      <c r="E8218" s="3"/>
      <c r="F8218" s="3"/>
      <c r="H8218" s="5">
        <f>_xlfn.XLOOKUP(Table16[[#This Row],[OrderID]],[3]!Table13456[No заказа],[3]!Table13456[Количество],"",0,1)</f>
        <v>1</v>
      </c>
      <c r="I8218" s="5">
        <f>_xlfn.XLOOKUP(Table16[[#This Row],[OrderID]],[3]!Table13456[No заказа],[3]!Table13456[Цена],"",0,1)</f>
        <v>8970</v>
      </c>
      <c r="J8218" s="2" t="str">
        <f>M01_SETTINGS!$F$2</f>
        <v>KASPI</v>
      </c>
    </row>
    <row r="8219" spans="1:10" x14ac:dyDescent="0.35">
      <c r="A8219" s="3">
        <f>_xlfn.XLOOKUP(Table16[[#This Row],[OrderID]],[3]!Table13456[No заказа],[3]!Table13456[Дата
отправки],"",0,1)</f>
        <v>45554</v>
      </c>
      <c r="B8219" s="2">
        <v>413770483</v>
      </c>
      <c r="C8219" s="2"/>
      <c r="D8219" s="2"/>
      <c r="E8219" s="3"/>
      <c r="F8219" s="3"/>
      <c r="H8219" s="5">
        <f>_xlfn.XLOOKUP(Table16[[#This Row],[OrderID]],[3]!Table13456[No заказа],[3]!Table13456[Количество],"",0,1)</f>
        <v>1</v>
      </c>
      <c r="I8219" s="5">
        <f>_xlfn.XLOOKUP(Table16[[#This Row],[OrderID]],[3]!Table13456[No заказа],[3]!Table13456[Цена],"",0,1)</f>
        <v>8970</v>
      </c>
      <c r="J8219" s="2" t="str">
        <f>M01_SETTINGS!$F$2</f>
        <v>KASPI</v>
      </c>
    </row>
    <row r="8220" spans="1:10" x14ac:dyDescent="0.35">
      <c r="A8220" s="3">
        <f>_xlfn.XLOOKUP(Table16[[#This Row],[OrderID]],[3]!Table13456[No заказа],[3]!Table13456[Дата
отправки],"",0,1)</f>
        <v>45554</v>
      </c>
      <c r="B8220" s="2">
        <v>413785729</v>
      </c>
      <c r="C8220" s="2"/>
      <c r="D8220" s="2"/>
      <c r="E8220" s="3"/>
      <c r="F8220" s="3"/>
      <c r="H8220" s="5">
        <f>_xlfn.XLOOKUP(Table16[[#This Row],[OrderID]],[3]!Table13456[No заказа],[3]!Table13456[Количество],"",0,1)</f>
        <v>1</v>
      </c>
      <c r="I8220" s="5">
        <f>_xlfn.XLOOKUP(Table16[[#This Row],[OrderID]],[3]!Table13456[No заказа],[3]!Table13456[Цена],"",0,1)</f>
        <v>8998</v>
      </c>
      <c r="J8220" s="2" t="str">
        <f>M01_SETTINGS!$F$2</f>
        <v>KASPI</v>
      </c>
    </row>
    <row r="8221" spans="1:10" x14ac:dyDescent="0.35">
      <c r="A8221" s="3">
        <f>_xlfn.XLOOKUP(Table16[[#This Row],[OrderID]],[3]!Table13456[No заказа],[3]!Table13456[Дата
отправки],"",0,1)</f>
        <v>45554</v>
      </c>
      <c r="B8221" s="2">
        <v>413917478</v>
      </c>
      <c r="C8221" s="2"/>
      <c r="D8221" s="2"/>
      <c r="E8221" s="3"/>
      <c r="F8221" s="3"/>
      <c r="H8221" s="5">
        <f>_xlfn.XLOOKUP(Table16[[#This Row],[OrderID]],[3]!Table13456[No заказа],[3]!Table13456[Количество],"",0,1)</f>
        <v>1</v>
      </c>
      <c r="I8221" s="5">
        <f>_xlfn.XLOOKUP(Table16[[#This Row],[OrderID]],[3]!Table13456[No заказа],[3]!Table13456[Цена],"",0,1)</f>
        <v>8996</v>
      </c>
      <c r="J8221" s="2" t="str">
        <f>M01_SETTINGS!$F$2</f>
        <v>KASPI</v>
      </c>
    </row>
    <row r="8222" spans="1:10" x14ac:dyDescent="0.35">
      <c r="A8222" s="3">
        <f>_xlfn.XLOOKUP(Table16[[#This Row],[OrderID]],[3]!Table13456[No заказа],[3]!Table13456[Дата
отправки],"",0,1)</f>
        <v>45554</v>
      </c>
      <c r="B8222" s="2">
        <v>413813420</v>
      </c>
      <c r="C8222" s="2"/>
      <c r="D8222" s="2"/>
      <c r="E8222" s="3"/>
      <c r="F8222" s="3"/>
      <c r="H8222" s="5">
        <f>_xlfn.XLOOKUP(Table16[[#This Row],[OrderID]],[3]!Table13456[No заказа],[3]!Table13456[Количество],"",0,1)</f>
        <v>1</v>
      </c>
      <c r="I8222" s="5">
        <f>_xlfn.XLOOKUP(Table16[[#This Row],[OrderID]],[3]!Table13456[No заказа],[3]!Table13456[Цена],"",0,1)</f>
        <v>13062</v>
      </c>
      <c r="J8222" s="2" t="str">
        <f>M01_SETTINGS!$F$2</f>
        <v>KASPI</v>
      </c>
    </row>
    <row r="8223" spans="1:10" x14ac:dyDescent="0.35">
      <c r="A8223" s="3">
        <f>_xlfn.XLOOKUP(Table16[[#This Row],[OrderID]],[3]!Table13456[No заказа],[3]!Table13456[Дата
отправки],"",0,1)</f>
        <v>45554</v>
      </c>
      <c r="B8223" s="2">
        <v>413615711</v>
      </c>
      <c r="C8223" s="2"/>
      <c r="D8223" s="2"/>
      <c r="E8223" s="3"/>
      <c r="F8223" s="3"/>
      <c r="H8223" s="5">
        <f>_xlfn.XLOOKUP(Table16[[#This Row],[OrderID]],[3]!Table13456[No заказа],[3]!Table13456[Количество],"",0,1)</f>
        <v>1</v>
      </c>
      <c r="I8223" s="5">
        <f>_xlfn.XLOOKUP(Table16[[#This Row],[OrderID]],[3]!Table13456[No заказа],[3]!Table13456[Цена],"",0,1)</f>
        <v>8996</v>
      </c>
      <c r="J8223" s="2" t="str">
        <f>M01_SETTINGS!$F$2</f>
        <v>KASPI</v>
      </c>
    </row>
    <row r="8224" spans="1:10" x14ac:dyDescent="0.35">
      <c r="A8224" s="3">
        <f>_xlfn.XLOOKUP(Table16[[#This Row],[OrderID]],[3]!Table13456[No заказа],[3]!Table13456[Дата
отправки],"",0,1)</f>
        <v>45554</v>
      </c>
      <c r="B8224" s="2">
        <v>413651982</v>
      </c>
      <c r="C8224" s="2"/>
      <c r="D8224" s="2"/>
      <c r="E8224" s="3"/>
      <c r="F8224" s="3"/>
      <c r="H8224" s="5">
        <f>_xlfn.XLOOKUP(Table16[[#This Row],[OrderID]],[3]!Table13456[No заказа],[3]!Table13456[Количество],"",0,1)</f>
        <v>1</v>
      </c>
      <c r="I8224" s="5">
        <f>_xlfn.XLOOKUP(Table16[[#This Row],[OrderID]],[3]!Table13456[No заказа],[3]!Table13456[Цена],"",0,1)</f>
        <v>8996</v>
      </c>
      <c r="J8224" s="2" t="str">
        <f>M01_SETTINGS!$F$2</f>
        <v>KASPI</v>
      </c>
    </row>
    <row r="8225" spans="1:10" x14ac:dyDescent="0.35">
      <c r="A8225" s="3">
        <f>_xlfn.XLOOKUP(Table16[[#This Row],[OrderID]],[3]!Table13456[No заказа],[3]!Table13456[Дата
отправки],"",0,1)</f>
        <v>45554</v>
      </c>
      <c r="B8225" s="2">
        <v>413599287</v>
      </c>
      <c r="C8225" s="2"/>
      <c r="D8225" s="2"/>
      <c r="E8225" s="3"/>
      <c r="F8225" s="3"/>
      <c r="H8225" s="5">
        <f>_xlfn.XLOOKUP(Table16[[#This Row],[OrderID]],[3]!Table13456[No заказа],[3]!Table13456[Количество],"",0,1)</f>
        <v>1</v>
      </c>
      <c r="I8225" s="5">
        <f>_xlfn.XLOOKUP(Table16[[#This Row],[OrderID]],[3]!Table13456[No заказа],[3]!Table13456[Цена],"",0,1)</f>
        <v>8988</v>
      </c>
      <c r="J8225" s="2" t="str">
        <f>M01_SETTINGS!$F$2</f>
        <v>KASPI</v>
      </c>
    </row>
    <row r="8226" spans="1:10" x14ac:dyDescent="0.35">
      <c r="A8226" s="3">
        <f>_xlfn.XLOOKUP(Table16[[#This Row],[OrderID]],[3]!Table13456[No заказа],[3]!Table13456[Дата
отправки],"",0,1)</f>
        <v>45554</v>
      </c>
      <c r="B8226" s="2">
        <v>413751409</v>
      </c>
      <c r="C8226" s="2"/>
      <c r="D8226" s="2"/>
      <c r="E8226" s="3"/>
      <c r="F8226" s="3"/>
      <c r="H8226" s="5">
        <f>_xlfn.XLOOKUP(Table16[[#This Row],[OrderID]],[3]!Table13456[No заказа],[3]!Table13456[Количество],"",0,1)</f>
        <v>1</v>
      </c>
      <c r="I8226" s="5">
        <f>_xlfn.XLOOKUP(Table16[[#This Row],[OrderID]],[3]!Table13456[No заказа],[3]!Table13456[Цена],"",0,1)</f>
        <v>9435</v>
      </c>
      <c r="J8226" s="2" t="str">
        <f>M01_SETTINGS!$F$2</f>
        <v>KASPI</v>
      </c>
    </row>
    <row r="8227" spans="1:10" x14ac:dyDescent="0.35">
      <c r="A8227" s="3">
        <f>_xlfn.XLOOKUP(Table16[[#This Row],[OrderID]],[3]!Table13456[No заказа],[3]!Table13456[Дата
отправки],"",0,1)</f>
        <v>45554</v>
      </c>
      <c r="B8227" s="2">
        <v>413616705</v>
      </c>
      <c r="C8227" s="2"/>
      <c r="D8227" s="2"/>
      <c r="E8227" s="3"/>
      <c r="F8227" s="3"/>
      <c r="H8227" s="5">
        <f>_xlfn.XLOOKUP(Table16[[#This Row],[OrderID]],[3]!Table13456[No заказа],[3]!Table13456[Количество],"",0,1)</f>
        <v>1</v>
      </c>
      <c r="I8227" s="5">
        <f>_xlfn.XLOOKUP(Table16[[#This Row],[OrderID]],[3]!Table13456[No заказа],[3]!Table13456[Цена],"",0,1)</f>
        <v>8970</v>
      </c>
      <c r="J8227" s="2" t="str">
        <f>M01_SETTINGS!$F$2</f>
        <v>KASPI</v>
      </c>
    </row>
    <row r="8228" spans="1:10" x14ac:dyDescent="0.35">
      <c r="A8228" s="3">
        <f>_xlfn.XLOOKUP(Table16[[#This Row],[OrderID]],[3]!Table13456[No заказа],[3]!Table13456[Дата
отправки],"",0,1)</f>
        <v>45554</v>
      </c>
      <c r="B8228" s="2">
        <v>413623127</v>
      </c>
      <c r="C8228" s="2"/>
      <c r="D8228" s="2"/>
      <c r="E8228" s="3"/>
      <c r="F8228" s="3"/>
      <c r="H8228" s="5">
        <f>_xlfn.XLOOKUP(Table16[[#This Row],[OrderID]],[3]!Table13456[No заказа],[3]!Table13456[Количество],"",0,1)</f>
        <v>1</v>
      </c>
      <c r="I8228" s="5">
        <f>_xlfn.XLOOKUP(Table16[[#This Row],[OrderID]],[3]!Table13456[No заказа],[3]!Table13456[Цена],"",0,1)</f>
        <v>8998</v>
      </c>
      <c r="J8228" s="2" t="str">
        <f>M01_SETTINGS!$F$2</f>
        <v>KASPI</v>
      </c>
    </row>
    <row r="8229" spans="1:10" x14ac:dyDescent="0.35">
      <c r="A8229" s="3">
        <f>_xlfn.XLOOKUP(Table16[[#This Row],[OrderID]],[3]!Table13456[No заказа],[3]!Table13456[Дата
отправки],"",0,1)</f>
        <v>45554</v>
      </c>
      <c r="B8229" s="2">
        <v>413583727</v>
      </c>
      <c r="C8229" s="2"/>
      <c r="D8229" s="2"/>
      <c r="E8229" s="3"/>
      <c r="F8229" s="3"/>
      <c r="H8229" s="5">
        <f>_xlfn.XLOOKUP(Table16[[#This Row],[OrderID]],[3]!Table13456[No заказа],[3]!Table13456[Количество],"",0,1)</f>
        <v>1</v>
      </c>
      <c r="I8229" s="5">
        <f>_xlfn.XLOOKUP(Table16[[#This Row],[OrderID]],[3]!Table13456[No заказа],[3]!Table13456[Цена],"",0,1)</f>
        <v>8988</v>
      </c>
      <c r="J8229" s="2" t="str">
        <f>M01_SETTINGS!$F$2</f>
        <v>KASPI</v>
      </c>
    </row>
    <row r="8230" spans="1:10" x14ac:dyDescent="0.35">
      <c r="A8230" s="3">
        <f>_xlfn.XLOOKUP(Table16[[#This Row],[OrderID]],[3]!Table13456[No заказа],[3]!Table13456[Дата
отправки],"",0,1)</f>
        <v>45554</v>
      </c>
      <c r="B8230" s="2">
        <v>413947109</v>
      </c>
      <c r="C8230" s="2"/>
      <c r="D8230" s="2"/>
      <c r="E8230" s="3"/>
      <c r="F8230" s="3"/>
      <c r="H8230" s="5">
        <f>_xlfn.XLOOKUP(Table16[[#This Row],[OrderID]],[3]!Table13456[No заказа],[3]!Table13456[Количество],"",0,1)</f>
        <v>1</v>
      </c>
      <c r="I8230" s="5">
        <f>_xlfn.XLOOKUP(Table16[[#This Row],[OrderID]],[3]!Table13456[No заказа],[3]!Table13456[Цена],"",0,1)</f>
        <v>8988</v>
      </c>
      <c r="J8230" s="2" t="str">
        <f>M01_SETTINGS!$F$2</f>
        <v>KASPI</v>
      </c>
    </row>
    <row r="8231" spans="1:10" x14ac:dyDescent="0.35">
      <c r="A8231" s="3">
        <f>_xlfn.XLOOKUP(Table16[[#This Row],[OrderID]],[3]!Table13456[No заказа],[3]!Table13456[Дата
отправки],"",0,1)</f>
        <v>45554</v>
      </c>
      <c r="B8231" s="2">
        <v>413611806</v>
      </c>
      <c r="C8231" s="2"/>
      <c r="D8231" s="2"/>
      <c r="E8231" s="3"/>
      <c r="F8231" s="3"/>
      <c r="H8231" s="5">
        <f>_xlfn.XLOOKUP(Table16[[#This Row],[OrderID]],[3]!Table13456[No заказа],[3]!Table13456[Количество],"",0,1)</f>
        <v>1</v>
      </c>
      <c r="I8231" s="5">
        <f>_xlfn.XLOOKUP(Table16[[#This Row],[OrderID]],[3]!Table13456[No заказа],[3]!Table13456[Цена],"",0,1)</f>
        <v>8988</v>
      </c>
      <c r="J8231" s="2" t="str">
        <f>M01_SETTINGS!$F$2</f>
        <v>KASPI</v>
      </c>
    </row>
    <row r="8232" spans="1:10" x14ac:dyDescent="0.35">
      <c r="A8232" s="3">
        <f>_xlfn.XLOOKUP(Table16[[#This Row],[OrderID]],[3]!Table13456[No заказа],[3]!Table13456[Дата
отправки],"",0,1)</f>
        <v>45554</v>
      </c>
      <c r="B8232" s="2">
        <v>413583438</v>
      </c>
      <c r="C8232" s="2"/>
      <c r="D8232" s="2"/>
      <c r="E8232" s="3"/>
      <c r="F8232" s="3"/>
      <c r="H8232" s="5">
        <f>_xlfn.XLOOKUP(Table16[[#This Row],[OrderID]],[3]!Table13456[No заказа],[3]!Table13456[Количество],"",0,1)</f>
        <v>1</v>
      </c>
      <c r="I8232" s="5">
        <f>_xlfn.XLOOKUP(Table16[[#This Row],[OrderID]],[3]!Table13456[No заказа],[3]!Table13456[Цена],"",0,1)</f>
        <v>8993</v>
      </c>
      <c r="J8232" s="2" t="str">
        <f>M01_SETTINGS!$F$2</f>
        <v>KASPI</v>
      </c>
    </row>
    <row r="8233" spans="1:10" x14ac:dyDescent="0.35">
      <c r="A8233" s="3">
        <f>_xlfn.XLOOKUP(Table16[[#This Row],[OrderID]],[3]!Table13456[No заказа],[3]!Table13456[Дата
отправки],"",0,1)</f>
        <v>45554</v>
      </c>
      <c r="B8233" s="2">
        <v>413599563</v>
      </c>
      <c r="C8233" s="2"/>
      <c r="D8233" s="2"/>
      <c r="E8233" s="3"/>
      <c r="F8233" s="3"/>
      <c r="H8233" s="5">
        <f>_xlfn.XLOOKUP(Table16[[#This Row],[OrderID]],[3]!Table13456[No заказа],[3]!Table13456[Количество],"",0,1)</f>
        <v>1</v>
      </c>
      <c r="I8233" s="5">
        <f>_xlfn.XLOOKUP(Table16[[#This Row],[OrderID]],[3]!Table13456[No заказа],[3]!Table13456[Цена],"",0,1)</f>
        <v>9000</v>
      </c>
      <c r="J8233" s="2" t="str">
        <f>M01_SETTINGS!$F$2</f>
        <v>KASPI</v>
      </c>
    </row>
    <row r="8234" spans="1:10" x14ac:dyDescent="0.35">
      <c r="A8234" s="3">
        <f>_xlfn.XLOOKUP(Table16[[#This Row],[OrderID]],[3]!Table13456[No заказа],[3]!Table13456[Дата
отправки],"",0,1)</f>
        <v>45554</v>
      </c>
      <c r="B8234" s="2">
        <v>413638068</v>
      </c>
      <c r="C8234" s="2"/>
      <c r="D8234" s="2"/>
      <c r="E8234" s="3"/>
      <c r="F8234" s="3"/>
      <c r="H8234" s="5">
        <f>_xlfn.XLOOKUP(Table16[[#This Row],[OrderID]],[3]!Table13456[No заказа],[3]!Table13456[Количество],"",0,1)</f>
        <v>1</v>
      </c>
      <c r="I8234" s="5">
        <f>_xlfn.XLOOKUP(Table16[[#This Row],[OrderID]],[3]!Table13456[No заказа],[3]!Table13456[Цена],"",0,1)</f>
        <v>8971</v>
      </c>
      <c r="J8234" s="2" t="str">
        <f>M01_SETTINGS!$F$2</f>
        <v>KASPI</v>
      </c>
    </row>
    <row r="8235" spans="1:10" x14ac:dyDescent="0.35">
      <c r="A8235" s="3">
        <f>_xlfn.XLOOKUP(Table16[[#This Row],[OrderID]],[3]!Table13456[No заказа],[3]!Table13456[Дата
отправки],"",0,1)</f>
        <v>45554</v>
      </c>
      <c r="B8235" s="2">
        <v>413642110</v>
      </c>
      <c r="C8235" s="2"/>
      <c r="D8235" s="2"/>
      <c r="E8235" s="3"/>
      <c r="F8235" s="3"/>
      <c r="H8235" s="5">
        <f>_xlfn.XLOOKUP(Table16[[#This Row],[OrderID]],[3]!Table13456[No заказа],[3]!Table13456[Количество],"",0,1)</f>
        <v>1</v>
      </c>
      <c r="I8235" s="5">
        <f>_xlfn.XLOOKUP(Table16[[#This Row],[OrderID]],[3]!Table13456[No заказа],[3]!Table13456[Цена],"",0,1)</f>
        <v>8999</v>
      </c>
      <c r="J8235" s="2" t="str">
        <f>M01_SETTINGS!$F$2</f>
        <v>KASPI</v>
      </c>
    </row>
    <row r="8236" spans="1:10" x14ac:dyDescent="0.35">
      <c r="A8236" s="3">
        <f>_xlfn.XLOOKUP(Table16[[#This Row],[OrderID]],[3]!Table13456[No заказа],[3]!Table13456[Дата
отправки],"",0,1)</f>
        <v>45554</v>
      </c>
      <c r="B8236" s="2">
        <v>413877738</v>
      </c>
      <c r="C8236" s="2"/>
      <c r="D8236" s="2"/>
      <c r="E8236" s="3"/>
      <c r="F8236" s="3"/>
      <c r="H8236" s="5">
        <f>_xlfn.XLOOKUP(Table16[[#This Row],[OrderID]],[3]!Table13456[No заказа],[3]!Table13456[Количество],"",0,1)</f>
        <v>1</v>
      </c>
      <c r="I8236" s="5">
        <f>_xlfn.XLOOKUP(Table16[[#This Row],[OrderID]],[3]!Table13456[No заказа],[3]!Table13456[Цена],"",0,1)</f>
        <v>12998</v>
      </c>
      <c r="J8236" s="2" t="str">
        <f>M01_SETTINGS!$F$2</f>
        <v>KASPI</v>
      </c>
    </row>
    <row r="8237" spans="1:10" x14ac:dyDescent="0.35">
      <c r="A8237" s="3">
        <f>_xlfn.XLOOKUP(Table16[[#This Row],[OrderID]],[3]!Table13456[No заказа],[3]!Table13456[Дата
отправки],"",0,1)</f>
        <v>45554</v>
      </c>
      <c r="B8237" s="2">
        <v>413947184</v>
      </c>
      <c r="C8237" s="2"/>
      <c r="D8237" s="2"/>
      <c r="E8237" s="3"/>
      <c r="F8237" s="3"/>
      <c r="H8237" s="5">
        <f>_xlfn.XLOOKUP(Table16[[#This Row],[OrderID]],[3]!Table13456[No заказа],[3]!Table13456[Количество],"",0,1)</f>
        <v>1</v>
      </c>
      <c r="I8237" s="5">
        <f>_xlfn.XLOOKUP(Table16[[#This Row],[OrderID]],[3]!Table13456[No заказа],[3]!Table13456[Цена],"",0,1)</f>
        <v>8989</v>
      </c>
      <c r="J8237" s="2" t="str">
        <f>M01_SETTINGS!$F$2</f>
        <v>KASPI</v>
      </c>
    </row>
    <row r="8238" spans="1:10" x14ac:dyDescent="0.35">
      <c r="A8238" s="3">
        <f>_xlfn.XLOOKUP(Table16[[#This Row],[OrderID]],[3]!Table13456[No заказа],[3]!Table13456[Дата
отправки],"",0,1)</f>
        <v>45553</v>
      </c>
      <c r="B8238" s="2">
        <v>413499277</v>
      </c>
      <c r="C8238" s="2"/>
      <c r="D8238" s="2"/>
      <c r="E8238" s="3"/>
      <c r="F8238" s="3"/>
      <c r="H8238" s="5">
        <f>_xlfn.XLOOKUP(Table16[[#This Row],[OrderID]],[3]!Table13456[No заказа],[3]!Table13456[Количество],"",0,1)</f>
        <v>1</v>
      </c>
      <c r="I8238" s="5">
        <f>_xlfn.XLOOKUP(Table16[[#This Row],[OrderID]],[3]!Table13456[No заказа],[3]!Table13456[Цена],"",0,1)</f>
        <v>9944</v>
      </c>
      <c r="J8238" s="2" t="str">
        <f>M01_SETTINGS!$F$2</f>
        <v>KASPI</v>
      </c>
    </row>
    <row r="8239" spans="1:10" x14ac:dyDescent="0.35">
      <c r="A8239" s="3">
        <f>_xlfn.XLOOKUP(Table16[[#This Row],[OrderID]],[3]!Table13456[No заказа],[3]!Table13456[Дата
отправки],"",0,1)</f>
        <v>45553</v>
      </c>
      <c r="B8239" s="2">
        <v>413485295</v>
      </c>
      <c r="C8239" s="2"/>
      <c r="D8239" s="2"/>
      <c r="E8239" s="3"/>
      <c r="F8239" s="3"/>
      <c r="H8239" s="5">
        <f>_xlfn.XLOOKUP(Table16[[#This Row],[OrderID]],[3]!Table13456[No заказа],[3]!Table13456[Количество],"",0,1)</f>
        <v>1</v>
      </c>
      <c r="I8239" s="5">
        <f>_xlfn.XLOOKUP(Table16[[#This Row],[OrderID]],[3]!Table13456[No заказа],[3]!Table13456[Цена],"",0,1)</f>
        <v>9952</v>
      </c>
      <c r="J8239" s="2" t="str">
        <f>M01_SETTINGS!$F$2</f>
        <v>KASPI</v>
      </c>
    </row>
    <row r="8240" spans="1:10" x14ac:dyDescent="0.35">
      <c r="A8240" s="3">
        <f>_xlfn.XLOOKUP(Table16[[#This Row],[OrderID]],[3]!Table13456[No заказа],[3]!Table13456[Дата
отправки],"",0,1)</f>
        <v>45553</v>
      </c>
      <c r="B8240" s="2">
        <v>413478166</v>
      </c>
      <c r="C8240" s="2"/>
      <c r="D8240" s="2"/>
      <c r="E8240" s="3"/>
      <c r="F8240" s="3"/>
      <c r="H8240" s="5">
        <f>_xlfn.XLOOKUP(Table16[[#This Row],[OrderID]],[3]!Table13456[No заказа],[3]!Table13456[Количество],"",0,1)</f>
        <v>1</v>
      </c>
      <c r="I8240" s="5">
        <f>_xlfn.XLOOKUP(Table16[[#This Row],[OrderID]],[3]!Table13456[No заказа],[3]!Table13456[Цена],"",0,1)</f>
        <v>8717</v>
      </c>
      <c r="J8240" s="2" t="str">
        <f>M01_SETTINGS!$F$2</f>
        <v>KASPI</v>
      </c>
    </row>
    <row r="8241" spans="1:10" x14ac:dyDescent="0.35">
      <c r="A8241" s="3">
        <f>_xlfn.XLOOKUP(Table16[[#This Row],[OrderID]],[3]!Table13456[No заказа],[3]!Table13456[Дата
отправки],"",0,1)</f>
        <v>45553</v>
      </c>
      <c r="B8241" s="2">
        <v>413510257</v>
      </c>
      <c r="C8241" s="2"/>
      <c r="D8241" s="2"/>
      <c r="E8241" s="3"/>
      <c r="F8241" s="3"/>
      <c r="H8241" s="5">
        <f>_xlfn.XLOOKUP(Table16[[#This Row],[OrderID]],[3]!Table13456[No заказа],[3]!Table13456[Количество],"",0,1)</f>
        <v>1</v>
      </c>
      <c r="I8241" s="5">
        <f>_xlfn.XLOOKUP(Table16[[#This Row],[OrderID]],[3]!Table13456[No заказа],[3]!Table13456[Цена],"",0,1)</f>
        <v>8717</v>
      </c>
      <c r="J8241" s="2" t="str">
        <f>M01_SETTINGS!$F$2</f>
        <v>KASPI</v>
      </c>
    </row>
    <row r="8242" spans="1:10" x14ac:dyDescent="0.35">
      <c r="A8242" s="3">
        <f>_xlfn.XLOOKUP(Table16[[#This Row],[OrderID]],[3]!Table13456[No заказа],[3]!Table13456[Дата
отправки],"",0,1)</f>
        <v>45553</v>
      </c>
      <c r="B8242" s="2">
        <v>413280990</v>
      </c>
      <c r="C8242" s="2"/>
      <c r="D8242" s="2"/>
      <c r="E8242" s="3"/>
      <c r="F8242" s="3"/>
      <c r="H8242" s="5">
        <f>_xlfn.XLOOKUP(Table16[[#This Row],[OrderID]],[3]!Table13456[No заказа],[3]!Table13456[Количество],"",0,1)</f>
        <v>1</v>
      </c>
      <c r="I8242" s="5">
        <f>_xlfn.XLOOKUP(Table16[[#This Row],[OrderID]],[3]!Table13456[No заказа],[3]!Table13456[Цена],"",0,1)</f>
        <v>11999</v>
      </c>
      <c r="J8242" s="2" t="str">
        <f>M01_SETTINGS!$F$2</f>
        <v>KASPI</v>
      </c>
    </row>
    <row r="8243" spans="1:10" x14ac:dyDescent="0.35">
      <c r="A8243" s="3">
        <f>_xlfn.XLOOKUP(Table16[[#This Row],[OrderID]],[3]!Table13456[No заказа],[3]!Table13456[Дата
отправки],"",0,1)</f>
        <v>45553</v>
      </c>
      <c r="B8243" s="2">
        <v>413089828</v>
      </c>
      <c r="C8243" s="2"/>
      <c r="D8243" s="2"/>
      <c r="E8243" s="3"/>
      <c r="F8243" s="3"/>
      <c r="H8243" s="5">
        <f>_xlfn.XLOOKUP(Table16[[#This Row],[OrderID]],[3]!Table13456[No заказа],[3]!Table13456[Количество],"",0,1)</f>
        <v>1</v>
      </c>
      <c r="I8243" s="5">
        <f>_xlfn.XLOOKUP(Table16[[#This Row],[OrderID]],[3]!Table13456[No заказа],[3]!Table13456[Цена],"",0,1)</f>
        <v>8722</v>
      </c>
      <c r="J8243" s="2" t="str">
        <f>M01_SETTINGS!$F$2</f>
        <v>KASPI</v>
      </c>
    </row>
    <row r="8244" spans="1:10" x14ac:dyDescent="0.35">
      <c r="A8244" s="3">
        <f>_xlfn.XLOOKUP(Table16[[#This Row],[OrderID]],[3]!Table13456[No заказа],[3]!Table13456[Дата
отправки],"",0,1)</f>
        <v>45553</v>
      </c>
      <c r="B8244" s="2">
        <v>413205420</v>
      </c>
      <c r="C8244" s="2"/>
      <c r="D8244" s="2"/>
      <c r="E8244" s="3"/>
      <c r="F8244" s="3"/>
      <c r="H8244" s="5">
        <f>_xlfn.XLOOKUP(Table16[[#This Row],[OrderID]],[3]!Table13456[No заказа],[3]!Table13456[Количество],"",0,1)</f>
        <v>1</v>
      </c>
      <c r="I8244" s="5">
        <f>_xlfn.XLOOKUP(Table16[[#This Row],[OrderID]],[3]!Table13456[No заказа],[3]!Table13456[Цена],"",0,1)</f>
        <v>8722</v>
      </c>
      <c r="J8244" s="2" t="str">
        <f>M01_SETTINGS!$F$2</f>
        <v>KASPI</v>
      </c>
    </row>
    <row r="8245" spans="1:10" x14ac:dyDescent="0.35">
      <c r="A8245" s="3">
        <f>_xlfn.XLOOKUP(Table16[[#This Row],[OrderID]],[3]!Table13456[No заказа],[3]!Table13456[Дата
отправки],"",0,1)</f>
        <v>45553</v>
      </c>
      <c r="B8245" s="2">
        <v>413358755</v>
      </c>
      <c r="C8245" s="2"/>
      <c r="D8245" s="2"/>
      <c r="E8245" s="3"/>
      <c r="F8245" s="3"/>
      <c r="H8245" s="5">
        <f>_xlfn.XLOOKUP(Table16[[#This Row],[OrderID]],[3]!Table13456[No заказа],[3]!Table13456[Количество],"",0,1)</f>
        <v>1</v>
      </c>
      <c r="I8245" s="5">
        <f>_xlfn.XLOOKUP(Table16[[#This Row],[OrderID]],[3]!Table13456[No заказа],[3]!Table13456[Цена],"",0,1)</f>
        <v>8975</v>
      </c>
      <c r="J8245" s="2" t="str">
        <f>M01_SETTINGS!$F$2</f>
        <v>KASPI</v>
      </c>
    </row>
    <row r="8246" spans="1:10" x14ac:dyDescent="0.35">
      <c r="A8246" s="3">
        <f>_xlfn.XLOOKUP(Table16[[#This Row],[OrderID]],[3]!Table13456[No заказа],[3]!Table13456[Дата
отправки],"",0,1)</f>
        <v>45553</v>
      </c>
      <c r="B8246" s="2">
        <v>413182227</v>
      </c>
      <c r="C8246" s="2"/>
      <c r="D8246" s="2"/>
      <c r="E8246" s="3"/>
      <c r="F8246" s="3"/>
      <c r="H8246" s="5">
        <f>_xlfn.XLOOKUP(Table16[[#This Row],[OrderID]],[3]!Table13456[No заказа],[3]!Table13456[Количество],"",0,1)</f>
        <v>1</v>
      </c>
      <c r="I8246" s="5">
        <f>_xlfn.XLOOKUP(Table16[[#This Row],[OrderID]],[3]!Table13456[No заказа],[3]!Table13456[Цена],"",0,1)</f>
        <v>8990</v>
      </c>
      <c r="J8246" s="2" t="str">
        <f>M01_SETTINGS!$F$2</f>
        <v>KASPI</v>
      </c>
    </row>
    <row r="8247" spans="1:10" x14ac:dyDescent="0.35">
      <c r="A8247" s="3">
        <f>_xlfn.XLOOKUP(Table16[[#This Row],[OrderID]],[3]!Table13456[No заказа],[3]!Table13456[Дата
отправки],"",0,1)</f>
        <v>45553</v>
      </c>
      <c r="B8247" s="2">
        <v>413535401</v>
      </c>
      <c r="C8247" s="2"/>
      <c r="D8247" s="2"/>
      <c r="E8247" s="3"/>
      <c r="F8247" s="3"/>
      <c r="H8247" s="5">
        <f>_xlfn.XLOOKUP(Table16[[#This Row],[OrderID]],[3]!Table13456[No заказа],[3]!Table13456[Количество],"",0,1)</f>
        <v>1</v>
      </c>
      <c r="I8247" s="5">
        <f>_xlfn.XLOOKUP(Table16[[#This Row],[OrderID]],[3]!Table13456[No заказа],[3]!Table13456[Цена],"",0,1)</f>
        <v>8717</v>
      </c>
      <c r="J8247" s="2" t="str">
        <f>M01_SETTINGS!$F$2</f>
        <v>KASPI</v>
      </c>
    </row>
    <row r="8248" spans="1:10" x14ac:dyDescent="0.35">
      <c r="A8248" s="3">
        <f>_xlfn.XLOOKUP(Table16[[#This Row],[OrderID]],[3]!Table13456[No заказа],[3]!Table13456[Дата
отправки],"",0,1)</f>
        <v>45553</v>
      </c>
      <c r="B8248" s="2">
        <v>413486592</v>
      </c>
      <c r="C8248" s="2"/>
      <c r="D8248" s="2"/>
      <c r="E8248" s="3"/>
      <c r="F8248" s="3"/>
      <c r="H8248" s="5">
        <f>_xlfn.XLOOKUP(Table16[[#This Row],[OrderID]],[3]!Table13456[No заказа],[3]!Table13456[Количество],"",0,1)</f>
        <v>1</v>
      </c>
      <c r="I8248" s="5">
        <f>_xlfn.XLOOKUP(Table16[[#This Row],[OrderID]],[3]!Table13456[No заказа],[3]!Table13456[Цена],"",0,1)</f>
        <v>8975</v>
      </c>
      <c r="J8248" s="2" t="str">
        <f>M01_SETTINGS!$F$2</f>
        <v>KASPI</v>
      </c>
    </row>
    <row r="8249" spans="1:10" x14ac:dyDescent="0.35">
      <c r="A8249" s="3">
        <f>_xlfn.XLOOKUP(Table16[[#This Row],[OrderID]],[3]!Table13456[No заказа],[3]!Table13456[Дата
отправки],"",0,1)</f>
        <v>45553</v>
      </c>
      <c r="B8249" s="2">
        <v>413214593</v>
      </c>
      <c r="C8249" s="2"/>
      <c r="D8249" s="2"/>
      <c r="E8249" s="3"/>
      <c r="F8249" s="3"/>
      <c r="H8249" s="5">
        <f>_xlfn.XLOOKUP(Table16[[#This Row],[OrderID]],[3]!Table13456[No заказа],[3]!Table13456[Количество],"",0,1)</f>
        <v>1</v>
      </c>
      <c r="I8249" s="5">
        <f>_xlfn.XLOOKUP(Table16[[#This Row],[OrderID]],[3]!Table13456[No заказа],[3]!Table13456[Цена],"",0,1)</f>
        <v>8995</v>
      </c>
      <c r="J8249" s="2" t="str">
        <f>M01_SETTINGS!$F$2</f>
        <v>KASPI</v>
      </c>
    </row>
    <row r="8250" spans="1:10" x14ac:dyDescent="0.35">
      <c r="A8250" s="3">
        <f>_xlfn.XLOOKUP(Table16[[#This Row],[OrderID]],[3]!Table13456[No заказа],[3]!Table13456[Дата
отправки],"",0,1)</f>
        <v>45553</v>
      </c>
      <c r="B8250" s="2">
        <v>413054832</v>
      </c>
      <c r="C8250" s="2"/>
      <c r="D8250" s="2"/>
      <c r="E8250" s="3"/>
      <c r="F8250" s="3"/>
      <c r="H8250" s="5">
        <f>_xlfn.XLOOKUP(Table16[[#This Row],[OrderID]],[3]!Table13456[No заказа],[3]!Table13456[Количество],"",0,1)</f>
        <v>1</v>
      </c>
      <c r="I8250" s="5">
        <f>_xlfn.XLOOKUP(Table16[[#This Row],[OrderID]],[3]!Table13456[No заказа],[3]!Table13456[Цена],"",0,1)</f>
        <v>9000</v>
      </c>
      <c r="J8250" s="2" t="str">
        <f>M01_SETTINGS!$F$2</f>
        <v>KASPI</v>
      </c>
    </row>
    <row r="8251" spans="1:10" x14ac:dyDescent="0.35">
      <c r="A8251" s="3">
        <f>_xlfn.XLOOKUP(Table16[[#This Row],[OrderID]],[3]!Table13456[No заказа],[3]!Table13456[Дата
отправки],"",0,1)</f>
        <v>45553</v>
      </c>
      <c r="B8251" s="2">
        <v>413089814</v>
      </c>
      <c r="C8251" s="2"/>
      <c r="D8251" s="2"/>
      <c r="E8251" s="3"/>
      <c r="F8251" s="3"/>
      <c r="H8251" s="5">
        <f>_xlfn.XLOOKUP(Table16[[#This Row],[OrderID]],[3]!Table13456[No заказа],[3]!Table13456[Количество],"",0,1)</f>
        <v>1</v>
      </c>
      <c r="I8251" s="5">
        <f>_xlfn.XLOOKUP(Table16[[#This Row],[OrderID]],[3]!Table13456[No заказа],[3]!Table13456[Цена],"",0,1)</f>
        <v>9000</v>
      </c>
      <c r="J8251" s="2" t="str">
        <f>M01_SETTINGS!$F$2</f>
        <v>KASPI</v>
      </c>
    </row>
    <row r="8252" spans="1:10" x14ac:dyDescent="0.35">
      <c r="A8252" s="3">
        <f>_xlfn.XLOOKUP(Table16[[#This Row],[OrderID]],[3]!Table13456[No заказа],[3]!Table13456[Дата
отправки],"",0,1)</f>
        <v>45553</v>
      </c>
      <c r="B8252" s="2">
        <v>413148433</v>
      </c>
      <c r="C8252" s="2"/>
      <c r="D8252" s="2"/>
      <c r="E8252" s="3"/>
      <c r="F8252" s="3"/>
      <c r="H8252" s="5">
        <f>_xlfn.XLOOKUP(Table16[[#This Row],[OrderID]],[3]!Table13456[No заказа],[3]!Table13456[Количество],"",0,1)</f>
        <v>1</v>
      </c>
      <c r="I8252" s="5">
        <f>_xlfn.XLOOKUP(Table16[[#This Row],[OrderID]],[3]!Table13456[No заказа],[3]!Table13456[Цена],"",0,1)</f>
        <v>8722</v>
      </c>
      <c r="J8252" s="2" t="str">
        <f>M01_SETTINGS!$F$2</f>
        <v>KASPI</v>
      </c>
    </row>
    <row r="8253" spans="1:10" x14ac:dyDescent="0.35">
      <c r="A8253" s="3">
        <f>_xlfn.XLOOKUP(Table16[[#This Row],[OrderID]],[3]!Table13456[No заказа],[3]!Table13456[Дата
отправки],"",0,1)</f>
        <v>45553</v>
      </c>
      <c r="B8253" s="2">
        <v>413163014</v>
      </c>
      <c r="C8253" s="2"/>
      <c r="D8253" s="2"/>
      <c r="E8253" s="3"/>
      <c r="F8253" s="3"/>
      <c r="H8253" s="5">
        <f>_xlfn.XLOOKUP(Table16[[#This Row],[OrderID]],[3]!Table13456[No заказа],[3]!Table13456[Количество],"",0,1)</f>
        <v>1</v>
      </c>
      <c r="I8253" s="5">
        <f>_xlfn.XLOOKUP(Table16[[#This Row],[OrderID]],[3]!Table13456[No заказа],[3]!Table13456[Цена],"",0,1)</f>
        <v>8722</v>
      </c>
      <c r="J8253" s="2" t="str">
        <f>M01_SETTINGS!$F$2</f>
        <v>KASPI</v>
      </c>
    </row>
    <row r="8254" spans="1:10" x14ac:dyDescent="0.35">
      <c r="A8254" s="3">
        <f>_xlfn.XLOOKUP(Table16[[#This Row],[OrderID]],[3]!Table13456[No заказа],[3]!Table13456[Дата
отправки],"",0,1)</f>
        <v>45553</v>
      </c>
      <c r="B8254" s="2">
        <v>413016934</v>
      </c>
      <c r="C8254" s="2"/>
      <c r="D8254" s="2"/>
      <c r="E8254" s="3"/>
      <c r="F8254" s="3"/>
      <c r="H8254" s="5">
        <f>_xlfn.XLOOKUP(Table16[[#This Row],[OrderID]],[3]!Table13456[No заказа],[3]!Table13456[Количество],"",0,1)</f>
        <v>1</v>
      </c>
      <c r="I8254" s="5">
        <f>_xlfn.XLOOKUP(Table16[[#This Row],[OrderID]],[3]!Table13456[No заказа],[3]!Table13456[Цена],"",0,1)</f>
        <v>9000</v>
      </c>
      <c r="J8254" s="2" t="str">
        <f>M01_SETTINGS!$F$2</f>
        <v>KASPI</v>
      </c>
    </row>
    <row r="8255" spans="1:10" x14ac:dyDescent="0.35">
      <c r="A8255" s="3">
        <f>_xlfn.XLOOKUP(Table16[[#This Row],[OrderID]],[3]!Table13456[No заказа],[3]!Table13456[Дата
отправки],"",0,1)</f>
        <v>45553</v>
      </c>
      <c r="B8255" s="2">
        <v>413475749</v>
      </c>
      <c r="C8255" s="2"/>
      <c r="D8255" s="2"/>
      <c r="E8255" s="3"/>
      <c r="F8255" s="3"/>
      <c r="H8255" s="5">
        <f>_xlfn.XLOOKUP(Table16[[#This Row],[OrderID]],[3]!Table13456[No заказа],[3]!Table13456[Количество],"",0,1)</f>
        <v>1</v>
      </c>
      <c r="I8255" s="5">
        <f>_xlfn.XLOOKUP(Table16[[#This Row],[OrderID]],[3]!Table13456[No заказа],[3]!Table13456[Цена],"",0,1)</f>
        <v>8717</v>
      </c>
      <c r="J8255" s="2" t="str">
        <f>M01_SETTINGS!$F$2</f>
        <v>KASPI</v>
      </c>
    </row>
    <row r="8256" spans="1:10" x14ac:dyDescent="0.35">
      <c r="A8256" s="3">
        <f>_xlfn.XLOOKUP(Table16[[#This Row],[OrderID]],[3]!Table13456[No заказа],[3]!Table13456[Дата
отправки],"",0,1)</f>
        <v>45553</v>
      </c>
      <c r="B8256" s="2">
        <v>413131572</v>
      </c>
      <c r="C8256" s="2"/>
      <c r="D8256" s="2"/>
      <c r="E8256" s="3"/>
      <c r="F8256" s="3"/>
      <c r="H8256" s="5">
        <f>_xlfn.XLOOKUP(Table16[[#This Row],[OrderID]],[3]!Table13456[No заказа],[3]!Table13456[Количество],"",0,1)</f>
        <v>1</v>
      </c>
      <c r="I8256" s="5">
        <f>_xlfn.XLOOKUP(Table16[[#This Row],[OrderID]],[3]!Table13456[No заказа],[3]!Table13456[Цена],"",0,1)</f>
        <v>13613</v>
      </c>
      <c r="J8256" s="2" t="str">
        <f>M01_SETTINGS!$F$2</f>
        <v>KASPI</v>
      </c>
    </row>
    <row r="8257" spans="1:10" x14ac:dyDescent="0.35">
      <c r="A8257" s="3">
        <f>_xlfn.XLOOKUP(Table16[[#This Row],[OrderID]],[3]!Table13456[No заказа],[3]!Table13456[Дата
отправки],"",0,1)</f>
        <v>45553</v>
      </c>
      <c r="B8257" s="2">
        <v>413335889</v>
      </c>
      <c r="C8257" s="2"/>
      <c r="D8257" s="2"/>
      <c r="E8257" s="3"/>
      <c r="F8257" s="3"/>
      <c r="H8257" s="5">
        <f>_xlfn.XLOOKUP(Table16[[#This Row],[OrderID]],[3]!Table13456[No заказа],[3]!Table13456[Количество],"",0,1)</f>
        <v>1</v>
      </c>
      <c r="I8257" s="5">
        <f>_xlfn.XLOOKUP(Table16[[#This Row],[OrderID]],[3]!Table13456[No заказа],[3]!Table13456[Цена],"",0,1)</f>
        <v>8717</v>
      </c>
      <c r="J8257" s="2" t="str">
        <f>M01_SETTINGS!$F$2</f>
        <v>KASPI</v>
      </c>
    </row>
    <row r="8258" spans="1:10" x14ac:dyDescent="0.35">
      <c r="A8258" s="3">
        <f>_xlfn.XLOOKUP(Table16[[#This Row],[OrderID]],[3]!Table13456[No заказа],[3]!Table13456[Дата
отправки],"",0,1)</f>
        <v>45553</v>
      </c>
      <c r="B8258" s="2">
        <v>413063030</v>
      </c>
      <c r="C8258" s="2"/>
      <c r="D8258" s="2"/>
      <c r="E8258" s="3"/>
      <c r="F8258" s="3"/>
      <c r="H8258" s="5">
        <f>_xlfn.XLOOKUP(Table16[[#This Row],[OrderID]],[3]!Table13456[No заказа],[3]!Table13456[Количество],"",0,1)</f>
        <v>1</v>
      </c>
      <c r="I8258" s="5">
        <f>_xlfn.XLOOKUP(Table16[[#This Row],[OrderID]],[3]!Table13456[No заказа],[3]!Table13456[Цена],"",0,1)</f>
        <v>9997</v>
      </c>
      <c r="J8258" s="2" t="str">
        <f>M01_SETTINGS!$F$2</f>
        <v>KASPI</v>
      </c>
    </row>
    <row r="8259" spans="1:10" x14ac:dyDescent="0.35">
      <c r="A8259" s="3">
        <f>_xlfn.XLOOKUP(Table16[[#This Row],[OrderID]],[3]!Table13456[No заказа],[3]!Table13456[Дата
отправки],"",0,1)</f>
        <v>45553</v>
      </c>
      <c r="B8259" s="2">
        <v>413225727</v>
      </c>
      <c r="C8259" s="2"/>
      <c r="D8259" s="2"/>
      <c r="E8259" s="3"/>
      <c r="F8259" s="3"/>
      <c r="H8259" s="5">
        <f>_xlfn.XLOOKUP(Table16[[#This Row],[OrderID]],[3]!Table13456[No заказа],[3]!Table13456[Количество],"",0,1)</f>
        <v>1</v>
      </c>
      <c r="I8259" s="5">
        <f>_xlfn.XLOOKUP(Table16[[#This Row],[OrderID]],[3]!Table13456[No заказа],[3]!Table13456[Цена],"",0,1)</f>
        <v>8999</v>
      </c>
      <c r="J8259" s="2" t="str">
        <f>M01_SETTINGS!$F$2</f>
        <v>KASPI</v>
      </c>
    </row>
    <row r="8260" spans="1:10" x14ac:dyDescent="0.35">
      <c r="A8260" s="3">
        <f>_xlfn.XLOOKUP(Table16[[#This Row],[OrderID]],[3]!Table13456[No заказа],[3]!Table13456[Дата
отправки],"",0,1)</f>
        <v>45553</v>
      </c>
      <c r="B8260" s="2">
        <v>413050283</v>
      </c>
      <c r="C8260" s="2"/>
      <c r="D8260" s="2"/>
      <c r="E8260" s="3"/>
      <c r="F8260" s="3"/>
      <c r="H8260" s="5">
        <f>_xlfn.XLOOKUP(Table16[[#This Row],[OrderID]],[3]!Table13456[No заказа],[3]!Table13456[Количество],"",0,1)</f>
        <v>1</v>
      </c>
      <c r="I8260" s="5">
        <f>_xlfn.XLOOKUP(Table16[[#This Row],[OrderID]],[3]!Table13456[No заказа],[3]!Table13456[Цена],"",0,1)</f>
        <v>8990</v>
      </c>
      <c r="J8260" s="2" t="str">
        <f>M01_SETTINGS!$F$2</f>
        <v>KASPI</v>
      </c>
    </row>
    <row r="8261" spans="1:10" x14ac:dyDescent="0.35">
      <c r="A8261" s="3">
        <f>_xlfn.XLOOKUP(Table16[[#This Row],[OrderID]],[3]!Table13456[No заказа],[3]!Table13456[Дата
отправки],"",0,1)</f>
        <v>45553</v>
      </c>
      <c r="B8261" s="2">
        <v>413394428</v>
      </c>
      <c r="C8261" s="2"/>
      <c r="D8261" s="2"/>
      <c r="E8261" s="3"/>
      <c r="F8261" s="3"/>
      <c r="H8261" s="5">
        <f>_xlfn.XLOOKUP(Table16[[#This Row],[OrderID]],[3]!Table13456[No заказа],[3]!Table13456[Количество],"",0,1)</f>
        <v>1</v>
      </c>
      <c r="I8261" s="5">
        <f>_xlfn.XLOOKUP(Table16[[#This Row],[OrderID]],[3]!Table13456[No заказа],[3]!Table13456[Цена],"",0,1)</f>
        <v>9977</v>
      </c>
      <c r="J8261" s="2" t="str">
        <f>M01_SETTINGS!$F$2</f>
        <v>KASPI</v>
      </c>
    </row>
    <row r="8262" spans="1:10" x14ac:dyDescent="0.35">
      <c r="A8262" s="3">
        <f>_xlfn.XLOOKUP(Table16[[#This Row],[OrderID]],[3]!Table13456[No заказа],[3]!Table13456[Дата
отправки],"",0,1)</f>
        <v>45553</v>
      </c>
      <c r="B8262" s="2">
        <v>413019225</v>
      </c>
      <c r="C8262" s="2"/>
      <c r="D8262" s="2"/>
      <c r="E8262" s="3"/>
      <c r="F8262" s="3"/>
      <c r="H8262" s="5">
        <f>_xlfn.XLOOKUP(Table16[[#This Row],[OrderID]],[3]!Table13456[No заказа],[3]!Table13456[Количество],"",0,1)</f>
        <v>1</v>
      </c>
      <c r="I8262" s="5">
        <f>_xlfn.XLOOKUP(Table16[[#This Row],[OrderID]],[3]!Table13456[No заказа],[3]!Table13456[Цена],"",0,1)</f>
        <v>8722</v>
      </c>
      <c r="J8262" s="2" t="str">
        <f>M01_SETTINGS!$F$2</f>
        <v>KASPI</v>
      </c>
    </row>
    <row r="8263" spans="1:10" x14ac:dyDescent="0.35">
      <c r="A8263" s="3">
        <f>_xlfn.XLOOKUP(Table16[[#This Row],[OrderID]],[3]!Table13456[No заказа],[3]!Table13456[Дата
отправки],"",0,1)</f>
        <v>45553</v>
      </c>
      <c r="B8263" s="2">
        <v>413156940</v>
      </c>
      <c r="C8263" s="2"/>
      <c r="D8263" s="2"/>
      <c r="E8263" s="3"/>
      <c r="F8263" s="3"/>
      <c r="H8263" s="5">
        <f>_xlfn.XLOOKUP(Table16[[#This Row],[OrderID]],[3]!Table13456[No заказа],[3]!Table13456[Количество],"",0,1)</f>
        <v>1</v>
      </c>
      <c r="I8263" s="5">
        <f>_xlfn.XLOOKUP(Table16[[#This Row],[OrderID]],[3]!Table13456[No заказа],[3]!Table13456[Цена],"",0,1)</f>
        <v>8996</v>
      </c>
      <c r="J8263" s="2" t="str">
        <f>M01_SETTINGS!$F$2</f>
        <v>KASPI</v>
      </c>
    </row>
    <row r="8264" spans="1:10" x14ac:dyDescent="0.35">
      <c r="A8264" s="3">
        <f>_xlfn.XLOOKUP(Table16[[#This Row],[OrderID]],[3]!Table13456[No заказа],[3]!Table13456[Дата
отправки],"",0,1)</f>
        <v>45553</v>
      </c>
      <c r="B8264" s="2">
        <v>413185917</v>
      </c>
      <c r="C8264" s="2"/>
      <c r="D8264" s="2"/>
      <c r="E8264" s="3"/>
      <c r="F8264" s="3"/>
      <c r="H8264" s="5">
        <f>_xlfn.XLOOKUP(Table16[[#This Row],[OrderID]],[3]!Table13456[No заказа],[3]!Table13456[Количество],"",0,1)</f>
        <v>1</v>
      </c>
      <c r="I8264" s="5">
        <f>_xlfn.XLOOKUP(Table16[[#This Row],[OrderID]],[3]!Table13456[No заказа],[3]!Table13456[Цена],"",0,1)</f>
        <v>8996</v>
      </c>
      <c r="J8264" s="2" t="str">
        <f>M01_SETTINGS!$F$2</f>
        <v>KASPI</v>
      </c>
    </row>
    <row r="8265" spans="1:10" x14ac:dyDescent="0.35">
      <c r="A8265" s="3">
        <f>_xlfn.XLOOKUP(Table16[[#This Row],[OrderID]],[3]!Table13456[No заказа],[3]!Table13456[Дата
отправки],"",0,1)</f>
        <v>45553</v>
      </c>
      <c r="B8265" s="2">
        <v>413329744</v>
      </c>
      <c r="C8265" s="2"/>
      <c r="D8265" s="2"/>
      <c r="E8265" s="3"/>
      <c r="F8265" s="3"/>
      <c r="H8265" s="5">
        <f>_xlfn.XLOOKUP(Table16[[#This Row],[OrderID]],[3]!Table13456[No заказа],[3]!Table13456[Количество],"",0,1)</f>
        <v>1</v>
      </c>
      <c r="I8265" s="5">
        <f>_xlfn.XLOOKUP(Table16[[#This Row],[OrderID]],[3]!Table13456[No заказа],[3]!Table13456[Цена],"",0,1)</f>
        <v>8998</v>
      </c>
      <c r="J8265" s="2" t="str">
        <f>M01_SETTINGS!$F$2</f>
        <v>KASPI</v>
      </c>
    </row>
    <row r="8266" spans="1:10" x14ac:dyDescent="0.35">
      <c r="A8266" s="3">
        <f>_xlfn.XLOOKUP(Table16[[#This Row],[OrderID]],[3]!Table13456[No заказа],[3]!Table13456[Дата
отправки],"",0,1)</f>
        <v>45553</v>
      </c>
      <c r="B8266" s="2">
        <v>413125387</v>
      </c>
      <c r="C8266" s="2"/>
      <c r="D8266" s="2"/>
      <c r="E8266" s="3"/>
      <c r="F8266" s="3"/>
      <c r="H8266" s="5">
        <f>_xlfn.XLOOKUP(Table16[[#This Row],[OrderID]],[3]!Table13456[No заказа],[3]!Table13456[Количество],"",0,1)</f>
        <v>1</v>
      </c>
      <c r="I8266" s="5">
        <f>_xlfn.XLOOKUP(Table16[[#This Row],[OrderID]],[3]!Table13456[No заказа],[3]!Table13456[Цена],"",0,1)</f>
        <v>8988</v>
      </c>
      <c r="J8266" s="2" t="str">
        <f>M01_SETTINGS!$F$2</f>
        <v>KASPI</v>
      </c>
    </row>
    <row r="8267" spans="1:10" x14ac:dyDescent="0.35">
      <c r="A8267" s="3">
        <f>_xlfn.XLOOKUP(Table16[[#This Row],[OrderID]],[3]!Table13456[No заказа],[3]!Table13456[Дата
отправки],"",0,1)</f>
        <v>45553</v>
      </c>
      <c r="B8267" s="2">
        <v>413222010</v>
      </c>
      <c r="C8267" s="2"/>
      <c r="D8267" s="2"/>
      <c r="E8267" s="3"/>
      <c r="F8267" s="3"/>
      <c r="H8267" s="5">
        <f>_xlfn.XLOOKUP(Table16[[#This Row],[OrderID]],[3]!Table13456[No заказа],[3]!Table13456[Количество],"",0,1)</f>
        <v>1</v>
      </c>
      <c r="I8267" s="5">
        <f>_xlfn.XLOOKUP(Table16[[#This Row],[OrderID]],[3]!Table13456[No заказа],[3]!Table13456[Цена],"",0,1)</f>
        <v>8988</v>
      </c>
      <c r="J8267" s="2" t="str">
        <f>M01_SETTINGS!$F$2</f>
        <v>KASPI</v>
      </c>
    </row>
    <row r="8268" spans="1:10" x14ac:dyDescent="0.35">
      <c r="A8268" s="3">
        <f>_xlfn.XLOOKUP(Table16[[#This Row],[OrderID]],[3]!Table13456[No заказа],[3]!Table13456[Дата
отправки],"",0,1)</f>
        <v>45553</v>
      </c>
      <c r="B8268" s="2">
        <v>413344784</v>
      </c>
      <c r="C8268" s="2"/>
      <c r="D8268" s="2"/>
      <c r="E8268" s="3"/>
      <c r="F8268" s="3"/>
      <c r="H8268" s="5">
        <f>_xlfn.XLOOKUP(Table16[[#This Row],[OrderID]],[3]!Table13456[No заказа],[3]!Table13456[Количество],"",0,1)</f>
        <v>1</v>
      </c>
      <c r="I8268" s="5">
        <f>_xlfn.XLOOKUP(Table16[[#This Row],[OrderID]],[3]!Table13456[No заказа],[3]!Table13456[Цена],"",0,1)</f>
        <v>8718</v>
      </c>
      <c r="J8268" s="2" t="str">
        <f>M01_SETTINGS!$F$2</f>
        <v>KASPI</v>
      </c>
    </row>
    <row r="8269" spans="1:10" x14ac:dyDescent="0.35">
      <c r="A8269" s="3">
        <f>_xlfn.XLOOKUP(Table16[[#This Row],[OrderID]],[3]!Table13456[No заказа],[3]!Table13456[Дата
отправки],"",0,1)</f>
        <v>45553</v>
      </c>
      <c r="B8269" s="2">
        <v>413186558</v>
      </c>
      <c r="C8269" s="2"/>
      <c r="D8269" s="2"/>
      <c r="E8269" s="3"/>
      <c r="F8269" s="3"/>
      <c r="H8269" s="5">
        <f>_xlfn.XLOOKUP(Table16[[#This Row],[OrderID]],[3]!Table13456[No заказа],[3]!Table13456[Количество],"",0,1)</f>
        <v>1</v>
      </c>
      <c r="I8269" s="5">
        <f>_xlfn.XLOOKUP(Table16[[#This Row],[OrderID]],[3]!Table13456[No заказа],[3]!Table13456[Цена],"",0,1)</f>
        <v>8976</v>
      </c>
      <c r="J8269" s="2" t="str">
        <f>M01_SETTINGS!$F$2</f>
        <v>KASPI</v>
      </c>
    </row>
    <row r="8270" spans="1:10" x14ac:dyDescent="0.35">
      <c r="A8270" s="3">
        <f>_xlfn.XLOOKUP(Table16[[#This Row],[OrderID]],[3]!Table13456[No заказа],[3]!Table13456[Дата
отправки],"",0,1)</f>
        <v>45553</v>
      </c>
      <c r="B8270" s="2">
        <v>413569551</v>
      </c>
      <c r="C8270" s="2"/>
      <c r="D8270" s="2"/>
      <c r="E8270" s="3"/>
      <c r="F8270" s="3"/>
      <c r="H8270" s="5">
        <f>_xlfn.XLOOKUP(Table16[[#This Row],[OrderID]],[3]!Table13456[No заказа],[3]!Table13456[Количество],"",0,1)</f>
        <v>1</v>
      </c>
      <c r="I8270" s="5">
        <f>_xlfn.XLOOKUP(Table16[[#This Row],[OrderID]],[3]!Table13456[No заказа],[3]!Table13456[Цена],"",0,1)</f>
        <v>9000</v>
      </c>
      <c r="J8270" s="2" t="str">
        <f>M01_SETTINGS!$F$2</f>
        <v>KASPI</v>
      </c>
    </row>
    <row r="8271" spans="1:10" x14ac:dyDescent="0.35">
      <c r="A8271" s="3">
        <f>_xlfn.XLOOKUP(Table16[[#This Row],[OrderID]],[3]!Table13456[No заказа],[3]!Table13456[Дата
отправки],"",0,1)</f>
        <v>45553</v>
      </c>
      <c r="B8271" s="2">
        <v>413152965</v>
      </c>
      <c r="C8271" s="2"/>
      <c r="D8271" s="2"/>
      <c r="E8271" s="3"/>
      <c r="F8271" s="3"/>
      <c r="H8271" s="5">
        <f>_xlfn.XLOOKUP(Table16[[#This Row],[OrderID]],[3]!Table13456[No заказа],[3]!Table13456[Количество],"",0,1)</f>
        <v>1</v>
      </c>
      <c r="I8271" s="5">
        <f>_xlfn.XLOOKUP(Table16[[#This Row],[OrderID]],[3]!Table13456[No заказа],[3]!Table13456[Цена],"",0,1)</f>
        <v>8999</v>
      </c>
      <c r="J8271" s="2" t="str">
        <f>M01_SETTINGS!$F$2</f>
        <v>KASPI</v>
      </c>
    </row>
    <row r="8272" spans="1:10" x14ac:dyDescent="0.35">
      <c r="A8272" s="3">
        <f>_xlfn.XLOOKUP(Table16[[#This Row],[OrderID]],[3]!Table13456[No заказа],[3]!Table13456[Дата
отправки],"",0,1)</f>
        <v>45553</v>
      </c>
      <c r="B8272" s="2">
        <v>413392933</v>
      </c>
      <c r="C8272" s="2"/>
      <c r="D8272" s="2"/>
      <c r="E8272" s="3"/>
      <c r="F8272" s="3"/>
      <c r="H8272" s="5">
        <f>_xlfn.XLOOKUP(Table16[[#This Row],[OrderID]],[3]!Table13456[No заказа],[3]!Table13456[Количество],"",0,1)</f>
        <v>1</v>
      </c>
      <c r="I8272" s="5">
        <f>_xlfn.XLOOKUP(Table16[[#This Row],[OrderID]],[3]!Table13456[No заказа],[3]!Table13456[Цена],"",0,1)</f>
        <v>8999</v>
      </c>
      <c r="J8272" s="2" t="str">
        <f>M01_SETTINGS!$F$2</f>
        <v>KASPI</v>
      </c>
    </row>
    <row r="8273" spans="1:10" x14ac:dyDescent="0.35">
      <c r="A8273" s="3">
        <f>_xlfn.XLOOKUP(Table16[[#This Row],[OrderID]],[3]!Table13456[No заказа],[3]!Table13456[Дата
отправки],"",0,1)</f>
        <v>45553</v>
      </c>
      <c r="B8273" s="2">
        <v>413144713</v>
      </c>
      <c r="C8273" s="2"/>
      <c r="D8273" s="2"/>
      <c r="E8273" s="3"/>
      <c r="F8273" s="3"/>
      <c r="H8273" s="5">
        <f>_xlfn.XLOOKUP(Table16[[#This Row],[OrderID]],[3]!Table13456[No заказа],[3]!Table13456[Количество],"",0,1)</f>
        <v>1</v>
      </c>
      <c r="I8273" s="5">
        <f>_xlfn.XLOOKUP(Table16[[#This Row],[OrderID]],[3]!Table13456[No заказа],[3]!Table13456[Цена],"",0,1)</f>
        <v>8976</v>
      </c>
      <c r="J8273" s="2" t="str">
        <f>M01_SETTINGS!$F$2</f>
        <v>KASPI</v>
      </c>
    </row>
    <row r="8274" spans="1:10" x14ac:dyDescent="0.35">
      <c r="A8274" s="3">
        <f>_xlfn.XLOOKUP(Table16[[#This Row],[OrderID]],[3]!Table13456[No заказа],[3]!Table13456[Дата
отправки],"",0,1)</f>
        <v>45553</v>
      </c>
      <c r="B8274" s="2">
        <v>413190746</v>
      </c>
      <c r="C8274" s="2"/>
      <c r="D8274" s="2"/>
      <c r="E8274" s="3"/>
      <c r="F8274" s="3"/>
      <c r="H8274" s="5">
        <f>_xlfn.XLOOKUP(Table16[[#This Row],[OrderID]],[3]!Table13456[No заказа],[3]!Table13456[Количество],"",0,1)</f>
        <v>1</v>
      </c>
      <c r="I8274" s="5">
        <f>_xlfn.XLOOKUP(Table16[[#This Row],[OrderID]],[3]!Table13456[No заказа],[3]!Table13456[Цена],"",0,1)</f>
        <v>8976</v>
      </c>
      <c r="J8274" s="2" t="str">
        <f>M01_SETTINGS!$F$2</f>
        <v>KASPI</v>
      </c>
    </row>
    <row r="8275" spans="1:10" x14ac:dyDescent="0.35">
      <c r="A8275" s="3">
        <f>_xlfn.XLOOKUP(Table16[[#This Row],[OrderID]],[3]!Table13456[No заказа],[3]!Table13456[Дата
отправки],"",0,1)</f>
        <v>45553</v>
      </c>
      <c r="B8275" s="2">
        <v>413270293</v>
      </c>
      <c r="C8275" s="2"/>
      <c r="D8275" s="2"/>
      <c r="E8275" s="3"/>
      <c r="F8275" s="3"/>
      <c r="H8275" s="5">
        <f>_xlfn.XLOOKUP(Table16[[#This Row],[OrderID]],[3]!Table13456[No заказа],[3]!Table13456[Количество],"",0,1)</f>
        <v>1</v>
      </c>
      <c r="I8275" s="5">
        <f>_xlfn.XLOOKUP(Table16[[#This Row],[OrderID]],[3]!Table13456[No заказа],[3]!Table13456[Цена],"",0,1)</f>
        <v>8976</v>
      </c>
      <c r="J8275" s="2" t="str">
        <f>M01_SETTINGS!$F$2</f>
        <v>KASPI</v>
      </c>
    </row>
    <row r="8276" spans="1:10" x14ac:dyDescent="0.35">
      <c r="A8276" s="3">
        <f>_xlfn.XLOOKUP(Table16[[#This Row],[OrderID]],[3]!Table13456[No заказа],[3]!Table13456[Дата
отправки],"",0,1)</f>
        <v>45553</v>
      </c>
      <c r="B8276" s="2">
        <v>413053457</v>
      </c>
      <c r="C8276" s="2"/>
      <c r="D8276" s="2"/>
      <c r="E8276" s="3"/>
      <c r="F8276" s="3"/>
      <c r="H8276" s="5">
        <f>_xlfn.XLOOKUP(Table16[[#This Row],[OrderID]],[3]!Table13456[No заказа],[3]!Table13456[Количество],"",0,1)</f>
        <v>1</v>
      </c>
      <c r="I8276" s="5">
        <f>_xlfn.XLOOKUP(Table16[[#This Row],[OrderID]],[3]!Table13456[No заказа],[3]!Table13456[Цена],"",0,1)</f>
        <v>8978</v>
      </c>
      <c r="J8276" s="2" t="str">
        <f>M01_SETTINGS!$F$2</f>
        <v>KASPI</v>
      </c>
    </row>
    <row r="8277" spans="1:10" x14ac:dyDescent="0.35">
      <c r="A8277" s="3">
        <f>_xlfn.XLOOKUP(Table16[[#This Row],[OrderID]],[3]!Table13456[No заказа],[3]!Table13456[Дата
отправки],"",0,1)</f>
        <v>45553</v>
      </c>
      <c r="B8277" s="2">
        <v>413471454</v>
      </c>
      <c r="C8277" s="2"/>
      <c r="D8277" s="2"/>
      <c r="E8277" s="3"/>
      <c r="F8277" s="3"/>
      <c r="H8277" s="5">
        <f>_xlfn.XLOOKUP(Table16[[#This Row],[OrderID]],[3]!Table13456[No заказа],[3]!Table13456[Количество],"",0,1)</f>
        <v>1</v>
      </c>
      <c r="I8277" s="5">
        <f>_xlfn.XLOOKUP(Table16[[#This Row],[OrderID]],[3]!Table13456[No заказа],[3]!Table13456[Цена],"",0,1)</f>
        <v>8996</v>
      </c>
      <c r="J8277" s="2" t="str">
        <f>M01_SETTINGS!$F$2</f>
        <v>KASPI</v>
      </c>
    </row>
    <row r="8278" spans="1:10" x14ac:dyDescent="0.35">
      <c r="A8278" s="3">
        <f>_xlfn.XLOOKUP(Table16[[#This Row],[OrderID]],[3]!Table13456[No заказа],[3]!Table13456[Дата
отправки],"",0,1)</f>
        <v>45553</v>
      </c>
      <c r="B8278" s="2">
        <v>413163989</v>
      </c>
      <c r="C8278" s="2"/>
      <c r="D8278" s="2"/>
      <c r="E8278" s="3"/>
      <c r="F8278" s="3"/>
      <c r="H8278" s="5">
        <f>_xlfn.XLOOKUP(Table16[[#This Row],[OrderID]],[3]!Table13456[No заказа],[3]!Table13456[Количество],"",0,1)</f>
        <v>1</v>
      </c>
      <c r="I8278" s="5">
        <f>_xlfn.XLOOKUP(Table16[[#This Row],[OrderID]],[3]!Table13456[No заказа],[3]!Table13456[Цена],"",0,1)</f>
        <v>8996</v>
      </c>
      <c r="J8278" s="2" t="str">
        <f>M01_SETTINGS!$F$2</f>
        <v>KASPI</v>
      </c>
    </row>
    <row r="8279" spans="1:10" x14ac:dyDescent="0.35">
      <c r="A8279" s="3">
        <f>_xlfn.XLOOKUP(Table16[[#This Row],[OrderID]],[3]!Table13456[No заказа],[3]!Table13456[Дата
отправки],"",0,1)</f>
        <v>45553</v>
      </c>
      <c r="B8279" s="2">
        <v>413171210</v>
      </c>
      <c r="C8279" s="2"/>
      <c r="D8279" s="2"/>
      <c r="E8279" s="3"/>
      <c r="F8279" s="3"/>
      <c r="H8279" s="5">
        <f>_xlfn.XLOOKUP(Table16[[#This Row],[OrderID]],[3]!Table13456[No заказа],[3]!Table13456[Количество],"",0,1)</f>
        <v>1</v>
      </c>
      <c r="I8279" s="5">
        <f>_xlfn.XLOOKUP(Table16[[#This Row],[OrderID]],[3]!Table13456[No заказа],[3]!Table13456[Цена],"",0,1)</f>
        <v>8999</v>
      </c>
      <c r="J8279" s="2" t="str">
        <f>M01_SETTINGS!$F$2</f>
        <v>KASPI</v>
      </c>
    </row>
    <row r="8280" spans="1:10" x14ac:dyDescent="0.35">
      <c r="A8280" s="3">
        <f>_xlfn.XLOOKUP(Table16[[#This Row],[OrderID]],[3]!Table13456[No заказа],[3]!Table13456[Дата
отправки],"",0,1)</f>
        <v>45553</v>
      </c>
      <c r="B8280" s="2">
        <v>413234045</v>
      </c>
      <c r="C8280" s="2"/>
      <c r="D8280" s="2"/>
      <c r="E8280" s="3"/>
      <c r="F8280" s="3"/>
      <c r="H8280" s="5">
        <f>_xlfn.XLOOKUP(Table16[[#This Row],[OrderID]],[3]!Table13456[No заказа],[3]!Table13456[Количество],"",0,1)</f>
        <v>1</v>
      </c>
      <c r="I8280" s="5">
        <f>_xlfn.XLOOKUP(Table16[[#This Row],[OrderID]],[3]!Table13456[No заказа],[3]!Table13456[Цена],"",0,1)</f>
        <v>8999</v>
      </c>
      <c r="J8280" s="2" t="str">
        <f>M01_SETTINGS!$F$2</f>
        <v>KASPI</v>
      </c>
    </row>
    <row r="8281" spans="1:10" x14ac:dyDescent="0.35">
      <c r="A8281" s="3">
        <f>_xlfn.XLOOKUP(Table16[[#This Row],[OrderID]],[3]!Table13456[No заказа],[3]!Table13456[Дата
отправки],"",0,1)</f>
        <v>45553</v>
      </c>
      <c r="B8281" s="2">
        <v>413305671</v>
      </c>
      <c r="C8281" s="2"/>
      <c r="D8281" s="2"/>
      <c r="E8281" s="3"/>
      <c r="F8281" s="3"/>
      <c r="H8281" s="5">
        <f>_xlfn.XLOOKUP(Table16[[#This Row],[OrderID]],[3]!Table13456[No заказа],[3]!Table13456[Количество],"",0,1)</f>
        <v>1</v>
      </c>
      <c r="I8281" s="5">
        <f>_xlfn.XLOOKUP(Table16[[#This Row],[OrderID]],[3]!Table13456[No заказа],[3]!Table13456[Цена],"",0,1)</f>
        <v>8973</v>
      </c>
      <c r="J8281" s="2" t="str">
        <f>M01_SETTINGS!$F$2</f>
        <v>KASPI</v>
      </c>
    </row>
    <row r="8282" spans="1:10" x14ac:dyDescent="0.35">
      <c r="A8282" s="3">
        <f>_xlfn.XLOOKUP(Table16[[#This Row],[OrderID]],[3]!Table13456[No заказа],[3]!Table13456[Дата
отправки],"",0,1)</f>
        <v>45553</v>
      </c>
      <c r="B8282" s="2">
        <v>413052484</v>
      </c>
      <c r="C8282" s="2"/>
      <c r="D8282" s="2"/>
      <c r="E8282" s="3"/>
      <c r="F8282" s="3"/>
      <c r="H8282" s="5">
        <f>_xlfn.XLOOKUP(Table16[[#This Row],[OrderID]],[3]!Table13456[No заказа],[3]!Table13456[Количество],"",0,1)</f>
        <v>1</v>
      </c>
      <c r="I8282" s="5">
        <f>_xlfn.XLOOKUP(Table16[[#This Row],[OrderID]],[3]!Table13456[No заказа],[3]!Table13456[Цена],"",0,1)</f>
        <v>8993</v>
      </c>
      <c r="J8282" s="2" t="str">
        <f>M01_SETTINGS!$F$2</f>
        <v>KASPI</v>
      </c>
    </row>
    <row r="8283" spans="1:10" x14ac:dyDescent="0.35">
      <c r="A8283" s="3">
        <f>_xlfn.XLOOKUP(Table16[[#This Row],[OrderID]],[3]!Table13456[No заказа],[3]!Table13456[Дата
отправки],"",0,1)</f>
        <v>45553</v>
      </c>
      <c r="B8283" s="2">
        <v>413105797</v>
      </c>
      <c r="C8283" s="2"/>
      <c r="D8283" s="2"/>
      <c r="E8283" s="3"/>
      <c r="F8283" s="3"/>
      <c r="H8283" s="5">
        <f>_xlfn.XLOOKUP(Table16[[#This Row],[OrderID]],[3]!Table13456[No заказа],[3]!Table13456[Количество],"",0,1)</f>
        <v>1</v>
      </c>
      <c r="I8283" s="5">
        <f>_xlfn.XLOOKUP(Table16[[#This Row],[OrderID]],[3]!Table13456[No заказа],[3]!Table13456[Цена],"",0,1)</f>
        <v>8998</v>
      </c>
      <c r="J8283" s="2" t="str">
        <f>M01_SETTINGS!$F$2</f>
        <v>KASPI</v>
      </c>
    </row>
    <row r="8284" spans="1:10" x14ac:dyDescent="0.35">
      <c r="A8284" s="3">
        <f>_xlfn.XLOOKUP(Table16[[#This Row],[OrderID]],[3]!Table13456[No заказа],[3]!Table13456[Дата
отправки],"",0,1)</f>
        <v>45553</v>
      </c>
      <c r="B8284" s="2">
        <v>413233393</v>
      </c>
      <c r="C8284" s="2"/>
      <c r="D8284" s="2"/>
      <c r="E8284" s="3"/>
      <c r="F8284" s="3"/>
      <c r="H8284" s="5">
        <f>_xlfn.XLOOKUP(Table16[[#This Row],[OrderID]],[3]!Table13456[No заказа],[3]!Table13456[Количество],"",0,1)</f>
        <v>1</v>
      </c>
      <c r="I8284" s="5">
        <f>_xlfn.XLOOKUP(Table16[[#This Row],[OrderID]],[3]!Table13456[No заказа],[3]!Table13456[Цена],"",0,1)</f>
        <v>8998</v>
      </c>
      <c r="J8284" s="2" t="str">
        <f>M01_SETTINGS!$F$2</f>
        <v>KASPI</v>
      </c>
    </row>
    <row r="8285" spans="1:10" x14ac:dyDescent="0.35">
      <c r="A8285" s="3">
        <f>_xlfn.XLOOKUP(Table16[[#This Row],[OrderID]],[3]!Table13456[No заказа],[3]!Table13456[Дата
отправки],"",0,1)</f>
        <v>45553</v>
      </c>
      <c r="B8285" s="2">
        <v>413448597</v>
      </c>
      <c r="C8285" s="2"/>
      <c r="D8285" s="2"/>
      <c r="E8285" s="3"/>
      <c r="F8285" s="3"/>
      <c r="H8285" s="5">
        <f>_xlfn.XLOOKUP(Table16[[#This Row],[OrderID]],[3]!Table13456[No заказа],[3]!Table13456[Количество],"",0,1)</f>
        <v>1</v>
      </c>
      <c r="I8285" s="5">
        <f>_xlfn.XLOOKUP(Table16[[#This Row],[OrderID]],[3]!Table13456[No заказа],[3]!Table13456[Цена],"",0,1)</f>
        <v>9438</v>
      </c>
      <c r="J8285" s="2" t="str">
        <f>M01_SETTINGS!$F$2</f>
        <v>KASPI</v>
      </c>
    </row>
    <row r="8286" spans="1:10" x14ac:dyDescent="0.35">
      <c r="A8286" s="3">
        <f>_xlfn.XLOOKUP(Table16[[#This Row],[OrderID]],[3]!Table13456[No заказа],[3]!Table13456[Дата
отправки],"",0,1)</f>
        <v>45553</v>
      </c>
      <c r="B8286" s="2">
        <v>413153520</v>
      </c>
      <c r="C8286" s="2"/>
      <c r="D8286" s="2"/>
      <c r="E8286" s="3"/>
      <c r="F8286" s="3"/>
      <c r="H8286" s="5">
        <f>_xlfn.XLOOKUP(Table16[[#This Row],[OrderID]],[3]!Table13456[No заказа],[3]!Table13456[Количество],"",0,1)</f>
        <v>1</v>
      </c>
      <c r="I8286" s="5">
        <f>_xlfn.XLOOKUP(Table16[[#This Row],[OrderID]],[3]!Table13456[No заказа],[3]!Table13456[Цена],"",0,1)</f>
        <v>8999</v>
      </c>
      <c r="J8286" s="2" t="str">
        <f>M01_SETTINGS!$F$2</f>
        <v>KASPI</v>
      </c>
    </row>
    <row r="8287" spans="1:10" x14ac:dyDescent="0.35">
      <c r="A8287" s="3">
        <f>_xlfn.XLOOKUP(Table16[[#This Row],[OrderID]],[3]!Table13456[No заказа],[3]!Table13456[Дата
отправки],"",0,1)</f>
        <v>45553</v>
      </c>
      <c r="B8287" s="2">
        <v>413103431</v>
      </c>
      <c r="C8287" s="2"/>
      <c r="D8287" s="2"/>
      <c r="E8287" s="3"/>
      <c r="F8287" s="3"/>
      <c r="H8287" s="5">
        <f>_xlfn.XLOOKUP(Table16[[#This Row],[OrderID]],[3]!Table13456[No заказа],[3]!Table13456[Количество],"",0,1)</f>
        <v>1</v>
      </c>
      <c r="I8287" s="5">
        <f>_xlfn.XLOOKUP(Table16[[#This Row],[OrderID]],[3]!Table13456[No заказа],[3]!Table13456[Цена],"",0,1)</f>
        <v>8988</v>
      </c>
      <c r="J8287" s="2" t="str">
        <f>M01_SETTINGS!$F$2</f>
        <v>KASPI</v>
      </c>
    </row>
    <row r="8288" spans="1:10" x14ac:dyDescent="0.35">
      <c r="A8288" s="3">
        <f>_xlfn.XLOOKUP(Table16[[#This Row],[OrderID]],[3]!Table13456[No заказа],[3]!Table13456[Дата
отправки],"",0,1)</f>
        <v>45553</v>
      </c>
      <c r="B8288" s="2">
        <v>413205800</v>
      </c>
      <c r="C8288" s="2"/>
      <c r="D8288" s="2"/>
      <c r="E8288" s="3"/>
      <c r="F8288" s="3"/>
      <c r="H8288" s="5">
        <f>_xlfn.XLOOKUP(Table16[[#This Row],[OrderID]],[3]!Table13456[No заказа],[3]!Table13456[Количество],"",0,1)</f>
        <v>1</v>
      </c>
      <c r="I8288" s="5">
        <f>_xlfn.XLOOKUP(Table16[[#This Row],[OrderID]],[3]!Table13456[No заказа],[3]!Table13456[Цена],"",0,1)</f>
        <v>8988</v>
      </c>
      <c r="J8288" s="2" t="str">
        <f>M01_SETTINGS!$F$2</f>
        <v>KASPI</v>
      </c>
    </row>
    <row r="8289" spans="1:10" x14ac:dyDescent="0.35">
      <c r="A8289" s="3">
        <f>_xlfn.XLOOKUP(Table16[[#This Row],[OrderID]],[3]!Table13456[No заказа],[3]!Table13456[Дата
отправки],"",0,1)</f>
        <v>45553</v>
      </c>
      <c r="B8289" s="2">
        <v>413154690</v>
      </c>
      <c r="C8289" s="2"/>
      <c r="D8289" s="2"/>
      <c r="E8289" s="3"/>
      <c r="F8289" s="3"/>
      <c r="H8289" s="5">
        <f>_xlfn.XLOOKUP(Table16[[#This Row],[OrderID]],[3]!Table13456[No заказа],[3]!Table13456[Количество],"",0,1)</f>
        <v>1</v>
      </c>
      <c r="I8289" s="5">
        <f>_xlfn.XLOOKUP(Table16[[#This Row],[OrderID]],[3]!Table13456[No заказа],[3]!Table13456[Цена],"",0,1)</f>
        <v>8988</v>
      </c>
      <c r="J8289" s="2" t="str">
        <f>M01_SETTINGS!$F$2</f>
        <v>KASPI</v>
      </c>
    </row>
    <row r="8290" spans="1:10" x14ac:dyDescent="0.35">
      <c r="A8290" s="3">
        <f>_xlfn.XLOOKUP(Table16[[#This Row],[OrderID]],[3]!Table13456[No заказа],[3]!Table13456[Дата
отправки],"",0,1)</f>
        <v>45553</v>
      </c>
      <c r="B8290" s="2">
        <v>413092178</v>
      </c>
      <c r="C8290" s="2"/>
      <c r="D8290" s="2"/>
      <c r="E8290" s="3"/>
      <c r="F8290" s="3"/>
      <c r="H8290" s="5">
        <f>_xlfn.XLOOKUP(Table16[[#This Row],[OrderID]],[3]!Table13456[No заказа],[3]!Table13456[Количество],"",0,1)</f>
        <v>1</v>
      </c>
      <c r="I8290" s="5">
        <f>_xlfn.XLOOKUP(Table16[[#This Row],[OrderID]],[3]!Table13456[No заказа],[3]!Table13456[Цена],"",0,1)</f>
        <v>8979</v>
      </c>
      <c r="J8290" s="2" t="str">
        <f>M01_SETTINGS!$F$2</f>
        <v>KASPI</v>
      </c>
    </row>
    <row r="8291" spans="1:10" x14ac:dyDescent="0.35">
      <c r="A8291" s="3">
        <f>_xlfn.XLOOKUP(Table16[[#This Row],[OrderID]],[3]!Table13456[No заказа],[3]!Table13456[Дата
отправки],"",0,1)</f>
        <v>45553</v>
      </c>
      <c r="B8291" s="2">
        <v>413294236</v>
      </c>
      <c r="C8291" s="2"/>
      <c r="D8291" s="2"/>
      <c r="E8291" s="3"/>
      <c r="F8291" s="3"/>
      <c r="H8291" s="5">
        <f>_xlfn.XLOOKUP(Table16[[#This Row],[OrderID]],[3]!Table13456[No заказа],[3]!Table13456[Количество],"",0,1)</f>
        <v>1</v>
      </c>
      <c r="I8291" s="5">
        <f>_xlfn.XLOOKUP(Table16[[#This Row],[OrderID]],[3]!Table13456[No заказа],[3]!Table13456[Цена],"",0,1)</f>
        <v>9444</v>
      </c>
      <c r="J8291" s="2" t="str">
        <f>M01_SETTINGS!$F$2</f>
        <v>KASPI</v>
      </c>
    </row>
    <row r="8292" spans="1:10" x14ac:dyDescent="0.35">
      <c r="A8292" s="3">
        <f>_xlfn.XLOOKUP(Table16[[#This Row],[OrderID]],[3]!Table13456[No заказа],[3]!Table13456[Дата
отправки],"",0,1)</f>
        <v>45553</v>
      </c>
      <c r="B8292" s="2">
        <v>413276417</v>
      </c>
      <c r="C8292" s="2"/>
      <c r="D8292" s="2"/>
      <c r="E8292" s="3"/>
      <c r="F8292" s="3"/>
      <c r="H8292" s="5">
        <f>_xlfn.XLOOKUP(Table16[[#This Row],[OrderID]],[3]!Table13456[No заказа],[3]!Table13456[Количество],"",0,1)</f>
        <v>1</v>
      </c>
      <c r="I8292" s="5">
        <f>_xlfn.XLOOKUP(Table16[[#This Row],[OrderID]],[3]!Table13456[No заказа],[3]!Table13456[Цена],"",0,1)</f>
        <v>8990</v>
      </c>
      <c r="J8292" s="2" t="str">
        <f>M01_SETTINGS!$F$2</f>
        <v>KASPI</v>
      </c>
    </row>
    <row r="8293" spans="1:10" x14ac:dyDescent="0.35">
      <c r="A8293" s="3">
        <f>_xlfn.XLOOKUP(Table16[[#This Row],[OrderID]],[3]!Table13456[No заказа],[3]!Table13456[Дата
отправки],"",0,1)</f>
        <v>45553</v>
      </c>
      <c r="B8293" s="2">
        <v>413430843</v>
      </c>
      <c r="C8293" s="2"/>
      <c r="D8293" s="2"/>
      <c r="E8293" s="3"/>
      <c r="F8293" s="3"/>
      <c r="H8293" s="5">
        <f>_xlfn.XLOOKUP(Table16[[#This Row],[OrderID]],[3]!Table13456[No заказа],[3]!Table13456[Количество],"",0,1)</f>
        <v>1</v>
      </c>
      <c r="I8293" s="5">
        <f>_xlfn.XLOOKUP(Table16[[#This Row],[OrderID]],[3]!Table13456[No заказа],[3]!Table13456[Цена],"",0,1)</f>
        <v>8990</v>
      </c>
      <c r="J8293" s="2" t="str">
        <f>M01_SETTINGS!$F$2</f>
        <v>KASPI</v>
      </c>
    </row>
    <row r="8294" spans="1:10" x14ac:dyDescent="0.35">
      <c r="A8294" s="3">
        <f>_xlfn.XLOOKUP(Table16[[#This Row],[OrderID]],[3]!Table13456[No заказа],[3]!Table13456[Дата
отправки],"",0,1)</f>
        <v>45553</v>
      </c>
      <c r="B8294" s="2">
        <v>413118735</v>
      </c>
      <c r="C8294" s="2"/>
      <c r="D8294" s="2"/>
      <c r="E8294" s="3"/>
      <c r="F8294" s="3"/>
      <c r="H8294" s="5">
        <f>_xlfn.XLOOKUP(Table16[[#This Row],[OrderID]],[3]!Table13456[No заказа],[3]!Table13456[Количество],"",0,1)</f>
        <v>1</v>
      </c>
      <c r="I8294" s="5">
        <f>_xlfn.XLOOKUP(Table16[[#This Row],[OrderID]],[3]!Table13456[No заказа],[3]!Table13456[Цена],"",0,1)</f>
        <v>9300</v>
      </c>
      <c r="J8294" s="2" t="str">
        <f>M01_SETTINGS!$F$2</f>
        <v>KASPI</v>
      </c>
    </row>
    <row r="8295" spans="1:10" x14ac:dyDescent="0.35">
      <c r="A8295" s="3">
        <f>_xlfn.XLOOKUP(Table16[[#This Row],[OrderID]],[3]!Table13456[No заказа],[3]!Table13456[Дата
отправки],"",0,1)</f>
        <v>45552</v>
      </c>
      <c r="B8295" s="2">
        <v>412969324</v>
      </c>
      <c r="C8295" s="2"/>
      <c r="D8295" s="2"/>
      <c r="E8295" s="3"/>
      <c r="F8295" s="3"/>
      <c r="H8295" s="5">
        <f>_xlfn.XLOOKUP(Table16[[#This Row],[OrderID]],[3]!Table13456[No заказа],[3]!Table13456[Количество],"",0,1)</f>
        <v>1</v>
      </c>
      <c r="I8295" s="5">
        <f>_xlfn.XLOOKUP(Table16[[#This Row],[OrderID]],[3]!Table13456[No заказа],[3]!Table13456[Цена],"",0,1)</f>
        <v>8949</v>
      </c>
      <c r="J8295" s="2" t="str">
        <f>M01_SETTINGS!$F$2</f>
        <v>KASPI</v>
      </c>
    </row>
    <row r="8296" spans="1:10" x14ac:dyDescent="0.35">
      <c r="A8296" s="3">
        <f>_xlfn.XLOOKUP(Table16[[#This Row],[OrderID]],[3]!Table13456[No заказа],[3]!Table13456[Дата
отправки],"",0,1)</f>
        <v>45552</v>
      </c>
      <c r="B8296" s="2">
        <v>412969324</v>
      </c>
      <c r="C8296" s="2"/>
      <c r="D8296" s="2"/>
      <c r="E8296" s="3"/>
      <c r="F8296" s="3"/>
      <c r="H8296" s="5">
        <f>_xlfn.XLOOKUP(Table16[[#This Row],[OrderID]],[3]!Table13456[No заказа],[3]!Table13456[Количество],"",0,1)</f>
        <v>1</v>
      </c>
      <c r="I8296" s="5">
        <f>_xlfn.XLOOKUP(Table16[[#This Row],[OrderID]],[3]!Table13456[No заказа],[3]!Table13456[Цена],"",0,1)</f>
        <v>8949</v>
      </c>
      <c r="J8296" s="2" t="str">
        <f>M01_SETTINGS!$F$2</f>
        <v>KASPI</v>
      </c>
    </row>
    <row r="8297" spans="1:10" x14ac:dyDescent="0.35">
      <c r="A8297" s="3">
        <f>_xlfn.XLOOKUP(Table16[[#This Row],[OrderID]],[3]!Table13456[No заказа],[3]!Table13456[Дата
отправки],"",0,1)</f>
        <v>45552</v>
      </c>
      <c r="B8297" s="2">
        <v>412931612</v>
      </c>
      <c r="C8297" s="2"/>
      <c r="D8297" s="2"/>
      <c r="E8297" s="3"/>
      <c r="F8297" s="3"/>
      <c r="H8297" s="5">
        <f>_xlfn.XLOOKUP(Table16[[#This Row],[OrderID]],[3]!Table13456[No заказа],[3]!Table13456[Количество],"",0,1)</f>
        <v>1</v>
      </c>
      <c r="I8297" s="5">
        <f>_xlfn.XLOOKUP(Table16[[#This Row],[OrderID]],[3]!Table13456[No заказа],[3]!Table13456[Цена],"",0,1)</f>
        <v>9447</v>
      </c>
      <c r="J8297" s="2" t="str">
        <f>M01_SETTINGS!$F$2</f>
        <v>KASPI</v>
      </c>
    </row>
    <row r="8298" spans="1:10" x14ac:dyDescent="0.35">
      <c r="A8298" s="3">
        <f>_xlfn.XLOOKUP(Table16[[#This Row],[OrderID]],[3]!Table13456[No заказа],[3]!Table13456[Дата
отправки],"",0,1)</f>
        <v>45552</v>
      </c>
      <c r="B8298" s="2">
        <v>412906337</v>
      </c>
      <c r="C8298" s="2"/>
      <c r="D8298" s="2"/>
      <c r="E8298" s="3"/>
      <c r="F8298" s="3"/>
      <c r="H8298" s="5">
        <f>_xlfn.XLOOKUP(Table16[[#This Row],[OrderID]],[3]!Table13456[No заказа],[3]!Table13456[Количество],"",0,1)</f>
        <v>1</v>
      </c>
      <c r="I8298" s="5">
        <f>_xlfn.XLOOKUP(Table16[[#This Row],[OrderID]],[3]!Table13456[No заказа],[3]!Table13456[Цена],"",0,1)</f>
        <v>9428</v>
      </c>
      <c r="J8298" s="2" t="str">
        <f>M01_SETTINGS!$F$2</f>
        <v>KASPI</v>
      </c>
    </row>
    <row r="8299" spans="1:10" x14ac:dyDescent="0.35">
      <c r="A8299" s="3">
        <f>_xlfn.XLOOKUP(Table16[[#This Row],[OrderID]],[3]!Table13456[No заказа],[3]!Table13456[Дата
отправки],"",0,1)</f>
        <v>45552</v>
      </c>
      <c r="B8299" s="2">
        <v>412817731</v>
      </c>
      <c r="C8299" s="2"/>
      <c r="D8299" s="2"/>
      <c r="E8299" s="3"/>
      <c r="F8299" s="3"/>
      <c r="H8299" s="5">
        <f>_xlfn.XLOOKUP(Table16[[#This Row],[OrderID]],[3]!Table13456[No заказа],[3]!Table13456[Количество],"",0,1)</f>
        <v>1</v>
      </c>
      <c r="I8299" s="5">
        <f>_xlfn.XLOOKUP(Table16[[#This Row],[OrderID]],[3]!Table13456[No заказа],[3]!Table13456[Цена],"",0,1)</f>
        <v>9000</v>
      </c>
      <c r="J8299" s="2" t="str">
        <f>M01_SETTINGS!$F$2</f>
        <v>KASPI</v>
      </c>
    </row>
    <row r="8300" spans="1:10" x14ac:dyDescent="0.35">
      <c r="A8300" s="3">
        <f>_xlfn.XLOOKUP(Table16[[#This Row],[OrderID]],[3]!Table13456[No заказа],[3]!Table13456[Дата
отправки],"",0,1)</f>
        <v>45552</v>
      </c>
      <c r="B8300" s="2">
        <v>412568708</v>
      </c>
      <c r="C8300" s="2"/>
      <c r="D8300" s="2"/>
      <c r="E8300" s="3"/>
      <c r="F8300" s="3"/>
      <c r="H8300" s="5">
        <f>_xlfn.XLOOKUP(Table16[[#This Row],[OrderID]],[3]!Table13456[No заказа],[3]!Table13456[Количество],"",0,1)</f>
        <v>1</v>
      </c>
      <c r="I8300" s="5">
        <f>_xlfn.XLOOKUP(Table16[[#This Row],[OrderID]],[3]!Table13456[No заказа],[3]!Table13456[Цена],"",0,1)</f>
        <v>8999</v>
      </c>
      <c r="J8300" s="2" t="str">
        <f>M01_SETTINGS!$F$2</f>
        <v>KASPI</v>
      </c>
    </row>
    <row r="8301" spans="1:10" x14ac:dyDescent="0.35">
      <c r="A8301" s="3">
        <f>_xlfn.XLOOKUP(Table16[[#This Row],[OrderID]],[3]!Table13456[No заказа],[3]!Table13456[Дата
отправки],"",0,1)</f>
        <v>45552</v>
      </c>
      <c r="B8301" s="2">
        <v>412674381</v>
      </c>
      <c r="C8301" s="2"/>
      <c r="D8301" s="2"/>
      <c r="E8301" s="3"/>
      <c r="F8301" s="3"/>
      <c r="H8301" s="5">
        <f>_xlfn.XLOOKUP(Table16[[#This Row],[OrderID]],[3]!Table13456[No заказа],[3]!Table13456[Количество],"",0,1)</f>
        <v>1</v>
      </c>
      <c r="I8301" s="5">
        <f>_xlfn.XLOOKUP(Table16[[#This Row],[OrderID]],[3]!Table13456[No заказа],[3]!Table13456[Цена],"",0,1)</f>
        <v>9447</v>
      </c>
      <c r="J8301" s="2" t="str">
        <f>M01_SETTINGS!$F$2</f>
        <v>KASPI</v>
      </c>
    </row>
    <row r="8302" spans="1:10" x14ac:dyDescent="0.35">
      <c r="A8302" s="3">
        <f>_xlfn.XLOOKUP(Table16[[#This Row],[OrderID]],[3]!Table13456[No заказа],[3]!Table13456[Дата
отправки],"",0,1)</f>
        <v>45552</v>
      </c>
      <c r="B8302" s="2">
        <v>412946837</v>
      </c>
      <c r="C8302" s="2"/>
      <c r="D8302" s="2"/>
      <c r="E8302" s="3"/>
      <c r="F8302" s="3"/>
      <c r="H8302" s="5">
        <f>_xlfn.XLOOKUP(Table16[[#This Row],[OrderID]],[3]!Table13456[No заказа],[3]!Table13456[Количество],"",0,1)</f>
        <v>1</v>
      </c>
      <c r="I8302" s="5">
        <f>_xlfn.XLOOKUP(Table16[[#This Row],[OrderID]],[3]!Table13456[No заказа],[3]!Table13456[Цена],"",0,1)</f>
        <v>9449</v>
      </c>
      <c r="J8302" s="2" t="str">
        <f>M01_SETTINGS!$F$2</f>
        <v>KASPI</v>
      </c>
    </row>
    <row r="8303" spans="1:10" x14ac:dyDescent="0.35">
      <c r="A8303" s="3">
        <f>_xlfn.XLOOKUP(Table16[[#This Row],[OrderID]],[3]!Table13456[No заказа],[3]!Table13456[Дата
отправки],"",0,1)</f>
        <v>45552</v>
      </c>
      <c r="B8303" s="2">
        <v>412996687</v>
      </c>
      <c r="C8303" s="2"/>
      <c r="D8303" s="2"/>
      <c r="E8303" s="3"/>
      <c r="F8303" s="3"/>
      <c r="H8303" s="5">
        <f>_xlfn.XLOOKUP(Table16[[#This Row],[OrderID]],[3]!Table13456[No заказа],[3]!Table13456[Количество],"",0,1)</f>
        <v>1</v>
      </c>
      <c r="I8303" s="5">
        <f>_xlfn.XLOOKUP(Table16[[#This Row],[OrderID]],[3]!Table13456[No заказа],[3]!Table13456[Цена],"",0,1)</f>
        <v>9447</v>
      </c>
      <c r="J8303" s="2" t="str">
        <f>M01_SETTINGS!$F$2</f>
        <v>KASPI</v>
      </c>
    </row>
    <row r="8304" spans="1:10" x14ac:dyDescent="0.35">
      <c r="A8304" s="3">
        <f>_xlfn.XLOOKUP(Table16[[#This Row],[OrderID]],[3]!Table13456[No заказа],[3]!Table13456[Дата
отправки],"",0,1)</f>
        <v>45552</v>
      </c>
      <c r="B8304" s="2">
        <v>412452127</v>
      </c>
      <c r="C8304" s="2"/>
      <c r="D8304" s="2"/>
      <c r="E8304" s="3"/>
      <c r="F8304" s="3"/>
      <c r="H8304" s="5">
        <f>_xlfn.XLOOKUP(Table16[[#This Row],[OrderID]],[3]!Table13456[No заказа],[3]!Table13456[Количество],"",0,1)</f>
        <v>1</v>
      </c>
      <c r="I8304" s="5">
        <f>_xlfn.XLOOKUP(Table16[[#This Row],[OrderID]],[3]!Table13456[No заказа],[3]!Table13456[Цена],"",0,1)</f>
        <v>9899</v>
      </c>
      <c r="J8304" s="2" t="str">
        <f>M01_SETTINGS!$F$2</f>
        <v>KASPI</v>
      </c>
    </row>
    <row r="8305" spans="1:10" x14ac:dyDescent="0.35">
      <c r="A8305" s="3">
        <f>_xlfn.XLOOKUP(Table16[[#This Row],[OrderID]],[3]!Table13456[No заказа],[3]!Table13456[Дата
отправки],"",0,1)</f>
        <v>45552</v>
      </c>
      <c r="B8305" s="2">
        <v>412582572</v>
      </c>
      <c r="C8305" s="2"/>
      <c r="D8305" s="2"/>
      <c r="E8305" s="3"/>
      <c r="F8305" s="3"/>
      <c r="H8305" s="5">
        <f>_xlfn.XLOOKUP(Table16[[#This Row],[OrderID]],[3]!Table13456[No заказа],[3]!Table13456[Количество],"",0,1)</f>
        <v>1</v>
      </c>
      <c r="I8305" s="5">
        <f>_xlfn.XLOOKUP(Table16[[#This Row],[OrderID]],[3]!Table13456[No заказа],[3]!Table13456[Цена],"",0,1)</f>
        <v>9447</v>
      </c>
      <c r="J8305" s="2" t="str">
        <f>M01_SETTINGS!$F$2</f>
        <v>KASPI</v>
      </c>
    </row>
    <row r="8306" spans="1:10" x14ac:dyDescent="0.35">
      <c r="A8306" s="3">
        <f>_xlfn.XLOOKUP(Table16[[#This Row],[OrderID]],[3]!Table13456[No заказа],[3]!Table13456[Дата
отправки],"",0,1)</f>
        <v>45552</v>
      </c>
      <c r="B8306" s="2">
        <v>412729371</v>
      </c>
      <c r="C8306" s="2"/>
      <c r="D8306" s="2"/>
      <c r="E8306" s="3"/>
      <c r="F8306" s="3"/>
      <c r="H8306" s="5">
        <f>_xlfn.XLOOKUP(Table16[[#This Row],[OrderID]],[3]!Table13456[No заказа],[3]!Table13456[Количество],"",0,1)</f>
        <v>1</v>
      </c>
      <c r="I8306" s="5">
        <f>_xlfn.XLOOKUP(Table16[[#This Row],[OrderID]],[3]!Table13456[No заказа],[3]!Table13456[Цена],"",0,1)</f>
        <v>9447</v>
      </c>
      <c r="J8306" s="2" t="str">
        <f>M01_SETTINGS!$F$2</f>
        <v>KASPI</v>
      </c>
    </row>
    <row r="8307" spans="1:10" x14ac:dyDescent="0.35">
      <c r="A8307" s="3">
        <f>_xlfn.XLOOKUP(Table16[[#This Row],[OrderID]],[3]!Table13456[No заказа],[3]!Table13456[Дата
отправки],"",0,1)</f>
        <v>45552</v>
      </c>
      <c r="B8307" s="2">
        <v>412830104</v>
      </c>
      <c r="C8307" s="2"/>
      <c r="D8307" s="2"/>
      <c r="E8307" s="3"/>
      <c r="F8307" s="3"/>
      <c r="H8307" s="5">
        <f>_xlfn.XLOOKUP(Table16[[#This Row],[OrderID]],[3]!Table13456[No заказа],[3]!Table13456[Количество],"",0,1)</f>
        <v>1</v>
      </c>
      <c r="I8307" s="5">
        <f>_xlfn.XLOOKUP(Table16[[#This Row],[OrderID]],[3]!Table13456[No заказа],[3]!Table13456[Цена],"",0,1)</f>
        <v>9447</v>
      </c>
      <c r="J8307" s="2" t="str">
        <f>M01_SETTINGS!$F$2</f>
        <v>KASPI</v>
      </c>
    </row>
    <row r="8308" spans="1:10" x14ac:dyDescent="0.35">
      <c r="A8308" s="3">
        <f>_xlfn.XLOOKUP(Table16[[#This Row],[OrderID]],[3]!Table13456[No заказа],[3]!Table13456[Дата
отправки],"",0,1)</f>
        <v>45552</v>
      </c>
      <c r="B8308" s="2">
        <v>413019299</v>
      </c>
      <c r="C8308" s="2"/>
      <c r="D8308" s="2"/>
      <c r="E8308" s="3"/>
      <c r="F8308" s="3"/>
      <c r="H8308" s="5">
        <f>_xlfn.XLOOKUP(Table16[[#This Row],[OrderID]],[3]!Table13456[No заказа],[3]!Table13456[Количество],"",0,1)</f>
        <v>1</v>
      </c>
      <c r="I8308" s="5">
        <f>_xlfn.XLOOKUP(Table16[[#This Row],[OrderID]],[3]!Table13456[No заказа],[3]!Table13456[Цена],"",0,1)</f>
        <v>9449</v>
      </c>
      <c r="J8308" s="2" t="str">
        <f>M01_SETTINGS!$F$2</f>
        <v>KASPI</v>
      </c>
    </row>
    <row r="8309" spans="1:10" x14ac:dyDescent="0.35">
      <c r="A8309" s="3">
        <f>_xlfn.XLOOKUP(Table16[[#This Row],[OrderID]],[3]!Table13456[No заказа],[3]!Table13456[Дата
отправки],"",0,1)</f>
        <v>45552</v>
      </c>
      <c r="B8309" s="2">
        <v>412893991</v>
      </c>
      <c r="C8309" s="2"/>
      <c r="D8309" s="2"/>
      <c r="E8309" s="3"/>
      <c r="F8309" s="3"/>
      <c r="H8309" s="5">
        <f>_xlfn.XLOOKUP(Table16[[#This Row],[OrderID]],[3]!Table13456[No заказа],[3]!Table13456[Количество],"",0,1)</f>
        <v>1</v>
      </c>
      <c r="I8309" s="5">
        <f>_xlfn.XLOOKUP(Table16[[#This Row],[OrderID]],[3]!Table13456[No заказа],[3]!Table13456[Цена],"",0,1)</f>
        <v>8990</v>
      </c>
      <c r="J8309" s="2" t="str">
        <f>M01_SETTINGS!$F$2</f>
        <v>KASPI</v>
      </c>
    </row>
    <row r="8310" spans="1:10" x14ac:dyDescent="0.35">
      <c r="A8310" s="3">
        <f>_xlfn.XLOOKUP(Table16[[#This Row],[OrderID]],[3]!Table13456[No заказа],[3]!Table13456[Дата
отправки],"",0,1)</f>
        <v>45552</v>
      </c>
      <c r="B8310" s="2">
        <v>412807133</v>
      </c>
      <c r="C8310" s="2"/>
      <c r="D8310" s="2"/>
      <c r="E8310" s="3"/>
      <c r="F8310" s="3"/>
      <c r="H8310" s="5">
        <f>_xlfn.XLOOKUP(Table16[[#This Row],[OrderID]],[3]!Table13456[No заказа],[3]!Table13456[Количество],"",0,1)</f>
        <v>1</v>
      </c>
      <c r="I8310" s="5">
        <f>_xlfn.XLOOKUP(Table16[[#This Row],[OrderID]],[3]!Table13456[No заказа],[3]!Table13456[Цена],"",0,1)</f>
        <v>8990</v>
      </c>
      <c r="J8310" s="2" t="str">
        <f>M01_SETTINGS!$F$2</f>
        <v>KASPI</v>
      </c>
    </row>
    <row r="8311" spans="1:10" x14ac:dyDescent="0.35">
      <c r="A8311" s="3">
        <f>_xlfn.XLOOKUP(Table16[[#This Row],[OrderID]],[3]!Table13456[No заказа],[3]!Table13456[Дата
отправки],"",0,1)</f>
        <v>45552</v>
      </c>
      <c r="B8311" s="2">
        <v>412663434</v>
      </c>
      <c r="C8311" s="2"/>
      <c r="D8311" s="2"/>
      <c r="E8311" s="3"/>
      <c r="F8311" s="3"/>
      <c r="H8311" s="5">
        <f>_xlfn.XLOOKUP(Table16[[#This Row],[OrderID]],[3]!Table13456[No заказа],[3]!Table13456[Количество],"",0,1)</f>
        <v>1</v>
      </c>
      <c r="I8311" s="5">
        <f>_xlfn.XLOOKUP(Table16[[#This Row],[OrderID]],[3]!Table13456[No заказа],[3]!Table13456[Цена],"",0,1)</f>
        <v>12332</v>
      </c>
      <c r="J8311" s="2" t="str">
        <f>M01_SETTINGS!$F$2</f>
        <v>KASPI</v>
      </c>
    </row>
    <row r="8312" spans="1:10" x14ac:dyDescent="0.35">
      <c r="A8312" s="3">
        <f>_xlfn.XLOOKUP(Table16[[#This Row],[OrderID]],[3]!Table13456[No заказа],[3]!Table13456[Дата
отправки],"",0,1)</f>
        <v>45552</v>
      </c>
      <c r="B8312" s="2">
        <v>412630635</v>
      </c>
      <c r="C8312" s="2"/>
      <c r="D8312" s="2"/>
      <c r="E8312" s="3"/>
      <c r="F8312" s="3"/>
      <c r="H8312" s="5">
        <f>_xlfn.XLOOKUP(Table16[[#This Row],[OrderID]],[3]!Table13456[No заказа],[3]!Table13456[Количество],"",0,1)</f>
        <v>1</v>
      </c>
      <c r="I8312" s="5">
        <f>_xlfn.XLOOKUP(Table16[[#This Row],[OrderID]],[3]!Table13456[No заказа],[3]!Table13456[Цена],"",0,1)</f>
        <v>12351</v>
      </c>
      <c r="J8312" s="2" t="str">
        <f>M01_SETTINGS!$F$2</f>
        <v>KASPI</v>
      </c>
    </row>
    <row r="8313" spans="1:10" x14ac:dyDescent="0.35">
      <c r="A8313" s="3">
        <f>_xlfn.XLOOKUP(Table16[[#This Row],[OrderID]],[3]!Table13456[No заказа],[3]!Table13456[Дата
отправки],"",0,1)</f>
        <v>45552</v>
      </c>
      <c r="B8313" s="2">
        <v>412968973</v>
      </c>
      <c r="C8313" s="2"/>
      <c r="D8313" s="2"/>
      <c r="E8313" s="3"/>
      <c r="F8313" s="3"/>
      <c r="H8313" s="5">
        <f>_xlfn.XLOOKUP(Table16[[#This Row],[OrderID]],[3]!Table13456[No заказа],[3]!Table13456[Количество],"",0,1)</f>
        <v>1</v>
      </c>
      <c r="I8313" s="5">
        <f>_xlfn.XLOOKUP(Table16[[#This Row],[OrderID]],[3]!Table13456[No заказа],[3]!Table13456[Цена],"",0,1)</f>
        <v>8988</v>
      </c>
      <c r="J8313" s="2" t="str">
        <f>M01_SETTINGS!$F$2</f>
        <v>KASPI</v>
      </c>
    </row>
    <row r="8314" spans="1:10" x14ac:dyDescent="0.35">
      <c r="A8314" s="3">
        <f>_xlfn.XLOOKUP(Table16[[#This Row],[OrderID]],[3]!Table13456[No заказа],[3]!Table13456[Дата
отправки],"",0,1)</f>
        <v>45552</v>
      </c>
      <c r="B8314" s="2">
        <v>412969707</v>
      </c>
      <c r="C8314" s="2"/>
      <c r="D8314" s="2"/>
      <c r="E8314" s="3"/>
      <c r="F8314" s="3"/>
      <c r="H8314" s="5">
        <f>_xlfn.XLOOKUP(Table16[[#This Row],[OrderID]],[3]!Table13456[No заказа],[3]!Table13456[Количество],"",0,1)</f>
        <v>1</v>
      </c>
      <c r="I8314" s="5">
        <f>_xlfn.XLOOKUP(Table16[[#This Row],[OrderID]],[3]!Table13456[No заказа],[3]!Table13456[Цена],"",0,1)</f>
        <v>8988</v>
      </c>
      <c r="J8314" s="2" t="str">
        <f>M01_SETTINGS!$F$2</f>
        <v>KASPI</v>
      </c>
    </row>
    <row r="8315" spans="1:10" x14ac:dyDescent="0.35">
      <c r="A8315" s="3">
        <f>_xlfn.XLOOKUP(Table16[[#This Row],[OrderID]],[3]!Table13456[No заказа],[3]!Table13456[Дата
отправки],"",0,1)</f>
        <v>45552</v>
      </c>
      <c r="B8315" s="2">
        <v>412918472</v>
      </c>
      <c r="C8315" s="2"/>
      <c r="D8315" s="2"/>
      <c r="E8315" s="3"/>
      <c r="F8315" s="3"/>
      <c r="H8315" s="5">
        <f>_xlfn.XLOOKUP(Table16[[#This Row],[OrderID]],[3]!Table13456[No заказа],[3]!Table13456[Количество],"",0,1)</f>
        <v>1</v>
      </c>
      <c r="I8315" s="5">
        <f>_xlfn.XLOOKUP(Table16[[#This Row],[OrderID]],[3]!Table13456[No заказа],[3]!Table13456[Цена],"",0,1)</f>
        <v>8999</v>
      </c>
      <c r="J8315" s="2" t="str">
        <f>M01_SETTINGS!$F$2</f>
        <v>KASPI</v>
      </c>
    </row>
    <row r="8316" spans="1:10" x14ac:dyDescent="0.35">
      <c r="A8316" s="3">
        <f>_xlfn.XLOOKUP(Table16[[#This Row],[OrderID]],[3]!Table13456[No заказа],[3]!Table13456[Дата
отправки],"",0,1)</f>
        <v>45552</v>
      </c>
      <c r="B8316" s="2">
        <v>412910887</v>
      </c>
      <c r="C8316" s="2"/>
      <c r="D8316" s="2"/>
      <c r="E8316" s="3"/>
      <c r="F8316" s="3"/>
      <c r="H8316" s="5">
        <f>_xlfn.XLOOKUP(Table16[[#This Row],[OrderID]],[3]!Table13456[No заказа],[3]!Table13456[Количество],"",0,1)</f>
        <v>1</v>
      </c>
      <c r="I8316" s="5">
        <f>_xlfn.XLOOKUP(Table16[[#This Row],[OrderID]],[3]!Table13456[No заказа],[3]!Table13456[Цена],"",0,1)</f>
        <v>9424</v>
      </c>
      <c r="J8316" s="2" t="str">
        <f>M01_SETTINGS!$F$2</f>
        <v>KASPI</v>
      </c>
    </row>
    <row r="8317" spans="1:10" x14ac:dyDescent="0.35">
      <c r="A8317" s="3">
        <f>_xlfn.XLOOKUP(Table16[[#This Row],[OrderID]],[3]!Table13456[No заказа],[3]!Table13456[Дата
отправки],"",0,1)</f>
        <v>45552</v>
      </c>
      <c r="B8317" s="2">
        <v>412663019</v>
      </c>
      <c r="C8317" s="2"/>
      <c r="D8317" s="2"/>
      <c r="E8317" s="3"/>
      <c r="F8317" s="3"/>
      <c r="H8317" s="5">
        <f>_xlfn.XLOOKUP(Table16[[#This Row],[OrderID]],[3]!Table13456[No заказа],[3]!Table13456[Количество],"",0,1)</f>
        <v>1</v>
      </c>
      <c r="I8317" s="5">
        <f>_xlfn.XLOOKUP(Table16[[#This Row],[OrderID]],[3]!Table13456[No заказа],[3]!Table13456[Цена],"",0,1)</f>
        <v>9992</v>
      </c>
      <c r="J8317" s="2" t="str">
        <f>M01_SETTINGS!$F$2</f>
        <v>KASPI</v>
      </c>
    </row>
    <row r="8318" spans="1:10" x14ac:dyDescent="0.35">
      <c r="A8318" s="3">
        <f>_xlfn.XLOOKUP(Table16[[#This Row],[OrderID]],[3]!Table13456[No заказа],[3]!Table13456[Дата
отправки],"",0,1)</f>
        <v>45552</v>
      </c>
      <c r="B8318" s="2">
        <v>412593100</v>
      </c>
      <c r="C8318" s="2"/>
      <c r="D8318" s="2"/>
      <c r="E8318" s="3"/>
      <c r="F8318" s="3"/>
      <c r="H8318" s="5">
        <f>_xlfn.XLOOKUP(Table16[[#This Row],[OrderID]],[3]!Table13456[No заказа],[3]!Table13456[Количество],"",0,1)</f>
        <v>1</v>
      </c>
      <c r="I8318" s="5">
        <f>_xlfn.XLOOKUP(Table16[[#This Row],[OrderID]],[3]!Table13456[No заказа],[3]!Table13456[Цена],"",0,1)</f>
        <v>8988</v>
      </c>
      <c r="J8318" s="2" t="str">
        <f>M01_SETTINGS!$F$2</f>
        <v>KASPI</v>
      </c>
    </row>
    <row r="8319" spans="1:10" x14ac:dyDescent="0.35">
      <c r="A8319" s="3">
        <f>_xlfn.XLOOKUP(Table16[[#This Row],[OrderID]],[3]!Table13456[No заказа],[3]!Table13456[Дата
отправки],"",0,1)</f>
        <v>45552</v>
      </c>
      <c r="B8319" s="2">
        <v>412689179</v>
      </c>
      <c r="C8319" s="2"/>
      <c r="D8319" s="2"/>
      <c r="E8319" s="3"/>
      <c r="F8319" s="3"/>
      <c r="H8319" s="5">
        <f>_xlfn.XLOOKUP(Table16[[#This Row],[OrderID]],[3]!Table13456[No заказа],[3]!Table13456[Количество],"",0,1)</f>
        <v>1</v>
      </c>
      <c r="I8319" s="5">
        <f>_xlfn.XLOOKUP(Table16[[#This Row],[OrderID]],[3]!Table13456[No заказа],[3]!Table13456[Цена],"",0,1)</f>
        <v>8988</v>
      </c>
      <c r="J8319" s="2" t="str">
        <f>M01_SETTINGS!$F$2</f>
        <v>KASPI</v>
      </c>
    </row>
    <row r="8320" spans="1:10" x14ac:dyDescent="0.35">
      <c r="A8320" s="3">
        <f>_xlfn.XLOOKUP(Table16[[#This Row],[OrderID]],[3]!Table13456[No заказа],[3]!Table13456[Дата
отправки],"",0,1)</f>
        <v>45552</v>
      </c>
      <c r="B8320" s="2">
        <v>412805616</v>
      </c>
      <c r="C8320" s="2"/>
      <c r="D8320" s="2"/>
      <c r="E8320" s="3"/>
      <c r="F8320" s="3"/>
      <c r="H8320" s="5">
        <f>_xlfn.XLOOKUP(Table16[[#This Row],[OrderID]],[3]!Table13456[No заказа],[3]!Table13456[Количество],"",0,1)</f>
        <v>1</v>
      </c>
      <c r="I8320" s="5">
        <f>_xlfn.XLOOKUP(Table16[[#This Row],[OrderID]],[3]!Table13456[No заказа],[3]!Table13456[Цена],"",0,1)</f>
        <v>8727</v>
      </c>
      <c r="J8320" s="2" t="str">
        <f>M01_SETTINGS!$F$2</f>
        <v>KASPI</v>
      </c>
    </row>
    <row r="8321" spans="1:10" x14ac:dyDescent="0.35">
      <c r="A8321" s="3">
        <f>_xlfn.XLOOKUP(Table16[[#This Row],[OrderID]],[3]!Table13456[No заказа],[3]!Table13456[Дата
отправки],"",0,1)</f>
        <v>45552</v>
      </c>
      <c r="B8321" s="2">
        <v>412897291</v>
      </c>
      <c r="C8321" s="2"/>
      <c r="D8321" s="2"/>
      <c r="E8321" s="3"/>
      <c r="F8321" s="3"/>
      <c r="H8321" s="5">
        <f>_xlfn.XLOOKUP(Table16[[#This Row],[OrderID]],[3]!Table13456[No заказа],[3]!Table13456[Количество],"",0,1)</f>
        <v>1</v>
      </c>
      <c r="I8321" s="5">
        <f>_xlfn.XLOOKUP(Table16[[#This Row],[OrderID]],[3]!Table13456[No заказа],[3]!Table13456[Цена],"",0,1)</f>
        <v>8727</v>
      </c>
      <c r="J8321" s="2" t="str">
        <f>M01_SETTINGS!$F$2</f>
        <v>KASPI</v>
      </c>
    </row>
    <row r="8322" spans="1:10" x14ac:dyDescent="0.35">
      <c r="A8322" s="3">
        <f>_xlfn.XLOOKUP(Table16[[#This Row],[OrderID]],[3]!Table13456[No заказа],[3]!Table13456[Дата
отправки],"",0,1)</f>
        <v>45552</v>
      </c>
      <c r="B8322" s="2">
        <v>412527014</v>
      </c>
      <c r="C8322" s="2"/>
      <c r="D8322" s="2"/>
      <c r="E8322" s="3"/>
      <c r="F8322" s="3"/>
      <c r="H8322" s="5">
        <f>_xlfn.XLOOKUP(Table16[[#This Row],[OrderID]],[3]!Table13456[No заказа],[3]!Table13456[Количество],"",0,1)</f>
        <v>1</v>
      </c>
      <c r="I8322" s="5">
        <f>_xlfn.XLOOKUP(Table16[[#This Row],[OrderID]],[3]!Table13456[No заказа],[3]!Table13456[Цена],"",0,1)</f>
        <v>9444</v>
      </c>
      <c r="J8322" s="2" t="str">
        <f>M01_SETTINGS!$F$2</f>
        <v>KASPI</v>
      </c>
    </row>
    <row r="8323" spans="1:10" x14ac:dyDescent="0.35">
      <c r="A8323" s="3">
        <f>_xlfn.XLOOKUP(Table16[[#This Row],[OrderID]],[3]!Table13456[No заказа],[3]!Table13456[Дата
отправки],"",0,1)</f>
        <v>45552</v>
      </c>
      <c r="B8323" s="2">
        <v>412723024</v>
      </c>
      <c r="C8323" s="2"/>
      <c r="D8323" s="2"/>
      <c r="E8323" s="3"/>
      <c r="F8323" s="3"/>
      <c r="H8323" s="5">
        <f>_xlfn.XLOOKUP(Table16[[#This Row],[OrderID]],[3]!Table13456[No заказа],[3]!Table13456[Количество],"",0,1)</f>
        <v>1</v>
      </c>
      <c r="I8323" s="5">
        <f>_xlfn.XLOOKUP(Table16[[#This Row],[OrderID]],[3]!Table13456[No заказа],[3]!Table13456[Цена],"",0,1)</f>
        <v>8993</v>
      </c>
      <c r="J8323" s="2" t="str">
        <f>M01_SETTINGS!$F$2</f>
        <v>KASPI</v>
      </c>
    </row>
    <row r="8324" spans="1:10" x14ac:dyDescent="0.35">
      <c r="A8324" s="3">
        <f>_xlfn.XLOOKUP(Table16[[#This Row],[OrderID]],[3]!Table13456[No заказа],[3]!Table13456[Дата
отправки],"",0,1)</f>
        <v>45552</v>
      </c>
      <c r="B8324" s="2">
        <v>412671671</v>
      </c>
      <c r="C8324" s="2"/>
      <c r="D8324" s="2"/>
      <c r="E8324" s="3"/>
      <c r="F8324" s="3"/>
      <c r="H8324" s="5">
        <f>_xlfn.XLOOKUP(Table16[[#This Row],[OrderID]],[3]!Table13456[No заказа],[3]!Table13456[Количество],"",0,1)</f>
        <v>1</v>
      </c>
      <c r="I8324" s="5">
        <f>_xlfn.XLOOKUP(Table16[[#This Row],[OrderID]],[3]!Table13456[No заказа],[3]!Table13456[Цена],"",0,1)</f>
        <v>8998</v>
      </c>
      <c r="J8324" s="2" t="str">
        <f>M01_SETTINGS!$F$2</f>
        <v>KASPI</v>
      </c>
    </row>
    <row r="8325" spans="1:10" x14ac:dyDescent="0.35">
      <c r="A8325" s="3">
        <f>_xlfn.XLOOKUP(Table16[[#This Row],[OrderID]],[3]!Table13456[No заказа],[3]!Table13456[Дата
отправки],"",0,1)</f>
        <v>45552</v>
      </c>
      <c r="B8325" s="2">
        <v>412687100</v>
      </c>
      <c r="C8325" s="2"/>
      <c r="D8325" s="2"/>
      <c r="E8325" s="3"/>
      <c r="F8325" s="3"/>
      <c r="H8325" s="5">
        <f>_xlfn.XLOOKUP(Table16[[#This Row],[OrderID]],[3]!Table13456[No заказа],[3]!Table13456[Количество],"",0,1)</f>
        <v>1</v>
      </c>
      <c r="I8325" s="5">
        <f>_xlfn.XLOOKUP(Table16[[#This Row],[OrderID]],[3]!Table13456[No заказа],[3]!Table13456[Цена],"",0,1)</f>
        <v>8998</v>
      </c>
      <c r="J8325" s="2" t="str">
        <f>M01_SETTINGS!$F$2</f>
        <v>KASPI</v>
      </c>
    </row>
    <row r="8326" spans="1:10" x14ac:dyDescent="0.35">
      <c r="A8326" s="3">
        <f>_xlfn.XLOOKUP(Table16[[#This Row],[OrderID]],[3]!Table13456[No заказа],[3]!Table13456[Дата
отправки],"",0,1)</f>
        <v>45552</v>
      </c>
      <c r="B8326" s="2">
        <v>413031749</v>
      </c>
      <c r="C8326" s="2"/>
      <c r="D8326" s="2"/>
      <c r="E8326" s="3"/>
      <c r="F8326" s="3"/>
      <c r="H8326" s="5">
        <f>_xlfn.XLOOKUP(Table16[[#This Row],[OrderID]],[3]!Table13456[No заказа],[3]!Table13456[Количество],"",0,1)</f>
        <v>1</v>
      </c>
      <c r="I8326" s="5">
        <f>_xlfn.XLOOKUP(Table16[[#This Row],[OrderID]],[3]!Table13456[No заказа],[3]!Table13456[Цена],"",0,1)</f>
        <v>8988</v>
      </c>
      <c r="J8326" s="2" t="str">
        <f>M01_SETTINGS!$F$2</f>
        <v>KASPI</v>
      </c>
    </row>
    <row r="8327" spans="1:10" x14ac:dyDescent="0.35">
      <c r="A8327" s="3">
        <f>_xlfn.XLOOKUP(Table16[[#This Row],[OrderID]],[3]!Table13456[No заказа],[3]!Table13456[Дата
отправки],"",0,1)</f>
        <v>45552</v>
      </c>
      <c r="B8327" s="2">
        <v>412644779</v>
      </c>
      <c r="C8327" s="2"/>
      <c r="D8327" s="2"/>
      <c r="E8327" s="3"/>
      <c r="F8327" s="3"/>
      <c r="H8327" s="5">
        <f>_xlfn.XLOOKUP(Table16[[#This Row],[OrderID]],[3]!Table13456[No заказа],[3]!Table13456[Количество],"",0,1)</f>
        <v>1</v>
      </c>
      <c r="I8327" s="5">
        <f>_xlfn.XLOOKUP(Table16[[#This Row],[OrderID]],[3]!Table13456[No заказа],[3]!Table13456[Цена],"",0,1)</f>
        <v>8999</v>
      </c>
      <c r="J8327" s="2" t="str">
        <f>M01_SETTINGS!$F$2</f>
        <v>KASPI</v>
      </c>
    </row>
    <row r="8328" spans="1:10" x14ac:dyDescent="0.35">
      <c r="A8328" s="3">
        <f>_xlfn.XLOOKUP(Table16[[#This Row],[OrderID]],[3]!Table13456[No заказа],[3]!Table13456[Дата
отправки],"",0,1)</f>
        <v>45552</v>
      </c>
      <c r="B8328" s="2">
        <v>412657367</v>
      </c>
      <c r="C8328" s="2"/>
      <c r="D8328" s="2"/>
      <c r="E8328" s="3"/>
      <c r="F8328" s="3"/>
      <c r="H8328" s="5">
        <f>_xlfn.XLOOKUP(Table16[[#This Row],[OrderID]],[3]!Table13456[No заказа],[3]!Table13456[Количество],"",0,1)</f>
        <v>1</v>
      </c>
      <c r="I8328" s="5">
        <f>_xlfn.XLOOKUP(Table16[[#This Row],[OrderID]],[3]!Table13456[No заказа],[3]!Table13456[Цена],"",0,1)</f>
        <v>9447</v>
      </c>
      <c r="J8328" s="2" t="str">
        <f>M01_SETTINGS!$F$2</f>
        <v>KASPI</v>
      </c>
    </row>
    <row r="8329" spans="1:10" x14ac:dyDescent="0.35">
      <c r="A8329" s="3">
        <f>_xlfn.XLOOKUP(Table16[[#This Row],[OrderID]],[3]!Table13456[No заказа],[3]!Table13456[Дата
отправки],"",0,1)</f>
        <v>45552</v>
      </c>
      <c r="B8329" s="2">
        <v>412702406</v>
      </c>
      <c r="C8329" s="2"/>
      <c r="D8329" s="2"/>
      <c r="E8329" s="3"/>
      <c r="F8329" s="3"/>
      <c r="H8329" s="5">
        <f>_xlfn.XLOOKUP(Table16[[#This Row],[OrderID]],[3]!Table13456[No заказа],[3]!Table13456[Количество],"",0,1)</f>
        <v>1</v>
      </c>
      <c r="I8329" s="5">
        <f>_xlfn.XLOOKUP(Table16[[#This Row],[OrderID]],[3]!Table13456[No заказа],[3]!Table13456[Цена],"",0,1)</f>
        <v>8998</v>
      </c>
      <c r="J8329" s="2" t="str">
        <f>M01_SETTINGS!$F$2</f>
        <v>KASPI</v>
      </c>
    </row>
    <row r="8330" spans="1:10" x14ac:dyDescent="0.35">
      <c r="A8330" s="3">
        <f>_xlfn.XLOOKUP(Table16[[#This Row],[OrderID]],[3]!Table13456[No заказа],[3]!Table13456[Дата
отправки],"",0,1)</f>
        <v>45552</v>
      </c>
      <c r="B8330" s="2">
        <v>412671198</v>
      </c>
      <c r="C8330" s="2"/>
      <c r="D8330" s="2"/>
      <c r="E8330" s="3"/>
      <c r="F8330" s="3"/>
      <c r="H8330" s="5">
        <f>_xlfn.XLOOKUP(Table16[[#This Row],[OrderID]],[3]!Table13456[No заказа],[3]!Table13456[Количество],"",0,1)</f>
        <v>1</v>
      </c>
      <c r="I8330" s="5">
        <f>_xlfn.XLOOKUP(Table16[[#This Row],[OrderID]],[3]!Table13456[No заказа],[3]!Table13456[Цена],"",0,1)</f>
        <v>9447</v>
      </c>
      <c r="J8330" s="2" t="str">
        <f>M01_SETTINGS!$F$2</f>
        <v>KASPI</v>
      </c>
    </row>
    <row r="8331" spans="1:10" x14ac:dyDescent="0.35">
      <c r="A8331" s="3">
        <f>_xlfn.XLOOKUP(Table16[[#This Row],[OrderID]],[3]!Table13456[No заказа],[3]!Table13456[Дата
отправки],"",0,1)</f>
        <v>45552</v>
      </c>
      <c r="B8331" s="2">
        <v>412516584</v>
      </c>
      <c r="C8331" s="2"/>
      <c r="D8331" s="2"/>
      <c r="E8331" s="3"/>
      <c r="F8331" s="3"/>
      <c r="H8331" s="5">
        <f>_xlfn.XLOOKUP(Table16[[#This Row],[OrderID]],[3]!Table13456[No заказа],[3]!Table13456[Количество],"",0,1)</f>
        <v>1</v>
      </c>
      <c r="I8331" s="5">
        <f>_xlfn.XLOOKUP(Table16[[#This Row],[OrderID]],[3]!Table13456[No заказа],[3]!Table13456[Цена],"",0,1)</f>
        <v>8998</v>
      </c>
      <c r="J8331" s="2" t="str">
        <f>M01_SETTINGS!$F$2</f>
        <v>KASPI</v>
      </c>
    </row>
    <row r="8332" spans="1:10" x14ac:dyDescent="0.35">
      <c r="A8332" s="3">
        <f>_xlfn.XLOOKUP(Table16[[#This Row],[OrderID]],[3]!Table13456[No заказа],[3]!Table13456[Дата
отправки],"",0,1)</f>
        <v>45552</v>
      </c>
      <c r="B8332" s="2">
        <v>412934929</v>
      </c>
      <c r="C8332" s="2"/>
      <c r="D8332" s="2"/>
      <c r="E8332" s="3"/>
      <c r="F8332" s="3"/>
      <c r="H8332" s="5">
        <f>_xlfn.XLOOKUP(Table16[[#This Row],[OrderID]],[3]!Table13456[No заказа],[3]!Table13456[Количество],"",0,1)</f>
        <v>1</v>
      </c>
      <c r="I8332" s="5">
        <f>_xlfn.XLOOKUP(Table16[[#This Row],[OrderID]],[3]!Table13456[No заказа],[3]!Table13456[Цена],"",0,1)</f>
        <v>8998</v>
      </c>
      <c r="J8332" s="2" t="str">
        <f>M01_SETTINGS!$F$2</f>
        <v>KASPI</v>
      </c>
    </row>
    <row r="8333" spans="1:10" x14ac:dyDescent="0.35">
      <c r="A8333" s="3">
        <f>_xlfn.XLOOKUP(Table16[[#This Row],[OrderID]],[3]!Table13456[No заказа],[3]!Table13456[Дата
отправки],"",0,1)</f>
        <v>45552</v>
      </c>
      <c r="B8333" s="2">
        <v>412947051</v>
      </c>
      <c r="C8333" s="2"/>
      <c r="D8333" s="2"/>
      <c r="E8333" s="3"/>
      <c r="F8333" s="3"/>
      <c r="H8333" s="5">
        <f>_xlfn.XLOOKUP(Table16[[#This Row],[OrderID]],[3]!Table13456[No заказа],[3]!Table13456[Количество],"",0,1)</f>
        <v>1</v>
      </c>
      <c r="I8333" s="5">
        <f>_xlfn.XLOOKUP(Table16[[#This Row],[OrderID]],[3]!Table13456[No заказа],[3]!Table13456[Цена],"",0,1)</f>
        <v>8727</v>
      </c>
      <c r="J8333" s="2" t="str">
        <f>M01_SETTINGS!$F$2</f>
        <v>KASPI</v>
      </c>
    </row>
    <row r="8334" spans="1:10" x14ac:dyDescent="0.35">
      <c r="A8334" s="3">
        <f>_xlfn.XLOOKUP(Table16[[#This Row],[OrderID]],[3]!Table13456[No заказа],[3]!Table13456[Дата
отправки],"",0,1)</f>
        <v>45552</v>
      </c>
      <c r="B8334" s="2">
        <v>412825863</v>
      </c>
      <c r="C8334" s="2"/>
      <c r="D8334" s="2"/>
      <c r="E8334" s="3"/>
      <c r="F8334" s="3"/>
      <c r="H8334" s="5">
        <f>_xlfn.XLOOKUP(Table16[[#This Row],[OrderID]],[3]!Table13456[No заказа],[3]!Table13456[Количество],"",0,1)</f>
        <v>1</v>
      </c>
      <c r="I8334" s="5">
        <f>_xlfn.XLOOKUP(Table16[[#This Row],[OrderID]],[3]!Table13456[No заказа],[3]!Table13456[Цена],"",0,1)</f>
        <v>8727</v>
      </c>
      <c r="J8334" s="2" t="str">
        <f>M01_SETTINGS!$F$2</f>
        <v>KASPI</v>
      </c>
    </row>
    <row r="8335" spans="1:10" x14ac:dyDescent="0.35">
      <c r="A8335" s="3">
        <f>_xlfn.XLOOKUP(Table16[[#This Row],[OrderID]],[3]!Table13456[No заказа],[3]!Table13456[Дата
отправки],"",0,1)</f>
        <v>45552</v>
      </c>
      <c r="B8335" s="2">
        <v>412940590</v>
      </c>
      <c r="C8335" s="2"/>
      <c r="D8335" s="2"/>
      <c r="E8335" s="3"/>
      <c r="F8335" s="3"/>
      <c r="H8335" s="5">
        <f>_xlfn.XLOOKUP(Table16[[#This Row],[OrderID]],[3]!Table13456[No заказа],[3]!Table13456[Количество],"",0,1)</f>
        <v>1</v>
      </c>
      <c r="I8335" s="5">
        <f>_xlfn.XLOOKUP(Table16[[#This Row],[OrderID]],[3]!Table13456[No заказа],[3]!Table13456[Цена],"",0,1)</f>
        <v>8988</v>
      </c>
      <c r="J8335" s="2" t="str">
        <f>M01_SETTINGS!$F$2</f>
        <v>KASPI</v>
      </c>
    </row>
    <row r="8336" spans="1:10" x14ac:dyDescent="0.35">
      <c r="A8336" s="3">
        <f>_xlfn.XLOOKUP(Table16[[#This Row],[OrderID]],[3]!Table13456[No заказа],[3]!Table13456[Дата
отправки],"",0,1)</f>
        <v>45552</v>
      </c>
      <c r="B8336" s="2">
        <v>412881096</v>
      </c>
      <c r="C8336" s="2"/>
      <c r="D8336" s="2"/>
      <c r="E8336" s="3"/>
      <c r="F8336" s="3"/>
      <c r="H8336" s="5">
        <f>_xlfn.XLOOKUP(Table16[[#This Row],[OrderID]],[3]!Table13456[No заказа],[3]!Table13456[Количество],"",0,1)</f>
        <v>1</v>
      </c>
      <c r="I8336" s="5">
        <f>_xlfn.XLOOKUP(Table16[[#This Row],[OrderID]],[3]!Table13456[No заказа],[3]!Table13456[Цена],"",0,1)</f>
        <v>9098</v>
      </c>
      <c r="J8336" s="2" t="str">
        <f>M01_SETTINGS!$F$2</f>
        <v>KASPI</v>
      </c>
    </row>
    <row r="8337" spans="1:10" x14ac:dyDescent="0.35">
      <c r="A8337" s="3">
        <f>_xlfn.XLOOKUP(Table16[[#This Row],[OrderID]],[3]!Table13456[No заказа],[3]!Table13456[Дата
отправки],"",0,1)</f>
        <v>45552</v>
      </c>
      <c r="B8337" s="2">
        <v>412691430</v>
      </c>
      <c r="C8337" s="2"/>
      <c r="D8337" s="2"/>
      <c r="E8337" s="3"/>
      <c r="F8337" s="3"/>
      <c r="H8337" s="5">
        <f>_xlfn.XLOOKUP(Table16[[#This Row],[OrderID]],[3]!Table13456[No заказа],[3]!Table13456[Количество],"",0,1)</f>
        <v>1</v>
      </c>
      <c r="I8337" s="5">
        <f>_xlfn.XLOOKUP(Table16[[#This Row],[OrderID]],[3]!Table13456[No заказа],[3]!Table13456[Цена],"",0,1)</f>
        <v>8994</v>
      </c>
      <c r="J8337" s="2" t="str">
        <f>M01_SETTINGS!$F$2</f>
        <v>KASPI</v>
      </c>
    </row>
    <row r="8338" spans="1:10" x14ac:dyDescent="0.35">
      <c r="A8338" s="3">
        <f>_xlfn.XLOOKUP(Table16[[#This Row],[OrderID]],[3]!Table13456[No заказа],[3]!Table13456[Дата
отправки],"",0,1)</f>
        <v>45552</v>
      </c>
      <c r="B8338" s="2">
        <v>412471372</v>
      </c>
      <c r="C8338" s="2"/>
      <c r="D8338" s="2"/>
      <c r="E8338" s="3"/>
      <c r="F8338" s="3"/>
      <c r="H8338" s="5">
        <f>_xlfn.XLOOKUP(Table16[[#This Row],[OrderID]],[3]!Table13456[No заказа],[3]!Table13456[Количество],"",0,1)</f>
        <v>1</v>
      </c>
      <c r="I8338" s="5">
        <f>_xlfn.XLOOKUP(Table16[[#This Row],[OrderID]],[3]!Table13456[No заказа],[3]!Table13456[Цена],"",0,1)</f>
        <v>8728</v>
      </c>
      <c r="J8338" s="2" t="str">
        <f>M01_SETTINGS!$F$2</f>
        <v>KASPI</v>
      </c>
    </row>
    <row r="8339" spans="1:10" x14ac:dyDescent="0.35">
      <c r="A8339" s="3">
        <f>_xlfn.XLOOKUP(Table16[[#This Row],[OrderID]],[3]!Table13456[No заказа],[3]!Table13456[Дата
отправки],"",0,1)</f>
        <v>45552</v>
      </c>
      <c r="B8339" s="2">
        <v>412771885</v>
      </c>
      <c r="C8339" s="2"/>
      <c r="D8339" s="2"/>
      <c r="E8339" s="3"/>
      <c r="F8339" s="3"/>
      <c r="H8339" s="5">
        <f>_xlfn.XLOOKUP(Table16[[#This Row],[OrderID]],[3]!Table13456[No заказа],[3]!Table13456[Количество],"",0,1)</f>
        <v>1</v>
      </c>
      <c r="I8339" s="5">
        <f>_xlfn.XLOOKUP(Table16[[#This Row],[OrderID]],[3]!Table13456[No заказа],[3]!Table13456[Цена],"",0,1)</f>
        <v>9448</v>
      </c>
      <c r="J8339" s="2" t="str">
        <f>M01_SETTINGS!$F$2</f>
        <v>KASPI</v>
      </c>
    </row>
    <row r="8340" spans="1:10" x14ac:dyDescent="0.35">
      <c r="A8340" s="3">
        <f>_xlfn.XLOOKUP(Table16[[#This Row],[OrderID]],[3]!Table13456[No заказа],[3]!Table13456[Дата
отправки],"",0,1)</f>
        <v>45552</v>
      </c>
      <c r="B8340" s="2">
        <v>412923585</v>
      </c>
      <c r="C8340" s="2"/>
      <c r="D8340" s="2"/>
      <c r="E8340" s="3"/>
      <c r="F8340" s="3"/>
      <c r="H8340" s="5">
        <f>_xlfn.XLOOKUP(Table16[[#This Row],[OrderID]],[3]!Table13456[No заказа],[3]!Table13456[Количество],"",0,1)</f>
        <v>1</v>
      </c>
      <c r="I8340" s="5">
        <f>_xlfn.XLOOKUP(Table16[[#This Row],[OrderID]],[3]!Table13456[No заказа],[3]!Table13456[Цена],"",0,1)</f>
        <v>9898</v>
      </c>
      <c r="J8340" s="2" t="str">
        <f>M01_SETTINGS!$F$2</f>
        <v>KASPI</v>
      </c>
    </row>
    <row r="8341" spans="1:10" x14ac:dyDescent="0.35">
      <c r="A8341" s="3">
        <f>_xlfn.XLOOKUP(Table16[[#This Row],[OrderID]],[3]!Table13456[No заказа],[3]!Table13456[Дата
отправки],"",0,1)</f>
        <v>45552</v>
      </c>
      <c r="B8341" s="2">
        <v>412602750</v>
      </c>
      <c r="C8341" s="2"/>
      <c r="D8341" s="2"/>
      <c r="E8341" s="3"/>
      <c r="F8341" s="3"/>
      <c r="H8341" s="5">
        <f>_xlfn.XLOOKUP(Table16[[#This Row],[OrderID]],[3]!Table13456[No заказа],[3]!Table13456[Количество],"",0,1)</f>
        <v>1</v>
      </c>
      <c r="I8341" s="5">
        <f>_xlfn.XLOOKUP(Table16[[#This Row],[OrderID]],[3]!Table13456[No заказа],[3]!Table13456[Цена],"",0,1)</f>
        <v>9448</v>
      </c>
      <c r="J8341" s="2" t="str">
        <f>M01_SETTINGS!$F$2</f>
        <v>KASPI</v>
      </c>
    </row>
    <row r="8342" spans="1:10" x14ac:dyDescent="0.35">
      <c r="A8342" s="3">
        <f>_xlfn.XLOOKUP(Table16[[#This Row],[OrderID]],[3]!Table13456[No заказа],[3]!Table13456[Дата
отправки],"",0,1)</f>
        <v>45552</v>
      </c>
      <c r="B8342" s="2">
        <v>412991740</v>
      </c>
      <c r="C8342" s="2"/>
      <c r="D8342" s="2"/>
      <c r="E8342" s="3"/>
      <c r="F8342" s="3"/>
      <c r="H8342" s="5">
        <f>_xlfn.XLOOKUP(Table16[[#This Row],[OrderID]],[3]!Table13456[No заказа],[3]!Table13456[Количество],"",0,1)</f>
        <v>1</v>
      </c>
      <c r="I8342" s="5">
        <f>_xlfn.XLOOKUP(Table16[[#This Row],[OrderID]],[3]!Table13456[No заказа],[3]!Table13456[Цена],"",0,1)</f>
        <v>9300</v>
      </c>
      <c r="J8342" s="2" t="str">
        <f>M01_SETTINGS!$F$2</f>
        <v>KASPI</v>
      </c>
    </row>
    <row r="8343" spans="1:10" x14ac:dyDescent="0.35">
      <c r="A8343" s="3">
        <f>_xlfn.XLOOKUP(Table16[[#This Row],[OrderID]],[3]!Table13456[No заказа],[3]!Table13456[Дата
отправки],"",0,1)</f>
        <v>45552</v>
      </c>
      <c r="B8343" s="2">
        <v>412499558</v>
      </c>
      <c r="C8343" s="2"/>
      <c r="D8343" s="2"/>
      <c r="E8343" s="3"/>
      <c r="F8343" s="3"/>
      <c r="H8343" s="5">
        <f>_xlfn.XLOOKUP(Table16[[#This Row],[OrderID]],[3]!Table13456[No заказа],[3]!Table13456[Количество],"",0,1)</f>
        <v>1</v>
      </c>
      <c r="I8343" s="5">
        <f>_xlfn.XLOOKUP(Table16[[#This Row],[OrderID]],[3]!Table13456[No заказа],[3]!Table13456[Цена],"",0,1)</f>
        <v>8994</v>
      </c>
      <c r="J8343" s="2" t="str">
        <f>M01_SETTINGS!$F$2</f>
        <v>KASPI</v>
      </c>
    </row>
    <row r="8344" spans="1:10" x14ac:dyDescent="0.35">
      <c r="A8344" s="3">
        <f>_xlfn.XLOOKUP(Table16[[#This Row],[OrderID]],[3]!Table13456[No заказа],[3]!Table13456[Дата
отправки],"",0,1)</f>
        <v>45551</v>
      </c>
      <c r="B8344" s="2">
        <v>411993713</v>
      </c>
      <c r="C8344" s="2"/>
      <c r="D8344" s="2"/>
      <c r="E8344" s="3"/>
      <c r="F8344" s="3"/>
      <c r="H8344" s="5">
        <f>_xlfn.XLOOKUP(Table16[[#This Row],[OrderID]],[3]!Table13456[No заказа],[3]!Table13456[Количество],"",0,1)</f>
        <v>1</v>
      </c>
      <c r="I8344" s="5">
        <f>_xlfn.XLOOKUP(Table16[[#This Row],[OrderID]],[3]!Table13456[No заказа],[3]!Table13456[Цена],"",0,1)</f>
        <v>8745</v>
      </c>
      <c r="J8344" s="2" t="str">
        <f>M01_SETTINGS!$F$2</f>
        <v>KASPI</v>
      </c>
    </row>
    <row r="8345" spans="1:10" x14ac:dyDescent="0.35">
      <c r="A8345" s="3">
        <f>_xlfn.XLOOKUP(Table16[[#This Row],[OrderID]],[3]!Table13456[No заказа],[3]!Table13456[Дата
отправки],"",0,1)</f>
        <v>45551</v>
      </c>
      <c r="B8345" s="2">
        <v>412066567</v>
      </c>
      <c r="C8345" s="2"/>
      <c r="D8345" s="2"/>
      <c r="E8345" s="3"/>
      <c r="F8345" s="3"/>
      <c r="H8345" s="5">
        <f>_xlfn.XLOOKUP(Table16[[#This Row],[OrderID]],[3]!Table13456[No заказа],[3]!Table13456[Количество],"",0,1)</f>
        <v>1</v>
      </c>
      <c r="I8345" s="5">
        <f>_xlfn.XLOOKUP(Table16[[#This Row],[OrderID]],[3]!Table13456[No заказа],[3]!Table13456[Цена],"",0,1)</f>
        <v>9447</v>
      </c>
      <c r="J8345" s="2" t="str">
        <f>M01_SETTINGS!$F$2</f>
        <v>KASPI</v>
      </c>
    </row>
    <row r="8346" spans="1:10" x14ac:dyDescent="0.35">
      <c r="A8346" s="3">
        <f>_xlfn.XLOOKUP(Table16[[#This Row],[OrderID]],[3]!Table13456[No заказа],[3]!Table13456[Дата
отправки],"",0,1)</f>
        <v>45551</v>
      </c>
      <c r="B8346" s="2">
        <v>412556180</v>
      </c>
      <c r="C8346" s="2"/>
      <c r="D8346" s="2"/>
      <c r="E8346" s="3"/>
      <c r="F8346" s="3"/>
      <c r="H8346" s="5">
        <f>_xlfn.XLOOKUP(Table16[[#This Row],[OrderID]],[3]!Table13456[No заказа],[3]!Table13456[Количество],"",0,1)</f>
        <v>1</v>
      </c>
      <c r="I8346" s="5">
        <f>_xlfn.XLOOKUP(Table16[[#This Row],[OrderID]],[3]!Table13456[No заказа],[3]!Table13456[Цена],"",0,1)</f>
        <v>9449</v>
      </c>
      <c r="J8346" s="2" t="str">
        <f>M01_SETTINGS!$F$2</f>
        <v>KASPI</v>
      </c>
    </row>
    <row r="8347" spans="1:10" x14ac:dyDescent="0.35">
      <c r="A8347" s="3">
        <f>_xlfn.XLOOKUP(Table16[[#This Row],[OrderID]],[3]!Table13456[No заказа],[3]!Table13456[Дата
отправки],"",0,1)</f>
        <v>45551</v>
      </c>
      <c r="B8347" s="2">
        <v>412022458</v>
      </c>
      <c r="C8347" s="2"/>
      <c r="D8347" s="2"/>
      <c r="E8347" s="3"/>
      <c r="F8347" s="3"/>
      <c r="H8347" s="5">
        <f>_xlfn.XLOOKUP(Table16[[#This Row],[OrderID]],[3]!Table13456[No заказа],[3]!Table13456[Количество],"",0,1)</f>
        <v>1</v>
      </c>
      <c r="I8347" s="5">
        <f>_xlfn.XLOOKUP(Table16[[#This Row],[OrderID]],[3]!Table13456[No заказа],[3]!Table13456[Цена],"",0,1)</f>
        <v>9449</v>
      </c>
      <c r="J8347" s="2" t="str">
        <f>M01_SETTINGS!$F$2</f>
        <v>KASPI</v>
      </c>
    </row>
    <row r="8348" spans="1:10" x14ac:dyDescent="0.35">
      <c r="A8348" s="3">
        <f>_xlfn.XLOOKUP(Table16[[#This Row],[OrderID]],[3]!Table13456[No заказа],[3]!Table13456[Дата
отправки],"",0,1)</f>
        <v>45551</v>
      </c>
      <c r="B8348" s="2">
        <v>412063378</v>
      </c>
      <c r="C8348" s="2"/>
      <c r="D8348" s="2"/>
      <c r="E8348" s="3"/>
      <c r="F8348" s="3"/>
      <c r="H8348" s="5">
        <f>_xlfn.XLOOKUP(Table16[[#This Row],[OrderID]],[3]!Table13456[No заказа],[3]!Table13456[Количество],"",0,1)</f>
        <v>1</v>
      </c>
      <c r="I8348" s="5">
        <f>_xlfn.XLOOKUP(Table16[[#This Row],[OrderID]],[3]!Table13456[No заказа],[3]!Table13456[Цена],"",0,1)</f>
        <v>9449</v>
      </c>
      <c r="J8348" s="2" t="str">
        <f>M01_SETTINGS!$F$2</f>
        <v>KASPI</v>
      </c>
    </row>
    <row r="8349" spans="1:10" x14ac:dyDescent="0.35">
      <c r="A8349" s="3">
        <f>_xlfn.XLOOKUP(Table16[[#This Row],[OrderID]],[3]!Table13456[No заказа],[3]!Table13456[Дата
отправки],"",0,1)</f>
        <v>45551</v>
      </c>
      <c r="B8349" s="2">
        <v>412060474</v>
      </c>
      <c r="C8349" s="2"/>
      <c r="D8349" s="2"/>
      <c r="E8349" s="3"/>
      <c r="F8349" s="3"/>
      <c r="H8349" s="5">
        <f>_xlfn.XLOOKUP(Table16[[#This Row],[OrderID]],[3]!Table13456[No заказа],[3]!Table13456[Количество],"",0,1)</f>
        <v>1</v>
      </c>
      <c r="I8349" s="5">
        <f>_xlfn.XLOOKUP(Table16[[#This Row],[OrderID]],[3]!Table13456[No заказа],[3]!Table13456[Цена],"",0,1)</f>
        <v>9447</v>
      </c>
      <c r="J8349" s="2" t="str">
        <f>M01_SETTINGS!$F$2</f>
        <v>KASPI</v>
      </c>
    </row>
    <row r="8350" spans="1:10" x14ac:dyDescent="0.35">
      <c r="A8350" s="3">
        <f>_xlfn.XLOOKUP(Table16[[#This Row],[OrderID]],[3]!Table13456[No заказа],[3]!Table13456[Дата
отправки],"",0,1)</f>
        <v>45551</v>
      </c>
      <c r="B8350" s="2">
        <v>412367953</v>
      </c>
      <c r="C8350" s="2"/>
      <c r="D8350" s="2"/>
      <c r="E8350" s="3"/>
      <c r="F8350" s="3"/>
      <c r="H8350" s="5">
        <f>_xlfn.XLOOKUP(Table16[[#This Row],[OrderID]],[3]!Table13456[No заказа],[3]!Table13456[Количество],"",0,1)</f>
        <v>1</v>
      </c>
      <c r="I8350" s="5">
        <f>_xlfn.XLOOKUP(Table16[[#This Row],[OrderID]],[3]!Table13456[No заказа],[3]!Table13456[Цена],"",0,1)</f>
        <v>9447</v>
      </c>
      <c r="J8350" s="2" t="str">
        <f>M01_SETTINGS!$F$2</f>
        <v>KASPI</v>
      </c>
    </row>
    <row r="8351" spans="1:10" x14ac:dyDescent="0.35">
      <c r="A8351" s="3">
        <f>_xlfn.XLOOKUP(Table16[[#This Row],[OrderID]],[3]!Table13456[No заказа],[3]!Table13456[Дата
отправки],"",0,1)</f>
        <v>45551</v>
      </c>
      <c r="B8351" s="2">
        <v>412528584</v>
      </c>
      <c r="C8351" s="2"/>
      <c r="D8351" s="2"/>
      <c r="E8351" s="3"/>
      <c r="F8351" s="3"/>
      <c r="H8351" s="5">
        <f>_xlfn.XLOOKUP(Table16[[#This Row],[OrderID]],[3]!Table13456[No заказа],[3]!Table13456[Количество],"",0,1)</f>
        <v>1</v>
      </c>
      <c r="I8351" s="5">
        <f>_xlfn.XLOOKUP(Table16[[#This Row],[OrderID]],[3]!Table13456[No заказа],[3]!Table13456[Цена],"",0,1)</f>
        <v>9637</v>
      </c>
      <c r="J8351" s="2" t="str">
        <f>M01_SETTINGS!$F$2</f>
        <v>KASPI</v>
      </c>
    </row>
    <row r="8352" spans="1:10" x14ac:dyDescent="0.35">
      <c r="A8352" s="3">
        <f>_xlfn.XLOOKUP(Table16[[#This Row],[OrderID]],[3]!Table13456[No заказа],[3]!Table13456[Дата
отправки],"",0,1)</f>
        <v>45551</v>
      </c>
      <c r="B8352" s="2">
        <v>412115191</v>
      </c>
      <c r="C8352" s="2"/>
      <c r="D8352" s="2"/>
      <c r="E8352" s="3"/>
      <c r="F8352" s="3"/>
      <c r="H8352" s="5">
        <f>_xlfn.XLOOKUP(Table16[[#This Row],[OrderID]],[3]!Table13456[No заказа],[3]!Table13456[Количество],"",0,1)</f>
        <v>1</v>
      </c>
      <c r="I8352" s="5">
        <f>_xlfn.XLOOKUP(Table16[[#This Row],[OrderID]],[3]!Table13456[No заказа],[3]!Table13456[Цена],"",0,1)</f>
        <v>8999</v>
      </c>
      <c r="J8352" s="2" t="str">
        <f>M01_SETTINGS!$F$2</f>
        <v>KASPI</v>
      </c>
    </row>
    <row r="8353" spans="1:10" x14ac:dyDescent="0.35">
      <c r="A8353" s="3">
        <f>_xlfn.XLOOKUP(Table16[[#This Row],[OrderID]],[3]!Table13456[No заказа],[3]!Table13456[Дата
отправки],"",0,1)</f>
        <v>45551</v>
      </c>
      <c r="B8353" s="2">
        <v>412497652</v>
      </c>
      <c r="C8353" s="2"/>
      <c r="D8353" s="2"/>
      <c r="E8353" s="3"/>
      <c r="F8353" s="3"/>
      <c r="H8353" s="5">
        <f>_xlfn.XLOOKUP(Table16[[#This Row],[OrderID]],[3]!Table13456[No заказа],[3]!Table13456[Количество],"",0,1)</f>
        <v>1</v>
      </c>
      <c r="I8353" s="5">
        <f>_xlfn.XLOOKUP(Table16[[#This Row],[OrderID]],[3]!Table13456[No заказа],[3]!Table13456[Цена],"",0,1)</f>
        <v>8999</v>
      </c>
      <c r="J8353" s="2" t="str">
        <f>M01_SETTINGS!$F$2</f>
        <v>KASPI</v>
      </c>
    </row>
    <row r="8354" spans="1:10" x14ac:dyDescent="0.35">
      <c r="A8354" s="3">
        <f>_xlfn.XLOOKUP(Table16[[#This Row],[OrderID]],[3]!Table13456[No заказа],[3]!Table13456[Дата
отправки],"",0,1)</f>
        <v>45551</v>
      </c>
      <c r="B8354" s="2">
        <v>412299849</v>
      </c>
      <c r="C8354" s="2"/>
      <c r="D8354" s="2"/>
      <c r="E8354" s="3"/>
      <c r="F8354" s="3"/>
      <c r="H8354" s="5">
        <f>_xlfn.XLOOKUP(Table16[[#This Row],[OrderID]],[3]!Table13456[No заказа],[3]!Table13456[Количество],"",0,1)</f>
        <v>1</v>
      </c>
      <c r="I8354" s="5">
        <f>_xlfn.XLOOKUP(Table16[[#This Row],[OrderID]],[3]!Table13456[No заказа],[3]!Table13456[Цена],"",0,1)</f>
        <v>12544</v>
      </c>
      <c r="J8354" s="2" t="str">
        <f>M01_SETTINGS!$F$2</f>
        <v>KASPI</v>
      </c>
    </row>
    <row r="8355" spans="1:10" x14ac:dyDescent="0.35">
      <c r="A8355" s="3">
        <f>_xlfn.XLOOKUP(Table16[[#This Row],[OrderID]],[3]!Table13456[No заказа],[3]!Table13456[Дата
отправки],"",0,1)</f>
        <v>45551</v>
      </c>
      <c r="B8355" s="2">
        <v>412163420</v>
      </c>
      <c r="C8355" s="2"/>
      <c r="D8355" s="2"/>
      <c r="E8355" s="3"/>
      <c r="F8355" s="3"/>
      <c r="H8355" s="5">
        <f>_xlfn.XLOOKUP(Table16[[#This Row],[OrderID]],[3]!Table13456[No заказа],[3]!Table13456[Количество],"",0,1)</f>
        <v>1</v>
      </c>
      <c r="I8355" s="5">
        <f>_xlfn.XLOOKUP(Table16[[#This Row],[OrderID]],[3]!Table13456[No заказа],[3]!Table13456[Цена],"",0,1)</f>
        <v>12854</v>
      </c>
      <c r="J8355" s="2" t="str">
        <f>M01_SETTINGS!$F$2</f>
        <v>KASPI</v>
      </c>
    </row>
    <row r="8356" spans="1:10" x14ac:dyDescent="0.35">
      <c r="A8356" s="3">
        <f>_xlfn.XLOOKUP(Table16[[#This Row],[OrderID]],[3]!Table13456[No заказа],[3]!Table13456[Дата
отправки],"",0,1)</f>
        <v>45551</v>
      </c>
      <c r="B8356" s="2">
        <v>412317919</v>
      </c>
      <c r="C8356" s="2"/>
      <c r="D8356" s="2"/>
      <c r="E8356" s="3"/>
      <c r="F8356" s="3"/>
      <c r="H8356" s="5">
        <f>_xlfn.XLOOKUP(Table16[[#This Row],[OrderID]],[3]!Table13456[No заказа],[3]!Table13456[Количество],"",0,1)</f>
        <v>1</v>
      </c>
      <c r="I8356" s="5">
        <f>_xlfn.XLOOKUP(Table16[[#This Row],[OrderID]],[3]!Table13456[No заказа],[3]!Table13456[Цена],"",0,1)</f>
        <v>14367</v>
      </c>
      <c r="J8356" s="2" t="str">
        <f>M01_SETTINGS!$F$2</f>
        <v>KASPI</v>
      </c>
    </row>
    <row r="8357" spans="1:10" x14ac:dyDescent="0.35">
      <c r="A8357" s="3">
        <f>_xlfn.XLOOKUP(Table16[[#This Row],[OrderID]],[3]!Table13456[No заказа],[3]!Table13456[Дата
отправки],"",0,1)</f>
        <v>45551</v>
      </c>
      <c r="B8357" s="2">
        <v>412163125</v>
      </c>
      <c r="C8357" s="2"/>
      <c r="D8357" s="2"/>
      <c r="E8357" s="3"/>
      <c r="F8357" s="3"/>
      <c r="H8357" s="5">
        <f>_xlfn.XLOOKUP(Table16[[#This Row],[OrderID]],[3]!Table13456[No заказа],[3]!Table13456[Количество],"",0,1)</f>
        <v>1</v>
      </c>
      <c r="I8357" s="5">
        <f>_xlfn.XLOOKUP(Table16[[#This Row],[OrderID]],[3]!Table13456[No заказа],[3]!Table13456[Цена],"",0,1)</f>
        <v>8998</v>
      </c>
      <c r="J8357" s="2" t="str">
        <f>M01_SETTINGS!$F$2</f>
        <v>KASPI</v>
      </c>
    </row>
    <row r="8358" spans="1:10" x14ac:dyDescent="0.35">
      <c r="A8358" s="3">
        <f>_xlfn.XLOOKUP(Table16[[#This Row],[OrderID]],[3]!Table13456[No заказа],[3]!Table13456[Дата
отправки],"",0,1)</f>
        <v>45551</v>
      </c>
      <c r="B8358" s="2">
        <v>412217040</v>
      </c>
      <c r="C8358" s="2"/>
      <c r="D8358" s="2"/>
      <c r="E8358" s="3"/>
      <c r="F8358" s="3"/>
      <c r="H8358" s="5">
        <f>_xlfn.XLOOKUP(Table16[[#This Row],[OrderID]],[3]!Table13456[No заказа],[3]!Table13456[Количество],"",0,1)</f>
        <v>1</v>
      </c>
      <c r="I8358" s="5">
        <f>_xlfn.XLOOKUP(Table16[[#This Row],[OrderID]],[3]!Table13456[No заказа],[3]!Table13456[Цена],"",0,1)</f>
        <v>8998</v>
      </c>
      <c r="J8358" s="2" t="str">
        <f>M01_SETTINGS!$F$2</f>
        <v>KASPI</v>
      </c>
    </row>
    <row r="8359" spans="1:10" x14ac:dyDescent="0.35">
      <c r="A8359" s="3">
        <f>_xlfn.XLOOKUP(Table16[[#This Row],[OrderID]],[3]!Table13456[No заказа],[3]!Table13456[Дата
отправки],"",0,1)</f>
        <v>45551</v>
      </c>
      <c r="B8359" s="2">
        <v>412099995</v>
      </c>
      <c r="C8359" s="2"/>
      <c r="D8359" s="2"/>
      <c r="E8359" s="3"/>
      <c r="F8359" s="3"/>
      <c r="H8359" s="5">
        <f>_xlfn.XLOOKUP(Table16[[#This Row],[OrderID]],[3]!Table13456[No заказа],[3]!Table13456[Количество],"",0,1)</f>
        <v>1</v>
      </c>
      <c r="I8359" s="5">
        <f>_xlfn.XLOOKUP(Table16[[#This Row],[OrderID]],[3]!Table13456[No заказа],[3]!Table13456[Цена],"",0,1)</f>
        <v>10498</v>
      </c>
      <c r="J8359" s="2" t="str">
        <f>M01_SETTINGS!$F$2</f>
        <v>KASPI</v>
      </c>
    </row>
    <row r="8360" spans="1:10" x14ac:dyDescent="0.35">
      <c r="A8360" s="3">
        <f>_xlfn.XLOOKUP(Table16[[#This Row],[OrderID]],[3]!Table13456[No заказа],[3]!Table13456[Дата
отправки],"",0,1)</f>
        <v>45551</v>
      </c>
      <c r="B8360" s="2">
        <v>411911976</v>
      </c>
      <c r="C8360" s="2"/>
      <c r="D8360" s="2"/>
      <c r="E8360" s="3"/>
      <c r="F8360" s="3"/>
      <c r="H8360" s="5">
        <f>_xlfn.XLOOKUP(Table16[[#This Row],[OrderID]],[3]!Table13456[No заказа],[3]!Table13456[Количество],"",0,1)</f>
        <v>1</v>
      </c>
      <c r="I8360" s="5">
        <f>_xlfn.XLOOKUP(Table16[[#This Row],[OrderID]],[3]!Table13456[No заказа],[3]!Table13456[Цена],"",0,1)</f>
        <v>8988</v>
      </c>
      <c r="J8360" s="2" t="str">
        <f>M01_SETTINGS!$F$2</f>
        <v>KASPI</v>
      </c>
    </row>
    <row r="8361" spans="1:10" x14ac:dyDescent="0.35">
      <c r="A8361" s="3">
        <f>_xlfn.XLOOKUP(Table16[[#This Row],[OrderID]],[3]!Table13456[No заказа],[3]!Table13456[Дата
отправки],"",0,1)</f>
        <v>45551</v>
      </c>
      <c r="B8361" s="2">
        <v>412378879</v>
      </c>
      <c r="C8361" s="2"/>
      <c r="D8361" s="2"/>
      <c r="E8361" s="3"/>
      <c r="F8361" s="3"/>
      <c r="H8361" s="5">
        <f>_xlfn.XLOOKUP(Table16[[#This Row],[OrderID]],[3]!Table13456[No заказа],[3]!Table13456[Количество],"",0,1)</f>
        <v>1</v>
      </c>
      <c r="I8361" s="5">
        <f>_xlfn.XLOOKUP(Table16[[#This Row],[OrderID]],[3]!Table13456[No заказа],[3]!Table13456[Цена],"",0,1)</f>
        <v>8727</v>
      </c>
      <c r="J8361" s="2" t="str">
        <f>M01_SETTINGS!$F$2</f>
        <v>KASPI</v>
      </c>
    </row>
    <row r="8362" spans="1:10" x14ac:dyDescent="0.35">
      <c r="A8362" s="3">
        <f>_xlfn.XLOOKUP(Table16[[#This Row],[OrderID]],[3]!Table13456[No заказа],[3]!Table13456[Дата
отправки],"",0,1)</f>
        <v>45551</v>
      </c>
      <c r="B8362" s="2">
        <v>412216045</v>
      </c>
      <c r="C8362" s="2"/>
      <c r="D8362" s="2"/>
      <c r="E8362" s="3"/>
      <c r="F8362" s="3"/>
      <c r="H8362" s="5">
        <f>_xlfn.XLOOKUP(Table16[[#This Row],[OrderID]],[3]!Table13456[No заказа],[3]!Table13456[Количество],"",0,1)</f>
        <v>1</v>
      </c>
      <c r="I8362" s="5">
        <f>_xlfn.XLOOKUP(Table16[[#This Row],[OrderID]],[3]!Table13456[No заказа],[3]!Table13456[Цена],"",0,1)</f>
        <v>8731</v>
      </c>
      <c r="J8362" s="2" t="str">
        <f>M01_SETTINGS!$F$2</f>
        <v>KASPI</v>
      </c>
    </row>
    <row r="8363" spans="1:10" x14ac:dyDescent="0.35">
      <c r="A8363" s="3">
        <f>_xlfn.XLOOKUP(Table16[[#This Row],[OrderID]],[3]!Table13456[No заказа],[3]!Table13456[Дата
отправки],"",0,1)</f>
        <v>45551</v>
      </c>
      <c r="B8363" s="2">
        <v>412286109</v>
      </c>
      <c r="C8363" s="2"/>
      <c r="D8363" s="2"/>
      <c r="E8363" s="3"/>
      <c r="F8363" s="3"/>
      <c r="H8363" s="5">
        <f>_xlfn.XLOOKUP(Table16[[#This Row],[OrderID]],[3]!Table13456[No заказа],[3]!Table13456[Количество],"",0,1)</f>
        <v>1</v>
      </c>
      <c r="I8363" s="5">
        <f>_xlfn.XLOOKUP(Table16[[#This Row],[OrderID]],[3]!Table13456[No заказа],[3]!Table13456[Цена],"",0,1)</f>
        <v>9444</v>
      </c>
      <c r="J8363" s="2" t="str">
        <f>M01_SETTINGS!$F$2</f>
        <v>KASPI</v>
      </c>
    </row>
    <row r="8364" spans="1:10" x14ac:dyDescent="0.35">
      <c r="A8364" s="3">
        <f>_xlfn.XLOOKUP(Table16[[#This Row],[OrderID]],[3]!Table13456[No заказа],[3]!Table13456[Дата
отправки],"",0,1)</f>
        <v>45551</v>
      </c>
      <c r="B8364" s="2">
        <v>412276832</v>
      </c>
      <c r="C8364" s="2"/>
      <c r="D8364" s="2"/>
      <c r="E8364" s="3"/>
      <c r="F8364" s="3"/>
      <c r="H8364" s="5">
        <f>_xlfn.XLOOKUP(Table16[[#This Row],[OrderID]],[3]!Table13456[No заказа],[3]!Table13456[Количество],"",0,1)</f>
        <v>1</v>
      </c>
      <c r="I8364" s="5">
        <f>_xlfn.XLOOKUP(Table16[[#This Row],[OrderID]],[3]!Table13456[No заказа],[3]!Table13456[Цена],"",0,1)</f>
        <v>8988</v>
      </c>
      <c r="J8364" s="2" t="str">
        <f>M01_SETTINGS!$F$2</f>
        <v>KASPI</v>
      </c>
    </row>
    <row r="8365" spans="1:10" x14ac:dyDescent="0.35">
      <c r="A8365" s="3">
        <f>_xlfn.XLOOKUP(Table16[[#This Row],[OrderID]],[3]!Table13456[No заказа],[3]!Table13456[Дата
отправки],"",0,1)</f>
        <v>45551</v>
      </c>
      <c r="B8365" s="2">
        <v>412153607</v>
      </c>
      <c r="C8365" s="2"/>
      <c r="D8365" s="2"/>
      <c r="E8365" s="3"/>
      <c r="F8365" s="3"/>
      <c r="H8365" s="5">
        <f>_xlfn.XLOOKUP(Table16[[#This Row],[OrderID]],[3]!Table13456[No заказа],[3]!Table13456[Количество],"",0,1)</f>
        <v>1</v>
      </c>
      <c r="I8365" s="5">
        <f>_xlfn.XLOOKUP(Table16[[#This Row],[OrderID]],[3]!Table13456[No заказа],[3]!Table13456[Цена],"",0,1)</f>
        <v>9997</v>
      </c>
      <c r="J8365" s="2" t="str">
        <f>M01_SETTINGS!$F$2</f>
        <v>KASPI</v>
      </c>
    </row>
    <row r="8366" spans="1:10" x14ac:dyDescent="0.35">
      <c r="A8366" s="3">
        <f>_xlfn.XLOOKUP(Table16[[#This Row],[OrderID]],[3]!Table13456[No заказа],[3]!Table13456[Дата
отправки],"",0,1)</f>
        <v>45551</v>
      </c>
      <c r="B8366" s="2">
        <v>412472832</v>
      </c>
      <c r="C8366" s="2"/>
      <c r="D8366" s="2"/>
      <c r="E8366" s="3"/>
      <c r="F8366" s="3"/>
      <c r="H8366" s="5">
        <f>_xlfn.XLOOKUP(Table16[[#This Row],[OrderID]],[3]!Table13456[No заказа],[3]!Table13456[Количество],"",0,1)</f>
        <v>1</v>
      </c>
      <c r="I8366" s="5">
        <f>_xlfn.XLOOKUP(Table16[[#This Row],[OrderID]],[3]!Table13456[No заказа],[3]!Table13456[Цена],"",0,1)</f>
        <v>8988</v>
      </c>
      <c r="J8366" s="2" t="str">
        <f>M01_SETTINGS!$F$2</f>
        <v>KASPI</v>
      </c>
    </row>
    <row r="8367" spans="1:10" x14ac:dyDescent="0.35">
      <c r="A8367" s="3">
        <f>_xlfn.XLOOKUP(Table16[[#This Row],[OrderID]],[3]!Table13456[No заказа],[3]!Table13456[Дата
отправки],"",0,1)</f>
        <v>45551</v>
      </c>
      <c r="B8367" s="2">
        <v>411994416</v>
      </c>
      <c r="C8367" s="2"/>
      <c r="D8367" s="2"/>
      <c r="E8367" s="3"/>
      <c r="F8367" s="3"/>
      <c r="H8367" s="5">
        <f>_xlfn.XLOOKUP(Table16[[#This Row],[OrderID]],[3]!Table13456[No заказа],[3]!Table13456[Количество],"",0,1)</f>
        <v>1</v>
      </c>
      <c r="I8367" s="5">
        <f>_xlfn.XLOOKUP(Table16[[#This Row],[OrderID]],[3]!Table13456[No заказа],[3]!Table13456[Цена],"",0,1)</f>
        <v>9689</v>
      </c>
      <c r="J8367" s="2" t="str">
        <f>M01_SETTINGS!$F$2</f>
        <v>KASPI</v>
      </c>
    </row>
    <row r="8368" spans="1:10" x14ac:dyDescent="0.35">
      <c r="A8368" s="3">
        <f>_xlfn.XLOOKUP(Table16[[#This Row],[OrderID]],[3]!Table13456[No заказа],[3]!Table13456[Дата
отправки],"",0,1)</f>
        <v>45551</v>
      </c>
      <c r="B8368" s="2">
        <v>412409466</v>
      </c>
      <c r="C8368" s="2"/>
      <c r="D8368" s="2"/>
      <c r="E8368" s="3"/>
      <c r="F8368" s="3"/>
      <c r="H8368" s="5">
        <f>_xlfn.XLOOKUP(Table16[[#This Row],[OrderID]],[3]!Table13456[No заказа],[3]!Table13456[Количество],"",0,1)</f>
        <v>1</v>
      </c>
      <c r="I8368" s="5">
        <f>_xlfn.XLOOKUP(Table16[[#This Row],[OrderID]],[3]!Table13456[No заказа],[3]!Table13456[Цена],"",0,1)</f>
        <v>8998</v>
      </c>
      <c r="J8368" s="2" t="str">
        <f>M01_SETTINGS!$F$2</f>
        <v>KASPI</v>
      </c>
    </row>
    <row r="8369" spans="1:10" x14ac:dyDescent="0.35">
      <c r="A8369" s="3">
        <f>_xlfn.XLOOKUP(Table16[[#This Row],[OrderID]],[3]!Table13456[No заказа],[3]!Table13456[Дата
отправки],"",0,1)</f>
        <v>45551</v>
      </c>
      <c r="B8369" s="2">
        <v>412140578</v>
      </c>
      <c r="C8369" s="2"/>
      <c r="D8369" s="2"/>
      <c r="E8369" s="3"/>
      <c r="F8369" s="3"/>
      <c r="H8369" s="5">
        <f>_xlfn.XLOOKUP(Table16[[#This Row],[OrderID]],[3]!Table13456[No заказа],[3]!Table13456[Количество],"",0,1)</f>
        <v>1</v>
      </c>
      <c r="I8369" s="5">
        <f>_xlfn.XLOOKUP(Table16[[#This Row],[OrderID]],[3]!Table13456[No заказа],[3]!Table13456[Цена],"",0,1)</f>
        <v>8731</v>
      </c>
      <c r="J8369" s="2" t="str">
        <f>M01_SETTINGS!$F$2</f>
        <v>KASPI</v>
      </c>
    </row>
    <row r="8370" spans="1:10" x14ac:dyDescent="0.35">
      <c r="A8370" s="3">
        <f>_xlfn.XLOOKUP(Table16[[#This Row],[OrderID]],[3]!Table13456[No заказа],[3]!Table13456[Дата
отправки],"",0,1)</f>
        <v>45551</v>
      </c>
      <c r="B8370" s="2">
        <v>411938748</v>
      </c>
      <c r="C8370" s="2"/>
      <c r="D8370" s="2"/>
      <c r="E8370" s="3"/>
      <c r="F8370" s="3"/>
      <c r="H8370" s="5">
        <f>_xlfn.XLOOKUP(Table16[[#This Row],[OrderID]],[3]!Table13456[No заказа],[3]!Table13456[Количество],"",0,1)</f>
        <v>1</v>
      </c>
      <c r="I8370" s="5">
        <f>_xlfn.XLOOKUP(Table16[[#This Row],[OrderID]],[3]!Table13456[No заказа],[3]!Table13456[Цена],"",0,1)</f>
        <v>9444</v>
      </c>
      <c r="J8370" s="2" t="str">
        <f>M01_SETTINGS!$F$2</f>
        <v>KASPI</v>
      </c>
    </row>
    <row r="8371" spans="1:10" x14ac:dyDescent="0.35">
      <c r="A8371" s="3">
        <f>_xlfn.XLOOKUP(Table16[[#This Row],[OrderID]],[3]!Table13456[No заказа],[3]!Table13456[Дата
отправки],"",0,1)</f>
        <v>45551</v>
      </c>
      <c r="B8371" s="2">
        <v>412449800</v>
      </c>
      <c r="C8371" s="2"/>
      <c r="D8371" s="2"/>
      <c r="E8371" s="3"/>
      <c r="F8371" s="3"/>
      <c r="H8371" s="5">
        <f>_xlfn.XLOOKUP(Table16[[#This Row],[OrderID]],[3]!Table13456[No заказа],[3]!Table13456[Количество],"",0,1)</f>
        <v>1</v>
      </c>
      <c r="I8371" s="5">
        <f>_xlfn.XLOOKUP(Table16[[#This Row],[OrderID]],[3]!Table13456[No заказа],[3]!Table13456[Цена],"",0,1)</f>
        <v>13748</v>
      </c>
      <c r="J8371" s="2" t="str">
        <f>M01_SETTINGS!$F$2</f>
        <v>KASPI</v>
      </c>
    </row>
    <row r="8372" spans="1:10" x14ac:dyDescent="0.35">
      <c r="A8372" s="3">
        <f>_xlfn.XLOOKUP(Table16[[#This Row],[OrderID]],[3]!Table13456[No заказа],[3]!Table13456[Дата
отправки],"",0,1)</f>
        <v>45551</v>
      </c>
      <c r="B8372" s="2">
        <v>412442841</v>
      </c>
      <c r="C8372" s="2"/>
      <c r="D8372" s="2"/>
      <c r="E8372" s="3"/>
      <c r="F8372" s="3"/>
      <c r="H8372" s="5">
        <f>_xlfn.XLOOKUP(Table16[[#This Row],[OrderID]],[3]!Table13456[No заказа],[3]!Table13456[Количество],"",0,1)</f>
        <v>1</v>
      </c>
      <c r="I8372" s="5">
        <f>_xlfn.XLOOKUP(Table16[[#This Row],[OrderID]],[3]!Table13456[No заказа],[3]!Table13456[Цена],"",0,1)</f>
        <v>8999</v>
      </c>
      <c r="J8372" s="2" t="str">
        <f>M01_SETTINGS!$F$2</f>
        <v>KASPI</v>
      </c>
    </row>
    <row r="8373" spans="1:10" x14ac:dyDescent="0.35">
      <c r="A8373" s="3">
        <f>_xlfn.XLOOKUP(Table16[[#This Row],[OrderID]],[3]!Table13456[No заказа],[3]!Table13456[Дата
отправки],"",0,1)</f>
        <v>45551</v>
      </c>
      <c r="B8373" s="2">
        <v>412012470</v>
      </c>
      <c r="C8373" s="2"/>
      <c r="D8373" s="2"/>
      <c r="E8373" s="3"/>
      <c r="F8373" s="3"/>
      <c r="H8373" s="5">
        <f>_xlfn.XLOOKUP(Table16[[#This Row],[OrderID]],[3]!Table13456[No заказа],[3]!Table13456[Количество],"",0,1)</f>
        <v>1</v>
      </c>
      <c r="I8373" s="5">
        <f>_xlfn.XLOOKUP(Table16[[#This Row],[OrderID]],[3]!Table13456[No заказа],[3]!Table13456[Цена],"",0,1)</f>
        <v>10995</v>
      </c>
      <c r="J8373" s="2" t="str">
        <f>M01_SETTINGS!$F$2</f>
        <v>KASPI</v>
      </c>
    </row>
    <row r="8374" spans="1:10" x14ac:dyDescent="0.35">
      <c r="A8374" s="3">
        <f>_xlfn.XLOOKUP(Table16[[#This Row],[OrderID]],[3]!Table13456[No заказа],[3]!Table13456[Дата
отправки],"",0,1)</f>
        <v>45551</v>
      </c>
      <c r="B8374" s="2">
        <v>412250137</v>
      </c>
      <c r="C8374" s="2"/>
      <c r="D8374" s="2"/>
      <c r="E8374" s="3"/>
      <c r="F8374" s="3"/>
      <c r="H8374" s="5">
        <f>_xlfn.XLOOKUP(Table16[[#This Row],[OrderID]],[3]!Table13456[No заказа],[3]!Table13456[Количество],"",0,1)</f>
        <v>1</v>
      </c>
      <c r="I8374" s="5">
        <f>_xlfn.XLOOKUP(Table16[[#This Row],[OrderID]],[3]!Table13456[No заказа],[3]!Table13456[Цена],"",0,1)</f>
        <v>9992</v>
      </c>
      <c r="J8374" s="2" t="str">
        <f>M01_SETTINGS!$F$2</f>
        <v>KASPI</v>
      </c>
    </row>
    <row r="8375" spans="1:10" x14ac:dyDescent="0.35">
      <c r="A8375" s="3">
        <f>_xlfn.XLOOKUP(Table16[[#This Row],[OrderID]],[3]!Table13456[No заказа],[3]!Table13456[Дата
отправки],"",0,1)</f>
        <v>45551</v>
      </c>
      <c r="B8375" s="2">
        <v>412039360</v>
      </c>
      <c r="C8375" s="2"/>
      <c r="D8375" s="2"/>
      <c r="E8375" s="3"/>
      <c r="F8375" s="3"/>
      <c r="H8375" s="5">
        <f>_xlfn.XLOOKUP(Table16[[#This Row],[OrderID]],[3]!Table13456[No заказа],[3]!Table13456[Количество],"",0,1)</f>
        <v>1</v>
      </c>
      <c r="I8375" s="5">
        <f>_xlfn.XLOOKUP(Table16[[#This Row],[OrderID]],[3]!Table13456[No заказа],[3]!Table13456[Цена],"",0,1)</f>
        <v>8988</v>
      </c>
      <c r="J8375" s="2" t="str">
        <f>M01_SETTINGS!$F$2</f>
        <v>KASPI</v>
      </c>
    </row>
    <row r="8376" spans="1:10" x14ac:dyDescent="0.35">
      <c r="A8376" s="3">
        <f>_xlfn.XLOOKUP(Table16[[#This Row],[OrderID]],[3]!Table13456[No заказа],[3]!Table13456[Дата
отправки],"",0,1)</f>
        <v>45551</v>
      </c>
      <c r="B8376" s="2">
        <v>412273283</v>
      </c>
      <c r="C8376" s="2"/>
      <c r="D8376" s="2"/>
      <c r="E8376" s="3"/>
      <c r="F8376" s="3"/>
      <c r="H8376" s="5">
        <f>_xlfn.XLOOKUP(Table16[[#This Row],[OrderID]],[3]!Table13456[No заказа],[3]!Table13456[Количество],"",0,1)</f>
        <v>1</v>
      </c>
      <c r="I8376" s="5">
        <f>_xlfn.XLOOKUP(Table16[[#This Row],[OrderID]],[3]!Table13456[No заказа],[3]!Table13456[Цена],"",0,1)</f>
        <v>8731</v>
      </c>
      <c r="J8376" s="2" t="str">
        <f>M01_SETTINGS!$F$2</f>
        <v>KASPI</v>
      </c>
    </row>
    <row r="8377" spans="1:10" x14ac:dyDescent="0.35">
      <c r="A8377" s="3">
        <f>_xlfn.XLOOKUP(Table16[[#This Row],[OrderID]],[3]!Table13456[No заказа],[3]!Table13456[Дата
отправки],"",0,1)</f>
        <v>45551</v>
      </c>
      <c r="B8377" s="2">
        <v>412374445</v>
      </c>
      <c r="C8377" s="2"/>
      <c r="D8377" s="2"/>
      <c r="E8377" s="3"/>
      <c r="F8377" s="3"/>
      <c r="H8377" s="5">
        <f>_xlfn.XLOOKUP(Table16[[#This Row],[OrderID]],[3]!Table13456[No заказа],[3]!Table13456[Количество],"",0,1)</f>
        <v>1</v>
      </c>
      <c r="I8377" s="5">
        <f>_xlfn.XLOOKUP(Table16[[#This Row],[OrderID]],[3]!Table13456[No заказа],[3]!Table13456[Цена],"",0,1)</f>
        <v>8988</v>
      </c>
      <c r="J8377" s="2" t="str">
        <f>M01_SETTINGS!$F$2</f>
        <v>KASPI</v>
      </c>
    </row>
    <row r="8378" spans="1:10" x14ac:dyDescent="0.35">
      <c r="A8378" s="3">
        <f>_xlfn.XLOOKUP(Table16[[#This Row],[OrderID]],[3]!Table13456[No заказа],[3]!Table13456[Дата
отправки],"",0,1)</f>
        <v>45551</v>
      </c>
      <c r="B8378" s="2">
        <v>412201629</v>
      </c>
      <c r="C8378" s="2"/>
      <c r="D8378" s="2"/>
      <c r="E8378" s="3"/>
      <c r="F8378" s="3"/>
      <c r="H8378" s="5">
        <f>_xlfn.XLOOKUP(Table16[[#This Row],[OrderID]],[3]!Table13456[No заказа],[3]!Table13456[Количество],"",0,1)</f>
        <v>1</v>
      </c>
      <c r="I8378" s="5">
        <f>_xlfn.XLOOKUP(Table16[[#This Row],[OrderID]],[3]!Table13456[No заказа],[3]!Table13456[Цена],"",0,1)</f>
        <v>8993</v>
      </c>
      <c r="J8378" s="2" t="str">
        <f>M01_SETTINGS!$F$2</f>
        <v>KASPI</v>
      </c>
    </row>
    <row r="8379" spans="1:10" x14ac:dyDescent="0.35">
      <c r="A8379" s="3">
        <f>_xlfn.XLOOKUP(Table16[[#This Row],[OrderID]],[3]!Table13456[No заказа],[3]!Table13456[Дата
отправки],"",0,1)</f>
        <v>45551</v>
      </c>
      <c r="B8379" s="2">
        <v>412381707</v>
      </c>
      <c r="C8379" s="2"/>
      <c r="D8379" s="2"/>
      <c r="E8379" s="3"/>
      <c r="F8379" s="3"/>
      <c r="H8379" s="5">
        <f>_xlfn.XLOOKUP(Table16[[#This Row],[OrderID]],[3]!Table13456[No заказа],[3]!Table13456[Количество],"",0,1)</f>
        <v>1</v>
      </c>
      <c r="I8379" s="5">
        <f>_xlfn.XLOOKUP(Table16[[#This Row],[OrderID]],[3]!Table13456[No заказа],[3]!Table13456[Цена],"",0,1)</f>
        <v>8988</v>
      </c>
      <c r="J8379" s="2" t="str">
        <f>M01_SETTINGS!$F$2</f>
        <v>KASPI</v>
      </c>
    </row>
    <row r="8380" spans="1:10" x14ac:dyDescent="0.35">
      <c r="A8380" s="3">
        <f>_xlfn.XLOOKUP(Table16[[#This Row],[OrderID]],[3]!Table13456[No заказа],[3]!Table13456[Дата
отправки],"",0,1)</f>
        <v>45551</v>
      </c>
      <c r="B8380" s="2">
        <v>412379101</v>
      </c>
      <c r="C8380" s="2"/>
      <c r="D8380" s="2"/>
      <c r="E8380" s="3"/>
      <c r="F8380" s="3"/>
      <c r="H8380" s="5">
        <f>_xlfn.XLOOKUP(Table16[[#This Row],[OrderID]],[3]!Table13456[No заказа],[3]!Table13456[Количество],"",0,1)</f>
        <v>1</v>
      </c>
      <c r="I8380" s="5">
        <f>_xlfn.XLOOKUP(Table16[[#This Row],[OrderID]],[3]!Table13456[No заказа],[3]!Table13456[Цена],"",0,1)</f>
        <v>8727</v>
      </c>
      <c r="J8380" s="2" t="str">
        <f>M01_SETTINGS!$F$2</f>
        <v>KASPI</v>
      </c>
    </row>
    <row r="8381" spans="1:10" x14ac:dyDescent="0.35">
      <c r="A8381" s="3">
        <f>_xlfn.XLOOKUP(Table16[[#This Row],[OrderID]],[3]!Table13456[No заказа],[3]!Table13456[Дата
отправки],"",0,1)</f>
        <v>45551</v>
      </c>
      <c r="B8381" s="2">
        <v>412414411</v>
      </c>
      <c r="C8381" s="2"/>
      <c r="D8381" s="2"/>
      <c r="E8381" s="3"/>
      <c r="F8381" s="3"/>
      <c r="H8381" s="5">
        <f>_xlfn.XLOOKUP(Table16[[#This Row],[OrderID]],[3]!Table13456[No заказа],[3]!Table13456[Количество],"",0,1)</f>
        <v>1</v>
      </c>
      <c r="I8381" s="5">
        <f>_xlfn.XLOOKUP(Table16[[#This Row],[OrderID]],[3]!Table13456[No заказа],[3]!Table13456[Цена],"",0,1)</f>
        <v>14291</v>
      </c>
      <c r="J8381" s="2" t="str">
        <f>M01_SETTINGS!$F$2</f>
        <v>KASPI</v>
      </c>
    </row>
    <row r="8382" spans="1:10" x14ac:dyDescent="0.35">
      <c r="A8382" s="3">
        <f>_xlfn.XLOOKUP(Table16[[#This Row],[OrderID]],[3]!Table13456[No заказа],[3]!Table13456[Дата
отправки],"",0,1)</f>
        <v>45551</v>
      </c>
      <c r="B8382" s="2">
        <v>412216777</v>
      </c>
      <c r="C8382" s="2"/>
      <c r="D8382" s="2"/>
      <c r="E8382" s="3"/>
      <c r="F8382" s="3"/>
      <c r="H8382" s="5">
        <f>_xlfn.XLOOKUP(Table16[[#This Row],[OrderID]],[3]!Table13456[No заказа],[3]!Table13456[Количество],"",0,1)</f>
        <v>1</v>
      </c>
      <c r="I8382" s="5">
        <f>_xlfn.XLOOKUP(Table16[[#This Row],[OrderID]],[3]!Table13456[No заказа],[3]!Table13456[Цена],"",0,1)</f>
        <v>14638</v>
      </c>
      <c r="J8382" s="2" t="str">
        <f>M01_SETTINGS!$F$2</f>
        <v>KASPI</v>
      </c>
    </row>
    <row r="8383" spans="1:10" x14ac:dyDescent="0.35">
      <c r="A8383" s="3">
        <f>_xlfn.XLOOKUP(Table16[[#This Row],[OrderID]],[3]!Table13456[No заказа],[3]!Table13456[Дата
отправки],"",0,1)</f>
        <v>45551</v>
      </c>
      <c r="B8383" s="2">
        <v>412218345</v>
      </c>
      <c r="C8383" s="2"/>
      <c r="D8383" s="2"/>
      <c r="E8383" s="3"/>
      <c r="F8383" s="3"/>
      <c r="H8383" s="5">
        <f>_xlfn.XLOOKUP(Table16[[#This Row],[OrderID]],[3]!Table13456[No заказа],[3]!Table13456[Количество],"",0,1)</f>
        <v>1</v>
      </c>
      <c r="I8383" s="5">
        <f>_xlfn.XLOOKUP(Table16[[#This Row],[OrderID]],[3]!Table13456[No заказа],[3]!Table13456[Цена],"",0,1)</f>
        <v>9895</v>
      </c>
      <c r="J8383" s="2" t="str">
        <f>M01_SETTINGS!$F$2</f>
        <v>KASPI</v>
      </c>
    </row>
    <row r="8384" spans="1:10" x14ac:dyDescent="0.35">
      <c r="A8384" s="3">
        <f>_xlfn.XLOOKUP(Table16[[#This Row],[OrderID]],[3]!Table13456[No заказа],[3]!Table13456[Дата
отправки],"",0,1)</f>
        <v>45551</v>
      </c>
      <c r="B8384" s="2">
        <v>412103018</v>
      </c>
      <c r="C8384" s="2"/>
      <c r="D8384" s="2"/>
      <c r="E8384" s="3"/>
      <c r="F8384" s="3"/>
      <c r="H8384" s="5">
        <f>_xlfn.XLOOKUP(Table16[[#This Row],[OrderID]],[3]!Table13456[No заказа],[3]!Table13456[Количество],"",0,1)</f>
        <v>1</v>
      </c>
      <c r="I8384" s="5">
        <f>_xlfn.XLOOKUP(Table16[[#This Row],[OrderID]],[3]!Table13456[No заказа],[3]!Table13456[Цена],"",0,1)</f>
        <v>9448</v>
      </c>
      <c r="J8384" s="2" t="str">
        <f>M01_SETTINGS!$F$2</f>
        <v>KASPI</v>
      </c>
    </row>
    <row r="8385" spans="1:10" x14ac:dyDescent="0.35">
      <c r="A8385" s="3">
        <f>_xlfn.XLOOKUP(Table16[[#This Row],[OrderID]],[3]!Table13456[No заказа],[3]!Table13456[Дата
отправки],"",0,1)</f>
        <v>45551</v>
      </c>
      <c r="B8385" s="2">
        <v>412474852</v>
      </c>
      <c r="C8385" s="2"/>
      <c r="D8385" s="2"/>
      <c r="E8385" s="3"/>
      <c r="F8385" s="3"/>
      <c r="H8385" s="5">
        <f>_xlfn.XLOOKUP(Table16[[#This Row],[OrderID]],[3]!Table13456[No заказа],[3]!Table13456[Количество],"",0,1)</f>
        <v>1</v>
      </c>
      <c r="I8385" s="5">
        <f>_xlfn.XLOOKUP(Table16[[#This Row],[OrderID]],[3]!Table13456[No заказа],[3]!Table13456[Цена],"",0,1)</f>
        <v>8994</v>
      </c>
      <c r="J8385" s="2" t="str">
        <f>M01_SETTINGS!$F$2</f>
        <v>KASPI</v>
      </c>
    </row>
    <row r="8386" spans="1:10" x14ac:dyDescent="0.35">
      <c r="A8386" s="3">
        <f>_xlfn.XLOOKUP(Table16[[#This Row],[OrderID]],[3]!Table13456[No заказа],[3]!Table13456[Дата
отправки],"",0,1)</f>
        <v>45551</v>
      </c>
      <c r="B8386" s="2">
        <v>412423298</v>
      </c>
      <c r="C8386" s="2"/>
      <c r="D8386" s="2"/>
      <c r="E8386" s="3"/>
      <c r="F8386" s="3"/>
      <c r="H8386" s="5">
        <f>_xlfn.XLOOKUP(Table16[[#This Row],[OrderID]],[3]!Table13456[No заказа],[3]!Table13456[Количество],"",0,1)</f>
        <v>1</v>
      </c>
      <c r="I8386" s="5">
        <f>_xlfn.XLOOKUP(Table16[[#This Row],[OrderID]],[3]!Table13456[No заказа],[3]!Table13456[Цена],"",0,1)</f>
        <v>9448</v>
      </c>
      <c r="J8386" s="2" t="str">
        <f>M01_SETTINGS!$F$2</f>
        <v>KASPI</v>
      </c>
    </row>
    <row r="8387" spans="1:10" x14ac:dyDescent="0.35">
      <c r="A8387" s="3">
        <f>_xlfn.XLOOKUP(Table16[[#This Row],[OrderID]],[3]!Table13456[No заказа],[3]!Table13456[Дата
отправки],"",0,1)</f>
        <v>45551</v>
      </c>
      <c r="B8387" s="2">
        <v>412060410</v>
      </c>
      <c r="C8387" s="2"/>
      <c r="D8387" s="2"/>
      <c r="E8387" s="3"/>
      <c r="F8387" s="3"/>
      <c r="H8387" s="5">
        <f>_xlfn.XLOOKUP(Table16[[#This Row],[OrderID]],[3]!Table13456[No заказа],[3]!Table13456[Количество],"",0,1)</f>
        <v>1</v>
      </c>
      <c r="I8387" s="5">
        <f>_xlfn.XLOOKUP(Table16[[#This Row],[OrderID]],[3]!Table13456[No заказа],[3]!Table13456[Цена],"",0,1)</f>
        <v>9448</v>
      </c>
      <c r="J8387" s="2" t="str">
        <f>M01_SETTINGS!$F$2</f>
        <v>KASPI</v>
      </c>
    </row>
    <row r="8388" spans="1:10" x14ac:dyDescent="0.35">
      <c r="A8388" s="3">
        <f>_xlfn.XLOOKUP(Table16[[#This Row],[OrderID]],[3]!Table13456[No заказа],[3]!Table13456[Дата
отправки],"",0,1)</f>
        <v>45551</v>
      </c>
      <c r="B8388" s="2">
        <v>412129746</v>
      </c>
      <c r="C8388" s="2"/>
      <c r="D8388" s="2"/>
      <c r="E8388" s="3"/>
      <c r="F8388" s="3"/>
      <c r="H8388" s="5">
        <f>_xlfn.XLOOKUP(Table16[[#This Row],[OrderID]],[3]!Table13456[No заказа],[3]!Table13456[Количество],"",0,1)</f>
        <v>1</v>
      </c>
      <c r="I8388" s="5">
        <f>_xlfn.XLOOKUP(Table16[[#This Row],[OrderID]],[3]!Table13456[No заказа],[3]!Table13456[Цена],"",0,1)</f>
        <v>9448</v>
      </c>
      <c r="J8388" s="2" t="str">
        <f>M01_SETTINGS!$F$2</f>
        <v>KASPI</v>
      </c>
    </row>
    <row r="8389" spans="1:10" x14ac:dyDescent="0.35">
      <c r="A8389" s="3">
        <f>_xlfn.XLOOKUP(Table16[[#This Row],[OrderID]],[3]!Table13456[No заказа],[3]!Table13456[Дата
отправки],"",0,1)</f>
        <v>45551</v>
      </c>
      <c r="B8389" s="2">
        <v>412463343</v>
      </c>
      <c r="C8389" s="2"/>
      <c r="D8389" s="2"/>
      <c r="E8389" s="3"/>
      <c r="F8389" s="3"/>
      <c r="H8389" s="5">
        <f>_xlfn.XLOOKUP(Table16[[#This Row],[OrderID]],[3]!Table13456[No заказа],[3]!Table13456[Количество],"",0,1)</f>
        <v>1</v>
      </c>
      <c r="I8389" s="5">
        <f>_xlfn.XLOOKUP(Table16[[#This Row],[OrderID]],[3]!Table13456[No заказа],[3]!Table13456[Цена],"",0,1)</f>
        <v>8989</v>
      </c>
      <c r="J8389" s="2" t="str">
        <f>M01_SETTINGS!$F$2</f>
        <v>KASPI</v>
      </c>
    </row>
    <row r="8390" spans="1:10" x14ac:dyDescent="0.35">
      <c r="A8390" s="3">
        <f>_xlfn.XLOOKUP(Table16[[#This Row],[OrderID]],[3]!Table13456[No заказа],[3]!Table13456[Дата
отправки],"",0,1)</f>
        <v>45551</v>
      </c>
      <c r="B8390" s="2">
        <v>412410232</v>
      </c>
      <c r="C8390" s="2"/>
      <c r="D8390" s="2"/>
      <c r="E8390" s="3"/>
      <c r="F8390" s="3"/>
      <c r="H8390" s="5">
        <f>_xlfn.XLOOKUP(Table16[[#This Row],[OrderID]],[3]!Table13456[No заказа],[3]!Table13456[Количество],"",0,1)</f>
        <v>1</v>
      </c>
      <c r="I8390" s="5">
        <f>_xlfn.XLOOKUP(Table16[[#This Row],[OrderID]],[3]!Table13456[No заказа],[3]!Table13456[Цена],"",0,1)</f>
        <v>8990</v>
      </c>
      <c r="J8390" s="2" t="str">
        <f>M01_SETTINGS!$F$2</f>
        <v>KASPI</v>
      </c>
    </row>
    <row r="8391" spans="1:10" x14ac:dyDescent="0.35">
      <c r="A8391" s="3">
        <f>_xlfn.XLOOKUP(Table16[[#This Row],[OrderID]],[3]!Table13456[No заказа],[3]!Table13456[Дата
отправки],"",0,1)</f>
        <v>45551</v>
      </c>
      <c r="B8391" s="2">
        <v>412446774</v>
      </c>
      <c r="C8391" s="2"/>
      <c r="D8391" s="2"/>
      <c r="E8391" s="3"/>
      <c r="F8391" s="3"/>
      <c r="H8391" s="5">
        <f>_xlfn.XLOOKUP(Table16[[#This Row],[OrderID]],[3]!Table13456[No заказа],[3]!Table13456[Количество],"",0,1)</f>
        <v>1</v>
      </c>
      <c r="I8391" s="5">
        <f>_xlfn.XLOOKUP(Table16[[#This Row],[OrderID]],[3]!Table13456[No заказа],[3]!Table13456[Цена],"",0,1)</f>
        <v>8989</v>
      </c>
      <c r="J8391" s="2" t="str">
        <f>M01_SETTINGS!$F$2</f>
        <v>KASPI</v>
      </c>
    </row>
    <row r="8392" spans="1:10" x14ac:dyDescent="0.35">
      <c r="A8392" s="3">
        <f>_xlfn.XLOOKUP(Table16[[#This Row],[OrderID]],[3]!Table13456[No заказа],[3]!Table13456[Дата
отправки],"",0,1)</f>
        <v>45551</v>
      </c>
      <c r="B8392" s="2">
        <v>412132726</v>
      </c>
      <c r="C8392" s="2"/>
      <c r="D8392" s="2"/>
      <c r="E8392" s="3"/>
      <c r="F8392" s="3"/>
      <c r="H8392" s="5">
        <f>_xlfn.XLOOKUP(Table16[[#This Row],[OrderID]],[3]!Table13456[No заказа],[3]!Table13456[Количество],"",0,1)</f>
        <v>1</v>
      </c>
      <c r="I8392" s="5">
        <f>_xlfn.XLOOKUP(Table16[[#This Row],[OrderID]],[3]!Table13456[No заказа],[3]!Table13456[Цена],"",0,1)</f>
        <v>9000</v>
      </c>
      <c r="J8392" s="2" t="str">
        <f>M01_SETTINGS!$F$2</f>
        <v>KASPI</v>
      </c>
    </row>
    <row r="8393" spans="1:10" x14ac:dyDescent="0.35">
      <c r="A8393" s="3">
        <f>_xlfn.XLOOKUP(Table16[[#This Row],[OrderID]],[3]!Table13456[No заказа],[3]!Table13456[Дата
отправки],"",0,1)</f>
        <v>45551</v>
      </c>
      <c r="B8393" s="2">
        <v>412087698</v>
      </c>
      <c r="C8393" s="2"/>
      <c r="D8393" s="2"/>
      <c r="E8393" s="3"/>
      <c r="F8393" s="3"/>
      <c r="H8393" s="5">
        <f>_xlfn.XLOOKUP(Table16[[#This Row],[OrderID]],[3]!Table13456[No заказа],[3]!Table13456[Количество],"",0,1)</f>
        <v>1</v>
      </c>
      <c r="I8393" s="5">
        <f>_xlfn.XLOOKUP(Table16[[#This Row],[OrderID]],[3]!Table13456[No заказа],[3]!Table13456[Цена],"",0,1)</f>
        <v>8989</v>
      </c>
      <c r="J8393" s="2" t="str">
        <f>M01_SETTINGS!$F$2</f>
        <v>KASPI</v>
      </c>
    </row>
    <row r="8394" spans="1:10" x14ac:dyDescent="0.35">
      <c r="A8394" s="3">
        <f>_xlfn.XLOOKUP(Table16[[#This Row],[OrderID]],[3]!Table13456[No заказа],[3]!Table13456[Дата
отправки],"",0,1)</f>
        <v>45551</v>
      </c>
      <c r="B8394" s="2">
        <v>412291415</v>
      </c>
      <c r="C8394" s="2"/>
      <c r="D8394" s="2"/>
      <c r="E8394" s="3"/>
      <c r="F8394" s="3"/>
      <c r="H8394" s="5">
        <f>_xlfn.XLOOKUP(Table16[[#This Row],[OrderID]],[3]!Table13456[No заказа],[3]!Table13456[Количество],"",0,1)</f>
        <v>1</v>
      </c>
      <c r="I8394" s="5">
        <f>_xlfn.XLOOKUP(Table16[[#This Row],[OrderID]],[3]!Table13456[No заказа],[3]!Table13456[Цена],"",0,1)</f>
        <v>8728</v>
      </c>
      <c r="J8394" s="2" t="str">
        <f>M01_SETTINGS!$F$2</f>
        <v>KASPI</v>
      </c>
    </row>
    <row r="8395" spans="1:10" x14ac:dyDescent="0.35">
      <c r="A8395" s="3">
        <f>_xlfn.XLOOKUP(Table16[[#This Row],[OrderID]],[3]!Table13456[No заказа],[3]!Table13456[Дата
отправки],"",0,1)</f>
        <v>45550</v>
      </c>
      <c r="B8395" s="2">
        <v>411775520</v>
      </c>
      <c r="C8395" s="2"/>
      <c r="D8395" s="2"/>
      <c r="E8395" s="3"/>
      <c r="F8395" s="3"/>
      <c r="H8395" s="5">
        <f>_xlfn.XLOOKUP(Table16[[#This Row],[OrderID]],[3]!Table13456[No заказа],[3]!Table13456[Количество],"",0,1)</f>
        <v>1</v>
      </c>
      <c r="I8395" s="5">
        <f>_xlfn.XLOOKUP(Table16[[#This Row],[OrderID]],[3]!Table13456[No заказа],[3]!Table13456[Цена],"",0,1)</f>
        <v>12897</v>
      </c>
      <c r="J8395" s="2" t="str">
        <f>M01_SETTINGS!$F$2</f>
        <v>KASPI</v>
      </c>
    </row>
    <row r="8396" spans="1:10" x14ac:dyDescent="0.35">
      <c r="A8396" s="3">
        <f>_xlfn.XLOOKUP(Table16[[#This Row],[OrderID]],[3]!Table13456[No заказа],[3]!Table13456[Дата
отправки],"",0,1)</f>
        <v>45550</v>
      </c>
      <c r="B8396" s="2">
        <v>411839698</v>
      </c>
      <c r="C8396" s="2"/>
      <c r="D8396" s="2"/>
      <c r="E8396" s="3"/>
      <c r="F8396" s="3"/>
      <c r="H8396" s="5">
        <f>_xlfn.XLOOKUP(Table16[[#This Row],[OrderID]],[3]!Table13456[No заказа],[3]!Table13456[Количество],"",0,1)</f>
        <v>1</v>
      </c>
      <c r="I8396" s="5">
        <f>_xlfn.XLOOKUP(Table16[[#This Row],[OrderID]],[3]!Table13456[No заказа],[3]!Table13456[Цена],"",0,1)</f>
        <v>9993</v>
      </c>
      <c r="J8396" s="2" t="str">
        <f>M01_SETTINGS!$F$2</f>
        <v>KASPI</v>
      </c>
    </row>
    <row r="8397" spans="1:10" x14ac:dyDescent="0.35">
      <c r="A8397" s="3">
        <f>_xlfn.XLOOKUP(Table16[[#This Row],[OrderID]],[3]!Table13456[No заказа],[3]!Table13456[Дата
отправки],"",0,1)</f>
        <v>45550</v>
      </c>
      <c r="B8397" s="2">
        <v>411566823</v>
      </c>
      <c r="C8397" s="2"/>
      <c r="D8397" s="2"/>
      <c r="E8397" s="3"/>
      <c r="F8397" s="3"/>
      <c r="H8397" s="5">
        <f>_xlfn.XLOOKUP(Table16[[#This Row],[OrderID]],[3]!Table13456[No заказа],[3]!Table13456[Количество],"",0,1)</f>
        <v>1</v>
      </c>
      <c r="I8397" s="5">
        <f>_xlfn.XLOOKUP(Table16[[#This Row],[OrderID]],[3]!Table13456[No заказа],[3]!Table13456[Цена],"",0,1)</f>
        <v>9448</v>
      </c>
      <c r="J8397" s="2" t="str">
        <f>M01_SETTINGS!$F$2</f>
        <v>KASPI</v>
      </c>
    </row>
    <row r="8398" spans="1:10" x14ac:dyDescent="0.35">
      <c r="A8398" s="3">
        <f>_xlfn.XLOOKUP(Table16[[#This Row],[OrderID]],[3]!Table13456[No заказа],[3]!Table13456[Дата
отправки],"",0,1)</f>
        <v>45550</v>
      </c>
      <c r="B8398" s="2">
        <v>411798797</v>
      </c>
      <c r="C8398" s="2"/>
      <c r="D8398" s="2"/>
      <c r="E8398" s="3"/>
      <c r="F8398" s="3"/>
      <c r="H8398" s="5">
        <f>_xlfn.XLOOKUP(Table16[[#This Row],[OrderID]],[3]!Table13456[No заказа],[3]!Table13456[Количество],"",0,1)</f>
        <v>1</v>
      </c>
      <c r="I8398" s="5">
        <f>_xlfn.XLOOKUP(Table16[[#This Row],[OrderID]],[3]!Table13456[No заказа],[3]!Table13456[Цена],"",0,1)</f>
        <v>9447</v>
      </c>
      <c r="J8398" s="2" t="str">
        <f>M01_SETTINGS!$F$2</f>
        <v>KASPI</v>
      </c>
    </row>
    <row r="8399" spans="1:10" x14ac:dyDescent="0.35">
      <c r="A8399" s="3">
        <f>_xlfn.XLOOKUP(Table16[[#This Row],[OrderID]],[3]!Table13456[No заказа],[3]!Table13456[Дата
отправки],"",0,1)</f>
        <v>45550</v>
      </c>
      <c r="B8399" s="2">
        <v>411944722</v>
      </c>
      <c r="C8399" s="2"/>
      <c r="D8399" s="2"/>
      <c r="E8399" s="3"/>
      <c r="F8399" s="3"/>
      <c r="H8399" s="5">
        <f>_xlfn.XLOOKUP(Table16[[#This Row],[OrderID]],[3]!Table13456[No заказа],[3]!Table13456[Количество],"",0,1)</f>
        <v>1</v>
      </c>
      <c r="I8399" s="5">
        <f>_xlfn.XLOOKUP(Table16[[#This Row],[OrderID]],[3]!Table13456[No заказа],[3]!Table13456[Цена],"",0,1)</f>
        <v>9307</v>
      </c>
      <c r="J8399" s="2" t="str">
        <f>M01_SETTINGS!$F$2</f>
        <v>KASPI</v>
      </c>
    </row>
    <row r="8400" spans="1:10" x14ac:dyDescent="0.35">
      <c r="A8400" s="3">
        <f>_xlfn.XLOOKUP(Table16[[#This Row],[OrderID]],[3]!Table13456[No заказа],[3]!Table13456[Дата
отправки],"",0,1)</f>
        <v>45550</v>
      </c>
      <c r="B8400" s="2">
        <v>411566573</v>
      </c>
      <c r="C8400" s="2"/>
      <c r="D8400" s="2"/>
      <c r="E8400" s="3"/>
      <c r="F8400" s="3"/>
      <c r="H8400" s="5">
        <f>_xlfn.XLOOKUP(Table16[[#This Row],[OrderID]],[3]!Table13456[No заказа],[3]!Table13456[Количество],"",0,1)</f>
        <v>1</v>
      </c>
      <c r="I8400" s="5">
        <f>_xlfn.XLOOKUP(Table16[[#This Row],[OrderID]],[3]!Table13456[No заказа],[3]!Table13456[Цена],"",0,1)</f>
        <v>9447</v>
      </c>
      <c r="J8400" s="2" t="str">
        <f>M01_SETTINGS!$F$2</f>
        <v>KASPI</v>
      </c>
    </row>
    <row r="8401" spans="1:10" x14ac:dyDescent="0.35">
      <c r="A8401" s="3">
        <f>_xlfn.XLOOKUP(Table16[[#This Row],[OrderID]],[3]!Table13456[No заказа],[3]!Table13456[Дата
отправки],"",0,1)</f>
        <v>45550</v>
      </c>
      <c r="B8401" s="2">
        <v>411630531</v>
      </c>
      <c r="C8401" s="2"/>
      <c r="D8401" s="2"/>
      <c r="E8401" s="3"/>
      <c r="F8401" s="3"/>
      <c r="H8401" s="5">
        <f>_xlfn.XLOOKUP(Table16[[#This Row],[OrderID]],[3]!Table13456[No заказа],[3]!Table13456[Количество],"",0,1)</f>
        <v>1</v>
      </c>
      <c r="I8401" s="5">
        <f>_xlfn.XLOOKUP(Table16[[#This Row],[OrderID]],[3]!Table13456[No заказа],[3]!Table13456[Цена],"",0,1)</f>
        <v>9690</v>
      </c>
      <c r="J8401" s="2" t="str">
        <f>M01_SETTINGS!$F$2</f>
        <v>KASPI</v>
      </c>
    </row>
    <row r="8402" spans="1:10" x14ac:dyDescent="0.35">
      <c r="A8402" s="3">
        <f>_xlfn.XLOOKUP(Table16[[#This Row],[OrderID]],[3]!Table13456[No заказа],[3]!Table13456[Дата
отправки],"",0,1)</f>
        <v>45550</v>
      </c>
      <c r="B8402" s="2">
        <v>411984965</v>
      </c>
      <c r="C8402" s="2"/>
      <c r="D8402" s="2"/>
      <c r="E8402" s="3"/>
      <c r="F8402" s="3"/>
      <c r="H8402" s="5">
        <f>_xlfn.XLOOKUP(Table16[[#This Row],[OrderID]],[3]!Table13456[No заказа],[3]!Table13456[Количество],"",0,1)</f>
        <v>1</v>
      </c>
      <c r="I8402" s="5">
        <f>_xlfn.XLOOKUP(Table16[[#This Row],[OrderID]],[3]!Table13456[No заказа],[3]!Table13456[Цена],"",0,1)</f>
        <v>9447</v>
      </c>
      <c r="J8402" s="2" t="str">
        <f>M01_SETTINGS!$F$2</f>
        <v>KASPI</v>
      </c>
    </row>
    <row r="8403" spans="1:10" x14ac:dyDescent="0.35">
      <c r="A8403" s="3">
        <f>_xlfn.XLOOKUP(Table16[[#This Row],[OrderID]],[3]!Table13456[No заказа],[3]!Table13456[Дата
отправки],"",0,1)</f>
        <v>45550</v>
      </c>
      <c r="B8403" s="2">
        <v>411736911</v>
      </c>
      <c r="C8403" s="2"/>
      <c r="D8403" s="2"/>
      <c r="E8403" s="3"/>
      <c r="F8403" s="3"/>
      <c r="H8403" s="5">
        <f>_xlfn.XLOOKUP(Table16[[#This Row],[OrderID]],[3]!Table13456[No заказа],[3]!Table13456[Количество],"",0,1)</f>
        <v>1</v>
      </c>
      <c r="I8403" s="5">
        <f>_xlfn.XLOOKUP(Table16[[#This Row],[OrderID]],[3]!Table13456[No заказа],[3]!Table13456[Цена],"",0,1)</f>
        <v>9447</v>
      </c>
      <c r="J8403" s="2" t="str">
        <f>M01_SETTINGS!$F$2</f>
        <v>KASPI</v>
      </c>
    </row>
    <row r="8404" spans="1:10" x14ac:dyDescent="0.35">
      <c r="A8404" s="3">
        <f>_xlfn.XLOOKUP(Table16[[#This Row],[OrderID]],[3]!Table13456[No заказа],[3]!Table13456[Дата
отправки],"",0,1)</f>
        <v>45550</v>
      </c>
      <c r="B8404" s="2">
        <v>411947070</v>
      </c>
      <c r="C8404" s="2"/>
      <c r="D8404" s="2"/>
      <c r="E8404" s="3"/>
      <c r="F8404" s="3"/>
      <c r="H8404" s="5">
        <f>_xlfn.XLOOKUP(Table16[[#This Row],[OrderID]],[3]!Table13456[No заказа],[3]!Table13456[Количество],"",0,1)</f>
        <v>1</v>
      </c>
      <c r="I8404" s="5">
        <f>_xlfn.XLOOKUP(Table16[[#This Row],[OrderID]],[3]!Table13456[No заказа],[3]!Table13456[Цена],"",0,1)</f>
        <v>8743</v>
      </c>
      <c r="J8404" s="2" t="str">
        <f>M01_SETTINGS!$F$2</f>
        <v>KASPI</v>
      </c>
    </row>
    <row r="8405" spans="1:10" x14ac:dyDescent="0.35">
      <c r="A8405" s="3">
        <f>_xlfn.XLOOKUP(Table16[[#This Row],[OrderID]],[3]!Table13456[No заказа],[3]!Table13456[Дата
отправки],"",0,1)</f>
        <v>45550</v>
      </c>
      <c r="B8405" s="2">
        <v>411940255</v>
      </c>
      <c r="C8405" s="2"/>
      <c r="D8405" s="2"/>
      <c r="E8405" s="3"/>
      <c r="F8405" s="3"/>
      <c r="H8405" s="5">
        <f>_xlfn.XLOOKUP(Table16[[#This Row],[OrderID]],[3]!Table13456[No заказа],[3]!Table13456[Количество],"",0,1)</f>
        <v>1</v>
      </c>
      <c r="I8405" s="5">
        <f>_xlfn.XLOOKUP(Table16[[#This Row],[OrderID]],[3]!Table13456[No заказа],[3]!Table13456[Цена],"",0,1)</f>
        <v>9444</v>
      </c>
      <c r="J8405" s="2" t="str">
        <f>M01_SETTINGS!$F$2</f>
        <v>KASPI</v>
      </c>
    </row>
    <row r="8406" spans="1:10" x14ac:dyDescent="0.35">
      <c r="A8406" s="3">
        <f>_xlfn.XLOOKUP(Table16[[#This Row],[OrderID]],[3]!Table13456[No заказа],[3]!Table13456[Дата
отправки],"",0,1)</f>
        <v>45550</v>
      </c>
      <c r="B8406" s="2">
        <v>411660769</v>
      </c>
      <c r="C8406" s="2"/>
      <c r="D8406" s="2"/>
      <c r="E8406" s="3"/>
      <c r="F8406" s="3"/>
      <c r="H8406" s="5">
        <f>_xlfn.XLOOKUP(Table16[[#This Row],[OrderID]],[3]!Table13456[No заказа],[3]!Table13456[Количество],"",0,1)</f>
        <v>1</v>
      </c>
      <c r="I8406" s="5">
        <f>_xlfn.XLOOKUP(Table16[[#This Row],[OrderID]],[3]!Table13456[No заказа],[3]!Table13456[Цена],"",0,1)</f>
        <v>8999</v>
      </c>
      <c r="J8406" s="2" t="str">
        <f>M01_SETTINGS!$F$2</f>
        <v>KASPI</v>
      </c>
    </row>
    <row r="8407" spans="1:10" x14ac:dyDescent="0.35">
      <c r="A8407" s="3">
        <f>_xlfn.XLOOKUP(Table16[[#This Row],[OrderID]],[3]!Table13456[No заказа],[3]!Table13456[Дата
отправки],"",0,1)</f>
        <v>45550</v>
      </c>
      <c r="B8407" s="2">
        <v>411704694</v>
      </c>
      <c r="C8407" s="2"/>
      <c r="D8407" s="2"/>
      <c r="E8407" s="3"/>
      <c r="F8407" s="3"/>
      <c r="H8407" s="5">
        <f>_xlfn.XLOOKUP(Table16[[#This Row],[OrderID]],[3]!Table13456[No заказа],[3]!Table13456[Количество],"",0,1)</f>
        <v>1</v>
      </c>
      <c r="I8407" s="5">
        <f>_xlfn.XLOOKUP(Table16[[#This Row],[OrderID]],[3]!Table13456[No заказа],[3]!Table13456[Цена],"",0,1)</f>
        <v>8998</v>
      </c>
      <c r="J8407" s="2" t="str">
        <f>M01_SETTINGS!$F$2</f>
        <v>KASPI</v>
      </c>
    </row>
    <row r="8408" spans="1:10" x14ac:dyDescent="0.35">
      <c r="A8408" s="3">
        <f>_xlfn.XLOOKUP(Table16[[#This Row],[OrderID]],[3]!Table13456[No заказа],[3]!Table13456[Дата
отправки],"",0,1)</f>
        <v>45550</v>
      </c>
      <c r="B8408" s="2">
        <v>411635882</v>
      </c>
      <c r="C8408" s="2"/>
      <c r="D8408" s="2"/>
      <c r="E8408" s="3"/>
      <c r="F8408" s="3"/>
      <c r="H8408" s="5">
        <f>_xlfn.XLOOKUP(Table16[[#This Row],[OrderID]],[3]!Table13456[No заказа],[3]!Table13456[Количество],"",0,1)</f>
        <v>1</v>
      </c>
      <c r="I8408" s="5">
        <f>_xlfn.XLOOKUP(Table16[[#This Row],[OrderID]],[3]!Table13456[No заказа],[3]!Table13456[Цена],"",0,1)</f>
        <v>8998</v>
      </c>
      <c r="J8408" s="2" t="str">
        <f>M01_SETTINGS!$F$2</f>
        <v>KASPI</v>
      </c>
    </row>
    <row r="8409" spans="1:10" x14ac:dyDescent="0.35">
      <c r="A8409" s="3">
        <f>_xlfn.XLOOKUP(Table16[[#This Row],[OrderID]],[3]!Table13456[No заказа],[3]!Table13456[Дата
отправки],"",0,1)</f>
        <v>45550</v>
      </c>
      <c r="B8409" s="2">
        <v>411796219</v>
      </c>
      <c r="C8409" s="2"/>
      <c r="D8409" s="2"/>
      <c r="E8409" s="3"/>
      <c r="F8409" s="3"/>
      <c r="H8409" s="5">
        <f>_xlfn.XLOOKUP(Table16[[#This Row],[OrderID]],[3]!Table13456[No заказа],[3]!Table13456[Количество],"",0,1)</f>
        <v>1</v>
      </c>
      <c r="I8409" s="5">
        <f>_xlfn.XLOOKUP(Table16[[#This Row],[OrderID]],[3]!Table13456[No заказа],[3]!Table13456[Цена],"",0,1)</f>
        <v>8998</v>
      </c>
      <c r="J8409" s="2" t="str">
        <f>M01_SETTINGS!$F$2</f>
        <v>KASPI</v>
      </c>
    </row>
    <row r="8410" spans="1:10" x14ac:dyDescent="0.35">
      <c r="A8410" s="3">
        <f>_xlfn.XLOOKUP(Table16[[#This Row],[OrderID]],[3]!Table13456[No заказа],[3]!Table13456[Дата
отправки],"",0,1)</f>
        <v>45550</v>
      </c>
      <c r="B8410" s="2">
        <v>411878735</v>
      </c>
      <c r="C8410" s="2"/>
      <c r="D8410" s="2"/>
      <c r="E8410" s="3"/>
      <c r="F8410" s="3"/>
      <c r="H8410" s="5">
        <f>_xlfn.XLOOKUP(Table16[[#This Row],[OrderID]],[3]!Table13456[No заказа],[3]!Table13456[Количество],"",0,1)</f>
        <v>1</v>
      </c>
      <c r="I8410" s="5">
        <f>_xlfn.XLOOKUP(Table16[[#This Row],[OrderID]],[3]!Table13456[No заказа],[3]!Table13456[Цена],"",0,1)</f>
        <v>8999</v>
      </c>
      <c r="J8410" s="2" t="str">
        <f>M01_SETTINGS!$F$2</f>
        <v>KASPI</v>
      </c>
    </row>
    <row r="8411" spans="1:10" x14ac:dyDescent="0.35">
      <c r="A8411" s="3">
        <f>_xlfn.XLOOKUP(Table16[[#This Row],[OrderID]],[3]!Table13456[No заказа],[3]!Table13456[Дата
отправки],"",0,1)</f>
        <v>45550</v>
      </c>
      <c r="B8411" s="2">
        <v>411636983</v>
      </c>
      <c r="C8411" s="2"/>
      <c r="D8411" s="2"/>
      <c r="E8411" s="3"/>
      <c r="F8411" s="3"/>
      <c r="H8411" s="5">
        <f>_xlfn.XLOOKUP(Table16[[#This Row],[OrderID]],[3]!Table13456[No заказа],[3]!Table13456[Количество],"",0,1)</f>
        <v>1</v>
      </c>
      <c r="I8411" s="5">
        <f>_xlfn.XLOOKUP(Table16[[#This Row],[OrderID]],[3]!Table13456[No заказа],[3]!Table13456[Цена],"",0,1)</f>
        <v>9689</v>
      </c>
      <c r="J8411" s="2" t="str">
        <f>M01_SETTINGS!$F$2</f>
        <v>KASPI</v>
      </c>
    </row>
    <row r="8412" spans="1:10" x14ac:dyDescent="0.35">
      <c r="A8412" s="3">
        <f>_xlfn.XLOOKUP(Table16[[#This Row],[OrderID]],[3]!Table13456[No заказа],[3]!Table13456[Дата
отправки],"",0,1)</f>
        <v>45550</v>
      </c>
      <c r="B8412" s="2">
        <v>411986252</v>
      </c>
      <c r="C8412" s="2"/>
      <c r="D8412" s="2"/>
      <c r="E8412" s="3"/>
      <c r="F8412" s="3"/>
      <c r="H8412" s="5">
        <f>_xlfn.XLOOKUP(Table16[[#This Row],[OrderID]],[3]!Table13456[No заказа],[3]!Table13456[Количество],"",0,1)</f>
        <v>1</v>
      </c>
      <c r="I8412" s="5">
        <f>_xlfn.XLOOKUP(Table16[[#This Row],[OrderID]],[3]!Table13456[No заказа],[3]!Table13456[Цена],"",0,1)</f>
        <v>8743</v>
      </c>
      <c r="J8412" s="2" t="str">
        <f>M01_SETTINGS!$F$2</f>
        <v>KASPI</v>
      </c>
    </row>
    <row r="8413" spans="1:10" x14ac:dyDescent="0.35">
      <c r="A8413" s="3">
        <f>_xlfn.XLOOKUP(Table16[[#This Row],[OrderID]],[3]!Table13456[No заказа],[3]!Table13456[Дата
отправки],"",0,1)</f>
        <v>45550</v>
      </c>
      <c r="B8413" s="2">
        <v>412005304</v>
      </c>
      <c r="C8413" s="2"/>
      <c r="D8413" s="2"/>
      <c r="E8413" s="3"/>
      <c r="F8413" s="3"/>
      <c r="H8413" s="5">
        <f>_xlfn.XLOOKUP(Table16[[#This Row],[OrderID]],[3]!Table13456[No заказа],[3]!Table13456[Количество],"",0,1)</f>
        <v>1</v>
      </c>
      <c r="I8413" s="5">
        <f>_xlfn.XLOOKUP(Table16[[#This Row],[OrderID]],[3]!Table13456[No заказа],[3]!Table13456[Цена],"",0,1)</f>
        <v>8743</v>
      </c>
      <c r="J8413" s="2" t="str">
        <f>M01_SETTINGS!$F$2</f>
        <v>KASPI</v>
      </c>
    </row>
    <row r="8414" spans="1:10" x14ac:dyDescent="0.35">
      <c r="A8414" s="3">
        <f>_xlfn.XLOOKUP(Table16[[#This Row],[OrderID]],[3]!Table13456[No заказа],[3]!Table13456[Дата
отправки],"",0,1)</f>
        <v>45550</v>
      </c>
      <c r="B8414" s="2">
        <v>411894549</v>
      </c>
      <c r="C8414" s="2"/>
      <c r="D8414" s="2"/>
      <c r="E8414" s="3"/>
      <c r="F8414" s="3"/>
      <c r="H8414" s="5">
        <f>_xlfn.XLOOKUP(Table16[[#This Row],[OrderID]],[3]!Table13456[No заказа],[3]!Table13456[Количество],"",0,1)</f>
        <v>1</v>
      </c>
      <c r="I8414" s="5">
        <f>_xlfn.XLOOKUP(Table16[[#This Row],[OrderID]],[3]!Table13456[No заказа],[3]!Table13456[Цена],"",0,1)</f>
        <v>14763</v>
      </c>
      <c r="J8414" s="2" t="str">
        <f>M01_SETTINGS!$F$2</f>
        <v>KASPI</v>
      </c>
    </row>
    <row r="8415" spans="1:10" x14ac:dyDescent="0.35">
      <c r="A8415" s="3">
        <f>_xlfn.XLOOKUP(Table16[[#This Row],[OrderID]],[3]!Table13456[No заказа],[3]!Table13456[Дата
отправки],"",0,1)</f>
        <v>45550</v>
      </c>
      <c r="B8415" s="2">
        <v>411907004</v>
      </c>
      <c r="C8415" s="2"/>
      <c r="D8415" s="2"/>
      <c r="E8415" s="3"/>
      <c r="F8415" s="3"/>
      <c r="H8415" s="5">
        <f>_xlfn.XLOOKUP(Table16[[#This Row],[OrderID]],[3]!Table13456[No заказа],[3]!Table13456[Количество],"",0,1)</f>
        <v>1</v>
      </c>
      <c r="I8415" s="5">
        <f>_xlfn.XLOOKUP(Table16[[#This Row],[OrderID]],[3]!Table13456[No заказа],[3]!Table13456[Цена],"",0,1)</f>
        <v>8743</v>
      </c>
      <c r="J8415" s="2" t="str">
        <f>M01_SETTINGS!$F$2</f>
        <v>KASPI</v>
      </c>
    </row>
    <row r="8416" spans="1:10" x14ac:dyDescent="0.35">
      <c r="A8416" s="3">
        <f>_xlfn.XLOOKUP(Table16[[#This Row],[OrderID]],[3]!Table13456[No заказа],[3]!Table13456[Дата
отправки],"",0,1)</f>
        <v>45550</v>
      </c>
      <c r="B8416" s="2">
        <v>411970090</v>
      </c>
      <c r="C8416" s="2"/>
      <c r="D8416" s="2"/>
      <c r="E8416" s="3"/>
      <c r="F8416" s="3"/>
      <c r="H8416" s="5">
        <f>_xlfn.XLOOKUP(Table16[[#This Row],[OrderID]],[3]!Table13456[No заказа],[3]!Table13456[Количество],"",0,1)</f>
        <v>1</v>
      </c>
      <c r="I8416" s="5">
        <f>_xlfn.XLOOKUP(Table16[[#This Row],[OrderID]],[3]!Table13456[No заказа],[3]!Table13456[Цена],"",0,1)</f>
        <v>9447</v>
      </c>
      <c r="J8416" s="2" t="str">
        <f>M01_SETTINGS!$F$2</f>
        <v>KASPI</v>
      </c>
    </row>
    <row r="8417" spans="1:10" x14ac:dyDescent="0.35">
      <c r="A8417" s="3">
        <f>_xlfn.XLOOKUP(Table16[[#This Row],[OrderID]],[3]!Table13456[No заказа],[3]!Table13456[Дата
отправки],"",0,1)</f>
        <v>45550</v>
      </c>
      <c r="B8417" s="2">
        <v>411565143</v>
      </c>
      <c r="C8417" s="2"/>
      <c r="D8417" s="2"/>
      <c r="E8417" s="3"/>
      <c r="F8417" s="3"/>
      <c r="H8417" s="5">
        <f>_xlfn.XLOOKUP(Table16[[#This Row],[OrderID]],[3]!Table13456[No заказа],[3]!Table13456[Количество],"",0,1)</f>
        <v>1</v>
      </c>
      <c r="I8417" s="5">
        <f>_xlfn.XLOOKUP(Table16[[#This Row],[OrderID]],[3]!Table13456[No заказа],[3]!Table13456[Цена],"",0,1)</f>
        <v>8998</v>
      </c>
      <c r="J8417" s="2" t="str">
        <f>M01_SETTINGS!$F$2</f>
        <v>KASPI</v>
      </c>
    </row>
    <row r="8418" spans="1:10" x14ac:dyDescent="0.35">
      <c r="A8418" s="3">
        <f>_xlfn.XLOOKUP(Table16[[#This Row],[OrderID]],[3]!Table13456[No заказа],[3]!Table13456[Дата
отправки],"",0,1)</f>
        <v>45550</v>
      </c>
      <c r="B8418" s="2">
        <v>411719931</v>
      </c>
      <c r="C8418" s="2"/>
      <c r="D8418" s="2"/>
      <c r="E8418" s="3"/>
      <c r="F8418" s="3"/>
      <c r="H8418" s="5">
        <f>_xlfn.XLOOKUP(Table16[[#This Row],[OrderID]],[3]!Table13456[No заказа],[3]!Table13456[Количество],"",0,1)</f>
        <v>1</v>
      </c>
      <c r="I8418" s="5">
        <f>_xlfn.XLOOKUP(Table16[[#This Row],[OrderID]],[3]!Table13456[No заказа],[3]!Table13456[Цена],"",0,1)</f>
        <v>9444</v>
      </c>
      <c r="J8418" s="2" t="str">
        <f>M01_SETTINGS!$F$2</f>
        <v>KASPI</v>
      </c>
    </row>
    <row r="8419" spans="1:10" x14ac:dyDescent="0.35">
      <c r="A8419" s="3">
        <f>_xlfn.XLOOKUP(Table16[[#This Row],[OrderID]],[3]!Table13456[No заказа],[3]!Table13456[Дата
отправки],"",0,1)</f>
        <v>45550</v>
      </c>
      <c r="B8419" s="2">
        <v>411608971</v>
      </c>
      <c r="C8419" s="2"/>
      <c r="D8419" s="2"/>
      <c r="E8419" s="3"/>
      <c r="F8419" s="3"/>
      <c r="H8419" s="5">
        <f>_xlfn.XLOOKUP(Table16[[#This Row],[OrderID]],[3]!Table13456[No заказа],[3]!Table13456[Количество],"",0,1)</f>
        <v>1</v>
      </c>
      <c r="I8419" s="5">
        <f>_xlfn.XLOOKUP(Table16[[#This Row],[OrderID]],[3]!Table13456[No заказа],[3]!Table13456[Цена],"",0,1)</f>
        <v>8998</v>
      </c>
      <c r="J8419" s="2" t="str">
        <f>M01_SETTINGS!$F$2</f>
        <v>KASPI</v>
      </c>
    </row>
    <row r="8420" spans="1:10" x14ac:dyDescent="0.35">
      <c r="A8420" s="3">
        <f>_xlfn.XLOOKUP(Table16[[#This Row],[OrderID]],[3]!Table13456[No заказа],[3]!Table13456[Дата
отправки],"",0,1)</f>
        <v>45550</v>
      </c>
      <c r="B8420" s="2">
        <v>411948486</v>
      </c>
      <c r="C8420" s="2"/>
      <c r="D8420" s="2"/>
      <c r="E8420" s="3"/>
      <c r="F8420" s="3"/>
      <c r="H8420" s="5">
        <f>_xlfn.XLOOKUP(Table16[[#This Row],[OrderID]],[3]!Table13456[No заказа],[3]!Table13456[Количество],"",0,1)</f>
        <v>1</v>
      </c>
      <c r="I8420" s="5">
        <f>_xlfn.XLOOKUP(Table16[[#This Row],[OrderID]],[3]!Table13456[No заказа],[3]!Table13456[Цена],"",0,1)</f>
        <v>9444</v>
      </c>
      <c r="J8420" s="2" t="str">
        <f>M01_SETTINGS!$F$2</f>
        <v>KASPI</v>
      </c>
    </row>
    <row r="8421" spans="1:10" x14ac:dyDescent="0.35">
      <c r="A8421" s="3">
        <f>_xlfn.XLOOKUP(Table16[[#This Row],[OrderID]],[3]!Table13456[No заказа],[3]!Table13456[Дата
отправки],"",0,1)</f>
        <v>45550</v>
      </c>
      <c r="B8421" s="2">
        <v>411744821</v>
      </c>
      <c r="C8421" s="2"/>
      <c r="D8421" s="2"/>
      <c r="E8421" s="3"/>
      <c r="F8421" s="3"/>
      <c r="H8421" s="5">
        <f>_xlfn.XLOOKUP(Table16[[#This Row],[OrderID]],[3]!Table13456[No заказа],[3]!Table13456[Количество],"",0,1)</f>
        <v>1</v>
      </c>
      <c r="I8421" s="5">
        <f>_xlfn.XLOOKUP(Table16[[#This Row],[OrderID]],[3]!Table13456[No заказа],[3]!Table13456[Цена],"",0,1)</f>
        <v>9992</v>
      </c>
      <c r="J8421" s="2" t="str">
        <f>M01_SETTINGS!$F$2</f>
        <v>KASPI</v>
      </c>
    </row>
    <row r="8422" spans="1:10" x14ac:dyDescent="0.35">
      <c r="A8422" s="3">
        <f>_xlfn.XLOOKUP(Table16[[#This Row],[OrderID]],[3]!Table13456[No заказа],[3]!Table13456[Дата
отправки],"",0,1)</f>
        <v>45550</v>
      </c>
      <c r="B8422" s="2">
        <v>411800439</v>
      </c>
      <c r="C8422" s="2"/>
      <c r="D8422" s="2"/>
      <c r="E8422" s="3"/>
      <c r="F8422" s="3"/>
      <c r="H8422" s="5">
        <f>_xlfn.XLOOKUP(Table16[[#This Row],[OrderID]],[3]!Table13456[No заказа],[3]!Table13456[Количество],"",0,1)</f>
        <v>1</v>
      </c>
      <c r="I8422" s="5">
        <f>_xlfn.XLOOKUP(Table16[[#This Row],[OrderID]],[3]!Table13456[No заказа],[3]!Table13456[Цена],"",0,1)</f>
        <v>8998</v>
      </c>
      <c r="J8422" s="2" t="str">
        <f>M01_SETTINGS!$F$2</f>
        <v>KASPI</v>
      </c>
    </row>
    <row r="8423" spans="1:10" x14ac:dyDescent="0.35">
      <c r="A8423" s="3">
        <f>_xlfn.XLOOKUP(Table16[[#This Row],[OrderID]],[3]!Table13456[No заказа],[3]!Table13456[Дата
отправки],"",0,1)</f>
        <v>45550</v>
      </c>
      <c r="B8423" s="2">
        <v>411651000</v>
      </c>
      <c r="C8423" s="2"/>
      <c r="D8423" s="2"/>
      <c r="E8423" s="3"/>
      <c r="F8423" s="3"/>
      <c r="H8423" s="5">
        <f>_xlfn.XLOOKUP(Table16[[#This Row],[OrderID]],[3]!Table13456[No заказа],[3]!Table13456[Количество],"",0,1)</f>
        <v>1</v>
      </c>
      <c r="I8423" s="5">
        <f>_xlfn.XLOOKUP(Table16[[#This Row],[OrderID]],[3]!Table13456[No заказа],[3]!Table13456[Цена],"",0,1)</f>
        <v>18442</v>
      </c>
      <c r="J8423" s="2" t="str">
        <f>M01_SETTINGS!$F$2</f>
        <v>KASPI</v>
      </c>
    </row>
    <row r="8424" spans="1:10" x14ac:dyDescent="0.35">
      <c r="A8424" s="3">
        <f>_xlfn.XLOOKUP(Table16[[#This Row],[OrderID]],[3]!Table13456[No заказа],[3]!Table13456[Дата
отправки],"",0,1)</f>
        <v>45550</v>
      </c>
      <c r="B8424" s="2">
        <v>411735662</v>
      </c>
      <c r="C8424" s="2"/>
      <c r="D8424" s="2"/>
      <c r="E8424" s="3"/>
      <c r="F8424" s="3"/>
      <c r="H8424" s="5">
        <f>_xlfn.XLOOKUP(Table16[[#This Row],[OrderID]],[3]!Table13456[No заказа],[3]!Table13456[Количество],"",0,1)</f>
        <v>1</v>
      </c>
      <c r="I8424" s="5">
        <f>_xlfn.XLOOKUP(Table16[[#This Row],[OrderID]],[3]!Table13456[No заказа],[3]!Table13456[Цена],"",0,1)</f>
        <v>9444</v>
      </c>
      <c r="J8424" s="2" t="str">
        <f>M01_SETTINGS!$F$2</f>
        <v>KASPI</v>
      </c>
    </row>
    <row r="8425" spans="1:10" x14ac:dyDescent="0.35">
      <c r="A8425" s="3">
        <f>_xlfn.XLOOKUP(Table16[[#This Row],[OrderID]],[3]!Table13456[No заказа],[3]!Table13456[Дата
отправки],"",0,1)</f>
        <v>45550</v>
      </c>
      <c r="B8425" s="2">
        <v>411677207</v>
      </c>
      <c r="C8425" s="2"/>
      <c r="D8425" s="2"/>
      <c r="E8425" s="3"/>
      <c r="F8425" s="3"/>
      <c r="H8425" s="5">
        <f>_xlfn.XLOOKUP(Table16[[#This Row],[OrderID]],[3]!Table13456[No заказа],[3]!Table13456[Количество],"",0,1)</f>
        <v>1</v>
      </c>
      <c r="I8425" s="5">
        <f>_xlfn.XLOOKUP(Table16[[#This Row],[OrderID]],[3]!Table13456[No заказа],[3]!Table13456[Цена],"",0,1)</f>
        <v>8999</v>
      </c>
      <c r="J8425" s="2" t="str">
        <f>M01_SETTINGS!$F$2</f>
        <v>KASPI</v>
      </c>
    </row>
    <row r="8426" spans="1:10" x14ac:dyDescent="0.35">
      <c r="A8426" s="3">
        <f>_xlfn.XLOOKUP(Table16[[#This Row],[OrderID]],[3]!Table13456[No заказа],[3]!Table13456[Дата
отправки],"",0,1)</f>
        <v>45550</v>
      </c>
      <c r="B8426" s="2">
        <v>411940748</v>
      </c>
      <c r="C8426" s="2"/>
      <c r="D8426" s="2"/>
      <c r="E8426" s="3"/>
      <c r="F8426" s="3"/>
      <c r="H8426" s="5">
        <f>_xlfn.XLOOKUP(Table16[[#This Row],[OrderID]],[3]!Table13456[No заказа],[3]!Table13456[Количество],"",0,1)</f>
        <v>1</v>
      </c>
      <c r="I8426" s="5">
        <f>_xlfn.XLOOKUP(Table16[[#This Row],[OrderID]],[3]!Table13456[No заказа],[3]!Table13456[Цена],"",0,1)</f>
        <v>8744</v>
      </c>
      <c r="J8426" s="2" t="str">
        <f>M01_SETTINGS!$F$2</f>
        <v>KASPI</v>
      </c>
    </row>
    <row r="8427" spans="1:10" x14ac:dyDescent="0.35">
      <c r="A8427" s="3">
        <f>_xlfn.XLOOKUP(Table16[[#This Row],[OrderID]],[3]!Table13456[No заказа],[3]!Table13456[Дата
отправки],"",0,1)</f>
        <v>45550</v>
      </c>
      <c r="B8427" s="2">
        <v>411559272</v>
      </c>
      <c r="C8427" s="2"/>
      <c r="D8427" s="2"/>
      <c r="E8427" s="3"/>
      <c r="F8427" s="3"/>
      <c r="H8427" s="5">
        <f>_xlfn.XLOOKUP(Table16[[#This Row],[OrderID]],[3]!Table13456[No заказа],[3]!Table13456[Количество],"",0,1)</f>
        <v>1</v>
      </c>
      <c r="I8427" s="5">
        <f>_xlfn.XLOOKUP(Table16[[#This Row],[OrderID]],[3]!Table13456[No заказа],[3]!Table13456[Цена],"",0,1)</f>
        <v>8998</v>
      </c>
      <c r="J8427" s="2" t="str">
        <f>M01_SETTINGS!$F$2</f>
        <v>KASPI</v>
      </c>
    </row>
    <row r="8428" spans="1:10" x14ac:dyDescent="0.35">
      <c r="A8428" s="3">
        <f>_xlfn.XLOOKUP(Table16[[#This Row],[OrderID]],[3]!Table13456[No заказа],[3]!Table13456[Дата
отправки],"",0,1)</f>
        <v>45550</v>
      </c>
      <c r="B8428" s="2">
        <v>411651000</v>
      </c>
      <c r="C8428" s="2"/>
      <c r="D8428" s="2"/>
      <c r="E8428" s="3"/>
      <c r="F8428" s="3"/>
      <c r="H8428" s="5">
        <f>_xlfn.XLOOKUP(Table16[[#This Row],[OrderID]],[3]!Table13456[No заказа],[3]!Table13456[Количество],"",0,1)</f>
        <v>1</v>
      </c>
      <c r="I8428" s="5">
        <f>_xlfn.XLOOKUP(Table16[[#This Row],[OrderID]],[3]!Table13456[No заказа],[3]!Table13456[Цена],"",0,1)</f>
        <v>18442</v>
      </c>
      <c r="J8428" s="2" t="str">
        <f>M01_SETTINGS!$F$2</f>
        <v>KASPI</v>
      </c>
    </row>
    <row r="8429" spans="1:10" x14ac:dyDescent="0.35">
      <c r="A8429" s="3">
        <f>_xlfn.XLOOKUP(Table16[[#This Row],[OrderID]],[3]!Table13456[No заказа],[3]!Table13456[Дата
отправки],"",0,1)</f>
        <v>45550</v>
      </c>
      <c r="B8429" s="2">
        <v>411983613</v>
      </c>
      <c r="C8429" s="2"/>
      <c r="D8429" s="2"/>
      <c r="E8429" s="3"/>
      <c r="F8429" s="3"/>
      <c r="H8429" s="5">
        <f>_xlfn.XLOOKUP(Table16[[#This Row],[OrderID]],[3]!Table13456[No заказа],[3]!Table13456[Количество],"",0,1)</f>
        <v>1</v>
      </c>
      <c r="I8429" s="5">
        <f>_xlfn.XLOOKUP(Table16[[#This Row],[OrderID]],[3]!Table13456[No заказа],[3]!Table13456[Цена],"",0,1)</f>
        <v>8988</v>
      </c>
      <c r="J8429" s="2" t="str">
        <f>M01_SETTINGS!$F$2</f>
        <v>KASPI</v>
      </c>
    </row>
    <row r="8430" spans="1:10" x14ac:dyDescent="0.35">
      <c r="A8430" s="3">
        <f>_xlfn.XLOOKUP(Table16[[#This Row],[OrderID]],[3]!Table13456[No заказа],[3]!Table13456[Дата
отправки],"",0,1)</f>
        <v>45550</v>
      </c>
      <c r="B8430" s="2">
        <v>411917849</v>
      </c>
      <c r="C8430" s="2"/>
      <c r="D8430" s="2"/>
      <c r="E8430" s="3"/>
      <c r="F8430" s="3"/>
      <c r="H8430" s="5">
        <f>_xlfn.XLOOKUP(Table16[[#This Row],[OrderID]],[3]!Table13456[No заказа],[3]!Table13456[Количество],"",0,1)</f>
        <v>1</v>
      </c>
      <c r="I8430" s="5">
        <f>_xlfn.XLOOKUP(Table16[[#This Row],[OrderID]],[3]!Table13456[No заказа],[3]!Table13456[Цена],"",0,1)</f>
        <v>8993</v>
      </c>
      <c r="J8430" s="2" t="str">
        <f>M01_SETTINGS!$F$2</f>
        <v>KASPI</v>
      </c>
    </row>
    <row r="8431" spans="1:10" x14ac:dyDescent="0.35">
      <c r="A8431" s="3">
        <f>_xlfn.XLOOKUP(Table16[[#This Row],[OrderID]],[3]!Table13456[No заказа],[3]!Table13456[Дата
отправки],"",0,1)</f>
        <v>45550</v>
      </c>
      <c r="B8431" s="2">
        <v>411839963</v>
      </c>
      <c r="C8431" s="2"/>
      <c r="D8431" s="2"/>
      <c r="E8431" s="3"/>
      <c r="F8431" s="3"/>
      <c r="H8431" s="5">
        <f>_xlfn.XLOOKUP(Table16[[#This Row],[OrderID]],[3]!Table13456[No заказа],[3]!Table13456[Количество],"",0,1)</f>
        <v>1</v>
      </c>
      <c r="I8431" s="5">
        <f>_xlfn.XLOOKUP(Table16[[#This Row],[OrderID]],[3]!Table13456[No заказа],[3]!Table13456[Цена],"",0,1)</f>
        <v>8989</v>
      </c>
      <c r="J8431" s="2" t="str">
        <f>M01_SETTINGS!$F$2</f>
        <v>KASPI</v>
      </c>
    </row>
    <row r="8432" spans="1:10" x14ac:dyDescent="0.35">
      <c r="A8432" s="3">
        <f>_xlfn.XLOOKUP(Table16[[#This Row],[OrderID]],[3]!Table13456[No заказа],[3]!Table13456[Дата
отправки],"",0,1)</f>
        <v>45550</v>
      </c>
      <c r="B8432" s="2">
        <v>411570216</v>
      </c>
      <c r="C8432" s="2"/>
      <c r="D8432" s="2"/>
      <c r="E8432" s="3"/>
      <c r="F8432" s="3"/>
      <c r="H8432" s="5">
        <f>_xlfn.XLOOKUP(Table16[[#This Row],[OrderID]],[3]!Table13456[No заказа],[3]!Table13456[Количество],"",0,1)</f>
        <v>1</v>
      </c>
      <c r="I8432" s="5">
        <f>_xlfn.XLOOKUP(Table16[[#This Row],[OrderID]],[3]!Table13456[No заказа],[3]!Table13456[Цена],"",0,1)</f>
        <v>8998</v>
      </c>
      <c r="J8432" s="2" t="str">
        <f>M01_SETTINGS!$F$2</f>
        <v>KASPI</v>
      </c>
    </row>
    <row r="8433" spans="1:10" x14ac:dyDescent="0.35">
      <c r="A8433" s="3">
        <f>_xlfn.XLOOKUP(Table16[[#This Row],[OrderID]],[3]!Table13456[No заказа],[3]!Table13456[Дата
отправки],"",0,1)</f>
        <v>45550</v>
      </c>
      <c r="B8433" s="2">
        <v>411647839</v>
      </c>
      <c r="C8433" s="2"/>
      <c r="D8433" s="2"/>
      <c r="E8433" s="3"/>
      <c r="F8433" s="3"/>
      <c r="H8433" s="5">
        <f>_xlfn.XLOOKUP(Table16[[#This Row],[OrderID]],[3]!Table13456[No заказа],[3]!Table13456[Количество],"",0,1)</f>
        <v>1</v>
      </c>
      <c r="I8433" s="5">
        <f>_xlfn.XLOOKUP(Table16[[#This Row],[OrderID]],[3]!Table13456[No заказа],[3]!Table13456[Цена],"",0,1)</f>
        <v>8998</v>
      </c>
      <c r="J8433" s="2" t="str">
        <f>M01_SETTINGS!$F$2</f>
        <v>KASPI</v>
      </c>
    </row>
    <row r="8434" spans="1:10" x14ac:dyDescent="0.35">
      <c r="A8434" s="3">
        <f>_xlfn.XLOOKUP(Table16[[#This Row],[OrderID]],[3]!Table13456[No заказа],[3]!Table13456[Дата
отправки],"",0,1)</f>
        <v>45550</v>
      </c>
      <c r="B8434" s="2">
        <v>411723887</v>
      </c>
      <c r="C8434" s="2"/>
      <c r="D8434" s="2"/>
      <c r="E8434" s="3"/>
      <c r="F8434" s="3"/>
      <c r="H8434" s="5">
        <f>_xlfn.XLOOKUP(Table16[[#This Row],[OrderID]],[3]!Table13456[No заказа],[3]!Table13456[Количество],"",0,1)</f>
        <v>1</v>
      </c>
      <c r="I8434" s="5">
        <f>_xlfn.XLOOKUP(Table16[[#This Row],[OrderID]],[3]!Table13456[No заказа],[3]!Table13456[Цена],"",0,1)</f>
        <v>8999</v>
      </c>
      <c r="J8434" s="2" t="str">
        <f>M01_SETTINGS!$F$2</f>
        <v>KASPI</v>
      </c>
    </row>
    <row r="8435" spans="1:10" x14ac:dyDescent="0.35">
      <c r="A8435" s="3">
        <f>_xlfn.XLOOKUP(Table16[[#This Row],[OrderID]],[3]!Table13456[No заказа],[3]!Table13456[Дата
отправки],"",0,1)</f>
        <v>45550</v>
      </c>
      <c r="B8435" s="2">
        <v>411978261</v>
      </c>
      <c r="C8435" s="2"/>
      <c r="D8435" s="2"/>
      <c r="E8435" s="3"/>
      <c r="F8435" s="3"/>
      <c r="H8435" s="5">
        <f>_xlfn.XLOOKUP(Table16[[#This Row],[OrderID]],[3]!Table13456[No заказа],[3]!Table13456[Количество],"",0,1)</f>
        <v>1</v>
      </c>
      <c r="I8435" s="5">
        <f>_xlfn.XLOOKUP(Table16[[#This Row],[OrderID]],[3]!Table13456[No заказа],[3]!Table13456[Цена],"",0,1)</f>
        <v>8743</v>
      </c>
      <c r="J8435" s="2" t="str">
        <f>M01_SETTINGS!$F$2</f>
        <v>KASPI</v>
      </c>
    </row>
    <row r="8436" spans="1:10" x14ac:dyDescent="0.35">
      <c r="A8436" s="3">
        <f>_xlfn.XLOOKUP(Table16[[#This Row],[OrderID]],[3]!Table13456[No заказа],[3]!Table13456[Дата
отправки],"",0,1)</f>
        <v>45550</v>
      </c>
      <c r="B8436" s="2">
        <v>411993935</v>
      </c>
      <c r="C8436" s="2"/>
      <c r="D8436" s="2"/>
      <c r="E8436" s="3"/>
      <c r="F8436" s="3"/>
      <c r="H8436" s="5">
        <f>_xlfn.XLOOKUP(Table16[[#This Row],[OrderID]],[3]!Table13456[No заказа],[3]!Table13456[Количество],"",0,1)</f>
        <v>1</v>
      </c>
      <c r="I8436" s="5">
        <f>_xlfn.XLOOKUP(Table16[[#This Row],[OrderID]],[3]!Table13456[No заказа],[3]!Table13456[Цена],"",0,1)</f>
        <v>9136</v>
      </c>
      <c r="J8436" s="2" t="str">
        <f>M01_SETTINGS!$F$2</f>
        <v>KASPI</v>
      </c>
    </row>
    <row r="8437" spans="1:10" x14ac:dyDescent="0.35">
      <c r="A8437" s="3">
        <f>_xlfn.XLOOKUP(Table16[[#This Row],[OrderID]],[3]!Table13456[No заказа],[3]!Table13456[Дата
отправки],"",0,1)</f>
        <v>45550</v>
      </c>
      <c r="B8437" s="2">
        <v>411965724</v>
      </c>
      <c r="C8437" s="2"/>
      <c r="D8437" s="2"/>
      <c r="E8437" s="3"/>
      <c r="F8437" s="3"/>
      <c r="H8437" s="5">
        <f>_xlfn.XLOOKUP(Table16[[#This Row],[OrderID]],[3]!Table13456[No заказа],[3]!Table13456[Количество],"",0,1)</f>
        <v>1</v>
      </c>
      <c r="I8437" s="5">
        <f>_xlfn.XLOOKUP(Table16[[#This Row],[OrderID]],[3]!Table13456[No заказа],[3]!Table13456[Цена],"",0,1)</f>
        <v>8994</v>
      </c>
      <c r="J8437" s="2" t="str">
        <f>M01_SETTINGS!$F$2</f>
        <v>KASPI</v>
      </c>
    </row>
    <row r="8438" spans="1:10" x14ac:dyDescent="0.35">
      <c r="A8438" s="3">
        <f>_xlfn.XLOOKUP(Table16[[#This Row],[OrderID]],[3]!Table13456[No заказа],[3]!Table13456[Дата
отправки],"",0,1)</f>
        <v>45550</v>
      </c>
      <c r="B8438" s="2">
        <v>411571242</v>
      </c>
      <c r="C8438" s="2"/>
      <c r="D8438" s="2"/>
      <c r="E8438" s="3"/>
      <c r="F8438" s="3"/>
      <c r="H8438" s="5">
        <f>_xlfn.XLOOKUP(Table16[[#This Row],[OrderID]],[3]!Table13456[No заказа],[3]!Table13456[Количество],"",0,1)</f>
        <v>1</v>
      </c>
      <c r="I8438" s="5">
        <f>_xlfn.XLOOKUP(Table16[[#This Row],[OrderID]],[3]!Table13456[No заказа],[3]!Table13456[Цена],"",0,1)</f>
        <v>9448</v>
      </c>
      <c r="J8438" s="2" t="str">
        <f>M01_SETTINGS!$F$2</f>
        <v>KASPI</v>
      </c>
    </row>
    <row r="8439" spans="1:10" x14ac:dyDescent="0.35">
      <c r="A8439" s="3">
        <f>_xlfn.XLOOKUP(Table16[[#This Row],[OrderID]],[3]!Table13456[No заказа],[3]!Table13456[Дата
отправки],"",0,1)</f>
        <v>45550</v>
      </c>
      <c r="B8439" s="2">
        <v>411644354</v>
      </c>
      <c r="C8439" s="2"/>
      <c r="D8439" s="2"/>
      <c r="E8439" s="3"/>
      <c r="F8439" s="3"/>
      <c r="H8439" s="5">
        <f>_xlfn.XLOOKUP(Table16[[#This Row],[OrderID]],[3]!Table13456[No заказа],[3]!Table13456[Количество],"",0,1)</f>
        <v>1</v>
      </c>
      <c r="I8439" s="5">
        <f>_xlfn.XLOOKUP(Table16[[#This Row],[OrderID]],[3]!Table13456[No заказа],[3]!Table13456[Цена],"",0,1)</f>
        <v>9448</v>
      </c>
      <c r="J8439" s="2" t="str">
        <f>M01_SETTINGS!$F$2</f>
        <v>KASPI</v>
      </c>
    </row>
    <row r="8440" spans="1:10" x14ac:dyDescent="0.35">
      <c r="A8440" s="3">
        <f>_xlfn.XLOOKUP(Table16[[#This Row],[OrderID]],[3]!Table13456[No заказа],[3]!Table13456[Дата
отправки],"",0,1)</f>
        <v>45550</v>
      </c>
      <c r="B8440" s="2">
        <v>411865143</v>
      </c>
      <c r="C8440" s="2"/>
      <c r="D8440" s="2"/>
      <c r="E8440" s="3"/>
      <c r="F8440" s="3"/>
      <c r="H8440" s="5">
        <f>_xlfn.XLOOKUP(Table16[[#This Row],[OrderID]],[3]!Table13456[No заказа],[3]!Table13456[Количество],"",0,1)</f>
        <v>1</v>
      </c>
      <c r="I8440" s="5">
        <f>_xlfn.XLOOKUP(Table16[[#This Row],[OrderID]],[3]!Table13456[No заказа],[3]!Table13456[Цена],"",0,1)</f>
        <v>9448</v>
      </c>
      <c r="J8440" s="2" t="str">
        <f>M01_SETTINGS!$F$2</f>
        <v>KASPI</v>
      </c>
    </row>
    <row r="8441" spans="1:10" x14ac:dyDescent="0.35">
      <c r="A8441" s="3">
        <f>_xlfn.XLOOKUP(Table16[[#This Row],[OrderID]],[3]!Table13456[No заказа],[3]!Table13456[Дата
отправки],"",0,1)</f>
        <v>45550</v>
      </c>
      <c r="B8441" s="2">
        <v>411836759</v>
      </c>
      <c r="C8441" s="2"/>
      <c r="D8441" s="2"/>
      <c r="E8441" s="3"/>
      <c r="F8441" s="3"/>
      <c r="H8441" s="5">
        <f>_xlfn.XLOOKUP(Table16[[#This Row],[OrderID]],[3]!Table13456[No заказа],[3]!Table13456[Количество],"",0,1)</f>
        <v>1</v>
      </c>
      <c r="I8441" s="5">
        <f>_xlfn.XLOOKUP(Table16[[#This Row],[OrderID]],[3]!Table13456[No заказа],[3]!Table13456[Цена],"",0,1)</f>
        <v>8989</v>
      </c>
      <c r="J8441" s="2" t="str">
        <f>M01_SETTINGS!$F$2</f>
        <v>KASPI</v>
      </c>
    </row>
    <row r="8442" spans="1:10" x14ac:dyDescent="0.35">
      <c r="A8442" s="3">
        <f>_xlfn.XLOOKUP(Table16[[#This Row],[OrderID]],[3]!Table13456[No заказа],[3]!Table13456[Дата
отправки],"",0,1)</f>
        <v>45550</v>
      </c>
      <c r="B8442" s="2">
        <v>411985500</v>
      </c>
      <c r="C8442" s="2"/>
      <c r="D8442" s="2"/>
      <c r="E8442" s="3"/>
      <c r="F8442" s="3"/>
      <c r="H8442" s="5">
        <f>_xlfn.XLOOKUP(Table16[[#This Row],[OrderID]],[3]!Table13456[No заказа],[3]!Table13456[Количество],"",0,1)</f>
        <v>1</v>
      </c>
      <c r="I8442" s="5">
        <f>_xlfn.XLOOKUP(Table16[[#This Row],[OrderID]],[3]!Table13456[No заказа],[3]!Table13456[Цена],"",0,1)</f>
        <v>14538</v>
      </c>
      <c r="J8442" s="2" t="str">
        <f>M01_SETTINGS!$F$2</f>
        <v>KASPI</v>
      </c>
    </row>
    <row r="8443" spans="1:10" x14ac:dyDescent="0.35">
      <c r="A8443" s="3">
        <f>_xlfn.XLOOKUP(Table16[[#This Row],[OrderID]],[3]!Table13456[No заказа],[3]!Table13456[Дата
отправки],"",0,1)</f>
        <v>45550</v>
      </c>
      <c r="B8443" s="2">
        <v>411688395</v>
      </c>
      <c r="C8443" s="2"/>
      <c r="D8443" s="2"/>
      <c r="E8443" s="3"/>
      <c r="F8443" s="3"/>
      <c r="H8443" s="5">
        <f>_xlfn.XLOOKUP(Table16[[#This Row],[OrderID]],[3]!Table13456[No заказа],[3]!Table13456[Количество],"",0,1)</f>
        <v>1</v>
      </c>
      <c r="I8443" s="5">
        <f>_xlfn.XLOOKUP(Table16[[#This Row],[OrderID]],[3]!Table13456[No заказа],[3]!Table13456[Цена],"",0,1)</f>
        <v>9895</v>
      </c>
      <c r="J8443" s="2" t="str">
        <f>M01_SETTINGS!$F$2</f>
        <v>KASPI</v>
      </c>
    </row>
    <row r="8444" spans="1:10" x14ac:dyDescent="0.35">
      <c r="A8444" s="3">
        <f>_xlfn.XLOOKUP(Table16[[#This Row],[OrderID]],[3]!Table13456[No заказа],[3]!Table13456[Дата
отправки],"",0,1)</f>
        <v>45549</v>
      </c>
      <c r="B8444" s="2">
        <v>411362653</v>
      </c>
      <c r="C8444" s="2"/>
      <c r="D8444" s="2"/>
      <c r="E8444" s="3"/>
      <c r="F8444" s="3"/>
      <c r="H8444" s="5">
        <f>_xlfn.XLOOKUP(Table16[[#This Row],[OrderID]],[3]!Table13456[No заказа],[3]!Table13456[Количество],"",0,1)</f>
        <v>1</v>
      </c>
      <c r="I8444" s="5">
        <f>_xlfn.XLOOKUP(Table16[[#This Row],[OrderID]],[3]!Table13456[No заказа],[3]!Table13456[Цена],"",0,1)</f>
        <v>9447</v>
      </c>
      <c r="J8444" s="2" t="str">
        <f>M01_SETTINGS!$F$2</f>
        <v>KASPI</v>
      </c>
    </row>
    <row r="8445" spans="1:10" x14ac:dyDescent="0.35">
      <c r="A8445" s="3">
        <f>_xlfn.XLOOKUP(Table16[[#This Row],[OrderID]],[3]!Table13456[No заказа],[3]!Table13456[Дата
отправки],"",0,1)</f>
        <v>45549</v>
      </c>
      <c r="B8445" s="2">
        <v>411354135</v>
      </c>
      <c r="C8445" s="2"/>
      <c r="D8445" s="2"/>
      <c r="E8445" s="3"/>
      <c r="F8445" s="3"/>
      <c r="H8445" s="5">
        <f>_xlfn.XLOOKUP(Table16[[#This Row],[OrderID]],[3]!Table13456[No заказа],[3]!Table13456[Количество],"",0,1)</f>
        <v>1</v>
      </c>
      <c r="I8445" s="5">
        <f>_xlfn.XLOOKUP(Table16[[#This Row],[OrderID]],[3]!Table13456[No заказа],[3]!Table13456[Цена],"",0,1)</f>
        <v>9690</v>
      </c>
      <c r="J8445" s="2" t="str">
        <f>M01_SETTINGS!$F$2</f>
        <v>KASPI</v>
      </c>
    </row>
    <row r="8446" spans="1:10" x14ac:dyDescent="0.35">
      <c r="A8446" s="3">
        <f>_xlfn.XLOOKUP(Table16[[#This Row],[OrderID]],[3]!Table13456[No заказа],[3]!Table13456[Дата
отправки],"",0,1)</f>
        <v>45549</v>
      </c>
      <c r="B8446" s="2">
        <v>411272023</v>
      </c>
      <c r="C8446" s="2"/>
      <c r="D8446" s="2"/>
      <c r="E8446" s="3"/>
      <c r="F8446" s="3"/>
      <c r="H8446" s="5">
        <f>_xlfn.XLOOKUP(Table16[[#This Row],[OrderID]],[3]!Table13456[No заказа],[3]!Table13456[Количество],"",0,1)</f>
        <v>1</v>
      </c>
      <c r="I8446" s="5">
        <f>_xlfn.XLOOKUP(Table16[[#This Row],[OrderID]],[3]!Table13456[No заказа],[3]!Table13456[Цена],"",0,1)</f>
        <v>14740</v>
      </c>
      <c r="J8446" s="2" t="str">
        <f>M01_SETTINGS!$F$2</f>
        <v>KASPI</v>
      </c>
    </row>
    <row r="8447" spans="1:10" x14ac:dyDescent="0.35">
      <c r="A8447" s="3">
        <f>_xlfn.XLOOKUP(Table16[[#This Row],[OrderID]],[3]!Table13456[No заказа],[3]!Table13456[Дата
отправки],"",0,1)</f>
        <v>45549</v>
      </c>
      <c r="B8447" s="2">
        <v>411251997</v>
      </c>
      <c r="C8447" s="2"/>
      <c r="D8447" s="2"/>
      <c r="E8447" s="3"/>
      <c r="F8447" s="3"/>
      <c r="H8447" s="5">
        <f>_xlfn.XLOOKUP(Table16[[#This Row],[OrderID]],[3]!Table13456[No заказа],[3]!Table13456[Количество],"",0,1)</f>
        <v>1</v>
      </c>
      <c r="I8447" s="5">
        <f>_xlfn.XLOOKUP(Table16[[#This Row],[OrderID]],[3]!Table13456[No заказа],[3]!Table13456[Цена],"",0,1)</f>
        <v>9447</v>
      </c>
      <c r="J8447" s="2" t="str">
        <f>M01_SETTINGS!$F$2</f>
        <v>KASPI</v>
      </c>
    </row>
    <row r="8448" spans="1:10" x14ac:dyDescent="0.35">
      <c r="A8448" s="3">
        <f>_xlfn.XLOOKUP(Table16[[#This Row],[OrderID]],[3]!Table13456[No заказа],[3]!Table13456[Дата
отправки],"",0,1)</f>
        <v>45549</v>
      </c>
      <c r="B8448" s="2">
        <v>411279707</v>
      </c>
      <c r="C8448" s="2"/>
      <c r="D8448" s="2"/>
      <c r="E8448" s="3"/>
      <c r="F8448" s="3"/>
      <c r="H8448" s="5">
        <f>_xlfn.XLOOKUP(Table16[[#This Row],[OrderID]],[3]!Table13456[No заказа],[3]!Table13456[Количество],"",0,1)</f>
        <v>1</v>
      </c>
      <c r="I8448" s="5">
        <f>_xlfn.XLOOKUP(Table16[[#This Row],[OrderID]],[3]!Table13456[No заказа],[3]!Table13456[Цена],"",0,1)</f>
        <v>9447</v>
      </c>
      <c r="J8448" s="2" t="str">
        <f>M01_SETTINGS!$F$2</f>
        <v>KASPI</v>
      </c>
    </row>
    <row r="8449" spans="1:10" x14ac:dyDescent="0.35">
      <c r="A8449" s="3">
        <f>_xlfn.XLOOKUP(Table16[[#This Row],[OrderID]],[3]!Table13456[No заказа],[3]!Table13456[Дата
отправки],"",0,1)</f>
        <v>45549</v>
      </c>
      <c r="B8449" s="2">
        <v>411503289</v>
      </c>
      <c r="C8449" s="2"/>
      <c r="D8449" s="2"/>
      <c r="E8449" s="3"/>
      <c r="F8449" s="3"/>
      <c r="H8449" s="5">
        <f>_xlfn.XLOOKUP(Table16[[#This Row],[OrderID]],[3]!Table13456[No заказа],[3]!Table13456[Количество],"",0,1)</f>
        <v>1</v>
      </c>
      <c r="I8449" s="5">
        <f>_xlfn.XLOOKUP(Table16[[#This Row],[OrderID]],[3]!Table13456[No заказа],[3]!Table13456[Цена],"",0,1)</f>
        <v>9449</v>
      </c>
      <c r="J8449" s="2" t="str">
        <f>M01_SETTINGS!$F$2</f>
        <v>KASPI</v>
      </c>
    </row>
    <row r="8450" spans="1:10" x14ac:dyDescent="0.35">
      <c r="A8450" s="3">
        <f>_xlfn.XLOOKUP(Table16[[#This Row],[OrderID]],[3]!Table13456[No заказа],[3]!Table13456[Дата
отправки],"",0,1)</f>
        <v>45549</v>
      </c>
      <c r="B8450" s="2">
        <v>411213903</v>
      </c>
      <c r="C8450" s="2"/>
      <c r="D8450" s="2"/>
      <c r="E8450" s="3"/>
      <c r="F8450" s="3"/>
      <c r="H8450" s="5">
        <f>_xlfn.XLOOKUP(Table16[[#This Row],[OrderID]],[3]!Table13456[No заказа],[3]!Table13456[Количество],"",0,1)</f>
        <v>1</v>
      </c>
      <c r="I8450" s="5">
        <f>_xlfn.XLOOKUP(Table16[[#This Row],[OrderID]],[3]!Table13456[No заказа],[3]!Table13456[Цена],"",0,1)</f>
        <v>8999</v>
      </c>
      <c r="J8450" s="2" t="str">
        <f>M01_SETTINGS!$F$2</f>
        <v>KASPI</v>
      </c>
    </row>
    <row r="8451" spans="1:10" x14ac:dyDescent="0.35">
      <c r="A8451" s="3">
        <f>_xlfn.XLOOKUP(Table16[[#This Row],[OrderID]],[3]!Table13456[No заказа],[3]!Table13456[Дата
отправки],"",0,1)</f>
        <v>45549</v>
      </c>
      <c r="B8451" s="2">
        <v>411320503</v>
      </c>
      <c r="C8451" s="2"/>
      <c r="D8451" s="2"/>
      <c r="E8451" s="3"/>
      <c r="F8451" s="3"/>
      <c r="H8451" s="5">
        <f>_xlfn.XLOOKUP(Table16[[#This Row],[OrderID]],[3]!Table13456[No заказа],[3]!Table13456[Количество],"",0,1)</f>
        <v>1</v>
      </c>
      <c r="I8451" s="5">
        <f>_xlfn.XLOOKUP(Table16[[#This Row],[OrderID]],[3]!Table13456[No заказа],[3]!Table13456[Цена],"",0,1)</f>
        <v>9447</v>
      </c>
      <c r="J8451" s="2" t="str">
        <f>M01_SETTINGS!$F$2</f>
        <v>KASPI</v>
      </c>
    </row>
    <row r="8452" spans="1:10" x14ac:dyDescent="0.35">
      <c r="A8452" s="3">
        <f>_xlfn.XLOOKUP(Table16[[#This Row],[OrderID]],[3]!Table13456[No заказа],[3]!Table13456[Дата
отправки],"",0,1)</f>
        <v>45549</v>
      </c>
      <c r="B8452" s="2">
        <v>411547495</v>
      </c>
      <c r="C8452" s="2"/>
      <c r="D8452" s="2"/>
      <c r="E8452" s="3"/>
      <c r="F8452" s="3"/>
      <c r="H8452" s="5">
        <f>_xlfn.XLOOKUP(Table16[[#This Row],[OrderID]],[3]!Table13456[No заказа],[3]!Table13456[Количество],"",0,1)</f>
        <v>1</v>
      </c>
      <c r="I8452" s="5">
        <f>_xlfn.XLOOKUP(Table16[[#This Row],[OrderID]],[3]!Table13456[No заказа],[3]!Table13456[Цена],"",0,1)</f>
        <v>9000</v>
      </c>
      <c r="J8452" s="2" t="str">
        <f>M01_SETTINGS!$F$2</f>
        <v>KASPI</v>
      </c>
    </row>
    <row r="8453" spans="1:10" x14ac:dyDescent="0.35">
      <c r="A8453" s="3">
        <f>_xlfn.XLOOKUP(Table16[[#This Row],[OrderID]],[3]!Table13456[No заказа],[3]!Table13456[Дата
отправки],"",0,1)</f>
        <v>45549</v>
      </c>
      <c r="B8453" s="2">
        <v>411356015</v>
      </c>
      <c r="C8453" s="2"/>
      <c r="D8453" s="2"/>
      <c r="E8453" s="3"/>
      <c r="F8453" s="3"/>
      <c r="H8453" s="5">
        <f>_xlfn.XLOOKUP(Table16[[#This Row],[OrderID]],[3]!Table13456[No заказа],[3]!Table13456[Количество],"",0,1)</f>
        <v>1</v>
      </c>
      <c r="I8453" s="5">
        <f>_xlfn.XLOOKUP(Table16[[#This Row],[OrderID]],[3]!Table13456[No заказа],[3]!Table13456[Цена],"",0,1)</f>
        <v>8881</v>
      </c>
      <c r="J8453" s="2" t="str">
        <f>M01_SETTINGS!$F$2</f>
        <v>KASPI</v>
      </c>
    </row>
    <row r="8454" spans="1:10" x14ac:dyDescent="0.35">
      <c r="A8454" s="3">
        <f>_xlfn.XLOOKUP(Table16[[#This Row],[OrderID]],[3]!Table13456[No заказа],[3]!Table13456[Дата
отправки],"",0,1)</f>
        <v>45549</v>
      </c>
      <c r="B8454" s="2">
        <v>411444116</v>
      </c>
      <c r="C8454" s="2"/>
      <c r="D8454" s="2"/>
      <c r="E8454" s="3"/>
      <c r="F8454" s="3"/>
      <c r="H8454" s="5">
        <f>_xlfn.XLOOKUP(Table16[[#This Row],[OrderID]],[3]!Table13456[No заказа],[3]!Table13456[Количество],"",0,1)</f>
        <v>1</v>
      </c>
      <c r="I8454" s="5">
        <f>_xlfn.XLOOKUP(Table16[[#This Row],[OrderID]],[3]!Table13456[No заказа],[3]!Table13456[Цена],"",0,1)</f>
        <v>8998</v>
      </c>
      <c r="J8454" s="2" t="str">
        <f>M01_SETTINGS!$F$2</f>
        <v>KASPI</v>
      </c>
    </row>
    <row r="8455" spans="1:10" x14ac:dyDescent="0.35">
      <c r="A8455" s="3">
        <f>_xlfn.XLOOKUP(Table16[[#This Row],[OrderID]],[3]!Table13456[No заказа],[3]!Table13456[Дата
отправки],"",0,1)</f>
        <v>45549</v>
      </c>
      <c r="B8455" s="2">
        <v>411166406</v>
      </c>
      <c r="C8455" s="2"/>
      <c r="D8455" s="2"/>
      <c r="E8455" s="3"/>
      <c r="F8455" s="3"/>
      <c r="H8455" s="5">
        <f>_xlfn.XLOOKUP(Table16[[#This Row],[OrderID]],[3]!Table13456[No заказа],[3]!Table13456[Количество],"",0,1)</f>
        <v>1</v>
      </c>
      <c r="I8455" s="5">
        <f>_xlfn.XLOOKUP(Table16[[#This Row],[OrderID]],[3]!Table13456[No заказа],[3]!Table13456[Цена],"",0,1)</f>
        <v>9448</v>
      </c>
      <c r="J8455" s="2" t="str">
        <f>M01_SETTINGS!$F$2</f>
        <v>KASPI</v>
      </c>
    </row>
    <row r="8456" spans="1:10" x14ac:dyDescent="0.35">
      <c r="A8456" s="3">
        <f>_xlfn.XLOOKUP(Table16[[#This Row],[OrderID]],[3]!Table13456[No заказа],[3]!Table13456[Дата
отправки],"",0,1)</f>
        <v>45549</v>
      </c>
      <c r="B8456" s="2">
        <v>411201187</v>
      </c>
      <c r="C8456" s="2"/>
      <c r="D8456" s="2"/>
      <c r="E8456" s="3"/>
      <c r="F8456" s="3"/>
      <c r="H8456" s="5">
        <f>_xlfn.XLOOKUP(Table16[[#This Row],[OrderID]],[3]!Table13456[No заказа],[3]!Table13456[Количество],"",0,1)</f>
        <v>1</v>
      </c>
      <c r="I8456" s="5">
        <f>_xlfn.XLOOKUP(Table16[[#This Row],[OrderID]],[3]!Table13456[No заказа],[3]!Table13456[Цена],"",0,1)</f>
        <v>9448</v>
      </c>
      <c r="J8456" s="2" t="str">
        <f>M01_SETTINGS!$F$2</f>
        <v>KASPI</v>
      </c>
    </row>
    <row r="8457" spans="1:10" x14ac:dyDescent="0.35">
      <c r="A8457" s="3">
        <f>_xlfn.XLOOKUP(Table16[[#This Row],[OrderID]],[3]!Table13456[No заказа],[3]!Table13456[Дата
отправки],"",0,1)</f>
        <v>45549</v>
      </c>
      <c r="B8457" s="2">
        <v>411208783</v>
      </c>
      <c r="C8457" s="2"/>
      <c r="D8457" s="2"/>
      <c r="E8457" s="3"/>
      <c r="F8457" s="3"/>
      <c r="H8457" s="5">
        <f>_xlfn.XLOOKUP(Table16[[#This Row],[OrderID]],[3]!Table13456[No заказа],[3]!Table13456[Количество],"",0,1)</f>
        <v>1</v>
      </c>
      <c r="I8457" s="5">
        <f>_xlfn.XLOOKUP(Table16[[#This Row],[OrderID]],[3]!Table13456[No заказа],[3]!Table13456[Цена],"",0,1)</f>
        <v>9448</v>
      </c>
      <c r="J8457" s="2" t="str">
        <f>M01_SETTINGS!$F$2</f>
        <v>KASPI</v>
      </c>
    </row>
    <row r="8458" spans="1:10" x14ac:dyDescent="0.35">
      <c r="A8458" s="3">
        <f>_xlfn.XLOOKUP(Table16[[#This Row],[OrderID]],[3]!Table13456[No заказа],[3]!Table13456[Дата
отправки],"",0,1)</f>
        <v>45549</v>
      </c>
      <c r="B8458" s="2">
        <v>411422657</v>
      </c>
      <c r="C8458" s="2"/>
      <c r="D8458" s="2"/>
      <c r="E8458" s="3"/>
      <c r="F8458" s="3"/>
      <c r="H8458" s="5">
        <f>_xlfn.XLOOKUP(Table16[[#This Row],[OrderID]],[3]!Table13456[No заказа],[3]!Table13456[Количество],"",0,1)</f>
        <v>1</v>
      </c>
      <c r="I8458" s="5">
        <f>_xlfn.XLOOKUP(Table16[[#This Row],[OrderID]],[3]!Table13456[No заказа],[3]!Table13456[Цена],"",0,1)</f>
        <v>15500</v>
      </c>
      <c r="J8458" s="2" t="str">
        <f>M01_SETTINGS!$F$2</f>
        <v>KASPI</v>
      </c>
    </row>
    <row r="8459" spans="1:10" x14ac:dyDescent="0.35">
      <c r="A8459" s="3">
        <f>_xlfn.XLOOKUP(Table16[[#This Row],[OrderID]],[3]!Table13456[No заказа],[3]!Table13456[Дата
отправки],"",0,1)</f>
        <v>45549</v>
      </c>
      <c r="B8459" s="2">
        <v>411258114</v>
      </c>
      <c r="C8459" s="2"/>
      <c r="D8459" s="2"/>
      <c r="E8459" s="3"/>
      <c r="F8459" s="3"/>
      <c r="H8459" s="5">
        <f>_xlfn.XLOOKUP(Table16[[#This Row],[OrderID]],[3]!Table13456[No заказа],[3]!Table13456[Количество],"",0,1)</f>
        <v>1</v>
      </c>
      <c r="I8459" s="5">
        <f>_xlfn.XLOOKUP(Table16[[#This Row],[OrderID]],[3]!Table13456[No заказа],[3]!Table13456[Цена],"",0,1)</f>
        <v>8999</v>
      </c>
      <c r="J8459" s="2" t="str">
        <f>M01_SETTINGS!$F$2</f>
        <v>KASPI</v>
      </c>
    </row>
    <row r="8460" spans="1:10" x14ac:dyDescent="0.35">
      <c r="A8460" s="3">
        <f>_xlfn.XLOOKUP(Table16[[#This Row],[OrderID]],[3]!Table13456[No заказа],[3]!Table13456[Дата
отправки],"",0,1)</f>
        <v>45549</v>
      </c>
      <c r="B8460" s="2">
        <v>411464703</v>
      </c>
      <c r="C8460" s="2"/>
      <c r="D8460" s="2"/>
      <c r="E8460" s="3"/>
      <c r="F8460" s="3"/>
      <c r="H8460" s="5">
        <f>_xlfn.XLOOKUP(Table16[[#This Row],[OrderID]],[3]!Table13456[No заказа],[3]!Table13456[Количество],"",0,1)</f>
        <v>1</v>
      </c>
      <c r="I8460" s="5">
        <f>_xlfn.XLOOKUP(Table16[[#This Row],[OrderID]],[3]!Table13456[No заказа],[3]!Table13456[Цена],"",0,1)</f>
        <v>8998</v>
      </c>
      <c r="J8460" s="2" t="str">
        <f>M01_SETTINGS!$F$2</f>
        <v>KASPI</v>
      </c>
    </row>
    <row r="8461" spans="1:10" x14ac:dyDescent="0.35">
      <c r="A8461" s="3">
        <f>_xlfn.XLOOKUP(Table16[[#This Row],[OrderID]],[3]!Table13456[No заказа],[3]!Table13456[Дата
отправки],"",0,1)</f>
        <v>45549</v>
      </c>
      <c r="B8461" s="2">
        <v>411490603</v>
      </c>
      <c r="C8461" s="2"/>
      <c r="D8461" s="2"/>
      <c r="E8461" s="3"/>
      <c r="F8461" s="3"/>
      <c r="H8461" s="5">
        <f>_xlfn.XLOOKUP(Table16[[#This Row],[OrderID]],[3]!Table13456[No заказа],[3]!Table13456[Количество],"",0,1)</f>
        <v>1</v>
      </c>
      <c r="I8461" s="5">
        <f>_xlfn.XLOOKUP(Table16[[#This Row],[OrderID]],[3]!Table13456[No заказа],[3]!Table13456[Цена],"",0,1)</f>
        <v>9447</v>
      </c>
      <c r="J8461" s="2" t="str">
        <f>M01_SETTINGS!$F$2</f>
        <v>KASPI</v>
      </c>
    </row>
    <row r="8462" spans="1:10" x14ac:dyDescent="0.35">
      <c r="A8462" s="3">
        <f>_xlfn.XLOOKUP(Table16[[#This Row],[OrderID]],[3]!Table13456[No заказа],[3]!Table13456[Дата
отправки],"",0,1)</f>
        <v>45549</v>
      </c>
      <c r="B8462" s="2">
        <v>411214589</v>
      </c>
      <c r="C8462" s="2"/>
      <c r="D8462" s="2"/>
      <c r="E8462" s="3"/>
      <c r="F8462" s="3"/>
      <c r="H8462" s="5">
        <f>_xlfn.XLOOKUP(Table16[[#This Row],[OrderID]],[3]!Table13456[No заказа],[3]!Table13456[Количество],"",0,1)</f>
        <v>1</v>
      </c>
      <c r="I8462" s="5">
        <f>_xlfn.XLOOKUP(Table16[[#This Row],[OrderID]],[3]!Table13456[No заказа],[3]!Table13456[Цена],"",0,1)</f>
        <v>9448</v>
      </c>
      <c r="J8462" s="2" t="str">
        <f>M01_SETTINGS!$F$2</f>
        <v>KASPI</v>
      </c>
    </row>
    <row r="8463" spans="1:10" x14ac:dyDescent="0.35">
      <c r="A8463" s="3">
        <f>_xlfn.XLOOKUP(Table16[[#This Row],[OrderID]],[3]!Table13456[No заказа],[3]!Table13456[Дата
отправки],"",0,1)</f>
        <v>45549</v>
      </c>
      <c r="B8463" s="2">
        <v>411348165</v>
      </c>
      <c r="C8463" s="2"/>
      <c r="D8463" s="2"/>
      <c r="E8463" s="3"/>
      <c r="F8463" s="3"/>
      <c r="H8463" s="5">
        <f>_xlfn.XLOOKUP(Table16[[#This Row],[OrderID]],[3]!Table13456[No заказа],[3]!Table13456[Количество],"",0,1)</f>
        <v>1</v>
      </c>
      <c r="I8463" s="5">
        <f>_xlfn.XLOOKUP(Table16[[#This Row],[OrderID]],[3]!Table13456[No заказа],[3]!Table13456[Цена],"",0,1)</f>
        <v>14085</v>
      </c>
      <c r="J8463" s="2" t="str">
        <f>M01_SETTINGS!$F$2</f>
        <v>KASPI</v>
      </c>
    </row>
    <row r="8464" spans="1:10" x14ac:dyDescent="0.35">
      <c r="A8464" s="3">
        <f>_xlfn.XLOOKUP(Table16[[#This Row],[OrderID]],[3]!Table13456[No заказа],[3]!Table13456[Дата
отправки],"",0,1)</f>
        <v>45549</v>
      </c>
      <c r="B8464" s="2">
        <v>411293931</v>
      </c>
      <c r="C8464" s="2"/>
      <c r="D8464" s="2"/>
      <c r="E8464" s="3"/>
      <c r="F8464" s="3"/>
      <c r="H8464" s="5">
        <f>_xlfn.XLOOKUP(Table16[[#This Row],[OrderID]],[3]!Table13456[No заказа],[3]!Table13456[Количество],"",0,1)</f>
        <v>1</v>
      </c>
      <c r="I8464" s="5">
        <f>_xlfn.XLOOKUP(Table16[[#This Row],[OrderID]],[3]!Table13456[No заказа],[3]!Table13456[Цена],"",0,1)</f>
        <v>8998</v>
      </c>
      <c r="J8464" s="2" t="str">
        <f>M01_SETTINGS!$F$2</f>
        <v>KASPI</v>
      </c>
    </row>
    <row r="8465" spans="1:10" x14ac:dyDescent="0.35">
      <c r="A8465" s="3">
        <f>_xlfn.XLOOKUP(Table16[[#This Row],[OrderID]],[3]!Table13456[No заказа],[3]!Table13456[Дата
отправки],"",0,1)</f>
        <v>45549</v>
      </c>
      <c r="B8465" s="2">
        <v>411510866</v>
      </c>
      <c r="C8465" s="2"/>
      <c r="D8465" s="2"/>
      <c r="E8465" s="3"/>
      <c r="F8465" s="3"/>
      <c r="H8465" s="5">
        <f>_xlfn.XLOOKUP(Table16[[#This Row],[OrderID]],[3]!Table13456[No заказа],[3]!Table13456[Количество],"",0,1)</f>
        <v>1</v>
      </c>
      <c r="I8465" s="5">
        <f>_xlfn.XLOOKUP(Table16[[#This Row],[OrderID]],[3]!Table13456[No заказа],[3]!Table13456[Цена],"",0,1)</f>
        <v>8999</v>
      </c>
      <c r="J8465" s="2" t="str">
        <f>M01_SETTINGS!$F$2</f>
        <v>KASPI</v>
      </c>
    </row>
    <row r="8466" spans="1:10" x14ac:dyDescent="0.35">
      <c r="A8466" s="3">
        <f>_xlfn.XLOOKUP(Table16[[#This Row],[OrderID]],[3]!Table13456[No заказа],[3]!Table13456[Дата
отправки],"",0,1)</f>
        <v>45549</v>
      </c>
      <c r="B8466" s="2">
        <v>411247366</v>
      </c>
      <c r="C8466" s="2"/>
      <c r="D8466" s="2"/>
      <c r="E8466" s="3"/>
      <c r="F8466" s="3"/>
      <c r="H8466" s="5">
        <f>_xlfn.XLOOKUP(Table16[[#This Row],[OrderID]],[3]!Table13456[No заказа],[3]!Table13456[Количество],"",0,1)</f>
        <v>1</v>
      </c>
      <c r="I8466" s="5">
        <f>_xlfn.XLOOKUP(Table16[[#This Row],[OrderID]],[3]!Table13456[No заказа],[3]!Table13456[Цена],"",0,1)</f>
        <v>8998</v>
      </c>
      <c r="J8466" s="2" t="str">
        <f>M01_SETTINGS!$F$2</f>
        <v>KASPI</v>
      </c>
    </row>
    <row r="8467" spans="1:10" x14ac:dyDescent="0.35">
      <c r="A8467" s="3">
        <f>_xlfn.XLOOKUP(Table16[[#This Row],[OrderID]],[3]!Table13456[No заказа],[3]!Table13456[Дата
отправки],"",0,1)</f>
        <v>45549</v>
      </c>
      <c r="B8467" s="2">
        <v>411461847</v>
      </c>
      <c r="C8467" s="2"/>
      <c r="D8467" s="2"/>
      <c r="E8467" s="3"/>
      <c r="F8467" s="3"/>
      <c r="H8467" s="5">
        <f>_xlfn.XLOOKUP(Table16[[#This Row],[OrderID]],[3]!Table13456[No заказа],[3]!Table13456[Количество],"",0,1)</f>
        <v>1</v>
      </c>
      <c r="I8467" s="5">
        <f>_xlfn.XLOOKUP(Table16[[#This Row],[OrderID]],[3]!Table13456[No заказа],[3]!Table13456[Цена],"",0,1)</f>
        <v>9310</v>
      </c>
      <c r="J8467" s="2" t="str">
        <f>M01_SETTINGS!$F$2</f>
        <v>KASPI</v>
      </c>
    </row>
    <row r="8468" spans="1:10" x14ac:dyDescent="0.35">
      <c r="A8468" s="3">
        <f>_xlfn.XLOOKUP(Table16[[#This Row],[OrderID]],[3]!Table13456[No заказа],[3]!Table13456[Дата
отправки],"",0,1)</f>
        <v>45549</v>
      </c>
      <c r="B8468" s="2">
        <v>411504469</v>
      </c>
      <c r="C8468" s="2"/>
      <c r="D8468" s="2"/>
      <c r="E8468" s="3"/>
      <c r="F8468" s="3"/>
      <c r="H8468" s="5">
        <f>_xlfn.XLOOKUP(Table16[[#This Row],[OrderID]],[3]!Table13456[No заказа],[3]!Table13456[Количество],"",0,1)</f>
        <v>1</v>
      </c>
      <c r="I8468" s="5">
        <f>_xlfn.XLOOKUP(Table16[[#This Row],[OrderID]],[3]!Table13456[No заказа],[3]!Table13456[Цена],"",0,1)</f>
        <v>9448</v>
      </c>
      <c r="J8468" s="2" t="str">
        <f>M01_SETTINGS!$F$2</f>
        <v>KASPI</v>
      </c>
    </row>
    <row r="8469" spans="1:10" x14ac:dyDescent="0.35">
      <c r="A8469" s="3">
        <f>_xlfn.XLOOKUP(Table16[[#This Row],[OrderID]],[3]!Table13456[No заказа],[3]!Table13456[Дата
отправки],"",0,1)</f>
        <v>45549</v>
      </c>
      <c r="B8469" s="2">
        <v>411271547</v>
      </c>
      <c r="C8469" s="2"/>
      <c r="D8469" s="2"/>
      <c r="E8469" s="3"/>
      <c r="F8469" s="3"/>
      <c r="H8469" s="5">
        <f>_xlfn.XLOOKUP(Table16[[#This Row],[OrderID]],[3]!Table13456[No заказа],[3]!Table13456[Количество],"",0,1)</f>
        <v>1</v>
      </c>
      <c r="I8469" s="5">
        <f>_xlfn.XLOOKUP(Table16[[#This Row],[OrderID]],[3]!Table13456[No заказа],[3]!Table13456[Цена],"",0,1)</f>
        <v>9448</v>
      </c>
      <c r="J8469" s="2" t="str">
        <f>M01_SETTINGS!$F$2</f>
        <v>KASPI</v>
      </c>
    </row>
    <row r="8470" spans="1:10" x14ac:dyDescent="0.35">
      <c r="A8470" s="3">
        <f>_xlfn.XLOOKUP(Table16[[#This Row],[OrderID]],[3]!Table13456[No заказа],[3]!Table13456[Дата
отправки],"",0,1)</f>
        <v>45549</v>
      </c>
      <c r="B8470" s="2">
        <v>411448181</v>
      </c>
      <c r="C8470" s="2"/>
      <c r="D8470" s="2"/>
      <c r="E8470" s="3"/>
      <c r="F8470" s="3"/>
      <c r="H8470" s="5">
        <f>_xlfn.XLOOKUP(Table16[[#This Row],[OrderID]],[3]!Table13456[No заказа],[3]!Table13456[Количество],"",0,1)</f>
        <v>1</v>
      </c>
      <c r="I8470" s="5">
        <f>_xlfn.XLOOKUP(Table16[[#This Row],[OrderID]],[3]!Table13456[No заказа],[3]!Table13456[Цена],"",0,1)</f>
        <v>8999</v>
      </c>
      <c r="J8470" s="2" t="str">
        <f>M01_SETTINGS!$F$2</f>
        <v>KASPI</v>
      </c>
    </row>
    <row r="8471" spans="1:10" x14ac:dyDescent="0.35">
      <c r="A8471" s="3">
        <f>_xlfn.XLOOKUP(Table16[[#This Row],[OrderID]],[3]!Table13456[No заказа],[3]!Table13456[Дата
отправки],"",0,1)</f>
        <v>45549</v>
      </c>
      <c r="B8471" s="2">
        <v>411549716</v>
      </c>
      <c r="C8471" s="2"/>
      <c r="D8471" s="2"/>
      <c r="E8471" s="3"/>
      <c r="F8471" s="3"/>
      <c r="H8471" s="5">
        <f>_xlfn.XLOOKUP(Table16[[#This Row],[OrderID]],[3]!Table13456[No заказа],[3]!Table13456[Количество],"",0,1)</f>
        <v>1</v>
      </c>
      <c r="I8471" s="5">
        <f>_xlfn.XLOOKUP(Table16[[#This Row],[OrderID]],[3]!Table13456[No заказа],[3]!Table13456[Цена],"",0,1)</f>
        <v>9898</v>
      </c>
      <c r="J8471" s="2" t="str">
        <f>M01_SETTINGS!$F$2</f>
        <v>KASPI</v>
      </c>
    </row>
    <row r="8472" spans="1:10" x14ac:dyDescent="0.35">
      <c r="A8472" s="3">
        <f>_xlfn.XLOOKUP(Table16[[#This Row],[OrderID]],[3]!Table13456[No заказа],[3]!Table13456[Дата
отправки],"",0,1)</f>
        <v>45549</v>
      </c>
      <c r="B8472" s="2">
        <v>411481709</v>
      </c>
      <c r="C8472" s="2"/>
      <c r="D8472" s="2"/>
      <c r="E8472" s="3"/>
      <c r="F8472" s="3"/>
      <c r="H8472" s="5">
        <f>_xlfn.XLOOKUP(Table16[[#This Row],[OrderID]],[3]!Table13456[No заказа],[3]!Table13456[Количество],"",0,1)</f>
        <v>1</v>
      </c>
      <c r="I8472" s="5">
        <f>_xlfn.XLOOKUP(Table16[[#This Row],[OrderID]],[3]!Table13456[No заказа],[3]!Table13456[Цена],"",0,1)</f>
        <v>9800</v>
      </c>
      <c r="J8472" s="2" t="str">
        <f>M01_SETTINGS!$F$2</f>
        <v>KASPI</v>
      </c>
    </row>
    <row r="8473" spans="1:10" x14ac:dyDescent="0.35">
      <c r="A8473" s="3">
        <f>_xlfn.XLOOKUP(Table16[[#This Row],[OrderID]],[3]!Table13456[No заказа],[3]!Table13456[Дата
отправки],"",0,1)</f>
        <v>45548</v>
      </c>
      <c r="B8473" s="2">
        <v>410805500</v>
      </c>
      <c r="C8473" s="2"/>
      <c r="D8473" s="2"/>
      <c r="E8473" s="3"/>
      <c r="F8473" s="3"/>
      <c r="H8473" s="5">
        <f>_xlfn.XLOOKUP(Table16[[#This Row],[OrderID]],[3]!Table13456[No заказа],[3]!Table13456[Количество],"",0,1)</f>
        <v>1</v>
      </c>
      <c r="I8473" s="5">
        <f>_xlfn.XLOOKUP(Table16[[#This Row],[OrderID]],[3]!Table13456[No заказа],[3]!Table13456[Цена],"",0,1)</f>
        <v>9200</v>
      </c>
      <c r="J8473" s="2" t="str">
        <f>M01_SETTINGS!$F$2</f>
        <v>KASPI</v>
      </c>
    </row>
    <row r="8474" spans="1:10" x14ac:dyDescent="0.35">
      <c r="A8474" s="3">
        <f>_xlfn.XLOOKUP(Table16[[#This Row],[OrderID]],[3]!Table13456[No заказа],[3]!Table13456[Дата
отправки],"",0,1)</f>
        <v>45548</v>
      </c>
      <c r="B8474" s="2">
        <v>410835931</v>
      </c>
      <c r="C8474" s="2"/>
      <c r="D8474" s="2"/>
      <c r="E8474" s="3"/>
      <c r="F8474" s="3"/>
      <c r="H8474" s="5">
        <f>_xlfn.XLOOKUP(Table16[[#This Row],[OrderID]],[3]!Table13456[No заказа],[3]!Table13456[Количество],"",0,1)</f>
        <v>1</v>
      </c>
      <c r="I8474" s="5">
        <f>_xlfn.XLOOKUP(Table16[[#This Row],[OrderID]],[3]!Table13456[No заказа],[3]!Table13456[Цена],"",0,1)</f>
        <v>9000</v>
      </c>
      <c r="J8474" s="2" t="str">
        <f>M01_SETTINGS!$F$2</f>
        <v>KASPI</v>
      </c>
    </row>
    <row r="8475" spans="1:10" x14ac:dyDescent="0.35">
      <c r="A8475" s="3">
        <f>_xlfn.XLOOKUP(Table16[[#This Row],[OrderID]],[3]!Table13456[No заказа],[3]!Table13456[Дата
отправки],"",0,1)</f>
        <v>45548</v>
      </c>
      <c r="B8475" s="2">
        <v>410734614</v>
      </c>
      <c r="C8475" s="2"/>
      <c r="D8475" s="2"/>
      <c r="E8475" s="3"/>
      <c r="F8475" s="3"/>
      <c r="H8475" s="5">
        <f>_xlfn.XLOOKUP(Table16[[#This Row],[OrderID]],[3]!Table13456[No заказа],[3]!Table13456[Количество],"",0,1)</f>
        <v>1</v>
      </c>
      <c r="I8475" s="5">
        <f>_xlfn.XLOOKUP(Table16[[#This Row],[OrderID]],[3]!Table13456[No заказа],[3]!Table13456[Цена],"",0,1)</f>
        <v>8000</v>
      </c>
      <c r="J8475" s="2" t="str">
        <f>M01_SETTINGS!$F$2</f>
        <v>KASPI</v>
      </c>
    </row>
    <row r="8476" spans="1:10" x14ac:dyDescent="0.35">
      <c r="A8476" s="3">
        <f>_xlfn.XLOOKUP(Table16[[#This Row],[OrderID]],[3]!Table13456[No заказа],[3]!Table13456[Дата
отправки],"",0,1)</f>
        <v>45548</v>
      </c>
      <c r="B8476" s="2">
        <v>410882601</v>
      </c>
      <c r="C8476" s="2"/>
      <c r="D8476" s="2"/>
      <c r="E8476" s="3"/>
      <c r="F8476" s="3"/>
      <c r="H8476" s="5">
        <f>_xlfn.XLOOKUP(Table16[[#This Row],[OrderID]],[3]!Table13456[No заказа],[3]!Table13456[Количество],"",0,1)</f>
        <v>1</v>
      </c>
      <c r="I8476" s="5">
        <f>_xlfn.XLOOKUP(Table16[[#This Row],[OrderID]],[3]!Table13456[No заказа],[3]!Table13456[Цена],"",0,1)</f>
        <v>9140</v>
      </c>
      <c r="J8476" s="2" t="str">
        <f>M01_SETTINGS!$F$2</f>
        <v>KASPI</v>
      </c>
    </row>
    <row r="8477" spans="1:10" x14ac:dyDescent="0.35">
      <c r="A8477" s="3">
        <f>_xlfn.XLOOKUP(Table16[[#This Row],[OrderID]],[3]!Table13456[No заказа],[3]!Table13456[Дата
отправки],"",0,1)</f>
        <v>45548</v>
      </c>
      <c r="B8477" s="2">
        <v>410784452</v>
      </c>
      <c r="C8477" s="2"/>
      <c r="D8477" s="2"/>
      <c r="E8477" s="3"/>
      <c r="F8477" s="3"/>
      <c r="H8477" s="5">
        <f>_xlfn.XLOOKUP(Table16[[#This Row],[OrderID]],[3]!Table13456[No заказа],[3]!Table13456[Количество],"",0,1)</f>
        <v>1</v>
      </c>
      <c r="I8477" s="5">
        <f>_xlfn.XLOOKUP(Table16[[#This Row],[OrderID]],[3]!Table13456[No заказа],[3]!Table13456[Цена],"",0,1)</f>
        <v>9207</v>
      </c>
      <c r="J8477" s="2" t="str">
        <f>M01_SETTINGS!$F$2</f>
        <v>KASPI</v>
      </c>
    </row>
    <row r="8478" spans="1:10" x14ac:dyDescent="0.35">
      <c r="A8478" s="3">
        <f>_xlfn.XLOOKUP(Table16[[#This Row],[OrderID]],[3]!Table13456[No заказа],[3]!Table13456[Дата
отправки],"",0,1)</f>
        <v>45548</v>
      </c>
      <c r="B8478" s="2">
        <v>410892668</v>
      </c>
      <c r="C8478" s="2"/>
      <c r="D8478" s="2"/>
      <c r="E8478" s="3"/>
      <c r="F8478" s="3"/>
      <c r="H8478" s="5">
        <f>_xlfn.XLOOKUP(Table16[[#This Row],[OrderID]],[3]!Table13456[No заказа],[3]!Table13456[Количество],"",0,1)</f>
        <v>1</v>
      </c>
      <c r="I8478" s="5">
        <f>_xlfn.XLOOKUP(Table16[[#This Row],[OrderID]],[3]!Table13456[No заказа],[3]!Table13456[Цена],"",0,1)</f>
        <v>9447</v>
      </c>
      <c r="J8478" s="2" t="str">
        <f>M01_SETTINGS!$F$2</f>
        <v>KASPI</v>
      </c>
    </row>
    <row r="8479" spans="1:10" x14ac:dyDescent="0.35">
      <c r="A8479" s="3">
        <f>_xlfn.XLOOKUP(Table16[[#This Row],[OrderID]],[3]!Table13456[No заказа],[3]!Table13456[Дата
отправки],"",0,1)</f>
        <v>45548</v>
      </c>
      <c r="B8479" s="2">
        <v>410642920</v>
      </c>
      <c r="C8479" s="2"/>
      <c r="D8479" s="2"/>
      <c r="E8479" s="3"/>
      <c r="F8479" s="3"/>
      <c r="H8479" s="5">
        <f>_xlfn.XLOOKUP(Table16[[#This Row],[OrderID]],[3]!Table13456[No заказа],[3]!Table13456[Количество],"",0,1)</f>
        <v>1</v>
      </c>
      <c r="I8479" s="5">
        <f>_xlfn.XLOOKUP(Table16[[#This Row],[OrderID]],[3]!Table13456[No заказа],[3]!Table13456[Цена],"",0,1)</f>
        <v>9448</v>
      </c>
      <c r="J8479" s="2" t="str">
        <f>M01_SETTINGS!$F$2</f>
        <v>KASPI</v>
      </c>
    </row>
    <row r="8480" spans="1:10" x14ac:dyDescent="0.35">
      <c r="A8480" s="3">
        <f>_xlfn.XLOOKUP(Table16[[#This Row],[OrderID]],[3]!Table13456[No заказа],[3]!Table13456[Дата
отправки],"",0,1)</f>
        <v>45548</v>
      </c>
      <c r="B8480" s="2">
        <v>411020258</v>
      </c>
      <c r="C8480" s="2"/>
      <c r="D8480" s="2"/>
      <c r="E8480" s="3"/>
      <c r="F8480" s="3"/>
      <c r="H8480" s="5">
        <f>_xlfn.XLOOKUP(Table16[[#This Row],[OrderID]],[3]!Table13456[No заказа],[3]!Table13456[Количество],"",0,1)</f>
        <v>1</v>
      </c>
      <c r="I8480" s="5">
        <f>_xlfn.XLOOKUP(Table16[[#This Row],[OrderID]],[3]!Table13456[No заказа],[3]!Table13456[Цена],"",0,1)</f>
        <v>9448</v>
      </c>
      <c r="J8480" s="2" t="str">
        <f>M01_SETTINGS!$F$2</f>
        <v>KASPI</v>
      </c>
    </row>
    <row r="8481" spans="1:10" x14ac:dyDescent="0.35">
      <c r="A8481" s="3">
        <f>_xlfn.XLOOKUP(Table16[[#This Row],[OrderID]],[3]!Table13456[No заказа],[3]!Table13456[Дата
отправки],"",0,1)</f>
        <v>45548</v>
      </c>
      <c r="B8481" s="2">
        <v>411113979</v>
      </c>
      <c r="C8481" s="2"/>
      <c r="D8481" s="2"/>
      <c r="E8481" s="3"/>
      <c r="F8481" s="3"/>
      <c r="H8481" s="5">
        <f>_xlfn.XLOOKUP(Table16[[#This Row],[OrderID]],[3]!Table13456[No заказа],[3]!Table13456[Количество],"",0,1)</f>
        <v>1</v>
      </c>
      <c r="I8481" s="5">
        <f>_xlfn.XLOOKUP(Table16[[#This Row],[OrderID]],[3]!Table13456[No заказа],[3]!Table13456[Цена],"",0,1)</f>
        <v>9690</v>
      </c>
      <c r="J8481" s="2" t="str">
        <f>M01_SETTINGS!$F$2</f>
        <v>KASPI</v>
      </c>
    </row>
    <row r="8482" spans="1:10" x14ac:dyDescent="0.35">
      <c r="A8482" s="3">
        <f>_xlfn.XLOOKUP(Table16[[#This Row],[OrderID]],[3]!Table13456[No заказа],[3]!Table13456[Дата
отправки],"",0,1)</f>
        <v>45548</v>
      </c>
      <c r="B8482" s="2">
        <v>411079448</v>
      </c>
      <c r="C8482" s="2"/>
      <c r="D8482" s="2"/>
      <c r="E8482" s="3"/>
      <c r="F8482" s="3"/>
      <c r="H8482" s="5">
        <f>_xlfn.XLOOKUP(Table16[[#This Row],[OrderID]],[3]!Table13456[No заказа],[3]!Table13456[Количество],"",0,1)</f>
        <v>1</v>
      </c>
      <c r="I8482" s="5">
        <f>_xlfn.XLOOKUP(Table16[[#This Row],[OrderID]],[3]!Table13456[No заказа],[3]!Table13456[Цена],"",0,1)</f>
        <v>9448</v>
      </c>
      <c r="J8482" s="2" t="str">
        <f>M01_SETTINGS!$F$2</f>
        <v>KASPI</v>
      </c>
    </row>
    <row r="8483" spans="1:10" x14ac:dyDescent="0.35">
      <c r="A8483" s="3">
        <f>_xlfn.XLOOKUP(Table16[[#This Row],[OrderID]],[3]!Table13456[No заказа],[3]!Table13456[Дата
отправки],"",0,1)</f>
        <v>45548</v>
      </c>
      <c r="B8483" s="2">
        <v>410681829</v>
      </c>
      <c r="C8483" s="2"/>
      <c r="D8483" s="2"/>
      <c r="E8483" s="3"/>
      <c r="F8483" s="3"/>
      <c r="H8483" s="5">
        <f>_xlfn.XLOOKUP(Table16[[#This Row],[OrderID]],[3]!Table13456[No заказа],[3]!Table13456[Количество],"",0,1)</f>
        <v>1</v>
      </c>
      <c r="I8483" s="5">
        <f>_xlfn.XLOOKUP(Table16[[#This Row],[OrderID]],[3]!Table13456[No заказа],[3]!Table13456[Цена],"",0,1)</f>
        <v>15039</v>
      </c>
      <c r="J8483" s="2" t="str">
        <f>M01_SETTINGS!$F$2</f>
        <v>KASPI</v>
      </c>
    </row>
    <row r="8484" spans="1:10" x14ac:dyDescent="0.35">
      <c r="A8484" s="3">
        <f>_xlfn.XLOOKUP(Table16[[#This Row],[OrderID]],[3]!Table13456[No заказа],[3]!Table13456[Дата
отправки],"",0,1)</f>
        <v>45548</v>
      </c>
      <c r="B8484" s="2">
        <v>410742397</v>
      </c>
      <c r="C8484" s="2"/>
      <c r="D8484" s="2"/>
      <c r="E8484" s="3"/>
      <c r="F8484" s="3"/>
      <c r="H8484" s="5">
        <f>_xlfn.XLOOKUP(Table16[[#This Row],[OrderID]],[3]!Table13456[No заказа],[3]!Table13456[Количество],"",0,1)</f>
        <v>1</v>
      </c>
      <c r="I8484" s="5">
        <f>_xlfn.XLOOKUP(Table16[[#This Row],[OrderID]],[3]!Table13456[No заказа],[3]!Table13456[Цена],"",0,1)</f>
        <v>9217</v>
      </c>
      <c r="J8484" s="2" t="str">
        <f>M01_SETTINGS!$F$2</f>
        <v>KASPI</v>
      </c>
    </row>
    <row r="8485" spans="1:10" x14ac:dyDescent="0.35">
      <c r="A8485" s="3">
        <f>_xlfn.XLOOKUP(Table16[[#This Row],[OrderID]],[3]!Table13456[No заказа],[3]!Table13456[Дата
отправки],"",0,1)</f>
        <v>45548</v>
      </c>
      <c r="B8485" s="2">
        <v>410821754</v>
      </c>
      <c r="C8485" s="2"/>
      <c r="D8485" s="2"/>
      <c r="E8485" s="3"/>
      <c r="F8485" s="3"/>
      <c r="H8485" s="5">
        <f>_xlfn.XLOOKUP(Table16[[#This Row],[OrderID]],[3]!Table13456[No заказа],[3]!Table13456[Количество],"",0,1)</f>
        <v>1</v>
      </c>
      <c r="I8485" s="5">
        <f>_xlfn.XLOOKUP(Table16[[#This Row],[OrderID]],[3]!Table13456[No заказа],[3]!Table13456[Цена],"",0,1)</f>
        <v>9993</v>
      </c>
      <c r="J8485" s="2" t="str">
        <f>M01_SETTINGS!$F$2</f>
        <v>KASPI</v>
      </c>
    </row>
    <row r="8486" spans="1:10" x14ac:dyDescent="0.35">
      <c r="A8486" s="3">
        <f>_xlfn.XLOOKUP(Table16[[#This Row],[OrderID]],[3]!Table13456[No заказа],[3]!Table13456[Дата
отправки],"",0,1)</f>
        <v>45548</v>
      </c>
      <c r="B8486" s="2">
        <v>410828945</v>
      </c>
      <c r="C8486" s="2"/>
      <c r="D8486" s="2"/>
      <c r="E8486" s="3"/>
      <c r="F8486" s="3"/>
      <c r="H8486" s="5">
        <f>_xlfn.XLOOKUP(Table16[[#This Row],[OrderID]],[3]!Table13456[No заказа],[3]!Table13456[Количество],"",0,1)</f>
        <v>1</v>
      </c>
      <c r="I8486" s="5">
        <f>_xlfn.XLOOKUP(Table16[[#This Row],[OrderID]],[3]!Table13456[No заказа],[3]!Table13456[Цена],"",0,1)</f>
        <v>9800</v>
      </c>
      <c r="J8486" s="2" t="str">
        <f>M01_SETTINGS!$F$2</f>
        <v>KASPI</v>
      </c>
    </row>
    <row r="8487" spans="1:10" x14ac:dyDescent="0.35">
      <c r="A8487" s="3">
        <f>_xlfn.XLOOKUP(Table16[[#This Row],[OrderID]],[3]!Table13456[No заказа],[3]!Table13456[Дата
отправки],"",0,1)</f>
        <v>45548</v>
      </c>
      <c r="B8487" s="2">
        <v>410796842</v>
      </c>
      <c r="C8487" s="2"/>
      <c r="D8487" s="2"/>
      <c r="E8487" s="3"/>
      <c r="F8487" s="3"/>
      <c r="H8487" s="5">
        <f>_xlfn.XLOOKUP(Table16[[#This Row],[OrderID]],[3]!Table13456[No заказа],[3]!Table13456[Количество],"",0,1)</f>
        <v>1</v>
      </c>
      <c r="I8487" s="5">
        <f>_xlfn.XLOOKUP(Table16[[#This Row],[OrderID]],[3]!Table13456[No заказа],[3]!Table13456[Цена],"",0,1)</f>
        <v>9447</v>
      </c>
      <c r="J8487" s="2" t="str">
        <f>M01_SETTINGS!$F$2</f>
        <v>KASPI</v>
      </c>
    </row>
    <row r="8488" spans="1:10" x14ac:dyDescent="0.35">
      <c r="A8488" s="3">
        <f>_xlfn.XLOOKUP(Table16[[#This Row],[OrderID]],[3]!Table13456[No заказа],[3]!Table13456[Дата
отправки],"",0,1)</f>
        <v>45548</v>
      </c>
      <c r="B8488" s="2">
        <v>410842130</v>
      </c>
      <c r="C8488" s="2"/>
      <c r="D8488" s="2"/>
      <c r="E8488" s="3"/>
      <c r="F8488" s="3"/>
      <c r="H8488" s="5">
        <f>_xlfn.XLOOKUP(Table16[[#This Row],[OrderID]],[3]!Table13456[No заказа],[3]!Table13456[Количество],"",0,1)</f>
        <v>1</v>
      </c>
      <c r="I8488" s="5">
        <f>_xlfn.XLOOKUP(Table16[[#This Row],[OrderID]],[3]!Table13456[No заказа],[3]!Table13456[Цена],"",0,1)</f>
        <v>9690</v>
      </c>
      <c r="J8488" s="2" t="str">
        <f>M01_SETTINGS!$F$2</f>
        <v>KASPI</v>
      </c>
    </row>
    <row r="8489" spans="1:10" x14ac:dyDescent="0.35">
      <c r="A8489" s="3">
        <f>_xlfn.XLOOKUP(Table16[[#This Row],[OrderID]],[3]!Table13456[No заказа],[3]!Table13456[Дата
отправки],"",0,1)</f>
        <v>45548</v>
      </c>
      <c r="B8489" s="2">
        <v>411146773</v>
      </c>
      <c r="C8489" s="2"/>
      <c r="D8489" s="2"/>
      <c r="E8489" s="3"/>
      <c r="F8489" s="3"/>
      <c r="H8489" s="5">
        <f>_xlfn.XLOOKUP(Table16[[#This Row],[OrderID]],[3]!Table13456[No заказа],[3]!Table13456[Количество],"",0,1)</f>
        <v>1</v>
      </c>
      <c r="I8489" s="5">
        <f>_xlfn.XLOOKUP(Table16[[#This Row],[OrderID]],[3]!Table13456[No заказа],[3]!Table13456[Цена],"",0,1)</f>
        <v>8999</v>
      </c>
      <c r="J8489" s="2" t="str">
        <f>M01_SETTINGS!$F$2</f>
        <v>KASPI</v>
      </c>
    </row>
    <row r="8490" spans="1:10" x14ac:dyDescent="0.35">
      <c r="A8490" s="3">
        <f>_xlfn.XLOOKUP(Table16[[#This Row],[OrderID]],[3]!Table13456[No заказа],[3]!Table13456[Дата
отправки],"",0,1)</f>
        <v>45548</v>
      </c>
      <c r="B8490" s="2">
        <v>411040312</v>
      </c>
      <c r="C8490" s="2"/>
      <c r="D8490" s="2"/>
      <c r="E8490" s="3"/>
      <c r="F8490" s="3"/>
      <c r="H8490" s="5">
        <f>_xlfn.XLOOKUP(Table16[[#This Row],[OrderID]],[3]!Table13456[No заказа],[3]!Table13456[Количество],"",0,1)</f>
        <v>1</v>
      </c>
      <c r="I8490" s="5">
        <f>_xlfn.XLOOKUP(Table16[[#This Row],[OrderID]],[3]!Table13456[No заказа],[3]!Table13456[Цена],"",0,1)</f>
        <v>9000</v>
      </c>
      <c r="J8490" s="2" t="str">
        <f>M01_SETTINGS!$F$2</f>
        <v>KASPI</v>
      </c>
    </row>
    <row r="8491" spans="1:10" x14ac:dyDescent="0.35">
      <c r="A8491" s="3">
        <f>_xlfn.XLOOKUP(Table16[[#This Row],[OrderID]],[3]!Table13456[No заказа],[3]!Table13456[Дата
отправки],"",0,1)</f>
        <v>45548</v>
      </c>
      <c r="B8491" s="2">
        <v>410861374</v>
      </c>
      <c r="C8491" s="2"/>
      <c r="D8491" s="2"/>
      <c r="E8491" s="3"/>
      <c r="F8491" s="3"/>
      <c r="H8491" s="5">
        <f>_xlfn.XLOOKUP(Table16[[#This Row],[OrderID]],[3]!Table13456[No заказа],[3]!Table13456[Количество],"",0,1)</f>
        <v>1</v>
      </c>
      <c r="I8491" s="5">
        <f>_xlfn.XLOOKUP(Table16[[#This Row],[OrderID]],[3]!Table13456[No заказа],[3]!Table13456[Цена],"",0,1)</f>
        <v>11938</v>
      </c>
      <c r="J8491" s="2" t="str">
        <f>M01_SETTINGS!$F$2</f>
        <v>KASPI</v>
      </c>
    </row>
    <row r="8492" spans="1:10" x14ac:dyDescent="0.35">
      <c r="A8492" s="3">
        <f>_xlfn.XLOOKUP(Table16[[#This Row],[OrderID]],[3]!Table13456[No заказа],[3]!Table13456[Дата
отправки],"",0,1)</f>
        <v>45548</v>
      </c>
      <c r="B8492" s="2">
        <v>410765458</v>
      </c>
      <c r="C8492" s="2"/>
      <c r="D8492" s="2"/>
      <c r="E8492" s="3"/>
      <c r="F8492" s="3"/>
      <c r="H8492" s="5">
        <f>_xlfn.XLOOKUP(Table16[[#This Row],[OrderID]],[3]!Table13456[No заказа],[3]!Table13456[Количество],"",0,1)</f>
        <v>1</v>
      </c>
      <c r="I8492" s="5">
        <f>_xlfn.XLOOKUP(Table16[[#This Row],[OrderID]],[3]!Table13456[No заказа],[3]!Table13456[Цена],"",0,1)</f>
        <v>9993</v>
      </c>
      <c r="J8492" s="2" t="str">
        <f>M01_SETTINGS!$F$2</f>
        <v>KASPI</v>
      </c>
    </row>
    <row r="8493" spans="1:10" x14ac:dyDescent="0.35">
      <c r="A8493" s="3">
        <f>_xlfn.XLOOKUP(Table16[[#This Row],[OrderID]],[3]!Table13456[No заказа],[3]!Table13456[Дата
отправки],"",0,1)</f>
        <v>45548</v>
      </c>
      <c r="B8493" s="2">
        <v>410782071</v>
      </c>
      <c r="C8493" s="2"/>
      <c r="D8493" s="2"/>
      <c r="E8493" s="3"/>
      <c r="F8493" s="3"/>
      <c r="H8493" s="5">
        <f>_xlfn.XLOOKUP(Table16[[#This Row],[OrderID]],[3]!Table13456[No заказа],[3]!Table13456[Количество],"",0,1)</f>
        <v>1</v>
      </c>
      <c r="I8493" s="5">
        <f>_xlfn.XLOOKUP(Table16[[#This Row],[OrderID]],[3]!Table13456[No заказа],[3]!Table13456[Цена],"",0,1)</f>
        <v>9000</v>
      </c>
      <c r="J8493" s="2" t="str">
        <f>M01_SETTINGS!$F$2</f>
        <v>KASPI</v>
      </c>
    </row>
    <row r="8494" spans="1:10" x14ac:dyDescent="0.35">
      <c r="A8494" s="3">
        <f>_xlfn.XLOOKUP(Table16[[#This Row],[OrderID]],[3]!Table13456[No заказа],[3]!Table13456[Дата
отправки],"",0,1)</f>
        <v>45548</v>
      </c>
      <c r="B8494" s="2">
        <v>410828185</v>
      </c>
      <c r="C8494" s="2"/>
      <c r="D8494" s="2"/>
      <c r="E8494" s="3"/>
      <c r="F8494" s="3"/>
      <c r="H8494" s="5">
        <f>_xlfn.XLOOKUP(Table16[[#This Row],[OrderID]],[3]!Table13456[No заказа],[3]!Table13456[Количество],"",0,1)</f>
        <v>1</v>
      </c>
      <c r="I8494" s="5">
        <f>_xlfn.XLOOKUP(Table16[[#This Row],[OrderID]],[3]!Table13456[No заказа],[3]!Table13456[Цена],"",0,1)</f>
        <v>9000</v>
      </c>
      <c r="J8494" s="2" t="str">
        <f>M01_SETTINGS!$F$2</f>
        <v>KASPI</v>
      </c>
    </row>
    <row r="8495" spans="1:10" x14ac:dyDescent="0.35">
      <c r="A8495" s="3">
        <f>_xlfn.XLOOKUP(Table16[[#This Row],[OrderID]],[3]!Table13456[No заказа],[3]!Table13456[Дата
отправки],"",0,1)</f>
        <v>45548</v>
      </c>
      <c r="B8495" s="2">
        <v>411111371</v>
      </c>
      <c r="C8495" s="2"/>
      <c r="D8495" s="2"/>
      <c r="E8495" s="3"/>
      <c r="F8495" s="3"/>
      <c r="H8495" s="5">
        <f>_xlfn.XLOOKUP(Table16[[#This Row],[OrderID]],[3]!Table13456[No заказа],[3]!Table13456[Количество],"",0,1)</f>
        <v>1</v>
      </c>
      <c r="I8495" s="5">
        <f>_xlfn.XLOOKUP(Table16[[#This Row],[OrderID]],[3]!Table13456[No заказа],[3]!Table13456[Цена],"",0,1)</f>
        <v>9800</v>
      </c>
      <c r="J8495" s="2" t="str">
        <f>M01_SETTINGS!$F$2</f>
        <v>KASPI</v>
      </c>
    </row>
    <row r="8496" spans="1:10" x14ac:dyDescent="0.35">
      <c r="A8496" s="3">
        <f>_xlfn.XLOOKUP(Table16[[#This Row],[OrderID]],[3]!Table13456[No заказа],[3]!Table13456[Дата
отправки],"",0,1)</f>
        <v>45548</v>
      </c>
      <c r="B8496" s="2">
        <v>410662601</v>
      </c>
      <c r="C8496" s="2"/>
      <c r="D8496" s="2"/>
      <c r="E8496" s="3"/>
      <c r="F8496" s="3"/>
      <c r="H8496" s="5">
        <f>_xlfn.XLOOKUP(Table16[[#This Row],[OrderID]],[3]!Table13456[No заказа],[3]!Table13456[Количество],"",0,1)</f>
        <v>1</v>
      </c>
      <c r="I8496" s="5">
        <f>_xlfn.XLOOKUP(Table16[[#This Row],[OrderID]],[3]!Table13456[No заказа],[3]!Table13456[Цена],"",0,1)</f>
        <v>9799</v>
      </c>
      <c r="J8496" s="2" t="str">
        <f>M01_SETTINGS!$F$2</f>
        <v>KASPI</v>
      </c>
    </row>
    <row r="8497" spans="1:10" x14ac:dyDescent="0.35">
      <c r="A8497" s="3">
        <f>_xlfn.XLOOKUP(Table16[[#This Row],[OrderID]],[3]!Table13456[No заказа],[3]!Table13456[Дата
отправки],"",0,1)</f>
        <v>45548</v>
      </c>
      <c r="B8497" s="2">
        <v>410994983</v>
      </c>
      <c r="C8497" s="2"/>
      <c r="D8497" s="2"/>
      <c r="E8497" s="3"/>
      <c r="F8497" s="3"/>
      <c r="H8497" s="5">
        <f>_xlfn.XLOOKUP(Table16[[#This Row],[OrderID]],[3]!Table13456[No заказа],[3]!Table13456[Количество],"",0,1)</f>
        <v>1</v>
      </c>
      <c r="I8497" s="5">
        <f>_xlfn.XLOOKUP(Table16[[#This Row],[OrderID]],[3]!Table13456[No заказа],[3]!Table13456[Цена],"",0,1)</f>
        <v>9448</v>
      </c>
      <c r="J8497" s="2" t="str">
        <f>M01_SETTINGS!$F$2</f>
        <v>KASPI</v>
      </c>
    </row>
    <row r="8498" spans="1:10" x14ac:dyDescent="0.35">
      <c r="A8498" s="3">
        <f>_xlfn.XLOOKUP(Table16[[#This Row],[OrderID]],[3]!Table13456[No заказа],[3]!Table13456[Дата
отправки],"",0,1)</f>
        <v>45548</v>
      </c>
      <c r="B8498" s="2">
        <v>410725534</v>
      </c>
      <c r="C8498" s="2"/>
      <c r="D8498" s="2"/>
      <c r="E8498" s="3"/>
      <c r="F8498" s="3"/>
      <c r="H8498" s="5">
        <f>_xlfn.XLOOKUP(Table16[[#This Row],[OrderID]],[3]!Table13456[No заказа],[3]!Table13456[Количество],"",0,1)</f>
        <v>1</v>
      </c>
      <c r="I8498" s="5">
        <f>_xlfn.XLOOKUP(Table16[[#This Row],[OrderID]],[3]!Table13456[No заказа],[3]!Table13456[Цена],"",0,1)</f>
        <v>7998</v>
      </c>
      <c r="J8498" s="2" t="str">
        <f>M01_SETTINGS!$F$2</f>
        <v>KASPI</v>
      </c>
    </row>
    <row r="8499" spans="1:10" x14ac:dyDescent="0.35">
      <c r="A8499" s="3">
        <f>_xlfn.XLOOKUP(Table16[[#This Row],[OrderID]],[3]!Table13456[No заказа],[3]!Table13456[Дата
отправки],"",0,1)</f>
        <v>45548</v>
      </c>
      <c r="B8499" s="2">
        <v>410752916</v>
      </c>
      <c r="C8499" s="2"/>
      <c r="D8499" s="2"/>
      <c r="E8499" s="3"/>
      <c r="F8499" s="3"/>
      <c r="H8499" s="5">
        <f>_xlfn.XLOOKUP(Table16[[#This Row],[OrderID]],[3]!Table13456[No заказа],[3]!Table13456[Количество],"",0,1)</f>
        <v>1</v>
      </c>
      <c r="I8499" s="5">
        <f>_xlfn.XLOOKUP(Table16[[#This Row],[OrderID]],[3]!Table13456[No заказа],[3]!Table13456[Цена],"",0,1)</f>
        <v>8999</v>
      </c>
      <c r="J8499" s="2" t="str">
        <f>M01_SETTINGS!$F$2</f>
        <v>KASPI</v>
      </c>
    </row>
    <row r="8500" spans="1:10" x14ac:dyDescent="0.35">
      <c r="A8500" s="3">
        <f>_xlfn.XLOOKUP(Table16[[#This Row],[OrderID]],[3]!Table13456[No заказа],[3]!Table13456[Дата
отправки],"",0,1)</f>
        <v>45548</v>
      </c>
      <c r="B8500" s="2">
        <v>410916701</v>
      </c>
      <c r="C8500" s="2"/>
      <c r="D8500" s="2"/>
      <c r="E8500" s="3"/>
      <c r="F8500" s="3"/>
      <c r="H8500" s="5">
        <f>_xlfn.XLOOKUP(Table16[[#This Row],[OrderID]],[3]!Table13456[No заказа],[3]!Table13456[Количество],"",0,1)</f>
        <v>1</v>
      </c>
      <c r="I8500" s="5">
        <f>_xlfn.XLOOKUP(Table16[[#This Row],[OrderID]],[3]!Table13456[No заказа],[3]!Table13456[Цена],"",0,1)</f>
        <v>9448</v>
      </c>
      <c r="J8500" s="2" t="str">
        <f>M01_SETTINGS!$F$2</f>
        <v>KASPI</v>
      </c>
    </row>
    <row r="8501" spans="1:10" x14ac:dyDescent="0.35">
      <c r="A8501" s="3">
        <f>_xlfn.XLOOKUP(Table16[[#This Row],[OrderID]],[3]!Table13456[No заказа],[3]!Table13456[Дата
отправки],"",0,1)</f>
        <v>45548</v>
      </c>
      <c r="B8501" s="2">
        <v>411017324</v>
      </c>
      <c r="C8501" s="2"/>
      <c r="D8501" s="2"/>
      <c r="E8501" s="3"/>
      <c r="F8501" s="3"/>
      <c r="H8501" s="5">
        <f>_xlfn.XLOOKUP(Table16[[#This Row],[OrderID]],[3]!Table13456[No заказа],[3]!Table13456[Количество],"",0,1)</f>
        <v>1</v>
      </c>
      <c r="I8501" s="5">
        <f>_xlfn.XLOOKUP(Table16[[#This Row],[OrderID]],[3]!Table13456[No заказа],[3]!Table13456[Цена],"",0,1)</f>
        <v>9448</v>
      </c>
      <c r="J8501" s="2" t="str">
        <f>M01_SETTINGS!$F$2</f>
        <v>KASPI</v>
      </c>
    </row>
    <row r="8502" spans="1:10" x14ac:dyDescent="0.35">
      <c r="A8502" s="3">
        <f>_xlfn.XLOOKUP(Table16[[#This Row],[OrderID]],[3]!Table13456[No заказа],[3]!Table13456[Дата
отправки],"",0,1)</f>
        <v>45548</v>
      </c>
      <c r="B8502" s="2">
        <v>410753889</v>
      </c>
      <c r="C8502" s="2"/>
      <c r="D8502" s="2"/>
      <c r="E8502" s="3"/>
      <c r="F8502" s="3"/>
      <c r="H8502" s="5">
        <f>_xlfn.XLOOKUP(Table16[[#This Row],[OrderID]],[3]!Table13456[No заказа],[3]!Table13456[Количество],"",0,1)</f>
        <v>1</v>
      </c>
      <c r="I8502" s="5">
        <f>_xlfn.XLOOKUP(Table16[[#This Row],[OrderID]],[3]!Table13456[No заказа],[3]!Table13456[Цена],"",0,1)</f>
        <v>7998</v>
      </c>
      <c r="J8502" s="2" t="str">
        <f>M01_SETTINGS!$F$2</f>
        <v>KASPI</v>
      </c>
    </row>
    <row r="8503" spans="1:10" x14ac:dyDescent="0.35">
      <c r="A8503" s="3">
        <f>_xlfn.XLOOKUP(Table16[[#This Row],[OrderID]],[3]!Table13456[No заказа],[3]!Table13456[Дата
отправки],"",0,1)</f>
        <v>45548</v>
      </c>
      <c r="B8503" s="2">
        <v>410730335</v>
      </c>
      <c r="C8503" s="2"/>
      <c r="D8503" s="2"/>
      <c r="E8503" s="3"/>
      <c r="F8503" s="3"/>
      <c r="H8503" s="5">
        <f>_xlfn.XLOOKUP(Table16[[#This Row],[OrderID]],[3]!Table13456[No заказа],[3]!Table13456[Количество],"",0,1)</f>
        <v>1</v>
      </c>
      <c r="I8503" s="5">
        <f>_xlfn.XLOOKUP(Table16[[#This Row],[OrderID]],[3]!Table13456[No заказа],[3]!Table13456[Цена],"",0,1)</f>
        <v>14438</v>
      </c>
      <c r="J8503" s="2" t="str">
        <f>M01_SETTINGS!$F$2</f>
        <v>KASPI</v>
      </c>
    </row>
    <row r="8504" spans="1:10" x14ac:dyDescent="0.35">
      <c r="A8504" s="3">
        <f>_xlfn.XLOOKUP(Table16[[#This Row],[OrderID]],[3]!Table13456[No заказа],[3]!Table13456[Дата
отправки],"",0,1)</f>
        <v>45548</v>
      </c>
      <c r="B8504" s="2">
        <v>410946681</v>
      </c>
      <c r="C8504" s="2"/>
      <c r="D8504" s="2"/>
      <c r="E8504" s="3"/>
      <c r="F8504" s="3"/>
      <c r="H8504" s="5">
        <f>_xlfn.XLOOKUP(Table16[[#This Row],[OrderID]],[3]!Table13456[No заказа],[3]!Table13456[Количество],"",0,1)</f>
        <v>1</v>
      </c>
      <c r="I8504" s="5">
        <f>_xlfn.XLOOKUP(Table16[[#This Row],[OrderID]],[3]!Table13456[No заказа],[3]!Table13456[Цена],"",0,1)</f>
        <v>7799</v>
      </c>
      <c r="J8504" s="2" t="str">
        <f>M01_SETTINGS!$F$2</f>
        <v>KASPI</v>
      </c>
    </row>
    <row r="8505" spans="1:10" x14ac:dyDescent="0.35">
      <c r="A8505" s="3">
        <f>_xlfn.XLOOKUP(Table16[[#This Row],[OrderID]],[3]!Table13456[No заказа],[3]!Table13456[Дата
отправки],"",0,1)</f>
        <v>45548</v>
      </c>
      <c r="B8505" s="2">
        <v>410869076</v>
      </c>
      <c r="C8505" s="2"/>
      <c r="D8505" s="2"/>
      <c r="E8505" s="3"/>
      <c r="F8505" s="3"/>
      <c r="H8505" s="5">
        <f>_xlfn.XLOOKUP(Table16[[#This Row],[OrderID]],[3]!Table13456[No заказа],[3]!Table13456[Количество],"",0,1)</f>
        <v>1</v>
      </c>
      <c r="I8505" s="5">
        <f>_xlfn.XLOOKUP(Table16[[#This Row],[OrderID]],[3]!Table13456[No заказа],[3]!Table13456[Цена],"",0,1)</f>
        <v>8999</v>
      </c>
      <c r="J8505" s="2" t="str">
        <f>M01_SETTINGS!$F$2</f>
        <v>KASPI</v>
      </c>
    </row>
    <row r="8506" spans="1:10" x14ac:dyDescent="0.35">
      <c r="A8506" s="3">
        <f>_xlfn.XLOOKUP(Table16[[#This Row],[OrderID]],[3]!Table13456[No заказа],[3]!Table13456[Дата
отправки],"",0,1)</f>
        <v>45548</v>
      </c>
      <c r="B8506" s="2">
        <v>411033931</v>
      </c>
      <c r="C8506" s="2"/>
      <c r="D8506" s="2"/>
      <c r="E8506" s="3"/>
      <c r="F8506" s="3"/>
      <c r="H8506" s="5">
        <f>_xlfn.XLOOKUP(Table16[[#This Row],[OrderID]],[3]!Table13456[No заказа],[3]!Table13456[Количество],"",0,1)</f>
        <v>1</v>
      </c>
      <c r="I8506" s="5">
        <f>_xlfn.XLOOKUP(Table16[[#This Row],[OrderID]],[3]!Table13456[No заказа],[3]!Table13456[Цена],"",0,1)</f>
        <v>7799</v>
      </c>
      <c r="J8506" s="2" t="str">
        <f>M01_SETTINGS!$F$2</f>
        <v>KASPI</v>
      </c>
    </row>
    <row r="8507" spans="1:10" x14ac:dyDescent="0.35">
      <c r="A8507" s="3">
        <f>_xlfn.XLOOKUP(Table16[[#This Row],[OrderID]],[3]!Table13456[No заказа],[3]!Table13456[Дата
отправки],"",0,1)</f>
        <v>45548</v>
      </c>
      <c r="B8507" s="2">
        <v>410787700</v>
      </c>
      <c r="C8507" s="2"/>
      <c r="D8507" s="2"/>
      <c r="E8507" s="3"/>
      <c r="F8507" s="3"/>
      <c r="H8507" s="5">
        <f>_xlfn.XLOOKUP(Table16[[#This Row],[OrderID]],[3]!Table13456[No заказа],[3]!Table13456[Количество],"",0,1)</f>
        <v>1</v>
      </c>
      <c r="I8507" s="5">
        <f>_xlfn.XLOOKUP(Table16[[#This Row],[OrderID]],[3]!Table13456[No заказа],[3]!Table13456[Цена],"",0,1)</f>
        <v>9448</v>
      </c>
      <c r="J8507" s="2" t="str">
        <f>M01_SETTINGS!$F$2</f>
        <v>KASPI</v>
      </c>
    </row>
    <row r="8508" spans="1:10" x14ac:dyDescent="0.35">
      <c r="A8508" s="3">
        <f>_xlfn.XLOOKUP(Table16[[#This Row],[OrderID]],[3]!Table13456[No заказа],[3]!Table13456[Дата
отправки],"",0,1)</f>
        <v>45547</v>
      </c>
      <c r="B8508" s="2">
        <v>410535784</v>
      </c>
      <c r="C8508" s="2"/>
      <c r="D8508" s="2"/>
      <c r="E8508" s="3"/>
      <c r="F8508" s="3"/>
      <c r="H8508" s="5">
        <f>_xlfn.XLOOKUP(Table16[[#This Row],[OrderID]],[3]!Table13456[No заказа],[3]!Table13456[Количество],"",0,1)</f>
        <v>1</v>
      </c>
      <c r="I8508" s="5">
        <f>_xlfn.XLOOKUP(Table16[[#This Row],[OrderID]],[3]!Table13456[No заказа],[3]!Table13456[Цена],"",0,1)</f>
        <v>13185</v>
      </c>
      <c r="J8508" s="2" t="str">
        <f>M01_SETTINGS!$F$2</f>
        <v>KASPI</v>
      </c>
    </row>
    <row r="8509" spans="1:10" x14ac:dyDescent="0.35">
      <c r="A8509" s="3">
        <f>_xlfn.XLOOKUP(Table16[[#This Row],[OrderID]],[3]!Table13456[No заказа],[3]!Table13456[Дата
отправки],"",0,1)</f>
        <v>45547</v>
      </c>
      <c r="B8509" s="2">
        <v>410512178</v>
      </c>
      <c r="C8509" s="2"/>
      <c r="D8509" s="2"/>
      <c r="E8509" s="3"/>
      <c r="F8509" s="3"/>
      <c r="H8509" s="5">
        <f>_xlfn.XLOOKUP(Table16[[#This Row],[OrderID]],[3]!Table13456[No заказа],[3]!Table13456[Количество],"",0,1)</f>
        <v>1</v>
      </c>
      <c r="I8509" s="5">
        <f>_xlfn.XLOOKUP(Table16[[#This Row],[OrderID]],[3]!Table13456[No заказа],[3]!Table13456[Цена],"",0,1)</f>
        <v>9289</v>
      </c>
      <c r="J8509" s="2" t="str">
        <f>M01_SETTINGS!$F$2</f>
        <v>KASPI</v>
      </c>
    </row>
    <row r="8510" spans="1:10" x14ac:dyDescent="0.35">
      <c r="A8510" s="3">
        <f>_xlfn.XLOOKUP(Table16[[#This Row],[OrderID]],[3]!Table13456[No заказа],[3]!Table13456[Дата
отправки],"",0,1)</f>
        <v>45547</v>
      </c>
      <c r="B8510" s="2">
        <v>410483320</v>
      </c>
      <c r="C8510" s="2"/>
      <c r="D8510" s="2"/>
      <c r="E8510" s="3"/>
      <c r="F8510" s="3"/>
      <c r="H8510" s="5">
        <f>_xlfn.XLOOKUP(Table16[[#This Row],[OrderID]],[3]!Table13456[No заказа],[3]!Table13456[Количество],"",0,1)</f>
        <v>1</v>
      </c>
      <c r="I8510" s="5">
        <f>_xlfn.XLOOKUP(Table16[[#This Row],[OrderID]],[3]!Table13456[No заказа],[3]!Table13456[Цена],"",0,1)</f>
        <v>9298</v>
      </c>
      <c r="J8510" s="2" t="str">
        <f>M01_SETTINGS!$F$2</f>
        <v>KASPI</v>
      </c>
    </row>
    <row r="8511" spans="1:10" x14ac:dyDescent="0.35">
      <c r="A8511" s="3">
        <f>_xlfn.XLOOKUP(Table16[[#This Row],[OrderID]],[3]!Table13456[No заказа],[3]!Table13456[Дата
отправки],"",0,1)</f>
        <v>45547</v>
      </c>
      <c r="B8511" s="2">
        <v>410165790</v>
      </c>
      <c r="C8511" s="2"/>
      <c r="D8511" s="2"/>
      <c r="E8511" s="3"/>
      <c r="F8511" s="3"/>
      <c r="H8511" s="5">
        <f>_xlfn.XLOOKUP(Table16[[#This Row],[OrderID]],[3]!Table13456[No заказа],[3]!Table13456[Количество],"",0,1)</f>
        <v>1</v>
      </c>
      <c r="I8511" s="5">
        <f>_xlfn.XLOOKUP(Table16[[#This Row],[OrderID]],[3]!Table13456[No заказа],[3]!Table13456[Цена],"",0,1)</f>
        <v>9799</v>
      </c>
      <c r="J8511" s="2" t="str">
        <f>M01_SETTINGS!$F$2</f>
        <v>KASPI</v>
      </c>
    </row>
    <row r="8512" spans="1:10" x14ac:dyDescent="0.35">
      <c r="A8512" s="3">
        <f>_xlfn.XLOOKUP(Table16[[#This Row],[OrderID]],[3]!Table13456[No заказа],[3]!Table13456[Дата
отправки],"",0,1)</f>
        <v>45547</v>
      </c>
      <c r="B8512" s="2">
        <v>410200714</v>
      </c>
      <c r="C8512" s="2"/>
      <c r="D8512" s="2"/>
      <c r="E8512" s="3"/>
      <c r="F8512" s="3"/>
      <c r="H8512" s="5">
        <f>_xlfn.XLOOKUP(Table16[[#This Row],[OrderID]],[3]!Table13456[No заказа],[3]!Table13456[Количество],"",0,1)</f>
        <v>1</v>
      </c>
      <c r="I8512" s="5">
        <f>_xlfn.XLOOKUP(Table16[[#This Row],[OrderID]],[3]!Table13456[No заказа],[3]!Table13456[Цена],"",0,1)</f>
        <v>9619</v>
      </c>
      <c r="J8512" s="2" t="str">
        <f>M01_SETTINGS!$F$2</f>
        <v>KASPI</v>
      </c>
    </row>
    <row r="8513" spans="1:10" x14ac:dyDescent="0.35">
      <c r="A8513" s="3">
        <f>_xlfn.XLOOKUP(Table16[[#This Row],[OrderID]],[3]!Table13456[No заказа],[3]!Table13456[Дата
отправки],"",0,1)</f>
        <v>45547</v>
      </c>
      <c r="B8513" s="2">
        <v>410315985</v>
      </c>
      <c r="C8513" s="2"/>
      <c r="D8513" s="2"/>
      <c r="E8513" s="3"/>
      <c r="F8513" s="3"/>
      <c r="H8513" s="5">
        <f>_xlfn.XLOOKUP(Table16[[#This Row],[OrderID]],[3]!Table13456[No заказа],[3]!Table13456[Количество],"",0,1)</f>
        <v>1</v>
      </c>
      <c r="I8513" s="5">
        <f>_xlfn.XLOOKUP(Table16[[#This Row],[OrderID]],[3]!Table13456[No заказа],[3]!Table13456[Цена],"",0,1)</f>
        <v>8000</v>
      </c>
      <c r="J8513" s="2" t="str">
        <f>M01_SETTINGS!$F$2</f>
        <v>KASPI</v>
      </c>
    </row>
    <row r="8514" spans="1:10" x14ac:dyDescent="0.35">
      <c r="A8514" s="3">
        <f>_xlfn.XLOOKUP(Table16[[#This Row],[OrderID]],[3]!Table13456[No заказа],[3]!Table13456[Дата
отправки],"",0,1)</f>
        <v>45547</v>
      </c>
      <c r="B8514" s="2">
        <v>410520636</v>
      </c>
      <c r="C8514" s="2"/>
      <c r="D8514" s="2"/>
      <c r="E8514" s="3"/>
      <c r="F8514" s="3"/>
      <c r="H8514" s="5">
        <f>_xlfn.XLOOKUP(Table16[[#This Row],[OrderID]],[3]!Table13456[No заказа],[3]!Table13456[Количество],"",0,1)</f>
        <v>1</v>
      </c>
      <c r="I8514" s="5">
        <f>_xlfn.XLOOKUP(Table16[[#This Row],[OrderID]],[3]!Table13456[No заказа],[3]!Table13456[Цена],"",0,1)</f>
        <v>8638</v>
      </c>
      <c r="J8514" s="2" t="str">
        <f>M01_SETTINGS!$F$2</f>
        <v>KASPI</v>
      </c>
    </row>
    <row r="8515" spans="1:10" x14ac:dyDescent="0.35">
      <c r="A8515" s="3">
        <f>_xlfn.XLOOKUP(Table16[[#This Row],[OrderID]],[3]!Table13456[No заказа],[3]!Table13456[Дата
отправки],"",0,1)</f>
        <v>45547</v>
      </c>
      <c r="B8515" s="2">
        <v>410563592</v>
      </c>
      <c r="C8515" s="2"/>
      <c r="D8515" s="2"/>
      <c r="E8515" s="3"/>
      <c r="F8515" s="3"/>
      <c r="H8515" s="5">
        <f>_xlfn.XLOOKUP(Table16[[#This Row],[OrderID]],[3]!Table13456[No заказа],[3]!Table13456[Количество],"",0,1)</f>
        <v>1</v>
      </c>
      <c r="I8515" s="5">
        <f>_xlfn.XLOOKUP(Table16[[#This Row],[OrderID]],[3]!Table13456[No заказа],[3]!Table13456[Цена],"",0,1)</f>
        <v>8638</v>
      </c>
      <c r="J8515" s="2" t="str">
        <f>M01_SETTINGS!$F$2</f>
        <v>KASPI</v>
      </c>
    </row>
    <row r="8516" spans="1:10" x14ac:dyDescent="0.35">
      <c r="A8516" s="3">
        <f>_xlfn.XLOOKUP(Table16[[#This Row],[OrderID]],[3]!Table13456[No заказа],[3]!Table13456[Дата
отправки],"",0,1)</f>
        <v>45547</v>
      </c>
      <c r="B8516" s="2">
        <v>410127588</v>
      </c>
      <c r="C8516" s="2"/>
      <c r="D8516" s="2"/>
      <c r="E8516" s="3"/>
      <c r="F8516" s="3"/>
      <c r="H8516" s="5">
        <f>_xlfn.XLOOKUP(Table16[[#This Row],[OrderID]],[3]!Table13456[No заказа],[3]!Table13456[Количество],"",0,1)</f>
        <v>1</v>
      </c>
      <c r="I8516" s="5">
        <f>_xlfn.XLOOKUP(Table16[[#This Row],[OrderID]],[3]!Table13456[No заказа],[3]!Table13456[Цена],"",0,1)</f>
        <v>8850</v>
      </c>
      <c r="J8516" s="2" t="str">
        <f>M01_SETTINGS!$F$2</f>
        <v>KASPI</v>
      </c>
    </row>
    <row r="8517" spans="1:10" x14ac:dyDescent="0.35">
      <c r="A8517" s="3">
        <f>_xlfn.XLOOKUP(Table16[[#This Row],[OrderID]],[3]!Table13456[No заказа],[3]!Table13456[Дата
отправки],"",0,1)</f>
        <v>45547</v>
      </c>
      <c r="B8517" s="2">
        <v>410693574</v>
      </c>
      <c r="C8517" s="2"/>
      <c r="D8517" s="2"/>
      <c r="E8517" s="3"/>
      <c r="F8517" s="3"/>
      <c r="H8517" s="5">
        <f>_xlfn.XLOOKUP(Table16[[#This Row],[OrderID]],[3]!Table13456[No заказа],[3]!Table13456[Количество],"",0,1)</f>
        <v>1</v>
      </c>
      <c r="I8517" s="5">
        <f>_xlfn.XLOOKUP(Table16[[#This Row],[OrderID]],[3]!Table13456[No заказа],[3]!Table13456[Цена],"",0,1)</f>
        <v>8638</v>
      </c>
      <c r="J8517" s="2" t="str">
        <f>M01_SETTINGS!$F$2</f>
        <v>KASPI</v>
      </c>
    </row>
    <row r="8518" spans="1:10" x14ac:dyDescent="0.35">
      <c r="A8518" s="3">
        <f>_xlfn.XLOOKUP(Table16[[#This Row],[OrderID]],[3]!Table13456[No заказа],[3]!Table13456[Дата
отправки],"",0,1)</f>
        <v>45547</v>
      </c>
      <c r="B8518" s="2">
        <v>410232568</v>
      </c>
      <c r="C8518" s="2"/>
      <c r="D8518" s="2"/>
      <c r="E8518" s="3"/>
      <c r="F8518" s="3"/>
      <c r="H8518" s="5">
        <f>_xlfn.XLOOKUP(Table16[[#This Row],[OrderID]],[3]!Table13456[No заказа],[3]!Table13456[Количество],"",0,1)</f>
        <v>1</v>
      </c>
      <c r="I8518" s="5">
        <f>_xlfn.XLOOKUP(Table16[[#This Row],[OrderID]],[3]!Table13456[No заказа],[3]!Table13456[Цена],"",0,1)</f>
        <v>9619</v>
      </c>
      <c r="J8518" s="2" t="str">
        <f>M01_SETTINGS!$F$2</f>
        <v>KASPI</v>
      </c>
    </row>
    <row r="8519" spans="1:10" x14ac:dyDescent="0.35">
      <c r="A8519" s="3">
        <f>_xlfn.XLOOKUP(Table16[[#This Row],[OrderID]],[3]!Table13456[No заказа],[3]!Table13456[Дата
отправки],"",0,1)</f>
        <v>45547</v>
      </c>
      <c r="B8519" s="2">
        <v>410547588</v>
      </c>
      <c r="C8519" s="2"/>
      <c r="D8519" s="2"/>
      <c r="E8519" s="3"/>
      <c r="F8519" s="3"/>
      <c r="H8519" s="5">
        <f>_xlfn.XLOOKUP(Table16[[#This Row],[OrderID]],[3]!Table13456[No заказа],[3]!Table13456[Количество],"",0,1)</f>
        <v>1</v>
      </c>
      <c r="I8519" s="5">
        <f>_xlfn.XLOOKUP(Table16[[#This Row],[OrderID]],[3]!Table13456[No заказа],[3]!Table13456[Цена],"",0,1)</f>
        <v>9448</v>
      </c>
      <c r="J8519" s="2" t="str">
        <f>M01_SETTINGS!$F$2</f>
        <v>KASPI</v>
      </c>
    </row>
    <row r="8520" spans="1:10" x14ac:dyDescent="0.35">
      <c r="A8520" s="3">
        <f>_xlfn.XLOOKUP(Table16[[#This Row],[OrderID]],[3]!Table13456[No заказа],[3]!Table13456[Дата
отправки],"",0,1)</f>
        <v>45547</v>
      </c>
      <c r="B8520" s="2">
        <v>410259926</v>
      </c>
      <c r="C8520" s="2"/>
      <c r="D8520" s="2"/>
      <c r="E8520" s="3"/>
      <c r="F8520" s="3"/>
      <c r="H8520" s="5">
        <f>_xlfn.XLOOKUP(Table16[[#This Row],[OrderID]],[3]!Table13456[No заказа],[3]!Table13456[Количество],"",0,1)</f>
        <v>1</v>
      </c>
      <c r="I8520" s="5">
        <f>_xlfn.XLOOKUP(Table16[[#This Row],[OrderID]],[3]!Table13456[No заказа],[3]!Table13456[Цена],"",0,1)</f>
        <v>8638</v>
      </c>
      <c r="J8520" s="2" t="str">
        <f>M01_SETTINGS!$F$2</f>
        <v>KASPI</v>
      </c>
    </row>
    <row r="8521" spans="1:10" x14ac:dyDescent="0.35">
      <c r="A8521" s="3">
        <f>_xlfn.XLOOKUP(Table16[[#This Row],[OrderID]],[3]!Table13456[No заказа],[3]!Table13456[Дата
отправки],"",0,1)</f>
        <v>45547</v>
      </c>
      <c r="B8521" s="2">
        <v>410443325</v>
      </c>
      <c r="C8521" s="2"/>
      <c r="D8521" s="2"/>
      <c r="E8521" s="3"/>
      <c r="F8521" s="3"/>
      <c r="H8521" s="5">
        <f>_xlfn.XLOOKUP(Table16[[#This Row],[OrderID]],[3]!Table13456[No заказа],[3]!Table13456[Количество],"",0,1)</f>
        <v>1</v>
      </c>
      <c r="I8521" s="5">
        <f>_xlfn.XLOOKUP(Table16[[#This Row],[OrderID]],[3]!Table13456[No заказа],[3]!Table13456[Цена],"",0,1)</f>
        <v>9312</v>
      </c>
      <c r="J8521" s="2" t="str">
        <f>M01_SETTINGS!$F$2</f>
        <v>KASPI</v>
      </c>
    </row>
    <row r="8522" spans="1:10" x14ac:dyDescent="0.35">
      <c r="A8522" s="3">
        <f>_xlfn.XLOOKUP(Table16[[#This Row],[OrderID]],[3]!Table13456[No заказа],[3]!Table13456[Дата
отправки],"",0,1)</f>
        <v>45547</v>
      </c>
      <c r="B8522" s="2">
        <v>410526393</v>
      </c>
      <c r="C8522" s="2"/>
      <c r="D8522" s="2"/>
      <c r="E8522" s="3"/>
      <c r="F8522" s="3"/>
      <c r="H8522" s="5">
        <f>_xlfn.XLOOKUP(Table16[[#This Row],[OrderID]],[3]!Table13456[No заказа],[3]!Table13456[Количество],"",0,1)</f>
        <v>1</v>
      </c>
      <c r="I8522" s="5">
        <f>_xlfn.XLOOKUP(Table16[[#This Row],[OrderID]],[3]!Table13456[No заказа],[3]!Table13456[Цена],"",0,1)</f>
        <v>9000</v>
      </c>
      <c r="J8522" s="2" t="str">
        <f>M01_SETTINGS!$F$2</f>
        <v>KASPI</v>
      </c>
    </row>
    <row r="8523" spans="1:10" x14ac:dyDescent="0.35">
      <c r="A8523" s="3">
        <f>_xlfn.XLOOKUP(Table16[[#This Row],[OrderID]],[3]!Table13456[No заказа],[3]!Table13456[Дата
отправки],"",0,1)</f>
        <v>45547</v>
      </c>
      <c r="B8523" s="2">
        <v>410375447</v>
      </c>
      <c r="C8523" s="2"/>
      <c r="D8523" s="2"/>
      <c r="E8523" s="3"/>
      <c r="F8523" s="3"/>
      <c r="H8523" s="5">
        <f>_xlfn.XLOOKUP(Table16[[#This Row],[OrderID]],[3]!Table13456[No заказа],[3]!Table13456[Количество],"",0,1)</f>
        <v>1</v>
      </c>
      <c r="I8523" s="5">
        <f>_xlfn.XLOOKUP(Table16[[#This Row],[OrderID]],[3]!Table13456[No заказа],[3]!Table13456[Цена],"",0,1)</f>
        <v>9799</v>
      </c>
      <c r="J8523" s="2" t="str">
        <f>M01_SETTINGS!$F$2</f>
        <v>KASPI</v>
      </c>
    </row>
    <row r="8524" spans="1:10" x14ac:dyDescent="0.35">
      <c r="A8524" s="3">
        <f>_xlfn.XLOOKUP(Table16[[#This Row],[OrderID]],[3]!Table13456[No заказа],[3]!Table13456[Дата
отправки],"",0,1)</f>
        <v>45547</v>
      </c>
      <c r="B8524" s="2">
        <v>410243875</v>
      </c>
      <c r="C8524" s="2"/>
      <c r="D8524" s="2"/>
      <c r="E8524" s="3"/>
      <c r="F8524" s="3"/>
      <c r="H8524" s="5">
        <f>_xlfn.XLOOKUP(Table16[[#This Row],[OrderID]],[3]!Table13456[No заказа],[3]!Table13456[Количество],"",0,1)</f>
        <v>1</v>
      </c>
      <c r="I8524" s="5">
        <f>_xlfn.XLOOKUP(Table16[[#This Row],[OrderID]],[3]!Table13456[No заказа],[3]!Table13456[Цена],"",0,1)</f>
        <v>8850</v>
      </c>
      <c r="J8524" s="2" t="str">
        <f>M01_SETTINGS!$F$2</f>
        <v>KASPI</v>
      </c>
    </row>
    <row r="8525" spans="1:10" x14ac:dyDescent="0.35">
      <c r="A8525" s="3">
        <f>_xlfn.XLOOKUP(Table16[[#This Row],[OrderID]],[3]!Table13456[No заказа],[3]!Table13456[Дата
отправки],"",0,1)</f>
        <v>45547</v>
      </c>
      <c r="B8525" s="2">
        <v>410266874</v>
      </c>
      <c r="C8525" s="2"/>
      <c r="D8525" s="2"/>
      <c r="E8525" s="3"/>
      <c r="F8525" s="3"/>
      <c r="H8525" s="5">
        <f>_xlfn.XLOOKUP(Table16[[#This Row],[OrderID]],[3]!Table13456[No заказа],[3]!Table13456[Количество],"",0,1)</f>
        <v>1</v>
      </c>
      <c r="I8525" s="5">
        <f>_xlfn.XLOOKUP(Table16[[#This Row],[OrderID]],[3]!Table13456[No заказа],[3]!Table13456[Цена],"",0,1)</f>
        <v>9619</v>
      </c>
      <c r="J8525" s="2" t="str">
        <f>M01_SETTINGS!$F$2</f>
        <v>KASPI</v>
      </c>
    </row>
    <row r="8526" spans="1:10" x14ac:dyDescent="0.35">
      <c r="A8526" s="3">
        <f>_xlfn.XLOOKUP(Table16[[#This Row],[OrderID]],[3]!Table13456[No заказа],[3]!Table13456[Дата
отправки],"",0,1)</f>
        <v>45547</v>
      </c>
      <c r="B8526" s="2">
        <v>410149475</v>
      </c>
      <c r="C8526" s="2"/>
      <c r="D8526" s="2"/>
      <c r="E8526" s="3"/>
      <c r="F8526" s="3"/>
      <c r="H8526" s="5">
        <f>_xlfn.XLOOKUP(Table16[[#This Row],[OrderID]],[3]!Table13456[No заказа],[3]!Table13456[Количество],"",0,1)</f>
        <v>1</v>
      </c>
      <c r="I8526" s="5">
        <f>_xlfn.XLOOKUP(Table16[[#This Row],[OrderID]],[3]!Table13456[No заказа],[3]!Table13456[Цена],"",0,1)</f>
        <v>8638</v>
      </c>
      <c r="J8526" s="2" t="str">
        <f>M01_SETTINGS!$F$2</f>
        <v>KASPI</v>
      </c>
    </row>
    <row r="8527" spans="1:10" x14ac:dyDescent="0.35">
      <c r="A8527" s="3">
        <f>_xlfn.XLOOKUP(Table16[[#This Row],[OrderID]],[3]!Table13456[No заказа],[3]!Table13456[Дата
отправки],"",0,1)</f>
        <v>45547</v>
      </c>
      <c r="B8527" s="2">
        <v>410202495</v>
      </c>
      <c r="C8527" s="2"/>
      <c r="D8527" s="2"/>
      <c r="E8527" s="3"/>
      <c r="F8527" s="3"/>
      <c r="H8527" s="5">
        <f>_xlfn.XLOOKUP(Table16[[#This Row],[OrderID]],[3]!Table13456[No заказа],[3]!Table13456[Количество],"",0,1)</f>
        <v>1</v>
      </c>
      <c r="I8527" s="5">
        <f>_xlfn.XLOOKUP(Table16[[#This Row],[OrderID]],[3]!Table13456[No заказа],[3]!Table13456[Цена],"",0,1)</f>
        <v>8638</v>
      </c>
      <c r="J8527" s="2" t="str">
        <f>M01_SETTINGS!$F$2</f>
        <v>KASPI</v>
      </c>
    </row>
    <row r="8528" spans="1:10" x14ac:dyDescent="0.35">
      <c r="A8528" s="3">
        <f>_xlfn.XLOOKUP(Table16[[#This Row],[OrderID]],[3]!Table13456[No заказа],[3]!Table13456[Дата
отправки],"",0,1)</f>
        <v>45547</v>
      </c>
      <c r="B8528" s="2">
        <v>410216579</v>
      </c>
      <c r="C8528" s="2"/>
      <c r="D8528" s="2"/>
      <c r="E8528" s="3"/>
      <c r="F8528" s="3"/>
      <c r="H8528" s="5">
        <f>_xlfn.XLOOKUP(Table16[[#This Row],[OrderID]],[3]!Table13456[No заказа],[3]!Table13456[Количество],"",0,1)</f>
        <v>1</v>
      </c>
      <c r="I8528" s="5">
        <f>_xlfn.XLOOKUP(Table16[[#This Row],[OrderID]],[3]!Table13456[No заказа],[3]!Table13456[Цена],"",0,1)</f>
        <v>8638</v>
      </c>
      <c r="J8528" s="2" t="str">
        <f>M01_SETTINGS!$F$2</f>
        <v>KASPI</v>
      </c>
    </row>
    <row r="8529" spans="1:10" x14ac:dyDescent="0.35">
      <c r="A8529" s="3">
        <f>_xlfn.XLOOKUP(Table16[[#This Row],[OrderID]],[3]!Table13456[No заказа],[3]!Table13456[Дата
отправки],"",0,1)</f>
        <v>45547</v>
      </c>
      <c r="B8529" s="2">
        <v>410571287</v>
      </c>
      <c r="C8529" s="2"/>
      <c r="D8529" s="2"/>
      <c r="E8529" s="3"/>
      <c r="F8529" s="3"/>
      <c r="H8529" s="5">
        <f>_xlfn.XLOOKUP(Table16[[#This Row],[OrderID]],[3]!Table13456[No заказа],[3]!Table13456[Количество],"",0,1)</f>
        <v>1</v>
      </c>
      <c r="I8529" s="5">
        <f>_xlfn.XLOOKUP(Table16[[#This Row],[OrderID]],[3]!Table13456[No заказа],[3]!Table13456[Цена],"",0,1)</f>
        <v>8638</v>
      </c>
      <c r="J8529" s="2" t="str">
        <f>M01_SETTINGS!$F$2</f>
        <v>KASPI</v>
      </c>
    </row>
    <row r="8530" spans="1:10" x14ac:dyDescent="0.35">
      <c r="A8530" s="3">
        <f>_xlfn.XLOOKUP(Table16[[#This Row],[OrderID]],[3]!Table13456[No заказа],[3]!Table13456[Дата
отправки],"",0,1)</f>
        <v>45547</v>
      </c>
      <c r="B8530" s="2">
        <v>410214699</v>
      </c>
      <c r="C8530" s="2"/>
      <c r="D8530" s="2"/>
      <c r="E8530" s="3"/>
      <c r="F8530" s="3"/>
      <c r="H8530" s="5">
        <f>_xlfn.XLOOKUP(Table16[[#This Row],[OrderID]],[3]!Table13456[No заказа],[3]!Table13456[Количество],"",0,1)</f>
        <v>1</v>
      </c>
      <c r="I8530" s="5">
        <f>_xlfn.XLOOKUP(Table16[[#This Row],[OrderID]],[3]!Table13456[No заказа],[3]!Table13456[Цена],"",0,1)</f>
        <v>7938</v>
      </c>
      <c r="J8530" s="2" t="str">
        <f>M01_SETTINGS!$F$2</f>
        <v>KASPI</v>
      </c>
    </row>
    <row r="8531" spans="1:10" x14ac:dyDescent="0.35">
      <c r="A8531" s="3">
        <f>_xlfn.XLOOKUP(Table16[[#This Row],[OrderID]],[3]!Table13456[No заказа],[3]!Table13456[Дата
отправки],"",0,1)</f>
        <v>45547</v>
      </c>
      <c r="B8531" s="2">
        <v>410255280</v>
      </c>
      <c r="C8531" s="2"/>
      <c r="D8531" s="2"/>
      <c r="E8531" s="3"/>
      <c r="F8531" s="3"/>
      <c r="H8531" s="5">
        <f>_xlfn.XLOOKUP(Table16[[#This Row],[OrderID]],[3]!Table13456[No заказа],[3]!Table13456[Количество],"",0,1)</f>
        <v>1</v>
      </c>
      <c r="I8531" s="5">
        <f>_xlfn.XLOOKUP(Table16[[#This Row],[OrderID]],[3]!Table13456[No заказа],[3]!Table13456[Цена],"",0,1)</f>
        <v>8850</v>
      </c>
      <c r="J8531" s="2" t="str">
        <f>M01_SETTINGS!$F$2</f>
        <v>KASPI</v>
      </c>
    </row>
    <row r="8532" spans="1:10" x14ac:dyDescent="0.35">
      <c r="A8532" s="3">
        <f>_xlfn.XLOOKUP(Table16[[#This Row],[OrderID]],[3]!Table13456[No заказа],[3]!Table13456[Дата
отправки],"",0,1)</f>
        <v>45547</v>
      </c>
      <c r="B8532" s="2">
        <v>410258914</v>
      </c>
      <c r="C8532" s="2"/>
      <c r="D8532" s="2"/>
      <c r="E8532" s="3"/>
      <c r="F8532" s="3"/>
      <c r="H8532" s="5">
        <f>_xlfn.XLOOKUP(Table16[[#This Row],[OrderID]],[3]!Table13456[No заказа],[3]!Table13456[Количество],"",0,1)</f>
        <v>1</v>
      </c>
      <c r="I8532" s="5">
        <f>_xlfn.XLOOKUP(Table16[[#This Row],[OrderID]],[3]!Table13456[No заказа],[3]!Table13456[Цена],"",0,1)</f>
        <v>13359</v>
      </c>
      <c r="J8532" s="2" t="str">
        <f>M01_SETTINGS!$F$2</f>
        <v>KASPI</v>
      </c>
    </row>
    <row r="8533" spans="1:10" x14ac:dyDescent="0.35">
      <c r="A8533" s="3">
        <f>_xlfn.XLOOKUP(Table16[[#This Row],[OrderID]],[3]!Table13456[No заказа],[3]!Table13456[Дата
отправки],"",0,1)</f>
        <v>45547</v>
      </c>
      <c r="B8533" s="2">
        <v>410220386</v>
      </c>
      <c r="C8533" s="2"/>
      <c r="D8533" s="2"/>
      <c r="E8533" s="3"/>
      <c r="F8533" s="3"/>
      <c r="H8533" s="5">
        <f>_xlfn.XLOOKUP(Table16[[#This Row],[OrderID]],[3]!Table13456[No заказа],[3]!Table13456[Количество],"",0,1)</f>
        <v>1</v>
      </c>
      <c r="I8533" s="5">
        <f>_xlfn.XLOOKUP(Table16[[#This Row],[OrderID]],[3]!Table13456[No заказа],[3]!Table13456[Цена],"",0,1)</f>
        <v>9000</v>
      </c>
      <c r="J8533" s="2" t="str">
        <f>M01_SETTINGS!$F$2</f>
        <v>KASPI</v>
      </c>
    </row>
    <row r="8534" spans="1:10" x14ac:dyDescent="0.35">
      <c r="A8534" s="3">
        <f>_xlfn.XLOOKUP(Table16[[#This Row],[OrderID]],[3]!Table13456[No заказа],[3]!Table13456[Дата
отправки],"",0,1)</f>
        <v>45547</v>
      </c>
      <c r="B8534" s="2">
        <v>410304388</v>
      </c>
      <c r="C8534" s="2"/>
      <c r="D8534" s="2"/>
      <c r="E8534" s="3"/>
      <c r="F8534" s="3"/>
      <c r="H8534" s="5">
        <f>_xlfn.XLOOKUP(Table16[[#This Row],[OrderID]],[3]!Table13456[No заказа],[3]!Table13456[Количество],"",0,1)</f>
        <v>1</v>
      </c>
      <c r="I8534" s="5">
        <f>_xlfn.XLOOKUP(Table16[[#This Row],[OrderID]],[3]!Table13456[No заказа],[3]!Table13456[Цена],"",0,1)</f>
        <v>8850</v>
      </c>
      <c r="J8534" s="2" t="str">
        <f>M01_SETTINGS!$F$2</f>
        <v>KASPI</v>
      </c>
    </row>
    <row r="8535" spans="1:10" x14ac:dyDescent="0.35">
      <c r="A8535" s="3">
        <f>_xlfn.XLOOKUP(Table16[[#This Row],[OrderID]],[3]!Table13456[No заказа],[3]!Table13456[Дата
отправки],"",0,1)</f>
        <v>45547</v>
      </c>
      <c r="B8535" s="2">
        <v>410545520</v>
      </c>
      <c r="C8535" s="2"/>
      <c r="D8535" s="2"/>
      <c r="E8535" s="3"/>
      <c r="F8535" s="3"/>
      <c r="H8535" s="5">
        <f>_xlfn.XLOOKUP(Table16[[#This Row],[OrderID]],[3]!Table13456[No заказа],[3]!Table13456[Количество],"",0,1)</f>
        <v>1</v>
      </c>
      <c r="I8535" s="5">
        <f>_xlfn.XLOOKUP(Table16[[#This Row],[OrderID]],[3]!Table13456[No заказа],[3]!Table13456[Цена],"",0,1)</f>
        <v>8850</v>
      </c>
      <c r="J8535" s="2" t="str">
        <f>M01_SETTINGS!$F$2</f>
        <v>KASPI</v>
      </c>
    </row>
    <row r="8536" spans="1:10" x14ac:dyDescent="0.35">
      <c r="A8536" s="3">
        <f>_xlfn.XLOOKUP(Table16[[#This Row],[OrderID]],[3]!Table13456[No заказа],[3]!Table13456[Дата
отправки],"",0,1)</f>
        <v>45547</v>
      </c>
      <c r="B8536" s="2">
        <v>410425991</v>
      </c>
      <c r="C8536" s="2"/>
      <c r="D8536" s="2"/>
      <c r="E8536" s="3"/>
      <c r="F8536" s="3"/>
      <c r="H8536" s="5">
        <f>_xlfn.XLOOKUP(Table16[[#This Row],[OrderID]],[3]!Table13456[No заказа],[3]!Table13456[Количество],"",0,1)</f>
        <v>1</v>
      </c>
      <c r="I8536" s="5">
        <f>_xlfn.XLOOKUP(Table16[[#This Row],[OrderID]],[3]!Table13456[No заказа],[3]!Table13456[Цена],"",0,1)</f>
        <v>8000</v>
      </c>
      <c r="J8536" s="2" t="str">
        <f>M01_SETTINGS!$F$2</f>
        <v>KASPI</v>
      </c>
    </row>
    <row r="8537" spans="1:10" x14ac:dyDescent="0.35">
      <c r="A8537" s="3">
        <f>_xlfn.XLOOKUP(Table16[[#This Row],[OrderID]],[3]!Table13456[No заказа],[3]!Table13456[Дата
отправки],"",0,1)</f>
        <v>45547</v>
      </c>
      <c r="B8537" s="2">
        <v>410365437</v>
      </c>
      <c r="C8537" s="2"/>
      <c r="D8537" s="2"/>
      <c r="E8537" s="3"/>
      <c r="F8537" s="3"/>
      <c r="H8537" s="5">
        <f>_xlfn.XLOOKUP(Table16[[#This Row],[OrderID]],[3]!Table13456[No заказа],[3]!Table13456[Количество],"",0,1)</f>
        <v>1</v>
      </c>
      <c r="I8537" s="5">
        <f>_xlfn.XLOOKUP(Table16[[#This Row],[OrderID]],[3]!Table13456[No заказа],[3]!Table13456[Цена],"",0,1)</f>
        <v>8638</v>
      </c>
      <c r="J8537" s="2" t="str">
        <f>M01_SETTINGS!$F$2</f>
        <v>KASPI</v>
      </c>
    </row>
    <row r="8538" spans="1:10" x14ac:dyDescent="0.35">
      <c r="A8538" s="3">
        <f>_xlfn.XLOOKUP(Table16[[#This Row],[OrderID]],[3]!Table13456[No заказа],[3]!Table13456[Дата
отправки],"",0,1)</f>
        <v>45547</v>
      </c>
      <c r="B8538" s="2">
        <v>410232680</v>
      </c>
      <c r="C8538" s="2"/>
      <c r="D8538" s="2"/>
      <c r="E8538" s="3"/>
      <c r="F8538" s="3"/>
      <c r="H8538" s="5">
        <f>_xlfn.XLOOKUP(Table16[[#This Row],[OrderID]],[3]!Table13456[No заказа],[3]!Table13456[Количество],"",0,1)</f>
        <v>1</v>
      </c>
      <c r="I8538" s="5">
        <f>_xlfn.XLOOKUP(Table16[[#This Row],[OrderID]],[3]!Table13456[No заказа],[3]!Table13456[Цена],"",0,1)</f>
        <v>15298</v>
      </c>
      <c r="J8538" s="2" t="str">
        <f>M01_SETTINGS!$F$2</f>
        <v>KASPI</v>
      </c>
    </row>
    <row r="8539" spans="1:10" x14ac:dyDescent="0.35">
      <c r="A8539" s="3">
        <f>_xlfn.XLOOKUP(Table16[[#This Row],[OrderID]],[3]!Table13456[No заказа],[3]!Table13456[Дата
отправки],"",0,1)</f>
        <v>45547</v>
      </c>
      <c r="B8539" s="2">
        <v>410233951</v>
      </c>
      <c r="C8539" s="2"/>
      <c r="D8539" s="2"/>
      <c r="E8539" s="3"/>
      <c r="F8539" s="3"/>
      <c r="H8539" s="5">
        <f>_xlfn.XLOOKUP(Table16[[#This Row],[OrderID]],[3]!Table13456[No заказа],[3]!Table13456[Количество],"",0,1)</f>
        <v>1</v>
      </c>
      <c r="I8539" s="5">
        <f>_xlfn.XLOOKUP(Table16[[#This Row],[OrderID]],[3]!Table13456[No заказа],[3]!Table13456[Цена],"",0,1)</f>
        <v>9455</v>
      </c>
      <c r="J8539" s="2" t="str">
        <f>M01_SETTINGS!$F$2</f>
        <v>KASPI</v>
      </c>
    </row>
    <row r="8540" spans="1:10" x14ac:dyDescent="0.35">
      <c r="A8540" s="3">
        <f>_xlfn.XLOOKUP(Table16[[#This Row],[OrderID]],[3]!Table13456[No заказа],[3]!Table13456[Дата
отправки],"",0,1)</f>
        <v>45547</v>
      </c>
      <c r="B8540" s="2">
        <v>410364982</v>
      </c>
      <c r="C8540" s="2"/>
      <c r="D8540" s="2"/>
      <c r="E8540" s="3"/>
      <c r="F8540" s="3"/>
      <c r="H8540" s="5">
        <f>_xlfn.XLOOKUP(Table16[[#This Row],[OrderID]],[3]!Table13456[No заказа],[3]!Table13456[Количество],"",0,1)</f>
        <v>1</v>
      </c>
      <c r="I8540" s="5">
        <f>_xlfn.XLOOKUP(Table16[[#This Row],[OrderID]],[3]!Table13456[No заказа],[3]!Table13456[Цена],"",0,1)</f>
        <v>12329</v>
      </c>
      <c r="J8540" s="2" t="str">
        <f>M01_SETTINGS!$F$2</f>
        <v>KASPI</v>
      </c>
    </row>
    <row r="8541" spans="1:10" x14ac:dyDescent="0.35">
      <c r="A8541" s="3">
        <f>_xlfn.XLOOKUP(Table16[[#This Row],[OrderID]],[3]!Table13456[No заказа],[3]!Table13456[Дата
отправки],"",0,1)</f>
        <v>45547</v>
      </c>
      <c r="B8541" s="2">
        <v>410388289</v>
      </c>
      <c r="C8541" s="2"/>
      <c r="D8541" s="2"/>
      <c r="E8541" s="3"/>
      <c r="F8541" s="3"/>
      <c r="H8541" s="5">
        <f>_xlfn.XLOOKUP(Table16[[#This Row],[OrderID]],[3]!Table13456[No заказа],[3]!Table13456[Количество],"",0,1)</f>
        <v>1</v>
      </c>
      <c r="I8541" s="5">
        <f>_xlfn.XLOOKUP(Table16[[#This Row],[OrderID]],[3]!Table13456[No заказа],[3]!Table13456[Цена],"",0,1)</f>
        <v>8999</v>
      </c>
      <c r="J8541" s="2" t="str">
        <f>M01_SETTINGS!$F$2</f>
        <v>KASPI</v>
      </c>
    </row>
    <row r="8542" spans="1:10" x14ac:dyDescent="0.35">
      <c r="A8542" s="3">
        <f>_xlfn.XLOOKUP(Table16[[#This Row],[OrderID]],[3]!Table13456[No заказа],[3]!Table13456[Дата
отправки],"",0,1)</f>
        <v>45547</v>
      </c>
      <c r="B8542" s="2">
        <v>410388289</v>
      </c>
      <c r="C8542" s="2"/>
      <c r="D8542" s="2"/>
      <c r="E8542" s="3"/>
      <c r="F8542" s="3"/>
      <c r="H8542" s="5">
        <f>_xlfn.XLOOKUP(Table16[[#This Row],[OrderID]],[3]!Table13456[No заказа],[3]!Table13456[Количество],"",0,1)</f>
        <v>1</v>
      </c>
      <c r="I8542" s="5">
        <f>_xlfn.XLOOKUP(Table16[[#This Row],[OrderID]],[3]!Table13456[No заказа],[3]!Table13456[Цена],"",0,1)</f>
        <v>8999</v>
      </c>
      <c r="J8542" s="2" t="str">
        <f>M01_SETTINGS!$F$2</f>
        <v>KASPI</v>
      </c>
    </row>
    <row r="8543" spans="1:10" x14ac:dyDescent="0.35">
      <c r="A8543" s="3">
        <f>_xlfn.XLOOKUP(Table16[[#This Row],[OrderID]],[3]!Table13456[No заказа],[3]!Table13456[Дата
отправки],"",0,1)</f>
        <v>45547</v>
      </c>
      <c r="B8543" s="2">
        <v>410333685</v>
      </c>
      <c r="C8543" s="2"/>
      <c r="D8543" s="2"/>
      <c r="E8543" s="3"/>
      <c r="F8543" s="3"/>
      <c r="H8543" s="5">
        <f>_xlfn.XLOOKUP(Table16[[#This Row],[OrderID]],[3]!Table13456[No заказа],[3]!Table13456[Количество],"",0,1)</f>
        <v>1</v>
      </c>
      <c r="I8543" s="5">
        <f>_xlfn.XLOOKUP(Table16[[#This Row],[OrderID]],[3]!Table13456[No заказа],[3]!Table13456[Цена],"",0,1)</f>
        <v>8999</v>
      </c>
      <c r="J8543" s="2" t="str">
        <f>M01_SETTINGS!$F$2</f>
        <v>KASPI</v>
      </c>
    </row>
    <row r="8544" spans="1:10" x14ac:dyDescent="0.35">
      <c r="A8544" s="3">
        <f>_xlfn.XLOOKUP(Table16[[#This Row],[OrderID]],[3]!Table13456[No заказа],[3]!Table13456[Дата
отправки],"",0,1)</f>
        <v>45547</v>
      </c>
      <c r="B8544" s="2">
        <v>410428225</v>
      </c>
      <c r="C8544" s="2"/>
      <c r="D8544" s="2"/>
      <c r="E8544" s="3"/>
      <c r="F8544" s="3"/>
      <c r="H8544" s="5">
        <f>_xlfn.XLOOKUP(Table16[[#This Row],[OrderID]],[3]!Table13456[No заказа],[3]!Table13456[Количество],"",0,1)</f>
        <v>1</v>
      </c>
      <c r="I8544" s="5">
        <f>_xlfn.XLOOKUP(Table16[[#This Row],[OrderID]],[3]!Table13456[No заказа],[3]!Table13456[Цена],"",0,1)</f>
        <v>7998</v>
      </c>
      <c r="J8544" s="2" t="str">
        <f>M01_SETTINGS!$F$2</f>
        <v>KASPI</v>
      </c>
    </row>
    <row r="8545" spans="1:10" x14ac:dyDescent="0.35">
      <c r="A8545" s="3">
        <f>_xlfn.XLOOKUP(Table16[[#This Row],[OrderID]],[3]!Table13456[No заказа],[3]!Table13456[Дата
отправки],"",0,1)</f>
        <v>45547</v>
      </c>
      <c r="B8545" s="2">
        <v>410497284</v>
      </c>
      <c r="C8545" s="2"/>
      <c r="D8545" s="2"/>
      <c r="E8545" s="3"/>
      <c r="F8545" s="3"/>
      <c r="H8545" s="5">
        <f>_xlfn.XLOOKUP(Table16[[#This Row],[OrderID]],[3]!Table13456[No заказа],[3]!Table13456[Количество],"",0,1)</f>
        <v>1</v>
      </c>
      <c r="I8545" s="5">
        <f>_xlfn.XLOOKUP(Table16[[#This Row],[OrderID]],[3]!Table13456[No заказа],[3]!Table13456[Цена],"",0,1)</f>
        <v>8999</v>
      </c>
      <c r="J8545" s="2" t="str">
        <f>M01_SETTINGS!$F$2</f>
        <v>KASPI</v>
      </c>
    </row>
    <row r="8546" spans="1:10" x14ac:dyDescent="0.35">
      <c r="A8546" s="3">
        <f>_xlfn.XLOOKUP(Table16[[#This Row],[OrderID]],[3]!Table13456[No заказа],[3]!Table13456[Дата
отправки],"",0,1)</f>
        <v>45547</v>
      </c>
      <c r="B8546" s="2">
        <v>410222534</v>
      </c>
      <c r="C8546" s="2"/>
      <c r="D8546" s="2"/>
      <c r="E8546" s="3"/>
      <c r="F8546" s="3"/>
      <c r="H8546" s="5">
        <f>_xlfn.XLOOKUP(Table16[[#This Row],[OrderID]],[3]!Table13456[No заказа],[3]!Table13456[Количество],"",0,1)</f>
        <v>1</v>
      </c>
      <c r="I8546" s="5">
        <f>_xlfn.XLOOKUP(Table16[[#This Row],[OrderID]],[3]!Table13456[No заказа],[3]!Table13456[Цена],"",0,1)</f>
        <v>8999</v>
      </c>
      <c r="J8546" s="2" t="str">
        <f>M01_SETTINGS!$F$2</f>
        <v>KASPI</v>
      </c>
    </row>
    <row r="8547" spans="1:10" x14ac:dyDescent="0.35">
      <c r="A8547" s="3">
        <f>_xlfn.XLOOKUP(Table16[[#This Row],[OrderID]],[3]!Table13456[No заказа],[3]!Table13456[Дата
отправки],"",0,1)</f>
        <v>45547</v>
      </c>
      <c r="B8547" s="2">
        <v>410272506</v>
      </c>
      <c r="C8547" s="2"/>
      <c r="D8547" s="2"/>
      <c r="E8547" s="3"/>
      <c r="F8547" s="3"/>
      <c r="H8547" s="5">
        <f>_xlfn.XLOOKUP(Table16[[#This Row],[OrderID]],[3]!Table13456[No заказа],[3]!Table13456[Количество],"",0,1)</f>
        <v>1</v>
      </c>
      <c r="I8547" s="5">
        <f>_xlfn.XLOOKUP(Table16[[#This Row],[OrderID]],[3]!Table13456[No заказа],[3]!Table13456[Цена],"",0,1)</f>
        <v>8999</v>
      </c>
      <c r="J8547" s="2" t="str">
        <f>M01_SETTINGS!$F$2</f>
        <v>KASPI</v>
      </c>
    </row>
    <row r="8548" spans="1:10" x14ac:dyDescent="0.35">
      <c r="A8548" s="3">
        <f>_xlfn.XLOOKUP(Table16[[#This Row],[OrderID]],[3]!Table13456[No заказа],[3]!Table13456[Дата
отправки],"",0,1)</f>
        <v>45547</v>
      </c>
      <c r="B8548" s="2">
        <v>410538806</v>
      </c>
      <c r="C8548" s="2"/>
      <c r="D8548" s="2"/>
      <c r="E8548" s="3"/>
      <c r="F8548" s="3"/>
      <c r="H8548" s="5">
        <f>_xlfn.XLOOKUP(Table16[[#This Row],[OrderID]],[3]!Table13456[No заказа],[3]!Table13456[Количество],"",0,1)</f>
        <v>1</v>
      </c>
      <c r="I8548" s="5">
        <f>_xlfn.XLOOKUP(Table16[[#This Row],[OrderID]],[3]!Table13456[No заказа],[3]!Table13456[Цена],"",0,1)</f>
        <v>7998</v>
      </c>
      <c r="J8548" s="2" t="str">
        <f>M01_SETTINGS!$F$2</f>
        <v>KASPI</v>
      </c>
    </row>
    <row r="8549" spans="1:10" x14ac:dyDescent="0.35">
      <c r="A8549" s="3">
        <f>_xlfn.XLOOKUP(Table16[[#This Row],[OrderID]],[3]!Table13456[No заказа],[3]!Table13456[Дата
отправки],"",0,1)</f>
        <v>45547</v>
      </c>
      <c r="B8549" s="2">
        <v>410359436</v>
      </c>
      <c r="C8549" s="2"/>
      <c r="D8549" s="2"/>
      <c r="E8549" s="3"/>
      <c r="F8549" s="3"/>
      <c r="H8549" s="5">
        <f>_xlfn.XLOOKUP(Table16[[#This Row],[OrderID]],[3]!Table13456[No заказа],[3]!Table13456[Количество],"",0,1)</f>
        <v>1</v>
      </c>
      <c r="I8549" s="5">
        <f>_xlfn.XLOOKUP(Table16[[#This Row],[OrderID]],[3]!Table13456[No заказа],[3]!Table13456[Цена],"",0,1)</f>
        <v>9411</v>
      </c>
      <c r="J8549" s="2" t="str">
        <f>M01_SETTINGS!$F$2</f>
        <v>KASPI</v>
      </c>
    </row>
    <row r="8550" spans="1:10" x14ac:dyDescent="0.35">
      <c r="A8550" s="3">
        <f>_xlfn.XLOOKUP(Table16[[#This Row],[OrderID]],[3]!Table13456[No заказа],[3]!Table13456[Дата
отправки],"",0,1)</f>
        <v>45547</v>
      </c>
      <c r="B8550" s="2">
        <v>410315172</v>
      </c>
      <c r="C8550" s="2"/>
      <c r="D8550" s="2"/>
      <c r="E8550" s="3"/>
      <c r="F8550" s="3"/>
      <c r="H8550" s="5">
        <f>_xlfn.XLOOKUP(Table16[[#This Row],[OrderID]],[3]!Table13456[No заказа],[3]!Table13456[Количество],"",0,1)</f>
        <v>1</v>
      </c>
      <c r="I8550" s="5">
        <f>_xlfn.XLOOKUP(Table16[[#This Row],[OrderID]],[3]!Table13456[No заказа],[3]!Table13456[Цена],"",0,1)</f>
        <v>24092</v>
      </c>
      <c r="J8550" s="2" t="str">
        <f>M01_SETTINGS!$F$2</f>
        <v>KASPI</v>
      </c>
    </row>
    <row r="8551" spans="1:10" x14ac:dyDescent="0.35">
      <c r="A8551" s="3">
        <f>_xlfn.XLOOKUP(Table16[[#This Row],[OrderID]],[3]!Table13456[No заказа],[3]!Table13456[Дата
отправки],"",0,1)</f>
        <v>45547</v>
      </c>
      <c r="B8551" s="2">
        <v>410462539</v>
      </c>
      <c r="C8551" s="2"/>
      <c r="D8551" s="2"/>
      <c r="E8551" s="3"/>
      <c r="F8551" s="3"/>
      <c r="H8551" s="5">
        <f>_xlfn.XLOOKUP(Table16[[#This Row],[OrderID]],[3]!Table13456[No заказа],[3]!Table13456[Количество],"",0,1)</f>
        <v>1</v>
      </c>
      <c r="I8551" s="5">
        <f>_xlfn.XLOOKUP(Table16[[#This Row],[OrderID]],[3]!Table13456[No заказа],[3]!Table13456[Цена],"",0,1)</f>
        <v>8999</v>
      </c>
      <c r="J8551" s="2" t="str">
        <f>M01_SETTINGS!$F$2</f>
        <v>KASPI</v>
      </c>
    </row>
    <row r="8552" spans="1:10" x14ac:dyDescent="0.35">
      <c r="A8552" s="3">
        <f>_xlfn.XLOOKUP(Table16[[#This Row],[OrderID]],[3]!Table13456[No заказа],[3]!Table13456[Дата
отправки],"",0,1)</f>
        <v>45547</v>
      </c>
      <c r="B8552" s="2">
        <v>410482246</v>
      </c>
      <c r="C8552" s="2"/>
      <c r="D8552" s="2"/>
      <c r="E8552" s="3"/>
      <c r="F8552" s="3"/>
      <c r="H8552" s="5">
        <f>_xlfn.XLOOKUP(Table16[[#This Row],[OrderID]],[3]!Table13456[No заказа],[3]!Table13456[Количество],"",0,1)</f>
        <v>1</v>
      </c>
      <c r="I8552" s="5">
        <f>_xlfn.XLOOKUP(Table16[[#This Row],[OrderID]],[3]!Table13456[No заказа],[3]!Table13456[Цена],"",0,1)</f>
        <v>7998</v>
      </c>
      <c r="J8552" s="2" t="str">
        <f>M01_SETTINGS!$F$2</f>
        <v>KASPI</v>
      </c>
    </row>
    <row r="8553" spans="1:10" x14ac:dyDescent="0.35">
      <c r="A8553" s="3">
        <f>_xlfn.XLOOKUP(Table16[[#This Row],[OrderID]],[3]!Table13456[No заказа],[3]!Table13456[Дата
отправки],"",0,1)</f>
        <v>45547</v>
      </c>
      <c r="B8553" s="2">
        <v>410222968</v>
      </c>
      <c r="C8553" s="2"/>
      <c r="D8553" s="2"/>
      <c r="E8553" s="3"/>
      <c r="F8553" s="3"/>
      <c r="H8553" s="5">
        <f>_xlfn.XLOOKUP(Table16[[#This Row],[OrderID]],[3]!Table13456[No заказа],[3]!Table13456[Количество],"",0,1)</f>
        <v>1</v>
      </c>
      <c r="I8553" s="5">
        <f>_xlfn.XLOOKUP(Table16[[#This Row],[OrderID]],[3]!Table13456[No заказа],[3]!Table13456[Цена],"",0,1)</f>
        <v>14695</v>
      </c>
      <c r="J8553" s="2" t="str">
        <f>M01_SETTINGS!$F$2</f>
        <v>KASPI</v>
      </c>
    </row>
    <row r="8554" spans="1:10" x14ac:dyDescent="0.35">
      <c r="A8554" s="3">
        <f>_xlfn.XLOOKUP(Table16[[#This Row],[OrderID]],[3]!Table13456[No заказа],[3]!Table13456[Дата
отправки],"",0,1)</f>
        <v>45547</v>
      </c>
      <c r="B8554" s="2">
        <v>410315172</v>
      </c>
      <c r="C8554" s="2"/>
      <c r="D8554" s="2"/>
      <c r="E8554" s="3"/>
      <c r="F8554" s="3"/>
      <c r="H8554" s="5">
        <f>_xlfn.XLOOKUP(Table16[[#This Row],[OrderID]],[3]!Table13456[No заказа],[3]!Table13456[Количество],"",0,1)</f>
        <v>1</v>
      </c>
      <c r="I8554" s="5">
        <f>_xlfn.XLOOKUP(Table16[[#This Row],[OrderID]],[3]!Table13456[No заказа],[3]!Table13456[Цена],"",0,1)</f>
        <v>24092</v>
      </c>
      <c r="J8554" s="2" t="str">
        <f>M01_SETTINGS!$F$2</f>
        <v>KASPI</v>
      </c>
    </row>
    <row r="8555" spans="1:10" x14ac:dyDescent="0.35">
      <c r="A8555" s="3">
        <f>_xlfn.XLOOKUP(Table16[[#This Row],[OrderID]],[3]!Table13456[No заказа],[3]!Table13456[Дата
отправки],"",0,1)</f>
        <v>45547</v>
      </c>
      <c r="B8555" s="2">
        <v>410238507</v>
      </c>
      <c r="C8555" s="2"/>
      <c r="D8555" s="2"/>
      <c r="E8555" s="3"/>
      <c r="F8555" s="3"/>
      <c r="H8555" s="5">
        <f>_xlfn.XLOOKUP(Table16[[#This Row],[OrderID]],[3]!Table13456[No заказа],[3]!Table13456[Количество],"",0,1)</f>
        <v>1</v>
      </c>
      <c r="I8555" s="5">
        <f>_xlfn.XLOOKUP(Table16[[#This Row],[OrderID]],[3]!Table13456[No заказа],[3]!Table13456[Цена],"",0,1)</f>
        <v>8999</v>
      </c>
      <c r="J8555" s="2" t="str">
        <f>M01_SETTINGS!$F$2</f>
        <v>KASPI</v>
      </c>
    </row>
    <row r="8556" spans="1:10" x14ac:dyDescent="0.35">
      <c r="A8556" s="3">
        <f>_xlfn.XLOOKUP(Table16[[#This Row],[OrderID]],[3]!Table13456[No заказа],[3]!Table13456[Дата
отправки],"",0,1)</f>
        <v>45547</v>
      </c>
      <c r="B8556" s="2">
        <v>410305183</v>
      </c>
      <c r="C8556" s="2"/>
      <c r="D8556" s="2"/>
      <c r="E8556" s="3"/>
      <c r="F8556" s="3"/>
      <c r="H8556" s="5">
        <f>_xlfn.XLOOKUP(Table16[[#This Row],[OrderID]],[3]!Table13456[No заказа],[3]!Table13456[Количество],"",0,1)</f>
        <v>1</v>
      </c>
      <c r="I8556" s="5">
        <f>_xlfn.XLOOKUP(Table16[[#This Row],[OrderID]],[3]!Table13456[No заказа],[3]!Table13456[Цена],"",0,1)</f>
        <v>8999</v>
      </c>
      <c r="J8556" s="2" t="str">
        <f>M01_SETTINGS!$F$2</f>
        <v>KASPI</v>
      </c>
    </row>
    <row r="8557" spans="1:10" x14ac:dyDescent="0.35">
      <c r="A8557" s="3">
        <f>_xlfn.XLOOKUP(Table16[[#This Row],[OrderID]],[3]!Table13456[No заказа],[3]!Table13456[Дата
отправки],"",0,1)</f>
        <v>45547</v>
      </c>
      <c r="B8557" s="2">
        <v>410331489</v>
      </c>
      <c r="C8557" s="2"/>
      <c r="D8557" s="2"/>
      <c r="E8557" s="3"/>
      <c r="F8557" s="3"/>
      <c r="H8557" s="5">
        <f>_xlfn.XLOOKUP(Table16[[#This Row],[OrderID]],[3]!Table13456[No заказа],[3]!Table13456[Количество],"",0,1)</f>
        <v>1</v>
      </c>
      <c r="I8557" s="5">
        <f>_xlfn.XLOOKUP(Table16[[#This Row],[OrderID]],[3]!Table13456[No заказа],[3]!Table13456[Цена],"",0,1)</f>
        <v>8999</v>
      </c>
      <c r="J8557" s="2" t="str">
        <f>M01_SETTINGS!$F$2</f>
        <v>KASPI</v>
      </c>
    </row>
    <row r="8558" spans="1:10" x14ac:dyDescent="0.35">
      <c r="A8558" s="3">
        <f>_xlfn.XLOOKUP(Table16[[#This Row],[OrderID]],[3]!Table13456[No заказа],[3]!Table13456[Дата
отправки],"",0,1)</f>
        <v>45547</v>
      </c>
      <c r="B8558" s="2">
        <v>410641684</v>
      </c>
      <c r="C8558" s="2"/>
      <c r="D8558" s="2"/>
      <c r="E8558" s="3"/>
      <c r="F8558" s="3"/>
      <c r="H8558" s="5">
        <f>_xlfn.XLOOKUP(Table16[[#This Row],[OrderID]],[3]!Table13456[No заказа],[3]!Table13456[Количество],"",0,1)</f>
        <v>1</v>
      </c>
      <c r="I8558" s="5">
        <f>_xlfn.XLOOKUP(Table16[[#This Row],[OrderID]],[3]!Table13456[No заказа],[3]!Table13456[Цена],"",0,1)</f>
        <v>9448</v>
      </c>
      <c r="J8558" s="2" t="str">
        <f>M01_SETTINGS!$F$2</f>
        <v>KASPI</v>
      </c>
    </row>
    <row r="8559" spans="1:10" x14ac:dyDescent="0.35">
      <c r="A8559" s="3">
        <f>_xlfn.XLOOKUP(Table16[[#This Row],[OrderID]],[3]!Table13456[No заказа],[3]!Table13456[Дата
отправки],"",0,1)</f>
        <v>45546</v>
      </c>
      <c r="B8559" s="2">
        <v>409858864</v>
      </c>
      <c r="C8559" s="2"/>
      <c r="D8559" s="2"/>
      <c r="E8559" s="3"/>
      <c r="F8559" s="3"/>
      <c r="H8559" s="5">
        <f>_xlfn.XLOOKUP(Table16[[#This Row],[OrderID]],[3]!Table13456[No заказа],[3]!Table13456[Количество],"",0,1)</f>
        <v>1</v>
      </c>
      <c r="I8559" s="5">
        <f>_xlfn.XLOOKUP(Table16[[#This Row],[OrderID]],[3]!Table13456[No заказа],[3]!Table13456[Цена],"",0,1)</f>
        <v>9799</v>
      </c>
      <c r="J8559" s="2" t="str">
        <f>M01_SETTINGS!$F$2</f>
        <v>KASPI</v>
      </c>
    </row>
    <row r="8560" spans="1:10" x14ac:dyDescent="0.35">
      <c r="A8560" s="3">
        <f>_xlfn.XLOOKUP(Table16[[#This Row],[OrderID]],[3]!Table13456[No заказа],[3]!Table13456[Дата
отправки],"",0,1)</f>
        <v>45546</v>
      </c>
      <c r="B8560" s="2">
        <v>409893094</v>
      </c>
      <c r="C8560" s="2"/>
      <c r="D8560" s="2"/>
      <c r="E8560" s="3"/>
      <c r="F8560" s="3"/>
      <c r="H8560" s="5">
        <f>_xlfn.XLOOKUP(Table16[[#This Row],[OrderID]],[3]!Table13456[No заказа],[3]!Table13456[Количество],"",0,1)</f>
        <v>1</v>
      </c>
      <c r="I8560" s="5">
        <f>_xlfn.XLOOKUP(Table16[[#This Row],[OrderID]],[3]!Table13456[No заказа],[3]!Table13456[Цена],"",0,1)</f>
        <v>9000</v>
      </c>
      <c r="J8560" s="2" t="str">
        <f>M01_SETTINGS!$F$2</f>
        <v>KASPI</v>
      </c>
    </row>
    <row r="8561" spans="1:10" x14ac:dyDescent="0.35">
      <c r="A8561" s="3">
        <f>_xlfn.XLOOKUP(Table16[[#This Row],[OrderID]],[3]!Table13456[No заказа],[3]!Table13456[Дата
отправки],"",0,1)</f>
        <v>45546</v>
      </c>
      <c r="B8561" s="2">
        <v>409952392</v>
      </c>
      <c r="C8561" s="2"/>
      <c r="D8561" s="2"/>
      <c r="E8561" s="3"/>
      <c r="F8561" s="3"/>
      <c r="H8561" s="5">
        <f>_xlfn.XLOOKUP(Table16[[#This Row],[OrderID]],[3]!Table13456[No заказа],[3]!Table13456[Количество],"",0,1)</f>
        <v>1</v>
      </c>
      <c r="I8561" s="5">
        <f>_xlfn.XLOOKUP(Table16[[#This Row],[OrderID]],[3]!Table13456[No заказа],[3]!Table13456[Цена],"",0,1)</f>
        <v>7952</v>
      </c>
      <c r="J8561" s="2" t="str">
        <f>M01_SETTINGS!$F$2</f>
        <v>KASPI</v>
      </c>
    </row>
    <row r="8562" spans="1:10" x14ac:dyDescent="0.35">
      <c r="A8562" s="3">
        <f>_xlfn.XLOOKUP(Table16[[#This Row],[OrderID]],[3]!Table13456[No заказа],[3]!Table13456[Дата
отправки],"",0,1)</f>
        <v>45546</v>
      </c>
      <c r="B8562" s="2">
        <v>409795248</v>
      </c>
      <c r="C8562" s="2"/>
      <c r="D8562" s="2"/>
      <c r="E8562" s="3"/>
      <c r="F8562" s="3"/>
      <c r="H8562" s="5">
        <f>_xlfn.XLOOKUP(Table16[[#This Row],[OrderID]],[3]!Table13456[No заказа],[3]!Table13456[Количество],"",0,1)</f>
        <v>1</v>
      </c>
      <c r="I8562" s="5">
        <f>_xlfn.XLOOKUP(Table16[[#This Row],[OrderID]],[3]!Table13456[No заказа],[3]!Table13456[Цена],"",0,1)</f>
        <v>9000</v>
      </c>
      <c r="J8562" s="2" t="str">
        <f>M01_SETTINGS!$F$2</f>
        <v>KASPI</v>
      </c>
    </row>
    <row r="8563" spans="1:10" x14ac:dyDescent="0.35">
      <c r="A8563" s="3">
        <f>_xlfn.XLOOKUP(Table16[[#This Row],[OrderID]],[3]!Table13456[No заказа],[3]!Table13456[Дата
отправки],"",0,1)</f>
        <v>45546</v>
      </c>
      <c r="B8563" s="2">
        <v>409886668</v>
      </c>
      <c r="C8563" s="2"/>
      <c r="D8563" s="2"/>
      <c r="E8563" s="3"/>
      <c r="F8563" s="3"/>
      <c r="H8563" s="5">
        <f>_xlfn.XLOOKUP(Table16[[#This Row],[OrderID]],[3]!Table13456[No заказа],[3]!Table13456[Количество],"",0,1)</f>
        <v>1</v>
      </c>
      <c r="I8563" s="5">
        <f>_xlfn.XLOOKUP(Table16[[#This Row],[OrderID]],[3]!Table13456[No заказа],[3]!Table13456[Цена],"",0,1)</f>
        <v>9000</v>
      </c>
      <c r="J8563" s="2" t="str">
        <f>M01_SETTINGS!$F$2</f>
        <v>KASPI</v>
      </c>
    </row>
    <row r="8564" spans="1:10" x14ac:dyDescent="0.35">
      <c r="A8564" s="3">
        <f>_xlfn.XLOOKUP(Table16[[#This Row],[OrderID]],[3]!Table13456[No заказа],[3]!Table13456[Дата
отправки],"",0,1)</f>
        <v>45546</v>
      </c>
      <c r="B8564" s="2">
        <v>409599630</v>
      </c>
      <c r="C8564" s="2"/>
      <c r="D8564" s="2"/>
      <c r="E8564" s="3"/>
      <c r="F8564" s="3"/>
      <c r="H8564" s="5">
        <f>_xlfn.XLOOKUP(Table16[[#This Row],[OrderID]],[3]!Table13456[No заказа],[3]!Table13456[Количество],"",0,1)</f>
        <v>1</v>
      </c>
      <c r="I8564" s="5">
        <f>_xlfn.XLOOKUP(Table16[[#This Row],[OrderID]],[3]!Table13456[No заказа],[3]!Table13456[Цена],"",0,1)</f>
        <v>9619</v>
      </c>
      <c r="J8564" s="2" t="str">
        <f>M01_SETTINGS!$F$2</f>
        <v>KASPI</v>
      </c>
    </row>
    <row r="8565" spans="1:10" x14ac:dyDescent="0.35">
      <c r="A8565" s="3">
        <f>_xlfn.XLOOKUP(Table16[[#This Row],[OrderID]],[3]!Table13456[No заказа],[3]!Table13456[Дата
отправки],"",0,1)</f>
        <v>45546</v>
      </c>
      <c r="B8565" s="2">
        <v>409775462</v>
      </c>
      <c r="C8565" s="2"/>
      <c r="D8565" s="2"/>
      <c r="E8565" s="3"/>
      <c r="F8565" s="3"/>
      <c r="H8565" s="5">
        <f>_xlfn.XLOOKUP(Table16[[#This Row],[OrderID]],[3]!Table13456[No заказа],[3]!Table13456[Количество],"",0,1)</f>
        <v>1</v>
      </c>
      <c r="I8565" s="5">
        <f>_xlfn.XLOOKUP(Table16[[#This Row],[OrderID]],[3]!Table13456[No заказа],[3]!Table13456[Цена],"",0,1)</f>
        <v>9619</v>
      </c>
      <c r="J8565" s="2" t="str">
        <f>M01_SETTINGS!$F$2</f>
        <v>KASPI</v>
      </c>
    </row>
    <row r="8566" spans="1:10" x14ac:dyDescent="0.35">
      <c r="A8566" s="3">
        <f>_xlfn.XLOOKUP(Table16[[#This Row],[OrderID]],[3]!Table13456[No заказа],[3]!Table13456[Дата
отправки],"",0,1)</f>
        <v>45546</v>
      </c>
      <c r="B8566" s="2">
        <v>409720233</v>
      </c>
      <c r="C8566" s="2"/>
      <c r="D8566" s="2"/>
      <c r="E8566" s="3"/>
      <c r="F8566" s="3"/>
      <c r="H8566" s="5">
        <f>_xlfn.XLOOKUP(Table16[[#This Row],[OrderID]],[3]!Table13456[No заказа],[3]!Table13456[Количество],"",0,1)</f>
        <v>1</v>
      </c>
      <c r="I8566" s="5">
        <f>_xlfn.XLOOKUP(Table16[[#This Row],[OrderID]],[3]!Table13456[No заказа],[3]!Table13456[Цена],"",0,1)</f>
        <v>8400</v>
      </c>
      <c r="J8566" s="2" t="str">
        <f>M01_SETTINGS!$F$2</f>
        <v>KASPI</v>
      </c>
    </row>
    <row r="8567" spans="1:10" x14ac:dyDescent="0.35">
      <c r="A8567" s="3">
        <f>_xlfn.XLOOKUP(Table16[[#This Row],[OrderID]],[3]!Table13456[No заказа],[3]!Table13456[Дата
отправки],"",0,1)</f>
        <v>45546</v>
      </c>
      <c r="B8567" s="2">
        <v>409728676</v>
      </c>
      <c r="C8567" s="2"/>
      <c r="D8567" s="2"/>
      <c r="E8567" s="3"/>
      <c r="F8567" s="3"/>
      <c r="H8567" s="5">
        <f>_xlfn.XLOOKUP(Table16[[#This Row],[OrderID]],[3]!Table13456[No заказа],[3]!Table13456[Количество],"",0,1)</f>
        <v>1</v>
      </c>
      <c r="I8567" s="5">
        <f>_xlfn.XLOOKUP(Table16[[#This Row],[OrderID]],[3]!Table13456[No заказа],[3]!Table13456[Цена],"",0,1)</f>
        <v>8638</v>
      </c>
      <c r="J8567" s="2" t="str">
        <f>M01_SETTINGS!$F$2</f>
        <v>KASPI</v>
      </c>
    </row>
    <row r="8568" spans="1:10" x14ac:dyDescent="0.35">
      <c r="A8568" s="3">
        <f>_xlfn.XLOOKUP(Table16[[#This Row],[OrderID]],[3]!Table13456[No заказа],[3]!Table13456[Дата
отправки],"",0,1)</f>
        <v>45546</v>
      </c>
      <c r="B8568" s="2">
        <v>409728676</v>
      </c>
      <c r="C8568" s="2"/>
      <c r="D8568" s="2"/>
      <c r="E8568" s="3"/>
      <c r="F8568" s="3"/>
      <c r="H8568" s="5">
        <f>_xlfn.XLOOKUP(Table16[[#This Row],[OrderID]],[3]!Table13456[No заказа],[3]!Table13456[Количество],"",0,1)</f>
        <v>1</v>
      </c>
      <c r="I8568" s="5">
        <f>_xlfn.XLOOKUP(Table16[[#This Row],[OrderID]],[3]!Table13456[No заказа],[3]!Table13456[Цена],"",0,1)</f>
        <v>8638</v>
      </c>
      <c r="J8568" s="2" t="str">
        <f>M01_SETTINGS!$F$2</f>
        <v>KASPI</v>
      </c>
    </row>
    <row r="8569" spans="1:10" x14ac:dyDescent="0.35">
      <c r="A8569" s="3">
        <f>_xlfn.XLOOKUP(Table16[[#This Row],[OrderID]],[3]!Table13456[No заказа],[3]!Table13456[Дата
отправки],"",0,1)</f>
        <v>45546</v>
      </c>
      <c r="B8569" s="2">
        <v>409927072</v>
      </c>
      <c r="C8569" s="2"/>
      <c r="D8569" s="2"/>
      <c r="E8569" s="3"/>
      <c r="F8569" s="3"/>
      <c r="H8569" s="5">
        <f>_xlfn.XLOOKUP(Table16[[#This Row],[OrderID]],[3]!Table13456[No заказа],[3]!Table13456[Количество],"",0,1)</f>
        <v>1</v>
      </c>
      <c r="I8569" s="5">
        <f>_xlfn.XLOOKUP(Table16[[#This Row],[OrderID]],[3]!Table13456[No заказа],[3]!Table13456[Цена],"",0,1)</f>
        <v>7999</v>
      </c>
      <c r="J8569" s="2" t="str">
        <f>M01_SETTINGS!$F$2</f>
        <v>KASPI</v>
      </c>
    </row>
    <row r="8570" spans="1:10" x14ac:dyDescent="0.35">
      <c r="A8570" s="3">
        <f>_xlfn.XLOOKUP(Table16[[#This Row],[OrderID]],[3]!Table13456[No заказа],[3]!Table13456[Дата
отправки],"",0,1)</f>
        <v>45546</v>
      </c>
      <c r="B8570" s="2">
        <v>410002982</v>
      </c>
      <c r="C8570" s="2"/>
      <c r="D8570" s="2"/>
      <c r="E8570" s="3"/>
      <c r="F8570" s="3"/>
      <c r="H8570" s="5">
        <f>_xlfn.XLOOKUP(Table16[[#This Row],[OrderID]],[3]!Table13456[No заказа],[3]!Table13456[Количество],"",0,1)</f>
        <v>1</v>
      </c>
      <c r="I8570" s="5">
        <f>_xlfn.XLOOKUP(Table16[[#This Row],[OrderID]],[3]!Table13456[No заказа],[3]!Table13456[Цена],"",0,1)</f>
        <v>13434</v>
      </c>
      <c r="J8570" s="2" t="str">
        <f>M01_SETTINGS!$F$2</f>
        <v>KASPI</v>
      </c>
    </row>
    <row r="8571" spans="1:10" x14ac:dyDescent="0.35">
      <c r="A8571" s="3">
        <f>_xlfn.XLOOKUP(Table16[[#This Row],[OrderID]],[3]!Table13456[No заказа],[3]!Table13456[Дата
отправки],"",0,1)</f>
        <v>45546</v>
      </c>
      <c r="B8571" s="2">
        <v>410076847</v>
      </c>
      <c r="C8571" s="2"/>
      <c r="D8571" s="2"/>
      <c r="E8571" s="3"/>
      <c r="F8571" s="3"/>
      <c r="H8571" s="5">
        <f>_xlfn.XLOOKUP(Table16[[#This Row],[OrderID]],[3]!Table13456[No заказа],[3]!Table13456[Количество],"",0,1)</f>
        <v>1</v>
      </c>
      <c r="I8571" s="5">
        <f>_xlfn.XLOOKUP(Table16[[#This Row],[OrderID]],[3]!Table13456[No заказа],[3]!Table13456[Цена],"",0,1)</f>
        <v>9480</v>
      </c>
      <c r="J8571" s="2" t="str">
        <f>M01_SETTINGS!$F$2</f>
        <v>KASPI</v>
      </c>
    </row>
    <row r="8572" spans="1:10" x14ac:dyDescent="0.35">
      <c r="A8572" s="3">
        <f>_xlfn.XLOOKUP(Table16[[#This Row],[OrderID]],[3]!Table13456[No заказа],[3]!Table13456[Дата
отправки],"",0,1)</f>
        <v>45546</v>
      </c>
      <c r="B8572" s="2">
        <v>410093711</v>
      </c>
      <c r="C8572" s="2"/>
      <c r="D8572" s="2"/>
      <c r="E8572" s="3"/>
      <c r="F8572" s="3"/>
      <c r="H8572" s="5">
        <f>_xlfn.XLOOKUP(Table16[[#This Row],[OrderID]],[3]!Table13456[No заказа],[3]!Table13456[Количество],"",0,1)</f>
        <v>1</v>
      </c>
      <c r="I8572" s="5">
        <f>_xlfn.XLOOKUP(Table16[[#This Row],[OrderID]],[3]!Table13456[No заказа],[3]!Table13456[Цена],"",0,1)</f>
        <v>9599</v>
      </c>
      <c r="J8572" s="2" t="str">
        <f>M01_SETTINGS!$F$2</f>
        <v>KASPI</v>
      </c>
    </row>
    <row r="8573" spans="1:10" x14ac:dyDescent="0.35">
      <c r="A8573" s="3">
        <f>_xlfn.XLOOKUP(Table16[[#This Row],[OrderID]],[3]!Table13456[No заказа],[3]!Table13456[Дата
отправки],"",0,1)</f>
        <v>45546</v>
      </c>
      <c r="B8573" s="2">
        <v>410131790</v>
      </c>
      <c r="C8573" s="2"/>
      <c r="D8573" s="2"/>
      <c r="E8573" s="3"/>
      <c r="F8573" s="3"/>
      <c r="H8573" s="5">
        <f>_xlfn.XLOOKUP(Table16[[#This Row],[OrderID]],[3]!Table13456[No заказа],[3]!Table13456[Количество],"",0,1)</f>
        <v>1</v>
      </c>
      <c r="I8573" s="5">
        <f>_xlfn.XLOOKUP(Table16[[#This Row],[OrderID]],[3]!Table13456[No заказа],[3]!Table13456[Цена],"",0,1)</f>
        <v>9000</v>
      </c>
      <c r="J8573" s="2" t="str">
        <f>M01_SETTINGS!$F$2</f>
        <v>KASPI</v>
      </c>
    </row>
    <row r="8574" spans="1:10" x14ac:dyDescent="0.35">
      <c r="A8574" s="3">
        <f>_xlfn.XLOOKUP(Table16[[#This Row],[OrderID]],[3]!Table13456[No заказа],[3]!Table13456[Дата
отправки],"",0,1)</f>
        <v>45546</v>
      </c>
      <c r="B8574" s="2">
        <v>410019946</v>
      </c>
      <c r="C8574" s="2"/>
      <c r="D8574" s="2"/>
      <c r="E8574" s="3"/>
      <c r="F8574" s="3"/>
      <c r="H8574" s="5">
        <f>_xlfn.XLOOKUP(Table16[[#This Row],[OrderID]],[3]!Table13456[No заказа],[3]!Table13456[Количество],"",0,1)</f>
        <v>1</v>
      </c>
      <c r="I8574" s="5">
        <f>_xlfn.XLOOKUP(Table16[[#This Row],[OrderID]],[3]!Table13456[No заказа],[3]!Table13456[Цена],"",0,1)</f>
        <v>9799</v>
      </c>
      <c r="J8574" s="2" t="str">
        <f>M01_SETTINGS!$F$2</f>
        <v>KASPI</v>
      </c>
    </row>
    <row r="8575" spans="1:10" x14ac:dyDescent="0.35">
      <c r="A8575" s="3">
        <f>_xlfn.XLOOKUP(Table16[[#This Row],[OrderID]],[3]!Table13456[No заказа],[3]!Table13456[Дата
отправки],"",0,1)</f>
        <v>45546</v>
      </c>
      <c r="B8575" s="2">
        <v>410084767</v>
      </c>
      <c r="C8575" s="2"/>
      <c r="D8575" s="2"/>
      <c r="E8575" s="3"/>
      <c r="F8575" s="3"/>
      <c r="H8575" s="5">
        <f>_xlfn.XLOOKUP(Table16[[#This Row],[OrderID]],[3]!Table13456[No заказа],[3]!Table13456[Количество],"",0,1)</f>
        <v>1</v>
      </c>
      <c r="I8575" s="5">
        <f>_xlfn.XLOOKUP(Table16[[#This Row],[OrderID]],[3]!Table13456[No заказа],[3]!Table13456[Цена],"",0,1)</f>
        <v>8850</v>
      </c>
      <c r="J8575" s="2" t="str">
        <f>M01_SETTINGS!$F$2</f>
        <v>KASPI</v>
      </c>
    </row>
    <row r="8576" spans="1:10" x14ac:dyDescent="0.35">
      <c r="A8576" s="3">
        <f>_xlfn.XLOOKUP(Table16[[#This Row],[OrderID]],[3]!Table13456[No заказа],[3]!Table13456[Дата
отправки],"",0,1)</f>
        <v>45546</v>
      </c>
      <c r="B8576" s="2">
        <v>410090041</v>
      </c>
      <c r="C8576" s="2"/>
      <c r="D8576" s="2"/>
      <c r="E8576" s="3"/>
      <c r="F8576" s="3"/>
      <c r="H8576" s="5">
        <f>_xlfn.XLOOKUP(Table16[[#This Row],[OrderID]],[3]!Table13456[No заказа],[3]!Table13456[Количество],"",0,1)</f>
        <v>1</v>
      </c>
      <c r="I8576" s="5">
        <f>_xlfn.XLOOKUP(Table16[[#This Row],[OrderID]],[3]!Table13456[No заказа],[3]!Table13456[Цена],"",0,1)</f>
        <v>9619</v>
      </c>
      <c r="J8576" s="2" t="str">
        <f>M01_SETTINGS!$F$2</f>
        <v>KASPI</v>
      </c>
    </row>
    <row r="8577" spans="1:10" x14ac:dyDescent="0.35">
      <c r="A8577" s="3">
        <f>_xlfn.XLOOKUP(Table16[[#This Row],[OrderID]],[3]!Table13456[No заказа],[3]!Table13456[Дата
отправки],"",0,1)</f>
        <v>45546</v>
      </c>
      <c r="B8577" s="2">
        <v>410090041</v>
      </c>
      <c r="C8577" s="2"/>
      <c r="D8577" s="2"/>
      <c r="E8577" s="3"/>
      <c r="F8577" s="3"/>
      <c r="H8577" s="5">
        <f>_xlfn.XLOOKUP(Table16[[#This Row],[OrderID]],[3]!Table13456[No заказа],[3]!Table13456[Количество],"",0,1)</f>
        <v>1</v>
      </c>
      <c r="I8577" s="5">
        <f>_xlfn.XLOOKUP(Table16[[#This Row],[OrderID]],[3]!Table13456[No заказа],[3]!Table13456[Цена],"",0,1)</f>
        <v>9619</v>
      </c>
      <c r="J8577" s="2" t="str">
        <f>M01_SETTINGS!$F$2</f>
        <v>KASPI</v>
      </c>
    </row>
    <row r="8578" spans="1:10" x14ac:dyDescent="0.35">
      <c r="A8578" s="3">
        <f>_xlfn.XLOOKUP(Table16[[#This Row],[OrderID]],[3]!Table13456[No заказа],[3]!Table13456[Дата
отправки],"",0,1)</f>
        <v>45546</v>
      </c>
      <c r="B8578" s="2">
        <v>409988150</v>
      </c>
      <c r="C8578" s="2"/>
      <c r="D8578" s="2"/>
      <c r="E8578" s="3"/>
      <c r="F8578" s="3"/>
      <c r="H8578" s="5">
        <f>_xlfn.XLOOKUP(Table16[[#This Row],[OrderID]],[3]!Table13456[No заказа],[3]!Table13456[Количество],"",0,1)</f>
        <v>1</v>
      </c>
      <c r="I8578" s="5">
        <f>_xlfn.XLOOKUP(Table16[[#This Row],[OrderID]],[3]!Table13456[No заказа],[3]!Table13456[Цена],"",0,1)</f>
        <v>8638</v>
      </c>
      <c r="J8578" s="2" t="str">
        <f>M01_SETTINGS!$F$2</f>
        <v>KASPI</v>
      </c>
    </row>
    <row r="8579" spans="1:10" x14ac:dyDescent="0.35">
      <c r="A8579" s="3">
        <f>_xlfn.XLOOKUP(Table16[[#This Row],[OrderID]],[3]!Table13456[No заказа],[3]!Table13456[Дата
отправки],"",0,1)</f>
        <v>45546</v>
      </c>
      <c r="B8579" s="2">
        <v>409679136</v>
      </c>
      <c r="C8579" s="2"/>
      <c r="D8579" s="2"/>
      <c r="E8579" s="3"/>
      <c r="F8579" s="3"/>
      <c r="H8579" s="5">
        <f>_xlfn.XLOOKUP(Table16[[#This Row],[OrderID]],[3]!Table13456[No заказа],[3]!Table13456[Количество],"",0,1)</f>
        <v>1</v>
      </c>
      <c r="I8579" s="5">
        <f>_xlfn.XLOOKUP(Table16[[#This Row],[OrderID]],[3]!Table13456[No заказа],[3]!Table13456[Цена],"",0,1)</f>
        <v>9000</v>
      </c>
      <c r="J8579" s="2" t="str">
        <f>M01_SETTINGS!$F$2</f>
        <v>KASPI</v>
      </c>
    </row>
    <row r="8580" spans="1:10" x14ac:dyDescent="0.35">
      <c r="A8580" s="3">
        <f>_xlfn.XLOOKUP(Table16[[#This Row],[OrderID]],[3]!Table13456[No заказа],[3]!Table13456[Дата
отправки],"",0,1)</f>
        <v>45546</v>
      </c>
      <c r="B8580" s="2">
        <v>409624357</v>
      </c>
      <c r="C8580" s="2"/>
      <c r="D8580" s="2"/>
      <c r="E8580" s="3"/>
      <c r="F8580" s="3"/>
      <c r="H8580" s="5">
        <f>_xlfn.XLOOKUP(Table16[[#This Row],[OrderID]],[3]!Table13456[No заказа],[3]!Table13456[Количество],"",0,1)</f>
        <v>1</v>
      </c>
      <c r="I8580" s="5">
        <f>_xlfn.XLOOKUP(Table16[[#This Row],[OrderID]],[3]!Table13456[No заказа],[3]!Table13456[Цена],"",0,1)</f>
        <v>7999</v>
      </c>
      <c r="J8580" s="2" t="str">
        <f>M01_SETTINGS!$F$2</f>
        <v>KASPI</v>
      </c>
    </row>
    <row r="8581" spans="1:10" x14ac:dyDescent="0.35">
      <c r="A8581" s="3">
        <f>_xlfn.XLOOKUP(Table16[[#This Row],[OrderID]],[3]!Table13456[No заказа],[3]!Table13456[Дата
отправки],"",0,1)</f>
        <v>45546</v>
      </c>
      <c r="B8581" s="2">
        <v>410121878</v>
      </c>
      <c r="C8581" s="2"/>
      <c r="D8581" s="2"/>
      <c r="E8581" s="3"/>
      <c r="F8581" s="3"/>
      <c r="H8581" s="5">
        <f>_xlfn.XLOOKUP(Table16[[#This Row],[OrderID]],[3]!Table13456[No заказа],[3]!Table13456[Количество],"",0,1)</f>
        <v>1</v>
      </c>
      <c r="I8581" s="5">
        <f>_xlfn.XLOOKUP(Table16[[#This Row],[OrderID]],[3]!Table13456[No заказа],[3]!Table13456[Цена],"",0,1)</f>
        <v>7999</v>
      </c>
      <c r="J8581" s="2" t="str">
        <f>M01_SETTINGS!$F$2</f>
        <v>KASPI</v>
      </c>
    </row>
    <row r="8582" spans="1:10" x14ac:dyDescent="0.35">
      <c r="A8582" s="3">
        <f>_xlfn.XLOOKUP(Table16[[#This Row],[OrderID]],[3]!Table13456[No заказа],[3]!Table13456[Дата
отправки],"",0,1)</f>
        <v>45546</v>
      </c>
      <c r="B8582" s="2">
        <v>409908258</v>
      </c>
      <c r="C8582" s="2"/>
      <c r="D8582" s="2"/>
      <c r="E8582" s="3"/>
      <c r="F8582" s="3"/>
      <c r="H8582" s="5">
        <f>_xlfn.XLOOKUP(Table16[[#This Row],[OrderID]],[3]!Table13456[No заказа],[3]!Table13456[Количество],"",0,1)</f>
        <v>1</v>
      </c>
      <c r="I8582" s="5">
        <f>_xlfn.XLOOKUP(Table16[[#This Row],[OrderID]],[3]!Table13456[No заказа],[3]!Table13456[Цена],"",0,1)</f>
        <v>13523</v>
      </c>
      <c r="J8582" s="2" t="str">
        <f>M01_SETTINGS!$F$2</f>
        <v>KASPI</v>
      </c>
    </row>
    <row r="8583" spans="1:10" x14ac:dyDescent="0.35">
      <c r="A8583" s="3">
        <f>_xlfn.XLOOKUP(Table16[[#This Row],[OrderID]],[3]!Table13456[No заказа],[3]!Table13456[Дата
отправки],"",0,1)</f>
        <v>45546</v>
      </c>
      <c r="B8583" s="2">
        <v>409879363</v>
      </c>
      <c r="C8583" s="2"/>
      <c r="D8583" s="2"/>
      <c r="E8583" s="3"/>
      <c r="F8583" s="3"/>
      <c r="H8583" s="5">
        <f>_xlfn.XLOOKUP(Table16[[#This Row],[OrderID]],[3]!Table13456[No заказа],[3]!Table13456[Количество],"",0,1)</f>
        <v>1</v>
      </c>
      <c r="I8583" s="5">
        <f>_xlfn.XLOOKUP(Table16[[#This Row],[OrderID]],[3]!Table13456[No заказа],[3]!Table13456[Цена],"",0,1)</f>
        <v>15479</v>
      </c>
      <c r="J8583" s="2" t="str">
        <f>M01_SETTINGS!$F$2</f>
        <v>KASPI</v>
      </c>
    </row>
    <row r="8584" spans="1:10" x14ac:dyDescent="0.35">
      <c r="A8584" s="3">
        <f>_xlfn.XLOOKUP(Table16[[#This Row],[OrderID]],[3]!Table13456[No заказа],[3]!Table13456[Дата
отправки],"",0,1)</f>
        <v>45546</v>
      </c>
      <c r="B8584" s="2">
        <v>409624748</v>
      </c>
      <c r="C8584" s="2"/>
      <c r="D8584" s="2"/>
      <c r="E8584" s="3"/>
      <c r="F8584" s="3"/>
      <c r="H8584" s="5">
        <f>_xlfn.XLOOKUP(Table16[[#This Row],[OrderID]],[3]!Table13456[No заказа],[3]!Table13456[Количество],"",0,1)</f>
        <v>1</v>
      </c>
      <c r="I8584" s="5">
        <f>_xlfn.XLOOKUP(Table16[[#This Row],[OrderID]],[3]!Table13456[No заказа],[3]!Table13456[Цена],"",0,1)</f>
        <v>9523</v>
      </c>
      <c r="J8584" s="2" t="str">
        <f>M01_SETTINGS!$F$2</f>
        <v>KASPI</v>
      </c>
    </row>
    <row r="8585" spans="1:10" x14ac:dyDescent="0.35">
      <c r="A8585" s="3">
        <f>_xlfn.XLOOKUP(Table16[[#This Row],[OrderID]],[3]!Table13456[No заказа],[3]!Table13456[Дата
отправки],"",0,1)</f>
        <v>45546</v>
      </c>
      <c r="B8585" s="2">
        <v>409595963</v>
      </c>
      <c r="C8585" s="2"/>
      <c r="D8585" s="2"/>
      <c r="E8585" s="3"/>
      <c r="F8585" s="3"/>
      <c r="H8585" s="5">
        <f>_xlfn.XLOOKUP(Table16[[#This Row],[OrderID]],[3]!Table13456[No заказа],[3]!Table13456[Количество],"",0,1)</f>
        <v>1</v>
      </c>
      <c r="I8585" s="5">
        <f>_xlfn.XLOOKUP(Table16[[#This Row],[OrderID]],[3]!Table13456[No заказа],[3]!Table13456[Цена],"",0,1)</f>
        <v>9530</v>
      </c>
      <c r="J8585" s="2" t="str">
        <f>M01_SETTINGS!$F$2</f>
        <v>KASPI</v>
      </c>
    </row>
    <row r="8586" spans="1:10" x14ac:dyDescent="0.35">
      <c r="A8586" s="3">
        <f>_xlfn.XLOOKUP(Table16[[#This Row],[OrderID]],[3]!Table13456[No заказа],[3]!Table13456[Дата
отправки],"",0,1)</f>
        <v>45546</v>
      </c>
      <c r="B8586" s="2">
        <v>409899026</v>
      </c>
      <c r="C8586" s="2"/>
      <c r="D8586" s="2"/>
      <c r="E8586" s="3"/>
      <c r="F8586" s="3"/>
      <c r="H8586" s="5">
        <f>_xlfn.XLOOKUP(Table16[[#This Row],[OrderID]],[3]!Table13456[No заказа],[3]!Table13456[Количество],"",0,1)</f>
        <v>1</v>
      </c>
      <c r="I8586" s="5">
        <f>_xlfn.XLOOKUP(Table16[[#This Row],[OrderID]],[3]!Table13456[No заказа],[3]!Table13456[Цена],"",0,1)</f>
        <v>9000</v>
      </c>
      <c r="J8586" s="2" t="str">
        <f>M01_SETTINGS!$F$2</f>
        <v>KASPI</v>
      </c>
    </row>
    <row r="8587" spans="1:10" x14ac:dyDescent="0.35">
      <c r="A8587" s="3">
        <f>_xlfn.XLOOKUP(Table16[[#This Row],[OrderID]],[3]!Table13456[No заказа],[3]!Table13456[Дата
отправки],"",0,1)</f>
        <v>45546</v>
      </c>
      <c r="B8587" s="2">
        <v>409842145</v>
      </c>
      <c r="C8587" s="2"/>
      <c r="D8587" s="2"/>
      <c r="E8587" s="3"/>
      <c r="F8587" s="3"/>
      <c r="H8587" s="5">
        <f>_xlfn.XLOOKUP(Table16[[#This Row],[OrderID]],[3]!Table13456[No заказа],[3]!Table13456[Количество],"",0,1)</f>
        <v>1</v>
      </c>
      <c r="I8587" s="5">
        <f>_xlfn.XLOOKUP(Table16[[#This Row],[OrderID]],[3]!Table13456[No заказа],[3]!Table13456[Цена],"",0,1)</f>
        <v>9000</v>
      </c>
      <c r="J8587" s="2" t="str">
        <f>M01_SETTINGS!$F$2</f>
        <v>KASPI</v>
      </c>
    </row>
    <row r="8588" spans="1:10" x14ac:dyDescent="0.35">
      <c r="A8588" s="3">
        <f>_xlfn.XLOOKUP(Table16[[#This Row],[OrderID]],[3]!Table13456[No заказа],[3]!Table13456[Дата
отправки],"",0,1)</f>
        <v>45546</v>
      </c>
      <c r="B8588" s="2">
        <v>409784822</v>
      </c>
      <c r="C8588" s="2"/>
      <c r="D8588" s="2"/>
      <c r="E8588" s="3"/>
      <c r="F8588" s="3"/>
      <c r="H8588" s="5">
        <f>_xlfn.XLOOKUP(Table16[[#This Row],[OrderID]],[3]!Table13456[No заказа],[3]!Table13456[Количество],"",0,1)</f>
        <v>1</v>
      </c>
      <c r="I8588" s="5">
        <f>_xlfn.XLOOKUP(Table16[[#This Row],[OrderID]],[3]!Table13456[No заказа],[3]!Table13456[Цена],"",0,1)</f>
        <v>11498</v>
      </c>
      <c r="J8588" s="2" t="str">
        <f>M01_SETTINGS!$F$2</f>
        <v>KASPI</v>
      </c>
    </row>
    <row r="8589" spans="1:10" x14ac:dyDescent="0.35">
      <c r="A8589" s="3">
        <f>_xlfn.XLOOKUP(Table16[[#This Row],[OrderID]],[3]!Table13456[No заказа],[3]!Table13456[Дата
отправки],"",0,1)</f>
        <v>45546</v>
      </c>
      <c r="B8589" s="2">
        <v>409843327</v>
      </c>
      <c r="C8589" s="2"/>
      <c r="D8589" s="2"/>
      <c r="E8589" s="3"/>
      <c r="F8589" s="3"/>
      <c r="H8589" s="5">
        <f>_xlfn.XLOOKUP(Table16[[#This Row],[OrderID]],[3]!Table13456[No заказа],[3]!Table13456[Количество],"",0,1)</f>
        <v>1</v>
      </c>
      <c r="I8589" s="5">
        <f>_xlfn.XLOOKUP(Table16[[#This Row],[OrderID]],[3]!Table13456[No заказа],[3]!Table13456[Цена],"",0,1)</f>
        <v>11285</v>
      </c>
      <c r="J8589" s="2" t="str">
        <f>M01_SETTINGS!$F$2</f>
        <v>KASPI</v>
      </c>
    </row>
    <row r="8590" spans="1:10" x14ac:dyDescent="0.35">
      <c r="A8590" s="3">
        <f>_xlfn.XLOOKUP(Table16[[#This Row],[OrderID]],[3]!Table13456[No заказа],[3]!Table13456[Дата
отправки],"",0,1)</f>
        <v>45546</v>
      </c>
      <c r="B8590" s="2">
        <v>410071518</v>
      </c>
      <c r="C8590" s="2"/>
      <c r="D8590" s="2"/>
      <c r="E8590" s="3"/>
      <c r="F8590" s="3"/>
      <c r="H8590" s="5">
        <f>_xlfn.XLOOKUP(Table16[[#This Row],[OrderID]],[3]!Table13456[No заказа],[3]!Table13456[Количество],"",0,1)</f>
        <v>1</v>
      </c>
      <c r="I8590" s="5">
        <f>_xlfn.XLOOKUP(Table16[[#This Row],[OrderID]],[3]!Table13456[No заказа],[3]!Table13456[Цена],"",0,1)</f>
        <v>15375</v>
      </c>
      <c r="J8590" s="2" t="str">
        <f>M01_SETTINGS!$F$2</f>
        <v>KASPI</v>
      </c>
    </row>
    <row r="8591" spans="1:10" x14ac:dyDescent="0.35">
      <c r="A8591" s="3">
        <f>_xlfn.XLOOKUP(Table16[[#This Row],[OrderID]],[3]!Table13456[No заказа],[3]!Table13456[Дата
отправки],"",0,1)</f>
        <v>45546</v>
      </c>
      <c r="B8591" s="2">
        <v>410064014</v>
      </c>
      <c r="C8591" s="2"/>
      <c r="D8591" s="2"/>
      <c r="E8591" s="3"/>
      <c r="F8591" s="3"/>
      <c r="H8591" s="5">
        <f>_xlfn.XLOOKUP(Table16[[#This Row],[OrderID]],[3]!Table13456[No заказа],[3]!Table13456[Количество],"",0,1)</f>
        <v>1</v>
      </c>
      <c r="I8591" s="5">
        <f>_xlfn.XLOOKUP(Table16[[#This Row],[OrderID]],[3]!Table13456[No заказа],[3]!Table13456[Цена],"",0,1)</f>
        <v>8638</v>
      </c>
      <c r="J8591" s="2" t="str">
        <f>M01_SETTINGS!$F$2</f>
        <v>KASPI</v>
      </c>
    </row>
    <row r="8592" spans="1:10" x14ac:dyDescent="0.35">
      <c r="A8592" s="3">
        <f>_xlfn.XLOOKUP(Table16[[#This Row],[OrderID]],[3]!Table13456[No заказа],[3]!Table13456[Дата
отправки],"",0,1)</f>
        <v>45546</v>
      </c>
      <c r="B8592" s="2">
        <v>409671048</v>
      </c>
      <c r="C8592" s="2"/>
      <c r="D8592" s="2"/>
      <c r="E8592" s="3"/>
      <c r="F8592" s="3"/>
      <c r="H8592" s="5">
        <f>_xlfn.XLOOKUP(Table16[[#This Row],[OrderID]],[3]!Table13456[No заказа],[3]!Table13456[Количество],"",0,1)</f>
        <v>1</v>
      </c>
      <c r="I8592" s="5">
        <f>_xlfn.XLOOKUP(Table16[[#This Row],[OrderID]],[3]!Table13456[No заказа],[3]!Table13456[Цена],"",0,1)</f>
        <v>7952</v>
      </c>
      <c r="J8592" s="2" t="str">
        <f>M01_SETTINGS!$F$2</f>
        <v>KASPI</v>
      </c>
    </row>
    <row r="8593" spans="1:10" x14ac:dyDescent="0.35">
      <c r="A8593" s="3">
        <f>_xlfn.XLOOKUP(Table16[[#This Row],[OrderID]],[3]!Table13456[No заказа],[3]!Table13456[Дата
отправки],"",0,1)</f>
        <v>45546</v>
      </c>
      <c r="B8593" s="2">
        <v>409793907</v>
      </c>
      <c r="C8593" s="2"/>
      <c r="D8593" s="2"/>
      <c r="E8593" s="3"/>
      <c r="F8593" s="3"/>
      <c r="H8593" s="5">
        <f>_xlfn.XLOOKUP(Table16[[#This Row],[OrderID]],[3]!Table13456[No заказа],[3]!Table13456[Количество],"",0,1)</f>
        <v>1</v>
      </c>
      <c r="I8593" s="5">
        <f>_xlfn.XLOOKUP(Table16[[#This Row],[OrderID]],[3]!Table13456[No заказа],[3]!Table13456[Цена],"",0,1)</f>
        <v>7952</v>
      </c>
      <c r="J8593" s="2" t="str">
        <f>M01_SETTINGS!$F$2</f>
        <v>KASPI</v>
      </c>
    </row>
    <row r="8594" spans="1:10" x14ac:dyDescent="0.35">
      <c r="A8594" s="3">
        <f>_xlfn.XLOOKUP(Table16[[#This Row],[OrderID]],[3]!Table13456[No заказа],[3]!Table13456[Дата
отправки],"",0,1)</f>
        <v>45546</v>
      </c>
      <c r="B8594" s="2">
        <v>409889911</v>
      </c>
      <c r="C8594" s="2"/>
      <c r="D8594" s="2"/>
      <c r="E8594" s="3"/>
      <c r="F8594" s="3"/>
      <c r="H8594" s="5">
        <f>_xlfn.XLOOKUP(Table16[[#This Row],[OrderID]],[3]!Table13456[No заказа],[3]!Table13456[Количество],"",0,1)</f>
        <v>1</v>
      </c>
      <c r="I8594" s="5">
        <f>_xlfn.XLOOKUP(Table16[[#This Row],[OrderID]],[3]!Table13456[No заказа],[3]!Table13456[Цена],"",0,1)</f>
        <v>7952</v>
      </c>
      <c r="J8594" s="2" t="str">
        <f>M01_SETTINGS!$F$2</f>
        <v>KASPI</v>
      </c>
    </row>
    <row r="8595" spans="1:10" x14ac:dyDescent="0.35">
      <c r="A8595" s="3">
        <f>_xlfn.XLOOKUP(Table16[[#This Row],[OrderID]],[3]!Table13456[No заказа],[3]!Table13456[Дата
отправки],"",0,1)</f>
        <v>45546</v>
      </c>
      <c r="B8595" s="2">
        <v>409753509</v>
      </c>
      <c r="C8595" s="2"/>
      <c r="D8595" s="2"/>
      <c r="E8595" s="3"/>
      <c r="F8595" s="3"/>
      <c r="H8595" s="5">
        <f>_xlfn.XLOOKUP(Table16[[#This Row],[OrderID]],[3]!Table13456[No заказа],[3]!Table13456[Количество],"",0,1)</f>
        <v>1</v>
      </c>
      <c r="I8595" s="5">
        <f>_xlfn.XLOOKUP(Table16[[#This Row],[OrderID]],[3]!Table13456[No заказа],[3]!Table13456[Цена],"",0,1)</f>
        <v>9799</v>
      </c>
      <c r="J8595" s="2" t="str">
        <f>M01_SETTINGS!$F$2</f>
        <v>KASPI</v>
      </c>
    </row>
    <row r="8596" spans="1:10" x14ac:dyDescent="0.35">
      <c r="A8596" s="3">
        <f>_xlfn.XLOOKUP(Table16[[#This Row],[OrderID]],[3]!Table13456[No заказа],[3]!Table13456[Дата
отправки],"",0,1)</f>
        <v>45546</v>
      </c>
      <c r="B8596" s="2">
        <v>409675063</v>
      </c>
      <c r="C8596" s="2"/>
      <c r="D8596" s="2"/>
      <c r="E8596" s="3"/>
      <c r="F8596" s="3"/>
      <c r="H8596" s="5">
        <f>_xlfn.XLOOKUP(Table16[[#This Row],[OrderID]],[3]!Table13456[No заказа],[3]!Table13456[Количество],"",0,1)</f>
        <v>1</v>
      </c>
      <c r="I8596" s="5">
        <f>_xlfn.XLOOKUP(Table16[[#This Row],[OrderID]],[3]!Table13456[No заказа],[3]!Table13456[Цена],"",0,1)</f>
        <v>9000</v>
      </c>
      <c r="J8596" s="2" t="str">
        <f>M01_SETTINGS!$F$2</f>
        <v>KASPI</v>
      </c>
    </row>
    <row r="8597" spans="1:10" x14ac:dyDescent="0.35">
      <c r="A8597" s="3">
        <f>_xlfn.XLOOKUP(Table16[[#This Row],[OrderID]],[3]!Table13456[No заказа],[3]!Table13456[Дата
отправки],"",0,1)</f>
        <v>45546</v>
      </c>
      <c r="B8597" s="2">
        <v>410091869</v>
      </c>
      <c r="C8597" s="2"/>
      <c r="D8597" s="2"/>
      <c r="E8597" s="3"/>
      <c r="F8597" s="3"/>
      <c r="H8597" s="5">
        <f>_xlfn.XLOOKUP(Table16[[#This Row],[OrderID]],[3]!Table13456[No заказа],[3]!Table13456[Количество],"",0,1)</f>
        <v>1</v>
      </c>
      <c r="I8597" s="5">
        <f>_xlfn.XLOOKUP(Table16[[#This Row],[OrderID]],[3]!Table13456[No заказа],[3]!Table13456[Цена],"",0,1)</f>
        <v>9619</v>
      </c>
      <c r="J8597" s="2" t="str">
        <f>M01_SETTINGS!$F$2</f>
        <v>KASPI</v>
      </c>
    </row>
    <row r="8598" spans="1:10" x14ac:dyDescent="0.35">
      <c r="A8598" s="3">
        <f>_xlfn.XLOOKUP(Table16[[#This Row],[OrderID]],[3]!Table13456[No заказа],[3]!Table13456[Дата
отправки],"",0,1)</f>
        <v>45546</v>
      </c>
      <c r="B8598" s="2">
        <v>409722437</v>
      </c>
      <c r="C8598" s="2"/>
      <c r="D8598" s="2"/>
      <c r="E8598" s="3"/>
      <c r="F8598" s="3"/>
      <c r="H8598" s="5">
        <f>_xlfn.XLOOKUP(Table16[[#This Row],[OrderID]],[3]!Table13456[No заказа],[3]!Table13456[Количество],"",0,1)</f>
        <v>1</v>
      </c>
      <c r="I8598" s="5">
        <f>_xlfn.XLOOKUP(Table16[[#This Row],[OrderID]],[3]!Table13456[No заказа],[3]!Table13456[Цена],"",0,1)</f>
        <v>9493</v>
      </c>
      <c r="J8598" s="2" t="str">
        <f>M01_SETTINGS!$F$2</f>
        <v>KASPI</v>
      </c>
    </row>
    <row r="8599" spans="1:10" x14ac:dyDescent="0.35">
      <c r="A8599" s="3">
        <f>_xlfn.XLOOKUP(Table16[[#This Row],[OrderID]],[3]!Table13456[No заказа],[3]!Table13456[Дата
отправки],"",0,1)</f>
        <v>45546</v>
      </c>
      <c r="B8599" s="2">
        <v>409773723</v>
      </c>
      <c r="C8599" s="2"/>
      <c r="D8599" s="2"/>
      <c r="E8599" s="3"/>
      <c r="F8599" s="3"/>
      <c r="H8599" s="5">
        <f>_xlfn.XLOOKUP(Table16[[#This Row],[OrderID]],[3]!Table13456[No заказа],[3]!Table13456[Количество],"",0,1)</f>
        <v>1</v>
      </c>
      <c r="I8599" s="5">
        <f>_xlfn.XLOOKUP(Table16[[#This Row],[OrderID]],[3]!Table13456[No заказа],[3]!Table13456[Цена],"",0,1)</f>
        <v>9619</v>
      </c>
      <c r="J8599" s="2" t="str">
        <f>M01_SETTINGS!$F$2</f>
        <v>KASPI</v>
      </c>
    </row>
    <row r="8600" spans="1:10" x14ac:dyDescent="0.35">
      <c r="A8600" s="3">
        <f>_xlfn.XLOOKUP(Table16[[#This Row],[OrderID]],[3]!Table13456[No заказа],[3]!Table13456[Дата
отправки],"",0,1)</f>
        <v>45545</v>
      </c>
      <c r="B8600" s="2">
        <v>409114395</v>
      </c>
      <c r="C8600" s="2"/>
      <c r="D8600" s="2"/>
      <c r="E8600" s="3"/>
      <c r="F8600" s="3"/>
      <c r="H8600" s="5">
        <f>_xlfn.XLOOKUP(Table16[[#This Row],[OrderID]],[3]!Table13456[No заказа],[3]!Table13456[Количество],"",0,1)</f>
        <v>1</v>
      </c>
      <c r="I8600" s="5">
        <f>_xlfn.XLOOKUP(Table16[[#This Row],[OrderID]],[3]!Table13456[No заказа],[3]!Table13456[Цена],"",0,1)</f>
        <v>9766</v>
      </c>
      <c r="J8600" s="2" t="str">
        <f>M01_SETTINGS!$F$2</f>
        <v>KASPI</v>
      </c>
    </row>
    <row r="8601" spans="1:10" x14ac:dyDescent="0.35">
      <c r="A8601" s="3">
        <f>_xlfn.XLOOKUP(Table16[[#This Row],[OrderID]],[3]!Table13456[No заказа],[3]!Table13456[Дата
отправки],"",0,1)</f>
        <v>45545</v>
      </c>
      <c r="B8601" s="2">
        <v>409230853</v>
      </c>
      <c r="C8601" s="2"/>
      <c r="D8601" s="2"/>
      <c r="E8601" s="3"/>
      <c r="F8601" s="3"/>
      <c r="H8601" s="5">
        <f>_xlfn.XLOOKUP(Table16[[#This Row],[OrderID]],[3]!Table13456[No заказа],[3]!Table13456[Количество],"",0,1)</f>
        <v>1</v>
      </c>
      <c r="I8601" s="5">
        <f>_xlfn.XLOOKUP(Table16[[#This Row],[OrderID]],[3]!Table13456[No заказа],[3]!Table13456[Цена],"",0,1)</f>
        <v>9799</v>
      </c>
      <c r="J8601" s="2" t="str">
        <f>M01_SETTINGS!$F$2</f>
        <v>KASPI</v>
      </c>
    </row>
    <row r="8602" spans="1:10" x14ac:dyDescent="0.35">
      <c r="A8602" s="3">
        <f>_xlfn.XLOOKUP(Table16[[#This Row],[OrderID]],[3]!Table13456[No заказа],[3]!Table13456[Дата
отправки],"",0,1)</f>
        <v>45545</v>
      </c>
      <c r="B8602" s="2">
        <v>409167291</v>
      </c>
      <c r="C8602" s="2"/>
      <c r="D8602" s="2"/>
      <c r="E8602" s="3"/>
      <c r="F8602" s="3"/>
      <c r="H8602" s="5">
        <f>_xlfn.XLOOKUP(Table16[[#This Row],[OrderID]],[3]!Table13456[No заказа],[3]!Table13456[Количество],"",0,1)</f>
        <v>1</v>
      </c>
      <c r="I8602" s="5">
        <f>_xlfn.XLOOKUP(Table16[[#This Row],[OrderID]],[3]!Table13456[No заказа],[3]!Table13456[Цена],"",0,1)</f>
        <v>9000</v>
      </c>
      <c r="J8602" s="2" t="str">
        <f>M01_SETTINGS!$F$2</f>
        <v>KASPI</v>
      </c>
    </row>
    <row r="8603" spans="1:10" x14ac:dyDescent="0.35">
      <c r="A8603" s="3">
        <f>_xlfn.XLOOKUP(Table16[[#This Row],[OrderID]],[3]!Table13456[No заказа],[3]!Table13456[Дата
отправки],"",0,1)</f>
        <v>45545</v>
      </c>
      <c r="B8603" s="2">
        <v>409545917</v>
      </c>
      <c r="C8603" s="2"/>
      <c r="D8603" s="2"/>
      <c r="E8603" s="3"/>
      <c r="F8603" s="3"/>
      <c r="H8603" s="5">
        <f>_xlfn.XLOOKUP(Table16[[#This Row],[OrderID]],[3]!Table13456[No заказа],[3]!Table13456[Количество],"",0,1)</f>
        <v>1</v>
      </c>
      <c r="I8603" s="5">
        <f>_xlfn.XLOOKUP(Table16[[#This Row],[OrderID]],[3]!Table13456[No заказа],[3]!Table13456[Цена],"",0,1)</f>
        <v>9000</v>
      </c>
      <c r="J8603" s="2" t="str">
        <f>M01_SETTINGS!$F$2</f>
        <v>KASPI</v>
      </c>
    </row>
    <row r="8604" spans="1:10" x14ac:dyDescent="0.35">
      <c r="A8604" s="3">
        <f>_xlfn.XLOOKUP(Table16[[#This Row],[OrderID]],[3]!Table13456[No заказа],[3]!Table13456[Дата
отправки],"",0,1)</f>
        <v>45545</v>
      </c>
      <c r="B8604" s="2">
        <v>409174286</v>
      </c>
      <c r="C8604" s="2"/>
      <c r="D8604" s="2"/>
      <c r="E8604" s="3"/>
      <c r="F8604" s="3"/>
      <c r="H8604" s="5">
        <f>_xlfn.XLOOKUP(Table16[[#This Row],[OrderID]],[3]!Table13456[No заказа],[3]!Table13456[Количество],"",0,1)</f>
        <v>1</v>
      </c>
      <c r="I8604" s="5">
        <f>_xlfn.XLOOKUP(Table16[[#This Row],[OrderID]],[3]!Table13456[No заказа],[3]!Table13456[Цена],"",0,1)</f>
        <v>9619</v>
      </c>
      <c r="J8604" s="2" t="str">
        <f>M01_SETTINGS!$F$2</f>
        <v>KASPI</v>
      </c>
    </row>
    <row r="8605" spans="1:10" x14ac:dyDescent="0.35">
      <c r="A8605" s="3">
        <f>_xlfn.XLOOKUP(Table16[[#This Row],[OrderID]],[3]!Table13456[No заказа],[3]!Table13456[Дата
отправки],"",0,1)</f>
        <v>45545</v>
      </c>
      <c r="B8605" s="2">
        <v>409410285</v>
      </c>
      <c r="C8605" s="2"/>
      <c r="D8605" s="2"/>
      <c r="E8605" s="3"/>
      <c r="F8605" s="3"/>
      <c r="H8605" s="5">
        <f>_xlfn.XLOOKUP(Table16[[#This Row],[OrderID]],[3]!Table13456[No заказа],[3]!Table13456[Количество],"",0,1)</f>
        <v>1</v>
      </c>
      <c r="I8605" s="5">
        <f>_xlfn.XLOOKUP(Table16[[#This Row],[OrderID]],[3]!Table13456[No заказа],[3]!Table13456[Цена],"",0,1)</f>
        <v>9619</v>
      </c>
      <c r="J8605" s="2" t="str">
        <f>M01_SETTINGS!$F$2</f>
        <v>KASPI</v>
      </c>
    </row>
    <row r="8606" spans="1:10" x14ac:dyDescent="0.35">
      <c r="A8606" s="3">
        <f>_xlfn.XLOOKUP(Table16[[#This Row],[OrderID]],[3]!Table13456[No заказа],[3]!Table13456[Дата
отправки],"",0,1)</f>
        <v>45545</v>
      </c>
      <c r="B8606" s="2">
        <v>409509979</v>
      </c>
      <c r="C8606" s="2"/>
      <c r="D8606" s="2"/>
      <c r="E8606" s="3"/>
      <c r="F8606" s="3"/>
      <c r="H8606" s="5">
        <f>_xlfn.XLOOKUP(Table16[[#This Row],[OrderID]],[3]!Table13456[No заказа],[3]!Table13456[Количество],"",0,1)</f>
        <v>1</v>
      </c>
      <c r="I8606" s="5">
        <f>_xlfn.XLOOKUP(Table16[[#This Row],[OrderID]],[3]!Table13456[No заказа],[3]!Table13456[Цена],"",0,1)</f>
        <v>9619</v>
      </c>
      <c r="J8606" s="2" t="str">
        <f>M01_SETTINGS!$F$2</f>
        <v>KASPI</v>
      </c>
    </row>
    <row r="8607" spans="1:10" x14ac:dyDescent="0.35">
      <c r="A8607" s="3">
        <f>_xlfn.XLOOKUP(Table16[[#This Row],[OrderID]],[3]!Table13456[No заказа],[3]!Table13456[Дата
отправки],"",0,1)</f>
        <v>45545</v>
      </c>
      <c r="B8607" s="2">
        <v>409290948</v>
      </c>
      <c r="C8607" s="2"/>
      <c r="D8607" s="2"/>
      <c r="E8607" s="3"/>
      <c r="F8607" s="3"/>
      <c r="H8607" s="5">
        <f>_xlfn.XLOOKUP(Table16[[#This Row],[OrderID]],[3]!Table13456[No заказа],[3]!Table13456[Количество],"",0,1)</f>
        <v>1</v>
      </c>
      <c r="I8607" s="5">
        <f>_xlfn.XLOOKUP(Table16[[#This Row],[OrderID]],[3]!Table13456[No заказа],[3]!Table13456[Цена],"",0,1)</f>
        <v>11498</v>
      </c>
      <c r="J8607" s="2" t="str">
        <f>M01_SETTINGS!$F$2</f>
        <v>KASPI</v>
      </c>
    </row>
    <row r="8608" spans="1:10" x14ac:dyDescent="0.35">
      <c r="A8608" s="3">
        <f>_xlfn.XLOOKUP(Table16[[#This Row],[OrderID]],[3]!Table13456[No заказа],[3]!Table13456[Дата
отправки],"",0,1)</f>
        <v>45545</v>
      </c>
      <c r="B8608" s="2">
        <v>409366853</v>
      </c>
      <c r="C8608" s="2"/>
      <c r="D8608" s="2"/>
      <c r="E8608" s="3"/>
      <c r="F8608" s="3"/>
      <c r="H8608" s="5">
        <f>_xlfn.XLOOKUP(Table16[[#This Row],[OrderID]],[3]!Table13456[No заказа],[3]!Table13456[Количество],"",0,1)</f>
        <v>1</v>
      </c>
      <c r="I8608" s="5">
        <f>_xlfn.XLOOKUP(Table16[[#This Row],[OrderID]],[3]!Table13456[No заказа],[3]!Table13456[Цена],"",0,1)</f>
        <v>11498</v>
      </c>
      <c r="J8608" s="2" t="str">
        <f>M01_SETTINGS!$F$2</f>
        <v>KASPI</v>
      </c>
    </row>
    <row r="8609" spans="1:10" x14ac:dyDescent="0.35">
      <c r="A8609" s="3">
        <f>_xlfn.XLOOKUP(Table16[[#This Row],[OrderID]],[3]!Table13456[No заказа],[3]!Table13456[Дата
отправки],"",0,1)</f>
        <v>45545</v>
      </c>
      <c r="B8609" s="2">
        <v>409181646</v>
      </c>
      <c r="C8609" s="2"/>
      <c r="D8609" s="2"/>
      <c r="E8609" s="3"/>
      <c r="F8609" s="3"/>
      <c r="H8609" s="5">
        <f>_xlfn.XLOOKUP(Table16[[#This Row],[OrderID]],[3]!Table13456[No заказа],[3]!Table13456[Количество],"",0,1)</f>
        <v>1</v>
      </c>
      <c r="I8609" s="5">
        <f>_xlfn.XLOOKUP(Table16[[#This Row],[OrderID]],[3]!Table13456[No заказа],[3]!Table13456[Цена],"",0,1)</f>
        <v>11285</v>
      </c>
      <c r="J8609" s="2" t="str">
        <f>M01_SETTINGS!$F$2</f>
        <v>KASPI</v>
      </c>
    </row>
    <row r="8610" spans="1:10" x14ac:dyDescent="0.35">
      <c r="A8610" s="3">
        <f>_xlfn.XLOOKUP(Table16[[#This Row],[OrderID]],[3]!Table13456[No заказа],[3]!Table13456[Дата
отправки],"",0,1)</f>
        <v>45545</v>
      </c>
      <c r="B8610" s="2">
        <v>409202982</v>
      </c>
      <c r="C8610" s="2"/>
      <c r="D8610" s="2"/>
      <c r="E8610" s="3"/>
      <c r="F8610" s="3"/>
      <c r="H8610" s="5">
        <f>_xlfn.XLOOKUP(Table16[[#This Row],[OrderID]],[3]!Table13456[No заказа],[3]!Table13456[Количество],"",0,1)</f>
        <v>1</v>
      </c>
      <c r="I8610" s="5">
        <f>_xlfn.XLOOKUP(Table16[[#This Row],[OrderID]],[3]!Table13456[No заказа],[3]!Table13456[Цена],"",0,1)</f>
        <v>8000</v>
      </c>
      <c r="J8610" s="2" t="str">
        <f>M01_SETTINGS!$F$2</f>
        <v>KASPI</v>
      </c>
    </row>
    <row r="8611" spans="1:10" x14ac:dyDescent="0.35">
      <c r="A8611" s="3">
        <f>_xlfn.XLOOKUP(Table16[[#This Row],[OrderID]],[3]!Table13456[No заказа],[3]!Table13456[Дата
отправки],"",0,1)</f>
        <v>45545</v>
      </c>
      <c r="B8611" s="2">
        <v>409576228</v>
      </c>
      <c r="C8611" s="2"/>
      <c r="D8611" s="2"/>
      <c r="E8611" s="3"/>
      <c r="F8611" s="3"/>
      <c r="H8611" s="5">
        <f>_xlfn.XLOOKUP(Table16[[#This Row],[OrderID]],[3]!Table13456[No заказа],[3]!Table13456[Количество],"",0,1)</f>
        <v>1</v>
      </c>
      <c r="I8611" s="5">
        <f>_xlfn.XLOOKUP(Table16[[#This Row],[OrderID]],[3]!Table13456[No заказа],[3]!Table13456[Цена],"",0,1)</f>
        <v>8670</v>
      </c>
      <c r="J8611" s="2" t="str">
        <f>M01_SETTINGS!$F$2</f>
        <v>KASPI</v>
      </c>
    </row>
    <row r="8612" spans="1:10" x14ac:dyDescent="0.35">
      <c r="A8612" s="3">
        <f>_xlfn.XLOOKUP(Table16[[#This Row],[OrderID]],[3]!Table13456[No заказа],[3]!Table13456[Дата
отправки],"",0,1)</f>
        <v>45545</v>
      </c>
      <c r="B8612" s="2">
        <v>409309241</v>
      </c>
      <c r="C8612" s="2"/>
      <c r="D8612" s="2"/>
      <c r="E8612" s="3"/>
      <c r="F8612" s="3"/>
      <c r="H8612" s="5">
        <f>_xlfn.XLOOKUP(Table16[[#This Row],[OrderID]],[3]!Table13456[No заказа],[3]!Table13456[Количество],"",0,1)</f>
        <v>1</v>
      </c>
      <c r="I8612" s="5">
        <f>_xlfn.XLOOKUP(Table16[[#This Row],[OrderID]],[3]!Table13456[No заказа],[3]!Table13456[Цена],"",0,1)</f>
        <v>8911</v>
      </c>
      <c r="J8612" s="2" t="str">
        <f>M01_SETTINGS!$F$2</f>
        <v>KASPI</v>
      </c>
    </row>
    <row r="8613" spans="1:10" x14ac:dyDescent="0.35">
      <c r="A8613" s="3">
        <f>_xlfn.XLOOKUP(Table16[[#This Row],[OrderID]],[3]!Table13456[No заказа],[3]!Table13456[Дата
отправки],"",0,1)</f>
        <v>45545</v>
      </c>
      <c r="B8613" s="2">
        <v>409309249</v>
      </c>
      <c r="C8613" s="2"/>
      <c r="D8613" s="2"/>
      <c r="E8613" s="3"/>
      <c r="F8613" s="3"/>
      <c r="H8613" s="5">
        <f>_xlfn.XLOOKUP(Table16[[#This Row],[OrderID]],[3]!Table13456[No заказа],[3]!Table13456[Количество],"",0,1)</f>
        <v>1</v>
      </c>
      <c r="I8613" s="5">
        <f>_xlfn.XLOOKUP(Table16[[#This Row],[OrderID]],[3]!Table13456[No заказа],[3]!Table13456[Цена],"",0,1)</f>
        <v>8911</v>
      </c>
      <c r="J8613" s="2" t="str">
        <f>M01_SETTINGS!$F$2</f>
        <v>KASPI</v>
      </c>
    </row>
    <row r="8614" spans="1:10" x14ac:dyDescent="0.35">
      <c r="A8614" s="3">
        <f>_xlfn.XLOOKUP(Table16[[#This Row],[OrderID]],[3]!Table13456[No заказа],[3]!Table13456[Дата
отправки],"",0,1)</f>
        <v>45545</v>
      </c>
      <c r="B8614" s="2">
        <v>409207599</v>
      </c>
      <c r="C8614" s="2"/>
      <c r="D8614" s="2"/>
      <c r="E8614" s="3"/>
      <c r="F8614" s="3"/>
      <c r="H8614" s="5">
        <f>_xlfn.XLOOKUP(Table16[[#This Row],[OrderID]],[3]!Table13456[No заказа],[3]!Table13456[Количество],"",0,1)</f>
        <v>1</v>
      </c>
      <c r="I8614" s="5">
        <f>_xlfn.XLOOKUP(Table16[[#This Row],[OrderID]],[3]!Table13456[No заказа],[3]!Table13456[Цена],"",0,1)</f>
        <v>8954</v>
      </c>
      <c r="J8614" s="2" t="str">
        <f>M01_SETTINGS!$F$2</f>
        <v>KASPI</v>
      </c>
    </row>
    <row r="8615" spans="1:10" x14ac:dyDescent="0.35">
      <c r="A8615" s="3">
        <f>_xlfn.XLOOKUP(Table16[[#This Row],[OrderID]],[3]!Table13456[No заказа],[3]!Table13456[Дата
отправки],"",0,1)</f>
        <v>45545</v>
      </c>
      <c r="B8615" s="2">
        <v>408923539</v>
      </c>
      <c r="C8615" s="2"/>
      <c r="D8615" s="2"/>
      <c r="E8615" s="3"/>
      <c r="F8615" s="3"/>
      <c r="H8615" s="5">
        <f>_xlfn.XLOOKUP(Table16[[#This Row],[OrderID]],[3]!Table13456[No заказа],[3]!Table13456[Количество],"",0,1)</f>
        <v>1</v>
      </c>
      <c r="I8615" s="5">
        <f>_xlfn.XLOOKUP(Table16[[#This Row],[OrderID]],[3]!Table13456[No заказа],[3]!Table13456[Цена],"",0,1)</f>
        <v>9799</v>
      </c>
      <c r="J8615" s="2" t="str">
        <f>M01_SETTINGS!$F$2</f>
        <v>KASPI</v>
      </c>
    </row>
    <row r="8616" spans="1:10" x14ac:dyDescent="0.35">
      <c r="A8616" s="3">
        <f>_xlfn.XLOOKUP(Table16[[#This Row],[OrderID]],[3]!Table13456[No заказа],[3]!Table13456[Дата
отправки],"",0,1)</f>
        <v>45545</v>
      </c>
      <c r="B8616" s="2">
        <v>408796004</v>
      </c>
      <c r="C8616" s="2"/>
      <c r="D8616" s="2"/>
      <c r="E8616" s="3"/>
      <c r="F8616" s="3"/>
      <c r="H8616" s="5">
        <f>_xlfn.XLOOKUP(Table16[[#This Row],[OrderID]],[3]!Table13456[No заказа],[3]!Table13456[Количество],"",0,1)</f>
        <v>1</v>
      </c>
      <c r="I8616" s="5">
        <f>_xlfn.XLOOKUP(Table16[[#This Row],[OrderID]],[3]!Table13456[No заказа],[3]!Table13456[Цена],"",0,1)</f>
        <v>8000</v>
      </c>
      <c r="J8616" s="2" t="str">
        <f>M01_SETTINGS!$F$2</f>
        <v>KASPI</v>
      </c>
    </row>
    <row r="8617" spans="1:10" x14ac:dyDescent="0.35">
      <c r="A8617" s="3">
        <f>_xlfn.XLOOKUP(Table16[[#This Row],[OrderID]],[3]!Table13456[No заказа],[3]!Table13456[Дата
отправки],"",0,1)</f>
        <v>45545</v>
      </c>
      <c r="B8617" s="2">
        <v>408954283</v>
      </c>
      <c r="C8617" s="2"/>
      <c r="D8617" s="2"/>
      <c r="E8617" s="3"/>
      <c r="F8617" s="3"/>
      <c r="H8617" s="5">
        <f>_xlfn.XLOOKUP(Table16[[#This Row],[OrderID]],[3]!Table13456[No заказа],[3]!Table13456[Количество],"",0,1)</f>
        <v>1</v>
      </c>
      <c r="I8617" s="5">
        <f>_xlfn.XLOOKUP(Table16[[#This Row],[OrderID]],[3]!Table13456[No заказа],[3]!Table13456[Цена],"",0,1)</f>
        <v>9767</v>
      </c>
      <c r="J8617" s="2" t="str">
        <f>M01_SETTINGS!$F$2</f>
        <v>KASPI</v>
      </c>
    </row>
    <row r="8618" spans="1:10" x14ac:dyDescent="0.35">
      <c r="A8618" s="3">
        <f>_xlfn.XLOOKUP(Table16[[#This Row],[OrderID]],[3]!Table13456[No заказа],[3]!Table13456[Дата
отправки],"",0,1)</f>
        <v>45545</v>
      </c>
      <c r="B8618" s="2">
        <v>408921888</v>
      </c>
      <c r="C8618" s="2"/>
      <c r="D8618" s="2"/>
      <c r="E8618" s="3"/>
      <c r="F8618" s="3"/>
      <c r="H8618" s="5">
        <f>_xlfn.XLOOKUP(Table16[[#This Row],[OrderID]],[3]!Table13456[No заказа],[3]!Table13456[Количество],"",0,1)</f>
        <v>1</v>
      </c>
      <c r="I8618" s="5">
        <f>_xlfn.XLOOKUP(Table16[[#This Row],[OrderID]],[3]!Table13456[No заказа],[3]!Table13456[Цена],"",0,1)</f>
        <v>9857</v>
      </c>
      <c r="J8618" s="2" t="str">
        <f>M01_SETTINGS!$F$2</f>
        <v>KASPI</v>
      </c>
    </row>
    <row r="8619" spans="1:10" x14ac:dyDescent="0.35">
      <c r="A8619" s="3">
        <f>_xlfn.XLOOKUP(Table16[[#This Row],[OrderID]],[3]!Table13456[No заказа],[3]!Table13456[Дата
отправки],"",0,1)</f>
        <v>45545</v>
      </c>
      <c r="B8619" s="2">
        <v>408936292</v>
      </c>
      <c r="C8619" s="2"/>
      <c r="D8619" s="2"/>
      <c r="E8619" s="3"/>
      <c r="F8619" s="3"/>
      <c r="H8619" s="5">
        <f>_xlfn.XLOOKUP(Table16[[#This Row],[OrderID]],[3]!Table13456[No заказа],[3]!Table13456[Количество],"",0,1)</f>
        <v>1</v>
      </c>
      <c r="I8619" s="5">
        <f>_xlfn.XLOOKUP(Table16[[#This Row],[OrderID]],[3]!Table13456[No заказа],[3]!Table13456[Цена],"",0,1)</f>
        <v>8000</v>
      </c>
      <c r="J8619" s="2" t="str">
        <f>M01_SETTINGS!$F$2</f>
        <v>KASPI</v>
      </c>
    </row>
    <row r="8620" spans="1:10" x14ac:dyDescent="0.35">
      <c r="A8620" s="3">
        <f>_xlfn.XLOOKUP(Table16[[#This Row],[OrderID]],[3]!Table13456[No заказа],[3]!Table13456[Дата
отправки],"",0,1)</f>
        <v>45545</v>
      </c>
      <c r="B8620" s="2">
        <v>408983806</v>
      </c>
      <c r="C8620" s="2"/>
      <c r="D8620" s="2"/>
      <c r="E8620" s="3"/>
      <c r="F8620" s="3"/>
      <c r="H8620" s="5">
        <f>_xlfn.XLOOKUP(Table16[[#This Row],[OrderID]],[3]!Table13456[No заказа],[3]!Table13456[Количество],"",0,1)</f>
        <v>1</v>
      </c>
      <c r="I8620" s="5">
        <f>_xlfn.XLOOKUP(Table16[[#This Row],[OrderID]],[3]!Table13456[No заказа],[3]!Table13456[Цена],"",0,1)</f>
        <v>8424</v>
      </c>
      <c r="J8620" s="2" t="str">
        <f>M01_SETTINGS!$F$2</f>
        <v>KASPI</v>
      </c>
    </row>
    <row r="8621" spans="1:10" x14ac:dyDescent="0.35">
      <c r="A8621" s="3">
        <f>_xlfn.XLOOKUP(Table16[[#This Row],[OrderID]],[3]!Table13456[No заказа],[3]!Table13456[Дата
отправки],"",0,1)</f>
        <v>45545</v>
      </c>
      <c r="B8621" s="2">
        <v>409089254</v>
      </c>
      <c r="C8621" s="2"/>
      <c r="D8621" s="2"/>
      <c r="E8621" s="3"/>
      <c r="F8621" s="3"/>
      <c r="H8621" s="5">
        <f>_xlfn.XLOOKUP(Table16[[#This Row],[OrderID]],[3]!Table13456[No заказа],[3]!Table13456[Количество],"",0,1)</f>
        <v>1</v>
      </c>
      <c r="I8621" s="5">
        <f>_xlfn.XLOOKUP(Table16[[#This Row],[OrderID]],[3]!Table13456[No заказа],[3]!Table13456[Цена],"",0,1)</f>
        <v>8999</v>
      </c>
      <c r="J8621" s="2" t="str">
        <f>M01_SETTINGS!$F$2</f>
        <v>KASPI</v>
      </c>
    </row>
    <row r="8622" spans="1:10" x14ac:dyDescent="0.35">
      <c r="A8622" s="3">
        <f>_xlfn.XLOOKUP(Table16[[#This Row],[OrderID]],[3]!Table13456[No заказа],[3]!Table13456[Дата
отправки],"",0,1)</f>
        <v>45545</v>
      </c>
      <c r="B8622" s="2">
        <v>408852738</v>
      </c>
      <c r="C8622" s="2"/>
      <c r="D8622" s="2"/>
      <c r="E8622" s="3"/>
      <c r="F8622" s="3"/>
      <c r="H8622" s="5">
        <f>_xlfn.XLOOKUP(Table16[[#This Row],[OrderID]],[3]!Table13456[No заказа],[3]!Table13456[Количество],"",0,1)</f>
        <v>1</v>
      </c>
      <c r="I8622" s="5">
        <f>_xlfn.XLOOKUP(Table16[[#This Row],[OrderID]],[3]!Table13456[No заказа],[3]!Table13456[Цена],"",0,1)</f>
        <v>7999</v>
      </c>
      <c r="J8622" s="2" t="str">
        <f>M01_SETTINGS!$F$2</f>
        <v>KASPI</v>
      </c>
    </row>
    <row r="8623" spans="1:10" x14ac:dyDescent="0.35">
      <c r="A8623" s="3">
        <f>_xlfn.XLOOKUP(Table16[[#This Row],[OrderID]],[3]!Table13456[No заказа],[3]!Table13456[Дата
отправки],"",0,1)</f>
        <v>45545</v>
      </c>
      <c r="B8623" s="2">
        <v>409471185</v>
      </c>
      <c r="C8623" s="2"/>
      <c r="D8623" s="2"/>
      <c r="E8623" s="3"/>
      <c r="F8623" s="3"/>
      <c r="H8623" s="5">
        <f>_xlfn.XLOOKUP(Table16[[#This Row],[OrderID]],[3]!Table13456[No заказа],[3]!Table13456[Количество],"",0,1)</f>
        <v>1</v>
      </c>
      <c r="I8623" s="5">
        <f>_xlfn.XLOOKUP(Table16[[#This Row],[OrderID]],[3]!Table13456[No заказа],[3]!Table13456[Цена],"",0,1)</f>
        <v>8911</v>
      </c>
      <c r="J8623" s="2" t="str">
        <f>M01_SETTINGS!$F$2</f>
        <v>KASPI</v>
      </c>
    </row>
    <row r="8624" spans="1:10" x14ac:dyDescent="0.35">
      <c r="A8624" s="3">
        <f>_xlfn.XLOOKUP(Table16[[#This Row],[OrderID]],[3]!Table13456[No заказа],[3]!Table13456[Дата
отправки],"",0,1)</f>
        <v>45545</v>
      </c>
      <c r="B8624" s="2">
        <v>409463963</v>
      </c>
      <c r="C8624" s="2"/>
      <c r="D8624" s="2"/>
      <c r="E8624" s="3"/>
      <c r="F8624" s="3"/>
      <c r="H8624" s="5">
        <f>_xlfn.XLOOKUP(Table16[[#This Row],[OrderID]],[3]!Table13456[No заказа],[3]!Table13456[Количество],"",0,1)</f>
        <v>1</v>
      </c>
      <c r="I8624" s="5">
        <f>_xlfn.XLOOKUP(Table16[[#This Row],[OrderID]],[3]!Table13456[No заказа],[3]!Table13456[Цена],"",0,1)</f>
        <v>8911</v>
      </c>
      <c r="J8624" s="2" t="str">
        <f>M01_SETTINGS!$F$2</f>
        <v>KASPI</v>
      </c>
    </row>
    <row r="8625" spans="1:10" x14ac:dyDescent="0.35">
      <c r="A8625" s="3">
        <f>_xlfn.XLOOKUP(Table16[[#This Row],[OrderID]],[3]!Table13456[No заказа],[3]!Table13456[Дата
отправки],"",0,1)</f>
        <v>45545</v>
      </c>
      <c r="B8625" s="2">
        <v>409162764</v>
      </c>
      <c r="C8625" s="2"/>
      <c r="D8625" s="2"/>
      <c r="E8625" s="3"/>
      <c r="F8625" s="3"/>
      <c r="H8625" s="5">
        <f>_xlfn.XLOOKUP(Table16[[#This Row],[OrderID]],[3]!Table13456[No заказа],[3]!Table13456[Количество],"",0,1)</f>
        <v>1</v>
      </c>
      <c r="I8625" s="5">
        <f>_xlfn.XLOOKUP(Table16[[#This Row],[OrderID]],[3]!Table13456[No заказа],[3]!Table13456[Цена],"",0,1)</f>
        <v>9749</v>
      </c>
      <c r="J8625" s="2" t="str">
        <f>M01_SETTINGS!$F$2</f>
        <v>KASPI</v>
      </c>
    </row>
    <row r="8626" spans="1:10" x14ac:dyDescent="0.35">
      <c r="A8626" s="3">
        <f>_xlfn.XLOOKUP(Table16[[#This Row],[OrderID]],[3]!Table13456[No заказа],[3]!Table13456[Дата
отправки],"",0,1)</f>
        <v>45545</v>
      </c>
      <c r="B8626" s="2">
        <v>409268153</v>
      </c>
      <c r="C8626" s="2"/>
      <c r="D8626" s="2"/>
      <c r="E8626" s="3"/>
      <c r="F8626" s="3"/>
      <c r="H8626" s="5">
        <f>_xlfn.XLOOKUP(Table16[[#This Row],[OrderID]],[3]!Table13456[No заказа],[3]!Table13456[Количество],"",0,1)</f>
        <v>1</v>
      </c>
      <c r="I8626" s="5">
        <f>_xlfn.XLOOKUP(Table16[[#This Row],[OrderID]],[3]!Table13456[No заказа],[3]!Table13456[Цена],"",0,1)</f>
        <v>8922</v>
      </c>
      <c r="J8626" s="2" t="str">
        <f>M01_SETTINGS!$F$2</f>
        <v>KASPI</v>
      </c>
    </row>
    <row r="8627" spans="1:10" x14ac:dyDescent="0.35">
      <c r="A8627" s="3">
        <f>_xlfn.XLOOKUP(Table16[[#This Row],[OrderID]],[3]!Table13456[No заказа],[3]!Table13456[Дата
отправки],"",0,1)</f>
        <v>45545</v>
      </c>
      <c r="B8627" s="2">
        <v>409172553</v>
      </c>
      <c r="C8627" s="2"/>
      <c r="D8627" s="2"/>
      <c r="E8627" s="3"/>
      <c r="F8627" s="3"/>
      <c r="H8627" s="5">
        <f>_xlfn.XLOOKUP(Table16[[#This Row],[OrderID]],[3]!Table13456[No заказа],[3]!Table13456[Количество],"",0,1)</f>
        <v>1</v>
      </c>
      <c r="I8627" s="5">
        <f>_xlfn.XLOOKUP(Table16[[#This Row],[OrderID]],[3]!Table13456[No заказа],[3]!Table13456[Цена],"",0,1)</f>
        <v>7999</v>
      </c>
      <c r="J8627" s="2" t="str">
        <f>M01_SETTINGS!$F$2</f>
        <v>KASPI</v>
      </c>
    </row>
    <row r="8628" spans="1:10" x14ac:dyDescent="0.35">
      <c r="A8628" s="3">
        <f>_xlfn.XLOOKUP(Table16[[#This Row],[OrderID]],[3]!Table13456[No заказа],[3]!Table13456[Дата
отправки],"",0,1)</f>
        <v>45545</v>
      </c>
      <c r="B8628" s="2">
        <v>409418327</v>
      </c>
      <c r="C8628" s="2"/>
      <c r="D8628" s="2"/>
      <c r="E8628" s="3"/>
      <c r="F8628" s="3"/>
      <c r="H8628" s="5">
        <f>_xlfn.XLOOKUP(Table16[[#This Row],[OrderID]],[3]!Table13456[No заказа],[3]!Table13456[Количество],"",0,1)</f>
        <v>1</v>
      </c>
      <c r="I8628" s="5">
        <f>_xlfn.XLOOKUP(Table16[[#This Row],[OrderID]],[3]!Table13456[No заказа],[3]!Table13456[Цена],"",0,1)</f>
        <v>9000</v>
      </c>
      <c r="J8628" s="2" t="str">
        <f>M01_SETTINGS!$F$2</f>
        <v>KASPI</v>
      </c>
    </row>
    <row r="8629" spans="1:10" x14ac:dyDescent="0.35">
      <c r="A8629" s="3">
        <f>_xlfn.XLOOKUP(Table16[[#This Row],[OrderID]],[3]!Table13456[No заказа],[3]!Table13456[Дата
отправки],"",0,1)</f>
        <v>45545</v>
      </c>
      <c r="B8629" s="2">
        <v>409034284</v>
      </c>
      <c r="C8629" s="2"/>
      <c r="D8629" s="2"/>
      <c r="E8629" s="3"/>
      <c r="F8629" s="3"/>
      <c r="H8629" s="5">
        <f>_xlfn.XLOOKUP(Table16[[#This Row],[OrderID]],[3]!Table13456[No заказа],[3]!Table13456[Количество],"",0,1)</f>
        <v>1</v>
      </c>
      <c r="I8629" s="5">
        <f>_xlfn.XLOOKUP(Table16[[#This Row],[OrderID]],[3]!Table13456[No заказа],[3]!Table13456[Цена],"",0,1)</f>
        <v>8949</v>
      </c>
      <c r="J8629" s="2" t="str">
        <f>M01_SETTINGS!$F$2</f>
        <v>KASPI</v>
      </c>
    </row>
    <row r="8630" spans="1:10" x14ac:dyDescent="0.35">
      <c r="A8630" s="3">
        <f>_xlfn.XLOOKUP(Table16[[#This Row],[OrderID]],[3]!Table13456[No заказа],[3]!Table13456[Дата
отправки],"",0,1)</f>
        <v>45545</v>
      </c>
      <c r="B8630" s="2">
        <v>409090208</v>
      </c>
      <c r="C8630" s="2"/>
      <c r="D8630" s="2"/>
      <c r="E8630" s="3"/>
      <c r="F8630" s="3"/>
      <c r="H8630" s="5">
        <f>_xlfn.XLOOKUP(Table16[[#This Row],[OrderID]],[3]!Table13456[No заказа],[3]!Table13456[Количество],"",0,1)</f>
        <v>1</v>
      </c>
      <c r="I8630" s="5">
        <f>_xlfn.XLOOKUP(Table16[[#This Row],[OrderID]],[3]!Table13456[No заказа],[3]!Table13456[Цена],"",0,1)</f>
        <v>11498</v>
      </c>
      <c r="J8630" s="2" t="str">
        <f>M01_SETTINGS!$F$2</f>
        <v>KASPI</v>
      </c>
    </row>
    <row r="8631" spans="1:10" x14ac:dyDescent="0.35">
      <c r="A8631" s="3">
        <f>_xlfn.XLOOKUP(Table16[[#This Row],[OrderID]],[3]!Table13456[No заказа],[3]!Table13456[Дата
отправки],"",0,1)</f>
        <v>45545</v>
      </c>
      <c r="B8631" s="2">
        <v>408861725</v>
      </c>
      <c r="C8631" s="2"/>
      <c r="D8631" s="2"/>
      <c r="E8631" s="3"/>
      <c r="F8631" s="3"/>
      <c r="H8631" s="5">
        <f>_xlfn.XLOOKUP(Table16[[#This Row],[OrderID]],[3]!Table13456[No заказа],[3]!Table13456[Количество],"",0,1)</f>
        <v>1</v>
      </c>
      <c r="I8631" s="5">
        <f>_xlfn.XLOOKUP(Table16[[#This Row],[OrderID]],[3]!Table13456[No заказа],[3]!Table13456[Цена],"",0,1)</f>
        <v>11285</v>
      </c>
      <c r="J8631" s="2" t="str">
        <f>M01_SETTINGS!$F$2</f>
        <v>KASPI</v>
      </c>
    </row>
    <row r="8632" spans="1:10" x14ac:dyDescent="0.35">
      <c r="A8632" s="3">
        <f>_xlfn.XLOOKUP(Table16[[#This Row],[OrderID]],[3]!Table13456[No заказа],[3]!Table13456[Дата
отправки],"",0,1)</f>
        <v>45545</v>
      </c>
      <c r="B8632" s="2">
        <v>408868449</v>
      </c>
      <c r="C8632" s="2"/>
      <c r="D8632" s="2"/>
      <c r="E8632" s="3"/>
      <c r="F8632" s="3"/>
      <c r="H8632" s="5">
        <f>_xlfn.XLOOKUP(Table16[[#This Row],[OrderID]],[3]!Table13456[No заказа],[3]!Table13456[Количество],"",0,1)</f>
        <v>1</v>
      </c>
      <c r="I8632" s="5">
        <f>_xlfn.XLOOKUP(Table16[[#This Row],[OrderID]],[3]!Table13456[No заказа],[3]!Table13456[Цена],"",0,1)</f>
        <v>8999</v>
      </c>
      <c r="J8632" s="2" t="str">
        <f>M01_SETTINGS!$F$2</f>
        <v>KASPI</v>
      </c>
    </row>
    <row r="8633" spans="1:10" x14ac:dyDescent="0.35">
      <c r="A8633" s="3">
        <f>_xlfn.XLOOKUP(Table16[[#This Row],[OrderID]],[3]!Table13456[No заказа],[3]!Table13456[Дата
отправки],"",0,1)</f>
        <v>45545</v>
      </c>
      <c r="B8633" s="2">
        <v>409078861</v>
      </c>
      <c r="C8633" s="2"/>
      <c r="D8633" s="2"/>
      <c r="E8633" s="3"/>
      <c r="F8633" s="3"/>
      <c r="H8633" s="5">
        <f>_xlfn.XLOOKUP(Table16[[#This Row],[OrderID]],[3]!Table13456[No заказа],[3]!Table13456[Количество],"",0,1)</f>
        <v>1</v>
      </c>
      <c r="I8633" s="5">
        <f>_xlfn.XLOOKUP(Table16[[#This Row],[OrderID]],[3]!Table13456[No заказа],[3]!Table13456[Цена],"",0,1)</f>
        <v>9000</v>
      </c>
      <c r="J8633" s="2" t="str">
        <f>M01_SETTINGS!$F$2</f>
        <v>KASPI</v>
      </c>
    </row>
    <row r="8634" spans="1:10" x14ac:dyDescent="0.35">
      <c r="A8634" s="3">
        <f>_xlfn.XLOOKUP(Table16[[#This Row],[OrderID]],[3]!Table13456[No заказа],[3]!Table13456[Дата
отправки],"",0,1)</f>
        <v>45545</v>
      </c>
      <c r="B8634" s="2">
        <v>409542628</v>
      </c>
      <c r="C8634" s="2"/>
      <c r="D8634" s="2"/>
      <c r="E8634" s="3"/>
      <c r="F8634" s="3"/>
      <c r="H8634" s="5">
        <f>_xlfn.XLOOKUP(Table16[[#This Row],[OrderID]],[3]!Table13456[No заказа],[3]!Table13456[Количество],"",0,1)</f>
        <v>1</v>
      </c>
      <c r="I8634" s="5">
        <f>_xlfn.XLOOKUP(Table16[[#This Row],[OrderID]],[3]!Table13456[No заказа],[3]!Table13456[Цена],"",0,1)</f>
        <v>9546</v>
      </c>
      <c r="J8634" s="2" t="str">
        <f>M01_SETTINGS!$F$2</f>
        <v>KASPI</v>
      </c>
    </row>
    <row r="8635" spans="1:10" x14ac:dyDescent="0.35">
      <c r="A8635" s="3">
        <f>_xlfn.XLOOKUP(Table16[[#This Row],[OrderID]],[3]!Table13456[No заказа],[3]!Table13456[Дата
отправки],"",0,1)</f>
        <v>45545</v>
      </c>
      <c r="B8635" s="2">
        <v>409424325</v>
      </c>
      <c r="C8635" s="2"/>
      <c r="D8635" s="2"/>
      <c r="E8635" s="3"/>
      <c r="F8635" s="3"/>
      <c r="H8635" s="5">
        <f>_xlfn.XLOOKUP(Table16[[#This Row],[OrderID]],[3]!Table13456[No заказа],[3]!Table13456[Количество],"",0,1)</f>
        <v>1</v>
      </c>
      <c r="I8635" s="5">
        <f>_xlfn.XLOOKUP(Table16[[#This Row],[OrderID]],[3]!Table13456[No заказа],[3]!Table13456[Цена],"",0,1)</f>
        <v>9601</v>
      </c>
      <c r="J8635" s="2" t="str">
        <f>M01_SETTINGS!$F$2</f>
        <v>KASPI</v>
      </c>
    </row>
    <row r="8636" spans="1:10" x14ac:dyDescent="0.35">
      <c r="A8636" s="3">
        <f>_xlfn.XLOOKUP(Table16[[#This Row],[OrderID]],[3]!Table13456[No заказа],[3]!Table13456[Дата
отправки],"",0,1)</f>
        <v>45545</v>
      </c>
      <c r="B8636" s="2">
        <v>409412775</v>
      </c>
      <c r="C8636" s="2"/>
      <c r="D8636" s="2"/>
      <c r="E8636" s="3"/>
      <c r="F8636" s="3"/>
      <c r="H8636" s="5">
        <f>_xlfn.XLOOKUP(Table16[[#This Row],[OrderID]],[3]!Table13456[No заказа],[3]!Table13456[Количество],"",0,1)</f>
        <v>1</v>
      </c>
      <c r="I8636" s="5">
        <f>_xlfn.XLOOKUP(Table16[[#This Row],[OrderID]],[3]!Table13456[No заказа],[3]!Table13456[Цена],"",0,1)</f>
        <v>11498</v>
      </c>
      <c r="J8636" s="2" t="str">
        <f>M01_SETTINGS!$F$2</f>
        <v>KASPI</v>
      </c>
    </row>
    <row r="8637" spans="1:10" x14ac:dyDescent="0.35">
      <c r="A8637" s="3">
        <f>_xlfn.XLOOKUP(Table16[[#This Row],[OrderID]],[3]!Table13456[No заказа],[3]!Table13456[Дата
отправки],"",0,1)</f>
        <v>45545</v>
      </c>
      <c r="B8637" s="2">
        <v>409561333</v>
      </c>
      <c r="C8637" s="2"/>
      <c r="D8637" s="2"/>
      <c r="E8637" s="3"/>
      <c r="F8637" s="3"/>
      <c r="H8637" s="5">
        <f>_xlfn.XLOOKUP(Table16[[#This Row],[OrderID]],[3]!Table13456[No заказа],[3]!Table13456[Количество],"",0,1)</f>
        <v>1</v>
      </c>
      <c r="I8637" s="5">
        <f>_xlfn.XLOOKUP(Table16[[#This Row],[OrderID]],[3]!Table13456[No заказа],[3]!Table13456[Цена],"",0,1)</f>
        <v>8677</v>
      </c>
      <c r="J8637" s="2" t="str">
        <f>M01_SETTINGS!$F$2</f>
        <v>KASPI</v>
      </c>
    </row>
    <row r="8638" spans="1:10" x14ac:dyDescent="0.35">
      <c r="A8638" s="3">
        <f>_xlfn.XLOOKUP(Table16[[#This Row],[OrderID]],[3]!Table13456[No заказа],[3]!Table13456[Дата
отправки],"",0,1)</f>
        <v>45545</v>
      </c>
      <c r="B8638" s="2">
        <v>409361170</v>
      </c>
      <c r="C8638" s="2"/>
      <c r="D8638" s="2"/>
      <c r="E8638" s="3"/>
      <c r="F8638" s="3"/>
      <c r="H8638" s="5">
        <f>_xlfn.XLOOKUP(Table16[[#This Row],[OrderID]],[3]!Table13456[No заказа],[3]!Table13456[Количество],"",0,1)</f>
        <v>1</v>
      </c>
      <c r="I8638" s="5">
        <f>_xlfn.XLOOKUP(Table16[[#This Row],[OrderID]],[3]!Table13456[No заказа],[3]!Table13456[Цена],"",0,1)</f>
        <v>8895</v>
      </c>
      <c r="J8638" s="2" t="str">
        <f>M01_SETTINGS!$F$2</f>
        <v>KASPI</v>
      </c>
    </row>
    <row r="8639" spans="1:10" x14ac:dyDescent="0.35">
      <c r="A8639" s="3">
        <f>_xlfn.XLOOKUP(Table16[[#This Row],[OrderID]],[3]!Table13456[No заказа],[3]!Table13456[Дата
отправки],"",0,1)</f>
        <v>45545</v>
      </c>
      <c r="B8639" s="2">
        <v>409337045</v>
      </c>
      <c r="C8639" s="2"/>
      <c r="D8639" s="2"/>
      <c r="E8639" s="3"/>
      <c r="F8639" s="3"/>
      <c r="H8639" s="5">
        <f>_xlfn.XLOOKUP(Table16[[#This Row],[OrderID]],[3]!Table13456[No заказа],[3]!Table13456[Количество],"",0,1)</f>
        <v>1</v>
      </c>
      <c r="I8639" s="5">
        <f>_xlfn.XLOOKUP(Table16[[#This Row],[OrderID]],[3]!Table13456[No заказа],[3]!Table13456[Цена],"",0,1)</f>
        <v>7999</v>
      </c>
      <c r="J8639" s="2" t="str">
        <f>M01_SETTINGS!$F$2</f>
        <v>KASPI</v>
      </c>
    </row>
    <row r="8640" spans="1:10" x14ac:dyDescent="0.35">
      <c r="A8640" s="3">
        <f>_xlfn.XLOOKUP(Table16[[#This Row],[OrderID]],[3]!Table13456[No заказа],[3]!Table13456[Дата
отправки],"",0,1)</f>
        <v>45545</v>
      </c>
      <c r="B8640" s="2">
        <v>409236309</v>
      </c>
      <c r="C8640" s="2"/>
      <c r="D8640" s="2"/>
      <c r="E8640" s="3"/>
      <c r="F8640" s="3"/>
      <c r="H8640" s="5">
        <f>_xlfn.XLOOKUP(Table16[[#This Row],[OrderID]],[3]!Table13456[No заказа],[3]!Table13456[Количество],"",0,1)</f>
        <v>1</v>
      </c>
      <c r="I8640" s="5">
        <f>_xlfn.XLOOKUP(Table16[[#This Row],[OrderID]],[3]!Table13456[No заказа],[3]!Table13456[Цена],"",0,1)</f>
        <v>9000</v>
      </c>
      <c r="J8640" s="2" t="str">
        <f>M01_SETTINGS!$F$2</f>
        <v>KASPI</v>
      </c>
    </row>
    <row r="8641" spans="1:10" x14ac:dyDescent="0.35">
      <c r="A8641" s="3">
        <f>_xlfn.XLOOKUP(Table16[[#This Row],[OrderID]],[3]!Table13456[No заказа],[3]!Table13456[Дата
отправки],"",0,1)</f>
        <v>45545</v>
      </c>
      <c r="B8641" s="2">
        <v>408871664</v>
      </c>
      <c r="C8641" s="2"/>
      <c r="D8641" s="2"/>
      <c r="E8641" s="3"/>
      <c r="F8641" s="3"/>
      <c r="H8641" s="5">
        <f>_xlfn.XLOOKUP(Table16[[#This Row],[OrderID]],[3]!Table13456[No заказа],[3]!Table13456[Количество],"",0,1)</f>
        <v>1</v>
      </c>
      <c r="I8641" s="5">
        <f>_xlfn.XLOOKUP(Table16[[#This Row],[OrderID]],[3]!Table13456[No заказа],[3]!Table13456[Цена],"",0,1)</f>
        <v>8999</v>
      </c>
      <c r="J8641" s="2" t="str">
        <f>M01_SETTINGS!$F$2</f>
        <v>KASPI</v>
      </c>
    </row>
    <row r="8642" spans="1:10" x14ac:dyDescent="0.35">
      <c r="A8642" s="3">
        <f>_xlfn.XLOOKUP(Table16[[#This Row],[OrderID]],[3]!Table13456[No заказа],[3]!Table13456[Дата
отправки],"",0,1)</f>
        <v>45545</v>
      </c>
      <c r="B8642" s="2">
        <v>408801735</v>
      </c>
      <c r="C8642" s="2"/>
      <c r="D8642" s="2"/>
      <c r="E8642" s="3"/>
      <c r="F8642" s="3"/>
      <c r="H8642" s="5">
        <f>_xlfn.XLOOKUP(Table16[[#This Row],[OrderID]],[3]!Table13456[No заказа],[3]!Table13456[Количество],"",0,1)</f>
        <v>1</v>
      </c>
      <c r="I8642" s="5">
        <f>_xlfn.XLOOKUP(Table16[[#This Row],[OrderID]],[3]!Table13456[No заказа],[3]!Table13456[Цена],"",0,1)</f>
        <v>8000</v>
      </c>
      <c r="J8642" s="2" t="str">
        <f>M01_SETTINGS!$F$2</f>
        <v>KASPI</v>
      </c>
    </row>
    <row r="8643" spans="1:10" x14ac:dyDescent="0.35">
      <c r="A8643" s="3">
        <f>_xlfn.XLOOKUP(Table16[[#This Row],[OrderID]],[3]!Table13456[No заказа],[3]!Table13456[Дата
отправки],"",0,1)</f>
        <v>45545</v>
      </c>
      <c r="B8643" s="2">
        <v>408836132</v>
      </c>
      <c r="C8643" s="2"/>
      <c r="D8643" s="2"/>
      <c r="E8643" s="3"/>
      <c r="F8643" s="3"/>
      <c r="H8643" s="5">
        <f>_xlfn.XLOOKUP(Table16[[#This Row],[OrderID]],[3]!Table13456[No заказа],[3]!Table13456[Количество],"",0,1)</f>
        <v>1</v>
      </c>
      <c r="I8643" s="5">
        <f>_xlfn.XLOOKUP(Table16[[#This Row],[OrderID]],[3]!Table13456[No заказа],[3]!Table13456[Цена],"",0,1)</f>
        <v>8000</v>
      </c>
      <c r="J8643" s="2" t="str">
        <f>M01_SETTINGS!$F$2</f>
        <v>KASPI</v>
      </c>
    </row>
    <row r="8644" spans="1:10" x14ac:dyDescent="0.35">
      <c r="A8644" s="3">
        <f>_xlfn.XLOOKUP(Table16[[#This Row],[OrderID]],[3]!Table13456[No заказа],[3]!Table13456[Дата
отправки],"",0,1)</f>
        <v>45545</v>
      </c>
      <c r="B8644" s="2">
        <v>408868608</v>
      </c>
      <c r="C8644" s="2"/>
      <c r="D8644" s="2"/>
      <c r="E8644" s="3"/>
      <c r="F8644" s="3"/>
      <c r="H8644" s="5">
        <f>_xlfn.XLOOKUP(Table16[[#This Row],[OrderID]],[3]!Table13456[No заказа],[3]!Table13456[Количество],"",0,1)</f>
        <v>1</v>
      </c>
      <c r="I8644" s="5">
        <f>_xlfn.XLOOKUP(Table16[[#This Row],[OrderID]],[3]!Table13456[No заказа],[3]!Table13456[Цена],"",0,1)</f>
        <v>8000</v>
      </c>
      <c r="J8644" s="2" t="str">
        <f>M01_SETTINGS!$F$2</f>
        <v>KASPI</v>
      </c>
    </row>
    <row r="8645" spans="1:10" x14ac:dyDescent="0.35">
      <c r="A8645" s="3">
        <f>_xlfn.XLOOKUP(Table16[[#This Row],[OrderID]],[3]!Table13456[No заказа],[3]!Table13456[Дата
отправки],"",0,1)</f>
        <v>45545</v>
      </c>
      <c r="B8645" s="2">
        <v>409088344</v>
      </c>
      <c r="C8645" s="2"/>
      <c r="D8645" s="2"/>
      <c r="E8645" s="3"/>
      <c r="F8645" s="3"/>
      <c r="H8645" s="5">
        <f>_xlfn.XLOOKUP(Table16[[#This Row],[OrderID]],[3]!Table13456[No заказа],[3]!Table13456[Количество],"",0,1)</f>
        <v>1</v>
      </c>
      <c r="I8645" s="5">
        <f>_xlfn.XLOOKUP(Table16[[#This Row],[OrderID]],[3]!Table13456[No заказа],[3]!Table13456[Цена],"",0,1)</f>
        <v>9619</v>
      </c>
      <c r="J8645" s="2" t="str">
        <f>M01_SETTINGS!$F$2</f>
        <v>KASPI</v>
      </c>
    </row>
    <row r="8646" spans="1:10" x14ac:dyDescent="0.35">
      <c r="A8646" s="3">
        <f>_xlfn.XLOOKUP(Table16[[#This Row],[OrderID]],[3]!Table13456[No заказа],[3]!Table13456[Дата
отправки],"",0,1)</f>
        <v>45545</v>
      </c>
      <c r="B8646" s="2">
        <v>408796960</v>
      </c>
      <c r="C8646" s="2"/>
      <c r="D8646" s="2"/>
      <c r="E8646" s="3"/>
      <c r="F8646" s="3"/>
      <c r="H8646" s="5">
        <f>_xlfn.XLOOKUP(Table16[[#This Row],[OrderID]],[3]!Table13456[No заказа],[3]!Table13456[Количество],"",0,1)</f>
        <v>1</v>
      </c>
      <c r="I8646" s="5">
        <f>_xlfn.XLOOKUP(Table16[[#This Row],[OrderID]],[3]!Table13456[No заказа],[3]!Table13456[Цена],"",0,1)</f>
        <v>9468</v>
      </c>
      <c r="J8646" s="2" t="str">
        <f>M01_SETTINGS!$F$2</f>
        <v>KASPI</v>
      </c>
    </row>
    <row r="8647" spans="1:10" x14ac:dyDescent="0.35">
      <c r="A8647" s="3">
        <f>_xlfn.XLOOKUP(Table16[[#This Row],[OrderID]],[3]!Table13456[No заказа],[3]!Table13456[Дата
отправки],"",0,1)</f>
        <v>45545</v>
      </c>
      <c r="B8647" s="2">
        <v>408824863</v>
      </c>
      <c r="C8647" s="2"/>
      <c r="D8647" s="2"/>
      <c r="E8647" s="3"/>
      <c r="F8647" s="3"/>
      <c r="H8647" s="5">
        <f>_xlfn.XLOOKUP(Table16[[#This Row],[OrderID]],[3]!Table13456[No заказа],[3]!Table13456[Количество],"",0,1)</f>
        <v>1</v>
      </c>
      <c r="I8647" s="5">
        <f>_xlfn.XLOOKUP(Table16[[#This Row],[OrderID]],[3]!Table13456[No заказа],[3]!Table13456[Цена],"",0,1)</f>
        <v>9468</v>
      </c>
      <c r="J8647" s="2" t="str">
        <f>M01_SETTINGS!$F$2</f>
        <v>KASPI</v>
      </c>
    </row>
    <row r="8648" spans="1:10" x14ac:dyDescent="0.35">
      <c r="A8648" s="3">
        <f>_xlfn.XLOOKUP(Table16[[#This Row],[OrderID]],[3]!Table13456[No заказа],[3]!Table13456[Дата
отправки],"",0,1)</f>
        <v>45545</v>
      </c>
      <c r="B8648" s="2">
        <v>409099931</v>
      </c>
      <c r="C8648" s="2"/>
      <c r="D8648" s="2"/>
      <c r="E8648" s="3"/>
      <c r="F8648" s="3"/>
      <c r="H8648" s="5">
        <f>_xlfn.XLOOKUP(Table16[[#This Row],[OrderID]],[3]!Table13456[No заказа],[3]!Table13456[Количество],"",0,1)</f>
        <v>1</v>
      </c>
      <c r="I8648" s="5">
        <f>_xlfn.XLOOKUP(Table16[[#This Row],[OrderID]],[3]!Table13456[No заказа],[3]!Table13456[Цена],"",0,1)</f>
        <v>11498</v>
      </c>
      <c r="J8648" s="2" t="str">
        <f>M01_SETTINGS!$F$2</f>
        <v>KASPI</v>
      </c>
    </row>
    <row r="8649" spans="1:10" x14ac:dyDescent="0.35">
      <c r="A8649" s="3">
        <f>_xlfn.XLOOKUP(Table16[[#This Row],[OrderID]],[3]!Table13456[No заказа],[3]!Table13456[Дата
отправки],"",0,1)</f>
        <v>45545</v>
      </c>
      <c r="B8649" s="2">
        <v>409486910</v>
      </c>
      <c r="C8649" s="2"/>
      <c r="D8649" s="2"/>
      <c r="E8649" s="3"/>
      <c r="F8649" s="3"/>
      <c r="H8649" s="5">
        <f>_xlfn.XLOOKUP(Table16[[#This Row],[OrderID]],[3]!Table13456[No заказа],[3]!Table13456[Количество],"",0,1)</f>
        <v>1</v>
      </c>
      <c r="I8649" s="5">
        <f>_xlfn.XLOOKUP(Table16[[#This Row],[OrderID]],[3]!Table13456[No заказа],[3]!Table13456[Цена],"",0,1)</f>
        <v>9000</v>
      </c>
      <c r="J8649" s="2" t="str">
        <f>M01_SETTINGS!$F$2</f>
        <v>KASPI</v>
      </c>
    </row>
    <row r="8650" spans="1:10" x14ac:dyDescent="0.35">
      <c r="A8650" s="3">
        <f>_xlfn.XLOOKUP(Table16[[#This Row],[OrderID]],[3]!Table13456[No заказа],[3]!Table13456[Дата
отправки],"",0,1)</f>
        <v>45545</v>
      </c>
      <c r="B8650" s="2">
        <v>409129459</v>
      </c>
      <c r="C8650" s="2"/>
      <c r="D8650" s="2"/>
      <c r="E8650" s="3"/>
      <c r="F8650" s="3"/>
      <c r="H8650" s="5">
        <f>_xlfn.XLOOKUP(Table16[[#This Row],[OrderID]],[3]!Table13456[No заказа],[3]!Table13456[Количество],"",0,1)</f>
        <v>1</v>
      </c>
      <c r="I8650" s="5">
        <f>_xlfn.XLOOKUP(Table16[[#This Row],[OrderID]],[3]!Table13456[No заказа],[3]!Table13456[Цена],"",0,1)</f>
        <v>7952</v>
      </c>
      <c r="J8650" s="2" t="str">
        <f>M01_SETTINGS!$F$2</f>
        <v>KASPI</v>
      </c>
    </row>
    <row r="8651" spans="1:10" x14ac:dyDescent="0.35">
      <c r="A8651" s="3">
        <f>_xlfn.XLOOKUP(Table16[[#This Row],[OrderID]],[3]!Table13456[No заказа],[3]!Table13456[Дата
отправки],"",0,1)</f>
        <v>45545</v>
      </c>
      <c r="B8651" s="2">
        <v>409176285</v>
      </c>
      <c r="C8651" s="2"/>
      <c r="D8651" s="2"/>
      <c r="E8651" s="3"/>
      <c r="F8651" s="3"/>
      <c r="H8651" s="5">
        <f>_xlfn.XLOOKUP(Table16[[#This Row],[OrderID]],[3]!Table13456[No заказа],[3]!Table13456[Количество],"",0,1)</f>
        <v>1</v>
      </c>
      <c r="I8651" s="5">
        <f>_xlfn.XLOOKUP(Table16[[#This Row],[OrderID]],[3]!Table13456[No заказа],[3]!Table13456[Цена],"",0,1)</f>
        <v>9000</v>
      </c>
      <c r="J8651" s="2" t="str">
        <f>M01_SETTINGS!$F$2</f>
        <v>KASPI</v>
      </c>
    </row>
    <row r="8652" spans="1:10" x14ac:dyDescent="0.35">
      <c r="A8652" s="3">
        <f>_xlfn.XLOOKUP(Table16[[#This Row],[OrderID]],[3]!Table13456[No заказа],[3]!Table13456[Дата
отправки],"",0,1)</f>
        <v>45545</v>
      </c>
      <c r="B8652" s="2">
        <v>409186088</v>
      </c>
      <c r="C8652" s="2"/>
      <c r="D8652" s="2"/>
      <c r="E8652" s="3"/>
      <c r="F8652" s="3"/>
      <c r="H8652" s="5">
        <f>_xlfn.XLOOKUP(Table16[[#This Row],[OrderID]],[3]!Table13456[No заказа],[3]!Table13456[Количество],"",0,1)</f>
        <v>1</v>
      </c>
      <c r="I8652" s="5">
        <f>_xlfn.XLOOKUP(Table16[[#This Row],[OrderID]],[3]!Table13456[No заказа],[3]!Table13456[Цена],"",0,1)</f>
        <v>9000</v>
      </c>
      <c r="J8652" s="2" t="str">
        <f>M01_SETTINGS!$F$2</f>
        <v>KASPI</v>
      </c>
    </row>
    <row r="8653" spans="1:10" x14ac:dyDescent="0.35">
      <c r="A8653" s="3">
        <f>_xlfn.XLOOKUP(Table16[[#This Row],[OrderID]],[3]!Table13456[No заказа],[3]!Table13456[Дата
отправки],"",0,1)</f>
        <v>45545</v>
      </c>
      <c r="B8653" s="2">
        <v>409011097</v>
      </c>
      <c r="C8653" s="2"/>
      <c r="D8653" s="2"/>
      <c r="E8653" s="3"/>
      <c r="F8653" s="3"/>
      <c r="H8653" s="5">
        <f>_xlfn.XLOOKUP(Table16[[#This Row],[OrderID]],[3]!Table13456[No заказа],[3]!Table13456[Количество],"",0,1)</f>
        <v>1</v>
      </c>
      <c r="I8653" s="5">
        <f>_xlfn.XLOOKUP(Table16[[#This Row],[OrderID]],[3]!Table13456[No заказа],[3]!Table13456[Цена],"",0,1)</f>
        <v>9000</v>
      </c>
      <c r="J8653" s="2" t="str">
        <f>M01_SETTINGS!$F$2</f>
        <v>KASPI</v>
      </c>
    </row>
    <row r="8654" spans="1:10" x14ac:dyDescent="0.35">
      <c r="A8654" s="3">
        <f>_xlfn.XLOOKUP(Table16[[#This Row],[OrderID]],[3]!Table13456[No заказа],[3]!Table13456[Дата
отправки],"",0,1)</f>
        <v>45545</v>
      </c>
      <c r="B8654" s="2">
        <v>408937881</v>
      </c>
      <c r="C8654" s="2"/>
      <c r="D8654" s="2"/>
      <c r="E8654" s="3"/>
      <c r="F8654" s="3"/>
      <c r="H8654" s="5">
        <f>_xlfn.XLOOKUP(Table16[[#This Row],[OrderID]],[3]!Table13456[No заказа],[3]!Table13456[Количество],"",0,1)</f>
        <v>1</v>
      </c>
      <c r="I8654" s="5">
        <f>_xlfn.XLOOKUP(Table16[[#This Row],[OrderID]],[3]!Table13456[No заказа],[3]!Table13456[Цена],"",0,1)</f>
        <v>9000</v>
      </c>
      <c r="J8654" s="2" t="str">
        <f>M01_SETTINGS!$F$2</f>
        <v>KASPI</v>
      </c>
    </row>
    <row r="8655" spans="1:10" x14ac:dyDescent="0.35">
      <c r="A8655" s="3">
        <f>_xlfn.XLOOKUP(Table16[[#This Row],[OrderID]],[3]!Table13456[No заказа],[3]!Table13456[Дата
отправки],"",0,1)</f>
        <v>45545</v>
      </c>
      <c r="B8655" s="2">
        <v>408769058</v>
      </c>
      <c r="C8655" s="2"/>
      <c r="D8655" s="2"/>
      <c r="E8655" s="3"/>
      <c r="F8655" s="3"/>
      <c r="H8655" s="5">
        <f>_xlfn.XLOOKUP(Table16[[#This Row],[OrderID]],[3]!Table13456[No заказа],[3]!Table13456[Количество],"",0,1)</f>
        <v>1</v>
      </c>
      <c r="I8655" s="5">
        <f>_xlfn.XLOOKUP(Table16[[#This Row],[OrderID]],[3]!Table13456[No заказа],[3]!Table13456[Цена],"",0,1)</f>
        <v>8000</v>
      </c>
      <c r="J8655" s="2" t="str">
        <f>M01_SETTINGS!$F$2</f>
        <v>KASPI</v>
      </c>
    </row>
    <row r="8656" spans="1:10" x14ac:dyDescent="0.35">
      <c r="A8656" s="3">
        <f>_xlfn.XLOOKUP(Table16[[#This Row],[OrderID]],[3]!Table13456[No заказа],[3]!Table13456[Дата
отправки],"",0,1)</f>
        <v>45545</v>
      </c>
      <c r="B8656" s="2">
        <v>409269912</v>
      </c>
      <c r="C8656" s="2"/>
      <c r="D8656" s="2"/>
      <c r="E8656" s="3"/>
      <c r="F8656" s="3"/>
      <c r="H8656" s="5">
        <f>_xlfn.XLOOKUP(Table16[[#This Row],[OrderID]],[3]!Table13456[No заказа],[3]!Table13456[Количество],"",0,1)</f>
        <v>1</v>
      </c>
      <c r="I8656" s="5">
        <f>_xlfn.XLOOKUP(Table16[[#This Row],[OrderID]],[3]!Table13456[No заказа],[3]!Table13456[Цена],"",0,1)</f>
        <v>9000</v>
      </c>
      <c r="J8656" s="2" t="str">
        <f>M01_SETTINGS!$F$2</f>
        <v>KASPI</v>
      </c>
    </row>
    <row r="8657" spans="1:10" x14ac:dyDescent="0.35">
      <c r="A8657" s="3">
        <f>_xlfn.XLOOKUP(Table16[[#This Row],[OrderID]],[3]!Table13456[No заказа],[3]!Table13456[Дата
отправки],"",0,1)</f>
        <v>45545</v>
      </c>
      <c r="B8657" s="2">
        <v>409278732</v>
      </c>
      <c r="C8657" s="2"/>
      <c r="D8657" s="2"/>
      <c r="E8657" s="3"/>
      <c r="F8657" s="3"/>
      <c r="H8657" s="5">
        <f>_xlfn.XLOOKUP(Table16[[#This Row],[OrderID]],[3]!Table13456[No заказа],[3]!Table13456[Количество],"",0,1)</f>
        <v>1</v>
      </c>
      <c r="I8657" s="5">
        <f>_xlfn.XLOOKUP(Table16[[#This Row],[OrderID]],[3]!Table13456[No заказа],[3]!Table13456[Цена],"",0,1)</f>
        <v>9000</v>
      </c>
      <c r="J8657" s="2" t="str">
        <f>M01_SETTINGS!$F$2</f>
        <v>KASPI</v>
      </c>
    </row>
    <row r="8658" spans="1:10" x14ac:dyDescent="0.35">
      <c r="A8658" s="3">
        <f>_xlfn.XLOOKUP(Table16[[#This Row],[OrderID]],[3]!Table13456[No заказа],[3]!Table13456[Дата
отправки],"",0,1)</f>
        <v>45545</v>
      </c>
      <c r="B8658" s="2">
        <v>409303815</v>
      </c>
      <c r="C8658" s="2"/>
      <c r="D8658" s="2"/>
      <c r="E8658" s="3"/>
      <c r="F8658" s="3"/>
      <c r="H8658" s="5">
        <f>_xlfn.XLOOKUP(Table16[[#This Row],[OrderID]],[3]!Table13456[No заказа],[3]!Table13456[Количество],"",0,1)</f>
        <v>1</v>
      </c>
      <c r="I8658" s="5">
        <f>_xlfn.XLOOKUP(Table16[[#This Row],[OrderID]],[3]!Table13456[No заказа],[3]!Table13456[Цена],"",0,1)</f>
        <v>9000</v>
      </c>
      <c r="J8658" s="2" t="str">
        <f>M01_SETTINGS!$F$2</f>
        <v>KASPI</v>
      </c>
    </row>
    <row r="8659" spans="1:10" x14ac:dyDescent="0.35">
      <c r="A8659" s="3">
        <f>_xlfn.XLOOKUP(Table16[[#This Row],[OrderID]],[3]!Table13456[No заказа],[3]!Table13456[Дата
отправки],"",0,1)</f>
        <v>45545</v>
      </c>
      <c r="B8659" s="2">
        <v>409521324</v>
      </c>
      <c r="C8659" s="2"/>
      <c r="D8659" s="2"/>
      <c r="E8659" s="3"/>
      <c r="F8659" s="3"/>
      <c r="H8659" s="5">
        <f>_xlfn.XLOOKUP(Table16[[#This Row],[OrderID]],[3]!Table13456[No заказа],[3]!Table13456[Количество],"",0,1)</f>
        <v>1</v>
      </c>
      <c r="I8659" s="5">
        <f>_xlfn.XLOOKUP(Table16[[#This Row],[OrderID]],[3]!Table13456[No заказа],[3]!Table13456[Цена],"",0,1)</f>
        <v>9000</v>
      </c>
      <c r="J8659" s="2" t="str">
        <f>M01_SETTINGS!$F$2</f>
        <v>KASPI</v>
      </c>
    </row>
    <row r="8660" spans="1:10" x14ac:dyDescent="0.35">
      <c r="A8660" s="3">
        <f>_xlfn.XLOOKUP(Table16[[#This Row],[OrderID]],[3]!Table13456[No заказа],[3]!Table13456[Дата
отправки],"",0,1)</f>
        <v>45545</v>
      </c>
      <c r="B8660" s="2">
        <v>409319572</v>
      </c>
      <c r="C8660" s="2"/>
      <c r="D8660" s="2"/>
      <c r="E8660" s="3"/>
      <c r="F8660" s="3"/>
      <c r="H8660" s="5">
        <f>_xlfn.XLOOKUP(Table16[[#This Row],[OrderID]],[3]!Table13456[No заказа],[3]!Table13456[Количество],"",0,1)</f>
        <v>1</v>
      </c>
      <c r="I8660" s="5">
        <f>_xlfn.XLOOKUP(Table16[[#This Row],[OrderID]],[3]!Table13456[No заказа],[3]!Table13456[Цена],"",0,1)</f>
        <v>9000</v>
      </c>
      <c r="J8660" s="2" t="str">
        <f>M01_SETTINGS!$F$2</f>
        <v>KASPI</v>
      </c>
    </row>
    <row r="8661" spans="1:10" x14ac:dyDescent="0.35">
      <c r="A8661" s="3">
        <f>_xlfn.XLOOKUP(Table16[[#This Row],[OrderID]],[3]!Table13456[No заказа],[3]!Table13456[Дата
отправки],"",0,1)</f>
        <v>45545</v>
      </c>
      <c r="B8661" s="2">
        <v>409319572</v>
      </c>
      <c r="C8661" s="2"/>
      <c r="D8661" s="2"/>
      <c r="E8661" s="3"/>
      <c r="F8661" s="3"/>
      <c r="H8661" s="5">
        <f>_xlfn.XLOOKUP(Table16[[#This Row],[OrderID]],[3]!Table13456[No заказа],[3]!Table13456[Количество],"",0,1)</f>
        <v>1</v>
      </c>
      <c r="I8661" s="5">
        <f>_xlfn.XLOOKUP(Table16[[#This Row],[OrderID]],[3]!Table13456[No заказа],[3]!Table13456[Цена],"",0,1)</f>
        <v>9000</v>
      </c>
      <c r="J8661" s="2" t="str">
        <f>M01_SETTINGS!$F$2</f>
        <v>KASPI</v>
      </c>
    </row>
    <row r="8662" spans="1:10" x14ac:dyDescent="0.35">
      <c r="A8662" s="3">
        <f>_xlfn.XLOOKUP(Table16[[#This Row],[OrderID]],[3]!Table13456[No заказа],[3]!Table13456[Дата
отправки],"",0,1)</f>
        <v>45545</v>
      </c>
      <c r="B8662" s="2">
        <v>409319572</v>
      </c>
      <c r="C8662" s="2"/>
      <c r="D8662" s="2"/>
      <c r="E8662" s="3"/>
      <c r="F8662" s="3"/>
      <c r="H8662" s="5">
        <f>_xlfn.XLOOKUP(Table16[[#This Row],[OrderID]],[3]!Table13456[No заказа],[3]!Table13456[Количество],"",0,1)</f>
        <v>1</v>
      </c>
      <c r="I8662" s="5">
        <f>_xlfn.XLOOKUP(Table16[[#This Row],[OrderID]],[3]!Table13456[No заказа],[3]!Table13456[Цена],"",0,1)</f>
        <v>9000</v>
      </c>
      <c r="J8662" s="2" t="str">
        <f>M01_SETTINGS!$F$2</f>
        <v>KASPI</v>
      </c>
    </row>
    <row r="8663" spans="1:10" x14ac:dyDescent="0.35">
      <c r="A8663" s="3">
        <f>_xlfn.XLOOKUP(Table16[[#This Row],[OrderID]],[3]!Table13456[No заказа],[3]!Table13456[Дата
отправки],"",0,1)</f>
        <v>45545</v>
      </c>
      <c r="B8663" s="2">
        <v>409319572</v>
      </c>
      <c r="C8663" s="2"/>
      <c r="D8663" s="2"/>
      <c r="E8663" s="3"/>
      <c r="F8663" s="3"/>
      <c r="H8663" s="5">
        <f>_xlfn.XLOOKUP(Table16[[#This Row],[OrderID]],[3]!Table13456[No заказа],[3]!Table13456[Количество],"",0,1)</f>
        <v>1</v>
      </c>
      <c r="I8663" s="5">
        <f>_xlfn.XLOOKUP(Table16[[#This Row],[OrderID]],[3]!Table13456[No заказа],[3]!Table13456[Цена],"",0,1)</f>
        <v>9000</v>
      </c>
      <c r="J8663" s="2" t="str">
        <f>M01_SETTINGS!$F$2</f>
        <v>KASPI</v>
      </c>
    </row>
    <row r="8664" spans="1:10" x14ac:dyDescent="0.35">
      <c r="A8664" s="3">
        <f>_xlfn.XLOOKUP(Table16[[#This Row],[OrderID]],[3]!Table13456[No заказа],[3]!Table13456[Дата
отправки],"",0,1)</f>
        <v>45545</v>
      </c>
      <c r="B8664" s="2">
        <v>409319572</v>
      </c>
      <c r="C8664" s="2"/>
      <c r="D8664" s="2"/>
      <c r="E8664" s="3"/>
      <c r="F8664" s="3"/>
      <c r="H8664" s="5">
        <f>_xlfn.XLOOKUP(Table16[[#This Row],[OrderID]],[3]!Table13456[No заказа],[3]!Table13456[Количество],"",0,1)</f>
        <v>1</v>
      </c>
      <c r="I8664" s="5">
        <f>_xlfn.XLOOKUP(Table16[[#This Row],[OrderID]],[3]!Table13456[No заказа],[3]!Table13456[Цена],"",0,1)</f>
        <v>9000</v>
      </c>
      <c r="J8664" s="2" t="str">
        <f>M01_SETTINGS!$F$2</f>
        <v>KASPI</v>
      </c>
    </row>
    <row r="8665" spans="1:10" x14ac:dyDescent="0.35">
      <c r="A8665" s="3">
        <f>_xlfn.XLOOKUP(Table16[[#This Row],[OrderID]],[3]!Table13456[No заказа],[3]!Table13456[Дата
отправки],"",0,1)</f>
        <v>45545</v>
      </c>
      <c r="B8665" s="2">
        <v>409263161</v>
      </c>
      <c r="C8665" s="2"/>
      <c r="D8665" s="2"/>
      <c r="E8665" s="3"/>
      <c r="F8665" s="3"/>
      <c r="H8665" s="5">
        <f>_xlfn.XLOOKUP(Table16[[#This Row],[OrderID]],[3]!Table13456[No заказа],[3]!Table13456[Количество],"",0,1)</f>
        <v>1</v>
      </c>
      <c r="I8665" s="5">
        <f>_xlfn.XLOOKUP(Table16[[#This Row],[OrderID]],[3]!Table13456[No заказа],[3]!Table13456[Цена],"",0,1)</f>
        <v>9619</v>
      </c>
      <c r="J8665" s="2" t="str">
        <f>M01_SETTINGS!$F$2</f>
        <v>KASPI</v>
      </c>
    </row>
    <row r="8666" spans="1:10" x14ac:dyDescent="0.35">
      <c r="A8666" s="3">
        <f>_xlfn.XLOOKUP(Table16[[#This Row],[OrderID]],[3]!Table13456[No заказа],[3]!Table13456[Дата
отправки],"",0,1)</f>
        <v>45545</v>
      </c>
      <c r="B8666" s="2">
        <v>409119118</v>
      </c>
      <c r="C8666" s="2"/>
      <c r="D8666" s="2"/>
      <c r="E8666" s="3"/>
      <c r="F8666" s="3"/>
      <c r="H8666" s="5">
        <f>_xlfn.XLOOKUP(Table16[[#This Row],[OrderID]],[3]!Table13456[No заказа],[3]!Table13456[Количество],"",0,1)</f>
        <v>1</v>
      </c>
      <c r="I8666" s="5">
        <f>_xlfn.XLOOKUP(Table16[[#This Row],[OrderID]],[3]!Table13456[No заказа],[3]!Table13456[Цена],"",0,1)</f>
        <v>8000</v>
      </c>
      <c r="J8666" s="2" t="str">
        <f>M01_SETTINGS!$F$2</f>
        <v>KASPI</v>
      </c>
    </row>
    <row r="8667" spans="1:10" x14ac:dyDescent="0.35">
      <c r="A8667" s="3">
        <f>_xlfn.XLOOKUP(Table16[[#This Row],[OrderID]],[3]!Table13456[No заказа],[3]!Table13456[Дата
отправки],"",0,1)</f>
        <v>45545</v>
      </c>
      <c r="B8667" s="2">
        <v>409213763</v>
      </c>
      <c r="C8667" s="2"/>
      <c r="D8667" s="2"/>
      <c r="E8667" s="3"/>
      <c r="F8667" s="3"/>
      <c r="H8667" s="5">
        <f>_xlfn.XLOOKUP(Table16[[#This Row],[OrderID]],[3]!Table13456[No заказа],[3]!Table13456[Количество],"",0,1)</f>
        <v>1</v>
      </c>
      <c r="I8667" s="5">
        <f>_xlfn.XLOOKUP(Table16[[#This Row],[OrderID]],[3]!Table13456[No заказа],[3]!Table13456[Цена],"",0,1)</f>
        <v>8000</v>
      </c>
      <c r="J8667" s="2" t="str">
        <f>M01_SETTINGS!$F$2</f>
        <v>KASPI</v>
      </c>
    </row>
    <row r="8668" spans="1:10" x14ac:dyDescent="0.35">
      <c r="A8668" s="3">
        <f>_xlfn.XLOOKUP(Table16[[#This Row],[OrderID]],[3]!Table13456[No заказа],[3]!Table13456[Дата
отправки],"",0,1)</f>
        <v>45545</v>
      </c>
      <c r="B8668" s="2">
        <v>408751946</v>
      </c>
      <c r="C8668" s="2"/>
      <c r="D8668" s="2"/>
      <c r="E8668" s="3"/>
      <c r="F8668" s="3"/>
      <c r="H8668" s="5">
        <f>_xlfn.XLOOKUP(Table16[[#This Row],[OrderID]],[3]!Table13456[No заказа],[3]!Table13456[Количество],"",0,1)</f>
        <v>1</v>
      </c>
      <c r="I8668" s="5">
        <f>_xlfn.XLOOKUP(Table16[[#This Row],[OrderID]],[3]!Table13456[No заказа],[3]!Table13456[Цена],"",0,1)</f>
        <v>8000</v>
      </c>
      <c r="J8668" s="2" t="str">
        <f>M01_SETTINGS!$F$2</f>
        <v>KASPI</v>
      </c>
    </row>
    <row r="8669" spans="1:10" x14ac:dyDescent="0.35">
      <c r="A8669" s="3">
        <f>_xlfn.XLOOKUP(Table16[[#This Row],[OrderID]],[3]!Table13456[No заказа],[3]!Table13456[Дата
отправки],"",0,1)</f>
        <v>45545</v>
      </c>
      <c r="B8669" s="2">
        <v>408789028</v>
      </c>
      <c r="C8669" s="2"/>
      <c r="D8669" s="2"/>
      <c r="E8669" s="3"/>
      <c r="F8669" s="3"/>
      <c r="H8669" s="5">
        <f>_xlfn.XLOOKUP(Table16[[#This Row],[OrderID]],[3]!Table13456[No заказа],[3]!Table13456[Количество],"",0,1)</f>
        <v>1</v>
      </c>
      <c r="I8669" s="5">
        <f>_xlfn.XLOOKUP(Table16[[#This Row],[OrderID]],[3]!Table13456[No заказа],[3]!Table13456[Цена],"",0,1)</f>
        <v>8000</v>
      </c>
      <c r="J8669" s="2" t="str">
        <f>M01_SETTINGS!$F$2</f>
        <v>KASPI</v>
      </c>
    </row>
    <row r="8670" spans="1:10" x14ac:dyDescent="0.35">
      <c r="A8670" s="3">
        <f>_xlfn.XLOOKUP(Table16[[#This Row],[OrderID]],[3]!Table13456[No заказа],[3]!Table13456[Дата
отправки],"",0,1)</f>
        <v>45545</v>
      </c>
      <c r="B8670" s="2">
        <v>408894812</v>
      </c>
      <c r="C8670" s="2"/>
      <c r="D8670" s="2"/>
      <c r="E8670" s="3"/>
      <c r="F8670" s="3"/>
      <c r="H8670" s="5">
        <f>_xlfn.XLOOKUP(Table16[[#This Row],[OrderID]],[3]!Table13456[No заказа],[3]!Table13456[Количество],"",0,1)</f>
        <v>1</v>
      </c>
      <c r="I8670" s="5">
        <f>_xlfn.XLOOKUP(Table16[[#This Row],[OrderID]],[3]!Table13456[No заказа],[3]!Table13456[Цена],"",0,1)</f>
        <v>8000</v>
      </c>
      <c r="J8670" s="2" t="str">
        <f>M01_SETTINGS!$F$2</f>
        <v>KASPI</v>
      </c>
    </row>
    <row r="8671" spans="1:10" x14ac:dyDescent="0.35">
      <c r="A8671" s="3">
        <f>_xlfn.XLOOKUP(Table16[[#This Row],[OrderID]],[3]!Table13456[No заказа],[3]!Table13456[Дата
отправки],"",0,1)</f>
        <v>45545</v>
      </c>
      <c r="B8671" s="2">
        <v>409006722</v>
      </c>
      <c r="C8671" s="2"/>
      <c r="D8671" s="2"/>
      <c r="E8671" s="3"/>
      <c r="F8671" s="3"/>
      <c r="H8671" s="5">
        <f>_xlfn.XLOOKUP(Table16[[#This Row],[OrderID]],[3]!Table13456[No заказа],[3]!Table13456[Количество],"",0,1)</f>
        <v>1</v>
      </c>
      <c r="I8671" s="5">
        <f>_xlfn.XLOOKUP(Table16[[#This Row],[OrderID]],[3]!Table13456[No заказа],[3]!Table13456[Цена],"",0,1)</f>
        <v>9000</v>
      </c>
      <c r="J8671" s="2" t="str">
        <f>M01_SETTINGS!$F$2</f>
        <v>KASPI</v>
      </c>
    </row>
    <row r="8672" spans="1:10" x14ac:dyDescent="0.35">
      <c r="A8672" s="3">
        <f>_xlfn.XLOOKUP(Table16[[#This Row],[OrderID]],[3]!Table13456[No заказа],[3]!Table13456[Дата
отправки],"",0,1)</f>
        <v>45545</v>
      </c>
      <c r="B8672" s="2">
        <v>408945200</v>
      </c>
      <c r="C8672" s="2"/>
      <c r="D8672" s="2"/>
      <c r="E8672" s="3"/>
      <c r="F8672" s="3"/>
      <c r="H8672" s="5">
        <f>_xlfn.XLOOKUP(Table16[[#This Row],[OrderID]],[3]!Table13456[No заказа],[3]!Table13456[Количество],"",0,1)</f>
        <v>1</v>
      </c>
      <c r="I8672" s="5">
        <f>_xlfn.XLOOKUP(Table16[[#This Row],[OrderID]],[3]!Table13456[No заказа],[3]!Table13456[Цена],"",0,1)</f>
        <v>8000</v>
      </c>
      <c r="J8672" s="2" t="str">
        <f>M01_SETTINGS!$F$2</f>
        <v>KASPI</v>
      </c>
    </row>
    <row r="8673" spans="1:10" x14ac:dyDescent="0.35">
      <c r="A8673" s="3">
        <f>_xlfn.XLOOKUP(Table16[[#This Row],[OrderID]],[3]!Table13456[No заказа],[3]!Table13456[Дата
отправки],"",0,1)</f>
        <v>45545</v>
      </c>
      <c r="B8673" s="2">
        <v>409469414</v>
      </c>
      <c r="C8673" s="2"/>
      <c r="D8673" s="2"/>
      <c r="E8673" s="3"/>
      <c r="F8673" s="3"/>
      <c r="H8673" s="5">
        <f>_xlfn.XLOOKUP(Table16[[#This Row],[OrderID]],[3]!Table13456[No заказа],[3]!Table13456[Количество],"",0,1)</f>
        <v>1</v>
      </c>
      <c r="I8673" s="5">
        <f>_xlfn.XLOOKUP(Table16[[#This Row],[OrderID]],[3]!Table13456[No заказа],[3]!Table13456[Цена],"",0,1)</f>
        <v>9000</v>
      </c>
      <c r="J8673" s="2" t="str">
        <f>M01_SETTINGS!$F$2</f>
        <v>KASPI</v>
      </c>
    </row>
    <row r="8674" spans="1:10" x14ac:dyDescent="0.35">
      <c r="A8674" s="3">
        <f>_xlfn.XLOOKUP(Table16[[#This Row],[OrderID]],[3]!Table13456[No заказа],[3]!Table13456[Дата
отправки],"",0,1)</f>
        <v>45545</v>
      </c>
      <c r="B8674" s="2">
        <v>409499658</v>
      </c>
      <c r="C8674" s="2"/>
      <c r="D8674" s="2"/>
      <c r="E8674" s="3"/>
      <c r="F8674" s="3"/>
      <c r="H8674" s="5">
        <f>_xlfn.XLOOKUP(Table16[[#This Row],[OrderID]],[3]!Table13456[No заказа],[3]!Table13456[Количество],"",0,1)</f>
        <v>1</v>
      </c>
      <c r="I8674" s="5">
        <f>_xlfn.XLOOKUP(Table16[[#This Row],[OrderID]],[3]!Table13456[No заказа],[3]!Table13456[Цена],"",0,1)</f>
        <v>9000</v>
      </c>
      <c r="J8674" s="2" t="str">
        <f>M01_SETTINGS!$F$2</f>
        <v>KASPI</v>
      </c>
    </row>
    <row r="8675" spans="1:10" x14ac:dyDescent="0.35">
      <c r="A8675" s="3">
        <f>_xlfn.XLOOKUP(Table16[[#This Row],[OrderID]],[3]!Table13456[No заказа],[3]!Table13456[Дата
отправки],"",0,1)</f>
        <v>45545</v>
      </c>
      <c r="B8675" s="2">
        <v>409492245</v>
      </c>
      <c r="C8675" s="2"/>
      <c r="D8675" s="2"/>
      <c r="E8675" s="3"/>
      <c r="F8675" s="3"/>
      <c r="H8675" s="5">
        <f>_xlfn.XLOOKUP(Table16[[#This Row],[OrderID]],[3]!Table13456[No заказа],[3]!Table13456[Количество],"",0,1)</f>
        <v>1</v>
      </c>
      <c r="I8675" s="5">
        <f>_xlfn.XLOOKUP(Table16[[#This Row],[OrderID]],[3]!Table13456[No заказа],[3]!Table13456[Цена],"",0,1)</f>
        <v>9000</v>
      </c>
      <c r="J8675" s="2" t="str">
        <f>M01_SETTINGS!$F$2</f>
        <v>KASPI</v>
      </c>
    </row>
    <row r="8676" spans="1:10" x14ac:dyDescent="0.35">
      <c r="A8676" s="3">
        <f>_xlfn.XLOOKUP(Table16[[#This Row],[OrderID]],[3]!Table13456[No заказа],[3]!Table13456[Дата
отправки],"",0,1)</f>
        <v>45545</v>
      </c>
      <c r="B8676" s="2">
        <v>409194166</v>
      </c>
      <c r="C8676" s="2"/>
      <c r="D8676" s="2"/>
      <c r="E8676" s="3"/>
      <c r="F8676" s="3"/>
      <c r="H8676" s="5">
        <f>_xlfn.XLOOKUP(Table16[[#This Row],[OrderID]],[3]!Table13456[No заказа],[3]!Table13456[Количество],"",0,1)</f>
        <v>1</v>
      </c>
      <c r="I8676" s="5">
        <f>_xlfn.XLOOKUP(Table16[[#This Row],[OrderID]],[3]!Table13456[No заказа],[3]!Table13456[Цена],"",0,1)</f>
        <v>14999</v>
      </c>
      <c r="J8676" s="2" t="str">
        <f>M01_SETTINGS!$F$2</f>
        <v>KASPI</v>
      </c>
    </row>
    <row r="8677" spans="1:10" x14ac:dyDescent="0.35">
      <c r="A8677" s="3">
        <f>_xlfn.XLOOKUP(Table16[[#This Row],[OrderID]],[3]!Table13456[No заказа],[3]!Table13456[Дата
отправки],"",0,1)</f>
        <v>45543</v>
      </c>
      <c r="B8677" s="2">
        <v>408694271</v>
      </c>
      <c r="C8677" s="2"/>
      <c r="D8677" s="2"/>
      <c r="E8677" s="3"/>
      <c r="F8677" s="3"/>
      <c r="H8677" s="5">
        <f>_xlfn.XLOOKUP(Table16[[#This Row],[OrderID]],[3]!Table13456[No заказа],[3]!Table13456[Количество],"",0,1)</f>
        <v>1</v>
      </c>
      <c r="I8677" s="5">
        <f>_xlfn.XLOOKUP(Table16[[#This Row],[OrderID]],[3]!Table13456[No заказа],[3]!Table13456[Цена],"",0,1)</f>
        <v>9995</v>
      </c>
      <c r="J8677" s="2" t="str">
        <f>M01_SETTINGS!$F$2</f>
        <v>KASPI</v>
      </c>
    </row>
    <row r="8678" spans="1:10" x14ac:dyDescent="0.35">
      <c r="A8678" s="3">
        <f>_xlfn.XLOOKUP(Table16[[#This Row],[OrderID]],[3]!Table13456[No заказа],[3]!Table13456[Дата
отправки],"",0,1)</f>
        <v>45543</v>
      </c>
      <c r="B8678" s="2">
        <v>408633931</v>
      </c>
      <c r="C8678" s="2"/>
      <c r="D8678" s="2"/>
      <c r="E8678" s="3"/>
      <c r="F8678" s="3"/>
      <c r="H8678" s="5">
        <f>_xlfn.XLOOKUP(Table16[[#This Row],[OrderID]],[3]!Table13456[No заказа],[3]!Table13456[Количество],"",0,1)</f>
        <v>1</v>
      </c>
      <c r="I8678" s="5">
        <f>_xlfn.XLOOKUP(Table16[[#This Row],[OrderID]],[3]!Table13456[No заказа],[3]!Table13456[Цена],"",0,1)</f>
        <v>11285</v>
      </c>
      <c r="J8678" s="2" t="str">
        <f>M01_SETTINGS!$F$2</f>
        <v>KASPI</v>
      </c>
    </row>
    <row r="8679" spans="1:10" x14ac:dyDescent="0.35">
      <c r="A8679" s="3">
        <f>_xlfn.XLOOKUP(Table16[[#This Row],[OrderID]],[3]!Table13456[No заказа],[3]!Table13456[Дата
отправки],"",0,1)</f>
        <v>45543</v>
      </c>
      <c r="B8679" s="2">
        <v>408592651</v>
      </c>
      <c r="C8679" s="2"/>
      <c r="D8679" s="2"/>
      <c r="E8679" s="3"/>
      <c r="F8679" s="3"/>
      <c r="H8679" s="5">
        <f>_xlfn.XLOOKUP(Table16[[#This Row],[OrderID]],[3]!Table13456[No заказа],[3]!Table13456[Количество],"",0,1)</f>
        <v>1</v>
      </c>
      <c r="I8679" s="5">
        <f>_xlfn.XLOOKUP(Table16[[#This Row],[OrderID]],[3]!Table13456[No заказа],[3]!Table13456[Цена],"",0,1)</f>
        <v>9979</v>
      </c>
      <c r="J8679" s="2" t="str">
        <f>M01_SETTINGS!$F$2</f>
        <v>KASPI</v>
      </c>
    </row>
    <row r="8680" spans="1:10" x14ac:dyDescent="0.35">
      <c r="A8680" s="3">
        <f>_xlfn.XLOOKUP(Table16[[#This Row],[OrderID]],[3]!Table13456[No заказа],[3]!Table13456[Дата
отправки],"",0,1)</f>
        <v>45543</v>
      </c>
      <c r="B8680" s="2">
        <v>408346658</v>
      </c>
      <c r="C8680" s="2"/>
      <c r="D8680" s="2"/>
      <c r="E8680" s="3"/>
      <c r="F8680" s="3"/>
      <c r="H8680" s="5">
        <f>_xlfn.XLOOKUP(Table16[[#This Row],[OrderID]],[3]!Table13456[No заказа],[3]!Table13456[Количество],"",0,1)</f>
        <v>1</v>
      </c>
      <c r="I8680" s="5">
        <f>_xlfn.XLOOKUP(Table16[[#This Row],[OrderID]],[3]!Table13456[No заказа],[3]!Table13456[Цена],"",0,1)</f>
        <v>9599</v>
      </c>
      <c r="J8680" s="2" t="str">
        <f>M01_SETTINGS!$F$2</f>
        <v>KASPI</v>
      </c>
    </row>
    <row r="8681" spans="1:10" x14ac:dyDescent="0.35">
      <c r="A8681" s="3">
        <f>_xlfn.XLOOKUP(Table16[[#This Row],[OrderID]],[3]!Table13456[No заказа],[3]!Table13456[Дата
отправки],"",0,1)</f>
        <v>45543</v>
      </c>
      <c r="B8681" s="2">
        <v>408259300</v>
      </c>
      <c r="C8681" s="2"/>
      <c r="D8681" s="2"/>
      <c r="E8681" s="3"/>
      <c r="F8681" s="3"/>
      <c r="H8681" s="5">
        <f>_xlfn.XLOOKUP(Table16[[#This Row],[OrderID]],[3]!Table13456[No заказа],[3]!Table13456[Количество],"",0,1)</f>
        <v>1</v>
      </c>
      <c r="I8681" s="5">
        <f>_xlfn.XLOOKUP(Table16[[#This Row],[OrderID]],[3]!Table13456[No заказа],[3]!Table13456[Цена],"",0,1)</f>
        <v>8999</v>
      </c>
      <c r="J8681" s="2" t="str">
        <f>M01_SETTINGS!$F$2</f>
        <v>KASPI</v>
      </c>
    </row>
    <row r="8682" spans="1:10" x14ac:dyDescent="0.35">
      <c r="A8682" s="3">
        <f>_xlfn.XLOOKUP(Table16[[#This Row],[OrderID]],[3]!Table13456[No заказа],[3]!Table13456[Дата
отправки],"",0,1)</f>
        <v>45543</v>
      </c>
      <c r="B8682" s="2">
        <v>408363355</v>
      </c>
      <c r="C8682" s="2"/>
      <c r="D8682" s="2"/>
      <c r="E8682" s="3"/>
      <c r="F8682" s="3"/>
      <c r="H8682" s="5">
        <f>_xlfn.XLOOKUP(Table16[[#This Row],[OrderID]],[3]!Table13456[No заказа],[3]!Table13456[Количество],"",0,1)</f>
        <v>1</v>
      </c>
      <c r="I8682" s="5">
        <f>_xlfn.XLOOKUP(Table16[[#This Row],[OrderID]],[3]!Table13456[No заказа],[3]!Table13456[Цена],"",0,1)</f>
        <v>8999</v>
      </c>
      <c r="J8682" s="2" t="str">
        <f>M01_SETTINGS!$F$2</f>
        <v>KASPI</v>
      </c>
    </row>
    <row r="8683" spans="1:10" x14ac:dyDescent="0.35">
      <c r="A8683" s="3">
        <f>_xlfn.XLOOKUP(Table16[[#This Row],[OrderID]],[3]!Table13456[No заказа],[3]!Table13456[Дата
отправки],"",0,1)</f>
        <v>45543</v>
      </c>
      <c r="B8683" s="2">
        <v>408591669</v>
      </c>
      <c r="C8683" s="2"/>
      <c r="D8683" s="2"/>
      <c r="E8683" s="3"/>
      <c r="F8683" s="3"/>
      <c r="H8683" s="5">
        <f>_xlfn.XLOOKUP(Table16[[#This Row],[OrderID]],[3]!Table13456[No заказа],[3]!Table13456[Количество],"",0,1)</f>
        <v>1</v>
      </c>
      <c r="I8683" s="5">
        <f>_xlfn.XLOOKUP(Table16[[#This Row],[OrderID]],[3]!Table13456[No заказа],[3]!Table13456[Цена],"",0,1)</f>
        <v>8000</v>
      </c>
      <c r="J8683" s="2" t="str">
        <f>M01_SETTINGS!$F$2</f>
        <v>KASPI</v>
      </c>
    </row>
    <row r="8684" spans="1:10" x14ac:dyDescent="0.35">
      <c r="A8684" s="3">
        <f>_xlfn.XLOOKUP(Table16[[#This Row],[OrderID]],[3]!Table13456[No заказа],[3]!Table13456[Дата
отправки],"",0,1)</f>
        <v>45543</v>
      </c>
      <c r="B8684" s="2">
        <v>408212645</v>
      </c>
      <c r="C8684" s="2"/>
      <c r="D8684" s="2"/>
      <c r="E8684" s="3"/>
      <c r="F8684" s="3"/>
      <c r="H8684" s="5">
        <f>_xlfn.XLOOKUP(Table16[[#This Row],[OrderID]],[3]!Table13456[No заказа],[3]!Table13456[Количество],"",0,1)</f>
        <v>1</v>
      </c>
      <c r="I8684" s="5">
        <f>_xlfn.XLOOKUP(Table16[[#This Row],[OrderID]],[3]!Table13456[No заказа],[3]!Table13456[Цена],"",0,1)</f>
        <v>7955</v>
      </c>
      <c r="J8684" s="2" t="str">
        <f>M01_SETTINGS!$F$2</f>
        <v>KASPI</v>
      </c>
    </row>
    <row r="8685" spans="1:10" x14ac:dyDescent="0.35">
      <c r="A8685" s="3">
        <f>_xlfn.XLOOKUP(Table16[[#This Row],[OrderID]],[3]!Table13456[No заказа],[3]!Table13456[Дата
отправки],"",0,1)</f>
        <v>45543</v>
      </c>
      <c r="B8685" s="2">
        <v>408337725</v>
      </c>
      <c r="C8685" s="2"/>
      <c r="D8685" s="2"/>
      <c r="E8685" s="3"/>
      <c r="F8685" s="3"/>
      <c r="H8685" s="5">
        <f>_xlfn.XLOOKUP(Table16[[#This Row],[OrderID]],[3]!Table13456[No заказа],[3]!Table13456[Количество],"",0,1)</f>
        <v>1</v>
      </c>
      <c r="I8685" s="5">
        <f>_xlfn.XLOOKUP(Table16[[#This Row],[OrderID]],[3]!Table13456[No заказа],[3]!Table13456[Цена],"",0,1)</f>
        <v>7955</v>
      </c>
      <c r="J8685" s="2" t="str">
        <f>M01_SETTINGS!$F$2</f>
        <v>KASPI</v>
      </c>
    </row>
    <row r="8686" spans="1:10" x14ac:dyDescent="0.35">
      <c r="A8686" s="3">
        <f>_xlfn.XLOOKUP(Table16[[#This Row],[OrderID]],[3]!Table13456[No заказа],[3]!Table13456[Дата
отправки],"",0,1)</f>
        <v>45543</v>
      </c>
      <c r="B8686" s="2">
        <v>408396434</v>
      </c>
      <c r="C8686" s="2"/>
      <c r="D8686" s="2"/>
      <c r="E8686" s="3"/>
      <c r="F8686" s="3"/>
      <c r="H8686" s="5">
        <f>_xlfn.XLOOKUP(Table16[[#This Row],[OrderID]],[3]!Table13456[No заказа],[3]!Table13456[Количество],"",0,1)</f>
        <v>1</v>
      </c>
      <c r="I8686" s="5">
        <f>_xlfn.XLOOKUP(Table16[[#This Row],[OrderID]],[3]!Table13456[No заказа],[3]!Table13456[Цена],"",0,1)</f>
        <v>7955</v>
      </c>
      <c r="J8686" s="2" t="str">
        <f>M01_SETTINGS!$F$2</f>
        <v>KASPI</v>
      </c>
    </row>
    <row r="8687" spans="1:10" x14ac:dyDescent="0.35">
      <c r="A8687" s="3">
        <f>_xlfn.XLOOKUP(Table16[[#This Row],[OrderID]],[3]!Table13456[No заказа],[3]!Table13456[Дата
отправки],"",0,1)</f>
        <v>45543</v>
      </c>
      <c r="B8687" s="2">
        <v>408376468</v>
      </c>
      <c r="C8687" s="2"/>
      <c r="D8687" s="2"/>
      <c r="E8687" s="3"/>
      <c r="F8687" s="3"/>
      <c r="H8687" s="5">
        <f>_xlfn.XLOOKUP(Table16[[#This Row],[OrderID]],[3]!Table13456[No заказа],[3]!Table13456[Количество],"",0,1)</f>
        <v>1</v>
      </c>
      <c r="I8687" s="5">
        <f>_xlfn.XLOOKUP(Table16[[#This Row],[OrderID]],[3]!Table13456[No заказа],[3]!Table13456[Цена],"",0,1)</f>
        <v>8679</v>
      </c>
      <c r="J8687" s="2" t="str">
        <f>M01_SETTINGS!$F$2</f>
        <v>KASPI</v>
      </c>
    </row>
    <row r="8688" spans="1:10" x14ac:dyDescent="0.35">
      <c r="A8688" s="3">
        <f>_xlfn.XLOOKUP(Table16[[#This Row],[OrderID]],[3]!Table13456[No заказа],[3]!Table13456[Дата
отправки],"",0,1)</f>
        <v>45543</v>
      </c>
      <c r="B8688" s="2">
        <v>408476527</v>
      </c>
      <c r="C8688" s="2"/>
      <c r="D8688" s="2"/>
      <c r="E8688" s="3"/>
      <c r="F8688" s="3"/>
      <c r="H8688" s="5">
        <f>_xlfn.XLOOKUP(Table16[[#This Row],[OrderID]],[3]!Table13456[No заказа],[3]!Table13456[Количество],"",0,1)</f>
        <v>1</v>
      </c>
      <c r="I8688" s="5">
        <f>_xlfn.XLOOKUP(Table16[[#This Row],[OrderID]],[3]!Table13456[No заказа],[3]!Table13456[Цена],"",0,1)</f>
        <v>8000</v>
      </c>
      <c r="J8688" s="2" t="str">
        <f>M01_SETTINGS!$F$2</f>
        <v>KASPI</v>
      </c>
    </row>
    <row r="8689" spans="1:10" x14ac:dyDescent="0.35">
      <c r="A8689" s="3">
        <f>_xlfn.XLOOKUP(Table16[[#This Row],[OrderID]],[3]!Table13456[No заказа],[3]!Table13456[Дата
отправки],"",0,1)</f>
        <v>45543</v>
      </c>
      <c r="B8689" s="2">
        <v>408333056</v>
      </c>
      <c r="C8689" s="2"/>
      <c r="D8689" s="2"/>
      <c r="E8689" s="3"/>
      <c r="F8689" s="3"/>
      <c r="H8689" s="5">
        <f>_xlfn.XLOOKUP(Table16[[#This Row],[OrderID]],[3]!Table13456[No заказа],[3]!Table13456[Количество],"",0,1)</f>
        <v>1</v>
      </c>
      <c r="I8689" s="5">
        <f>_xlfn.XLOOKUP(Table16[[#This Row],[OrderID]],[3]!Table13456[No заказа],[3]!Table13456[Цена],"",0,1)</f>
        <v>8552</v>
      </c>
      <c r="J8689" s="2" t="str">
        <f>M01_SETTINGS!$F$2</f>
        <v>KASPI</v>
      </c>
    </row>
    <row r="8690" spans="1:10" x14ac:dyDescent="0.35">
      <c r="A8690" s="3">
        <f>_xlfn.XLOOKUP(Table16[[#This Row],[OrderID]],[3]!Table13456[No заказа],[3]!Table13456[Дата
отправки],"",0,1)</f>
        <v>45543</v>
      </c>
      <c r="B8690" s="2">
        <v>408586351</v>
      </c>
      <c r="C8690" s="2"/>
      <c r="D8690" s="2"/>
      <c r="E8690" s="3"/>
      <c r="F8690" s="3"/>
      <c r="H8690" s="5">
        <f>_xlfn.XLOOKUP(Table16[[#This Row],[OrderID]],[3]!Table13456[No заказа],[3]!Table13456[Количество],"",0,1)</f>
        <v>1</v>
      </c>
      <c r="I8690" s="5">
        <f>_xlfn.XLOOKUP(Table16[[#This Row],[OrderID]],[3]!Table13456[No заказа],[3]!Table13456[Цена],"",0,1)</f>
        <v>8552</v>
      </c>
      <c r="J8690" s="2" t="str">
        <f>M01_SETTINGS!$F$2</f>
        <v>KASPI</v>
      </c>
    </row>
    <row r="8691" spans="1:10" x14ac:dyDescent="0.35">
      <c r="A8691" s="3">
        <f>_xlfn.XLOOKUP(Table16[[#This Row],[OrderID]],[3]!Table13456[No заказа],[3]!Table13456[Дата
отправки],"",0,1)</f>
        <v>45543</v>
      </c>
      <c r="B8691" s="2">
        <v>408630657</v>
      </c>
      <c r="C8691" s="2"/>
      <c r="D8691" s="2"/>
      <c r="E8691" s="3"/>
      <c r="F8691" s="3"/>
      <c r="H8691" s="5">
        <f>_xlfn.XLOOKUP(Table16[[#This Row],[OrderID]],[3]!Table13456[No заказа],[3]!Table13456[Количество],"",0,1)</f>
        <v>1</v>
      </c>
      <c r="I8691" s="5">
        <f>_xlfn.XLOOKUP(Table16[[#This Row],[OrderID]],[3]!Table13456[No заказа],[3]!Table13456[Цена],"",0,1)</f>
        <v>8552</v>
      </c>
      <c r="J8691" s="2" t="str">
        <f>M01_SETTINGS!$F$2</f>
        <v>KASPI</v>
      </c>
    </row>
    <row r="8692" spans="1:10" x14ac:dyDescent="0.35">
      <c r="A8692" s="3">
        <f>_xlfn.XLOOKUP(Table16[[#This Row],[OrderID]],[3]!Table13456[No заказа],[3]!Table13456[Дата
отправки],"",0,1)</f>
        <v>45543</v>
      </c>
      <c r="B8692" s="2">
        <v>408585404</v>
      </c>
      <c r="C8692" s="2"/>
      <c r="D8692" s="2"/>
      <c r="E8692" s="3"/>
      <c r="F8692" s="3"/>
      <c r="H8692" s="5">
        <f>_xlfn.XLOOKUP(Table16[[#This Row],[OrderID]],[3]!Table13456[No заказа],[3]!Table13456[Количество],"",0,1)</f>
        <v>1</v>
      </c>
      <c r="I8692" s="5">
        <f>_xlfn.XLOOKUP(Table16[[#This Row],[OrderID]],[3]!Table13456[No заказа],[3]!Table13456[Цена],"",0,1)</f>
        <v>7839</v>
      </c>
      <c r="J8692" s="2" t="str">
        <f>M01_SETTINGS!$F$2</f>
        <v>KASPI</v>
      </c>
    </row>
    <row r="8693" spans="1:10" x14ac:dyDescent="0.35">
      <c r="A8693" s="3">
        <f>_xlfn.XLOOKUP(Table16[[#This Row],[OrderID]],[3]!Table13456[No заказа],[3]!Table13456[Дата
отправки],"",0,1)</f>
        <v>45543</v>
      </c>
      <c r="B8693" s="2">
        <v>408737302</v>
      </c>
      <c r="C8693" s="2"/>
      <c r="D8693" s="2"/>
      <c r="E8693" s="3"/>
      <c r="F8693" s="3"/>
      <c r="H8693" s="5">
        <f>_xlfn.XLOOKUP(Table16[[#This Row],[OrderID]],[3]!Table13456[No заказа],[3]!Table13456[Количество],"",0,1)</f>
        <v>1</v>
      </c>
      <c r="I8693" s="5">
        <f>_xlfn.XLOOKUP(Table16[[#This Row],[OrderID]],[3]!Table13456[No заказа],[3]!Table13456[Цена],"",0,1)</f>
        <v>8999</v>
      </c>
      <c r="J8693" s="2" t="str">
        <f>M01_SETTINGS!$F$2</f>
        <v>KASPI</v>
      </c>
    </row>
    <row r="8694" spans="1:10" x14ac:dyDescent="0.35">
      <c r="A8694" s="3">
        <f>_xlfn.XLOOKUP(Table16[[#This Row],[OrderID]],[3]!Table13456[No заказа],[3]!Table13456[Дата
отправки],"",0,1)</f>
        <v>45543</v>
      </c>
      <c r="B8694" s="2">
        <v>408514177</v>
      </c>
      <c r="C8694" s="2"/>
      <c r="D8694" s="2"/>
      <c r="E8694" s="3"/>
      <c r="F8694" s="3"/>
      <c r="H8694" s="5">
        <f>_xlfn.XLOOKUP(Table16[[#This Row],[OrderID]],[3]!Table13456[No заказа],[3]!Table13456[Количество],"",0,1)</f>
        <v>1</v>
      </c>
      <c r="I8694" s="5">
        <f>_xlfn.XLOOKUP(Table16[[#This Row],[OrderID]],[3]!Table13456[No заказа],[3]!Table13456[Цена],"",0,1)</f>
        <v>8999</v>
      </c>
      <c r="J8694" s="2" t="str">
        <f>M01_SETTINGS!$F$2</f>
        <v>KASPI</v>
      </c>
    </row>
    <row r="8695" spans="1:10" x14ac:dyDescent="0.35">
      <c r="A8695" s="3">
        <f>_xlfn.XLOOKUP(Table16[[#This Row],[OrderID]],[3]!Table13456[No заказа],[3]!Table13456[Дата
отправки],"",0,1)</f>
        <v>45543</v>
      </c>
      <c r="B8695" s="2">
        <v>408335740</v>
      </c>
      <c r="C8695" s="2"/>
      <c r="D8695" s="2"/>
      <c r="E8695" s="3"/>
      <c r="F8695" s="3"/>
      <c r="H8695" s="5">
        <f>_xlfn.XLOOKUP(Table16[[#This Row],[OrderID]],[3]!Table13456[No заказа],[3]!Table13456[Количество],"",0,1)</f>
        <v>1</v>
      </c>
      <c r="I8695" s="5">
        <f>_xlfn.XLOOKUP(Table16[[#This Row],[OrderID]],[3]!Table13456[No заказа],[3]!Table13456[Цена],"",0,1)</f>
        <v>8679</v>
      </c>
      <c r="J8695" s="2" t="str">
        <f>M01_SETTINGS!$F$2</f>
        <v>KASPI</v>
      </c>
    </row>
    <row r="8696" spans="1:10" x14ac:dyDescent="0.35">
      <c r="A8696" s="3">
        <f>_xlfn.XLOOKUP(Table16[[#This Row],[OrderID]],[3]!Table13456[No заказа],[3]!Table13456[Дата
отправки],"",0,1)</f>
        <v>45543</v>
      </c>
      <c r="B8696" s="2">
        <v>408399070</v>
      </c>
      <c r="C8696" s="2"/>
      <c r="D8696" s="2"/>
      <c r="E8696" s="3"/>
      <c r="F8696" s="3"/>
      <c r="H8696" s="5">
        <f>_xlfn.XLOOKUP(Table16[[#This Row],[OrderID]],[3]!Table13456[No заказа],[3]!Table13456[Количество],"",0,1)</f>
        <v>1</v>
      </c>
      <c r="I8696" s="5">
        <f>_xlfn.XLOOKUP(Table16[[#This Row],[OrderID]],[3]!Table13456[No заказа],[3]!Table13456[Цена],"",0,1)</f>
        <v>8679</v>
      </c>
      <c r="J8696" s="2" t="str">
        <f>M01_SETTINGS!$F$2</f>
        <v>KASPI</v>
      </c>
    </row>
    <row r="8697" spans="1:10" x14ac:dyDescent="0.35">
      <c r="A8697" s="3">
        <f>_xlfn.XLOOKUP(Table16[[#This Row],[OrderID]],[3]!Table13456[No заказа],[3]!Table13456[Дата
отправки],"",0,1)</f>
        <v>45543</v>
      </c>
      <c r="B8697" s="2">
        <v>408691785</v>
      </c>
      <c r="C8697" s="2"/>
      <c r="D8697" s="2"/>
      <c r="E8697" s="3"/>
      <c r="F8697" s="3"/>
      <c r="H8697" s="5">
        <f>_xlfn.XLOOKUP(Table16[[#This Row],[OrderID]],[3]!Table13456[No заказа],[3]!Table13456[Количество],"",0,1)</f>
        <v>1</v>
      </c>
      <c r="I8697" s="5">
        <f>_xlfn.XLOOKUP(Table16[[#This Row],[OrderID]],[3]!Table13456[No заказа],[3]!Table13456[Цена],"",0,1)</f>
        <v>9995</v>
      </c>
      <c r="J8697" s="2" t="str">
        <f>M01_SETTINGS!$F$2</f>
        <v>KASPI</v>
      </c>
    </row>
    <row r="8698" spans="1:10" x14ac:dyDescent="0.35">
      <c r="A8698" s="3">
        <f>_xlfn.XLOOKUP(Table16[[#This Row],[OrderID]],[3]!Table13456[No заказа],[3]!Table13456[Дата
отправки],"",0,1)</f>
        <v>45543</v>
      </c>
      <c r="B8698" s="2">
        <v>408646434</v>
      </c>
      <c r="C8698" s="2"/>
      <c r="D8698" s="2"/>
      <c r="E8698" s="3"/>
      <c r="F8698" s="3"/>
      <c r="H8698" s="5">
        <f>_xlfn.XLOOKUP(Table16[[#This Row],[OrderID]],[3]!Table13456[No заказа],[3]!Table13456[Количество],"",0,1)</f>
        <v>1</v>
      </c>
      <c r="I8698" s="5">
        <f>_xlfn.XLOOKUP(Table16[[#This Row],[OrderID]],[3]!Table13456[No заказа],[3]!Table13456[Цена],"",0,1)</f>
        <v>9468</v>
      </c>
      <c r="J8698" s="2" t="str">
        <f>M01_SETTINGS!$F$2</f>
        <v>KASPI</v>
      </c>
    </row>
    <row r="8699" spans="1:10" x14ac:dyDescent="0.35">
      <c r="A8699" s="3">
        <f>_xlfn.XLOOKUP(Table16[[#This Row],[OrderID]],[3]!Table13456[No заказа],[3]!Table13456[Дата
отправки],"",0,1)</f>
        <v>45543</v>
      </c>
      <c r="B8699" s="2" t="s">
        <v>324</v>
      </c>
      <c r="C8699" s="2"/>
      <c r="D8699" s="2"/>
      <c r="E8699" s="3"/>
      <c r="F8699" s="3"/>
      <c r="H8699" s="5">
        <f>_xlfn.XLOOKUP(Table16[[#This Row],[OrderID]],[3]!Table13456[No заказа],[3]!Table13456[Количество],"",0,1)</f>
        <v>1</v>
      </c>
      <c r="I8699" s="5">
        <f>_xlfn.XLOOKUP(Table16[[#This Row],[OrderID]],[3]!Table13456[No заказа],[3]!Table13456[Цена],"",0,1)</f>
        <v>9795</v>
      </c>
      <c r="J8699" s="2" t="str">
        <f>M01_SETTINGS!$F$2</f>
        <v>KASPI</v>
      </c>
    </row>
    <row r="8700" spans="1:10" x14ac:dyDescent="0.35">
      <c r="A8700" s="3">
        <f>_xlfn.XLOOKUP(Table16[[#This Row],[OrderID]],[3]!Table13456[No заказа],[3]!Table13456[Дата
отправки],"",0,1)</f>
        <v>45543</v>
      </c>
      <c r="B8700" s="2" t="s">
        <v>325</v>
      </c>
      <c r="C8700" s="2"/>
      <c r="D8700" s="2"/>
      <c r="E8700" s="3"/>
      <c r="F8700" s="3"/>
      <c r="H8700" s="5">
        <f>_xlfn.XLOOKUP(Table16[[#This Row],[OrderID]],[3]!Table13456[No заказа],[3]!Table13456[Количество],"",0,1)</f>
        <v>1</v>
      </c>
      <c r="I8700" s="5">
        <f>_xlfn.XLOOKUP(Table16[[#This Row],[OrderID]],[3]!Table13456[No заказа],[3]!Table13456[Цена],"",0,1)</f>
        <v>9795</v>
      </c>
      <c r="J8700" s="2" t="str">
        <f>M01_SETTINGS!$F$2</f>
        <v>KASPI</v>
      </c>
    </row>
    <row r="8701" spans="1:10" x14ac:dyDescent="0.35">
      <c r="A8701" s="3">
        <f>_xlfn.XLOOKUP(Table16[[#This Row],[OrderID]],[3]!Table13456[No заказа],[3]!Table13456[Дата
отправки],"",0,1)</f>
        <v>45543</v>
      </c>
      <c r="B8701" s="2">
        <v>408408627</v>
      </c>
      <c r="C8701" s="2"/>
      <c r="D8701" s="2"/>
      <c r="E8701" s="3"/>
      <c r="F8701" s="3"/>
      <c r="H8701" s="5">
        <f>_xlfn.XLOOKUP(Table16[[#This Row],[OrderID]],[3]!Table13456[No заказа],[3]!Table13456[Количество],"",0,1)</f>
        <v>1</v>
      </c>
      <c r="I8701" s="5">
        <f>_xlfn.XLOOKUP(Table16[[#This Row],[OrderID]],[3]!Table13456[No заказа],[3]!Table13456[Цена],"",0,1)</f>
        <v>7955</v>
      </c>
      <c r="J8701" s="2" t="str">
        <f>M01_SETTINGS!$F$2</f>
        <v>KASPI</v>
      </c>
    </row>
    <row r="8702" spans="1:10" x14ac:dyDescent="0.35">
      <c r="A8702" s="3">
        <f>_xlfn.XLOOKUP(Table16[[#This Row],[OrderID]],[3]!Table13456[No заказа],[3]!Table13456[Дата
отправки],"",0,1)</f>
        <v>45543</v>
      </c>
      <c r="B8702" s="2">
        <v>408412967</v>
      </c>
      <c r="C8702" s="2"/>
      <c r="D8702" s="2"/>
      <c r="E8702" s="3"/>
      <c r="F8702" s="3"/>
      <c r="H8702" s="5">
        <f>_xlfn.XLOOKUP(Table16[[#This Row],[OrderID]],[3]!Table13456[No заказа],[3]!Table13456[Количество],"",0,1)</f>
        <v>1</v>
      </c>
      <c r="I8702" s="5">
        <f>_xlfn.XLOOKUP(Table16[[#This Row],[OrderID]],[3]!Table13456[No заказа],[3]!Table13456[Цена],"",0,1)</f>
        <v>7955</v>
      </c>
      <c r="J8702" s="2" t="str">
        <f>M01_SETTINGS!$F$2</f>
        <v>KASPI</v>
      </c>
    </row>
    <row r="8703" spans="1:10" x14ac:dyDescent="0.35">
      <c r="A8703" s="3">
        <f>_xlfn.XLOOKUP(Table16[[#This Row],[OrderID]],[3]!Table13456[No заказа],[3]!Table13456[Дата
отправки],"",0,1)</f>
        <v>45543</v>
      </c>
      <c r="B8703" s="2">
        <v>408471673</v>
      </c>
      <c r="C8703" s="2"/>
      <c r="D8703" s="2"/>
      <c r="E8703" s="3"/>
      <c r="F8703" s="3"/>
      <c r="H8703" s="5">
        <f>_xlfn.XLOOKUP(Table16[[#This Row],[OrderID]],[3]!Table13456[No заказа],[3]!Table13456[Количество],"",0,1)</f>
        <v>1</v>
      </c>
      <c r="I8703" s="5">
        <f>_xlfn.XLOOKUP(Table16[[#This Row],[OrderID]],[3]!Table13456[No заказа],[3]!Table13456[Цена],"",0,1)</f>
        <v>7955</v>
      </c>
      <c r="J8703" s="2" t="str">
        <f>M01_SETTINGS!$F$2</f>
        <v>KASPI</v>
      </c>
    </row>
    <row r="8704" spans="1:10" x14ac:dyDescent="0.35">
      <c r="A8704" s="3">
        <f>_xlfn.XLOOKUP(Table16[[#This Row],[OrderID]],[3]!Table13456[No заказа],[3]!Table13456[Дата
отправки],"",0,1)</f>
        <v>45543</v>
      </c>
      <c r="B8704" s="2">
        <v>408534486</v>
      </c>
      <c r="C8704" s="2"/>
      <c r="D8704" s="2"/>
      <c r="E8704" s="3"/>
      <c r="F8704" s="3"/>
      <c r="H8704" s="5">
        <f>_xlfn.XLOOKUP(Table16[[#This Row],[OrderID]],[3]!Table13456[No заказа],[3]!Table13456[Количество],"",0,1)</f>
        <v>1</v>
      </c>
      <c r="I8704" s="5">
        <f>_xlfn.XLOOKUP(Table16[[#This Row],[OrderID]],[3]!Table13456[No заказа],[3]!Table13456[Цена],"",0,1)</f>
        <v>9468</v>
      </c>
      <c r="J8704" s="2" t="str">
        <f>M01_SETTINGS!$F$2</f>
        <v>KASPI</v>
      </c>
    </row>
    <row r="8705" spans="1:10" x14ac:dyDescent="0.35">
      <c r="A8705" s="3">
        <f>_xlfn.XLOOKUP(Table16[[#This Row],[OrderID]],[3]!Table13456[No заказа],[3]!Table13456[Дата
отправки],"",0,1)</f>
        <v>45543</v>
      </c>
      <c r="B8705" s="2">
        <v>408181183</v>
      </c>
      <c r="C8705" s="2"/>
      <c r="D8705" s="2"/>
      <c r="E8705" s="3"/>
      <c r="F8705" s="3"/>
      <c r="H8705" s="5">
        <f>_xlfn.XLOOKUP(Table16[[#This Row],[OrderID]],[3]!Table13456[No заказа],[3]!Table13456[Количество],"",0,1)</f>
        <v>1</v>
      </c>
      <c r="I8705" s="5">
        <f>_xlfn.XLOOKUP(Table16[[#This Row],[OrderID]],[3]!Table13456[No заказа],[3]!Table13456[Цена],"",0,1)</f>
        <v>8679</v>
      </c>
      <c r="J8705" s="2" t="str">
        <f>M01_SETTINGS!$F$2</f>
        <v>KASPI</v>
      </c>
    </row>
    <row r="8706" spans="1:10" x14ac:dyDescent="0.35">
      <c r="A8706" s="3">
        <f>_xlfn.XLOOKUP(Table16[[#This Row],[OrderID]],[3]!Table13456[No заказа],[3]!Table13456[Дата
отправки],"",0,1)</f>
        <v>45543</v>
      </c>
      <c r="B8706" s="2">
        <v>408339315</v>
      </c>
      <c r="C8706" s="2"/>
      <c r="D8706" s="2"/>
      <c r="E8706" s="3"/>
      <c r="F8706" s="3"/>
      <c r="H8706" s="5">
        <f>_xlfn.XLOOKUP(Table16[[#This Row],[OrderID]],[3]!Table13456[No заказа],[3]!Table13456[Количество],"",0,1)</f>
        <v>1</v>
      </c>
      <c r="I8706" s="5">
        <f>_xlfn.XLOOKUP(Table16[[#This Row],[OrderID]],[3]!Table13456[No заказа],[3]!Table13456[Цена],"",0,1)</f>
        <v>8679</v>
      </c>
      <c r="J8706" s="2" t="str">
        <f>M01_SETTINGS!$F$2</f>
        <v>KASPI</v>
      </c>
    </row>
    <row r="8707" spans="1:10" x14ac:dyDescent="0.35">
      <c r="A8707" s="3">
        <f>_xlfn.XLOOKUP(Table16[[#This Row],[OrderID]],[3]!Table13456[No заказа],[3]!Table13456[Дата
отправки],"",0,1)</f>
        <v>45543</v>
      </c>
      <c r="B8707" s="2">
        <v>408428619</v>
      </c>
      <c r="C8707" s="2"/>
      <c r="D8707" s="2"/>
      <c r="E8707" s="3"/>
      <c r="F8707" s="3"/>
      <c r="H8707" s="5">
        <f>_xlfn.XLOOKUP(Table16[[#This Row],[OrderID]],[3]!Table13456[No заказа],[3]!Table13456[Количество],"",0,1)</f>
        <v>1</v>
      </c>
      <c r="I8707" s="5">
        <f>_xlfn.XLOOKUP(Table16[[#This Row],[OrderID]],[3]!Table13456[No заказа],[3]!Table13456[Цена],"",0,1)</f>
        <v>8679</v>
      </c>
      <c r="J8707" s="2" t="str">
        <f>M01_SETTINGS!$F$2</f>
        <v>KASPI</v>
      </c>
    </row>
    <row r="8708" spans="1:10" x14ac:dyDescent="0.35">
      <c r="A8708" s="3">
        <f>_xlfn.XLOOKUP(Table16[[#This Row],[OrderID]],[3]!Table13456[No заказа],[3]!Table13456[Дата
отправки],"",0,1)</f>
        <v>45543</v>
      </c>
      <c r="B8708" s="2">
        <v>408619984</v>
      </c>
      <c r="C8708" s="2"/>
      <c r="D8708" s="2"/>
      <c r="E8708" s="3"/>
      <c r="F8708" s="3"/>
      <c r="H8708" s="5">
        <f>_xlfn.XLOOKUP(Table16[[#This Row],[OrderID]],[3]!Table13456[No заказа],[3]!Table13456[Количество],"",0,1)</f>
        <v>1</v>
      </c>
      <c r="I8708" s="5">
        <f>_xlfn.XLOOKUP(Table16[[#This Row],[OrderID]],[3]!Table13456[No заказа],[3]!Table13456[Цена],"",0,1)</f>
        <v>8000</v>
      </c>
      <c r="J8708" s="2" t="str">
        <f>M01_SETTINGS!$F$2</f>
        <v>KASPI</v>
      </c>
    </row>
    <row r="8709" spans="1:10" x14ac:dyDescent="0.35">
      <c r="A8709" s="3">
        <f>_xlfn.XLOOKUP(Table16[[#This Row],[OrderID]],[3]!Table13456[No заказа],[3]!Table13456[Дата
отправки],"",0,1)</f>
        <v>45543</v>
      </c>
      <c r="B8709" s="2">
        <v>408328392</v>
      </c>
      <c r="C8709" s="2"/>
      <c r="D8709" s="2"/>
      <c r="E8709" s="3"/>
      <c r="F8709" s="3"/>
      <c r="H8709" s="5">
        <f>_xlfn.XLOOKUP(Table16[[#This Row],[OrderID]],[3]!Table13456[No заказа],[3]!Table13456[Количество],"",0,1)</f>
        <v>1</v>
      </c>
      <c r="I8709" s="5">
        <f>_xlfn.XLOOKUP(Table16[[#This Row],[OrderID]],[3]!Table13456[No заказа],[3]!Table13456[Цена],"",0,1)</f>
        <v>8233</v>
      </c>
      <c r="J8709" s="2" t="str">
        <f>M01_SETTINGS!$F$2</f>
        <v>KASPI</v>
      </c>
    </row>
    <row r="8710" spans="1:10" x14ac:dyDescent="0.35">
      <c r="A8710" s="3">
        <f>_xlfn.XLOOKUP(Table16[[#This Row],[OrderID]],[3]!Table13456[No заказа],[3]!Table13456[Дата
отправки],"",0,1)</f>
        <v>45543</v>
      </c>
      <c r="B8710" s="2">
        <v>408672126</v>
      </c>
      <c r="C8710" s="2"/>
      <c r="D8710" s="2"/>
      <c r="E8710" s="3"/>
      <c r="F8710" s="3"/>
      <c r="H8710" s="5">
        <f>_xlfn.XLOOKUP(Table16[[#This Row],[OrderID]],[3]!Table13456[No заказа],[3]!Table13456[Количество],"",0,1)</f>
        <v>1</v>
      </c>
      <c r="I8710" s="5">
        <f>_xlfn.XLOOKUP(Table16[[#This Row],[OrderID]],[3]!Table13456[No заказа],[3]!Table13456[Цена],"",0,1)</f>
        <v>7839</v>
      </c>
      <c r="J8710" s="2" t="str">
        <f>M01_SETTINGS!$F$2</f>
        <v>KASPI</v>
      </c>
    </row>
    <row r="8711" spans="1:10" x14ac:dyDescent="0.35">
      <c r="A8711" s="3">
        <f>_xlfn.XLOOKUP(Table16[[#This Row],[OrderID]],[3]!Table13456[No заказа],[3]!Table13456[Дата
отправки],"",0,1)</f>
        <v>45543</v>
      </c>
      <c r="B8711" s="2">
        <v>408729798</v>
      </c>
      <c r="C8711" s="2"/>
      <c r="D8711" s="2"/>
      <c r="E8711" s="3"/>
      <c r="F8711" s="3"/>
      <c r="H8711" s="5">
        <f>_xlfn.XLOOKUP(Table16[[#This Row],[OrderID]],[3]!Table13456[No заказа],[3]!Table13456[Количество],"",0,1)</f>
        <v>1</v>
      </c>
      <c r="I8711" s="5">
        <f>_xlfn.XLOOKUP(Table16[[#This Row],[OrderID]],[3]!Table13456[No заказа],[3]!Table13456[Цена],"",0,1)</f>
        <v>7839</v>
      </c>
      <c r="J8711" s="2" t="str">
        <f>M01_SETTINGS!$F$2</f>
        <v>KASPI</v>
      </c>
    </row>
    <row r="8712" spans="1:10" x14ac:dyDescent="0.35">
      <c r="A8712" s="3">
        <f>_xlfn.XLOOKUP(Table16[[#This Row],[OrderID]],[3]!Table13456[No заказа],[3]!Table13456[Дата
отправки],"",0,1)</f>
        <v>45543</v>
      </c>
      <c r="B8712" s="2">
        <v>408617105</v>
      </c>
      <c r="C8712" s="2"/>
      <c r="D8712" s="2"/>
      <c r="E8712" s="3"/>
      <c r="F8712" s="3"/>
      <c r="H8712" s="5">
        <f>_xlfn.XLOOKUP(Table16[[#This Row],[OrderID]],[3]!Table13456[No заказа],[3]!Table13456[Количество],"",0,1)</f>
        <v>1</v>
      </c>
      <c r="I8712" s="5">
        <f>_xlfn.XLOOKUP(Table16[[#This Row],[OrderID]],[3]!Table13456[No заказа],[3]!Table13456[Цена],"",0,1)</f>
        <v>8000</v>
      </c>
      <c r="J8712" s="2" t="str">
        <f>M01_SETTINGS!$F$2</f>
        <v>KASPI</v>
      </c>
    </row>
    <row r="8713" spans="1:10" x14ac:dyDescent="0.35">
      <c r="A8713" s="3">
        <f>_xlfn.XLOOKUP(Table16[[#This Row],[OrderID]],[3]!Table13456[No заказа],[3]!Table13456[Дата
отправки],"",0,1)</f>
        <v>45543</v>
      </c>
      <c r="B8713" s="2">
        <v>408514710</v>
      </c>
      <c r="C8713" s="2"/>
      <c r="D8713" s="2"/>
      <c r="E8713" s="3"/>
      <c r="F8713" s="3"/>
      <c r="H8713" s="5">
        <f>_xlfn.XLOOKUP(Table16[[#This Row],[OrderID]],[3]!Table13456[No заказа],[3]!Table13456[Количество],"",0,1)</f>
        <v>1</v>
      </c>
      <c r="I8713" s="5">
        <f>_xlfn.XLOOKUP(Table16[[#This Row],[OrderID]],[3]!Table13456[No заказа],[3]!Table13456[Цена],"",0,1)</f>
        <v>8945</v>
      </c>
      <c r="J8713" s="2" t="str">
        <f>M01_SETTINGS!$F$2</f>
        <v>KASPI</v>
      </c>
    </row>
    <row r="8714" spans="1:10" x14ac:dyDescent="0.35">
      <c r="A8714" s="3">
        <f>_xlfn.XLOOKUP(Table16[[#This Row],[OrderID]],[3]!Table13456[No заказа],[3]!Table13456[Дата
отправки],"",0,1)</f>
        <v>45543</v>
      </c>
      <c r="B8714" s="2">
        <v>408416387</v>
      </c>
      <c r="C8714" s="2"/>
      <c r="D8714" s="2"/>
      <c r="E8714" s="3"/>
      <c r="F8714" s="3"/>
      <c r="H8714" s="5">
        <f>_xlfn.XLOOKUP(Table16[[#This Row],[OrderID]],[3]!Table13456[No заказа],[3]!Table13456[Количество],"",0,1)</f>
        <v>1</v>
      </c>
      <c r="I8714" s="5">
        <f>_xlfn.XLOOKUP(Table16[[#This Row],[OrderID]],[3]!Table13456[No заказа],[3]!Table13456[Цена],"",0,1)</f>
        <v>8000</v>
      </c>
      <c r="J8714" s="2" t="str">
        <f>M01_SETTINGS!$F$2</f>
        <v>KASPI</v>
      </c>
    </row>
    <row r="8715" spans="1:10" x14ac:dyDescent="0.35">
      <c r="A8715" s="3">
        <f>_xlfn.XLOOKUP(Table16[[#This Row],[OrderID]],[3]!Table13456[No заказа],[3]!Table13456[Дата
отправки],"",0,1)</f>
        <v>45543</v>
      </c>
      <c r="B8715" s="2">
        <v>408433237</v>
      </c>
      <c r="C8715" s="2"/>
      <c r="D8715" s="2"/>
      <c r="E8715" s="3"/>
      <c r="F8715" s="3"/>
      <c r="H8715" s="5">
        <f>_xlfn.XLOOKUP(Table16[[#This Row],[OrderID]],[3]!Table13456[No заказа],[3]!Table13456[Количество],"",0,1)</f>
        <v>1</v>
      </c>
      <c r="I8715" s="5">
        <f>_xlfn.XLOOKUP(Table16[[#This Row],[OrderID]],[3]!Table13456[No заказа],[3]!Table13456[Цена],"",0,1)</f>
        <v>7955</v>
      </c>
      <c r="J8715" s="2" t="str">
        <f>M01_SETTINGS!$F$2</f>
        <v>KASPI</v>
      </c>
    </row>
    <row r="8716" spans="1:10" x14ac:dyDescent="0.35">
      <c r="A8716" s="3">
        <f>_xlfn.XLOOKUP(Table16[[#This Row],[OrderID]],[3]!Table13456[No заказа],[3]!Table13456[Дата
отправки],"",0,1)</f>
        <v>45543</v>
      </c>
      <c r="B8716" s="2">
        <v>408448188</v>
      </c>
      <c r="C8716" s="2"/>
      <c r="D8716" s="2"/>
      <c r="E8716" s="3"/>
      <c r="F8716" s="3"/>
      <c r="H8716" s="5">
        <f>_xlfn.XLOOKUP(Table16[[#This Row],[OrderID]],[3]!Table13456[No заказа],[3]!Table13456[Количество],"",0,1)</f>
        <v>1</v>
      </c>
      <c r="I8716" s="5">
        <f>_xlfn.XLOOKUP(Table16[[#This Row],[OrderID]],[3]!Table13456[No заказа],[3]!Table13456[Цена],"",0,1)</f>
        <v>8990</v>
      </c>
      <c r="J8716" s="2" t="str">
        <f>M01_SETTINGS!$F$2</f>
        <v>KASPI</v>
      </c>
    </row>
    <row r="8717" spans="1:10" x14ac:dyDescent="0.35">
      <c r="A8717" s="3">
        <f>_xlfn.XLOOKUP(Table16[[#This Row],[OrderID]],[3]!Table13456[No заказа],[3]!Table13456[Дата
отправки],"",0,1)</f>
        <v>45543</v>
      </c>
      <c r="B8717" s="2">
        <v>408613350</v>
      </c>
      <c r="C8717" s="2"/>
      <c r="D8717" s="2"/>
      <c r="E8717" s="3"/>
      <c r="F8717" s="3"/>
      <c r="H8717" s="5">
        <f>_xlfn.XLOOKUP(Table16[[#This Row],[OrderID]],[3]!Table13456[No заказа],[3]!Table13456[Количество],"",0,1)</f>
        <v>1</v>
      </c>
      <c r="I8717" s="5">
        <f>_xlfn.XLOOKUP(Table16[[#This Row],[OrderID]],[3]!Table13456[No заказа],[3]!Table13456[Цена],"",0,1)</f>
        <v>8000</v>
      </c>
      <c r="J8717" s="2" t="str">
        <f>M01_SETTINGS!$F$2</f>
        <v>KASPI</v>
      </c>
    </row>
    <row r="8718" spans="1:10" x14ac:dyDescent="0.35">
      <c r="A8718" s="3">
        <f>_xlfn.XLOOKUP(Table16[[#This Row],[OrderID]],[3]!Table13456[No заказа],[3]!Table13456[Дата
отправки],"",0,1)</f>
        <v>45542</v>
      </c>
      <c r="B8718" s="2">
        <v>408236870</v>
      </c>
      <c r="C8718" s="2"/>
      <c r="D8718" s="2"/>
      <c r="E8718" s="3"/>
      <c r="F8718" s="3"/>
      <c r="H8718" s="5">
        <f>_xlfn.XLOOKUP(Table16[[#This Row],[OrderID]],[3]!Table13456[No заказа],[3]!Table13456[Количество],"",0,1)</f>
        <v>1</v>
      </c>
      <c r="I8718" s="5">
        <f>_xlfn.XLOOKUP(Table16[[#This Row],[OrderID]],[3]!Table13456[No заказа],[3]!Table13456[Цена],"",0,1)</f>
        <v>7955</v>
      </c>
      <c r="J8718" s="2" t="str">
        <f>M01_SETTINGS!$F$2</f>
        <v>KASPI</v>
      </c>
    </row>
    <row r="8719" spans="1:10" x14ac:dyDescent="0.35">
      <c r="A8719" s="3">
        <f>_xlfn.XLOOKUP(Table16[[#This Row],[OrderID]],[3]!Table13456[No заказа],[3]!Table13456[Дата
отправки],"",0,1)</f>
        <v>45542</v>
      </c>
      <c r="B8719" s="2">
        <v>408251036</v>
      </c>
      <c r="C8719" s="2"/>
      <c r="D8719" s="2"/>
      <c r="E8719" s="3"/>
      <c r="F8719" s="3"/>
      <c r="H8719" s="5">
        <f>_xlfn.XLOOKUP(Table16[[#This Row],[OrderID]],[3]!Table13456[No заказа],[3]!Table13456[Количество],"",0,1)</f>
        <v>1</v>
      </c>
      <c r="I8719" s="5">
        <f>_xlfn.XLOOKUP(Table16[[#This Row],[OrderID]],[3]!Table13456[No заказа],[3]!Table13456[Цена],"",0,1)</f>
        <v>7955</v>
      </c>
      <c r="J8719" s="2" t="str">
        <f>M01_SETTINGS!$F$2</f>
        <v>KASPI</v>
      </c>
    </row>
    <row r="8720" spans="1:10" x14ac:dyDescent="0.35">
      <c r="A8720" s="3">
        <f>_xlfn.XLOOKUP(Table16[[#This Row],[OrderID]],[3]!Table13456[No заказа],[3]!Table13456[Дата
отправки],"",0,1)</f>
        <v>45542</v>
      </c>
      <c r="B8720" s="2">
        <v>408219313</v>
      </c>
      <c r="C8720" s="2"/>
      <c r="D8720" s="2"/>
      <c r="E8720" s="3"/>
      <c r="F8720" s="3"/>
      <c r="H8720" s="5">
        <f>_xlfn.XLOOKUP(Table16[[#This Row],[OrderID]],[3]!Table13456[No заказа],[3]!Table13456[Количество],"",0,1)</f>
        <v>1</v>
      </c>
      <c r="I8720" s="5">
        <f>_xlfn.XLOOKUP(Table16[[#This Row],[OrderID]],[3]!Table13456[No заказа],[3]!Table13456[Цена],"",0,1)</f>
        <v>8552</v>
      </c>
      <c r="J8720" s="2" t="str">
        <f>M01_SETTINGS!$F$2</f>
        <v>KASPI</v>
      </c>
    </row>
    <row r="8721" spans="1:10" x14ac:dyDescent="0.35">
      <c r="A8721" s="3">
        <f>_xlfn.XLOOKUP(Table16[[#This Row],[OrderID]],[3]!Table13456[No заказа],[3]!Table13456[Дата
отправки],"",0,1)</f>
        <v>45542</v>
      </c>
      <c r="B8721" s="2">
        <v>407836141</v>
      </c>
      <c r="C8721" s="2"/>
      <c r="D8721" s="2"/>
      <c r="E8721" s="3"/>
      <c r="F8721" s="3"/>
      <c r="H8721" s="5">
        <f>_xlfn.XLOOKUP(Table16[[#This Row],[OrderID]],[3]!Table13456[No заказа],[3]!Table13456[Количество],"",0,1)</f>
        <v>1</v>
      </c>
      <c r="I8721" s="5">
        <f>_xlfn.XLOOKUP(Table16[[#This Row],[OrderID]],[3]!Table13456[No заказа],[3]!Table13456[Цена],"",0,1)</f>
        <v>9979</v>
      </c>
      <c r="J8721" s="2" t="str">
        <f>M01_SETTINGS!$F$2</f>
        <v>KASPI</v>
      </c>
    </row>
    <row r="8722" spans="1:10" x14ac:dyDescent="0.35">
      <c r="A8722" s="3">
        <f>_xlfn.XLOOKUP(Table16[[#This Row],[OrderID]],[3]!Table13456[No заказа],[3]!Table13456[Дата
отправки],"",0,1)</f>
        <v>45542</v>
      </c>
      <c r="B8722" s="2">
        <v>407972069</v>
      </c>
      <c r="C8722" s="2"/>
      <c r="D8722" s="2"/>
      <c r="E8722" s="3"/>
      <c r="F8722" s="3"/>
      <c r="H8722" s="5">
        <f>_xlfn.XLOOKUP(Table16[[#This Row],[OrderID]],[3]!Table13456[No заказа],[3]!Table13456[Количество],"",0,1)</f>
        <v>1</v>
      </c>
      <c r="I8722" s="5">
        <f>_xlfn.XLOOKUP(Table16[[#This Row],[OrderID]],[3]!Table13456[No заказа],[3]!Table13456[Цена],"",0,1)</f>
        <v>9795</v>
      </c>
      <c r="J8722" s="2" t="str">
        <f>M01_SETTINGS!$F$2</f>
        <v>KASPI</v>
      </c>
    </row>
    <row r="8723" spans="1:10" x14ac:dyDescent="0.35">
      <c r="A8723" s="3">
        <f>_xlfn.XLOOKUP(Table16[[#This Row],[OrderID]],[3]!Table13456[No заказа],[3]!Table13456[Дата
отправки],"",0,1)</f>
        <v>45542</v>
      </c>
      <c r="B8723" s="2">
        <v>407946763</v>
      </c>
      <c r="C8723" s="2"/>
      <c r="D8723" s="2"/>
      <c r="E8723" s="3"/>
      <c r="F8723" s="3"/>
      <c r="H8723" s="5">
        <f>_xlfn.XLOOKUP(Table16[[#This Row],[OrderID]],[3]!Table13456[No заказа],[3]!Table13456[Количество],"",0,1)</f>
        <v>1</v>
      </c>
      <c r="I8723" s="5">
        <f>_xlfn.XLOOKUP(Table16[[#This Row],[OrderID]],[3]!Table13456[No заказа],[3]!Table13456[Цена],"",0,1)</f>
        <v>7955</v>
      </c>
      <c r="J8723" s="2" t="str">
        <f>M01_SETTINGS!$F$2</f>
        <v>KASPI</v>
      </c>
    </row>
    <row r="8724" spans="1:10" x14ac:dyDescent="0.35">
      <c r="A8724" s="3">
        <f>_xlfn.XLOOKUP(Table16[[#This Row],[OrderID]],[3]!Table13456[No заказа],[3]!Table13456[Дата
отправки],"",0,1)</f>
        <v>45542</v>
      </c>
      <c r="B8724" s="2">
        <v>407998885</v>
      </c>
      <c r="C8724" s="2"/>
      <c r="D8724" s="2"/>
      <c r="E8724" s="3"/>
      <c r="F8724" s="3"/>
      <c r="H8724" s="5">
        <f>_xlfn.XLOOKUP(Table16[[#This Row],[OrderID]],[3]!Table13456[No заказа],[3]!Table13456[Количество],"",0,1)</f>
        <v>1</v>
      </c>
      <c r="I8724" s="5">
        <f>_xlfn.XLOOKUP(Table16[[#This Row],[OrderID]],[3]!Table13456[No заказа],[3]!Table13456[Цена],"",0,1)</f>
        <v>7955</v>
      </c>
      <c r="J8724" s="2" t="str">
        <f>M01_SETTINGS!$F$2</f>
        <v>KASPI</v>
      </c>
    </row>
    <row r="8725" spans="1:10" x14ac:dyDescent="0.35">
      <c r="A8725" s="3">
        <f>_xlfn.XLOOKUP(Table16[[#This Row],[OrderID]],[3]!Table13456[No заказа],[3]!Table13456[Дата
отправки],"",0,1)</f>
        <v>45542</v>
      </c>
      <c r="B8725" s="2">
        <v>408011202</v>
      </c>
      <c r="C8725" s="2"/>
      <c r="D8725" s="2"/>
      <c r="E8725" s="3"/>
      <c r="F8725" s="3"/>
      <c r="H8725" s="5">
        <f>_xlfn.XLOOKUP(Table16[[#This Row],[OrderID]],[3]!Table13456[No заказа],[3]!Table13456[Количество],"",0,1)</f>
        <v>1</v>
      </c>
      <c r="I8725" s="5">
        <f>_xlfn.XLOOKUP(Table16[[#This Row],[OrderID]],[3]!Table13456[No заказа],[3]!Table13456[Цена],"",0,1)</f>
        <v>7955</v>
      </c>
      <c r="J8725" s="2" t="str">
        <f>M01_SETTINGS!$F$2</f>
        <v>KASPI</v>
      </c>
    </row>
    <row r="8726" spans="1:10" x14ac:dyDescent="0.35">
      <c r="A8726" s="3">
        <f>_xlfn.XLOOKUP(Table16[[#This Row],[OrderID]],[3]!Table13456[No заказа],[3]!Table13456[Дата
отправки],"",0,1)</f>
        <v>45542</v>
      </c>
      <c r="B8726" s="2">
        <v>408029449</v>
      </c>
      <c r="C8726" s="2"/>
      <c r="D8726" s="2"/>
      <c r="E8726" s="3"/>
      <c r="F8726" s="3"/>
      <c r="H8726" s="5">
        <f>_xlfn.XLOOKUP(Table16[[#This Row],[OrderID]],[3]!Table13456[No заказа],[3]!Table13456[Количество],"",0,1)</f>
        <v>1</v>
      </c>
      <c r="I8726" s="5">
        <f>_xlfn.XLOOKUP(Table16[[#This Row],[OrderID]],[3]!Table13456[No заказа],[3]!Table13456[Цена],"",0,1)</f>
        <v>7955</v>
      </c>
      <c r="J8726" s="2" t="str">
        <f>M01_SETTINGS!$F$2</f>
        <v>KASPI</v>
      </c>
    </row>
    <row r="8727" spans="1:10" x14ac:dyDescent="0.35">
      <c r="A8727" s="3">
        <f>_xlfn.XLOOKUP(Table16[[#This Row],[OrderID]],[3]!Table13456[No заказа],[3]!Table13456[Дата
отправки],"",0,1)</f>
        <v>45542</v>
      </c>
      <c r="B8727" s="2">
        <v>408055074</v>
      </c>
      <c r="C8727" s="2"/>
      <c r="D8727" s="2"/>
      <c r="E8727" s="3"/>
      <c r="F8727" s="3"/>
      <c r="H8727" s="5">
        <f>_xlfn.XLOOKUP(Table16[[#This Row],[OrderID]],[3]!Table13456[No заказа],[3]!Table13456[Количество],"",0,1)</f>
        <v>1</v>
      </c>
      <c r="I8727" s="5">
        <f>_xlfn.XLOOKUP(Table16[[#This Row],[OrderID]],[3]!Table13456[No заказа],[3]!Table13456[Цена],"",0,1)</f>
        <v>7955</v>
      </c>
      <c r="J8727" s="2" t="str">
        <f>M01_SETTINGS!$F$2</f>
        <v>KASPI</v>
      </c>
    </row>
    <row r="8728" spans="1:10" x14ac:dyDescent="0.35">
      <c r="A8728" s="3">
        <f>_xlfn.XLOOKUP(Table16[[#This Row],[OrderID]],[3]!Table13456[No заказа],[3]!Table13456[Дата
отправки],"",0,1)</f>
        <v>45542</v>
      </c>
      <c r="B8728" s="2">
        <v>407901498</v>
      </c>
      <c r="C8728" s="2"/>
      <c r="D8728" s="2"/>
      <c r="E8728" s="3"/>
      <c r="F8728" s="3"/>
      <c r="H8728" s="5">
        <f>_xlfn.XLOOKUP(Table16[[#This Row],[OrderID]],[3]!Table13456[No заказа],[3]!Table13456[Количество],"",0,1)</f>
        <v>1</v>
      </c>
      <c r="I8728" s="5">
        <f>_xlfn.XLOOKUP(Table16[[#This Row],[OrderID]],[3]!Table13456[No заказа],[3]!Table13456[Цена],"",0,1)</f>
        <v>9468</v>
      </c>
      <c r="J8728" s="2" t="str">
        <f>M01_SETTINGS!$F$2</f>
        <v>KASPI</v>
      </c>
    </row>
    <row r="8729" spans="1:10" x14ac:dyDescent="0.35">
      <c r="A8729" s="3">
        <f>_xlfn.XLOOKUP(Table16[[#This Row],[OrderID]],[3]!Table13456[No заказа],[3]!Table13456[Дата
отправки],"",0,1)</f>
        <v>45542</v>
      </c>
      <c r="B8729" s="2">
        <v>407949324</v>
      </c>
      <c r="C8729" s="2"/>
      <c r="D8729" s="2"/>
      <c r="E8729" s="3"/>
      <c r="F8729" s="3"/>
      <c r="H8729" s="5">
        <f>_xlfn.XLOOKUP(Table16[[#This Row],[OrderID]],[3]!Table13456[No заказа],[3]!Table13456[Количество],"",0,1)</f>
        <v>1</v>
      </c>
      <c r="I8729" s="5">
        <f>_xlfn.XLOOKUP(Table16[[#This Row],[OrderID]],[3]!Table13456[No заказа],[3]!Table13456[Цена],"",0,1)</f>
        <v>9468</v>
      </c>
      <c r="J8729" s="2" t="str">
        <f>M01_SETTINGS!$F$2</f>
        <v>KASPI</v>
      </c>
    </row>
    <row r="8730" spans="1:10" x14ac:dyDescent="0.35">
      <c r="A8730" s="3">
        <f>_xlfn.XLOOKUP(Table16[[#This Row],[OrderID]],[3]!Table13456[No заказа],[3]!Table13456[Дата
отправки],"",0,1)</f>
        <v>45542</v>
      </c>
      <c r="B8730" s="2">
        <v>407779647</v>
      </c>
      <c r="C8730" s="2"/>
      <c r="D8730" s="2"/>
      <c r="E8730" s="3"/>
      <c r="F8730" s="3"/>
      <c r="H8730" s="5">
        <f>_xlfn.XLOOKUP(Table16[[#This Row],[OrderID]],[3]!Table13456[No заказа],[3]!Table13456[Количество],"",0,1)</f>
        <v>1</v>
      </c>
      <c r="I8730" s="5">
        <f>_xlfn.XLOOKUP(Table16[[#This Row],[OrderID]],[3]!Table13456[No заказа],[3]!Table13456[Цена],"",0,1)</f>
        <v>8999</v>
      </c>
      <c r="J8730" s="2" t="str">
        <f>M01_SETTINGS!$F$2</f>
        <v>KASPI</v>
      </c>
    </row>
    <row r="8731" spans="1:10" x14ac:dyDescent="0.35">
      <c r="A8731" s="3">
        <f>_xlfn.XLOOKUP(Table16[[#This Row],[OrderID]],[3]!Table13456[No заказа],[3]!Table13456[Дата
отправки],"",0,1)</f>
        <v>45542</v>
      </c>
      <c r="B8731" s="2" t="s">
        <v>326</v>
      </c>
      <c r="C8731" s="2"/>
      <c r="D8731" s="2"/>
      <c r="E8731" s="3"/>
      <c r="F8731" s="3"/>
      <c r="H8731" s="5">
        <f>_xlfn.XLOOKUP(Table16[[#This Row],[OrderID]],[3]!Table13456[No заказа],[3]!Table13456[Количество],"",0,1)</f>
        <v>1</v>
      </c>
      <c r="I8731" s="5">
        <f>_xlfn.XLOOKUP(Table16[[#This Row],[OrderID]],[3]!Table13456[No заказа],[3]!Table13456[Цена],"",0,1)</f>
        <v>8000</v>
      </c>
      <c r="J8731" s="2" t="str">
        <f>M01_SETTINGS!$F$2</f>
        <v>KASPI</v>
      </c>
    </row>
    <row r="8732" spans="1:10" x14ac:dyDescent="0.35">
      <c r="A8732" s="3">
        <f>_xlfn.XLOOKUP(Table16[[#This Row],[OrderID]],[3]!Table13456[No заказа],[3]!Table13456[Дата
отправки],"",0,1)</f>
        <v>45542</v>
      </c>
      <c r="B8732" s="2">
        <v>407963928</v>
      </c>
      <c r="C8732" s="2"/>
      <c r="D8732" s="2"/>
      <c r="E8732" s="3"/>
      <c r="F8732" s="3"/>
      <c r="H8732" s="5">
        <f>_xlfn.XLOOKUP(Table16[[#This Row],[OrderID]],[3]!Table13456[No заказа],[3]!Table13456[Количество],"",0,1)</f>
        <v>1</v>
      </c>
      <c r="I8732" s="5">
        <f>_xlfn.XLOOKUP(Table16[[#This Row],[OrderID]],[3]!Table13456[No заказа],[3]!Table13456[Цена],"",0,1)</f>
        <v>9468</v>
      </c>
      <c r="J8732" s="2" t="str">
        <f>M01_SETTINGS!$F$2</f>
        <v>KASPI</v>
      </c>
    </row>
    <row r="8733" spans="1:10" x14ac:dyDescent="0.35">
      <c r="A8733" s="3">
        <f>_xlfn.XLOOKUP(Table16[[#This Row],[OrderID]],[3]!Table13456[No заказа],[3]!Table13456[Дата
отправки],"",0,1)</f>
        <v>45542</v>
      </c>
      <c r="B8733" s="2">
        <v>407990251</v>
      </c>
      <c r="C8733" s="2"/>
      <c r="D8733" s="2"/>
      <c r="E8733" s="3"/>
      <c r="F8733" s="3"/>
      <c r="H8733" s="5">
        <f>_xlfn.XLOOKUP(Table16[[#This Row],[OrderID]],[3]!Table13456[No заказа],[3]!Table13456[Количество],"",0,1)</f>
        <v>1</v>
      </c>
      <c r="I8733" s="5">
        <f>_xlfn.XLOOKUP(Table16[[#This Row],[OrderID]],[3]!Table13456[No заказа],[3]!Table13456[Цена],"",0,1)</f>
        <v>8679</v>
      </c>
      <c r="J8733" s="2" t="str">
        <f>M01_SETTINGS!$F$2</f>
        <v>KASPI</v>
      </c>
    </row>
    <row r="8734" spans="1:10" x14ac:dyDescent="0.35">
      <c r="A8734" s="3">
        <f>_xlfn.XLOOKUP(Table16[[#This Row],[OrderID]],[3]!Table13456[No заказа],[3]!Table13456[Дата
отправки],"",0,1)</f>
        <v>45542</v>
      </c>
      <c r="B8734" s="2">
        <v>407885506</v>
      </c>
      <c r="C8734" s="2"/>
      <c r="D8734" s="2"/>
      <c r="E8734" s="3"/>
      <c r="F8734" s="3"/>
      <c r="H8734" s="5">
        <f>_xlfn.XLOOKUP(Table16[[#This Row],[OrderID]],[3]!Table13456[No заказа],[3]!Table13456[Количество],"",0,1)</f>
        <v>1</v>
      </c>
      <c r="I8734" s="5">
        <f>_xlfn.XLOOKUP(Table16[[#This Row],[OrderID]],[3]!Table13456[No заказа],[3]!Table13456[Цена],"",0,1)</f>
        <v>8367</v>
      </c>
      <c r="J8734" s="2" t="str">
        <f>M01_SETTINGS!$F$2</f>
        <v>KASPI</v>
      </c>
    </row>
    <row r="8735" spans="1:10" x14ac:dyDescent="0.35">
      <c r="A8735" s="3">
        <f>_xlfn.XLOOKUP(Table16[[#This Row],[OrderID]],[3]!Table13456[No заказа],[3]!Table13456[Дата
отправки],"",0,1)</f>
        <v>45542</v>
      </c>
      <c r="B8735" s="2">
        <v>408255351</v>
      </c>
      <c r="C8735" s="2"/>
      <c r="D8735" s="2"/>
      <c r="E8735" s="3"/>
      <c r="F8735" s="3"/>
      <c r="H8735" s="5">
        <f>_xlfn.XLOOKUP(Table16[[#This Row],[OrderID]],[3]!Table13456[No заказа],[3]!Table13456[Количество],"",0,1)</f>
        <v>1</v>
      </c>
      <c r="I8735" s="5">
        <f>_xlfn.XLOOKUP(Table16[[#This Row],[OrderID]],[3]!Table13456[No заказа],[3]!Table13456[Цена],"",0,1)</f>
        <v>8679</v>
      </c>
      <c r="J8735" s="2" t="str">
        <f>M01_SETTINGS!$F$2</f>
        <v>KASPI</v>
      </c>
    </row>
    <row r="8736" spans="1:10" x14ac:dyDescent="0.35">
      <c r="A8736" s="3">
        <f>_xlfn.XLOOKUP(Table16[[#This Row],[OrderID]],[3]!Table13456[No заказа],[3]!Table13456[Дата
отправки],"",0,1)</f>
        <v>45542</v>
      </c>
      <c r="B8736" s="2">
        <v>408100307</v>
      </c>
      <c r="C8736" s="2"/>
      <c r="D8736" s="2"/>
      <c r="E8736" s="3"/>
      <c r="F8736" s="3"/>
      <c r="H8736" s="5">
        <f>_xlfn.XLOOKUP(Table16[[#This Row],[OrderID]],[3]!Table13456[No заказа],[3]!Table13456[Количество],"",0,1)</f>
        <v>1</v>
      </c>
      <c r="I8736" s="5">
        <f>_xlfn.XLOOKUP(Table16[[#This Row],[OrderID]],[3]!Table13456[No заказа],[3]!Table13456[Цена],"",0,1)</f>
        <v>8317</v>
      </c>
      <c r="J8736" s="2" t="str">
        <f>M01_SETTINGS!$F$2</f>
        <v>KASPI</v>
      </c>
    </row>
    <row r="8737" spans="1:10" x14ac:dyDescent="0.35">
      <c r="A8737" s="3">
        <f>_xlfn.XLOOKUP(Table16[[#This Row],[OrderID]],[3]!Table13456[No заказа],[3]!Table13456[Дата
отправки],"",0,1)</f>
        <v>45542</v>
      </c>
      <c r="B8737" s="2">
        <v>408195293</v>
      </c>
      <c r="C8737" s="2"/>
      <c r="D8737" s="2"/>
      <c r="E8737" s="3"/>
      <c r="F8737" s="3"/>
      <c r="H8737" s="5">
        <f>_xlfn.XLOOKUP(Table16[[#This Row],[OrderID]],[3]!Table13456[No заказа],[3]!Table13456[Количество],"",0,1)</f>
        <v>1</v>
      </c>
      <c r="I8737" s="5">
        <f>_xlfn.XLOOKUP(Table16[[#This Row],[OrderID]],[3]!Table13456[No заказа],[3]!Table13456[Цена],"",0,1)</f>
        <v>7839</v>
      </c>
      <c r="J8737" s="2" t="str">
        <f>M01_SETTINGS!$F$2</f>
        <v>KASPI</v>
      </c>
    </row>
    <row r="8738" spans="1:10" x14ac:dyDescent="0.35">
      <c r="A8738" s="3">
        <f>_xlfn.XLOOKUP(Table16[[#This Row],[OrderID]],[3]!Table13456[No заказа],[3]!Table13456[Дата
отправки],"",0,1)</f>
        <v>45542</v>
      </c>
      <c r="B8738" s="2">
        <v>408012687</v>
      </c>
      <c r="C8738" s="2"/>
      <c r="D8738" s="2"/>
      <c r="E8738" s="3"/>
      <c r="F8738" s="3"/>
      <c r="H8738" s="5">
        <f>_xlfn.XLOOKUP(Table16[[#This Row],[OrderID]],[3]!Table13456[No заказа],[3]!Table13456[Количество],"",0,1)</f>
        <v>1</v>
      </c>
      <c r="I8738" s="5">
        <f>_xlfn.XLOOKUP(Table16[[#This Row],[OrderID]],[3]!Table13456[No заказа],[3]!Table13456[Цена],"",0,1)</f>
        <v>8999</v>
      </c>
      <c r="J8738" s="2" t="str">
        <f>M01_SETTINGS!$F$2</f>
        <v>KASPI</v>
      </c>
    </row>
    <row r="8739" spans="1:10" x14ac:dyDescent="0.35">
      <c r="A8739" s="3">
        <f>_xlfn.XLOOKUP(Table16[[#This Row],[OrderID]],[3]!Table13456[No заказа],[3]!Table13456[Дата
отправки],"",0,1)</f>
        <v>45542</v>
      </c>
      <c r="B8739" s="2">
        <v>407859005</v>
      </c>
      <c r="C8739" s="2"/>
      <c r="D8739" s="2"/>
      <c r="E8739" s="3"/>
      <c r="F8739" s="3"/>
      <c r="H8739" s="5">
        <f>_xlfn.XLOOKUP(Table16[[#This Row],[OrderID]],[3]!Table13456[No заказа],[3]!Table13456[Количество],"",0,1)</f>
        <v>1</v>
      </c>
      <c r="I8739" s="5">
        <f>_xlfn.XLOOKUP(Table16[[#This Row],[OrderID]],[3]!Table13456[No заказа],[3]!Table13456[Цена],"",0,1)</f>
        <v>9795</v>
      </c>
      <c r="J8739" s="2" t="str">
        <f>M01_SETTINGS!$F$2</f>
        <v>KASPI</v>
      </c>
    </row>
    <row r="8740" spans="1:10" x14ac:dyDescent="0.35">
      <c r="A8740" s="3">
        <f>_xlfn.XLOOKUP(Table16[[#This Row],[OrderID]],[3]!Table13456[No заказа],[3]!Table13456[Дата
отправки],"",0,1)</f>
        <v>45542</v>
      </c>
      <c r="B8740" s="2" t="s">
        <v>327</v>
      </c>
      <c r="C8740" s="2"/>
      <c r="D8740" s="2"/>
      <c r="E8740" s="3"/>
      <c r="F8740" s="3"/>
      <c r="H8740" s="5">
        <f>_xlfn.XLOOKUP(Table16[[#This Row],[OrderID]],[3]!Table13456[No заказа],[3]!Table13456[Количество],"",0,1)</f>
        <v>1</v>
      </c>
      <c r="I8740" s="5">
        <f>_xlfn.XLOOKUP(Table16[[#This Row],[OrderID]],[3]!Table13456[No заказа],[3]!Table13456[Цена],"",0,1)</f>
        <v>8000</v>
      </c>
      <c r="J8740" s="2" t="str">
        <f>M01_SETTINGS!$F$2</f>
        <v>KASPI</v>
      </c>
    </row>
    <row r="8741" spans="1:10" x14ac:dyDescent="0.35">
      <c r="A8741" s="3">
        <f>_xlfn.XLOOKUP(Table16[[#This Row],[OrderID]],[3]!Table13456[No заказа],[3]!Table13456[Дата
отправки],"",0,1)</f>
        <v>45542</v>
      </c>
      <c r="B8741" s="2">
        <v>407930285</v>
      </c>
      <c r="C8741" s="2"/>
      <c r="D8741" s="2"/>
      <c r="E8741" s="3"/>
      <c r="F8741" s="3"/>
      <c r="H8741" s="5">
        <f>_xlfn.XLOOKUP(Table16[[#This Row],[OrderID]],[3]!Table13456[No заказа],[3]!Table13456[Количество],"",0,1)</f>
        <v>1</v>
      </c>
      <c r="I8741" s="5">
        <f>_xlfn.XLOOKUP(Table16[[#This Row],[OrderID]],[3]!Table13456[No заказа],[3]!Table13456[Цена],"",0,1)</f>
        <v>8679</v>
      </c>
      <c r="J8741" s="2" t="str">
        <f>M01_SETTINGS!$F$2</f>
        <v>KASPI</v>
      </c>
    </row>
    <row r="8742" spans="1:10" x14ac:dyDescent="0.35">
      <c r="A8742" s="3">
        <f>_xlfn.XLOOKUP(Table16[[#This Row],[OrderID]],[3]!Table13456[No заказа],[3]!Table13456[Дата
отправки],"",0,1)</f>
        <v>45542</v>
      </c>
      <c r="B8742" s="2">
        <v>407852529</v>
      </c>
      <c r="C8742" s="2"/>
      <c r="D8742" s="2"/>
      <c r="E8742" s="3"/>
      <c r="F8742" s="3"/>
      <c r="H8742" s="5">
        <f>_xlfn.XLOOKUP(Table16[[#This Row],[OrderID]],[3]!Table13456[No заказа],[3]!Table13456[Количество],"",0,1)</f>
        <v>1</v>
      </c>
      <c r="I8742" s="5">
        <f>_xlfn.XLOOKUP(Table16[[#This Row],[OrderID]],[3]!Table13456[No заказа],[3]!Table13456[Цена],"",0,1)</f>
        <v>8999</v>
      </c>
      <c r="J8742" s="2" t="str">
        <f>M01_SETTINGS!$F$2</f>
        <v>KASPI</v>
      </c>
    </row>
    <row r="8743" spans="1:10" x14ac:dyDescent="0.35">
      <c r="A8743" s="3">
        <f>_xlfn.XLOOKUP(Table16[[#This Row],[OrderID]],[3]!Table13456[No заказа],[3]!Table13456[Дата
отправки],"",0,1)</f>
        <v>45542</v>
      </c>
      <c r="B8743" s="2">
        <v>408119926</v>
      </c>
      <c r="C8743" s="2"/>
      <c r="D8743" s="2"/>
      <c r="E8743" s="3"/>
      <c r="F8743" s="3"/>
      <c r="H8743" s="5">
        <f>_xlfn.XLOOKUP(Table16[[#This Row],[OrderID]],[3]!Table13456[No заказа],[3]!Table13456[Количество],"",0,1)</f>
        <v>1</v>
      </c>
      <c r="I8743" s="5">
        <f>_xlfn.XLOOKUP(Table16[[#This Row],[OrderID]],[3]!Table13456[No заказа],[3]!Table13456[Цена],"",0,1)</f>
        <v>8000</v>
      </c>
      <c r="J8743" s="2" t="str">
        <f>M01_SETTINGS!$F$2</f>
        <v>KASPI</v>
      </c>
    </row>
    <row r="8744" spans="1:10" x14ac:dyDescent="0.35">
      <c r="A8744" s="3">
        <f>_xlfn.XLOOKUP(Table16[[#This Row],[OrderID]],[3]!Table13456[No заказа],[3]!Table13456[Дата
отправки],"",0,1)</f>
        <v>45542</v>
      </c>
      <c r="B8744" s="2">
        <v>408121376</v>
      </c>
      <c r="C8744" s="2"/>
      <c r="D8744" s="2"/>
      <c r="E8744" s="3"/>
      <c r="F8744" s="3"/>
      <c r="H8744" s="5">
        <f>_xlfn.XLOOKUP(Table16[[#This Row],[OrderID]],[3]!Table13456[No заказа],[3]!Table13456[Количество],"",0,1)</f>
        <v>1</v>
      </c>
      <c r="I8744" s="5">
        <f>_xlfn.XLOOKUP(Table16[[#This Row],[OrderID]],[3]!Table13456[No заказа],[3]!Table13456[Цена],"",0,1)</f>
        <v>8000</v>
      </c>
      <c r="J8744" s="2" t="str">
        <f>M01_SETTINGS!$F$2</f>
        <v>KASPI</v>
      </c>
    </row>
    <row r="8745" spans="1:10" x14ac:dyDescent="0.35">
      <c r="A8745" s="3">
        <f>_xlfn.XLOOKUP(Table16[[#This Row],[OrderID]],[3]!Table13456[No заказа],[3]!Table13456[Дата
отправки],"",0,1)</f>
        <v>45542</v>
      </c>
      <c r="B8745" s="2">
        <v>408107841</v>
      </c>
      <c r="C8745" s="2"/>
      <c r="D8745" s="2"/>
      <c r="E8745" s="3"/>
      <c r="F8745" s="3"/>
      <c r="H8745" s="5">
        <f>_xlfn.XLOOKUP(Table16[[#This Row],[OrderID]],[3]!Table13456[No заказа],[3]!Table13456[Количество],"",0,1)</f>
        <v>1</v>
      </c>
      <c r="I8745" s="5">
        <f>_xlfn.XLOOKUP(Table16[[#This Row],[OrderID]],[3]!Table13456[No заказа],[3]!Table13456[Цена],"",0,1)</f>
        <v>8552</v>
      </c>
      <c r="J8745" s="2" t="str">
        <f>M01_SETTINGS!$F$2</f>
        <v>KASPI</v>
      </c>
    </row>
    <row r="8746" spans="1:10" x14ac:dyDescent="0.35">
      <c r="A8746" s="3">
        <f>_xlfn.XLOOKUP(Table16[[#This Row],[OrderID]],[3]!Table13456[No заказа],[3]!Table13456[Дата
отправки],"",0,1)</f>
        <v>45542</v>
      </c>
      <c r="B8746" s="2">
        <v>407812568</v>
      </c>
      <c r="C8746" s="2"/>
      <c r="D8746" s="2"/>
      <c r="E8746" s="3"/>
      <c r="F8746" s="3"/>
      <c r="H8746" s="5">
        <f>_xlfn.XLOOKUP(Table16[[#This Row],[OrderID]],[3]!Table13456[No заказа],[3]!Table13456[Количество],"",0,1)</f>
        <v>1</v>
      </c>
      <c r="I8746" s="5">
        <f>_xlfn.XLOOKUP(Table16[[#This Row],[OrderID]],[3]!Table13456[No заказа],[3]!Table13456[Цена],"",0,1)</f>
        <v>8000</v>
      </c>
      <c r="J8746" s="2" t="str">
        <f>M01_SETTINGS!$F$2</f>
        <v>KASPI</v>
      </c>
    </row>
    <row r="8747" spans="1:10" x14ac:dyDescent="0.35">
      <c r="A8747" s="3">
        <f>_xlfn.XLOOKUP(Table16[[#This Row],[OrderID]],[3]!Table13456[No заказа],[3]!Table13456[Дата
отправки],"",0,1)</f>
        <v>45542</v>
      </c>
      <c r="B8747" s="2">
        <v>408034256</v>
      </c>
      <c r="C8747" s="2"/>
      <c r="D8747" s="2"/>
      <c r="E8747" s="3"/>
      <c r="F8747" s="3"/>
      <c r="H8747" s="5">
        <f>_xlfn.XLOOKUP(Table16[[#This Row],[OrderID]],[3]!Table13456[No заказа],[3]!Table13456[Количество],"",0,1)</f>
        <v>1</v>
      </c>
      <c r="I8747" s="5">
        <f>_xlfn.XLOOKUP(Table16[[#This Row],[OrderID]],[3]!Table13456[No заказа],[3]!Table13456[Цена],"",0,1)</f>
        <v>7955</v>
      </c>
      <c r="J8747" s="2" t="str">
        <f>M01_SETTINGS!$F$2</f>
        <v>KASPI</v>
      </c>
    </row>
    <row r="8748" spans="1:10" x14ac:dyDescent="0.35">
      <c r="A8748" s="3">
        <f>_xlfn.XLOOKUP(Table16[[#This Row],[OrderID]],[3]!Table13456[No заказа],[3]!Table13456[Дата
отправки],"",0,1)</f>
        <v>45542</v>
      </c>
      <c r="B8748" s="2">
        <v>407908749</v>
      </c>
      <c r="C8748" s="2"/>
      <c r="D8748" s="2"/>
      <c r="E8748" s="3"/>
      <c r="F8748" s="3"/>
      <c r="H8748" s="5">
        <f>_xlfn.XLOOKUP(Table16[[#This Row],[OrderID]],[3]!Table13456[No заказа],[3]!Table13456[Количество],"",0,1)</f>
        <v>1</v>
      </c>
      <c r="I8748" s="5">
        <f>_xlfn.XLOOKUP(Table16[[#This Row],[OrderID]],[3]!Table13456[No заказа],[3]!Table13456[Цена],"",0,1)</f>
        <v>8000</v>
      </c>
      <c r="J8748" s="2" t="str">
        <f>M01_SETTINGS!$F$2</f>
        <v>KASPI</v>
      </c>
    </row>
    <row r="8749" spans="1:10" x14ac:dyDescent="0.35">
      <c r="A8749" s="3">
        <f>_xlfn.XLOOKUP(Table16[[#This Row],[OrderID]],[3]!Table13456[No заказа],[3]!Table13456[Дата
отправки],"",0,1)</f>
        <v>45542</v>
      </c>
      <c r="B8749" s="2">
        <v>408004849</v>
      </c>
      <c r="C8749" s="2"/>
      <c r="D8749" s="2"/>
      <c r="E8749" s="3"/>
      <c r="F8749" s="3"/>
      <c r="H8749" s="5">
        <f>_xlfn.XLOOKUP(Table16[[#This Row],[OrderID]],[3]!Table13456[No заказа],[3]!Table13456[Количество],"",0,1)</f>
        <v>1</v>
      </c>
      <c r="I8749" s="5">
        <f>_xlfn.XLOOKUP(Table16[[#This Row],[OrderID]],[3]!Table13456[No заказа],[3]!Table13456[Цена],"",0,1)</f>
        <v>8000</v>
      </c>
      <c r="J8749" s="2" t="str">
        <f>M01_SETTINGS!$F$2</f>
        <v>KASPI</v>
      </c>
    </row>
    <row r="8750" spans="1:10" x14ac:dyDescent="0.35">
      <c r="A8750" s="3">
        <f>_xlfn.XLOOKUP(Table16[[#This Row],[OrderID]],[3]!Table13456[No заказа],[3]!Table13456[Дата
отправки],"",0,1)</f>
        <v>45542</v>
      </c>
      <c r="B8750" s="2">
        <v>408218084</v>
      </c>
      <c r="C8750" s="2"/>
      <c r="D8750" s="2"/>
      <c r="E8750" s="3"/>
      <c r="F8750" s="3"/>
      <c r="H8750" s="5">
        <f>_xlfn.XLOOKUP(Table16[[#This Row],[OrderID]],[3]!Table13456[No заказа],[3]!Table13456[Количество],"",0,1)</f>
        <v>1</v>
      </c>
      <c r="I8750" s="5">
        <f>_xlfn.XLOOKUP(Table16[[#This Row],[OrderID]],[3]!Table13456[No заказа],[3]!Table13456[Цена],"",0,1)</f>
        <v>7863</v>
      </c>
      <c r="J8750" s="2" t="str">
        <f>M01_SETTINGS!$F$2</f>
        <v>KASPI</v>
      </c>
    </row>
    <row r="8751" spans="1:10" x14ac:dyDescent="0.35">
      <c r="A8751" s="3">
        <f>_xlfn.XLOOKUP(Table16[[#This Row],[OrderID]],[3]!Table13456[No заказа],[3]!Table13456[Дата
отправки],"",0,1)</f>
        <v>45541</v>
      </c>
      <c r="B8751" s="2">
        <v>407785789</v>
      </c>
      <c r="C8751" s="2"/>
      <c r="D8751" s="2"/>
      <c r="E8751" s="3"/>
      <c r="F8751" s="3"/>
      <c r="H8751" s="5">
        <f>_xlfn.XLOOKUP(Table16[[#This Row],[OrderID]],[3]!Table13456[No заказа],[3]!Table13456[Количество],"",0,1)</f>
        <v>1</v>
      </c>
      <c r="I8751" s="5">
        <f>_xlfn.XLOOKUP(Table16[[#This Row],[OrderID]],[3]!Table13456[No заказа],[3]!Table13456[Цена],"",0,1)</f>
        <v>8000</v>
      </c>
      <c r="J8751" s="2" t="str">
        <f>M01_SETTINGS!$F$2</f>
        <v>KASPI</v>
      </c>
    </row>
    <row r="8752" spans="1:10" x14ac:dyDescent="0.35">
      <c r="A8752" s="3">
        <f>_xlfn.XLOOKUP(Table16[[#This Row],[OrderID]],[3]!Table13456[No заказа],[3]!Table13456[Дата
отправки],"",0,1)</f>
        <v>45541</v>
      </c>
      <c r="B8752" s="2">
        <v>407789003</v>
      </c>
      <c r="C8752" s="2"/>
      <c r="D8752" s="2"/>
      <c r="E8752" s="3"/>
      <c r="F8752" s="3"/>
      <c r="H8752" s="5">
        <f>_xlfn.XLOOKUP(Table16[[#This Row],[OrderID]],[3]!Table13456[No заказа],[3]!Table13456[Количество],"",0,1)</f>
        <v>1</v>
      </c>
      <c r="I8752" s="5">
        <f>_xlfn.XLOOKUP(Table16[[#This Row],[OrderID]],[3]!Table13456[No заказа],[3]!Table13456[Цена],"",0,1)</f>
        <v>8600</v>
      </c>
      <c r="J8752" s="2" t="str">
        <f>M01_SETTINGS!$F$2</f>
        <v>KASPI</v>
      </c>
    </row>
    <row r="8753" spans="1:10" x14ac:dyDescent="0.35">
      <c r="A8753" s="3">
        <f>_xlfn.XLOOKUP(Table16[[#This Row],[OrderID]],[3]!Table13456[No заказа],[3]!Table13456[Дата
отправки],"",0,1)</f>
        <v>45541</v>
      </c>
      <c r="B8753" s="2">
        <v>407547864</v>
      </c>
      <c r="C8753" s="2"/>
      <c r="D8753" s="2"/>
      <c r="E8753" s="3"/>
      <c r="F8753" s="3"/>
      <c r="H8753" s="5">
        <f>_xlfn.XLOOKUP(Table16[[#This Row],[OrderID]],[3]!Table13456[No заказа],[3]!Table13456[Количество],"",0,1)</f>
        <v>1</v>
      </c>
      <c r="I8753" s="5">
        <f>_xlfn.XLOOKUP(Table16[[#This Row],[OrderID]],[3]!Table13456[No заказа],[3]!Table13456[Цена],"",0,1)</f>
        <v>9795</v>
      </c>
      <c r="J8753" s="2" t="str">
        <f>M01_SETTINGS!$F$2</f>
        <v>KASPI</v>
      </c>
    </row>
    <row r="8754" spans="1:10" x14ac:dyDescent="0.35">
      <c r="A8754" s="3">
        <f>_xlfn.XLOOKUP(Table16[[#This Row],[OrderID]],[3]!Table13456[No заказа],[3]!Table13456[Дата
отправки],"",0,1)</f>
        <v>45541</v>
      </c>
      <c r="B8754" s="2">
        <v>407469360</v>
      </c>
      <c r="C8754" s="2"/>
      <c r="D8754" s="2"/>
      <c r="E8754" s="3"/>
      <c r="F8754" s="3"/>
      <c r="H8754" s="5">
        <f>_xlfn.XLOOKUP(Table16[[#This Row],[OrderID]],[3]!Table13456[No заказа],[3]!Table13456[Количество],"",0,1)</f>
        <v>1</v>
      </c>
      <c r="I8754" s="5">
        <f>_xlfn.XLOOKUP(Table16[[#This Row],[OrderID]],[3]!Table13456[No заказа],[3]!Table13456[Цена],"",0,1)</f>
        <v>8000</v>
      </c>
      <c r="J8754" s="2" t="str">
        <f>M01_SETTINGS!$F$2</f>
        <v>KASPI</v>
      </c>
    </row>
    <row r="8755" spans="1:10" x14ac:dyDescent="0.35">
      <c r="A8755" s="3">
        <f>_xlfn.XLOOKUP(Table16[[#This Row],[OrderID]],[3]!Table13456[No заказа],[3]!Table13456[Дата
отправки],"",0,1)</f>
        <v>45541</v>
      </c>
      <c r="B8755" s="2">
        <v>407787004</v>
      </c>
      <c r="C8755" s="2"/>
      <c r="D8755" s="2"/>
      <c r="E8755" s="3"/>
      <c r="F8755" s="3"/>
      <c r="H8755" s="5">
        <f>_xlfn.XLOOKUP(Table16[[#This Row],[OrderID]],[3]!Table13456[No заказа],[3]!Table13456[Количество],"",0,1)</f>
        <v>1</v>
      </c>
      <c r="I8755" s="5">
        <f>_xlfn.XLOOKUP(Table16[[#This Row],[OrderID]],[3]!Table13456[No заказа],[3]!Table13456[Цена],"",0,1)</f>
        <v>8000</v>
      </c>
      <c r="J8755" s="2" t="str">
        <f>M01_SETTINGS!$F$2</f>
        <v>KASPI</v>
      </c>
    </row>
    <row r="8756" spans="1:10" x14ac:dyDescent="0.35">
      <c r="A8756" s="3">
        <f>_xlfn.XLOOKUP(Table16[[#This Row],[OrderID]],[3]!Table13456[No заказа],[3]!Table13456[Дата
отправки],"",0,1)</f>
        <v>45541</v>
      </c>
      <c r="B8756" s="2">
        <v>407486784</v>
      </c>
      <c r="C8756" s="2"/>
      <c r="D8756" s="2"/>
      <c r="E8756" s="3"/>
      <c r="F8756" s="3"/>
      <c r="H8756" s="5">
        <f>_xlfn.XLOOKUP(Table16[[#This Row],[OrderID]],[3]!Table13456[No заказа],[3]!Table13456[Количество],"",0,1)</f>
        <v>1</v>
      </c>
      <c r="I8756" s="5">
        <f>_xlfn.XLOOKUP(Table16[[#This Row],[OrderID]],[3]!Table13456[No заказа],[3]!Table13456[Цена],"",0,1)</f>
        <v>8009</v>
      </c>
      <c r="J8756" s="2" t="str">
        <f>M01_SETTINGS!$F$2</f>
        <v>KASPI</v>
      </c>
    </row>
    <row r="8757" spans="1:10" x14ac:dyDescent="0.35">
      <c r="A8757" s="3">
        <f>_xlfn.XLOOKUP(Table16[[#This Row],[OrderID]],[3]!Table13456[No заказа],[3]!Table13456[Дата
отправки],"",0,1)</f>
        <v>45541</v>
      </c>
      <c r="B8757" s="2">
        <v>407393487</v>
      </c>
      <c r="C8757" s="2"/>
      <c r="D8757" s="2"/>
      <c r="E8757" s="3"/>
      <c r="F8757" s="3"/>
      <c r="H8757" s="5">
        <f>_xlfn.XLOOKUP(Table16[[#This Row],[OrderID]],[3]!Table13456[No заказа],[3]!Table13456[Количество],"",0,1)</f>
        <v>1</v>
      </c>
      <c r="I8757" s="5">
        <f>_xlfn.XLOOKUP(Table16[[#This Row],[OrderID]],[3]!Table13456[No заказа],[3]!Table13456[Цена],"",0,1)</f>
        <v>8083</v>
      </c>
      <c r="J8757" s="2" t="str">
        <f>M01_SETTINGS!$F$2</f>
        <v>KASPI</v>
      </c>
    </row>
    <row r="8758" spans="1:10" x14ac:dyDescent="0.35">
      <c r="A8758" s="3">
        <f>_xlfn.XLOOKUP(Table16[[#This Row],[OrderID]],[3]!Table13456[No заказа],[3]!Table13456[Дата
отправки],"",0,1)</f>
        <v>45541</v>
      </c>
      <c r="B8758" s="2">
        <v>407234691</v>
      </c>
      <c r="C8758" s="2"/>
      <c r="D8758" s="2"/>
      <c r="E8758" s="3"/>
      <c r="F8758" s="3"/>
      <c r="H8758" s="5">
        <f>_xlfn.XLOOKUP(Table16[[#This Row],[OrderID]],[3]!Table13456[No заказа],[3]!Table13456[Количество],"",0,1)</f>
        <v>1</v>
      </c>
      <c r="I8758" s="5">
        <f>_xlfn.XLOOKUP(Table16[[#This Row],[OrderID]],[3]!Table13456[No заказа],[3]!Table13456[Цена],"",0,1)</f>
        <v>8000</v>
      </c>
      <c r="J8758" s="2" t="str">
        <f>M01_SETTINGS!$F$2</f>
        <v>KASPI</v>
      </c>
    </row>
    <row r="8759" spans="1:10" x14ac:dyDescent="0.35">
      <c r="A8759" s="3">
        <f>_xlfn.XLOOKUP(Table16[[#This Row],[OrderID]],[3]!Table13456[No заказа],[3]!Table13456[Дата
отправки],"",0,1)</f>
        <v>45541</v>
      </c>
      <c r="B8759" s="2">
        <v>407697375</v>
      </c>
      <c r="C8759" s="2"/>
      <c r="D8759" s="2"/>
      <c r="E8759" s="3"/>
      <c r="F8759" s="3"/>
      <c r="H8759" s="5">
        <f>_xlfn.XLOOKUP(Table16[[#This Row],[OrderID]],[3]!Table13456[No заказа],[3]!Table13456[Количество],"",0,1)</f>
        <v>1</v>
      </c>
      <c r="I8759" s="5">
        <f>_xlfn.XLOOKUP(Table16[[#This Row],[OrderID]],[3]!Table13456[No заказа],[3]!Table13456[Цена],"",0,1)</f>
        <v>8686</v>
      </c>
      <c r="J8759" s="2" t="str">
        <f>M01_SETTINGS!$F$2</f>
        <v>KASPI</v>
      </c>
    </row>
    <row r="8760" spans="1:10" x14ac:dyDescent="0.35">
      <c r="A8760" s="3">
        <f>_xlfn.XLOOKUP(Table16[[#This Row],[OrderID]],[3]!Table13456[No заказа],[3]!Table13456[Дата
отправки],"",0,1)</f>
        <v>45541</v>
      </c>
      <c r="B8760" s="2">
        <v>407497541</v>
      </c>
      <c r="C8760" s="2"/>
      <c r="D8760" s="2"/>
      <c r="E8760" s="3"/>
      <c r="F8760" s="3"/>
      <c r="H8760" s="5">
        <f>_xlfn.XLOOKUP(Table16[[#This Row],[OrderID]],[3]!Table13456[No заказа],[3]!Table13456[Количество],"",0,1)</f>
        <v>1</v>
      </c>
      <c r="I8760" s="5">
        <f>_xlfn.XLOOKUP(Table16[[#This Row],[OrderID]],[3]!Table13456[No заказа],[3]!Table13456[Цена],"",0,1)</f>
        <v>9599</v>
      </c>
      <c r="J8760" s="2" t="str">
        <f>M01_SETTINGS!$F$2</f>
        <v>KASPI</v>
      </c>
    </row>
    <row r="8761" spans="1:10" x14ac:dyDescent="0.35">
      <c r="A8761" s="3">
        <f>_xlfn.XLOOKUP(Table16[[#This Row],[OrderID]],[3]!Table13456[No заказа],[3]!Table13456[Дата
отправки],"",0,1)</f>
        <v>45541</v>
      </c>
      <c r="B8761" s="2">
        <v>407435699</v>
      </c>
      <c r="C8761" s="2"/>
      <c r="D8761" s="2"/>
      <c r="E8761" s="3"/>
      <c r="F8761" s="3"/>
      <c r="H8761" s="5">
        <f>_xlfn.XLOOKUP(Table16[[#This Row],[OrderID]],[3]!Table13456[No заказа],[3]!Table13456[Количество],"",0,1)</f>
        <v>1</v>
      </c>
      <c r="I8761" s="5">
        <f>_xlfn.XLOOKUP(Table16[[#This Row],[OrderID]],[3]!Table13456[No заказа],[3]!Table13456[Цена],"",0,1)</f>
        <v>8999</v>
      </c>
      <c r="J8761" s="2" t="str">
        <f>M01_SETTINGS!$F$2</f>
        <v>KASPI</v>
      </c>
    </row>
    <row r="8762" spans="1:10" x14ac:dyDescent="0.35">
      <c r="A8762" s="3">
        <f>_xlfn.XLOOKUP(Table16[[#This Row],[OrderID]],[3]!Table13456[No заказа],[3]!Table13456[Дата
отправки],"",0,1)</f>
        <v>45541</v>
      </c>
      <c r="B8762" s="2">
        <v>407603001</v>
      </c>
      <c r="C8762" s="2"/>
      <c r="D8762" s="2"/>
      <c r="E8762" s="3"/>
      <c r="F8762" s="3"/>
      <c r="H8762" s="5">
        <f>_xlfn.XLOOKUP(Table16[[#This Row],[OrderID]],[3]!Table13456[No заказа],[3]!Table13456[Количество],"",0,1)</f>
        <v>1</v>
      </c>
      <c r="I8762" s="5">
        <f>_xlfn.XLOOKUP(Table16[[#This Row],[OrderID]],[3]!Table13456[No заказа],[3]!Table13456[Цена],"",0,1)</f>
        <v>25000</v>
      </c>
      <c r="J8762" s="2" t="str">
        <f>M01_SETTINGS!$F$2</f>
        <v>KASPI</v>
      </c>
    </row>
    <row r="8763" spans="1:10" x14ac:dyDescent="0.35">
      <c r="A8763" s="3">
        <f>_xlfn.XLOOKUP(Table16[[#This Row],[OrderID]],[3]!Table13456[No заказа],[3]!Table13456[Дата
отправки],"",0,1)</f>
        <v>45541</v>
      </c>
      <c r="B8763" s="2">
        <v>407597025</v>
      </c>
      <c r="C8763" s="2"/>
      <c r="D8763" s="2"/>
      <c r="E8763" s="3"/>
      <c r="F8763" s="3"/>
      <c r="H8763" s="5">
        <f>_xlfn.XLOOKUP(Table16[[#This Row],[OrderID]],[3]!Table13456[No заказа],[3]!Table13456[Количество],"",0,1)</f>
        <v>1</v>
      </c>
      <c r="I8763" s="5">
        <f>_xlfn.XLOOKUP(Table16[[#This Row],[OrderID]],[3]!Table13456[No заказа],[3]!Table13456[Цена],"",0,1)</f>
        <v>9979</v>
      </c>
      <c r="J8763" s="2" t="str">
        <f>M01_SETTINGS!$F$2</f>
        <v>KASPI</v>
      </c>
    </row>
    <row r="8764" spans="1:10" x14ac:dyDescent="0.35">
      <c r="A8764" s="3">
        <f>_xlfn.XLOOKUP(Table16[[#This Row],[OrderID]],[3]!Table13456[No заказа],[3]!Table13456[Дата
отправки],"",0,1)</f>
        <v>45541</v>
      </c>
      <c r="B8764" s="2">
        <v>407367957</v>
      </c>
      <c r="C8764" s="2"/>
      <c r="D8764" s="2"/>
      <c r="E8764" s="3"/>
      <c r="F8764" s="3"/>
      <c r="H8764" s="5">
        <f>_xlfn.XLOOKUP(Table16[[#This Row],[OrderID]],[3]!Table13456[No заказа],[3]!Table13456[Количество],"",0,1)</f>
        <v>1</v>
      </c>
      <c r="I8764" s="5">
        <f>_xlfn.XLOOKUP(Table16[[#This Row],[OrderID]],[3]!Table13456[No заказа],[3]!Table13456[Цена],"",0,1)</f>
        <v>8999</v>
      </c>
      <c r="J8764" s="2" t="str">
        <f>M01_SETTINGS!$F$2</f>
        <v>KASPI</v>
      </c>
    </row>
    <row r="8765" spans="1:10" x14ac:dyDescent="0.35">
      <c r="A8765" s="3">
        <f>_xlfn.XLOOKUP(Table16[[#This Row],[OrderID]],[3]!Table13456[No заказа],[3]!Table13456[Дата
отправки],"",0,1)</f>
        <v>45541</v>
      </c>
      <c r="B8765" s="2">
        <v>407550220</v>
      </c>
      <c r="C8765" s="2"/>
      <c r="D8765" s="2"/>
      <c r="E8765" s="3"/>
      <c r="F8765" s="3"/>
      <c r="H8765" s="5">
        <f>_xlfn.XLOOKUP(Table16[[#This Row],[OrderID]],[3]!Table13456[No заказа],[3]!Table13456[Количество],"",0,1)</f>
        <v>1</v>
      </c>
      <c r="I8765" s="5">
        <f>_xlfn.XLOOKUP(Table16[[#This Row],[OrderID]],[3]!Table13456[No заказа],[3]!Table13456[Цена],"",0,1)</f>
        <v>8000</v>
      </c>
      <c r="J8765" s="2" t="str">
        <f>M01_SETTINGS!$F$2</f>
        <v>KASPI</v>
      </c>
    </row>
    <row r="8766" spans="1:10" x14ac:dyDescent="0.35">
      <c r="A8766" s="3">
        <f>_xlfn.XLOOKUP(Table16[[#This Row],[OrderID]],[3]!Table13456[No заказа],[3]!Table13456[Дата
отправки],"",0,1)</f>
        <v>45541</v>
      </c>
      <c r="B8766" s="2">
        <v>407369260</v>
      </c>
      <c r="C8766" s="2"/>
      <c r="D8766" s="2"/>
      <c r="E8766" s="3"/>
      <c r="F8766" s="3"/>
      <c r="H8766" s="5">
        <f>_xlfn.XLOOKUP(Table16[[#This Row],[OrderID]],[3]!Table13456[No заказа],[3]!Table13456[Количество],"",0,1)</f>
        <v>1</v>
      </c>
      <c r="I8766" s="5">
        <f>_xlfn.XLOOKUP(Table16[[#This Row],[OrderID]],[3]!Table13456[No заказа],[3]!Table13456[Цена],"",0,1)</f>
        <v>8107</v>
      </c>
      <c r="J8766" s="2" t="str">
        <f>M01_SETTINGS!$F$2</f>
        <v>KASPI</v>
      </c>
    </row>
    <row r="8767" spans="1:10" x14ac:dyDescent="0.35">
      <c r="A8767" s="3">
        <f>_xlfn.XLOOKUP(Table16[[#This Row],[OrderID]],[3]!Table13456[No заказа],[3]!Table13456[Дата
отправки],"",0,1)</f>
        <v>45541</v>
      </c>
      <c r="B8767" s="2">
        <v>407294250</v>
      </c>
      <c r="C8767" s="2"/>
      <c r="D8767" s="2"/>
      <c r="E8767" s="3"/>
      <c r="F8767" s="3"/>
      <c r="H8767" s="5">
        <f>_xlfn.XLOOKUP(Table16[[#This Row],[OrderID]],[3]!Table13456[No заказа],[3]!Table13456[Количество],"",0,1)</f>
        <v>1</v>
      </c>
      <c r="I8767" s="5">
        <f>_xlfn.XLOOKUP(Table16[[#This Row],[OrderID]],[3]!Table13456[No заказа],[3]!Table13456[Цена],"",0,1)</f>
        <v>8821</v>
      </c>
      <c r="J8767" s="2" t="str">
        <f>M01_SETTINGS!$F$2</f>
        <v>KASPI</v>
      </c>
    </row>
    <row r="8768" spans="1:10" x14ac:dyDescent="0.35">
      <c r="A8768" s="3">
        <f>_xlfn.XLOOKUP(Table16[[#This Row],[OrderID]],[3]!Table13456[No заказа],[3]!Table13456[Дата
отправки],"",0,1)</f>
        <v>45541</v>
      </c>
      <c r="B8768" s="2">
        <v>407403497</v>
      </c>
      <c r="C8768" s="2"/>
      <c r="D8768" s="2"/>
      <c r="E8768" s="3"/>
      <c r="F8768" s="3"/>
      <c r="H8768" s="5">
        <f>_xlfn.XLOOKUP(Table16[[#This Row],[OrderID]],[3]!Table13456[No заказа],[3]!Table13456[Количество],"",0,1)</f>
        <v>1</v>
      </c>
      <c r="I8768" s="5">
        <f>_xlfn.XLOOKUP(Table16[[#This Row],[OrderID]],[3]!Table13456[No заказа],[3]!Table13456[Цена],"",0,1)</f>
        <v>7913</v>
      </c>
      <c r="J8768" s="2" t="str">
        <f>M01_SETTINGS!$F$2</f>
        <v>KASPI</v>
      </c>
    </row>
    <row r="8769" spans="1:10" x14ac:dyDescent="0.35">
      <c r="A8769" s="3">
        <f>_xlfn.XLOOKUP(Table16[[#This Row],[OrderID]],[3]!Table13456[No заказа],[3]!Table13456[Дата
отправки],"",0,1)</f>
        <v>45541</v>
      </c>
      <c r="B8769" s="2">
        <v>407396130</v>
      </c>
      <c r="C8769" s="2"/>
      <c r="D8769" s="2"/>
      <c r="E8769" s="3"/>
      <c r="F8769" s="3"/>
      <c r="H8769" s="5">
        <f>_xlfn.XLOOKUP(Table16[[#This Row],[OrderID]],[3]!Table13456[No заказа],[3]!Table13456[Количество],"",0,1)</f>
        <v>1</v>
      </c>
      <c r="I8769" s="5">
        <f>_xlfn.XLOOKUP(Table16[[#This Row],[OrderID]],[3]!Table13456[No заказа],[3]!Table13456[Цена],"",0,1)</f>
        <v>8000</v>
      </c>
      <c r="J8769" s="2" t="str">
        <f>M01_SETTINGS!$F$2</f>
        <v>KASPI</v>
      </c>
    </row>
    <row r="8770" spans="1:10" x14ac:dyDescent="0.35">
      <c r="A8770" s="3">
        <f>_xlfn.XLOOKUP(Table16[[#This Row],[OrderID]],[3]!Table13456[No заказа],[3]!Table13456[Дата
отправки],"",0,1)</f>
        <v>45541</v>
      </c>
      <c r="B8770" s="2">
        <v>407802845</v>
      </c>
      <c r="C8770" s="2"/>
      <c r="D8770" s="2"/>
      <c r="E8770" s="3"/>
      <c r="F8770" s="3"/>
      <c r="H8770" s="5">
        <f>_xlfn.XLOOKUP(Table16[[#This Row],[OrderID]],[3]!Table13456[No заказа],[3]!Table13456[Количество],"",0,1)</f>
        <v>1</v>
      </c>
      <c r="I8770" s="5">
        <f>_xlfn.XLOOKUP(Table16[[#This Row],[OrderID]],[3]!Table13456[No заказа],[3]!Table13456[Цена],"",0,1)</f>
        <v>8000</v>
      </c>
      <c r="J8770" s="2" t="str">
        <f>M01_SETTINGS!$F$2</f>
        <v>KASPI</v>
      </c>
    </row>
    <row r="8771" spans="1:10" x14ac:dyDescent="0.35">
      <c r="A8771" s="3">
        <f>_xlfn.XLOOKUP(Table16[[#This Row],[OrderID]],[3]!Table13456[No заказа],[3]!Table13456[Дата
отправки],"",0,1)</f>
        <v>45541</v>
      </c>
      <c r="B8771" s="2">
        <v>407240964</v>
      </c>
      <c r="C8771" s="2"/>
      <c r="D8771" s="2"/>
      <c r="E8771" s="3"/>
      <c r="F8771" s="3"/>
      <c r="H8771" s="5">
        <f>_xlfn.XLOOKUP(Table16[[#This Row],[OrderID]],[3]!Table13456[No заказа],[3]!Table13456[Количество],"",0,1)</f>
        <v>1</v>
      </c>
      <c r="I8771" s="5">
        <f>_xlfn.XLOOKUP(Table16[[#This Row],[OrderID]],[3]!Table13456[No заказа],[3]!Table13456[Цена],"",0,1)</f>
        <v>8000</v>
      </c>
      <c r="J8771" s="2" t="str">
        <f>M01_SETTINGS!$F$2</f>
        <v>KASPI</v>
      </c>
    </row>
    <row r="8772" spans="1:10" x14ac:dyDescent="0.35">
      <c r="A8772" s="3">
        <f>_xlfn.XLOOKUP(Table16[[#This Row],[OrderID]],[3]!Table13456[No заказа],[3]!Table13456[Дата
отправки],"",0,1)</f>
        <v>45541</v>
      </c>
      <c r="B8772" s="2">
        <v>407410377</v>
      </c>
      <c r="C8772" s="2"/>
      <c r="D8772" s="2"/>
      <c r="E8772" s="3"/>
      <c r="F8772" s="3"/>
      <c r="H8772" s="5">
        <f>_xlfn.XLOOKUP(Table16[[#This Row],[OrderID]],[3]!Table13456[No заказа],[3]!Table13456[Количество],"",0,1)</f>
        <v>1</v>
      </c>
      <c r="I8772" s="5">
        <f>_xlfn.XLOOKUP(Table16[[#This Row],[OrderID]],[3]!Table13456[No заказа],[3]!Table13456[Цена],"",0,1)</f>
        <v>8000</v>
      </c>
      <c r="J8772" s="2" t="str">
        <f>M01_SETTINGS!$F$2</f>
        <v>KASPI</v>
      </c>
    </row>
    <row r="8773" spans="1:10" x14ac:dyDescent="0.35">
      <c r="A8773" s="3">
        <f>_xlfn.XLOOKUP(Table16[[#This Row],[OrderID]],[3]!Table13456[No заказа],[3]!Table13456[Дата
отправки],"",0,1)</f>
        <v>45541</v>
      </c>
      <c r="B8773" s="2">
        <v>407462317</v>
      </c>
      <c r="C8773" s="2"/>
      <c r="D8773" s="2"/>
      <c r="E8773" s="3"/>
      <c r="F8773" s="3"/>
      <c r="H8773" s="5">
        <f>_xlfn.XLOOKUP(Table16[[#This Row],[OrderID]],[3]!Table13456[No заказа],[3]!Table13456[Количество],"",0,1)</f>
        <v>1</v>
      </c>
      <c r="I8773" s="5">
        <f>_xlfn.XLOOKUP(Table16[[#This Row],[OrderID]],[3]!Table13456[No заказа],[3]!Table13456[Цена],"",0,1)</f>
        <v>8000</v>
      </c>
      <c r="J8773" s="2" t="str">
        <f>M01_SETTINGS!$F$2</f>
        <v>KASPI</v>
      </c>
    </row>
    <row r="8774" spans="1:10" x14ac:dyDescent="0.35">
      <c r="A8774" s="3">
        <f>_xlfn.XLOOKUP(Table16[[#This Row],[OrderID]],[3]!Table13456[No заказа],[3]!Table13456[Дата
отправки],"",0,1)</f>
        <v>45541</v>
      </c>
      <c r="B8774" s="2">
        <v>407489805</v>
      </c>
      <c r="C8774" s="2"/>
      <c r="D8774" s="2"/>
      <c r="E8774" s="3"/>
      <c r="F8774" s="3"/>
      <c r="H8774" s="5">
        <f>_xlfn.XLOOKUP(Table16[[#This Row],[OrderID]],[3]!Table13456[No заказа],[3]!Table13456[Количество],"",0,1)</f>
        <v>1</v>
      </c>
      <c r="I8774" s="5">
        <f>_xlfn.XLOOKUP(Table16[[#This Row],[OrderID]],[3]!Table13456[No заказа],[3]!Table13456[Цена],"",0,1)</f>
        <v>8000</v>
      </c>
      <c r="J8774" s="2" t="str">
        <f>M01_SETTINGS!$F$2</f>
        <v>KASPI</v>
      </c>
    </row>
    <row r="8775" spans="1:10" x14ac:dyDescent="0.35">
      <c r="A8775" s="3">
        <f>_xlfn.XLOOKUP(Table16[[#This Row],[OrderID]],[3]!Table13456[No заказа],[3]!Table13456[Дата
отправки],"",0,1)</f>
        <v>45541</v>
      </c>
      <c r="B8775" s="2">
        <v>407315494</v>
      </c>
      <c r="C8775" s="2"/>
      <c r="D8775" s="2"/>
      <c r="E8775" s="3"/>
      <c r="F8775" s="3"/>
      <c r="H8775" s="5">
        <f>_xlfn.XLOOKUP(Table16[[#This Row],[OrderID]],[3]!Table13456[No заказа],[3]!Table13456[Количество],"",0,1)</f>
        <v>1</v>
      </c>
      <c r="I8775" s="5">
        <f>_xlfn.XLOOKUP(Table16[[#This Row],[OrderID]],[3]!Table13456[No заказа],[3]!Table13456[Цена],"",0,1)</f>
        <v>8999</v>
      </c>
      <c r="J8775" s="2" t="str">
        <f>M01_SETTINGS!$F$2</f>
        <v>KASPI</v>
      </c>
    </row>
    <row r="8776" spans="1:10" x14ac:dyDescent="0.35">
      <c r="A8776" s="3">
        <f>_xlfn.XLOOKUP(Table16[[#This Row],[OrderID]],[3]!Table13456[No заказа],[3]!Table13456[Дата
отправки],"",0,1)</f>
        <v>45541</v>
      </c>
      <c r="B8776" s="2">
        <v>407521986</v>
      </c>
      <c r="C8776" s="2"/>
      <c r="D8776" s="2"/>
      <c r="E8776" s="3"/>
      <c r="F8776" s="3"/>
      <c r="H8776" s="5">
        <f>_xlfn.XLOOKUP(Table16[[#This Row],[OrderID]],[3]!Table13456[No заказа],[3]!Table13456[Количество],"",0,1)</f>
        <v>1</v>
      </c>
      <c r="I8776" s="5">
        <f>_xlfn.XLOOKUP(Table16[[#This Row],[OrderID]],[3]!Table13456[No заказа],[3]!Table13456[Цена],"",0,1)</f>
        <v>8998</v>
      </c>
      <c r="J8776" s="2" t="str">
        <f>M01_SETTINGS!$F$2</f>
        <v>KASPI</v>
      </c>
    </row>
    <row r="8777" spans="1:10" x14ac:dyDescent="0.35">
      <c r="A8777" s="3">
        <f>_xlfn.XLOOKUP(Table16[[#This Row],[OrderID]],[3]!Table13456[No заказа],[3]!Table13456[Дата
отправки],"",0,1)</f>
        <v>45541</v>
      </c>
      <c r="B8777" s="2">
        <v>407803894</v>
      </c>
      <c r="C8777" s="2"/>
      <c r="D8777" s="2"/>
      <c r="E8777" s="3"/>
      <c r="F8777" s="3"/>
      <c r="H8777" s="5">
        <f>_xlfn.XLOOKUP(Table16[[#This Row],[OrderID]],[3]!Table13456[No заказа],[3]!Table13456[Количество],"",0,1)</f>
        <v>1</v>
      </c>
      <c r="I8777" s="5">
        <f>_xlfn.XLOOKUP(Table16[[#This Row],[OrderID]],[3]!Table13456[No заказа],[3]!Table13456[Цена],"",0,1)</f>
        <v>7863</v>
      </c>
      <c r="J8777" s="2" t="str">
        <f>M01_SETTINGS!$F$2</f>
        <v>KASPI</v>
      </c>
    </row>
    <row r="8778" spans="1:10" x14ac:dyDescent="0.35">
      <c r="A8778" s="3">
        <f>_xlfn.XLOOKUP(Table16[[#This Row],[OrderID]],[3]!Table13456[No заказа],[3]!Table13456[Дата
отправки],"",0,1)</f>
        <v>45541</v>
      </c>
      <c r="B8778" s="2">
        <v>407475042</v>
      </c>
      <c r="C8778" s="2"/>
      <c r="D8778" s="2"/>
      <c r="E8778" s="3"/>
      <c r="F8778" s="3"/>
      <c r="H8778" s="5">
        <f>_xlfn.XLOOKUP(Table16[[#This Row],[OrderID]],[3]!Table13456[No заказа],[3]!Table13456[Количество],"",0,1)</f>
        <v>1</v>
      </c>
      <c r="I8778" s="5">
        <f>_xlfn.XLOOKUP(Table16[[#This Row],[OrderID]],[3]!Table13456[No заказа],[3]!Table13456[Цена],"",0,1)</f>
        <v>7863</v>
      </c>
      <c r="J8778" s="2" t="str">
        <f>M01_SETTINGS!$F$2</f>
        <v>KASPI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3BAD2-D02C-9840-A82B-AE553E005547}">
  <sheetPr codeName="Sheet18"/>
  <dimension ref="A1:W131"/>
  <sheetViews>
    <sheetView topLeftCell="B1" zoomScale="75" workbookViewId="0">
      <selection activeCell="E15" sqref="E15"/>
    </sheetView>
  </sheetViews>
  <sheetFormatPr baseColWidth="10" defaultRowHeight="31" x14ac:dyDescent="0.35"/>
  <cols>
    <col min="1" max="1" width="21.75" style="18" bestFit="1" customWidth="1"/>
    <col min="2" max="2" width="17.9140625" customWidth="1"/>
    <col min="4" max="4" width="8" style="2" bestFit="1" customWidth="1"/>
    <col min="6" max="6" width="8.25" style="18" customWidth="1"/>
    <col min="7" max="7" width="30.75" style="18" customWidth="1"/>
    <col min="8" max="8" width="41.58203125" customWidth="1"/>
    <col min="9" max="9" width="22.1640625" bestFit="1" customWidth="1"/>
    <col min="12" max="12" width="16.08203125" bestFit="1" customWidth="1"/>
    <col min="16" max="16" width="8.75" style="5" bestFit="1" customWidth="1"/>
    <col min="17" max="17" width="8.4140625" style="5" customWidth="1"/>
    <col min="22" max="22" width="8.08203125" bestFit="1" customWidth="1"/>
  </cols>
  <sheetData>
    <row r="1" spans="1:23" s="8" customFormat="1" ht="64" x14ac:dyDescent="0.35">
      <c r="A1" s="64" t="s">
        <v>8</v>
      </c>
      <c r="B1" s="8" t="s">
        <v>332</v>
      </c>
      <c r="C1" s="65" t="s">
        <v>331</v>
      </c>
      <c r="D1" s="27" t="s">
        <v>328</v>
      </c>
      <c r="E1" s="63" t="s">
        <v>329</v>
      </c>
      <c r="F1" s="15" t="s">
        <v>111</v>
      </c>
      <c r="G1" s="8" t="s">
        <v>131</v>
      </c>
      <c r="H1" s="8" t="s">
        <v>330</v>
      </c>
      <c r="I1" s="8" t="s">
        <v>82</v>
      </c>
      <c r="J1" s="62" t="s">
        <v>241</v>
      </c>
      <c r="K1" s="62" t="s">
        <v>239</v>
      </c>
      <c r="L1" s="6" t="s">
        <v>81</v>
      </c>
      <c r="M1" s="48" t="s">
        <v>236</v>
      </c>
      <c r="N1" s="6" t="s">
        <v>83</v>
      </c>
      <c r="O1" s="8" t="s">
        <v>9</v>
      </c>
      <c r="P1" s="8" t="s">
        <v>10</v>
      </c>
      <c r="Q1" s="8" t="s">
        <v>115</v>
      </c>
      <c r="R1" s="8" t="s">
        <v>104</v>
      </c>
      <c r="S1" s="8" t="s">
        <v>11</v>
      </c>
      <c r="T1" s="8" t="s">
        <v>12</v>
      </c>
      <c r="U1" s="8" t="s">
        <v>13</v>
      </c>
      <c r="V1" s="8" t="s">
        <v>237</v>
      </c>
      <c r="W1" s="15" t="s">
        <v>112</v>
      </c>
    </row>
    <row r="2" spans="1:23" s="2" customFormat="1" x14ac:dyDescent="0.35">
      <c r="A2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CL_NK_MEN_BELI51_WHITE_S</v>
      </c>
      <c r="B2" s="19"/>
      <c r="C2" s="12" t="s">
        <v>71</v>
      </c>
      <c r="D2" s="12"/>
      <c r="E2" s="12"/>
      <c r="F2" s="16" t="str">
        <f>_xlfn.XLOOKUP(Table25[[#This Row],[SKU_key]],[2]!ORder16.6.25334549[SKU_key],[2]!ORder16.6.25334549[Artikul
kaspi],"",0,1)</f>
        <v/>
      </c>
      <c r="G2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CL_NK_MEN_BELI51_WHITE_(S)</v>
      </c>
      <c r="H2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(BELI51) (S)</v>
      </c>
      <c r="I2" s="35" t="str">
        <f>UPPER(_xlfn.TEXTJOIN("_",TRUE,Table25[[#This Row],[Product_Type]],Table25[[#This Row],[Sub_Category]],Table25[[#This Row],[Brend]],Table25[[#This Row],[Gender]],Table25[[#This Row],[Model]],Table25[[#This Row],[Color]],))</f>
        <v>CL_NK_MEN_BELI51_WHITE</v>
      </c>
      <c r="J2" s="58"/>
      <c r="K2" s="16"/>
      <c r="L2" s="5" t="s">
        <v>106</v>
      </c>
      <c r="M2" s="5"/>
      <c r="N2" s="5" t="s">
        <v>109</v>
      </c>
      <c r="O2" s="2" t="s">
        <v>84</v>
      </c>
      <c r="P2" s="2" t="s">
        <v>69</v>
      </c>
      <c r="R2" s="2" t="s">
        <v>105</v>
      </c>
      <c r="S2" s="2" t="s">
        <v>67</v>
      </c>
      <c r="T2" s="2">
        <v>65</v>
      </c>
      <c r="U2" s="4">
        <v>0.95</v>
      </c>
      <c r="W2" s="16"/>
    </row>
    <row r="3" spans="1:23" s="2" customFormat="1" x14ac:dyDescent="0.35">
      <c r="A3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CL_NK_MEN_BELI51_WHITE_M</v>
      </c>
      <c r="B3" s="19"/>
      <c r="C3" s="12" t="s">
        <v>66</v>
      </c>
      <c r="D3" s="12"/>
      <c r="E3" s="12"/>
      <c r="F3" s="16" t="str">
        <f>_xlfn.XLOOKUP(Table25[[#This Row],[SKU_key]],[2]!ORder16.6.25334549[SKU_key],[2]!ORder16.6.25334549[Artikul
kaspi],"",0,1)</f>
        <v/>
      </c>
      <c r="G3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CL_NK_MEN_BELI51_WHITE_(M)</v>
      </c>
      <c r="H3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(BELI51) (M)</v>
      </c>
      <c r="I3" s="35" t="str">
        <f>UPPER(_xlfn.TEXTJOIN("_",TRUE,Table25[[#This Row],[Product_Type]],Table25[[#This Row],[Sub_Category]],Table25[[#This Row],[Brend]],Table25[[#This Row],[Gender]],Table25[[#This Row],[Model]],Table25[[#This Row],[Color]],))</f>
        <v>CL_NK_MEN_BELI51_WHITE</v>
      </c>
      <c r="J3" s="58"/>
      <c r="K3" s="16"/>
      <c r="L3" s="5" t="s">
        <v>106</v>
      </c>
      <c r="M3" s="5"/>
      <c r="N3" s="5" t="s">
        <v>109</v>
      </c>
      <c r="O3" s="2" t="s">
        <v>84</v>
      </c>
      <c r="P3" s="2" t="s">
        <v>69</v>
      </c>
      <c r="R3" s="2" t="s">
        <v>105</v>
      </c>
      <c r="S3" s="2" t="s">
        <v>67</v>
      </c>
      <c r="T3" s="2">
        <v>65</v>
      </c>
      <c r="U3" s="4">
        <v>0.95</v>
      </c>
      <c r="W3" s="16"/>
    </row>
    <row r="4" spans="1:23" s="2" customFormat="1" x14ac:dyDescent="0.35">
      <c r="A4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CL_NK_MEN_BELI51_WHITE_L</v>
      </c>
      <c r="B4" s="19"/>
      <c r="C4" s="12" t="s">
        <v>68</v>
      </c>
      <c r="D4" s="12"/>
      <c r="E4" s="12"/>
      <c r="F4" s="16" t="str">
        <f>_xlfn.XLOOKUP(Table25[[#This Row],[SKU_key]],[2]!ORder16.6.25334549[SKU_key],[2]!ORder16.6.25334549[Artikul
kaspi],"",0,1)</f>
        <v/>
      </c>
      <c r="G4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CL_NK_MEN_BELI51_WHITE_(L)</v>
      </c>
      <c r="H4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(BELI51) (L)</v>
      </c>
      <c r="I4" s="35" t="str">
        <f>UPPER(_xlfn.TEXTJOIN("_",TRUE,Table25[[#This Row],[Product_Type]],Table25[[#This Row],[Sub_Category]],Table25[[#This Row],[Brend]],Table25[[#This Row],[Gender]],Table25[[#This Row],[Model]],Table25[[#This Row],[Color]],))</f>
        <v>CL_NK_MEN_BELI51_WHITE</v>
      </c>
      <c r="J4" s="58"/>
      <c r="K4" s="16"/>
      <c r="L4" s="5" t="s">
        <v>106</v>
      </c>
      <c r="M4" s="5"/>
      <c r="N4" s="5" t="s">
        <v>109</v>
      </c>
      <c r="O4" s="2" t="s">
        <v>84</v>
      </c>
      <c r="P4" s="2" t="s">
        <v>69</v>
      </c>
      <c r="R4" s="2" t="s">
        <v>105</v>
      </c>
      <c r="S4" s="2" t="s">
        <v>67</v>
      </c>
      <c r="T4" s="2">
        <v>65</v>
      </c>
      <c r="U4" s="4">
        <v>0.95</v>
      </c>
      <c r="W4" s="16"/>
    </row>
    <row r="5" spans="1:23" s="2" customFormat="1" x14ac:dyDescent="0.35">
      <c r="A5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CL_NK_MEN_BELI51_WHITE_XL</v>
      </c>
      <c r="B5" s="19"/>
      <c r="C5" s="12" t="s">
        <v>72</v>
      </c>
      <c r="D5" s="12"/>
      <c r="E5" s="12"/>
      <c r="F5" s="16" t="str">
        <f>_xlfn.XLOOKUP(Table25[[#This Row],[SKU_key]],[2]!ORder16.6.25334549[SKU_key],[2]!ORder16.6.25334549[Artikul
kaspi],"",0,1)</f>
        <v/>
      </c>
      <c r="G5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CL_NK_MEN_BELI51_WHITE_(XL)</v>
      </c>
      <c r="H5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(BELI51) (XL)</v>
      </c>
      <c r="I5" s="35" t="str">
        <f>UPPER(_xlfn.TEXTJOIN("_",TRUE,Table25[[#This Row],[Product_Type]],Table25[[#This Row],[Sub_Category]],Table25[[#This Row],[Brend]],Table25[[#This Row],[Gender]],Table25[[#This Row],[Model]],Table25[[#This Row],[Color]],))</f>
        <v>CL_NK_MEN_BELI51_WHITE</v>
      </c>
      <c r="J5" s="58"/>
      <c r="K5" s="16"/>
      <c r="L5" s="5" t="s">
        <v>106</v>
      </c>
      <c r="M5" s="5"/>
      <c r="N5" s="5" t="s">
        <v>109</v>
      </c>
      <c r="O5" s="2" t="s">
        <v>84</v>
      </c>
      <c r="P5" s="2" t="s">
        <v>69</v>
      </c>
      <c r="R5" s="2" t="s">
        <v>105</v>
      </c>
      <c r="S5" s="2" t="s">
        <v>67</v>
      </c>
      <c r="T5" s="2">
        <v>65</v>
      </c>
      <c r="U5" s="4">
        <v>0.95</v>
      </c>
      <c r="W5" s="16"/>
    </row>
    <row r="6" spans="1:23" s="2" customFormat="1" x14ac:dyDescent="0.35">
      <c r="A6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CL_NK_MEN_BELI51_WHITE_2XL</v>
      </c>
      <c r="B6" s="19"/>
      <c r="C6" s="12" t="s">
        <v>73</v>
      </c>
      <c r="D6" s="12"/>
      <c r="E6" s="12"/>
      <c r="F6" s="16" t="str">
        <f>_xlfn.XLOOKUP(Table25[[#This Row],[SKU_key]],[2]!ORder16.6.25334549[SKU_key],[2]!ORder16.6.25334549[Artikul
kaspi],"",0,1)</f>
        <v/>
      </c>
      <c r="G6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CL_NK_MEN_BELI51_WHITE_(2XL)</v>
      </c>
      <c r="H6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(BELI51) (2XL)</v>
      </c>
      <c r="I6" s="35" t="str">
        <f>UPPER(_xlfn.TEXTJOIN("_",TRUE,Table25[[#This Row],[Product_Type]],Table25[[#This Row],[Sub_Category]],Table25[[#This Row],[Brend]],Table25[[#This Row],[Gender]],Table25[[#This Row],[Model]],Table25[[#This Row],[Color]],))</f>
        <v>CL_NK_MEN_BELI51_WHITE</v>
      </c>
      <c r="J6" s="58"/>
      <c r="K6" s="16"/>
      <c r="L6" s="5" t="s">
        <v>106</v>
      </c>
      <c r="M6" s="5"/>
      <c r="N6" s="5" t="s">
        <v>109</v>
      </c>
      <c r="O6" s="2" t="s">
        <v>84</v>
      </c>
      <c r="P6" s="2" t="s">
        <v>69</v>
      </c>
      <c r="R6" s="2" t="s">
        <v>105</v>
      </c>
      <c r="S6" s="2" t="s">
        <v>67</v>
      </c>
      <c r="T6" s="2">
        <v>65</v>
      </c>
      <c r="U6" s="4">
        <v>0.95</v>
      </c>
      <c r="W6" s="16"/>
    </row>
    <row r="7" spans="1:23" s="2" customFormat="1" x14ac:dyDescent="0.35">
      <c r="A7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CL_NK_MEN_BELI51_WHITE_3XL</v>
      </c>
      <c r="B7" s="19"/>
      <c r="C7" s="12" t="s">
        <v>74</v>
      </c>
      <c r="D7" s="12"/>
      <c r="E7" s="12"/>
      <c r="F7" s="16" t="str">
        <f>_xlfn.XLOOKUP(Table25[[#This Row],[SKU_key]],[2]!ORder16.6.25334549[SKU_key],[2]!ORder16.6.25334549[Artikul
kaspi],"",0,1)</f>
        <v/>
      </c>
      <c r="G7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CL_NK_MEN_BELI51_WHITE_(3XL)</v>
      </c>
      <c r="H7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(BELI51) (3XL)</v>
      </c>
      <c r="I7" s="35" t="str">
        <f>UPPER(_xlfn.TEXTJOIN("_",TRUE,Table25[[#This Row],[Product_Type]],Table25[[#This Row],[Sub_Category]],Table25[[#This Row],[Brend]],Table25[[#This Row],[Gender]],Table25[[#This Row],[Model]],Table25[[#This Row],[Color]],))</f>
        <v>CL_NK_MEN_BELI51_WHITE</v>
      </c>
      <c r="J7" s="58"/>
      <c r="K7" s="16"/>
      <c r="L7" s="5" t="s">
        <v>106</v>
      </c>
      <c r="M7" s="5"/>
      <c r="N7" s="5" t="s">
        <v>109</v>
      </c>
      <c r="O7" s="2" t="s">
        <v>84</v>
      </c>
      <c r="P7" s="2" t="s">
        <v>69</v>
      </c>
      <c r="R7" s="2" t="s">
        <v>105</v>
      </c>
      <c r="S7" s="2" t="s">
        <v>67</v>
      </c>
      <c r="T7" s="2">
        <v>65</v>
      </c>
      <c r="U7" s="4">
        <v>0.95</v>
      </c>
      <c r="W7" s="16"/>
    </row>
    <row r="8" spans="1:23" s="2" customFormat="1" x14ac:dyDescent="0.35">
      <c r="A8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CL_NK_MEN_BELI51_WHITE_4XL</v>
      </c>
      <c r="B8" s="19"/>
      <c r="C8" s="12" t="s">
        <v>75</v>
      </c>
      <c r="D8" s="12"/>
      <c r="E8" s="12"/>
      <c r="F8" s="16" t="str">
        <f>_xlfn.XLOOKUP(Table25[[#This Row],[SKU_key]],[2]!ORder16.6.25334549[SKU_key],[2]!ORder16.6.25334549[Artikul
kaspi],"",0,1)</f>
        <v/>
      </c>
      <c r="G8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CL_NK_MEN_BELI51_WHITE_(4XL)</v>
      </c>
      <c r="H8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(BELI51) (4XL)</v>
      </c>
      <c r="I8" s="35" t="str">
        <f>UPPER(_xlfn.TEXTJOIN("_",TRUE,Table25[[#This Row],[Product_Type]],Table25[[#This Row],[Sub_Category]],Table25[[#This Row],[Brend]],Table25[[#This Row],[Gender]],Table25[[#This Row],[Model]],Table25[[#This Row],[Color]],))</f>
        <v>CL_NK_MEN_BELI51_WHITE</v>
      </c>
      <c r="J8" s="58"/>
      <c r="K8" s="16"/>
      <c r="L8" s="5" t="s">
        <v>106</v>
      </c>
      <c r="M8" s="5"/>
      <c r="N8" s="5" t="s">
        <v>109</v>
      </c>
      <c r="O8" s="2" t="s">
        <v>84</v>
      </c>
      <c r="P8" s="2" t="s">
        <v>69</v>
      </c>
      <c r="R8" s="2" t="s">
        <v>105</v>
      </c>
      <c r="S8" s="2" t="s">
        <v>67</v>
      </c>
      <c r="T8" s="2">
        <v>65</v>
      </c>
      <c r="U8" s="4">
        <v>0.95</v>
      </c>
      <c r="W8" s="16"/>
    </row>
    <row r="9" spans="1:23" s="2" customFormat="1" x14ac:dyDescent="0.35">
      <c r="A9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CL_OC_MEN_BELI51_WHITE_S</v>
      </c>
      <c r="B9" s="19"/>
      <c r="C9" s="12" t="s">
        <v>71</v>
      </c>
      <c r="D9" s="12"/>
      <c r="E9" s="12"/>
      <c r="F9" s="16" t="str">
        <f>_xlfn.XLOOKUP(Table25[[#This Row],[SKU_key]],[2]!ORder16.6.25334549[SKU_key],[2]!ORder16.6.25334549[Artikul
kaspi],"",0,1)</f>
        <v/>
      </c>
      <c r="G9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CL_OC_MEN_BELI51_WHITE_(S)</v>
      </c>
      <c r="H9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(BELI51) (S)</v>
      </c>
      <c r="I9" s="35" t="str">
        <f>UPPER(_xlfn.TEXTJOIN("_",TRUE,Table25[[#This Row],[Product_Type]],Table25[[#This Row],[Sub_Category]],Table25[[#This Row],[Brend]],Table25[[#This Row],[Gender]],Table25[[#This Row],[Model]],Table25[[#This Row],[Color]],))</f>
        <v>CL_OC_MEN_BELI51_WHITE</v>
      </c>
      <c r="J9" s="58"/>
      <c r="K9" s="16"/>
      <c r="L9" s="5" t="s">
        <v>106</v>
      </c>
      <c r="M9" s="5"/>
      <c r="N9" s="5" t="s">
        <v>189</v>
      </c>
      <c r="O9" s="2" t="s">
        <v>84</v>
      </c>
      <c r="P9" s="2" t="s">
        <v>69</v>
      </c>
      <c r="R9" s="2" t="s">
        <v>105</v>
      </c>
      <c r="S9" s="2" t="s">
        <v>67</v>
      </c>
      <c r="T9" s="2">
        <v>60</v>
      </c>
      <c r="U9" s="4">
        <v>0.95</v>
      </c>
      <c r="W9" s="16"/>
    </row>
    <row r="10" spans="1:23" s="2" customFormat="1" x14ac:dyDescent="0.35">
      <c r="A10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CL_OC_MEN_BELI51_WHITE_M</v>
      </c>
      <c r="B10" s="19"/>
      <c r="C10" s="12" t="s">
        <v>66</v>
      </c>
      <c r="D10" s="12"/>
      <c r="E10" s="12"/>
      <c r="F10" s="16" t="str">
        <f>_xlfn.XLOOKUP(Table25[[#This Row],[SKU_key]],[2]!ORder16.6.25334549[SKU_key],[2]!ORder16.6.25334549[Artikul
kaspi],"",0,1)</f>
        <v/>
      </c>
      <c r="G10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CL_OC_MEN_BELI51_WHITE_(M)</v>
      </c>
      <c r="H10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(BELI51) (M)</v>
      </c>
      <c r="I10" s="35" t="str">
        <f>UPPER(_xlfn.TEXTJOIN("_",TRUE,Table25[[#This Row],[Product_Type]],Table25[[#This Row],[Sub_Category]],Table25[[#This Row],[Brend]],Table25[[#This Row],[Gender]],Table25[[#This Row],[Model]],Table25[[#This Row],[Color]],))</f>
        <v>CL_OC_MEN_BELI51_WHITE</v>
      </c>
      <c r="J10" s="58"/>
      <c r="K10" s="16"/>
      <c r="L10" s="5" t="s">
        <v>106</v>
      </c>
      <c r="M10" s="5"/>
      <c r="N10" s="5" t="s">
        <v>189</v>
      </c>
      <c r="O10" s="2" t="s">
        <v>84</v>
      </c>
      <c r="P10" s="2" t="s">
        <v>69</v>
      </c>
      <c r="R10" s="2" t="s">
        <v>105</v>
      </c>
      <c r="S10" s="2" t="s">
        <v>67</v>
      </c>
      <c r="T10" s="2">
        <v>60</v>
      </c>
      <c r="U10" s="4">
        <v>0.95</v>
      </c>
      <c r="W10" s="16"/>
    </row>
    <row r="11" spans="1:23" s="2" customFormat="1" x14ac:dyDescent="0.35">
      <c r="A11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CL_OC_MEN_BELI51_WHITE_L</v>
      </c>
      <c r="B11" s="19"/>
      <c r="C11" s="12" t="s">
        <v>68</v>
      </c>
      <c r="D11" s="12"/>
      <c r="E11" s="12"/>
      <c r="F11" s="16" t="str">
        <f>_xlfn.XLOOKUP(Table25[[#This Row],[SKU_key]],[2]!ORder16.6.25334549[SKU_key],[2]!ORder16.6.25334549[Artikul
kaspi],"",0,1)</f>
        <v/>
      </c>
      <c r="G11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CL_OC_MEN_BELI51_WHITE_(L)</v>
      </c>
      <c r="H11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(BELI51) (L)</v>
      </c>
      <c r="I11" s="35" t="str">
        <f>UPPER(_xlfn.TEXTJOIN("_",TRUE,Table25[[#This Row],[Product_Type]],Table25[[#This Row],[Sub_Category]],Table25[[#This Row],[Brend]],Table25[[#This Row],[Gender]],Table25[[#This Row],[Model]],Table25[[#This Row],[Color]],))</f>
        <v>CL_OC_MEN_BELI51_WHITE</v>
      </c>
      <c r="J11" s="58"/>
      <c r="K11" s="16"/>
      <c r="L11" s="5" t="s">
        <v>106</v>
      </c>
      <c r="M11" s="5"/>
      <c r="N11" s="5" t="s">
        <v>189</v>
      </c>
      <c r="O11" s="2" t="s">
        <v>84</v>
      </c>
      <c r="P11" s="2" t="s">
        <v>69</v>
      </c>
      <c r="R11" s="2" t="s">
        <v>105</v>
      </c>
      <c r="S11" s="2" t="s">
        <v>67</v>
      </c>
      <c r="T11" s="2">
        <v>60</v>
      </c>
      <c r="U11" s="4">
        <v>0.95</v>
      </c>
      <c r="W11" s="16"/>
    </row>
    <row r="12" spans="1:23" s="2" customFormat="1" x14ac:dyDescent="0.35">
      <c r="A12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CL_OC_MEN_BELI51_WHITE_XL</v>
      </c>
      <c r="B12" s="19"/>
      <c r="C12" s="12" t="s">
        <v>72</v>
      </c>
      <c r="D12" s="12"/>
      <c r="E12" s="12"/>
      <c r="F12" s="16" t="str">
        <f>_xlfn.XLOOKUP(Table25[[#This Row],[SKU_key]],[2]!ORder16.6.25334549[SKU_key],[2]!ORder16.6.25334549[Artikul
kaspi],"",0,1)</f>
        <v/>
      </c>
      <c r="G12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CL_OC_MEN_BELI51_WHITE_(XL)</v>
      </c>
      <c r="H12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(BELI51) (XL)</v>
      </c>
      <c r="I12" s="35" t="str">
        <f>UPPER(_xlfn.TEXTJOIN("_",TRUE,Table25[[#This Row],[Product_Type]],Table25[[#This Row],[Sub_Category]],Table25[[#This Row],[Brend]],Table25[[#This Row],[Gender]],Table25[[#This Row],[Model]],Table25[[#This Row],[Color]],))</f>
        <v>CL_OC_MEN_BELI51_WHITE</v>
      </c>
      <c r="J12" s="58"/>
      <c r="K12" s="16"/>
      <c r="L12" s="5" t="s">
        <v>106</v>
      </c>
      <c r="M12" s="5"/>
      <c r="N12" s="5" t="s">
        <v>189</v>
      </c>
      <c r="O12" s="2" t="s">
        <v>84</v>
      </c>
      <c r="P12" s="2" t="s">
        <v>69</v>
      </c>
      <c r="R12" s="2" t="s">
        <v>105</v>
      </c>
      <c r="S12" s="2" t="s">
        <v>67</v>
      </c>
      <c r="T12" s="2">
        <v>60</v>
      </c>
      <c r="U12" s="4">
        <v>0.95</v>
      </c>
      <c r="W12" s="16"/>
    </row>
    <row r="13" spans="1:23" s="2" customFormat="1" x14ac:dyDescent="0.35">
      <c r="A13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CL_OC_MEN_BELI51_WHITE_2XL</v>
      </c>
      <c r="B13" s="19"/>
      <c r="C13" s="12" t="s">
        <v>73</v>
      </c>
      <c r="D13" s="12"/>
      <c r="E13" s="12"/>
      <c r="F13" s="16" t="str">
        <f>_xlfn.XLOOKUP(Table25[[#This Row],[SKU_key]],[2]!ORder16.6.25334549[SKU_key],[2]!ORder16.6.25334549[Artikul
kaspi],"",0,1)</f>
        <v/>
      </c>
      <c r="G13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CL_OC_MEN_BELI51_WHITE_(2XL)</v>
      </c>
      <c r="H13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(BELI51) (2XL)</v>
      </c>
      <c r="I13" s="35" t="str">
        <f>UPPER(_xlfn.TEXTJOIN("_",TRUE,Table25[[#This Row],[Product_Type]],Table25[[#This Row],[Sub_Category]],Table25[[#This Row],[Brend]],Table25[[#This Row],[Gender]],Table25[[#This Row],[Model]],Table25[[#This Row],[Color]],))</f>
        <v>CL_OC_MEN_BELI51_WHITE</v>
      </c>
      <c r="J13" s="58"/>
      <c r="K13" s="16"/>
      <c r="L13" s="5" t="s">
        <v>106</v>
      </c>
      <c r="M13" s="5"/>
      <c r="N13" s="5" t="s">
        <v>189</v>
      </c>
      <c r="O13" s="2" t="s">
        <v>84</v>
      </c>
      <c r="P13" s="2" t="s">
        <v>69</v>
      </c>
      <c r="R13" s="2" t="s">
        <v>105</v>
      </c>
      <c r="S13" s="2" t="s">
        <v>67</v>
      </c>
      <c r="T13" s="2">
        <v>60</v>
      </c>
      <c r="U13" s="4">
        <v>0.95</v>
      </c>
      <c r="W13" s="16"/>
    </row>
    <row r="14" spans="1:23" s="2" customFormat="1" x14ac:dyDescent="0.35">
      <c r="A14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CL_OC_MEN_BELI51_WHITE_3XL</v>
      </c>
      <c r="B14" s="19"/>
      <c r="C14" s="12" t="s">
        <v>74</v>
      </c>
      <c r="D14" s="12"/>
      <c r="E14" s="12"/>
      <c r="F14" s="16" t="str">
        <f>_xlfn.XLOOKUP(Table25[[#This Row],[SKU_key]],[2]!ORder16.6.25334549[SKU_key],[2]!ORder16.6.25334549[Artikul
kaspi],"",0,1)</f>
        <v/>
      </c>
      <c r="G14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CL_OC_MEN_BELI51_WHITE_(3XL)</v>
      </c>
      <c r="H14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(BELI51) (3XL)</v>
      </c>
      <c r="I14" s="35" t="str">
        <f>UPPER(_xlfn.TEXTJOIN("_",TRUE,Table25[[#This Row],[Product_Type]],Table25[[#This Row],[Sub_Category]],Table25[[#This Row],[Brend]],Table25[[#This Row],[Gender]],Table25[[#This Row],[Model]],Table25[[#This Row],[Color]],))</f>
        <v>CL_OC_MEN_BELI51_WHITE</v>
      </c>
      <c r="J14" s="58"/>
      <c r="K14" s="16"/>
      <c r="L14" s="5" t="s">
        <v>106</v>
      </c>
      <c r="M14" s="5"/>
      <c r="N14" s="5" t="s">
        <v>189</v>
      </c>
      <c r="O14" s="2" t="s">
        <v>84</v>
      </c>
      <c r="P14" s="2" t="s">
        <v>69</v>
      </c>
      <c r="R14" s="2" t="s">
        <v>105</v>
      </c>
      <c r="S14" s="2" t="s">
        <v>67</v>
      </c>
      <c r="T14" s="2">
        <v>60</v>
      </c>
      <c r="U14" s="4">
        <v>0.95</v>
      </c>
      <c r="W14" s="16"/>
    </row>
    <row r="15" spans="1:23" s="2" customFormat="1" x14ac:dyDescent="0.35">
      <c r="A15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CL_OC_MEN_BELI51_WHITE_4XL</v>
      </c>
      <c r="B15" s="19"/>
      <c r="C15" s="12" t="s">
        <v>75</v>
      </c>
      <c r="D15" s="12"/>
      <c r="E15" s="12"/>
      <c r="F15" s="16" t="str">
        <f>_xlfn.XLOOKUP(Table25[[#This Row],[SKU_key]],[2]!ORder16.6.25334549[SKU_key],[2]!ORder16.6.25334549[Artikul
kaspi],"",0,1)</f>
        <v/>
      </c>
      <c r="G15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CL_OC_MEN_BELI51_WHITE_(4XL)</v>
      </c>
      <c r="H15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(BELI51) (4XL)</v>
      </c>
      <c r="I15" s="35" t="str">
        <f>UPPER(_xlfn.TEXTJOIN("_",TRUE,Table25[[#This Row],[Product_Type]],Table25[[#This Row],[Sub_Category]],Table25[[#This Row],[Brend]],Table25[[#This Row],[Gender]],Table25[[#This Row],[Model]],Table25[[#This Row],[Color]],))</f>
        <v>CL_OC_MEN_BELI51_WHITE</v>
      </c>
      <c r="J15" s="58"/>
      <c r="K15" s="16"/>
      <c r="L15" s="5" t="s">
        <v>106</v>
      </c>
      <c r="M15" s="5"/>
      <c r="N15" s="5" t="s">
        <v>189</v>
      </c>
      <c r="O15" s="2" t="s">
        <v>84</v>
      </c>
      <c r="P15" s="2" t="s">
        <v>69</v>
      </c>
      <c r="R15" s="2" t="s">
        <v>105</v>
      </c>
      <c r="S15" s="2" t="s">
        <v>67</v>
      </c>
      <c r="T15" s="2">
        <v>60</v>
      </c>
      <c r="U15" s="4">
        <v>0.95</v>
      </c>
      <c r="W15" s="16"/>
    </row>
    <row r="16" spans="1:23" s="2" customFormat="1" x14ac:dyDescent="0.35">
      <c r="A16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ELS_PRINTER_EPSON_L3250</v>
      </c>
      <c r="B16" s="19"/>
      <c r="C16" s="16"/>
      <c r="D16" s="12"/>
      <c r="E16" s="12"/>
      <c r="F16" s="16" t="str">
        <f>_xlfn.XLOOKUP(Table25[[#This Row],[SKU_key]],[2]!ORder16.6.25334549[SKU_key],[2]!ORder16.6.25334549[Artikul
kaspi],"",0,1)</f>
        <v/>
      </c>
      <c r="G16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ELS_PRINTER_EPSON_L3250</v>
      </c>
      <c r="H16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(L3250)</v>
      </c>
      <c r="I16" s="35" t="str">
        <f>UPPER(_xlfn.TEXTJOIN("_",TRUE,Table25[[#This Row],[Product_Type]],Table25[[#This Row],[Sub_Category]],Table25[[#This Row],[Brend]],Table25[[#This Row],[Gender]],Table25[[#This Row],[Model]],Table25[[#This Row],[Color]],))</f>
        <v>ELS_PRINTER_EPSON_L3250</v>
      </c>
      <c r="J16" s="58"/>
      <c r="K16" s="16"/>
      <c r="L16" s="5" t="s">
        <v>107</v>
      </c>
      <c r="M16" s="2" t="s">
        <v>97</v>
      </c>
      <c r="N16" s="5" t="s">
        <v>98</v>
      </c>
      <c r="O16" s="2" t="s">
        <v>85</v>
      </c>
      <c r="S16" s="2" t="s">
        <v>67</v>
      </c>
      <c r="U16" s="4"/>
      <c r="W16" s="16"/>
    </row>
    <row r="17" spans="1:23" s="2" customFormat="1" x14ac:dyDescent="0.35">
      <c r="A17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ELS_PRINTER_EPSON_L805</v>
      </c>
      <c r="B17" s="19"/>
      <c r="C17" s="16"/>
      <c r="D17" s="12"/>
      <c r="E17" s="12"/>
      <c r="F17" s="16" t="str">
        <f>_xlfn.XLOOKUP(Table25[[#This Row],[SKU_key]],[2]!ORder16.6.25334549[SKU_key],[2]!ORder16.6.25334549[Artikul
kaspi],"",0,1)</f>
        <v/>
      </c>
      <c r="G17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ELS_PRINTER_EPSON_L805</v>
      </c>
      <c r="H17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(L805)</v>
      </c>
      <c r="I17" s="35" t="str">
        <f>UPPER(_xlfn.TEXTJOIN("_",TRUE,Table25[[#This Row],[Product_Type]],Table25[[#This Row],[Sub_Category]],Table25[[#This Row],[Brend]],Table25[[#This Row],[Gender]],Table25[[#This Row],[Model]],Table25[[#This Row],[Color]],))</f>
        <v>ELS_PRINTER_EPSON_L805</v>
      </c>
      <c r="J17" s="58"/>
      <c r="K17" s="16"/>
      <c r="L17" s="5" t="s">
        <v>107</v>
      </c>
      <c r="M17" s="2" t="s">
        <v>97</v>
      </c>
      <c r="N17" s="5" t="s">
        <v>98</v>
      </c>
      <c r="O17" s="2" t="s">
        <v>86</v>
      </c>
      <c r="S17" s="2" t="s">
        <v>67</v>
      </c>
      <c r="U17" s="4"/>
      <c r="W17" s="16"/>
    </row>
    <row r="18" spans="1:23" s="2" customFormat="1" x14ac:dyDescent="0.35">
      <c r="A18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ELS_PRINTER_EPSON_L3210</v>
      </c>
      <c r="B18" s="19"/>
      <c r="C18" s="16"/>
      <c r="D18" s="12"/>
      <c r="E18" s="12"/>
      <c r="F18" s="16" t="str">
        <f>_xlfn.XLOOKUP(Table25[[#This Row],[SKU_key]],[2]!ORder16.6.25334549[SKU_key],[2]!ORder16.6.25334549[Artikul
kaspi],"",0,1)</f>
        <v/>
      </c>
      <c r="G18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ELS_PRINTER_EPSON_L3210</v>
      </c>
      <c r="H18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(L3210)</v>
      </c>
      <c r="I18" s="35" t="str">
        <f>UPPER(_xlfn.TEXTJOIN("_",TRUE,Table25[[#This Row],[Product_Type]],Table25[[#This Row],[Sub_Category]],Table25[[#This Row],[Brend]],Table25[[#This Row],[Gender]],Table25[[#This Row],[Model]],Table25[[#This Row],[Color]],))</f>
        <v>ELS_PRINTER_EPSON_L3210</v>
      </c>
      <c r="J18" s="58"/>
      <c r="K18" s="16"/>
      <c r="L18" s="5" t="s">
        <v>107</v>
      </c>
      <c r="M18" s="2" t="s">
        <v>97</v>
      </c>
      <c r="N18" s="5" t="s">
        <v>98</v>
      </c>
      <c r="O18" s="2" t="s">
        <v>93</v>
      </c>
      <c r="S18" s="2" t="s">
        <v>67</v>
      </c>
      <c r="U18" s="4"/>
      <c r="W18" s="16"/>
    </row>
    <row r="19" spans="1:23" s="2" customFormat="1" x14ac:dyDescent="0.35">
      <c r="A19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ELS_PRINTER_EPSON_L3256</v>
      </c>
      <c r="B19" s="19"/>
      <c r="C19" s="16"/>
      <c r="D19" s="12"/>
      <c r="E19" s="12"/>
      <c r="F19" s="16" t="str">
        <f>_xlfn.XLOOKUP(Table25[[#This Row],[SKU_key]],[2]!ORder16.6.25334549[SKU_key],[2]!ORder16.6.25334549[Artikul
kaspi],"",0,1)</f>
        <v/>
      </c>
      <c r="G19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ELS_PRINTER_EPSON_L3256</v>
      </c>
      <c r="H19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(L3256)</v>
      </c>
      <c r="I19" s="35" t="str">
        <f>UPPER(_xlfn.TEXTJOIN("_",TRUE,Table25[[#This Row],[Product_Type]],Table25[[#This Row],[Sub_Category]],Table25[[#This Row],[Brend]],Table25[[#This Row],[Gender]],Table25[[#This Row],[Model]],Table25[[#This Row],[Color]],))</f>
        <v>ELS_PRINTER_EPSON_L3256</v>
      </c>
      <c r="J19" s="58"/>
      <c r="K19" s="16"/>
      <c r="L19" s="5" t="s">
        <v>107</v>
      </c>
      <c r="M19" s="2" t="s">
        <v>97</v>
      </c>
      <c r="N19" s="5" t="s">
        <v>98</v>
      </c>
      <c r="O19" s="2" t="s">
        <v>89</v>
      </c>
      <c r="S19" s="2" t="s">
        <v>67</v>
      </c>
      <c r="U19" s="4"/>
      <c r="W19" s="16"/>
    </row>
    <row r="20" spans="1:23" s="2" customFormat="1" x14ac:dyDescent="0.35">
      <c r="A20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ELS_PRINTER_EPSON_L3251</v>
      </c>
      <c r="B20" s="19"/>
      <c r="C20" s="16"/>
      <c r="D20" s="12"/>
      <c r="E20" s="12"/>
      <c r="F20" s="16" t="str">
        <f>_xlfn.XLOOKUP(Table25[[#This Row],[SKU_key]],[2]!ORder16.6.25334549[SKU_key],[2]!ORder16.6.25334549[Artikul
kaspi],"",0,1)</f>
        <v/>
      </c>
      <c r="G20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ELS_PRINTER_EPSON_L3251</v>
      </c>
      <c r="H20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(L3251)</v>
      </c>
      <c r="I20" s="35" t="str">
        <f>UPPER(_xlfn.TEXTJOIN("_",TRUE,Table25[[#This Row],[Product_Type]],Table25[[#This Row],[Sub_Category]],Table25[[#This Row],[Brend]],Table25[[#This Row],[Gender]],Table25[[#This Row],[Model]],Table25[[#This Row],[Color]],))</f>
        <v>ELS_PRINTER_EPSON_L3251</v>
      </c>
      <c r="J20" s="58"/>
      <c r="K20" s="16"/>
      <c r="L20" s="5" t="s">
        <v>107</v>
      </c>
      <c r="M20" s="2" t="s">
        <v>97</v>
      </c>
      <c r="N20" s="5" t="s">
        <v>98</v>
      </c>
      <c r="O20" s="2" t="s">
        <v>90</v>
      </c>
      <c r="S20" s="2" t="s">
        <v>67</v>
      </c>
      <c r="U20" s="4"/>
      <c r="W20" s="16"/>
    </row>
    <row r="21" spans="1:23" s="2" customFormat="1" x14ac:dyDescent="0.35">
      <c r="A21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ELS_PRINTER_EPSON_L3260</v>
      </c>
      <c r="B21" s="19"/>
      <c r="C21" s="16"/>
      <c r="D21" s="12"/>
      <c r="E21" s="12"/>
      <c r="F21" s="16" t="str">
        <f>_xlfn.XLOOKUP(Table25[[#This Row],[SKU_key]],[2]!ORder16.6.25334549[SKU_key],[2]!ORder16.6.25334549[Artikul
kaspi],"",0,1)</f>
        <v/>
      </c>
      <c r="G21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ELS_PRINTER_EPSON_L3260</v>
      </c>
      <c r="H21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(L3260)</v>
      </c>
      <c r="I21" s="35" t="str">
        <f>UPPER(_xlfn.TEXTJOIN("_",TRUE,Table25[[#This Row],[Product_Type]],Table25[[#This Row],[Sub_Category]],Table25[[#This Row],[Brend]],Table25[[#This Row],[Gender]],Table25[[#This Row],[Model]],Table25[[#This Row],[Color]],))</f>
        <v>ELS_PRINTER_EPSON_L3260</v>
      </c>
      <c r="J21" s="58"/>
      <c r="K21" s="16"/>
      <c r="L21" s="5" t="s">
        <v>107</v>
      </c>
      <c r="M21" s="2" t="s">
        <v>97</v>
      </c>
      <c r="N21" s="5" t="s">
        <v>98</v>
      </c>
      <c r="O21" s="2" t="s">
        <v>87</v>
      </c>
      <c r="S21" s="2" t="s">
        <v>67</v>
      </c>
      <c r="U21" s="4"/>
      <c r="W21" s="16"/>
    </row>
    <row r="22" spans="1:23" s="2" customFormat="1" x14ac:dyDescent="0.35">
      <c r="A22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ELS_PRINTER_EPSON_L132_BLACK</v>
      </c>
      <c r="B22" s="19" t="s">
        <v>238</v>
      </c>
      <c r="C22" s="16"/>
      <c r="D22" s="12"/>
      <c r="E22" s="12">
        <v>15</v>
      </c>
      <c r="F22" s="15">
        <v>1500259</v>
      </c>
      <c r="G22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ELS_PRINTER_EPSON_L132_BLACK</v>
      </c>
      <c r="H22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Принтер Epson L132 1500259 (L132)</v>
      </c>
      <c r="I22" s="35" t="str">
        <f>UPPER(_xlfn.TEXTJOIN("_",TRUE,Table25[[#This Row],[Product_Type]],Table25[[#This Row],[Sub_Category]],Table25[[#This Row],[Brend]],Table25[[#This Row],[Gender]],Table25[[#This Row],[Model]],Table25[[#This Row],[Color]],))</f>
        <v>ELS_PRINTER_EPSON_L132_BLACK</v>
      </c>
      <c r="J22" s="58">
        <v>87990</v>
      </c>
      <c r="K22" s="16"/>
      <c r="L22" s="5" t="s">
        <v>107</v>
      </c>
      <c r="M22" s="2" t="s">
        <v>97</v>
      </c>
      <c r="N22" s="5" t="s">
        <v>98</v>
      </c>
      <c r="O22" s="2" t="s">
        <v>88</v>
      </c>
      <c r="P22" s="2" t="s">
        <v>65</v>
      </c>
      <c r="S22" s="2" t="s">
        <v>67</v>
      </c>
      <c r="U22" s="4"/>
      <c r="W22" s="16"/>
    </row>
    <row r="23" spans="1:23" s="2" customFormat="1" x14ac:dyDescent="0.35">
      <c r="A23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ELS_PRINTER_EPSON_L132_BLACK_(2ND)</v>
      </c>
      <c r="B23" s="19" t="s">
        <v>238</v>
      </c>
      <c r="C23" s="16"/>
      <c r="D23" s="12"/>
      <c r="E23" s="13">
        <v>5</v>
      </c>
      <c r="F23" s="16">
        <v>140454454</v>
      </c>
      <c r="G23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ELS_PRINTER_EPSON_L132_BLACK_(2ND)</v>
      </c>
      <c r="H23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Принтер Epson L132 140454454 (L132) (2ND)</v>
      </c>
      <c r="I23" s="35" t="str">
        <f>UPPER(_xlfn.TEXTJOIN("_",TRUE,Table25[[#This Row],[Product_Type]],Table25[[#This Row],[Sub_Category]],Table25[[#This Row],[Brend]],Table25[[#This Row],[Gender]],Table25[[#This Row],[Model]],Table25[[#This Row],[Color]],))</f>
        <v>ELS_PRINTER_EPSON_L132_BLACK</v>
      </c>
      <c r="J23" s="58">
        <v>119990</v>
      </c>
      <c r="K23" s="16" t="s">
        <v>240</v>
      </c>
      <c r="L23" s="5" t="s">
        <v>107</v>
      </c>
      <c r="M23" s="2" t="s">
        <v>97</v>
      </c>
      <c r="N23" s="5" t="s">
        <v>98</v>
      </c>
      <c r="O23" s="2" t="s">
        <v>88</v>
      </c>
      <c r="P23" s="2" t="s">
        <v>65</v>
      </c>
      <c r="S23" s="2" t="s">
        <v>67</v>
      </c>
      <c r="U23" s="4"/>
      <c r="W23" s="16"/>
    </row>
    <row r="24" spans="1:23" s="2" customFormat="1" x14ac:dyDescent="0.35">
      <c r="A24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ELS_PRINTER_EPSON_L8160_WHITE</v>
      </c>
      <c r="B24" s="19" t="s">
        <v>245</v>
      </c>
      <c r="C24" s="16"/>
      <c r="D24" s="12"/>
      <c r="E24" s="12">
        <v>1</v>
      </c>
      <c r="F24" s="15">
        <v>103054733</v>
      </c>
      <c r="G24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ELS_PRINTER_EPSON_L8160_WHITE</v>
      </c>
      <c r="H24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МФУ Epson L8160 103054733 (L8160)</v>
      </c>
      <c r="I24" s="35" t="str">
        <f>UPPER(_xlfn.TEXTJOIN("_",TRUE,Table25[[#This Row],[Product_Type]],Table25[[#This Row],[Sub_Category]],Table25[[#This Row],[Brend]],Table25[[#This Row],[Gender]],Table25[[#This Row],[Model]],Table25[[#This Row],[Color]],))</f>
        <v>ELS_PRINTER_EPSON_L8160_WHITE</v>
      </c>
      <c r="J24" s="58">
        <v>349990</v>
      </c>
      <c r="K24" s="16"/>
      <c r="L24" s="5" t="s">
        <v>107</v>
      </c>
      <c r="M24" s="2" t="s">
        <v>97</v>
      </c>
      <c r="N24" s="5" t="s">
        <v>98</v>
      </c>
      <c r="O24" s="2" t="s">
        <v>91</v>
      </c>
      <c r="P24" s="2" t="s">
        <v>69</v>
      </c>
      <c r="S24" s="2" t="s">
        <v>67</v>
      </c>
      <c r="U24" s="4"/>
      <c r="W24" s="16"/>
    </row>
    <row r="25" spans="1:23" s="2" customFormat="1" x14ac:dyDescent="0.35">
      <c r="A25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ELS_PRINTER_EPSON_L8160_WHITE_(2ND)</v>
      </c>
      <c r="B25" s="19"/>
      <c r="C25" s="16"/>
      <c r="D25" s="12"/>
      <c r="E25" s="13">
        <v>1</v>
      </c>
      <c r="F25" s="16">
        <v>133337493</v>
      </c>
      <c r="G25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ELS_PRINTER_EPSON_L8160_WHITE_(2ND)</v>
      </c>
      <c r="H25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133337493 (L8160) (2ND)</v>
      </c>
      <c r="I25" s="35" t="str">
        <f>UPPER(_xlfn.TEXTJOIN("_",TRUE,Table25[[#This Row],[Product_Type]],Table25[[#This Row],[Sub_Category]],Table25[[#This Row],[Brend]],Table25[[#This Row],[Gender]],Table25[[#This Row],[Model]],Table25[[#This Row],[Color]],))</f>
        <v>ELS_PRINTER_EPSON_L8160_WHITE</v>
      </c>
      <c r="J25" s="58">
        <v>349990</v>
      </c>
      <c r="K25" s="16" t="s">
        <v>240</v>
      </c>
      <c r="L25" s="5" t="s">
        <v>107</v>
      </c>
      <c r="M25" s="2" t="s">
        <v>97</v>
      </c>
      <c r="N25" s="5" t="s">
        <v>98</v>
      </c>
      <c r="O25" s="2" t="s">
        <v>91</v>
      </c>
      <c r="P25" s="2" t="s">
        <v>69</v>
      </c>
      <c r="S25" s="2" t="s">
        <v>67</v>
      </c>
      <c r="U25" s="4"/>
      <c r="W25" s="16"/>
    </row>
    <row r="26" spans="1:23" s="2" customFormat="1" x14ac:dyDescent="0.35">
      <c r="A26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ELS_PRINTER_EPSON_L3550_BLACK</v>
      </c>
      <c r="B26" s="19" t="s">
        <v>246</v>
      </c>
      <c r="C26" s="16"/>
      <c r="D26" s="12"/>
      <c r="E26" s="12">
        <v>3</v>
      </c>
      <c r="F26" s="15">
        <v>115267815</v>
      </c>
      <c r="G26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ELS_PRINTER_EPSON_L3550_BLACK</v>
      </c>
      <c r="H26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МФУ Epson L3550 115267815 (L3550)</v>
      </c>
      <c r="I26" s="35" t="str">
        <f>UPPER(_xlfn.TEXTJOIN("_",TRUE,Table25[[#This Row],[Product_Type]],Table25[[#This Row],[Sub_Category]],Table25[[#This Row],[Brend]],Table25[[#This Row],[Gender]],Table25[[#This Row],[Model]],Table25[[#This Row],[Color]],))</f>
        <v>ELS_PRINTER_EPSON_L3550_BLACK</v>
      </c>
      <c r="J26" s="58">
        <v>147987</v>
      </c>
      <c r="K26" s="16"/>
      <c r="L26" s="5" t="s">
        <v>107</v>
      </c>
      <c r="M26" s="2" t="s">
        <v>97</v>
      </c>
      <c r="N26" s="5" t="s">
        <v>98</v>
      </c>
      <c r="O26" s="2" t="s">
        <v>92</v>
      </c>
      <c r="P26" s="2" t="s">
        <v>65</v>
      </c>
      <c r="S26" s="2" t="s">
        <v>67</v>
      </c>
      <c r="U26" s="4"/>
      <c r="W26" s="16"/>
    </row>
    <row r="27" spans="1:23" s="2" customFormat="1" x14ac:dyDescent="0.35">
      <c r="A27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ELS_PRINTER_EPSON_L1250_BLACK</v>
      </c>
      <c r="B27" s="19" t="s">
        <v>242</v>
      </c>
      <c r="C27" s="16"/>
      <c r="D27" s="12"/>
      <c r="E27" s="12">
        <v>2</v>
      </c>
      <c r="F27" s="15">
        <v>109039064</v>
      </c>
      <c r="G27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ELS_PRINTER_EPSON_L1250_BLACK</v>
      </c>
      <c r="H27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Принтер Epson L1250 109039064 (L1250)</v>
      </c>
      <c r="I27" s="35" t="str">
        <f>UPPER(_xlfn.TEXTJOIN("_",TRUE,Table25[[#This Row],[Product_Type]],Table25[[#This Row],[Sub_Category]],Table25[[#This Row],[Brend]],Table25[[#This Row],[Gender]],Table25[[#This Row],[Model]],Table25[[#This Row],[Color]],))</f>
        <v>ELS_PRINTER_EPSON_L1250_BLACK</v>
      </c>
      <c r="J27" s="58">
        <v>96850</v>
      </c>
      <c r="K27" s="16"/>
      <c r="L27" s="5" t="s">
        <v>107</v>
      </c>
      <c r="M27" s="2" t="s">
        <v>97</v>
      </c>
      <c r="N27" s="5" t="s">
        <v>98</v>
      </c>
      <c r="O27" s="2" t="s">
        <v>94</v>
      </c>
      <c r="P27" s="2" t="s">
        <v>65</v>
      </c>
      <c r="S27" s="2" t="s">
        <v>67</v>
      </c>
      <c r="U27" s="4"/>
      <c r="W27" s="16"/>
    </row>
    <row r="28" spans="1:23" s="2" customFormat="1" x14ac:dyDescent="0.35">
      <c r="A28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ELS_PRINTER_EPSON_L11050_BLACK</v>
      </c>
      <c r="B28" s="19" t="s">
        <v>243</v>
      </c>
      <c r="C28" s="16"/>
      <c r="D28" s="12"/>
      <c r="E28" s="12">
        <v>3</v>
      </c>
      <c r="F28" s="15">
        <v>119608114</v>
      </c>
      <c r="G28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ELS_PRINTER_EPSON_L11050_BLACK</v>
      </c>
      <c r="H28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Принтер Epson L11050 119608114 (L11050)</v>
      </c>
      <c r="I28" s="35" t="str">
        <f>UPPER(_xlfn.TEXTJOIN("_",TRUE,Table25[[#This Row],[Product_Type]],Table25[[#This Row],[Sub_Category]],Table25[[#This Row],[Brend]],Table25[[#This Row],[Gender]],Table25[[#This Row],[Model]],Table25[[#This Row],[Color]],))</f>
        <v>ELS_PRINTER_EPSON_L11050_BLACK</v>
      </c>
      <c r="J28" s="58">
        <v>311117</v>
      </c>
      <c r="K28" s="16"/>
      <c r="L28" s="5" t="s">
        <v>107</v>
      </c>
      <c r="M28" s="2" t="s">
        <v>97</v>
      </c>
      <c r="N28" s="5" t="s">
        <v>98</v>
      </c>
      <c r="O28" s="2" t="s">
        <v>95</v>
      </c>
      <c r="P28" s="2" t="s">
        <v>65</v>
      </c>
      <c r="S28" s="2" t="s">
        <v>67</v>
      </c>
      <c r="U28" s="4"/>
      <c r="W28" s="16"/>
    </row>
    <row r="29" spans="1:23" s="2" customFormat="1" x14ac:dyDescent="0.35">
      <c r="A29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ELS_PRINTER_EPSON_L11050_BLACK_(2ND)</v>
      </c>
      <c r="B29" s="19" t="s">
        <v>244</v>
      </c>
      <c r="C29" s="16"/>
      <c r="D29" s="12"/>
      <c r="E29" s="13">
        <v>2</v>
      </c>
      <c r="F29" s="16">
        <v>138436667</v>
      </c>
      <c r="G29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ELS_PRINTER_EPSON_L11050_BLACK_(2ND)</v>
      </c>
      <c r="H29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Принтер Epson L11058 138436667 (L11050) (2ND)</v>
      </c>
      <c r="I29" s="35" t="str">
        <f>UPPER(_xlfn.TEXTJOIN("_",TRUE,Table25[[#This Row],[Product_Type]],Table25[[#This Row],[Sub_Category]],Table25[[#This Row],[Brend]],Table25[[#This Row],[Gender]],Table25[[#This Row],[Model]],Table25[[#This Row],[Color]],))</f>
        <v>ELS_PRINTER_EPSON_L11050_BLACK</v>
      </c>
      <c r="J29" s="58">
        <v>307987</v>
      </c>
      <c r="K29" s="16" t="s">
        <v>240</v>
      </c>
      <c r="L29" s="5" t="s">
        <v>107</v>
      </c>
      <c r="M29" s="2" t="s">
        <v>97</v>
      </c>
      <c r="N29" s="5" t="s">
        <v>98</v>
      </c>
      <c r="O29" s="2" t="s">
        <v>95</v>
      </c>
      <c r="P29" s="2" t="s">
        <v>65</v>
      </c>
      <c r="S29" s="2" t="s">
        <v>67</v>
      </c>
      <c r="U29" s="4"/>
      <c r="W29" s="16"/>
    </row>
    <row r="30" spans="1:23" s="2" customFormat="1" x14ac:dyDescent="0.35">
      <c r="A30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ELS_PRINTER_EPSON_L5290_BLACK</v>
      </c>
      <c r="B30" s="19" t="s">
        <v>234</v>
      </c>
      <c r="C30" s="16"/>
      <c r="D30" s="12"/>
      <c r="E30" s="12">
        <v>2</v>
      </c>
      <c r="F30" s="15">
        <v>107659272</v>
      </c>
      <c r="G30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ELS_PRINTER_EPSON_L5290_BLACK</v>
      </c>
      <c r="H30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МФУ Epson 107659272 (L5290)</v>
      </c>
      <c r="I30" s="35" t="str">
        <f>UPPER(_xlfn.TEXTJOIN("_",TRUE,Table25[[#This Row],[Product_Type]],Table25[[#This Row],[Sub_Category]],Table25[[#This Row],[Brend]],Table25[[#This Row],[Gender]],Table25[[#This Row],[Model]],Table25[[#This Row],[Color]],))</f>
        <v>ELS_PRINTER_EPSON_L5290_BLACK</v>
      </c>
      <c r="J30" s="58">
        <v>199214</v>
      </c>
      <c r="K30" s="16"/>
      <c r="L30" s="5" t="s">
        <v>107</v>
      </c>
      <c r="M30" s="2" t="s">
        <v>97</v>
      </c>
      <c r="N30" s="5" t="s">
        <v>98</v>
      </c>
      <c r="O30" s="2" t="s">
        <v>96</v>
      </c>
      <c r="P30" s="2" t="s">
        <v>65</v>
      </c>
      <c r="S30" s="2" t="s">
        <v>67</v>
      </c>
      <c r="U30" s="4"/>
      <c r="W30" s="16"/>
    </row>
    <row r="31" spans="1:23" s="2" customFormat="1" x14ac:dyDescent="0.35">
      <c r="A31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ELS_PRINTER_EPSON_L5290_BLACK_(2ND)</v>
      </c>
      <c r="B31" s="19" t="s">
        <v>234</v>
      </c>
      <c r="C31" s="16"/>
      <c r="D31" s="12"/>
      <c r="E31" s="13">
        <v>2</v>
      </c>
      <c r="F31" s="16">
        <v>113227471</v>
      </c>
      <c r="G31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ELS_PRINTER_EPSON_L5290_BLACK_(2ND)</v>
      </c>
      <c r="H31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МФУ Epson 113227471 (L5290) (2ND)</v>
      </c>
      <c r="I31" s="35" t="str">
        <f>UPPER(_xlfn.TEXTJOIN("_",TRUE,Table25[[#This Row],[Product_Type]],Table25[[#This Row],[Sub_Category]],Table25[[#This Row],[Brend]],Table25[[#This Row],[Gender]],Table25[[#This Row],[Model]],Table25[[#This Row],[Color]],))</f>
        <v>ELS_PRINTER_EPSON_L5290_BLACK</v>
      </c>
      <c r="J31" s="58">
        <v>214997</v>
      </c>
      <c r="K31" s="16" t="s">
        <v>240</v>
      </c>
      <c r="L31" s="5" t="s">
        <v>107</v>
      </c>
      <c r="M31" s="2" t="s">
        <v>97</v>
      </c>
      <c r="N31" s="5" t="s">
        <v>98</v>
      </c>
      <c r="O31" s="2" t="s">
        <v>96</v>
      </c>
      <c r="P31" s="2" t="s">
        <v>65</v>
      </c>
      <c r="S31" s="2" t="s">
        <v>67</v>
      </c>
      <c r="U31" s="4"/>
      <c r="W31" s="16"/>
    </row>
    <row r="32" spans="1:23" s="2" customFormat="1" x14ac:dyDescent="0.35">
      <c r="A32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ELS_PRINTER_EPSON_L6490_WHITE</v>
      </c>
      <c r="B32" s="19" t="s">
        <v>235</v>
      </c>
      <c r="C32" s="16"/>
      <c r="D32" s="12"/>
      <c r="E32" s="12">
        <v>1</v>
      </c>
      <c r="F32" s="15">
        <v>103426308</v>
      </c>
      <c r="G32" s="61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ELS_PRINTER_EPSON_L6490_WHITE</v>
      </c>
      <c r="H32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МФУ Epson L6490 103426308 (L6490)</v>
      </c>
      <c r="I32" s="35" t="str">
        <f>UPPER(_xlfn.TEXTJOIN("_",TRUE,Table25[[#This Row],[Product_Type]],Table25[[#This Row],[Sub_Category]],Table25[[#This Row],[Brend]],Table25[[#This Row],[Gender]],Table25[[#This Row],[Model]],Table25[[#This Row],[Color]],))</f>
        <v>ELS_PRINTER_EPSON_L6490_WHITE</v>
      </c>
      <c r="J32" s="58">
        <v>264990</v>
      </c>
      <c r="K32" s="16"/>
      <c r="L32" s="5" t="s">
        <v>107</v>
      </c>
      <c r="M32" s="2" t="s">
        <v>97</v>
      </c>
      <c r="N32" s="5" t="s">
        <v>98</v>
      </c>
      <c r="O32" s="2" t="s">
        <v>233</v>
      </c>
      <c r="P32" s="2" t="s">
        <v>69</v>
      </c>
      <c r="S32" s="2" t="s">
        <v>67</v>
      </c>
      <c r="U32" s="4"/>
      <c r="W32" s="16"/>
    </row>
    <row r="33" spans="1:23" s="2" customFormat="1" x14ac:dyDescent="0.35">
      <c r="A33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CL_NEW-CLO_MEN_TAICI_WHITE</v>
      </c>
      <c r="B33" s="19"/>
      <c r="C33" s="16"/>
      <c r="D33" s="12"/>
      <c r="E33" s="12"/>
      <c r="F33" s="16" t="str">
        <f>_xlfn.XLOOKUP(Table25[[#This Row],[SKU_key]],[2]!ORder16.6.25334549[SKU_key],[2]!ORder16.6.25334549[Artikul
kaspi],"",0,1)</f>
        <v/>
      </c>
      <c r="G33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CL_NEW-CLO_MEN_TAICI_WHITE</v>
      </c>
      <c r="H33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(TAICI)</v>
      </c>
      <c r="I33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CL_NEW-CLO_MEN_TAICI_WHITE</v>
      </c>
      <c r="J33" s="58"/>
      <c r="K33" s="16"/>
      <c r="L33" s="5" t="s">
        <v>106</v>
      </c>
      <c r="M33" s="5"/>
      <c r="N33" s="5" t="s">
        <v>102</v>
      </c>
      <c r="O33" s="2" t="s">
        <v>99</v>
      </c>
      <c r="P33" s="2" t="s">
        <v>69</v>
      </c>
      <c r="R33" s="2" t="s">
        <v>105</v>
      </c>
      <c r="S33" s="2" t="s">
        <v>67</v>
      </c>
      <c r="U33" s="4"/>
      <c r="W33" s="16"/>
    </row>
    <row r="34" spans="1:23" s="2" customFormat="1" x14ac:dyDescent="0.35">
      <c r="A34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CL_NEW-CLO_MEN_S-NK31_BLACK</v>
      </c>
      <c r="B34" s="19"/>
      <c r="C34" s="16"/>
      <c r="D34" s="12"/>
      <c r="E34" s="12"/>
      <c r="F34" s="16" t="str">
        <f>_xlfn.XLOOKUP(Table25[[#This Row],[SKU_key]],[2]!ORder16.6.25334549[SKU_key],[2]!ORder16.6.25334549[Artikul
kaspi],"",0,1)</f>
        <v/>
      </c>
      <c r="G34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CL_NEW-CLO_MEN_S-NK31_BLACK</v>
      </c>
      <c r="H34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(S-Nk31)</v>
      </c>
      <c r="I34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CL_NEW-CLO_MEN_S-NK31_BLACK</v>
      </c>
      <c r="J34" s="58"/>
      <c r="K34" s="16"/>
      <c r="L34" s="5" t="s">
        <v>106</v>
      </c>
      <c r="M34" s="5"/>
      <c r="N34" s="5" t="s">
        <v>102</v>
      </c>
      <c r="O34" s="2" t="s">
        <v>110</v>
      </c>
      <c r="P34" s="2" t="s">
        <v>65</v>
      </c>
      <c r="R34" s="2" t="s">
        <v>105</v>
      </c>
      <c r="S34" s="2" t="s">
        <v>67</v>
      </c>
      <c r="U34" s="4"/>
      <c r="W34" s="16"/>
    </row>
    <row r="35" spans="1:23" s="2" customFormat="1" x14ac:dyDescent="0.35">
      <c r="A35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CL_NEW-CLO_MEN_S-NK31_BLACK</v>
      </c>
      <c r="B35" s="19"/>
      <c r="C35" s="16"/>
      <c r="D35" s="12"/>
      <c r="E35" s="12"/>
      <c r="F35" s="16" t="str">
        <f>_xlfn.XLOOKUP(Table25[[#This Row],[SKU_key]],[2]!ORder16.6.25334549[SKU_key],[2]!ORder16.6.25334549[Artikul
kaspi],"",0,1)</f>
        <v/>
      </c>
      <c r="G35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CL_NEW-CLO_MEN_S-NK31_BLACK</v>
      </c>
      <c r="H35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(S-Nk31)</v>
      </c>
      <c r="I35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CL_NEW-CLO_MEN_S-NK31_BLACK</v>
      </c>
      <c r="J35" s="58"/>
      <c r="K35" s="16"/>
      <c r="L35" s="5" t="s">
        <v>106</v>
      </c>
      <c r="M35" s="5"/>
      <c r="N35" s="5" t="s">
        <v>102</v>
      </c>
      <c r="O35" s="2" t="s">
        <v>110</v>
      </c>
      <c r="P35" s="2" t="s">
        <v>65</v>
      </c>
      <c r="R35" s="2" t="s">
        <v>105</v>
      </c>
      <c r="S35" s="2" t="s">
        <v>67</v>
      </c>
      <c r="U35" s="4"/>
      <c r="W35" s="16"/>
    </row>
    <row r="36" spans="1:23" s="2" customFormat="1" x14ac:dyDescent="0.35">
      <c r="A36" s="22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CL_NEW-CLO_MEN_T-SHIRT_BLACK_S</v>
      </c>
      <c r="B36" s="20" t="s">
        <v>132</v>
      </c>
      <c r="C36" s="29" t="s">
        <v>71</v>
      </c>
      <c r="D36" s="12" t="s">
        <v>114</v>
      </c>
      <c r="E36" s="24">
        <v>2</v>
      </c>
      <c r="F36" s="29">
        <f>_xlfn.XLOOKUP(Table25[[#This Row],[SKU_key]],[2]!ORder16.6.25334549[SKU_key],[2]!ORder16.6.25334549[Artikul
kaspi],"",0,1)</f>
        <v>122754031</v>
      </c>
      <c r="G36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CL_NEW-CLO_MEN_T-SHIRT_BLACK_44/S_(S)</v>
      </c>
      <c r="H36" s="32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Футболка черная мужской 44/S 122754031 (T-Shirt) (S)</v>
      </c>
      <c r="I36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CL_NEW-CLO_MEN_T-SHIRT_BLACK</v>
      </c>
      <c r="J36" s="60"/>
      <c r="K36" s="17"/>
      <c r="L36" s="5" t="s">
        <v>106</v>
      </c>
      <c r="M36" s="5"/>
      <c r="N36" s="5" t="s">
        <v>102</v>
      </c>
      <c r="O36" s="8" t="s">
        <v>108</v>
      </c>
      <c r="P36" s="2" t="s">
        <v>65</v>
      </c>
      <c r="Q36" s="2" t="s">
        <v>66</v>
      </c>
      <c r="R36" s="2" t="s">
        <v>105</v>
      </c>
      <c r="S36" s="2" t="s">
        <v>67</v>
      </c>
      <c r="U36" s="4">
        <f>_xlfn.XLOOKUP(Table25[[#This Row],[SKU_key]],[2]!ORder16.6.25334549[SKU_key],[2]!ORder16.6.25334549[weight kg],"",0,1)</f>
        <v>0.1262919896640827</v>
      </c>
      <c r="V36" s="2" t="s">
        <v>118</v>
      </c>
      <c r="W36" s="17"/>
    </row>
    <row r="37" spans="1:23" s="2" customFormat="1" x14ac:dyDescent="0.35">
      <c r="A37" s="22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CL_NEW-CLO_MEN_T-SHIRT_BLACK_M</v>
      </c>
      <c r="B37" s="20" t="s">
        <v>132</v>
      </c>
      <c r="C37" s="29" t="s">
        <v>66</v>
      </c>
      <c r="D37" s="12">
        <v>44</v>
      </c>
      <c r="E37" s="12">
        <v>8</v>
      </c>
      <c r="F37" s="29">
        <f>_xlfn.XLOOKUP(Table25[[#This Row],[SKU_key]],[2]!ORder16.6.25334549[SKU_key],[2]!ORder16.6.25334549[Artikul
kaspi],"",0,1)</f>
        <v>122754031</v>
      </c>
      <c r="G37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CL_NEW-CLO_MEN_T-SHIRT_BLACK_44_(M)</v>
      </c>
      <c r="H37" s="32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Футболка черная мужской 44 122754031 (T-Shirt) (M)</v>
      </c>
      <c r="I37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CL_NEW-CLO_MEN_T-SHIRT_BLACK</v>
      </c>
      <c r="J37" s="60"/>
      <c r="K37" s="17"/>
      <c r="L37" s="5" t="s">
        <v>106</v>
      </c>
      <c r="M37" s="5"/>
      <c r="N37" s="5" t="s">
        <v>102</v>
      </c>
      <c r="O37" s="8" t="s">
        <v>108</v>
      </c>
      <c r="P37" s="2" t="s">
        <v>65</v>
      </c>
      <c r="R37" s="2" t="s">
        <v>105</v>
      </c>
      <c r="S37" s="2" t="s">
        <v>67</v>
      </c>
      <c r="U37" s="4">
        <f>_xlfn.XLOOKUP(Table25[[#This Row],[SKU_key]],[2]!ORder16.6.25334549[SKU_key],[2]!ORder16.6.25334549[weight kg],"",0,1)</f>
        <v>0.1262919896640827</v>
      </c>
      <c r="V37" s="2" t="s">
        <v>118</v>
      </c>
      <c r="W37" s="17"/>
    </row>
    <row r="38" spans="1:23" s="2" customFormat="1" x14ac:dyDescent="0.35">
      <c r="A38" s="22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CL_NEW-CLO_MEN_T-SHIRT_BLACK_L</v>
      </c>
      <c r="B38" s="20" t="s">
        <v>132</v>
      </c>
      <c r="C38" s="29" t="s">
        <v>68</v>
      </c>
      <c r="D38" s="12" t="s">
        <v>119</v>
      </c>
      <c r="E38" s="24">
        <f>5</f>
        <v>5</v>
      </c>
      <c r="F38" s="29">
        <f>_xlfn.XLOOKUP(Table25[[#This Row],[SKU_key]],[2]!ORder16.6.25334549[SKU_key],[2]!ORder16.6.25334549[Artikul
kaspi],"",0,1)</f>
        <v>122754031</v>
      </c>
      <c r="G38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CL_NEW-CLO_MEN_T-SHIRT_BLACK_46/М_(L)</v>
      </c>
      <c r="H38" s="32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Футболка черная мужской 46/М 122754031 (T-Shirt) (L)</v>
      </c>
      <c r="I38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CL_NEW-CLO_MEN_T-SHIRT_BLACK</v>
      </c>
      <c r="J38" s="60"/>
      <c r="K38" s="17"/>
      <c r="L38" s="5" t="s">
        <v>106</v>
      </c>
      <c r="M38" s="5"/>
      <c r="N38" s="5" t="s">
        <v>102</v>
      </c>
      <c r="O38" s="8" t="s">
        <v>108</v>
      </c>
      <c r="P38" s="2" t="s">
        <v>65</v>
      </c>
      <c r="R38" s="2" t="s">
        <v>105</v>
      </c>
      <c r="S38" s="2" t="s">
        <v>67</v>
      </c>
      <c r="U38" s="4">
        <f>_xlfn.XLOOKUP(Table25[[#This Row],[SKU_key]],[2]!ORder16.6.25334549[SKU_key],[2]!ORder16.6.25334549[weight kg],"",0,1)</f>
        <v>0.1262919896640827</v>
      </c>
      <c r="V38" s="2" t="s">
        <v>118</v>
      </c>
      <c r="W38" s="17"/>
    </row>
    <row r="39" spans="1:23" s="2" customFormat="1" x14ac:dyDescent="0.35">
      <c r="A39" s="22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CL_NEW-CLO_MEN_T-SHIRT_BLACK_L</v>
      </c>
      <c r="B39" s="20" t="s">
        <v>132</v>
      </c>
      <c r="C39" s="29" t="s">
        <v>68</v>
      </c>
      <c r="D39" s="12">
        <v>46</v>
      </c>
      <c r="E39" s="24">
        <v>8</v>
      </c>
      <c r="F39" s="29">
        <f>_xlfn.XLOOKUP(Table25[[#This Row],[SKU_key]],[2]!ORder16.6.25334549[SKU_key],[2]!ORder16.6.25334549[Artikul
kaspi],"",0,1)</f>
        <v>122754031</v>
      </c>
      <c r="G39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CL_NEW-CLO_MEN_T-SHIRT_BLACK_46_(L)</v>
      </c>
      <c r="H39" s="32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Футболка черная мужской 46 122754031 (T-Shirt) (L)</v>
      </c>
      <c r="I39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CL_NEW-CLO_MEN_T-SHIRT_BLACK</v>
      </c>
      <c r="J39" s="60"/>
      <c r="K39" s="17"/>
      <c r="L39" s="5" t="s">
        <v>106</v>
      </c>
      <c r="M39" s="5"/>
      <c r="N39" s="5" t="s">
        <v>102</v>
      </c>
      <c r="O39" s="8" t="s">
        <v>108</v>
      </c>
      <c r="P39" s="2" t="s">
        <v>65</v>
      </c>
      <c r="R39" s="2" t="s">
        <v>105</v>
      </c>
      <c r="S39" s="2" t="s">
        <v>67</v>
      </c>
      <c r="U39" s="4">
        <f>_xlfn.XLOOKUP(Table25[[#This Row],[SKU_key]],[2]!ORder16.6.25334549[SKU_key],[2]!ORder16.6.25334549[weight kg],"",0,1)</f>
        <v>0.1262919896640827</v>
      </c>
      <c r="V39" s="2" t="s">
        <v>118</v>
      </c>
      <c r="W39" s="17"/>
    </row>
    <row r="40" spans="1:23" s="2" customFormat="1" x14ac:dyDescent="0.35">
      <c r="A40" s="28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CL_NEW-CLO_MEN_T-SHIRT_BLACK_XL</v>
      </c>
      <c r="B40" s="20" t="s">
        <v>132</v>
      </c>
      <c r="C40" s="29" t="s">
        <v>72</v>
      </c>
      <c r="D40" s="12" t="s">
        <v>121</v>
      </c>
      <c r="E40" s="26">
        <v>7</v>
      </c>
      <c r="F40" s="29">
        <f>_xlfn.XLOOKUP(Table25[[#This Row],[SKU_key]],[2]!ORder16.6.25334549[SKU_key],[2]!ORder16.6.25334549[Artikul
kaspi],"",0,1)</f>
        <v>122754031</v>
      </c>
      <c r="G40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CL_NEW-CLO_MEN_T-SHIRT_BLACK_48/L_(XL)</v>
      </c>
      <c r="H40" s="33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Футболка черная мужской 48/L 122754031 (T-Shirt) (XL)</v>
      </c>
      <c r="I40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CL_NEW-CLO_MEN_T-SHIRT_BLACK</v>
      </c>
      <c r="J40" s="60"/>
      <c r="K40" s="17"/>
      <c r="L40" s="5" t="s">
        <v>106</v>
      </c>
      <c r="M40" s="5"/>
      <c r="N40" s="5" t="s">
        <v>102</v>
      </c>
      <c r="O40" s="8" t="s">
        <v>108</v>
      </c>
      <c r="P40" s="2" t="s">
        <v>65</v>
      </c>
      <c r="R40" s="2" t="s">
        <v>105</v>
      </c>
      <c r="S40" s="2" t="s">
        <v>67</v>
      </c>
      <c r="U40" s="4">
        <f>_xlfn.XLOOKUP(Table25[[#This Row],[SKU_key]],[2]!ORder16.6.25334549[SKU_key],[2]!ORder16.6.25334549[weight kg],"",0,1)</f>
        <v>0.1262919896640827</v>
      </c>
      <c r="V40" s="2" t="s">
        <v>118</v>
      </c>
      <c r="W40" s="17"/>
    </row>
    <row r="41" spans="1:23" s="2" customFormat="1" x14ac:dyDescent="0.35">
      <c r="A41" s="28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CL_NEW-CLO_MEN_T-SHIRT_BLACK_XL</v>
      </c>
      <c r="B41" s="20" t="s">
        <v>132</v>
      </c>
      <c r="C41" s="29" t="s">
        <v>72</v>
      </c>
      <c r="D41" s="12" t="s">
        <v>122</v>
      </c>
      <c r="E41" s="26">
        <v>9</v>
      </c>
      <c r="F41" s="29">
        <f>_xlfn.XLOOKUP(Table25[[#This Row],[SKU_key]],[2]!ORder16.6.25334549[SKU_key],[2]!ORder16.6.25334549[Artikul
kaspi],"",0,1)</f>
        <v>122754031</v>
      </c>
      <c r="G41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CL_NEW-CLO_MEN_T-SHIRT_BLACK_50/XL_(XL)</v>
      </c>
      <c r="H41" s="33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Футболка черная мужской 50/XL 122754031 (T-Shirt) (XL)</v>
      </c>
      <c r="I41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CL_NEW-CLO_MEN_T-SHIRT_BLACK</v>
      </c>
      <c r="J41" s="60"/>
      <c r="K41" s="17"/>
      <c r="L41" s="5" t="s">
        <v>106</v>
      </c>
      <c r="M41" s="5"/>
      <c r="N41" s="5" t="s">
        <v>102</v>
      </c>
      <c r="O41" s="8" t="s">
        <v>108</v>
      </c>
      <c r="P41" s="2" t="s">
        <v>65</v>
      </c>
      <c r="R41" s="2" t="s">
        <v>105</v>
      </c>
      <c r="S41" s="2" t="s">
        <v>67</v>
      </c>
      <c r="U41" s="4">
        <f>_xlfn.XLOOKUP(Table25[[#This Row],[SKU_key]],[2]!ORder16.6.25334549[SKU_key],[2]!ORder16.6.25334549[weight kg],"",0,1)</f>
        <v>0.1262919896640827</v>
      </c>
      <c r="V41" s="2" t="s">
        <v>118</v>
      </c>
      <c r="W41" s="17"/>
    </row>
    <row r="42" spans="1:23" s="2" customFormat="1" x14ac:dyDescent="0.35">
      <c r="A42" s="28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CL_NEW-CLO_MEN_T-SHIRT_BLACK_XL</v>
      </c>
      <c r="B42" s="20" t="s">
        <v>132</v>
      </c>
      <c r="C42" s="29" t="s">
        <v>72</v>
      </c>
      <c r="D42" s="12">
        <v>50</v>
      </c>
      <c r="E42" s="26">
        <v>7</v>
      </c>
      <c r="F42" s="29">
        <f>_xlfn.XLOOKUP(Table25[[#This Row],[SKU_key]],[2]!ORder16.6.25334549[SKU_key],[2]!ORder16.6.25334549[Artikul
kaspi],"",0,1)</f>
        <v>122754031</v>
      </c>
      <c r="G42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CL_NEW-CLO_MEN_T-SHIRT_BLACK_50_(XL)</v>
      </c>
      <c r="H42" s="33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Футболка черная мужской 50 122754031 (T-Shirt) (XL)</v>
      </c>
      <c r="I42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CL_NEW-CLO_MEN_T-SHIRT_BLACK</v>
      </c>
      <c r="J42" s="60"/>
      <c r="K42" s="17"/>
      <c r="L42" s="5" t="s">
        <v>106</v>
      </c>
      <c r="M42" s="5"/>
      <c r="N42" s="5" t="s">
        <v>102</v>
      </c>
      <c r="O42" s="8" t="s">
        <v>108</v>
      </c>
      <c r="P42" s="2" t="s">
        <v>65</v>
      </c>
      <c r="R42" s="2" t="s">
        <v>105</v>
      </c>
      <c r="S42" s="2" t="s">
        <v>67</v>
      </c>
      <c r="U42" s="4">
        <f>_xlfn.XLOOKUP(Table25[[#This Row],[SKU_key]],[2]!ORder16.6.25334549[SKU_key],[2]!ORder16.6.25334549[weight kg],"",0,1)</f>
        <v>0.1262919896640827</v>
      </c>
      <c r="V42" s="2" t="s">
        <v>118</v>
      </c>
      <c r="W42" s="17"/>
    </row>
    <row r="43" spans="1:23" s="2" customFormat="1" x14ac:dyDescent="0.35">
      <c r="A43" s="22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CL_NEW-CLO_MEN_T-SHIRT_BLACK_2XL</v>
      </c>
      <c r="B43" s="20" t="s">
        <v>132</v>
      </c>
      <c r="C43" s="29" t="s">
        <v>73</v>
      </c>
      <c r="D43" s="12" t="s">
        <v>123</v>
      </c>
      <c r="E43" s="24">
        <v>14</v>
      </c>
      <c r="F43" s="29">
        <f>_xlfn.XLOOKUP(Table25[[#This Row],[SKU_key]],[2]!ORder16.6.25334549[SKU_key],[2]!ORder16.6.25334549[Artikul
kaspi],"",0,1)</f>
        <v>122754031</v>
      </c>
      <c r="G43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CL_NEW-CLO_MEN_T-SHIRT_BLACK_52/2XL_(2XL)</v>
      </c>
      <c r="H43" s="32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Футболка черная мужской 52/2XL 122754031 (T-Shirt) (2XL)</v>
      </c>
      <c r="I43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CL_NEW-CLO_MEN_T-SHIRT_BLACK</v>
      </c>
      <c r="J43" s="60"/>
      <c r="K43" s="17"/>
      <c r="L43" s="5" t="s">
        <v>106</v>
      </c>
      <c r="M43" s="5"/>
      <c r="N43" s="5" t="s">
        <v>102</v>
      </c>
      <c r="O43" s="8" t="s">
        <v>108</v>
      </c>
      <c r="P43" s="2" t="s">
        <v>65</v>
      </c>
      <c r="R43" s="2" t="s">
        <v>105</v>
      </c>
      <c r="S43" s="2" t="s">
        <v>67</v>
      </c>
      <c r="U43" s="4">
        <f>_xlfn.XLOOKUP(Table25[[#This Row],[SKU_key]],[2]!ORder16.6.25334549[SKU_key],[2]!ORder16.6.25334549[weight kg],"",0,1)</f>
        <v>0.1262919896640827</v>
      </c>
      <c r="V43" s="2" t="s">
        <v>118</v>
      </c>
      <c r="W43" s="17"/>
    </row>
    <row r="44" spans="1:23" s="2" customFormat="1" x14ac:dyDescent="0.35">
      <c r="A44" s="22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CL_NEW-CLO_MEN_T-SHIRT_BLACK_2XL</v>
      </c>
      <c r="B44" s="20" t="s">
        <v>132</v>
      </c>
      <c r="C44" s="29" t="s">
        <v>73</v>
      </c>
      <c r="D44" s="12">
        <v>52</v>
      </c>
      <c r="E44" s="24">
        <v>14</v>
      </c>
      <c r="F44" s="29">
        <f>_xlfn.XLOOKUP(Table25[[#This Row],[SKU_key]],[2]!ORder16.6.25334549[SKU_key],[2]!ORder16.6.25334549[Artikul
kaspi],"",0,1)</f>
        <v>122754031</v>
      </c>
      <c r="G44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CL_NEW-CLO_MEN_T-SHIRT_BLACK_52_(2XL)</v>
      </c>
      <c r="H44" s="32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Футболка черная мужской 52 122754031 (T-Shirt) (2XL)</v>
      </c>
      <c r="I44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CL_NEW-CLO_MEN_T-SHIRT_BLACK</v>
      </c>
      <c r="J44" s="60"/>
      <c r="K44" s="17"/>
      <c r="L44" s="5" t="s">
        <v>106</v>
      </c>
      <c r="M44" s="5"/>
      <c r="N44" s="5" t="s">
        <v>102</v>
      </c>
      <c r="O44" s="8" t="s">
        <v>108</v>
      </c>
      <c r="P44" s="2" t="s">
        <v>65</v>
      </c>
      <c r="R44" s="2" t="s">
        <v>105</v>
      </c>
      <c r="S44" s="2" t="s">
        <v>67</v>
      </c>
      <c r="U44" s="4">
        <f>_xlfn.XLOOKUP(Table25[[#This Row],[SKU_key]],[2]!ORder16.6.25334549[SKU_key],[2]!ORder16.6.25334549[weight kg],"",0,1)</f>
        <v>0.1262919896640827</v>
      </c>
      <c r="V44" s="2" t="s">
        <v>118</v>
      </c>
      <c r="W44" s="17"/>
    </row>
    <row r="45" spans="1:23" s="2" customFormat="1" x14ac:dyDescent="0.35">
      <c r="A45" s="28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CL_NEW-CLO_MEN_T-SHIRT_BLACK_3XL</v>
      </c>
      <c r="B45" s="20" t="s">
        <v>132</v>
      </c>
      <c r="C45" s="29" t="s">
        <v>74</v>
      </c>
      <c r="D45" s="12" t="s">
        <v>124</v>
      </c>
      <c r="E45" s="26">
        <v>10</v>
      </c>
      <c r="F45" s="29">
        <f>_xlfn.XLOOKUP(Table25[[#This Row],[SKU_key]],[2]!ORder16.6.25334549[SKU_key],[2]!ORder16.6.25334549[Artikul
kaspi],"",0,1)</f>
        <v>122754031</v>
      </c>
      <c r="G45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CL_NEW-CLO_MEN_T-SHIRT_BLACK_54/3XL_(3XL)</v>
      </c>
      <c r="H45" s="33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Футболка черная мужской 54/3XL 122754031 (T-Shirt) (3XL)</v>
      </c>
      <c r="I45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CL_NEW-CLO_MEN_T-SHIRT_BLACK</v>
      </c>
      <c r="J45" s="60"/>
      <c r="K45" s="17"/>
      <c r="L45" s="5" t="s">
        <v>106</v>
      </c>
      <c r="M45" s="5"/>
      <c r="N45" s="5" t="s">
        <v>102</v>
      </c>
      <c r="O45" s="8" t="s">
        <v>108</v>
      </c>
      <c r="P45" s="2" t="s">
        <v>65</v>
      </c>
      <c r="R45" s="2" t="s">
        <v>105</v>
      </c>
      <c r="S45" s="2" t="s">
        <v>67</v>
      </c>
      <c r="U45" s="4">
        <f>_xlfn.XLOOKUP(Table25[[#This Row],[SKU_key]],[2]!ORder16.6.25334549[SKU_key],[2]!ORder16.6.25334549[weight kg],"",0,1)</f>
        <v>0.1262919896640827</v>
      </c>
      <c r="V45" s="2" t="s">
        <v>118</v>
      </c>
      <c r="W45" s="17"/>
    </row>
    <row r="46" spans="1:23" s="2" customFormat="1" x14ac:dyDescent="0.35">
      <c r="A46" s="28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CL_NEW-CLO_MEN_T-SHIRT_BLACK_3XL</v>
      </c>
      <c r="B46" s="20" t="s">
        <v>132</v>
      </c>
      <c r="C46" s="29" t="s">
        <v>74</v>
      </c>
      <c r="D46" s="12">
        <v>54</v>
      </c>
      <c r="E46" s="26">
        <v>5</v>
      </c>
      <c r="F46" s="29">
        <f>_xlfn.XLOOKUP(Table25[[#This Row],[SKU_key]],[2]!ORder16.6.25334549[SKU_key],[2]!ORder16.6.25334549[Artikul
kaspi],"",0,1)</f>
        <v>122754031</v>
      </c>
      <c r="G46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CL_NEW-CLO_MEN_T-SHIRT_BLACK_54_(3XL)</v>
      </c>
      <c r="H46" s="33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Футболка черная мужской 54 122754031 (T-Shirt) (3XL)</v>
      </c>
      <c r="I46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CL_NEW-CLO_MEN_T-SHIRT_BLACK</v>
      </c>
      <c r="J46" s="60"/>
      <c r="K46" s="17"/>
      <c r="L46" s="5" t="s">
        <v>106</v>
      </c>
      <c r="M46" s="5"/>
      <c r="N46" s="5" t="s">
        <v>102</v>
      </c>
      <c r="O46" s="8" t="s">
        <v>108</v>
      </c>
      <c r="P46" s="2" t="s">
        <v>65</v>
      </c>
      <c r="R46" s="2" t="s">
        <v>105</v>
      </c>
      <c r="S46" s="2" t="s">
        <v>67</v>
      </c>
      <c r="U46" s="4">
        <f>_xlfn.XLOOKUP(Table25[[#This Row],[SKU_key]],[2]!ORder16.6.25334549[SKU_key],[2]!ORder16.6.25334549[weight kg],"",0,1)</f>
        <v>0.1262919896640827</v>
      </c>
      <c r="V46" s="2" t="s">
        <v>118</v>
      </c>
      <c r="W46" s="17"/>
    </row>
    <row r="47" spans="1:23" s="2" customFormat="1" x14ac:dyDescent="0.35">
      <c r="A47" s="30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CL_NEW-CLO_MEN_RUSH-PRO_BLACK_M</v>
      </c>
      <c r="B47" s="21" t="s">
        <v>127</v>
      </c>
      <c r="C47" s="29" t="s">
        <v>66</v>
      </c>
      <c r="D47" s="31" t="s">
        <v>128</v>
      </c>
      <c r="E47" s="12">
        <v>6</v>
      </c>
      <c r="F47" s="29">
        <f>_xlfn.XLOOKUP(Table25[[#This Row],[SKU_key]],[2]!ORder16.6.25334549[SKU_key],[2]!ORder16.6.25334549[Artikul
kaspi],"",0,1)</f>
        <v>135277314</v>
      </c>
      <c r="G47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CL_NEW-CLO_MEN_RUSH-PRO_BLACK_S 44-46_(M)</v>
      </c>
      <c r="H47" s="34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Рашгард ДЛИННЫЙ РУКАВ черный мужской S 44-46 135277314 (RUSH-Pro) (M)</v>
      </c>
      <c r="I47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CL_NEW-CLO_MEN_RUSH-PRO_BLACK</v>
      </c>
      <c r="J47" s="60"/>
      <c r="K47" s="17"/>
      <c r="L47" s="5" t="s">
        <v>106</v>
      </c>
      <c r="M47" s="5"/>
      <c r="N47" s="5" t="s">
        <v>102</v>
      </c>
      <c r="O47" s="8" t="s">
        <v>103</v>
      </c>
      <c r="P47" s="2" t="s">
        <v>65</v>
      </c>
      <c r="R47" s="2" t="s">
        <v>105</v>
      </c>
      <c r="S47" s="2" t="s">
        <v>67</v>
      </c>
      <c r="U47" s="4">
        <f>_xlfn.XLOOKUP(Table25[[#This Row],[SKU_key]],[2]!ORder16.6.25334549[SKU_key],[2]!ORder16.6.25334549[weight kg],"",0,1)</f>
        <v>0.1262919896640827</v>
      </c>
      <c r="V47" s="2" t="s">
        <v>118</v>
      </c>
      <c r="W47" s="17"/>
    </row>
    <row r="48" spans="1:23" s="2" customFormat="1" x14ac:dyDescent="0.35">
      <c r="A48" s="30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CL_NEW-CLO_MEN_RUSH-PRO_BLACK_L</v>
      </c>
      <c r="B48" s="21" t="s">
        <v>127</v>
      </c>
      <c r="C48" s="29" t="s">
        <v>68</v>
      </c>
      <c r="D48" s="31" t="s">
        <v>129</v>
      </c>
      <c r="E48" s="12">
        <v>13</v>
      </c>
      <c r="F48" s="29">
        <f>_xlfn.XLOOKUP(Table25[[#This Row],[SKU_key]],[2]!ORder16.6.25334549[SKU_key],[2]!ORder16.6.25334549[Artikul
kaspi],"",0,1)</f>
        <v>135277314</v>
      </c>
      <c r="G48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CL_NEW-CLO_MEN_RUSH-PRO_BLACK_M 46-48_(L)</v>
      </c>
      <c r="H48" s="34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Рашгард ДЛИННЫЙ РУКАВ черный мужской M 46-48 135277314 (RUSH-Pro) (L)</v>
      </c>
      <c r="I48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CL_NEW-CLO_MEN_RUSH-PRO_BLACK</v>
      </c>
      <c r="J48" s="60"/>
      <c r="K48" s="17"/>
      <c r="L48" s="5" t="s">
        <v>106</v>
      </c>
      <c r="M48" s="5"/>
      <c r="N48" s="5" t="s">
        <v>102</v>
      </c>
      <c r="O48" s="8" t="s">
        <v>103</v>
      </c>
      <c r="P48" s="2" t="s">
        <v>65</v>
      </c>
      <c r="R48" s="2" t="s">
        <v>105</v>
      </c>
      <c r="S48" s="2" t="s">
        <v>67</v>
      </c>
      <c r="U48" s="4">
        <f>_xlfn.XLOOKUP(Table25[[#This Row],[SKU_key]],[2]!ORder16.6.25334549[SKU_key],[2]!ORder16.6.25334549[weight kg],"",0,1)</f>
        <v>0.1262919896640827</v>
      </c>
      <c r="V48" s="2" t="s">
        <v>118</v>
      </c>
      <c r="W48" s="17"/>
    </row>
    <row r="49" spans="1:23" s="2" customFormat="1" x14ac:dyDescent="0.35">
      <c r="A49" s="30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CL_NEW-CLO_MEN_RUSH-PRO_BLACK_XL</v>
      </c>
      <c r="B49" s="21" t="s">
        <v>127</v>
      </c>
      <c r="C49" s="29" t="s">
        <v>72</v>
      </c>
      <c r="D49" s="12" t="s">
        <v>130</v>
      </c>
      <c r="E49" s="36">
        <v>11</v>
      </c>
      <c r="F49" s="29">
        <f>_xlfn.XLOOKUP(Table25[[#This Row],[SKU_key]],[2]!ORder16.6.25334549[SKU_key],[2]!ORder16.6.25334549[Artikul
kaspi],"",0,1)</f>
        <v>135277314</v>
      </c>
      <c r="G49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CL_NEW-CLO_MEN_RUSH-PRO_BLACK_L 48-50_(XL)</v>
      </c>
      <c r="H49" s="37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Рашгард ДЛИННЫЙ РУКАВ черный мужской L 48-50 135277314 (RUSH-Pro) (XL)</v>
      </c>
      <c r="I49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CL_NEW-CLO_MEN_RUSH-PRO_BLACK</v>
      </c>
      <c r="J49" s="60"/>
      <c r="K49" s="17"/>
      <c r="L49" s="5" t="s">
        <v>106</v>
      </c>
      <c r="M49" s="5"/>
      <c r="N49" s="5" t="s">
        <v>102</v>
      </c>
      <c r="O49" s="8" t="s">
        <v>103</v>
      </c>
      <c r="P49" s="2" t="s">
        <v>65</v>
      </c>
      <c r="R49" s="2" t="s">
        <v>105</v>
      </c>
      <c r="S49" s="2" t="s">
        <v>67</v>
      </c>
      <c r="U49" s="4">
        <f>_xlfn.XLOOKUP(Table25[[#This Row],[SKU_key]],[2]!ORder16.6.25334549[SKU_key],[2]!ORder16.6.25334549[weight kg],"",0,1)</f>
        <v>0.1262919896640827</v>
      </c>
      <c r="V49" s="2" t="s">
        <v>118</v>
      </c>
      <c r="W49" s="17"/>
    </row>
    <row r="50" spans="1:23" s="2" customFormat="1" x14ac:dyDescent="0.35">
      <c r="A50" s="30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CL_NEW-CLO_MEN_RUSH-PRO_BLACK_XL</v>
      </c>
      <c r="B50" s="21" t="s">
        <v>127</v>
      </c>
      <c r="C50" s="29" t="s">
        <v>72</v>
      </c>
      <c r="D50" s="12" t="s">
        <v>133</v>
      </c>
      <c r="E50" s="36">
        <v>11</v>
      </c>
      <c r="F50" s="29">
        <f>_xlfn.XLOOKUP(Table25[[#This Row],[SKU_key]],[2]!ORder16.6.25334549[SKU_key],[2]!ORder16.6.25334549[Artikul
kaspi],"",0,1)</f>
        <v>135277314</v>
      </c>
      <c r="G50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CL_NEW-CLO_MEN_RUSH-PRO_BLACK_XL 50-52_(XL)</v>
      </c>
      <c r="H50" s="37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Рашгард ДЛИННЫЙ РУКАВ черный мужской XL 50-52 135277314 (RUSH-Pro) (XL)</v>
      </c>
      <c r="I50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CL_NEW-CLO_MEN_RUSH-PRO_BLACK</v>
      </c>
      <c r="J50" s="60"/>
      <c r="K50" s="17"/>
      <c r="L50" s="5" t="s">
        <v>106</v>
      </c>
      <c r="M50" s="5"/>
      <c r="N50" s="5" t="s">
        <v>102</v>
      </c>
      <c r="O50" s="8" t="s">
        <v>103</v>
      </c>
      <c r="P50" s="2" t="s">
        <v>65</v>
      </c>
      <c r="R50" s="2" t="s">
        <v>105</v>
      </c>
      <c r="S50" s="2" t="s">
        <v>67</v>
      </c>
      <c r="U50" s="4">
        <f>_xlfn.XLOOKUP(Table25[[#This Row],[SKU_key]],[2]!ORder16.6.25334549[SKU_key],[2]!ORder16.6.25334549[weight kg],"",0,1)</f>
        <v>0.1262919896640827</v>
      </c>
      <c r="V50" s="2" t="s">
        <v>118</v>
      </c>
      <c r="W50" s="17"/>
    </row>
    <row r="51" spans="1:23" s="2" customFormat="1" x14ac:dyDescent="0.35">
      <c r="A51" s="30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CL_NEW-CLO_MEN_RUSH-PRO_BLACK_2XL</v>
      </c>
      <c r="B51" s="21" t="s">
        <v>127</v>
      </c>
      <c r="C51" s="29" t="s">
        <v>73</v>
      </c>
      <c r="D51" s="12" t="s">
        <v>134</v>
      </c>
      <c r="E51" s="12">
        <v>17</v>
      </c>
      <c r="F51" s="29">
        <f>_xlfn.XLOOKUP(Table25[[#This Row],[SKU_key]],[2]!ORder16.6.25334549[SKU_key],[2]!ORder16.6.25334549[Artikul
kaspi],"",0,1)</f>
        <v>135277314</v>
      </c>
      <c r="G51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CL_NEW-CLO_MEN_RUSH-PRO_BLACK_2XL 52-54_(2XL)</v>
      </c>
      <c r="H51" s="34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Рашгард ДЛИННЫЙ РУКАВ черный мужской 2XL 52-54 135277314 (RUSH-Pro) (2XL)</v>
      </c>
      <c r="I51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CL_NEW-CLO_MEN_RUSH-PRO_BLACK</v>
      </c>
      <c r="J51" s="60"/>
      <c r="K51" s="17"/>
      <c r="L51" s="5" t="s">
        <v>106</v>
      </c>
      <c r="M51" s="5"/>
      <c r="N51" s="5" t="s">
        <v>102</v>
      </c>
      <c r="O51" s="8" t="s">
        <v>103</v>
      </c>
      <c r="P51" s="2" t="s">
        <v>65</v>
      </c>
      <c r="R51" s="2" t="s">
        <v>105</v>
      </c>
      <c r="S51" s="2" t="s">
        <v>67</v>
      </c>
      <c r="U51" s="4">
        <f>_xlfn.XLOOKUP(Table25[[#This Row],[SKU_key]],[2]!ORder16.6.25334549[SKU_key],[2]!ORder16.6.25334549[weight kg],"",0,1)</f>
        <v>0.1262919896640827</v>
      </c>
      <c r="V51" s="2" t="s">
        <v>118</v>
      </c>
      <c r="W51" s="17"/>
    </row>
    <row r="52" spans="1:23" s="2" customFormat="1" x14ac:dyDescent="0.35">
      <c r="A52" s="30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CL_NEW-CLO_MEN_RUSH-PRO_BLACK_3XL</v>
      </c>
      <c r="B52" s="21" t="s">
        <v>127</v>
      </c>
      <c r="C52" s="29" t="s">
        <v>74</v>
      </c>
      <c r="D52" s="12" t="s">
        <v>135</v>
      </c>
      <c r="E52" s="12">
        <v>15</v>
      </c>
      <c r="F52" s="29">
        <f>_xlfn.XLOOKUP(Table25[[#This Row],[SKU_key]],[2]!ORder16.6.25334549[SKU_key],[2]!ORder16.6.25334549[Artikul
kaspi],"",0,1)</f>
        <v>135277314</v>
      </c>
      <c r="G52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CL_NEW-CLO_MEN_RUSH-PRO_BLACK_3XL 54-56_(3XL)</v>
      </c>
      <c r="H52" s="34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Рашгард ДЛИННЫЙ РУКАВ черный мужской 3XL 54-56 135277314 (RUSH-Pro) (3XL)</v>
      </c>
      <c r="I52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CL_NEW-CLO_MEN_RUSH-PRO_BLACK</v>
      </c>
      <c r="J52" s="60"/>
      <c r="K52" s="17"/>
      <c r="L52" s="5" t="s">
        <v>106</v>
      </c>
      <c r="M52" s="5"/>
      <c r="N52" s="5" t="s">
        <v>102</v>
      </c>
      <c r="O52" s="8" t="s">
        <v>103</v>
      </c>
      <c r="P52" s="2" t="s">
        <v>65</v>
      </c>
      <c r="R52" s="2" t="s">
        <v>105</v>
      </c>
      <c r="S52" s="2" t="s">
        <v>67</v>
      </c>
      <c r="U52" s="4">
        <f>_xlfn.XLOOKUP(Table25[[#This Row],[SKU_key]],[2]!ORder16.6.25334549[SKU_key],[2]!ORder16.6.25334549[weight kg],"",0,1)</f>
        <v>0.1262919896640827</v>
      </c>
      <c r="V52" s="2" t="s">
        <v>118</v>
      </c>
      <c r="W52" s="17"/>
    </row>
    <row r="53" spans="1:23" s="2" customFormat="1" x14ac:dyDescent="0.35">
      <c r="A53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CL_NEW-CLO_KIDS_KID-31_BLACK_22</v>
      </c>
      <c r="B53" s="19" t="s">
        <v>139</v>
      </c>
      <c r="C53" s="12">
        <v>22</v>
      </c>
      <c r="D53" s="12"/>
      <c r="E53" s="12">
        <v>2</v>
      </c>
      <c r="F53" s="17">
        <v>136306498</v>
      </c>
      <c r="G53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CL_NEW-CLO_KIDS_KID-31_BLACK_(22)</v>
      </c>
      <c r="H53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Спортивный 3в1 черный детский 136306498 (Kid-31) (22)</v>
      </c>
      <c r="I53" s="35" t="str">
        <f>UPPER(_xlfn.TEXTJOIN("_",TRUE,Table25[[#This Row],[Product_Type]],Table25[[#This Row],[Sub_Category]],Table25[[#This Row],[Brend]],Table25[[#This Row],[Gender]],Table25[[#This Row],[Model]],Table25[[#This Row],[Color]],))</f>
        <v>CL_NEW-CLO_KIDS_KID-31_BLACK</v>
      </c>
      <c r="J53" s="60"/>
      <c r="K53" s="17"/>
      <c r="L53" s="5" t="s">
        <v>106</v>
      </c>
      <c r="M53" s="5"/>
      <c r="N53" s="5" t="s">
        <v>102</v>
      </c>
      <c r="O53" s="8" t="s">
        <v>101</v>
      </c>
      <c r="P53" s="2" t="s">
        <v>65</v>
      </c>
      <c r="R53" s="2" t="s">
        <v>138</v>
      </c>
      <c r="S53" s="2" t="s">
        <v>67</v>
      </c>
      <c r="U53" s="4">
        <f>_xlfn.XLOOKUP(Table25[[#This Row],[SKU_key]],[2]!ORder16.6.25334549[SKU_key],[2]!ORder16.6.25334549[weight kg],"",0,1)</f>
        <v>0.44573643410852709</v>
      </c>
      <c r="V53" s="2" t="s">
        <v>137</v>
      </c>
      <c r="W53" s="17"/>
    </row>
    <row r="54" spans="1:23" s="2" customFormat="1" x14ac:dyDescent="0.35">
      <c r="A54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CL_NEW-CLO_KIDS_KID-31_BLACK_24</v>
      </c>
      <c r="B54" s="19" t="s">
        <v>139</v>
      </c>
      <c r="C54" s="12">
        <v>24</v>
      </c>
      <c r="D54" s="12" t="s">
        <v>136</v>
      </c>
      <c r="E54" s="12">
        <v>5</v>
      </c>
      <c r="F54" s="29">
        <v>136306498</v>
      </c>
      <c r="G54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CL_NEW-CLO_KIDS_KID-31_BLACK_122-128_(24)</v>
      </c>
      <c r="H54" s="33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Спортивный 3в1 черный детский 122-128 136306498 (Kid-31) (24)</v>
      </c>
      <c r="I54" s="35" t="str">
        <f>UPPER(_xlfn.TEXTJOIN("_",TRUE,Table25[[#This Row],[Product_Type]],Table25[[#This Row],[Sub_Category]],Table25[[#This Row],[Brend]],Table25[[#This Row],[Gender]],Table25[[#This Row],[Model]],Table25[[#This Row],[Color]],))</f>
        <v>CL_NEW-CLO_KIDS_KID-31_BLACK</v>
      </c>
      <c r="J54" s="60"/>
      <c r="K54" s="17"/>
      <c r="L54" s="5" t="s">
        <v>106</v>
      </c>
      <c r="M54" s="5"/>
      <c r="N54" s="5" t="s">
        <v>102</v>
      </c>
      <c r="O54" s="8" t="s">
        <v>101</v>
      </c>
      <c r="P54" s="2" t="s">
        <v>65</v>
      </c>
      <c r="R54" s="2" t="s">
        <v>138</v>
      </c>
      <c r="S54" s="2" t="s">
        <v>67</v>
      </c>
      <c r="U54" s="4">
        <f>_xlfn.XLOOKUP(Table25[[#This Row],[SKU_key]],[2]!ORder16.6.25334549[SKU_key],[2]!ORder16.6.25334549[weight kg],"",0,1)</f>
        <v>0.44573643410852709</v>
      </c>
      <c r="V54" s="2" t="s">
        <v>137</v>
      </c>
      <c r="W54" s="17"/>
    </row>
    <row r="55" spans="1:23" s="2" customFormat="1" x14ac:dyDescent="0.35">
      <c r="A55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CL_NEW-CLO_KIDS_KID-31_BLACK_24</v>
      </c>
      <c r="B55" s="19" t="s">
        <v>139</v>
      </c>
      <c r="C55" s="12">
        <v>24</v>
      </c>
      <c r="D55" s="12">
        <v>128</v>
      </c>
      <c r="E55" s="12">
        <v>4</v>
      </c>
      <c r="F55" s="29">
        <v>136306498</v>
      </c>
      <c r="G55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CL_NEW-CLO_KIDS_KID-31_BLACK_128_(24)</v>
      </c>
      <c r="H55" s="33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Спортивный 3в1 черный детский 128 136306498 (Kid-31) (24)</v>
      </c>
      <c r="I55" s="35" t="str">
        <f>UPPER(_xlfn.TEXTJOIN("_",TRUE,Table25[[#This Row],[Product_Type]],Table25[[#This Row],[Sub_Category]],Table25[[#This Row],[Brend]],Table25[[#This Row],[Gender]],Table25[[#This Row],[Model]],Table25[[#This Row],[Color]],))</f>
        <v>CL_NEW-CLO_KIDS_KID-31_BLACK</v>
      </c>
      <c r="J55" s="60"/>
      <c r="K55" s="17"/>
      <c r="L55" s="5" t="s">
        <v>106</v>
      </c>
      <c r="M55" s="5"/>
      <c r="N55" s="5" t="s">
        <v>102</v>
      </c>
      <c r="O55" s="8" t="s">
        <v>101</v>
      </c>
      <c r="P55" s="2" t="s">
        <v>65</v>
      </c>
      <c r="R55" s="2" t="s">
        <v>138</v>
      </c>
      <c r="S55" s="2" t="s">
        <v>67</v>
      </c>
      <c r="U55" s="4">
        <f>_xlfn.XLOOKUP(Table25[[#This Row],[SKU_key]],[2]!ORder16.6.25334549[SKU_key],[2]!ORder16.6.25334549[weight kg],"",0,1)</f>
        <v>0.44573643410852709</v>
      </c>
      <c r="V55" s="2" t="s">
        <v>137</v>
      </c>
      <c r="W55" s="17"/>
    </row>
    <row r="56" spans="1:23" s="2" customFormat="1" x14ac:dyDescent="0.35">
      <c r="A56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CL_NEW-CLO_KIDS_KID-31_BLACK_26</v>
      </c>
      <c r="B56" s="19" t="s">
        <v>139</v>
      </c>
      <c r="C56" s="12">
        <v>26</v>
      </c>
      <c r="D56" s="12" t="s">
        <v>140</v>
      </c>
      <c r="E56" s="12">
        <v>6</v>
      </c>
      <c r="F56" s="29">
        <v>136306498</v>
      </c>
      <c r="G56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CL_NEW-CLO_KIDS_KID-31_BLACK_128-134_(26)</v>
      </c>
      <c r="H56" s="32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Спортивный 3в1 черный детский 128-134 136306498 (Kid-31) (26)</v>
      </c>
      <c r="I56" s="35" t="str">
        <f>UPPER(_xlfn.TEXTJOIN("_",TRUE,Table25[[#This Row],[Product_Type]],Table25[[#This Row],[Sub_Category]],Table25[[#This Row],[Brend]],Table25[[#This Row],[Gender]],Table25[[#This Row],[Model]],Table25[[#This Row],[Color]],))</f>
        <v>CL_NEW-CLO_KIDS_KID-31_BLACK</v>
      </c>
      <c r="J56" s="60"/>
      <c r="K56" s="17"/>
      <c r="L56" s="5" t="s">
        <v>106</v>
      </c>
      <c r="M56" s="5"/>
      <c r="N56" s="5" t="s">
        <v>102</v>
      </c>
      <c r="O56" s="8" t="s">
        <v>101</v>
      </c>
      <c r="P56" s="2" t="s">
        <v>65</v>
      </c>
      <c r="R56" s="2" t="s">
        <v>138</v>
      </c>
      <c r="S56" s="2" t="s">
        <v>67</v>
      </c>
      <c r="U56" s="4">
        <f>_xlfn.XLOOKUP(Table25[[#This Row],[SKU_key]],[2]!ORder16.6.25334549[SKU_key],[2]!ORder16.6.25334549[weight kg],"",0,1)</f>
        <v>0.44573643410852709</v>
      </c>
      <c r="V56" s="2" t="s">
        <v>137</v>
      </c>
      <c r="W56" s="17"/>
    </row>
    <row r="57" spans="1:23" s="2" customFormat="1" x14ac:dyDescent="0.35">
      <c r="A57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CL_NEW-CLO_KIDS_KID-31_BLACK_26</v>
      </c>
      <c r="B57" s="19" t="s">
        <v>139</v>
      </c>
      <c r="C57" s="12">
        <v>26</v>
      </c>
      <c r="D57" s="12">
        <v>134</v>
      </c>
      <c r="E57" s="12">
        <v>5</v>
      </c>
      <c r="F57" s="29">
        <v>136306498</v>
      </c>
      <c r="G57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CL_NEW-CLO_KIDS_KID-31_BLACK_134_(26)</v>
      </c>
      <c r="H57" s="32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Спортивный 3в1 черный детский 134 136306498 (Kid-31) (26)</v>
      </c>
      <c r="I57" s="35" t="str">
        <f>UPPER(_xlfn.TEXTJOIN("_",TRUE,Table25[[#This Row],[Product_Type]],Table25[[#This Row],[Sub_Category]],Table25[[#This Row],[Brend]],Table25[[#This Row],[Gender]],Table25[[#This Row],[Model]],Table25[[#This Row],[Color]],))</f>
        <v>CL_NEW-CLO_KIDS_KID-31_BLACK</v>
      </c>
      <c r="J57" s="60"/>
      <c r="K57" s="17"/>
      <c r="L57" s="5" t="s">
        <v>106</v>
      </c>
      <c r="M57" s="5"/>
      <c r="N57" s="5" t="s">
        <v>102</v>
      </c>
      <c r="O57" s="8" t="s">
        <v>101</v>
      </c>
      <c r="P57" s="2" t="s">
        <v>65</v>
      </c>
      <c r="R57" s="2" t="s">
        <v>138</v>
      </c>
      <c r="S57" s="2" t="s">
        <v>67</v>
      </c>
      <c r="U57" s="4">
        <f>_xlfn.XLOOKUP(Table25[[#This Row],[SKU_key]],[2]!ORder16.6.25334549[SKU_key],[2]!ORder16.6.25334549[weight kg],"",0,1)</f>
        <v>0.44573643410852709</v>
      </c>
      <c r="V57" s="2" t="s">
        <v>137</v>
      </c>
      <c r="W57" s="17"/>
    </row>
    <row r="58" spans="1:23" s="2" customFormat="1" x14ac:dyDescent="0.35">
      <c r="A58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CL_NEW-CLO_KIDS_KID-31_BLACK_26</v>
      </c>
      <c r="B58" s="19" t="s">
        <v>139</v>
      </c>
      <c r="C58" s="12">
        <v>26</v>
      </c>
      <c r="D58" s="12">
        <v>140</v>
      </c>
      <c r="E58" s="12">
        <v>5</v>
      </c>
      <c r="F58" s="29">
        <v>136306498</v>
      </c>
      <c r="G58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CL_NEW-CLO_KIDS_KID-31_BLACK_140_(26)</v>
      </c>
      <c r="H58" s="32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Спортивный 3в1 черный детский 140 136306498 (Kid-31) (26)</v>
      </c>
      <c r="I58" s="35" t="str">
        <f>UPPER(_xlfn.TEXTJOIN("_",TRUE,Table25[[#This Row],[Product_Type]],Table25[[#This Row],[Sub_Category]],Table25[[#This Row],[Brend]],Table25[[#This Row],[Gender]],Table25[[#This Row],[Model]],Table25[[#This Row],[Color]],))</f>
        <v>CL_NEW-CLO_KIDS_KID-31_BLACK</v>
      </c>
      <c r="J58" s="60"/>
      <c r="K58" s="17"/>
      <c r="L58" s="5" t="s">
        <v>106</v>
      </c>
      <c r="M58" s="5"/>
      <c r="N58" s="5" t="s">
        <v>102</v>
      </c>
      <c r="O58" s="8" t="s">
        <v>101</v>
      </c>
      <c r="P58" s="2" t="s">
        <v>65</v>
      </c>
      <c r="R58" s="2" t="s">
        <v>138</v>
      </c>
      <c r="S58" s="2" t="s">
        <v>67</v>
      </c>
      <c r="U58" s="4">
        <f>_xlfn.XLOOKUP(Table25[[#This Row],[SKU_key]],[2]!ORder16.6.25334549[SKU_key],[2]!ORder16.6.25334549[weight kg],"",0,1)</f>
        <v>0.44573643410852709</v>
      </c>
      <c r="V58" s="2" t="s">
        <v>137</v>
      </c>
      <c r="W58" s="17"/>
    </row>
    <row r="59" spans="1:23" s="2" customFormat="1" x14ac:dyDescent="0.35">
      <c r="A59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CL_NEW-CLO_KIDS_KID-31_BLACK_28</v>
      </c>
      <c r="B59" s="19" t="s">
        <v>139</v>
      </c>
      <c r="C59" s="12">
        <v>28</v>
      </c>
      <c r="D59" s="12" t="s">
        <v>141</v>
      </c>
      <c r="E59" s="12">
        <v>2</v>
      </c>
      <c r="F59" s="29">
        <v>136306498</v>
      </c>
      <c r="G59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CL_NEW-CLO_KIDS_KID-31_BLACK_140-146_(28)</v>
      </c>
      <c r="H59" s="33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Спортивный 3в1 черный детский 140-146 136306498 (Kid-31) (28)</v>
      </c>
      <c r="I59" s="35" t="str">
        <f>UPPER(_xlfn.TEXTJOIN("_",TRUE,Table25[[#This Row],[Product_Type]],Table25[[#This Row],[Sub_Category]],Table25[[#This Row],[Brend]],Table25[[#This Row],[Gender]],Table25[[#This Row],[Model]],Table25[[#This Row],[Color]],))</f>
        <v>CL_NEW-CLO_KIDS_KID-31_BLACK</v>
      </c>
      <c r="J59" s="60"/>
      <c r="K59" s="17"/>
      <c r="L59" s="5" t="s">
        <v>106</v>
      </c>
      <c r="M59" s="5"/>
      <c r="N59" s="5" t="s">
        <v>102</v>
      </c>
      <c r="O59" s="8" t="s">
        <v>101</v>
      </c>
      <c r="P59" s="2" t="s">
        <v>65</v>
      </c>
      <c r="R59" s="2" t="s">
        <v>138</v>
      </c>
      <c r="S59" s="2" t="s">
        <v>67</v>
      </c>
      <c r="U59" s="4">
        <f>_xlfn.XLOOKUP(Table25[[#This Row],[SKU_key]],[2]!ORder16.6.25334549[SKU_key],[2]!ORder16.6.25334549[weight kg],"",0,1)</f>
        <v>0.44573643410852709</v>
      </c>
      <c r="V59" s="2" t="s">
        <v>137</v>
      </c>
      <c r="W59" s="17"/>
    </row>
    <row r="60" spans="1:23" s="2" customFormat="1" x14ac:dyDescent="0.35">
      <c r="A60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CL_NEW-CLO_KIDS_KID-31_BLACK_28</v>
      </c>
      <c r="B60" s="19" t="s">
        <v>139</v>
      </c>
      <c r="C60" s="12">
        <v>28</v>
      </c>
      <c r="D60" s="29" t="s">
        <v>142</v>
      </c>
      <c r="E60" s="12">
        <v>2</v>
      </c>
      <c r="F60" s="29">
        <v>136306498</v>
      </c>
      <c r="G60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CL_NEW-CLO_KIDS_KID-31_BLACK_146/146-152_(28)</v>
      </c>
      <c r="H60" s="33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Спортивный 3в1 черный детский 146/146-152 136306498 (Kid-31) (28)</v>
      </c>
      <c r="I60" s="35" t="str">
        <f>UPPER(_xlfn.TEXTJOIN("_",TRUE,Table25[[#This Row],[Product_Type]],Table25[[#This Row],[Sub_Category]],Table25[[#This Row],[Brend]],Table25[[#This Row],[Gender]],Table25[[#This Row],[Model]],Table25[[#This Row],[Color]],))</f>
        <v>CL_NEW-CLO_KIDS_KID-31_BLACK</v>
      </c>
      <c r="J60" s="60"/>
      <c r="K60" s="17"/>
      <c r="L60" s="5" t="s">
        <v>106</v>
      </c>
      <c r="M60" s="5"/>
      <c r="N60" s="5" t="s">
        <v>102</v>
      </c>
      <c r="O60" s="8" t="s">
        <v>101</v>
      </c>
      <c r="P60" s="2" t="s">
        <v>65</v>
      </c>
      <c r="R60" s="2" t="s">
        <v>138</v>
      </c>
      <c r="S60" s="2" t="s">
        <v>67</v>
      </c>
      <c r="U60" s="4">
        <f>_xlfn.XLOOKUP(Table25[[#This Row],[SKU_key]],[2]!ORder16.6.25334549[SKU_key],[2]!ORder16.6.25334549[weight kg],"",0,1)</f>
        <v>0.44573643410852709</v>
      </c>
      <c r="V60" s="2" t="s">
        <v>137</v>
      </c>
      <c r="W60" s="17"/>
    </row>
    <row r="61" spans="1:23" s="2" customFormat="1" x14ac:dyDescent="0.35">
      <c r="A61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CL_NEW-CLO_KIDS_KID-31_BLACK_28</v>
      </c>
      <c r="B61" s="19" t="s">
        <v>139</v>
      </c>
      <c r="C61" s="12">
        <v>28</v>
      </c>
      <c r="D61" s="25" t="s">
        <v>143</v>
      </c>
      <c r="E61" s="12">
        <v>2</v>
      </c>
      <c r="F61" s="29">
        <v>136306498</v>
      </c>
      <c r="G61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CL_NEW-CLO_KIDS_KID-31_BLACK_146-152_(28)</v>
      </c>
      <c r="H61" s="33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Спортивный 3в1 черный детский 146-152 136306498 (Kid-31) (28)</v>
      </c>
      <c r="I61" s="35" t="str">
        <f>UPPER(_xlfn.TEXTJOIN("_",TRUE,Table25[[#This Row],[Product_Type]],Table25[[#This Row],[Sub_Category]],Table25[[#This Row],[Brend]],Table25[[#This Row],[Gender]],Table25[[#This Row],[Model]],Table25[[#This Row],[Color]],))</f>
        <v>CL_NEW-CLO_KIDS_KID-31_BLACK</v>
      </c>
      <c r="J61" s="60"/>
      <c r="K61" s="17"/>
      <c r="L61" s="5" t="s">
        <v>106</v>
      </c>
      <c r="M61" s="5"/>
      <c r="N61" s="5" t="s">
        <v>102</v>
      </c>
      <c r="O61" s="8" t="s">
        <v>101</v>
      </c>
      <c r="P61" s="2" t="s">
        <v>65</v>
      </c>
      <c r="R61" s="2" t="s">
        <v>138</v>
      </c>
      <c r="S61" s="2" t="s">
        <v>67</v>
      </c>
      <c r="U61" s="4">
        <f>_xlfn.XLOOKUP(Table25[[#This Row],[SKU_key]],[2]!ORder16.6.25334549[SKU_key],[2]!ORder16.6.25334549[weight kg],"",0,1)</f>
        <v>0.44573643410852709</v>
      </c>
      <c r="V61" s="2" t="s">
        <v>137</v>
      </c>
      <c r="W61" s="17"/>
    </row>
    <row r="62" spans="1:23" s="2" customFormat="1" x14ac:dyDescent="0.35">
      <c r="A62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CL_NEW-CLO_KIDS_KID-31_BLACK_28</v>
      </c>
      <c r="B62" s="19" t="s">
        <v>139</v>
      </c>
      <c r="C62" s="12">
        <v>28</v>
      </c>
      <c r="D62" s="25">
        <v>146</v>
      </c>
      <c r="E62" s="12">
        <v>2</v>
      </c>
      <c r="F62" s="29">
        <v>136306498</v>
      </c>
      <c r="G62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CL_NEW-CLO_KIDS_KID-31_BLACK_146_(28)</v>
      </c>
      <c r="H62" s="33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Спортивный 3в1 черный детский 146 136306498 (Kid-31) (28)</v>
      </c>
      <c r="I62" s="35" t="str">
        <f>UPPER(_xlfn.TEXTJOIN("_",TRUE,Table25[[#This Row],[Product_Type]],Table25[[#This Row],[Sub_Category]],Table25[[#This Row],[Brend]],Table25[[#This Row],[Gender]],Table25[[#This Row],[Model]],Table25[[#This Row],[Color]],))</f>
        <v>CL_NEW-CLO_KIDS_KID-31_BLACK</v>
      </c>
      <c r="J62" s="60"/>
      <c r="K62" s="17"/>
      <c r="L62" s="5" t="s">
        <v>106</v>
      </c>
      <c r="M62" s="5"/>
      <c r="N62" s="5" t="s">
        <v>102</v>
      </c>
      <c r="O62" s="8" t="s">
        <v>101</v>
      </c>
      <c r="P62" s="2" t="s">
        <v>65</v>
      </c>
      <c r="R62" s="2" t="s">
        <v>138</v>
      </c>
      <c r="S62" s="2" t="s">
        <v>67</v>
      </c>
      <c r="U62" s="4">
        <f>_xlfn.XLOOKUP(Table25[[#This Row],[SKU_key]],[2]!ORder16.6.25334549[SKU_key],[2]!ORder16.6.25334549[weight kg],"",0,1)</f>
        <v>0.44573643410852709</v>
      </c>
      <c r="V62" s="2" t="s">
        <v>137</v>
      </c>
      <c r="W62" s="17"/>
    </row>
    <row r="63" spans="1:23" s="2" customFormat="1" x14ac:dyDescent="0.35">
      <c r="A63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CL_NEW-CLO_KIDS_KID-31_BLACK_30</v>
      </c>
      <c r="B63" s="19" t="s">
        <v>139</v>
      </c>
      <c r="C63" s="12">
        <v>30</v>
      </c>
      <c r="D63" s="12" t="s">
        <v>144</v>
      </c>
      <c r="E63" s="12">
        <v>4</v>
      </c>
      <c r="F63" s="29">
        <v>136306498</v>
      </c>
      <c r="G63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CL_NEW-CLO_KIDS_KID-31_BLACK_152-158_(30)</v>
      </c>
      <c r="H63" s="32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Спортивный 3в1 черный детский 152-158 136306498 (Kid-31) (30)</v>
      </c>
      <c r="I63" s="35" t="str">
        <f>UPPER(_xlfn.TEXTJOIN("_",TRUE,Table25[[#This Row],[Product_Type]],Table25[[#This Row],[Sub_Category]],Table25[[#This Row],[Brend]],Table25[[#This Row],[Gender]],Table25[[#This Row],[Model]],Table25[[#This Row],[Color]],))</f>
        <v>CL_NEW-CLO_KIDS_KID-31_BLACK</v>
      </c>
      <c r="J63" s="60"/>
      <c r="K63" s="17"/>
      <c r="L63" s="5" t="s">
        <v>106</v>
      </c>
      <c r="M63" s="5"/>
      <c r="N63" s="5" t="s">
        <v>102</v>
      </c>
      <c r="O63" s="8" t="s">
        <v>101</v>
      </c>
      <c r="P63" s="2" t="s">
        <v>65</v>
      </c>
      <c r="R63" s="2" t="s">
        <v>138</v>
      </c>
      <c r="S63" s="2" t="s">
        <v>67</v>
      </c>
      <c r="U63" s="4">
        <f>_xlfn.XLOOKUP(Table25[[#This Row],[SKU_key]],[2]!ORder16.6.25334549[SKU_key],[2]!ORder16.6.25334549[weight kg],"",0,1)</f>
        <v>0.44573643410852709</v>
      </c>
      <c r="V63" s="2" t="s">
        <v>137</v>
      </c>
      <c r="W63" s="17"/>
    </row>
    <row r="64" spans="1:23" s="2" customFormat="1" x14ac:dyDescent="0.35">
      <c r="A64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CL_NEW-CLO_KIDS_KID-31_BLACK_30</v>
      </c>
      <c r="B64" s="19" t="s">
        <v>139</v>
      </c>
      <c r="C64" s="12">
        <v>30</v>
      </c>
      <c r="D64" s="12" t="s">
        <v>145</v>
      </c>
      <c r="E64" s="12">
        <v>4</v>
      </c>
      <c r="F64" s="29">
        <v>136306498</v>
      </c>
      <c r="G64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CL_NEW-CLO_KIDS_KID-31_BLACK_158-164_(30)</v>
      </c>
      <c r="H64" s="32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Спортивный 3в1 черный детский 158-164 136306498 (Kid-31) (30)</v>
      </c>
      <c r="I64" s="35" t="str">
        <f>UPPER(_xlfn.TEXTJOIN("_",TRUE,Table25[[#This Row],[Product_Type]],Table25[[#This Row],[Sub_Category]],Table25[[#This Row],[Brend]],Table25[[#This Row],[Gender]],Table25[[#This Row],[Model]],Table25[[#This Row],[Color]],))</f>
        <v>CL_NEW-CLO_KIDS_KID-31_BLACK</v>
      </c>
      <c r="J64" s="60"/>
      <c r="K64" s="17"/>
      <c r="L64" s="5" t="s">
        <v>106</v>
      </c>
      <c r="M64" s="5"/>
      <c r="N64" s="5" t="s">
        <v>102</v>
      </c>
      <c r="O64" s="8" t="s">
        <v>101</v>
      </c>
      <c r="P64" s="2" t="s">
        <v>65</v>
      </c>
      <c r="R64" s="2" t="s">
        <v>138</v>
      </c>
      <c r="S64" s="2" t="s">
        <v>67</v>
      </c>
      <c r="U64" s="4">
        <f>_xlfn.XLOOKUP(Table25[[#This Row],[SKU_key]],[2]!ORder16.6.25334549[SKU_key],[2]!ORder16.6.25334549[weight kg],"",0,1)</f>
        <v>0.44573643410852709</v>
      </c>
      <c r="V64" s="2" t="s">
        <v>137</v>
      </c>
      <c r="W64" s="17"/>
    </row>
    <row r="65" spans="1:23" s="2" customFormat="1" x14ac:dyDescent="0.35">
      <c r="A65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CL_NEW-CLO_KIDS_KID-31_BLACK_30</v>
      </c>
      <c r="B65" s="19" t="s">
        <v>139</v>
      </c>
      <c r="C65" s="12">
        <v>30</v>
      </c>
      <c r="D65" s="12">
        <v>164</v>
      </c>
      <c r="E65" s="12">
        <v>4</v>
      </c>
      <c r="F65" s="29">
        <v>136306498</v>
      </c>
      <c r="G65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CL_NEW-CLO_KIDS_KID-31_BLACK_164_(30)</v>
      </c>
      <c r="H65" s="32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Спортивный 3в1 черный детский 164 136306498 (Kid-31) (30)</v>
      </c>
      <c r="I65" s="35" t="str">
        <f>UPPER(_xlfn.TEXTJOIN("_",TRUE,Table25[[#This Row],[Product_Type]],Table25[[#This Row],[Sub_Category]],Table25[[#This Row],[Brend]],Table25[[#This Row],[Gender]],Table25[[#This Row],[Model]],Table25[[#This Row],[Color]],))</f>
        <v>CL_NEW-CLO_KIDS_KID-31_BLACK</v>
      </c>
      <c r="J65" s="60"/>
      <c r="K65" s="17"/>
      <c r="L65" s="5" t="s">
        <v>106</v>
      </c>
      <c r="M65" s="5"/>
      <c r="N65" s="5" t="s">
        <v>102</v>
      </c>
      <c r="O65" s="8" t="s">
        <v>101</v>
      </c>
      <c r="P65" s="2" t="s">
        <v>65</v>
      </c>
      <c r="R65" s="2" t="s">
        <v>138</v>
      </c>
      <c r="S65" s="2" t="s">
        <v>67</v>
      </c>
      <c r="U65" s="4">
        <f>_xlfn.XLOOKUP(Table25[[#This Row],[SKU_key]],[2]!ORder16.6.25334549[SKU_key],[2]!ORder16.6.25334549[weight kg],"",0,1)</f>
        <v>0.44573643410852709</v>
      </c>
      <c r="V65" s="2" t="s">
        <v>137</v>
      </c>
      <c r="W65" s="17"/>
    </row>
    <row r="66" spans="1:23" s="2" customFormat="1" x14ac:dyDescent="0.35">
      <c r="A66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CL_NEW-CLO_MEN_LEG_BLACK_S</v>
      </c>
      <c r="B66" s="19" t="s">
        <v>147</v>
      </c>
      <c r="C66" s="39" t="s">
        <v>71</v>
      </c>
      <c r="D66" s="12"/>
      <c r="E66" s="12">
        <v>2</v>
      </c>
      <c r="F66" s="19">
        <f>_xlfn.XLOOKUP(Table25[[#This Row],[SKU_key]],[2]!ORder16.6.25334549[SKU_key],[2]!ORder16.6.25334549[Artikul
kaspi],"",0,1)</f>
        <v>134019003</v>
      </c>
      <c r="G66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CL_NEW-CLO_MEN_LEG_BLACK_(S)</v>
      </c>
      <c r="H66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черные мужской 134019003 (LEG) (S)</v>
      </c>
      <c r="I66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CL_NEW-CLO_MEN_LEG_BLACK</v>
      </c>
      <c r="J66" s="60"/>
      <c r="K66" s="17"/>
      <c r="L66" s="5" t="s">
        <v>106</v>
      </c>
      <c r="M66" s="5"/>
      <c r="N66" s="5" t="s">
        <v>102</v>
      </c>
      <c r="O66" s="8" t="s">
        <v>100</v>
      </c>
      <c r="P66" s="2" t="s">
        <v>65</v>
      </c>
      <c r="R66" s="2" t="s">
        <v>105</v>
      </c>
      <c r="S66" s="2" t="s">
        <v>67</v>
      </c>
      <c r="U66" s="4">
        <f>_xlfn.XLOOKUP(Table25[[#This Row],[SKU_key]],[2]!ORder16.6.25334549[SKU_key],[2]!ORder16.6.25334549[weight kg],"",0,1)</f>
        <v>0.1262919896640827</v>
      </c>
      <c r="V66" s="2" t="s">
        <v>118</v>
      </c>
      <c r="W66" s="17">
        <v>116968695</v>
      </c>
    </row>
    <row r="67" spans="1:23" s="2" customFormat="1" x14ac:dyDescent="0.35">
      <c r="A67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CL_NEW-CLO_MEN_LEG_BLACK_M</v>
      </c>
      <c r="B67" s="19" t="s">
        <v>147</v>
      </c>
      <c r="C67" s="39" t="s">
        <v>66</v>
      </c>
      <c r="D67" s="12">
        <v>44</v>
      </c>
      <c r="E67" s="12">
        <v>5</v>
      </c>
      <c r="F67" s="20">
        <f>_xlfn.XLOOKUP(Table25[[#This Row],[SKU_key]],[2]!ORder16.6.25334549[SKU_key],[2]!ORder16.6.25334549[Artikul
kaspi],"",0,1)</f>
        <v>134019003</v>
      </c>
      <c r="G67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CL_NEW-CLO_MEN_LEG_BLACK_44_(M)</v>
      </c>
      <c r="H67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черные мужской 44 134019003 (LEG) (M)</v>
      </c>
      <c r="I67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CL_NEW-CLO_MEN_LEG_BLACK</v>
      </c>
      <c r="J67" s="60"/>
      <c r="K67" s="17"/>
      <c r="L67" s="5" t="s">
        <v>106</v>
      </c>
      <c r="M67" s="5"/>
      <c r="N67" s="5" t="s">
        <v>102</v>
      </c>
      <c r="O67" s="8" t="s">
        <v>100</v>
      </c>
      <c r="P67" s="2" t="s">
        <v>65</v>
      </c>
      <c r="R67" s="2" t="s">
        <v>105</v>
      </c>
      <c r="S67" s="2" t="s">
        <v>67</v>
      </c>
      <c r="U67" s="4">
        <f>_xlfn.XLOOKUP(Table25[[#This Row],[SKU_key]],[2]!ORder16.6.25334549[SKU_key],[2]!ORder16.6.25334549[weight kg],"",0,1)</f>
        <v>0.1262919896640827</v>
      </c>
      <c r="V67" s="2" t="s">
        <v>118</v>
      </c>
      <c r="W67" s="17">
        <v>116968695</v>
      </c>
    </row>
    <row r="68" spans="1:23" s="2" customFormat="1" x14ac:dyDescent="0.35">
      <c r="A68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CL_NEW-CLO_MEN_LEG_BLACK_M</v>
      </c>
      <c r="B68" s="19" t="s">
        <v>147</v>
      </c>
      <c r="C68" s="39" t="s">
        <v>66</v>
      </c>
      <c r="D68" s="12" t="s">
        <v>148</v>
      </c>
      <c r="E68" s="12">
        <v>5</v>
      </c>
      <c r="F68" s="20">
        <f>_xlfn.XLOOKUP(Table25[[#This Row],[SKU_key]],[2]!ORder16.6.25334549[SKU_key],[2]!ORder16.6.25334549[Artikul
kaspi],"",0,1)</f>
        <v>134019003</v>
      </c>
      <c r="G68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CL_NEW-CLO_MEN_LEG_BLACK_44-46_(M)</v>
      </c>
      <c r="H68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черные мужской 44-46 134019003 (LEG) (M)</v>
      </c>
      <c r="I68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CL_NEW-CLO_MEN_LEG_BLACK</v>
      </c>
      <c r="J68" s="60"/>
      <c r="K68" s="17"/>
      <c r="L68" s="5" t="s">
        <v>106</v>
      </c>
      <c r="M68" s="5"/>
      <c r="N68" s="5" t="s">
        <v>102</v>
      </c>
      <c r="O68" s="8" t="s">
        <v>100</v>
      </c>
      <c r="P68" s="2" t="s">
        <v>65</v>
      </c>
      <c r="R68" s="2" t="s">
        <v>105</v>
      </c>
      <c r="S68" s="2" t="s">
        <v>67</v>
      </c>
      <c r="U68" s="4">
        <f>_xlfn.XLOOKUP(Table25[[#This Row],[SKU_key]],[2]!ORder16.6.25334549[SKU_key],[2]!ORder16.6.25334549[weight kg],"",0,1)</f>
        <v>0.1262919896640827</v>
      </c>
      <c r="V68" s="2" t="s">
        <v>118</v>
      </c>
      <c r="W68" s="17">
        <v>116968695</v>
      </c>
    </row>
    <row r="69" spans="1:23" s="2" customFormat="1" x14ac:dyDescent="0.35">
      <c r="A69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CL_NEW-CLO_MEN_LEG_BLACK_L</v>
      </c>
      <c r="B69" s="19" t="s">
        <v>147</v>
      </c>
      <c r="C69" s="39" t="s">
        <v>68</v>
      </c>
      <c r="D69" s="12" t="s">
        <v>149</v>
      </c>
      <c r="E69" s="12">
        <v>8</v>
      </c>
      <c r="F69" s="20">
        <f>_xlfn.XLOOKUP(Table25[[#This Row],[SKU_key]],[2]!ORder16.6.25334549[SKU_key],[2]!ORder16.6.25334549[Artikul
kaspi],"",0,1)</f>
        <v>134019003</v>
      </c>
      <c r="G69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CL_NEW-CLO_MEN_LEG_BLACK_46-48_(L)</v>
      </c>
      <c r="H69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черные мужской 46-48 134019003 (LEG) (L)</v>
      </c>
      <c r="I69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CL_NEW-CLO_MEN_LEG_BLACK</v>
      </c>
      <c r="J69" s="60"/>
      <c r="K69" s="17"/>
      <c r="L69" s="5" t="s">
        <v>106</v>
      </c>
      <c r="M69" s="5"/>
      <c r="N69" s="5" t="s">
        <v>102</v>
      </c>
      <c r="O69" s="8" t="s">
        <v>100</v>
      </c>
      <c r="P69" s="2" t="s">
        <v>65</v>
      </c>
      <c r="R69" s="2" t="s">
        <v>105</v>
      </c>
      <c r="S69" s="2" t="s">
        <v>67</v>
      </c>
      <c r="U69" s="4">
        <f>_xlfn.XLOOKUP(Table25[[#This Row],[SKU_key]],[2]!ORder16.6.25334549[SKU_key],[2]!ORder16.6.25334549[weight kg],"",0,1)</f>
        <v>0.1262919896640827</v>
      </c>
      <c r="V69" s="2" t="s">
        <v>118</v>
      </c>
      <c r="W69" s="17">
        <v>116968695</v>
      </c>
    </row>
    <row r="70" spans="1:23" s="2" customFormat="1" x14ac:dyDescent="0.35">
      <c r="A70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CL_NEW-CLO_MEN_LEG_BLACK_L</v>
      </c>
      <c r="B70" s="19" t="s">
        <v>147</v>
      </c>
      <c r="C70" s="39" t="s">
        <v>68</v>
      </c>
      <c r="D70" s="12">
        <v>46</v>
      </c>
      <c r="E70" s="12">
        <v>8</v>
      </c>
      <c r="F70" s="20">
        <f>_xlfn.XLOOKUP(Table25[[#This Row],[SKU_key]],[2]!ORder16.6.25334549[SKU_key],[2]!ORder16.6.25334549[Artikul
kaspi],"",0,1)</f>
        <v>134019003</v>
      </c>
      <c r="G70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CL_NEW-CLO_MEN_LEG_BLACK_46_(L)</v>
      </c>
      <c r="H70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черные мужской 46 134019003 (LEG) (L)</v>
      </c>
      <c r="I70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CL_NEW-CLO_MEN_LEG_BLACK</v>
      </c>
      <c r="J70" s="60"/>
      <c r="K70" s="17"/>
      <c r="L70" s="5" t="s">
        <v>106</v>
      </c>
      <c r="M70" s="5"/>
      <c r="N70" s="5" t="s">
        <v>102</v>
      </c>
      <c r="O70" s="8" t="s">
        <v>100</v>
      </c>
      <c r="P70" s="2" t="s">
        <v>65</v>
      </c>
      <c r="R70" s="2" t="s">
        <v>105</v>
      </c>
      <c r="S70" s="2" t="s">
        <v>67</v>
      </c>
      <c r="U70" s="4">
        <f>_xlfn.XLOOKUP(Table25[[#This Row],[SKU_key]],[2]!ORder16.6.25334549[SKU_key],[2]!ORder16.6.25334549[weight kg],"",0,1)</f>
        <v>0.1262919896640827</v>
      </c>
      <c r="V70" s="2" t="s">
        <v>118</v>
      </c>
      <c r="W70" s="17">
        <v>116968695</v>
      </c>
    </row>
    <row r="71" spans="1:23" s="2" customFormat="1" x14ac:dyDescent="0.35">
      <c r="A71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CL_NEW-CLO_MEN_LEG_BLACK_XL</v>
      </c>
      <c r="B71" s="19" t="s">
        <v>147</v>
      </c>
      <c r="C71" s="39" t="s">
        <v>72</v>
      </c>
      <c r="D71" s="12" t="s">
        <v>150</v>
      </c>
      <c r="E71" s="12">
        <v>6</v>
      </c>
      <c r="F71" s="20">
        <f>_xlfn.XLOOKUP(Table25[[#This Row],[SKU_key]],[2]!ORder16.6.25334549[SKU_key],[2]!ORder16.6.25334549[Artikul
kaspi],"",0,1)</f>
        <v>134019003</v>
      </c>
      <c r="G71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CL_NEW-CLO_MEN_LEG_BLACK_48-50_(XL)</v>
      </c>
      <c r="H71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черные мужской 48-50 134019003 (LEG) (XL)</v>
      </c>
      <c r="I71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CL_NEW-CLO_MEN_LEG_BLACK</v>
      </c>
      <c r="J71" s="60"/>
      <c r="K71" s="17"/>
      <c r="L71" s="5" t="s">
        <v>106</v>
      </c>
      <c r="M71" s="5"/>
      <c r="N71" s="5" t="s">
        <v>102</v>
      </c>
      <c r="O71" s="8" t="s">
        <v>100</v>
      </c>
      <c r="P71" s="2" t="s">
        <v>65</v>
      </c>
      <c r="R71" s="2" t="s">
        <v>105</v>
      </c>
      <c r="S71" s="2" t="s">
        <v>67</v>
      </c>
      <c r="U71" s="4">
        <f>_xlfn.XLOOKUP(Table25[[#This Row],[SKU_key]],[2]!ORder16.6.25334549[SKU_key],[2]!ORder16.6.25334549[weight kg],"",0,1)</f>
        <v>0.1262919896640827</v>
      </c>
      <c r="V71" s="2" t="s">
        <v>118</v>
      </c>
      <c r="W71" s="17">
        <v>116968695</v>
      </c>
    </row>
    <row r="72" spans="1:23" s="2" customFormat="1" x14ac:dyDescent="0.35">
      <c r="A72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CL_NEW-CLO_MEN_LEG_BLACK_XL</v>
      </c>
      <c r="B72" s="19" t="s">
        <v>147</v>
      </c>
      <c r="C72" s="39" t="s">
        <v>72</v>
      </c>
      <c r="D72" s="12">
        <v>48</v>
      </c>
      <c r="E72" s="12">
        <v>6</v>
      </c>
      <c r="F72" s="20">
        <f>_xlfn.XLOOKUP(Table25[[#This Row],[SKU_key]],[2]!ORder16.6.25334549[SKU_key],[2]!ORder16.6.25334549[Artikul
kaspi],"",0,1)</f>
        <v>134019003</v>
      </c>
      <c r="G72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CL_NEW-CLO_MEN_LEG_BLACK_48_(XL)</v>
      </c>
      <c r="H72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черные мужской 48 134019003 (LEG) (XL)</v>
      </c>
      <c r="I72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CL_NEW-CLO_MEN_LEG_BLACK</v>
      </c>
      <c r="J72" s="60"/>
      <c r="K72" s="17"/>
      <c r="L72" s="5" t="s">
        <v>106</v>
      </c>
      <c r="M72" s="5"/>
      <c r="N72" s="5" t="s">
        <v>102</v>
      </c>
      <c r="O72" s="8" t="s">
        <v>100</v>
      </c>
      <c r="P72" s="2" t="s">
        <v>65</v>
      </c>
      <c r="R72" s="2" t="s">
        <v>105</v>
      </c>
      <c r="S72" s="2" t="s">
        <v>67</v>
      </c>
      <c r="U72" s="4">
        <f>_xlfn.XLOOKUP(Table25[[#This Row],[SKU_key]],[2]!ORder16.6.25334549[SKU_key],[2]!ORder16.6.25334549[weight kg],"",0,1)</f>
        <v>0.1262919896640827</v>
      </c>
      <c r="V72" s="2" t="s">
        <v>118</v>
      </c>
      <c r="W72" s="17">
        <v>116968695</v>
      </c>
    </row>
    <row r="73" spans="1:23" s="2" customFormat="1" x14ac:dyDescent="0.35">
      <c r="A73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CL_NEW-CLO_MEN_LEG_BLACK_XL</v>
      </c>
      <c r="B73" s="19" t="s">
        <v>147</v>
      </c>
      <c r="C73" s="39" t="s">
        <v>72</v>
      </c>
      <c r="D73" s="12" t="s">
        <v>151</v>
      </c>
      <c r="E73" s="12">
        <v>6</v>
      </c>
      <c r="F73" s="20">
        <f>_xlfn.XLOOKUP(Table25[[#This Row],[SKU_key]],[2]!ORder16.6.25334549[SKU_key],[2]!ORder16.6.25334549[Artikul
kaspi],"",0,1)</f>
        <v>134019003</v>
      </c>
      <c r="G73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CL_NEW-CLO_MEN_LEG_BLACK_50-52_(XL)</v>
      </c>
      <c r="H73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черные мужской 50-52 134019003 (LEG) (XL)</v>
      </c>
      <c r="I73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CL_NEW-CLO_MEN_LEG_BLACK</v>
      </c>
      <c r="J73" s="60"/>
      <c r="K73" s="17"/>
      <c r="L73" s="5" t="s">
        <v>106</v>
      </c>
      <c r="M73" s="5"/>
      <c r="N73" s="5" t="s">
        <v>102</v>
      </c>
      <c r="O73" s="8" t="s">
        <v>100</v>
      </c>
      <c r="P73" s="2" t="s">
        <v>65</v>
      </c>
      <c r="R73" s="2" t="s">
        <v>105</v>
      </c>
      <c r="S73" s="2" t="s">
        <v>67</v>
      </c>
      <c r="U73" s="4">
        <f>_xlfn.XLOOKUP(Table25[[#This Row],[SKU_key]],[2]!ORder16.6.25334549[SKU_key],[2]!ORder16.6.25334549[weight kg],"",0,1)</f>
        <v>0.1262919896640827</v>
      </c>
      <c r="V73" s="2" t="s">
        <v>118</v>
      </c>
      <c r="W73" s="17">
        <v>116968695</v>
      </c>
    </row>
    <row r="74" spans="1:23" s="2" customFormat="1" x14ac:dyDescent="0.35">
      <c r="A74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CL_NEW-CLO_MEN_LEG_BLACK_XL</v>
      </c>
      <c r="B74" s="19" t="s">
        <v>147</v>
      </c>
      <c r="C74" s="39" t="s">
        <v>72</v>
      </c>
      <c r="D74" s="12">
        <v>50</v>
      </c>
      <c r="E74" s="12">
        <v>6</v>
      </c>
      <c r="F74" s="20">
        <f>_xlfn.XLOOKUP(Table25[[#This Row],[SKU_key]],[2]!ORder16.6.25334549[SKU_key],[2]!ORder16.6.25334549[Artikul
kaspi],"",0,1)</f>
        <v>134019003</v>
      </c>
      <c r="G74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CL_NEW-CLO_MEN_LEG_BLACK_50_(XL)</v>
      </c>
      <c r="H74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черные мужской 50 134019003 (LEG) (XL)</v>
      </c>
      <c r="I74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CL_NEW-CLO_MEN_LEG_BLACK</v>
      </c>
      <c r="J74" s="60"/>
      <c r="K74" s="17"/>
      <c r="L74" s="5" t="s">
        <v>106</v>
      </c>
      <c r="M74" s="5"/>
      <c r="N74" s="5" t="s">
        <v>102</v>
      </c>
      <c r="O74" s="8" t="s">
        <v>100</v>
      </c>
      <c r="P74" s="2" t="s">
        <v>65</v>
      </c>
      <c r="R74" s="2" t="s">
        <v>105</v>
      </c>
      <c r="S74" s="2" t="s">
        <v>67</v>
      </c>
      <c r="U74" s="4">
        <f>_xlfn.XLOOKUP(Table25[[#This Row],[SKU_key]],[2]!ORder16.6.25334549[SKU_key],[2]!ORder16.6.25334549[weight kg],"",0,1)</f>
        <v>0.1262919896640827</v>
      </c>
      <c r="V74" s="2" t="s">
        <v>118</v>
      </c>
      <c r="W74" s="17">
        <v>116968695</v>
      </c>
    </row>
    <row r="75" spans="1:23" s="2" customFormat="1" x14ac:dyDescent="0.35">
      <c r="A75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CL_NEW-CLO_MEN_LEG_BLACK_2XL</v>
      </c>
      <c r="B75" s="19" t="s">
        <v>147</v>
      </c>
      <c r="C75" s="39" t="s">
        <v>73</v>
      </c>
      <c r="D75" s="12" t="s">
        <v>152</v>
      </c>
      <c r="E75" s="12">
        <v>11</v>
      </c>
      <c r="F75" s="20">
        <f>_xlfn.XLOOKUP(Table25[[#This Row],[SKU_key]],[2]!ORder16.6.25334549[SKU_key],[2]!ORder16.6.25334549[Artikul
kaspi],"",0,1)</f>
        <v>134019003</v>
      </c>
      <c r="G75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CL_NEW-CLO_MEN_LEG_BLACK_52-54_(2XL)</v>
      </c>
      <c r="H75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черные мужской 52-54 134019003 (LEG) (2XL)</v>
      </c>
      <c r="I75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CL_NEW-CLO_MEN_LEG_BLACK</v>
      </c>
      <c r="J75" s="60"/>
      <c r="K75" s="17"/>
      <c r="L75" s="5" t="s">
        <v>106</v>
      </c>
      <c r="M75" s="5"/>
      <c r="N75" s="5" t="s">
        <v>102</v>
      </c>
      <c r="O75" s="8" t="s">
        <v>100</v>
      </c>
      <c r="P75" s="2" t="s">
        <v>65</v>
      </c>
      <c r="R75" s="2" t="s">
        <v>105</v>
      </c>
      <c r="S75" s="2" t="s">
        <v>67</v>
      </c>
      <c r="U75" s="4">
        <f>_xlfn.XLOOKUP(Table25[[#This Row],[SKU_key]],[2]!ORder16.6.25334549[SKU_key],[2]!ORder16.6.25334549[weight kg],"",0,1)</f>
        <v>0.1262919896640827</v>
      </c>
      <c r="V75" s="2" t="s">
        <v>118</v>
      </c>
      <c r="W75" s="17">
        <v>116968695</v>
      </c>
    </row>
    <row r="76" spans="1:23" s="2" customFormat="1" x14ac:dyDescent="0.35">
      <c r="A76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CL_NEW-CLO_MEN_LEG_BLACK_2XL</v>
      </c>
      <c r="B76" s="19" t="s">
        <v>147</v>
      </c>
      <c r="C76" s="39" t="s">
        <v>73</v>
      </c>
      <c r="D76" s="12">
        <v>52</v>
      </c>
      <c r="E76" s="12">
        <v>11</v>
      </c>
      <c r="F76" s="20">
        <f>_xlfn.XLOOKUP(Table25[[#This Row],[SKU_key]],[2]!ORder16.6.25334549[SKU_key],[2]!ORder16.6.25334549[Artikul
kaspi],"",0,1)</f>
        <v>134019003</v>
      </c>
      <c r="G76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CL_NEW-CLO_MEN_LEG_BLACK_52_(2XL)</v>
      </c>
      <c r="H76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черные мужской 52 134019003 (LEG) (2XL)</v>
      </c>
      <c r="I76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CL_NEW-CLO_MEN_LEG_BLACK</v>
      </c>
      <c r="J76" s="60"/>
      <c r="K76" s="17"/>
      <c r="L76" s="5" t="s">
        <v>106</v>
      </c>
      <c r="M76" s="5"/>
      <c r="N76" s="5" t="s">
        <v>102</v>
      </c>
      <c r="O76" s="8" t="s">
        <v>100</v>
      </c>
      <c r="P76" s="2" t="s">
        <v>65</v>
      </c>
      <c r="R76" s="2" t="s">
        <v>105</v>
      </c>
      <c r="S76" s="2" t="s">
        <v>67</v>
      </c>
      <c r="U76" s="4">
        <f>_xlfn.XLOOKUP(Table25[[#This Row],[SKU_key]],[2]!ORder16.6.25334549[SKU_key],[2]!ORder16.6.25334549[weight kg],"",0,1)</f>
        <v>0.1262919896640827</v>
      </c>
      <c r="V76" s="2" t="s">
        <v>118</v>
      </c>
      <c r="W76" s="17">
        <v>116968695</v>
      </c>
    </row>
    <row r="77" spans="1:23" s="2" customFormat="1" x14ac:dyDescent="0.35">
      <c r="A77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CL_NEW-CLO_MEN_LEG_BLACK_3XL</v>
      </c>
      <c r="B77" s="19" t="s">
        <v>147</v>
      </c>
      <c r="C77" s="39" t="s">
        <v>74</v>
      </c>
      <c r="D77" s="12" t="s">
        <v>153</v>
      </c>
      <c r="E77" s="12">
        <v>9</v>
      </c>
      <c r="F77" s="20">
        <f>_xlfn.XLOOKUP(Table25[[#This Row],[SKU_key]],[2]!ORder16.6.25334549[SKU_key],[2]!ORder16.6.25334549[Artikul
kaspi],"",0,1)</f>
        <v>134019003</v>
      </c>
      <c r="G77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CL_NEW-CLO_MEN_LEG_BLACK_54-56_(3XL)</v>
      </c>
      <c r="H77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черные мужской 54-56 134019003 (LEG) (3XL)</v>
      </c>
      <c r="I77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CL_NEW-CLO_MEN_LEG_BLACK</v>
      </c>
      <c r="J77" s="60"/>
      <c r="K77" s="17"/>
      <c r="L77" s="5" t="s">
        <v>106</v>
      </c>
      <c r="M77" s="5"/>
      <c r="N77" s="5" t="s">
        <v>102</v>
      </c>
      <c r="O77" s="8" t="s">
        <v>100</v>
      </c>
      <c r="P77" s="2" t="s">
        <v>65</v>
      </c>
      <c r="R77" s="2" t="s">
        <v>105</v>
      </c>
      <c r="S77" s="2" t="s">
        <v>67</v>
      </c>
      <c r="U77" s="4">
        <f>_xlfn.XLOOKUP(Table25[[#This Row],[SKU_key]],[2]!ORder16.6.25334549[SKU_key],[2]!ORder16.6.25334549[weight kg],"",0,1)</f>
        <v>0.1262919896640827</v>
      </c>
      <c r="V77" s="2" t="s">
        <v>118</v>
      </c>
      <c r="W77" s="17">
        <v>116968695</v>
      </c>
    </row>
    <row r="78" spans="1:23" s="2" customFormat="1" x14ac:dyDescent="0.35">
      <c r="A78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CL_NEW-CLO_MEN_LEG_BLACK_3XL</v>
      </c>
      <c r="B78" s="19" t="s">
        <v>147</v>
      </c>
      <c r="C78" s="39" t="s">
        <v>74</v>
      </c>
      <c r="D78" s="12">
        <v>54</v>
      </c>
      <c r="E78" s="12">
        <v>9</v>
      </c>
      <c r="F78" s="20">
        <f>_xlfn.XLOOKUP(Table25[[#This Row],[SKU_key]],[2]!ORder16.6.25334549[SKU_key],[2]!ORder16.6.25334549[Artikul
kaspi],"",0,1)</f>
        <v>134019003</v>
      </c>
      <c r="G78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CL_NEW-CLO_MEN_LEG_BLACK_54_(3XL)</v>
      </c>
      <c r="H78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черные мужской 54 134019003 (LEG) (3XL)</v>
      </c>
      <c r="I78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CL_NEW-CLO_MEN_LEG_BLACK</v>
      </c>
      <c r="J78" s="60"/>
      <c r="K78" s="17"/>
      <c r="L78" s="5" t="s">
        <v>106</v>
      </c>
      <c r="M78" s="5"/>
      <c r="N78" s="5" t="s">
        <v>102</v>
      </c>
      <c r="O78" s="8" t="s">
        <v>100</v>
      </c>
      <c r="P78" s="2" t="s">
        <v>65</v>
      </c>
      <c r="R78" s="2" t="s">
        <v>105</v>
      </c>
      <c r="S78" s="2" t="s">
        <v>67</v>
      </c>
      <c r="U78" s="4">
        <f>_xlfn.XLOOKUP(Table25[[#This Row],[SKU_key]],[2]!ORder16.6.25334549[SKU_key],[2]!ORder16.6.25334549[weight kg],"",0,1)</f>
        <v>0.1262919896640827</v>
      </c>
      <c r="V78" s="2" t="s">
        <v>118</v>
      </c>
      <c r="W78" s="17">
        <v>116968695</v>
      </c>
    </row>
    <row r="79" spans="1:23" s="2" customFormat="1" x14ac:dyDescent="0.35">
      <c r="A79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CL_NEW-CLO_MEN_LEG_BLACK_S</v>
      </c>
      <c r="B79" s="19" t="s">
        <v>147</v>
      </c>
      <c r="C79" s="29" t="s">
        <v>71</v>
      </c>
      <c r="D79" s="12"/>
      <c r="E79" s="12">
        <v>4</v>
      </c>
      <c r="F79" s="20">
        <v>116968695</v>
      </c>
      <c r="G79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CL_NEW-CLO_MEN_LEG_BLACK_(S)</v>
      </c>
      <c r="H79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черные мужской 116968695 (LEG) (S)</v>
      </c>
      <c r="I79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CL_NEW-CLO_MEN_LEG_BLACK</v>
      </c>
      <c r="J79" s="60"/>
      <c r="K79" s="17"/>
      <c r="L79" s="5" t="s">
        <v>106</v>
      </c>
      <c r="M79" s="5"/>
      <c r="N79" s="5" t="s">
        <v>102</v>
      </c>
      <c r="O79" s="8" t="s">
        <v>100</v>
      </c>
      <c r="P79" s="2" t="s">
        <v>65</v>
      </c>
      <c r="R79" s="2" t="s">
        <v>105</v>
      </c>
      <c r="S79" s="2" t="s">
        <v>67</v>
      </c>
      <c r="U79" s="4">
        <f>_xlfn.XLOOKUP(Table25[[#This Row],[SKU_key]],[2]!ORder16.6.25334549[SKU_key],[2]!ORder16.6.25334549[weight kg],"",0,1)</f>
        <v>0.1262919896640827</v>
      </c>
      <c r="V79" s="2" t="s">
        <v>118</v>
      </c>
      <c r="W79" s="17">
        <v>116968695</v>
      </c>
    </row>
    <row r="80" spans="1:23" s="2" customFormat="1" x14ac:dyDescent="0.35">
      <c r="A80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CL_NEW-CLO_MEN_LEG_BLACK_M</v>
      </c>
      <c r="B80" s="19" t="s">
        <v>147</v>
      </c>
      <c r="C80" s="29" t="s">
        <v>66</v>
      </c>
      <c r="D80" s="12" t="s">
        <v>128</v>
      </c>
      <c r="E80" s="12">
        <v>18</v>
      </c>
      <c r="F80" s="20">
        <v>116968695</v>
      </c>
      <c r="G80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CL_NEW-CLO_MEN_LEG_BLACK_S 44-46_(M)</v>
      </c>
      <c r="H80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черные мужской S 44-46 116968695 (LEG) (M)</v>
      </c>
      <c r="I80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CL_NEW-CLO_MEN_LEG_BLACK</v>
      </c>
      <c r="J80" s="60"/>
      <c r="K80" s="17"/>
      <c r="L80" s="5" t="s">
        <v>106</v>
      </c>
      <c r="M80" s="5"/>
      <c r="N80" s="5" t="s">
        <v>102</v>
      </c>
      <c r="O80" s="8" t="s">
        <v>100</v>
      </c>
      <c r="P80" s="2" t="s">
        <v>65</v>
      </c>
      <c r="R80" s="2" t="s">
        <v>105</v>
      </c>
      <c r="S80" s="2" t="s">
        <v>67</v>
      </c>
      <c r="U80" s="4">
        <f>_xlfn.XLOOKUP(Table25[[#This Row],[SKU_key]],[2]!ORder16.6.25334549[SKU_key],[2]!ORder16.6.25334549[weight kg],"",0,1)</f>
        <v>0.1262919896640827</v>
      </c>
      <c r="V80" s="2" t="s">
        <v>118</v>
      </c>
      <c r="W80" s="17">
        <v>116968695</v>
      </c>
    </row>
    <row r="81" spans="1:23" s="2" customFormat="1" x14ac:dyDescent="0.35">
      <c r="A81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CL_NEW-CLO_MEN_LEG_BLACK_L</v>
      </c>
      <c r="B81" s="19" t="s">
        <v>147</v>
      </c>
      <c r="C81" s="29" t="s">
        <v>68</v>
      </c>
      <c r="D81" s="12" t="s">
        <v>157</v>
      </c>
      <c r="E81" s="12">
        <v>29</v>
      </c>
      <c r="F81" s="20">
        <v>116968695</v>
      </c>
      <c r="G81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CL_NEW-CLO_MEN_LEG_BLACK_M 48_(L)</v>
      </c>
      <c r="H81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черные мужской M 48 116968695 (LEG) (L)</v>
      </c>
      <c r="I81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CL_NEW-CLO_MEN_LEG_BLACK</v>
      </c>
      <c r="J81" s="60"/>
      <c r="K81" s="17"/>
      <c r="L81" s="5" t="s">
        <v>106</v>
      </c>
      <c r="M81" s="5"/>
      <c r="N81" s="5" t="s">
        <v>102</v>
      </c>
      <c r="O81" s="8" t="s">
        <v>100</v>
      </c>
      <c r="P81" s="2" t="s">
        <v>65</v>
      </c>
      <c r="R81" s="2" t="s">
        <v>105</v>
      </c>
      <c r="S81" s="2" t="s">
        <v>67</v>
      </c>
      <c r="U81" s="4">
        <f>_xlfn.XLOOKUP(Table25[[#This Row],[SKU_key]],[2]!ORder16.6.25334549[SKU_key],[2]!ORder16.6.25334549[weight kg],"",0,1)</f>
        <v>0.1262919896640827</v>
      </c>
      <c r="V81" s="2" t="s">
        <v>118</v>
      </c>
      <c r="W81" s="17">
        <v>116968695</v>
      </c>
    </row>
    <row r="82" spans="1:23" s="2" customFormat="1" x14ac:dyDescent="0.35">
      <c r="A82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CL_NEW-CLO_MEN_LEG_BLACK_XL</v>
      </c>
      <c r="B82" s="19" t="s">
        <v>147</v>
      </c>
      <c r="C82" s="29" t="s">
        <v>72</v>
      </c>
      <c r="D82" s="12" t="s">
        <v>156</v>
      </c>
      <c r="E82" s="12">
        <v>43</v>
      </c>
      <c r="F82" s="20">
        <v>116968695</v>
      </c>
      <c r="G82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CL_NEW-CLO_MEN_LEG_BLACK_L 50_(XL)</v>
      </c>
      <c r="H82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черные мужской L 50 116968695 (LEG) (XL)</v>
      </c>
      <c r="I82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CL_NEW-CLO_MEN_LEG_BLACK</v>
      </c>
      <c r="J82" s="60"/>
      <c r="K82" s="17"/>
      <c r="L82" s="5" t="s">
        <v>106</v>
      </c>
      <c r="M82" s="5"/>
      <c r="N82" s="5" t="s">
        <v>102</v>
      </c>
      <c r="O82" s="8" t="s">
        <v>100</v>
      </c>
      <c r="P82" s="2" t="s">
        <v>65</v>
      </c>
      <c r="R82" s="2" t="s">
        <v>105</v>
      </c>
      <c r="S82" s="2" t="s">
        <v>67</v>
      </c>
      <c r="U82" s="4">
        <f>_xlfn.XLOOKUP(Table25[[#This Row],[SKU_key]],[2]!ORder16.6.25334549[SKU_key],[2]!ORder16.6.25334549[weight kg],"",0,1)</f>
        <v>0.1262919896640827</v>
      </c>
      <c r="V82" s="2" t="s">
        <v>118</v>
      </c>
      <c r="W82" s="17">
        <v>116968695</v>
      </c>
    </row>
    <row r="83" spans="1:23" s="2" customFormat="1" x14ac:dyDescent="0.35">
      <c r="A83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CL_NEW-CLO_MEN_LEG_BLACK_2XL</v>
      </c>
      <c r="B83" s="19" t="s">
        <v>147</v>
      </c>
      <c r="C83" s="29" t="s">
        <v>73</v>
      </c>
      <c r="D83" s="12" t="s">
        <v>155</v>
      </c>
      <c r="E83" s="12">
        <v>41</v>
      </c>
      <c r="F83" s="20">
        <v>116968695</v>
      </c>
      <c r="G83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CL_NEW-CLO_MEN_LEG_BLACK_XL 52_(2XL)</v>
      </c>
      <c r="H83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черные мужской XL 52 116968695 (LEG) (2XL)</v>
      </c>
      <c r="I83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CL_NEW-CLO_MEN_LEG_BLACK</v>
      </c>
      <c r="J83" s="60"/>
      <c r="K83" s="17"/>
      <c r="L83" s="5" t="s">
        <v>106</v>
      </c>
      <c r="M83" s="5"/>
      <c r="N83" s="5" t="s">
        <v>102</v>
      </c>
      <c r="O83" s="8" t="s">
        <v>100</v>
      </c>
      <c r="P83" s="2" t="s">
        <v>65</v>
      </c>
      <c r="R83" s="2" t="s">
        <v>105</v>
      </c>
      <c r="S83" s="2" t="s">
        <v>67</v>
      </c>
      <c r="U83" s="4">
        <f>_xlfn.XLOOKUP(Table25[[#This Row],[SKU_key]],[2]!ORder16.6.25334549[SKU_key],[2]!ORder16.6.25334549[weight kg],"",0,1)</f>
        <v>0.1262919896640827</v>
      </c>
      <c r="V83" s="2" t="s">
        <v>118</v>
      </c>
      <c r="W83" s="17">
        <v>116968695</v>
      </c>
    </row>
    <row r="84" spans="1:23" s="2" customFormat="1" x14ac:dyDescent="0.35">
      <c r="A84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CL_NEW-CLO_MEN_LEG_BLACK_3XL</v>
      </c>
      <c r="B84" s="19" t="s">
        <v>147</v>
      </c>
      <c r="C84" s="29" t="s">
        <v>74</v>
      </c>
      <c r="D84" s="12" t="s">
        <v>154</v>
      </c>
      <c r="E84" s="24">
        <v>16</v>
      </c>
      <c r="F84" s="20">
        <v>116968695</v>
      </c>
      <c r="G84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CL_NEW-CLO_MEN_LEG_BLACK_2XL 54_(3XL)</v>
      </c>
      <c r="H84" s="32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черные мужской 2XL 54 116968695 (LEG) (3XL)</v>
      </c>
      <c r="I84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CL_NEW-CLO_MEN_LEG_BLACK</v>
      </c>
      <c r="J84" s="60"/>
      <c r="K84" s="17"/>
      <c r="L84" s="5" t="s">
        <v>106</v>
      </c>
      <c r="M84" s="5"/>
      <c r="N84" s="5" t="s">
        <v>102</v>
      </c>
      <c r="O84" s="8" t="s">
        <v>100</v>
      </c>
      <c r="P84" s="2" t="s">
        <v>65</v>
      </c>
      <c r="R84" s="2" t="s">
        <v>105</v>
      </c>
      <c r="S84" s="2" t="s">
        <v>67</v>
      </c>
      <c r="U84" s="4">
        <f>_xlfn.XLOOKUP(Table25[[#This Row],[SKU_key]],[2]!ORder16.6.25334549[SKU_key],[2]!ORder16.6.25334549[weight kg],"",0,1)</f>
        <v>0.1262919896640827</v>
      </c>
      <c r="V84" s="2" t="s">
        <v>118</v>
      </c>
      <c r="W84" s="17">
        <v>116968695</v>
      </c>
    </row>
    <row r="85" spans="1:23" s="2" customFormat="1" x14ac:dyDescent="0.35">
      <c r="A85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CL_NEW-CLO_MEN_LEG_BLACK_3XL</v>
      </c>
      <c r="B85" s="19" t="s">
        <v>147</v>
      </c>
      <c r="C85" s="29" t="s">
        <v>74</v>
      </c>
      <c r="D85" s="12" t="s">
        <v>135</v>
      </c>
      <c r="E85" s="24">
        <v>16</v>
      </c>
      <c r="F85" s="20">
        <v>116968695</v>
      </c>
      <c r="G85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CL_NEW-CLO_MEN_LEG_BLACK_3XL 54-56_(3XL)</v>
      </c>
      <c r="H85" s="32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черные мужской 3XL 54-56 116968695 (LEG) (3XL)</v>
      </c>
      <c r="I85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CL_NEW-CLO_MEN_LEG_BLACK</v>
      </c>
      <c r="J85" s="60"/>
      <c r="K85" s="17"/>
      <c r="L85" s="5" t="s">
        <v>106</v>
      </c>
      <c r="M85" s="5"/>
      <c r="N85" s="5" t="s">
        <v>102</v>
      </c>
      <c r="O85" s="8" t="s">
        <v>100</v>
      </c>
      <c r="P85" s="2" t="s">
        <v>65</v>
      </c>
      <c r="R85" s="2" t="s">
        <v>105</v>
      </c>
      <c r="S85" s="2" t="s">
        <v>67</v>
      </c>
      <c r="U85" s="4">
        <f>_xlfn.XLOOKUP(Table25[[#This Row],[SKU_key]],[2]!ORder16.6.25334549[SKU_key],[2]!ORder16.6.25334549[weight kg],"",0,1)</f>
        <v>0.1262919896640827</v>
      </c>
      <c r="V85" s="2" t="s">
        <v>118</v>
      </c>
      <c r="W85" s="17">
        <v>116968695</v>
      </c>
    </row>
    <row r="86" spans="1:23" s="2" customFormat="1" x14ac:dyDescent="0.35">
      <c r="A86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CL_NEW-CLO_MEN_TAICI_BLACK_S</v>
      </c>
      <c r="B86" s="19" t="s">
        <v>146</v>
      </c>
      <c r="C86" s="29" t="s">
        <v>71</v>
      </c>
      <c r="D86" s="12"/>
      <c r="E86" s="12">
        <v>3</v>
      </c>
      <c r="F86" s="17">
        <f>_xlfn.XLOOKUP(Table25[[#This Row],[SKU_key]],[2]!ORder16.6.25334549[SKU_key],[2]!ORder16.6.25334549[Artikul
kaspi],"",0,1)</f>
        <v>123591314</v>
      </c>
      <c r="G86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CL_NEW-CLO_MEN_TAICI_BLACK_(S)</v>
      </c>
      <c r="H86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Тайтсы черные мужской 123591314 (TAICI) (S)</v>
      </c>
      <c r="I86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CL_NEW-CLO_MEN_TAICI_BLACK</v>
      </c>
      <c r="J86" s="60"/>
      <c r="K86" s="17"/>
      <c r="L86" s="5" t="s">
        <v>106</v>
      </c>
      <c r="M86" s="5"/>
      <c r="N86" s="5" t="s">
        <v>102</v>
      </c>
      <c r="O86" s="8" t="s">
        <v>99</v>
      </c>
      <c r="P86" s="2" t="s">
        <v>65</v>
      </c>
      <c r="R86" s="2" t="s">
        <v>105</v>
      </c>
      <c r="S86" s="2" t="s">
        <v>67</v>
      </c>
      <c r="U86" s="4">
        <f>_xlfn.XLOOKUP(Table25[[#This Row],[SKU_key]],[2]!ORder16.6.25334549[SKU_key],[2]!ORder16.6.25334549[weight kg],"",0,1)</f>
        <v>0.1262919896640827</v>
      </c>
      <c r="V86" s="2" t="s">
        <v>118</v>
      </c>
      <c r="W86" s="17"/>
    </row>
    <row r="87" spans="1:23" s="2" customFormat="1" x14ac:dyDescent="0.35">
      <c r="A87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CL_NEW-CLO_MEN_TAICI_BLACK_M</v>
      </c>
      <c r="B87" s="19" t="s">
        <v>146</v>
      </c>
      <c r="C87" s="29" t="s">
        <v>66</v>
      </c>
      <c r="D87" s="12" t="s">
        <v>128</v>
      </c>
      <c r="E87" s="12">
        <v>14</v>
      </c>
      <c r="F87" s="29">
        <f>_xlfn.XLOOKUP(Table25[[#This Row],[SKU_key]],[2]!ORder16.6.25334549[SKU_key],[2]!ORder16.6.25334549[Artikul
kaspi],"",0,1)</f>
        <v>123591314</v>
      </c>
      <c r="G87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CL_NEW-CLO_MEN_TAICI_BLACK_S 44-46_(M)</v>
      </c>
      <c r="H87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Тайтсы черные мужской S 44-46 123591314 (TAICI) (M)</v>
      </c>
      <c r="I87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CL_NEW-CLO_MEN_TAICI_BLACK</v>
      </c>
      <c r="J87" s="60"/>
      <c r="K87" s="17"/>
      <c r="L87" s="5" t="s">
        <v>106</v>
      </c>
      <c r="M87" s="5"/>
      <c r="N87" s="5" t="s">
        <v>102</v>
      </c>
      <c r="O87" s="8" t="s">
        <v>99</v>
      </c>
      <c r="P87" s="2" t="s">
        <v>65</v>
      </c>
      <c r="R87" s="2" t="s">
        <v>105</v>
      </c>
      <c r="S87" s="2" t="s">
        <v>67</v>
      </c>
      <c r="U87" s="4">
        <f>_xlfn.XLOOKUP(Table25[[#This Row],[SKU_key]],[2]!ORder16.6.25334549[SKU_key],[2]!ORder16.6.25334549[weight kg],"",0,1)</f>
        <v>0.1262919896640827</v>
      </c>
      <c r="V87" s="2" t="s">
        <v>118</v>
      </c>
      <c r="W87" s="17"/>
    </row>
    <row r="88" spans="1:23" s="2" customFormat="1" x14ac:dyDescent="0.35">
      <c r="A88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CL_NEW-CLO_MEN_TAICI_BLACK_L</v>
      </c>
      <c r="B88" s="19" t="s">
        <v>146</v>
      </c>
      <c r="C88" s="29" t="s">
        <v>68</v>
      </c>
      <c r="D88" s="12" t="s">
        <v>129</v>
      </c>
      <c r="E88" s="12">
        <v>24</v>
      </c>
      <c r="F88" s="29">
        <f>_xlfn.XLOOKUP(Table25[[#This Row],[SKU_key]],[2]!ORder16.6.25334549[SKU_key],[2]!ORder16.6.25334549[Artikul
kaspi],"",0,1)</f>
        <v>123591314</v>
      </c>
      <c r="G88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CL_NEW-CLO_MEN_TAICI_BLACK_M 46-48_(L)</v>
      </c>
      <c r="H88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Тайтсы черные мужской M 46-48 123591314 (TAICI) (L)</v>
      </c>
      <c r="I88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CL_NEW-CLO_MEN_TAICI_BLACK</v>
      </c>
      <c r="J88" s="60"/>
      <c r="K88" s="17"/>
      <c r="L88" s="5" t="s">
        <v>106</v>
      </c>
      <c r="M88" s="5"/>
      <c r="N88" s="5" t="s">
        <v>102</v>
      </c>
      <c r="O88" s="8" t="s">
        <v>99</v>
      </c>
      <c r="P88" s="2" t="s">
        <v>65</v>
      </c>
      <c r="R88" s="2" t="s">
        <v>105</v>
      </c>
      <c r="S88" s="2" t="s">
        <v>67</v>
      </c>
      <c r="U88" s="4">
        <f>_xlfn.XLOOKUP(Table25[[#This Row],[SKU_key]],[2]!ORder16.6.25334549[SKU_key],[2]!ORder16.6.25334549[weight kg],"",0,1)</f>
        <v>0.1262919896640827</v>
      </c>
      <c r="V88" s="2" t="s">
        <v>118</v>
      </c>
      <c r="W88" s="17"/>
    </row>
    <row r="89" spans="1:23" s="2" customFormat="1" x14ac:dyDescent="0.35">
      <c r="A89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CL_NEW-CLO_MEN_TAICI_BLACK_XL</v>
      </c>
      <c r="B89" s="19" t="s">
        <v>146</v>
      </c>
      <c r="C89" s="29" t="s">
        <v>72</v>
      </c>
      <c r="D89" s="12" t="s">
        <v>130</v>
      </c>
      <c r="E89" s="12">
        <v>40</v>
      </c>
      <c r="F89" s="29">
        <f>_xlfn.XLOOKUP(Table25[[#This Row],[SKU_key]],[2]!ORder16.6.25334549[SKU_key],[2]!ORder16.6.25334549[Artikul
kaspi],"",0,1)</f>
        <v>123591314</v>
      </c>
      <c r="G89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CL_NEW-CLO_MEN_TAICI_BLACK_L 48-50_(XL)</v>
      </c>
      <c r="H89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Тайтсы черные мужской L 48-50 123591314 (TAICI) (XL)</v>
      </c>
      <c r="I89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CL_NEW-CLO_MEN_TAICI_BLACK</v>
      </c>
      <c r="J89" s="60"/>
      <c r="K89" s="17"/>
      <c r="L89" s="5" t="s">
        <v>106</v>
      </c>
      <c r="M89" s="5"/>
      <c r="N89" s="5" t="s">
        <v>102</v>
      </c>
      <c r="O89" s="8" t="s">
        <v>99</v>
      </c>
      <c r="P89" s="2" t="s">
        <v>65</v>
      </c>
      <c r="R89" s="2" t="s">
        <v>105</v>
      </c>
      <c r="S89" s="2" t="s">
        <v>67</v>
      </c>
      <c r="U89" s="4">
        <f>_xlfn.XLOOKUP(Table25[[#This Row],[SKU_key]],[2]!ORder16.6.25334549[SKU_key],[2]!ORder16.6.25334549[weight kg],"",0,1)</f>
        <v>0.1262919896640827</v>
      </c>
      <c r="V89" s="2" t="s">
        <v>118</v>
      </c>
      <c r="W89" s="17"/>
    </row>
    <row r="90" spans="1:23" s="2" customFormat="1" x14ac:dyDescent="0.35">
      <c r="A90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CL_NEW-CLO_MEN_TAICI_BLACK_2XL</v>
      </c>
      <c r="B90" s="19" t="s">
        <v>146</v>
      </c>
      <c r="C90" s="29" t="s">
        <v>73</v>
      </c>
      <c r="D90" s="12" t="s">
        <v>133</v>
      </c>
      <c r="E90" s="12">
        <v>34</v>
      </c>
      <c r="F90" s="29">
        <f>_xlfn.XLOOKUP(Table25[[#This Row],[SKU_key]],[2]!ORder16.6.25334549[SKU_key],[2]!ORder16.6.25334549[Artikul
kaspi],"",0,1)</f>
        <v>123591314</v>
      </c>
      <c r="G90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CL_NEW-CLO_MEN_TAICI_BLACK_XL 50-52_(2XL)</v>
      </c>
      <c r="H90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Тайтсы черные мужской XL 50-52 123591314 (TAICI) (2XL)</v>
      </c>
      <c r="I90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CL_NEW-CLO_MEN_TAICI_BLACK</v>
      </c>
      <c r="J90" s="60"/>
      <c r="K90" s="17"/>
      <c r="L90" s="5" t="s">
        <v>106</v>
      </c>
      <c r="M90" s="5"/>
      <c r="N90" s="5" t="s">
        <v>102</v>
      </c>
      <c r="O90" s="8" t="s">
        <v>99</v>
      </c>
      <c r="P90" s="2" t="s">
        <v>65</v>
      </c>
      <c r="R90" s="2" t="s">
        <v>105</v>
      </c>
      <c r="S90" s="2" t="s">
        <v>67</v>
      </c>
      <c r="U90" s="4">
        <f>_xlfn.XLOOKUP(Table25[[#This Row],[SKU_key]],[2]!ORder16.6.25334549[SKU_key],[2]!ORder16.6.25334549[weight kg],"",0,1)</f>
        <v>0.1262919896640827</v>
      </c>
      <c r="V90" s="2" t="s">
        <v>118</v>
      </c>
      <c r="W90" s="17"/>
    </row>
    <row r="91" spans="1:23" s="2" customFormat="1" x14ac:dyDescent="0.35">
      <c r="A91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CL_NEW-CLO_MEN_TAICI_BLACK_3XL</v>
      </c>
      <c r="B91" s="19" t="s">
        <v>146</v>
      </c>
      <c r="C91" s="29" t="s">
        <v>74</v>
      </c>
      <c r="D91" s="12" t="s">
        <v>134</v>
      </c>
      <c r="E91" s="24">
        <v>12</v>
      </c>
      <c r="F91" s="29">
        <f>_xlfn.XLOOKUP(Table25[[#This Row],[SKU_key]],[2]!ORder16.6.25334549[SKU_key],[2]!ORder16.6.25334549[Artikul
kaspi],"",0,1)</f>
        <v>123591314</v>
      </c>
      <c r="G91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CL_NEW-CLO_MEN_TAICI_BLACK_2XL 52-54_(3XL)</v>
      </c>
      <c r="H91" s="32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Тайтсы черные мужской 2XL 52-54 123591314 (TAICI) (3XL)</v>
      </c>
      <c r="I91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CL_NEW-CLO_MEN_TAICI_BLACK</v>
      </c>
      <c r="J91" s="60"/>
      <c r="K91" s="17"/>
      <c r="L91" s="5" t="s">
        <v>106</v>
      </c>
      <c r="M91" s="5"/>
      <c r="N91" s="5" t="s">
        <v>102</v>
      </c>
      <c r="O91" s="8" t="s">
        <v>99</v>
      </c>
      <c r="P91" s="2" t="s">
        <v>65</v>
      </c>
      <c r="R91" s="2" t="s">
        <v>105</v>
      </c>
      <c r="S91" s="2" t="s">
        <v>67</v>
      </c>
      <c r="U91" s="4">
        <f>_xlfn.XLOOKUP(Table25[[#This Row],[SKU_key]],[2]!ORder16.6.25334549[SKU_key],[2]!ORder16.6.25334549[weight kg],"",0,1)</f>
        <v>0.1262919896640827</v>
      </c>
      <c r="V91" s="2" t="s">
        <v>118</v>
      </c>
      <c r="W91" s="17"/>
    </row>
    <row r="92" spans="1:23" s="2" customFormat="1" x14ac:dyDescent="0.35">
      <c r="A92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CL_NEW-CLO_MEN_TAICI_BLACK_3XL</v>
      </c>
      <c r="B92" s="19" t="s">
        <v>146</v>
      </c>
      <c r="C92" s="29" t="s">
        <v>74</v>
      </c>
      <c r="D92" s="12" t="s">
        <v>135</v>
      </c>
      <c r="E92" s="24">
        <v>12</v>
      </c>
      <c r="F92" s="29">
        <f>_xlfn.XLOOKUP(Table25[[#This Row],[SKU_key]],[2]!ORder16.6.25334549[SKU_key],[2]!ORder16.6.25334549[Artikul
kaspi],"",0,1)</f>
        <v>123591314</v>
      </c>
      <c r="G92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CL_NEW-CLO_MEN_TAICI_BLACK_3XL 54-56_(3XL)</v>
      </c>
      <c r="H92" s="32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Тайтсы черные мужской 3XL 54-56 123591314 (TAICI) (3XL)</v>
      </c>
      <c r="I92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CL_NEW-CLO_MEN_TAICI_BLACK</v>
      </c>
      <c r="J92" s="60"/>
      <c r="K92" s="17"/>
      <c r="L92" s="5" t="s">
        <v>106</v>
      </c>
      <c r="M92" s="5"/>
      <c r="N92" s="5" t="s">
        <v>102</v>
      </c>
      <c r="O92" s="8" t="s">
        <v>99</v>
      </c>
      <c r="P92" s="2" t="s">
        <v>65</v>
      </c>
      <c r="R92" s="2" t="s">
        <v>105</v>
      </c>
      <c r="S92" s="2" t="s">
        <v>67</v>
      </c>
      <c r="U92" s="4">
        <f>_xlfn.XLOOKUP(Table25[[#This Row],[SKU_key]],[2]!ORder16.6.25334549[SKU_key],[2]!ORder16.6.25334549[weight kg],"",0,1)</f>
        <v>0.1262919896640827</v>
      </c>
      <c r="V92" s="2" t="s">
        <v>118</v>
      </c>
      <c r="W92" s="17"/>
    </row>
    <row r="93" spans="1:23" s="2" customFormat="1" x14ac:dyDescent="0.35">
      <c r="A93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CL_NEW-CLO_MEN_LEG_WHITE_S</v>
      </c>
      <c r="B93" s="19" t="s">
        <v>158</v>
      </c>
      <c r="C93" s="29" t="s">
        <v>71</v>
      </c>
      <c r="D93" s="12"/>
      <c r="E93" s="12">
        <v>12</v>
      </c>
      <c r="F93" s="17">
        <f>_xlfn.XLOOKUP(Table25[[#This Row],[SKU_key]],[2]!ORder16.6.25334549[SKU_key],[2]!ORder16.6.25334549[Artikul
kaspi],"",0,1)</f>
        <v>118808622</v>
      </c>
      <c r="G93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CL_NEW-CLO_MEN_LEG_WHITE_(S)</v>
      </c>
      <c r="H93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белый мужской 118808622 (LEG) (S)</v>
      </c>
      <c r="I93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CL_NEW-CLO_MEN_LEG_WHITE</v>
      </c>
      <c r="J93" s="60"/>
      <c r="K93" s="17"/>
      <c r="L93" s="5" t="s">
        <v>106</v>
      </c>
      <c r="M93" s="5"/>
      <c r="N93" s="5" t="s">
        <v>102</v>
      </c>
      <c r="O93" s="8" t="s">
        <v>100</v>
      </c>
      <c r="P93" s="2" t="s">
        <v>69</v>
      </c>
      <c r="R93" s="2" t="s">
        <v>105</v>
      </c>
      <c r="S93" s="2" t="s">
        <v>67</v>
      </c>
      <c r="U93" s="4">
        <f>_xlfn.XLOOKUP(Table25[[#This Row],[SKU_key]],[2]!ORder16.6.25334549[SKU_key],[2]!ORder16.6.25334549[weight kg],"",0,1)</f>
        <v>0.1262919896640827</v>
      </c>
      <c r="V93" s="2" t="s">
        <v>118</v>
      </c>
      <c r="W93" s="17"/>
    </row>
    <row r="94" spans="1:23" s="2" customFormat="1" x14ac:dyDescent="0.35">
      <c r="A94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CL_NEW-CLO_MEN_LEG_WHITE_M</v>
      </c>
      <c r="B94" s="19" t="s">
        <v>158</v>
      </c>
      <c r="C94" s="29" t="s">
        <v>66</v>
      </c>
      <c r="D94" s="12" t="s">
        <v>128</v>
      </c>
      <c r="E94" s="12">
        <v>50</v>
      </c>
      <c r="F94" s="29">
        <f>_xlfn.XLOOKUP(Table25[[#This Row],[SKU_key]],[2]!ORder16.6.25334549[SKU_key],[2]!ORder16.6.25334549[Artikul
kaspi],"",0,1)</f>
        <v>118808622</v>
      </c>
      <c r="G94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CL_NEW-CLO_MEN_LEG_WHITE_S 44-46_(M)</v>
      </c>
      <c r="H94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белый мужской S 44-46 118808622 (LEG) (M)</v>
      </c>
      <c r="I94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CL_NEW-CLO_MEN_LEG_WHITE</v>
      </c>
      <c r="J94" s="60"/>
      <c r="K94" s="17"/>
      <c r="L94" s="5" t="s">
        <v>106</v>
      </c>
      <c r="M94" s="5"/>
      <c r="N94" s="5" t="s">
        <v>102</v>
      </c>
      <c r="O94" s="8" t="s">
        <v>100</v>
      </c>
      <c r="P94" s="2" t="s">
        <v>69</v>
      </c>
      <c r="R94" s="2" t="s">
        <v>105</v>
      </c>
      <c r="S94" s="2" t="s">
        <v>67</v>
      </c>
      <c r="U94" s="4">
        <f>_xlfn.XLOOKUP(Table25[[#This Row],[SKU_key]],[2]!ORder16.6.25334549[SKU_key],[2]!ORder16.6.25334549[weight kg],"",0,1)</f>
        <v>0.1262919896640827</v>
      </c>
      <c r="V94" s="2" t="s">
        <v>118</v>
      </c>
      <c r="W94" s="17"/>
    </row>
    <row r="95" spans="1:23" s="2" customFormat="1" x14ac:dyDescent="0.35">
      <c r="A95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CL_NEW-CLO_MEN_LEG_WHITE_L</v>
      </c>
      <c r="B95" s="19" t="s">
        <v>158</v>
      </c>
      <c r="C95" s="29" t="s">
        <v>68</v>
      </c>
      <c r="D95" s="12" t="s">
        <v>157</v>
      </c>
      <c r="E95" s="12">
        <v>77</v>
      </c>
      <c r="F95" s="29">
        <f>_xlfn.XLOOKUP(Table25[[#This Row],[SKU_key]],[2]!ORder16.6.25334549[SKU_key],[2]!ORder16.6.25334549[Artikul
kaspi],"",0,1)</f>
        <v>118808622</v>
      </c>
      <c r="G95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CL_NEW-CLO_MEN_LEG_WHITE_M 48_(L)</v>
      </c>
      <c r="H95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белый мужской M 48 118808622 (LEG) (L)</v>
      </c>
      <c r="I95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CL_NEW-CLO_MEN_LEG_WHITE</v>
      </c>
      <c r="J95" s="60"/>
      <c r="K95" s="17"/>
      <c r="L95" s="5" t="s">
        <v>106</v>
      </c>
      <c r="M95" s="5"/>
      <c r="N95" s="5" t="s">
        <v>102</v>
      </c>
      <c r="O95" s="8" t="s">
        <v>100</v>
      </c>
      <c r="P95" s="2" t="s">
        <v>69</v>
      </c>
      <c r="R95" s="2" t="s">
        <v>105</v>
      </c>
      <c r="S95" s="2" t="s">
        <v>67</v>
      </c>
      <c r="U95" s="4">
        <f>_xlfn.XLOOKUP(Table25[[#This Row],[SKU_key]],[2]!ORder16.6.25334549[SKU_key],[2]!ORder16.6.25334549[weight kg],"",0,1)</f>
        <v>0.1262919896640827</v>
      </c>
      <c r="V95" s="2" t="s">
        <v>118</v>
      </c>
      <c r="W95" s="17"/>
    </row>
    <row r="96" spans="1:23" s="2" customFormat="1" x14ac:dyDescent="0.35">
      <c r="A96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CL_NEW-CLO_MEN_LEG_WHITE_XL</v>
      </c>
      <c r="B96" s="19" t="s">
        <v>158</v>
      </c>
      <c r="C96" s="29" t="s">
        <v>72</v>
      </c>
      <c r="D96" s="12" t="s">
        <v>156</v>
      </c>
      <c r="E96" s="12">
        <v>124</v>
      </c>
      <c r="F96" s="29">
        <f>_xlfn.XLOOKUP(Table25[[#This Row],[SKU_key]],[2]!ORder16.6.25334549[SKU_key],[2]!ORder16.6.25334549[Artikul
kaspi],"",0,1)</f>
        <v>118808622</v>
      </c>
      <c r="G96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CL_NEW-CLO_MEN_LEG_WHITE_L 50_(XL)</v>
      </c>
      <c r="H96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белый мужской L 50 118808622 (LEG) (XL)</v>
      </c>
      <c r="I96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CL_NEW-CLO_MEN_LEG_WHITE</v>
      </c>
      <c r="J96" s="60"/>
      <c r="K96" s="17"/>
      <c r="L96" s="5" t="s">
        <v>106</v>
      </c>
      <c r="M96" s="5"/>
      <c r="N96" s="5" t="s">
        <v>102</v>
      </c>
      <c r="O96" s="8" t="s">
        <v>100</v>
      </c>
      <c r="P96" s="2" t="s">
        <v>69</v>
      </c>
      <c r="R96" s="2" t="s">
        <v>105</v>
      </c>
      <c r="S96" s="2" t="s">
        <v>67</v>
      </c>
      <c r="U96" s="4">
        <f>_xlfn.XLOOKUP(Table25[[#This Row],[SKU_key]],[2]!ORder16.6.25334549[SKU_key],[2]!ORder16.6.25334549[weight kg],"",0,1)</f>
        <v>0.1262919896640827</v>
      </c>
      <c r="V96" s="2" t="s">
        <v>118</v>
      </c>
      <c r="W96" s="17"/>
    </row>
    <row r="97" spans="1:23" s="2" customFormat="1" x14ac:dyDescent="0.35">
      <c r="A97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CL_NEW-CLO_MEN_LEG_WHITE_2XL</v>
      </c>
      <c r="B97" s="19" t="s">
        <v>158</v>
      </c>
      <c r="C97" s="29" t="s">
        <v>73</v>
      </c>
      <c r="D97" s="12" t="s">
        <v>155</v>
      </c>
      <c r="E97" s="12">
        <v>115</v>
      </c>
      <c r="F97" s="29">
        <f>_xlfn.XLOOKUP(Table25[[#This Row],[SKU_key]],[2]!ORder16.6.25334549[SKU_key],[2]!ORder16.6.25334549[Artikul
kaspi],"",0,1)</f>
        <v>118808622</v>
      </c>
      <c r="G97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CL_NEW-CLO_MEN_LEG_WHITE_XL 52_(2XL)</v>
      </c>
      <c r="H97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белый мужской XL 52 118808622 (LEG) (2XL)</v>
      </c>
      <c r="I97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CL_NEW-CLO_MEN_LEG_WHITE</v>
      </c>
      <c r="J97" s="60"/>
      <c r="K97" s="17"/>
      <c r="L97" s="5" t="s">
        <v>106</v>
      </c>
      <c r="M97" s="5"/>
      <c r="N97" s="5" t="s">
        <v>102</v>
      </c>
      <c r="O97" s="8" t="s">
        <v>100</v>
      </c>
      <c r="P97" s="2" t="s">
        <v>69</v>
      </c>
      <c r="R97" s="2" t="s">
        <v>105</v>
      </c>
      <c r="S97" s="2" t="s">
        <v>67</v>
      </c>
      <c r="U97" s="4">
        <f>_xlfn.XLOOKUP(Table25[[#This Row],[SKU_key]],[2]!ORder16.6.25334549[SKU_key],[2]!ORder16.6.25334549[weight kg],"",0,1)</f>
        <v>0.1262919896640827</v>
      </c>
      <c r="V97" s="2" t="s">
        <v>118</v>
      </c>
      <c r="W97" s="17"/>
    </row>
    <row r="98" spans="1:23" s="2" customFormat="1" x14ac:dyDescent="0.35">
      <c r="A98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CL_NEW-CLO_MEN_LEG_WHITE_3XL</v>
      </c>
      <c r="B98" s="19" t="s">
        <v>158</v>
      </c>
      <c r="C98" s="29" t="s">
        <v>74</v>
      </c>
      <c r="D98" s="12" t="s">
        <v>154</v>
      </c>
      <c r="E98" s="24">
        <v>47</v>
      </c>
      <c r="F98" s="29">
        <f>_xlfn.XLOOKUP(Table25[[#This Row],[SKU_key]],[2]!ORder16.6.25334549[SKU_key],[2]!ORder16.6.25334549[Artikul
kaspi],"",0,1)</f>
        <v>118808622</v>
      </c>
      <c r="G98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CL_NEW-CLO_MEN_LEG_WHITE_2XL 54_(3XL)</v>
      </c>
      <c r="H98" s="32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белый мужской 2XL 54 118808622 (LEG) (3XL)</v>
      </c>
      <c r="I98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CL_NEW-CLO_MEN_LEG_WHITE</v>
      </c>
      <c r="J98" s="60"/>
      <c r="K98" s="17"/>
      <c r="L98" s="5" t="s">
        <v>106</v>
      </c>
      <c r="M98" s="5"/>
      <c r="N98" s="5" t="s">
        <v>102</v>
      </c>
      <c r="O98" s="8" t="s">
        <v>100</v>
      </c>
      <c r="P98" s="2" t="s">
        <v>69</v>
      </c>
      <c r="R98" s="2" t="s">
        <v>105</v>
      </c>
      <c r="S98" s="2" t="s">
        <v>67</v>
      </c>
      <c r="U98" s="4">
        <f>_xlfn.XLOOKUP(Table25[[#This Row],[SKU_key]],[2]!ORder16.6.25334549[SKU_key],[2]!ORder16.6.25334549[weight kg],"",0,1)</f>
        <v>0.1262919896640827</v>
      </c>
      <c r="V98" s="2" t="s">
        <v>118</v>
      </c>
      <c r="W98" s="17"/>
    </row>
    <row r="99" spans="1:23" s="2" customFormat="1" x14ac:dyDescent="0.35">
      <c r="A99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CL_NEW-CLO_MEN_LEG_WHITE_3XL</v>
      </c>
      <c r="B99" s="19" t="s">
        <v>158</v>
      </c>
      <c r="C99" s="29" t="s">
        <v>74</v>
      </c>
      <c r="D99" s="25" t="s">
        <v>135</v>
      </c>
      <c r="E99" s="24">
        <v>47</v>
      </c>
      <c r="F99" s="29">
        <f>_xlfn.XLOOKUP(Table25[[#This Row],[SKU_key]],[2]!ORder16.6.25334549[SKU_key],[2]!ORder16.6.25334549[Artikul
kaspi],"",0,1)</f>
        <v>118808622</v>
      </c>
      <c r="G99" s="43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CL_NEW-CLO_MEN_LEG_WHITE_3XL 54-56_(3XL)</v>
      </c>
      <c r="H99" s="32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Леггинсы белый мужской 3XL 54-56 118808622 (LEG) (3XL)</v>
      </c>
      <c r="I99" s="35" t="str">
        <f>UPPER(_xlfn.TEXTJOIN("_",TRUE,Table25[[#This Row],[Product_Type]],Table25[[#This Row],[Sub_Category]],Table25[[#This Row],[Brend]],Table25[[#This Row],[Gender]],Table25[[#This Row],[Model]],Table25[[#This Row],[Color]],))</f>
        <v>CL_NEW-CLO_MEN_LEG_WHITE</v>
      </c>
      <c r="J99" s="60"/>
      <c r="K99" s="17"/>
      <c r="L99" s="5" t="s">
        <v>106</v>
      </c>
      <c r="M99" s="5"/>
      <c r="N99" s="5" t="s">
        <v>102</v>
      </c>
      <c r="O99" s="8" t="s">
        <v>100</v>
      </c>
      <c r="P99" s="2" t="s">
        <v>69</v>
      </c>
      <c r="R99" s="2" t="s">
        <v>105</v>
      </c>
      <c r="S99" s="2" t="s">
        <v>67</v>
      </c>
      <c r="U99" s="4">
        <f>_xlfn.XLOOKUP(Table25[[#This Row],[SKU_key]],[2]!ORder16.6.25334549[SKU_key],[2]!ORder16.6.25334549[weight kg],"",0,1)</f>
        <v>0.1262919896640827</v>
      </c>
      <c r="V99" s="2" t="s">
        <v>118</v>
      </c>
      <c r="W99" s="17"/>
    </row>
    <row r="100" spans="1:23" s="2" customFormat="1" x14ac:dyDescent="0.35">
      <c r="A100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CL_OC_MEN_PRINT51_BLACK_S</v>
      </c>
      <c r="B100" s="19"/>
      <c r="C100" s="12" t="s">
        <v>71</v>
      </c>
      <c r="D100" s="12"/>
      <c r="E100" s="12"/>
      <c r="F100" s="16" t="str">
        <f>_xlfn.XLOOKUP(Table25[[#This Row],[SKU_key]],[2]!ORder16.6.25334549[SKU_key],[2]!ORder16.6.25334549[Artikul
kaspi],"",0,1)</f>
        <v/>
      </c>
      <c r="G100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CL_OC_MEN_PRINT51_BLACK_(S)</v>
      </c>
      <c r="H100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(Print51) (S)</v>
      </c>
      <c r="I100" s="35" t="str">
        <f>UPPER(_xlfn.TEXTJOIN("_",TRUE,Table25[[#This Row],[Product_Type]],Table25[[#This Row],[Sub_Category]],Table25[[#This Row],[Brend]],Table25[[#This Row],[Gender]],Table25[[#This Row],[Model]],Table25[[#This Row],[Color]],))</f>
        <v>CL_OC_MEN_PRINT51_BLACK</v>
      </c>
      <c r="J100" s="58"/>
      <c r="K100" s="16"/>
      <c r="L100" s="5" t="s">
        <v>106</v>
      </c>
      <c r="M100" s="5"/>
      <c r="N100" s="5" t="s">
        <v>189</v>
      </c>
      <c r="O100" s="2" t="s">
        <v>70</v>
      </c>
      <c r="P100" s="2" t="s">
        <v>65</v>
      </c>
      <c r="R100" s="2" t="s">
        <v>105</v>
      </c>
      <c r="S100" s="2" t="s">
        <v>67</v>
      </c>
      <c r="T100" s="2">
        <v>47</v>
      </c>
      <c r="U100" s="4">
        <v>0.95</v>
      </c>
      <c r="W100" s="16"/>
    </row>
    <row r="101" spans="1:23" s="2" customFormat="1" x14ac:dyDescent="0.35">
      <c r="A101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CL_OC_MEN_PRINT51_BLACK_M</v>
      </c>
      <c r="B101" s="19"/>
      <c r="C101" s="12" t="s">
        <v>66</v>
      </c>
      <c r="D101" s="12"/>
      <c r="E101" s="12"/>
      <c r="F101" s="16" t="str">
        <f>_xlfn.XLOOKUP(Table25[[#This Row],[SKU_key]],[2]!ORder16.6.25334549[SKU_key],[2]!ORder16.6.25334549[Artikul
kaspi],"",0,1)</f>
        <v/>
      </c>
      <c r="G101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CL_OC_MEN_PRINT51_BLACK_(M)</v>
      </c>
      <c r="H101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(Print51) (M)</v>
      </c>
      <c r="I101" s="35" t="str">
        <f>UPPER(_xlfn.TEXTJOIN("_",TRUE,Table25[[#This Row],[Product_Type]],Table25[[#This Row],[Sub_Category]],Table25[[#This Row],[Brend]],Table25[[#This Row],[Gender]],Table25[[#This Row],[Model]],Table25[[#This Row],[Color]],))</f>
        <v>CL_OC_MEN_PRINT51_BLACK</v>
      </c>
      <c r="J101" s="58"/>
      <c r="K101" s="16"/>
      <c r="L101" s="5" t="s">
        <v>106</v>
      </c>
      <c r="M101" s="5"/>
      <c r="N101" s="5" t="s">
        <v>189</v>
      </c>
      <c r="O101" s="2" t="s">
        <v>70</v>
      </c>
      <c r="P101" s="2" t="s">
        <v>65</v>
      </c>
      <c r="R101" s="2" t="s">
        <v>105</v>
      </c>
      <c r="S101" s="2" t="s">
        <v>67</v>
      </c>
      <c r="T101" s="2">
        <v>47</v>
      </c>
      <c r="U101" s="4">
        <v>0.95</v>
      </c>
      <c r="W101" s="16"/>
    </row>
    <row r="102" spans="1:23" s="2" customFormat="1" x14ac:dyDescent="0.35">
      <c r="A102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CL_OC_MEN_PRINT51_BLACK_L</v>
      </c>
      <c r="B102" s="19"/>
      <c r="C102" s="12" t="s">
        <v>68</v>
      </c>
      <c r="D102" s="12"/>
      <c r="E102" s="12"/>
      <c r="F102" s="16" t="str">
        <f>_xlfn.XLOOKUP(Table25[[#This Row],[SKU_key]],[2]!ORder16.6.25334549[SKU_key],[2]!ORder16.6.25334549[Artikul
kaspi],"",0,1)</f>
        <v/>
      </c>
      <c r="G102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CL_OC_MEN_PRINT51_BLACK_(L)</v>
      </c>
      <c r="H102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(Print51) (L)</v>
      </c>
      <c r="I102" s="35" t="str">
        <f>UPPER(_xlfn.TEXTJOIN("_",TRUE,Table25[[#This Row],[Product_Type]],Table25[[#This Row],[Sub_Category]],Table25[[#This Row],[Brend]],Table25[[#This Row],[Gender]],Table25[[#This Row],[Model]],Table25[[#This Row],[Color]],))</f>
        <v>CL_OC_MEN_PRINT51_BLACK</v>
      </c>
      <c r="J102" s="58"/>
      <c r="K102" s="16"/>
      <c r="L102" s="5" t="s">
        <v>106</v>
      </c>
      <c r="M102" s="5"/>
      <c r="N102" s="5" t="s">
        <v>189</v>
      </c>
      <c r="O102" s="2" t="s">
        <v>70</v>
      </c>
      <c r="P102" s="2" t="s">
        <v>65</v>
      </c>
      <c r="R102" s="2" t="s">
        <v>105</v>
      </c>
      <c r="S102" s="2" t="s">
        <v>67</v>
      </c>
      <c r="T102" s="2">
        <v>47</v>
      </c>
      <c r="U102" s="4">
        <v>0.95</v>
      </c>
      <c r="W102" s="16"/>
    </row>
    <row r="103" spans="1:23" s="2" customFormat="1" x14ac:dyDescent="0.35">
      <c r="A103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CL_OC_MEN_PRINT51_BLACK_XL</v>
      </c>
      <c r="B103" s="19"/>
      <c r="C103" s="12" t="s">
        <v>72</v>
      </c>
      <c r="D103" s="12"/>
      <c r="E103" s="12"/>
      <c r="F103" s="16" t="str">
        <f>_xlfn.XLOOKUP(Table25[[#This Row],[SKU_key]],[2]!ORder16.6.25334549[SKU_key],[2]!ORder16.6.25334549[Artikul
kaspi],"",0,1)</f>
        <v/>
      </c>
      <c r="G103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CL_OC_MEN_PRINT51_BLACK_(XL)</v>
      </c>
      <c r="H103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(Print51) (XL)</v>
      </c>
      <c r="I103" s="35" t="str">
        <f>UPPER(_xlfn.TEXTJOIN("_",TRUE,Table25[[#This Row],[Product_Type]],Table25[[#This Row],[Sub_Category]],Table25[[#This Row],[Brend]],Table25[[#This Row],[Gender]],Table25[[#This Row],[Model]],Table25[[#This Row],[Color]],))</f>
        <v>CL_OC_MEN_PRINT51_BLACK</v>
      </c>
      <c r="J103" s="58"/>
      <c r="K103" s="16"/>
      <c r="L103" s="5" t="s">
        <v>106</v>
      </c>
      <c r="M103" s="5"/>
      <c r="N103" s="5" t="s">
        <v>189</v>
      </c>
      <c r="O103" s="2" t="s">
        <v>70</v>
      </c>
      <c r="P103" s="2" t="s">
        <v>65</v>
      </c>
      <c r="R103" s="2" t="s">
        <v>105</v>
      </c>
      <c r="S103" s="2" t="s">
        <v>67</v>
      </c>
      <c r="T103" s="2">
        <v>47</v>
      </c>
      <c r="U103" s="4">
        <v>0.95</v>
      </c>
      <c r="W103" s="16"/>
    </row>
    <row r="104" spans="1:23" s="2" customFormat="1" x14ac:dyDescent="0.35">
      <c r="A104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CL_OC_MEN_PRINT51_BLACK_2XL</v>
      </c>
      <c r="B104" s="19"/>
      <c r="C104" s="12" t="s">
        <v>73</v>
      </c>
      <c r="D104" s="12"/>
      <c r="E104" s="12"/>
      <c r="F104" s="16" t="str">
        <f>_xlfn.XLOOKUP(Table25[[#This Row],[SKU_key]],[2]!ORder16.6.25334549[SKU_key],[2]!ORder16.6.25334549[Artikul
kaspi],"",0,1)</f>
        <v/>
      </c>
      <c r="G104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CL_OC_MEN_PRINT51_BLACK_(2XL)</v>
      </c>
      <c r="H104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(Print51) (2XL)</v>
      </c>
      <c r="I104" s="35" t="str">
        <f>UPPER(_xlfn.TEXTJOIN("_",TRUE,Table25[[#This Row],[Product_Type]],Table25[[#This Row],[Sub_Category]],Table25[[#This Row],[Brend]],Table25[[#This Row],[Gender]],Table25[[#This Row],[Model]],Table25[[#This Row],[Color]],))</f>
        <v>CL_OC_MEN_PRINT51_BLACK</v>
      </c>
      <c r="J104" s="58"/>
      <c r="K104" s="16"/>
      <c r="L104" s="5" t="s">
        <v>106</v>
      </c>
      <c r="M104" s="5"/>
      <c r="N104" s="5" t="s">
        <v>189</v>
      </c>
      <c r="O104" s="2" t="s">
        <v>70</v>
      </c>
      <c r="P104" s="2" t="s">
        <v>65</v>
      </c>
      <c r="R104" s="2" t="s">
        <v>105</v>
      </c>
      <c r="S104" s="2" t="s">
        <v>67</v>
      </c>
      <c r="T104" s="2">
        <v>47</v>
      </c>
      <c r="U104" s="4">
        <v>0.95</v>
      </c>
      <c r="W104" s="16"/>
    </row>
    <row r="105" spans="1:23" s="2" customFormat="1" x14ac:dyDescent="0.35">
      <c r="A105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CL_OC_MEN_PRINT51_BLACK_3XL</v>
      </c>
      <c r="B105" s="19"/>
      <c r="C105" s="12" t="s">
        <v>74</v>
      </c>
      <c r="D105" s="12"/>
      <c r="E105" s="12"/>
      <c r="F105" s="16" t="str">
        <f>_xlfn.XLOOKUP(Table25[[#This Row],[SKU_key]],[2]!ORder16.6.25334549[SKU_key],[2]!ORder16.6.25334549[Artikul
kaspi],"",0,1)</f>
        <v/>
      </c>
      <c r="G105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CL_OC_MEN_PRINT51_BLACK_(3XL)</v>
      </c>
      <c r="H105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(Print51) (3XL)</v>
      </c>
      <c r="I105" s="35" t="str">
        <f>UPPER(_xlfn.TEXTJOIN("_",TRUE,Table25[[#This Row],[Product_Type]],Table25[[#This Row],[Sub_Category]],Table25[[#This Row],[Brend]],Table25[[#This Row],[Gender]],Table25[[#This Row],[Model]],Table25[[#This Row],[Color]],))</f>
        <v>CL_OC_MEN_PRINT51_BLACK</v>
      </c>
      <c r="J105" s="58"/>
      <c r="K105" s="16"/>
      <c r="L105" s="5" t="s">
        <v>106</v>
      </c>
      <c r="M105" s="5"/>
      <c r="N105" s="5" t="s">
        <v>189</v>
      </c>
      <c r="O105" s="2" t="s">
        <v>70</v>
      </c>
      <c r="P105" s="2" t="s">
        <v>65</v>
      </c>
      <c r="R105" s="2" t="s">
        <v>105</v>
      </c>
      <c r="S105" s="2" t="s">
        <v>67</v>
      </c>
      <c r="T105" s="2">
        <v>47</v>
      </c>
      <c r="U105" s="4">
        <v>0.95</v>
      </c>
      <c r="W105" s="16"/>
    </row>
    <row r="106" spans="1:23" s="2" customFormat="1" x14ac:dyDescent="0.35">
      <c r="A106" s="19" t="str">
        <f>UPPER(_xlfn.TEXTJOIN("_",TRUE,Table25[[#This Row],[Product_Type]],Table25[[#This Row],[Sub_Category]],Table25[[#This Row],[Brend]],Table25[[#This Row],[Gender]],Table25[[#This Row],[Model]],Table25[[#This Row],[Color]],Table25[[#This Row],[MY_SIZE]],Table25[[#This Row],[Secondary]]))</f>
        <v>CL_OC_MEN_PRINT51_BLACK_4XL</v>
      </c>
      <c r="B106" s="19"/>
      <c r="C106" s="12" t="s">
        <v>75</v>
      </c>
      <c r="D106" s="12"/>
      <c r="E106" s="12"/>
      <c r="F106" s="16" t="str">
        <f>_xlfn.XLOOKUP(Table25[[#This Row],[SKU_key]],[2]!ORder16.6.25334549[SKU_key],[2]!ORder16.6.25334549[Artikul
kaspi],"",0,1)</f>
        <v/>
      </c>
      <c r="G106" s="42" t="str">
        <f>UPPER(_xlfn.TEXTJOIN("_",TRUE,Table25[[#This Row],[Product_Type]],Table25[[#This Row],[Sub_Category]],Table25[[#This Row],[Brend]],Table25[[#This Row],[Gender]],Table25[[#This Row],[Model]],Table25[[#This Row],[Color]],Table25[[#This Row],[Size_kaspi]],IF(Table25[[#This Row],[MY_SIZE]]="","","("&amp;Table25[[#This Row],[MY_SIZE]]&amp;")"),Table25[[#This Row],[Secondary]]))</f>
        <v>CL_OC_MEN_PRINT51_BLACK_(4XL)</v>
      </c>
      <c r="H106" s="19" t="str">
        <f>_xlfn.TEXTJOIN(" ",TRUE,Table25[[#This Row],[Kaspi_name_core]],Table25[[#This Row],[Gender2]],Table25[[#This Row],[Size_kaspi]],Table25[[#This Row],[Kaspi_art_1]],"("&amp;Table25[[#This Row],[Model]]&amp;")",IF(Table25[[#This Row],[MY_SIZE]]="","","("&amp;Table25[[#This Row],[MY_SIZE]]&amp;")"),Table25[[#This Row],[Secondary]])</f>
        <v>(Print51) (4XL)</v>
      </c>
      <c r="I106" s="35" t="str">
        <f>UPPER(_xlfn.TEXTJOIN("_",TRUE,Table25[[#This Row],[Product_Type]],Table25[[#This Row],[Sub_Category]],Table25[[#This Row],[Brend]],Table25[[#This Row],[Gender]],Table25[[#This Row],[Model]],Table25[[#This Row],[Color]],))</f>
        <v>CL_OC_MEN_PRINT51_BLACK</v>
      </c>
      <c r="J106" s="58"/>
      <c r="K106" s="16"/>
      <c r="L106" s="5" t="s">
        <v>106</v>
      </c>
      <c r="M106" s="5"/>
      <c r="N106" s="5" t="s">
        <v>189</v>
      </c>
      <c r="O106" s="2" t="s">
        <v>70</v>
      </c>
      <c r="P106" s="2" t="s">
        <v>65</v>
      </c>
      <c r="R106" s="2" t="s">
        <v>105</v>
      </c>
      <c r="S106" s="2" t="s">
        <v>67</v>
      </c>
      <c r="T106" s="2">
        <v>47</v>
      </c>
      <c r="U106" s="4">
        <v>0.95</v>
      </c>
      <c r="W106" s="16"/>
    </row>
    <row r="109" spans="1:23" x14ac:dyDescent="0.35">
      <c r="C109" s="40">
        <f t="shared" ref="C109:H109" si="0">SUM(C110:C115)</f>
        <v>92</v>
      </c>
      <c r="D109" s="6">
        <f t="shared" si="0"/>
        <v>167</v>
      </c>
      <c r="E109" s="6">
        <f t="shared" si="0"/>
        <v>259</v>
      </c>
      <c r="F109" s="6">
        <f t="shared" si="0"/>
        <v>170</v>
      </c>
      <c r="G109" s="6">
        <f t="shared" si="0"/>
        <v>107</v>
      </c>
      <c r="H109" s="6">
        <f t="shared" si="0"/>
        <v>18</v>
      </c>
    </row>
    <row r="110" spans="1:23" x14ac:dyDescent="0.35">
      <c r="B110" s="44" t="s">
        <v>71</v>
      </c>
      <c r="C110" s="41">
        <f t="shared" ref="C110:C115" si="1">E110-D110</f>
        <v>2</v>
      </c>
      <c r="D110" s="2">
        <v>4</v>
      </c>
      <c r="E110" s="5">
        <f t="shared" ref="E110:E115" si="2">SUM(F110:G110)-H110</f>
        <v>6</v>
      </c>
      <c r="F110" s="38">
        <v>4</v>
      </c>
      <c r="G110" s="38">
        <v>2</v>
      </c>
    </row>
    <row r="111" spans="1:23" x14ac:dyDescent="0.35">
      <c r="B111" s="44" t="s">
        <v>66</v>
      </c>
      <c r="C111" s="41">
        <f t="shared" si="1"/>
        <v>10</v>
      </c>
      <c r="D111" s="2">
        <v>18</v>
      </c>
      <c r="E111" s="5">
        <f t="shared" si="2"/>
        <v>28</v>
      </c>
      <c r="F111" s="38">
        <v>18</v>
      </c>
      <c r="G111" s="38">
        <v>11</v>
      </c>
      <c r="H111" s="2">
        <v>1</v>
      </c>
    </row>
    <row r="112" spans="1:23" x14ac:dyDescent="0.35">
      <c r="B112" s="44" t="s">
        <v>68</v>
      </c>
      <c r="C112" s="41">
        <f t="shared" si="1"/>
        <v>16</v>
      </c>
      <c r="D112" s="2">
        <v>29</v>
      </c>
      <c r="E112" s="5">
        <f t="shared" si="2"/>
        <v>45</v>
      </c>
      <c r="F112" s="38">
        <v>28</v>
      </c>
      <c r="G112" s="38">
        <v>18</v>
      </c>
      <c r="H112" s="2">
        <v>1</v>
      </c>
    </row>
    <row r="113" spans="1:8" x14ac:dyDescent="0.35">
      <c r="B113" s="44" t="s">
        <v>72</v>
      </c>
      <c r="C113" s="41">
        <f t="shared" si="1"/>
        <v>24</v>
      </c>
      <c r="D113" s="2">
        <v>43</v>
      </c>
      <c r="E113" s="5">
        <f t="shared" si="2"/>
        <v>67</v>
      </c>
      <c r="F113" s="38">
        <v>48</v>
      </c>
      <c r="G113" s="38">
        <v>31</v>
      </c>
      <c r="H113" s="2">
        <v>12</v>
      </c>
    </row>
    <row r="114" spans="1:8" x14ac:dyDescent="0.35">
      <c r="B114" s="44" t="s">
        <v>73</v>
      </c>
      <c r="C114" s="41">
        <f t="shared" si="1"/>
        <v>22</v>
      </c>
      <c r="D114" s="2">
        <v>41</v>
      </c>
      <c r="E114" s="5">
        <f t="shared" si="2"/>
        <v>63</v>
      </c>
      <c r="F114" s="38">
        <v>40</v>
      </c>
      <c r="G114" s="38">
        <v>25</v>
      </c>
      <c r="H114" s="2">
        <v>2</v>
      </c>
    </row>
    <row r="115" spans="1:8" x14ac:dyDescent="0.35">
      <c r="B115" s="44" t="s">
        <v>74</v>
      </c>
      <c r="C115" s="41">
        <f t="shared" si="1"/>
        <v>18</v>
      </c>
      <c r="D115" s="2">
        <v>32</v>
      </c>
      <c r="E115" s="5">
        <f t="shared" si="2"/>
        <v>50</v>
      </c>
      <c r="F115" s="38">
        <v>32</v>
      </c>
      <c r="G115" s="38">
        <v>20</v>
      </c>
      <c r="H115" s="2">
        <v>2</v>
      </c>
    </row>
    <row r="116" spans="1:8" x14ac:dyDescent="0.35">
      <c r="B116" s="29"/>
      <c r="C116" s="41"/>
      <c r="E116" s="5"/>
      <c r="F116" s="45"/>
      <c r="G116" s="45"/>
      <c r="H116" s="2"/>
    </row>
    <row r="117" spans="1:8" x14ac:dyDescent="0.35">
      <c r="C117" s="6">
        <f t="shared" ref="C117:H117" si="3">SUM(C118:C123)</f>
        <v>0</v>
      </c>
      <c r="D117" s="6">
        <f t="shared" si="3"/>
        <v>0</v>
      </c>
      <c r="E117" s="6">
        <f t="shared" si="3"/>
        <v>139</v>
      </c>
      <c r="F117" s="6">
        <f t="shared" si="3"/>
        <v>96</v>
      </c>
      <c r="G117" s="6">
        <f t="shared" si="3"/>
        <v>51</v>
      </c>
      <c r="H117" s="6">
        <f t="shared" si="3"/>
        <v>8</v>
      </c>
    </row>
    <row r="118" spans="1:8" x14ac:dyDescent="0.35">
      <c r="B118" s="44" t="s">
        <v>71</v>
      </c>
      <c r="E118" s="5">
        <f t="shared" ref="E118:E123" si="4">SUM(F118:G118)-H118</f>
        <v>3</v>
      </c>
      <c r="F118" s="38">
        <v>2</v>
      </c>
      <c r="G118" s="38">
        <v>1</v>
      </c>
    </row>
    <row r="119" spans="1:8" x14ac:dyDescent="0.35">
      <c r="B119" s="44" t="s">
        <v>66</v>
      </c>
      <c r="E119" s="5">
        <f t="shared" si="4"/>
        <v>14</v>
      </c>
      <c r="F119" s="38">
        <v>10</v>
      </c>
      <c r="G119" s="38">
        <v>5</v>
      </c>
      <c r="H119" s="2">
        <v>1</v>
      </c>
    </row>
    <row r="120" spans="1:8" x14ac:dyDescent="0.35">
      <c r="B120" s="44" t="s">
        <v>68</v>
      </c>
      <c r="E120" s="5">
        <f t="shared" si="4"/>
        <v>24</v>
      </c>
      <c r="F120" s="38">
        <v>16</v>
      </c>
      <c r="G120" s="38">
        <v>8</v>
      </c>
      <c r="H120" s="2"/>
    </row>
    <row r="121" spans="1:8" x14ac:dyDescent="0.35">
      <c r="B121" s="44" t="s">
        <v>72</v>
      </c>
      <c r="E121" s="5">
        <f t="shared" si="4"/>
        <v>40</v>
      </c>
      <c r="F121" s="38">
        <v>27</v>
      </c>
      <c r="G121" s="38">
        <v>14</v>
      </c>
      <c r="H121" s="2">
        <v>1</v>
      </c>
    </row>
    <row r="122" spans="1:8" x14ac:dyDescent="0.35">
      <c r="B122" s="44" t="s">
        <v>73</v>
      </c>
      <c r="E122" s="5">
        <f t="shared" si="4"/>
        <v>34</v>
      </c>
      <c r="F122" s="38">
        <v>23</v>
      </c>
      <c r="G122" s="38">
        <v>13</v>
      </c>
      <c r="H122" s="2">
        <v>2</v>
      </c>
    </row>
    <row r="123" spans="1:8" x14ac:dyDescent="0.35">
      <c r="B123" s="44" t="s">
        <v>74</v>
      </c>
      <c r="E123" s="5">
        <f t="shared" si="4"/>
        <v>24</v>
      </c>
      <c r="F123" s="38">
        <v>18</v>
      </c>
      <c r="G123" s="38">
        <v>10</v>
      </c>
      <c r="H123" s="2">
        <v>4</v>
      </c>
    </row>
    <row r="125" spans="1:8" x14ac:dyDescent="0.35">
      <c r="C125" s="6">
        <f t="shared" ref="C125:H125" si="5">SUM(C126:C131)</f>
        <v>0</v>
      </c>
      <c r="D125" s="6">
        <f t="shared" si="5"/>
        <v>0</v>
      </c>
      <c r="E125" s="6">
        <f t="shared" si="5"/>
        <v>472</v>
      </c>
      <c r="F125" s="6">
        <f t="shared" si="5"/>
        <v>410</v>
      </c>
      <c r="G125" s="6">
        <f t="shared" si="5"/>
        <v>90</v>
      </c>
      <c r="H125" s="6">
        <f t="shared" si="5"/>
        <v>28</v>
      </c>
    </row>
    <row r="126" spans="1:8" x14ac:dyDescent="0.35">
      <c r="A126" s="38">
        <v>10</v>
      </c>
      <c r="B126" s="44" t="s">
        <v>71</v>
      </c>
      <c r="E126" s="5">
        <f t="shared" ref="E126:E131" si="6">SUM(F126:G126)-H126</f>
        <v>12</v>
      </c>
      <c r="F126" s="5">
        <v>10</v>
      </c>
      <c r="G126" s="38">
        <v>2</v>
      </c>
    </row>
    <row r="127" spans="1:8" x14ac:dyDescent="0.35">
      <c r="A127" s="38">
        <v>43</v>
      </c>
      <c r="B127" s="44" t="s">
        <v>66</v>
      </c>
      <c r="E127" s="5">
        <f t="shared" si="6"/>
        <v>50</v>
      </c>
      <c r="F127" s="5">
        <v>43</v>
      </c>
      <c r="G127" s="38">
        <v>9</v>
      </c>
      <c r="H127" s="2">
        <v>2</v>
      </c>
    </row>
    <row r="128" spans="1:8" x14ac:dyDescent="0.35">
      <c r="A128" s="38">
        <v>68</v>
      </c>
      <c r="B128" s="44" t="s">
        <v>68</v>
      </c>
      <c r="E128" s="5">
        <f t="shared" si="6"/>
        <v>77</v>
      </c>
      <c r="F128" s="5">
        <v>68</v>
      </c>
      <c r="G128" s="38">
        <v>15</v>
      </c>
      <c r="H128" s="2">
        <v>6</v>
      </c>
    </row>
    <row r="129" spans="1:8" x14ac:dyDescent="0.35">
      <c r="A129" s="38">
        <v>116</v>
      </c>
      <c r="B129" s="44" t="s">
        <v>72</v>
      </c>
      <c r="E129" s="5">
        <f t="shared" si="6"/>
        <v>124</v>
      </c>
      <c r="F129" s="5">
        <v>116</v>
      </c>
      <c r="G129" s="38">
        <v>26</v>
      </c>
      <c r="H129" s="2">
        <v>18</v>
      </c>
    </row>
    <row r="130" spans="1:8" x14ac:dyDescent="0.35">
      <c r="A130" s="38">
        <v>96</v>
      </c>
      <c r="B130" s="44" t="s">
        <v>73</v>
      </c>
      <c r="E130" s="5">
        <f t="shared" si="6"/>
        <v>115</v>
      </c>
      <c r="F130" s="5">
        <v>96</v>
      </c>
      <c r="G130" s="38">
        <v>21</v>
      </c>
      <c r="H130" s="2">
        <v>2</v>
      </c>
    </row>
    <row r="131" spans="1:8" x14ac:dyDescent="0.35">
      <c r="A131" s="38">
        <v>77</v>
      </c>
      <c r="B131" s="44" t="s">
        <v>74</v>
      </c>
      <c r="E131" s="5">
        <f t="shared" si="6"/>
        <v>94</v>
      </c>
      <c r="F131" s="5">
        <v>77</v>
      </c>
      <c r="G131" s="38">
        <v>17</v>
      </c>
      <c r="H131" s="2"/>
    </row>
  </sheetData>
  <phoneticPr fontId="2" type="noConversion"/>
  <pageMargins left="0.7" right="0.7" top="0.75" bottom="0.75" header="0.3" footer="0.3"/>
  <pageSetup paperSize="256"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D2FA8-9F33-5A4D-A853-7459330AE73A}">
  <sheetPr codeName="Sheet20"/>
  <dimension ref="A1:Z491"/>
  <sheetViews>
    <sheetView tabSelected="1" topLeftCell="A40" zoomScale="75" workbookViewId="0">
      <selection activeCell="C11" sqref="C11"/>
    </sheetView>
  </sheetViews>
  <sheetFormatPr baseColWidth="10" defaultRowHeight="31" x14ac:dyDescent="0.35"/>
  <cols>
    <col min="1" max="1" width="21.75" style="18" bestFit="1" customWidth="1"/>
    <col min="2" max="2" width="17.9140625" customWidth="1"/>
    <col min="4" max="4" width="8" style="2" bestFit="1" customWidth="1"/>
    <col min="6" max="6" width="35.5" bestFit="1" customWidth="1"/>
    <col min="7" max="7" width="38" style="18" customWidth="1"/>
    <col min="8" max="8" width="9" style="18" customWidth="1"/>
    <col min="9" max="9" width="16.75" bestFit="1" customWidth="1"/>
    <col min="12" max="12" width="22.1640625" bestFit="1" customWidth="1"/>
    <col min="15" max="15" width="16.08203125" bestFit="1" customWidth="1"/>
    <col min="20" max="20" width="8.75" style="5" bestFit="1" customWidth="1"/>
    <col min="21" max="21" width="8.4140625" style="5" customWidth="1"/>
    <col min="26" max="26" width="8.08203125" bestFit="1" customWidth="1"/>
    <col min="27" max="27" width="8.08203125" customWidth="1"/>
  </cols>
  <sheetData>
    <row r="1" spans="1:25" s="8" customFormat="1" ht="64" x14ac:dyDescent="0.35">
      <c r="A1" s="64" t="s">
        <v>8</v>
      </c>
      <c r="B1" s="8" t="s">
        <v>332</v>
      </c>
      <c r="C1" s="65" t="s">
        <v>331</v>
      </c>
      <c r="D1" s="27" t="s">
        <v>328</v>
      </c>
      <c r="E1" s="15" t="s">
        <v>111</v>
      </c>
      <c r="F1" s="8" t="s">
        <v>131</v>
      </c>
      <c r="G1" s="8" t="s">
        <v>330</v>
      </c>
      <c r="H1" s="62" t="s">
        <v>241</v>
      </c>
      <c r="I1" s="63" t="s">
        <v>329</v>
      </c>
      <c r="J1" s="8" t="s">
        <v>82</v>
      </c>
      <c r="K1" s="62" t="s">
        <v>239</v>
      </c>
      <c r="L1" s="6" t="s">
        <v>81</v>
      </c>
      <c r="M1" s="48" t="s">
        <v>236</v>
      </c>
      <c r="N1" s="6" t="s">
        <v>83</v>
      </c>
      <c r="O1" s="8" t="s">
        <v>9</v>
      </c>
      <c r="P1" s="8" t="s">
        <v>10</v>
      </c>
      <c r="Q1" s="8" t="s">
        <v>115</v>
      </c>
      <c r="R1" s="8" t="s">
        <v>104</v>
      </c>
      <c r="S1" s="8" t="s">
        <v>366</v>
      </c>
      <c r="T1" s="8" t="s">
        <v>11</v>
      </c>
      <c r="U1" s="8" t="s">
        <v>12</v>
      </c>
      <c r="V1" s="8" t="s">
        <v>13</v>
      </c>
      <c r="W1" s="8" t="s">
        <v>337</v>
      </c>
      <c r="X1" s="15" t="s">
        <v>112</v>
      </c>
      <c r="Y1" s="15"/>
    </row>
    <row r="2" spans="1:25" s="2" customFormat="1" x14ac:dyDescent="0.35">
      <c r="A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CL_NK_MEN_BELI51_WHITE_S</v>
      </c>
      <c r="B2" s="19"/>
      <c r="C2" s="12" t="s">
        <v>71</v>
      </c>
      <c r="D2" s="15"/>
      <c r="E2" s="16" t="str">
        <f>_xlfn.XLOOKUP(B_m_02_SKU[[#This Row],[SKU_key]],[2]!ORder16.6.25334549[SKU_key],[2]!ORder16.6.25334549[Artikul
kaspi],"",0,1)</f>
        <v/>
      </c>
      <c r="F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CL_NK_MEN_BELI51_WHITE_(S)</v>
      </c>
      <c r="G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(BELI51) (S)</v>
      </c>
      <c r="H2" s="58"/>
      <c r="I2" s="12"/>
      <c r="J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CL_NK_MEN_BELI51_WHITE</v>
      </c>
      <c r="K2" s="16"/>
      <c r="L2" s="5" t="s">
        <v>106</v>
      </c>
      <c r="M2" s="5"/>
      <c r="N2" s="5" t="s">
        <v>109</v>
      </c>
      <c r="O2" s="2" t="s">
        <v>84</v>
      </c>
      <c r="P2" s="2" t="s">
        <v>69</v>
      </c>
      <c r="R2" s="2" t="s">
        <v>105</v>
      </c>
      <c r="T2" s="2" t="s">
        <v>67</v>
      </c>
      <c r="U2" s="2">
        <v>65</v>
      </c>
      <c r="V2" s="4">
        <v>0.95</v>
      </c>
      <c r="W2" s="2" t="s">
        <v>363</v>
      </c>
      <c r="X2" s="16"/>
      <c r="Y2" s="16"/>
    </row>
    <row r="3" spans="1:25" s="2" customFormat="1" x14ac:dyDescent="0.35">
      <c r="A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CL_NK_MEN_BELI51_WHITE_M</v>
      </c>
      <c r="B3" s="19"/>
      <c r="C3" s="12" t="s">
        <v>66</v>
      </c>
      <c r="D3" s="15"/>
      <c r="E3" s="16" t="str">
        <f>_xlfn.XLOOKUP(B_m_02_SKU[[#This Row],[SKU_key]],[2]!ORder16.6.25334549[SKU_key],[2]!ORder16.6.25334549[Artikul
kaspi],"",0,1)</f>
        <v/>
      </c>
      <c r="F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CL_NK_MEN_BELI51_WHITE_(M)</v>
      </c>
      <c r="G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(BELI51) (M)</v>
      </c>
      <c r="H3" s="58"/>
      <c r="I3" s="12"/>
      <c r="J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CL_NK_MEN_BELI51_WHITE</v>
      </c>
      <c r="K3" s="16"/>
      <c r="L3" s="5" t="s">
        <v>106</v>
      </c>
      <c r="M3" s="5"/>
      <c r="N3" s="5" t="s">
        <v>109</v>
      </c>
      <c r="O3" s="2" t="s">
        <v>84</v>
      </c>
      <c r="P3" s="2" t="s">
        <v>69</v>
      </c>
      <c r="R3" s="2" t="s">
        <v>105</v>
      </c>
      <c r="T3" s="2" t="s">
        <v>67</v>
      </c>
      <c r="U3" s="2">
        <v>65</v>
      </c>
      <c r="V3" s="4">
        <v>0.95</v>
      </c>
      <c r="W3" s="2" t="s">
        <v>363</v>
      </c>
      <c r="X3" s="16"/>
      <c r="Y3" s="16"/>
    </row>
    <row r="4" spans="1:25" s="2" customFormat="1" x14ac:dyDescent="0.35">
      <c r="A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CL_NK_MEN_BELI51_WHITE_L</v>
      </c>
      <c r="B4" s="19"/>
      <c r="C4" s="12" t="s">
        <v>68</v>
      </c>
      <c r="D4" s="15"/>
      <c r="E4" s="16" t="str">
        <f>_xlfn.XLOOKUP(B_m_02_SKU[[#This Row],[SKU_key]],[2]!ORder16.6.25334549[SKU_key],[2]!ORder16.6.25334549[Artikul
kaspi],"",0,1)</f>
        <v/>
      </c>
      <c r="F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CL_NK_MEN_BELI51_WHITE_(L)</v>
      </c>
      <c r="G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(BELI51) (L)</v>
      </c>
      <c r="H4" s="58"/>
      <c r="I4" s="12"/>
      <c r="J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CL_NK_MEN_BELI51_WHITE</v>
      </c>
      <c r="K4" s="16"/>
      <c r="L4" s="5" t="s">
        <v>106</v>
      </c>
      <c r="M4" s="5"/>
      <c r="N4" s="5" t="s">
        <v>109</v>
      </c>
      <c r="O4" s="2" t="s">
        <v>84</v>
      </c>
      <c r="P4" s="2" t="s">
        <v>69</v>
      </c>
      <c r="R4" s="2" t="s">
        <v>105</v>
      </c>
      <c r="T4" s="2" t="s">
        <v>67</v>
      </c>
      <c r="U4" s="2">
        <v>65</v>
      </c>
      <c r="V4" s="4">
        <v>0.95</v>
      </c>
      <c r="W4" s="2" t="s">
        <v>363</v>
      </c>
      <c r="X4" s="16"/>
      <c r="Y4" s="16"/>
    </row>
    <row r="5" spans="1:25" s="2" customFormat="1" x14ac:dyDescent="0.35">
      <c r="A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CL_NK_MEN_BELI51_WHITE_XL</v>
      </c>
      <c r="B5" s="19"/>
      <c r="C5" s="12" t="s">
        <v>72</v>
      </c>
      <c r="D5" s="15"/>
      <c r="E5" s="16" t="str">
        <f>_xlfn.XLOOKUP(B_m_02_SKU[[#This Row],[SKU_key]],[2]!ORder16.6.25334549[SKU_key],[2]!ORder16.6.25334549[Artikul
kaspi],"",0,1)</f>
        <v/>
      </c>
      <c r="F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CL_NK_MEN_BELI51_WHITE_(XL)</v>
      </c>
      <c r="G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(BELI51) (XL)</v>
      </c>
      <c r="H5" s="58"/>
      <c r="I5" s="12"/>
      <c r="J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CL_NK_MEN_BELI51_WHITE</v>
      </c>
      <c r="K5" s="16"/>
      <c r="L5" s="5" t="s">
        <v>106</v>
      </c>
      <c r="M5" s="5"/>
      <c r="N5" s="5" t="s">
        <v>109</v>
      </c>
      <c r="O5" s="2" t="s">
        <v>84</v>
      </c>
      <c r="P5" s="2" t="s">
        <v>69</v>
      </c>
      <c r="R5" s="2" t="s">
        <v>105</v>
      </c>
      <c r="T5" s="2" t="s">
        <v>67</v>
      </c>
      <c r="U5" s="2">
        <v>65</v>
      </c>
      <c r="V5" s="4">
        <v>0.95</v>
      </c>
      <c r="W5" s="2" t="s">
        <v>363</v>
      </c>
      <c r="X5" s="16"/>
      <c r="Y5" s="16"/>
    </row>
    <row r="6" spans="1:25" s="2" customFormat="1" x14ac:dyDescent="0.35">
      <c r="A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CL_NK_MEN_BELI51_WHITE_2XL</v>
      </c>
      <c r="B6" s="19"/>
      <c r="C6" s="12" t="s">
        <v>73</v>
      </c>
      <c r="D6" s="15"/>
      <c r="E6" s="16" t="str">
        <f>_xlfn.XLOOKUP(B_m_02_SKU[[#This Row],[SKU_key]],[2]!ORder16.6.25334549[SKU_key],[2]!ORder16.6.25334549[Artikul
kaspi],"",0,1)</f>
        <v/>
      </c>
      <c r="F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CL_NK_MEN_BELI51_WHITE_(2XL)</v>
      </c>
      <c r="G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(BELI51) (2XL)</v>
      </c>
      <c r="H6" s="58"/>
      <c r="I6" s="12"/>
      <c r="J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CL_NK_MEN_BELI51_WHITE</v>
      </c>
      <c r="K6" s="16"/>
      <c r="L6" s="5" t="s">
        <v>106</v>
      </c>
      <c r="M6" s="5"/>
      <c r="N6" s="5" t="s">
        <v>109</v>
      </c>
      <c r="O6" s="2" t="s">
        <v>84</v>
      </c>
      <c r="P6" s="2" t="s">
        <v>69</v>
      </c>
      <c r="R6" s="2" t="s">
        <v>105</v>
      </c>
      <c r="T6" s="2" t="s">
        <v>67</v>
      </c>
      <c r="U6" s="2">
        <v>65</v>
      </c>
      <c r="V6" s="4">
        <v>0.95</v>
      </c>
      <c r="W6" s="2" t="s">
        <v>363</v>
      </c>
      <c r="X6" s="16"/>
      <c r="Y6" s="16"/>
    </row>
    <row r="7" spans="1:25" s="2" customFormat="1" x14ac:dyDescent="0.35">
      <c r="A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CL_NK_MEN_BELI51_WHITE_3XL</v>
      </c>
      <c r="B7" s="19"/>
      <c r="C7" s="12" t="s">
        <v>74</v>
      </c>
      <c r="D7" s="15"/>
      <c r="E7" s="16" t="str">
        <f>_xlfn.XLOOKUP(B_m_02_SKU[[#This Row],[SKU_key]],[2]!ORder16.6.25334549[SKU_key],[2]!ORder16.6.25334549[Artikul
kaspi],"",0,1)</f>
        <v/>
      </c>
      <c r="F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CL_NK_MEN_BELI51_WHITE_(3XL)</v>
      </c>
      <c r="G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(BELI51) (3XL)</v>
      </c>
      <c r="H7" s="58"/>
      <c r="I7" s="12"/>
      <c r="J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CL_NK_MEN_BELI51_WHITE</v>
      </c>
      <c r="K7" s="16"/>
      <c r="L7" s="5" t="s">
        <v>106</v>
      </c>
      <c r="M7" s="5"/>
      <c r="N7" s="5" t="s">
        <v>109</v>
      </c>
      <c r="O7" s="2" t="s">
        <v>84</v>
      </c>
      <c r="P7" s="2" t="s">
        <v>69</v>
      </c>
      <c r="R7" s="2" t="s">
        <v>105</v>
      </c>
      <c r="T7" s="2" t="s">
        <v>67</v>
      </c>
      <c r="U7" s="2">
        <v>65</v>
      </c>
      <c r="V7" s="4">
        <v>0.95</v>
      </c>
      <c r="W7" s="2" t="s">
        <v>363</v>
      </c>
      <c r="X7" s="16"/>
      <c r="Y7" s="16"/>
    </row>
    <row r="8" spans="1:25" s="2" customFormat="1" x14ac:dyDescent="0.35">
      <c r="A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CL_NK_MEN_BELI51_WHITE_4XL</v>
      </c>
      <c r="B8" s="19"/>
      <c r="C8" s="12" t="s">
        <v>75</v>
      </c>
      <c r="D8" s="15"/>
      <c r="E8" s="16" t="str">
        <f>_xlfn.XLOOKUP(B_m_02_SKU[[#This Row],[SKU_key]],[2]!ORder16.6.25334549[SKU_key],[2]!ORder16.6.25334549[Artikul
kaspi],"",0,1)</f>
        <v/>
      </c>
      <c r="F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CL_NK_MEN_BELI51_WHITE_(4XL)</v>
      </c>
      <c r="G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(BELI51) (4XL)</v>
      </c>
      <c r="H8" s="58"/>
      <c r="I8" s="12"/>
      <c r="J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CL_NK_MEN_BELI51_WHITE</v>
      </c>
      <c r="K8" s="16"/>
      <c r="L8" s="5" t="s">
        <v>106</v>
      </c>
      <c r="M8" s="5"/>
      <c r="N8" s="5" t="s">
        <v>109</v>
      </c>
      <c r="O8" s="2" t="s">
        <v>84</v>
      </c>
      <c r="P8" s="2" t="s">
        <v>69</v>
      </c>
      <c r="R8" s="2" t="s">
        <v>105</v>
      </c>
      <c r="T8" s="2" t="s">
        <v>67</v>
      </c>
      <c r="U8" s="2">
        <v>65</v>
      </c>
      <c r="V8" s="4">
        <v>0.95</v>
      </c>
      <c r="W8" s="2" t="s">
        <v>363</v>
      </c>
      <c r="X8" s="16"/>
      <c r="Y8" s="16"/>
    </row>
    <row r="9" spans="1:25" s="2" customFormat="1" x14ac:dyDescent="0.35">
      <c r="A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CL_OC_MEN_BELI51_WHITE_S</v>
      </c>
      <c r="B9" s="19"/>
      <c r="C9" s="12" t="s">
        <v>71</v>
      </c>
      <c r="D9" s="15"/>
      <c r="E9" s="16" t="str">
        <f>_xlfn.XLOOKUP(B_m_02_SKU[[#This Row],[SKU_key]],[2]!ORder16.6.25334549[SKU_key],[2]!ORder16.6.25334549[Artikul
kaspi],"",0,1)</f>
        <v/>
      </c>
      <c r="F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CL_OC_MEN_BELI51_WHITE_(S)</v>
      </c>
      <c r="G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(BELI51) (S)</v>
      </c>
      <c r="H9" s="58"/>
      <c r="I9" s="12"/>
      <c r="J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CL_OC_MEN_BELI51_WHITE</v>
      </c>
      <c r="K9" s="16"/>
      <c r="L9" s="5" t="s">
        <v>106</v>
      </c>
      <c r="M9" s="5"/>
      <c r="N9" s="5" t="s">
        <v>189</v>
      </c>
      <c r="O9" s="2" t="s">
        <v>84</v>
      </c>
      <c r="P9" s="2" t="s">
        <v>69</v>
      </c>
      <c r="R9" s="2" t="s">
        <v>105</v>
      </c>
      <c r="T9" s="2" t="s">
        <v>67</v>
      </c>
      <c r="U9" s="2">
        <v>60</v>
      </c>
      <c r="V9" s="4">
        <v>0.95</v>
      </c>
      <c r="W9" s="2" t="s">
        <v>363</v>
      </c>
      <c r="X9" s="16"/>
      <c r="Y9" s="16"/>
    </row>
    <row r="10" spans="1:25" s="2" customFormat="1" x14ac:dyDescent="0.35">
      <c r="A1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CL_OC_MEN_BELI51_WHITE_M</v>
      </c>
      <c r="B10" s="19"/>
      <c r="C10" s="12" t="s">
        <v>66</v>
      </c>
      <c r="D10" s="15"/>
      <c r="E10" s="16" t="str">
        <f>_xlfn.XLOOKUP(B_m_02_SKU[[#This Row],[SKU_key]],[2]!ORder16.6.25334549[SKU_key],[2]!ORder16.6.25334549[Artikul
kaspi],"",0,1)</f>
        <v/>
      </c>
      <c r="F1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CL_OC_MEN_BELI51_WHITE_(M)</v>
      </c>
      <c r="G1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(BELI51) (M)</v>
      </c>
      <c r="H10" s="58"/>
      <c r="I10" s="12"/>
      <c r="J1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CL_OC_MEN_BELI51_WHITE</v>
      </c>
      <c r="K10" s="16"/>
      <c r="L10" s="5" t="s">
        <v>106</v>
      </c>
      <c r="M10" s="5"/>
      <c r="N10" s="5" t="s">
        <v>189</v>
      </c>
      <c r="O10" s="2" t="s">
        <v>84</v>
      </c>
      <c r="P10" s="2" t="s">
        <v>69</v>
      </c>
      <c r="R10" s="2" t="s">
        <v>105</v>
      </c>
      <c r="T10" s="2" t="s">
        <v>67</v>
      </c>
      <c r="U10" s="2">
        <v>60</v>
      </c>
      <c r="V10" s="4">
        <v>0.95</v>
      </c>
      <c r="W10" s="2" t="s">
        <v>363</v>
      </c>
      <c r="X10" s="16"/>
      <c r="Y10" s="16"/>
    </row>
    <row r="11" spans="1:25" s="2" customFormat="1" x14ac:dyDescent="0.35">
      <c r="A1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CL_OC_MEN_BELI51_WHITE_L</v>
      </c>
      <c r="B11" s="19"/>
      <c r="C11" s="12" t="s">
        <v>68</v>
      </c>
      <c r="D11" s="15"/>
      <c r="E11" s="16" t="str">
        <f>_xlfn.XLOOKUP(B_m_02_SKU[[#This Row],[SKU_key]],[2]!ORder16.6.25334549[SKU_key],[2]!ORder16.6.25334549[Artikul
kaspi],"",0,1)</f>
        <v/>
      </c>
      <c r="F1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CL_OC_MEN_BELI51_WHITE_(L)</v>
      </c>
      <c r="G1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(BELI51) (L)</v>
      </c>
      <c r="H11" s="58"/>
      <c r="I11" s="12"/>
      <c r="J1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CL_OC_MEN_BELI51_WHITE</v>
      </c>
      <c r="K11" s="16"/>
      <c r="L11" s="5" t="s">
        <v>106</v>
      </c>
      <c r="M11" s="5"/>
      <c r="N11" s="5" t="s">
        <v>189</v>
      </c>
      <c r="O11" s="2" t="s">
        <v>84</v>
      </c>
      <c r="P11" s="2" t="s">
        <v>69</v>
      </c>
      <c r="R11" s="2" t="s">
        <v>105</v>
      </c>
      <c r="T11" s="2" t="s">
        <v>67</v>
      </c>
      <c r="U11" s="2">
        <v>60</v>
      </c>
      <c r="V11" s="4">
        <v>0.95</v>
      </c>
      <c r="W11" s="2" t="s">
        <v>363</v>
      </c>
      <c r="X11" s="16"/>
      <c r="Y11" s="16"/>
    </row>
    <row r="12" spans="1:25" s="2" customFormat="1" x14ac:dyDescent="0.35">
      <c r="A1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CL_OC_MEN_BELI51_WHITE_XL</v>
      </c>
      <c r="B12" s="19"/>
      <c r="C12" s="12" t="s">
        <v>72</v>
      </c>
      <c r="D12" s="15"/>
      <c r="E12" s="16" t="str">
        <f>_xlfn.XLOOKUP(B_m_02_SKU[[#This Row],[SKU_key]],[2]!ORder16.6.25334549[SKU_key],[2]!ORder16.6.25334549[Artikul
kaspi],"",0,1)</f>
        <v/>
      </c>
      <c r="F1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CL_OC_MEN_BELI51_WHITE_(XL)</v>
      </c>
      <c r="G1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(BELI51) (XL)</v>
      </c>
      <c r="H12" s="58"/>
      <c r="I12" s="12"/>
      <c r="J1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CL_OC_MEN_BELI51_WHITE</v>
      </c>
      <c r="K12" s="16"/>
      <c r="L12" s="5" t="s">
        <v>106</v>
      </c>
      <c r="M12" s="5"/>
      <c r="N12" s="5" t="s">
        <v>189</v>
      </c>
      <c r="O12" s="2" t="s">
        <v>84</v>
      </c>
      <c r="P12" s="2" t="s">
        <v>69</v>
      </c>
      <c r="R12" s="2" t="s">
        <v>105</v>
      </c>
      <c r="T12" s="2" t="s">
        <v>67</v>
      </c>
      <c r="U12" s="2">
        <v>60</v>
      </c>
      <c r="V12" s="4">
        <v>0.95</v>
      </c>
      <c r="W12" s="2" t="s">
        <v>363</v>
      </c>
      <c r="X12" s="16"/>
      <c r="Y12" s="16"/>
    </row>
    <row r="13" spans="1:25" s="2" customFormat="1" x14ac:dyDescent="0.35">
      <c r="A1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CL_OC_MEN_BELI51_WHITE_2XL</v>
      </c>
      <c r="B13" s="19"/>
      <c r="C13" s="12" t="s">
        <v>73</v>
      </c>
      <c r="D13" s="15"/>
      <c r="E13" s="16" t="str">
        <f>_xlfn.XLOOKUP(B_m_02_SKU[[#This Row],[SKU_key]],[2]!ORder16.6.25334549[SKU_key],[2]!ORder16.6.25334549[Artikul
kaspi],"",0,1)</f>
        <v/>
      </c>
      <c r="F1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CL_OC_MEN_BELI51_WHITE_(2XL)</v>
      </c>
      <c r="G1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(BELI51) (2XL)</v>
      </c>
      <c r="H13" s="58"/>
      <c r="I13" s="12"/>
      <c r="J1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CL_OC_MEN_BELI51_WHITE</v>
      </c>
      <c r="K13" s="16"/>
      <c r="L13" s="5" t="s">
        <v>106</v>
      </c>
      <c r="M13" s="5"/>
      <c r="N13" s="5" t="s">
        <v>189</v>
      </c>
      <c r="O13" s="2" t="s">
        <v>84</v>
      </c>
      <c r="P13" s="2" t="s">
        <v>69</v>
      </c>
      <c r="R13" s="2" t="s">
        <v>105</v>
      </c>
      <c r="T13" s="2" t="s">
        <v>67</v>
      </c>
      <c r="U13" s="2">
        <v>60</v>
      </c>
      <c r="V13" s="4">
        <v>0.95</v>
      </c>
      <c r="W13" s="2" t="s">
        <v>363</v>
      </c>
      <c r="X13" s="16"/>
      <c r="Y13" s="16"/>
    </row>
    <row r="14" spans="1:25" s="2" customFormat="1" x14ac:dyDescent="0.35">
      <c r="A1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CL_OC_MEN_BELI51_WHITE_3XL</v>
      </c>
      <c r="B14" s="19"/>
      <c r="C14" s="12" t="s">
        <v>74</v>
      </c>
      <c r="D14" s="15"/>
      <c r="E14" s="16" t="str">
        <f>_xlfn.XLOOKUP(B_m_02_SKU[[#This Row],[SKU_key]],[2]!ORder16.6.25334549[SKU_key],[2]!ORder16.6.25334549[Artikul
kaspi],"",0,1)</f>
        <v/>
      </c>
      <c r="F1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CL_OC_MEN_BELI51_WHITE_(3XL)</v>
      </c>
      <c r="G1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(BELI51) (3XL)</v>
      </c>
      <c r="H14" s="58"/>
      <c r="I14" s="12"/>
      <c r="J1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CL_OC_MEN_BELI51_WHITE</v>
      </c>
      <c r="K14" s="16"/>
      <c r="L14" s="5" t="s">
        <v>106</v>
      </c>
      <c r="M14" s="5"/>
      <c r="N14" s="5" t="s">
        <v>189</v>
      </c>
      <c r="O14" s="2" t="s">
        <v>84</v>
      </c>
      <c r="P14" s="2" t="s">
        <v>69</v>
      </c>
      <c r="R14" s="2" t="s">
        <v>105</v>
      </c>
      <c r="T14" s="2" t="s">
        <v>67</v>
      </c>
      <c r="U14" s="2">
        <v>60</v>
      </c>
      <c r="V14" s="4">
        <v>0.95</v>
      </c>
      <c r="W14" s="2" t="s">
        <v>363</v>
      </c>
      <c r="X14" s="16"/>
      <c r="Y14" s="16"/>
    </row>
    <row r="15" spans="1:25" s="2" customFormat="1" x14ac:dyDescent="0.35">
      <c r="A1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CL_OC_MEN_BELI51_WHITE_4XL</v>
      </c>
      <c r="B15" s="19"/>
      <c r="C15" s="12" t="s">
        <v>75</v>
      </c>
      <c r="D15" s="15"/>
      <c r="E15" s="16" t="str">
        <f>_xlfn.XLOOKUP(B_m_02_SKU[[#This Row],[SKU_key]],[2]!ORder16.6.25334549[SKU_key],[2]!ORder16.6.25334549[Artikul
kaspi],"",0,1)</f>
        <v/>
      </c>
      <c r="F1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CL_OC_MEN_BELI51_WHITE_(4XL)</v>
      </c>
      <c r="G1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(BELI51) (4XL)</v>
      </c>
      <c r="H15" s="58"/>
      <c r="I15" s="12"/>
      <c r="J1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CL_OC_MEN_BELI51_WHITE</v>
      </c>
      <c r="K15" s="16"/>
      <c r="L15" s="5" t="s">
        <v>106</v>
      </c>
      <c r="M15" s="5"/>
      <c r="N15" s="5" t="s">
        <v>189</v>
      </c>
      <c r="O15" s="2" t="s">
        <v>84</v>
      </c>
      <c r="P15" s="2" t="s">
        <v>69</v>
      </c>
      <c r="R15" s="2" t="s">
        <v>105</v>
      </c>
      <c r="T15" s="2" t="s">
        <v>67</v>
      </c>
      <c r="U15" s="2">
        <v>60</v>
      </c>
      <c r="V15" s="4">
        <v>0.95</v>
      </c>
      <c r="W15" s="2" t="s">
        <v>363</v>
      </c>
      <c r="X15" s="16"/>
      <c r="Y15" s="16"/>
    </row>
    <row r="16" spans="1:25" s="2" customFormat="1" x14ac:dyDescent="0.35">
      <c r="A1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ELS_PRINTER_EPSON_L3250</v>
      </c>
      <c r="B16" s="19"/>
      <c r="C16" s="16"/>
      <c r="D16" s="15"/>
      <c r="E16" s="16" t="str">
        <f>_xlfn.XLOOKUP(B_m_02_SKU[[#This Row],[SKU_key]],[2]!ORder16.6.25334549[SKU_key],[2]!ORder16.6.25334549[Artikul
kaspi],"",0,1)</f>
        <v/>
      </c>
      <c r="F1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ELS_PRINTER_EPSON_L3250</v>
      </c>
      <c r="G1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(L3250)</v>
      </c>
      <c r="H16" s="58"/>
      <c r="I16" s="12"/>
      <c r="J1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ELS_PRINTER_EPSON_L3250</v>
      </c>
      <c r="K16" s="16"/>
      <c r="L16" s="5" t="s">
        <v>107</v>
      </c>
      <c r="M16" s="2" t="s">
        <v>97</v>
      </c>
      <c r="N16" s="5" t="s">
        <v>98</v>
      </c>
      <c r="O16" s="2" t="s">
        <v>85</v>
      </c>
      <c r="T16" s="2" t="s">
        <v>67</v>
      </c>
      <c r="V16" s="4"/>
      <c r="W16" s="2" t="s">
        <v>364</v>
      </c>
      <c r="X16" s="16"/>
      <c r="Y16" s="16"/>
    </row>
    <row r="17" spans="1:25" s="2" customFormat="1" x14ac:dyDescent="0.35">
      <c r="A1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ELS_PRINTER_EPSON_L805_BLACK</v>
      </c>
      <c r="B17" s="19"/>
      <c r="C17" s="16"/>
      <c r="D17" s="15"/>
      <c r="E17" s="16" t="str">
        <f>_xlfn.XLOOKUP(B_m_02_SKU[[#This Row],[SKU_key]],[2]!ORder16.6.25334549[SKU_key],[2]!ORder16.6.25334549[Artikul
kaspi],"",0,1)</f>
        <v/>
      </c>
      <c r="F1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ELS_PRINTER_EPSON_L805_BLACK</v>
      </c>
      <c r="G1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(L805)</v>
      </c>
      <c r="H17" s="58"/>
      <c r="I17" s="12"/>
      <c r="J1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ELS_PRINTER_EPSON_L805_BLACK</v>
      </c>
      <c r="K17" s="16"/>
      <c r="L17" s="5" t="s">
        <v>107</v>
      </c>
      <c r="M17" s="2" t="s">
        <v>97</v>
      </c>
      <c r="N17" s="5" t="s">
        <v>98</v>
      </c>
      <c r="O17" s="2" t="s">
        <v>86</v>
      </c>
      <c r="P17" s="2" t="s">
        <v>65</v>
      </c>
      <c r="T17" s="2" t="s">
        <v>67</v>
      </c>
      <c r="V17" s="4"/>
      <c r="W17" s="2" t="s">
        <v>364</v>
      </c>
      <c r="X17" s="16"/>
      <c r="Y17" s="16"/>
    </row>
    <row r="18" spans="1:25" s="2" customFormat="1" x14ac:dyDescent="0.35">
      <c r="A1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ELS_PRINTER_EPSON_L3210</v>
      </c>
      <c r="B18" s="19"/>
      <c r="C18" s="16"/>
      <c r="D18" s="15"/>
      <c r="E18" s="16" t="str">
        <f>_xlfn.XLOOKUP(B_m_02_SKU[[#This Row],[SKU_key]],[2]!ORder16.6.25334549[SKU_key],[2]!ORder16.6.25334549[Artikul
kaspi],"",0,1)</f>
        <v/>
      </c>
      <c r="F1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ELS_PRINTER_EPSON_L3210</v>
      </c>
      <c r="G1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(L3210)</v>
      </c>
      <c r="H18" s="58"/>
      <c r="I18" s="12"/>
      <c r="J1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ELS_PRINTER_EPSON_L3210</v>
      </c>
      <c r="K18" s="16"/>
      <c r="L18" s="5" t="s">
        <v>107</v>
      </c>
      <c r="M18" s="2" t="s">
        <v>97</v>
      </c>
      <c r="N18" s="5" t="s">
        <v>98</v>
      </c>
      <c r="O18" s="2" t="s">
        <v>93</v>
      </c>
      <c r="T18" s="2" t="s">
        <v>67</v>
      </c>
      <c r="V18" s="4"/>
      <c r="W18" s="2" t="s">
        <v>364</v>
      </c>
      <c r="X18" s="16"/>
      <c r="Y18" s="16"/>
    </row>
    <row r="19" spans="1:25" s="2" customFormat="1" x14ac:dyDescent="0.35">
      <c r="A1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ELS_PRINTER_EPSON_L3256</v>
      </c>
      <c r="B19" s="19"/>
      <c r="C19" s="16"/>
      <c r="D19" s="15"/>
      <c r="E19" s="16" t="str">
        <f>_xlfn.XLOOKUP(B_m_02_SKU[[#This Row],[SKU_key]],[2]!ORder16.6.25334549[SKU_key],[2]!ORder16.6.25334549[Artikul
kaspi],"",0,1)</f>
        <v/>
      </c>
      <c r="F1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ELS_PRINTER_EPSON_L3256</v>
      </c>
      <c r="G1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(L3256)</v>
      </c>
      <c r="H19" s="58"/>
      <c r="I19" s="12"/>
      <c r="J1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ELS_PRINTER_EPSON_L3256</v>
      </c>
      <c r="K19" s="16"/>
      <c r="L19" s="5" t="s">
        <v>107</v>
      </c>
      <c r="M19" s="2" t="s">
        <v>97</v>
      </c>
      <c r="N19" s="5" t="s">
        <v>98</v>
      </c>
      <c r="O19" s="2" t="s">
        <v>89</v>
      </c>
      <c r="T19" s="2" t="s">
        <v>67</v>
      </c>
      <c r="V19" s="4"/>
      <c r="W19" s="2" t="s">
        <v>364</v>
      </c>
      <c r="X19" s="16"/>
      <c r="Y19" s="16"/>
    </row>
    <row r="20" spans="1:25" s="2" customFormat="1" x14ac:dyDescent="0.35">
      <c r="A2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ELS_PRINTER_EPSON_L3251</v>
      </c>
      <c r="B20" s="19"/>
      <c r="C20" s="16"/>
      <c r="D20" s="15"/>
      <c r="E20" s="16" t="str">
        <f>_xlfn.XLOOKUP(B_m_02_SKU[[#This Row],[SKU_key]],[2]!ORder16.6.25334549[SKU_key],[2]!ORder16.6.25334549[Artikul
kaspi],"",0,1)</f>
        <v/>
      </c>
      <c r="F2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ELS_PRINTER_EPSON_L3251</v>
      </c>
      <c r="G2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(L3251)</v>
      </c>
      <c r="H20" s="58"/>
      <c r="I20" s="12"/>
      <c r="J2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ELS_PRINTER_EPSON_L3251</v>
      </c>
      <c r="K20" s="16"/>
      <c r="L20" s="5" t="s">
        <v>107</v>
      </c>
      <c r="M20" s="2" t="s">
        <v>97</v>
      </c>
      <c r="N20" s="5" t="s">
        <v>98</v>
      </c>
      <c r="O20" s="2" t="s">
        <v>90</v>
      </c>
      <c r="T20" s="2" t="s">
        <v>67</v>
      </c>
      <c r="V20" s="4"/>
      <c r="W20" s="2" t="s">
        <v>364</v>
      </c>
      <c r="X20" s="16"/>
      <c r="Y20" s="16"/>
    </row>
    <row r="21" spans="1:25" s="2" customFormat="1" x14ac:dyDescent="0.35">
      <c r="A2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ELS_PRINTER_EPSON_L3260</v>
      </c>
      <c r="B21" s="19"/>
      <c r="C21" s="16"/>
      <c r="D21" s="15"/>
      <c r="E21" s="16" t="str">
        <f>_xlfn.XLOOKUP(B_m_02_SKU[[#This Row],[SKU_key]],[2]!ORder16.6.25334549[SKU_key],[2]!ORder16.6.25334549[Artikul
kaspi],"",0,1)</f>
        <v/>
      </c>
      <c r="F2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ELS_PRINTER_EPSON_L3260</v>
      </c>
      <c r="G2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(L3260)</v>
      </c>
      <c r="H21" s="58"/>
      <c r="I21" s="12"/>
      <c r="J2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ELS_PRINTER_EPSON_L3260</v>
      </c>
      <c r="K21" s="16"/>
      <c r="L21" s="5" t="s">
        <v>107</v>
      </c>
      <c r="M21" s="2" t="s">
        <v>97</v>
      </c>
      <c r="N21" s="5" t="s">
        <v>98</v>
      </c>
      <c r="O21" s="2" t="s">
        <v>87</v>
      </c>
      <c r="T21" s="2" t="s">
        <v>67</v>
      </c>
      <c r="V21" s="4"/>
      <c r="W21" s="2" t="s">
        <v>364</v>
      </c>
      <c r="X21" s="16"/>
      <c r="Y21" s="16"/>
    </row>
    <row r="22" spans="1:25" s="2" customFormat="1" x14ac:dyDescent="0.35">
      <c r="A2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ELS_PRINTER_EPSON_L132_BLACK</v>
      </c>
      <c r="B22" s="19" t="s">
        <v>238</v>
      </c>
      <c r="C22" s="16"/>
      <c r="D22" s="15"/>
      <c r="E22" s="15">
        <v>1500259</v>
      </c>
      <c r="F2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ELS_PRINTER_EPSON_L132_BLACK_1500259</v>
      </c>
      <c r="G2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Принтер Epson L132 1500259 (L132)</v>
      </c>
      <c r="H22" s="58">
        <v>87990</v>
      </c>
      <c r="I22" s="12">
        <v>15</v>
      </c>
      <c r="J2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ELS_PRINTER_EPSON_L132_BLACK</v>
      </c>
      <c r="K22" s="16"/>
      <c r="L22" s="5" t="s">
        <v>107</v>
      </c>
      <c r="M22" s="2" t="s">
        <v>97</v>
      </c>
      <c r="N22" s="5" t="s">
        <v>98</v>
      </c>
      <c r="O22" s="2" t="s">
        <v>88</v>
      </c>
      <c r="P22" s="2" t="s">
        <v>65</v>
      </c>
      <c r="T22" s="2" t="s">
        <v>67</v>
      </c>
      <c r="V22" s="4"/>
      <c r="W22" s="2" t="s">
        <v>364</v>
      </c>
      <c r="X22" s="16"/>
      <c r="Y22" s="16"/>
    </row>
    <row r="23" spans="1:25" s="2" customFormat="1" x14ac:dyDescent="0.35">
      <c r="A2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ELS_PRINTER_EPSON_L132_BLACK_(2ND)</v>
      </c>
      <c r="B23" s="19" t="s">
        <v>238</v>
      </c>
      <c r="C23" s="16"/>
      <c r="D23" s="15"/>
      <c r="E23" s="16">
        <v>140454454</v>
      </c>
      <c r="F2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ELS_PRINTER_EPSON_L132_BLACK_140454454_(2ND)</v>
      </c>
      <c r="G2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Принтер Epson L132 140454454 (L132) (2ND)</v>
      </c>
      <c r="H23" s="58">
        <v>119990</v>
      </c>
      <c r="I23" s="13">
        <v>5</v>
      </c>
      <c r="J2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ELS_PRINTER_EPSON_L132_BLACK</v>
      </c>
      <c r="K23" s="16" t="s">
        <v>240</v>
      </c>
      <c r="L23" s="5" t="s">
        <v>107</v>
      </c>
      <c r="M23" s="2" t="s">
        <v>97</v>
      </c>
      <c r="N23" s="5" t="s">
        <v>98</v>
      </c>
      <c r="O23" s="2" t="s">
        <v>88</v>
      </c>
      <c r="P23" s="2" t="s">
        <v>65</v>
      </c>
      <c r="T23" s="2" t="s">
        <v>67</v>
      </c>
      <c r="V23" s="4"/>
      <c r="W23" s="2" t="s">
        <v>364</v>
      </c>
      <c r="X23" s="16"/>
      <c r="Y23" s="16"/>
    </row>
    <row r="24" spans="1:25" s="2" customFormat="1" x14ac:dyDescent="0.35">
      <c r="A2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ELS_PRINTER_EPSON_L8160_WHITE</v>
      </c>
      <c r="B24" s="19" t="s">
        <v>245</v>
      </c>
      <c r="C24" s="16"/>
      <c r="D24" s="15"/>
      <c r="E24" s="15">
        <v>103054733</v>
      </c>
      <c r="F2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ELS_PRINTER_EPSON_L8160_WHITE_103054733</v>
      </c>
      <c r="G2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МФУ Epson L8160 103054733 (L8160)</v>
      </c>
      <c r="H24" s="58">
        <v>349990</v>
      </c>
      <c r="I24" s="12">
        <v>1</v>
      </c>
      <c r="J2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ELS_PRINTER_EPSON_L8160_WHITE</v>
      </c>
      <c r="K24" s="16"/>
      <c r="L24" s="5" t="s">
        <v>107</v>
      </c>
      <c r="M24" s="2" t="s">
        <v>97</v>
      </c>
      <c r="N24" s="5" t="s">
        <v>98</v>
      </c>
      <c r="O24" s="2" t="s">
        <v>91</v>
      </c>
      <c r="P24" s="2" t="s">
        <v>69</v>
      </c>
      <c r="T24" s="2" t="s">
        <v>67</v>
      </c>
      <c r="V24" s="4"/>
      <c r="W24" s="2" t="s">
        <v>364</v>
      </c>
      <c r="X24" s="16"/>
      <c r="Y24" s="16"/>
    </row>
    <row r="25" spans="1:25" s="2" customFormat="1" x14ac:dyDescent="0.35">
      <c r="A2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ELS_PRINTER_EPSON_L8160_WHITE_(2ND)</v>
      </c>
      <c r="B25" s="19"/>
      <c r="C25" s="16"/>
      <c r="D25" s="15"/>
      <c r="E25" s="16">
        <v>133337493</v>
      </c>
      <c r="F2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ELS_PRINTER_EPSON_L8160_WHITE_133337493_(2ND)</v>
      </c>
      <c r="G2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133337493 (L8160) (2ND)</v>
      </c>
      <c r="H25" s="58">
        <v>349990</v>
      </c>
      <c r="I25" s="13">
        <v>1</v>
      </c>
      <c r="J2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ELS_PRINTER_EPSON_L8160_WHITE</v>
      </c>
      <c r="K25" s="16" t="s">
        <v>240</v>
      </c>
      <c r="L25" s="5" t="s">
        <v>107</v>
      </c>
      <c r="M25" s="2" t="s">
        <v>97</v>
      </c>
      <c r="N25" s="5" t="s">
        <v>98</v>
      </c>
      <c r="O25" s="2" t="s">
        <v>91</v>
      </c>
      <c r="P25" s="2" t="s">
        <v>69</v>
      </c>
      <c r="T25" s="2" t="s">
        <v>67</v>
      </c>
      <c r="V25" s="4"/>
      <c r="W25" s="2" t="s">
        <v>364</v>
      </c>
      <c r="X25" s="16"/>
      <c r="Y25" s="16"/>
    </row>
    <row r="26" spans="1:25" s="2" customFormat="1" x14ac:dyDescent="0.35">
      <c r="A2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ELS_PRINTER_EPSON_L3550_BLACK</v>
      </c>
      <c r="B26" s="19" t="s">
        <v>246</v>
      </c>
      <c r="C26" s="16"/>
      <c r="D26" s="15"/>
      <c r="E26" s="15">
        <v>115267815</v>
      </c>
      <c r="F2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ELS_PRINTER_EPSON_L3550_BLACK_115267815</v>
      </c>
      <c r="G2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МФУ Epson L3550 115267815 (L3550)</v>
      </c>
      <c r="H26" s="58">
        <v>147987</v>
      </c>
      <c r="I26" s="12">
        <v>3</v>
      </c>
      <c r="J2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ELS_PRINTER_EPSON_L3550_BLACK</v>
      </c>
      <c r="K26" s="16"/>
      <c r="L26" s="5" t="s">
        <v>107</v>
      </c>
      <c r="M26" s="2" t="s">
        <v>97</v>
      </c>
      <c r="N26" s="5" t="s">
        <v>98</v>
      </c>
      <c r="O26" s="2" t="s">
        <v>92</v>
      </c>
      <c r="P26" s="2" t="s">
        <v>65</v>
      </c>
      <c r="T26" s="2" t="s">
        <v>67</v>
      </c>
      <c r="V26" s="4"/>
      <c r="W26" s="2" t="s">
        <v>364</v>
      </c>
      <c r="X26" s="16"/>
      <c r="Y26" s="16"/>
    </row>
    <row r="27" spans="1:25" s="2" customFormat="1" x14ac:dyDescent="0.35">
      <c r="A2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ELS_PRINTER_EPSON_L1250_BLACK</v>
      </c>
      <c r="B27" s="19" t="s">
        <v>242</v>
      </c>
      <c r="C27" s="16"/>
      <c r="D27" s="15"/>
      <c r="E27" s="15">
        <v>109039064</v>
      </c>
      <c r="F2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ELS_PRINTER_EPSON_L1250_BLACK_109039064</v>
      </c>
      <c r="G2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Принтер Epson L1250 109039064 (L1250)</v>
      </c>
      <c r="H27" s="58">
        <v>96850</v>
      </c>
      <c r="I27" s="12">
        <v>2</v>
      </c>
      <c r="J2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ELS_PRINTER_EPSON_L1250_BLACK</v>
      </c>
      <c r="K27" s="16"/>
      <c r="L27" s="5" t="s">
        <v>107</v>
      </c>
      <c r="M27" s="2" t="s">
        <v>97</v>
      </c>
      <c r="N27" s="5" t="s">
        <v>98</v>
      </c>
      <c r="O27" s="2" t="s">
        <v>94</v>
      </c>
      <c r="P27" s="2" t="s">
        <v>65</v>
      </c>
      <c r="T27" s="2" t="s">
        <v>67</v>
      </c>
      <c r="V27" s="4"/>
      <c r="W27" s="2" t="s">
        <v>364</v>
      </c>
      <c r="X27" s="16"/>
      <c r="Y27" s="16"/>
    </row>
    <row r="28" spans="1:25" s="2" customFormat="1" x14ac:dyDescent="0.35">
      <c r="A2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ELS_PRINTER_EPSON_L11050_BLACK</v>
      </c>
      <c r="B28" s="19" t="s">
        <v>243</v>
      </c>
      <c r="C28" s="16"/>
      <c r="D28" s="15"/>
      <c r="E28" s="15">
        <v>119608114</v>
      </c>
      <c r="F2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ELS_PRINTER_EPSON_L11050_BLACK_119608114</v>
      </c>
      <c r="G2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Принтер Epson L11050 119608114 (L11050)</v>
      </c>
      <c r="H28" s="58">
        <v>311117</v>
      </c>
      <c r="I28" s="12">
        <v>3</v>
      </c>
      <c r="J2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ELS_PRINTER_EPSON_L11050_BLACK</v>
      </c>
      <c r="K28" s="16"/>
      <c r="L28" s="5" t="s">
        <v>107</v>
      </c>
      <c r="M28" s="2" t="s">
        <v>97</v>
      </c>
      <c r="N28" s="5" t="s">
        <v>98</v>
      </c>
      <c r="O28" s="2" t="s">
        <v>95</v>
      </c>
      <c r="P28" s="2" t="s">
        <v>65</v>
      </c>
      <c r="T28" s="2" t="s">
        <v>67</v>
      </c>
      <c r="V28" s="4"/>
      <c r="W28" s="2" t="s">
        <v>364</v>
      </c>
      <c r="X28" s="16"/>
      <c r="Y28" s="16"/>
    </row>
    <row r="29" spans="1:25" s="2" customFormat="1" x14ac:dyDescent="0.35">
      <c r="A2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ELS_PRINTER_EPSON_L11050_BLACK_(2ND)</v>
      </c>
      <c r="B29" s="19" t="s">
        <v>244</v>
      </c>
      <c r="C29" s="16"/>
      <c r="D29" s="15"/>
      <c r="E29" s="16">
        <v>138436667</v>
      </c>
      <c r="F2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ELS_PRINTER_EPSON_L11050_BLACK_138436667_(2ND)</v>
      </c>
      <c r="G2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Принтер Epson L11058 138436667 (L11050) (2ND)</v>
      </c>
      <c r="H29" s="58">
        <v>307987</v>
      </c>
      <c r="I29" s="13">
        <v>2</v>
      </c>
      <c r="J2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ELS_PRINTER_EPSON_L11050_BLACK</v>
      </c>
      <c r="K29" s="16" t="s">
        <v>240</v>
      </c>
      <c r="L29" s="5" t="s">
        <v>107</v>
      </c>
      <c r="M29" s="2" t="s">
        <v>97</v>
      </c>
      <c r="N29" s="5" t="s">
        <v>98</v>
      </c>
      <c r="O29" s="2" t="s">
        <v>95</v>
      </c>
      <c r="P29" s="2" t="s">
        <v>65</v>
      </c>
      <c r="T29" s="2" t="s">
        <v>67</v>
      </c>
      <c r="V29" s="4"/>
      <c r="W29" s="2" t="s">
        <v>364</v>
      </c>
      <c r="X29" s="16"/>
      <c r="Y29" s="16"/>
    </row>
    <row r="30" spans="1:25" s="2" customFormat="1" x14ac:dyDescent="0.35">
      <c r="A3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ELS_PRINTER_EPSON_L5290_BLACK</v>
      </c>
      <c r="B30" s="19" t="s">
        <v>368</v>
      </c>
      <c r="C30" s="16"/>
      <c r="D30" s="15"/>
      <c r="E30" s="15">
        <v>107659272</v>
      </c>
      <c r="F3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ELS_PRINTER_EPSON_L5290_BLACK_107659272</v>
      </c>
      <c r="G3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МФУ Epson L5290 107659272 (L5290)</v>
      </c>
      <c r="H30" s="58">
        <v>199214</v>
      </c>
      <c r="I30" s="12">
        <v>2</v>
      </c>
      <c r="J3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ELS_PRINTER_EPSON_L5290_BLACK</v>
      </c>
      <c r="K30" s="16"/>
      <c r="L30" s="5" t="s">
        <v>107</v>
      </c>
      <c r="M30" s="2" t="s">
        <v>97</v>
      </c>
      <c r="N30" s="5" t="s">
        <v>98</v>
      </c>
      <c r="O30" s="2" t="s">
        <v>96</v>
      </c>
      <c r="P30" s="2" t="s">
        <v>65</v>
      </c>
      <c r="T30" s="2" t="s">
        <v>67</v>
      </c>
      <c r="V30" s="4"/>
      <c r="W30" s="2" t="s">
        <v>364</v>
      </c>
      <c r="X30" s="16"/>
      <c r="Y30" s="16"/>
    </row>
    <row r="31" spans="1:25" s="2" customFormat="1" x14ac:dyDescent="0.35">
      <c r="A3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ELS_PRINTER_EPSON_L5290_BLACK_(2ND)</v>
      </c>
      <c r="B31" s="19" t="s">
        <v>368</v>
      </c>
      <c r="C31" s="16"/>
      <c r="D31" s="15"/>
      <c r="E31" s="16">
        <v>113227471</v>
      </c>
      <c r="F3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ELS_PRINTER_EPSON_L5290_BLACK_113227471_(2ND)</v>
      </c>
      <c r="G3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МФУ Epson L5290 113227471 (L5290) (2ND)</v>
      </c>
      <c r="H31" s="58">
        <v>214997</v>
      </c>
      <c r="I31" s="13">
        <v>2</v>
      </c>
      <c r="J3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ELS_PRINTER_EPSON_L5290_BLACK</v>
      </c>
      <c r="K31" s="16" t="s">
        <v>240</v>
      </c>
      <c r="L31" s="5" t="s">
        <v>107</v>
      </c>
      <c r="M31" s="2" t="s">
        <v>97</v>
      </c>
      <c r="N31" s="5" t="s">
        <v>98</v>
      </c>
      <c r="O31" s="2" t="s">
        <v>96</v>
      </c>
      <c r="P31" s="2" t="s">
        <v>65</v>
      </c>
      <c r="T31" s="2" t="s">
        <v>67</v>
      </c>
      <c r="V31" s="4"/>
      <c r="W31" s="2" t="s">
        <v>364</v>
      </c>
      <c r="X31" s="16"/>
      <c r="Y31" s="16"/>
    </row>
    <row r="32" spans="1:25" s="2" customFormat="1" x14ac:dyDescent="0.35">
      <c r="A3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ELS_PRINTER_EPSON_L6490_WHITE</v>
      </c>
      <c r="B32" s="19" t="s">
        <v>235</v>
      </c>
      <c r="C32" s="16"/>
      <c r="D32" s="15"/>
      <c r="E32" s="15">
        <v>103426308</v>
      </c>
      <c r="F32" s="61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ELS_PRINTER_EPSON_L6490_WHITE_103426308</v>
      </c>
      <c r="G3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МФУ Epson L6490 103426308 (L6490)</v>
      </c>
      <c r="H32" s="58">
        <v>264990</v>
      </c>
      <c r="I32" s="12">
        <v>1</v>
      </c>
      <c r="J3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ELS_PRINTER_EPSON_L6490_WHITE</v>
      </c>
      <c r="K32" s="16"/>
      <c r="L32" s="5" t="s">
        <v>107</v>
      </c>
      <c r="M32" s="2" t="s">
        <v>97</v>
      </c>
      <c r="N32" s="5" t="s">
        <v>98</v>
      </c>
      <c r="O32" s="2" t="s">
        <v>233</v>
      </c>
      <c r="P32" s="2" t="s">
        <v>69</v>
      </c>
      <c r="T32" s="2" t="s">
        <v>67</v>
      </c>
      <c r="V32" s="4"/>
      <c r="W32" s="2" t="s">
        <v>364</v>
      </c>
      <c r="X32" s="16"/>
      <c r="Y32" s="16"/>
    </row>
    <row r="33" spans="1:25" s="2" customFormat="1" x14ac:dyDescent="0.35">
      <c r="A3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CL_NEW-CLO_MEN_TAICI_WHITE</v>
      </c>
      <c r="B33" s="19"/>
      <c r="C33" s="16"/>
      <c r="D33" s="15"/>
      <c r="E33" s="16" t="str">
        <f>_xlfn.XLOOKUP(B_m_02_SKU[[#This Row],[SKU_key]],[2]!ORder16.6.25334549[SKU_key],[2]!ORder16.6.25334549[Artikul
kaspi],"",0,1)</f>
        <v/>
      </c>
      <c r="F3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CL_NEW-CLO_MEN_TAICI_WHITE</v>
      </c>
      <c r="G3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мужской (TAICI)</v>
      </c>
      <c r="H33" s="58"/>
      <c r="I33" s="12"/>
      <c r="J3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CL_NEW-CLO_MEN_TAICI_WHITE</v>
      </c>
      <c r="K33" s="16"/>
      <c r="L33" s="5" t="s">
        <v>106</v>
      </c>
      <c r="M33" s="5"/>
      <c r="N33" s="5" t="s">
        <v>102</v>
      </c>
      <c r="O33" s="2" t="s">
        <v>99</v>
      </c>
      <c r="P33" s="2" t="s">
        <v>69</v>
      </c>
      <c r="R33" s="2" t="s">
        <v>105</v>
      </c>
      <c r="S33" s="2" t="s">
        <v>118</v>
      </c>
      <c r="T33" s="2" t="s">
        <v>67</v>
      </c>
      <c r="V33" s="4"/>
      <c r="W33" s="2" t="s">
        <v>362</v>
      </c>
      <c r="X33" s="16"/>
      <c r="Y33" s="16"/>
    </row>
    <row r="34" spans="1:25" s="2" customFormat="1" x14ac:dyDescent="0.35">
      <c r="A3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CL_NEW-CLO_MEN_S-NK31_BLACK</v>
      </c>
      <c r="B34" s="19"/>
      <c r="C34" s="16"/>
      <c r="D34" s="15"/>
      <c r="E34" s="16" t="str">
        <f>_xlfn.XLOOKUP(B_m_02_SKU[[#This Row],[SKU_key]],[2]!ORder16.6.25334549[SKU_key],[2]!ORder16.6.25334549[Artikul
kaspi],"",0,1)</f>
        <v/>
      </c>
      <c r="F3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CL_NEW-CLO_MEN_S-NK31_BLACK</v>
      </c>
      <c r="G3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мужской (S-Nk31)</v>
      </c>
      <c r="H34" s="58"/>
      <c r="I34" s="12"/>
      <c r="J3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CL_NEW-CLO_MEN_S-NK31_BLACK</v>
      </c>
      <c r="K34" s="16"/>
      <c r="L34" s="5" t="s">
        <v>106</v>
      </c>
      <c r="M34" s="5"/>
      <c r="N34" s="5" t="s">
        <v>102</v>
      </c>
      <c r="O34" s="2" t="s">
        <v>110</v>
      </c>
      <c r="P34" s="2" t="s">
        <v>65</v>
      </c>
      <c r="R34" s="2" t="s">
        <v>105</v>
      </c>
      <c r="S34" s="2" t="s">
        <v>118</v>
      </c>
      <c r="T34" s="2" t="s">
        <v>67</v>
      </c>
      <c r="V34" s="4"/>
      <c r="W34" s="2" t="s">
        <v>362</v>
      </c>
      <c r="X34" s="16"/>
      <c r="Y34" s="16"/>
    </row>
    <row r="35" spans="1:25" s="2" customFormat="1" x14ac:dyDescent="0.35">
      <c r="A3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CL_NEW-CLO_MEN_S-NK31_BLACK</v>
      </c>
      <c r="B35" s="19"/>
      <c r="C35" s="16"/>
      <c r="D35" s="15"/>
      <c r="E35" s="16" t="str">
        <f>_xlfn.XLOOKUP(B_m_02_SKU[[#This Row],[SKU_key]],[2]!ORder16.6.25334549[SKU_key],[2]!ORder16.6.25334549[Artikul
kaspi],"",0,1)</f>
        <v/>
      </c>
      <c r="F3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CL_NEW-CLO_MEN_S-NK31_BLACK</v>
      </c>
      <c r="G3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мужской (S-Nk31)</v>
      </c>
      <c r="H35" s="58"/>
      <c r="I35" s="12"/>
      <c r="J3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CL_NEW-CLO_MEN_S-NK31_BLACK</v>
      </c>
      <c r="K35" s="16"/>
      <c r="L35" s="5" t="s">
        <v>106</v>
      </c>
      <c r="M35" s="5"/>
      <c r="N35" s="5" t="s">
        <v>102</v>
      </c>
      <c r="O35" s="2" t="s">
        <v>110</v>
      </c>
      <c r="P35" s="2" t="s">
        <v>65</v>
      </c>
      <c r="R35" s="2" t="s">
        <v>105</v>
      </c>
      <c r="S35" s="2" t="s">
        <v>118</v>
      </c>
      <c r="T35" s="2" t="s">
        <v>67</v>
      </c>
      <c r="V35" s="4"/>
      <c r="W35" s="2" t="s">
        <v>362</v>
      </c>
      <c r="X35" s="16"/>
      <c r="Y35" s="16"/>
    </row>
    <row r="36" spans="1:25" s="2" customFormat="1" x14ac:dyDescent="0.35">
      <c r="A36" s="2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CL_NEW-CLO_MEN_T-SHIRT_BLACK_S</v>
      </c>
      <c r="B36" s="20" t="s">
        <v>132</v>
      </c>
      <c r="C36" s="29" t="s">
        <v>71</v>
      </c>
      <c r="D36" s="15" t="s">
        <v>114</v>
      </c>
      <c r="E36" s="29">
        <f>_xlfn.XLOOKUP(B_m_02_SKU[[#This Row],[SKU_key]],[2]!ORder16.6.25334549[SKU_key],[2]!ORder16.6.25334549[Artikul
kaspi],"",0,1)</f>
        <v>122754031</v>
      </c>
      <c r="F3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CL_NEW-CLO_MEN_T-SHIRT_BLACK_122754031_44/S_(S)</v>
      </c>
      <c r="G36" s="32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Футболка черная мужской 44/S 122754031 (T-Shirt) (S)</v>
      </c>
      <c r="H36" s="60"/>
      <c r="I36" s="24">
        <v>2</v>
      </c>
      <c r="J3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CL_NEW-CLO_MEN_T-SHIRT_BLACK</v>
      </c>
      <c r="K36" s="17"/>
      <c r="L36" s="5" t="s">
        <v>106</v>
      </c>
      <c r="M36" s="5"/>
      <c r="N36" s="5" t="s">
        <v>102</v>
      </c>
      <c r="O36" s="8" t="s">
        <v>108</v>
      </c>
      <c r="P36" s="2" t="s">
        <v>65</v>
      </c>
      <c r="Q36" s="2" t="s">
        <v>66</v>
      </c>
      <c r="R36" s="2" t="s">
        <v>105</v>
      </c>
      <c r="S36" s="2" t="s">
        <v>118</v>
      </c>
      <c r="T36" s="2" t="s">
        <v>67</v>
      </c>
      <c r="V36" s="4">
        <f>_xlfn.XLOOKUP(B_m_02_SKU[[#This Row],[SKU_key]],[2]!ORder16.6.25334549[SKU_key],[2]!ORder16.6.25334549[weight kg],"",0,1)</f>
        <v>0.1262919896640827</v>
      </c>
      <c r="W36" s="2" t="s">
        <v>362</v>
      </c>
      <c r="X36" s="17"/>
      <c r="Y36" s="17"/>
    </row>
    <row r="37" spans="1:25" s="2" customFormat="1" x14ac:dyDescent="0.35">
      <c r="A37" s="2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CL_NEW-CLO_MEN_T-SHIRT_BLACK_M</v>
      </c>
      <c r="B37" s="20" t="s">
        <v>132</v>
      </c>
      <c r="C37" s="29" t="s">
        <v>66</v>
      </c>
      <c r="D37" s="15">
        <v>44</v>
      </c>
      <c r="E37" s="29">
        <f>_xlfn.XLOOKUP(B_m_02_SKU[[#This Row],[SKU_key]],[2]!ORder16.6.25334549[SKU_key],[2]!ORder16.6.25334549[Artikul
kaspi],"",0,1)</f>
        <v>122754031</v>
      </c>
      <c r="F3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CL_NEW-CLO_MEN_T-SHIRT_BLACK_122754031_44_(M)</v>
      </c>
      <c r="G37" s="32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Футболка черная мужской 44 122754031 (T-Shirt) (M)</v>
      </c>
      <c r="H37" s="60"/>
      <c r="I37" s="12">
        <v>8</v>
      </c>
      <c r="J3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CL_NEW-CLO_MEN_T-SHIRT_BLACK</v>
      </c>
      <c r="K37" s="17"/>
      <c r="L37" s="5" t="s">
        <v>106</v>
      </c>
      <c r="M37" s="5"/>
      <c r="N37" s="5" t="s">
        <v>102</v>
      </c>
      <c r="O37" s="8" t="s">
        <v>108</v>
      </c>
      <c r="P37" s="2" t="s">
        <v>65</v>
      </c>
      <c r="R37" s="2" t="s">
        <v>105</v>
      </c>
      <c r="S37" s="2" t="s">
        <v>118</v>
      </c>
      <c r="T37" s="2" t="s">
        <v>67</v>
      </c>
      <c r="V37" s="4">
        <f>_xlfn.XLOOKUP(B_m_02_SKU[[#This Row],[SKU_key]],[2]!ORder16.6.25334549[SKU_key],[2]!ORder16.6.25334549[weight kg],"",0,1)</f>
        <v>0.1262919896640827</v>
      </c>
      <c r="W37" s="2" t="s">
        <v>362</v>
      </c>
      <c r="X37" s="17"/>
      <c r="Y37" s="17"/>
    </row>
    <row r="38" spans="1:25" s="2" customFormat="1" x14ac:dyDescent="0.35">
      <c r="A38" s="2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CL_NEW-CLO_MEN_T-SHIRT_BLACK_L</v>
      </c>
      <c r="B38" s="20" t="s">
        <v>132</v>
      </c>
      <c r="C38" s="29" t="s">
        <v>68</v>
      </c>
      <c r="D38" s="15" t="s">
        <v>119</v>
      </c>
      <c r="E38" s="29">
        <f>_xlfn.XLOOKUP(B_m_02_SKU[[#This Row],[SKU_key]],[2]!ORder16.6.25334549[SKU_key],[2]!ORder16.6.25334549[Artikul
kaspi],"",0,1)</f>
        <v>122754031</v>
      </c>
      <c r="F3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CL_NEW-CLO_MEN_T-SHIRT_BLACK_122754031_46/М_(L)</v>
      </c>
      <c r="G38" s="32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Футболка черная мужской 46/М 122754031 (T-Shirt) (L)</v>
      </c>
      <c r="H38" s="60"/>
      <c r="I38" s="24">
        <f>5</f>
        <v>5</v>
      </c>
      <c r="J3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CL_NEW-CLO_MEN_T-SHIRT_BLACK</v>
      </c>
      <c r="K38" s="17"/>
      <c r="L38" s="5" t="s">
        <v>106</v>
      </c>
      <c r="M38" s="5"/>
      <c r="N38" s="5" t="s">
        <v>102</v>
      </c>
      <c r="O38" s="8" t="s">
        <v>108</v>
      </c>
      <c r="P38" s="2" t="s">
        <v>65</v>
      </c>
      <c r="R38" s="2" t="s">
        <v>105</v>
      </c>
      <c r="S38" s="2" t="s">
        <v>118</v>
      </c>
      <c r="T38" s="2" t="s">
        <v>67</v>
      </c>
      <c r="V38" s="4">
        <f>_xlfn.XLOOKUP(B_m_02_SKU[[#This Row],[SKU_key]],[2]!ORder16.6.25334549[SKU_key],[2]!ORder16.6.25334549[weight kg],"",0,1)</f>
        <v>0.1262919896640827</v>
      </c>
      <c r="W38" s="2" t="s">
        <v>362</v>
      </c>
      <c r="X38" s="17"/>
      <c r="Y38" s="17"/>
    </row>
    <row r="39" spans="1:25" s="2" customFormat="1" x14ac:dyDescent="0.35">
      <c r="A39" s="2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CL_NEW-CLO_MEN_T-SHIRT_BLACK_L</v>
      </c>
      <c r="B39" s="20" t="s">
        <v>132</v>
      </c>
      <c r="C39" s="29" t="s">
        <v>68</v>
      </c>
      <c r="D39" s="15">
        <v>46</v>
      </c>
      <c r="E39" s="29">
        <f>_xlfn.XLOOKUP(B_m_02_SKU[[#This Row],[SKU_key]],[2]!ORder16.6.25334549[SKU_key],[2]!ORder16.6.25334549[Artikul
kaspi],"",0,1)</f>
        <v>122754031</v>
      </c>
      <c r="F3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CL_NEW-CLO_MEN_T-SHIRT_BLACK_122754031_46_(L)</v>
      </c>
      <c r="G39" s="32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Футболка черная мужской 46 122754031 (T-Shirt) (L)</v>
      </c>
      <c r="H39" s="60"/>
      <c r="I39" s="24">
        <v>8</v>
      </c>
      <c r="J3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CL_NEW-CLO_MEN_T-SHIRT_BLACK</v>
      </c>
      <c r="K39" s="17"/>
      <c r="L39" s="5" t="s">
        <v>106</v>
      </c>
      <c r="M39" s="5"/>
      <c r="N39" s="5" t="s">
        <v>102</v>
      </c>
      <c r="O39" s="8" t="s">
        <v>108</v>
      </c>
      <c r="P39" s="2" t="s">
        <v>65</v>
      </c>
      <c r="R39" s="2" t="s">
        <v>105</v>
      </c>
      <c r="S39" s="2" t="s">
        <v>118</v>
      </c>
      <c r="T39" s="2" t="s">
        <v>67</v>
      </c>
      <c r="V39" s="4">
        <f>_xlfn.XLOOKUP(B_m_02_SKU[[#This Row],[SKU_key]],[2]!ORder16.6.25334549[SKU_key],[2]!ORder16.6.25334549[weight kg],"",0,1)</f>
        <v>0.1262919896640827</v>
      </c>
      <c r="W39" s="2" t="s">
        <v>362</v>
      </c>
      <c r="X39" s="17"/>
      <c r="Y39" s="17"/>
    </row>
    <row r="40" spans="1:25" s="2" customFormat="1" x14ac:dyDescent="0.35">
      <c r="A40" s="28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CL_NEW-CLO_MEN_T-SHIRT_BLACK_XL</v>
      </c>
      <c r="B40" s="20" t="s">
        <v>132</v>
      </c>
      <c r="C40" s="29" t="s">
        <v>72</v>
      </c>
      <c r="D40" s="15" t="s">
        <v>121</v>
      </c>
      <c r="E40" s="29">
        <f>_xlfn.XLOOKUP(B_m_02_SKU[[#This Row],[SKU_key]],[2]!ORder16.6.25334549[SKU_key],[2]!ORder16.6.25334549[Artikul
kaspi],"",0,1)</f>
        <v>122754031</v>
      </c>
      <c r="F4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CL_NEW-CLO_MEN_T-SHIRT_BLACK_122754031_48/L_(XL)</v>
      </c>
      <c r="G40" s="33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Футболка черная мужской 48/L 122754031 (T-Shirt) (XL)</v>
      </c>
      <c r="H40" s="60"/>
      <c r="I40" s="26">
        <v>7</v>
      </c>
      <c r="J4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CL_NEW-CLO_MEN_T-SHIRT_BLACK</v>
      </c>
      <c r="K40" s="17"/>
      <c r="L40" s="5" t="s">
        <v>106</v>
      </c>
      <c r="M40" s="5"/>
      <c r="N40" s="5" t="s">
        <v>102</v>
      </c>
      <c r="O40" s="8" t="s">
        <v>108</v>
      </c>
      <c r="P40" s="2" t="s">
        <v>65</v>
      </c>
      <c r="R40" s="2" t="s">
        <v>105</v>
      </c>
      <c r="S40" s="2" t="s">
        <v>118</v>
      </c>
      <c r="T40" s="2" t="s">
        <v>67</v>
      </c>
      <c r="V40" s="4">
        <f>_xlfn.XLOOKUP(B_m_02_SKU[[#This Row],[SKU_key]],[2]!ORder16.6.25334549[SKU_key],[2]!ORder16.6.25334549[weight kg],"",0,1)</f>
        <v>0.1262919896640827</v>
      </c>
      <c r="W40" s="2" t="s">
        <v>362</v>
      </c>
      <c r="X40" s="17"/>
      <c r="Y40" s="17"/>
    </row>
    <row r="41" spans="1:25" s="2" customFormat="1" x14ac:dyDescent="0.35">
      <c r="A41" s="28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CL_NEW-CLO_MEN_T-SHIRT_BLACK_XL</v>
      </c>
      <c r="B41" s="20" t="s">
        <v>132</v>
      </c>
      <c r="C41" s="29" t="s">
        <v>72</v>
      </c>
      <c r="D41" s="15" t="s">
        <v>122</v>
      </c>
      <c r="E41" s="29">
        <f>_xlfn.XLOOKUP(B_m_02_SKU[[#This Row],[SKU_key]],[2]!ORder16.6.25334549[SKU_key],[2]!ORder16.6.25334549[Artikul
kaspi],"",0,1)</f>
        <v>122754031</v>
      </c>
      <c r="F4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CL_NEW-CLO_MEN_T-SHIRT_BLACK_122754031_50/XL_(XL)</v>
      </c>
      <c r="G41" s="33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Футболка черная мужской 50/XL 122754031 (T-Shirt) (XL)</v>
      </c>
      <c r="H41" s="60"/>
      <c r="I41" s="26">
        <v>9</v>
      </c>
      <c r="J4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CL_NEW-CLO_MEN_T-SHIRT_BLACK</v>
      </c>
      <c r="K41" s="17"/>
      <c r="L41" s="5" t="s">
        <v>106</v>
      </c>
      <c r="M41" s="5"/>
      <c r="N41" s="5" t="s">
        <v>102</v>
      </c>
      <c r="O41" s="8" t="s">
        <v>108</v>
      </c>
      <c r="P41" s="2" t="s">
        <v>65</v>
      </c>
      <c r="R41" s="2" t="s">
        <v>105</v>
      </c>
      <c r="S41" s="2" t="s">
        <v>118</v>
      </c>
      <c r="T41" s="2" t="s">
        <v>67</v>
      </c>
      <c r="V41" s="4">
        <f>_xlfn.XLOOKUP(B_m_02_SKU[[#This Row],[SKU_key]],[2]!ORder16.6.25334549[SKU_key],[2]!ORder16.6.25334549[weight kg],"",0,1)</f>
        <v>0.1262919896640827</v>
      </c>
      <c r="W41" s="2" t="s">
        <v>362</v>
      </c>
      <c r="X41" s="17"/>
      <c r="Y41" s="17"/>
    </row>
    <row r="42" spans="1:25" s="2" customFormat="1" x14ac:dyDescent="0.35">
      <c r="A42" s="28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CL_NEW-CLO_MEN_T-SHIRT_BLACK_XL</v>
      </c>
      <c r="B42" s="20" t="s">
        <v>132</v>
      </c>
      <c r="C42" s="29" t="s">
        <v>72</v>
      </c>
      <c r="D42" s="15">
        <v>50</v>
      </c>
      <c r="E42" s="29">
        <f>_xlfn.XLOOKUP(B_m_02_SKU[[#This Row],[SKU_key]],[2]!ORder16.6.25334549[SKU_key],[2]!ORder16.6.25334549[Artikul
kaspi],"",0,1)</f>
        <v>122754031</v>
      </c>
      <c r="F4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CL_NEW-CLO_MEN_T-SHIRT_BLACK_122754031_50_(XL)</v>
      </c>
      <c r="G42" s="33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Футболка черная мужской 50 122754031 (T-Shirt) (XL)</v>
      </c>
      <c r="H42" s="60"/>
      <c r="I42" s="26">
        <v>7</v>
      </c>
      <c r="J4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CL_NEW-CLO_MEN_T-SHIRT_BLACK</v>
      </c>
      <c r="K42" s="17"/>
      <c r="L42" s="5" t="s">
        <v>106</v>
      </c>
      <c r="M42" s="5"/>
      <c r="N42" s="5" t="s">
        <v>102</v>
      </c>
      <c r="O42" s="8" t="s">
        <v>108</v>
      </c>
      <c r="P42" s="2" t="s">
        <v>65</v>
      </c>
      <c r="R42" s="2" t="s">
        <v>105</v>
      </c>
      <c r="S42" s="2" t="s">
        <v>118</v>
      </c>
      <c r="T42" s="2" t="s">
        <v>67</v>
      </c>
      <c r="V42" s="4">
        <f>_xlfn.XLOOKUP(B_m_02_SKU[[#This Row],[SKU_key]],[2]!ORder16.6.25334549[SKU_key],[2]!ORder16.6.25334549[weight kg],"",0,1)</f>
        <v>0.1262919896640827</v>
      </c>
      <c r="W42" s="2" t="s">
        <v>362</v>
      </c>
      <c r="X42" s="17"/>
      <c r="Y42" s="17"/>
    </row>
    <row r="43" spans="1:25" s="2" customFormat="1" x14ac:dyDescent="0.35">
      <c r="A43" s="2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CL_NEW-CLO_MEN_T-SHIRT_BLACK_2XL</v>
      </c>
      <c r="B43" s="20" t="s">
        <v>132</v>
      </c>
      <c r="C43" s="29" t="s">
        <v>73</v>
      </c>
      <c r="D43" s="15" t="s">
        <v>123</v>
      </c>
      <c r="E43" s="29">
        <f>_xlfn.XLOOKUP(B_m_02_SKU[[#This Row],[SKU_key]],[2]!ORder16.6.25334549[SKU_key],[2]!ORder16.6.25334549[Artikul
kaspi],"",0,1)</f>
        <v>122754031</v>
      </c>
      <c r="F4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CL_NEW-CLO_MEN_T-SHIRT_BLACK_122754031_52/2XL_(2XL)</v>
      </c>
      <c r="G43" s="32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Футболка черная мужской 52/2XL 122754031 (T-Shirt) (2XL)</v>
      </c>
      <c r="H43" s="60"/>
      <c r="I43" s="24">
        <v>14</v>
      </c>
      <c r="J4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CL_NEW-CLO_MEN_T-SHIRT_BLACK</v>
      </c>
      <c r="K43" s="17"/>
      <c r="L43" s="5" t="s">
        <v>106</v>
      </c>
      <c r="M43" s="5"/>
      <c r="N43" s="5" t="s">
        <v>102</v>
      </c>
      <c r="O43" s="8" t="s">
        <v>108</v>
      </c>
      <c r="P43" s="2" t="s">
        <v>65</v>
      </c>
      <c r="R43" s="2" t="s">
        <v>105</v>
      </c>
      <c r="S43" s="2" t="s">
        <v>118</v>
      </c>
      <c r="T43" s="2" t="s">
        <v>67</v>
      </c>
      <c r="V43" s="4">
        <f>_xlfn.XLOOKUP(B_m_02_SKU[[#This Row],[SKU_key]],[2]!ORder16.6.25334549[SKU_key],[2]!ORder16.6.25334549[weight kg],"",0,1)</f>
        <v>0.1262919896640827</v>
      </c>
      <c r="W43" s="2" t="s">
        <v>362</v>
      </c>
      <c r="X43" s="17"/>
      <c r="Y43" s="17"/>
    </row>
    <row r="44" spans="1:25" s="2" customFormat="1" x14ac:dyDescent="0.35">
      <c r="A44" s="2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CL_NEW-CLO_MEN_T-SHIRT_BLACK_2XL</v>
      </c>
      <c r="B44" s="20" t="s">
        <v>132</v>
      </c>
      <c r="C44" s="29" t="s">
        <v>73</v>
      </c>
      <c r="D44" s="15">
        <v>52</v>
      </c>
      <c r="E44" s="29">
        <f>_xlfn.XLOOKUP(B_m_02_SKU[[#This Row],[SKU_key]],[2]!ORder16.6.25334549[SKU_key],[2]!ORder16.6.25334549[Artikul
kaspi],"",0,1)</f>
        <v>122754031</v>
      </c>
      <c r="F4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CL_NEW-CLO_MEN_T-SHIRT_BLACK_122754031_52_(2XL)</v>
      </c>
      <c r="G44" s="32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Футболка черная мужской 52 122754031 (T-Shirt) (2XL)</v>
      </c>
      <c r="H44" s="60"/>
      <c r="I44" s="24">
        <v>14</v>
      </c>
      <c r="J4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CL_NEW-CLO_MEN_T-SHIRT_BLACK</v>
      </c>
      <c r="K44" s="17"/>
      <c r="L44" s="5" t="s">
        <v>106</v>
      </c>
      <c r="M44" s="5"/>
      <c r="N44" s="5" t="s">
        <v>102</v>
      </c>
      <c r="O44" s="8" t="s">
        <v>108</v>
      </c>
      <c r="P44" s="2" t="s">
        <v>65</v>
      </c>
      <c r="R44" s="2" t="s">
        <v>105</v>
      </c>
      <c r="S44" s="2" t="s">
        <v>118</v>
      </c>
      <c r="T44" s="2" t="s">
        <v>67</v>
      </c>
      <c r="V44" s="4">
        <f>_xlfn.XLOOKUP(B_m_02_SKU[[#This Row],[SKU_key]],[2]!ORder16.6.25334549[SKU_key],[2]!ORder16.6.25334549[weight kg],"",0,1)</f>
        <v>0.1262919896640827</v>
      </c>
      <c r="W44" s="2" t="s">
        <v>362</v>
      </c>
      <c r="X44" s="17"/>
      <c r="Y44" s="17"/>
    </row>
    <row r="45" spans="1:25" s="2" customFormat="1" x14ac:dyDescent="0.35">
      <c r="A45" s="28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CL_NEW-CLO_MEN_T-SHIRT_BLACK_3XL</v>
      </c>
      <c r="B45" s="20" t="s">
        <v>132</v>
      </c>
      <c r="C45" s="29" t="s">
        <v>74</v>
      </c>
      <c r="D45" s="15" t="s">
        <v>124</v>
      </c>
      <c r="E45" s="29">
        <f>_xlfn.XLOOKUP(B_m_02_SKU[[#This Row],[SKU_key]],[2]!ORder16.6.25334549[SKU_key],[2]!ORder16.6.25334549[Artikul
kaspi],"",0,1)</f>
        <v>122754031</v>
      </c>
      <c r="F4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CL_NEW-CLO_MEN_T-SHIRT_BLACK_122754031_54/3XL_(3XL)</v>
      </c>
      <c r="G45" s="33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Футболка черная мужской 54/3XL 122754031 (T-Shirt) (3XL)</v>
      </c>
      <c r="H45" s="60"/>
      <c r="I45" s="26">
        <v>10</v>
      </c>
      <c r="J4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CL_NEW-CLO_MEN_T-SHIRT_BLACK</v>
      </c>
      <c r="K45" s="17"/>
      <c r="L45" s="5" t="s">
        <v>106</v>
      </c>
      <c r="M45" s="5"/>
      <c r="N45" s="5" t="s">
        <v>102</v>
      </c>
      <c r="O45" s="8" t="s">
        <v>108</v>
      </c>
      <c r="P45" s="2" t="s">
        <v>65</v>
      </c>
      <c r="R45" s="2" t="s">
        <v>105</v>
      </c>
      <c r="S45" s="2" t="s">
        <v>118</v>
      </c>
      <c r="T45" s="2" t="s">
        <v>67</v>
      </c>
      <c r="V45" s="4">
        <f>_xlfn.XLOOKUP(B_m_02_SKU[[#This Row],[SKU_key]],[2]!ORder16.6.25334549[SKU_key],[2]!ORder16.6.25334549[weight kg],"",0,1)</f>
        <v>0.1262919896640827</v>
      </c>
      <c r="W45" s="2" t="s">
        <v>362</v>
      </c>
      <c r="X45" s="17"/>
      <c r="Y45" s="17"/>
    </row>
    <row r="46" spans="1:25" s="2" customFormat="1" x14ac:dyDescent="0.35">
      <c r="A46" s="28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CL_NEW-CLO_MEN_T-SHIRT_BLACK_3XL</v>
      </c>
      <c r="B46" s="20" t="s">
        <v>132</v>
      </c>
      <c r="C46" s="29" t="s">
        <v>74</v>
      </c>
      <c r="D46" s="15">
        <v>54</v>
      </c>
      <c r="E46" s="29">
        <f>_xlfn.XLOOKUP(B_m_02_SKU[[#This Row],[SKU_key]],[2]!ORder16.6.25334549[SKU_key],[2]!ORder16.6.25334549[Artikul
kaspi],"",0,1)</f>
        <v>122754031</v>
      </c>
      <c r="F4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CL_NEW-CLO_MEN_T-SHIRT_BLACK_122754031_54_(3XL)</v>
      </c>
      <c r="G46" s="33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Футболка черная мужской 54 122754031 (T-Shirt) (3XL)</v>
      </c>
      <c r="H46" s="60"/>
      <c r="I46" s="26">
        <v>5</v>
      </c>
      <c r="J4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CL_NEW-CLO_MEN_T-SHIRT_BLACK</v>
      </c>
      <c r="K46" s="17"/>
      <c r="L46" s="5" t="s">
        <v>106</v>
      </c>
      <c r="M46" s="5"/>
      <c r="N46" s="5" t="s">
        <v>102</v>
      </c>
      <c r="O46" s="8" t="s">
        <v>108</v>
      </c>
      <c r="P46" s="2" t="s">
        <v>65</v>
      </c>
      <c r="R46" s="2" t="s">
        <v>105</v>
      </c>
      <c r="S46" s="2" t="s">
        <v>118</v>
      </c>
      <c r="T46" s="2" t="s">
        <v>67</v>
      </c>
      <c r="V46" s="4">
        <f>_xlfn.XLOOKUP(B_m_02_SKU[[#This Row],[SKU_key]],[2]!ORder16.6.25334549[SKU_key],[2]!ORder16.6.25334549[weight kg],"",0,1)</f>
        <v>0.1262919896640827</v>
      </c>
      <c r="W46" s="2" t="s">
        <v>362</v>
      </c>
      <c r="X46" s="17"/>
      <c r="Y46" s="17"/>
    </row>
    <row r="47" spans="1:25" s="2" customFormat="1" x14ac:dyDescent="0.35">
      <c r="A47" s="30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CL_NEW-CLO_MEN_RUSH-PRO_BLACK_M</v>
      </c>
      <c r="B47" s="21" t="s">
        <v>127</v>
      </c>
      <c r="C47" s="29" t="s">
        <v>66</v>
      </c>
      <c r="D47" s="68" t="s">
        <v>128</v>
      </c>
      <c r="E47" s="29">
        <f>_xlfn.XLOOKUP(B_m_02_SKU[[#This Row],[SKU_key]],[2]!ORder16.6.25334549[SKU_key],[2]!ORder16.6.25334549[Artikul
kaspi],"",0,1)</f>
        <v>135277314</v>
      </c>
      <c r="F4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CL_NEW-CLO_MEN_RUSH-PRO_BLACK_135277314_S 44-46_(M)</v>
      </c>
      <c r="G47" s="34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Рашгард ДЛИННЫЙ РУКАВ черный мужской S 44-46 135277314 (RUSH-Pro) (M)</v>
      </c>
      <c r="H47" s="60"/>
      <c r="I47" s="69">
        <v>6</v>
      </c>
      <c r="J4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CL_NEW-CLO_MEN_RUSH-PRO_BLACK</v>
      </c>
      <c r="K47" s="17"/>
      <c r="L47" s="5" t="s">
        <v>106</v>
      </c>
      <c r="M47" s="5"/>
      <c r="N47" s="5" t="s">
        <v>102</v>
      </c>
      <c r="O47" s="8" t="s">
        <v>103</v>
      </c>
      <c r="P47" s="2" t="s">
        <v>65</v>
      </c>
      <c r="R47" s="2" t="s">
        <v>105</v>
      </c>
      <c r="S47" s="2" t="s">
        <v>118</v>
      </c>
      <c r="T47" s="2" t="s">
        <v>67</v>
      </c>
      <c r="V47" s="4">
        <f>_xlfn.XLOOKUP(B_m_02_SKU[[#This Row],[SKU_key]],[2]!ORder16.6.25334549[SKU_key],[2]!ORder16.6.25334549[weight kg],"",0,1)</f>
        <v>0.1262919896640827</v>
      </c>
      <c r="W47" s="2" t="s">
        <v>362</v>
      </c>
      <c r="X47" s="17"/>
      <c r="Y47" s="17"/>
    </row>
    <row r="48" spans="1:25" s="2" customFormat="1" x14ac:dyDescent="0.35">
      <c r="A48" s="30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CL_NEW-CLO_MEN_RUSH-PRO_BLACK_L</v>
      </c>
      <c r="B48" s="21" t="s">
        <v>127</v>
      </c>
      <c r="C48" s="29" t="s">
        <v>68</v>
      </c>
      <c r="D48" s="68" t="s">
        <v>129</v>
      </c>
      <c r="E48" s="29">
        <f>_xlfn.XLOOKUP(B_m_02_SKU[[#This Row],[SKU_key]],[2]!ORder16.6.25334549[SKU_key],[2]!ORder16.6.25334549[Artikul
kaspi],"",0,1)</f>
        <v>135277314</v>
      </c>
      <c r="F4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CL_NEW-CLO_MEN_RUSH-PRO_BLACK_135277314_M 46-48_(L)</v>
      </c>
      <c r="G48" s="34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Рашгард ДЛИННЫЙ РУКАВ черный мужской M 46-48 135277314 (RUSH-Pro) (L)</v>
      </c>
      <c r="H48" s="60"/>
      <c r="I48" s="69">
        <v>13</v>
      </c>
      <c r="J4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CL_NEW-CLO_MEN_RUSH-PRO_BLACK</v>
      </c>
      <c r="K48" s="17"/>
      <c r="L48" s="5" t="s">
        <v>106</v>
      </c>
      <c r="M48" s="5"/>
      <c r="N48" s="5" t="s">
        <v>102</v>
      </c>
      <c r="O48" s="8" t="s">
        <v>103</v>
      </c>
      <c r="P48" s="2" t="s">
        <v>65</v>
      </c>
      <c r="R48" s="2" t="s">
        <v>105</v>
      </c>
      <c r="S48" s="2" t="s">
        <v>118</v>
      </c>
      <c r="T48" s="2" t="s">
        <v>67</v>
      </c>
      <c r="V48" s="4">
        <f>_xlfn.XLOOKUP(B_m_02_SKU[[#This Row],[SKU_key]],[2]!ORder16.6.25334549[SKU_key],[2]!ORder16.6.25334549[weight kg],"",0,1)</f>
        <v>0.1262919896640827</v>
      </c>
      <c r="W48" s="2" t="s">
        <v>362</v>
      </c>
      <c r="X48" s="17"/>
      <c r="Y48" s="17"/>
    </row>
    <row r="49" spans="1:25" s="2" customFormat="1" x14ac:dyDescent="0.35">
      <c r="A49" s="30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CL_NEW-CLO_MEN_RUSH-PRO_BLACK_XL</v>
      </c>
      <c r="B49" s="21" t="s">
        <v>127</v>
      </c>
      <c r="C49" s="29" t="s">
        <v>72</v>
      </c>
      <c r="D49" s="15" t="s">
        <v>130</v>
      </c>
      <c r="E49" s="29">
        <f>_xlfn.XLOOKUP(B_m_02_SKU[[#This Row],[SKU_key]],[2]!ORder16.6.25334549[SKU_key],[2]!ORder16.6.25334549[Artikul
kaspi],"",0,1)</f>
        <v>135277314</v>
      </c>
      <c r="F4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CL_NEW-CLO_MEN_RUSH-PRO_BLACK_135277314_L 48-50_(XL)</v>
      </c>
      <c r="G49" s="37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Рашгард ДЛИННЫЙ РУКАВ черный мужской L 48-50 135277314 (RUSH-Pro) (XL)</v>
      </c>
      <c r="H49" s="60"/>
      <c r="I49" s="69">
        <v>11</v>
      </c>
      <c r="J4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CL_NEW-CLO_MEN_RUSH-PRO_BLACK</v>
      </c>
      <c r="K49" s="17"/>
      <c r="L49" s="5" t="s">
        <v>106</v>
      </c>
      <c r="M49" s="5"/>
      <c r="N49" s="5" t="s">
        <v>102</v>
      </c>
      <c r="O49" s="8" t="s">
        <v>103</v>
      </c>
      <c r="P49" s="2" t="s">
        <v>65</v>
      </c>
      <c r="R49" s="2" t="s">
        <v>105</v>
      </c>
      <c r="S49" s="2" t="s">
        <v>118</v>
      </c>
      <c r="T49" s="2" t="s">
        <v>67</v>
      </c>
      <c r="V49" s="4">
        <f>_xlfn.XLOOKUP(B_m_02_SKU[[#This Row],[SKU_key]],[2]!ORder16.6.25334549[SKU_key],[2]!ORder16.6.25334549[weight kg],"",0,1)</f>
        <v>0.1262919896640827</v>
      </c>
      <c r="W49" s="2" t="s">
        <v>362</v>
      </c>
      <c r="X49" s="17"/>
      <c r="Y49" s="17"/>
    </row>
    <row r="50" spans="1:25" s="2" customFormat="1" x14ac:dyDescent="0.35">
      <c r="A50" s="30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CL_NEW-CLO_MEN_RUSH-PRO_BLACK_XL</v>
      </c>
      <c r="B50" s="21" t="s">
        <v>127</v>
      </c>
      <c r="C50" s="29" t="s">
        <v>72</v>
      </c>
      <c r="D50" s="15" t="s">
        <v>133</v>
      </c>
      <c r="E50" s="29">
        <f>_xlfn.XLOOKUP(B_m_02_SKU[[#This Row],[SKU_key]],[2]!ORder16.6.25334549[SKU_key],[2]!ORder16.6.25334549[Artikul
kaspi],"",0,1)</f>
        <v>135277314</v>
      </c>
      <c r="F5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CL_NEW-CLO_MEN_RUSH-PRO_BLACK_135277314_XL 50-52_(XL)</v>
      </c>
      <c r="G50" s="37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Рашгард ДЛИННЫЙ РУКАВ черный мужской XL 50-52 135277314 (RUSH-Pro) (XL)</v>
      </c>
      <c r="H50" s="60"/>
      <c r="I50" s="69">
        <v>11</v>
      </c>
      <c r="J5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CL_NEW-CLO_MEN_RUSH-PRO_BLACK</v>
      </c>
      <c r="K50" s="17"/>
      <c r="L50" s="5" t="s">
        <v>106</v>
      </c>
      <c r="M50" s="5"/>
      <c r="N50" s="5" t="s">
        <v>102</v>
      </c>
      <c r="O50" s="8" t="s">
        <v>103</v>
      </c>
      <c r="P50" s="2" t="s">
        <v>65</v>
      </c>
      <c r="R50" s="2" t="s">
        <v>105</v>
      </c>
      <c r="S50" s="2" t="s">
        <v>118</v>
      </c>
      <c r="T50" s="2" t="s">
        <v>67</v>
      </c>
      <c r="V50" s="4">
        <f>_xlfn.XLOOKUP(B_m_02_SKU[[#This Row],[SKU_key]],[2]!ORder16.6.25334549[SKU_key],[2]!ORder16.6.25334549[weight kg],"",0,1)</f>
        <v>0.1262919896640827</v>
      </c>
      <c r="W50" s="2" t="s">
        <v>362</v>
      </c>
      <c r="X50" s="17"/>
      <c r="Y50" s="17"/>
    </row>
    <row r="51" spans="1:25" s="2" customFormat="1" x14ac:dyDescent="0.35">
      <c r="A51" s="30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CL_NEW-CLO_MEN_RUSH-PRO_BLACK_2XL</v>
      </c>
      <c r="B51" s="21" t="s">
        <v>127</v>
      </c>
      <c r="C51" s="29" t="s">
        <v>73</v>
      </c>
      <c r="D51" s="15" t="s">
        <v>134</v>
      </c>
      <c r="E51" s="29">
        <f>_xlfn.XLOOKUP(B_m_02_SKU[[#This Row],[SKU_key]],[2]!ORder16.6.25334549[SKU_key],[2]!ORder16.6.25334549[Artikul
kaspi],"",0,1)</f>
        <v>135277314</v>
      </c>
      <c r="F5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CL_NEW-CLO_MEN_RUSH-PRO_BLACK_135277314_2XL 52-54_(2XL)</v>
      </c>
      <c r="G51" s="34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Рашгард ДЛИННЫЙ РУКАВ черный мужской 2XL 52-54 135277314 (RUSH-Pro) (2XL)</v>
      </c>
      <c r="H51" s="60"/>
      <c r="I51" s="69">
        <v>17</v>
      </c>
      <c r="J5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CL_NEW-CLO_MEN_RUSH-PRO_BLACK</v>
      </c>
      <c r="K51" s="17"/>
      <c r="L51" s="5" t="s">
        <v>106</v>
      </c>
      <c r="M51" s="5"/>
      <c r="N51" s="5" t="s">
        <v>102</v>
      </c>
      <c r="O51" s="8" t="s">
        <v>103</v>
      </c>
      <c r="P51" s="2" t="s">
        <v>65</v>
      </c>
      <c r="R51" s="2" t="s">
        <v>105</v>
      </c>
      <c r="S51" s="2" t="s">
        <v>118</v>
      </c>
      <c r="T51" s="2" t="s">
        <v>67</v>
      </c>
      <c r="V51" s="4">
        <f>_xlfn.XLOOKUP(B_m_02_SKU[[#This Row],[SKU_key]],[2]!ORder16.6.25334549[SKU_key],[2]!ORder16.6.25334549[weight kg],"",0,1)</f>
        <v>0.1262919896640827</v>
      </c>
      <c r="W51" s="2" t="s">
        <v>362</v>
      </c>
      <c r="X51" s="17"/>
      <c r="Y51" s="17"/>
    </row>
    <row r="52" spans="1:25" s="2" customFormat="1" x14ac:dyDescent="0.35">
      <c r="A52" s="30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CL_NEW-CLO_MEN_RUSH-PRO_BLACK_3XL</v>
      </c>
      <c r="B52" s="21" t="s">
        <v>127</v>
      </c>
      <c r="C52" s="29" t="s">
        <v>74</v>
      </c>
      <c r="D52" s="15" t="s">
        <v>135</v>
      </c>
      <c r="E52" s="29">
        <f>_xlfn.XLOOKUP(B_m_02_SKU[[#This Row],[SKU_key]],[2]!ORder16.6.25334549[SKU_key],[2]!ORder16.6.25334549[Artikul
kaspi],"",0,1)</f>
        <v>135277314</v>
      </c>
      <c r="F5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CL_NEW-CLO_MEN_RUSH-PRO_BLACK_135277314_3XL 54-56_(3XL)</v>
      </c>
      <c r="G52" s="34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Рашгард ДЛИННЫЙ РУКАВ черный мужской 3XL 54-56 135277314 (RUSH-Pro) (3XL)</v>
      </c>
      <c r="H52" s="60"/>
      <c r="I52" s="69">
        <v>15</v>
      </c>
      <c r="J5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CL_NEW-CLO_MEN_RUSH-PRO_BLACK</v>
      </c>
      <c r="K52" s="17"/>
      <c r="L52" s="5" t="s">
        <v>106</v>
      </c>
      <c r="M52" s="5"/>
      <c r="N52" s="5" t="s">
        <v>102</v>
      </c>
      <c r="O52" s="8" t="s">
        <v>103</v>
      </c>
      <c r="P52" s="2" t="s">
        <v>65</v>
      </c>
      <c r="R52" s="2" t="s">
        <v>105</v>
      </c>
      <c r="S52" s="2" t="s">
        <v>118</v>
      </c>
      <c r="T52" s="2" t="s">
        <v>67</v>
      </c>
      <c r="V52" s="4">
        <f>_xlfn.XLOOKUP(B_m_02_SKU[[#This Row],[SKU_key]],[2]!ORder16.6.25334549[SKU_key],[2]!ORder16.6.25334549[weight kg],"",0,1)</f>
        <v>0.1262919896640827</v>
      </c>
      <c r="W52" s="2" t="s">
        <v>362</v>
      </c>
      <c r="X52" s="17"/>
      <c r="Y52" s="17"/>
    </row>
    <row r="53" spans="1:25" s="2" customFormat="1" x14ac:dyDescent="0.35">
      <c r="A5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CL_NEW-CLO_KIDS_KID-31_BLACK_22</v>
      </c>
      <c r="B53" s="19" t="s">
        <v>367</v>
      </c>
      <c r="C53" s="12">
        <v>22</v>
      </c>
      <c r="D53" s="15"/>
      <c r="E53" s="17">
        <v>136306498</v>
      </c>
      <c r="F5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CL_NEW-CLO_KIDS_KID-31_BLACK_136306498_(22)</v>
      </c>
      <c r="G5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Спортивный 3в1 десткий черный детский 136306498 (Kid-31) (22)</v>
      </c>
      <c r="H53" s="60"/>
      <c r="I53" s="12">
        <v>2</v>
      </c>
      <c r="J5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CL_NEW-CLO_KIDS_KID-31_BLACK</v>
      </c>
      <c r="K53" s="17"/>
      <c r="L53" s="5" t="s">
        <v>106</v>
      </c>
      <c r="M53" s="5"/>
      <c r="N53" s="5" t="s">
        <v>102</v>
      </c>
      <c r="O53" s="8" t="s">
        <v>101</v>
      </c>
      <c r="P53" s="2" t="s">
        <v>65</v>
      </c>
      <c r="R53" s="2" t="s">
        <v>138</v>
      </c>
      <c r="S53" s="2" t="s">
        <v>137</v>
      </c>
      <c r="T53" s="2" t="s">
        <v>67</v>
      </c>
      <c r="V53" s="4">
        <f>_xlfn.XLOOKUP(B_m_02_SKU[[#This Row],[SKU_key]],[2]!ORder16.6.25334549[SKU_key],[2]!ORder16.6.25334549[weight kg],"",0,1)</f>
        <v>0.44573643410852709</v>
      </c>
      <c r="W53" s="2" t="s">
        <v>362</v>
      </c>
      <c r="X53" s="17"/>
      <c r="Y53" s="17"/>
    </row>
    <row r="54" spans="1:25" s="2" customFormat="1" x14ac:dyDescent="0.35">
      <c r="A5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CL_NEW-CLO_KIDS_KID-31_BLACK_24</v>
      </c>
      <c r="B54" s="19" t="s">
        <v>367</v>
      </c>
      <c r="C54" s="12">
        <v>24</v>
      </c>
      <c r="D54" s="15" t="s">
        <v>136</v>
      </c>
      <c r="E54" s="29">
        <v>136306498</v>
      </c>
      <c r="F5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CL_NEW-CLO_KIDS_KID-31_BLACK_136306498_122-128_(24)</v>
      </c>
      <c r="G54" s="33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Спортивный 3в1 десткий черный детский 122-128 136306498 (Kid-31) (24)</v>
      </c>
      <c r="H54" s="60"/>
      <c r="I54" s="12">
        <v>5</v>
      </c>
      <c r="J5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CL_NEW-CLO_KIDS_KID-31_BLACK</v>
      </c>
      <c r="K54" s="17"/>
      <c r="L54" s="5" t="s">
        <v>106</v>
      </c>
      <c r="M54" s="5"/>
      <c r="N54" s="5" t="s">
        <v>102</v>
      </c>
      <c r="O54" s="8" t="s">
        <v>101</v>
      </c>
      <c r="P54" s="2" t="s">
        <v>65</v>
      </c>
      <c r="R54" s="2" t="s">
        <v>138</v>
      </c>
      <c r="S54" s="2" t="s">
        <v>137</v>
      </c>
      <c r="T54" s="2" t="s">
        <v>67</v>
      </c>
      <c r="V54" s="4">
        <f>_xlfn.XLOOKUP(B_m_02_SKU[[#This Row],[SKU_key]],[2]!ORder16.6.25334549[SKU_key],[2]!ORder16.6.25334549[weight kg],"",0,1)</f>
        <v>0.44573643410852709</v>
      </c>
      <c r="W54" s="2" t="s">
        <v>362</v>
      </c>
      <c r="X54" s="17"/>
      <c r="Y54" s="17"/>
    </row>
    <row r="55" spans="1:25" s="2" customFormat="1" x14ac:dyDescent="0.35">
      <c r="A5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CL_NEW-CLO_KIDS_KID-31_BLACK_24</v>
      </c>
      <c r="B55" s="19" t="s">
        <v>367</v>
      </c>
      <c r="C55" s="12">
        <v>24</v>
      </c>
      <c r="D55" s="15">
        <v>128</v>
      </c>
      <c r="E55" s="29">
        <v>136306498</v>
      </c>
      <c r="F5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CL_NEW-CLO_KIDS_KID-31_BLACK_136306498_128_(24)</v>
      </c>
      <c r="G55" s="33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Спортивный 3в1 десткий черный детский 128 136306498 (Kid-31) (24)</v>
      </c>
      <c r="H55" s="60"/>
      <c r="I55" s="12">
        <v>4</v>
      </c>
      <c r="J5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CL_NEW-CLO_KIDS_KID-31_BLACK</v>
      </c>
      <c r="K55" s="17"/>
      <c r="L55" s="5" t="s">
        <v>106</v>
      </c>
      <c r="M55" s="5"/>
      <c r="N55" s="5" t="s">
        <v>102</v>
      </c>
      <c r="O55" s="8" t="s">
        <v>101</v>
      </c>
      <c r="P55" s="2" t="s">
        <v>65</v>
      </c>
      <c r="R55" s="2" t="s">
        <v>138</v>
      </c>
      <c r="S55" s="2" t="s">
        <v>137</v>
      </c>
      <c r="T55" s="2" t="s">
        <v>67</v>
      </c>
      <c r="V55" s="4">
        <f>_xlfn.XLOOKUP(B_m_02_SKU[[#This Row],[SKU_key]],[2]!ORder16.6.25334549[SKU_key],[2]!ORder16.6.25334549[weight kg],"",0,1)</f>
        <v>0.44573643410852709</v>
      </c>
      <c r="W55" s="2" t="s">
        <v>362</v>
      </c>
      <c r="X55" s="17"/>
      <c r="Y55" s="17"/>
    </row>
    <row r="56" spans="1:25" s="2" customFormat="1" x14ac:dyDescent="0.35">
      <c r="A5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CL_NEW-CLO_KIDS_KID-31_BLACK_26</v>
      </c>
      <c r="B56" s="19" t="s">
        <v>367</v>
      </c>
      <c r="C56" s="12">
        <v>26</v>
      </c>
      <c r="D56" s="15" t="s">
        <v>140</v>
      </c>
      <c r="E56" s="29">
        <v>136306498</v>
      </c>
      <c r="F5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CL_NEW-CLO_KIDS_KID-31_BLACK_136306498_128-134_(26)</v>
      </c>
      <c r="G56" s="32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Спортивный 3в1 десткий черный детский 128-134 136306498 (Kid-31) (26)</v>
      </c>
      <c r="H56" s="60"/>
      <c r="I56" s="12">
        <v>6</v>
      </c>
      <c r="J5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CL_NEW-CLO_KIDS_KID-31_BLACK</v>
      </c>
      <c r="K56" s="17"/>
      <c r="L56" s="5" t="s">
        <v>106</v>
      </c>
      <c r="M56" s="5"/>
      <c r="N56" s="5" t="s">
        <v>102</v>
      </c>
      <c r="O56" s="8" t="s">
        <v>101</v>
      </c>
      <c r="P56" s="2" t="s">
        <v>65</v>
      </c>
      <c r="R56" s="2" t="s">
        <v>138</v>
      </c>
      <c r="S56" s="2" t="s">
        <v>137</v>
      </c>
      <c r="T56" s="2" t="s">
        <v>67</v>
      </c>
      <c r="V56" s="4">
        <f>_xlfn.XLOOKUP(B_m_02_SKU[[#This Row],[SKU_key]],[2]!ORder16.6.25334549[SKU_key],[2]!ORder16.6.25334549[weight kg],"",0,1)</f>
        <v>0.44573643410852709</v>
      </c>
      <c r="W56" s="2" t="s">
        <v>362</v>
      </c>
      <c r="X56" s="17"/>
      <c r="Y56" s="17"/>
    </row>
    <row r="57" spans="1:25" s="2" customFormat="1" x14ac:dyDescent="0.35">
      <c r="A5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CL_NEW-CLO_KIDS_KID-31_BLACK_26</v>
      </c>
      <c r="B57" s="19" t="s">
        <v>367</v>
      </c>
      <c r="C57" s="12">
        <v>26</v>
      </c>
      <c r="D57" s="15">
        <v>134</v>
      </c>
      <c r="E57" s="29">
        <v>136306498</v>
      </c>
      <c r="F5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CL_NEW-CLO_KIDS_KID-31_BLACK_136306498_134_(26)</v>
      </c>
      <c r="G57" s="32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Спортивный 3в1 десткий черный детский 134 136306498 (Kid-31) (26)</v>
      </c>
      <c r="H57" s="60"/>
      <c r="I57" s="12">
        <v>5</v>
      </c>
      <c r="J5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CL_NEW-CLO_KIDS_KID-31_BLACK</v>
      </c>
      <c r="K57" s="17"/>
      <c r="L57" s="5" t="s">
        <v>106</v>
      </c>
      <c r="M57" s="5"/>
      <c r="N57" s="5" t="s">
        <v>102</v>
      </c>
      <c r="O57" s="8" t="s">
        <v>101</v>
      </c>
      <c r="P57" s="2" t="s">
        <v>65</v>
      </c>
      <c r="R57" s="2" t="s">
        <v>138</v>
      </c>
      <c r="S57" s="2" t="s">
        <v>137</v>
      </c>
      <c r="T57" s="2" t="s">
        <v>67</v>
      </c>
      <c r="V57" s="4">
        <f>_xlfn.XLOOKUP(B_m_02_SKU[[#This Row],[SKU_key]],[2]!ORder16.6.25334549[SKU_key],[2]!ORder16.6.25334549[weight kg],"",0,1)</f>
        <v>0.44573643410852709</v>
      </c>
      <c r="W57" s="2" t="s">
        <v>362</v>
      </c>
      <c r="X57" s="17"/>
      <c r="Y57" s="17"/>
    </row>
    <row r="58" spans="1:25" s="2" customFormat="1" x14ac:dyDescent="0.35">
      <c r="A5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CL_NEW-CLO_KIDS_KID-31_BLACK_26</v>
      </c>
      <c r="B58" s="19" t="s">
        <v>367</v>
      </c>
      <c r="C58" s="12">
        <v>26</v>
      </c>
      <c r="D58" s="15">
        <v>140</v>
      </c>
      <c r="E58" s="29">
        <v>136306498</v>
      </c>
      <c r="F5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CL_NEW-CLO_KIDS_KID-31_BLACK_136306498_140_(26)</v>
      </c>
      <c r="G58" s="32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Спортивный 3в1 десткий черный детский 140 136306498 (Kid-31) (26)</v>
      </c>
      <c r="H58" s="60"/>
      <c r="I58" s="12">
        <v>5</v>
      </c>
      <c r="J5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CL_NEW-CLO_KIDS_KID-31_BLACK</v>
      </c>
      <c r="K58" s="17"/>
      <c r="L58" s="5" t="s">
        <v>106</v>
      </c>
      <c r="M58" s="5"/>
      <c r="N58" s="5" t="s">
        <v>102</v>
      </c>
      <c r="O58" s="8" t="s">
        <v>101</v>
      </c>
      <c r="P58" s="2" t="s">
        <v>65</v>
      </c>
      <c r="R58" s="2" t="s">
        <v>138</v>
      </c>
      <c r="S58" s="2" t="s">
        <v>137</v>
      </c>
      <c r="T58" s="2" t="s">
        <v>67</v>
      </c>
      <c r="V58" s="4">
        <f>_xlfn.XLOOKUP(B_m_02_SKU[[#This Row],[SKU_key]],[2]!ORder16.6.25334549[SKU_key],[2]!ORder16.6.25334549[weight kg],"",0,1)</f>
        <v>0.44573643410852709</v>
      </c>
      <c r="W58" s="2" t="s">
        <v>362</v>
      </c>
      <c r="X58" s="17"/>
      <c r="Y58" s="17"/>
    </row>
    <row r="59" spans="1:25" s="2" customFormat="1" x14ac:dyDescent="0.35">
      <c r="A5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CL_NEW-CLO_KIDS_KID-31_BLACK_28</v>
      </c>
      <c r="B59" s="19" t="s">
        <v>367</v>
      </c>
      <c r="C59" s="12">
        <v>28</v>
      </c>
      <c r="D59" s="15" t="s">
        <v>141</v>
      </c>
      <c r="E59" s="29">
        <v>136306498</v>
      </c>
      <c r="F5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CL_NEW-CLO_KIDS_KID-31_BLACK_136306498_140-146_(28)</v>
      </c>
      <c r="G59" s="33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Спортивный 3в1 десткий черный детский 140-146 136306498 (Kid-31) (28)</v>
      </c>
      <c r="H59" s="60"/>
      <c r="I59" s="12">
        <v>2</v>
      </c>
      <c r="J5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CL_NEW-CLO_KIDS_KID-31_BLACK</v>
      </c>
      <c r="K59" s="17"/>
      <c r="L59" s="5" t="s">
        <v>106</v>
      </c>
      <c r="M59" s="5"/>
      <c r="N59" s="5" t="s">
        <v>102</v>
      </c>
      <c r="O59" s="8" t="s">
        <v>101</v>
      </c>
      <c r="P59" s="2" t="s">
        <v>65</v>
      </c>
      <c r="R59" s="2" t="s">
        <v>138</v>
      </c>
      <c r="S59" s="2" t="s">
        <v>137</v>
      </c>
      <c r="T59" s="2" t="s">
        <v>67</v>
      </c>
      <c r="V59" s="4">
        <f>_xlfn.XLOOKUP(B_m_02_SKU[[#This Row],[SKU_key]],[2]!ORder16.6.25334549[SKU_key],[2]!ORder16.6.25334549[weight kg],"",0,1)</f>
        <v>0.44573643410852709</v>
      </c>
      <c r="W59" s="2" t="s">
        <v>362</v>
      </c>
      <c r="X59" s="17"/>
      <c r="Y59" s="17"/>
    </row>
    <row r="60" spans="1:25" s="2" customFormat="1" x14ac:dyDescent="0.35">
      <c r="A6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CL_NEW-CLO_KIDS_KID-31_BLACK_28</v>
      </c>
      <c r="B60" s="19" t="s">
        <v>367</v>
      </c>
      <c r="C60" s="12">
        <v>28</v>
      </c>
      <c r="D60" s="29" t="s">
        <v>142</v>
      </c>
      <c r="E60" s="29">
        <v>136306498</v>
      </c>
      <c r="F6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CL_NEW-CLO_KIDS_KID-31_BLACK_136306498_146/146-152_(28)</v>
      </c>
      <c r="G60" s="33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Спортивный 3в1 десткий черный детский 146/146-152 136306498 (Kid-31) (28)</v>
      </c>
      <c r="H60" s="60"/>
      <c r="I60" s="12">
        <v>2</v>
      </c>
      <c r="J6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CL_NEW-CLO_KIDS_KID-31_BLACK</v>
      </c>
      <c r="K60" s="17"/>
      <c r="L60" s="5" t="s">
        <v>106</v>
      </c>
      <c r="M60" s="5"/>
      <c r="N60" s="5" t="s">
        <v>102</v>
      </c>
      <c r="O60" s="8" t="s">
        <v>101</v>
      </c>
      <c r="P60" s="2" t="s">
        <v>65</v>
      </c>
      <c r="R60" s="2" t="s">
        <v>138</v>
      </c>
      <c r="S60" s="2" t="s">
        <v>137</v>
      </c>
      <c r="T60" s="2" t="s">
        <v>67</v>
      </c>
      <c r="V60" s="4">
        <f>_xlfn.XLOOKUP(B_m_02_SKU[[#This Row],[SKU_key]],[2]!ORder16.6.25334549[SKU_key],[2]!ORder16.6.25334549[weight kg],"",0,1)</f>
        <v>0.44573643410852709</v>
      </c>
      <c r="W60" s="2" t="s">
        <v>362</v>
      </c>
      <c r="X60" s="17"/>
      <c r="Y60" s="17"/>
    </row>
    <row r="61" spans="1:25" s="2" customFormat="1" x14ac:dyDescent="0.35">
      <c r="A6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CL_NEW-CLO_KIDS_KID-31_BLACK_28</v>
      </c>
      <c r="B61" s="19" t="s">
        <v>367</v>
      </c>
      <c r="C61" s="12">
        <v>28</v>
      </c>
      <c r="D61" s="29" t="s">
        <v>143</v>
      </c>
      <c r="E61" s="29">
        <v>136306498</v>
      </c>
      <c r="F6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CL_NEW-CLO_KIDS_KID-31_BLACK_136306498_146-152_(28)</v>
      </c>
      <c r="G61" s="33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Спортивный 3в1 десткий черный детский 146-152 136306498 (Kid-31) (28)</v>
      </c>
      <c r="H61" s="60"/>
      <c r="I61" s="12">
        <v>2</v>
      </c>
      <c r="J6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CL_NEW-CLO_KIDS_KID-31_BLACK</v>
      </c>
      <c r="K61" s="17"/>
      <c r="L61" s="5" t="s">
        <v>106</v>
      </c>
      <c r="M61" s="5"/>
      <c r="N61" s="5" t="s">
        <v>102</v>
      </c>
      <c r="O61" s="8" t="s">
        <v>101</v>
      </c>
      <c r="P61" s="2" t="s">
        <v>65</v>
      </c>
      <c r="R61" s="2" t="s">
        <v>138</v>
      </c>
      <c r="S61" s="2" t="s">
        <v>137</v>
      </c>
      <c r="T61" s="2" t="s">
        <v>67</v>
      </c>
      <c r="V61" s="4">
        <f>_xlfn.XLOOKUP(B_m_02_SKU[[#This Row],[SKU_key]],[2]!ORder16.6.25334549[SKU_key],[2]!ORder16.6.25334549[weight kg],"",0,1)</f>
        <v>0.44573643410852709</v>
      </c>
      <c r="W61" s="2" t="s">
        <v>362</v>
      </c>
      <c r="X61" s="17"/>
      <c r="Y61" s="17"/>
    </row>
    <row r="62" spans="1:25" s="2" customFormat="1" x14ac:dyDescent="0.35">
      <c r="A6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CL_NEW-CLO_KIDS_KID-31_BLACK_28</v>
      </c>
      <c r="B62" s="19" t="s">
        <v>367</v>
      </c>
      <c r="C62" s="12">
        <v>28</v>
      </c>
      <c r="D62" s="29">
        <v>146</v>
      </c>
      <c r="E62" s="29">
        <v>136306498</v>
      </c>
      <c r="F6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CL_NEW-CLO_KIDS_KID-31_BLACK_136306498_146_(28)</v>
      </c>
      <c r="G62" s="33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Спортивный 3в1 десткий черный детский 146 136306498 (Kid-31) (28)</v>
      </c>
      <c r="H62" s="60"/>
      <c r="I62" s="12">
        <v>2</v>
      </c>
      <c r="J6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CL_NEW-CLO_KIDS_KID-31_BLACK</v>
      </c>
      <c r="K62" s="17"/>
      <c r="L62" s="5" t="s">
        <v>106</v>
      </c>
      <c r="M62" s="5"/>
      <c r="N62" s="5" t="s">
        <v>102</v>
      </c>
      <c r="O62" s="8" t="s">
        <v>101</v>
      </c>
      <c r="P62" s="2" t="s">
        <v>65</v>
      </c>
      <c r="R62" s="2" t="s">
        <v>138</v>
      </c>
      <c r="S62" s="2" t="s">
        <v>137</v>
      </c>
      <c r="T62" s="2" t="s">
        <v>67</v>
      </c>
      <c r="V62" s="4">
        <f>_xlfn.XLOOKUP(B_m_02_SKU[[#This Row],[SKU_key]],[2]!ORder16.6.25334549[SKU_key],[2]!ORder16.6.25334549[weight kg],"",0,1)</f>
        <v>0.44573643410852709</v>
      </c>
      <c r="W62" s="2" t="s">
        <v>362</v>
      </c>
      <c r="X62" s="17"/>
      <c r="Y62" s="17"/>
    </row>
    <row r="63" spans="1:25" s="2" customFormat="1" x14ac:dyDescent="0.35">
      <c r="A6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CL_NEW-CLO_KIDS_KID-31_BLACK_30</v>
      </c>
      <c r="B63" s="19" t="s">
        <v>367</v>
      </c>
      <c r="C63" s="12">
        <v>30</v>
      </c>
      <c r="D63" s="15" t="s">
        <v>144</v>
      </c>
      <c r="E63" s="29">
        <v>136306498</v>
      </c>
      <c r="F6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CL_NEW-CLO_KIDS_KID-31_BLACK_136306498_152-158_(30)</v>
      </c>
      <c r="G63" s="32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Спортивный 3в1 десткий черный детский 152-158 136306498 (Kid-31) (30)</v>
      </c>
      <c r="H63" s="60"/>
      <c r="I63" s="12">
        <v>4</v>
      </c>
      <c r="J6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CL_NEW-CLO_KIDS_KID-31_BLACK</v>
      </c>
      <c r="K63" s="17"/>
      <c r="L63" s="5" t="s">
        <v>106</v>
      </c>
      <c r="M63" s="5"/>
      <c r="N63" s="5" t="s">
        <v>102</v>
      </c>
      <c r="O63" s="8" t="s">
        <v>101</v>
      </c>
      <c r="P63" s="2" t="s">
        <v>65</v>
      </c>
      <c r="R63" s="2" t="s">
        <v>138</v>
      </c>
      <c r="S63" s="2" t="s">
        <v>137</v>
      </c>
      <c r="T63" s="2" t="s">
        <v>67</v>
      </c>
      <c r="V63" s="4">
        <f>_xlfn.XLOOKUP(B_m_02_SKU[[#This Row],[SKU_key]],[2]!ORder16.6.25334549[SKU_key],[2]!ORder16.6.25334549[weight kg],"",0,1)</f>
        <v>0.44573643410852709</v>
      </c>
      <c r="W63" s="2" t="s">
        <v>362</v>
      </c>
      <c r="X63" s="17"/>
      <c r="Y63" s="17"/>
    </row>
    <row r="64" spans="1:25" s="2" customFormat="1" x14ac:dyDescent="0.35">
      <c r="A6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CL_NEW-CLO_KIDS_KID-31_BLACK_30</v>
      </c>
      <c r="B64" s="19" t="s">
        <v>367</v>
      </c>
      <c r="C64" s="12">
        <v>30</v>
      </c>
      <c r="D64" s="15" t="s">
        <v>145</v>
      </c>
      <c r="E64" s="29">
        <v>136306498</v>
      </c>
      <c r="F6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CL_NEW-CLO_KIDS_KID-31_BLACK_136306498_158-164_(30)</v>
      </c>
      <c r="G64" s="32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Спортивный 3в1 десткий черный детский 158-164 136306498 (Kid-31) (30)</v>
      </c>
      <c r="H64" s="60"/>
      <c r="I64" s="12">
        <v>4</v>
      </c>
      <c r="J6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CL_NEW-CLO_KIDS_KID-31_BLACK</v>
      </c>
      <c r="K64" s="17"/>
      <c r="L64" s="5" t="s">
        <v>106</v>
      </c>
      <c r="M64" s="5"/>
      <c r="N64" s="5" t="s">
        <v>102</v>
      </c>
      <c r="O64" s="8" t="s">
        <v>101</v>
      </c>
      <c r="P64" s="2" t="s">
        <v>65</v>
      </c>
      <c r="R64" s="2" t="s">
        <v>138</v>
      </c>
      <c r="S64" s="2" t="s">
        <v>137</v>
      </c>
      <c r="T64" s="2" t="s">
        <v>67</v>
      </c>
      <c r="V64" s="4">
        <f>_xlfn.XLOOKUP(B_m_02_SKU[[#This Row],[SKU_key]],[2]!ORder16.6.25334549[SKU_key],[2]!ORder16.6.25334549[weight kg],"",0,1)</f>
        <v>0.44573643410852709</v>
      </c>
      <c r="W64" s="2" t="s">
        <v>362</v>
      </c>
      <c r="X64" s="17"/>
      <c r="Y64" s="17"/>
    </row>
    <row r="65" spans="1:25" s="2" customFormat="1" x14ac:dyDescent="0.35">
      <c r="A6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CL_NEW-CLO_KIDS_KID-31_BLACK_30</v>
      </c>
      <c r="B65" s="19" t="s">
        <v>367</v>
      </c>
      <c r="C65" s="12">
        <v>30</v>
      </c>
      <c r="D65" s="15">
        <v>164</v>
      </c>
      <c r="E65" s="29">
        <v>136306498</v>
      </c>
      <c r="F6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CL_NEW-CLO_KIDS_KID-31_BLACK_136306498_164_(30)</v>
      </c>
      <c r="G65" s="32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Спортивный 3в1 десткий черный детский 164 136306498 (Kid-31) (30)</v>
      </c>
      <c r="H65" s="60"/>
      <c r="I65" s="12">
        <v>4</v>
      </c>
      <c r="J6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CL_NEW-CLO_KIDS_KID-31_BLACK</v>
      </c>
      <c r="K65" s="17"/>
      <c r="L65" s="5" t="s">
        <v>106</v>
      </c>
      <c r="M65" s="5"/>
      <c r="N65" s="5" t="s">
        <v>102</v>
      </c>
      <c r="O65" s="8" t="s">
        <v>101</v>
      </c>
      <c r="P65" s="2" t="s">
        <v>65</v>
      </c>
      <c r="R65" s="2" t="s">
        <v>138</v>
      </c>
      <c r="S65" s="2" t="s">
        <v>137</v>
      </c>
      <c r="T65" s="2" t="s">
        <v>67</v>
      </c>
      <c r="V65" s="4">
        <f>_xlfn.XLOOKUP(B_m_02_SKU[[#This Row],[SKU_key]],[2]!ORder16.6.25334549[SKU_key],[2]!ORder16.6.25334549[weight kg],"",0,1)</f>
        <v>0.44573643410852709</v>
      </c>
      <c r="W65" s="2" t="s">
        <v>362</v>
      </c>
      <c r="X65" s="17"/>
      <c r="Y65" s="17"/>
    </row>
    <row r="66" spans="1:25" s="2" customFormat="1" x14ac:dyDescent="0.35">
      <c r="A6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CL_NEW-CLO_MEN_LEG_BLACK_S</v>
      </c>
      <c r="B66" s="19" t="s">
        <v>147</v>
      </c>
      <c r="C66" s="39" t="s">
        <v>71</v>
      </c>
      <c r="D66" s="15"/>
      <c r="E66" s="19">
        <f>_xlfn.XLOOKUP(B_m_02_SKU[[#This Row],[SKU_key]],[2]!ORder16.6.25334549[SKU_key],[2]!ORder16.6.25334549[Artikul
kaspi],"",0,1)</f>
        <v>134019003</v>
      </c>
      <c r="F6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CL_NEW-CLO_MEN_LEG_BLACK_134019003_(S)</v>
      </c>
      <c r="G6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черные мужской 134019003 (LEG) (S)</v>
      </c>
      <c r="H66" s="60"/>
      <c r="I66" s="12">
        <v>2</v>
      </c>
      <c r="J6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CL_NEW-CLO_MEN_LEG_BLACK</v>
      </c>
      <c r="K66" s="17"/>
      <c r="L66" s="5" t="s">
        <v>106</v>
      </c>
      <c r="M66" s="5"/>
      <c r="N66" s="5" t="s">
        <v>102</v>
      </c>
      <c r="O66" s="8" t="s">
        <v>100</v>
      </c>
      <c r="P66" s="2" t="s">
        <v>65</v>
      </c>
      <c r="R66" s="2" t="s">
        <v>105</v>
      </c>
      <c r="S66" s="2" t="s">
        <v>118</v>
      </c>
      <c r="T66" s="2" t="s">
        <v>67</v>
      </c>
      <c r="V66" s="4">
        <f>_xlfn.XLOOKUP(B_m_02_SKU[[#This Row],[SKU_key]],[2]!ORder16.6.25334549[SKU_key],[2]!ORder16.6.25334549[weight kg],"",0,1)</f>
        <v>0.1262919896640827</v>
      </c>
      <c r="W66" s="2" t="s">
        <v>362</v>
      </c>
      <c r="X66" s="17">
        <v>116968695</v>
      </c>
      <c r="Y66" s="17"/>
    </row>
    <row r="67" spans="1:25" s="2" customFormat="1" x14ac:dyDescent="0.35">
      <c r="A6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CL_NEW-CLO_MEN_LEG_BLACK_M</v>
      </c>
      <c r="B67" s="19" t="s">
        <v>147</v>
      </c>
      <c r="C67" s="39" t="s">
        <v>66</v>
      </c>
      <c r="D67" s="15">
        <v>44</v>
      </c>
      <c r="E67" s="20">
        <f>_xlfn.XLOOKUP(B_m_02_SKU[[#This Row],[SKU_key]],[2]!ORder16.6.25334549[SKU_key],[2]!ORder16.6.25334549[Artikul
kaspi],"",0,1)</f>
        <v>134019003</v>
      </c>
      <c r="F6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CL_NEW-CLO_MEN_LEG_BLACK_134019003_44_(M)</v>
      </c>
      <c r="G6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черные мужской 44 134019003 (LEG) (M)</v>
      </c>
      <c r="H67" s="60"/>
      <c r="I67" s="12">
        <v>5</v>
      </c>
      <c r="J6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CL_NEW-CLO_MEN_LEG_BLACK</v>
      </c>
      <c r="K67" s="17"/>
      <c r="L67" s="5" t="s">
        <v>106</v>
      </c>
      <c r="M67" s="5"/>
      <c r="N67" s="5" t="s">
        <v>102</v>
      </c>
      <c r="O67" s="8" t="s">
        <v>100</v>
      </c>
      <c r="P67" s="2" t="s">
        <v>65</v>
      </c>
      <c r="R67" s="2" t="s">
        <v>105</v>
      </c>
      <c r="S67" s="2" t="s">
        <v>118</v>
      </c>
      <c r="T67" s="2" t="s">
        <v>67</v>
      </c>
      <c r="V67" s="4">
        <f>_xlfn.XLOOKUP(B_m_02_SKU[[#This Row],[SKU_key]],[2]!ORder16.6.25334549[SKU_key],[2]!ORder16.6.25334549[weight kg],"",0,1)</f>
        <v>0.1262919896640827</v>
      </c>
      <c r="W67" s="2" t="s">
        <v>362</v>
      </c>
      <c r="X67" s="17">
        <v>116968695</v>
      </c>
      <c r="Y67" s="17"/>
    </row>
    <row r="68" spans="1:25" s="2" customFormat="1" x14ac:dyDescent="0.35">
      <c r="A6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CL_NEW-CLO_MEN_LEG_BLACK_M</v>
      </c>
      <c r="B68" s="19" t="s">
        <v>147</v>
      </c>
      <c r="C68" s="39" t="s">
        <v>66</v>
      </c>
      <c r="D68" s="15" t="s">
        <v>148</v>
      </c>
      <c r="E68" s="20">
        <f>_xlfn.XLOOKUP(B_m_02_SKU[[#This Row],[SKU_key]],[2]!ORder16.6.25334549[SKU_key],[2]!ORder16.6.25334549[Artikul
kaspi],"",0,1)</f>
        <v>134019003</v>
      </c>
      <c r="F6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CL_NEW-CLO_MEN_LEG_BLACK_134019003_44-46_(M)</v>
      </c>
      <c r="G6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черные мужской 44-46 134019003 (LEG) (M)</v>
      </c>
      <c r="H68" s="60"/>
      <c r="I68" s="12">
        <v>5</v>
      </c>
      <c r="J6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CL_NEW-CLO_MEN_LEG_BLACK</v>
      </c>
      <c r="K68" s="17"/>
      <c r="L68" s="5" t="s">
        <v>106</v>
      </c>
      <c r="M68" s="5"/>
      <c r="N68" s="5" t="s">
        <v>102</v>
      </c>
      <c r="O68" s="8" t="s">
        <v>100</v>
      </c>
      <c r="P68" s="2" t="s">
        <v>65</v>
      </c>
      <c r="R68" s="2" t="s">
        <v>105</v>
      </c>
      <c r="S68" s="2" t="s">
        <v>118</v>
      </c>
      <c r="T68" s="2" t="s">
        <v>67</v>
      </c>
      <c r="V68" s="4">
        <f>_xlfn.XLOOKUP(B_m_02_SKU[[#This Row],[SKU_key]],[2]!ORder16.6.25334549[SKU_key],[2]!ORder16.6.25334549[weight kg],"",0,1)</f>
        <v>0.1262919896640827</v>
      </c>
      <c r="W68" s="2" t="s">
        <v>362</v>
      </c>
      <c r="X68" s="17">
        <v>116968695</v>
      </c>
      <c r="Y68" s="17"/>
    </row>
    <row r="69" spans="1:25" s="2" customFormat="1" x14ac:dyDescent="0.35">
      <c r="A6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CL_NEW-CLO_MEN_LEG_BLACK_L</v>
      </c>
      <c r="B69" s="19" t="s">
        <v>147</v>
      </c>
      <c r="C69" s="39" t="s">
        <v>68</v>
      </c>
      <c r="D69" s="15" t="s">
        <v>149</v>
      </c>
      <c r="E69" s="20">
        <f>_xlfn.XLOOKUP(B_m_02_SKU[[#This Row],[SKU_key]],[2]!ORder16.6.25334549[SKU_key],[2]!ORder16.6.25334549[Artikul
kaspi],"",0,1)</f>
        <v>134019003</v>
      </c>
      <c r="F6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CL_NEW-CLO_MEN_LEG_BLACK_134019003_46-48_(L)</v>
      </c>
      <c r="G6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черные мужской 46-48 134019003 (LEG) (L)</v>
      </c>
      <c r="H69" s="60"/>
      <c r="I69" s="12">
        <v>8</v>
      </c>
      <c r="J6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CL_NEW-CLO_MEN_LEG_BLACK</v>
      </c>
      <c r="K69" s="17"/>
      <c r="L69" s="5" t="s">
        <v>106</v>
      </c>
      <c r="M69" s="5"/>
      <c r="N69" s="5" t="s">
        <v>102</v>
      </c>
      <c r="O69" s="8" t="s">
        <v>100</v>
      </c>
      <c r="P69" s="2" t="s">
        <v>65</v>
      </c>
      <c r="R69" s="2" t="s">
        <v>105</v>
      </c>
      <c r="S69" s="2" t="s">
        <v>118</v>
      </c>
      <c r="T69" s="2" t="s">
        <v>67</v>
      </c>
      <c r="V69" s="4">
        <f>_xlfn.XLOOKUP(B_m_02_SKU[[#This Row],[SKU_key]],[2]!ORder16.6.25334549[SKU_key],[2]!ORder16.6.25334549[weight kg],"",0,1)</f>
        <v>0.1262919896640827</v>
      </c>
      <c r="W69" s="2" t="s">
        <v>362</v>
      </c>
      <c r="X69" s="17">
        <v>116968695</v>
      </c>
      <c r="Y69" s="17"/>
    </row>
    <row r="70" spans="1:25" s="2" customFormat="1" x14ac:dyDescent="0.35">
      <c r="A7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CL_NEW-CLO_MEN_LEG_BLACK_L</v>
      </c>
      <c r="B70" s="19" t="s">
        <v>147</v>
      </c>
      <c r="C70" s="39" t="s">
        <v>68</v>
      </c>
      <c r="D70" s="15">
        <v>46</v>
      </c>
      <c r="E70" s="20">
        <f>_xlfn.XLOOKUP(B_m_02_SKU[[#This Row],[SKU_key]],[2]!ORder16.6.25334549[SKU_key],[2]!ORder16.6.25334549[Artikul
kaspi],"",0,1)</f>
        <v>134019003</v>
      </c>
      <c r="F7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CL_NEW-CLO_MEN_LEG_BLACK_134019003_46_(L)</v>
      </c>
      <c r="G7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черные мужской 46 134019003 (LEG) (L)</v>
      </c>
      <c r="H70" s="60"/>
      <c r="I70" s="12">
        <v>8</v>
      </c>
      <c r="J7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CL_NEW-CLO_MEN_LEG_BLACK</v>
      </c>
      <c r="K70" s="17"/>
      <c r="L70" s="5" t="s">
        <v>106</v>
      </c>
      <c r="M70" s="5"/>
      <c r="N70" s="5" t="s">
        <v>102</v>
      </c>
      <c r="O70" s="8" t="s">
        <v>100</v>
      </c>
      <c r="P70" s="2" t="s">
        <v>65</v>
      </c>
      <c r="R70" s="2" t="s">
        <v>105</v>
      </c>
      <c r="S70" s="2" t="s">
        <v>118</v>
      </c>
      <c r="T70" s="2" t="s">
        <v>67</v>
      </c>
      <c r="V70" s="4">
        <f>_xlfn.XLOOKUP(B_m_02_SKU[[#This Row],[SKU_key]],[2]!ORder16.6.25334549[SKU_key],[2]!ORder16.6.25334549[weight kg],"",0,1)</f>
        <v>0.1262919896640827</v>
      </c>
      <c r="W70" s="2" t="s">
        <v>362</v>
      </c>
      <c r="X70" s="17">
        <v>116968695</v>
      </c>
      <c r="Y70" s="17"/>
    </row>
    <row r="71" spans="1:25" s="2" customFormat="1" x14ac:dyDescent="0.35">
      <c r="A7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CL_NEW-CLO_MEN_LEG_BLACK_XL</v>
      </c>
      <c r="B71" s="19" t="s">
        <v>147</v>
      </c>
      <c r="C71" s="39" t="s">
        <v>72</v>
      </c>
      <c r="D71" s="15" t="s">
        <v>150</v>
      </c>
      <c r="E71" s="20">
        <f>_xlfn.XLOOKUP(B_m_02_SKU[[#This Row],[SKU_key]],[2]!ORder16.6.25334549[SKU_key],[2]!ORder16.6.25334549[Artikul
kaspi],"",0,1)</f>
        <v>134019003</v>
      </c>
      <c r="F7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CL_NEW-CLO_MEN_LEG_BLACK_134019003_48-50_(XL)</v>
      </c>
      <c r="G7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черные мужской 48-50 134019003 (LEG) (XL)</v>
      </c>
      <c r="H71" s="60"/>
      <c r="I71" s="12">
        <v>6</v>
      </c>
      <c r="J7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CL_NEW-CLO_MEN_LEG_BLACK</v>
      </c>
      <c r="K71" s="17"/>
      <c r="L71" s="5" t="s">
        <v>106</v>
      </c>
      <c r="M71" s="5"/>
      <c r="N71" s="5" t="s">
        <v>102</v>
      </c>
      <c r="O71" s="8" t="s">
        <v>100</v>
      </c>
      <c r="P71" s="2" t="s">
        <v>65</v>
      </c>
      <c r="R71" s="2" t="s">
        <v>105</v>
      </c>
      <c r="S71" s="2" t="s">
        <v>118</v>
      </c>
      <c r="T71" s="2" t="s">
        <v>67</v>
      </c>
      <c r="V71" s="4">
        <f>_xlfn.XLOOKUP(B_m_02_SKU[[#This Row],[SKU_key]],[2]!ORder16.6.25334549[SKU_key],[2]!ORder16.6.25334549[weight kg],"",0,1)</f>
        <v>0.1262919896640827</v>
      </c>
      <c r="W71" s="2" t="s">
        <v>362</v>
      </c>
      <c r="X71" s="17">
        <v>116968695</v>
      </c>
      <c r="Y71" s="17"/>
    </row>
    <row r="72" spans="1:25" s="2" customFormat="1" x14ac:dyDescent="0.35">
      <c r="A7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CL_NEW-CLO_MEN_LEG_BLACK_XL</v>
      </c>
      <c r="B72" s="19" t="s">
        <v>147</v>
      </c>
      <c r="C72" s="39" t="s">
        <v>72</v>
      </c>
      <c r="D72" s="15">
        <v>48</v>
      </c>
      <c r="E72" s="20">
        <f>_xlfn.XLOOKUP(B_m_02_SKU[[#This Row],[SKU_key]],[2]!ORder16.6.25334549[SKU_key],[2]!ORder16.6.25334549[Artikul
kaspi],"",0,1)</f>
        <v>134019003</v>
      </c>
      <c r="F7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CL_NEW-CLO_MEN_LEG_BLACK_134019003_48_(XL)</v>
      </c>
      <c r="G7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черные мужской 48 134019003 (LEG) (XL)</v>
      </c>
      <c r="H72" s="60"/>
      <c r="I72" s="12">
        <v>6</v>
      </c>
      <c r="J7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CL_NEW-CLO_MEN_LEG_BLACK</v>
      </c>
      <c r="K72" s="17"/>
      <c r="L72" s="5" t="s">
        <v>106</v>
      </c>
      <c r="M72" s="5"/>
      <c r="N72" s="5" t="s">
        <v>102</v>
      </c>
      <c r="O72" s="8" t="s">
        <v>100</v>
      </c>
      <c r="P72" s="2" t="s">
        <v>65</v>
      </c>
      <c r="R72" s="2" t="s">
        <v>105</v>
      </c>
      <c r="S72" s="2" t="s">
        <v>118</v>
      </c>
      <c r="T72" s="2" t="s">
        <v>67</v>
      </c>
      <c r="V72" s="4">
        <f>_xlfn.XLOOKUP(B_m_02_SKU[[#This Row],[SKU_key]],[2]!ORder16.6.25334549[SKU_key],[2]!ORder16.6.25334549[weight kg],"",0,1)</f>
        <v>0.1262919896640827</v>
      </c>
      <c r="W72" s="2" t="s">
        <v>362</v>
      </c>
      <c r="X72" s="17">
        <v>116968695</v>
      </c>
      <c r="Y72" s="17"/>
    </row>
    <row r="73" spans="1:25" s="2" customFormat="1" x14ac:dyDescent="0.35">
      <c r="A7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CL_NEW-CLO_MEN_LEG_BLACK_XL</v>
      </c>
      <c r="B73" s="19" t="s">
        <v>147</v>
      </c>
      <c r="C73" s="39" t="s">
        <v>72</v>
      </c>
      <c r="D73" s="15" t="s">
        <v>151</v>
      </c>
      <c r="E73" s="20">
        <f>_xlfn.XLOOKUP(B_m_02_SKU[[#This Row],[SKU_key]],[2]!ORder16.6.25334549[SKU_key],[2]!ORder16.6.25334549[Artikul
kaspi],"",0,1)</f>
        <v>134019003</v>
      </c>
      <c r="F7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CL_NEW-CLO_MEN_LEG_BLACK_134019003_50-52_(XL)</v>
      </c>
      <c r="G7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черные мужской 50-52 134019003 (LEG) (XL)</v>
      </c>
      <c r="H73" s="60"/>
      <c r="I73" s="12">
        <v>6</v>
      </c>
      <c r="J7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CL_NEW-CLO_MEN_LEG_BLACK</v>
      </c>
      <c r="K73" s="17"/>
      <c r="L73" s="5" t="s">
        <v>106</v>
      </c>
      <c r="M73" s="5"/>
      <c r="N73" s="5" t="s">
        <v>102</v>
      </c>
      <c r="O73" s="8" t="s">
        <v>100</v>
      </c>
      <c r="P73" s="2" t="s">
        <v>65</v>
      </c>
      <c r="R73" s="2" t="s">
        <v>105</v>
      </c>
      <c r="S73" s="2" t="s">
        <v>118</v>
      </c>
      <c r="T73" s="2" t="s">
        <v>67</v>
      </c>
      <c r="V73" s="4">
        <f>_xlfn.XLOOKUP(B_m_02_SKU[[#This Row],[SKU_key]],[2]!ORder16.6.25334549[SKU_key],[2]!ORder16.6.25334549[weight kg],"",0,1)</f>
        <v>0.1262919896640827</v>
      </c>
      <c r="W73" s="2" t="s">
        <v>362</v>
      </c>
      <c r="X73" s="17">
        <v>116968695</v>
      </c>
      <c r="Y73" s="17"/>
    </row>
    <row r="74" spans="1:25" s="2" customFormat="1" x14ac:dyDescent="0.35">
      <c r="A7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CL_NEW-CLO_MEN_LEG_BLACK_XL</v>
      </c>
      <c r="B74" s="19" t="s">
        <v>147</v>
      </c>
      <c r="C74" s="39" t="s">
        <v>72</v>
      </c>
      <c r="D74" s="15">
        <v>50</v>
      </c>
      <c r="E74" s="20">
        <f>_xlfn.XLOOKUP(B_m_02_SKU[[#This Row],[SKU_key]],[2]!ORder16.6.25334549[SKU_key],[2]!ORder16.6.25334549[Artikul
kaspi],"",0,1)</f>
        <v>134019003</v>
      </c>
      <c r="F7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CL_NEW-CLO_MEN_LEG_BLACK_134019003_50_(XL)</v>
      </c>
      <c r="G7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черные мужской 50 134019003 (LEG) (XL)</v>
      </c>
      <c r="H74" s="60"/>
      <c r="I74" s="12">
        <v>6</v>
      </c>
      <c r="J7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CL_NEW-CLO_MEN_LEG_BLACK</v>
      </c>
      <c r="K74" s="17"/>
      <c r="L74" s="5" t="s">
        <v>106</v>
      </c>
      <c r="M74" s="5"/>
      <c r="N74" s="5" t="s">
        <v>102</v>
      </c>
      <c r="O74" s="8" t="s">
        <v>100</v>
      </c>
      <c r="P74" s="2" t="s">
        <v>65</v>
      </c>
      <c r="R74" s="2" t="s">
        <v>105</v>
      </c>
      <c r="S74" s="2" t="s">
        <v>118</v>
      </c>
      <c r="T74" s="2" t="s">
        <v>67</v>
      </c>
      <c r="V74" s="4">
        <f>_xlfn.XLOOKUP(B_m_02_SKU[[#This Row],[SKU_key]],[2]!ORder16.6.25334549[SKU_key],[2]!ORder16.6.25334549[weight kg],"",0,1)</f>
        <v>0.1262919896640827</v>
      </c>
      <c r="W74" s="2" t="s">
        <v>362</v>
      </c>
      <c r="X74" s="17">
        <v>116968695</v>
      </c>
      <c r="Y74" s="17"/>
    </row>
    <row r="75" spans="1:25" s="2" customFormat="1" x14ac:dyDescent="0.35">
      <c r="A7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CL_NEW-CLO_MEN_LEG_BLACK_2XL</v>
      </c>
      <c r="B75" s="19" t="s">
        <v>147</v>
      </c>
      <c r="C75" s="39" t="s">
        <v>73</v>
      </c>
      <c r="D75" s="15" t="s">
        <v>152</v>
      </c>
      <c r="E75" s="20">
        <f>_xlfn.XLOOKUP(B_m_02_SKU[[#This Row],[SKU_key]],[2]!ORder16.6.25334549[SKU_key],[2]!ORder16.6.25334549[Artikul
kaspi],"",0,1)</f>
        <v>134019003</v>
      </c>
      <c r="F7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CL_NEW-CLO_MEN_LEG_BLACK_134019003_52-54_(2XL)</v>
      </c>
      <c r="G7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черные мужской 52-54 134019003 (LEG) (2XL)</v>
      </c>
      <c r="H75" s="60"/>
      <c r="I75" s="12">
        <v>11</v>
      </c>
      <c r="J7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CL_NEW-CLO_MEN_LEG_BLACK</v>
      </c>
      <c r="K75" s="17"/>
      <c r="L75" s="5" t="s">
        <v>106</v>
      </c>
      <c r="M75" s="5"/>
      <c r="N75" s="5" t="s">
        <v>102</v>
      </c>
      <c r="O75" s="8" t="s">
        <v>100</v>
      </c>
      <c r="P75" s="2" t="s">
        <v>65</v>
      </c>
      <c r="R75" s="2" t="s">
        <v>105</v>
      </c>
      <c r="S75" s="2" t="s">
        <v>118</v>
      </c>
      <c r="T75" s="2" t="s">
        <v>67</v>
      </c>
      <c r="V75" s="4">
        <f>_xlfn.XLOOKUP(B_m_02_SKU[[#This Row],[SKU_key]],[2]!ORder16.6.25334549[SKU_key],[2]!ORder16.6.25334549[weight kg],"",0,1)</f>
        <v>0.1262919896640827</v>
      </c>
      <c r="W75" s="2" t="s">
        <v>362</v>
      </c>
      <c r="X75" s="17">
        <v>116968695</v>
      </c>
      <c r="Y75" s="17"/>
    </row>
    <row r="76" spans="1:25" s="2" customFormat="1" x14ac:dyDescent="0.35">
      <c r="A7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CL_NEW-CLO_MEN_LEG_BLACK_2XL</v>
      </c>
      <c r="B76" s="19" t="s">
        <v>147</v>
      </c>
      <c r="C76" s="39" t="s">
        <v>73</v>
      </c>
      <c r="D76" s="15">
        <v>52</v>
      </c>
      <c r="E76" s="20">
        <f>_xlfn.XLOOKUP(B_m_02_SKU[[#This Row],[SKU_key]],[2]!ORder16.6.25334549[SKU_key],[2]!ORder16.6.25334549[Artikul
kaspi],"",0,1)</f>
        <v>134019003</v>
      </c>
      <c r="F7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CL_NEW-CLO_MEN_LEG_BLACK_134019003_52_(2XL)</v>
      </c>
      <c r="G7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черные мужской 52 134019003 (LEG) (2XL)</v>
      </c>
      <c r="H76" s="60"/>
      <c r="I76" s="12">
        <v>11</v>
      </c>
      <c r="J7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CL_NEW-CLO_MEN_LEG_BLACK</v>
      </c>
      <c r="K76" s="17"/>
      <c r="L76" s="5" t="s">
        <v>106</v>
      </c>
      <c r="M76" s="5"/>
      <c r="N76" s="5" t="s">
        <v>102</v>
      </c>
      <c r="O76" s="8" t="s">
        <v>100</v>
      </c>
      <c r="P76" s="2" t="s">
        <v>65</v>
      </c>
      <c r="R76" s="2" t="s">
        <v>105</v>
      </c>
      <c r="S76" s="2" t="s">
        <v>118</v>
      </c>
      <c r="T76" s="2" t="s">
        <v>67</v>
      </c>
      <c r="V76" s="4">
        <f>_xlfn.XLOOKUP(B_m_02_SKU[[#This Row],[SKU_key]],[2]!ORder16.6.25334549[SKU_key],[2]!ORder16.6.25334549[weight kg],"",0,1)</f>
        <v>0.1262919896640827</v>
      </c>
      <c r="W76" s="2" t="s">
        <v>362</v>
      </c>
      <c r="X76" s="17">
        <v>116968695</v>
      </c>
      <c r="Y76" s="17"/>
    </row>
    <row r="77" spans="1:25" s="2" customFormat="1" x14ac:dyDescent="0.35">
      <c r="A7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CL_NEW-CLO_MEN_LEG_BLACK_3XL</v>
      </c>
      <c r="B77" s="19" t="s">
        <v>147</v>
      </c>
      <c r="C77" s="39" t="s">
        <v>74</v>
      </c>
      <c r="D77" s="15" t="s">
        <v>153</v>
      </c>
      <c r="E77" s="20">
        <f>_xlfn.XLOOKUP(B_m_02_SKU[[#This Row],[SKU_key]],[2]!ORder16.6.25334549[SKU_key],[2]!ORder16.6.25334549[Artikul
kaspi],"",0,1)</f>
        <v>134019003</v>
      </c>
      <c r="F7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CL_NEW-CLO_MEN_LEG_BLACK_134019003_54-56_(3XL)</v>
      </c>
      <c r="G7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черные мужской 54-56 134019003 (LEG) (3XL)</v>
      </c>
      <c r="H77" s="60"/>
      <c r="I77" s="12">
        <v>9</v>
      </c>
      <c r="J7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CL_NEW-CLO_MEN_LEG_BLACK</v>
      </c>
      <c r="K77" s="17"/>
      <c r="L77" s="5" t="s">
        <v>106</v>
      </c>
      <c r="M77" s="5"/>
      <c r="N77" s="5" t="s">
        <v>102</v>
      </c>
      <c r="O77" s="8" t="s">
        <v>100</v>
      </c>
      <c r="P77" s="2" t="s">
        <v>65</v>
      </c>
      <c r="R77" s="2" t="s">
        <v>105</v>
      </c>
      <c r="S77" s="2" t="s">
        <v>118</v>
      </c>
      <c r="T77" s="2" t="s">
        <v>67</v>
      </c>
      <c r="V77" s="4">
        <f>_xlfn.XLOOKUP(B_m_02_SKU[[#This Row],[SKU_key]],[2]!ORder16.6.25334549[SKU_key],[2]!ORder16.6.25334549[weight kg],"",0,1)</f>
        <v>0.1262919896640827</v>
      </c>
      <c r="W77" s="2" t="s">
        <v>362</v>
      </c>
      <c r="X77" s="17">
        <v>116968695</v>
      </c>
      <c r="Y77" s="17"/>
    </row>
    <row r="78" spans="1:25" s="2" customFormat="1" x14ac:dyDescent="0.35">
      <c r="A7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CL_NEW-CLO_MEN_LEG_BLACK_3XL</v>
      </c>
      <c r="B78" s="19" t="s">
        <v>147</v>
      </c>
      <c r="C78" s="39" t="s">
        <v>74</v>
      </c>
      <c r="D78" s="15">
        <v>54</v>
      </c>
      <c r="E78" s="20">
        <f>_xlfn.XLOOKUP(B_m_02_SKU[[#This Row],[SKU_key]],[2]!ORder16.6.25334549[SKU_key],[2]!ORder16.6.25334549[Artikul
kaspi],"",0,1)</f>
        <v>134019003</v>
      </c>
      <c r="F7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CL_NEW-CLO_MEN_LEG_BLACK_134019003_54_(3XL)</v>
      </c>
      <c r="G7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черные мужской 54 134019003 (LEG) (3XL)</v>
      </c>
      <c r="H78" s="60"/>
      <c r="I78" s="12">
        <v>9</v>
      </c>
      <c r="J7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CL_NEW-CLO_MEN_LEG_BLACK</v>
      </c>
      <c r="K78" s="17"/>
      <c r="L78" s="5" t="s">
        <v>106</v>
      </c>
      <c r="M78" s="5"/>
      <c r="N78" s="5" t="s">
        <v>102</v>
      </c>
      <c r="O78" s="8" t="s">
        <v>100</v>
      </c>
      <c r="P78" s="2" t="s">
        <v>65</v>
      </c>
      <c r="R78" s="2" t="s">
        <v>105</v>
      </c>
      <c r="S78" s="2" t="s">
        <v>118</v>
      </c>
      <c r="T78" s="2" t="s">
        <v>67</v>
      </c>
      <c r="V78" s="4">
        <f>_xlfn.XLOOKUP(B_m_02_SKU[[#This Row],[SKU_key]],[2]!ORder16.6.25334549[SKU_key],[2]!ORder16.6.25334549[weight kg],"",0,1)</f>
        <v>0.1262919896640827</v>
      </c>
      <c r="W78" s="2" t="s">
        <v>362</v>
      </c>
      <c r="X78" s="17">
        <v>116968695</v>
      </c>
      <c r="Y78" s="17"/>
    </row>
    <row r="79" spans="1:25" s="2" customFormat="1" x14ac:dyDescent="0.35">
      <c r="A7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CL_NEW-CLO_MEN_LEG_BLACK_S</v>
      </c>
      <c r="B79" s="19" t="s">
        <v>147</v>
      </c>
      <c r="C79" s="29" t="s">
        <v>71</v>
      </c>
      <c r="D79" s="15"/>
      <c r="E79" s="20">
        <v>116968695</v>
      </c>
      <c r="F7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CL_NEW-CLO_MEN_LEG_BLACK_116968695_(S)</v>
      </c>
      <c r="G7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черные мужской 116968695 (LEG) (S)</v>
      </c>
      <c r="H79" s="60"/>
      <c r="I79" s="12">
        <v>4</v>
      </c>
      <c r="J7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CL_NEW-CLO_MEN_LEG_BLACK</v>
      </c>
      <c r="K79" s="17"/>
      <c r="L79" s="5" t="s">
        <v>106</v>
      </c>
      <c r="M79" s="5"/>
      <c r="N79" s="5" t="s">
        <v>102</v>
      </c>
      <c r="O79" s="8" t="s">
        <v>100</v>
      </c>
      <c r="P79" s="2" t="s">
        <v>65</v>
      </c>
      <c r="R79" s="2" t="s">
        <v>105</v>
      </c>
      <c r="S79" s="2" t="s">
        <v>118</v>
      </c>
      <c r="T79" s="2" t="s">
        <v>67</v>
      </c>
      <c r="V79" s="4">
        <f>_xlfn.XLOOKUP(B_m_02_SKU[[#This Row],[SKU_key]],[2]!ORder16.6.25334549[SKU_key],[2]!ORder16.6.25334549[weight kg],"",0,1)</f>
        <v>0.1262919896640827</v>
      </c>
      <c r="W79" s="2" t="s">
        <v>362</v>
      </c>
      <c r="X79" s="17">
        <v>116968695</v>
      </c>
      <c r="Y79" s="17"/>
    </row>
    <row r="80" spans="1:25" s="2" customFormat="1" x14ac:dyDescent="0.35">
      <c r="A8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CL_NEW-CLO_MEN_LEG_BLACK_M</v>
      </c>
      <c r="B80" s="19" t="s">
        <v>147</v>
      </c>
      <c r="C80" s="29" t="s">
        <v>66</v>
      </c>
      <c r="D80" s="15" t="s">
        <v>128</v>
      </c>
      <c r="E80" s="20">
        <v>116968695</v>
      </c>
      <c r="F8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CL_NEW-CLO_MEN_LEG_BLACK_116968695_S 44-46_(M)</v>
      </c>
      <c r="G8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черные мужской S 44-46 116968695 (LEG) (M)</v>
      </c>
      <c r="H80" s="60"/>
      <c r="I80" s="12">
        <v>18</v>
      </c>
      <c r="J8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CL_NEW-CLO_MEN_LEG_BLACK</v>
      </c>
      <c r="K80" s="17"/>
      <c r="L80" s="5" t="s">
        <v>106</v>
      </c>
      <c r="M80" s="5"/>
      <c r="N80" s="5" t="s">
        <v>102</v>
      </c>
      <c r="O80" s="8" t="s">
        <v>100</v>
      </c>
      <c r="P80" s="2" t="s">
        <v>65</v>
      </c>
      <c r="R80" s="2" t="s">
        <v>105</v>
      </c>
      <c r="S80" s="2" t="s">
        <v>118</v>
      </c>
      <c r="T80" s="2" t="s">
        <v>67</v>
      </c>
      <c r="V80" s="4">
        <f>_xlfn.XLOOKUP(B_m_02_SKU[[#This Row],[SKU_key]],[2]!ORder16.6.25334549[SKU_key],[2]!ORder16.6.25334549[weight kg],"",0,1)</f>
        <v>0.1262919896640827</v>
      </c>
      <c r="W80" s="2" t="s">
        <v>362</v>
      </c>
      <c r="X80" s="17">
        <v>116968695</v>
      </c>
      <c r="Y80" s="17"/>
    </row>
    <row r="81" spans="1:25" s="2" customFormat="1" x14ac:dyDescent="0.35">
      <c r="A8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CL_NEW-CLO_MEN_LEG_BLACK_L</v>
      </c>
      <c r="B81" s="19" t="s">
        <v>147</v>
      </c>
      <c r="C81" s="29" t="s">
        <v>68</v>
      </c>
      <c r="D81" s="15" t="s">
        <v>157</v>
      </c>
      <c r="E81" s="20">
        <v>116968695</v>
      </c>
      <c r="F8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CL_NEW-CLO_MEN_LEG_BLACK_116968695_M 48_(L)</v>
      </c>
      <c r="G8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черные мужской M 48 116968695 (LEG) (L)</v>
      </c>
      <c r="H81" s="60"/>
      <c r="I81" s="12">
        <v>29</v>
      </c>
      <c r="J8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CL_NEW-CLO_MEN_LEG_BLACK</v>
      </c>
      <c r="K81" s="17"/>
      <c r="L81" s="5" t="s">
        <v>106</v>
      </c>
      <c r="M81" s="5"/>
      <c r="N81" s="5" t="s">
        <v>102</v>
      </c>
      <c r="O81" s="8" t="s">
        <v>100</v>
      </c>
      <c r="P81" s="2" t="s">
        <v>65</v>
      </c>
      <c r="R81" s="2" t="s">
        <v>105</v>
      </c>
      <c r="S81" s="2" t="s">
        <v>118</v>
      </c>
      <c r="T81" s="2" t="s">
        <v>67</v>
      </c>
      <c r="V81" s="4">
        <f>_xlfn.XLOOKUP(B_m_02_SKU[[#This Row],[SKU_key]],[2]!ORder16.6.25334549[SKU_key],[2]!ORder16.6.25334549[weight kg],"",0,1)</f>
        <v>0.1262919896640827</v>
      </c>
      <c r="W81" s="2" t="s">
        <v>362</v>
      </c>
      <c r="X81" s="17">
        <v>116968695</v>
      </c>
      <c r="Y81" s="17"/>
    </row>
    <row r="82" spans="1:25" s="2" customFormat="1" x14ac:dyDescent="0.35">
      <c r="A8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CL_NEW-CLO_MEN_LEG_BLACK_XL</v>
      </c>
      <c r="B82" s="19" t="s">
        <v>147</v>
      </c>
      <c r="C82" s="29" t="s">
        <v>72</v>
      </c>
      <c r="D82" s="15" t="s">
        <v>156</v>
      </c>
      <c r="E82" s="20">
        <v>116968695</v>
      </c>
      <c r="F8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CL_NEW-CLO_MEN_LEG_BLACK_116968695_L 50_(XL)</v>
      </c>
      <c r="G8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черные мужской L 50 116968695 (LEG) (XL)</v>
      </c>
      <c r="H82" s="60"/>
      <c r="I82" s="12">
        <v>43</v>
      </c>
      <c r="J8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CL_NEW-CLO_MEN_LEG_BLACK</v>
      </c>
      <c r="K82" s="17"/>
      <c r="L82" s="5" t="s">
        <v>106</v>
      </c>
      <c r="M82" s="5"/>
      <c r="N82" s="5" t="s">
        <v>102</v>
      </c>
      <c r="O82" s="8" t="s">
        <v>100</v>
      </c>
      <c r="P82" s="2" t="s">
        <v>65</v>
      </c>
      <c r="R82" s="2" t="s">
        <v>105</v>
      </c>
      <c r="S82" s="2" t="s">
        <v>118</v>
      </c>
      <c r="T82" s="2" t="s">
        <v>67</v>
      </c>
      <c r="V82" s="4">
        <f>_xlfn.XLOOKUP(B_m_02_SKU[[#This Row],[SKU_key]],[2]!ORder16.6.25334549[SKU_key],[2]!ORder16.6.25334549[weight kg],"",0,1)</f>
        <v>0.1262919896640827</v>
      </c>
      <c r="W82" s="2" t="s">
        <v>362</v>
      </c>
      <c r="X82" s="17">
        <v>116968695</v>
      </c>
      <c r="Y82" s="17"/>
    </row>
    <row r="83" spans="1:25" s="2" customFormat="1" x14ac:dyDescent="0.35">
      <c r="A8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CL_NEW-CLO_MEN_LEG_BLACK_2XL</v>
      </c>
      <c r="B83" s="19" t="s">
        <v>147</v>
      </c>
      <c r="C83" s="29" t="s">
        <v>73</v>
      </c>
      <c r="D83" s="15" t="s">
        <v>155</v>
      </c>
      <c r="E83" s="20">
        <v>116968695</v>
      </c>
      <c r="F8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CL_NEW-CLO_MEN_LEG_BLACK_116968695_XL 52_(2XL)</v>
      </c>
      <c r="G8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черные мужской XL 52 116968695 (LEG) (2XL)</v>
      </c>
      <c r="H83" s="60"/>
      <c r="I83" s="12">
        <v>41</v>
      </c>
      <c r="J8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CL_NEW-CLO_MEN_LEG_BLACK</v>
      </c>
      <c r="K83" s="17"/>
      <c r="L83" s="5" t="s">
        <v>106</v>
      </c>
      <c r="M83" s="5"/>
      <c r="N83" s="5" t="s">
        <v>102</v>
      </c>
      <c r="O83" s="8" t="s">
        <v>100</v>
      </c>
      <c r="P83" s="2" t="s">
        <v>65</v>
      </c>
      <c r="R83" s="2" t="s">
        <v>105</v>
      </c>
      <c r="S83" s="2" t="s">
        <v>118</v>
      </c>
      <c r="T83" s="2" t="s">
        <v>67</v>
      </c>
      <c r="V83" s="4">
        <f>_xlfn.XLOOKUP(B_m_02_SKU[[#This Row],[SKU_key]],[2]!ORder16.6.25334549[SKU_key],[2]!ORder16.6.25334549[weight kg],"",0,1)</f>
        <v>0.1262919896640827</v>
      </c>
      <c r="W83" s="2" t="s">
        <v>362</v>
      </c>
      <c r="X83" s="17">
        <v>116968695</v>
      </c>
      <c r="Y83" s="17"/>
    </row>
    <row r="84" spans="1:25" s="2" customFormat="1" x14ac:dyDescent="0.35">
      <c r="A8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CL_NEW-CLO_MEN_LEG_BLACK_3XL</v>
      </c>
      <c r="B84" s="19" t="s">
        <v>147</v>
      </c>
      <c r="C84" s="29" t="s">
        <v>74</v>
      </c>
      <c r="D84" s="15" t="s">
        <v>154</v>
      </c>
      <c r="E84" s="20">
        <v>116968695</v>
      </c>
      <c r="F8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CL_NEW-CLO_MEN_LEG_BLACK_116968695_2XL 54_(3XL)</v>
      </c>
      <c r="G84" s="32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черные мужской 2XL 54 116968695 (LEG) (3XL)</v>
      </c>
      <c r="H84" s="60"/>
      <c r="I84" s="24">
        <v>16</v>
      </c>
      <c r="J8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CL_NEW-CLO_MEN_LEG_BLACK</v>
      </c>
      <c r="K84" s="17"/>
      <c r="L84" s="5" t="s">
        <v>106</v>
      </c>
      <c r="M84" s="5"/>
      <c r="N84" s="5" t="s">
        <v>102</v>
      </c>
      <c r="O84" s="8" t="s">
        <v>100</v>
      </c>
      <c r="P84" s="2" t="s">
        <v>65</v>
      </c>
      <c r="R84" s="2" t="s">
        <v>105</v>
      </c>
      <c r="S84" s="2" t="s">
        <v>118</v>
      </c>
      <c r="T84" s="2" t="s">
        <v>67</v>
      </c>
      <c r="V84" s="4">
        <f>_xlfn.XLOOKUP(B_m_02_SKU[[#This Row],[SKU_key]],[2]!ORder16.6.25334549[SKU_key],[2]!ORder16.6.25334549[weight kg],"",0,1)</f>
        <v>0.1262919896640827</v>
      </c>
      <c r="W84" s="2" t="s">
        <v>362</v>
      </c>
      <c r="X84" s="17">
        <v>116968695</v>
      </c>
      <c r="Y84" s="17"/>
    </row>
    <row r="85" spans="1:25" s="2" customFormat="1" x14ac:dyDescent="0.35">
      <c r="A8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CL_NEW-CLO_MEN_LEG_BLACK_3XL</v>
      </c>
      <c r="B85" s="19" t="s">
        <v>147</v>
      </c>
      <c r="C85" s="29" t="s">
        <v>74</v>
      </c>
      <c r="D85" s="15" t="s">
        <v>135</v>
      </c>
      <c r="E85" s="20">
        <v>116968695</v>
      </c>
      <c r="F8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CL_NEW-CLO_MEN_LEG_BLACK_116968695_3XL 54-56_(3XL)</v>
      </c>
      <c r="G85" s="32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черные мужской 3XL 54-56 116968695 (LEG) (3XL)</v>
      </c>
      <c r="H85" s="60"/>
      <c r="I85" s="24">
        <v>16</v>
      </c>
      <c r="J8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CL_NEW-CLO_MEN_LEG_BLACK</v>
      </c>
      <c r="K85" s="17"/>
      <c r="L85" s="5" t="s">
        <v>106</v>
      </c>
      <c r="M85" s="5"/>
      <c r="N85" s="5" t="s">
        <v>102</v>
      </c>
      <c r="O85" s="8" t="s">
        <v>100</v>
      </c>
      <c r="P85" s="2" t="s">
        <v>65</v>
      </c>
      <c r="R85" s="2" t="s">
        <v>105</v>
      </c>
      <c r="S85" s="2" t="s">
        <v>118</v>
      </c>
      <c r="T85" s="2" t="s">
        <v>67</v>
      </c>
      <c r="V85" s="4">
        <f>_xlfn.XLOOKUP(B_m_02_SKU[[#This Row],[SKU_key]],[2]!ORder16.6.25334549[SKU_key],[2]!ORder16.6.25334549[weight kg],"",0,1)</f>
        <v>0.1262919896640827</v>
      </c>
      <c r="W85" s="2" t="s">
        <v>362</v>
      </c>
      <c r="X85" s="17">
        <v>116968695</v>
      </c>
      <c r="Y85" s="17"/>
    </row>
    <row r="86" spans="1:25" s="2" customFormat="1" x14ac:dyDescent="0.35">
      <c r="A8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CL_NEW-CLO_MEN_TAICI_BLACK_S</v>
      </c>
      <c r="B86" s="19" t="s">
        <v>146</v>
      </c>
      <c r="C86" s="29" t="s">
        <v>71</v>
      </c>
      <c r="D86" s="15"/>
      <c r="E86" s="17">
        <f>_xlfn.XLOOKUP(B_m_02_SKU[[#This Row],[SKU_key]],[2]!ORder16.6.25334549[SKU_key],[2]!ORder16.6.25334549[Artikul
kaspi],"",0,1)</f>
        <v>123591314</v>
      </c>
      <c r="F8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CL_NEW-CLO_MEN_TAICI_BLACK_123591314_(S)</v>
      </c>
      <c r="G8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Тайтсы черные мужской 123591314 (TAICI) (S)</v>
      </c>
      <c r="H86" s="60"/>
      <c r="I86" s="12">
        <v>3</v>
      </c>
      <c r="J8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CL_NEW-CLO_MEN_TAICI_BLACK</v>
      </c>
      <c r="K86" s="17"/>
      <c r="L86" s="5" t="s">
        <v>106</v>
      </c>
      <c r="M86" s="5"/>
      <c r="N86" s="5" t="s">
        <v>102</v>
      </c>
      <c r="O86" s="8" t="s">
        <v>99</v>
      </c>
      <c r="P86" s="2" t="s">
        <v>65</v>
      </c>
      <c r="R86" s="2" t="s">
        <v>105</v>
      </c>
      <c r="S86" s="2" t="s">
        <v>118</v>
      </c>
      <c r="T86" s="2" t="s">
        <v>67</v>
      </c>
      <c r="V86" s="4">
        <f>_xlfn.XLOOKUP(B_m_02_SKU[[#This Row],[SKU_key]],[2]!ORder16.6.25334549[SKU_key],[2]!ORder16.6.25334549[weight kg],"",0,1)</f>
        <v>0.1262919896640827</v>
      </c>
      <c r="W86" s="2" t="s">
        <v>362</v>
      </c>
      <c r="X86" s="17"/>
      <c r="Y86" s="17"/>
    </row>
    <row r="87" spans="1:25" s="2" customFormat="1" x14ac:dyDescent="0.35">
      <c r="A8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CL_NEW-CLO_MEN_TAICI_BLACK_M</v>
      </c>
      <c r="B87" s="19" t="s">
        <v>146</v>
      </c>
      <c r="C87" s="29" t="s">
        <v>66</v>
      </c>
      <c r="D87" s="15" t="s">
        <v>128</v>
      </c>
      <c r="E87" s="29">
        <f>_xlfn.XLOOKUP(B_m_02_SKU[[#This Row],[SKU_key]],[2]!ORder16.6.25334549[SKU_key],[2]!ORder16.6.25334549[Artikul
kaspi],"",0,1)</f>
        <v>123591314</v>
      </c>
      <c r="F8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CL_NEW-CLO_MEN_TAICI_BLACK_123591314_S 44-46_(M)</v>
      </c>
      <c r="G8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Тайтсы черные мужской S 44-46 123591314 (TAICI) (M)</v>
      </c>
      <c r="H87" s="60"/>
      <c r="I87" s="12">
        <v>14</v>
      </c>
      <c r="J8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CL_NEW-CLO_MEN_TAICI_BLACK</v>
      </c>
      <c r="K87" s="17"/>
      <c r="L87" s="5" t="s">
        <v>106</v>
      </c>
      <c r="M87" s="5"/>
      <c r="N87" s="5" t="s">
        <v>102</v>
      </c>
      <c r="O87" s="8" t="s">
        <v>99</v>
      </c>
      <c r="P87" s="2" t="s">
        <v>65</v>
      </c>
      <c r="R87" s="2" t="s">
        <v>105</v>
      </c>
      <c r="S87" s="2" t="s">
        <v>118</v>
      </c>
      <c r="T87" s="2" t="s">
        <v>67</v>
      </c>
      <c r="V87" s="4">
        <f>_xlfn.XLOOKUP(B_m_02_SKU[[#This Row],[SKU_key]],[2]!ORder16.6.25334549[SKU_key],[2]!ORder16.6.25334549[weight kg],"",0,1)</f>
        <v>0.1262919896640827</v>
      </c>
      <c r="W87" s="2" t="s">
        <v>362</v>
      </c>
      <c r="X87" s="17"/>
      <c r="Y87" s="17"/>
    </row>
    <row r="88" spans="1:25" s="2" customFormat="1" x14ac:dyDescent="0.35">
      <c r="A8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CL_NEW-CLO_MEN_TAICI_BLACK_L</v>
      </c>
      <c r="B88" s="19" t="s">
        <v>146</v>
      </c>
      <c r="C88" s="29" t="s">
        <v>68</v>
      </c>
      <c r="D88" s="15" t="s">
        <v>129</v>
      </c>
      <c r="E88" s="29">
        <f>_xlfn.XLOOKUP(B_m_02_SKU[[#This Row],[SKU_key]],[2]!ORder16.6.25334549[SKU_key],[2]!ORder16.6.25334549[Artikul
kaspi],"",0,1)</f>
        <v>123591314</v>
      </c>
      <c r="F8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CL_NEW-CLO_MEN_TAICI_BLACK_123591314_M 46-48_(L)</v>
      </c>
      <c r="G8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Тайтсы черные мужской M 46-48 123591314 (TAICI) (L)</v>
      </c>
      <c r="H88" s="60"/>
      <c r="I88" s="12">
        <v>24</v>
      </c>
      <c r="J8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CL_NEW-CLO_MEN_TAICI_BLACK</v>
      </c>
      <c r="K88" s="17"/>
      <c r="L88" s="5" t="s">
        <v>106</v>
      </c>
      <c r="M88" s="5"/>
      <c r="N88" s="5" t="s">
        <v>102</v>
      </c>
      <c r="O88" s="8" t="s">
        <v>99</v>
      </c>
      <c r="P88" s="2" t="s">
        <v>65</v>
      </c>
      <c r="R88" s="2" t="s">
        <v>105</v>
      </c>
      <c r="S88" s="2" t="s">
        <v>118</v>
      </c>
      <c r="T88" s="2" t="s">
        <v>67</v>
      </c>
      <c r="V88" s="4">
        <f>_xlfn.XLOOKUP(B_m_02_SKU[[#This Row],[SKU_key]],[2]!ORder16.6.25334549[SKU_key],[2]!ORder16.6.25334549[weight kg],"",0,1)</f>
        <v>0.1262919896640827</v>
      </c>
      <c r="W88" s="2" t="s">
        <v>362</v>
      </c>
      <c r="X88" s="17"/>
      <c r="Y88" s="17"/>
    </row>
    <row r="89" spans="1:25" s="2" customFormat="1" x14ac:dyDescent="0.35">
      <c r="A8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CL_NEW-CLO_MEN_TAICI_BLACK_XL</v>
      </c>
      <c r="B89" s="19" t="s">
        <v>146</v>
      </c>
      <c r="C89" s="29" t="s">
        <v>72</v>
      </c>
      <c r="D89" s="15" t="s">
        <v>130</v>
      </c>
      <c r="E89" s="29">
        <f>_xlfn.XLOOKUP(B_m_02_SKU[[#This Row],[SKU_key]],[2]!ORder16.6.25334549[SKU_key],[2]!ORder16.6.25334549[Artikul
kaspi],"",0,1)</f>
        <v>123591314</v>
      </c>
      <c r="F8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CL_NEW-CLO_MEN_TAICI_BLACK_123591314_L 48-50_(XL)</v>
      </c>
      <c r="G8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Тайтсы черные мужской L 48-50 123591314 (TAICI) (XL)</v>
      </c>
      <c r="H89" s="60"/>
      <c r="I89" s="12">
        <v>40</v>
      </c>
      <c r="J8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CL_NEW-CLO_MEN_TAICI_BLACK</v>
      </c>
      <c r="K89" s="17"/>
      <c r="L89" s="5" t="s">
        <v>106</v>
      </c>
      <c r="M89" s="5"/>
      <c r="N89" s="5" t="s">
        <v>102</v>
      </c>
      <c r="O89" s="8" t="s">
        <v>99</v>
      </c>
      <c r="P89" s="2" t="s">
        <v>65</v>
      </c>
      <c r="R89" s="2" t="s">
        <v>105</v>
      </c>
      <c r="S89" s="2" t="s">
        <v>118</v>
      </c>
      <c r="T89" s="2" t="s">
        <v>67</v>
      </c>
      <c r="V89" s="4">
        <f>_xlfn.XLOOKUP(B_m_02_SKU[[#This Row],[SKU_key]],[2]!ORder16.6.25334549[SKU_key],[2]!ORder16.6.25334549[weight kg],"",0,1)</f>
        <v>0.1262919896640827</v>
      </c>
      <c r="W89" s="2" t="s">
        <v>362</v>
      </c>
      <c r="X89" s="17"/>
      <c r="Y89" s="17"/>
    </row>
    <row r="90" spans="1:25" s="2" customFormat="1" x14ac:dyDescent="0.35">
      <c r="A9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CL_NEW-CLO_MEN_TAICI_BLACK_2XL</v>
      </c>
      <c r="B90" s="19" t="s">
        <v>146</v>
      </c>
      <c r="C90" s="29" t="s">
        <v>73</v>
      </c>
      <c r="D90" s="15" t="s">
        <v>133</v>
      </c>
      <c r="E90" s="29">
        <f>_xlfn.XLOOKUP(B_m_02_SKU[[#This Row],[SKU_key]],[2]!ORder16.6.25334549[SKU_key],[2]!ORder16.6.25334549[Artikul
kaspi],"",0,1)</f>
        <v>123591314</v>
      </c>
      <c r="F9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CL_NEW-CLO_MEN_TAICI_BLACK_123591314_XL 50-52_(2XL)</v>
      </c>
      <c r="G9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Тайтсы черные мужской XL 50-52 123591314 (TAICI) (2XL)</v>
      </c>
      <c r="H90" s="60"/>
      <c r="I90" s="12">
        <v>34</v>
      </c>
      <c r="J9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CL_NEW-CLO_MEN_TAICI_BLACK</v>
      </c>
      <c r="K90" s="17"/>
      <c r="L90" s="5" t="s">
        <v>106</v>
      </c>
      <c r="M90" s="5"/>
      <c r="N90" s="5" t="s">
        <v>102</v>
      </c>
      <c r="O90" s="8" t="s">
        <v>99</v>
      </c>
      <c r="P90" s="2" t="s">
        <v>65</v>
      </c>
      <c r="R90" s="2" t="s">
        <v>105</v>
      </c>
      <c r="S90" s="2" t="s">
        <v>118</v>
      </c>
      <c r="T90" s="2" t="s">
        <v>67</v>
      </c>
      <c r="V90" s="4">
        <f>_xlfn.XLOOKUP(B_m_02_SKU[[#This Row],[SKU_key]],[2]!ORder16.6.25334549[SKU_key],[2]!ORder16.6.25334549[weight kg],"",0,1)</f>
        <v>0.1262919896640827</v>
      </c>
      <c r="W90" s="2" t="s">
        <v>362</v>
      </c>
      <c r="X90" s="17"/>
      <c r="Y90" s="17"/>
    </row>
    <row r="91" spans="1:25" s="2" customFormat="1" x14ac:dyDescent="0.35">
      <c r="A9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CL_NEW-CLO_MEN_TAICI_BLACK_3XL</v>
      </c>
      <c r="B91" s="19" t="s">
        <v>146</v>
      </c>
      <c r="C91" s="29" t="s">
        <v>74</v>
      </c>
      <c r="D91" s="15" t="s">
        <v>134</v>
      </c>
      <c r="E91" s="29">
        <f>_xlfn.XLOOKUP(B_m_02_SKU[[#This Row],[SKU_key]],[2]!ORder16.6.25334549[SKU_key],[2]!ORder16.6.25334549[Artikul
kaspi],"",0,1)</f>
        <v>123591314</v>
      </c>
      <c r="F9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CL_NEW-CLO_MEN_TAICI_BLACK_123591314_2XL 52-54_(3XL)</v>
      </c>
      <c r="G91" s="32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Тайтсы черные мужской 2XL 52-54 123591314 (TAICI) (3XL)</v>
      </c>
      <c r="H91" s="60"/>
      <c r="I91" s="24">
        <v>12</v>
      </c>
      <c r="J9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CL_NEW-CLO_MEN_TAICI_BLACK</v>
      </c>
      <c r="K91" s="17"/>
      <c r="L91" s="5" t="s">
        <v>106</v>
      </c>
      <c r="M91" s="5"/>
      <c r="N91" s="5" t="s">
        <v>102</v>
      </c>
      <c r="O91" s="8" t="s">
        <v>99</v>
      </c>
      <c r="P91" s="2" t="s">
        <v>65</v>
      </c>
      <c r="R91" s="2" t="s">
        <v>105</v>
      </c>
      <c r="S91" s="2" t="s">
        <v>118</v>
      </c>
      <c r="T91" s="2" t="s">
        <v>67</v>
      </c>
      <c r="V91" s="4">
        <f>_xlfn.XLOOKUP(B_m_02_SKU[[#This Row],[SKU_key]],[2]!ORder16.6.25334549[SKU_key],[2]!ORder16.6.25334549[weight kg],"",0,1)</f>
        <v>0.1262919896640827</v>
      </c>
      <c r="W91" s="2" t="s">
        <v>362</v>
      </c>
      <c r="X91" s="17"/>
      <c r="Y91" s="17"/>
    </row>
    <row r="92" spans="1:25" s="2" customFormat="1" x14ac:dyDescent="0.35">
      <c r="A9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CL_NEW-CLO_MEN_TAICI_BLACK_3XL</v>
      </c>
      <c r="B92" s="19" t="s">
        <v>146</v>
      </c>
      <c r="C92" s="29" t="s">
        <v>74</v>
      </c>
      <c r="D92" s="15" t="s">
        <v>135</v>
      </c>
      <c r="E92" s="29">
        <f>_xlfn.XLOOKUP(B_m_02_SKU[[#This Row],[SKU_key]],[2]!ORder16.6.25334549[SKU_key],[2]!ORder16.6.25334549[Artikul
kaspi],"",0,1)</f>
        <v>123591314</v>
      </c>
      <c r="F9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CL_NEW-CLO_MEN_TAICI_BLACK_123591314_3XL 54-56_(3XL)</v>
      </c>
      <c r="G92" s="32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Тайтсы черные мужской 3XL 54-56 123591314 (TAICI) (3XL)</v>
      </c>
      <c r="H92" s="60"/>
      <c r="I92" s="24">
        <v>12</v>
      </c>
      <c r="J9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CL_NEW-CLO_MEN_TAICI_BLACK</v>
      </c>
      <c r="K92" s="17"/>
      <c r="L92" s="5" t="s">
        <v>106</v>
      </c>
      <c r="M92" s="5"/>
      <c r="N92" s="5" t="s">
        <v>102</v>
      </c>
      <c r="O92" s="8" t="s">
        <v>99</v>
      </c>
      <c r="P92" s="2" t="s">
        <v>65</v>
      </c>
      <c r="R92" s="2" t="s">
        <v>105</v>
      </c>
      <c r="S92" s="2" t="s">
        <v>118</v>
      </c>
      <c r="T92" s="2" t="s">
        <v>67</v>
      </c>
      <c r="V92" s="4">
        <f>_xlfn.XLOOKUP(B_m_02_SKU[[#This Row],[SKU_key]],[2]!ORder16.6.25334549[SKU_key],[2]!ORder16.6.25334549[weight kg],"",0,1)</f>
        <v>0.1262919896640827</v>
      </c>
      <c r="W92" s="2" t="s">
        <v>362</v>
      </c>
      <c r="X92" s="17"/>
      <c r="Y92" s="17"/>
    </row>
    <row r="93" spans="1:25" s="2" customFormat="1" x14ac:dyDescent="0.35">
      <c r="A9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CL_NEW-CLO_MEN_LEG_WHITE_S</v>
      </c>
      <c r="B93" s="19" t="s">
        <v>158</v>
      </c>
      <c r="C93" s="29" t="s">
        <v>71</v>
      </c>
      <c r="D93" s="15"/>
      <c r="E93" s="17">
        <f>_xlfn.XLOOKUP(B_m_02_SKU[[#This Row],[SKU_key]],[2]!ORder16.6.25334549[SKU_key],[2]!ORder16.6.25334549[Artikul
kaspi],"",0,1)</f>
        <v>118808622</v>
      </c>
      <c r="F9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CL_NEW-CLO_MEN_LEG_WHITE_118808622_(S)</v>
      </c>
      <c r="G9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белый мужской 118808622 (LEG) (S)</v>
      </c>
      <c r="H93" s="60"/>
      <c r="I93" s="12">
        <v>12</v>
      </c>
      <c r="J9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CL_NEW-CLO_MEN_LEG_WHITE</v>
      </c>
      <c r="K93" s="17"/>
      <c r="L93" s="5" t="s">
        <v>106</v>
      </c>
      <c r="M93" s="5"/>
      <c r="N93" s="5" t="s">
        <v>102</v>
      </c>
      <c r="O93" s="8" t="s">
        <v>100</v>
      </c>
      <c r="P93" s="2" t="s">
        <v>69</v>
      </c>
      <c r="R93" s="2" t="s">
        <v>105</v>
      </c>
      <c r="S93" s="2" t="s">
        <v>118</v>
      </c>
      <c r="T93" s="2" t="s">
        <v>67</v>
      </c>
      <c r="V93" s="4">
        <f>_xlfn.XLOOKUP(B_m_02_SKU[[#This Row],[SKU_key]],[2]!ORder16.6.25334549[SKU_key],[2]!ORder16.6.25334549[weight kg],"",0,1)</f>
        <v>0.1262919896640827</v>
      </c>
      <c r="W93" s="2" t="s">
        <v>362</v>
      </c>
      <c r="X93" s="17"/>
      <c r="Y93" s="17"/>
    </row>
    <row r="94" spans="1:25" s="2" customFormat="1" x14ac:dyDescent="0.35">
      <c r="A9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CL_NEW-CLO_MEN_LEG_WHITE_M</v>
      </c>
      <c r="B94" s="19" t="s">
        <v>158</v>
      </c>
      <c r="C94" s="29" t="s">
        <v>66</v>
      </c>
      <c r="D94" s="15" t="s">
        <v>128</v>
      </c>
      <c r="E94" s="29">
        <f>_xlfn.XLOOKUP(B_m_02_SKU[[#This Row],[SKU_key]],[2]!ORder16.6.25334549[SKU_key],[2]!ORder16.6.25334549[Artikul
kaspi],"",0,1)</f>
        <v>118808622</v>
      </c>
      <c r="F9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CL_NEW-CLO_MEN_LEG_WHITE_118808622_S 44-46_(M)</v>
      </c>
      <c r="G9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белый мужской S 44-46 118808622 (LEG) (M)</v>
      </c>
      <c r="H94" s="60"/>
      <c r="I94" s="12">
        <v>50</v>
      </c>
      <c r="J9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CL_NEW-CLO_MEN_LEG_WHITE</v>
      </c>
      <c r="K94" s="17"/>
      <c r="L94" s="5" t="s">
        <v>106</v>
      </c>
      <c r="M94" s="5"/>
      <c r="N94" s="5" t="s">
        <v>102</v>
      </c>
      <c r="O94" s="8" t="s">
        <v>100</v>
      </c>
      <c r="P94" s="2" t="s">
        <v>69</v>
      </c>
      <c r="R94" s="2" t="s">
        <v>105</v>
      </c>
      <c r="S94" s="2" t="s">
        <v>118</v>
      </c>
      <c r="T94" s="2" t="s">
        <v>67</v>
      </c>
      <c r="V94" s="4">
        <f>_xlfn.XLOOKUP(B_m_02_SKU[[#This Row],[SKU_key]],[2]!ORder16.6.25334549[SKU_key],[2]!ORder16.6.25334549[weight kg],"",0,1)</f>
        <v>0.1262919896640827</v>
      </c>
      <c r="W94" s="2" t="s">
        <v>362</v>
      </c>
      <c r="X94" s="17"/>
      <c r="Y94" s="17"/>
    </row>
    <row r="95" spans="1:25" s="2" customFormat="1" x14ac:dyDescent="0.35">
      <c r="A9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CL_NEW-CLO_MEN_LEG_WHITE_L</v>
      </c>
      <c r="B95" s="19" t="s">
        <v>158</v>
      </c>
      <c r="C95" s="29" t="s">
        <v>68</v>
      </c>
      <c r="D95" s="15" t="s">
        <v>157</v>
      </c>
      <c r="E95" s="29">
        <f>_xlfn.XLOOKUP(B_m_02_SKU[[#This Row],[SKU_key]],[2]!ORder16.6.25334549[SKU_key],[2]!ORder16.6.25334549[Artikul
kaspi],"",0,1)</f>
        <v>118808622</v>
      </c>
      <c r="F9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CL_NEW-CLO_MEN_LEG_WHITE_118808622_M 48_(L)</v>
      </c>
      <c r="G9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белый мужской M 48 118808622 (LEG) (L)</v>
      </c>
      <c r="H95" s="60"/>
      <c r="I95" s="12">
        <v>77</v>
      </c>
      <c r="J9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CL_NEW-CLO_MEN_LEG_WHITE</v>
      </c>
      <c r="K95" s="17"/>
      <c r="L95" s="5" t="s">
        <v>106</v>
      </c>
      <c r="M95" s="5"/>
      <c r="N95" s="5" t="s">
        <v>102</v>
      </c>
      <c r="O95" s="8" t="s">
        <v>100</v>
      </c>
      <c r="P95" s="2" t="s">
        <v>69</v>
      </c>
      <c r="R95" s="2" t="s">
        <v>105</v>
      </c>
      <c r="S95" s="2" t="s">
        <v>118</v>
      </c>
      <c r="T95" s="2" t="s">
        <v>67</v>
      </c>
      <c r="V95" s="4">
        <f>_xlfn.XLOOKUP(B_m_02_SKU[[#This Row],[SKU_key]],[2]!ORder16.6.25334549[SKU_key],[2]!ORder16.6.25334549[weight kg],"",0,1)</f>
        <v>0.1262919896640827</v>
      </c>
      <c r="W95" s="2" t="s">
        <v>362</v>
      </c>
      <c r="X95" s="17"/>
      <c r="Y95" s="17"/>
    </row>
    <row r="96" spans="1:25" s="2" customFormat="1" x14ac:dyDescent="0.35">
      <c r="A9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CL_NEW-CLO_MEN_LEG_WHITE_XL</v>
      </c>
      <c r="B96" s="19" t="s">
        <v>158</v>
      </c>
      <c r="C96" s="29" t="s">
        <v>72</v>
      </c>
      <c r="D96" s="15" t="s">
        <v>156</v>
      </c>
      <c r="E96" s="29">
        <f>_xlfn.XLOOKUP(B_m_02_SKU[[#This Row],[SKU_key]],[2]!ORder16.6.25334549[SKU_key],[2]!ORder16.6.25334549[Artikul
kaspi],"",0,1)</f>
        <v>118808622</v>
      </c>
      <c r="F9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CL_NEW-CLO_MEN_LEG_WHITE_118808622_L 50_(XL)</v>
      </c>
      <c r="G9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белый мужской L 50 118808622 (LEG) (XL)</v>
      </c>
      <c r="H96" s="60"/>
      <c r="I96" s="12">
        <v>124</v>
      </c>
      <c r="J9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CL_NEW-CLO_MEN_LEG_WHITE</v>
      </c>
      <c r="K96" s="17"/>
      <c r="L96" s="5" t="s">
        <v>106</v>
      </c>
      <c r="M96" s="5"/>
      <c r="N96" s="5" t="s">
        <v>102</v>
      </c>
      <c r="O96" s="8" t="s">
        <v>100</v>
      </c>
      <c r="P96" s="2" t="s">
        <v>69</v>
      </c>
      <c r="R96" s="2" t="s">
        <v>105</v>
      </c>
      <c r="S96" s="2" t="s">
        <v>118</v>
      </c>
      <c r="T96" s="2" t="s">
        <v>67</v>
      </c>
      <c r="V96" s="4">
        <f>_xlfn.XLOOKUP(B_m_02_SKU[[#This Row],[SKU_key]],[2]!ORder16.6.25334549[SKU_key],[2]!ORder16.6.25334549[weight kg],"",0,1)</f>
        <v>0.1262919896640827</v>
      </c>
      <c r="W96" s="2" t="s">
        <v>362</v>
      </c>
      <c r="X96" s="17"/>
      <c r="Y96" s="17"/>
    </row>
    <row r="97" spans="1:25" s="2" customFormat="1" x14ac:dyDescent="0.35">
      <c r="A9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CL_NEW-CLO_MEN_LEG_WHITE_2XL</v>
      </c>
      <c r="B97" s="19" t="s">
        <v>158</v>
      </c>
      <c r="C97" s="29" t="s">
        <v>73</v>
      </c>
      <c r="D97" s="15" t="s">
        <v>155</v>
      </c>
      <c r="E97" s="29">
        <f>_xlfn.XLOOKUP(B_m_02_SKU[[#This Row],[SKU_key]],[2]!ORder16.6.25334549[SKU_key],[2]!ORder16.6.25334549[Artikul
kaspi],"",0,1)</f>
        <v>118808622</v>
      </c>
      <c r="F9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CL_NEW-CLO_MEN_LEG_WHITE_118808622_XL 52_(2XL)</v>
      </c>
      <c r="G9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белый мужской XL 52 118808622 (LEG) (2XL)</v>
      </c>
      <c r="H97" s="60"/>
      <c r="I97" s="12">
        <v>115</v>
      </c>
      <c r="J9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CL_NEW-CLO_MEN_LEG_WHITE</v>
      </c>
      <c r="K97" s="17"/>
      <c r="L97" s="5" t="s">
        <v>106</v>
      </c>
      <c r="M97" s="5"/>
      <c r="N97" s="5" t="s">
        <v>102</v>
      </c>
      <c r="O97" s="8" t="s">
        <v>100</v>
      </c>
      <c r="P97" s="2" t="s">
        <v>69</v>
      </c>
      <c r="R97" s="2" t="s">
        <v>105</v>
      </c>
      <c r="S97" s="2" t="s">
        <v>118</v>
      </c>
      <c r="T97" s="2" t="s">
        <v>67</v>
      </c>
      <c r="V97" s="4">
        <f>_xlfn.XLOOKUP(B_m_02_SKU[[#This Row],[SKU_key]],[2]!ORder16.6.25334549[SKU_key],[2]!ORder16.6.25334549[weight kg],"",0,1)</f>
        <v>0.1262919896640827</v>
      </c>
      <c r="W97" s="2" t="s">
        <v>362</v>
      </c>
      <c r="X97" s="17"/>
      <c r="Y97" s="17"/>
    </row>
    <row r="98" spans="1:25" s="2" customFormat="1" x14ac:dyDescent="0.35">
      <c r="A9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CL_NEW-CLO_MEN_LEG_WHITE_3XL</v>
      </c>
      <c r="B98" s="19" t="s">
        <v>158</v>
      </c>
      <c r="C98" s="29" t="s">
        <v>74</v>
      </c>
      <c r="D98" s="15" t="s">
        <v>154</v>
      </c>
      <c r="E98" s="29">
        <f>_xlfn.XLOOKUP(B_m_02_SKU[[#This Row],[SKU_key]],[2]!ORder16.6.25334549[SKU_key],[2]!ORder16.6.25334549[Artikul
kaspi],"",0,1)</f>
        <v>118808622</v>
      </c>
      <c r="F9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CL_NEW-CLO_MEN_LEG_WHITE_118808622_2XL 54_(3XL)</v>
      </c>
      <c r="G98" s="32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белый мужской 2XL 54 118808622 (LEG) (3XL)</v>
      </c>
      <c r="H98" s="60"/>
      <c r="I98" s="24">
        <v>47</v>
      </c>
      <c r="J9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CL_NEW-CLO_MEN_LEG_WHITE</v>
      </c>
      <c r="K98" s="17"/>
      <c r="L98" s="5" t="s">
        <v>106</v>
      </c>
      <c r="M98" s="5"/>
      <c r="N98" s="5" t="s">
        <v>102</v>
      </c>
      <c r="O98" s="8" t="s">
        <v>100</v>
      </c>
      <c r="P98" s="2" t="s">
        <v>69</v>
      </c>
      <c r="R98" s="2" t="s">
        <v>105</v>
      </c>
      <c r="S98" s="2" t="s">
        <v>118</v>
      </c>
      <c r="T98" s="2" t="s">
        <v>67</v>
      </c>
      <c r="V98" s="4">
        <f>_xlfn.XLOOKUP(B_m_02_SKU[[#This Row],[SKU_key]],[2]!ORder16.6.25334549[SKU_key],[2]!ORder16.6.25334549[weight kg],"",0,1)</f>
        <v>0.1262919896640827</v>
      </c>
      <c r="W98" s="2" t="s">
        <v>362</v>
      </c>
      <c r="X98" s="17"/>
      <c r="Y98" s="17"/>
    </row>
    <row r="99" spans="1:25" s="2" customFormat="1" x14ac:dyDescent="0.35">
      <c r="A9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CL_NEW-CLO_MEN_LEG_WHITE_3XL</v>
      </c>
      <c r="B99" s="19" t="s">
        <v>158</v>
      </c>
      <c r="C99" s="29" t="s">
        <v>74</v>
      </c>
      <c r="D99" s="29" t="s">
        <v>135</v>
      </c>
      <c r="E99" s="29">
        <f>_xlfn.XLOOKUP(B_m_02_SKU[[#This Row],[SKU_key]],[2]!ORder16.6.25334549[SKU_key],[2]!ORder16.6.25334549[Artikul
kaspi],"",0,1)</f>
        <v>118808622</v>
      </c>
      <c r="F99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CL_NEW-CLO_MEN_LEG_WHITE_118808622_3XL 54-56_(3XL)</v>
      </c>
      <c r="G99" s="32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Леггинсы белый мужской 3XL 54-56 118808622 (LEG) (3XL)</v>
      </c>
      <c r="H99" s="60"/>
      <c r="I99" s="24">
        <v>47</v>
      </c>
      <c r="J9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CL_NEW-CLO_MEN_LEG_WHITE</v>
      </c>
      <c r="K99" s="17"/>
      <c r="L99" s="5" t="s">
        <v>106</v>
      </c>
      <c r="M99" s="5"/>
      <c r="N99" s="5" t="s">
        <v>102</v>
      </c>
      <c r="O99" s="8" t="s">
        <v>100</v>
      </c>
      <c r="P99" s="2" t="s">
        <v>69</v>
      </c>
      <c r="R99" s="2" t="s">
        <v>105</v>
      </c>
      <c r="S99" s="2" t="s">
        <v>118</v>
      </c>
      <c r="T99" s="2" t="s">
        <v>67</v>
      </c>
      <c r="V99" s="4">
        <f>_xlfn.XLOOKUP(B_m_02_SKU[[#This Row],[SKU_key]],[2]!ORder16.6.25334549[SKU_key],[2]!ORder16.6.25334549[weight kg],"",0,1)</f>
        <v>0.1262919896640827</v>
      </c>
      <c r="W99" s="2" t="s">
        <v>362</v>
      </c>
      <c r="X99" s="17"/>
      <c r="Y99" s="17"/>
    </row>
    <row r="100" spans="1:25" s="2" customFormat="1" x14ac:dyDescent="0.35">
      <c r="A10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CL_OC_MEN_PRINT51_BLACK_S</v>
      </c>
      <c r="B100" s="19" t="s">
        <v>340</v>
      </c>
      <c r="C100" s="12" t="s">
        <v>71</v>
      </c>
      <c r="D100" s="15" t="s">
        <v>341</v>
      </c>
      <c r="E100" s="16">
        <v>103217238</v>
      </c>
      <c r="F10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CL_OC_MEN_PRINT51_BLACK_103217238_42/S_(S)</v>
      </c>
      <c r="G10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42/S 103217238 (Print51) (S)</v>
      </c>
      <c r="H100" s="58">
        <v>11990</v>
      </c>
      <c r="I100" s="66">
        <f>_xlfn.XLOOKUP(B_m_02_SKU[[#This Row],[Kaspi_art_1]],'[1]finder 8 print'!$J:$J,'[1]finder 8 print'!$Q:$Q,"",0,1)*_xlfn.XLOOKUP(B_m_02_SKU[[#This Row],[MY_SIZE]],'[1]finder 8 print'!$A$7:$A$13,'[1]finder 8 print'!$C$7:$C$13,"",0,1)</f>
        <v>301.2</v>
      </c>
      <c r="J10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00" s="16"/>
      <c r="L100" s="5" t="s">
        <v>106</v>
      </c>
      <c r="M100" s="5"/>
      <c r="N100" s="5" t="s">
        <v>189</v>
      </c>
      <c r="O100" s="2" t="s">
        <v>70</v>
      </c>
      <c r="P100" s="2" t="s">
        <v>65</v>
      </c>
      <c r="R100" s="2" t="s">
        <v>105</v>
      </c>
      <c r="S100" s="2" t="s">
        <v>118</v>
      </c>
      <c r="T100" s="2" t="s">
        <v>67</v>
      </c>
      <c r="U100" s="2">
        <v>47</v>
      </c>
      <c r="V100" s="4">
        <v>0.95</v>
      </c>
      <c r="W100" s="2" t="s">
        <v>363</v>
      </c>
      <c r="X100" s="16"/>
      <c r="Y100" s="16"/>
    </row>
    <row r="101" spans="1:25" s="2" customFormat="1" x14ac:dyDescent="0.35">
      <c r="A10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101" s="19" t="s">
        <v>340</v>
      </c>
      <c r="C101" s="12" t="s">
        <v>66</v>
      </c>
      <c r="D101" s="15" t="s">
        <v>343</v>
      </c>
      <c r="E101" s="16">
        <v>103217238</v>
      </c>
      <c r="F10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CL_OC_MEN_PRINT51_BLACK_103217238_44/M_(M)</v>
      </c>
      <c r="G10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44/M 103217238 (Print51) (M)</v>
      </c>
      <c r="H101" s="58">
        <v>11990</v>
      </c>
      <c r="I101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0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01" s="16"/>
      <c r="L101" s="5" t="s">
        <v>106</v>
      </c>
      <c r="M101" s="5"/>
      <c r="N101" s="5" t="s">
        <v>189</v>
      </c>
      <c r="O101" s="2" t="s">
        <v>70</v>
      </c>
      <c r="P101" s="2" t="s">
        <v>65</v>
      </c>
      <c r="R101" s="2" t="s">
        <v>105</v>
      </c>
      <c r="S101" s="2" t="s">
        <v>118</v>
      </c>
      <c r="T101" s="2" t="s">
        <v>67</v>
      </c>
      <c r="U101" s="2">
        <v>47</v>
      </c>
      <c r="V101" s="4">
        <v>0.95</v>
      </c>
      <c r="W101" s="2" t="s">
        <v>363</v>
      </c>
      <c r="X101" s="16"/>
      <c r="Y101" s="16"/>
    </row>
    <row r="102" spans="1:25" s="2" customFormat="1" x14ac:dyDescent="0.35">
      <c r="A10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102" s="19" t="s">
        <v>340</v>
      </c>
      <c r="C102" s="12" t="s">
        <v>68</v>
      </c>
      <c r="D102" s="15" t="s">
        <v>338</v>
      </c>
      <c r="E102" s="16">
        <v>103217238</v>
      </c>
      <c r="F10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CL_OC_MEN_PRINT51_BLACK_103217238_42/44, 46_(L)</v>
      </c>
      <c r="G10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42/44, 46 103217238 (Print51) (L)</v>
      </c>
      <c r="H102" s="58">
        <v>11990</v>
      </c>
      <c r="I102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0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02" s="16"/>
      <c r="L102" s="5" t="s">
        <v>106</v>
      </c>
      <c r="M102" s="5"/>
      <c r="N102" s="5" t="s">
        <v>189</v>
      </c>
      <c r="O102" s="2" t="s">
        <v>70</v>
      </c>
      <c r="P102" s="2" t="s">
        <v>65</v>
      </c>
      <c r="R102" s="2" t="s">
        <v>105</v>
      </c>
      <c r="S102" s="2" t="s">
        <v>118</v>
      </c>
      <c r="T102" s="2" t="s">
        <v>67</v>
      </c>
      <c r="U102" s="2">
        <v>47</v>
      </c>
      <c r="V102" s="4">
        <v>0.95</v>
      </c>
      <c r="W102" s="2" t="s">
        <v>363</v>
      </c>
      <c r="X102" s="16"/>
      <c r="Y102" s="16"/>
    </row>
    <row r="103" spans="1:25" s="2" customFormat="1" x14ac:dyDescent="0.35">
      <c r="A10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103" s="19" t="s">
        <v>340</v>
      </c>
      <c r="C103" s="12" t="s">
        <v>68</v>
      </c>
      <c r="D103" s="15" t="s">
        <v>339</v>
      </c>
      <c r="E103" s="16">
        <v>103217238</v>
      </c>
      <c r="F10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CL_OC_MEN_PRINT51_BLACK_103217238_46/L_(L)</v>
      </c>
      <c r="G10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46/L 103217238 (Print51) (L)</v>
      </c>
      <c r="H103" s="58">
        <v>11990</v>
      </c>
      <c r="I103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0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03" s="16"/>
      <c r="L103" s="5" t="s">
        <v>106</v>
      </c>
      <c r="M103" s="5"/>
      <c r="N103" s="5" t="s">
        <v>189</v>
      </c>
      <c r="O103" s="2" t="s">
        <v>70</v>
      </c>
      <c r="P103" s="2" t="s">
        <v>65</v>
      </c>
      <c r="R103" s="2" t="s">
        <v>105</v>
      </c>
      <c r="S103" s="2" t="s">
        <v>118</v>
      </c>
      <c r="T103" s="2" t="s">
        <v>67</v>
      </c>
      <c r="U103" s="2">
        <v>47</v>
      </c>
      <c r="V103" s="4">
        <v>0.95</v>
      </c>
      <c r="W103" s="2" t="s">
        <v>363</v>
      </c>
      <c r="X103" s="16"/>
      <c r="Y103" s="16"/>
    </row>
    <row r="104" spans="1:25" s="2" customFormat="1" x14ac:dyDescent="0.35">
      <c r="A10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104" s="19" t="s">
        <v>340</v>
      </c>
      <c r="C104" s="12" t="s">
        <v>72</v>
      </c>
      <c r="D104" s="15" t="s">
        <v>342</v>
      </c>
      <c r="E104" s="16">
        <v>103217238</v>
      </c>
      <c r="F10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CL_OC_MEN_PRINT51_BLACK_103217238_44/46, 48_(XL)</v>
      </c>
      <c r="G10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44/46, 48 103217238 (Print51) (XL)</v>
      </c>
      <c r="H104" s="58">
        <v>11990</v>
      </c>
      <c r="I104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0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04" s="16"/>
      <c r="L104" s="5" t="s">
        <v>106</v>
      </c>
      <c r="M104" s="5"/>
      <c r="N104" s="5" t="s">
        <v>189</v>
      </c>
      <c r="O104" s="2" t="s">
        <v>70</v>
      </c>
      <c r="P104" s="2" t="s">
        <v>65</v>
      </c>
      <c r="R104" s="2" t="s">
        <v>105</v>
      </c>
      <c r="S104" s="2" t="s">
        <v>118</v>
      </c>
      <c r="T104" s="2" t="s">
        <v>67</v>
      </c>
      <c r="U104" s="2">
        <v>47</v>
      </c>
      <c r="V104" s="4">
        <v>0.95</v>
      </c>
      <c r="W104" s="2" t="s">
        <v>363</v>
      </c>
      <c r="X104" s="16"/>
      <c r="Y104" s="16"/>
    </row>
    <row r="105" spans="1:25" s="2" customFormat="1" x14ac:dyDescent="0.35">
      <c r="A10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105" s="19" t="s">
        <v>340</v>
      </c>
      <c r="C105" s="12" t="s">
        <v>72</v>
      </c>
      <c r="D105" s="15" t="s">
        <v>344</v>
      </c>
      <c r="E105" s="16">
        <v>103217238</v>
      </c>
      <c r="F10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CL_OC_MEN_PRINT51_BLACK_103217238_46/48, 50_(XL)</v>
      </c>
      <c r="G10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46/48, 50 103217238 (Print51) (XL)</v>
      </c>
      <c r="H105" s="58">
        <v>11990</v>
      </c>
      <c r="I105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0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05" s="16"/>
      <c r="L105" s="5" t="s">
        <v>106</v>
      </c>
      <c r="M105" s="5"/>
      <c r="N105" s="5" t="s">
        <v>189</v>
      </c>
      <c r="O105" s="2" t="s">
        <v>70</v>
      </c>
      <c r="P105" s="2" t="s">
        <v>65</v>
      </c>
      <c r="R105" s="2" t="s">
        <v>105</v>
      </c>
      <c r="S105" s="2" t="s">
        <v>118</v>
      </c>
      <c r="T105" s="2" t="s">
        <v>67</v>
      </c>
      <c r="U105" s="2">
        <v>47</v>
      </c>
      <c r="V105" s="4">
        <v>0.95</v>
      </c>
      <c r="W105" s="2" t="s">
        <v>363</v>
      </c>
      <c r="X105" s="16"/>
      <c r="Y105" s="16"/>
    </row>
    <row r="106" spans="1:25" s="2" customFormat="1" x14ac:dyDescent="0.35">
      <c r="A10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106" s="19" t="s">
        <v>340</v>
      </c>
      <c r="C106" s="12" t="s">
        <v>72</v>
      </c>
      <c r="D106" s="15" t="s">
        <v>346</v>
      </c>
      <c r="E106" s="16">
        <v>103217238</v>
      </c>
      <c r="F10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CL_OC_MEN_PRINT51_BLACK_103217238_48/XL_(XL)</v>
      </c>
      <c r="G10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48/XL 103217238 (Print51) (XL)</v>
      </c>
      <c r="H106" s="58">
        <v>11990</v>
      </c>
      <c r="I106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0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06" s="16"/>
      <c r="L106" s="5" t="s">
        <v>106</v>
      </c>
      <c r="M106" s="5"/>
      <c r="N106" s="5" t="s">
        <v>189</v>
      </c>
      <c r="O106" s="2" t="s">
        <v>70</v>
      </c>
      <c r="P106" s="2" t="s">
        <v>65</v>
      </c>
      <c r="R106" s="2" t="s">
        <v>105</v>
      </c>
      <c r="S106" s="2" t="s">
        <v>118</v>
      </c>
      <c r="T106" s="2" t="s">
        <v>67</v>
      </c>
      <c r="U106" s="2">
        <v>47</v>
      </c>
      <c r="V106" s="4">
        <v>0.95</v>
      </c>
      <c r="W106" s="2" t="s">
        <v>363</v>
      </c>
      <c r="X106" s="16"/>
      <c r="Y106" s="16"/>
    </row>
    <row r="107" spans="1:25" s="2" customFormat="1" x14ac:dyDescent="0.35">
      <c r="A10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107" s="19" t="s">
        <v>340</v>
      </c>
      <c r="C107" s="12" t="s">
        <v>72</v>
      </c>
      <c r="D107" s="15">
        <v>50</v>
      </c>
      <c r="E107" s="16">
        <v>103217238</v>
      </c>
      <c r="F10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CL_OC_MEN_PRINT51_BLACK_103217238_50_(XL)</v>
      </c>
      <c r="G10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 103217238 (Print51) (XL)</v>
      </c>
      <c r="H107" s="58">
        <v>11990</v>
      </c>
      <c r="I107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0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07" s="16"/>
      <c r="L107" s="5" t="s">
        <v>106</v>
      </c>
      <c r="M107" s="5"/>
      <c r="N107" s="5" t="s">
        <v>189</v>
      </c>
      <c r="O107" s="2" t="s">
        <v>70</v>
      </c>
      <c r="P107" s="2" t="s">
        <v>65</v>
      </c>
      <c r="R107" s="2" t="s">
        <v>105</v>
      </c>
      <c r="S107" s="2" t="s">
        <v>118</v>
      </c>
      <c r="T107" s="2" t="s">
        <v>67</v>
      </c>
      <c r="U107" s="2">
        <v>47</v>
      </c>
      <c r="V107" s="4">
        <v>0.95</v>
      </c>
      <c r="W107" s="2" t="s">
        <v>363</v>
      </c>
      <c r="X107" s="16"/>
      <c r="Y107" s="16"/>
    </row>
    <row r="108" spans="1:25" s="2" customFormat="1" x14ac:dyDescent="0.35">
      <c r="A10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108" s="19" t="s">
        <v>340</v>
      </c>
      <c r="C108" s="12" t="s">
        <v>73</v>
      </c>
      <c r="D108" s="15" t="s">
        <v>345</v>
      </c>
      <c r="E108" s="16">
        <v>103217238</v>
      </c>
      <c r="F10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CL_OC_MEN_PRINT51_BLACK_103217238_48/50, 52_(2XL)</v>
      </c>
      <c r="G10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48/50, 52 103217238 (Print51) (2XL)</v>
      </c>
      <c r="H108" s="58">
        <v>11990</v>
      </c>
      <c r="I108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0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08" s="16"/>
      <c r="L108" s="5" t="s">
        <v>106</v>
      </c>
      <c r="M108" s="5"/>
      <c r="N108" s="5" t="s">
        <v>189</v>
      </c>
      <c r="O108" s="2" t="s">
        <v>70</v>
      </c>
      <c r="P108" s="2" t="s">
        <v>65</v>
      </c>
      <c r="R108" s="2" t="s">
        <v>105</v>
      </c>
      <c r="S108" s="2" t="s">
        <v>118</v>
      </c>
      <c r="T108" s="2" t="s">
        <v>67</v>
      </c>
      <c r="U108" s="2">
        <v>47</v>
      </c>
      <c r="V108" s="4">
        <v>0.95</v>
      </c>
      <c r="W108" s="2" t="s">
        <v>363</v>
      </c>
      <c r="X108" s="16"/>
      <c r="Y108" s="16"/>
    </row>
    <row r="109" spans="1:25" s="2" customFormat="1" x14ac:dyDescent="0.35">
      <c r="A10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109" s="19" t="s">
        <v>340</v>
      </c>
      <c r="C109" s="12" t="s">
        <v>73</v>
      </c>
      <c r="D109" s="15">
        <v>52</v>
      </c>
      <c r="E109" s="16">
        <v>103217238</v>
      </c>
      <c r="F10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CL_OC_MEN_PRINT51_BLACK_103217238_52_(2XL)</v>
      </c>
      <c r="G10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 103217238 (Print51) (2XL)</v>
      </c>
      <c r="H109" s="58">
        <v>11990</v>
      </c>
      <c r="I109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0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09" s="16"/>
      <c r="L109" s="5" t="s">
        <v>106</v>
      </c>
      <c r="M109" s="5"/>
      <c r="N109" s="5" t="s">
        <v>189</v>
      </c>
      <c r="O109" s="2" t="s">
        <v>70</v>
      </c>
      <c r="P109" s="2" t="s">
        <v>65</v>
      </c>
      <c r="R109" s="2" t="s">
        <v>105</v>
      </c>
      <c r="S109" s="2" t="s">
        <v>118</v>
      </c>
      <c r="T109" s="2" t="s">
        <v>67</v>
      </c>
      <c r="U109" s="2">
        <v>47</v>
      </c>
      <c r="V109" s="4">
        <v>0.95</v>
      </c>
      <c r="W109" s="2" t="s">
        <v>363</v>
      </c>
      <c r="X109" s="16"/>
      <c r="Y109" s="16"/>
    </row>
    <row r="110" spans="1:25" s="2" customFormat="1" x14ac:dyDescent="0.35">
      <c r="A11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110" s="19" t="s">
        <v>340</v>
      </c>
      <c r="C110" s="12" t="s">
        <v>73</v>
      </c>
      <c r="D110" s="15" t="s">
        <v>349</v>
      </c>
      <c r="E110" s="16">
        <v>103217238</v>
      </c>
      <c r="F11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CL_OC_MEN_PRINT51_BLACK_103217238_50/2XL_(2XL)</v>
      </c>
      <c r="G11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50/2XL 103217238 (Print51) (2XL)</v>
      </c>
      <c r="H110" s="58">
        <v>11990</v>
      </c>
      <c r="I110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1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10" s="16"/>
      <c r="L110" s="5" t="s">
        <v>106</v>
      </c>
      <c r="M110" s="5"/>
      <c r="N110" s="5" t="s">
        <v>189</v>
      </c>
      <c r="O110" s="2" t="s">
        <v>70</v>
      </c>
      <c r="P110" s="2" t="s">
        <v>65</v>
      </c>
      <c r="R110" s="2" t="s">
        <v>105</v>
      </c>
      <c r="S110" s="2" t="s">
        <v>118</v>
      </c>
      <c r="T110" s="2" t="s">
        <v>67</v>
      </c>
      <c r="U110" s="2">
        <v>47</v>
      </c>
      <c r="V110" s="4">
        <v>0.95</v>
      </c>
      <c r="W110" s="2" t="s">
        <v>363</v>
      </c>
      <c r="X110" s="16"/>
      <c r="Y110" s="16"/>
    </row>
    <row r="111" spans="1:25" s="2" customFormat="1" x14ac:dyDescent="0.35">
      <c r="A11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111" s="19" t="s">
        <v>340</v>
      </c>
      <c r="C111" s="12" t="s">
        <v>74</v>
      </c>
      <c r="D111" s="15" t="s">
        <v>348</v>
      </c>
      <c r="E111" s="16">
        <v>103217238</v>
      </c>
      <c r="F11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CL_OC_MEN_PRINT51_BLACK_103217238_50/52, 54_(3XL)</v>
      </c>
      <c r="G11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50/52, 54 103217238 (Print51) (3XL)</v>
      </c>
      <c r="H111" s="58">
        <v>11990</v>
      </c>
      <c r="I111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1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11" s="16"/>
      <c r="L111" s="5" t="s">
        <v>106</v>
      </c>
      <c r="M111" s="5"/>
      <c r="N111" s="5" t="s">
        <v>189</v>
      </c>
      <c r="O111" s="2" t="s">
        <v>70</v>
      </c>
      <c r="P111" s="2" t="s">
        <v>65</v>
      </c>
      <c r="R111" s="2" t="s">
        <v>105</v>
      </c>
      <c r="S111" s="2" t="s">
        <v>118</v>
      </c>
      <c r="T111" s="2" t="s">
        <v>67</v>
      </c>
      <c r="U111" s="2">
        <v>47</v>
      </c>
      <c r="V111" s="4">
        <v>0.95</v>
      </c>
      <c r="W111" s="2" t="s">
        <v>363</v>
      </c>
      <c r="X111" s="16"/>
      <c r="Y111" s="16"/>
    </row>
    <row r="112" spans="1:25" s="2" customFormat="1" x14ac:dyDescent="0.35">
      <c r="A11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112" s="19" t="s">
        <v>340</v>
      </c>
      <c r="C112" s="12" t="s">
        <v>74</v>
      </c>
      <c r="D112" s="15" t="s">
        <v>350</v>
      </c>
      <c r="E112" s="16">
        <v>103217238</v>
      </c>
      <c r="F11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CL_OC_MEN_PRINT51_BLACK_103217238_52/3XL_(3XL)</v>
      </c>
      <c r="G11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52/3XL 103217238 (Print51) (3XL)</v>
      </c>
      <c r="H112" s="58">
        <v>11990</v>
      </c>
      <c r="I112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1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12" s="16"/>
      <c r="L112" s="5" t="s">
        <v>106</v>
      </c>
      <c r="M112" s="5"/>
      <c r="N112" s="5" t="s">
        <v>189</v>
      </c>
      <c r="O112" s="2" t="s">
        <v>70</v>
      </c>
      <c r="P112" s="2" t="s">
        <v>65</v>
      </c>
      <c r="R112" s="2" t="s">
        <v>105</v>
      </c>
      <c r="S112" s="2" t="s">
        <v>118</v>
      </c>
      <c r="T112" s="2" t="s">
        <v>67</v>
      </c>
      <c r="U112" s="2">
        <v>47</v>
      </c>
      <c r="V112" s="4">
        <v>0.95</v>
      </c>
      <c r="W112" s="2" t="s">
        <v>363</v>
      </c>
      <c r="X112" s="16"/>
      <c r="Y112" s="16"/>
    </row>
    <row r="113" spans="1:26" s="2" customFormat="1" x14ac:dyDescent="0.35">
      <c r="A11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113" s="19" t="s">
        <v>340</v>
      </c>
      <c r="C113" s="12" t="s">
        <v>74</v>
      </c>
      <c r="D113" s="15" t="s">
        <v>347</v>
      </c>
      <c r="E113" s="16">
        <v>103217238</v>
      </c>
      <c r="F11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CL_OC_MEN_PRINT51_BLACK_103217238_52-54/52-54_(3XL)</v>
      </c>
      <c r="G11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52-54/52-54 103217238 (Print51) (3XL)</v>
      </c>
      <c r="H113" s="58">
        <v>11990</v>
      </c>
      <c r="I113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1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13" s="16"/>
      <c r="L113" s="5" t="s">
        <v>106</v>
      </c>
      <c r="M113" s="5"/>
      <c r="N113" s="5" t="s">
        <v>189</v>
      </c>
      <c r="O113" s="2" t="s">
        <v>70</v>
      </c>
      <c r="P113" s="2" t="s">
        <v>65</v>
      </c>
      <c r="R113" s="2" t="s">
        <v>105</v>
      </c>
      <c r="S113" s="2" t="s">
        <v>118</v>
      </c>
      <c r="T113" s="2" t="s">
        <v>67</v>
      </c>
      <c r="U113" s="2">
        <v>47</v>
      </c>
      <c r="V113" s="4">
        <v>0.95</v>
      </c>
      <c r="W113" s="2" t="s">
        <v>363</v>
      </c>
      <c r="X113" s="16"/>
      <c r="Y113" s="16"/>
    </row>
    <row r="114" spans="1:26" s="2" customFormat="1" x14ac:dyDescent="0.35">
      <c r="A11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114" s="19" t="s">
        <v>340</v>
      </c>
      <c r="C114" s="12" t="s">
        <v>74</v>
      </c>
      <c r="D114" s="15">
        <v>54</v>
      </c>
      <c r="E114" s="16">
        <v>103217238</v>
      </c>
      <c r="F11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CL_OC_MEN_PRINT51_BLACK_103217238_54_(3XL)</v>
      </c>
      <c r="G11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 103217238 (Print51) (3XL)</v>
      </c>
      <c r="H114" s="58">
        <v>11990</v>
      </c>
      <c r="I114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1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14" s="16"/>
      <c r="L114" s="5" t="s">
        <v>106</v>
      </c>
      <c r="M114" s="5"/>
      <c r="N114" s="5" t="s">
        <v>189</v>
      </c>
      <c r="O114" s="2" t="s">
        <v>70</v>
      </c>
      <c r="P114" s="2" t="s">
        <v>65</v>
      </c>
      <c r="R114" s="2" t="s">
        <v>105</v>
      </c>
      <c r="S114" s="2" t="s">
        <v>118</v>
      </c>
      <c r="T114" s="2" t="s">
        <v>67</v>
      </c>
      <c r="U114" s="2">
        <v>47</v>
      </c>
      <c r="V114" s="4">
        <v>0.95</v>
      </c>
      <c r="W114" s="2" t="s">
        <v>363</v>
      </c>
      <c r="X114" s="16"/>
      <c r="Y114" s="16"/>
    </row>
    <row r="115" spans="1:26" s="2" customFormat="1" x14ac:dyDescent="0.35">
      <c r="A11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115" s="19" t="s">
        <v>340</v>
      </c>
      <c r="C115" s="12" t="s">
        <v>75</v>
      </c>
      <c r="D115" s="15" t="s">
        <v>351</v>
      </c>
      <c r="E115" s="16">
        <v>103217238</v>
      </c>
      <c r="F11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CL_OC_MEN_PRINT51_BLACK_103217238_56-58/56, 58_(4XL)</v>
      </c>
      <c r="G11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56-58/56, 58 103217238 (Print51) (4XL)</v>
      </c>
      <c r="H115" s="58">
        <v>11990</v>
      </c>
      <c r="I115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1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15" s="16"/>
      <c r="L115" s="5" t="s">
        <v>106</v>
      </c>
      <c r="M115" s="5"/>
      <c r="N115" s="5" t="s">
        <v>189</v>
      </c>
      <c r="O115" s="2" t="s">
        <v>70</v>
      </c>
      <c r="P115" s="2" t="s">
        <v>65</v>
      </c>
      <c r="R115" s="2" t="s">
        <v>105</v>
      </c>
      <c r="S115" s="2" t="s">
        <v>118</v>
      </c>
      <c r="T115" s="2" t="s">
        <v>67</v>
      </c>
      <c r="U115" s="2">
        <v>47</v>
      </c>
      <c r="V115" s="4">
        <v>0.95</v>
      </c>
      <c r="W115" s="2" t="s">
        <v>363</v>
      </c>
      <c r="X115" s="16"/>
      <c r="Y115" s="16"/>
    </row>
    <row r="116" spans="1:26" s="2" customFormat="1" x14ac:dyDescent="0.35">
      <c r="A11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CL_OC_MEN_PRINT51_BLACK_S</v>
      </c>
      <c r="B116" s="19" t="s">
        <v>340</v>
      </c>
      <c r="C116" s="12" t="s">
        <v>71</v>
      </c>
      <c r="D116" s="15">
        <v>42</v>
      </c>
      <c r="E116" s="16">
        <v>108382478</v>
      </c>
      <c r="F11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CL_OC_MEN_PRINT51_BLACK_108382478_42_(S)</v>
      </c>
      <c r="G11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 108382478 (Print51) (S)</v>
      </c>
      <c r="H116" s="58">
        <v>11990</v>
      </c>
      <c r="I116" s="66">
        <f>_xlfn.XLOOKUP(B_m_02_SKU[[#This Row],[Kaspi_art_1]],'[1]finder 8 print'!$J:$J,'[1]finder 8 print'!$Q:$Q,"",0,1)*_xlfn.XLOOKUP(B_m_02_SKU[[#This Row],[MY_SIZE]],'[1]finder 8 print'!$A$7:$A$13,'[1]finder 8 print'!$C$7:$C$13,"",0,1)</f>
        <v>295.8</v>
      </c>
      <c r="J11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16" s="16"/>
      <c r="L116" s="5" t="s">
        <v>106</v>
      </c>
      <c r="M116" s="5"/>
      <c r="N116" s="5" t="s">
        <v>189</v>
      </c>
      <c r="O116" s="2" t="s">
        <v>70</v>
      </c>
      <c r="P116" s="2" t="s">
        <v>65</v>
      </c>
      <c r="R116" s="2" t="s">
        <v>105</v>
      </c>
      <c r="S116" s="2" t="s">
        <v>118</v>
      </c>
      <c r="T116" s="2" t="s">
        <v>67</v>
      </c>
      <c r="U116" s="2">
        <v>47</v>
      </c>
      <c r="V116" s="4">
        <v>0.95</v>
      </c>
      <c r="W116" s="2" t="s">
        <v>363</v>
      </c>
      <c r="X116" s="16"/>
      <c r="Y116" s="16"/>
    </row>
    <row r="117" spans="1:26" s="2" customFormat="1" x14ac:dyDescent="0.35">
      <c r="A11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117" s="19" t="s">
        <v>340</v>
      </c>
      <c r="C117" s="12" t="s">
        <v>66</v>
      </c>
      <c r="D117" s="15">
        <v>44</v>
      </c>
      <c r="E117" s="16">
        <v>108382478</v>
      </c>
      <c r="F11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CL_OC_MEN_PRINT51_BLACK_108382478_44_(M)</v>
      </c>
      <c r="G11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 108382478 (Print51) (M)</v>
      </c>
      <c r="H117" s="58">
        <v>11990</v>
      </c>
      <c r="I117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11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17" s="16"/>
      <c r="L117" s="5" t="s">
        <v>106</v>
      </c>
      <c r="M117" s="5"/>
      <c r="N117" s="5" t="s">
        <v>189</v>
      </c>
      <c r="O117" s="2" t="s">
        <v>70</v>
      </c>
      <c r="P117" s="2" t="s">
        <v>65</v>
      </c>
      <c r="R117" s="2" t="s">
        <v>105</v>
      </c>
      <c r="S117" s="2" t="s">
        <v>118</v>
      </c>
      <c r="T117" s="2" t="s">
        <v>67</v>
      </c>
      <c r="U117" s="2">
        <v>47</v>
      </c>
      <c r="V117" s="4">
        <v>0.95</v>
      </c>
      <c r="W117" s="2" t="s">
        <v>363</v>
      </c>
      <c r="X117" s="16"/>
      <c r="Y117" s="16"/>
    </row>
    <row r="118" spans="1:26" s="2" customFormat="1" x14ac:dyDescent="0.35">
      <c r="A11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118" s="19" t="s">
        <v>340</v>
      </c>
      <c r="C118" s="12" t="s">
        <v>68</v>
      </c>
      <c r="D118" s="15">
        <v>46</v>
      </c>
      <c r="E118" s="16">
        <v>108382478</v>
      </c>
      <c r="F11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CL_OC_MEN_PRINT51_BLACK_108382478_46_(L)</v>
      </c>
      <c r="G11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108382478 (Print51) (L)</v>
      </c>
      <c r="H118" s="58">
        <v>11990</v>
      </c>
      <c r="I118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11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18" s="16"/>
      <c r="L118" s="5" t="s">
        <v>106</v>
      </c>
      <c r="M118" s="5"/>
      <c r="N118" s="5" t="s">
        <v>189</v>
      </c>
      <c r="O118" s="2" t="s">
        <v>70</v>
      </c>
      <c r="P118" s="2" t="s">
        <v>65</v>
      </c>
      <c r="R118" s="2" t="s">
        <v>105</v>
      </c>
      <c r="S118" s="2" t="s">
        <v>118</v>
      </c>
      <c r="T118" s="2" t="s">
        <v>67</v>
      </c>
      <c r="U118" s="2">
        <v>47</v>
      </c>
      <c r="V118" s="4">
        <v>0.95</v>
      </c>
      <c r="W118" s="2" t="s">
        <v>363</v>
      </c>
      <c r="X118" s="16"/>
      <c r="Y118" s="16"/>
    </row>
    <row r="119" spans="1:26" s="2" customFormat="1" x14ac:dyDescent="0.35">
      <c r="A11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119" s="19" t="s">
        <v>340</v>
      </c>
      <c r="C119" s="12" t="s">
        <v>72</v>
      </c>
      <c r="D119" s="15">
        <v>48</v>
      </c>
      <c r="E119" s="16">
        <v>108382478</v>
      </c>
      <c r="F11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CL_OC_MEN_PRINT51_BLACK_108382478_48_(XL)</v>
      </c>
      <c r="G11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 108382478 (Print51) (XL)</v>
      </c>
      <c r="H119" s="58">
        <v>11990</v>
      </c>
      <c r="I119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11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19" s="16"/>
      <c r="L119" s="5" t="s">
        <v>106</v>
      </c>
      <c r="M119" s="5"/>
      <c r="N119" s="5" t="s">
        <v>189</v>
      </c>
      <c r="O119" s="2" t="s">
        <v>70</v>
      </c>
      <c r="P119" s="2" t="s">
        <v>65</v>
      </c>
      <c r="R119" s="2" t="s">
        <v>105</v>
      </c>
      <c r="S119" s="2" t="s">
        <v>118</v>
      </c>
      <c r="T119" s="2" t="s">
        <v>67</v>
      </c>
      <c r="U119" s="2">
        <v>47</v>
      </c>
      <c r="V119" s="4">
        <v>0.95</v>
      </c>
      <c r="W119" s="2" t="s">
        <v>363</v>
      </c>
      <c r="X119" s="16"/>
      <c r="Y119" s="16"/>
    </row>
    <row r="120" spans="1:26" s="2" customFormat="1" x14ac:dyDescent="0.35">
      <c r="A12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120" s="19" t="s">
        <v>340</v>
      </c>
      <c r="C120" s="12" t="s">
        <v>72</v>
      </c>
      <c r="D120" s="15">
        <v>50</v>
      </c>
      <c r="E120" s="16">
        <v>108382478</v>
      </c>
      <c r="F12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CL_OC_MEN_PRINT51_BLACK_108382478_50_(XL)</v>
      </c>
      <c r="G12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 108382478 (Print51) (XL)</v>
      </c>
      <c r="H120" s="58">
        <v>11990</v>
      </c>
      <c r="I120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12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20" s="16"/>
      <c r="L120" s="5" t="s">
        <v>106</v>
      </c>
      <c r="M120" s="5"/>
      <c r="N120" s="5" t="s">
        <v>189</v>
      </c>
      <c r="O120" s="2" t="s">
        <v>70</v>
      </c>
      <c r="P120" s="2" t="s">
        <v>65</v>
      </c>
      <c r="R120" s="2" t="s">
        <v>105</v>
      </c>
      <c r="S120" s="2" t="s">
        <v>118</v>
      </c>
      <c r="T120" s="2" t="s">
        <v>67</v>
      </c>
      <c r="U120" s="2">
        <v>47</v>
      </c>
      <c r="V120" s="4">
        <v>0.95</v>
      </c>
      <c r="W120" s="2" t="s">
        <v>363</v>
      </c>
      <c r="X120" s="16"/>
      <c r="Y120" s="16"/>
    </row>
    <row r="121" spans="1:26" s="2" customFormat="1" x14ac:dyDescent="0.35">
      <c r="A12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121" s="19" t="s">
        <v>340</v>
      </c>
      <c r="C121" s="12" t="s">
        <v>73</v>
      </c>
      <c r="D121" s="15">
        <v>52</v>
      </c>
      <c r="E121" s="16">
        <v>108382478</v>
      </c>
      <c r="F12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CL_OC_MEN_PRINT51_BLACK_108382478_52_(2XL)</v>
      </c>
      <c r="G12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 108382478 (Print51) (2XL)</v>
      </c>
      <c r="H121" s="58">
        <v>11990</v>
      </c>
      <c r="I121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12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21" s="16"/>
      <c r="L121" s="5" t="s">
        <v>106</v>
      </c>
      <c r="M121" s="5"/>
      <c r="N121" s="5" t="s">
        <v>189</v>
      </c>
      <c r="O121" s="2" t="s">
        <v>70</v>
      </c>
      <c r="P121" s="2" t="s">
        <v>65</v>
      </c>
      <c r="R121" s="2" t="s">
        <v>105</v>
      </c>
      <c r="S121" s="2" t="s">
        <v>118</v>
      </c>
      <c r="T121" s="2" t="s">
        <v>67</v>
      </c>
      <c r="U121" s="2">
        <v>47</v>
      </c>
      <c r="V121" s="4">
        <v>0.95</v>
      </c>
      <c r="W121" s="2" t="s">
        <v>363</v>
      </c>
      <c r="X121" s="16"/>
      <c r="Y121" s="16"/>
    </row>
    <row r="122" spans="1:26" s="2" customFormat="1" x14ac:dyDescent="0.35">
      <c r="A12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122" s="19" t="s">
        <v>340</v>
      </c>
      <c r="C122" s="12" t="s">
        <v>74</v>
      </c>
      <c r="D122" s="15">
        <v>54</v>
      </c>
      <c r="E122" s="16">
        <v>108382478</v>
      </c>
      <c r="F12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CL_OC_MEN_PRINT51_BLACK_108382478_54_(3XL)</v>
      </c>
      <c r="G12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 108382478 (Print51) (3XL)</v>
      </c>
      <c r="H122" s="58">
        <v>11990</v>
      </c>
      <c r="I122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12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22" s="16"/>
      <c r="L122" s="5" t="s">
        <v>106</v>
      </c>
      <c r="M122" s="5"/>
      <c r="N122" s="5" t="s">
        <v>189</v>
      </c>
      <c r="O122" s="2" t="s">
        <v>70</v>
      </c>
      <c r="P122" s="2" t="s">
        <v>65</v>
      </c>
      <c r="R122" s="2" t="s">
        <v>105</v>
      </c>
      <c r="S122" s="2" t="s">
        <v>118</v>
      </c>
      <c r="T122" s="2" t="s">
        <v>67</v>
      </c>
      <c r="U122" s="2">
        <v>47</v>
      </c>
      <c r="V122" s="4">
        <v>0.95</v>
      </c>
      <c r="W122" s="2" t="s">
        <v>363</v>
      </c>
      <c r="X122" s="16"/>
      <c r="Y122" s="16"/>
    </row>
    <row r="123" spans="1:26" s="2" customFormat="1" x14ac:dyDescent="0.35">
      <c r="A12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123" s="19" t="s">
        <v>340</v>
      </c>
      <c r="C123" s="12" t="s">
        <v>74</v>
      </c>
      <c r="D123" s="15">
        <v>56</v>
      </c>
      <c r="E123" s="16">
        <v>108382478</v>
      </c>
      <c r="F12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CL_OC_MEN_PRINT51_BLACK_108382478_56_(3XL)</v>
      </c>
      <c r="G12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 108382478 (Print51) (3XL)</v>
      </c>
      <c r="H123" s="58">
        <v>11990</v>
      </c>
      <c r="I123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12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23" s="16"/>
      <c r="L123" s="5" t="s">
        <v>106</v>
      </c>
      <c r="M123" s="5"/>
      <c r="N123" s="5" t="s">
        <v>189</v>
      </c>
      <c r="O123" s="2" t="s">
        <v>70</v>
      </c>
      <c r="P123" s="2" t="s">
        <v>65</v>
      </c>
      <c r="R123" s="2" t="s">
        <v>105</v>
      </c>
      <c r="S123" s="2" t="s">
        <v>118</v>
      </c>
      <c r="T123" s="2" t="s">
        <v>67</v>
      </c>
      <c r="U123" s="2">
        <v>47</v>
      </c>
      <c r="V123" s="4">
        <v>0.95</v>
      </c>
      <c r="W123" s="2" t="s">
        <v>363</v>
      </c>
      <c r="X123" s="16"/>
      <c r="Y123" s="16"/>
    </row>
    <row r="124" spans="1:26" s="2" customFormat="1" x14ac:dyDescent="0.35">
      <c r="A12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124" s="19" t="s">
        <v>340</v>
      </c>
      <c r="C124" s="12" t="s">
        <v>75</v>
      </c>
      <c r="D124" s="15">
        <v>58</v>
      </c>
      <c r="E124" s="16">
        <v>108382478</v>
      </c>
      <c r="F12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CL_OC_MEN_PRINT51_BLACK_108382478_58_(4XL)</v>
      </c>
      <c r="G12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58 108382478 (Print51) (4XL)</v>
      </c>
      <c r="H124" s="58">
        <v>11990</v>
      </c>
      <c r="I124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12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24" s="16"/>
      <c r="L124" s="5" t="s">
        <v>106</v>
      </c>
      <c r="M124" s="5"/>
      <c r="N124" s="5" t="s">
        <v>189</v>
      </c>
      <c r="O124" s="2" t="s">
        <v>70</v>
      </c>
      <c r="P124" s="2" t="s">
        <v>65</v>
      </c>
      <c r="R124" s="2" t="s">
        <v>105</v>
      </c>
      <c r="S124" s="2" t="s">
        <v>118</v>
      </c>
      <c r="T124" s="2" t="s">
        <v>67</v>
      </c>
      <c r="U124" s="2">
        <v>47</v>
      </c>
      <c r="V124" s="4">
        <v>0.95</v>
      </c>
      <c r="W124" s="2" t="s">
        <v>363</v>
      </c>
      <c r="X124" s="16"/>
      <c r="Y124" s="16"/>
    </row>
    <row r="125" spans="1:26" s="2" customFormat="1" x14ac:dyDescent="0.35">
      <c r="A12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125" s="19" t="s">
        <v>340</v>
      </c>
      <c r="C125" s="12" t="s">
        <v>75</v>
      </c>
      <c r="D125" s="15">
        <v>60</v>
      </c>
      <c r="E125" s="16">
        <v>108382478</v>
      </c>
      <c r="F12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CL_OC_MEN_PRINT51_BLACK_108382478_60_(4XL)</v>
      </c>
      <c r="G12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60 108382478 (Print51) (4XL)</v>
      </c>
      <c r="H125" s="58">
        <v>11990</v>
      </c>
      <c r="I125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12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25" s="16"/>
      <c r="L125" s="5" t="s">
        <v>106</v>
      </c>
      <c r="M125" s="5"/>
      <c r="N125" s="5" t="s">
        <v>189</v>
      </c>
      <c r="O125" s="2" t="s">
        <v>70</v>
      </c>
      <c r="P125" s="2" t="s">
        <v>65</v>
      </c>
      <c r="R125" s="2" t="s">
        <v>105</v>
      </c>
      <c r="S125" s="2" t="s">
        <v>118</v>
      </c>
      <c r="T125" s="2" t="s">
        <v>67</v>
      </c>
      <c r="U125" s="2">
        <v>47</v>
      </c>
      <c r="V125" s="4">
        <v>0.95</v>
      </c>
      <c r="W125" s="2" t="s">
        <v>363</v>
      </c>
      <c r="X125" s="16"/>
      <c r="Y125" s="16"/>
    </row>
    <row r="126" spans="1:26" s="2" customFormat="1" x14ac:dyDescent="0.35">
      <c r="A12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CL_OC_MEN_PRINT51_BLACK_S</v>
      </c>
      <c r="B126" s="19" t="s">
        <v>340</v>
      </c>
      <c r="C126" s="12" t="s">
        <v>71</v>
      </c>
      <c r="D126" s="15">
        <v>42</v>
      </c>
      <c r="E126" s="16">
        <v>120939888</v>
      </c>
      <c r="F12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CL_OC_MEN_PRINT51_BLACK_120939888_42_(S)</v>
      </c>
      <c r="G12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 120939888 (Print51) (S)</v>
      </c>
      <c r="H126" s="58">
        <v>11990</v>
      </c>
      <c r="I126" s="66">
        <f>_xlfn.XLOOKUP(B_m_02_SKU[[#This Row],[Kaspi_art_1]],'[1]finder 8 print'!$J:$J,'[1]finder 8 print'!$Q:$Q,"",0,1)*_xlfn.XLOOKUP(B_m_02_SKU[[#This Row],[MY_SIZE]],'[1]finder 8 print'!$A$7:$A$13,'[1]finder 8 print'!$C$7:$C$13,"",0,1)</f>
        <v>286.64999999999998</v>
      </c>
      <c r="J12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26" s="16"/>
      <c r="L126" s="5" t="s">
        <v>106</v>
      </c>
      <c r="M126" s="5"/>
      <c r="N126" s="5" t="s">
        <v>189</v>
      </c>
      <c r="O126" s="2" t="s">
        <v>70</v>
      </c>
      <c r="P126" s="2" t="s">
        <v>65</v>
      </c>
      <c r="R126" s="2" t="s">
        <v>105</v>
      </c>
      <c r="S126" s="2" t="s">
        <v>118</v>
      </c>
      <c r="T126" s="2" t="s">
        <v>67</v>
      </c>
      <c r="U126" s="2">
        <v>47</v>
      </c>
      <c r="V126" s="4">
        <v>0.95</v>
      </c>
      <c r="W126" s="2" t="s">
        <v>363</v>
      </c>
      <c r="X126" s="16"/>
      <c r="Y126" s="16"/>
      <c r="Z126" s="16"/>
    </row>
    <row r="127" spans="1:26" s="2" customFormat="1" x14ac:dyDescent="0.35">
      <c r="A12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127" s="19" t="s">
        <v>340</v>
      </c>
      <c r="C127" s="12" t="s">
        <v>66</v>
      </c>
      <c r="D127" s="15">
        <v>44</v>
      </c>
      <c r="E127" s="16">
        <v>120939888</v>
      </c>
      <c r="F12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CL_OC_MEN_PRINT51_BLACK_120939888_44_(M)</v>
      </c>
      <c r="G12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 120939888 (Print51) (M)</v>
      </c>
      <c r="H127" s="58">
        <v>11990</v>
      </c>
      <c r="I127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12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27" s="16"/>
      <c r="L127" s="5" t="s">
        <v>106</v>
      </c>
      <c r="M127" s="5"/>
      <c r="N127" s="5" t="s">
        <v>189</v>
      </c>
      <c r="O127" s="2" t="s">
        <v>70</v>
      </c>
      <c r="P127" s="2" t="s">
        <v>65</v>
      </c>
      <c r="R127" s="2" t="s">
        <v>105</v>
      </c>
      <c r="S127" s="2" t="s">
        <v>118</v>
      </c>
      <c r="T127" s="2" t="s">
        <v>67</v>
      </c>
      <c r="U127" s="2">
        <v>47</v>
      </c>
      <c r="V127" s="4">
        <v>0.95</v>
      </c>
      <c r="W127" s="2" t="s">
        <v>363</v>
      </c>
      <c r="X127" s="16"/>
      <c r="Y127" s="16"/>
    </row>
    <row r="128" spans="1:26" s="2" customFormat="1" x14ac:dyDescent="0.35">
      <c r="A12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128" s="19" t="s">
        <v>340</v>
      </c>
      <c r="C128" s="12" t="s">
        <v>68</v>
      </c>
      <c r="D128" s="15">
        <v>46</v>
      </c>
      <c r="E128" s="16">
        <v>120939888</v>
      </c>
      <c r="F12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CL_OC_MEN_PRINT51_BLACK_120939888_46_(L)</v>
      </c>
      <c r="G12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120939888 (Print51) (L)</v>
      </c>
      <c r="H128" s="58">
        <v>11990</v>
      </c>
      <c r="I128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12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28" s="16"/>
      <c r="L128" s="5" t="s">
        <v>106</v>
      </c>
      <c r="M128" s="5"/>
      <c r="N128" s="5" t="s">
        <v>189</v>
      </c>
      <c r="O128" s="2" t="s">
        <v>70</v>
      </c>
      <c r="P128" s="2" t="s">
        <v>65</v>
      </c>
      <c r="R128" s="2" t="s">
        <v>105</v>
      </c>
      <c r="S128" s="2" t="s">
        <v>118</v>
      </c>
      <c r="T128" s="2" t="s">
        <v>67</v>
      </c>
      <c r="U128" s="2">
        <v>47</v>
      </c>
      <c r="V128" s="4">
        <v>0.95</v>
      </c>
      <c r="W128" s="2" t="s">
        <v>363</v>
      </c>
      <c r="X128" s="16"/>
      <c r="Y128" s="16"/>
    </row>
    <row r="129" spans="1:26" s="2" customFormat="1" x14ac:dyDescent="0.35">
      <c r="A12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129" s="19" t="s">
        <v>340</v>
      </c>
      <c r="C129" s="12" t="s">
        <v>72</v>
      </c>
      <c r="D129" s="15">
        <v>48</v>
      </c>
      <c r="E129" s="16">
        <v>120939888</v>
      </c>
      <c r="F12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CL_OC_MEN_PRINT51_BLACK_120939888_48_(XL)</v>
      </c>
      <c r="G12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 120939888 (Print51) (XL)</v>
      </c>
      <c r="H129" s="58">
        <v>11990</v>
      </c>
      <c r="I129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12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29" s="16"/>
      <c r="L129" s="5" t="s">
        <v>106</v>
      </c>
      <c r="M129" s="5"/>
      <c r="N129" s="5" t="s">
        <v>189</v>
      </c>
      <c r="O129" s="2" t="s">
        <v>70</v>
      </c>
      <c r="P129" s="2" t="s">
        <v>65</v>
      </c>
      <c r="R129" s="2" t="s">
        <v>105</v>
      </c>
      <c r="S129" s="2" t="s">
        <v>118</v>
      </c>
      <c r="T129" s="2" t="s">
        <v>67</v>
      </c>
      <c r="U129" s="2">
        <v>47</v>
      </c>
      <c r="V129" s="4">
        <v>0.95</v>
      </c>
      <c r="W129" s="2" t="s">
        <v>363</v>
      </c>
      <c r="X129" s="16"/>
      <c r="Y129" s="16"/>
    </row>
    <row r="130" spans="1:26" s="2" customFormat="1" x14ac:dyDescent="0.35">
      <c r="A13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130" s="19" t="s">
        <v>340</v>
      </c>
      <c r="C130" s="12" t="s">
        <v>72</v>
      </c>
      <c r="D130" s="15">
        <v>50</v>
      </c>
      <c r="E130" s="16">
        <v>120939888</v>
      </c>
      <c r="F13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CL_OC_MEN_PRINT51_BLACK_120939888_50_(XL)</v>
      </c>
      <c r="G13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 120939888 (Print51) (XL)</v>
      </c>
      <c r="H130" s="58">
        <v>11990</v>
      </c>
      <c r="I130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13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30" s="16"/>
      <c r="L130" s="5" t="s">
        <v>106</v>
      </c>
      <c r="M130" s="5"/>
      <c r="N130" s="5" t="s">
        <v>189</v>
      </c>
      <c r="O130" s="2" t="s">
        <v>70</v>
      </c>
      <c r="P130" s="2" t="s">
        <v>65</v>
      </c>
      <c r="R130" s="2" t="s">
        <v>105</v>
      </c>
      <c r="S130" s="2" t="s">
        <v>118</v>
      </c>
      <c r="T130" s="2" t="s">
        <v>67</v>
      </c>
      <c r="U130" s="2">
        <v>47</v>
      </c>
      <c r="V130" s="4">
        <v>0.95</v>
      </c>
      <c r="W130" s="2" t="s">
        <v>363</v>
      </c>
      <c r="X130" s="16"/>
      <c r="Y130" s="16"/>
    </row>
    <row r="131" spans="1:26" s="2" customFormat="1" x14ac:dyDescent="0.35">
      <c r="A13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131" s="19" t="s">
        <v>340</v>
      </c>
      <c r="C131" s="12" t="s">
        <v>73</v>
      </c>
      <c r="D131" s="15">
        <v>52</v>
      </c>
      <c r="E131" s="16">
        <v>120939888</v>
      </c>
      <c r="F13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CL_OC_MEN_PRINT51_BLACK_120939888_52_(2XL)</v>
      </c>
      <c r="G13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 120939888 (Print51) (2XL)</v>
      </c>
      <c r="H131" s="58">
        <v>11990</v>
      </c>
      <c r="I131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13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31" s="16"/>
      <c r="L131" s="5" t="s">
        <v>106</v>
      </c>
      <c r="M131" s="5"/>
      <c r="N131" s="5" t="s">
        <v>189</v>
      </c>
      <c r="O131" s="2" t="s">
        <v>70</v>
      </c>
      <c r="P131" s="2" t="s">
        <v>65</v>
      </c>
      <c r="R131" s="2" t="s">
        <v>105</v>
      </c>
      <c r="S131" s="2" t="s">
        <v>118</v>
      </c>
      <c r="T131" s="2" t="s">
        <v>67</v>
      </c>
      <c r="U131" s="2">
        <v>47</v>
      </c>
      <c r="V131" s="4">
        <v>0.95</v>
      </c>
      <c r="W131" s="2" t="s">
        <v>363</v>
      </c>
      <c r="X131" s="16"/>
      <c r="Y131" s="16"/>
    </row>
    <row r="132" spans="1:26" s="2" customFormat="1" x14ac:dyDescent="0.35">
      <c r="A13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132" s="19" t="s">
        <v>340</v>
      </c>
      <c r="C132" s="12" t="s">
        <v>74</v>
      </c>
      <c r="D132" s="15">
        <v>54</v>
      </c>
      <c r="E132" s="16">
        <v>120939888</v>
      </c>
      <c r="F13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CL_OC_MEN_PRINT51_BLACK_120939888_54_(3XL)</v>
      </c>
      <c r="G13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 120939888 (Print51) (3XL)</v>
      </c>
      <c r="H132" s="58">
        <v>11990</v>
      </c>
      <c r="I132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13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32" s="16"/>
      <c r="L132" s="5" t="s">
        <v>106</v>
      </c>
      <c r="M132" s="5"/>
      <c r="N132" s="5" t="s">
        <v>189</v>
      </c>
      <c r="O132" s="2" t="s">
        <v>70</v>
      </c>
      <c r="P132" s="2" t="s">
        <v>65</v>
      </c>
      <c r="R132" s="2" t="s">
        <v>105</v>
      </c>
      <c r="S132" s="2" t="s">
        <v>118</v>
      </c>
      <c r="T132" s="2" t="s">
        <v>67</v>
      </c>
      <c r="U132" s="2">
        <v>47</v>
      </c>
      <c r="V132" s="4">
        <v>0.95</v>
      </c>
      <c r="W132" s="2" t="s">
        <v>363</v>
      </c>
      <c r="X132" s="16"/>
      <c r="Y132" s="16"/>
    </row>
    <row r="133" spans="1:26" s="2" customFormat="1" x14ac:dyDescent="0.35">
      <c r="A13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133" s="19" t="s">
        <v>340</v>
      </c>
      <c r="C133" s="12" t="s">
        <v>74</v>
      </c>
      <c r="D133" s="15">
        <v>56</v>
      </c>
      <c r="E133" s="16">
        <v>120939888</v>
      </c>
      <c r="F13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CL_OC_MEN_PRINT51_BLACK_120939888_56_(3XL)</v>
      </c>
      <c r="G13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 120939888 (Print51) (3XL)</v>
      </c>
      <c r="H133" s="58">
        <v>11990</v>
      </c>
      <c r="I133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13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33" s="16"/>
      <c r="L133" s="5" t="s">
        <v>106</v>
      </c>
      <c r="M133" s="5"/>
      <c r="N133" s="5" t="s">
        <v>189</v>
      </c>
      <c r="O133" s="2" t="s">
        <v>70</v>
      </c>
      <c r="P133" s="2" t="s">
        <v>65</v>
      </c>
      <c r="R133" s="2" t="s">
        <v>105</v>
      </c>
      <c r="S133" s="2" t="s">
        <v>118</v>
      </c>
      <c r="T133" s="2" t="s">
        <v>67</v>
      </c>
      <c r="U133" s="2">
        <v>47</v>
      </c>
      <c r="V133" s="4">
        <v>0.95</v>
      </c>
      <c r="W133" s="2" t="s">
        <v>363</v>
      </c>
      <c r="X133" s="16"/>
      <c r="Y133" s="16"/>
    </row>
    <row r="134" spans="1:26" s="2" customFormat="1" x14ac:dyDescent="0.35">
      <c r="A13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134" s="19" t="s">
        <v>340</v>
      </c>
      <c r="C134" s="12" t="s">
        <v>75</v>
      </c>
      <c r="D134" s="15">
        <v>58</v>
      </c>
      <c r="E134" s="16">
        <v>120939888</v>
      </c>
      <c r="F13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CL_OC_MEN_PRINT51_BLACK_120939888_58_(4XL)</v>
      </c>
      <c r="G13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58 120939888 (Print51) (4XL)</v>
      </c>
      <c r="H134" s="58">
        <v>11990</v>
      </c>
      <c r="I134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13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34" s="16"/>
      <c r="L134" s="5" t="s">
        <v>106</v>
      </c>
      <c r="M134" s="5"/>
      <c r="N134" s="5" t="s">
        <v>189</v>
      </c>
      <c r="O134" s="2" t="s">
        <v>70</v>
      </c>
      <c r="P134" s="2" t="s">
        <v>65</v>
      </c>
      <c r="R134" s="2" t="s">
        <v>105</v>
      </c>
      <c r="S134" s="2" t="s">
        <v>118</v>
      </c>
      <c r="T134" s="2" t="s">
        <v>67</v>
      </c>
      <c r="U134" s="2">
        <v>47</v>
      </c>
      <c r="V134" s="4">
        <v>0.95</v>
      </c>
      <c r="W134" s="2" t="s">
        <v>363</v>
      </c>
      <c r="X134" s="16"/>
      <c r="Y134" s="16"/>
    </row>
    <row r="135" spans="1:26" s="2" customFormat="1" x14ac:dyDescent="0.35">
      <c r="A13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135" s="19" t="s">
        <v>340</v>
      </c>
      <c r="C135" s="12" t="s">
        <v>75</v>
      </c>
      <c r="D135" s="15">
        <v>60</v>
      </c>
      <c r="E135" s="16">
        <v>120939888</v>
      </c>
      <c r="F13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CL_OC_MEN_PRINT51_BLACK_120939888_60_(4XL)</v>
      </c>
      <c r="G13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60 120939888 (Print51) (4XL)</v>
      </c>
      <c r="H135" s="58">
        <v>11990</v>
      </c>
      <c r="I135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13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35" s="16"/>
      <c r="L135" s="5" t="s">
        <v>106</v>
      </c>
      <c r="M135" s="5"/>
      <c r="N135" s="5" t="s">
        <v>189</v>
      </c>
      <c r="O135" s="2" t="s">
        <v>70</v>
      </c>
      <c r="P135" s="2" t="s">
        <v>65</v>
      </c>
      <c r="R135" s="2" t="s">
        <v>105</v>
      </c>
      <c r="S135" s="2" t="s">
        <v>118</v>
      </c>
      <c r="T135" s="2" t="s">
        <v>67</v>
      </c>
      <c r="U135" s="2">
        <v>47</v>
      </c>
      <c r="V135" s="4">
        <v>0.95</v>
      </c>
      <c r="W135" s="2" t="s">
        <v>363</v>
      </c>
      <c r="X135" s="16"/>
      <c r="Y135" s="16"/>
    </row>
    <row r="136" spans="1:26" s="2" customFormat="1" x14ac:dyDescent="0.35">
      <c r="A13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136" s="19" t="s">
        <v>340</v>
      </c>
      <c r="C136" s="12" t="s">
        <v>66</v>
      </c>
      <c r="D136" s="15" t="s">
        <v>352</v>
      </c>
      <c r="E136" s="16">
        <v>105133574</v>
      </c>
      <c r="F13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CL_OC_MEN_PRINT51_BLACK_105133574_42-44_(M)</v>
      </c>
      <c r="G13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42-44 105133574 (Print51) (M)</v>
      </c>
      <c r="H136" s="58">
        <v>11990</v>
      </c>
      <c r="I136" s="66">
        <f>_xlfn.XLOOKUP(B_m_02_SKU[[#This Row],[Kaspi_art_1]],'[1]finder 8 print'!$J:$J,'[1]finder 8 print'!$Q:$Q,"",0,1)*_xlfn.XLOOKUP(B_m_02_SKU[[#This Row],[MY_SIZE]],'[1]finder 8 print'!$A$7:$A$13,'[1]finder 8 print'!$C$7:$C$13,"",0,1)</f>
        <v>562.79999999999995</v>
      </c>
      <c r="J13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36" s="16"/>
      <c r="L136" s="5" t="s">
        <v>106</v>
      </c>
      <c r="M136" s="5"/>
      <c r="N136" s="5" t="s">
        <v>189</v>
      </c>
      <c r="O136" s="2" t="s">
        <v>70</v>
      </c>
      <c r="P136" s="2" t="s">
        <v>65</v>
      </c>
      <c r="R136" s="2" t="s">
        <v>105</v>
      </c>
      <c r="S136" s="2" t="s">
        <v>118</v>
      </c>
      <c r="T136" s="2" t="s">
        <v>67</v>
      </c>
      <c r="U136" s="2">
        <v>47</v>
      </c>
      <c r="V136" s="4">
        <v>0.95</v>
      </c>
      <c r="W136" s="2" t="s">
        <v>363</v>
      </c>
      <c r="X136" s="16"/>
      <c r="Y136" s="16"/>
      <c r="Z136" s="16"/>
    </row>
    <row r="137" spans="1:26" s="2" customFormat="1" x14ac:dyDescent="0.35">
      <c r="A13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137" s="19" t="s">
        <v>340</v>
      </c>
      <c r="C137" s="12" t="s">
        <v>68</v>
      </c>
      <c r="D137" s="15" t="s">
        <v>149</v>
      </c>
      <c r="E137" s="16">
        <v>105133574</v>
      </c>
      <c r="F13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CL_OC_MEN_PRINT51_BLACK_105133574_46-48_(L)</v>
      </c>
      <c r="G13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46-48 105133574 (Print51) (L)</v>
      </c>
      <c r="H137" s="58">
        <v>11990</v>
      </c>
      <c r="I137" s="66">
        <f>_xlfn.XLOOKUP(B_m_02_SKU[[#This Row],[Kaspi_art_1]],'[1]finder 8 print'!$J:$J,'[1]finder 8 print'!$Q:$Q,"",0,1)*_xlfn.XLOOKUP(B_m_02_SKU[[#This Row],[MY_SIZE]],'[1]finder 8 print'!$A$7:$A$13,'[1]finder 8 print'!$C$7:$C$13,"",0,1)</f>
        <v>562.79999999999995</v>
      </c>
      <c r="J13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37" s="16"/>
      <c r="L137" s="5" t="s">
        <v>106</v>
      </c>
      <c r="M137" s="5"/>
      <c r="N137" s="5" t="s">
        <v>189</v>
      </c>
      <c r="O137" s="2" t="s">
        <v>70</v>
      </c>
      <c r="P137" s="2" t="s">
        <v>65</v>
      </c>
      <c r="R137" s="2" t="s">
        <v>105</v>
      </c>
      <c r="S137" s="2" t="s">
        <v>118</v>
      </c>
      <c r="T137" s="2" t="s">
        <v>67</v>
      </c>
      <c r="U137" s="2">
        <v>47</v>
      </c>
      <c r="V137" s="4">
        <v>0.95</v>
      </c>
      <c r="W137" s="2" t="s">
        <v>363</v>
      </c>
      <c r="X137" s="16"/>
      <c r="Y137" s="16"/>
    </row>
    <row r="138" spans="1:26" s="2" customFormat="1" x14ac:dyDescent="0.35">
      <c r="A13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138" s="19" t="s">
        <v>340</v>
      </c>
      <c r="C138" s="12" t="s">
        <v>72</v>
      </c>
      <c r="D138" s="15" t="s">
        <v>150</v>
      </c>
      <c r="E138" s="16">
        <v>105133574</v>
      </c>
      <c r="F13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CL_OC_MEN_PRINT51_BLACK_105133574_48-50_(XL)</v>
      </c>
      <c r="G13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48-50 105133574 (Print51) (XL)</v>
      </c>
      <c r="H138" s="58">
        <v>11990</v>
      </c>
      <c r="I138" s="66">
        <f>_xlfn.XLOOKUP(B_m_02_SKU[[#This Row],[Kaspi_art_1]],'[1]finder 8 print'!$J:$J,'[1]finder 8 print'!$Q:$Q,"",0,1)*_xlfn.XLOOKUP(B_m_02_SKU[[#This Row],[MY_SIZE]],'[1]finder 8 print'!$A$7:$A$13,'[1]finder 8 print'!$C$7:$C$13,"",0,1)</f>
        <v>562.79999999999995</v>
      </c>
      <c r="J13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38" s="16"/>
      <c r="L138" s="5" t="s">
        <v>106</v>
      </c>
      <c r="M138" s="5"/>
      <c r="N138" s="5" t="s">
        <v>189</v>
      </c>
      <c r="O138" s="2" t="s">
        <v>70</v>
      </c>
      <c r="P138" s="2" t="s">
        <v>65</v>
      </c>
      <c r="R138" s="2" t="s">
        <v>105</v>
      </c>
      <c r="S138" s="2" t="s">
        <v>118</v>
      </c>
      <c r="T138" s="2" t="s">
        <v>67</v>
      </c>
      <c r="U138" s="2">
        <v>47</v>
      </c>
      <c r="V138" s="4">
        <v>0.95</v>
      </c>
      <c r="W138" s="2" t="s">
        <v>363</v>
      </c>
      <c r="X138" s="16"/>
      <c r="Y138" s="16"/>
    </row>
    <row r="139" spans="1:26" s="2" customFormat="1" x14ac:dyDescent="0.35">
      <c r="A13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139" s="19" t="s">
        <v>340</v>
      </c>
      <c r="C139" s="12" t="s">
        <v>72</v>
      </c>
      <c r="D139" s="15" t="s">
        <v>151</v>
      </c>
      <c r="E139" s="16">
        <v>105133574</v>
      </c>
      <c r="F13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CL_OC_MEN_PRINT51_BLACK_105133574_50-52_(XL)</v>
      </c>
      <c r="G13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50-52 105133574 (Print51) (XL)</v>
      </c>
      <c r="H139" s="58">
        <v>11990</v>
      </c>
      <c r="I139" s="66">
        <f>_xlfn.XLOOKUP(B_m_02_SKU[[#This Row],[Kaspi_art_1]],'[1]finder 8 print'!$J:$J,'[1]finder 8 print'!$Q:$Q,"",0,1)*_xlfn.XLOOKUP(B_m_02_SKU[[#This Row],[MY_SIZE]],'[1]finder 8 print'!$A$7:$A$13,'[1]finder 8 print'!$C$7:$C$13,"",0,1)</f>
        <v>562.79999999999995</v>
      </c>
      <c r="J13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39" s="16"/>
      <c r="L139" s="5" t="s">
        <v>106</v>
      </c>
      <c r="M139" s="5"/>
      <c r="N139" s="5" t="s">
        <v>189</v>
      </c>
      <c r="O139" s="2" t="s">
        <v>70</v>
      </c>
      <c r="P139" s="2" t="s">
        <v>65</v>
      </c>
      <c r="R139" s="2" t="s">
        <v>105</v>
      </c>
      <c r="S139" s="2" t="s">
        <v>118</v>
      </c>
      <c r="T139" s="2" t="s">
        <v>67</v>
      </c>
      <c r="U139" s="2">
        <v>47</v>
      </c>
      <c r="V139" s="4">
        <v>0.95</v>
      </c>
      <c r="W139" s="2" t="s">
        <v>363</v>
      </c>
      <c r="X139" s="16"/>
      <c r="Y139" s="16"/>
    </row>
    <row r="140" spans="1:26" s="2" customFormat="1" x14ac:dyDescent="0.35">
      <c r="A14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140" s="19" t="s">
        <v>340</v>
      </c>
      <c r="C140" s="12" t="s">
        <v>73</v>
      </c>
      <c r="D140" s="15" t="s">
        <v>152</v>
      </c>
      <c r="E140" s="16">
        <v>105133574</v>
      </c>
      <c r="F14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CL_OC_MEN_PRINT51_BLACK_105133574_52-54_(2XL)</v>
      </c>
      <c r="G14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52-54 105133574 (Print51) (2XL)</v>
      </c>
      <c r="H140" s="58">
        <v>11990</v>
      </c>
      <c r="I140" s="66">
        <f>_xlfn.XLOOKUP(B_m_02_SKU[[#This Row],[Kaspi_art_1]],'[1]finder 8 print'!$J:$J,'[1]finder 8 print'!$Q:$Q,"",0,1)*_xlfn.XLOOKUP(B_m_02_SKU[[#This Row],[MY_SIZE]],'[1]finder 8 print'!$A$7:$A$13,'[1]finder 8 print'!$C$7:$C$13,"",0,1)</f>
        <v>562.79999999999995</v>
      </c>
      <c r="J14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40" s="16"/>
      <c r="L140" s="5" t="s">
        <v>106</v>
      </c>
      <c r="M140" s="5"/>
      <c r="N140" s="5" t="s">
        <v>189</v>
      </c>
      <c r="O140" s="2" t="s">
        <v>70</v>
      </c>
      <c r="P140" s="2" t="s">
        <v>65</v>
      </c>
      <c r="R140" s="2" t="s">
        <v>105</v>
      </c>
      <c r="S140" s="2" t="s">
        <v>118</v>
      </c>
      <c r="T140" s="2" t="s">
        <v>67</v>
      </c>
      <c r="U140" s="2">
        <v>47</v>
      </c>
      <c r="V140" s="4">
        <v>0.95</v>
      </c>
      <c r="W140" s="2" t="s">
        <v>363</v>
      </c>
      <c r="X140" s="16"/>
      <c r="Y140" s="16"/>
    </row>
    <row r="141" spans="1:26" s="2" customFormat="1" x14ac:dyDescent="0.35">
      <c r="A14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141" s="19" t="s">
        <v>340</v>
      </c>
      <c r="C141" s="12" t="s">
        <v>74</v>
      </c>
      <c r="D141" s="15" t="s">
        <v>153</v>
      </c>
      <c r="E141" s="16">
        <v>105133574</v>
      </c>
      <c r="F14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CL_OC_MEN_PRINT51_BLACK_105133574_54-56_(3XL)</v>
      </c>
      <c r="G14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54-56 105133574 (Print51) (3XL)</v>
      </c>
      <c r="H141" s="58">
        <v>11990</v>
      </c>
      <c r="I141" s="66">
        <f>_xlfn.XLOOKUP(B_m_02_SKU[[#This Row],[Kaspi_art_1]],'[1]finder 8 print'!$J:$J,'[1]finder 8 print'!$Q:$Q,"",0,1)*_xlfn.XLOOKUP(B_m_02_SKU[[#This Row],[MY_SIZE]],'[1]finder 8 print'!$A$7:$A$13,'[1]finder 8 print'!$C$7:$C$13,"",0,1)</f>
        <v>562.79999999999995</v>
      </c>
      <c r="J14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41" s="16"/>
      <c r="L141" s="5" t="s">
        <v>106</v>
      </c>
      <c r="M141" s="5"/>
      <c r="N141" s="5" t="s">
        <v>189</v>
      </c>
      <c r="O141" s="2" t="s">
        <v>70</v>
      </c>
      <c r="P141" s="2" t="s">
        <v>65</v>
      </c>
      <c r="R141" s="2" t="s">
        <v>105</v>
      </c>
      <c r="S141" s="2" t="s">
        <v>118</v>
      </c>
      <c r="T141" s="2" t="s">
        <v>67</v>
      </c>
      <c r="U141" s="2">
        <v>47</v>
      </c>
      <c r="V141" s="4">
        <v>0.95</v>
      </c>
      <c r="W141" s="2" t="s">
        <v>363</v>
      </c>
      <c r="X141" s="16"/>
      <c r="Y141" s="16"/>
    </row>
    <row r="142" spans="1:26" s="2" customFormat="1" x14ac:dyDescent="0.35">
      <c r="A14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142" s="19" t="s">
        <v>340</v>
      </c>
      <c r="C142" s="12" t="s">
        <v>66</v>
      </c>
      <c r="D142" s="15" t="s">
        <v>148</v>
      </c>
      <c r="E142" s="15">
        <v>116155651</v>
      </c>
      <c r="F14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CL_OC_MEN_PRINT51_BLACK_116155651_44-46_(M)</v>
      </c>
      <c r="G14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44-46 116155651 (Print51) (M)</v>
      </c>
      <c r="H142" s="58">
        <v>11990</v>
      </c>
      <c r="I142" s="66">
        <f>_xlfn.XLOOKUP(B_m_02_SKU[[#This Row],[Kaspi_art_1]],'[1]finder 8 print'!$J:$J,'[1]finder 8 print'!$Q:$Q,"",0,1)*_xlfn.XLOOKUP(B_m_02_SKU[[#This Row],[MY_SIZE]],'[1]finder 8 print'!$A$7:$A$13,'[1]finder 8 print'!$C$7:$C$13,"",0,1)</f>
        <v>556.79999999999995</v>
      </c>
      <c r="J14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42" s="16"/>
      <c r="L142" s="5" t="s">
        <v>106</v>
      </c>
      <c r="M142" s="5"/>
      <c r="N142" s="5" t="s">
        <v>189</v>
      </c>
      <c r="O142" s="2" t="s">
        <v>70</v>
      </c>
      <c r="P142" s="2" t="s">
        <v>65</v>
      </c>
      <c r="R142" s="2" t="s">
        <v>105</v>
      </c>
      <c r="S142" s="2" t="s">
        <v>118</v>
      </c>
      <c r="T142" s="2" t="s">
        <v>67</v>
      </c>
      <c r="U142" s="2">
        <v>47</v>
      </c>
      <c r="V142" s="4">
        <v>0.95</v>
      </c>
      <c r="W142" s="2" t="s">
        <v>363</v>
      </c>
      <c r="X142" s="16"/>
      <c r="Y142" s="16"/>
      <c r="Z142" s="16"/>
    </row>
    <row r="143" spans="1:26" s="2" customFormat="1" x14ac:dyDescent="0.35">
      <c r="A14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143" s="19" t="s">
        <v>340</v>
      </c>
      <c r="C143" s="12" t="s">
        <v>68</v>
      </c>
      <c r="D143" s="15" t="s">
        <v>149</v>
      </c>
      <c r="E143" s="15">
        <v>116155651</v>
      </c>
      <c r="F14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CL_OC_MEN_PRINT51_BLACK_116155651_46-48_(L)</v>
      </c>
      <c r="G14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46-48 116155651 (Print51) (L)</v>
      </c>
      <c r="H143" s="58">
        <v>11990</v>
      </c>
      <c r="I143" s="66">
        <f>_xlfn.XLOOKUP(B_m_02_SKU[[#This Row],[Kaspi_art_1]],'[1]finder 8 print'!$J:$J,'[1]finder 8 print'!$Q:$Q,"",0,1)*_xlfn.XLOOKUP(B_m_02_SKU[[#This Row],[MY_SIZE]],'[1]finder 8 print'!$A$7:$A$13,'[1]finder 8 print'!$C$7:$C$13,"",0,1)</f>
        <v>556.79999999999995</v>
      </c>
      <c r="J14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43" s="16"/>
      <c r="L143" s="5" t="s">
        <v>106</v>
      </c>
      <c r="M143" s="5"/>
      <c r="N143" s="5" t="s">
        <v>189</v>
      </c>
      <c r="O143" s="2" t="s">
        <v>70</v>
      </c>
      <c r="P143" s="2" t="s">
        <v>65</v>
      </c>
      <c r="R143" s="2" t="s">
        <v>105</v>
      </c>
      <c r="S143" s="2" t="s">
        <v>118</v>
      </c>
      <c r="T143" s="2" t="s">
        <v>67</v>
      </c>
      <c r="U143" s="2">
        <v>47</v>
      </c>
      <c r="V143" s="4">
        <v>0.95</v>
      </c>
      <c r="W143" s="2" t="s">
        <v>363</v>
      </c>
      <c r="X143" s="16"/>
      <c r="Y143" s="16"/>
    </row>
    <row r="144" spans="1:26" s="2" customFormat="1" x14ac:dyDescent="0.35">
      <c r="A14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144" s="19" t="s">
        <v>340</v>
      </c>
      <c r="C144" s="12" t="s">
        <v>72</v>
      </c>
      <c r="D144" s="15" t="s">
        <v>150</v>
      </c>
      <c r="E144" s="15">
        <v>116155651</v>
      </c>
      <c r="F14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CL_OC_MEN_PRINT51_BLACK_116155651_48-50_(XL)</v>
      </c>
      <c r="G14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48-50 116155651 (Print51) (XL)</v>
      </c>
      <c r="H144" s="58">
        <v>11990</v>
      </c>
      <c r="I144" s="66">
        <f>_xlfn.XLOOKUP(B_m_02_SKU[[#This Row],[Kaspi_art_1]],'[1]finder 8 print'!$J:$J,'[1]finder 8 print'!$Q:$Q,"",0,1)*_xlfn.XLOOKUP(B_m_02_SKU[[#This Row],[MY_SIZE]],'[1]finder 8 print'!$A$7:$A$13,'[1]finder 8 print'!$C$7:$C$13,"",0,1)</f>
        <v>556.79999999999995</v>
      </c>
      <c r="J14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44" s="16"/>
      <c r="L144" s="5" t="s">
        <v>106</v>
      </c>
      <c r="M144" s="5"/>
      <c r="N144" s="5" t="s">
        <v>189</v>
      </c>
      <c r="O144" s="2" t="s">
        <v>70</v>
      </c>
      <c r="P144" s="2" t="s">
        <v>65</v>
      </c>
      <c r="R144" s="2" t="s">
        <v>105</v>
      </c>
      <c r="S144" s="2" t="s">
        <v>118</v>
      </c>
      <c r="T144" s="2" t="s">
        <v>67</v>
      </c>
      <c r="U144" s="2">
        <v>47</v>
      </c>
      <c r="V144" s="4">
        <v>0.95</v>
      </c>
      <c r="W144" s="2" t="s">
        <v>363</v>
      </c>
      <c r="X144" s="16"/>
      <c r="Y144" s="16"/>
    </row>
    <row r="145" spans="1:26" s="2" customFormat="1" x14ac:dyDescent="0.35">
      <c r="A14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145" s="19" t="s">
        <v>340</v>
      </c>
      <c r="C145" s="12" t="s">
        <v>72</v>
      </c>
      <c r="D145" s="15" t="s">
        <v>151</v>
      </c>
      <c r="E145" s="15">
        <v>116155651</v>
      </c>
      <c r="F14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CL_OC_MEN_PRINT51_BLACK_116155651_50-52_(XL)</v>
      </c>
      <c r="G14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50-52 116155651 (Print51) (XL)</v>
      </c>
      <c r="H145" s="58">
        <v>11990</v>
      </c>
      <c r="I145" s="66">
        <f>_xlfn.XLOOKUP(B_m_02_SKU[[#This Row],[Kaspi_art_1]],'[1]finder 8 print'!$J:$J,'[1]finder 8 print'!$Q:$Q,"",0,1)*_xlfn.XLOOKUP(B_m_02_SKU[[#This Row],[MY_SIZE]],'[1]finder 8 print'!$A$7:$A$13,'[1]finder 8 print'!$C$7:$C$13,"",0,1)</f>
        <v>556.79999999999995</v>
      </c>
      <c r="J14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45" s="16"/>
      <c r="L145" s="5" t="s">
        <v>106</v>
      </c>
      <c r="M145" s="5"/>
      <c r="N145" s="5" t="s">
        <v>189</v>
      </c>
      <c r="O145" s="2" t="s">
        <v>70</v>
      </c>
      <c r="P145" s="2" t="s">
        <v>65</v>
      </c>
      <c r="R145" s="2" t="s">
        <v>105</v>
      </c>
      <c r="S145" s="2" t="s">
        <v>118</v>
      </c>
      <c r="T145" s="2" t="s">
        <v>67</v>
      </c>
      <c r="U145" s="2">
        <v>47</v>
      </c>
      <c r="V145" s="4">
        <v>0.95</v>
      </c>
      <c r="W145" s="2" t="s">
        <v>363</v>
      </c>
      <c r="X145" s="16"/>
      <c r="Y145" s="16"/>
    </row>
    <row r="146" spans="1:26" s="2" customFormat="1" x14ac:dyDescent="0.35">
      <c r="A14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146" s="19" t="s">
        <v>340</v>
      </c>
      <c r="C146" s="12" t="s">
        <v>73</v>
      </c>
      <c r="D146" s="15" t="s">
        <v>152</v>
      </c>
      <c r="E146" s="15">
        <v>116155651</v>
      </c>
      <c r="F14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CL_OC_MEN_PRINT51_BLACK_116155651_52-54_(2XL)</v>
      </c>
      <c r="G14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52-54 116155651 (Print51) (2XL)</v>
      </c>
      <c r="H146" s="58">
        <v>11990</v>
      </c>
      <c r="I146" s="66">
        <f>_xlfn.XLOOKUP(B_m_02_SKU[[#This Row],[Kaspi_art_1]],'[1]finder 8 print'!$J:$J,'[1]finder 8 print'!$Q:$Q,"",0,1)*_xlfn.XLOOKUP(B_m_02_SKU[[#This Row],[MY_SIZE]],'[1]finder 8 print'!$A$7:$A$13,'[1]finder 8 print'!$C$7:$C$13,"",0,1)</f>
        <v>556.79999999999995</v>
      </c>
      <c r="J14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46" s="16"/>
      <c r="L146" s="5" t="s">
        <v>106</v>
      </c>
      <c r="M146" s="5"/>
      <c r="N146" s="5" t="s">
        <v>189</v>
      </c>
      <c r="O146" s="2" t="s">
        <v>70</v>
      </c>
      <c r="P146" s="2" t="s">
        <v>65</v>
      </c>
      <c r="R146" s="2" t="s">
        <v>105</v>
      </c>
      <c r="S146" s="2" t="s">
        <v>118</v>
      </c>
      <c r="T146" s="2" t="s">
        <v>67</v>
      </c>
      <c r="U146" s="2">
        <v>47</v>
      </c>
      <c r="V146" s="4">
        <v>0.95</v>
      </c>
      <c r="W146" s="2" t="s">
        <v>363</v>
      </c>
      <c r="X146" s="16"/>
      <c r="Y146" s="16"/>
    </row>
    <row r="147" spans="1:26" s="2" customFormat="1" x14ac:dyDescent="0.35">
      <c r="A14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147" s="19" t="s">
        <v>340</v>
      </c>
      <c r="C147" s="12" t="s">
        <v>74</v>
      </c>
      <c r="D147" s="15" t="s">
        <v>153</v>
      </c>
      <c r="E147" s="15">
        <v>116155651</v>
      </c>
      <c r="F14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CL_OC_MEN_PRINT51_BLACK_116155651_54-56_(3XL)</v>
      </c>
      <c r="G14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54-56 116155651 (Print51) (3XL)</v>
      </c>
      <c r="H147" s="58">
        <v>11990</v>
      </c>
      <c r="I147" s="66">
        <f>_xlfn.XLOOKUP(B_m_02_SKU[[#This Row],[Kaspi_art_1]],'[1]finder 8 print'!$J:$J,'[1]finder 8 print'!$Q:$Q,"",0,1)*_xlfn.XLOOKUP(B_m_02_SKU[[#This Row],[MY_SIZE]],'[1]finder 8 print'!$A$7:$A$13,'[1]finder 8 print'!$C$7:$C$13,"",0,1)</f>
        <v>556.79999999999995</v>
      </c>
      <c r="J14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47" s="16"/>
      <c r="L147" s="5" t="s">
        <v>106</v>
      </c>
      <c r="M147" s="5"/>
      <c r="N147" s="5" t="s">
        <v>189</v>
      </c>
      <c r="O147" s="2" t="s">
        <v>70</v>
      </c>
      <c r="P147" s="2" t="s">
        <v>65</v>
      </c>
      <c r="R147" s="2" t="s">
        <v>105</v>
      </c>
      <c r="S147" s="2" t="s">
        <v>118</v>
      </c>
      <c r="T147" s="2" t="s">
        <v>67</v>
      </c>
      <c r="U147" s="2">
        <v>47</v>
      </c>
      <c r="V147" s="4">
        <v>0.95</v>
      </c>
      <c r="W147" s="2" t="s">
        <v>363</v>
      </c>
      <c r="X147" s="16"/>
      <c r="Y147" s="16"/>
    </row>
    <row r="148" spans="1:26" s="2" customFormat="1" x14ac:dyDescent="0.35">
      <c r="A14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CL_OC_MEN_PRINT51_BLACK_S</v>
      </c>
      <c r="B148" s="19" t="s">
        <v>340</v>
      </c>
      <c r="C148" s="12" t="s">
        <v>71</v>
      </c>
      <c r="D148" s="15">
        <v>42</v>
      </c>
      <c r="E148" s="15">
        <v>112128130</v>
      </c>
      <c r="F14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CL_OC_MEN_PRINT51_BLACK_112128130_42_(S)</v>
      </c>
      <c r="G14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 112128130 (Print51) (S)</v>
      </c>
      <c r="H148" s="58">
        <v>11990</v>
      </c>
      <c r="I148" s="66">
        <f>_xlfn.XLOOKUP(B_m_02_SKU[[#This Row],[Kaspi_art_1]],'[1]finder 8 print'!$J:$J,'[1]finder 8 print'!$Q:$Q,"",0,1)*_xlfn.XLOOKUP(B_m_02_SKU[[#This Row],[MY_SIZE]],'[1]finder 8 print'!$A$7:$A$13,'[1]finder 8 print'!$C$7:$C$13,"",0,1)</f>
        <v>275.55</v>
      </c>
      <c r="J14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48" s="16"/>
      <c r="L148" s="5" t="s">
        <v>106</v>
      </c>
      <c r="M148" s="5"/>
      <c r="N148" s="5" t="s">
        <v>189</v>
      </c>
      <c r="O148" s="2" t="s">
        <v>70</v>
      </c>
      <c r="P148" s="2" t="s">
        <v>65</v>
      </c>
      <c r="R148" s="2" t="s">
        <v>105</v>
      </c>
      <c r="S148" s="2" t="s">
        <v>118</v>
      </c>
      <c r="T148" s="2" t="s">
        <v>67</v>
      </c>
      <c r="U148" s="2">
        <v>47</v>
      </c>
      <c r="V148" s="4">
        <v>0.95</v>
      </c>
      <c r="W148" s="2" t="s">
        <v>363</v>
      </c>
      <c r="X148" s="16"/>
      <c r="Y148" s="16"/>
      <c r="Z148" s="16"/>
    </row>
    <row r="149" spans="1:26" s="2" customFormat="1" x14ac:dyDescent="0.35">
      <c r="A14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CL_OC_MEN_PRINT51_BLACK_S</v>
      </c>
      <c r="B149" s="19" t="s">
        <v>340</v>
      </c>
      <c r="C149" s="12" t="s">
        <v>71</v>
      </c>
      <c r="D149" s="15" t="s">
        <v>354</v>
      </c>
      <c r="E149" s="15">
        <v>112128130</v>
      </c>
      <c r="F14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CL_OC_MEN_PRINT51_BLACK_112128130_42-S_(S)</v>
      </c>
      <c r="G14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42-S 112128130 (Print51) (S)</v>
      </c>
      <c r="H149" s="58">
        <v>11990</v>
      </c>
      <c r="I149" s="66">
        <f>_xlfn.XLOOKUP(B_m_02_SKU[[#This Row],[Kaspi_art_1]],'[1]finder 8 print'!$J:$J,'[1]finder 8 print'!$Q:$Q,"",0,1)*_xlfn.XLOOKUP(B_m_02_SKU[[#This Row],[MY_SIZE]],'[1]finder 8 print'!$A$7:$A$13,'[1]finder 8 print'!$C$7:$C$13,"",0,1)</f>
        <v>275.55</v>
      </c>
      <c r="J14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49" s="16"/>
      <c r="L149" s="5" t="s">
        <v>106</v>
      </c>
      <c r="M149" s="5"/>
      <c r="N149" s="5" t="s">
        <v>189</v>
      </c>
      <c r="O149" s="2" t="s">
        <v>70</v>
      </c>
      <c r="P149" s="2" t="s">
        <v>65</v>
      </c>
      <c r="R149" s="2" t="s">
        <v>105</v>
      </c>
      <c r="S149" s="2" t="s">
        <v>118</v>
      </c>
      <c r="T149" s="2" t="s">
        <v>67</v>
      </c>
      <c r="U149" s="2">
        <v>47</v>
      </c>
      <c r="V149" s="4">
        <v>0.95</v>
      </c>
      <c r="W149" s="2" t="s">
        <v>363</v>
      </c>
      <c r="X149" s="16"/>
      <c r="Y149" s="16"/>
      <c r="Z149" s="16"/>
    </row>
    <row r="150" spans="1:26" s="2" customFormat="1" x14ac:dyDescent="0.35">
      <c r="A15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150" s="19" t="s">
        <v>340</v>
      </c>
      <c r="C150" s="12" t="s">
        <v>66</v>
      </c>
      <c r="D150" s="15">
        <v>44</v>
      </c>
      <c r="E150" s="15">
        <v>112128130</v>
      </c>
      <c r="F15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CL_OC_MEN_PRINT51_BLACK_112128130_44_(M)</v>
      </c>
      <c r="G15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 112128130 (Print51) (M)</v>
      </c>
      <c r="H150" s="58">
        <v>11990</v>
      </c>
      <c r="I150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15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50" s="16"/>
      <c r="L150" s="5" t="s">
        <v>106</v>
      </c>
      <c r="M150" s="5"/>
      <c r="N150" s="5" t="s">
        <v>189</v>
      </c>
      <c r="O150" s="2" t="s">
        <v>70</v>
      </c>
      <c r="P150" s="2" t="s">
        <v>65</v>
      </c>
      <c r="R150" s="2" t="s">
        <v>105</v>
      </c>
      <c r="S150" s="2" t="s">
        <v>118</v>
      </c>
      <c r="T150" s="2" t="s">
        <v>67</v>
      </c>
      <c r="U150" s="2">
        <v>47</v>
      </c>
      <c r="V150" s="4">
        <v>0.95</v>
      </c>
      <c r="W150" s="2" t="s">
        <v>363</v>
      </c>
      <c r="X150" s="16"/>
      <c r="Y150" s="16"/>
    </row>
    <row r="151" spans="1:26" s="2" customFormat="1" x14ac:dyDescent="0.35">
      <c r="A15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151" s="19" t="s">
        <v>340</v>
      </c>
      <c r="C151" s="12" t="s">
        <v>68</v>
      </c>
      <c r="D151" s="15">
        <v>46</v>
      </c>
      <c r="E151" s="15">
        <v>112128130</v>
      </c>
      <c r="F15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CL_OC_MEN_PRINT51_BLACK_112128130_46_(L)</v>
      </c>
      <c r="G15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112128130 (Print51) (L)</v>
      </c>
      <c r="H151" s="58">
        <v>11990</v>
      </c>
      <c r="I151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15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51" s="16"/>
      <c r="L151" s="5" t="s">
        <v>106</v>
      </c>
      <c r="M151" s="5"/>
      <c r="N151" s="5" t="s">
        <v>189</v>
      </c>
      <c r="O151" s="2" t="s">
        <v>70</v>
      </c>
      <c r="P151" s="2" t="s">
        <v>65</v>
      </c>
      <c r="R151" s="2" t="s">
        <v>105</v>
      </c>
      <c r="S151" s="2" t="s">
        <v>118</v>
      </c>
      <c r="T151" s="2" t="s">
        <v>67</v>
      </c>
      <c r="U151" s="2">
        <v>47</v>
      </c>
      <c r="V151" s="4">
        <v>0.95</v>
      </c>
      <c r="W151" s="2" t="s">
        <v>363</v>
      </c>
      <c r="X151" s="16"/>
      <c r="Y151" s="16"/>
    </row>
    <row r="152" spans="1:26" s="2" customFormat="1" x14ac:dyDescent="0.35">
      <c r="A15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152" s="19" t="s">
        <v>340</v>
      </c>
      <c r="C152" s="12" t="s">
        <v>68</v>
      </c>
      <c r="D152" s="15" t="s">
        <v>355</v>
      </c>
      <c r="E152" s="15">
        <v>112128130</v>
      </c>
      <c r="F15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CL_OC_MEN_PRINT51_BLACK_112128130_46-M_(L)</v>
      </c>
      <c r="G15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46-M 112128130 (Print51) (L)</v>
      </c>
      <c r="H152" s="58">
        <v>11990</v>
      </c>
      <c r="I152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15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52" s="16"/>
      <c r="L152" s="5" t="s">
        <v>106</v>
      </c>
      <c r="M152" s="5"/>
      <c r="N152" s="5" t="s">
        <v>189</v>
      </c>
      <c r="O152" s="2" t="s">
        <v>70</v>
      </c>
      <c r="P152" s="2" t="s">
        <v>65</v>
      </c>
      <c r="R152" s="2" t="s">
        <v>105</v>
      </c>
      <c r="S152" s="2" t="s">
        <v>118</v>
      </c>
      <c r="T152" s="2" t="s">
        <v>67</v>
      </c>
      <c r="U152" s="2">
        <v>47</v>
      </c>
      <c r="V152" s="4">
        <v>0.95</v>
      </c>
      <c r="W152" s="2" t="s">
        <v>363</v>
      </c>
      <c r="X152" s="16"/>
      <c r="Y152" s="16"/>
    </row>
    <row r="153" spans="1:26" s="2" customFormat="1" x14ac:dyDescent="0.35">
      <c r="A15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153" s="19" t="s">
        <v>340</v>
      </c>
      <c r="C153" s="12" t="s">
        <v>72</v>
      </c>
      <c r="D153" s="15">
        <v>48</v>
      </c>
      <c r="E153" s="15">
        <v>112128130</v>
      </c>
      <c r="F15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CL_OC_MEN_PRINT51_BLACK_112128130_48_(XL)</v>
      </c>
      <c r="G15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 112128130 (Print51) (XL)</v>
      </c>
      <c r="H153" s="58">
        <v>11990</v>
      </c>
      <c r="I153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15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53" s="16"/>
      <c r="L153" s="5" t="s">
        <v>106</v>
      </c>
      <c r="M153" s="5"/>
      <c r="N153" s="5" t="s">
        <v>189</v>
      </c>
      <c r="O153" s="2" t="s">
        <v>70</v>
      </c>
      <c r="P153" s="2" t="s">
        <v>65</v>
      </c>
      <c r="R153" s="2" t="s">
        <v>105</v>
      </c>
      <c r="S153" s="2" t="s">
        <v>118</v>
      </c>
      <c r="T153" s="2" t="s">
        <v>67</v>
      </c>
      <c r="U153" s="2">
        <v>47</v>
      </c>
      <c r="V153" s="4">
        <v>0.95</v>
      </c>
      <c r="W153" s="2" t="s">
        <v>363</v>
      </c>
      <c r="X153" s="16"/>
      <c r="Y153" s="16"/>
    </row>
    <row r="154" spans="1:26" s="2" customFormat="1" x14ac:dyDescent="0.35">
      <c r="A15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154" s="19" t="s">
        <v>340</v>
      </c>
      <c r="C154" s="12" t="s">
        <v>72</v>
      </c>
      <c r="D154" s="15">
        <v>50</v>
      </c>
      <c r="E154" s="15">
        <v>112128130</v>
      </c>
      <c r="F15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CL_OC_MEN_PRINT51_BLACK_112128130_50_(XL)</v>
      </c>
      <c r="G15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 112128130 (Print51) (XL)</v>
      </c>
      <c r="H154" s="58">
        <v>11990</v>
      </c>
      <c r="I154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15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54" s="16"/>
      <c r="L154" s="5" t="s">
        <v>106</v>
      </c>
      <c r="M154" s="5"/>
      <c r="N154" s="5" t="s">
        <v>189</v>
      </c>
      <c r="O154" s="2" t="s">
        <v>70</v>
      </c>
      <c r="P154" s="2" t="s">
        <v>65</v>
      </c>
      <c r="R154" s="2" t="s">
        <v>105</v>
      </c>
      <c r="S154" s="2" t="s">
        <v>118</v>
      </c>
      <c r="T154" s="2" t="s">
        <v>67</v>
      </c>
      <c r="U154" s="2">
        <v>47</v>
      </c>
      <c r="V154" s="4">
        <v>0.95</v>
      </c>
      <c r="W154" s="2" t="s">
        <v>363</v>
      </c>
      <c r="X154" s="16"/>
      <c r="Y154" s="16"/>
    </row>
    <row r="155" spans="1:26" s="2" customFormat="1" x14ac:dyDescent="0.35">
      <c r="A15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155" s="19" t="s">
        <v>340</v>
      </c>
      <c r="C155" s="12" t="s">
        <v>73</v>
      </c>
      <c r="D155" s="15">
        <v>52</v>
      </c>
      <c r="E155" s="15">
        <v>112128130</v>
      </c>
      <c r="F15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CL_OC_MEN_PRINT51_BLACK_112128130_52_(2XL)</v>
      </c>
      <c r="G15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 112128130 (Print51) (2XL)</v>
      </c>
      <c r="H155" s="58">
        <v>11990</v>
      </c>
      <c r="I155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15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55" s="16"/>
      <c r="L155" s="5" t="s">
        <v>106</v>
      </c>
      <c r="M155" s="5"/>
      <c r="N155" s="5" t="s">
        <v>189</v>
      </c>
      <c r="O155" s="2" t="s">
        <v>70</v>
      </c>
      <c r="P155" s="2" t="s">
        <v>65</v>
      </c>
      <c r="R155" s="2" t="s">
        <v>105</v>
      </c>
      <c r="S155" s="2" t="s">
        <v>118</v>
      </c>
      <c r="T155" s="2" t="s">
        <v>67</v>
      </c>
      <c r="U155" s="2">
        <v>47</v>
      </c>
      <c r="V155" s="4">
        <v>0.95</v>
      </c>
      <c r="W155" s="2" t="s">
        <v>363</v>
      </c>
      <c r="X155" s="16"/>
      <c r="Y155" s="16"/>
    </row>
    <row r="156" spans="1:26" s="2" customFormat="1" x14ac:dyDescent="0.35">
      <c r="A15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156" s="19" t="s">
        <v>340</v>
      </c>
      <c r="C156" s="12" t="s">
        <v>73</v>
      </c>
      <c r="D156" s="15" t="s">
        <v>356</v>
      </c>
      <c r="E156" s="15">
        <v>112128130</v>
      </c>
      <c r="F15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CL_OC_MEN_PRINT51_BLACK_112128130_52-2XL_(2XL)</v>
      </c>
      <c r="G15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52-2XL 112128130 (Print51) (2XL)</v>
      </c>
      <c r="H156" s="58">
        <v>11990</v>
      </c>
      <c r="I156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15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56" s="16"/>
      <c r="L156" s="5" t="s">
        <v>106</v>
      </c>
      <c r="M156" s="5"/>
      <c r="N156" s="5" t="s">
        <v>189</v>
      </c>
      <c r="O156" s="2" t="s">
        <v>70</v>
      </c>
      <c r="P156" s="2" t="s">
        <v>65</v>
      </c>
      <c r="R156" s="2" t="s">
        <v>105</v>
      </c>
      <c r="S156" s="2" t="s">
        <v>118</v>
      </c>
      <c r="T156" s="2" t="s">
        <v>67</v>
      </c>
      <c r="U156" s="2">
        <v>47</v>
      </c>
      <c r="V156" s="4">
        <v>0.95</v>
      </c>
      <c r="W156" s="2" t="s">
        <v>363</v>
      </c>
      <c r="X156" s="16"/>
      <c r="Y156" s="16"/>
    </row>
    <row r="157" spans="1:26" s="2" customFormat="1" x14ac:dyDescent="0.35">
      <c r="A15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157" s="19" t="s">
        <v>340</v>
      </c>
      <c r="C157" s="12" t="s">
        <v>74</v>
      </c>
      <c r="D157" s="15">
        <v>54</v>
      </c>
      <c r="E157" s="15">
        <v>112128130</v>
      </c>
      <c r="F15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CL_OC_MEN_PRINT51_BLACK_112128130_54_(3XL)</v>
      </c>
      <c r="G15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 112128130 (Print51) (3XL)</v>
      </c>
      <c r="H157" s="58">
        <v>11990</v>
      </c>
      <c r="I157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15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57" s="16"/>
      <c r="L157" s="5" t="s">
        <v>106</v>
      </c>
      <c r="M157" s="5"/>
      <c r="N157" s="5" t="s">
        <v>189</v>
      </c>
      <c r="O157" s="2" t="s">
        <v>70</v>
      </c>
      <c r="P157" s="2" t="s">
        <v>65</v>
      </c>
      <c r="R157" s="2" t="s">
        <v>105</v>
      </c>
      <c r="S157" s="2" t="s">
        <v>118</v>
      </c>
      <c r="T157" s="2" t="s">
        <v>67</v>
      </c>
      <c r="U157" s="2">
        <v>47</v>
      </c>
      <c r="V157" s="4">
        <v>0.95</v>
      </c>
      <c r="W157" s="2" t="s">
        <v>363</v>
      </c>
      <c r="X157" s="16"/>
      <c r="Y157" s="16"/>
    </row>
    <row r="158" spans="1:26" s="2" customFormat="1" x14ac:dyDescent="0.35">
      <c r="A15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158" s="19" t="s">
        <v>340</v>
      </c>
      <c r="C158" s="12" t="s">
        <v>74</v>
      </c>
      <c r="D158" s="15" t="s">
        <v>357</v>
      </c>
      <c r="E158" s="15">
        <v>112128130</v>
      </c>
      <c r="F15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CL_OC_MEN_PRINT51_BLACK_112128130_56-2XL_(3XL)</v>
      </c>
      <c r="G15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56-2XL 112128130 (Print51) (3XL)</v>
      </c>
      <c r="H158" s="58">
        <v>11990</v>
      </c>
      <c r="I158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15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58" s="16"/>
      <c r="L158" s="5" t="s">
        <v>106</v>
      </c>
      <c r="M158" s="5"/>
      <c r="N158" s="5" t="s">
        <v>189</v>
      </c>
      <c r="O158" s="2" t="s">
        <v>70</v>
      </c>
      <c r="P158" s="2" t="s">
        <v>65</v>
      </c>
      <c r="R158" s="2" t="s">
        <v>105</v>
      </c>
      <c r="S158" s="2" t="s">
        <v>118</v>
      </c>
      <c r="T158" s="2" t="s">
        <v>67</v>
      </c>
      <c r="U158" s="2">
        <v>47</v>
      </c>
      <c r="V158" s="4">
        <v>0.95</v>
      </c>
      <c r="W158" s="2" t="s">
        <v>363</v>
      </c>
      <c r="X158" s="16"/>
      <c r="Y158" s="16"/>
    </row>
    <row r="159" spans="1:26" s="2" customFormat="1" x14ac:dyDescent="0.35">
      <c r="A15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159" s="19" t="s">
        <v>340</v>
      </c>
      <c r="C159" s="12" t="s">
        <v>75</v>
      </c>
      <c r="D159" s="15" t="s">
        <v>358</v>
      </c>
      <c r="E159" s="15">
        <v>112128130</v>
      </c>
      <c r="F15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CL_OC_MEN_PRINT51_BLACK_112128130_56-4XL_(4XL)</v>
      </c>
      <c r="G15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56-4XL 112128130 (Print51) (4XL)</v>
      </c>
      <c r="H159" s="58">
        <v>11990</v>
      </c>
      <c r="I159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15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59" s="16"/>
      <c r="L159" s="5" t="s">
        <v>106</v>
      </c>
      <c r="M159" s="5"/>
      <c r="N159" s="5" t="s">
        <v>189</v>
      </c>
      <c r="O159" s="2" t="s">
        <v>70</v>
      </c>
      <c r="P159" s="2" t="s">
        <v>65</v>
      </c>
      <c r="R159" s="2" t="s">
        <v>105</v>
      </c>
      <c r="S159" s="2" t="s">
        <v>118</v>
      </c>
      <c r="T159" s="2" t="s">
        <v>67</v>
      </c>
      <c r="U159" s="2">
        <v>47</v>
      </c>
      <c r="V159" s="4">
        <v>0.95</v>
      </c>
      <c r="W159" s="2" t="s">
        <v>363</v>
      </c>
      <c r="X159" s="16"/>
      <c r="Y159" s="16"/>
    </row>
    <row r="160" spans="1:26" s="2" customFormat="1" x14ac:dyDescent="0.35">
      <c r="A16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160" s="19" t="s">
        <v>340</v>
      </c>
      <c r="C160" s="12" t="s">
        <v>75</v>
      </c>
      <c r="D160" s="15" t="s">
        <v>359</v>
      </c>
      <c r="E160" s="15">
        <v>112128130</v>
      </c>
      <c r="F16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CL_OC_MEN_PRINT51_BLACK_112128130_58-5XL_(4XL)</v>
      </c>
      <c r="G16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58-5XL 112128130 (Print51) (4XL)</v>
      </c>
      <c r="H160" s="58">
        <v>11990</v>
      </c>
      <c r="I160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16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60" s="16"/>
      <c r="L160" s="5" t="s">
        <v>106</v>
      </c>
      <c r="M160" s="5"/>
      <c r="N160" s="5" t="s">
        <v>189</v>
      </c>
      <c r="O160" s="2" t="s">
        <v>70</v>
      </c>
      <c r="P160" s="2" t="s">
        <v>65</v>
      </c>
      <c r="R160" s="2" t="s">
        <v>105</v>
      </c>
      <c r="S160" s="2" t="s">
        <v>118</v>
      </c>
      <c r="T160" s="2" t="s">
        <v>67</v>
      </c>
      <c r="U160" s="2">
        <v>47</v>
      </c>
      <c r="V160" s="4">
        <v>0.95</v>
      </c>
      <c r="W160" s="2" t="s">
        <v>363</v>
      </c>
      <c r="X160" s="16"/>
      <c r="Y160" s="16"/>
    </row>
    <row r="161" spans="1:25" s="2" customFormat="1" x14ac:dyDescent="0.35">
      <c r="A16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161" s="19" t="s">
        <v>340</v>
      </c>
      <c r="C161" s="12" t="s">
        <v>75</v>
      </c>
      <c r="D161" s="15" t="s">
        <v>360</v>
      </c>
      <c r="E161" s="15">
        <v>112128130</v>
      </c>
      <c r="F16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CL_OC_MEN_PRINT51_BLACK_112128130_60-6XL_(4XL)</v>
      </c>
      <c r="G16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60-6XL 112128130 (Print51) (4XL)</v>
      </c>
      <c r="H161" s="58">
        <v>11990</v>
      </c>
      <c r="I161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16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61" s="16"/>
      <c r="L161" s="5" t="s">
        <v>106</v>
      </c>
      <c r="M161" s="5"/>
      <c r="N161" s="5" t="s">
        <v>189</v>
      </c>
      <c r="O161" s="2" t="s">
        <v>70</v>
      </c>
      <c r="P161" s="2" t="s">
        <v>65</v>
      </c>
      <c r="R161" s="2" t="s">
        <v>105</v>
      </c>
      <c r="S161" s="2" t="s">
        <v>118</v>
      </c>
      <c r="T161" s="2" t="s">
        <v>67</v>
      </c>
      <c r="U161" s="2">
        <v>47</v>
      </c>
      <c r="V161" s="4">
        <v>0.95</v>
      </c>
      <c r="W161" s="2" t="s">
        <v>363</v>
      </c>
      <c r="X161" s="16"/>
      <c r="Y161" s="16"/>
    </row>
    <row r="162" spans="1:25" s="2" customFormat="1" x14ac:dyDescent="0.35">
      <c r="A16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162" s="19" t="s">
        <v>340</v>
      </c>
      <c r="C162" s="12" t="s">
        <v>75</v>
      </c>
      <c r="D162" s="15" t="s">
        <v>361</v>
      </c>
      <c r="E162" s="15">
        <v>112128130</v>
      </c>
      <c r="F16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CL_OC_MEN_PRINT51_BLACK_112128130_62-7XL_(4XL)</v>
      </c>
      <c r="G16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62-7XL 112128130 (Print51) (4XL)</v>
      </c>
      <c r="H162" s="58">
        <v>11990</v>
      </c>
      <c r="I162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16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62" s="16"/>
      <c r="L162" s="5" t="s">
        <v>106</v>
      </c>
      <c r="M162" s="5"/>
      <c r="N162" s="5" t="s">
        <v>189</v>
      </c>
      <c r="O162" s="2" t="s">
        <v>70</v>
      </c>
      <c r="P162" s="2" t="s">
        <v>65</v>
      </c>
      <c r="R162" s="2" t="s">
        <v>105</v>
      </c>
      <c r="S162" s="2" t="s">
        <v>118</v>
      </c>
      <c r="T162" s="2" t="s">
        <v>67</v>
      </c>
      <c r="U162" s="2">
        <v>47</v>
      </c>
      <c r="V162" s="4">
        <v>0.95</v>
      </c>
      <c r="W162" s="2" t="s">
        <v>363</v>
      </c>
      <c r="X162" s="16"/>
      <c r="Y162" s="16"/>
    </row>
    <row r="163" spans="1:25" s="2" customFormat="1" x14ac:dyDescent="0.35">
      <c r="A16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163" s="19"/>
      <c r="C163" s="29"/>
      <c r="D163" s="29"/>
      <c r="E163" s="17" t="str">
        <f>_xlfn.XLOOKUP(B_m_02_SKU[[#This Row],[SKU_key]],[2]!ORder16.6.25334549[SKU_key],[2]!ORder16.6.25334549[Artikul
kaspi],"",0,1)</f>
        <v/>
      </c>
      <c r="F163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16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163" s="67"/>
      <c r="I163" s="66"/>
      <c r="J16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163" s="17"/>
      <c r="L163" s="5"/>
      <c r="M163" s="5"/>
      <c r="N163" s="5"/>
      <c r="V163" s="4"/>
      <c r="X163" s="17"/>
      <c r="Y163" s="16"/>
    </row>
    <row r="164" spans="1:25" s="2" customFormat="1" x14ac:dyDescent="0.35">
      <c r="A16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CL_OC_MEN_PRINT51_BLACK_S</v>
      </c>
      <c r="B164" s="19" t="s">
        <v>340</v>
      </c>
      <c r="C164" s="12" t="s">
        <v>71</v>
      </c>
      <c r="D164" s="15" t="s">
        <v>341</v>
      </c>
      <c r="E164" s="15">
        <v>103217238</v>
      </c>
      <c r="F16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CL_OC_MEN_PRINT51_BLACK_103217238_42/S_(S)</v>
      </c>
      <c r="G16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42/S 103217238 (Print51) (S)</v>
      </c>
      <c r="H164" s="58">
        <v>11990</v>
      </c>
      <c r="I164" s="66">
        <f>_xlfn.XLOOKUP(B_m_02_SKU[[#This Row],[Kaspi_art_1]],'[1]finder 8 print'!$J:$J,'[1]finder 8 print'!$Q:$Q,"",0,1)*_xlfn.XLOOKUP(B_m_02_SKU[[#This Row],[MY_SIZE]],'[1]finder 8 print'!$A$7:$A$13,'[1]finder 8 print'!$C$7:$C$13,"",0,1)</f>
        <v>301.2</v>
      </c>
      <c r="J16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64" s="16"/>
      <c r="L164" s="5" t="s">
        <v>106</v>
      </c>
      <c r="M164" s="5"/>
      <c r="N164" s="5" t="s">
        <v>189</v>
      </c>
      <c r="O164" s="2" t="s">
        <v>70</v>
      </c>
      <c r="P164" s="2" t="s">
        <v>65</v>
      </c>
      <c r="R164" s="2" t="s">
        <v>105</v>
      </c>
      <c r="S164" s="2" t="s">
        <v>118</v>
      </c>
      <c r="T164" s="2" t="s">
        <v>67</v>
      </c>
      <c r="U164" s="2">
        <v>47</v>
      </c>
      <c r="V164" s="4">
        <v>0.95</v>
      </c>
      <c r="W164" s="2" t="s">
        <v>362</v>
      </c>
      <c r="X164" s="16"/>
      <c r="Y164" s="16"/>
    </row>
    <row r="165" spans="1:25" s="2" customFormat="1" x14ac:dyDescent="0.35">
      <c r="A16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165" s="19" t="s">
        <v>340</v>
      </c>
      <c r="C165" s="12" t="s">
        <v>66</v>
      </c>
      <c r="D165" s="15" t="s">
        <v>343</v>
      </c>
      <c r="E165" s="15">
        <v>103217238</v>
      </c>
      <c r="F16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CL_OC_MEN_PRINT51_BLACK_103217238_44/M_(M)</v>
      </c>
      <c r="G16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44/M 103217238 (Print51) (M)</v>
      </c>
      <c r="H165" s="58">
        <v>11990</v>
      </c>
      <c r="I165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6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65" s="16"/>
      <c r="L165" s="5" t="s">
        <v>106</v>
      </c>
      <c r="M165" s="5"/>
      <c r="N165" s="5" t="s">
        <v>189</v>
      </c>
      <c r="O165" s="2" t="s">
        <v>70</v>
      </c>
      <c r="P165" s="2" t="s">
        <v>65</v>
      </c>
      <c r="R165" s="2" t="s">
        <v>105</v>
      </c>
      <c r="S165" s="2" t="s">
        <v>118</v>
      </c>
      <c r="T165" s="2" t="s">
        <v>67</v>
      </c>
      <c r="U165" s="2">
        <v>47</v>
      </c>
      <c r="V165" s="4">
        <v>0.95</v>
      </c>
      <c r="W165" s="2" t="s">
        <v>362</v>
      </c>
      <c r="X165" s="16"/>
      <c r="Y165" s="16"/>
    </row>
    <row r="166" spans="1:25" s="2" customFormat="1" x14ac:dyDescent="0.35">
      <c r="A16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166" s="19" t="s">
        <v>340</v>
      </c>
      <c r="C166" s="12" t="s">
        <v>68</v>
      </c>
      <c r="D166" s="15" t="s">
        <v>338</v>
      </c>
      <c r="E166" s="15">
        <v>103217238</v>
      </c>
      <c r="F16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CL_OC_MEN_PRINT51_BLACK_103217238_42/44, 46_(L)</v>
      </c>
      <c r="G16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42/44, 46 103217238 (Print51) (L)</v>
      </c>
      <c r="H166" s="58">
        <v>11990</v>
      </c>
      <c r="I166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6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66" s="16"/>
      <c r="L166" s="5" t="s">
        <v>106</v>
      </c>
      <c r="M166" s="5"/>
      <c r="N166" s="5" t="s">
        <v>189</v>
      </c>
      <c r="O166" s="2" t="s">
        <v>70</v>
      </c>
      <c r="P166" s="2" t="s">
        <v>65</v>
      </c>
      <c r="R166" s="2" t="s">
        <v>105</v>
      </c>
      <c r="S166" s="2" t="s">
        <v>118</v>
      </c>
      <c r="T166" s="2" t="s">
        <v>67</v>
      </c>
      <c r="U166" s="2">
        <v>47</v>
      </c>
      <c r="V166" s="4">
        <v>0.95</v>
      </c>
      <c r="W166" s="2" t="s">
        <v>362</v>
      </c>
      <c r="X166" s="16"/>
      <c r="Y166" s="16"/>
    </row>
    <row r="167" spans="1:25" s="2" customFormat="1" x14ac:dyDescent="0.35">
      <c r="A16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167" s="19" t="s">
        <v>340</v>
      </c>
      <c r="C167" s="12" t="s">
        <v>68</v>
      </c>
      <c r="D167" s="15" t="s">
        <v>339</v>
      </c>
      <c r="E167" s="15">
        <v>103217238</v>
      </c>
      <c r="F16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CL_OC_MEN_PRINT51_BLACK_103217238_46/L_(L)</v>
      </c>
      <c r="G16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46/L 103217238 (Print51) (L)</v>
      </c>
      <c r="H167" s="58">
        <v>11990</v>
      </c>
      <c r="I167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6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67" s="16"/>
      <c r="L167" s="5" t="s">
        <v>106</v>
      </c>
      <c r="M167" s="5"/>
      <c r="N167" s="5" t="s">
        <v>189</v>
      </c>
      <c r="O167" s="2" t="s">
        <v>70</v>
      </c>
      <c r="P167" s="2" t="s">
        <v>65</v>
      </c>
      <c r="R167" s="2" t="s">
        <v>105</v>
      </c>
      <c r="S167" s="2" t="s">
        <v>118</v>
      </c>
      <c r="T167" s="2" t="s">
        <v>67</v>
      </c>
      <c r="U167" s="2">
        <v>47</v>
      </c>
      <c r="V167" s="4">
        <v>0.95</v>
      </c>
      <c r="W167" s="2" t="s">
        <v>362</v>
      </c>
      <c r="X167" s="16"/>
      <c r="Y167" s="16"/>
    </row>
    <row r="168" spans="1:25" s="2" customFormat="1" x14ac:dyDescent="0.35">
      <c r="A16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168" s="19" t="s">
        <v>340</v>
      </c>
      <c r="C168" s="12" t="s">
        <v>72</v>
      </c>
      <c r="D168" s="15" t="s">
        <v>342</v>
      </c>
      <c r="E168" s="15">
        <v>103217238</v>
      </c>
      <c r="F16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CL_OC_MEN_PRINT51_BLACK_103217238_44/46, 48_(XL)</v>
      </c>
      <c r="G16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44/46, 48 103217238 (Print51) (XL)</v>
      </c>
      <c r="H168" s="58">
        <v>11990</v>
      </c>
      <c r="I168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6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68" s="16"/>
      <c r="L168" s="5" t="s">
        <v>106</v>
      </c>
      <c r="M168" s="5"/>
      <c r="N168" s="5" t="s">
        <v>189</v>
      </c>
      <c r="O168" s="2" t="s">
        <v>70</v>
      </c>
      <c r="P168" s="2" t="s">
        <v>65</v>
      </c>
      <c r="R168" s="2" t="s">
        <v>105</v>
      </c>
      <c r="S168" s="2" t="s">
        <v>118</v>
      </c>
      <c r="T168" s="2" t="s">
        <v>67</v>
      </c>
      <c r="U168" s="2">
        <v>47</v>
      </c>
      <c r="V168" s="4">
        <v>0.95</v>
      </c>
      <c r="W168" s="2" t="s">
        <v>362</v>
      </c>
      <c r="X168" s="16"/>
      <c r="Y168" s="16"/>
    </row>
    <row r="169" spans="1:25" s="2" customFormat="1" x14ac:dyDescent="0.35">
      <c r="A16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169" s="19" t="s">
        <v>340</v>
      </c>
      <c r="C169" s="12" t="s">
        <v>72</v>
      </c>
      <c r="D169" s="15" t="s">
        <v>344</v>
      </c>
      <c r="E169" s="15">
        <v>103217238</v>
      </c>
      <c r="F16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CL_OC_MEN_PRINT51_BLACK_103217238_46/48, 50_(XL)</v>
      </c>
      <c r="G16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46/48, 50 103217238 (Print51) (XL)</v>
      </c>
      <c r="H169" s="58">
        <v>11990</v>
      </c>
      <c r="I169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6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69" s="16"/>
      <c r="L169" s="5" t="s">
        <v>106</v>
      </c>
      <c r="M169" s="5"/>
      <c r="N169" s="5" t="s">
        <v>189</v>
      </c>
      <c r="O169" s="2" t="s">
        <v>70</v>
      </c>
      <c r="P169" s="2" t="s">
        <v>65</v>
      </c>
      <c r="R169" s="2" t="s">
        <v>105</v>
      </c>
      <c r="S169" s="2" t="s">
        <v>118</v>
      </c>
      <c r="T169" s="2" t="s">
        <v>67</v>
      </c>
      <c r="U169" s="2">
        <v>47</v>
      </c>
      <c r="V169" s="4">
        <v>0.95</v>
      </c>
      <c r="W169" s="2" t="s">
        <v>362</v>
      </c>
      <c r="X169" s="16"/>
      <c r="Y169" s="16"/>
    </row>
    <row r="170" spans="1:25" s="2" customFormat="1" x14ac:dyDescent="0.35">
      <c r="A17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170" s="19" t="s">
        <v>340</v>
      </c>
      <c r="C170" s="12" t="s">
        <v>72</v>
      </c>
      <c r="D170" s="15" t="s">
        <v>346</v>
      </c>
      <c r="E170" s="15">
        <v>103217238</v>
      </c>
      <c r="F17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CL_OC_MEN_PRINT51_BLACK_103217238_48/XL_(XL)</v>
      </c>
      <c r="G17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48/XL 103217238 (Print51) (XL)</v>
      </c>
      <c r="H170" s="58">
        <v>11990</v>
      </c>
      <c r="I170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7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70" s="16"/>
      <c r="L170" s="5" t="s">
        <v>106</v>
      </c>
      <c r="M170" s="5"/>
      <c r="N170" s="5" t="s">
        <v>189</v>
      </c>
      <c r="O170" s="2" t="s">
        <v>70</v>
      </c>
      <c r="P170" s="2" t="s">
        <v>65</v>
      </c>
      <c r="R170" s="2" t="s">
        <v>105</v>
      </c>
      <c r="S170" s="2" t="s">
        <v>118</v>
      </c>
      <c r="T170" s="2" t="s">
        <v>67</v>
      </c>
      <c r="U170" s="2">
        <v>47</v>
      </c>
      <c r="V170" s="4">
        <v>0.95</v>
      </c>
      <c r="W170" s="2" t="s">
        <v>362</v>
      </c>
      <c r="X170" s="16"/>
      <c r="Y170" s="16"/>
    </row>
    <row r="171" spans="1:25" s="2" customFormat="1" x14ac:dyDescent="0.35">
      <c r="A17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171" s="19" t="s">
        <v>340</v>
      </c>
      <c r="C171" s="12" t="s">
        <v>72</v>
      </c>
      <c r="D171" s="15">
        <v>50</v>
      </c>
      <c r="E171" s="15">
        <v>103217238</v>
      </c>
      <c r="F17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CL_OC_MEN_PRINT51_BLACK_103217238_50_(XL)</v>
      </c>
      <c r="G17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 103217238 (Print51) (XL)</v>
      </c>
      <c r="H171" s="58">
        <v>11990</v>
      </c>
      <c r="I171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7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71" s="16"/>
      <c r="L171" s="5" t="s">
        <v>106</v>
      </c>
      <c r="M171" s="5"/>
      <c r="N171" s="5" t="s">
        <v>189</v>
      </c>
      <c r="O171" s="2" t="s">
        <v>70</v>
      </c>
      <c r="P171" s="2" t="s">
        <v>65</v>
      </c>
      <c r="R171" s="2" t="s">
        <v>105</v>
      </c>
      <c r="S171" s="2" t="s">
        <v>118</v>
      </c>
      <c r="T171" s="2" t="s">
        <v>67</v>
      </c>
      <c r="U171" s="2">
        <v>47</v>
      </c>
      <c r="V171" s="4">
        <v>0.95</v>
      </c>
      <c r="W171" s="2" t="s">
        <v>362</v>
      </c>
      <c r="X171" s="16"/>
      <c r="Y171" s="16"/>
    </row>
    <row r="172" spans="1:25" s="2" customFormat="1" x14ac:dyDescent="0.35">
      <c r="A17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172" s="19" t="s">
        <v>340</v>
      </c>
      <c r="C172" s="12" t="s">
        <v>73</v>
      </c>
      <c r="D172" s="15" t="s">
        <v>345</v>
      </c>
      <c r="E172" s="15">
        <v>103217238</v>
      </c>
      <c r="F17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CL_OC_MEN_PRINT51_BLACK_103217238_48/50, 52_(2XL)</v>
      </c>
      <c r="G17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48/50, 52 103217238 (Print51) (2XL)</v>
      </c>
      <c r="H172" s="58">
        <v>11990</v>
      </c>
      <c r="I172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7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72" s="16"/>
      <c r="L172" s="5" t="s">
        <v>106</v>
      </c>
      <c r="M172" s="5"/>
      <c r="N172" s="5" t="s">
        <v>189</v>
      </c>
      <c r="O172" s="2" t="s">
        <v>70</v>
      </c>
      <c r="P172" s="2" t="s">
        <v>65</v>
      </c>
      <c r="R172" s="2" t="s">
        <v>105</v>
      </c>
      <c r="S172" s="2" t="s">
        <v>118</v>
      </c>
      <c r="T172" s="2" t="s">
        <v>67</v>
      </c>
      <c r="U172" s="2">
        <v>47</v>
      </c>
      <c r="V172" s="4">
        <v>0.95</v>
      </c>
      <c r="W172" s="2" t="s">
        <v>362</v>
      </c>
      <c r="X172" s="16"/>
      <c r="Y172" s="16"/>
    </row>
    <row r="173" spans="1:25" s="2" customFormat="1" x14ac:dyDescent="0.35">
      <c r="A17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173" s="19" t="s">
        <v>340</v>
      </c>
      <c r="C173" s="12" t="s">
        <v>73</v>
      </c>
      <c r="D173" s="15">
        <v>52</v>
      </c>
      <c r="E173" s="15">
        <v>103217238</v>
      </c>
      <c r="F17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CL_OC_MEN_PRINT51_BLACK_103217238_52_(2XL)</v>
      </c>
      <c r="G17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 103217238 (Print51) (2XL)</v>
      </c>
      <c r="H173" s="58">
        <v>11990</v>
      </c>
      <c r="I173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7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73" s="16"/>
      <c r="L173" s="5" t="s">
        <v>106</v>
      </c>
      <c r="M173" s="5"/>
      <c r="N173" s="5" t="s">
        <v>189</v>
      </c>
      <c r="O173" s="2" t="s">
        <v>70</v>
      </c>
      <c r="P173" s="2" t="s">
        <v>65</v>
      </c>
      <c r="R173" s="2" t="s">
        <v>105</v>
      </c>
      <c r="S173" s="2" t="s">
        <v>118</v>
      </c>
      <c r="T173" s="2" t="s">
        <v>67</v>
      </c>
      <c r="U173" s="2">
        <v>47</v>
      </c>
      <c r="V173" s="4">
        <v>0.95</v>
      </c>
      <c r="W173" s="2" t="s">
        <v>362</v>
      </c>
      <c r="X173" s="16"/>
      <c r="Y173" s="16"/>
    </row>
    <row r="174" spans="1:25" s="2" customFormat="1" x14ac:dyDescent="0.35">
      <c r="A17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174" s="19" t="s">
        <v>340</v>
      </c>
      <c r="C174" s="12" t="s">
        <v>73</v>
      </c>
      <c r="D174" s="15" t="s">
        <v>349</v>
      </c>
      <c r="E174" s="15">
        <v>103217238</v>
      </c>
      <c r="F17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CL_OC_MEN_PRINT51_BLACK_103217238_50/2XL_(2XL)</v>
      </c>
      <c r="G17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50/2XL 103217238 (Print51) (2XL)</v>
      </c>
      <c r="H174" s="58">
        <v>11990</v>
      </c>
      <c r="I174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7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74" s="16"/>
      <c r="L174" s="5" t="s">
        <v>106</v>
      </c>
      <c r="M174" s="5"/>
      <c r="N174" s="5" t="s">
        <v>189</v>
      </c>
      <c r="O174" s="2" t="s">
        <v>70</v>
      </c>
      <c r="P174" s="2" t="s">
        <v>65</v>
      </c>
      <c r="R174" s="2" t="s">
        <v>105</v>
      </c>
      <c r="S174" s="2" t="s">
        <v>118</v>
      </c>
      <c r="T174" s="2" t="s">
        <v>67</v>
      </c>
      <c r="U174" s="2">
        <v>47</v>
      </c>
      <c r="V174" s="4">
        <v>0.95</v>
      </c>
      <c r="W174" s="2" t="s">
        <v>362</v>
      </c>
      <c r="X174" s="16"/>
      <c r="Y174" s="16"/>
    </row>
    <row r="175" spans="1:25" s="2" customFormat="1" x14ac:dyDescent="0.35">
      <c r="A17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175" s="19" t="s">
        <v>340</v>
      </c>
      <c r="C175" s="12" t="s">
        <v>74</v>
      </c>
      <c r="D175" s="15" t="s">
        <v>348</v>
      </c>
      <c r="E175" s="15">
        <v>103217238</v>
      </c>
      <c r="F17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CL_OC_MEN_PRINT51_BLACK_103217238_50/52, 54_(3XL)</v>
      </c>
      <c r="G17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50/52, 54 103217238 (Print51) (3XL)</v>
      </c>
      <c r="H175" s="58">
        <v>11990</v>
      </c>
      <c r="I175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7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75" s="16"/>
      <c r="L175" s="5" t="s">
        <v>106</v>
      </c>
      <c r="M175" s="5"/>
      <c r="N175" s="5" t="s">
        <v>189</v>
      </c>
      <c r="O175" s="2" t="s">
        <v>70</v>
      </c>
      <c r="P175" s="2" t="s">
        <v>65</v>
      </c>
      <c r="R175" s="2" t="s">
        <v>105</v>
      </c>
      <c r="S175" s="2" t="s">
        <v>118</v>
      </c>
      <c r="T175" s="2" t="s">
        <v>67</v>
      </c>
      <c r="U175" s="2">
        <v>47</v>
      </c>
      <c r="V175" s="4">
        <v>0.95</v>
      </c>
      <c r="W175" s="2" t="s">
        <v>362</v>
      </c>
      <c r="X175" s="16"/>
      <c r="Y175" s="16"/>
    </row>
    <row r="176" spans="1:25" s="2" customFormat="1" x14ac:dyDescent="0.35">
      <c r="A17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176" s="19" t="s">
        <v>340</v>
      </c>
      <c r="C176" s="12" t="s">
        <v>74</v>
      </c>
      <c r="D176" s="15" t="s">
        <v>350</v>
      </c>
      <c r="E176" s="15">
        <v>103217238</v>
      </c>
      <c r="F17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CL_OC_MEN_PRINT51_BLACK_103217238_52/3XL_(3XL)</v>
      </c>
      <c r="G17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52/3XL 103217238 (Print51) (3XL)</v>
      </c>
      <c r="H176" s="58">
        <v>11990</v>
      </c>
      <c r="I176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7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76" s="16"/>
      <c r="L176" s="5" t="s">
        <v>106</v>
      </c>
      <c r="M176" s="5"/>
      <c r="N176" s="5" t="s">
        <v>189</v>
      </c>
      <c r="O176" s="2" t="s">
        <v>70</v>
      </c>
      <c r="P176" s="2" t="s">
        <v>65</v>
      </c>
      <c r="R176" s="2" t="s">
        <v>105</v>
      </c>
      <c r="S176" s="2" t="s">
        <v>118</v>
      </c>
      <c r="T176" s="2" t="s">
        <v>67</v>
      </c>
      <c r="U176" s="2">
        <v>47</v>
      </c>
      <c r="V176" s="4">
        <v>0.95</v>
      </c>
      <c r="W176" s="2" t="s">
        <v>362</v>
      </c>
      <c r="X176" s="16"/>
      <c r="Y176" s="16"/>
    </row>
    <row r="177" spans="1:26" s="2" customFormat="1" x14ac:dyDescent="0.35">
      <c r="A17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177" s="19" t="s">
        <v>340</v>
      </c>
      <c r="C177" s="12" t="s">
        <v>74</v>
      </c>
      <c r="D177" s="15" t="s">
        <v>347</v>
      </c>
      <c r="E177" s="15">
        <v>103217238</v>
      </c>
      <c r="F17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CL_OC_MEN_PRINT51_BLACK_103217238_52-54/52-54_(3XL)</v>
      </c>
      <c r="G17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52-54/52-54 103217238 (Print51) (3XL)</v>
      </c>
      <c r="H177" s="58">
        <v>11990</v>
      </c>
      <c r="I177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7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77" s="16"/>
      <c r="L177" s="5" t="s">
        <v>106</v>
      </c>
      <c r="M177" s="5"/>
      <c r="N177" s="5" t="s">
        <v>189</v>
      </c>
      <c r="O177" s="2" t="s">
        <v>70</v>
      </c>
      <c r="P177" s="2" t="s">
        <v>65</v>
      </c>
      <c r="R177" s="2" t="s">
        <v>105</v>
      </c>
      <c r="S177" s="2" t="s">
        <v>118</v>
      </c>
      <c r="T177" s="2" t="s">
        <v>67</v>
      </c>
      <c r="U177" s="2">
        <v>47</v>
      </c>
      <c r="V177" s="4">
        <v>0.95</v>
      </c>
      <c r="W177" s="2" t="s">
        <v>362</v>
      </c>
      <c r="X177" s="16"/>
      <c r="Y177" s="16"/>
    </row>
    <row r="178" spans="1:26" s="2" customFormat="1" x14ac:dyDescent="0.35">
      <c r="A17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178" s="19" t="s">
        <v>340</v>
      </c>
      <c r="C178" s="12" t="s">
        <v>74</v>
      </c>
      <c r="D178" s="15">
        <v>54</v>
      </c>
      <c r="E178" s="15">
        <v>103217238</v>
      </c>
      <c r="F17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CL_OC_MEN_PRINT51_BLACK_103217238_54_(3XL)</v>
      </c>
      <c r="G17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 103217238 (Print51) (3XL)</v>
      </c>
      <c r="H178" s="58">
        <v>11990</v>
      </c>
      <c r="I178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7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78" s="16"/>
      <c r="L178" s="5" t="s">
        <v>106</v>
      </c>
      <c r="M178" s="5"/>
      <c r="N178" s="5" t="s">
        <v>189</v>
      </c>
      <c r="O178" s="2" t="s">
        <v>70</v>
      </c>
      <c r="P178" s="2" t="s">
        <v>65</v>
      </c>
      <c r="R178" s="2" t="s">
        <v>105</v>
      </c>
      <c r="S178" s="2" t="s">
        <v>118</v>
      </c>
      <c r="T178" s="2" t="s">
        <v>67</v>
      </c>
      <c r="U178" s="2">
        <v>47</v>
      </c>
      <c r="V178" s="4">
        <v>0.95</v>
      </c>
      <c r="W178" s="2" t="s">
        <v>362</v>
      </c>
      <c r="X178" s="16"/>
      <c r="Y178" s="16"/>
    </row>
    <row r="179" spans="1:26" s="2" customFormat="1" x14ac:dyDescent="0.35">
      <c r="A17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179" s="19" t="s">
        <v>340</v>
      </c>
      <c r="C179" s="12" t="s">
        <v>75</v>
      </c>
      <c r="D179" s="15" t="s">
        <v>351</v>
      </c>
      <c r="E179" s="15">
        <v>103217238</v>
      </c>
      <c r="F17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CL_OC_MEN_PRINT51_BLACK_103217238_56-58/56, 58_(4XL)</v>
      </c>
      <c r="G17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56-58/56, 58 103217238 (Print51) (4XL)</v>
      </c>
      <c r="H179" s="58">
        <v>11990</v>
      </c>
      <c r="I179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17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79" s="16"/>
      <c r="L179" s="5" t="s">
        <v>106</v>
      </c>
      <c r="M179" s="5"/>
      <c r="N179" s="5" t="s">
        <v>189</v>
      </c>
      <c r="O179" s="2" t="s">
        <v>70</v>
      </c>
      <c r="P179" s="2" t="s">
        <v>65</v>
      </c>
      <c r="R179" s="2" t="s">
        <v>105</v>
      </c>
      <c r="S179" s="2" t="s">
        <v>118</v>
      </c>
      <c r="T179" s="2" t="s">
        <v>67</v>
      </c>
      <c r="U179" s="2">
        <v>47</v>
      </c>
      <c r="V179" s="4">
        <v>0.95</v>
      </c>
      <c r="W179" s="2" t="s">
        <v>362</v>
      </c>
      <c r="X179" s="16"/>
      <c r="Y179" s="16"/>
    </row>
    <row r="180" spans="1:26" s="2" customFormat="1" x14ac:dyDescent="0.35">
      <c r="A18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CL_OC_MEN_PRINT51_BLACK_S</v>
      </c>
      <c r="B180" s="19" t="s">
        <v>340</v>
      </c>
      <c r="C180" s="12" t="s">
        <v>71</v>
      </c>
      <c r="D180" s="15">
        <v>42</v>
      </c>
      <c r="E180" s="15">
        <v>108382478</v>
      </c>
      <c r="F18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CL_OC_MEN_PRINT51_BLACK_108382478_42_(S)</v>
      </c>
      <c r="G18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 108382478 (Print51) (S)</v>
      </c>
      <c r="H180" s="58">
        <v>11990</v>
      </c>
      <c r="I180" s="66">
        <f>_xlfn.XLOOKUP(B_m_02_SKU[[#This Row],[Kaspi_art_1]],'[1]finder 8 print'!$J:$J,'[1]finder 8 print'!$Q:$Q,"",0,1)*_xlfn.XLOOKUP(B_m_02_SKU[[#This Row],[MY_SIZE]],'[1]finder 8 print'!$A$7:$A$13,'[1]finder 8 print'!$C$7:$C$13,"",0,1)</f>
        <v>295.8</v>
      </c>
      <c r="J18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80" s="16"/>
      <c r="L180" s="5" t="s">
        <v>106</v>
      </c>
      <c r="M180" s="5"/>
      <c r="N180" s="5" t="s">
        <v>189</v>
      </c>
      <c r="O180" s="2" t="s">
        <v>70</v>
      </c>
      <c r="P180" s="2" t="s">
        <v>65</v>
      </c>
      <c r="R180" s="2" t="s">
        <v>105</v>
      </c>
      <c r="S180" s="2" t="s">
        <v>118</v>
      </c>
      <c r="T180" s="2" t="s">
        <v>67</v>
      </c>
      <c r="U180" s="2">
        <v>47</v>
      </c>
      <c r="V180" s="4">
        <v>0.95</v>
      </c>
      <c r="W180" s="2" t="s">
        <v>362</v>
      </c>
      <c r="X180" s="16"/>
      <c r="Y180" s="16"/>
    </row>
    <row r="181" spans="1:26" s="2" customFormat="1" x14ac:dyDescent="0.35">
      <c r="A18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181" s="19" t="s">
        <v>340</v>
      </c>
      <c r="C181" s="12" t="s">
        <v>66</v>
      </c>
      <c r="D181" s="15">
        <v>44</v>
      </c>
      <c r="E181" s="15">
        <v>108382478</v>
      </c>
      <c r="F18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CL_OC_MEN_PRINT51_BLACK_108382478_44_(M)</v>
      </c>
      <c r="G18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 108382478 (Print51) (M)</v>
      </c>
      <c r="H181" s="58">
        <v>11990</v>
      </c>
      <c r="I181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18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81" s="16"/>
      <c r="L181" s="5" t="s">
        <v>106</v>
      </c>
      <c r="M181" s="5"/>
      <c r="N181" s="5" t="s">
        <v>189</v>
      </c>
      <c r="O181" s="2" t="s">
        <v>70</v>
      </c>
      <c r="P181" s="2" t="s">
        <v>65</v>
      </c>
      <c r="R181" s="2" t="s">
        <v>105</v>
      </c>
      <c r="S181" s="2" t="s">
        <v>118</v>
      </c>
      <c r="T181" s="2" t="s">
        <v>67</v>
      </c>
      <c r="U181" s="2">
        <v>47</v>
      </c>
      <c r="V181" s="4">
        <v>0.95</v>
      </c>
      <c r="W181" s="2" t="s">
        <v>362</v>
      </c>
      <c r="X181" s="16"/>
      <c r="Y181" s="16"/>
    </row>
    <row r="182" spans="1:26" s="2" customFormat="1" x14ac:dyDescent="0.35">
      <c r="A18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182" s="19" t="s">
        <v>340</v>
      </c>
      <c r="C182" s="12" t="s">
        <v>68</v>
      </c>
      <c r="D182" s="15">
        <v>46</v>
      </c>
      <c r="E182" s="15">
        <v>108382478</v>
      </c>
      <c r="F18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CL_OC_MEN_PRINT51_BLACK_108382478_46_(L)</v>
      </c>
      <c r="G18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108382478 (Print51) (L)</v>
      </c>
      <c r="H182" s="58">
        <v>11990</v>
      </c>
      <c r="I182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18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82" s="16"/>
      <c r="L182" s="5" t="s">
        <v>106</v>
      </c>
      <c r="M182" s="5"/>
      <c r="N182" s="5" t="s">
        <v>189</v>
      </c>
      <c r="O182" s="2" t="s">
        <v>70</v>
      </c>
      <c r="P182" s="2" t="s">
        <v>65</v>
      </c>
      <c r="R182" s="2" t="s">
        <v>105</v>
      </c>
      <c r="S182" s="2" t="s">
        <v>118</v>
      </c>
      <c r="T182" s="2" t="s">
        <v>67</v>
      </c>
      <c r="U182" s="2">
        <v>47</v>
      </c>
      <c r="V182" s="4">
        <v>0.95</v>
      </c>
      <c r="W182" s="2" t="s">
        <v>362</v>
      </c>
      <c r="X182" s="16"/>
      <c r="Y182" s="16"/>
    </row>
    <row r="183" spans="1:26" s="2" customFormat="1" x14ac:dyDescent="0.35">
      <c r="A18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183" s="19" t="s">
        <v>340</v>
      </c>
      <c r="C183" s="12" t="s">
        <v>72</v>
      </c>
      <c r="D183" s="15">
        <v>48</v>
      </c>
      <c r="E183" s="15">
        <v>108382478</v>
      </c>
      <c r="F18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CL_OC_MEN_PRINT51_BLACK_108382478_48_(XL)</v>
      </c>
      <c r="G18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 108382478 (Print51) (XL)</v>
      </c>
      <c r="H183" s="58">
        <v>11990</v>
      </c>
      <c r="I183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18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83" s="16"/>
      <c r="L183" s="5" t="s">
        <v>106</v>
      </c>
      <c r="M183" s="5"/>
      <c r="N183" s="5" t="s">
        <v>189</v>
      </c>
      <c r="O183" s="2" t="s">
        <v>70</v>
      </c>
      <c r="P183" s="2" t="s">
        <v>65</v>
      </c>
      <c r="R183" s="2" t="s">
        <v>105</v>
      </c>
      <c r="S183" s="2" t="s">
        <v>118</v>
      </c>
      <c r="T183" s="2" t="s">
        <v>67</v>
      </c>
      <c r="U183" s="2">
        <v>47</v>
      </c>
      <c r="V183" s="4">
        <v>0.95</v>
      </c>
      <c r="W183" s="2" t="s">
        <v>362</v>
      </c>
      <c r="X183" s="16"/>
      <c r="Y183" s="16"/>
    </row>
    <row r="184" spans="1:26" s="2" customFormat="1" x14ac:dyDescent="0.35">
      <c r="A18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184" s="19" t="s">
        <v>340</v>
      </c>
      <c r="C184" s="12" t="s">
        <v>72</v>
      </c>
      <c r="D184" s="15">
        <v>50</v>
      </c>
      <c r="E184" s="15">
        <v>108382478</v>
      </c>
      <c r="F18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CL_OC_MEN_PRINT51_BLACK_108382478_50_(XL)</v>
      </c>
      <c r="G18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 108382478 (Print51) (XL)</v>
      </c>
      <c r="H184" s="58">
        <v>11990</v>
      </c>
      <c r="I184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18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84" s="16"/>
      <c r="L184" s="5" t="s">
        <v>106</v>
      </c>
      <c r="M184" s="5"/>
      <c r="N184" s="5" t="s">
        <v>189</v>
      </c>
      <c r="O184" s="2" t="s">
        <v>70</v>
      </c>
      <c r="P184" s="2" t="s">
        <v>65</v>
      </c>
      <c r="R184" s="2" t="s">
        <v>105</v>
      </c>
      <c r="S184" s="2" t="s">
        <v>118</v>
      </c>
      <c r="T184" s="2" t="s">
        <v>67</v>
      </c>
      <c r="U184" s="2">
        <v>47</v>
      </c>
      <c r="V184" s="4">
        <v>0.95</v>
      </c>
      <c r="W184" s="2" t="s">
        <v>362</v>
      </c>
      <c r="X184" s="16"/>
      <c r="Y184" s="16"/>
    </row>
    <row r="185" spans="1:26" s="2" customFormat="1" x14ac:dyDescent="0.35">
      <c r="A18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185" s="19" t="s">
        <v>340</v>
      </c>
      <c r="C185" s="12" t="s">
        <v>73</v>
      </c>
      <c r="D185" s="15">
        <v>52</v>
      </c>
      <c r="E185" s="15">
        <v>108382478</v>
      </c>
      <c r="F18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CL_OC_MEN_PRINT51_BLACK_108382478_52_(2XL)</v>
      </c>
      <c r="G18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 108382478 (Print51) (2XL)</v>
      </c>
      <c r="H185" s="58">
        <v>11990</v>
      </c>
      <c r="I185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18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85" s="16"/>
      <c r="L185" s="5" t="s">
        <v>106</v>
      </c>
      <c r="M185" s="5"/>
      <c r="N185" s="5" t="s">
        <v>189</v>
      </c>
      <c r="O185" s="2" t="s">
        <v>70</v>
      </c>
      <c r="P185" s="2" t="s">
        <v>65</v>
      </c>
      <c r="R185" s="2" t="s">
        <v>105</v>
      </c>
      <c r="S185" s="2" t="s">
        <v>118</v>
      </c>
      <c r="T185" s="2" t="s">
        <v>67</v>
      </c>
      <c r="U185" s="2">
        <v>47</v>
      </c>
      <c r="V185" s="4">
        <v>0.95</v>
      </c>
      <c r="W185" s="2" t="s">
        <v>362</v>
      </c>
      <c r="X185" s="16"/>
      <c r="Y185" s="16"/>
    </row>
    <row r="186" spans="1:26" s="2" customFormat="1" x14ac:dyDescent="0.35">
      <c r="A18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186" s="19" t="s">
        <v>340</v>
      </c>
      <c r="C186" s="12" t="s">
        <v>74</v>
      </c>
      <c r="D186" s="15">
        <v>54</v>
      </c>
      <c r="E186" s="15">
        <v>108382478</v>
      </c>
      <c r="F18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CL_OC_MEN_PRINT51_BLACK_108382478_54_(3XL)</v>
      </c>
      <c r="G18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 108382478 (Print51) (3XL)</v>
      </c>
      <c r="H186" s="58">
        <v>11990</v>
      </c>
      <c r="I186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18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86" s="16"/>
      <c r="L186" s="5" t="s">
        <v>106</v>
      </c>
      <c r="M186" s="5"/>
      <c r="N186" s="5" t="s">
        <v>189</v>
      </c>
      <c r="O186" s="2" t="s">
        <v>70</v>
      </c>
      <c r="P186" s="2" t="s">
        <v>65</v>
      </c>
      <c r="R186" s="2" t="s">
        <v>105</v>
      </c>
      <c r="S186" s="2" t="s">
        <v>118</v>
      </c>
      <c r="T186" s="2" t="s">
        <v>67</v>
      </c>
      <c r="U186" s="2">
        <v>47</v>
      </c>
      <c r="V186" s="4">
        <v>0.95</v>
      </c>
      <c r="W186" s="2" t="s">
        <v>362</v>
      </c>
      <c r="X186" s="16"/>
      <c r="Y186" s="16"/>
    </row>
    <row r="187" spans="1:26" s="2" customFormat="1" x14ac:dyDescent="0.35">
      <c r="A18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187" s="19" t="s">
        <v>340</v>
      </c>
      <c r="C187" s="12" t="s">
        <v>74</v>
      </c>
      <c r="D187" s="15">
        <v>56</v>
      </c>
      <c r="E187" s="15">
        <v>108382478</v>
      </c>
      <c r="F18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CL_OC_MEN_PRINT51_BLACK_108382478_56_(3XL)</v>
      </c>
      <c r="G18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 108382478 (Print51) (3XL)</v>
      </c>
      <c r="H187" s="58">
        <v>11990</v>
      </c>
      <c r="I187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18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87" s="16"/>
      <c r="L187" s="5" t="s">
        <v>106</v>
      </c>
      <c r="M187" s="5"/>
      <c r="N187" s="5" t="s">
        <v>189</v>
      </c>
      <c r="O187" s="2" t="s">
        <v>70</v>
      </c>
      <c r="P187" s="2" t="s">
        <v>65</v>
      </c>
      <c r="R187" s="2" t="s">
        <v>105</v>
      </c>
      <c r="S187" s="2" t="s">
        <v>118</v>
      </c>
      <c r="T187" s="2" t="s">
        <v>67</v>
      </c>
      <c r="U187" s="2">
        <v>47</v>
      </c>
      <c r="V187" s="4">
        <v>0.95</v>
      </c>
      <c r="W187" s="2" t="s">
        <v>362</v>
      </c>
      <c r="X187" s="16"/>
      <c r="Y187" s="16"/>
    </row>
    <row r="188" spans="1:26" s="2" customFormat="1" x14ac:dyDescent="0.35">
      <c r="A18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188" s="19" t="s">
        <v>340</v>
      </c>
      <c r="C188" s="12" t="s">
        <v>75</v>
      </c>
      <c r="D188" s="15">
        <v>58</v>
      </c>
      <c r="E188" s="15">
        <v>108382478</v>
      </c>
      <c r="F18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CL_OC_MEN_PRINT51_BLACK_108382478_58_(4XL)</v>
      </c>
      <c r="G18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58 108382478 (Print51) (4XL)</v>
      </c>
      <c r="H188" s="58">
        <v>11990</v>
      </c>
      <c r="I188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18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88" s="16"/>
      <c r="L188" s="5" t="s">
        <v>106</v>
      </c>
      <c r="M188" s="5"/>
      <c r="N188" s="5" t="s">
        <v>189</v>
      </c>
      <c r="O188" s="2" t="s">
        <v>70</v>
      </c>
      <c r="P188" s="2" t="s">
        <v>65</v>
      </c>
      <c r="R188" s="2" t="s">
        <v>105</v>
      </c>
      <c r="S188" s="2" t="s">
        <v>118</v>
      </c>
      <c r="T188" s="2" t="s">
        <v>67</v>
      </c>
      <c r="U188" s="2">
        <v>47</v>
      </c>
      <c r="V188" s="4">
        <v>0.95</v>
      </c>
      <c r="W188" s="2" t="s">
        <v>362</v>
      </c>
      <c r="X188" s="16"/>
      <c r="Y188" s="16"/>
    </row>
    <row r="189" spans="1:26" s="2" customFormat="1" x14ac:dyDescent="0.35">
      <c r="A18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189" s="19" t="s">
        <v>340</v>
      </c>
      <c r="C189" s="12" t="s">
        <v>75</v>
      </c>
      <c r="D189" s="15">
        <v>60</v>
      </c>
      <c r="E189" s="15">
        <v>108382478</v>
      </c>
      <c r="F18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CL_OC_MEN_PRINT51_BLACK_108382478_60_(4XL)</v>
      </c>
      <c r="G18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60 108382478 (Print51) (4XL)</v>
      </c>
      <c r="H189" s="58">
        <v>11990</v>
      </c>
      <c r="I189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18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89" s="16"/>
      <c r="L189" s="5" t="s">
        <v>106</v>
      </c>
      <c r="M189" s="5"/>
      <c r="N189" s="5" t="s">
        <v>189</v>
      </c>
      <c r="O189" s="2" t="s">
        <v>70</v>
      </c>
      <c r="P189" s="2" t="s">
        <v>65</v>
      </c>
      <c r="R189" s="2" t="s">
        <v>105</v>
      </c>
      <c r="S189" s="2" t="s">
        <v>118</v>
      </c>
      <c r="T189" s="2" t="s">
        <v>67</v>
      </c>
      <c r="U189" s="2">
        <v>47</v>
      </c>
      <c r="V189" s="4">
        <v>0.95</v>
      </c>
      <c r="W189" s="2" t="s">
        <v>362</v>
      </c>
      <c r="X189" s="16"/>
      <c r="Y189" s="16"/>
    </row>
    <row r="190" spans="1:26" s="2" customFormat="1" x14ac:dyDescent="0.35">
      <c r="A19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CL_OC_MEN_PRINT51_BLACK_S</v>
      </c>
      <c r="B190" s="19" t="s">
        <v>340</v>
      </c>
      <c r="C190" s="12" t="s">
        <v>71</v>
      </c>
      <c r="D190" s="15">
        <v>42</v>
      </c>
      <c r="E190" s="15">
        <v>120939888</v>
      </c>
      <c r="F19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CL_OC_MEN_PRINT51_BLACK_120939888_42_(S)</v>
      </c>
      <c r="G19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 120939888 (Print51) (S)</v>
      </c>
      <c r="H190" s="58">
        <v>11990</v>
      </c>
      <c r="I190" s="66">
        <f>_xlfn.XLOOKUP(B_m_02_SKU[[#This Row],[Kaspi_art_1]],'[1]finder 8 print'!$J:$J,'[1]finder 8 print'!$Q:$Q,"",0,1)*_xlfn.XLOOKUP(B_m_02_SKU[[#This Row],[MY_SIZE]],'[1]finder 8 print'!$A$7:$A$13,'[1]finder 8 print'!$C$7:$C$13,"",0,1)</f>
        <v>286.64999999999998</v>
      </c>
      <c r="J19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90" s="16"/>
      <c r="L190" s="5" t="s">
        <v>106</v>
      </c>
      <c r="M190" s="5"/>
      <c r="N190" s="5" t="s">
        <v>189</v>
      </c>
      <c r="O190" s="2" t="s">
        <v>70</v>
      </c>
      <c r="P190" s="2" t="s">
        <v>65</v>
      </c>
      <c r="R190" s="2" t="s">
        <v>105</v>
      </c>
      <c r="S190" s="2" t="s">
        <v>118</v>
      </c>
      <c r="T190" s="2" t="s">
        <v>67</v>
      </c>
      <c r="U190" s="2">
        <v>47</v>
      </c>
      <c r="V190" s="4">
        <v>0.95</v>
      </c>
      <c r="W190" s="2" t="s">
        <v>362</v>
      </c>
      <c r="X190" s="16"/>
      <c r="Y190" s="16"/>
      <c r="Z190" s="16"/>
    </row>
    <row r="191" spans="1:26" s="2" customFormat="1" x14ac:dyDescent="0.35">
      <c r="A19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191" s="19" t="s">
        <v>340</v>
      </c>
      <c r="C191" s="12" t="s">
        <v>66</v>
      </c>
      <c r="D191" s="15">
        <v>44</v>
      </c>
      <c r="E191" s="15">
        <v>120939888</v>
      </c>
      <c r="F19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CL_OC_MEN_PRINT51_BLACK_120939888_44_(M)</v>
      </c>
      <c r="G19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 120939888 (Print51) (M)</v>
      </c>
      <c r="H191" s="58">
        <v>11990</v>
      </c>
      <c r="I191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19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91" s="16"/>
      <c r="L191" s="5" t="s">
        <v>106</v>
      </c>
      <c r="M191" s="5"/>
      <c r="N191" s="5" t="s">
        <v>189</v>
      </c>
      <c r="O191" s="2" t="s">
        <v>70</v>
      </c>
      <c r="P191" s="2" t="s">
        <v>65</v>
      </c>
      <c r="R191" s="2" t="s">
        <v>105</v>
      </c>
      <c r="S191" s="2" t="s">
        <v>118</v>
      </c>
      <c r="T191" s="2" t="s">
        <v>67</v>
      </c>
      <c r="U191" s="2">
        <v>47</v>
      </c>
      <c r="V191" s="4">
        <v>0.95</v>
      </c>
      <c r="W191" s="2" t="s">
        <v>362</v>
      </c>
      <c r="X191" s="16"/>
      <c r="Y191" s="16"/>
    </row>
    <row r="192" spans="1:26" s="2" customFormat="1" x14ac:dyDescent="0.35">
      <c r="A19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192" s="19" t="s">
        <v>340</v>
      </c>
      <c r="C192" s="12" t="s">
        <v>68</v>
      </c>
      <c r="D192" s="15">
        <v>46</v>
      </c>
      <c r="E192" s="15">
        <v>120939888</v>
      </c>
      <c r="F19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CL_OC_MEN_PRINT51_BLACK_120939888_46_(L)</v>
      </c>
      <c r="G19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120939888 (Print51) (L)</v>
      </c>
      <c r="H192" s="58">
        <v>11990</v>
      </c>
      <c r="I192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19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92" s="16"/>
      <c r="L192" s="5" t="s">
        <v>106</v>
      </c>
      <c r="M192" s="5"/>
      <c r="N192" s="5" t="s">
        <v>189</v>
      </c>
      <c r="O192" s="2" t="s">
        <v>70</v>
      </c>
      <c r="P192" s="2" t="s">
        <v>65</v>
      </c>
      <c r="R192" s="2" t="s">
        <v>105</v>
      </c>
      <c r="S192" s="2" t="s">
        <v>118</v>
      </c>
      <c r="T192" s="2" t="s">
        <v>67</v>
      </c>
      <c r="U192" s="2">
        <v>47</v>
      </c>
      <c r="V192" s="4">
        <v>0.95</v>
      </c>
      <c r="W192" s="2" t="s">
        <v>362</v>
      </c>
      <c r="X192" s="16"/>
      <c r="Y192" s="16"/>
    </row>
    <row r="193" spans="1:26" s="2" customFormat="1" x14ac:dyDescent="0.35">
      <c r="A19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193" s="19" t="s">
        <v>340</v>
      </c>
      <c r="C193" s="12" t="s">
        <v>72</v>
      </c>
      <c r="D193" s="15">
        <v>48</v>
      </c>
      <c r="E193" s="15">
        <v>120939888</v>
      </c>
      <c r="F19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CL_OC_MEN_PRINT51_BLACK_120939888_48_(XL)</v>
      </c>
      <c r="G19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 120939888 (Print51) (XL)</v>
      </c>
      <c r="H193" s="58">
        <v>11990</v>
      </c>
      <c r="I193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19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93" s="16"/>
      <c r="L193" s="5" t="s">
        <v>106</v>
      </c>
      <c r="M193" s="5"/>
      <c r="N193" s="5" t="s">
        <v>189</v>
      </c>
      <c r="O193" s="2" t="s">
        <v>70</v>
      </c>
      <c r="P193" s="2" t="s">
        <v>65</v>
      </c>
      <c r="R193" s="2" t="s">
        <v>105</v>
      </c>
      <c r="S193" s="2" t="s">
        <v>118</v>
      </c>
      <c r="T193" s="2" t="s">
        <v>67</v>
      </c>
      <c r="U193" s="2">
        <v>47</v>
      </c>
      <c r="V193" s="4">
        <v>0.95</v>
      </c>
      <c r="W193" s="2" t="s">
        <v>362</v>
      </c>
      <c r="X193" s="16"/>
      <c r="Y193" s="16"/>
    </row>
    <row r="194" spans="1:26" s="2" customFormat="1" x14ac:dyDescent="0.35">
      <c r="A19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194" s="19" t="s">
        <v>340</v>
      </c>
      <c r="C194" s="12" t="s">
        <v>72</v>
      </c>
      <c r="D194" s="15">
        <v>50</v>
      </c>
      <c r="E194" s="15">
        <v>120939888</v>
      </c>
      <c r="F19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CL_OC_MEN_PRINT51_BLACK_120939888_50_(XL)</v>
      </c>
      <c r="G19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 120939888 (Print51) (XL)</v>
      </c>
      <c r="H194" s="58">
        <v>11990</v>
      </c>
      <c r="I194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19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94" s="16"/>
      <c r="L194" s="5" t="s">
        <v>106</v>
      </c>
      <c r="M194" s="5"/>
      <c r="N194" s="5" t="s">
        <v>189</v>
      </c>
      <c r="O194" s="2" t="s">
        <v>70</v>
      </c>
      <c r="P194" s="2" t="s">
        <v>65</v>
      </c>
      <c r="R194" s="2" t="s">
        <v>105</v>
      </c>
      <c r="S194" s="2" t="s">
        <v>118</v>
      </c>
      <c r="T194" s="2" t="s">
        <v>67</v>
      </c>
      <c r="U194" s="2">
        <v>47</v>
      </c>
      <c r="V194" s="4">
        <v>0.95</v>
      </c>
      <c r="W194" s="2" t="s">
        <v>362</v>
      </c>
      <c r="X194" s="16"/>
      <c r="Y194" s="16"/>
    </row>
    <row r="195" spans="1:26" s="2" customFormat="1" x14ac:dyDescent="0.35">
      <c r="A19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195" s="19" t="s">
        <v>340</v>
      </c>
      <c r="C195" s="12" t="s">
        <v>73</v>
      </c>
      <c r="D195" s="15">
        <v>52</v>
      </c>
      <c r="E195" s="15">
        <v>120939888</v>
      </c>
      <c r="F19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CL_OC_MEN_PRINT51_BLACK_120939888_52_(2XL)</v>
      </c>
      <c r="G19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 120939888 (Print51) (2XL)</v>
      </c>
      <c r="H195" s="58">
        <v>11990</v>
      </c>
      <c r="I195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19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95" s="16"/>
      <c r="L195" s="5" t="s">
        <v>106</v>
      </c>
      <c r="M195" s="5"/>
      <c r="N195" s="5" t="s">
        <v>189</v>
      </c>
      <c r="O195" s="2" t="s">
        <v>70</v>
      </c>
      <c r="P195" s="2" t="s">
        <v>65</v>
      </c>
      <c r="R195" s="2" t="s">
        <v>105</v>
      </c>
      <c r="S195" s="2" t="s">
        <v>118</v>
      </c>
      <c r="T195" s="2" t="s">
        <v>67</v>
      </c>
      <c r="U195" s="2">
        <v>47</v>
      </c>
      <c r="V195" s="4">
        <v>0.95</v>
      </c>
      <c r="W195" s="2" t="s">
        <v>362</v>
      </c>
      <c r="X195" s="16"/>
      <c r="Y195" s="16"/>
    </row>
    <row r="196" spans="1:26" s="2" customFormat="1" x14ac:dyDescent="0.35">
      <c r="A19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196" s="19" t="s">
        <v>340</v>
      </c>
      <c r="C196" s="12" t="s">
        <v>74</v>
      </c>
      <c r="D196" s="15">
        <v>54</v>
      </c>
      <c r="E196" s="15">
        <v>120939888</v>
      </c>
      <c r="F19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CL_OC_MEN_PRINT51_BLACK_120939888_54_(3XL)</v>
      </c>
      <c r="G19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 120939888 (Print51) (3XL)</v>
      </c>
      <c r="H196" s="58">
        <v>11990</v>
      </c>
      <c r="I196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19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96" s="16"/>
      <c r="L196" s="5" t="s">
        <v>106</v>
      </c>
      <c r="M196" s="5"/>
      <c r="N196" s="5" t="s">
        <v>189</v>
      </c>
      <c r="O196" s="2" t="s">
        <v>70</v>
      </c>
      <c r="P196" s="2" t="s">
        <v>65</v>
      </c>
      <c r="R196" s="2" t="s">
        <v>105</v>
      </c>
      <c r="S196" s="2" t="s">
        <v>118</v>
      </c>
      <c r="T196" s="2" t="s">
        <v>67</v>
      </c>
      <c r="U196" s="2">
        <v>47</v>
      </c>
      <c r="V196" s="4">
        <v>0.95</v>
      </c>
      <c r="W196" s="2" t="s">
        <v>362</v>
      </c>
      <c r="X196" s="16"/>
      <c r="Y196" s="16"/>
    </row>
    <row r="197" spans="1:26" s="2" customFormat="1" x14ac:dyDescent="0.35">
      <c r="A19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197" s="19" t="s">
        <v>340</v>
      </c>
      <c r="C197" s="12" t="s">
        <v>74</v>
      </c>
      <c r="D197" s="15">
        <v>56</v>
      </c>
      <c r="E197" s="15">
        <v>120939888</v>
      </c>
      <c r="F19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CL_OC_MEN_PRINT51_BLACK_120939888_56_(3XL)</v>
      </c>
      <c r="G19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 120939888 (Print51) (3XL)</v>
      </c>
      <c r="H197" s="58">
        <v>11990</v>
      </c>
      <c r="I197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19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97" s="16"/>
      <c r="L197" s="5" t="s">
        <v>106</v>
      </c>
      <c r="M197" s="5"/>
      <c r="N197" s="5" t="s">
        <v>189</v>
      </c>
      <c r="O197" s="2" t="s">
        <v>70</v>
      </c>
      <c r="P197" s="2" t="s">
        <v>65</v>
      </c>
      <c r="R197" s="2" t="s">
        <v>105</v>
      </c>
      <c r="S197" s="2" t="s">
        <v>118</v>
      </c>
      <c r="T197" s="2" t="s">
        <v>67</v>
      </c>
      <c r="U197" s="2">
        <v>47</v>
      </c>
      <c r="V197" s="4">
        <v>0.95</v>
      </c>
      <c r="W197" s="2" t="s">
        <v>362</v>
      </c>
      <c r="X197" s="16"/>
      <c r="Y197" s="16"/>
    </row>
    <row r="198" spans="1:26" s="2" customFormat="1" x14ac:dyDescent="0.35">
      <c r="A19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198" s="19" t="s">
        <v>340</v>
      </c>
      <c r="C198" s="12" t="s">
        <v>75</v>
      </c>
      <c r="D198" s="15">
        <v>58</v>
      </c>
      <c r="E198" s="15">
        <v>120939888</v>
      </c>
      <c r="F19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CL_OC_MEN_PRINT51_BLACK_120939888_58_(4XL)</v>
      </c>
      <c r="G19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58 120939888 (Print51) (4XL)</v>
      </c>
      <c r="H198" s="58">
        <v>11990</v>
      </c>
      <c r="I198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19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98" s="16"/>
      <c r="L198" s="5" t="s">
        <v>106</v>
      </c>
      <c r="M198" s="5"/>
      <c r="N198" s="5" t="s">
        <v>189</v>
      </c>
      <c r="O198" s="2" t="s">
        <v>70</v>
      </c>
      <c r="P198" s="2" t="s">
        <v>65</v>
      </c>
      <c r="R198" s="2" t="s">
        <v>105</v>
      </c>
      <c r="S198" s="2" t="s">
        <v>118</v>
      </c>
      <c r="T198" s="2" t="s">
        <v>67</v>
      </c>
      <c r="U198" s="2">
        <v>47</v>
      </c>
      <c r="V198" s="4">
        <v>0.95</v>
      </c>
      <c r="W198" s="2" t="s">
        <v>362</v>
      </c>
      <c r="X198" s="16"/>
      <c r="Y198" s="16"/>
    </row>
    <row r="199" spans="1:26" s="2" customFormat="1" x14ac:dyDescent="0.35">
      <c r="A19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199" s="19" t="s">
        <v>340</v>
      </c>
      <c r="C199" s="12" t="s">
        <v>75</v>
      </c>
      <c r="D199" s="15">
        <v>60</v>
      </c>
      <c r="E199" s="15">
        <v>120939888</v>
      </c>
      <c r="F19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CL_OC_MEN_PRINT51_BLACK_120939888_60_(4XL)</v>
      </c>
      <c r="G19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60 120939888 (Print51) (4XL)</v>
      </c>
      <c r="H199" s="58">
        <v>11990</v>
      </c>
      <c r="I199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19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199" s="16"/>
      <c r="L199" s="5" t="s">
        <v>106</v>
      </c>
      <c r="M199" s="5"/>
      <c r="N199" s="5" t="s">
        <v>189</v>
      </c>
      <c r="O199" s="2" t="s">
        <v>70</v>
      </c>
      <c r="P199" s="2" t="s">
        <v>65</v>
      </c>
      <c r="R199" s="2" t="s">
        <v>105</v>
      </c>
      <c r="S199" s="2" t="s">
        <v>118</v>
      </c>
      <c r="T199" s="2" t="s">
        <v>67</v>
      </c>
      <c r="U199" s="2">
        <v>47</v>
      </c>
      <c r="V199" s="4">
        <v>0.95</v>
      </c>
      <c r="W199" s="2" t="s">
        <v>362</v>
      </c>
      <c r="X199" s="16"/>
      <c r="Y199" s="16"/>
    </row>
    <row r="200" spans="1:26" s="2" customFormat="1" x14ac:dyDescent="0.35">
      <c r="A20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200" s="19" t="s">
        <v>340</v>
      </c>
      <c r="C200" s="12" t="s">
        <v>66</v>
      </c>
      <c r="D200" s="15" t="s">
        <v>352</v>
      </c>
      <c r="E200" s="15">
        <v>105133574</v>
      </c>
      <c r="F20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CL_OC_MEN_PRINT51_BLACK_105133574_42-44_(M)</v>
      </c>
      <c r="G20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42-44 105133574 (Print51) (M)</v>
      </c>
      <c r="H200" s="58">
        <v>11990</v>
      </c>
      <c r="I200" s="66">
        <f>_xlfn.XLOOKUP(B_m_02_SKU[[#This Row],[Kaspi_art_1]],'[1]finder 8 print'!$J:$J,'[1]finder 8 print'!$Q:$Q,"",0,1)*_xlfn.XLOOKUP(B_m_02_SKU[[#This Row],[MY_SIZE]],'[1]finder 8 print'!$A$7:$A$13,'[1]finder 8 print'!$C$7:$C$13,"",0,1)</f>
        <v>562.79999999999995</v>
      </c>
      <c r="J20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00" s="16"/>
      <c r="L200" s="5" t="s">
        <v>106</v>
      </c>
      <c r="M200" s="5"/>
      <c r="N200" s="5" t="s">
        <v>189</v>
      </c>
      <c r="O200" s="2" t="s">
        <v>70</v>
      </c>
      <c r="P200" s="2" t="s">
        <v>65</v>
      </c>
      <c r="R200" s="2" t="s">
        <v>105</v>
      </c>
      <c r="S200" s="2" t="s">
        <v>118</v>
      </c>
      <c r="T200" s="2" t="s">
        <v>67</v>
      </c>
      <c r="U200" s="2">
        <v>47</v>
      </c>
      <c r="V200" s="4">
        <v>0.95</v>
      </c>
      <c r="W200" s="2" t="s">
        <v>362</v>
      </c>
      <c r="X200" s="16"/>
      <c r="Y200" s="16"/>
      <c r="Z200" s="16"/>
    </row>
    <row r="201" spans="1:26" s="2" customFormat="1" x14ac:dyDescent="0.35">
      <c r="A20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201" s="19" t="s">
        <v>340</v>
      </c>
      <c r="C201" s="12" t="s">
        <v>68</v>
      </c>
      <c r="D201" s="15" t="s">
        <v>149</v>
      </c>
      <c r="E201" s="15">
        <v>105133574</v>
      </c>
      <c r="F20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CL_OC_MEN_PRINT51_BLACK_105133574_46-48_(L)</v>
      </c>
      <c r="G20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46-48 105133574 (Print51) (L)</v>
      </c>
      <c r="H201" s="58">
        <v>11990</v>
      </c>
      <c r="I201" s="66">
        <f>_xlfn.XLOOKUP(B_m_02_SKU[[#This Row],[Kaspi_art_1]],'[1]finder 8 print'!$J:$J,'[1]finder 8 print'!$Q:$Q,"",0,1)*_xlfn.XLOOKUP(B_m_02_SKU[[#This Row],[MY_SIZE]],'[1]finder 8 print'!$A$7:$A$13,'[1]finder 8 print'!$C$7:$C$13,"",0,1)</f>
        <v>562.79999999999995</v>
      </c>
      <c r="J20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01" s="16"/>
      <c r="L201" s="5" t="s">
        <v>106</v>
      </c>
      <c r="M201" s="5"/>
      <c r="N201" s="5" t="s">
        <v>189</v>
      </c>
      <c r="O201" s="2" t="s">
        <v>70</v>
      </c>
      <c r="P201" s="2" t="s">
        <v>65</v>
      </c>
      <c r="R201" s="2" t="s">
        <v>105</v>
      </c>
      <c r="S201" s="2" t="s">
        <v>118</v>
      </c>
      <c r="T201" s="2" t="s">
        <v>67</v>
      </c>
      <c r="U201" s="2">
        <v>47</v>
      </c>
      <c r="V201" s="4">
        <v>0.95</v>
      </c>
      <c r="W201" s="2" t="s">
        <v>362</v>
      </c>
      <c r="X201" s="16"/>
      <c r="Y201" s="16"/>
    </row>
    <row r="202" spans="1:26" s="2" customFormat="1" x14ac:dyDescent="0.35">
      <c r="A20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202" s="19" t="s">
        <v>340</v>
      </c>
      <c r="C202" s="12" t="s">
        <v>72</v>
      </c>
      <c r="D202" s="15" t="s">
        <v>150</v>
      </c>
      <c r="E202" s="15">
        <v>105133574</v>
      </c>
      <c r="F20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CL_OC_MEN_PRINT51_BLACK_105133574_48-50_(XL)</v>
      </c>
      <c r="G20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48-50 105133574 (Print51) (XL)</v>
      </c>
      <c r="H202" s="58">
        <v>11990</v>
      </c>
      <c r="I202" s="66">
        <f>_xlfn.XLOOKUP(B_m_02_SKU[[#This Row],[Kaspi_art_1]],'[1]finder 8 print'!$J:$J,'[1]finder 8 print'!$Q:$Q,"",0,1)*_xlfn.XLOOKUP(B_m_02_SKU[[#This Row],[MY_SIZE]],'[1]finder 8 print'!$A$7:$A$13,'[1]finder 8 print'!$C$7:$C$13,"",0,1)</f>
        <v>562.79999999999995</v>
      </c>
      <c r="J20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02" s="16"/>
      <c r="L202" s="5" t="s">
        <v>106</v>
      </c>
      <c r="M202" s="5"/>
      <c r="N202" s="5" t="s">
        <v>189</v>
      </c>
      <c r="O202" s="2" t="s">
        <v>70</v>
      </c>
      <c r="P202" s="2" t="s">
        <v>65</v>
      </c>
      <c r="R202" s="2" t="s">
        <v>105</v>
      </c>
      <c r="S202" s="2" t="s">
        <v>118</v>
      </c>
      <c r="T202" s="2" t="s">
        <v>67</v>
      </c>
      <c r="U202" s="2">
        <v>47</v>
      </c>
      <c r="V202" s="4">
        <v>0.95</v>
      </c>
      <c r="W202" s="2" t="s">
        <v>362</v>
      </c>
      <c r="X202" s="16"/>
      <c r="Y202" s="16"/>
    </row>
    <row r="203" spans="1:26" s="2" customFormat="1" x14ac:dyDescent="0.35">
      <c r="A20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203" s="19" t="s">
        <v>340</v>
      </c>
      <c r="C203" s="12" t="s">
        <v>72</v>
      </c>
      <c r="D203" s="15" t="s">
        <v>151</v>
      </c>
      <c r="E203" s="15">
        <v>105133574</v>
      </c>
      <c r="F20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CL_OC_MEN_PRINT51_BLACK_105133574_50-52_(XL)</v>
      </c>
      <c r="G20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50-52 105133574 (Print51) (XL)</v>
      </c>
      <c r="H203" s="58">
        <v>11990</v>
      </c>
      <c r="I203" s="66">
        <f>_xlfn.XLOOKUP(B_m_02_SKU[[#This Row],[Kaspi_art_1]],'[1]finder 8 print'!$J:$J,'[1]finder 8 print'!$Q:$Q,"",0,1)*_xlfn.XLOOKUP(B_m_02_SKU[[#This Row],[MY_SIZE]],'[1]finder 8 print'!$A$7:$A$13,'[1]finder 8 print'!$C$7:$C$13,"",0,1)</f>
        <v>562.79999999999995</v>
      </c>
      <c r="J20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03" s="16"/>
      <c r="L203" s="5" t="s">
        <v>106</v>
      </c>
      <c r="M203" s="5"/>
      <c r="N203" s="5" t="s">
        <v>189</v>
      </c>
      <c r="O203" s="2" t="s">
        <v>70</v>
      </c>
      <c r="P203" s="2" t="s">
        <v>65</v>
      </c>
      <c r="R203" s="2" t="s">
        <v>105</v>
      </c>
      <c r="S203" s="2" t="s">
        <v>118</v>
      </c>
      <c r="T203" s="2" t="s">
        <v>67</v>
      </c>
      <c r="U203" s="2">
        <v>47</v>
      </c>
      <c r="V203" s="4">
        <v>0.95</v>
      </c>
      <c r="W203" s="2" t="s">
        <v>362</v>
      </c>
      <c r="X203" s="16"/>
      <c r="Y203" s="16"/>
    </row>
    <row r="204" spans="1:26" s="2" customFormat="1" x14ac:dyDescent="0.35">
      <c r="A20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204" s="19" t="s">
        <v>340</v>
      </c>
      <c r="C204" s="12" t="s">
        <v>73</v>
      </c>
      <c r="D204" s="15" t="s">
        <v>152</v>
      </c>
      <c r="E204" s="15">
        <v>105133574</v>
      </c>
      <c r="F20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CL_OC_MEN_PRINT51_BLACK_105133574_52-54_(2XL)</v>
      </c>
      <c r="G20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52-54 105133574 (Print51) (2XL)</v>
      </c>
      <c r="H204" s="58">
        <v>11990</v>
      </c>
      <c r="I204" s="66">
        <f>_xlfn.XLOOKUP(B_m_02_SKU[[#This Row],[Kaspi_art_1]],'[1]finder 8 print'!$J:$J,'[1]finder 8 print'!$Q:$Q,"",0,1)*_xlfn.XLOOKUP(B_m_02_SKU[[#This Row],[MY_SIZE]],'[1]finder 8 print'!$A$7:$A$13,'[1]finder 8 print'!$C$7:$C$13,"",0,1)</f>
        <v>562.79999999999995</v>
      </c>
      <c r="J20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04" s="16"/>
      <c r="L204" s="5" t="s">
        <v>106</v>
      </c>
      <c r="M204" s="5"/>
      <c r="N204" s="5" t="s">
        <v>189</v>
      </c>
      <c r="O204" s="2" t="s">
        <v>70</v>
      </c>
      <c r="P204" s="2" t="s">
        <v>65</v>
      </c>
      <c r="R204" s="2" t="s">
        <v>105</v>
      </c>
      <c r="S204" s="2" t="s">
        <v>118</v>
      </c>
      <c r="T204" s="2" t="s">
        <v>67</v>
      </c>
      <c r="U204" s="2">
        <v>47</v>
      </c>
      <c r="V204" s="4">
        <v>0.95</v>
      </c>
      <c r="W204" s="2" t="s">
        <v>362</v>
      </c>
      <c r="X204" s="16"/>
      <c r="Y204" s="16"/>
    </row>
    <row r="205" spans="1:26" s="2" customFormat="1" x14ac:dyDescent="0.35">
      <c r="A20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205" s="19" t="s">
        <v>340</v>
      </c>
      <c r="C205" s="12" t="s">
        <v>74</v>
      </c>
      <c r="D205" s="15" t="s">
        <v>153</v>
      </c>
      <c r="E205" s="15">
        <v>105133574</v>
      </c>
      <c r="F20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CL_OC_MEN_PRINT51_BLACK_105133574_54-56_(3XL)</v>
      </c>
      <c r="G20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54-56 105133574 (Print51) (3XL)</v>
      </c>
      <c r="H205" s="58">
        <v>11990</v>
      </c>
      <c r="I205" s="66">
        <f>_xlfn.XLOOKUP(B_m_02_SKU[[#This Row],[Kaspi_art_1]],'[1]finder 8 print'!$J:$J,'[1]finder 8 print'!$Q:$Q,"",0,1)*_xlfn.XLOOKUP(B_m_02_SKU[[#This Row],[MY_SIZE]],'[1]finder 8 print'!$A$7:$A$13,'[1]finder 8 print'!$C$7:$C$13,"",0,1)</f>
        <v>562.79999999999995</v>
      </c>
      <c r="J20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05" s="16"/>
      <c r="L205" s="5" t="s">
        <v>106</v>
      </c>
      <c r="M205" s="5"/>
      <c r="N205" s="5" t="s">
        <v>189</v>
      </c>
      <c r="O205" s="2" t="s">
        <v>70</v>
      </c>
      <c r="P205" s="2" t="s">
        <v>65</v>
      </c>
      <c r="R205" s="2" t="s">
        <v>105</v>
      </c>
      <c r="S205" s="2" t="s">
        <v>118</v>
      </c>
      <c r="T205" s="2" t="s">
        <v>67</v>
      </c>
      <c r="U205" s="2">
        <v>47</v>
      </c>
      <c r="V205" s="4">
        <v>0.95</v>
      </c>
      <c r="W205" s="2" t="s">
        <v>362</v>
      </c>
      <c r="X205" s="16"/>
      <c r="Y205" s="16"/>
    </row>
    <row r="206" spans="1:26" s="2" customFormat="1" x14ac:dyDescent="0.35">
      <c r="A20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206" s="19" t="s">
        <v>340</v>
      </c>
      <c r="C206" s="12" t="s">
        <v>66</v>
      </c>
      <c r="D206" s="15" t="s">
        <v>148</v>
      </c>
      <c r="E206" s="15">
        <v>116155651</v>
      </c>
      <c r="F20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CL_OC_MEN_PRINT51_BLACK_116155651_44-46_(M)</v>
      </c>
      <c r="G20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44-46 116155651 (Print51) (M)</v>
      </c>
      <c r="H206" s="58">
        <v>11990</v>
      </c>
      <c r="I206" s="66">
        <f>_xlfn.XLOOKUP(B_m_02_SKU[[#This Row],[Kaspi_art_1]],'[1]finder 8 print'!$J:$J,'[1]finder 8 print'!$Q:$Q,"",0,1)*_xlfn.XLOOKUP(B_m_02_SKU[[#This Row],[MY_SIZE]],'[1]finder 8 print'!$A$7:$A$13,'[1]finder 8 print'!$C$7:$C$13,"",0,1)</f>
        <v>556.79999999999995</v>
      </c>
      <c r="J20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06" s="16"/>
      <c r="L206" s="5" t="s">
        <v>106</v>
      </c>
      <c r="M206" s="5"/>
      <c r="N206" s="5" t="s">
        <v>189</v>
      </c>
      <c r="O206" s="2" t="s">
        <v>70</v>
      </c>
      <c r="P206" s="2" t="s">
        <v>65</v>
      </c>
      <c r="R206" s="2" t="s">
        <v>105</v>
      </c>
      <c r="S206" s="2" t="s">
        <v>118</v>
      </c>
      <c r="T206" s="2" t="s">
        <v>67</v>
      </c>
      <c r="U206" s="2">
        <v>47</v>
      </c>
      <c r="V206" s="4">
        <v>0.95</v>
      </c>
      <c r="W206" s="2" t="s">
        <v>362</v>
      </c>
      <c r="X206" s="16"/>
      <c r="Y206" s="16"/>
      <c r="Z206" s="16"/>
    </row>
    <row r="207" spans="1:26" s="2" customFormat="1" x14ac:dyDescent="0.35">
      <c r="A20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207" s="19" t="s">
        <v>340</v>
      </c>
      <c r="C207" s="12" t="s">
        <v>68</v>
      </c>
      <c r="D207" s="15" t="s">
        <v>149</v>
      </c>
      <c r="E207" s="15">
        <v>116155651</v>
      </c>
      <c r="F20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CL_OC_MEN_PRINT51_BLACK_116155651_46-48_(L)</v>
      </c>
      <c r="G20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46-48 116155651 (Print51) (L)</v>
      </c>
      <c r="H207" s="58">
        <v>11990</v>
      </c>
      <c r="I207" s="66">
        <f>_xlfn.XLOOKUP(B_m_02_SKU[[#This Row],[Kaspi_art_1]],'[1]finder 8 print'!$J:$J,'[1]finder 8 print'!$Q:$Q,"",0,1)*_xlfn.XLOOKUP(B_m_02_SKU[[#This Row],[MY_SIZE]],'[1]finder 8 print'!$A$7:$A$13,'[1]finder 8 print'!$C$7:$C$13,"",0,1)</f>
        <v>556.79999999999995</v>
      </c>
      <c r="J20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07" s="16"/>
      <c r="L207" s="5" t="s">
        <v>106</v>
      </c>
      <c r="M207" s="5"/>
      <c r="N207" s="5" t="s">
        <v>189</v>
      </c>
      <c r="O207" s="2" t="s">
        <v>70</v>
      </c>
      <c r="P207" s="2" t="s">
        <v>65</v>
      </c>
      <c r="R207" s="2" t="s">
        <v>105</v>
      </c>
      <c r="S207" s="2" t="s">
        <v>118</v>
      </c>
      <c r="T207" s="2" t="s">
        <v>67</v>
      </c>
      <c r="U207" s="2">
        <v>47</v>
      </c>
      <c r="V207" s="4">
        <v>0.95</v>
      </c>
      <c r="W207" s="2" t="s">
        <v>362</v>
      </c>
      <c r="X207" s="16"/>
      <c r="Y207" s="16"/>
    </row>
    <row r="208" spans="1:26" s="2" customFormat="1" x14ac:dyDescent="0.35">
      <c r="A20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208" s="19" t="s">
        <v>340</v>
      </c>
      <c r="C208" s="12" t="s">
        <v>72</v>
      </c>
      <c r="D208" s="15" t="s">
        <v>150</v>
      </c>
      <c r="E208" s="15">
        <v>116155651</v>
      </c>
      <c r="F20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CL_OC_MEN_PRINT51_BLACK_116155651_48-50_(XL)</v>
      </c>
      <c r="G20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48-50 116155651 (Print51) (XL)</v>
      </c>
      <c r="H208" s="58">
        <v>11990</v>
      </c>
      <c r="I208" s="66">
        <f>_xlfn.XLOOKUP(B_m_02_SKU[[#This Row],[Kaspi_art_1]],'[1]finder 8 print'!$J:$J,'[1]finder 8 print'!$Q:$Q,"",0,1)*_xlfn.XLOOKUP(B_m_02_SKU[[#This Row],[MY_SIZE]],'[1]finder 8 print'!$A$7:$A$13,'[1]finder 8 print'!$C$7:$C$13,"",0,1)</f>
        <v>556.79999999999995</v>
      </c>
      <c r="J20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08" s="16"/>
      <c r="L208" s="5" t="s">
        <v>106</v>
      </c>
      <c r="M208" s="5"/>
      <c r="N208" s="5" t="s">
        <v>189</v>
      </c>
      <c r="O208" s="2" t="s">
        <v>70</v>
      </c>
      <c r="P208" s="2" t="s">
        <v>65</v>
      </c>
      <c r="R208" s="2" t="s">
        <v>105</v>
      </c>
      <c r="S208" s="2" t="s">
        <v>118</v>
      </c>
      <c r="T208" s="2" t="s">
        <v>67</v>
      </c>
      <c r="U208" s="2">
        <v>47</v>
      </c>
      <c r="V208" s="4">
        <v>0.95</v>
      </c>
      <c r="W208" s="2" t="s">
        <v>362</v>
      </c>
      <c r="X208" s="16"/>
      <c r="Y208" s="16"/>
    </row>
    <row r="209" spans="1:26" s="2" customFormat="1" x14ac:dyDescent="0.35">
      <c r="A20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209" s="19" t="s">
        <v>340</v>
      </c>
      <c r="C209" s="12" t="s">
        <v>72</v>
      </c>
      <c r="D209" s="15" t="s">
        <v>151</v>
      </c>
      <c r="E209" s="15">
        <v>116155651</v>
      </c>
      <c r="F20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CL_OC_MEN_PRINT51_BLACK_116155651_50-52_(XL)</v>
      </c>
      <c r="G20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50-52 116155651 (Print51) (XL)</v>
      </c>
      <c r="H209" s="58">
        <v>11990</v>
      </c>
      <c r="I209" s="66">
        <f>_xlfn.XLOOKUP(B_m_02_SKU[[#This Row],[Kaspi_art_1]],'[1]finder 8 print'!$J:$J,'[1]finder 8 print'!$Q:$Q,"",0,1)*_xlfn.XLOOKUP(B_m_02_SKU[[#This Row],[MY_SIZE]],'[1]finder 8 print'!$A$7:$A$13,'[1]finder 8 print'!$C$7:$C$13,"",0,1)</f>
        <v>556.79999999999995</v>
      </c>
      <c r="J20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09" s="16"/>
      <c r="L209" s="5" t="s">
        <v>106</v>
      </c>
      <c r="M209" s="5"/>
      <c r="N209" s="5" t="s">
        <v>189</v>
      </c>
      <c r="O209" s="2" t="s">
        <v>70</v>
      </c>
      <c r="P209" s="2" t="s">
        <v>65</v>
      </c>
      <c r="R209" s="2" t="s">
        <v>105</v>
      </c>
      <c r="S209" s="2" t="s">
        <v>118</v>
      </c>
      <c r="T209" s="2" t="s">
        <v>67</v>
      </c>
      <c r="U209" s="2">
        <v>47</v>
      </c>
      <c r="V209" s="4">
        <v>0.95</v>
      </c>
      <c r="W209" s="2" t="s">
        <v>362</v>
      </c>
      <c r="X209" s="16"/>
      <c r="Y209" s="16"/>
    </row>
    <row r="210" spans="1:26" s="2" customFormat="1" x14ac:dyDescent="0.35">
      <c r="A21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210" s="19" t="s">
        <v>340</v>
      </c>
      <c r="C210" s="12" t="s">
        <v>73</v>
      </c>
      <c r="D210" s="15" t="s">
        <v>152</v>
      </c>
      <c r="E210" s="15">
        <v>116155651</v>
      </c>
      <c r="F21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CL_OC_MEN_PRINT51_BLACK_116155651_52-54_(2XL)</v>
      </c>
      <c r="G21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52-54 116155651 (Print51) (2XL)</v>
      </c>
      <c r="H210" s="58">
        <v>11990</v>
      </c>
      <c r="I210" s="66">
        <f>_xlfn.XLOOKUP(B_m_02_SKU[[#This Row],[Kaspi_art_1]],'[1]finder 8 print'!$J:$J,'[1]finder 8 print'!$Q:$Q,"",0,1)*_xlfn.XLOOKUP(B_m_02_SKU[[#This Row],[MY_SIZE]],'[1]finder 8 print'!$A$7:$A$13,'[1]finder 8 print'!$C$7:$C$13,"",0,1)</f>
        <v>556.79999999999995</v>
      </c>
      <c r="J21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10" s="16"/>
      <c r="L210" s="5" t="s">
        <v>106</v>
      </c>
      <c r="M210" s="5"/>
      <c r="N210" s="5" t="s">
        <v>189</v>
      </c>
      <c r="O210" s="2" t="s">
        <v>70</v>
      </c>
      <c r="P210" s="2" t="s">
        <v>65</v>
      </c>
      <c r="R210" s="2" t="s">
        <v>105</v>
      </c>
      <c r="S210" s="2" t="s">
        <v>118</v>
      </c>
      <c r="T210" s="2" t="s">
        <v>67</v>
      </c>
      <c r="U210" s="2">
        <v>47</v>
      </c>
      <c r="V210" s="4">
        <v>0.95</v>
      </c>
      <c r="W210" s="2" t="s">
        <v>362</v>
      </c>
      <c r="X210" s="16"/>
      <c r="Y210" s="16"/>
    </row>
    <row r="211" spans="1:26" s="2" customFormat="1" x14ac:dyDescent="0.35">
      <c r="A21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211" s="19" t="s">
        <v>340</v>
      </c>
      <c r="C211" s="12" t="s">
        <v>74</v>
      </c>
      <c r="D211" s="15" t="s">
        <v>153</v>
      </c>
      <c r="E211" s="15">
        <v>116155651</v>
      </c>
      <c r="F21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CL_OC_MEN_PRINT51_BLACK_116155651_54-56_(3XL)</v>
      </c>
      <c r="G21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54-56 116155651 (Print51) (3XL)</v>
      </c>
      <c r="H211" s="58">
        <v>11990</v>
      </c>
      <c r="I211" s="66">
        <f>_xlfn.XLOOKUP(B_m_02_SKU[[#This Row],[Kaspi_art_1]],'[1]finder 8 print'!$J:$J,'[1]finder 8 print'!$Q:$Q,"",0,1)*_xlfn.XLOOKUP(B_m_02_SKU[[#This Row],[MY_SIZE]],'[1]finder 8 print'!$A$7:$A$13,'[1]finder 8 print'!$C$7:$C$13,"",0,1)</f>
        <v>556.79999999999995</v>
      </c>
      <c r="J21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11" s="16"/>
      <c r="L211" s="5" t="s">
        <v>106</v>
      </c>
      <c r="M211" s="5"/>
      <c r="N211" s="5" t="s">
        <v>189</v>
      </c>
      <c r="O211" s="2" t="s">
        <v>70</v>
      </c>
      <c r="P211" s="2" t="s">
        <v>65</v>
      </c>
      <c r="R211" s="2" t="s">
        <v>105</v>
      </c>
      <c r="S211" s="2" t="s">
        <v>118</v>
      </c>
      <c r="T211" s="2" t="s">
        <v>67</v>
      </c>
      <c r="U211" s="2">
        <v>47</v>
      </c>
      <c r="V211" s="4">
        <v>0.95</v>
      </c>
      <c r="W211" s="2" t="s">
        <v>362</v>
      </c>
      <c r="X211" s="16"/>
      <c r="Y211" s="16"/>
    </row>
    <row r="212" spans="1:26" s="2" customFormat="1" x14ac:dyDescent="0.35">
      <c r="A21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CL_OC_MEN_PRINT51_BLACK_S</v>
      </c>
      <c r="B212" s="19" t="s">
        <v>340</v>
      </c>
      <c r="C212" s="12" t="s">
        <v>71</v>
      </c>
      <c r="D212" s="15">
        <v>42</v>
      </c>
      <c r="E212" s="15">
        <v>112128130</v>
      </c>
      <c r="F21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CL_OC_MEN_PRINT51_BLACK_112128130_42_(S)</v>
      </c>
      <c r="G21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 112128130 (Print51) (S)</v>
      </c>
      <c r="H212" s="58">
        <v>11990</v>
      </c>
      <c r="I212" s="66">
        <f>_xlfn.XLOOKUP(B_m_02_SKU[[#This Row],[Kaspi_art_1]],'[1]finder 8 print'!$J:$J,'[1]finder 8 print'!$Q:$Q,"",0,1)*_xlfn.XLOOKUP(B_m_02_SKU[[#This Row],[MY_SIZE]],'[1]finder 8 print'!$A$7:$A$13,'[1]finder 8 print'!$C$7:$C$13,"",0,1)</f>
        <v>275.55</v>
      </c>
      <c r="J21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12" s="16"/>
      <c r="L212" s="5" t="s">
        <v>106</v>
      </c>
      <c r="M212" s="5"/>
      <c r="N212" s="5" t="s">
        <v>189</v>
      </c>
      <c r="O212" s="2" t="s">
        <v>70</v>
      </c>
      <c r="P212" s="2" t="s">
        <v>65</v>
      </c>
      <c r="R212" s="2" t="s">
        <v>105</v>
      </c>
      <c r="S212" s="2" t="s">
        <v>118</v>
      </c>
      <c r="T212" s="2" t="s">
        <v>67</v>
      </c>
      <c r="U212" s="2">
        <v>47</v>
      </c>
      <c r="V212" s="4">
        <v>0.95</v>
      </c>
      <c r="W212" s="2" t="s">
        <v>362</v>
      </c>
      <c r="X212" s="16"/>
      <c r="Y212" s="16"/>
      <c r="Z212" s="16"/>
    </row>
    <row r="213" spans="1:26" s="2" customFormat="1" x14ac:dyDescent="0.35">
      <c r="A21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CL_OC_MEN_PRINT51_BLACK_S</v>
      </c>
      <c r="B213" s="19" t="s">
        <v>340</v>
      </c>
      <c r="C213" s="12" t="s">
        <v>71</v>
      </c>
      <c r="D213" s="15" t="s">
        <v>354</v>
      </c>
      <c r="E213" s="15">
        <v>112128130</v>
      </c>
      <c r="F21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CL_OC_MEN_PRINT51_BLACK_112128130_42-S_(S)</v>
      </c>
      <c r="G21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42-S 112128130 (Print51) (S)</v>
      </c>
      <c r="H213" s="58">
        <v>11990</v>
      </c>
      <c r="I213" s="66">
        <f>_xlfn.XLOOKUP(B_m_02_SKU[[#This Row],[Kaspi_art_1]],'[1]finder 8 print'!$J:$J,'[1]finder 8 print'!$Q:$Q,"",0,1)*_xlfn.XLOOKUP(B_m_02_SKU[[#This Row],[MY_SIZE]],'[1]finder 8 print'!$A$7:$A$13,'[1]finder 8 print'!$C$7:$C$13,"",0,1)</f>
        <v>275.55</v>
      </c>
      <c r="J21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13" s="16"/>
      <c r="L213" s="5" t="s">
        <v>106</v>
      </c>
      <c r="M213" s="5"/>
      <c r="N213" s="5" t="s">
        <v>189</v>
      </c>
      <c r="O213" s="2" t="s">
        <v>70</v>
      </c>
      <c r="P213" s="2" t="s">
        <v>65</v>
      </c>
      <c r="R213" s="2" t="s">
        <v>105</v>
      </c>
      <c r="S213" s="2" t="s">
        <v>118</v>
      </c>
      <c r="T213" s="2" t="s">
        <v>67</v>
      </c>
      <c r="U213" s="2">
        <v>47</v>
      </c>
      <c r="V213" s="4">
        <v>0.95</v>
      </c>
      <c r="W213" s="2" t="s">
        <v>362</v>
      </c>
      <c r="X213" s="16"/>
      <c r="Y213" s="16"/>
      <c r="Z213" s="16"/>
    </row>
    <row r="214" spans="1:26" s="2" customFormat="1" x14ac:dyDescent="0.35">
      <c r="A21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214" s="19" t="s">
        <v>340</v>
      </c>
      <c r="C214" s="12" t="s">
        <v>66</v>
      </c>
      <c r="D214" s="15">
        <v>44</v>
      </c>
      <c r="E214" s="15">
        <v>112128130</v>
      </c>
      <c r="F21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CL_OC_MEN_PRINT51_BLACK_112128130_44_(M)</v>
      </c>
      <c r="G21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 112128130 (Print51) (M)</v>
      </c>
      <c r="H214" s="58">
        <v>11990</v>
      </c>
      <c r="I214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1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14" s="16"/>
      <c r="L214" s="5" t="s">
        <v>106</v>
      </c>
      <c r="M214" s="5"/>
      <c r="N214" s="5" t="s">
        <v>189</v>
      </c>
      <c r="O214" s="2" t="s">
        <v>70</v>
      </c>
      <c r="P214" s="2" t="s">
        <v>65</v>
      </c>
      <c r="R214" s="2" t="s">
        <v>105</v>
      </c>
      <c r="S214" s="2" t="s">
        <v>118</v>
      </c>
      <c r="T214" s="2" t="s">
        <v>67</v>
      </c>
      <c r="U214" s="2">
        <v>47</v>
      </c>
      <c r="V214" s="4">
        <v>0.95</v>
      </c>
      <c r="W214" s="2" t="s">
        <v>362</v>
      </c>
      <c r="X214" s="16"/>
      <c r="Y214" s="16"/>
    </row>
    <row r="215" spans="1:26" s="2" customFormat="1" x14ac:dyDescent="0.35">
      <c r="A21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215" s="19" t="s">
        <v>340</v>
      </c>
      <c r="C215" s="12" t="s">
        <v>68</v>
      </c>
      <c r="D215" s="15">
        <v>46</v>
      </c>
      <c r="E215" s="15">
        <v>112128130</v>
      </c>
      <c r="F21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CL_OC_MEN_PRINT51_BLACK_112128130_46_(L)</v>
      </c>
      <c r="G21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112128130 (Print51) (L)</v>
      </c>
      <c r="H215" s="58">
        <v>11990</v>
      </c>
      <c r="I215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1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15" s="16"/>
      <c r="L215" s="5" t="s">
        <v>106</v>
      </c>
      <c r="M215" s="5"/>
      <c r="N215" s="5" t="s">
        <v>189</v>
      </c>
      <c r="O215" s="2" t="s">
        <v>70</v>
      </c>
      <c r="P215" s="2" t="s">
        <v>65</v>
      </c>
      <c r="R215" s="2" t="s">
        <v>105</v>
      </c>
      <c r="S215" s="2" t="s">
        <v>118</v>
      </c>
      <c r="T215" s="2" t="s">
        <v>67</v>
      </c>
      <c r="U215" s="2">
        <v>47</v>
      </c>
      <c r="V215" s="4">
        <v>0.95</v>
      </c>
      <c r="W215" s="2" t="s">
        <v>362</v>
      </c>
      <c r="X215" s="16"/>
      <c r="Y215" s="16"/>
    </row>
    <row r="216" spans="1:26" s="2" customFormat="1" x14ac:dyDescent="0.35">
      <c r="A21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216" s="19" t="s">
        <v>340</v>
      </c>
      <c r="C216" s="12" t="s">
        <v>68</v>
      </c>
      <c r="D216" s="15" t="s">
        <v>355</v>
      </c>
      <c r="E216" s="15">
        <v>112128130</v>
      </c>
      <c r="F21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CL_OC_MEN_PRINT51_BLACK_112128130_46-M_(L)</v>
      </c>
      <c r="G21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46-M 112128130 (Print51) (L)</v>
      </c>
      <c r="H216" s="58">
        <v>11990</v>
      </c>
      <c r="I216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1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16" s="16"/>
      <c r="L216" s="5" t="s">
        <v>106</v>
      </c>
      <c r="M216" s="5"/>
      <c r="N216" s="5" t="s">
        <v>189</v>
      </c>
      <c r="O216" s="2" t="s">
        <v>70</v>
      </c>
      <c r="P216" s="2" t="s">
        <v>65</v>
      </c>
      <c r="R216" s="2" t="s">
        <v>105</v>
      </c>
      <c r="S216" s="2" t="s">
        <v>118</v>
      </c>
      <c r="T216" s="2" t="s">
        <v>67</v>
      </c>
      <c r="U216" s="2">
        <v>47</v>
      </c>
      <c r="V216" s="4">
        <v>0.95</v>
      </c>
      <c r="W216" s="2" t="s">
        <v>362</v>
      </c>
      <c r="X216" s="16"/>
      <c r="Y216" s="16"/>
    </row>
    <row r="217" spans="1:26" s="2" customFormat="1" x14ac:dyDescent="0.35">
      <c r="A21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217" s="19" t="s">
        <v>340</v>
      </c>
      <c r="C217" s="12" t="s">
        <v>72</v>
      </c>
      <c r="D217" s="15">
        <v>48</v>
      </c>
      <c r="E217" s="15">
        <v>112128130</v>
      </c>
      <c r="F21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CL_OC_MEN_PRINT51_BLACK_112128130_48_(XL)</v>
      </c>
      <c r="G21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 112128130 (Print51) (XL)</v>
      </c>
      <c r="H217" s="58">
        <v>11990</v>
      </c>
      <c r="I217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1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17" s="16"/>
      <c r="L217" s="5" t="s">
        <v>106</v>
      </c>
      <c r="M217" s="5"/>
      <c r="N217" s="5" t="s">
        <v>189</v>
      </c>
      <c r="O217" s="2" t="s">
        <v>70</v>
      </c>
      <c r="P217" s="2" t="s">
        <v>65</v>
      </c>
      <c r="R217" s="2" t="s">
        <v>105</v>
      </c>
      <c r="S217" s="2" t="s">
        <v>118</v>
      </c>
      <c r="T217" s="2" t="s">
        <v>67</v>
      </c>
      <c r="U217" s="2">
        <v>47</v>
      </c>
      <c r="V217" s="4">
        <v>0.95</v>
      </c>
      <c r="W217" s="2" t="s">
        <v>362</v>
      </c>
      <c r="X217" s="16"/>
      <c r="Y217" s="16"/>
    </row>
    <row r="218" spans="1:26" s="2" customFormat="1" x14ac:dyDescent="0.35">
      <c r="A21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218" s="19" t="s">
        <v>340</v>
      </c>
      <c r="C218" s="12" t="s">
        <v>72</v>
      </c>
      <c r="D218" s="15">
        <v>50</v>
      </c>
      <c r="E218" s="15">
        <v>112128130</v>
      </c>
      <c r="F21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CL_OC_MEN_PRINT51_BLACK_112128130_50_(XL)</v>
      </c>
      <c r="G21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 112128130 (Print51) (XL)</v>
      </c>
      <c r="H218" s="58">
        <v>11990</v>
      </c>
      <c r="I218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1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18" s="16"/>
      <c r="L218" s="5" t="s">
        <v>106</v>
      </c>
      <c r="M218" s="5"/>
      <c r="N218" s="5" t="s">
        <v>189</v>
      </c>
      <c r="O218" s="2" t="s">
        <v>70</v>
      </c>
      <c r="P218" s="2" t="s">
        <v>65</v>
      </c>
      <c r="R218" s="2" t="s">
        <v>105</v>
      </c>
      <c r="S218" s="2" t="s">
        <v>118</v>
      </c>
      <c r="T218" s="2" t="s">
        <v>67</v>
      </c>
      <c r="U218" s="2">
        <v>47</v>
      </c>
      <c r="V218" s="4">
        <v>0.95</v>
      </c>
      <c r="W218" s="2" t="s">
        <v>362</v>
      </c>
      <c r="X218" s="16"/>
      <c r="Y218" s="16"/>
    </row>
    <row r="219" spans="1:26" s="2" customFormat="1" x14ac:dyDescent="0.35">
      <c r="A21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219" s="19" t="s">
        <v>340</v>
      </c>
      <c r="C219" s="12" t="s">
        <v>73</v>
      </c>
      <c r="D219" s="15">
        <v>52</v>
      </c>
      <c r="E219" s="15">
        <v>112128130</v>
      </c>
      <c r="F21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CL_OC_MEN_PRINT51_BLACK_112128130_52_(2XL)</v>
      </c>
      <c r="G21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 112128130 (Print51) (2XL)</v>
      </c>
      <c r="H219" s="58">
        <v>11990</v>
      </c>
      <c r="I219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1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19" s="16"/>
      <c r="L219" s="5" t="s">
        <v>106</v>
      </c>
      <c r="M219" s="5"/>
      <c r="N219" s="5" t="s">
        <v>189</v>
      </c>
      <c r="O219" s="2" t="s">
        <v>70</v>
      </c>
      <c r="P219" s="2" t="s">
        <v>65</v>
      </c>
      <c r="R219" s="2" t="s">
        <v>105</v>
      </c>
      <c r="S219" s="2" t="s">
        <v>118</v>
      </c>
      <c r="T219" s="2" t="s">
        <v>67</v>
      </c>
      <c r="U219" s="2">
        <v>47</v>
      </c>
      <c r="V219" s="4">
        <v>0.95</v>
      </c>
      <c r="W219" s="2" t="s">
        <v>362</v>
      </c>
      <c r="X219" s="16"/>
      <c r="Y219" s="16"/>
    </row>
    <row r="220" spans="1:26" s="2" customFormat="1" x14ac:dyDescent="0.35">
      <c r="A22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220" s="19" t="s">
        <v>340</v>
      </c>
      <c r="C220" s="12" t="s">
        <v>73</v>
      </c>
      <c r="D220" s="15" t="s">
        <v>356</v>
      </c>
      <c r="E220" s="15">
        <v>112128130</v>
      </c>
      <c r="F22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CL_OC_MEN_PRINT51_BLACK_112128130_52-2XL_(2XL)</v>
      </c>
      <c r="G22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52-2XL 112128130 (Print51) (2XL)</v>
      </c>
      <c r="H220" s="58">
        <v>11990</v>
      </c>
      <c r="I220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2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20" s="16"/>
      <c r="L220" s="5" t="s">
        <v>106</v>
      </c>
      <c r="M220" s="5"/>
      <c r="N220" s="5" t="s">
        <v>189</v>
      </c>
      <c r="O220" s="2" t="s">
        <v>70</v>
      </c>
      <c r="P220" s="2" t="s">
        <v>65</v>
      </c>
      <c r="R220" s="2" t="s">
        <v>105</v>
      </c>
      <c r="S220" s="2" t="s">
        <v>118</v>
      </c>
      <c r="T220" s="2" t="s">
        <v>67</v>
      </c>
      <c r="U220" s="2">
        <v>47</v>
      </c>
      <c r="V220" s="4">
        <v>0.95</v>
      </c>
      <c r="W220" s="2" t="s">
        <v>362</v>
      </c>
      <c r="X220" s="16"/>
      <c r="Y220" s="16"/>
    </row>
    <row r="221" spans="1:26" s="2" customFormat="1" x14ac:dyDescent="0.35">
      <c r="A22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221" s="19" t="s">
        <v>340</v>
      </c>
      <c r="C221" s="12" t="s">
        <v>74</v>
      </c>
      <c r="D221" s="15">
        <v>54</v>
      </c>
      <c r="E221" s="15">
        <v>112128130</v>
      </c>
      <c r="F22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CL_OC_MEN_PRINT51_BLACK_112128130_54_(3XL)</v>
      </c>
      <c r="G22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 112128130 (Print51) (3XL)</v>
      </c>
      <c r="H221" s="58">
        <v>11990</v>
      </c>
      <c r="I221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2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21" s="16"/>
      <c r="L221" s="5" t="s">
        <v>106</v>
      </c>
      <c r="M221" s="5"/>
      <c r="N221" s="5" t="s">
        <v>189</v>
      </c>
      <c r="O221" s="2" t="s">
        <v>70</v>
      </c>
      <c r="P221" s="2" t="s">
        <v>65</v>
      </c>
      <c r="R221" s="2" t="s">
        <v>105</v>
      </c>
      <c r="S221" s="2" t="s">
        <v>118</v>
      </c>
      <c r="T221" s="2" t="s">
        <v>67</v>
      </c>
      <c r="U221" s="2">
        <v>47</v>
      </c>
      <c r="V221" s="4">
        <v>0.95</v>
      </c>
      <c r="W221" s="2" t="s">
        <v>362</v>
      </c>
      <c r="X221" s="16"/>
      <c r="Y221" s="16"/>
    </row>
    <row r="222" spans="1:26" s="2" customFormat="1" x14ac:dyDescent="0.35">
      <c r="A22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222" s="19" t="s">
        <v>340</v>
      </c>
      <c r="C222" s="12" t="s">
        <v>74</v>
      </c>
      <c r="D222" s="15" t="s">
        <v>357</v>
      </c>
      <c r="E222" s="15">
        <v>112128130</v>
      </c>
      <c r="F22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CL_OC_MEN_PRINT51_BLACK_112128130_56-2XL_(3XL)</v>
      </c>
      <c r="G22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56-2XL 112128130 (Print51) (3XL)</v>
      </c>
      <c r="H222" s="58">
        <v>11990</v>
      </c>
      <c r="I222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2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22" s="16"/>
      <c r="L222" s="5" t="s">
        <v>106</v>
      </c>
      <c r="M222" s="5"/>
      <c r="N222" s="5" t="s">
        <v>189</v>
      </c>
      <c r="O222" s="2" t="s">
        <v>70</v>
      </c>
      <c r="P222" s="2" t="s">
        <v>65</v>
      </c>
      <c r="R222" s="2" t="s">
        <v>105</v>
      </c>
      <c r="S222" s="2" t="s">
        <v>118</v>
      </c>
      <c r="T222" s="2" t="s">
        <v>67</v>
      </c>
      <c r="U222" s="2">
        <v>47</v>
      </c>
      <c r="V222" s="4">
        <v>0.95</v>
      </c>
      <c r="W222" s="2" t="s">
        <v>362</v>
      </c>
      <c r="X222" s="16"/>
      <c r="Y222" s="16"/>
    </row>
    <row r="223" spans="1:26" s="2" customFormat="1" x14ac:dyDescent="0.35">
      <c r="A22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223" s="19" t="s">
        <v>340</v>
      </c>
      <c r="C223" s="12" t="s">
        <v>75</v>
      </c>
      <c r="D223" s="15" t="s">
        <v>358</v>
      </c>
      <c r="E223" s="15">
        <v>112128130</v>
      </c>
      <c r="F22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CL_OC_MEN_PRINT51_BLACK_112128130_56-4XL_(4XL)</v>
      </c>
      <c r="G22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56-4XL 112128130 (Print51) (4XL)</v>
      </c>
      <c r="H223" s="58">
        <v>11990</v>
      </c>
      <c r="I223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2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23" s="16"/>
      <c r="L223" s="5" t="s">
        <v>106</v>
      </c>
      <c r="M223" s="5"/>
      <c r="N223" s="5" t="s">
        <v>189</v>
      </c>
      <c r="O223" s="2" t="s">
        <v>70</v>
      </c>
      <c r="P223" s="2" t="s">
        <v>65</v>
      </c>
      <c r="R223" s="2" t="s">
        <v>105</v>
      </c>
      <c r="S223" s="2" t="s">
        <v>118</v>
      </c>
      <c r="T223" s="2" t="s">
        <v>67</v>
      </c>
      <c r="U223" s="2">
        <v>47</v>
      </c>
      <c r="V223" s="4">
        <v>0.95</v>
      </c>
      <c r="W223" s="2" t="s">
        <v>362</v>
      </c>
      <c r="X223" s="16"/>
      <c r="Y223" s="16"/>
    </row>
    <row r="224" spans="1:26" s="2" customFormat="1" x14ac:dyDescent="0.35">
      <c r="A22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224" s="19" t="s">
        <v>340</v>
      </c>
      <c r="C224" s="12" t="s">
        <v>75</v>
      </c>
      <c r="D224" s="15" t="s">
        <v>359</v>
      </c>
      <c r="E224" s="15">
        <v>112128130</v>
      </c>
      <c r="F22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CL_OC_MEN_PRINT51_BLACK_112128130_58-5XL_(4XL)</v>
      </c>
      <c r="G22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58-5XL 112128130 (Print51) (4XL)</v>
      </c>
      <c r="H224" s="58">
        <v>11990</v>
      </c>
      <c r="I224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2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24" s="16"/>
      <c r="L224" s="5" t="s">
        <v>106</v>
      </c>
      <c r="M224" s="5"/>
      <c r="N224" s="5" t="s">
        <v>189</v>
      </c>
      <c r="O224" s="2" t="s">
        <v>70</v>
      </c>
      <c r="P224" s="2" t="s">
        <v>65</v>
      </c>
      <c r="R224" s="2" t="s">
        <v>105</v>
      </c>
      <c r="S224" s="2" t="s">
        <v>118</v>
      </c>
      <c r="T224" s="2" t="s">
        <v>67</v>
      </c>
      <c r="U224" s="2">
        <v>47</v>
      </c>
      <c r="V224" s="4">
        <v>0.95</v>
      </c>
      <c r="W224" s="2" t="s">
        <v>362</v>
      </c>
      <c r="X224" s="16"/>
      <c r="Y224" s="16"/>
    </row>
    <row r="225" spans="1:25" s="2" customFormat="1" x14ac:dyDescent="0.35">
      <c r="A22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225" s="19" t="s">
        <v>340</v>
      </c>
      <c r="C225" s="12" t="s">
        <v>75</v>
      </c>
      <c r="D225" s="15" t="s">
        <v>360</v>
      </c>
      <c r="E225" s="15">
        <v>112128130</v>
      </c>
      <c r="F22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CL_OC_MEN_PRINT51_BLACK_112128130_60-6XL_(4XL)</v>
      </c>
      <c r="G22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60-6XL 112128130 (Print51) (4XL)</v>
      </c>
      <c r="H225" s="58">
        <v>11990</v>
      </c>
      <c r="I225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2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25" s="16"/>
      <c r="L225" s="5" t="s">
        <v>106</v>
      </c>
      <c r="M225" s="5"/>
      <c r="N225" s="5" t="s">
        <v>189</v>
      </c>
      <c r="O225" s="2" t="s">
        <v>70</v>
      </c>
      <c r="P225" s="2" t="s">
        <v>65</v>
      </c>
      <c r="R225" s="2" t="s">
        <v>105</v>
      </c>
      <c r="S225" s="2" t="s">
        <v>118</v>
      </c>
      <c r="T225" s="2" t="s">
        <v>67</v>
      </c>
      <c r="U225" s="2">
        <v>47</v>
      </c>
      <c r="V225" s="4">
        <v>0.95</v>
      </c>
      <c r="W225" s="2" t="s">
        <v>362</v>
      </c>
      <c r="X225" s="16"/>
      <c r="Y225" s="16"/>
    </row>
    <row r="226" spans="1:25" s="2" customFormat="1" x14ac:dyDescent="0.35">
      <c r="A22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226" s="19" t="s">
        <v>340</v>
      </c>
      <c r="C226" s="12" t="s">
        <v>75</v>
      </c>
      <c r="D226" s="15" t="s">
        <v>361</v>
      </c>
      <c r="E226" s="15">
        <v>112128130</v>
      </c>
      <c r="F22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CL_OC_MEN_PRINT51_BLACK_112128130_62-7XL_(4XL)</v>
      </c>
      <c r="G22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62-7XL 112128130 (Print51) (4XL)</v>
      </c>
      <c r="H226" s="58">
        <v>11990</v>
      </c>
      <c r="I226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2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26" s="16"/>
      <c r="L226" s="5" t="s">
        <v>106</v>
      </c>
      <c r="M226" s="5"/>
      <c r="N226" s="5" t="s">
        <v>189</v>
      </c>
      <c r="O226" s="2" t="s">
        <v>70</v>
      </c>
      <c r="P226" s="2" t="s">
        <v>65</v>
      </c>
      <c r="R226" s="2" t="s">
        <v>105</v>
      </c>
      <c r="S226" s="2" t="s">
        <v>118</v>
      </c>
      <c r="T226" s="2" t="s">
        <v>67</v>
      </c>
      <c r="U226" s="2">
        <v>47</v>
      </c>
      <c r="V226" s="4">
        <v>0.95</v>
      </c>
      <c r="W226" s="2" t="s">
        <v>362</v>
      </c>
      <c r="X226" s="16"/>
      <c r="Y226" s="16"/>
    </row>
    <row r="227" spans="1:25" s="2" customFormat="1" x14ac:dyDescent="0.35">
      <c r="A22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227" s="19"/>
      <c r="C227" s="29"/>
      <c r="D227" s="29"/>
      <c r="E227" s="17" t="str">
        <f>_xlfn.XLOOKUP(B_m_02_SKU[[#This Row],[SKU_key]],[2]!ORder16.6.25334549[SKU_key],[2]!ORder16.6.25334549[Artikul
kaspi],"",0,1)</f>
        <v/>
      </c>
      <c r="F227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22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227" s="67"/>
      <c r="I227" s="66"/>
      <c r="J22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227" s="17"/>
      <c r="L227" s="5"/>
      <c r="M227" s="5"/>
      <c r="N227" s="5"/>
      <c r="V227" s="4"/>
      <c r="X227" s="17"/>
      <c r="Y227" s="16"/>
    </row>
    <row r="228" spans="1:25" s="2" customFormat="1" x14ac:dyDescent="0.35">
      <c r="A22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228" s="19" t="s">
        <v>340</v>
      </c>
      <c r="C228" s="12" t="s">
        <v>68</v>
      </c>
      <c r="D228" s="15" t="s">
        <v>338</v>
      </c>
      <c r="E228" s="15">
        <v>103217238</v>
      </c>
      <c r="F22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CL_OC_MEN_PRINT51_BLACK_103217238_42/44, 46_(L)</v>
      </c>
      <c r="G22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42/44, 46 103217238 (Print51) (L)</v>
      </c>
      <c r="H228" s="58">
        <v>11990</v>
      </c>
      <c r="I228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22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28" s="16"/>
      <c r="L228" s="5" t="s">
        <v>106</v>
      </c>
      <c r="M228" s="5"/>
      <c r="N228" s="5" t="s">
        <v>189</v>
      </c>
      <c r="O228" s="2" t="s">
        <v>70</v>
      </c>
      <c r="P228" s="2" t="s">
        <v>65</v>
      </c>
      <c r="R228" s="2" t="s">
        <v>105</v>
      </c>
      <c r="S228" s="2" t="s">
        <v>118</v>
      </c>
      <c r="T228" s="2" t="s">
        <v>67</v>
      </c>
      <c r="U228" s="2">
        <v>47</v>
      </c>
      <c r="V228" s="4">
        <v>0.95</v>
      </c>
      <c r="W228" s="2" t="s">
        <v>365</v>
      </c>
      <c r="X228" s="16"/>
      <c r="Y228" s="16"/>
    </row>
    <row r="229" spans="1:25" s="2" customFormat="1" x14ac:dyDescent="0.35">
      <c r="A22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CL_OC_MEN_PRINT51_BLACK_S</v>
      </c>
      <c r="B229" s="19" t="s">
        <v>340</v>
      </c>
      <c r="C229" s="12" t="s">
        <v>71</v>
      </c>
      <c r="D229" s="15" t="s">
        <v>341</v>
      </c>
      <c r="E229" s="15">
        <v>103217238</v>
      </c>
      <c r="F22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CL_OC_MEN_PRINT51_BLACK_103217238_42/S_(S)</v>
      </c>
      <c r="G22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42/S 103217238 (Print51) (S)</v>
      </c>
      <c r="H229" s="58">
        <v>11990</v>
      </c>
      <c r="I229" s="66">
        <f>_xlfn.XLOOKUP(B_m_02_SKU[[#This Row],[Kaspi_art_1]],'[1]finder 8 print'!$J:$J,'[1]finder 8 print'!$Q:$Q,"",0,1)*_xlfn.XLOOKUP(B_m_02_SKU[[#This Row],[MY_SIZE]],'[1]finder 8 print'!$A$7:$A$13,'[1]finder 8 print'!$C$7:$C$13,"",0,1)</f>
        <v>301.2</v>
      </c>
      <c r="J22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29" s="16"/>
      <c r="L229" s="5" t="s">
        <v>106</v>
      </c>
      <c r="M229" s="5"/>
      <c r="N229" s="5" t="s">
        <v>189</v>
      </c>
      <c r="O229" s="2" t="s">
        <v>70</v>
      </c>
      <c r="P229" s="2" t="s">
        <v>65</v>
      </c>
      <c r="R229" s="2" t="s">
        <v>105</v>
      </c>
      <c r="S229" s="2" t="s">
        <v>118</v>
      </c>
      <c r="T229" s="2" t="s">
        <v>67</v>
      </c>
      <c r="U229" s="2">
        <v>47</v>
      </c>
      <c r="V229" s="4">
        <v>0.95</v>
      </c>
      <c r="W229" s="2" t="s">
        <v>365</v>
      </c>
      <c r="X229" s="16"/>
      <c r="Y229" s="16"/>
    </row>
    <row r="230" spans="1:25" s="2" customFormat="1" x14ac:dyDescent="0.35">
      <c r="A23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230" s="19" t="s">
        <v>340</v>
      </c>
      <c r="C230" s="12" t="s">
        <v>72</v>
      </c>
      <c r="D230" s="15" t="s">
        <v>342</v>
      </c>
      <c r="E230" s="15">
        <v>103217238</v>
      </c>
      <c r="F23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CL_OC_MEN_PRINT51_BLACK_103217238_44/46, 48_(XL)</v>
      </c>
      <c r="G23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44/46, 48 103217238 (Print51) (XL)</v>
      </c>
      <c r="H230" s="58">
        <v>11990</v>
      </c>
      <c r="I230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23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30" s="16"/>
      <c r="L230" s="5" t="s">
        <v>106</v>
      </c>
      <c r="M230" s="5"/>
      <c r="N230" s="5" t="s">
        <v>189</v>
      </c>
      <c r="O230" s="2" t="s">
        <v>70</v>
      </c>
      <c r="P230" s="2" t="s">
        <v>65</v>
      </c>
      <c r="R230" s="2" t="s">
        <v>105</v>
      </c>
      <c r="S230" s="2" t="s">
        <v>118</v>
      </c>
      <c r="T230" s="2" t="s">
        <v>67</v>
      </c>
      <c r="U230" s="2">
        <v>47</v>
      </c>
      <c r="V230" s="4">
        <v>0.95</v>
      </c>
      <c r="W230" s="2" t="s">
        <v>365</v>
      </c>
      <c r="X230" s="16"/>
      <c r="Y230" s="16"/>
    </row>
    <row r="231" spans="1:25" s="2" customFormat="1" x14ac:dyDescent="0.35">
      <c r="A23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231" s="19" t="s">
        <v>340</v>
      </c>
      <c r="C231" s="12" t="s">
        <v>66</v>
      </c>
      <c r="D231" s="15" t="s">
        <v>343</v>
      </c>
      <c r="E231" s="15">
        <v>103217238</v>
      </c>
      <c r="F23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CL_OC_MEN_PRINT51_BLACK_103217238_44/M_(M)</v>
      </c>
      <c r="G23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44/M 103217238 (Print51) (M)</v>
      </c>
      <c r="H231" s="58">
        <v>11990</v>
      </c>
      <c r="I231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23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31" s="16"/>
      <c r="L231" s="5" t="s">
        <v>106</v>
      </c>
      <c r="M231" s="5"/>
      <c r="N231" s="5" t="s">
        <v>189</v>
      </c>
      <c r="O231" s="2" t="s">
        <v>70</v>
      </c>
      <c r="P231" s="2" t="s">
        <v>65</v>
      </c>
      <c r="R231" s="2" t="s">
        <v>105</v>
      </c>
      <c r="S231" s="2" t="s">
        <v>118</v>
      </c>
      <c r="T231" s="2" t="s">
        <v>67</v>
      </c>
      <c r="U231" s="2">
        <v>47</v>
      </c>
      <c r="V231" s="4">
        <v>0.95</v>
      </c>
      <c r="W231" s="2" t="s">
        <v>365</v>
      </c>
      <c r="X231" s="16"/>
      <c r="Y231" s="16"/>
    </row>
    <row r="232" spans="1:25" s="2" customFormat="1" x14ac:dyDescent="0.35">
      <c r="A23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232" s="19" t="s">
        <v>340</v>
      </c>
      <c r="C232" s="12" t="s">
        <v>72</v>
      </c>
      <c r="D232" s="15" t="s">
        <v>344</v>
      </c>
      <c r="E232" s="15">
        <v>103217238</v>
      </c>
      <c r="F23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CL_OC_MEN_PRINT51_BLACK_103217238_46/48, 50_(XL)</v>
      </c>
      <c r="G23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46/48, 50 103217238 (Print51) (XL)</v>
      </c>
      <c r="H232" s="58">
        <v>11990</v>
      </c>
      <c r="I232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23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32" s="16"/>
      <c r="L232" s="5" t="s">
        <v>106</v>
      </c>
      <c r="M232" s="5"/>
      <c r="N232" s="5" t="s">
        <v>189</v>
      </c>
      <c r="O232" s="2" t="s">
        <v>70</v>
      </c>
      <c r="P232" s="2" t="s">
        <v>65</v>
      </c>
      <c r="R232" s="2" t="s">
        <v>105</v>
      </c>
      <c r="S232" s="2" t="s">
        <v>118</v>
      </c>
      <c r="T232" s="2" t="s">
        <v>67</v>
      </c>
      <c r="U232" s="2">
        <v>47</v>
      </c>
      <c r="V232" s="4">
        <v>0.95</v>
      </c>
      <c r="W232" s="2" t="s">
        <v>365</v>
      </c>
      <c r="X232" s="16"/>
      <c r="Y232" s="16"/>
    </row>
    <row r="233" spans="1:25" s="2" customFormat="1" x14ac:dyDescent="0.35">
      <c r="A23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233" s="19" t="s">
        <v>340</v>
      </c>
      <c r="C233" s="12" t="s">
        <v>68</v>
      </c>
      <c r="D233" s="15" t="s">
        <v>339</v>
      </c>
      <c r="E233" s="15">
        <v>103217238</v>
      </c>
      <c r="F23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CL_OC_MEN_PRINT51_BLACK_103217238_46/L_(L)</v>
      </c>
      <c r="G23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46/L 103217238 (Print51) (L)</v>
      </c>
      <c r="H233" s="58">
        <v>11990</v>
      </c>
      <c r="I233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23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33" s="16"/>
      <c r="L233" s="5" t="s">
        <v>106</v>
      </c>
      <c r="M233" s="5"/>
      <c r="N233" s="5" t="s">
        <v>189</v>
      </c>
      <c r="O233" s="2" t="s">
        <v>70</v>
      </c>
      <c r="P233" s="2" t="s">
        <v>65</v>
      </c>
      <c r="R233" s="2" t="s">
        <v>105</v>
      </c>
      <c r="S233" s="2" t="s">
        <v>118</v>
      </c>
      <c r="T233" s="2" t="s">
        <v>67</v>
      </c>
      <c r="U233" s="2">
        <v>47</v>
      </c>
      <c r="V233" s="4">
        <v>0.95</v>
      </c>
      <c r="W233" s="2" t="s">
        <v>365</v>
      </c>
      <c r="X233" s="16"/>
      <c r="Y233" s="16"/>
    </row>
    <row r="234" spans="1:25" s="2" customFormat="1" x14ac:dyDescent="0.35">
      <c r="A23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234" s="19" t="s">
        <v>340</v>
      </c>
      <c r="C234" s="12" t="s">
        <v>73</v>
      </c>
      <c r="D234" s="15" t="s">
        <v>345</v>
      </c>
      <c r="E234" s="15">
        <v>103217238</v>
      </c>
      <c r="F23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CL_OC_MEN_PRINT51_BLACK_103217238_48/50, 52_(2XL)</v>
      </c>
      <c r="G23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48/50, 52 103217238 (Print51) (2XL)</v>
      </c>
      <c r="H234" s="58">
        <v>11990</v>
      </c>
      <c r="I234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23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34" s="16"/>
      <c r="L234" s="5" t="s">
        <v>106</v>
      </c>
      <c r="M234" s="5"/>
      <c r="N234" s="5" t="s">
        <v>189</v>
      </c>
      <c r="O234" s="2" t="s">
        <v>70</v>
      </c>
      <c r="P234" s="2" t="s">
        <v>65</v>
      </c>
      <c r="R234" s="2" t="s">
        <v>105</v>
      </c>
      <c r="S234" s="2" t="s">
        <v>118</v>
      </c>
      <c r="T234" s="2" t="s">
        <v>67</v>
      </c>
      <c r="U234" s="2">
        <v>47</v>
      </c>
      <c r="V234" s="4">
        <v>0.95</v>
      </c>
      <c r="W234" s="2" t="s">
        <v>365</v>
      </c>
      <c r="X234" s="16"/>
      <c r="Y234" s="16"/>
    </row>
    <row r="235" spans="1:25" s="2" customFormat="1" x14ac:dyDescent="0.35">
      <c r="A23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235" s="19" t="s">
        <v>340</v>
      </c>
      <c r="C235" s="12" t="s">
        <v>72</v>
      </c>
      <c r="D235" s="15" t="s">
        <v>346</v>
      </c>
      <c r="E235" s="15">
        <v>103217238</v>
      </c>
      <c r="F23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CL_OC_MEN_PRINT51_BLACK_103217238_48/XL_(XL)</v>
      </c>
      <c r="G23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48/XL 103217238 (Print51) (XL)</v>
      </c>
      <c r="H235" s="58">
        <v>11990</v>
      </c>
      <c r="I235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23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35" s="16"/>
      <c r="L235" s="5" t="s">
        <v>106</v>
      </c>
      <c r="M235" s="5"/>
      <c r="N235" s="5" t="s">
        <v>189</v>
      </c>
      <c r="O235" s="2" t="s">
        <v>70</v>
      </c>
      <c r="P235" s="2" t="s">
        <v>65</v>
      </c>
      <c r="R235" s="2" t="s">
        <v>105</v>
      </c>
      <c r="S235" s="2" t="s">
        <v>118</v>
      </c>
      <c r="T235" s="2" t="s">
        <v>67</v>
      </c>
      <c r="U235" s="2">
        <v>47</v>
      </c>
      <c r="V235" s="4">
        <v>0.95</v>
      </c>
      <c r="W235" s="2" t="s">
        <v>365</v>
      </c>
      <c r="X235" s="16"/>
      <c r="Y235" s="16"/>
    </row>
    <row r="236" spans="1:25" s="2" customFormat="1" x14ac:dyDescent="0.35">
      <c r="A23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236" s="19" t="s">
        <v>340</v>
      </c>
      <c r="C236" s="12" t="s">
        <v>74</v>
      </c>
      <c r="D236" s="15" t="s">
        <v>348</v>
      </c>
      <c r="E236" s="15">
        <v>103217238</v>
      </c>
      <c r="F23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CL_OC_MEN_PRINT51_BLACK_103217238_50/52, 54_(3XL)</v>
      </c>
      <c r="G23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50/52, 54 103217238 (Print51) (3XL)</v>
      </c>
      <c r="H236" s="58">
        <v>11990</v>
      </c>
      <c r="I236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23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36" s="16"/>
      <c r="L236" s="5" t="s">
        <v>106</v>
      </c>
      <c r="M236" s="5"/>
      <c r="N236" s="5" t="s">
        <v>189</v>
      </c>
      <c r="O236" s="2" t="s">
        <v>70</v>
      </c>
      <c r="P236" s="2" t="s">
        <v>65</v>
      </c>
      <c r="R236" s="2" t="s">
        <v>105</v>
      </c>
      <c r="S236" s="2" t="s">
        <v>118</v>
      </c>
      <c r="T236" s="2" t="s">
        <v>67</v>
      </c>
      <c r="U236" s="2">
        <v>47</v>
      </c>
      <c r="V236" s="4">
        <v>0.95</v>
      </c>
      <c r="W236" s="2" t="s">
        <v>365</v>
      </c>
      <c r="X236" s="16"/>
      <c r="Y236" s="16"/>
    </row>
    <row r="237" spans="1:25" s="2" customFormat="1" x14ac:dyDescent="0.35">
      <c r="A23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237" s="19" t="s">
        <v>340</v>
      </c>
      <c r="C237" s="12" t="s">
        <v>73</v>
      </c>
      <c r="D237" s="15" t="s">
        <v>349</v>
      </c>
      <c r="E237" s="15">
        <v>103217238</v>
      </c>
      <c r="F23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CL_OC_MEN_PRINT51_BLACK_103217238_50/2XL_(2XL)</v>
      </c>
      <c r="G23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50/2XL 103217238 (Print51) (2XL)</v>
      </c>
      <c r="H237" s="58">
        <v>11990</v>
      </c>
      <c r="I237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23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37" s="16"/>
      <c r="L237" s="5" t="s">
        <v>106</v>
      </c>
      <c r="M237" s="5"/>
      <c r="N237" s="5" t="s">
        <v>189</v>
      </c>
      <c r="O237" s="2" t="s">
        <v>70</v>
      </c>
      <c r="P237" s="2" t="s">
        <v>65</v>
      </c>
      <c r="R237" s="2" t="s">
        <v>105</v>
      </c>
      <c r="S237" s="2" t="s">
        <v>118</v>
      </c>
      <c r="T237" s="2" t="s">
        <v>67</v>
      </c>
      <c r="U237" s="2">
        <v>47</v>
      </c>
      <c r="V237" s="4">
        <v>0.95</v>
      </c>
      <c r="W237" s="2" t="s">
        <v>365</v>
      </c>
      <c r="X237" s="16"/>
      <c r="Y237" s="16"/>
    </row>
    <row r="238" spans="1:25" s="2" customFormat="1" x14ac:dyDescent="0.35">
      <c r="A23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238" s="19" t="s">
        <v>340</v>
      </c>
      <c r="C238" s="12" t="s">
        <v>72</v>
      </c>
      <c r="D238" s="15">
        <v>50</v>
      </c>
      <c r="E238" s="15">
        <v>103217238</v>
      </c>
      <c r="F23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CL_OC_MEN_PRINT51_BLACK_103217238_50_(XL)</v>
      </c>
      <c r="G23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 103217238 (Print51) (XL)</v>
      </c>
      <c r="H238" s="58">
        <v>11990</v>
      </c>
      <c r="I238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23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38" s="16"/>
      <c r="L238" s="5" t="s">
        <v>106</v>
      </c>
      <c r="M238" s="5"/>
      <c r="N238" s="5" t="s">
        <v>189</v>
      </c>
      <c r="O238" s="2" t="s">
        <v>70</v>
      </c>
      <c r="P238" s="2" t="s">
        <v>65</v>
      </c>
      <c r="R238" s="2" t="s">
        <v>105</v>
      </c>
      <c r="S238" s="2" t="s">
        <v>118</v>
      </c>
      <c r="T238" s="2" t="s">
        <v>67</v>
      </c>
      <c r="U238" s="2">
        <v>47</v>
      </c>
      <c r="V238" s="4">
        <v>0.95</v>
      </c>
      <c r="W238" s="2" t="s">
        <v>365</v>
      </c>
      <c r="X238" s="16"/>
      <c r="Y238" s="16"/>
    </row>
    <row r="239" spans="1:25" s="2" customFormat="1" x14ac:dyDescent="0.35">
      <c r="A23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239" s="19" t="s">
        <v>340</v>
      </c>
      <c r="C239" s="12" t="s">
        <v>74</v>
      </c>
      <c r="D239" s="15" t="s">
        <v>350</v>
      </c>
      <c r="E239" s="15">
        <v>103217238</v>
      </c>
      <c r="F23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CL_OC_MEN_PRINT51_BLACK_103217238_52/3XL_(3XL)</v>
      </c>
      <c r="G23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52/3XL 103217238 (Print51) (3XL)</v>
      </c>
      <c r="H239" s="58">
        <v>11990</v>
      </c>
      <c r="I239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23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39" s="16"/>
      <c r="L239" s="5" t="s">
        <v>106</v>
      </c>
      <c r="M239" s="5"/>
      <c r="N239" s="5" t="s">
        <v>189</v>
      </c>
      <c r="O239" s="2" t="s">
        <v>70</v>
      </c>
      <c r="P239" s="2" t="s">
        <v>65</v>
      </c>
      <c r="R239" s="2" t="s">
        <v>105</v>
      </c>
      <c r="S239" s="2" t="s">
        <v>118</v>
      </c>
      <c r="T239" s="2" t="s">
        <v>67</v>
      </c>
      <c r="U239" s="2">
        <v>47</v>
      </c>
      <c r="V239" s="4">
        <v>0.95</v>
      </c>
      <c r="W239" s="2" t="s">
        <v>365</v>
      </c>
      <c r="X239" s="16"/>
      <c r="Y239" s="16"/>
    </row>
    <row r="240" spans="1:25" s="2" customFormat="1" x14ac:dyDescent="0.35">
      <c r="A24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240" s="19" t="s">
        <v>340</v>
      </c>
      <c r="C240" s="12" t="s">
        <v>74</v>
      </c>
      <c r="D240" s="15" t="s">
        <v>347</v>
      </c>
      <c r="E240" s="15">
        <v>103217238</v>
      </c>
      <c r="F24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CL_OC_MEN_PRINT51_BLACK_103217238_52-54/52-54_(3XL)</v>
      </c>
      <c r="G24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52-54/52-54 103217238 (Print51) (3XL)</v>
      </c>
      <c r="H240" s="58">
        <v>11990</v>
      </c>
      <c r="I240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24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40" s="16"/>
      <c r="L240" s="5" t="s">
        <v>106</v>
      </c>
      <c r="M240" s="5"/>
      <c r="N240" s="5" t="s">
        <v>189</v>
      </c>
      <c r="O240" s="2" t="s">
        <v>70</v>
      </c>
      <c r="P240" s="2" t="s">
        <v>65</v>
      </c>
      <c r="R240" s="2" t="s">
        <v>105</v>
      </c>
      <c r="S240" s="2" t="s">
        <v>118</v>
      </c>
      <c r="T240" s="2" t="s">
        <v>67</v>
      </c>
      <c r="U240" s="2">
        <v>47</v>
      </c>
      <c r="V240" s="4">
        <v>0.95</v>
      </c>
      <c r="W240" s="2" t="s">
        <v>365</v>
      </c>
      <c r="X240" s="16"/>
      <c r="Y240" s="16"/>
    </row>
    <row r="241" spans="1:26" s="2" customFormat="1" x14ac:dyDescent="0.35">
      <c r="A24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241" s="19" t="s">
        <v>340</v>
      </c>
      <c r="C241" s="12" t="s">
        <v>73</v>
      </c>
      <c r="D241" s="15">
        <v>52</v>
      </c>
      <c r="E241" s="15">
        <v>103217238</v>
      </c>
      <c r="F24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CL_OC_MEN_PRINT51_BLACK_103217238_52_(2XL)</v>
      </c>
      <c r="G24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 103217238 (Print51) (2XL)</v>
      </c>
      <c r="H241" s="58">
        <v>11990</v>
      </c>
      <c r="I241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24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41" s="16"/>
      <c r="L241" s="5" t="s">
        <v>106</v>
      </c>
      <c r="M241" s="5"/>
      <c r="N241" s="5" t="s">
        <v>189</v>
      </c>
      <c r="O241" s="2" t="s">
        <v>70</v>
      </c>
      <c r="P241" s="2" t="s">
        <v>65</v>
      </c>
      <c r="R241" s="2" t="s">
        <v>105</v>
      </c>
      <c r="S241" s="2" t="s">
        <v>118</v>
      </c>
      <c r="T241" s="2" t="s">
        <v>67</v>
      </c>
      <c r="U241" s="2">
        <v>47</v>
      </c>
      <c r="V241" s="4">
        <v>0.95</v>
      </c>
      <c r="W241" s="2" t="s">
        <v>365</v>
      </c>
      <c r="X241" s="16"/>
      <c r="Y241" s="16"/>
    </row>
    <row r="242" spans="1:26" s="2" customFormat="1" x14ac:dyDescent="0.35">
      <c r="A24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242" s="19" t="s">
        <v>340</v>
      </c>
      <c r="C242" s="12" t="s">
        <v>74</v>
      </c>
      <c r="D242" s="15">
        <v>54</v>
      </c>
      <c r="E242" s="15">
        <v>103217238</v>
      </c>
      <c r="F24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CL_OC_MEN_PRINT51_BLACK_103217238_54_(3XL)</v>
      </c>
      <c r="G24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 103217238 (Print51) (3XL)</v>
      </c>
      <c r="H242" s="58">
        <v>11990</v>
      </c>
      <c r="I242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24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42" s="16"/>
      <c r="L242" s="5" t="s">
        <v>106</v>
      </c>
      <c r="M242" s="5"/>
      <c r="N242" s="5" t="s">
        <v>189</v>
      </c>
      <c r="O242" s="2" t="s">
        <v>70</v>
      </c>
      <c r="P242" s="2" t="s">
        <v>65</v>
      </c>
      <c r="R242" s="2" t="s">
        <v>105</v>
      </c>
      <c r="S242" s="2" t="s">
        <v>118</v>
      </c>
      <c r="T242" s="2" t="s">
        <v>67</v>
      </c>
      <c r="U242" s="2">
        <v>47</v>
      </c>
      <c r="V242" s="4">
        <v>0.95</v>
      </c>
      <c r="W242" s="2" t="s">
        <v>365</v>
      </c>
      <c r="X242" s="16"/>
      <c r="Y242" s="16"/>
    </row>
    <row r="243" spans="1:26" s="2" customFormat="1" x14ac:dyDescent="0.35">
      <c r="A24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243" s="19" t="s">
        <v>340</v>
      </c>
      <c r="C243" s="12" t="s">
        <v>75</v>
      </c>
      <c r="D243" s="15" t="s">
        <v>351</v>
      </c>
      <c r="E243" s="15">
        <v>103217238</v>
      </c>
      <c r="F24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CL_OC_MEN_PRINT51_BLACK_103217238_56-58/56, 58_(4XL)</v>
      </c>
      <c r="G24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56-58/56, 58 103217238 (Print51) (4XL)</v>
      </c>
      <c r="H243" s="58">
        <v>11990</v>
      </c>
      <c r="I243" s="66">
        <f>_xlfn.XLOOKUP(B_m_02_SKU[[#This Row],[Kaspi_art_1]],'[1]finder 8 print'!$J:$J,'[1]finder 8 print'!$Q:$Q,"",0,1)*_xlfn.XLOOKUP(B_m_02_SKU[[#This Row],[MY_SIZE]],'[1]finder 8 print'!$A$7:$A$13,'[1]finder 8 print'!$C$7:$C$13,"",0,1)</f>
        <v>602.4</v>
      </c>
      <c r="J24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43" s="16"/>
      <c r="L243" s="5" t="s">
        <v>106</v>
      </c>
      <c r="M243" s="5"/>
      <c r="N243" s="5" t="s">
        <v>189</v>
      </c>
      <c r="O243" s="2" t="s">
        <v>70</v>
      </c>
      <c r="P243" s="2" t="s">
        <v>65</v>
      </c>
      <c r="R243" s="2" t="s">
        <v>105</v>
      </c>
      <c r="S243" s="2" t="s">
        <v>118</v>
      </c>
      <c r="T243" s="2" t="s">
        <v>67</v>
      </c>
      <c r="U243" s="2">
        <v>47</v>
      </c>
      <c r="V243" s="4">
        <v>0.95</v>
      </c>
      <c r="W243" s="2" t="s">
        <v>365</v>
      </c>
      <c r="X243" s="16"/>
      <c r="Y243" s="16"/>
    </row>
    <row r="244" spans="1:26" s="2" customFormat="1" x14ac:dyDescent="0.35">
      <c r="A24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CL_OC_MEN_PRINT51_BLACK_S</v>
      </c>
      <c r="B244" s="19" t="s">
        <v>340</v>
      </c>
      <c r="C244" s="12" t="s">
        <v>71</v>
      </c>
      <c r="D244" s="15">
        <v>42</v>
      </c>
      <c r="E244" s="15">
        <v>108382478</v>
      </c>
      <c r="F24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CL_OC_MEN_PRINT51_BLACK_108382478_42_(S)</v>
      </c>
      <c r="G24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 108382478 (Print51) (S)</v>
      </c>
      <c r="H244" s="58">
        <v>11990</v>
      </c>
      <c r="I244" s="66">
        <f>_xlfn.XLOOKUP(B_m_02_SKU[[#This Row],[Kaspi_art_1]],'[1]finder 8 print'!$J:$J,'[1]finder 8 print'!$Q:$Q,"",0,1)*_xlfn.XLOOKUP(B_m_02_SKU[[#This Row],[MY_SIZE]],'[1]finder 8 print'!$A$7:$A$13,'[1]finder 8 print'!$C$7:$C$13,"",0,1)</f>
        <v>295.8</v>
      </c>
      <c r="J24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44" s="16"/>
      <c r="L244" s="5" t="s">
        <v>106</v>
      </c>
      <c r="M244" s="5"/>
      <c r="N244" s="5" t="s">
        <v>189</v>
      </c>
      <c r="O244" s="2" t="s">
        <v>70</v>
      </c>
      <c r="P244" s="2" t="s">
        <v>65</v>
      </c>
      <c r="R244" s="2" t="s">
        <v>105</v>
      </c>
      <c r="S244" s="2" t="s">
        <v>118</v>
      </c>
      <c r="T244" s="2" t="s">
        <v>67</v>
      </c>
      <c r="U244" s="2">
        <v>47</v>
      </c>
      <c r="V244" s="4">
        <v>0.95</v>
      </c>
      <c r="W244" s="2" t="s">
        <v>365</v>
      </c>
      <c r="X244" s="16"/>
      <c r="Y244" s="16"/>
    </row>
    <row r="245" spans="1:26" s="2" customFormat="1" x14ac:dyDescent="0.35">
      <c r="A24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245" s="19" t="s">
        <v>340</v>
      </c>
      <c r="C245" s="12" t="s">
        <v>66</v>
      </c>
      <c r="D245" s="15">
        <v>44</v>
      </c>
      <c r="E245" s="15">
        <v>108382478</v>
      </c>
      <c r="F24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CL_OC_MEN_PRINT51_BLACK_108382478_44_(M)</v>
      </c>
      <c r="G24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 108382478 (Print51) (M)</v>
      </c>
      <c r="H245" s="58">
        <v>11990</v>
      </c>
      <c r="I245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24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45" s="16"/>
      <c r="L245" s="5" t="s">
        <v>106</v>
      </c>
      <c r="M245" s="5"/>
      <c r="N245" s="5" t="s">
        <v>189</v>
      </c>
      <c r="O245" s="2" t="s">
        <v>70</v>
      </c>
      <c r="P245" s="2" t="s">
        <v>65</v>
      </c>
      <c r="R245" s="2" t="s">
        <v>105</v>
      </c>
      <c r="S245" s="2" t="s">
        <v>118</v>
      </c>
      <c r="T245" s="2" t="s">
        <v>67</v>
      </c>
      <c r="U245" s="2">
        <v>47</v>
      </c>
      <c r="V245" s="4">
        <v>0.95</v>
      </c>
      <c r="W245" s="2" t="s">
        <v>365</v>
      </c>
      <c r="X245" s="16"/>
      <c r="Y245" s="16"/>
    </row>
    <row r="246" spans="1:26" s="2" customFormat="1" x14ac:dyDescent="0.35">
      <c r="A24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246" s="19" t="s">
        <v>340</v>
      </c>
      <c r="C246" s="12" t="s">
        <v>68</v>
      </c>
      <c r="D246" s="15">
        <v>46</v>
      </c>
      <c r="E246" s="15">
        <v>108382478</v>
      </c>
      <c r="F24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CL_OC_MEN_PRINT51_BLACK_108382478_46_(L)</v>
      </c>
      <c r="G24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108382478 (Print51) (L)</v>
      </c>
      <c r="H246" s="58">
        <v>11990</v>
      </c>
      <c r="I246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24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46" s="16"/>
      <c r="L246" s="5" t="s">
        <v>106</v>
      </c>
      <c r="M246" s="5"/>
      <c r="N246" s="5" t="s">
        <v>189</v>
      </c>
      <c r="O246" s="2" t="s">
        <v>70</v>
      </c>
      <c r="P246" s="2" t="s">
        <v>65</v>
      </c>
      <c r="R246" s="2" t="s">
        <v>105</v>
      </c>
      <c r="S246" s="2" t="s">
        <v>118</v>
      </c>
      <c r="T246" s="2" t="s">
        <v>67</v>
      </c>
      <c r="U246" s="2">
        <v>47</v>
      </c>
      <c r="V246" s="4">
        <v>0.95</v>
      </c>
      <c r="W246" s="2" t="s">
        <v>365</v>
      </c>
      <c r="X246" s="16"/>
      <c r="Y246" s="16"/>
    </row>
    <row r="247" spans="1:26" s="2" customFormat="1" x14ac:dyDescent="0.35">
      <c r="A24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247" s="19" t="s">
        <v>340</v>
      </c>
      <c r="C247" s="12" t="s">
        <v>72</v>
      </c>
      <c r="D247" s="15">
        <v>48</v>
      </c>
      <c r="E247" s="15">
        <v>108382478</v>
      </c>
      <c r="F24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CL_OC_MEN_PRINT51_BLACK_108382478_48_(XL)</v>
      </c>
      <c r="G24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 108382478 (Print51) (XL)</v>
      </c>
      <c r="H247" s="58">
        <v>11990</v>
      </c>
      <c r="I247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24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47" s="16"/>
      <c r="L247" s="5" t="s">
        <v>106</v>
      </c>
      <c r="M247" s="5"/>
      <c r="N247" s="5" t="s">
        <v>189</v>
      </c>
      <c r="O247" s="2" t="s">
        <v>70</v>
      </c>
      <c r="P247" s="2" t="s">
        <v>65</v>
      </c>
      <c r="R247" s="2" t="s">
        <v>105</v>
      </c>
      <c r="S247" s="2" t="s">
        <v>118</v>
      </c>
      <c r="T247" s="2" t="s">
        <v>67</v>
      </c>
      <c r="U247" s="2">
        <v>47</v>
      </c>
      <c r="V247" s="4">
        <v>0.95</v>
      </c>
      <c r="W247" s="2" t="s">
        <v>365</v>
      </c>
      <c r="X247" s="16"/>
      <c r="Y247" s="16"/>
    </row>
    <row r="248" spans="1:26" s="2" customFormat="1" x14ac:dyDescent="0.35">
      <c r="A24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248" s="19" t="s">
        <v>340</v>
      </c>
      <c r="C248" s="12" t="s">
        <v>72</v>
      </c>
      <c r="D248" s="15">
        <v>50</v>
      </c>
      <c r="E248" s="15">
        <v>108382478</v>
      </c>
      <c r="F24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CL_OC_MEN_PRINT51_BLACK_108382478_50_(XL)</v>
      </c>
      <c r="G24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 108382478 (Print51) (XL)</v>
      </c>
      <c r="H248" s="58">
        <v>11990</v>
      </c>
      <c r="I248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24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48" s="16"/>
      <c r="L248" s="5" t="s">
        <v>106</v>
      </c>
      <c r="M248" s="5"/>
      <c r="N248" s="5" t="s">
        <v>189</v>
      </c>
      <c r="O248" s="2" t="s">
        <v>70</v>
      </c>
      <c r="P248" s="2" t="s">
        <v>65</v>
      </c>
      <c r="R248" s="2" t="s">
        <v>105</v>
      </c>
      <c r="S248" s="2" t="s">
        <v>118</v>
      </c>
      <c r="T248" s="2" t="s">
        <v>67</v>
      </c>
      <c r="U248" s="2">
        <v>47</v>
      </c>
      <c r="V248" s="4">
        <v>0.95</v>
      </c>
      <c r="W248" s="2" t="s">
        <v>365</v>
      </c>
      <c r="X248" s="16"/>
      <c r="Y248" s="16"/>
    </row>
    <row r="249" spans="1:26" s="2" customFormat="1" x14ac:dyDescent="0.35">
      <c r="A24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249" s="19" t="s">
        <v>340</v>
      </c>
      <c r="C249" s="12" t="s">
        <v>73</v>
      </c>
      <c r="D249" s="15">
        <v>52</v>
      </c>
      <c r="E249" s="15">
        <v>108382478</v>
      </c>
      <c r="F24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CL_OC_MEN_PRINT51_BLACK_108382478_52_(2XL)</v>
      </c>
      <c r="G24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 108382478 (Print51) (2XL)</v>
      </c>
      <c r="H249" s="58">
        <v>11990</v>
      </c>
      <c r="I249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24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49" s="16"/>
      <c r="L249" s="5" t="s">
        <v>106</v>
      </c>
      <c r="M249" s="5"/>
      <c r="N249" s="5" t="s">
        <v>189</v>
      </c>
      <c r="O249" s="2" t="s">
        <v>70</v>
      </c>
      <c r="P249" s="2" t="s">
        <v>65</v>
      </c>
      <c r="R249" s="2" t="s">
        <v>105</v>
      </c>
      <c r="S249" s="2" t="s">
        <v>118</v>
      </c>
      <c r="T249" s="2" t="s">
        <v>67</v>
      </c>
      <c r="U249" s="2">
        <v>47</v>
      </c>
      <c r="V249" s="4">
        <v>0.95</v>
      </c>
      <c r="W249" s="2" t="s">
        <v>365</v>
      </c>
      <c r="X249" s="16"/>
      <c r="Y249" s="16"/>
    </row>
    <row r="250" spans="1:26" s="2" customFormat="1" x14ac:dyDescent="0.35">
      <c r="A25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250" s="19" t="s">
        <v>340</v>
      </c>
      <c r="C250" s="12" t="s">
        <v>74</v>
      </c>
      <c r="D250" s="15">
        <v>54</v>
      </c>
      <c r="E250" s="15">
        <v>108382478</v>
      </c>
      <c r="F25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CL_OC_MEN_PRINT51_BLACK_108382478_54_(3XL)</v>
      </c>
      <c r="G25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 108382478 (Print51) (3XL)</v>
      </c>
      <c r="H250" s="58">
        <v>11990</v>
      </c>
      <c r="I250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25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50" s="16"/>
      <c r="L250" s="5" t="s">
        <v>106</v>
      </c>
      <c r="M250" s="5"/>
      <c r="N250" s="5" t="s">
        <v>189</v>
      </c>
      <c r="O250" s="2" t="s">
        <v>70</v>
      </c>
      <c r="P250" s="2" t="s">
        <v>65</v>
      </c>
      <c r="R250" s="2" t="s">
        <v>105</v>
      </c>
      <c r="S250" s="2" t="s">
        <v>118</v>
      </c>
      <c r="T250" s="2" t="s">
        <v>67</v>
      </c>
      <c r="U250" s="2">
        <v>47</v>
      </c>
      <c r="V250" s="4">
        <v>0.95</v>
      </c>
      <c r="W250" s="2" t="s">
        <v>365</v>
      </c>
      <c r="X250" s="16"/>
      <c r="Y250" s="16"/>
    </row>
    <row r="251" spans="1:26" s="2" customFormat="1" x14ac:dyDescent="0.35">
      <c r="A25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251" s="19" t="s">
        <v>340</v>
      </c>
      <c r="C251" s="12" t="s">
        <v>74</v>
      </c>
      <c r="D251" s="15">
        <v>56</v>
      </c>
      <c r="E251" s="15">
        <v>108382478</v>
      </c>
      <c r="F25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CL_OC_MEN_PRINT51_BLACK_108382478_56_(3XL)</v>
      </c>
      <c r="G25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 108382478 (Print51) (3XL)</v>
      </c>
      <c r="H251" s="58">
        <v>11990</v>
      </c>
      <c r="I251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25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51" s="16"/>
      <c r="L251" s="5" t="s">
        <v>106</v>
      </c>
      <c r="M251" s="5"/>
      <c r="N251" s="5" t="s">
        <v>189</v>
      </c>
      <c r="O251" s="2" t="s">
        <v>70</v>
      </c>
      <c r="P251" s="2" t="s">
        <v>65</v>
      </c>
      <c r="R251" s="2" t="s">
        <v>105</v>
      </c>
      <c r="S251" s="2" t="s">
        <v>118</v>
      </c>
      <c r="T251" s="2" t="s">
        <v>67</v>
      </c>
      <c r="U251" s="2">
        <v>47</v>
      </c>
      <c r="V251" s="4">
        <v>0.95</v>
      </c>
      <c r="W251" s="2" t="s">
        <v>365</v>
      </c>
      <c r="X251" s="16"/>
      <c r="Y251" s="16"/>
    </row>
    <row r="252" spans="1:26" s="2" customFormat="1" x14ac:dyDescent="0.35">
      <c r="A25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252" s="19" t="s">
        <v>340</v>
      </c>
      <c r="C252" s="12" t="s">
        <v>75</v>
      </c>
      <c r="D252" s="15">
        <v>58</v>
      </c>
      <c r="E252" s="15">
        <v>108382478</v>
      </c>
      <c r="F25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CL_OC_MEN_PRINT51_BLACK_108382478_58_(4XL)</v>
      </c>
      <c r="G25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58 108382478 (Print51) (4XL)</v>
      </c>
      <c r="H252" s="58">
        <v>11990</v>
      </c>
      <c r="I252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25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52" s="16"/>
      <c r="L252" s="5" t="s">
        <v>106</v>
      </c>
      <c r="M252" s="5"/>
      <c r="N252" s="5" t="s">
        <v>189</v>
      </c>
      <c r="O252" s="2" t="s">
        <v>70</v>
      </c>
      <c r="P252" s="2" t="s">
        <v>65</v>
      </c>
      <c r="R252" s="2" t="s">
        <v>105</v>
      </c>
      <c r="S252" s="2" t="s">
        <v>118</v>
      </c>
      <c r="T252" s="2" t="s">
        <v>67</v>
      </c>
      <c r="U252" s="2">
        <v>47</v>
      </c>
      <c r="V252" s="4">
        <v>0.95</v>
      </c>
      <c r="W252" s="2" t="s">
        <v>365</v>
      </c>
      <c r="X252" s="16"/>
      <c r="Y252" s="16"/>
    </row>
    <row r="253" spans="1:26" s="2" customFormat="1" x14ac:dyDescent="0.35">
      <c r="A25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253" s="19" t="s">
        <v>340</v>
      </c>
      <c r="C253" s="12" t="s">
        <v>75</v>
      </c>
      <c r="D253" s="15">
        <v>60</v>
      </c>
      <c r="E253" s="15">
        <v>108382478</v>
      </c>
      <c r="F25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CL_OC_MEN_PRINT51_BLACK_108382478_60_(4XL)</v>
      </c>
      <c r="G25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60 108382478 (Print51) (4XL)</v>
      </c>
      <c r="H253" s="58">
        <v>11990</v>
      </c>
      <c r="I253" s="66">
        <f>_xlfn.XLOOKUP(B_m_02_SKU[[#This Row],[Kaspi_art_1]],'[1]finder 8 print'!$J:$J,'[1]finder 8 print'!$Q:$Q,"",0,1)*_xlfn.XLOOKUP(B_m_02_SKU[[#This Row],[MY_SIZE]],'[1]finder 8 print'!$A$7:$A$13,'[1]finder 8 print'!$C$7:$C$13,"",0,1)</f>
        <v>591.6</v>
      </c>
      <c r="J25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53" s="16"/>
      <c r="L253" s="5" t="s">
        <v>106</v>
      </c>
      <c r="M253" s="5"/>
      <c r="N253" s="5" t="s">
        <v>189</v>
      </c>
      <c r="O253" s="2" t="s">
        <v>70</v>
      </c>
      <c r="P253" s="2" t="s">
        <v>65</v>
      </c>
      <c r="R253" s="2" t="s">
        <v>105</v>
      </c>
      <c r="S253" s="2" t="s">
        <v>118</v>
      </c>
      <c r="T253" s="2" t="s">
        <v>67</v>
      </c>
      <c r="U253" s="2">
        <v>47</v>
      </c>
      <c r="V253" s="4">
        <v>0.95</v>
      </c>
      <c r="W253" s="2" t="s">
        <v>365</v>
      </c>
      <c r="X253" s="16"/>
      <c r="Y253" s="16"/>
    </row>
    <row r="254" spans="1:26" s="2" customFormat="1" x14ac:dyDescent="0.35">
      <c r="A25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CL_OC_MEN_PRINT51_BLACK_S</v>
      </c>
      <c r="B254" s="19" t="s">
        <v>340</v>
      </c>
      <c r="C254" s="12" t="s">
        <v>71</v>
      </c>
      <c r="D254" s="15">
        <v>42</v>
      </c>
      <c r="E254" s="15">
        <v>120939888</v>
      </c>
      <c r="F25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CL_OC_MEN_PRINT51_BLACK_120939888_42_(S)</v>
      </c>
      <c r="G25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 120939888 (Print51) (S)</v>
      </c>
      <c r="H254" s="58">
        <v>11990</v>
      </c>
      <c r="I254" s="66">
        <f>_xlfn.XLOOKUP(B_m_02_SKU[[#This Row],[Kaspi_art_1]],'[1]finder 8 print'!$J:$J,'[1]finder 8 print'!$Q:$Q,"",0,1)*_xlfn.XLOOKUP(B_m_02_SKU[[#This Row],[MY_SIZE]],'[1]finder 8 print'!$A$7:$A$13,'[1]finder 8 print'!$C$7:$C$13,"",0,1)</f>
        <v>286.64999999999998</v>
      </c>
      <c r="J25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54" s="16"/>
      <c r="L254" s="5" t="s">
        <v>106</v>
      </c>
      <c r="M254" s="5"/>
      <c r="N254" s="5" t="s">
        <v>189</v>
      </c>
      <c r="O254" s="2" t="s">
        <v>70</v>
      </c>
      <c r="P254" s="2" t="s">
        <v>65</v>
      </c>
      <c r="R254" s="2" t="s">
        <v>105</v>
      </c>
      <c r="S254" s="2" t="s">
        <v>118</v>
      </c>
      <c r="T254" s="2" t="s">
        <v>67</v>
      </c>
      <c r="U254" s="2">
        <v>47</v>
      </c>
      <c r="V254" s="4">
        <v>0.95</v>
      </c>
      <c r="W254" s="2" t="s">
        <v>365</v>
      </c>
      <c r="X254" s="16"/>
      <c r="Y254" s="16"/>
      <c r="Z254" s="16"/>
    </row>
    <row r="255" spans="1:26" s="2" customFormat="1" x14ac:dyDescent="0.35">
      <c r="A25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255" s="19" t="s">
        <v>340</v>
      </c>
      <c r="C255" s="12" t="s">
        <v>66</v>
      </c>
      <c r="D255" s="15">
        <v>44</v>
      </c>
      <c r="E255" s="15">
        <v>120939888</v>
      </c>
      <c r="F25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CL_OC_MEN_PRINT51_BLACK_120939888_44_(M)</v>
      </c>
      <c r="G25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 120939888 (Print51) (M)</v>
      </c>
      <c r="H255" s="58">
        <v>11990</v>
      </c>
      <c r="I255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25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55" s="16"/>
      <c r="L255" s="5" t="s">
        <v>106</v>
      </c>
      <c r="M255" s="5"/>
      <c r="N255" s="5" t="s">
        <v>189</v>
      </c>
      <c r="O255" s="2" t="s">
        <v>70</v>
      </c>
      <c r="P255" s="2" t="s">
        <v>65</v>
      </c>
      <c r="R255" s="2" t="s">
        <v>105</v>
      </c>
      <c r="S255" s="2" t="s">
        <v>118</v>
      </c>
      <c r="T255" s="2" t="s">
        <v>67</v>
      </c>
      <c r="U255" s="2">
        <v>47</v>
      </c>
      <c r="V255" s="4">
        <v>0.95</v>
      </c>
      <c r="W255" s="2" t="s">
        <v>365</v>
      </c>
      <c r="X255" s="16"/>
      <c r="Y255" s="16"/>
    </row>
    <row r="256" spans="1:26" s="2" customFormat="1" x14ac:dyDescent="0.35">
      <c r="A25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256" s="19" t="s">
        <v>340</v>
      </c>
      <c r="C256" s="12" t="s">
        <v>68</v>
      </c>
      <c r="D256" s="15">
        <v>46</v>
      </c>
      <c r="E256" s="15">
        <v>120939888</v>
      </c>
      <c r="F25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CL_OC_MEN_PRINT51_BLACK_120939888_46_(L)</v>
      </c>
      <c r="G25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120939888 (Print51) (L)</v>
      </c>
      <c r="H256" s="58">
        <v>11990</v>
      </c>
      <c r="I256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25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56" s="16"/>
      <c r="L256" s="5" t="s">
        <v>106</v>
      </c>
      <c r="M256" s="5"/>
      <c r="N256" s="5" t="s">
        <v>189</v>
      </c>
      <c r="O256" s="2" t="s">
        <v>70</v>
      </c>
      <c r="P256" s="2" t="s">
        <v>65</v>
      </c>
      <c r="R256" s="2" t="s">
        <v>105</v>
      </c>
      <c r="S256" s="2" t="s">
        <v>118</v>
      </c>
      <c r="T256" s="2" t="s">
        <v>67</v>
      </c>
      <c r="U256" s="2">
        <v>47</v>
      </c>
      <c r="V256" s="4">
        <v>0.95</v>
      </c>
      <c r="W256" s="2" t="s">
        <v>365</v>
      </c>
      <c r="X256" s="16"/>
      <c r="Y256" s="16"/>
    </row>
    <row r="257" spans="1:26" s="2" customFormat="1" x14ac:dyDescent="0.35">
      <c r="A25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257" s="19" t="s">
        <v>340</v>
      </c>
      <c r="C257" s="12" t="s">
        <v>72</v>
      </c>
      <c r="D257" s="15">
        <v>48</v>
      </c>
      <c r="E257" s="15">
        <v>120939888</v>
      </c>
      <c r="F25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CL_OC_MEN_PRINT51_BLACK_120939888_48_(XL)</v>
      </c>
      <c r="G25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 120939888 (Print51) (XL)</v>
      </c>
      <c r="H257" s="58">
        <v>11990</v>
      </c>
      <c r="I257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25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57" s="16"/>
      <c r="L257" s="5" t="s">
        <v>106</v>
      </c>
      <c r="M257" s="5"/>
      <c r="N257" s="5" t="s">
        <v>189</v>
      </c>
      <c r="O257" s="2" t="s">
        <v>70</v>
      </c>
      <c r="P257" s="2" t="s">
        <v>65</v>
      </c>
      <c r="R257" s="2" t="s">
        <v>105</v>
      </c>
      <c r="S257" s="2" t="s">
        <v>118</v>
      </c>
      <c r="T257" s="2" t="s">
        <v>67</v>
      </c>
      <c r="U257" s="2">
        <v>47</v>
      </c>
      <c r="V257" s="4">
        <v>0.95</v>
      </c>
      <c r="W257" s="2" t="s">
        <v>365</v>
      </c>
      <c r="X257" s="16"/>
      <c r="Y257" s="16"/>
    </row>
    <row r="258" spans="1:26" s="2" customFormat="1" x14ac:dyDescent="0.35">
      <c r="A25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258" s="19" t="s">
        <v>340</v>
      </c>
      <c r="C258" s="12" t="s">
        <v>72</v>
      </c>
      <c r="D258" s="15">
        <v>50</v>
      </c>
      <c r="E258" s="15">
        <v>120939888</v>
      </c>
      <c r="F25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CL_OC_MEN_PRINT51_BLACK_120939888_50_(XL)</v>
      </c>
      <c r="G25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 120939888 (Print51) (XL)</v>
      </c>
      <c r="H258" s="58">
        <v>11990</v>
      </c>
      <c r="I258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25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58" s="16"/>
      <c r="L258" s="5" t="s">
        <v>106</v>
      </c>
      <c r="M258" s="5"/>
      <c r="N258" s="5" t="s">
        <v>189</v>
      </c>
      <c r="O258" s="2" t="s">
        <v>70</v>
      </c>
      <c r="P258" s="2" t="s">
        <v>65</v>
      </c>
      <c r="R258" s="2" t="s">
        <v>105</v>
      </c>
      <c r="S258" s="2" t="s">
        <v>118</v>
      </c>
      <c r="T258" s="2" t="s">
        <v>67</v>
      </c>
      <c r="U258" s="2">
        <v>47</v>
      </c>
      <c r="V258" s="4">
        <v>0.95</v>
      </c>
      <c r="W258" s="2" t="s">
        <v>365</v>
      </c>
      <c r="X258" s="16"/>
      <c r="Y258" s="16"/>
    </row>
    <row r="259" spans="1:26" s="2" customFormat="1" x14ac:dyDescent="0.35">
      <c r="A25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259" s="19" t="s">
        <v>340</v>
      </c>
      <c r="C259" s="12" t="s">
        <v>73</v>
      </c>
      <c r="D259" s="15">
        <v>52</v>
      </c>
      <c r="E259" s="15">
        <v>120939888</v>
      </c>
      <c r="F25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CL_OC_MEN_PRINT51_BLACK_120939888_52_(2XL)</v>
      </c>
      <c r="G25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 120939888 (Print51) (2XL)</v>
      </c>
      <c r="H259" s="58">
        <v>11990</v>
      </c>
      <c r="I259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25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59" s="16"/>
      <c r="L259" s="5" t="s">
        <v>106</v>
      </c>
      <c r="M259" s="5"/>
      <c r="N259" s="5" t="s">
        <v>189</v>
      </c>
      <c r="O259" s="2" t="s">
        <v>70</v>
      </c>
      <c r="P259" s="2" t="s">
        <v>65</v>
      </c>
      <c r="R259" s="2" t="s">
        <v>105</v>
      </c>
      <c r="S259" s="2" t="s">
        <v>118</v>
      </c>
      <c r="T259" s="2" t="s">
        <v>67</v>
      </c>
      <c r="U259" s="2">
        <v>47</v>
      </c>
      <c r="V259" s="4">
        <v>0.95</v>
      </c>
      <c r="W259" s="2" t="s">
        <v>365</v>
      </c>
      <c r="X259" s="16"/>
      <c r="Y259" s="16"/>
    </row>
    <row r="260" spans="1:26" s="2" customFormat="1" x14ac:dyDescent="0.35">
      <c r="A26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260" s="19" t="s">
        <v>340</v>
      </c>
      <c r="C260" s="12" t="s">
        <v>74</v>
      </c>
      <c r="D260" s="15">
        <v>54</v>
      </c>
      <c r="E260" s="15">
        <v>120939888</v>
      </c>
      <c r="F26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CL_OC_MEN_PRINT51_BLACK_120939888_54_(3XL)</v>
      </c>
      <c r="G26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 120939888 (Print51) (3XL)</v>
      </c>
      <c r="H260" s="58">
        <v>11990</v>
      </c>
      <c r="I260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26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60" s="16"/>
      <c r="L260" s="5" t="s">
        <v>106</v>
      </c>
      <c r="M260" s="5"/>
      <c r="N260" s="5" t="s">
        <v>189</v>
      </c>
      <c r="O260" s="2" t="s">
        <v>70</v>
      </c>
      <c r="P260" s="2" t="s">
        <v>65</v>
      </c>
      <c r="R260" s="2" t="s">
        <v>105</v>
      </c>
      <c r="S260" s="2" t="s">
        <v>118</v>
      </c>
      <c r="T260" s="2" t="s">
        <v>67</v>
      </c>
      <c r="U260" s="2">
        <v>47</v>
      </c>
      <c r="V260" s="4">
        <v>0.95</v>
      </c>
      <c r="W260" s="2" t="s">
        <v>365</v>
      </c>
      <c r="X260" s="16"/>
      <c r="Y260" s="16"/>
    </row>
    <row r="261" spans="1:26" s="2" customFormat="1" x14ac:dyDescent="0.35">
      <c r="A26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261" s="19" t="s">
        <v>340</v>
      </c>
      <c r="C261" s="12" t="s">
        <v>74</v>
      </c>
      <c r="D261" s="15">
        <v>56</v>
      </c>
      <c r="E261" s="15">
        <v>120939888</v>
      </c>
      <c r="F26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CL_OC_MEN_PRINT51_BLACK_120939888_56_(3XL)</v>
      </c>
      <c r="G26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 120939888 (Print51) (3XL)</v>
      </c>
      <c r="H261" s="58">
        <v>11990</v>
      </c>
      <c r="I261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26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61" s="16"/>
      <c r="L261" s="5" t="s">
        <v>106</v>
      </c>
      <c r="M261" s="5"/>
      <c r="N261" s="5" t="s">
        <v>189</v>
      </c>
      <c r="O261" s="2" t="s">
        <v>70</v>
      </c>
      <c r="P261" s="2" t="s">
        <v>65</v>
      </c>
      <c r="R261" s="2" t="s">
        <v>105</v>
      </c>
      <c r="S261" s="2" t="s">
        <v>118</v>
      </c>
      <c r="T261" s="2" t="s">
        <v>67</v>
      </c>
      <c r="U261" s="2">
        <v>47</v>
      </c>
      <c r="V261" s="4">
        <v>0.95</v>
      </c>
      <c r="W261" s="2" t="s">
        <v>365</v>
      </c>
      <c r="X261" s="16"/>
      <c r="Y261" s="16"/>
    </row>
    <row r="262" spans="1:26" s="2" customFormat="1" x14ac:dyDescent="0.35">
      <c r="A26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262" s="19" t="s">
        <v>340</v>
      </c>
      <c r="C262" s="12" t="s">
        <v>75</v>
      </c>
      <c r="D262" s="15">
        <v>58</v>
      </c>
      <c r="E262" s="15">
        <v>120939888</v>
      </c>
      <c r="F26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CL_OC_MEN_PRINT51_BLACK_120939888_58_(4XL)</v>
      </c>
      <c r="G26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58 120939888 (Print51) (4XL)</v>
      </c>
      <c r="H262" s="58">
        <v>11990</v>
      </c>
      <c r="I262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26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62" s="16"/>
      <c r="L262" s="5" t="s">
        <v>106</v>
      </c>
      <c r="M262" s="5"/>
      <c r="N262" s="5" t="s">
        <v>189</v>
      </c>
      <c r="O262" s="2" t="s">
        <v>70</v>
      </c>
      <c r="P262" s="2" t="s">
        <v>65</v>
      </c>
      <c r="R262" s="2" t="s">
        <v>105</v>
      </c>
      <c r="S262" s="2" t="s">
        <v>118</v>
      </c>
      <c r="T262" s="2" t="s">
        <v>67</v>
      </c>
      <c r="U262" s="2">
        <v>47</v>
      </c>
      <c r="V262" s="4">
        <v>0.95</v>
      </c>
      <c r="W262" s="2" t="s">
        <v>365</v>
      </c>
      <c r="X262" s="16"/>
      <c r="Y262" s="16"/>
    </row>
    <row r="263" spans="1:26" s="2" customFormat="1" x14ac:dyDescent="0.35">
      <c r="A26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263" s="19" t="s">
        <v>340</v>
      </c>
      <c r="C263" s="12" t="s">
        <v>75</v>
      </c>
      <c r="D263" s="15">
        <v>60</v>
      </c>
      <c r="E263" s="15">
        <v>120939888</v>
      </c>
      <c r="F26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CL_OC_MEN_PRINT51_BLACK_120939888_60_(4XL)</v>
      </c>
      <c r="G26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60 120939888 (Print51) (4XL)</v>
      </c>
      <c r="H263" s="58">
        <v>11990</v>
      </c>
      <c r="I263" s="66">
        <f>_xlfn.XLOOKUP(B_m_02_SKU[[#This Row],[Kaspi_art_1]],'[1]finder 8 print'!$J:$J,'[1]finder 8 print'!$Q:$Q,"",0,1)*_xlfn.XLOOKUP(B_m_02_SKU[[#This Row],[MY_SIZE]],'[1]finder 8 print'!$A$7:$A$13,'[1]finder 8 print'!$C$7:$C$13,"",0,1)</f>
        <v>573.29999999999995</v>
      </c>
      <c r="J26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63" s="16"/>
      <c r="L263" s="5" t="s">
        <v>106</v>
      </c>
      <c r="M263" s="5"/>
      <c r="N263" s="5" t="s">
        <v>189</v>
      </c>
      <c r="O263" s="2" t="s">
        <v>70</v>
      </c>
      <c r="P263" s="2" t="s">
        <v>65</v>
      </c>
      <c r="R263" s="2" t="s">
        <v>105</v>
      </c>
      <c r="S263" s="2" t="s">
        <v>118</v>
      </c>
      <c r="T263" s="2" t="s">
        <v>67</v>
      </c>
      <c r="U263" s="2">
        <v>47</v>
      </c>
      <c r="V263" s="4">
        <v>0.95</v>
      </c>
      <c r="W263" s="2" t="s">
        <v>365</v>
      </c>
      <c r="X263" s="16"/>
      <c r="Y263" s="16"/>
    </row>
    <row r="264" spans="1:26" s="2" customFormat="1" x14ac:dyDescent="0.35">
      <c r="A26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264" s="19" t="s">
        <v>340</v>
      </c>
      <c r="C264" s="12" t="s">
        <v>66</v>
      </c>
      <c r="D264" s="15" t="s">
        <v>352</v>
      </c>
      <c r="E264" s="15">
        <v>105133574</v>
      </c>
      <c r="F26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CL_OC_MEN_PRINT51_BLACK_105133574_42-44_(M)</v>
      </c>
      <c r="G26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42-44 105133574 (Print51) (M)</v>
      </c>
      <c r="H264" s="58">
        <v>11990</v>
      </c>
      <c r="I264" s="66">
        <f>_xlfn.XLOOKUP(B_m_02_SKU[[#This Row],[Kaspi_art_1]],'[1]finder 8 print'!$J:$J,'[1]finder 8 print'!$Q:$Q,"",0,1)*_xlfn.XLOOKUP(B_m_02_SKU[[#This Row],[MY_SIZE]],'[1]finder 8 print'!$A$7:$A$13,'[1]finder 8 print'!$C$7:$C$13,"",0,1)</f>
        <v>562.79999999999995</v>
      </c>
      <c r="J26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64" s="16"/>
      <c r="L264" s="5" t="s">
        <v>106</v>
      </c>
      <c r="M264" s="5"/>
      <c r="N264" s="5" t="s">
        <v>189</v>
      </c>
      <c r="O264" s="2" t="s">
        <v>70</v>
      </c>
      <c r="P264" s="2" t="s">
        <v>65</v>
      </c>
      <c r="R264" s="2" t="s">
        <v>105</v>
      </c>
      <c r="S264" s="2" t="s">
        <v>118</v>
      </c>
      <c r="T264" s="2" t="s">
        <v>67</v>
      </c>
      <c r="U264" s="2">
        <v>47</v>
      </c>
      <c r="V264" s="4">
        <v>0.95</v>
      </c>
      <c r="W264" s="2" t="s">
        <v>365</v>
      </c>
      <c r="X264" s="16"/>
      <c r="Y264" s="16"/>
      <c r="Z264" s="16"/>
    </row>
    <row r="265" spans="1:26" s="2" customFormat="1" x14ac:dyDescent="0.35">
      <c r="A26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265" s="19" t="s">
        <v>340</v>
      </c>
      <c r="C265" s="12" t="s">
        <v>68</v>
      </c>
      <c r="D265" s="15" t="s">
        <v>149</v>
      </c>
      <c r="E265" s="15">
        <v>105133574</v>
      </c>
      <c r="F26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CL_OC_MEN_PRINT51_BLACK_105133574_46-48_(L)</v>
      </c>
      <c r="G26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46-48 105133574 (Print51) (L)</v>
      </c>
      <c r="H265" s="58">
        <v>11990</v>
      </c>
      <c r="I265" s="66">
        <f>_xlfn.XLOOKUP(B_m_02_SKU[[#This Row],[Kaspi_art_1]],'[1]finder 8 print'!$J:$J,'[1]finder 8 print'!$Q:$Q,"",0,1)*_xlfn.XLOOKUP(B_m_02_SKU[[#This Row],[MY_SIZE]],'[1]finder 8 print'!$A$7:$A$13,'[1]finder 8 print'!$C$7:$C$13,"",0,1)</f>
        <v>562.79999999999995</v>
      </c>
      <c r="J26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65" s="16"/>
      <c r="L265" s="5" t="s">
        <v>106</v>
      </c>
      <c r="M265" s="5"/>
      <c r="N265" s="5" t="s">
        <v>189</v>
      </c>
      <c r="O265" s="2" t="s">
        <v>70</v>
      </c>
      <c r="P265" s="2" t="s">
        <v>65</v>
      </c>
      <c r="R265" s="2" t="s">
        <v>105</v>
      </c>
      <c r="S265" s="2" t="s">
        <v>118</v>
      </c>
      <c r="T265" s="2" t="s">
        <v>67</v>
      </c>
      <c r="U265" s="2">
        <v>47</v>
      </c>
      <c r="V265" s="4">
        <v>0.95</v>
      </c>
      <c r="W265" s="2" t="s">
        <v>365</v>
      </c>
      <c r="X265" s="16"/>
      <c r="Y265" s="16"/>
    </row>
    <row r="266" spans="1:26" s="2" customFormat="1" x14ac:dyDescent="0.35">
      <c r="A26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266" s="19" t="s">
        <v>340</v>
      </c>
      <c r="C266" s="12" t="s">
        <v>72</v>
      </c>
      <c r="D266" s="15" t="s">
        <v>150</v>
      </c>
      <c r="E266" s="15">
        <v>105133574</v>
      </c>
      <c r="F26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CL_OC_MEN_PRINT51_BLACK_105133574_48-50_(XL)</v>
      </c>
      <c r="G26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48-50 105133574 (Print51) (XL)</v>
      </c>
      <c r="H266" s="58">
        <v>11990</v>
      </c>
      <c r="I266" s="66">
        <f>_xlfn.XLOOKUP(B_m_02_SKU[[#This Row],[Kaspi_art_1]],'[1]finder 8 print'!$J:$J,'[1]finder 8 print'!$Q:$Q,"",0,1)*_xlfn.XLOOKUP(B_m_02_SKU[[#This Row],[MY_SIZE]],'[1]finder 8 print'!$A$7:$A$13,'[1]finder 8 print'!$C$7:$C$13,"",0,1)</f>
        <v>562.79999999999995</v>
      </c>
      <c r="J26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66" s="16"/>
      <c r="L266" s="5" t="s">
        <v>106</v>
      </c>
      <c r="M266" s="5"/>
      <c r="N266" s="5" t="s">
        <v>189</v>
      </c>
      <c r="O266" s="2" t="s">
        <v>70</v>
      </c>
      <c r="P266" s="2" t="s">
        <v>65</v>
      </c>
      <c r="R266" s="2" t="s">
        <v>105</v>
      </c>
      <c r="S266" s="2" t="s">
        <v>118</v>
      </c>
      <c r="T266" s="2" t="s">
        <v>67</v>
      </c>
      <c r="U266" s="2">
        <v>47</v>
      </c>
      <c r="V266" s="4">
        <v>0.95</v>
      </c>
      <c r="W266" s="2" t="s">
        <v>365</v>
      </c>
      <c r="X266" s="16"/>
      <c r="Y266" s="16"/>
    </row>
    <row r="267" spans="1:26" s="2" customFormat="1" x14ac:dyDescent="0.35">
      <c r="A26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267" s="19" t="s">
        <v>340</v>
      </c>
      <c r="C267" s="12" t="s">
        <v>72</v>
      </c>
      <c r="D267" s="15" t="s">
        <v>151</v>
      </c>
      <c r="E267" s="15">
        <v>105133574</v>
      </c>
      <c r="F26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CL_OC_MEN_PRINT51_BLACK_105133574_50-52_(XL)</v>
      </c>
      <c r="G26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50-52 105133574 (Print51) (XL)</v>
      </c>
      <c r="H267" s="58">
        <v>11990</v>
      </c>
      <c r="I267" s="66">
        <f>_xlfn.XLOOKUP(B_m_02_SKU[[#This Row],[Kaspi_art_1]],'[1]finder 8 print'!$J:$J,'[1]finder 8 print'!$Q:$Q,"",0,1)*_xlfn.XLOOKUP(B_m_02_SKU[[#This Row],[MY_SIZE]],'[1]finder 8 print'!$A$7:$A$13,'[1]finder 8 print'!$C$7:$C$13,"",0,1)</f>
        <v>562.79999999999995</v>
      </c>
      <c r="J26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67" s="16"/>
      <c r="L267" s="5" t="s">
        <v>106</v>
      </c>
      <c r="M267" s="5"/>
      <c r="N267" s="5" t="s">
        <v>189</v>
      </c>
      <c r="O267" s="2" t="s">
        <v>70</v>
      </c>
      <c r="P267" s="2" t="s">
        <v>65</v>
      </c>
      <c r="R267" s="2" t="s">
        <v>105</v>
      </c>
      <c r="S267" s="2" t="s">
        <v>118</v>
      </c>
      <c r="T267" s="2" t="s">
        <v>67</v>
      </c>
      <c r="U267" s="2">
        <v>47</v>
      </c>
      <c r="V267" s="4">
        <v>0.95</v>
      </c>
      <c r="W267" s="2" t="s">
        <v>365</v>
      </c>
      <c r="X267" s="16"/>
      <c r="Y267" s="16"/>
    </row>
    <row r="268" spans="1:26" s="2" customFormat="1" x14ac:dyDescent="0.35">
      <c r="A26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268" s="19" t="s">
        <v>340</v>
      </c>
      <c r="C268" s="12" t="s">
        <v>73</v>
      </c>
      <c r="D268" s="15" t="s">
        <v>152</v>
      </c>
      <c r="E268" s="15">
        <v>105133574</v>
      </c>
      <c r="F26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CL_OC_MEN_PRINT51_BLACK_105133574_52-54_(2XL)</v>
      </c>
      <c r="G26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52-54 105133574 (Print51) (2XL)</v>
      </c>
      <c r="H268" s="58">
        <v>11990</v>
      </c>
      <c r="I268" s="66">
        <f>_xlfn.XLOOKUP(B_m_02_SKU[[#This Row],[Kaspi_art_1]],'[1]finder 8 print'!$J:$J,'[1]finder 8 print'!$Q:$Q,"",0,1)*_xlfn.XLOOKUP(B_m_02_SKU[[#This Row],[MY_SIZE]],'[1]finder 8 print'!$A$7:$A$13,'[1]finder 8 print'!$C$7:$C$13,"",0,1)</f>
        <v>562.79999999999995</v>
      </c>
      <c r="J26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68" s="16"/>
      <c r="L268" s="5" t="s">
        <v>106</v>
      </c>
      <c r="M268" s="5"/>
      <c r="N268" s="5" t="s">
        <v>189</v>
      </c>
      <c r="O268" s="2" t="s">
        <v>70</v>
      </c>
      <c r="P268" s="2" t="s">
        <v>65</v>
      </c>
      <c r="R268" s="2" t="s">
        <v>105</v>
      </c>
      <c r="S268" s="2" t="s">
        <v>118</v>
      </c>
      <c r="T268" s="2" t="s">
        <v>67</v>
      </c>
      <c r="U268" s="2">
        <v>47</v>
      </c>
      <c r="V268" s="4">
        <v>0.95</v>
      </c>
      <c r="W268" s="2" t="s">
        <v>365</v>
      </c>
      <c r="X268" s="16"/>
      <c r="Y268" s="16"/>
    </row>
    <row r="269" spans="1:26" s="2" customFormat="1" x14ac:dyDescent="0.35">
      <c r="A26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269" s="19" t="s">
        <v>340</v>
      </c>
      <c r="C269" s="12" t="s">
        <v>74</v>
      </c>
      <c r="D269" s="15" t="s">
        <v>153</v>
      </c>
      <c r="E269" s="15">
        <v>105133574</v>
      </c>
      <c r="F26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CL_OC_MEN_PRINT51_BLACK_105133574_54-56_(3XL)</v>
      </c>
      <c r="G26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54-56 105133574 (Print51) (3XL)</v>
      </c>
      <c r="H269" s="58">
        <v>11990</v>
      </c>
      <c r="I269" s="66">
        <f>_xlfn.XLOOKUP(B_m_02_SKU[[#This Row],[Kaspi_art_1]],'[1]finder 8 print'!$J:$J,'[1]finder 8 print'!$Q:$Q,"",0,1)*_xlfn.XLOOKUP(B_m_02_SKU[[#This Row],[MY_SIZE]],'[1]finder 8 print'!$A$7:$A$13,'[1]finder 8 print'!$C$7:$C$13,"",0,1)</f>
        <v>562.79999999999995</v>
      </c>
      <c r="J26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69" s="16"/>
      <c r="L269" s="5" t="s">
        <v>106</v>
      </c>
      <c r="M269" s="5"/>
      <c r="N269" s="5" t="s">
        <v>189</v>
      </c>
      <c r="O269" s="2" t="s">
        <v>70</v>
      </c>
      <c r="P269" s="2" t="s">
        <v>65</v>
      </c>
      <c r="R269" s="2" t="s">
        <v>105</v>
      </c>
      <c r="S269" s="2" t="s">
        <v>118</v>
      </c>
      <c r="T269" s="2" t="s">
        <v>67</v>
      </c>
      <c r="U269" s="2">
        <v>47</v>
      </c>
      <c r="V269" s="4">
        <v>0.95</v>
      </c>
      <c r="W269" s="2" t="s">
        <v>365</v>
      </c>
      <c r="X269" s="16"/>
      <c r="Y269" s="16"/>
    </row>
    <row r="270" spans="1:26" s="2" customFormat="1" x14ac:dyDescent="0.35">
      <c r="A27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270" s="19" t="s">
        <v>340</v>
      </c>
      <c r="C270" s="12" t="s">
        <v>66</v>
      </c>
      <c r="D270" s="15" t="s">
        <v>148</v>
      </c>
      <c r="E270" s="15">
        <v>116155651</v>
      </c>
      <c r="F27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CL_OC_MEN_PRINT51_BLACK_116155651_44-46_(M)</v>
      </c>
      <c r="G27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44-46 116155651 (Print51) (M)</v>
      </c>
      <c r="H270" s="58">
        <v>11990</v>
      </c>
      <c r="I270" s="66">
        <f>_xlfn.XLOOKUP(B_m_02_SKU[[#This Row],[Kaspi_art_1]],'[1]finder 8 print'!$J:$J,'[1]finder 8 print'!$Q:$Q,"",0,1)*_xlfn.XLOOKUP(B_m_02_SKU[[#This Row],[MY_SIZE]],'[1]finder 8 print'!$A$7:$A$13,'[1]finder 8 print'!$C$7:$C$13,"",0,1)</f>
        <v>556.79999999999995</v>
      </c>
      <c r="J27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70" s="16"/>
      <c r="L270" s="5" t="s">
        <v>106</v>
      </c>
      <c r="M270" s="5"/>
      <c r="N270" s="5" t="s">
        <v>189</v>
      </c>
      <c r="O270" s="2" t="s">
        <v>70</v>
      </c>
      <c r="P270" s="2" t="s">
        <v>65</v>
      </c>
      <c r="R270" s="2" t="s">
        <v>105</v>
      </c>
      <c r="S270" s="2" t="s">
        <v>118</v>
      </c>
      <c r="T270" s="2" t="s">
        <v>67</v>
      </c>
      <c r="U270" s="2">
        <v>47</v>
      </c>
      <c r="V270" s="4">
        <v>0.95</v>
      </c>
      <c r="W270" s="2" t="s">
        <v>365</v>
      </c>
      <c r="X270" s="16"/>
      <c r="Y270" s="16"/>
      <c r="Z270" s="16"/>
    </row>
    <row r="271" spans="1:26" s="2" customFormat="1" x14ac:dyDescent="0.35">
      <c r="A27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271" s="19" t="s">
        <v>340</v>
      </c>
      <c r="C271" s="12" t="s">
        <v>68</v>
      </c>
      <c r="D271" s="15" t="s">
        <v>149</v>
      </c>
      <c r="E271" s="15">
        <v>116155651</v>
      </c>
      <c r="F27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CL_OC_MEN_PRINT51_BLACK_116155651_46-48_(L)</v>
      </c>
      <c r="G27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46-48 116155651 (Print51) (L)</v>
      </c>
      <c r="H271" s="58">
        <v>11990</v>
      </c>
      <c r="I271" s="66">
        <f>_xlfn.XLOOKUP(B_m_02_SKU[[#This Row],[Kaspi_art_1]],'[1]finder 8 print'!$J:$J,'[1]finder 8 print'!$Q:$Q,"",0,1)*_xlfn.XLOOKUP(B_m_02_SKU[[#This Row],[MY_SIZE]],'[1]finder 8 print'!$A$7:$A$13,'[1]finder 8 print'!$C$7:$C$13,"",0,1)</f>
        <v>556.79999999999995</v>
      </c>
      <c r="J27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71" s="16"/>
      <c r="L271" s="5" t="s">
        <v>106</v>
      </c>
      <c r="M271" s="5"/>
      <c r="N271" s="5" t="s">
        <v>189</v>
      </c>
      <c r="O271" s="2" t="s">
        <v>70</v>
      </c>
      <c r="P271" s="2" t="s">
        <v>65</v>
      </c>
      <c r="R271" s="2" t="s">
        <v>105</v>
      </c>
      <c r="S271" s="2" t="s">
        <v>118</v>
      </c>
      <c r="T271" s="2" t="s">
        <v>67</v>
      </c>
      <c r="U271" s="2">
        <v>47</v>
      </c>
      <c r="V271" s="4">
        <v>0.95</v>
      </c>
      <c r="W271" s="2" t="s">
        <v>365</v>
      </c>
      <c r="X271" s="16"/>
      <c r="Y271" s="16"/>
    </row>
    <row r="272" spans="1:26" s="2" customFormat="1" x14ac:dyDescent="0.35">
      <c r="A27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272" s="19" t="s">
        <v>340</v>
      </c>
      <c r="C272" s="12" t="s">
        <v>72</v>
      </c>
      <c r="D272" s="15" t="s">
        <v>150</v>
      </c>
      <c r="E272" s="15">
        <v>116155651</v>
      </c>
      <c r="F27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CL_OC_MEN_PRINT51_BLACK_116155651_48-50_(XL)</v>
      </c>
      <c r="G27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48-50 116155651 (Print51) (XL)</v>
      </c>
      <c r="H272" s="58">
        <v>11990</v>
      </c>
      <c r="I272" s="66">
        <f>_xlfn.XLOOKUP(B_m_02_SKU[[#This Row],[Kaspi_art_1]],'[1]finder 8 print'!$J:$J,'[1]finder 8 print'!$Q:$Q,"",0,1)*_xlfn.XLOOKUP(B_m_02_SKU[[#This Row],[MY_SIZE]],'[1]finder 8 print'!$A$7:$A$13,'[1]finder 8 print'!$C$7:$C$13,"",0,1)</f>
        <v>556.79999999999995</v>
      </c>
      <c r="J27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72" s="16"/>
      <c r="L272" s="5" t="s">
        <v>106</v>
      </c>
      <c r="M272" s="5"/>
      <c r="N272" s="5" t="s">
        <v>189</v>
      </c>
      <c r="O272" s="2" t="s">
        <v>70</v>
      </c>
      <c r="P272" s="2" t="s">
        <v>65</v>
      </c>
      <c r="R272" s="2" t="s">
        <v>105</v>
      </c>
      <c r="S272" s="2" t="s">
        <v>118</v>
      </c>
      <c r="T272" s="2" t="s">
        <v>67</v>
      </c>
      <c r="U272" s="2">
        <v>47</v>
      </c>
      <c r="V272" s="4">
        <v>0.95</v>
      </c>
      <c r="W272" s="2" t="s">
        <v>365</v>
      </c>
      <c r="X272" s="16"/>
      <c r="Y272" s="16"/>
    </row>
    <row r="273" spans="1:26" s="2" customFormat="1" x14ac:dyDescent="0.35">
      <c r="A27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273" s="19" t="s">
        <v>340</v>
      </c>
      <c r="C273" s="12" t="s">
        <v>72</v>
      </c>
      <c r="D273" s="15" t="s">
        <v>151</v>
      </c>
      <c r="E273" s="15">
        <v>116155651</v>
      </c>
      <c r="F27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CL_OC_MEN_PRINT51_BLACK_116155651_50-52_(XL)</v>
      </c>
      <c r="G27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50-52 116155651 (Print51) (XL)</v>
      </c>
      <c r="H273" s="58">
        <v>11990</v>
      </c>
      <c r="I273" s="66">
        <f>_xlfn.XLOOKUP(B_m_02_SKU[[#This Row],[Kaspi_art_1]],'[1]finder 8 print'!$J:$J,'[1]finder 8 print'!$Q:$Q,"",0,1)*_xlfn.XLOOKUP(B_m_02_SKU[[#This Row],[MY_SIZE]],'[1]finder 8 print'!$A$7:$A$13,'[1]finder 8 print'!$C$7:$C$13,"",0,1)</f>
        <v>556.79999999999995</v>
      </c>
      <c r="J27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73" s="16"/>
      <c r="L273" s="5" t="s">
        <v>106</v>
      </c>
      <c r="M273" s="5"/>
      <c r="N273" s="5" t="s">
        <v>189</v>
      </c>
      <c r="O273" s="2" t="s">
        <v>70</v>
      </c>
      <c r="P273" s="2" t="s">
        <v>65</v>
      </c>
      <c r="R273" s="2" t="s">
        <v>105</v>
      </c>
      <c r="S273" s="2" t="s">
        <v>118</v>
      </c>
      <c r="T273" s="2" t="s">
        <v>67</v>
      </c>
      <c r="U273" s="2">
        <v>47</v>
      </c>
      <c r="V273" s="4">
        <v>0.95</v>
      </c>
      <c r="W273" s="2" t="s">
        <v>365</v>
      </c>
      <c r="X273" s="16"/>
      <c r="Y273" s="16"/>
    </row>
    <row r="274" spans="1:26" s="2" customFormat="1" x14ac:dyDescent="0.35">
      <c r="A27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274" s="19" t="s">
        <v>340</v>
      </c>
      <c r="C274" s="12" t="s">
        <v>73</v>
      </c>
      <c r="D274" s="15" t="s">
        <v>152</v>
      </c>
      <c r="E274" s="15">
        <v>116155651</v>
      </c>
      <c r="F27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CL_OC_MEN_PRINT51_BLACK_116155651_52-54_(2XL)</v>
      </c>
      <c r="G27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52-54 116155651 (Print51) (2XL)</v>
      </c>
      <c r="H274" s="58">
        <v>11990</v>
      </c>
      <c r="I274" s="66">
        <f>_xlfn.XLOOKUP(B_m_02_SKU[[#This Row],[Kaspi_art_1]],'[1]finder 8 print'!$J:$J,'[1]finder 8 print'!$Q:$Q,"",0,1)*_xlfn.XLOOKUP(B_m_02_SKU[[#This Row],[MY_SIZE]],'[1]finder 8 print'!$A$7:$A$13,'[1]finder 8 print'!$C$7:$C$13,"",0,1)</f>
        <v>556.79999999999995</v>
      </c>
      <c r="J27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74" s="16"/>
      <c r="L274" s="5" t="s">
        <v>106</v>
      </c>
      <c r="M274" s="5"/>
      <c r="N274" s="5" t="s">
        <v>189</v>
      </c>
      <c r="O274" s="2" t="s">
        <v>70</v>
      </c>
      <c r="P274" s="2" t="s">
        <v>65</v>
      </c>
      <c r="R274" s="2" t="s">
        <v>105</v>
      </c>
      <c r="S274" s="2" t="s">
        <v>118</v>
      </c>
      <c r="T274" s="2" t="s">
        <v>67</v>
      </c>
      <c r="U274" s="2">
        <v>47</v>
      </c>
      <c r="V274" s="4">
        <v>0.95</v>
      </c>
      <c r="W274" s="2" t="s">
        <v>365</v>
      </c>
      <c r="X274" s="16"/>
      <c r="Y274" s="16"/>
    </row>
    <row r="275" spans="1:26" s="2" customFormat="1" x14ac:dyDescent="0.35">
      <c r="A27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275" s="19" t="s">
        <v>340</v>
      </c>
      <c r="C275" s="12" t="s">
        <v>74</v>
      </c>
      <c r="D275" s="15" t="s">
        <v>153</v>
      </c>
      <c r="E275" s="15">
        <v>116155651</v>
      </c>
      <c r="F27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CL_OC_MEN_PRINT51_BLACK_116155651_54-56_(3XL)</v>
      </c>
      <c r="G27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54-56 116155651 (Print51) (3XL)</v>
      </c>
      <c r="H275" s="58">
        <v>11990</v>
      </c>
      <c r="I275" s="66">
        <f>_xlfn.XLOOKUP(B_m_02_SKU[[#This Row],[Kaspi_art_1]],'[1]finder 8 print'!$J:$J,'[1]finder 8 print'!$Q:$Q,"",0,1)*_xlfn.XLOOKUP(B_m_02_SKU[[#This Row],[MY_SIZE]],'[1]finder 8 print'!$A$7:$A$13,'[1]finder 8 print'!$C$7:$C$13,"",0,1)</f>
        <v>556.79999999999995</v>
      </c>
      <c r="J27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75" s="16"/>
      <c r="L275" s="5" t="s">
        <v>106</v>
      </c>
      <c r="M275" s="5"/>
      <c r="N275" s="5" t="s">
        <v>189</v>
      </c>
      <c r="O275" s="2" t="s">
        <v>70</v>
      </c>
      <c r="P275" s="2" t="s">
        <v>65</v>
      </c>
      <c r="R275" s="2" t="s">
        <v>105</v>
      </c>
      <c r="S275" s="2" t="s">
        <v>118</v>
      </c>
      <c r="T275" s="2" t="s">
        <v>67</v>
      </c>
      <c r="U275" s="2">
        <v>47</v>
      </c>
      <c r="V275" s="4">
        <v>0.95</v>
      </c>
      <c r="W275" s="2" t="s">
        <v>365</v>
      </c>
      <c r="X275" s="16"/>
      <c r="Y275" s="16"/>
    </row>
    <row r="276" spans="1:26" s="2" customFormat="1" x14ac:dyDescent="0.35">
      <c r="A27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CL_OC_MEN_PRINT51_BLACK_S</v>
      </c>
      <c r="B276" s="19" t="s">
        <v>340</v>
      </c>
      <c r="C276" s="12" t="s">
        <v>71</v>
      </c>
      <c r="D276" s="15">
        <v>42</v>
      </c>
      <c r="E276" s="15">
        <v>112128130</v>
      </c>
      <c r="F27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CL_OC_MEN_PRINT51_BLACK_112128130_42_(S)</v>
      </c>
      <c r="G27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 112128130 (Print51) (S)</v>
      </c>
      <c r="H276" s="58">
        <v>11990</v>
      </c>
      <c r="I276" s="66">
        <f>_xlfn.XLOOKUP(B_m_02_SKU[[#This Row],[Kaspi_art_1]],'[1]finder 8 print'!$J:$J,'[1]finder 8 print'!$Q:$Q,"",0,1)*_xlfn.XLOOKUP(B_m_02_SKU[[#This Row],[MY_SIZE]],'[1]finder 8 print'!$A$7:$A$13,'[1]finder 8 print'!$C$7:$C$13,"",0,1)</f>
        <v>275.55</v>
      </c>
      <c r="J27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76" s="16"/>
      <c r="L276" s="5" t="s">
        <v>106</v>
      </c>
      <c r="M276" s="5"/>
      <c r="N276" s="5" t="s">
        <v>189</v>
      </c>
      <c r="O276" s="2" t="s">
        <v>70</v>
      </c>
      <c r="P276" s="2" t="s">
        <v>65</v>
      </c>
      <c r="R276" s="2" t="s">
        <v>105</v>
      </c>
      <c r="S276" s="2" t="s">
        <v>118</v>
      </c>
      <c r="T276" s="2" t="s">
        <v>67</v>
      </c>
      <c r="U276" s="2">
        <v>47</v>
      </c>
      <c r="V276" s="4">
        <v>0.95</v>
      </c>
      <c r="W276" s="2" t="s">
        <v>365</v>
      </c>
      <c r="X276" s="16"/>
      <c r="Y276" s="16"/>
      <c r="Z276" s="16"/>
    </row>
    <row r="277" spans="1:26" s="2" customFormat="1" x14ac:dyDescent="0.35">
      <c r="A27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CL_OC_MEN_PRINT51_BLACK_S</v>
      </c>
      <c r="B277" s="19" t="s">
        <v>340</v>
      </c>
      <c r="C277" s="12" t="s">
        <v>71</v>
      </c>
      <c r="D277" s="15" t="s">
        <v>354</v>
      </c>
      <c r="E277" s="15">
        <v>112128130</v>
      </c>
      <c r="F27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CL_OC_MEN_PRINT51_BLACK_112128130_42-S_(S)</v>
      </c>
      <c r="G27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42-S 112128130 (Print51) (S)</v>
      </c>
      <c r="H277" s="58">
        <v>11990</v>
      </c>
      <c r="I277" s="66">
        <f>_xlfn.XLOOKUP(B_m_02_SKU[[#This Row],[Kaspi_art_1]],'[1]finder 8 print'!$J:$J,'[1]finder 8 print'!$Q:$Q,"",0,1)*_xlfn.XLOOKUP(B_m_02_SKU[[#This Row],[MY_SIZE]],'[1]finder 8 print'!$A$7:$A$13,'[1]finder 8 print'!$C$7:$C$13,"",0,1)</f>
        <v>275.55</v>
      </c>
      <c r="J27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77" s="16"/>
      <c r="L277" s="5" t="s">
        <v>106</v>
      </c>
      <c r="M277" s="5"/>
      <c r="N277" s="5" t="s">
        <v>189</v>
      </c>
      <c r="O277" s="2" t="s">
        <v>70</v>
      </c>
      <c r="P277" s="2" t="s">
        <v>65</v>
      </c>
      <c r="R277" s="2" t="s">
        <v>105</v>
      </c>
      <c r="S277" s="2" t="s">
        <v>118</v>
      </c>
      <c r="T277" s="2" t="s">
        <v>67</v>
      </c>
      <c r="U277" s="2">
        <v>47</v>
      </c>
      <c r="V277" s="4">
        <v>0.95</v>
      </c>
      <c r="W277" s="2" t="s">
        <v>365</v>
      </c>
      <c r="X277" s="16"/>
      <c r="Y277" s="16"/>
      <c r="Z277" s="16"/>
    </row>
    <row r="278" spans="1:26" s="2" customFormat="1" x14ac:dyDescent="0.35">
      <c r="A27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278" s="19" t="s">
        <v>340</v>
      </c>
      <c r="C278" s="12" t="s">
        <v>66</v>
      </c>
      <c r="D278" s="15">
        <v>44</v>
      </c>
      <c r="E278" s="15">
        <v>112128130</v>
      </c>
      <c r="F27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CL_OC_MEN_PRINT51_BLACK_112128130_44_(M)</v>
      </c>
      <c r="G27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 112128130 (Print51) (M)</v>
      </c>
      <c r="H278" s="58">
        <v>11990</v>
      </c>
      <c r="I278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7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78" s="16"/>
      <c r="L278" s="5" t="s">
        <v>106</v>
      </c>
      <c r="M278" s="5"/>
      <c r="N278" s="5" t="s">
        <v>189</v>
      </c>
      <c r="O278" s="2" t="s">
        <v>70</v>
      </c>
      <c r="P278" s="2" t="s">
        <v>65</v>
      </c>
      <c r="R278" s="2" t="s">
        <v>105</v>
      </c>
      <c r="S278" s="2" t="s">
        <v>118</v>
      </c>
      <c r="T278" s="2" t="s">
        <v>67</v>
      </c>
      <c r="U278" s="2">
        <v>47</v>
      </c>
      <c r="V278" s="4">
        <v>0.95</v>
      </c>
      <c r="W278" s="2" t="s">
        <v>365</v>
      </c>
      <c r="X278" s="16"/>
      <c r="Y278" s="16"/>
    </row>
    <row r="279" spans="1:26" s="2" customFormat="1" x14ac:dyDescent="0.35">
      <c r="A27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279" s="19" t="s">
        <v>340</v>
      </c>
      <c r="C279" s="12" t="s">
        <v>68</v>
      </c>
      <c r="D279" s="15">
        <v>46</v>
      </c>
      <c r="E279" s="15">
        <v>112128130</v>
      </c>
      <c r="F27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CL_OC_MEN_PRINT51_BLACK_112128130_46_(L)</v>
      </c>
      <c r="G27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112128130 (Print51) (L)</v>
      </c>
      <c r="H279" s="58">
        <v>11990</v>
      </c>
      <c r="I279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7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79" s="16"/>
      <c r="L279" s="5" t="s">
        <v>106</v>
      </c>
      <c r="M279" s="5"/>
      <c r="N279" s="5" t="s">
        <v>189</v>
      </c>
      <c r="O279" s="2" t="s">
        <v>70</v>
      </c>
      <c r="P279" s="2" t="s">
        <v>65</v>
      </c>
      <c r="R279" s="2" t="s">
        <v>105</v>
      </c>
      <c r="S279" s="2" t="s">
        <v>118</v>
      </c>
      <c r="T279" s="2" t="s">
        <v>67</v>
      </c>
      <c r="U279" s="2">
        <v>47</v>
      </c>
      <c r="V279" s="4">
        <v>0.95</v>
      </c>
      <c r="W279" s="2" t="s">
        <v>365</v>
      </c>
      <c r="X279" s="16"/>
      <c r="Y279" s="16"/>
    </row>
    <row r="280" spans="1:26" s="2" customFormat="1" x14ac:dyDescent="0.35">
      <c r="A28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280" s="19" t="s">
        <v>340</v>
      </c>
      <c r="C280" s="12" t="s">
        <v>68</v>
      </c>
      <c r="D280" s="15" t="s">
        <v>355</v>
      </c>
      <c r="E280" s="15">
        <v>112128130</v>
      </c>
      <c r="F28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CL_OC_MEN_PRINT51_BLACK_112128130_46-M_(L)</v>
      </c>
      <c r="G28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46-M 112128130 (Print51) (L)</v>
      </c>
      <c r="H280" s="58">
        <v>11990</v>
      </c>
      <c r="I280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8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80" s="16"/>
      <c r="L280" s="5" t="s">
        <v>106</v>
      </c>
      <c r="M280" s="5"/>
      <c r="N280" s="5" t="s">
        <v>189</v>
      </c>
      <c r="O280" s="2" t="s">
        <v>70</v>
      </c>
      <c r="P280" s="2" t="s">
        <v>65</v>
      </c>
      <c r="R280" s="2" t="s">
        <v>105</v>
      </c>
      <c r="S280" s="2" t="s">
        <v>118</v>
      </c>
      <c r="T280" s="2" t="s">
        <v>67</v>
      </c>
      <c r="U280" s="2">
        <v>47</v>
      </c>
      <c r="V280" s="4">
        <v>0.95</v>
      </c>
      <c r="W280" s="2" t="s">
        <v>365</v>
      </c>
      <c r="X280" s="16"/>
      <c r="Y280" s="16"/>
    </row>
    <row r="281" spans="1:26" s="2" customFormat="1" x14ac:dyDescent="0.35">
      <c r="A28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281" s="19" t="s">
        <v>340</v>
      </c>
      <c r="C281" s="12" t="s">
        <v>72</v>
      </c>
      <c r="D281" s="15">
        <v>48</v>
      </c>
      <c r="E281" s="15">
        <v>112128130</v>
      </c>
      <c r="F281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CL_OC_MEN_PRINT51_BLACK_112128130_48_(XL)</v>
      </c>
      <c r="G28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 112128130 (Print51) (XL)</v>
      </c>
      <c r="H281" s="58">
        <v>11990</v>
      </c>
      <c r="I281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8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81" s="16"/>
      <c r="L281" s="5" t="s">
        <v>106</v>
      </c>
      <c r="M281" s="5"/>
      <c r="N281" s="5" t="s">
        <v>189</v>
      </c>
      <c r="O281" s="2" t="s">
        <v>70</v>
      </c>
      <c r="P281" s="2" t="s">
        <v>65</v>
      </c>
      <c r="R281" s="2" t="s">
        <v>105</v>
      </c>
      <c r="S281" s="2" t="s">
        <v>118</v>
      </c>
      <c r="T281" s="2" t="s">
        <v>67</v>
      </c>
      <c r="U281" s="2">
        <v>47</v>
      </c>
      <c r="V281" s="4">
        <v>0.95</v>
      </c>
      <c r="W281" s="2" t="s">
        <v>365</v>
      </c>
      <c r="X281" s="16"/>
      <c r="Y281" s="16"/>
    </row>
    <row r="282" spans="1:26" s="2" customFormat="1" x14ac:dyDescent="0.35">
      <c r="A28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282" s="19" t="s">
        <v>340</v>
      </c>
      <c r="C282" s="12" t="s">
        <v>72</v>
      </c>
      <c r="D282" s="15">
        <v>50</v>
      </c>
      <c r="E282" s="15">
        <v>112128130</v>
      </c>
      <c r="F282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CL_OC_MEN_PRINT51_BLACK_112128130_50_(XL)</v>
      </c>
      <c r="G28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 112128130 (Print51) (XL)</v>
      </c>
      <c r="H282" s="58">
        <v>11990</v>
      </c>
      <c r="I282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8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82" s="16"/>
      <c r="L282" s="5" t="s">
        <v>106</v>
      </c>
      <c r="M282" s="5"/>
      <c r="N282" s="5" t="s">
        <v>189</v>
      </c>
      <c r="O282" s="2" t="s">
        <v>70</v>
      </c>
      <c r="P282" s="2" t="s">
        <v>65</v>
      </c>
      <c r="R282" s="2" t="s">
        <v>105</v>
      </c>
      <c r="S282" s="2" t="s">
        <v>118</v>
      </c>
      <c r="T282" s="2" t="s">
        <v>67</v>
      </c>
      <c r="U282" s="2">
        <v>47</v>
      </c>
      <c r="V282" s="4">
        <v>0.95</v>
      </c>
      <c r="W282" s="2" t="s">
        <v>365</v>
      </c>
      <c r="X282" s="16"/>
      <c r="Y282" s="16"/>
    </row>
    <row r="283" spans="1:26" s="2" customFormat="1" x14ac:dyDescent="0.35">
      <c r="A28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283" s="19" t="s">
        <v>340</v>
      </c>
      <c r="C283" s="12" t="s">
        <v>73</v>
      </c>
      <c r="D283" s="15">
        <v>52</v>
      </c>
      <c r="E283" s="15">
        <v>112128130</v>
      </c>
      <c r="F283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CL_OC_MEN_PRINT51_BLACK_112128130_52_(2XL)</v>
      </c>
      <c r="G28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 112128130 (Print51) (2XL)</v>
      </c>
      <c r="H283" s="58">
        <v>11990</v>
      </c>
      <c r="I283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8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83" s="16"/>
      <c r="L283" s="5" t="s">
        <v>106</v>
      </c>
      <c r="M283" s="5"/>
      <c r="N283" s="5" t="s">
        <v>189</v>
      </c>
      <c r="O283" s="2" t="s">
        <v>70</v>
      </c>
      <c r="P283" s="2" t="s">
        <v>65</v>
      </c>
      <c r="R283" s="2" t="s">
        <v>105</v>
      </c>
      <c r="S283" s="2" t="s">
        <v>118</v>
      </c>
      <c r="T283" s="2" t="s">
        <v>67</v>
      </c>
      <c r="U283" s="2">
        <v>47</v>
      </c>
      <c r="V283" s="4">
        <v>0.95</v>
      </c>
      <c r="W283" s="2" t="s">
        <v>365</v>
      </c>
      <c r="X283" s="16"/>
      <c r="Y283" s="16"/>
    </row>
    <row r="284" spans="1:26" s="2" customFormat="1" x14ac:dyDescent="0.35">
      <c r="A28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284" s="19" t="s">
        <v>340</v>
      </c>
      <c r="C284" s="12" t="s">
        <v>73</v>
      </c>
      <c r="D284" s="15" t="s">
        <v>356</v>
      </c>
      <c r="E284" s="15">
        <v>112128130</v>
      </c>
      <c r="F284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CL_OC_MEN_PRINT51_BLACK_112128130_52-2XL_(2XL)</v>
      </c>
      <c r="G28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52-2XL 112128130 (Print51) (2XL)</v>
      </c>
      <c r="H284" s="58">
        <v>11990</v>
      </c>
      <c r="I284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8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84" s="16"/>
      <c r="L284" s="5" t="s">
        <v>106</v>
      </c>
      <c r="M284" s="5"/>
      <c r="N284" s="5" t="s">
        <v>189</v>
      </c>
      <c r="O284" s="2" t="s">
        <v>70</v>
      </c>
      <c r="P284" s="2" t="s">
        <v>65</v>
      </c>
      <c r="R284" s="2" t="s">
        <v>105</v>
      </c>
      <c r="S284" s="2" t="s">
        <v>118</v>
      </c>
      <c r="T284" s="2" t="s">
        <v>67</v>
      </c>
      <c r="U284" s="2">
        <v>47</v>
      </c>
      <c r="V284" s="4">
        <v>0.95</v>
      </c>
      <c r="W284" s="2" t="s">
        <v>365</v>
      </c>
      <c r="X284" s="16"/>
      <c r="Y284" s="16"/>
    </row>
    <row r="285" spans="1:26" s="2" customFormat="1" x14ac:dyDescent="0.35">
      <c r="A28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285" s="19" t="s">
        <v>340</v>
      </c>
      <c r="C285" s="12" t="s">
        <v>74</v>
      </c>
      <c r="D285" s="15">
        <v>54</v>
      </c>
      <c r="E285" s="15">
        <v>112128130</v>
      </c>
      <c r="F285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CL_OC_MEN_PRINT51_BLACK_112128130_54_(3XL)</v>
      </c>
      <c r="G28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 112128130 (Print51) (3XL)</v>
      </c>
      <c r="H285" s="58">
        <v>11990</v>
      </c>
      <c r="I285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8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85" s="16"/>
      <c r="L285" s="5" t="s">
        <v>106</v>
      </c>
      <c r="M285" s="5"/>
      <c r="N285" s="5" t="s">
        <v>189</v>
      </c>
      <c r="O285" s="2" t="s">
        <v>70</v>
      </c>
      <c r="P285" s="2" t="s">
        <v>65</v>
      </c>
      <c r="R285" s="2" t="s">
        <v>105</v>
      </c>
      <c r="S285" s="2" t="s">
        <v>118</v>
      </c>
      <c r="T285" s="2" t="s">
        <v>67</v>
      </c>
      <c r="U285" s="2">
        <v>47</v>
      </c>
      <c r="V285" s="4">
        <v>0.95</v>
      </c>
      <c r="W285" s="2" t="s">
        <v>365</v>
      </c>
      <c r="X285" s="16"/>
      <c r="Y285" s="16"/>
    </row>
    <row r="286" spans="1:26" s="2" customFormat="1" x14ac:dyDescent="0.35">
      <c r="A28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286" s="19" t="s">
        <v>340</v>
      </c>
      <c r="C286" s="12" t="s">
        <v>74</v>
      </c>
      <c r="D286" s="15" t="s">
        <v>357</v>
      </c>
      <c r="E286" s="15">
        <v>112128130</v>
      </c>
      <c r="F286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CL_OC_MEN_PRINT51_BLACK_112128130_56-2XL_(3XL)</v>
      </c>
      <c r="G28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56-2XL 112128130 (Print51) (3XL)</v>
      </c>
      <c r="H286" s="58">
        <v>11990</v>
      </c>
      <c r="I286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8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86" s="16"/>
      <c r="L286" s="5" t="s">
        <v>106</v>
      </c>
      <c r="M286" s="5"/>
      <c r="N286" s="5" t="s">
        <v>189</v>
      </c>
      <c r="O286" s="2" t="s">
        <v>70</v>
      </c>
      <c r="P286" s="2" t="s">
        <v>65</v>
      </c>
      <c r="R286" s="2" t="s">
        <v>105</v>
      </c>
      <c r="S286" s="2" t="s">
        <v>118</v>
      </c>
      <c r="T286" s="2" t="s">
        <v>67</v>
      </c>
      <c r="U286" s="2">
        <v>47</v>
      </c>
      <c r="V286" s="4">
        <v>0.95</v>
      </c>
      <c r="W286" s="2" t="s">
        <v>365</v>
      </c>
      <c r="X286" s="16"/>
      <c r="Y286" s="16"/>
    </row>
    <row r="287" spans="1:26" s="2" customFormat="1" x14ac:dyDescent="0.35">
      <c r="A28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287" s="19" t="s">
        <v>340</v>
      </c>
      <c r="C287" s="12" t="s">
        <v>75</v>
      </c>
      <c r="D287" s="15" t="s">
        <v>358</v>
      </c>
      <c r="E287" s="15">
        <v>112128130</v>
      </c>
      <c r="F287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CL_OC_MEN_PRINT51_BLACK_112128130_56-4XL_(4XL)</v>
      </c>
      <c r="G28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56-4XL 112128130 (Print51) (4XL)</v>
      </c>
      <c r="H287" s="58">
        <v>11990</v>
      </c>
      <c r="I287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8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87" s="16"/>
      <c r="L287" s="5" t="s">
        <v>106</v>
      </c>
      <c r="M287" s="5"/>
      <c r="N287" s="5" t="s">
        <v>189</v>
      </c>
      <c r="O287" s="2" t="s">
        <v>70</v>
      </c>
      <c r="P287" s="2" t="s">
        <v>65</v>
      </c>
      <c r="R287" s="2" t="s">
        <v>105</v>
      </c>
      <c r="S287" s="2" t="s">
        <v>118</v>
      </c>
      <c r="T287" s="2" t="s">
        <v>67</v>
      </c>
      <c r="U287" s="2">
        <v>47</v>
      </c>
      <c r="V287" s="4">
        <v>0.95</v>
      </c>
      <c r="W287" s="2" t="s">
        <v>365</v>
      </c>
      <c r="X287" s="16"/>
      <c r="Y287" s="16"/>
    </row>
    <row r="288" spans="1:26" s="2" customFormat="1" x14ac:dyDescent="0.35">
      <c r="A28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288" s="19" t="s">
        <v>340</v>
      </c>
      <c r="C288" s="12" t="s">
        <v>75</v>
      </c>
      <c r="D288" s="15" t="s">
        <v>359</v>
      </c>
      <c r="E288" s="15">
        <v>112128130</v>
      </c>
      <c r="F288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CL_OC_MEN_PRINT51_BLACK_112128130_58-5XL_(4XL)</v>
      </c>
      <c r="G28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58-5XL 112128130 (Print51) (4XL)</v>
      </c>
      <c r="H288" s="58">
        <v>11990</v>
      </c>
      <c r="I288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8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88" s="16"/>
      <c r="L288" s="5" t="s">
        <v>106</v>
      </c>
      <c r="M288" s="5"/>
      <c r="N288" s="5" t="s">
        <v>189</v>
      </c>
      <c r="O288" s="2" t="s">
        <v>70</v>
      </c>
      <c r="P288" s="2" t="s">
        <v>65</v>
      </c>
      <c r="R288" s="2" t="s">
        <v>105</v>
      </c>
      <c r="S288" s="2" t="s">
        <v>118</v>
      </c>
      <c r="T288" s="2" t="s">
        <v>67</v>
      </c>
      <c r="U288" s="2">
        <v>47</v>
      </c>
      <c r="V288" s="4">
        <v>0.95</v>
      </c>
      <c r="W288" s="2" t="s">
        <v>365</v>
      </c>
      <c r="X288" s="16"/>
      <c r="Y288" s="16"/>
    </row>
    <row r="289" spans="1:25" s="2" customFormat="1" x14ac:dyDescent="0.35">
      <c r="A28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289" s="19" t="s">
        <v>340</v>
      </c>
      <c r="C289" s="12" t="s">
        <v>75</v>
      </c>
      <c r="D289" s="15" t="s">
        <v>360</v>
      </c>
      <c r="E289" s="15">
        <v>112128130</v>
      </c>
      <c r="F289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CL_OC_MEN_PRINT51_BLACK_112128130_60-6XL_(4XL)</v>
      </c>
      <c r="G28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60-6XL 112128130 (Print51) (4XL)</v>
      </c>
      <c r="H289" s="58">
        <v>11990</v>
      </c>
      <c r="I289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8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89" s="16"/>
      <c r="L289" s="5" t="s">
        <v>106</v>
      </c>
      <c r="M289" s="5"/>
      <c r="N289" s="5" t="s">
        <v>189</v>
      </c>
      <c r="O289" s="2" t="s">
        <v>70</v>
      </c>
      <c r="P289" s="2" t="s">
        <v>65</v>
      </c>
      <c r="R289" s="2" t="s">
        <v>105</v>
      </c>
      <c r="S289" s="2" t="s">
        <v>118</v>
      </c>
      <c r="T289" s="2" t="s">
        <v>67</v>
      </c>
      <c r="U289" s="2">
        <v>47</v>
      </c>
      <c r="V289" s="4">
        <v>0.95</v>
      </c>
      <c r="W289" s="2" t="s">
        <v>365</v>
      </c>
      <c r="X289" s="16"/>
      <c r="Y289" s="16"/>
    </row>
    <row r="290" spans="1:25" s="2" customFormat="1" x14ac:dyDescent="0.35">
      <c r="A29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290" s="19" t="s">
        <v>340</v>
      </c>
      <c r="C290" s="12" t="s">
        <v>75</v>
      </c>
      <c r="D290" s="15" t="s">
        <v>361</v>
      </c>
      <c r="E290" s="15">
        <v>112128130</v>
      </c>
      <c r="F290" s="42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CL_OC_MEN_PRINT51_BLACK_112128130_62-7XL_(4XL)</v>
      </c>
      <c r="G29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62-7XL 112128130 (Print51) (4XL)</v>
      </c>
      <c r="H290" s="58">
        <v>11990</v>
      </c>
      <c r="I290" s="66">
        <f>_xlfn.XLOOKUP(B_m_02_SKU[[#This Row],[Kaspi_art_1]],'[1]finder 8 print'!$J:$J,'[1]finder 8 print'!$Q:$Q,"",0,1)*_xlfn.XLOOKUP(B_m_02_SKU[[#This Row],[MY_SIZE]],'[1]finder 8 print'!$A$7:$A$13,'[1]finder 8 print'!$C$7:$C$13,"",0,1)</f>
        <v>551.1</v>
      </c>
      <c r="J29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90" s="16"/>
      <c r="L290" s="5" t="s">
        <v>106</v>
      </c>
      <c r="M290" s="5"/>
      <c r="N290" s="5" t="s">
        <v>189</v>
      </c>
      <c r="O290" s="2" t="s">
        <v>70</v>
      </c>
      <c r="P290" s="2" t="s">
        <v>65</v>
      </c>
      <c r="R290" s="2" t="s">
        <v>105</v>
      </c>
      <c r="S290" s="2" t="s">
        <v>118</v>
      </c>
      <c r="T290" s="2" t="s">
        <v>67</v>
      </c>
      <c r="U290" s="2">
        <v>47</v>
      </c>
      <c r="V290" s="4">
        <v>0.95</v>
      </c>
      <c r="W290" s="2" t="s">
        <v>365</v>
      </c>
      <c r="X290" s="16"/>
      <c r="Y290" s="16"/>
    </row>
    <row r="291" spans="1:25" s="2" customFormat="1" x14ac:dyDescent="0.35">
      <c r="A29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291" s="19"/>
      <c r="C291" s="29"/>
      <c r="D291" s="29"/>
      <c r="E291" s="29" t="str">
        <f>_xlfn.XLOOKUP(B_m_02_SKU[[#This Row],[SKU_key]],[2]!ORder16.6.25334549[SKU_key],[2]!ORder16.6.25334549[Artikul
kaspi],"",0,1)</f>
        <v/>
      </c>
      <c r="F291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29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291" s="67"/>
      <c r="I291" s="66"/>
      <c r="J29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291" s="17"/>
      <c r="L291" s="5"/>
      <c r="M291" s="5"/>
      <c r="N291" s="5"/>
      <c r="V291" s="4"/>
      <c r="X291" s="17"/>
      <c r="Y291" s="16"/>
    </row>
    <row r="292" spans="1:25" s="2" customFormat="1" x14ac:dyDescent="0.35">
      <c r="A29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CL_OC_MEN_PRINT51_BLACK_S</v>
      </c>
      <c r="B292" s="19" t="s">
        <v>340</v>
      </c>
      <c r="C292" s="29" t="s">
        <v>71</v>
      </c>
      <c r="D292" s="29">
        <v>42</v>
      </c>
      <c r="E292" s="29">
        <v>117313518</v>
      </c>
      <c r="F292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CL_OC_MEN_PRINT51_BLACK_117313518_42_(S)</v>
      </c>
      <c r="G29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 117313518 (Print51) (S)</v>
      </c>
      <c r="H292" s="67">
        <v>11990</v>
      </c>
      <c r="I292" s="66">
        <f>_xlfn.XLOOKUP(B_m_02_SKU[[#This Row],[Kaspi_art_1]],'[1]finder 8 print'!$J:$J,'[1]finder 8 print'!$Q:$Q,"",0,1)*_xlfn.XLOOKUP(B_m_02_SKU[[#This Row],[MY_SIZE]],'[1]finder 8 print'!$A$7:$A$13,'[1]finder 8 print'!$C$7:$C$13,"",0,1)</f>
        <v>274.2</v>
      </c>
      <c r="J29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92" s="17"/>
      <c r="L292" s="5" t="s">
        <v>106</v>
      </c>
      <c r="M292" s="5"/>
      <c r="N292" s="5" t="s">
        <v>189</v>
      </c>
      <c r="O292" s="2" t="s">
        <v>70</v>
      </c>
      <c r="P292" s="2" t="s">
        <v>65</v>
      </c>
      <c r="R292" s="2" t="s">
        <v>105</v>
      </c>
      <c r="S292" s="2" t="s">
        <v>118</v>
      </c>
      <c r="T292" s="2" t="s">
        <v>67</v>
      </c>
      <c r="U292" s="2">
        <v>47</v>
      </c>
      <c r="V292" s="4">
        <v>0.95</v>
      </c>
      <c r="W292" s="2" t="s">
        <v>362</v>
      </c>
      <c r="X292" s="17"/>
      <c r="Y292" s="16"/>
    </row>
    <row r="293" spans="1:25" s="2" customFormat="1" x14ac:dyDescent="0.35">
      <c r="A29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293" s="19" t="s">
        <v>340</v>
      </c>
      <c r="C293" s="29" t="s">
        <v>66</v>
      </c>
      <c r="D293" s="29">
        <v>44</v>
      </c>
      <c r="E293" s="29">
        <v>117313518</v>
      </c>
      <c r="F293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CL_OC_MEN_PRINT51_BLACK_117313518_44_(M)</v>
      </c>
      <c r="G29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 117313518 (Print51) (M)</v>
      </c>
      <c r="H293" s="67">
        <v>11990</v>
      </c>
      <c r="I293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29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93" s="17"/>
      <c r="L293" s="5" t="s">
        <v>106</v>
      </c>
      <c r="M293" s="5"/>
      <c r="N293" s="5" t="s">
        <v>189</v>
      </c>
      <c r="O293" s="2" t="s">
        <v>70</v>
      </c>
      <c r="P293" s="2" t="s">
        <v>65</v>
      </c>
      <c r="R293" s="2" t="s">
        <v>105</v>
      </c>
      <c r="S293" s="2" t="s">
        <v>118</v>
      </c>
      <c r="T293" s="2" t="s">
        <v>67</v>
      </c>
      <c r="U293" s="2">
        <v>47</v>
      </c>
      <c r="V293" s="4">
        <v>0.95</v>
      </c>
      <c r="W293" s="2" t="s">
        <v>362</v>
      </c>
      <c r="X293" s="17"/>
      <c r="Y293" s="16"/>
    </row>
    <row r="294" spans="1:25" s="2" customFormat="1" x14ac:dyDescent="0.35">
      <c r="A29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294" s="19" t="s">
        <v>340</v>
      </c>
      <c r="C294" s="29" t="s">
        <v>68</v>
      </c>
      <c r="D294" s="29">
        <v>46</v>
      </c>
      <c r="E294" s="29">
        <v>117313518</v>
      </c>
      <c r="F294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CL_OC_MEN_PRINT51_BLACK_117313518_46_(L)</v>
      </c>
      <c r="G29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117313518 (Print51) (L)</v>
      </c>
      <c r="H294" s="67">
        <v>11990</v>
      </c>
      <c r="I294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29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94" s="17"/>
      <c r="L294" s="5" t="s">
        <v>106</v>
      </c>
      <c r="M294" s="5"/>
      <c r="N294" s="5" t="s">
        <v>189</v>
      </c>
      <c r="O294" s="2" t="s">
        <v>70</v>
      </c>
      <c r="P294" s="2" t="s">
        <v>65</v>
      </c>
      <c r="R294" s="2" t="s">
        <v>105</v>
      </c>
      <c r="S294" s="2" t="s">
        <v>118</v>
      </c>
      <c r="T294" s="2" t="s">
        <v>67</v>
      </c>
      <c r="U294" s="2">
        <v>47</v>
      </c>
      <c r="V294" s="4">
        <v>0.95</v>
      </c>
      <c r="W294" s="2" t="s">
        <v>362</v>
      </c>
      <c r="X294" s="17"/>
      <c r="Y294" s="16"/>
    </row>
    <row r="295" spans="1:25" s="2" customFormat="1" x14ac:dyDescent="0.35">
      <c r="A29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295" s="19" t="s">
        <v>340</v>
      </c>
      <c r="C295" s="29" t="s">
        <v>72</v>
      </c>
      <c r="D295" s="29" t="s">
        <v>151</v>
      </c>
      <c r="E295" s="29">
        <v>117313518</v>
      </c>
      <c r="F295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CL_OC_MEN_PRINT51_BLACK_117313518_50-52_(XL)</v>
      </c>
      <c r="G29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50-52 117313518 (Print51) (XL)</v>
      </c>
      <c r="H295" s="67">
        <v>11990</v>
      </c>
      <c r="I295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29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95" s="17"/>
      <c r="L295" s="5" t="s">
        <v>106</v>
      </c>
      <c r="M295" s="5"/>
      <c r="N295" s="5" t="s">
        <v>189</v>
      </c>
      <c r="O295" s="2" t="s">
        <v>70</v>
      </c>
      <c r="P295" s="2" t="s">
        <v>65</v>
      </c>
      <c r="R295" s="2" t="s">
        <v>105</v>
      </c>
      <c r="S295" s="2" t="s">
        <v>118</v>
      </c>
      <c r="T295" s="2" t="s">
        <v>67</v>
      </c>
      <c r="U295" s="2">
        <v>47</v>
      </c>
      <c r="V295" s="4">
        <v>0.95</v>
      </c>
      <c r="W295" s="2" t="s">
        <v>362</v>
      </c>
      <c r="X295" s="17"/>
      <c r="Y295" s="16"/>
    </row>
    <row r="296" spans="1:25" s="2" customFormat="1" x14ac:dyDescent="0.35">
      <c r="A29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296" s="19" t="s">
        <v>340</v>
      </c>
      <c r="C296" s="29" t="s">
        <v>73</v>
      </c>
      <c r="D296" s="29" t="s">
        <v>152</v>
      </c>
      <c r="E296" s="29">
        <v>117313518</v>
      </c>
      <c r="F296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CL_OC_MEN_PRINT51_BLACK_117313518_52-54_(2XL)</v>
      </c>
      <c r="G29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52-54 117313518 (Print51) (2XL)</v>
      </c>
      <c r="H296" s="67">
        <v>11990</v>
      </c>
      <c r="I296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29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96" s="17"/>
      <c r="L296" s="5" t="s">
        <v>106</v>
      </c>
      <c r="M296" s="5"/>
      <c r="N296" s="5" t="s">
        <v>189</v>
      </c>
      <c r="O296" s="2" t="s">
        <v>70</v>
      </c>
      <c r="P296" s="2" t="s">
        <v>65</v>
      </c>
      <c r="R296" s="2" t="s">
        <v>105</v>
      </c>
      <c r="S296" s="2" t="s">
        <v>118</v>
      </c>
      <c r="T296" s="2" t="s">
        <v>67</v>
      </c>
      <c r="U296" s="2">
        <v>47</v>
      </c>
      <c r="V296" s="4">
        <v>0.95</v>
      </c>
      <c r="W296" s="2" t="s">
        <v>362</v>
      </c>
      <c r="X296" s="17"/>
      <c r="Y296" s="16"/>
    </row>
    <row r="297" spans="1:25" s="2" customFormat="1" x14ac:dyDescent="0.35">
      <c r="A29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297" s="19" t="s">
        <v>340</v>
      </c>
      <c r="C297" s="29" t="s">
        <v>74</v>
      </c>
      <c r="D297" s="29" t="s">
        <v>153</v>
      </c>
      <c r="E297" s="29">
        <v>117313518</v>
      </c>
      <c r="F297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CL_OC_MEN_PRINT51_BLACK_117313518_54-56_(3XL)</v>
      </c>
      <c r="G29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54-56 117313518 (Print51) (3XL)</v>
      </c>
      <c r="H297" s="67">
        <v>11990</v>
      </c>
      <c r="I297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29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97" s="17"/>
      <c r="L297" s="5" t="s">
        <v>106</v>
      </c>
      <c r="M297" s="5"/>
      <c r="N297" s="5" t="s">
        <v>189</v>
      </c>
      <c r="O297" s="2" t="s">
        <v>70</v>
      </c>
      <c r="P297" s="2" t="s">
        <v>65</v>
      </c>
      <c r="R297" s="2" t="s">
        <v>105</v>
      </c>
      <c r="S297" s="2" t="s">
        <v>118</v>
      </c>
      <c r="T297" s="2" t="s">
        <v>67</v>
      </c>
      <c r="U297" s="2">
        <v>47</v>
      </c>
      <c r="V297" s="4">
        <v>0.95</v>
      </c>
      <c r="W297" s="2" t="s">
        <v>362</v>
      </c>
      <c r="X297" s="17"/>
      <c r="Y297" s="16"/>
    </row>
    <row r="298" spans="1:25" s="2" customFormat="1" x14ac:dyDescent="0.35">
      <c r="A29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298" s="19" t="s">
        <v>340</v>
      </c>
      <c r="C298" s="29" t="s">
        <v>75</v>
      </c>
      <c r="D298" s="29">
        <v>56</v>
      </c>
      <c r="E298" s="29">
        <v>117313518</v>
      </c>
      <c r="F298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CL_OC_MEN_PRINT51_BLACK_117313518_56_(4XL)</v>
      </c>
      <c r="G29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 117313518 (Print51) (4XL)</v>
      </c>
      <c r="H298" s="67">
        <v>11990</v>
      </c>
      <c r="I298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29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98" s="17"/>
      <c r="L298" s="5" t="s">
        <v>106</v>
      </c>
      <c r="M298" s="5"/>
      <c r="N298" s="5" t="s">
        <v>189</v>
      </c>
      <c r="O298" s="2" t="s">
        <v>70</v>
      </c>
      <c r="P298" s="2" t="s">
        <v>65</v>
      </c>
      <c r="R298" s="2" t="s">
        <v>105</v>
      </c>
      <c r="S298" s="2" t="s">
        <v>118</v>
      </c>
      <c r="T298" s="2" t="s">
        <v>67</v>
      </c>
      <c r="U298" s="2">
        <v>47</v>
      </c>
      <c r="V298" s="4">
        <v>0.95</v>
      </c>
      <c r="W298" s="2" t="s">
        <v>362</v>
      </c>
      <c r="X298" s="17"/>
      <c r="Y298" s="16"/>
    </row>
    <row r="299" spans="1:25" s="2" customFormat="1" x14ac:dyDescent="0.35">
      <c r="A29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299" s="19" t="s">
        <v>340</v>
      </c>
      <c r="C299" s="29" t="s">
        <v>75</v>
      </c>
      <c r="D299" s="29">
        <v>58</v>
      </c>
      <c r="E299" s="29">
        <v>117313518</v>
      </c>
      <c r="F299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CL_OC_MEN_PRINT51_BLACK_117313518_58_(4XL)</v>
      </c>
      <c r="G29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58 117313518 (Print51) (4XL)</v>
      </c>
      <c r="H299" s="67">
        <v>11990</v>
      </c>
      <c r="I299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29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299" s="17"/>
      <c r="L299" s="5" t="s">
        <v>106</v>
      </c>
      <c r="M299" s="5"/>
      <c r="N299" s="5" t="s">
        <v>189</v>
      </c>
      <c r="O299" s="2" t="s">
        <v>70</v>
      </c>
      <c r="P299" s="2" t="s">
        <v>65</v>
      </c>
      <c r="R299" s="2" t="s">
        <v>105</v>
      </c>
      <c r="S299" s="2" t="s">
        <v>118</v>
      </c>
      <c r="T299" s="2" t="s">
        <v>67</v>
      </c>
      <c r="U299" s="2">
        <v>47</v>
      </c>
      <c r="V299" s="4">
        <v>0.95</v>
      </c>
      <c r="W299" s="2" t="s">
        <v>362</v>
      </c>
      <c r="X299" s="17"/>
      <c r="Y299" s="16"/>
    </row>
    <row r="300" spans="1:25" s="2" customFormat="1" x14ac:dyDescent="0.35">
      <c r="A30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00" s="19" t="s">
        <v>340</v>
      </c>
      <c r="C300" s="29" t="s">
        <v>75</v>
      </c>
      <c r="D300" s="29">
        <v>60</v>
      </c>
      <c r="E300" s="29">
        <v>117313518</v>
      </c>
      <c r="F300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CL_OC_MEN_PRINT51_BLACK_117313518_60_(4XL)</v>
      </c>
      <c r="G30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60 117313518 (Print51) (4XL)</v>
      </c>
      <c r="H300" s="67">
        <v>11990</v>
      </c>
      <c r="I300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30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00" s="17"/>
      <c r="L300" s="5" t="s">
        <v>106</v>
      </c>
      <c r="M300" s="5"/>
      <c r="N300" s="5" t="s">
        <v>189</v>
      </c>
      <c r="O300" s="2" t="s">
        <v>70</v>
      </c>
      <c r="P300" s="2" t="s">
        <v>65</v>
      </c>
      <c r="R300" s="2" t="s">
        <v>105</v>
      </c>
      <c r="S300" s="2" t="s">
        <v>118</v>
      </c>
      <c r="T300" s="2" t="s">
        <v>67</v>
      </c>
      <c r="U300" s="2">
        <v>47</v>
      </c>
      <c r="V300" s="4">
        <v>0.95</v>
      </c>
      <c r="W300" s="2" t="s">
        <v>362</v>
      </c>
      <c r="X300" s="17"/>
      <c r="Y300" s="16"/>
    </row>
    <row r="301" spans="1:25" s="2" customFormat="1" x14ac:dyDescent="0.35">
      <c r="A30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01" s="19" t="s">
        <v>340</v>
      </c>
      <c r="C301" s="29" t="s">
        <v>75</v>
      </c>
      <c r="D301" s="29">
        <v>62</v>
      </c>
      <c r="E301" s="29">
        <v>117313518</v>
      </c>
      <c r="F301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CL_OC_MEN_PRINT51_BLACK_117313518_62_(4XL)</v>
      </c>
      <c r="G30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62 117313518 (Print51) (4XL)</v>
      </c>
      <c r="H301" s="67">
        <v>11990</v>
      </c>
      <c r="I301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30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01" s="17"/>
      <c r="L301" s="5" t="s">
        <v>106</v>
      </c>
      <c r="M301" s="5"/>
      <c r="N301" s="5" t="s">
        <v>189</v>
      </c>
      <c r="O301" s="2" t="s">
        <v>70</v>
      </c>
      <c r="P301" s="2" t="s">
        <v>65</v>
      </c>
      <c r="R301" s="2" t="s">
        <v>105</v>
      </c>
      <c r="S301" s="2" t="s">
        <v>118</v>
      </c>
      <c r="T301" s="2" t="s">
        <v>67</v>
      </c>
      <c r="U301" s="2">
        <v>47</v>
      </c>
      <c r="V301" s="4">
        <v>0.95</v>
      </c>
      <c r="W301" s="2" t="s">
        <v>362</v>
      </c>
      <c r="X301" s="17"/>
      <c r="Y301" s="16"/>
    </row>
    <row r="302" spans="1:25" s="2" customFormat="1" x14ac:dyDescent="0.35">
      <c r="A30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302" s="19" t="s">
        <v>340</v>
      </c>
      <c r="C302" s="29" t="s">
        <v>68</v>
      </c>
      <c r="D302" s="29">
        <v>46</v>
      </c>
      <c r="E302" s="29">
        <v>110686476</v>
      </c>
      <c r="F302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CL_OC_MEN_PRINT51_BLACK_110686476_46_(L)</v>
      </c>
      <c r="G30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110686476 (Print51) (L)</v>
      </c>
      <c r="H302" s="67">
        <v>11990</v>
      </c>
      <c r="I302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30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02" s="17"/>
      <c r="L302" s="5" t="s">
        <v>106</v>
      </c>
      <c r="M302" s="5"/>
      <c r="N302" s="5" t="s">
        <v>189</v>
      </c>
      <c r="O302" s="2" t="s">
        <v>70</v>
      </c>
      <c r="P302" s="2" t="s">
        <v>65</v>
      </c>
      <c r="R302" s="2" t="s">
        <v>105</v>
      </c>
      <c r="S302" s="2" t="s">
        <v>118</v>
      </c>
      <c r="T302" s="2" t="s">
        <v>67</v>
      </c>
      <c r="U302" s="2">
        <v>47</v>
      </c>
      <c r="V302" s="4">
        <v>0.95</v>
      </c>
      <c r="W302" s="2" t="s">
        <v>362</v>
      </c>
      <c r="X302" s="17"/>
      <c r="Y302" s="16"/>
    </row>
    <row r="303" spans="1:25" s="2" customFormat="1" x14ac:dyDescent="0.35">
      <c r="A30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303" s="19" t="s">
        <v>340</v>
      </c>
      <c r="C303" s="29" t="s">
        <v>72</v>
      </c>
      <c r="D303" s="29">
        <v>48</v>
      </c>
      <c r="E303" s="29">
        <v>110686476</v>
      </c>
      <c r="F303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CL_OC_MEN_PRINT51_BLACK_110686476_48_(XL)</v>
      </c>
      <c r="G30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 110686476 (Print51) (XL)</v>
      </c>
      <c r="H303" s="67">
        <v>11990</v>
      </c>
      <c r="I303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30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03" s="17"/>
      <c r="L303" s="5" t="s">
        <v>106</v>
      </c>
      <c r="M303" s="5"/>
      <c r="N303" s="5" t="s">
        <v>189</v>
      </c>
      <c r="O303" s="2" t="s">
        <v>70</v>
      </c>
      <c r="P303" s="2" t="s">
        <v>65</v>
      </c>
      <c r="R303" s="2" t="s">
        <v>105</v>
      </c>
      <c r="S303" s="2" t="s">
        <v>118</v>
      </c>
      <c r="T303" s="2" t="s">
        <v>67</v>
      </c>
      <c r="U303" s="2">
        <v>47</v>
      </c>
      <c r="V303" s="4">
        <v>0.95</v>
      </c>
      <c r="W303" s="2" t="s">
        <v>362</v>
      </c>
      <c r="X303" s="17"/>
      <c r="Y303" s="16"/>
    </row>
    <row r="304" spans="1:25" s="2" customFormat="1" x14ac:dyDescent="0.35">
      <c r="A30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304" s="19" t="s">
        <v>340</v>
      </c>
      <c r="C304" s="29" t="s">
        <v>72</v>
      </c>
      <c r="D304" s="29">
        <v>50</v>
      </c>
      <c r="E304" s="29">
        <v>110686476</v>
      </c>
      <c r="F304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CL_OC_MEN_PRINT51_BLACK_110686476_50_(XL)</v>
      </c>
      <c r="G30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 110686476 (Print51) (XL)</v>
      </c>
      <c r="H304" s="67">
        <v>11990</v>
      </c>
      <c r="I304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30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04" s="17"/>
      <c r="L304" s="5" t="s">
        <v>106</v>
      </c>
      <c r="M304" s="5"/>
      <c r="N304" s="5" t="s">
        <v>189</v>
      </c>
      <c r="O304" s="2" t="s">
        <v>70</v>
      </c>
      <c r="P304" s="2" t="s">
        <v>65</v>
      </c>
      <c r="R304" s="2" t="s">
        <v>105</v>
      </c>
      <c r="S304" s="2" t="s">
        <v>118</v>
      </c>
      <c r="T304" s="2" t="s">
        <v>67</v>
      </c>
      <c r="U304" s="2">
        <v>47</v>
      </c>
      <c r="V304" s="4">
        <v>0.95</v>
      </c>
      <c r="W304" s="2" t="s">
        <v>362</v>
      </c>
      <c r="X304" s="17"/>
      <c r="Y304" s="16"/>
    </row>
    <row r="305" spans="1:25" s="2" customFormat="1" x14ac:dyDescent="0.35">
      <c r="A30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305" s="19" t="s">
        <v>340</v>
      </c>
      <c r="C305" s="29" t="s">
        <v>73</v>
      </c>
      <c r="D305" s="29">
        <v>52</v>
      </c>
      <c r="E305" s="29">
        <v>110686476</v>
      </c>
      <c r="F305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CL_OC_MEN_PRINT51_BLACK_110686476_52_(2XL)</v>
      </c>
      <c r="G30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 110686476 (Print51) (2XL)</v>
      </c>
      <c r="H305" s="67">
        <v>11990</v>
      </c>
      <c r="I305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30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05" s="17"/>
      <c r="L305" s="5" t="s">
        <v>106</v>
      </c>
      <c r="M305" s="5"/>
      <c r="N305" s="5" t="s">
        <v>189</v>
      </c>
      <c r="O305" s="2" t="s">
        <v>70</v>
      </c>
      <c r="P305" s="2" t="s">
        <v>65</v>
      </c>
      <c r="R305" s="2" t="s">
        <v>105</v>
      </c>
      <c r="S305" s="2" t="s">
        <v>118</v>
      </c>
      <c r="T305" s="2" t="s">
        <v>67</v>
      </c>
      <c r="U305" s="2">
        <v>47</v>
      </c>
      <c r="V305" s="4">
        <v>0.95</v>
      </c>
      <c r="W305" s="2" t="s">
        <v>362</v>
      </c>
      <c r="X305" s="17"/>
      <c r="Y305" s="16"/>
    </row>
    <row r="306" spans="1:25" s="2" customFormat="1" x14ac:dyDescent="0.35">
      <c r="A30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306" s="19" t="s">
        <v>340</v>
      </c>
      <c r="C306" s="29" t="s">
        <v>74</v>
      </c>
      <c r="D306" s="29">
        <v>54</v>
      </c>
      <c r="E306" s="29">
        <v>110686476</v>
      </c>
      <c r="F306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CL_OC_MEN_PRINT51_BLACK_110686476_54_(3XL)</v>
      </c>
      <c r="G30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 110686476 (Print51) (3XL)</v>
      </c>
      <c r="H306" s="67">
        <v>11990</v>
      </c>
      <c r="I306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30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06" s="17"/>
      <c r="L306" s="5" t="s">
        <v>106</v>
      </c>
      <c r="M306" s="5"/>
      <c r="N306" s="5" t="s">
        <v>189</v>
      </c>
      <c r="O306" s="2" t="s">
        <v>70</v>
      </c>
      <c r="P306" s="2" t="s">
        <v>65</v>
      </c>
      <c r="R306" s="2" t="s">
        <v>105</v>
      </c>
      <c r="S306" s="2" t="s">
        <v>118</v>
      </c>
      <c r="T306" s="2" t="s">
        <v>67</v>
      </c>
      <c r="U306" s="2">
        <v>47</v>
      </c>
      <c r="V306" s="4">
        <v>0.95</v>
      </c>
      <c r="W306" s="2" t="s">
        <v>362</v>
      </c>
      <c r="X306" s="17"/>
      <c r="Y306" s="16"/>
    </row>
    <row r="307" spans="1:25" s="2" customFormat="1" x14ac:dyDescent="0.35">
      <c r="A30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307" s="19" t="s">
        <v>340</v>
      </c>
      <c r="C307" s="29" t="s">
        <v>74</v>
      </c>
      <c r="D307" s="29">
        <v>56</v>
      </c>
      <c r="E307" s="29">
        <v>110686476</v>
      </c>
      <c r="F307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CL_OC_MEN_PRINT51_BLACK_110686476_56_(3XL)</v>
      </c>
      <c r="G30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 110686476 (Print51) (3XL)</v>
      </c>
      <c r="H307" s="67">
        <v>11990</v>
      </c>
      <c r="I307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30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07" s="17"/>
      <c r="L307" s="5" t="s">
        <v>106</v>
      </c>
      <c r="M307" s="5"/>
      <c r="N307" s="5" t="s">
        <v>189</v>
      </c>
      <c r="O307" s="2" t="s">
        <v>70</v>
      </c>
      <c r="P307" s="2" t="s">
        <v>65</v>
      </c>
      <c r="R307" s="2" t="s">
        <v>105</v>
      </c>
      <c r="S307" s="2" t="s">
        <v>118</v>
      </c>
      <c r="T307" s="2" t="s">
        <v>67</v>
      </c>
      <c r="U307" s="2">
        <v>47</v>
      </c>
      <c r="V307" s="4">
        <v>0.95</v>
      </c>
      <c r="W307" s="2" t="s">
        <v>362</v>
      </c>
      <c r="X307" s="17"/>
      <c r="Y307" s="16"/>
    </row>
    <row r="308" spans="1:25" s="2" customFormat="1" x14ac:dyDescent="0.35">
      <c r="A30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08" s="19" t="s">
        <v>340</v>
      </c>
      <c r="C308" s="29" t="s">
        <v>75</v>
      </c>
      <c r="D308" s="29">
        <v>58</v>
      </c>
      <c r="E308" s="29">
        <v>110686476</v>
      </c>
      <c r="F308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CL_OC_MEN_PRINT51_BLACK_110686476_58_(4XL)</v>
      </c>
      <c r="G30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58 110686476 (Print51) (4XL)</v>
      </c>
      <c r="H308" s="67">
        <v>11990</v>
      </c>
      <c r="I308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30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08" s="17"/>
      <c r="L308" s="5" t="s">
        <v>106</v>
      </c>
      <c r="M308" s="5"/>
      <c r="N308" s="5" t="s">
        <v>189</v>
      </c>
      <c r="O308" s="2" t="s">
        <v>70</v>
      </c>
      <c r="P308" s="2" t="s">
        <v>65</v>
      </c>
      <c r="R308" s="2" t="s">
        <v>105</v>
      </c>
      <c r="S308" s="2" t="s">
        <v>118</v>
      </c>
      <c r="T308" s="2" t="s">
        <v>67</v>
      </c>
      <c r="U308" s="2">
        <v>47</v>
      </c>
      <c r="V308" s="4">
        <v>0.95</v>
      </c>
      <c r="W308" s="2" t="s">
        <v>362</v>
      </c>
      <c r="X308" s="17"/>
      <c r="Y308" s="16"/>
    </row>
    <row r="309" spans="1:25" s="2" customFormat="1" x14ac:dyDescent="0.35">
      <c r="A30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09" s="19" t="s">
        <v>340</v>
      </c>
      <c r="C309" s="29" t="s">
        <v>75</v>
      </c>
      <c r="D309" s="29">
        <v>60</v>
      </c>
      <c r="E309" s="29">
        <v>110686476</v>
      </c>
      <c r="F309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CL_OC_MEN_PRINT51_BLACK_110686476_60_(4XL)</v>
      </c>
      <c r="G30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60 110686476 (Print51) (4XL)</v>
      </c>
      <c r="H309" s="67">
        <v>11990</v>
      </c>
      <c r="I309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30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09" s="17"/>
      <c r="L309" s="5" t="s">
        <v>106</v>
      </c>
      <c r="M309" s="5"/>
      <c r="N309" s="5" t="s">
        <v>189</v>
      </c>
      <c r="O309" s="2" t="s">
        <v>70</v>
      </c>
      <c r="P309" s="2" t="s">
        <v>65</v>
      </c>
      <c r="R309" s="2" t="s">
        <v>105</v>
      </c>
      <c r="S309" s="2" t="s">
        <v>118</v>
      </c>
      <c r="T309" s="2" t="s">
        <v>67</v>
      </c>
      <c r="U309" s="2">
        <v>47</v>
      </c>
      <c r="V309" s="4">
        <v>0.95</v>
      </c>
      <c r="W309" s="2" t="s">
        <v>362</v>
      </c>
      <c r="X309" s="17"/>
      <c r="Y309" s="16"/>
    </row>
    <row r="310" spans="1:25" s="2" customFormat="1" x14ac:dyDescent="0.35">
      <c r="A31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10" s="19" t="s">
        <v>340</v>
      </c>
      <c r="C310" s="29" t="s">
        <v>75</v>
      </c>
      <c r="D310" s="29">
        <v>62</v>
      </c>
      <c r="E310" s="29">
        <v>110686476</v>
      </c>
      <c r="F310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CL_OC_MEN_PRINT51_BLACK_110686476_62_(4XL)</v>
      </c>
      <c r="G31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62 110686476 (Print51) (4XL)</v>
      </c>
      <c r="H310" s="67">
        <v>11990</v>
      </c>
      <c r="I310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31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10" s="17"/>
      <c r="L310" s="5" t="s">
        <v>106</v>
      </c>
      <c r="M310" s="5"/>
      <c r="N310" s="5" t="s">
        <v>189</v>
      </c>
      <c r="O310" s="2" t="s">
        <v>70</v>
      </c>
      <c r="P310" s="2" t="s">
        <v>65</v>
      </c>
      <c r="R310" s="2" t="s">
        <v>105</v>
      </c>
      <c r="S310" s="2" t="s">
        <v>118</v>
      </c>
      <c r="T310" s="2" t="s">
        <v>67</v>
      </c>
      <c r="U310" s="2">
        <v>47</v>
      </c>
      <c r="V310" s="4">
        <v>0.95</v>
      </c>
      <c r="W310" s="2" t="s">
        <v>362</v>
      </c>
      <c r="X310" s="17"/>
      <c r="Y310" s="16"/>
    </row>
    <row r="311" spans="1:25" s="2" customFormat="1" x14ac:dyDescent="0.35">
      <c r="A31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311" s="19" t="s">
        <v>340</v>
      </c>
      <c r="C311" s="29" t="s">
        <v>66</v>
      </c>
      <c r="D311" s="17" t="s">
        <v>148</v>
      </c>
      <c r="E311" s="29">
        <v>116515378</v>
      </c>
      <c r="F311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CL_OC_MEN_PRINT51_BLACK_116515378_44-46_(M)</v>
      </c>
      <c r="G31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44-46 116515378 (Print51) (M)</v>
      </c>
      <c r="H311" s="67">
        <v>11990</v>
      </c>
      <c r="I311" s="66">
        <f>_xlfn.XLOOKUP(B_m_02_SKU[[#This Row],[Kaspi_art_1]],'[1]finder 8 print'!$J:$J,'[1]finder 8 print'!$Q:$Q,"",0,1)*_xlfn.XLOOKUP(B_m_02_SKU[[#This Row],[MY_SIZE]],'[1]finder 8 print'!$A$7:$A$13,'[1]finder 8 print'!$C$7:$C$13,"",0,1)</f>
        <v>368.09999999999997</v>
      </c>
      <c r="J31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11" s="17"/>
      <c r="L311" s="5" t="s">
        <v>106</v>
      </c>
      <c r="M311" s="5"/>
      <c r="N311" s="5" t="s">
        <v>189</v>
      </c>
      <c r="O311" s="2" t="s">
        <v>70</v>
      </c>
      <c r="P311" s="2" t="s">
        <v>65</v>
      </c>
      <c r="R311" s="2" t="s">
        <v>105</v>
      </c>
      <c r="S311" s="2" t="s">
        <v>118</v>
      </c>
      <c r="T311" s="2" t="s">
        <v>67</v>
      </c>
      <c r="U311" s="2">
        <v>47</v>
      </c>
      <c r="V311" s="4">
        <v>0.95</v>
      </c>
      <c r="W311" s="2" t="s">
        <v>362</v>
      </c>
      <c r="X311" s="17"/>
      <c r="Y311" s="16"/>
    </row>
    <row r="312" spans="1:25" s="2" customFormat="1" x14ac:dyDescent="0.35">
      <c r="A31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312" s="19" t="s">
        <v>340</v>
      </c>
      <c r="C312" s="29" t="s">
        <v>68</v>
      </c>
      <c r="D312" s="17" t="s">
        <v>149</v>
      </c>
      <c r="E312" s="29">
        <v>116515378</v>
      </c>
      <c r="F312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CL_OC_MEN_PRINT51_BLACK_116515378_46-48_(L)</v>
      </c>
      <c r="G31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46-48 116515378 (Print51) (L)</v>
      </c>
      <c r="H312" s="67">
        <v>11990</v>
      </c>
      <c r="I312" s="66">
        <f>_xlfn.XLOOKUP(B_m_02_SKU[[#This Row],[Kaspi_art_1]],'[1]finder 8 print'!$J:$J,'[1]finder 8 print'!$Q:$Q,"",0,1)*_xlfn.XLOOKUP(B_m_02_SKU[[#This Row],[MY_SIZE]],'[1]finder 8 print'!$A$7:$A$13,'[1]finder 8 print'!$C$7:$C$13,"",0,1)</f>
        <v>368.09999999999997</v>
      </c>
      <c r="J31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12" s="17"/>
      <c r="L312" s="5" t="s">
        <v>106</v>
      </c>
      <c r="M312" s="5"/>
      <c r="N312" s="5" t="s">
        <v>189</v>
      </c>
      <c r="O312" s="2" t="s">
        <v>70</v>
      </c>
      <c r="P312" s="2" t="s">
        <v>65</v>
      </c>
      <c r="R312" s="2" t="s">
        <v>105</v>
      </c>
      <c r="S312" s="2" t="s">
        <v>118</v>
      </c>
      <c r="T312" s="2" t="s">
        <v>67</v>
      </c>
      <c r="U312" s="2">
        <v>47</v>
      </c>
      <c r="V312" s="4">
        <v>0.95</v>
      </c>
      <c r="W312" s="2" t="s">
        <v>362</v>
      </c>
      <c r="X312" s="17"/>
      <c r="Y312" s="16"/>
    </row>
    <row r="313" spans="1:25" s="2" customFormat="1" x14ac:dyDescent="0.35">
      <c r="A31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313" s="19" t="s">
        <v>340</v>
      </c>
      <c r="C313" s="29" t="s">
        <v>72</v>
      </c>
      <c r="D313" s="17" t="s">
        <v>150</v>
      </c>
      <c r="E313" s="29">
        <v>116515378</v>
      </c>
      <c r="F313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CL_OC_MEN_PRINT51_BLACK_116515378_48-50_(XL)</v>
      </c>
      <c r="G31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48-50 116515378 (Print51) (XL)</v>
      </c>
      <c r="H313" s="67">
        <v>11990</v>
      </c>
      <c r="I313" s="66">
        <f>_xlfn.XLOOKUP(B_m_02_SKU[[#This Row],[Kaspi_art_1]],'[1]finder 8 print'!$J:$J,'[1]finder 8 print'!$Q:$Q,"",0,1)*_xlfn.XLOOKUP(B_m_02_SKU[[#This Row],[MY_SIZE]],'[1]finder 8 print'!$A$7:$A$13,'[1]finder 8 print'!$C$7:$C$13,"",0,1)</f>
        <v>368.09999999999997</v>
      </c>
      <c r="J31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13" s="17"/>
      <c r="L313" s="5" t="s">
        <v>106</v>
      </c>
      <c r="M313" s="5"/>
      <c r="N313" s="5" t="s">
        <v>189</v>
      </c>
      <c r="O313" s="2" t="s">
        <v>70</v>
      </c>
      <c r="P313" s="2" t="s">
        <v>65</v>
      </c>
      <c r="R313" s="2" t="s">
        <v>105</v>
      </c>
      <c r="S313" s="2" t="s">
        <v>118</v>
      </c>
      <c r="T313" s="2" t="s">
        <v>67</v>
      </c>
      <c r="U313" s="2">
        <v>47</v>
      </c>
      <c r="V313" s="4">
        <v>0.95</v>
      </c>
      <c r="W313" s="2" t="s">
        <v>362</v>
      </c>
      <c r="X313" s="17"/>
      <c r="Y313" s="16"/>
    </row>
    <row r="314" spans="1:25" s="2" customFormat="1" x14ac:dyDescent="0.35">
      <c r="A31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314" s="19" t="s">
        <v>340</v>
      </c>
      <c r="C314" s="29" t="s">
        <v>72</v>
      </c>
      <c r="D314" s="17" t="s">
        <v>151</v>
      </c>
      <c r="E314" s="29">
        <v>116515378</v>
      </c>
      <c r="F314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CL_OC_MEN_PRINT51_BLACK_116515378_50-52_(XL)</v>
      </c>
      <c r="G31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50-52 116515378 (Print51) (XL)</v>
      </c>
      <c r="H314" s="67">
        <v>11990</v>
      </c>
      <c r="I314" s="66">
        <f>_xlfn.XLOOKUP(B_m_02_SKU[[#This Row],[Kaspi_art_1]],'[1]finder 8 print'!$J:$J,'[1]finder 8 print'!$Q:$Q,"",0,1)*_xlfn.XLOOKUP(B_m_02_SKU[[#This Row],[MY_SIZE]],'[1]finder 8 print'!$A$7:$A$13,'[1]finder 8 print'!$C$7:$C$13,"",0,1)</f>
        <v>368.09999999999997</v>
      </c>
      <c r="J31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14" s="17"/>
      <c r="L314" s="5" t="s">
        <v>106</v>
      </c>
      <c r="M314" s="5"/>
      <c r="N314" s="5" t="s">
        <v>189</v>
      </c>
      <c r="O314" s="2" t="s">
        <v>70</v>
      </c>
      <c r="P314" s="2" t="s">
        <v>65</v>
      </c>
      <c r="R314" s="2" t="s">
        <v>105</v>
      </c>
      <c r="S314" s="2" t="s">
        <v>118</v>
      </c>
      <c r="T314" s="2" t="s">
        <v>67</v>
      </c>
      <c r="U314" s="2">
        <v>47</v>
      </c>
      <c r="V314" s="4">
        <v>0.95</v>
      </c>
      <c r="W314" s="2" t="s">
        <v>362</v>
      </c>
      <c r="X314" s="17"/>
      <c r="Y314" s="16"/>
    </row>
    <row r="315" spans="1:25" s="2" customFormat="1" x14ac:dyDescent="0.35">
      <c r="A31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315" s="19" t="s">
        <v>340</v>
      </c>
      <c r="C315" s="29" t="s">
        <v>73</v>
      </c>
      <c r="D315" s="17" t="s">
        <v>152</v>
      </c>
      <c r="E315" s="29">
        <v>116515378</v>
      </c>
      <c r="F315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CL_OC_MEN_PRINT51_BLACK_116515378_52-54_(2XL)</v>
      </c>
      <c r="G31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52-54 116515378 (Print51) (2XL)</v>
      </c>
      <c r="H315" s="67">
        <v>11990</v>
      </c>
      <c r="I315" s="66">
        <f>_xlfn.XLOOKUP(B_m_02_SKU[[#This Row],[Kaspi_art_1]],'[1]finder 8 print'!$J:$J,'[1]finder 8 print'!$Q:$Q,"",0,1)*_xlfn.XLOOKUP(B_m_02_SKU[[#This Row],[MY_SIZE]],'[1]finder 8 print'!$A$7:$A$13,'[1]finder 8 print'!$C$7:$C$13,"",0,1)</f>
        <v>368.09999999999997</v>
      </c>
      <c r="J31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15" s="17"/>
      <c r="L315" s="5" t="s">
        <v>106</v>
      </c>
      <c r="M315" s="5"/>
      <c r="N315" s="5" t="s">
        <v>189</v>
      </c>
      <c r="O315" s="2" t="s">
        <v>70</v>
      </c>
      <c r="P315" s="2" t="s">
        <v>65</v>
      </c>
      <c r="R315" s="2" t="s">
        <v>105</v>
      </c>
      <c r="S315" s="2" t="s">
        <v>118</v>
      </c>
      <c r="T315" s="2" t="s">
        <v>67</v>
      </c>
      <c r="U315" s="2">
        <v>47</v>
      </c>
      <c r="V315" s="4">
        <v>0.95</v>
      </c>
      <c r="W315" s="2" t="s">
        <v>362</v>
      </c>
      <c r="X315" s="17"/>
      <c r="Y315" s="16"/>
    </row>
    <row r="316" spans="1:25" s="2" customFormat="1" x14ac:dyDescent="0.35">
      <c r="A31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316" s="19" t="s">
        <v>340</v>
      </c>
      <c r="C316" s="29" t="s">
        <v>74</v>
      </c>
      <c r="D316" s="17" t="s">
        <v>153</v>
      </c>
      <c r="E316" s="29">
        <v>116515378</v>
      </c>
      <c r="F316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CL_OC_MEN_PRINT51_BLACK_116515378_54-56_(3XL)</v>
      </c>
      <c r="G31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54-56 116515378 (Print51) (3XL)</v>
      </c>
      <c r="H316" s="67">
        <v>11990</v>
      </c>
      <c r="I316" s="66">
        <f>_xlfn.XLOOKUP(B_m_02_SKU[[#This Row],[Kaspi_art_1]],'[1]finder 8 print'!$J:$J,'[1]finder 8 print'!$Q:$Q,"",0,1)*_xlfn.XLOOKUP(B_m_02_SKU[[#This Row],[MY_SIZE]],'[1]finder 8 print'!$A$7:$A$13,'[1]finder 8 print'!$C$7:$C$13,"",0,1)</f>
        <v>368.09999999999997</v>
      </c>
      <c r="J31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16" s="17"/>
      <c r="L316" s="5" t="s">
        <v>106</v>
      </c>
      <c r="M316" s="5"/>
      <c r="N316" s="5" t="s">
        <v>189</v>
      </c>
      <c r="O316" s="2" t="s">
        <v>70</v>
      </c>
      <c r="P316" s="2" t="s">
        <v>65</v>
      </c>
      <c r="R316" s="2" t="s">
        <v>105</v>
      </c>
      <c r="S316" s="2" t="s">
        <v>118</v>
      </c>
      <c r="T316" s="2" t="s">
        <v>67</v>
      </c>
      <c r="U316" s="2">
        <v>47</v>
      </c>
      <c r="V316" s="4">
        <v>0.95</v>
      </c>
      <c r="W316" s="2" t="s">
        <v>362</v>
      </c>
      <c r="X316" s="17"/>
      <c r="Y316" s="16"/>
    </row>
    <row r="317" spans="1:25" s="2" customFormat="1" x14ac:dyDescent="0.35">
      <c r="A31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317" s="19"/>
      <c r="C317" s="29"/>
      <c r="D317" s="29"/>
      <c r="E317" s="29" t="str">
        <f>_xlfn.XLOOKUP(B_m_02_SKU[[#This Row],[SKU_key]],[2]!ORder16.6.25334549[SKU_key],[2]!ORder16.6.25334549[Artikul
kaspi],"",0,1)</f>
        <v/>
      </c>
      <c r="F317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31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317" s="67"/>
      <c r="I317" s="66"/>
      <c r="J31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317" s="17"/>
      <c r="L317" s="5"/>
      <c r="M317" s="5"/>
      <c r="N317" s="5"/>
      <c r="V317" s="4"/>
      <c r="X317" s="17"/>
      <c r="Y317" s="16"/>
    </row>
    <row r="318" spans="1:25" s="2" customFormat="1" x14ac:dyDescent="0.35">
      <c r="A31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318" s="19" t="s">
        <v>340</v>
      </c>
      <c r="C318" s="29" t="s">
        <v>68</v>
      </c>
      <c r="D318" s="17">
        <v>46</v>
      </c>
      <c r="E318" s="29">
        <v>109953056</v>
      </c>
      <c r="F318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CL_OC_MEN_PRINT51_BLACK_109953056_46_(L)</v>
      </c>
      <c r="G31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109953056 (Print51) (L)</v>
      </c>
      <c r="H318" s="67">
        <v>11990</v>
      </c>
      <c r="I318" s="66">
        <f>_xlfn.XLOOKUP(B_m_02_SKU[[#This Row],[Kaspi_art_1]],'[1]finder 8 print'!$J:$J,'[1]finder 8 print'!$Q:$Q,"",0,1)*_xlfn.XLOOKUP(B_m_02_SKU[[#This Row],[MY_SIZE]],'[1]finder 8 print'!$A$7:$A$13,'[1]finder 8 print'!$C$7:$C$13,"",0,1)</f>
        <v>366.59999999999997</v>
      </c>
      <c r="J31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18" s="17"/>
      <c r="L318" s="5" t="s">
        <v>106</v>
      </c>
      <c r="M318" s="5"/>
      <c r="N318" s="5" t="s">
        <v>189</v>
      </c>
      <c r="O318" s="2" t="s">
        <v>70</v>
      </c>
      <c r="P318" s="2" t="s">
        <v>65</v>
      </c>
      <c r="R318" s="2" t="s">
        <v>105</v>
      </c>
      <c r="S318" s="2" t="s">
        <v>118</v>
      </c>
      <c r="T318" s="2" t="s">
        <v>67</v>
      </c>
      <c r="U318" s="2">
        <v>47</v>
      </c>
      <c r="V318" s="4">
        <v>0.95</v>
      </c>
      <c r="W318" s="2" t="s">
        <v>362</v>
      </c>
      <c r="X318" s="17"/>
      <c r="Y318" s="16"/>
    </row>
    <row r="319" spans="1:25" s="2" customFormat="1" x14ac:dyDescent="0.35">
      <c r="A31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319" s="19"/>
      <c r="C319" s="29"/>
      <c r="D319" s="29"/>
      <c r="E319" s="17" t="str">
        <f>_xlfn.XLOOKUP(B_m_02_SKU[[#This Row],[SKU_key]],[2]!ORder16.6.25334549[SKU_key],[2]!ORder16.6.25334549[Artikul
kaspi],"",0,1)</f>
        <v/>
      </c>
      <c r="F319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31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319" s="67"/>
      <c r="I319" s="66"/>
      <c r="J31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319" s="17"/>
      <c r="L319" s="5"/>
      <c r="M319" s="5"/>
      <c r="N319" s="5"/>
      <c r="V319" s="4"/>
      <c r="X319" s="17"/>
      <c r="Y319" s="16"/>
    </row>
    <row r="320" spans="1:25" s="2" customFormat="1" x14ac:dyDescent="0.35">
      <c r="A32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320" s="19" t="s">
        <v>340</v>
      </c>
      <c r="C320" s="29" t="s">
        <v>72</v>
      </c>
      <c r="D320" s="17">
        <v>48</v>
      </c>
      <c r="E320" s="29">
        <v>117193721</v>
      </c>
      <c r="F320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CL_OC_MEN_PRINT51_BLACK_117193721_48_(XL)</v>
      </c>
      <c r="G32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 117193721 (Print51) (XL)</v>
      </c>
      <c r="H320" s="67">
        <v>11990</v>
      </c>
      <c r="I320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32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20" s="17"/>
      <c r="L320" s="5" t="s">
        <v>106</v>
      </c>
      <c r="M320" s="5"/>
      <c r="N320" s="5" t="s">
        <v>189</v>
      </c>
      <c r="O320" s="2" t="s">
        <v>70</v>
      </c>
      <c r="P320" s="2" t="s">
        <v>65</v>
      </c>
      <c r="R320" s="2" t="s">
        <v>105</v>
      </c>
      <c r="S320" s="2" t="s">
        <v>118</v>
      </c>
      <c r="T320" s="2" t="s">
        <v>67</v>
      </c>
      <c r="U320" s="2">
        <v>47</v>
      </c>
      <c r="V320" s="4">
        <v>0.95</v>
      </c>
      <c r="W320" s="2" t="s">
        <v>362</v>
      </c>
      <c r="X320" s="17"/>
      <c r="Y320" s="16"/>
    </row>
    <row r="321" spans="1:25" s="2" customFormat="1" x14ac:dyDescent="0.35">
      <c r="A32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321" s="19" t="s">
        <v>340</v>
      </c>
      <c r="C321" s="29" t="s">
        <v>72</v>
      </c>
      <c r="D321" s="17">
        <v>50</v>
      </c>
      <c r="E321" s="29">
        <v>117193721</v>
      </c>
      <c r="F321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CL_OC_MEN_PRINT51_BLACK_117193721_50_(XL)</v>
      </c>
      <c r="G32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 117193721 (Print51) (XL)</v>
      </c>
      <c r="H321" s="67">
        <v>11990</v>
      </c>
      <c r="I321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32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21" s="17"/>
      <c r="L321" s="5" t="s">
        <v>106</v>
      </c>
      <c r="M321" s="5"/>
      <c r="N321" s="5" t="s">
        <v>189</v>
      </c>
      <c r="O321" s="2" t="s">
        <v>70</v>
      </c>
      <c r="P321" s="2" t="s">
        <v>65</v>
      </c>
      <c r="R321" s="2" t="s">
        <v>105</v>
      </c>
      <c r="S321" s="2" t="s">
        <v>118</v>
      </c>
      <c r="T321" s="2" t="s">
        <v>67</v>
      </c>
      <c r="U321" s="2">
        <v>47</v>
      </c>
      <c r="V321" s="4">
        <v>0.95</v>
      </c>
      <c r="W321" s="2" t="s">
        <v>362</v>
      </c>
      <c r="X321" s="17"/>
      <c r="Y321" s="16"/>
    </row>
    <row r="322" spans="1:25" s="2" customFormat="1" x14ac:dyDescent="0.35">
      <c r="A32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322" s="19" t="s">
        <v>340</v>
      </c>
      <c r="C322" s="29" t="s">
        <v>73</v>
      </c>
      <c r="D322" s="17">
        <v>52</v>
      </c>
      <c r="E322" s="29">
        <v>117193721</v>
      </c>
      <c r="F322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CL_OC_MEN_PRINT51_BLACK_117193721_52_(2XL)</v>
      </c>
      <c r="G32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 117193721 (Print51) (2XL)</v>
      </c>
      <c r="H322" s="67">
        <v>11990</v>
      </c>
      <c r="I322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32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22" s="17"/>
      <c r="L322" s="5" t="s">
        <v>106</v>
      </c>
      <c r="M322" s="5"/>
      <c r="N322" s="5" t="s">
        <v>189</v>
      </c>
      <c r="O322" s="2" t="s">
        <v>70</v>
      </c>
      <c r="P322" s="2" t="s">
        <v>65</v>
      </c>
      <c r="R322" s="2" t="s">
        <v>105</v>
      </c>
      <c r="S322" s="2" t="s">
        <v>118</v>
      </c>
      <c r="T322" s="2" t="s">
        <v>67</v>
      </c>
      <c r="U322" s="2">
        <v>47</v>
      </c>
      <c r="V322" s="4">
        <v>0.95</v>
      </c>
      <c r="W322" s="2" t="s">
        <v>362</v>
      </c>
      <c r="X322" s="17"/>
      <c r="Y322" s="16"/>
    </row>
    <row r="323" spans="1:25" s="2" customFormat="1" x14ac:dyDescent="0.35">
      <c r="A32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323" s="19" t="s">
        <v>340</v>
      </c>
      <c r="C323" s="29" t="s">
        <v>74</v>
      </c>
      <c r="D323" s="17">
        <v>54</v>
      </c>
      <c r="E323" s="29">
        <v>117193721</v>
      </c>
      <c r="F323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CL_OC_MEN_PRINT51_BLACK_117193721_54_(3XL)</v>
      </c>
      <c r="G32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 117193721 (Print51) (3XL)</v>
      </c>
      <c r="H323" s="67">
        <v>11990</v>
      </c>
      <c r="I323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32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23" s="17"/>
      <c r="L323" s="5" t="s">
        <v>106</v>
      </c>
      <c r="M323" s="5"/>
      <c r="N323" s="5" t="s">
        <v>189</v>
      </c>
      <c r="O323" s="2" t="s">
        <v>70</v>
      </c>
      <c r="P323" s="2" t="s">
        <v>65</v>
      </c>
      <c r="R323" s="2" t="s">
        <v>105</v>
      </c>
      <c r="S323" s="2" t="s">
        <v>118</v>
      </c>
      <c r="T323" s="2" t="s">
        <v>67</v>
      </c>
      <c r="U323" s="2">
        <v>47</v>
      </c>
      <c r="V323" s="4">
        <v>0.95</v>
      </c>
      <c r="W323" s="2" t="s">
        <v>362</v>
      </c>
      <c r="X323" s="17"/>
      <c r="Y323" s="16"/>
    </row>
    <row r="324" spans="1:25" s="2" customFormat="1" x14ac:dyDescent="0.35">
      <c r="A32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324" s="19" t="s">
        <v>340</v>
      </c>
      <c r="C324" s="29" t="s">
        <v>74</v>
      </c>
      <c r="D324" s="17">
        <v>56</v>
      </c>
      <c r="E324" s="29">
        <v>117193721</v>
      </c>
      <c r="F324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CL_OC_MEN_PRINT51_BLACK_117193721_56_(3XL)</v>
      </c>
      <c r="G32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 117193721 (Print51) (3XL)</v>
      </c>
      <c r="H324" s="67">
        <v>11990</v>
      </c>
      <c r="I324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32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24" s="17"/>
      <c r="L324" s="5" t="s">
        <v>106</v>
      </c>
      <c r="M324" s="5"/>
      <c r="N324" s="5" t="s">
        <v>189</v>
      </c>
      <c r="O324" s="2" t="s">
        <v>70</v>
      </c>
      <c r="P324" s="2" t="s">
        <v>65</v>
      </c>
      <c r="R324" s="2" t="s">
        <v>105</v>
      </c>
      <c r="S324" s="2" t="s">
        <v>118</v>
      </c>
      <c r="T324" s="2" t="s">
        <v>67</v>
      </c>
      <c r="U324" s="2">
        <v>47</v>
      </c>
      <c r="V324" s="4">
        <v>0.95</v>
      </c>
      <c r="W324" s="2" t="s">
        <v>362</v>
      </c>
      <c r="X324" s="17"/>
      <c r="Y324" s="16"/>
    </row>
    <row r="325" spans="1:25" s="2" customFormat="1" x14ac:dyDescent="0.35">
      <c r="A32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25" s="19" t="s">
        <v>340</v>
      </c>
      <c r="C325" s="29" t="s">
        <v>75</v>
      </c>
      <c r="D325" s="17">
        <v>58</v>
      </c>
      <c r="E325" s="29">
        <v>117193721</v>
      </c>
      <c r="F325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CL_OC_MEN_PRINT51_BLACK_117193721_58_(4XL)</v>
      </c>
      <c r="G32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58 117193721 (Print51) (4XL)</v>
      </c>
      <c r="H325" s="67">
        <v>11990</v>
      </c>
      <c r="I325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32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25" s="17"/>
      <c r="L325" s="5" t="s">
        <v>106</v>
      </c>
      <c r="M325" s="5"/>
      <c r="N325" s="5" t="s">
        <v>189</v>
      </c>
      <c r="O325" s="2" t="s">
        <v>70</v>
      </c>
      <c r="P325" s="2" t="s">
        <v>65</v>
      </c>
      <c r="R325" s="2" t="s">
        <v>105</v>
      </c>
      <c r="S325" s="2" t="s">
        <v>118</v>
      </c>
      <c r="T325" s="2" t="s">
        <v>67</v>
      </c>
      <c r="U325" s="2">
        <v>47</v>
      </c>
      <c r="V325" s="4">
        <v>0.95</v>
      </c>
      <c r="W325" s="2" t="s">
        <v>362</v>
      </c>
      <c r="X325" s="17"/>
      <c r="Y325" s="16"/>
    </row>
    <row r="326" spans="1:25" s="2" customFormat="1" x14ac:dyDescent="0.35">
      <c r="A32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26" s="19" t="s">
        <v>340</v>
      </c>
      <c r="C326" s="29" t="s">
        <v>75</v>
      </c>
      <c r="D326" s="17">
        <v>62</v>
      </c>
      <c r="E326" s="29">
        <v>117193721</v>
      </c>
      <c r="F326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CL_OC_MEN_PRINT51_BLACK_117193721_62_(4XL)</v>
      </c>
      <c r="G32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62 117193721 (Print51) (4XL)</v>
      </c>
      <c r="H326" s="67">
        <v>11990</v>
      </c>
      <c r="I326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32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26" s="17"/>
      <c r="L326" s="5" t="s">
        <v>106</v>
      </c>
      <c r="M326" s="5"/>
      <c r="N326" s="5" t="s">
        <v>189</v>
      </c>
      <c r="O326" s="2" t="s">
        <v>70</v>
      </c>
      <c r="P326" s="2" t="s">
        <v>65</v>
      </c>
      <c r="R326" s="2" t="s">
        <v>105</v>
      </c>
      <c r="S326" s="2" t="s">
        <v>118</v>
      </c>
      <c r="T326" s="2" t="s">
        <v>67</v>
      </c>
      <c r="U326" s="2">
        <v>47</v>
      </c>
      <c r="V326" s="4">
        <v>0.95</v>
      </c>
      <c r="W326" s="2" t="s">
        <v>362</v>
      </c>
      <c r="X326" s="17"/>
      <c r="Y326" s="16"/>
    </row>
    <row r="327" spans="1:25" s="2" customFormat="1" x14ac:dyDescent="0.35">
      <c r="A32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27" s="19" t="s">
        <v>340</v>
      </c>
      <c r="C327" s="29" t="s">
        <v>75</v>
      </c>
      <c r="D327" s="17">
        <v>64</v>
      </c>
      <c r="E327" s="29">
        <v>117193721</v>
      </c>
      <c r="F327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CL_OC_MEN_PRINT51_BLACK_117193721_64_(4XL)</v>
      </c>
      <c r="G32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64 117193721 (Print51) (4XL)</v>
      </c>
      <c r="H327" s="67">
        <v>11990</v>
      </c>
      <c r="I327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32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27" s="17"/>
      <c r="L327" s="5" t="s">
        <v>106</v>
      </c>
      <c r="M327" s="5"/>
      <c r="N327" s="5" t="s">
        <v>189</v>
      </c>
      <c r="O327" s="2" t="s">
        <v>70</v>
      </c>
      <c r="P327" s="2" t="s">
        <v>65</v>
      </c>
      <c r="R327" s="2" t="s">
        <v>105</v>
      </c>
      <c r="S327" s="2" t="s">
        <v>118</v>
      </c>
      <c r="T327" s="2" t="s">
        <v>67</v>
      </c>
      <c r="U327" s="2">
        <v>47</v>
      </c>
      <c r="V327" s="4">
        <v>0.95</v>
      </c>
      <c r="W327" s="2" t="s">
        <v>362</v>
      </c>
      <c r="X327" s="17"/>
      <c r="Y327" s="16"/>
    </row>
    <row r="328" spans="1:25" s="2" customFormat="1" x14ac:dyDescent="0.35">
      <c r="A32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28" s="19" t="s">
        <v>340</v>
      </c>
      <c r="C328" s="29" t="s">
        <v>75</v>
      </c>
      <c r="D328" s="17">
        <v>66</v>
      </c>
      <c r="E328" s="29">
        <v>117193721</v>
      </c>
      <c r="F328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CL_OC_MEN_PRINT51_BLACK_117193721_66_(4XL)</v>
      </c>
      <c r="G32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66 117193721 (Print51) (4XL)</v>
      </c>
      <c r="H328" s="67">
        <v>11990</v>
      </c>
      <c r="I328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32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28" s="17"/>
      <c r="L328" s="5" t="s">
        <v>106</v>
      </c>
      <c r="M328" s="5"/>
      <c r="N328" s="5" t="s">
        <v>189</v>
      </c>
      <c r="O328" s="2" t="s">
        <v>70</v>
      </c>
      <c r="P328" s="2" t="s">
        <v>65</v>
      </c>
      <c r="R328" s="2" t="s">
        <v>105</v>
      </c>
      <c r="S328" s="2" t="s">
        <v>118</v>
      </c>
      <c r="T328" s="2" t="s">
        <v>67</v>
      </c>
      <c r="U328" s="2">
        <v>47</v>
      </c>
      <c r="V328" s="4">
        <v>0.95</v>
      </c>
      <c r="W328" s="2" t="s">
        <v>362</v>
      </c>
      <c r="X328" s="17"/>
      <c r="Y328" s="16"/>
    </row>
    <row r="329" spans="1:25" s="2" customFormat="1" x14ac:dyDescent="0.35">
      <c r="A32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329" s="19"/>
      <c r="C329" s="29"/>
      <c r="D329" s="29"/>
      <c r="E329" s="17" t="str">
        <f>_xlfn.XLOOKUP(B_m_02_SKU[[#This Row],[SKU_key]],[2]!ORder16.6.25334549[SKU_key],[2]!ORder16.6.25334549[Artikul
kaspi],"",0,1)</f>
        <v/>
      </c>
      <c r="F329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32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329" s="67"/>
      <c r="I329" s="66"/>
      <c r="J32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329" s="17"/>
      <c r="L329" s="5"/>
      <c r="M329" s="5"/>
      <c r="N329" s="5"/>
      <c r="V329" s="4"/>
      <c r="X329" s="17"/>
      <c r="Y329" s="16"/>
    </row>
    <row r="330" spans="1:25" s="2" customFormat="1" x14ac:dyDescent="0.35">
      <c r="A33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330" s="19" t="s">
        <v>340</v>
      </c>
      <c r="C330" s="29" t="s">
        <v>73</v>
      </c>
      <c r="D330" s="17">
        <v>42</v>
      </c>
      <c r="E330" s="29">
        <v>109953157</v>
      </c>
      <c r="F330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CL_OC_MEN_PRINT51_BLACK_109953157_42_(2XL)</v>
      </c>
      <c r="G33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 109953157 (Print51) (2XL)</v>
      </c>
      <c r="H330" s="67">
        <v>11990</v>
      </c>
      <c r="I330" s="66">
        <f>_xlfn.XLOOKUP(B_m_02_SKU[[#This Row],[Kaspi_art_1]],'[1]finder 8 print'!$J:$J,'[1]finder 8 print'!$Q:$Q,"",0,1)*_xlfn.XLOOKUP(B_m_02_SKU[[#This Row],[MY_SIZE]],'[1]finder 8 print'!$A$7:$A$13,'[1]finder 8 print'!$C$7:$C$13,"",0,1)</f>
        <v>365.4</v>
      </c>
      <c r="J33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30" s="17"/>
      <c r="L330" s="5" t="s">
        <v>106</v>
      </c>
      <c r="M330" s="5"/>
      <c r="N330" s="5" t="s">
        <v>189</v>
      </c>
      <c r="O330" s="2" t="s">
        <v>70</v>
      </c>
      <c r="P330" s="2" t="s">
        <v>65</v>
      </c>
      <c r="R330" s="2" t="s">
        <v>105</v>
      </c>
      <c r="S330" s="2" t="s">
        <v>118</v>
      </c>
      <c r="T330" s="2" t="s">
        <v>67</v>
      </c>
      <c r="U330" s="2">
        <v>47</v>
      </c>
      <c r="V330" s="4">
        <v>0.95</v>
      </c>
      <c r="W330" s="2" t="s">
        <v>362</v>
      </c>
      <c r="X330" s="17"/>
      <c r="Y330" s="16"/>
    </row>
    <row r="331" spans="1:25" s="2" customFormat="1" x14ac:dyDescent="0.35">
      <c r="A33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331" s="19"/>
      <c r="C331" s="29"/>
      <c r="D331" s="29"/>
      <c r="E331" s="17" t="str">
        <f>_xlfn.XLOOKUP(B_m_02_SKU[[#This Row],[SKU_key]],[2]!ORder16.6.25334549[SKU_key],[2]!ORder16.6.25334549[Artikul
kaspi],"",0,1)</f>
        <v/>
      </c>
      <c r="F331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33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331" s="67"/>
      <c r="I331" s="66"/>
      <c r="J33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331" s="17"/>
      <c r="L331" s="5"/>
      <c r="M331" s="5"/>
      <c r="N331" s="5"/>
      <c r="V331" s="4"/>
      <c r="X331" s="17"/>
      <c r="Y331" s="16"/>
    </row>
    <row r="332" spans="1:25" s="2" customFormat="1" x14ac:dyDescent="0.35">
      <c r="A33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332" s="19" t="s">
        <v>340</v>
      </c>
      <c r="C332" s="29" t="s">
        <v>72</v>
      </c>
      <c r="D332" s="17">
        <v>48</v>
      </c>
      <c r="E332" s="29">
        <v>109953019</v>
      </c>
      <c r="F332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CL_OC_MEN_PRINT51_BLACK_109953019_48_(XL)</v>
      </c>
      <c r="G33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 109953019 (Print51) (XL)</v>
      </c>
      <c r="H332" s="67">
        <v>11990</v>
      </c>
      <c r="I332" s="66">
        <f>_xlfn.XLOOKUP(B_m_02_SKU[[#This Row],[Kaspi_art_1]],'[1]finder 8 print'!$J:$J,'[1]finder 8 print'!$Q:$Q,"",0,1)*_xlfn.XLOOKUP(B_m_02_SKU[[#This Row],[MY_SIZE]],'[1]finder 8 print'!$A$7:$A$13,'[1]finder 8 print'!$C$7:$C$13,"",0,1)</f>
        <v>365.09999999999997</v>
      </c>
      <c r="J33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32" s="17"/>
      <c r="L332" s="5" t="s">
        <v>106</v>
      </c>
      <c r="M332" s="5"/>
      <c r="N332" s="5" t="s">
        <v>189</v>
      </c>
      <c r="O332" s="2" t="s">
        <v>70</v>
      </c>
      <c r="P332" s="2" t="s">
        <v>65</v>
      </c>
      <c r="R332" s="2" t="s">
        <v>105</v>
      </c>
      <c r="S332" s="2" t="s">
        <v>118</v>
      </c>
      <c r="T332" s="2" t="s">
        <v>67</v>
      </c>
      <c r="U332" s="2">
        <v>47</v>
      </c>
      <c r="V332" s="4">
        <v>0.95</v>
      </c>
      <c r="W332" s="2" t="s">
        <v>362</v>
      </c>
      <c r="X332" s="17"/>
      <c r="Y332" s="16"/>
    </row>
    <row r="333" spans="1:25" s="2" customFormat="1" x14ac:dyDescent="0.35">
      <c r="A33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333" s="19"/>
      <c r="C333" s="29"/>
      <c r="D333" s="29"/>
      <c r="E333" s="29" t="str">
        <f>_xlfn.XLOOKUP(B_m_02_SKU[[#This Row],[SKU_key]],[2]!ORder16.6.25334549[SKU_key],[2]!ORder16.6.25334549[Artikul
kaspi],"",0,1)</f>
        <v/>
      </c>
      <c r="F333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33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333" s="67"/>
      <c r="I333" s="66"/>
      <c r="J33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333" s="17"/>
      <c r="L333" s="5"/>
      <c r="M333" s="5"/>
      <c r="N333" s="5"/>
      <c r="V333" s="4"/>
      <c r="X333" s="17"/>
      <c r="Y333" s="16"/>
    </row>
    <row r="334" spans="1:25" s="2" customFormat="1" x14ac:dyDescent="0.35">
      <c r="A33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334" s="19" t="s">
        <v>340</v>
      </c>
      <c r="C334" s="29" t="s">
        <v>68</v>
      </c>
      <c r="D334" s="17">
        <v>46</v>
      </c>
      <c r="E334" s="29">
        <v>109952859</v>
      </c>
      <c r="F334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CL_OC_MEN_PRINT51_BLACK_109952859_46_(L)</v>
      </c>
      <c r="G33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109952859 (Print51) (L)</v>
      </c>
      <c r="H334" s="67">
        <v>11990</v>
      </c>
      <c r="I334" s="66">
        <f>_xlfn.XLOOKUP(B_m_02_SKU[[#This Row],[Kaspi_art_1]],'[1]finder 8 print'!$J:$J,'[1]finder 8 print'!$Q:$Q,"",0,1)*_xlfn.XLOOKUP(B_m_02_SKU[[#This Row],[MY_SIZE]],'[1]finder 8 print'!$A$7:$A$13,'[1]finder 8 print'!$C$7:$C$13,"",0,1)</f>
        <v>363.59999999999997</v>
      </c>
      <c r="J33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34" s="17"/>
      <c r="L334" s="5" t="s">
        <v>106</v>
      </c>
      <c r="M334" s="5"/>
      <c r="N334" s="5" t="s">
        <v>189</v>
      </c>
      <c r="O334" s="2" t="s">
        <v>70</v>
      </c>
      <c r="P334" s="2" t="s">
        <v>65</v>
      </c>
      <c r="R334" s="2" t="s">
        <v>105</v>
      </c>
      <c r="S334" s="2" t="s">
        <v>118</v>
      </c>
      <c r="T334" s="2" t="s">
        <v>67</v>
      </c>
      <c r="U334" s="2">
        <v>47</v>
      </c>
      <c r="V334" s="4">
        <v>0.95</v>
      </c>
      <c r="W334" s="2" t="s">
        <v>362</v>
      </c>
      <c r="X334" s="17"/>
      <c r="Y334" s="16"/>
    </row>
    <row r="335" spans="1:25" s="2" customFormat="1" x14ac:dyDescent="0.35">
      <c r="A33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335" s="19"/>
      <c r="C335" s="29"/>
      <c r="D335" s="29"/>
      <c r="E335" s="17" t="str">
        <f>_xlfn.XLOOKUP(B_m_02_SKU[[#This Row],[SKU_key]],[2]!ORder16.6.25334549[SKU_key],[2]!ORder16.6.25334549[Artikul
kaspi],"",0,1)</f>
        <v/>
      </c>
      <c r="F335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33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335" s="67"/>
      <c r="I335" s="66"/>
      <c r="J33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335" s="17"/>
      <c r="L335" s="5"/>
      <c r="M335" s="5"/>
      <c r="N335" s="5"/>
      <c r="V335" s="4"/>
      <c r="X335" s="17"/>
      <c r="Y335" s="16"/>
    </row>
    <row r="336" spans="1:25" s="2" customFormat="1" x14ac:dyDescent="0.35">
      <c r="A33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CL_OC_MEN_PRINT51_BLACK_S</v>
      </c>
      <c r="B336" s="19" t="s">
        <v>340</v>
      </c>
      <c r="C336" s="29" t="s">
        <v>71</v>
      </c>
      <c r="D336" s="17">
        <v>52</v>
      </c>
      <c r="E336" s="17"/>
      <c r="F336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CL_OC_MEN_PRINT51_BLACK_52_(S)</v>
      </c>
      <c r="G33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 (Print51) (S)</v>
      </c>
      <c r="H336" s="67">
        <v>11990</v>
      </c>
      <c r="I336" s="66">
        <f>_xlfn.XLOOKUP(B_m_02_SKU[[#This Row],[Kaspi_art_1]],'[1]finder 8 print'!$J:$J,'[1]finder 8 print'!$Q:$Q,"",0,1)*_xlfn.XLOOKUP(B_m_02_SKU[[#This Row],[MY_SIZE]],'[1]finder 8 print'!$A$7:$A$13,'[1]finder 8 print'!$C$7:$C$13,"",0,1)</f>
        <v>0</v>
      </c>
      <c r="J33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36" s="17"/>
      <c r="L336" s="5" t="s">
        <v>106</v>
      </c>
      <c r="M336" s="5"/>
      <c r="N336" s="5" t="s">
        <v>189</v>
      </c>
      <c r="O336" s="2" t="s">
        <v>70</v>
      </c>
      <c r="P336" s="2" t="s">
        <v>65</v>
      </c>
      <c r="R336" s="2" t="s">
        <v>105</v>
      </c>
      <c r="S336" s="2" t="s">
        <v>118</v>
      </c>
      <c r="T336" s="2" t="s">
        <v>67</v>
      </c>
      <c r="U336" s="2">
        <v>47</v>
      </c>
      <c r="V336" s="4">
        <v>0.95</v>
      </c>
      <c r="W336" s="2" t="s">
        <v>362</v>
      </c>
      <c r="X336" s="17"/>
      <c r="Y336" s="16"/>
    </row>
    <row r="337" spans="1:25" s="2" customFormat="1" x14ac:dyDescent="0.35">
      <c r="A33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337" s="19" t="s">
        <v>340</v>
      </c>
      <c r="C337" s="29" t="s">
        <v>66</v>
      </c>
      <c r="D337" s="17">
        <v>44</v>
      </c>
      <c r="E337" s="17"/>
      <c r="F337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CL_OC_MEN_PRINT51_BLACK_44_(M)</v>
      </c>
      <c r="G33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 (Print51) (M)</v>
      </c>
      <c r="H337" s="67">
        <v>11990</v>
      </c>
      <c r="I337" s="66">
        <f>_xlfn.XLOOKUP(B_m_02_SKU[[#This Row],[Kaspi_art_1]],'[1]finder 8 print'!$J:$J,'[1]finder 8 print'!$Q:$Q,"",0,1)*_xlfn.XLOOKUP(B_m_02_SKU[[#This Row],[MY_SIZE]],'[1]finder 8 print'!$A$7:$A$13,'[1]finder 8 print'!$C$7:$C$13,"",0,1)</f>
        <v>0</v>
      </c>
      <c r="J33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37" s="17"/>
      <c r="L337" s="5" t="s">
        <v>106</v>
      </c>
      <c r="M337" s="5"/>
      <c r="N337" s="5" t="s">
        <v>189</v>
      </c>
      <c r="O337" s="2" t="s">
        <v>70</v>
      </c>
      <c r="P337" s="2" t="s">
        <v>65</v>
      </c>
      <c r="R337" s="2" t="s">
        <v>105</v>
      </c>
      <c r="S337" s="2" t="s">
        <v>118</v>
      </c>
      <c r="T337" s="2" t="s">
        <v>67</v>
      </c>
      <c r="U337" s="2">
        <v>47</v>
      </c>
      <c r="V337" s="4">
        <v>0.95</v>
      </c>
      <c r="W337" s="2" t="s">
        <v>362</v>
      </c>
      <c r="X337" s="17"/>
      <c r="Y337" s="16"/>
    </row>
    <row r="338" spans="1:25" s="2" customFormat="1" x14ac:dyDescent="0.35">
      <c r="A33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338" s="19" t="s">
        <v>340</v>
      </c>
      <c r="C338" s="29" t="s">
        <v>68</v>
      </c>
      <c r="D338" s="17">
        <v>46</v>
      </c>
      <c r="E338" s="17"/>
      <c r="F338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CL_OC_MEN_PRINT51_BLACK_46_(L)</v>
      </c>
      <c r="G33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(Print51) (L)</v>
      </c>
      <c r="H338" s="67">
        <v>11990</v>
      </c>
      <c r="I338" s="66">
        <f>_xlfn.XLOOKUP(B_m_02_SKU[[#This Row],[Kaspi_art_1]],'[1]finder 8 print'!$J:$J,'[1]finder 8 print'!$Q:$Q,"",0,1)*_xlfn.XLOOKUP(B_m_02_SKU[[#This Row],[MY_SIZE]],'[1]finder 8 print'!$A$7:$A$13,'[1]finder 8 print'!$C$7:$C$13,"",0,1)</f>
        <v>0</v>
      </c>
      <c r="J33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38" s="17"/>
      <c r="L338" s="5" t="s">
        <v>106</v>
      </c>
      <c r="M338" s="5"/>
      <c r="N338" s="5" t="s">
        <v>189</v>
      </c>
      <c r="O338" s="2" t="s">
        <v>70</v>
      </c>
      <c r="P338" s="2" t="s">
        <v>65</v>
      </c>
      <c r="R338" s="2" t="s">
        <v>105</v>
      </c>
      <c r="S338" s="2" t="s">
        <v>118</v>
      </c>
      <c r="T338" s="2" t="s">
        <v>67</v>
      </c>
      <c r="U338" s="2">
        <v>47</v>
      </c>
      <c r="V338" s="4">
        <v>0.95</v>
      </c>
      <c r="W338" s="2" t="s">
        <v>362</v>
      </c>
      <c r="X338" s="17"/>
      <c r="Y338" s="16"/>
    </row>
    <row r="339" spans="1:25" s="2" customFormat="1" x14ac:dyDescent="0.35">
      <c r="A33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339" s="19" t="s">
        <v>340</v>
      </c>
      <c r="C339" s="29" t="s">
        <v>72</v>
      </c>
      <c r="D339" s="17" t="s">
        <v>151</v>
      </c>
      <c r="E339" s="17"/>
      <c r="F339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CL_OC_MEN_PRINT51_BLACK_50-52_(XL)</v>
      </c>
      <c r="G33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50-52 (Print51) (XL)</v>
      </c>
      <c r="H339" s="67">
        <v>11990</v>
      </c>
      <c r="I339" s="66">
        <f>_xlfn.XLOOKUP(B_m_02_SKU[[#This Row],[Kaspi_art_1]],'[1]finder 8 print'!$J:$J,'[1]finder 8 print'!$Q:$Q,"",0,1)*_xlfn.XLOOKUP(B_m_02_SKU[[#This Row],[MY_SIZE]],'[1]finder 8 print'!$A$7:$A$13,'[1]finder 8 print'!$C$7:$C$13,"",0,1)</f>
        <v>0</v>
      </c>
      <c r="J33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39" s="17"/>
      <c r="L339" s="5" t="s">
        <v>106</v>
      </c>
      <c r="M339" s="5"/>
      <c r="N339" s="5" t="s">
        <v>189</v>
      </c>
      <c r="O339" s="2" t="s">
        <v>70</v>
      </c>
      <c r="P339" s="2" t="s">
        <v>65</v>
      </c>
      <c r="R339" s="2" t="s">
        <v>105</v>
      </c>
      <c r="S339" s="2" t="s">
        <v>118</v>
      </c>
      <c r="T339" s="2" t="s">
        <v>67</v>
      </c>
      <c r="U339" s="2">
        <v>47</v>
      </c>
      <c r="V339" s="4">
        <v>0.95</v>
      </c>
      <c r="W339" s="2" t="s">
        <v>362</v>
      </c>
      <c r="X339" s="17"/>
      <c r="Y339" s="16"/>
    </row>
    <row r="340" spans="1:25" s="2" customFormat="1" x14ac:dyDescent="0.35">
      <c r="A34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340" s="19" t="s">
        <v>340</v>
      </c>
      <c r="C340" s="29" t="s">
        <v>73</v>
      </c>
      <c r="D340" s="17" t="s">
        <v>152</v>
      </c>
      <c r="E340" s="17"/>
      <c r="F340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CL_OC_MEN_PRINT51_BLACK_52-54_(2XL)</v>
      </c>
      <c r="G34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52-54 (Print51) (2XL)</v>
      </c>
      <c r="H340" s="67">
        <v>11990</v>
      </c>
      <c r="I340" s="66">
        <f>_xlfn.XLOOKUP(B_m_02_SKU[[#This Row],[Kaspi_art_1]],'[1]finder 8 print'!$J:$J,'[1]finder 8 print'!$Q:$Q,"",0,1)*_xlfn.XLOOKUP(B_m_02_SKU[[#This Row],[MY_SIZE]],'[1]finder 8 print'!$A$7:$A$13,'[1]finder 8 print'!$C$7:$C$13,"",0,1)</f>
        <v>0</v>
      </c>
      <c r="J34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40" s="17"/>
      <c r="L340" s="5" t="s">
        <v>106</v>
      </c>
      <c r="M340" s="5"/>
      <c r="N340" s="5" t="s">
        <v>189</v>
      </c>
      <c r="O340" s="2" t="s">
        <v>70</v>
      </c>
      <c r="P340" s="2" t="s">
        <v>65</v>
      </c>
      <c r="R340" s="2" t="s">
        <v>105</v>
      </c>
      <c r="S340" s="2" t="s">
        <v>118</v>
      </c>
      <c r="T340" s="2" t="s">
        <v>67</v>
      </c>
      <c r="U340" s="2">
        <v>47</v>
      </c>
      <c r="V340" s="4">
        <v>0.95</v>
      </c>
      <c r="W340" s="2" t="s">
        <v>362</v>
      </c>
      <c r="X340" s="17"/>
      <c r="Y340" s="16"/>
    </row>
    <row r="341" spans="1:25" s="2" customFormat="1" x14ac:dyDescent="0.35">
      <c r="A34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341" s="19" t="s">
        <v>340</v>
      </c>
      <c r="C341" s="29" t="s">
        <v>74</v>
      </c>
      <c r="D341" s="17" t="s">
        <v>153</v>
      </c>
      <c r="E341" s="17"/>
      <c r="F341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CL_OC_MEN_PRINT51_BLACK_54-56_(3XL)</v>
      </c>
      <c r="G34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54-56 (Print51) (3XL)</v>
      </c>
      <c r="H341" s="67">
        <v>11990</v>
      </c>
      <c r="I341" s="66">
        <f>_xlfn.XLOOKUP(B_m_02_SKU[[#This Row],[Kaspi_art_1]],'[1]finder 8 print'!$J:$J,'[1]finder 8 print'!$Q:$Q,"",0,1)*_xlfn.XLOOKUP(B_m_02_SKU[[#This Row],[MY_SIZE]],'[1]finder 8 print'!$A$7:$A$13,'[1]finder 8 print'!$C$7:$C$13,"",0,1)</f>
        <v>0</v>
      </c>
      <c r="J34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41" s="17"/>
      <c r="L341" s="5" t="s">
        <v>106</v>
      </c>
      <c r="M341" s="5"/>
      <c r="N341" s="5" t="s">
        <v>189</v>
      </c>
      <c r="O341" s="2" t="s">
        <v>70</v>
      </c>
      <c r="P341" s="2" t="s">
        <v>65</v>
      </c>
      <c r="R341" s="2" t="s">
        <v>105</v>
      </c>
      <c r="S341" s="2" t="s">
        <v>118</v>
      </c>
      <c r="T341" s="2" t="s">
        <v>67</v>
      </c>
      <c r="U341" s="2">
        <v>47</v>
      </c>
      <c r="V341" s="4">
        <v>0.95</v>
      </c>
      <c r="W341" s="2" t="s">
        <v>362</v>
      </c>
      <c r="X341" s="17"/>
      <c r="Y341" s="16"/>
    </row>
    <row r="342" spans="1:25" s="2" customFormat="1" x14ac:dyDescent="0.35">
      <c r="A34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42" s="19" t="s">
        <v>340</v>
      </c>
      <c r="C342" s="29" t="s">
        <v>75</v>
      </c>
      <c r="D342" s="17">
        <v>56</v>
      </c>
      <c r="E342" s="17"/>
      <c r="F342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CL_OC_MEN_PRINT51_BLACK_56_(4XL)</v>
      </c>
      <c r="G34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 (Print51) (4XL)</v>
      </c>
      <c r="H342" s="67">
        <v>11990</v>
      </c>
      <c r="I342" s="66">
        <f>_xlfn.XLOOKUP(B_m_02_SKU[[#This Row],[Kaspi_art_1]],'[1]finder 8 print'!$J:$J,'[1]finder 8 print'!$Q:$Q,"",0,1)*_xlfn.XLOOKUP(B_m_02_SKU[[#This Row],[MY_SIZE]],'[1]finder 8 print'!$A$7:$A$13,'[1]finder 8 print'!$C$7:$C$13,"",0,1)</f>
        <v>0</v>
      </c>
      <c r="J34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42" s="17"/>
      <c r="L342" s="5" t="s">
        <v>106</v>
      </c>
      <c r="M342" s="5"/>
      <c r="N342" s="5" t="s">
        <v>189</v>
      </c>
      <c r="O342" s="2" t="s">
        <v>70</v>
      </c>
      <c r="P342" s="2" t="s">
        <v>65</v>
      </c>
      <c r="R342" s="2" t="s">
        <v>105</v>
      </c>
      <c r="S342" s="2" t="s">
        <v>118</v>
      </c>
      <c r="T342" s="2" t="s">
        <v>67</v>
      </c>
      <c r="U342" s="2">
        <v>47</v>
      </c>
      <c r="V342" s="4">
        <v>0.95</v>
      </c>
      <c r="W342" s="2" t="s">
        <v>362</v>
      </c>
      <c r="X342" s="17"/>
      <c r="Y342" s="16"/>
    </row>
    <row r="343" spans="1:25" s="2" customFormat="1" x14ac:dyDescent="0.35">
      <c r="A34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43" s="19" t="s">
        <v>340</v>
      </c>
      <c r="C343" s="29" t="s">
        <v>75</v>
      </c>
      <c r="D343" s="17">
        <v>58</v>
      </c>
      <c r="E343" s="17"/>
      <c r="F343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CL_OC_MEN_PRINT51_BLACK_58_(4XL)</v>
      </c>
      <c r="G34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58 (Print51) (4XL)</v>
      </c>
      <c r="H343" s="67">
        <v>11990</v>
      </c>
      <c r="I343" s="66">
        <f>_xlfn.XLOOKUP(B_m_02_SKU[[#This Row],[Kaspi_art_1]],'[1]finder 8 print'!$J:$J,'[1]finder 8 print'!$Q:$Q,"",0,1)*_xlfn.XLOOKUP(B_m_02_SKU[[#This Row],[MY_SIZE]],'[1]finder 8 print'!$A$7:$A$13,'[1]finder 8 print'!$C$7:$C$13,"",0,1)</f>
        <v>0</v>
      </c>
      <c r="J34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43" s="17"/>
      <c r="L343" s="5" t="s">
        <v>106</v>
      </c>
      <c r="M343" s="5"/>
      <c r="N343" s="5" t="s">
        <v>189</v>
      </c>
      <c r="O343" s="2" t="s">
        <v>70</v>
      </c>
      <c r="P343" s="2" t="s">
        <v>65</v>
      </c>
      <c r="R343" s="2" t="s">
        <v>105</v>
      </c>
      <c r="S343" s="2" t="s">
        <v>118</v>
      </c>
      <c r="T343" s="2" t="s">
        <v>67</v>
      </c>
      <c r="U343" s="2">
        <v>47</v>
      </c>
      <c r="V343" s="4">
        <v>0.95</v>
      </c>
      <c r="W343" s="2" t="s">
        <v>362</v>
      </c>
      <c r="X343" s="17"/>
      <c r="Y343" s="16"/>
    </row>
    <row r="344" spans="1:25" s="2" customFormat="1" x14ac:dyDescent="0.35">
      <c r="A34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44" s="19" t="s">
        <v>340</v>
      </c>
      <c r="C344" s="29" t="s">
        <v>75</v>
      </c>
      <c r="D344" s="17">
        <v>60</v>
      </c>
      <c r="E344" s="17"/>
      <c r="F344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CL_OC_MEN_PRINT51_BLACK_60_(4XL)</v>
      </c>
      <c r="G34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60 (Print51) (4XL)</v>
      </c>
      <c r="H344" s="67">
        <v>11990</v>
      </c>
      <c r="I344" s="66">
        <f>_xlfn.XLOOKUP(B_m_02_SKU[[#This Row],[Kaspi_art_1]],'[1]finder 8 print'!$J:$J,'[1]finder 8 print'!$Q:$Q,"",0,1)*_xlfn.XLOOKUP(B_m_02_SKU[[#This Row],[MY_SIZE]],'[1]finder 8 print'!$A$7:$A$13,'[1]finder 8 print'!$C$7:$C$13,"",0,1)</f>
        <v>0</v>
      </c>
      <c r="J34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44" s="17"/>
      <c r="L344" s="5" t="s">
        <v>106</v>
      </c>
      <c r="M344" s="5"/>
      <c r="N344" s="5" t="s">
        <v>189</v>
      </c>
      <c r="O344" s="2" t="s">
        <v>70</v>
      </c>
      <c r="P344" s="2" t="s">
        <v>65</v>
      </c>
      <c r="R344" s="2" t="s">
        <v>105</v>
      </c>
      <c r="S344" s="2" t="s">
        <v>118</v>
      </c>
      <c r="T344" s="2" t="s">
        <v>67</v>
      </c>
      <c r="U344" s="2">
        <v>47</v>
      </c>
      <c r="V344" s="4">
        <v>0.95</v>
      </c>
      <c r="W344" s="2" t="s">
        <v>362</v>
      </c>
      <c r="X344" s="17"/>
      <c r="Y344" s="16"/>
    </row>
    <row r="345" spans="1:25" s="2" customFormat="1" x14ac:dyDescent="0.35">
      <c r="A34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45" s="19" t="s">
        <v>340</v>
      </c>
      <c r="C345" s="29" t="s">
        <v>75</v>
      </c>
      <c r="D345" s="17">
        <v>62</v>
      </c>
      <c r="E345" s="17"/>
      <c r="F345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CL_OC_MEN_PRINT51_BLACK_62_(4XL)</v>
      </c>
      <c r="G34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62 (Print51) (4XL)</v>
      </c>
      <c r="H345" s="67">
        <v>11990</v>
      </c>
      <c r="I345" s="66">
        <f>_xlfn.XLOOKUP(B_m_02_SKU[[#This Row],[Kaspi_art_1]],'[1]finder 8 print'!$J:$J,'[1]finder 8 print'!$Q:$Q,"",0,1)*_xlfn.XLOOKUP(B_m_02_SKU[[#This Row],[MY_SIZE]],'[1]finder 8 print'!$A$7:$A$13,'[1]finder 8 print'!$C$7:$C$13,"",0,1)</f>
        <v>0</v>
      </c>
      <c r="J34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45" s="17"/>
      <c r="L345" s="5" t="s">
        <v>106</v>
      </c>
      <c r="M345" s="5"/>
      <c r="N345" s="5" t="s">
        <v>189</v>
      </c>
      <c r="O345" s="2" t="s">
        <v>70</v>
      </c>
      <c r="P345" s="2" t="s">
        <v>65</v>
      </c>
      <c r="R345" s="2" t="s">
        <v>105</v>
      </c>
      <c r="S345" s="2" t="s">
        <v>118</v>
      </c>
      <c r="T345" s="2" t="s">
        <v>67</v>
      </c>
      <c r="U345" s="2">
        <v>47</v>
      </c>
      <c r="V345" s="4">
        <v>0.95</v>
      </c>
      <c r="W345" s="2" t="s">
        <v>362</v>
      </c>
      <c r="X345" s="17"/>
      <c r="Y345" s="16"/>
    </row>
    <row r="346" spans="1:25" s="2" customFormat="1" x14ac:dyDescent="0.35">
      <c r="A34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346" s="19"/>
      <c r="C346" s="29"/>
      <c r="D346" s="29"/>
      <c r="E346" s="17" t="str">
        <f>_xlfn.XLOOKUP(B_m_02_SKU[[#This Row],[SKU_key]],[2]!ORder16.6.25334549[SKU_key],[2]!ORder16.6.25334549[Artikul
kaspi],"",0,1)</f>
        <v/>
      </c>
      <c r="F346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34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346" s="67"/>
      <c r="I346" s="66"/>
      <c r="J34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346" s="17"/>
      <c r="L346" s="5"/>
      <c r="M346" s="5"/>
      <c r="N346" s="5"/>
      <c r="V346" s="4"/>
      <c r="X346" s="17"/>
      <c r="Y346" s="16"/>
    </row>
    <row r="347" spans="1:25" s="2" customFormat="1" x14ac:dyDescent="0.35">
      <c r="A34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347" s="19"/>
      <c r="C347" s="29"/>
      <c r="D347" s="29"/>
      <c r="E347" s="17" t="str">
        <f>_xlfn.XLOOKUP(B_m_02_SKU[[#This Row],[SKU_key]],[2]!ORder16.6.25334549[SKU_key],[2]!ORder16.6.25334549[Artikul
kaspi],"",0,1)</f>
        <v/>
      </c>
      <c r="F347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34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347" s="67"/>
      <c r="I347" s="66"/>
      <c r="J34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347" s="17"/>
      <c r="L347" s="5"/>
      <c r="M347" s="5"/>
      <c r="N347" s="5"/>
      <c r="V347" s="4"/>
      <c r="X347" s="17"/>
      <c r="Y347" s="16"/>
    </row>
    <row r="348" spans="1:25" s="2" customFormat="1" x14ac:dyDescent="0.35">
      <c r="A34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348" s="19"/>
      <c r="C348" s="29"/>
      <c r="D348" s="29"/>
      <c r="E348" s="17" t="str">
        <f>_xlfn.XLOOKUP(B_m_02_SKU[[#This Row],[SKU_key]],[2]!ORder16.6.25334549[SKU_key],[2]!ORder16.6.25334549[Artikul
kaspi],"",0,1)</f>
        <v/>
      </c>
      <c r="F348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34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348" s="67"/>
      <c r="I348" s="66"/>
      <c r="J34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348" s="17"/>
      <c r="L348" s="5"/>
      <c r="M348" s="5"/>
      <c r="N348" s="5"/>
      <c r="V348" s="4"/>
      <c r="X348" s="17"/>
      <c r="Y348" s="16"/>
    </row>
    <row r="349" spans="1:25" s="2" customFormat="1" x14ac:dyDescent="0.35">
      <c r="A34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349" s="19"/>
      <c r="C349" s="29"/>
      <c r="D349" s="29"/>
      <c r="E349" s="17" t="str">
        <f>_xlfn.XLOOKUP(B_m_02_SKU[[#This Row],[SKU_key]],[2]!ORder16.6.25334549[SKU_key],[2]!ORder16.6.25334549[Artikul
kaspi],"",0,1)</f>
        <v/>
      </c>
      <c r="F349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34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349" s="67"/>
      <c r="I349" s="66"/>
      <c r="J34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349" s="17"/>
      <c r="L349" s="5"/>
      <c r="M349" s="5"/>
      <c r="N349" s="5"/>
      <c r="V349" s="4"/>
      <c r="X349" s="17"/>
      <c r="Y349" s="16"/>
    </row>
    <row r="350" spans="1:25" s="2" customFormat="1" x14ac:dyDescent="0.35">
      <c r="A35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CL_OC_MEN_PRINT51_BLACK_S</v>
      </c>
      <c r="B350" s="19" t="s">
        <v>340</v>
      </c>
      <c r="C350" s="29" t="s">
        <v>71</v>
      </c>
      <c r="D350" s="17">
        <v>42</v>
      </c>
      <c r="E350" s="17"/>
      <c r="F350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CL_OC_MEN_PRINT51_BLACK_42_(S)</v>
      </c>
      <c r="G35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 (Print51) (S)</v>
      </c>
      <c r="H350" s="67">
        <v>11990</v>
      </c>
      <c r="I350" s="66">
        <f>_xlfn.XLOOKUP(B_m_02_SKU[[#This Row],[Kaspi_art_1]],'[1]finder 8 print'!$J:$J,'[1]finder 8 print'!$Q:$Q,"",0,1)*_xlfn.XLOOKUP(B_m_02_SKU[[#This Row],[MY_SIZE]],'[1]finder 8 print'!$A$7:$A$13,'[1]finder 8 print'!$C$7:$C$13,"",0,1)</f>
        <v>0</v>
      </c>
      <c r="J35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50" s="17"/>
      <c r="L350" s="5" t="s">
        <v>106</v>
      </c>
      <c r="M350" s="5"/>
      <c r="N350" s="5" t="s">
        <v>189</v>
      </c>
      <c r="O350" s="2" t="s">
        <v>70</v>
      </c>
      <c r="P350" s="2" t="s">
        <v>65</v>
      </c>
      <c r="R350" s="2" t="s">
        <v>105</v>
      </c>
      <c r="S350" s="2" t="s">
        <v>118</v>
      </c>
      <c r="T350" s="2" t="s">
        <v>67</v>
      </c>
      <c r="U350" s="2">
        <v>47</v>
      </c>
      <c r="V350" s="4">
        <v>0.95</v>
      </c>
      <c r="W350" s="2" t="s">
        <v>362</v>
      </c>
      <c r="X350" s="17"/>
      <c r="Y350" s="16"/>
    </row>
    <row r="351" spans="1:25" s="2" customFormat="1" x14ac:dyDescent="0.35">
      <c r="A35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351" s="19" t="s">
        <v>340</v>
      </c>
      <c r="C351" s="29" t="s">
        <v>66</v>
      </c>
      <c r="D351" s="17">
        <v>44</v>
      </c>
      <c r="E351" s="17"/>
      <c r="F351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CL_OC_MEN_PRINT51_BLACK_44_(M)</v>
      </c>
      <c r="G35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 (Print51) (M)</v>
      </c>
      <c r="H351" s="67">
        <v>11990</v>
      </c>
      <c r="I351" s="66">
        <f>_xlfn.XLOOKUP(B_m_02_SKU[[#This Row],[Kaspi_art_1]],'[1]finder 8 print'!$J:$J,'[1]finder 8 print'!$Q:$Q,"",0,1)*_xlfn.XLOOKUP(B_m_02_SKU[[#This Row],[MY_SIZE]],'[1]finder 8 print'!$A$7:$A$13,'[1]finder 8 print'!$C$7:$C$13,"",0,1)</f>
        <v>0</v>
      </c>
      <c r="J35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51" s="17"/>
      <c r="L351" s="5" t="s">
        <v>106</v>
      </c>
      <c r="M351" s="5"/>
      <c r="N351" s="5" t="s">
        <v>189</v>
      </c>
      <c r="O351" s="2" t="s">
        <v>70</v>
      </c>
      <c r="P351" s="2" t="s">
        <v>65</v>
      </c>
      <c r="R351" s="2" t="s">
        <v>105</v>
      </c>
      <c r="S351" s="2" t="s">
        <v>118</v>
      </c>
      <c r="T351" s="2" t="s">
        <v>67</v>
      </c>
      <c r="U351" s="2">
        <v>47</v>
      </c>
      <c r="V351" s="4">
        <v>0.95</v>
      </c>
      <c r="W351" s="2" t="s">
        <v>362</v>
      </c>
      <c r="X351" s="17"/>
      <c r="Y351" s="16"/>
    </row>
    <row r="352" spans="1:25" s="2" customFormat="1" x14ac:dyDescent="0.35">
      <c r="A35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352" s="19" t="s">
        <v>340</v>
      </c>
      <c r="C352" s="29" t="s">
        <v>68</v>
      </c>
      <c r="D352" s="17">
        <v>46</v>
      </c>
      <c r="E352" s="17"/>
      <c r="F352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CL_OC_MEN_PRINT51_BLACK_46_(L)</v>
      </c>
      <c r="G35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(Print51) (L)</v>
      </c>
      <c r="H352" s="67">
        <v>11990</v>
      </c>
      <c r="I352" s="66">
        <f>_xlfn.XLOOKUP(B_m_02_SKU[[#This Row],[Kaspi_art_1]],'[1]finder 8 print'!$J:$J,'[1]finder 8 print'!$Q:$Q,"",0,1)*_xlfn.XLOOKUP(B_m_02_SKU[[#This Row],[MY_SIZE]],'[1]finder 8 print'!$A$7:$A$13,'[1]finder 8 print'!$C$7:$C$13,"",0,1)</f>
        <v>0</v>
      </c>
      <c r="J35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52" s="17"/>
      <c r="L352" s="5" t="s">
        <v>106</v>
      </c>
      <c r="M352" s="5"/>
      <c r="N352" s="5" t="s">
        <v>189</v>
      </c>
      <c r="O352" s="2" t="s">
        <v>70</v>
      </c>
      <c r="P352" s="2" t="s">
        <v>65</v>
      </c>
      <c r="R352" s="2" t="s">
        <v>105</v>
      </c>
      <c r="S352" s="2" t="s">
        <v>118</v>
      </c>
      <c r="T352" s="2" t="s">
        <v>67</v>
      </c>
      <c r="U352" s="2">
        <v>47</v>
      </c>
      <c r="V352" s="4">
        <v>0.95</v>
      </c>
      <c r="W352" s="2" t="s">
        <v>362</v>
      </c>
      <c r="X352" s="17"/>
      <c r="Y352" s="16"/>
    </row>
    <row r="353" spans="1:25" s="2" customFormat="1" x14ac:dyDescent="0.35">
      <c r="A35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353" s="19" t="s">
        <v>340</v>
      </c>
      <c r="C353" s="29" t="s">
        <v>72</v>
      </c>
      <c r="D353" s="17" t="s">
        <v>151</v>
      </c>
      <c r="E353" s="17"/>
      <c r="F353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CL_OC_MEN_PRINT51_BLACK_50-52_(XL)</v>
      </c>
      <c r="G35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50-52 (Print51) (XL)</v>
      </c>
      <c r="H353" s="67">
        <v>11990</v>
      </c>
      <c r="I353" s="66">
        <f>_xlfn.XLOOKUP(B_m_02_SKU[[#This Row],[Kaspi_art_1]],'[1]finder 8 print'!$J:$J,'[1]finder 8 print'!$Q:$Q,"",0,1)*_xlfn.XLOOKUP(B_m_02_SKU[[#This Row],[MY_SIZE]],'[1]finder 8 print'!$A$7:$A$13,'[1]finder 8 print'!$C$7:$C$13,"",0,1)</f>
        <v>0</v>
      </c>
      <c r="J35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53" s="17"/>
      <c r="L353" s="5" t="s">
        <v>106</v>
      </c>
      <c r="M353" s="5"/>
      <c r="N353" s="5" t="s">
        <v>189</v>
      </c>
      <c r="O353" s="2" t="s">
        <v>70</v>
      </c>
      <c r="P353" s="2" t="s">
        <v>65</v>
      </c>
      <c r="R353" s="2" t="s">
        <v>105</v>
      </c>
      <c r="S353" s="2" t="s">
        <v>118</v>
      </c>
      <c r="T353" s="2" t="s">
        <v>67</v>
      </c>
      <c r="U353" s="2">
        <v>47</v>
      </c>
      <c r="V353" s="4">
        <v>0.95</v>
      </c>
      <c r="W353" s="2" t="s">
        <v>362</v>
      </c>
      <c r="X353" s="17"/>
      <c r="Y353" s="16"/>
    </row>
    <row r="354" spans="1:25" s="2" customFormat="1" x14ac:dyDescent="0.35">
      <c r="A35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354" s="19" t="s">
        <v>340</v>
      </c>
      <c r="C354" s="29" t="s">
        <v>73</v>
      </c>
      <c r="D354" s="17" t="s">
        <v>152</v>
      </c>
      <c r="E354" s="17"/>
      <c r="F354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CL_OC_MEN_PRINT51_BLACK_52-54_(2XL)</v>
      </c>
      <c r="G35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52-54 (Print51) (2XL)</v>
      </c>
      <c r="H354" s="67">
        <v>11990</v>
      </c>
      <c r="I354" s="66">
        <f>_xlfn.XLOOKUP(B_m_02_SKU[[#This Row],[Kaspi_art_1]],'[1]finder 8 print'!$J:$J,'[1]finder 8 print'!$Q:$Q,"",0,1)*_xlfn.XLOOKUP(B_m_02_SKU[[#This Row],[MY_SIZE]],'[1]finder 8 print'!$A$7:$A$13,'[1]finder 8 print'!$C$7:$C$13,"",0,1)</f>
        <v>0</v>
      </c>
      <c r="J35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54" s="17"/>
      <c r="L354" s="5" t="s">
        <v>106</v>
      </c>
      <c r="M354" s="5"/>
      <c r="N354" s="5" t="s">
        <v>189</v>
      </c>
      <c r="O354" s="2" t="s">
        <v>70</v>
      </c>
      <c r="P354" s="2" t="s">
        <v>65</v>
      </c>
      <c r="R354" s="2" t="s">
        <v>105</v>
      </c>
      <c r="S354" s="2" t="s">
        <v>118</v>
      </c>
      <c r="T354" s="2" t="s">
        <v>67</v>
      </c>
      <c r="U354" s="2">
        <v>47</v>
      </c>
      <c r="V354" s="4">
        <v>0.95</v>
      </c>
      <c r="W354" s="2" t="s">
        <v>362</v>
      </c>
      <c r="X354" s="17"/>
      <c r="Y354" s="16"/>
    </row>
    <row r="355" spans="1:25" s="2" customFormat="1" x14ac:dyDescent="0.35">
      <c r="A35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355" s="19" t="s">
        <v>340</v>
      </c>
      <c r="C355" s="29" t="s">
        <v>74</v>
      </c>
      <c r="D355" s="17" t="s">
        <v>153</v>
      </c>
      <c r="E355" s="17"/>
      <c r="F355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CL_OC_MEN_PRINT51_BLACK_54-56_(3XL)</v>
      </c>
      <c r="G35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54-56 (Print51) (3XL)</v>
      </c>
      <c r="H355" s="67">
        <v>11990</v>
      </c>
      <c r="I355" s="66">
        <f>_xlfn.XLOOKUP(B_m_02_SKU[[#This Row],[Kaspi_art_1]],'[1]finder 8 print'!$J:$J,'[1]finder 8 print'!$Q:$Q,"",0,1)*_xlfn.XLOOKUP(B_m_02_SKU[[#This Row],[MY_SIZE]],'[1]finder 8 print'!$A$7:$A$13,'[1]finder 8 print'!$C$7:$C$13,"",0,1)</f>
        <v>0</v>
      </c>
      <c r="J35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55" s="17"/>
      <c r="L355" s="5" t="s">
        <v>106</v>
      </c>
      <c r="M355" s="5"/>
      <c r="N355" s="5" t="s">
        <v>189</v>
      </c>
      <c r="O355" s="2" t="s">
        <v>70</v>
      </c>
      <c r="P355" s="2" t="s">
        <v>65</v>
      </c>
      <c r="R355" s="2" t="s">
        <v>105</v>
      </c>
      <c r="S355" s="2" t="s">
        <v>118</v>
      </c>
      <c r="T355" s="2" t="s">
        <v>67</v>
      </c>
      <c r="U355" s="2">
        <v>47</v>
      </c>
      <c r="V355" s="4">
        <v>0.95</v>
      </c>
      <c r="W355" s="2" t="s">
        <v>362</v>
      </c>
      <c r="X355" s="17"/>
      <c r="Y355" s="16"/>
    </row>
    <row r="356" spans="1:25" s="2" customFormat="1" x14ac:dyDescent="0.35">
      <c r="A35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56" s="19" t="s">
        <v>340</v>
      </c>
      <c r="C356" s="29" t="s">
        <v>75</v>
      </c>
      <c r="D356" s="17">
        <v>56</v>
      </c>
      <c r="E356" s="17"/>
      <c r="F356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CL_OC_MEN_PRINT51_BLACK_56_(4XL)</v>
      </c>
      <c r="G35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 (Print51) (4XL)</v>
      </c>
      <c r="H356" s="67">
        <v>11990</v>
      </c>
      <c r="I356" s="66">
        <f>_xlfn.XLOOKUP(B_m_02_SKU[[#This Row],[Kaspi_art_1]],'[1]finder 8 print'!$J:$J,'[1]finder 8 print'!$Q:$Q,"",0,1)*_xlfn.XLOOKUP(B_m_02_SKU[[#This Row],[MY_SIZE]],'[1]finder 8 print'!$A$7:$A$13,'[1]finder 8 print'!$C$7:$C$13,"",0,1)</f>
        <v>0</v>
      </c>
      <c r="J35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56" s="17"/>
      <c r="L356" s="5" t="s">
        <v>106</v>
      </c>
      <c r="M356" s="5"/>
      <c r="N356" s="5" t="s">
        <v>189</v>
      </c>
      <c r="O356" s="2" t="s">
        <v>70</v>
      </c>
      <c r="P356" s="2" t="s">
        <v>65</v>
      </c>
      <c r="R356" s="2" t="s">
        <v>105</v>
      </c>
      <c r="S356" s="2" t="s">
        <v>118</v>
      </c>
      <c r="T356" s="2" t="s">
        <v>67</v>
      </c>
      <c r="U356" s="2">
        <v>47</v>
      </c>
      <c r="V356" s="4">
        <v>0.95</v>
      </c>
      <c r="W356" s="2" t="s">
        <v>362</v>
      </c>
      <c r="X356" s="17"/>
      <c r="Y356" s="16"/>
    </row>
    <row r="357" spans="1:25" s="2" customFormat="1" x14ac:dyDescent="0.35">
      <c r="A35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57" s="19" t="s">
        <v>340</v>
      </c>
      <c r="C357" s="29" t="s">
        <v>75</v>
      </c>
      <c r="D357" s="17">
        <v>58</v>
      </c>
      <c r="E357" s="17"/>
      <c r="F357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CL_OC_MEN_PRINT51_BLACK_58_(4XL)</v>
      </c>
      <c r="G35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58 (Print51) (4XL)</v>
      </c>
      <c r="H357" s="67">
        <v>11990</v>
      </c>
      <c r="I357" s="66">
        <f>_xlfn.XLOOKUP(B_m_02_SKU[[#This Row],[Kaspi_art_1]],'[1]finder 8 print'!$J:$J,'[1]finder 8 print'!$Q:$Q,"",0,1)*_xlfn.XLOOKUP(B_m_02_SKU[[#This Row],[MY_SIZE]],'[1]finder 8 print'!$A$7:$A$13,'[1]finder 8 print'!$C$7:$C$13,"",0,1)</f>
        <v>0</v>
      </c>
      <c r="J35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57" s="17"/>
      <c r="L357" s="5" t="s">
        <v>106</v>
      </c>
      <c r="M357" s="5"/>
      <c r="N357" s="5" t="s">
        <v>189</v>
      </c>
      <c r="O357" s="2" t="s">
        <v>70</v>
      </c>
      <c r="P357" s="2" t="s">
        <v>65</v>
      </c>
      <c r="R357" s="2" t="s">
        <v>105</v>
      </c>
      <c r="S357" s="2" t="s">
        <v>118</v>
      </c>
      <c r="T357" s="2" t="s">
        <v>67</v>
      </c>
      <c r="U357" s="2">
        <v>47</v>
      </c>
      <c r="V357" s="4">
        <v>0.95</v>
      </c>
      <c r="W357" s="2" t="s">
        <v>362</v>
      </c>
      <c r="X357" s="17"/>
      <c r="Y357" s="16"/>
    </row>
    <row r="358" spans="1:25" s="2" customFormat="1" x14ac:dyDescent="0.35">
      <c r="A35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58" s="19" t="s">
        <v>340</v>
      </c>
      <c r="C358" s="29" t="s">
        <v>75</v>
      </c>
      <c r="D358" s="17">
        <v>60</v>
      </c>
      <c r="E358" s="17"/>
      <c r="F358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CL_OC_MEN_PRINT51_BLACK_60_(4XL)</v>
      </c>
      <c r="G35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60 (Print51) (4XL)</v>
      </c>
      <c r="H358" s="67">
        <v>11990</v>
      </c>
      <c r="I358" s="66">
        <f>_xlfn.XLOOKUP(B_m_02_SKU[[#This Row],[Kaspi_art_1]],'[1]finder 8 print'!$J:$J,'[1]finder 8 print'!$Q:$Q,"",0,1)*_xlfn.XLOOKUP(B_m_02_SKU[[#This Row],[MY_SIZE]],'[1]finder 8 print'!$A$7:$A$13,'[1]finder 8 print'!$C$7:$C$13,"",0,1)</f>
        <v>0</v>
      </c>
      <c r="J35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58" s="17"/>
      <c r="L358" s="5" t="s">
        <v>106</v>
      </c>
      <c r="M358" s="5"/>
      <c r="N358" s="5" t="s">
        <v>189</v>
      </c>
      <c r="O358" s="2" t="s">
        <v>70</v>
      </c>
      <c r="P358" s="2" t="s">
        <v>65</v>
      </c>
      <c r="R358" s="2" t="s">
        <v>105</v>
      </c>
      <c r="S358" s="2" t="s">
        <v>118</v>
      </c>
      <c r="T358" s="2" t="s">
        <v>67</v>
      </c>
      <c r="U358" s="2">
        <v>47</v>
      </c>
      <c r="V358" s="4">
        <v>0.95</v>
      </c>
      <c r="W358" s="2" t="s">
        <v>362</v>
      </c>
      <c r="X358" s="17"/>
      <c r="Y358" s="16"/>
    </row>
    <row r="359" spans="1:25" s="2" customFormat="1" x14ac:dyDescent="0.35">
      <c r="A35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59" s="19" t="s">
        <v>340</v>
      </c>
      <c r="C359" s="29" t="s">
        <v>75</v>
      </c>
      <c r="D359" s="17">
        <v>62</v>
      </c>
      <c r="E359" s="17"/>
      <c r="F359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CL_OC_MEN_PRINT51_BLACK_62_(4XL)</v>
      </c>
      <c r="G35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62 (Print51) (4XL)</v>
      </c>
      <c r="H359" s="67">
        <v>11990</v>
      </c>
      <c r="I359" s="66">
        <f>_xlfn.XLOOKUP(B_m_02_SKU[[#This Row],[Kaspi_art_1]],'[1]finder 8 print'!$J:$J,'[1]finder 8 print'!$Q:$Q,"",0,1)*_xlfn.XLOOKUP(B_m_02_SKU[[#This Row],[MY_SIZE]],'[1]finder 8 print'!$A$7:$A$13,'[1]finder 8 print'!$C$7:$C$13,"",0,1)</f>
        <v>0</v>
      </c>
      <c r="J35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59" s="17"/>
      <c r="L359" s="5" t="s">
        <v>106</v>
      </c>
      <c r="M359" s="5"/>
      <c r="N359" s="5" t="s">
        <v>189</v>
      </c>
      <c r="O359" s="2" t="s">
        <v>70</v>
      </c>
      <c r="P359" s="2" t="s">
        <v>65</v>
      </c>
      <c r="R359" s="2" t="s">
        <v>105</v>
      </c>
      <c r="S359" s="2" t="s">
        <v>118</v>
      </c>
      <c r="T359" s="2" t="s">
        <v>67</v>
      </c>
      <c r="U359" s="2">
        <v>47</v>
      </c>
      <c r="V359" s="4">
        <v>0.95</v>
      </c>
      <c r="W359" s="2" t="s">
        <v>362</v>
      </c>
      <c r="X359" s="17"/>
      <c r="Y359" s="16"/>
    </row>
    <row r="360" spans="1:25" s="2" customFormat="1" x14ac:dyDescent="0.35">
      <c r="A36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360" s="19"/>
      <c r="C360" s="29"/>
      <c r="D360" s="29"/>
      <c r="E360" s="29" t="str">
        <f>_xlfn.XLOOKUP(B_m_02_SKU[[#This Row],[SKU_key]],[2]!ORder16.6.25334549[SKU_key],[2]!ORder16.6.25334549[Artikul
kaspi],"",0,1)</f>
        <v/>
      </c>
      <c r="F360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36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360" s="67"/>
      <c r="I360" s="66"/>
      <c r="J36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360" s="17"/>
      <c r="L360" s="5"/>
      <c r="M360" s="5"/>
      <c r="N360" s="5"/>
      <c r="V360" s="4"/>
      <c r="X360" s="17"/>
      <c r="Y360" s="16"/>
    </row>
    <row r="361" spans="1:25" s="2" customFormat="1" x14ac:dyDescent="0.35">
      <c r="A36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CL_OC_MEN_PRINT51_BLACK_S</v>
      </c>
      <c r="B361" s="19" t="s">
        <v>340</v>
      </c>
      <c r="C361" s="29" t="s">
        <v>71</v>
      </c>
      <c r="D361" s="29">
        <v>42</v>
      </c>
      <c r="E361" s="29">
        <v>117313518</v>
      </c>
      <c r="F361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CL_OC_MEN_PRINT51_BLACK_117313518_42_(S)</v>
      </c>
      <c r="G36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 117313518 (Print51) (S)</v>
      </c>
      <c r="H361" s="67">
        <v>11990</v>
      </c>
      <c r="I361" s="66">
        <f>_xlfn.XLOOKUP(B_m_02_SKU[[#This Row],[Kaspi_art_1]],'[1]finder 8 print'!$J:$J,'[1]finder 8 print'!$Q:$Q,"",0,1)*_xlfn.XLOOKUP(B_m_02_SKU[[#This Row],[MY_SIZE]],'[1]finder 8 print'!$A$7:$A$13,'[1]finder 8 print'!$C$7:$C$13,"",0,1)</f>
        <v>274.2</v>
      </c>
      <c r="J36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61" s="17"/>
      <c r="L361" s="5" t="s">
        <v>106</v>
      </c>
      <c r="M361" s="5"/>
      <c r="N361" s="5" t="s">
        <v>189</v>
      </c>
      <c r="O361" s="2" t="s">
        <v>70</v>
      </c>
      <c r="P361" s="2" t="s">
        <v>65</v>
      </c>
      <c r="R361" s="2" t="s">
        <v>105</v>
      </c>
      <c r="S361" s="2" t="s">
        <v>118</v>
      </c>
      <c r="T361" s="2" t="s">
        <v>67</v>
      </c>
      <c r="U361" s="2">
        <v>47</v>
      </c>
      <c r="V361" s="4">
        <v>0.95</v>
      </c>
      <c r="W361" s="2" t="s">
        <v>363</v>
      </c>
      <c r="X361" s="17"/>
      <c r="Y361" s="16"/>
    </row>
    <row r="362" spans="1:25" s="2" customFormat="1" x14ac:dyDescent="0.35">
      <c r="A36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362" s="19" t="s">
        <v>340</v>
      </c>
      <c r="C362" s="29" t="s">
        <v>66</v>
      </c>
      <c r="D362" s="29">
        <v>44</v>
      </c>
      <c r="E362" s="29">
        <v>117313518</v>
      </c>
      <c r="F362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CL_OC_MEN_PRINT51_BLACK_117313518_44_(M)</v>
      </c>
      <c r="G36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 117313518 (Print51) (M)</v>
      </c>
      <c r="H362" s="67">
        <v>11990</v>
      </c>
      <c r="I362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36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62" s="17"/>
      <c r="L362" s="5" t="s">
        <v>106</v>
      </c>
      <c r="M362" s="5"/>
      <c r="N362" s="5" t="s">
        <v>189</v>
      </c>
      <c r="O362" s="2" t="s">
        <v>70</v>
      </c>
      <c r="P362" s="2" t="s">
        <v>65</v>
      </c>
      <c r="R362" s="2" t="s">
        <v>105</v>
      </c>
      <c r="S362" s="2" t="s">
        <v>118</v>
      </c>
      <c r="T362" s="2" t="s">
        <v>67</v>
      </c>
      <c r="U362" s="2">
        <v>47</v>
      </c>
      <c r="V362" s="4">
        <v>0.95</v>
      </c>
      <c r="W362" s="2" t="s">
        <v>363</v>
      </c>
      <c r="X362" s="17"/>
      <c r="Y362" s="16"/>
    </row>
    <row r="363" spans="1:25" s="2" customFormat="1" x14ac:dyDescent="0.35">
      <c r="A36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363" s="19" t="s">
        <v>340</v>
      </c>
      <c r="C363" s="29" t="s">
        <v>68</v>
      </c>
      <c r="D363" s="29">
        <v>46</v>
      </c>
      <c r="E363" s="29">
        <v>117313518</v>
      </c>
      <c r="F363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CL_OC_MEN_PRINT51_BLACK_117313518_46_(L)</v>
      </c>
      <c r="G36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117313518 (Print51) (L)</v>
      </c>
      <c r="H363" s="67">
        <v>11990</v>
      </c>
      <c r="I363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36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63" s="17"/>
      <c r="L363" s="5" t="s">
        <v>106</v>
      </c>
      <c r="M363" s="5"/>
      <c r="N363" s="5" t="s">
        <v>189</v>
      </c>
      <c r="O363" s="2" t="s">
        <v>70</v>
      </c>
      <c r="P363" s="2" t="s">
        <v>65</v>
      </c>
      <c r="R363" s="2" t="s">
        <v>105</v>
      </c>
      <c r="S363" s="2" t="s">
        <v>118</v>
      </c>
      <c r="T363" s="2" t="s">
        <v>67</v>
      </c>
      <c r="U363" s="2">
        <v>47</v>
      </c>
      <c r="V363" s="4">
        <v>0.95</v>
      </c>
      <c r="W363" s="2" t="s">
        <v>363</v>
      </c>
      <c r="X363" s="17"/>
      <c r="Y363" s="16"/>
    </row>
    <row r="364" spans="1:25" s="2" customFormat="1" x14ac:dyDescent="0.35">
      <c r="A36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364" s="19" t="s">
        <v>340</v>
      </c>
      <c r="C364" s="29" t="s">
        <v>72</v>
      </c>
      <c r="D364" s="29" t="s">
        <v>151</v>
      </c>
      <c r="E364" s="29">
        <v>117313518</v>
      </c>
      <c r="F364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CL_OC_MEN_PRINT51_BLACK_117313518_50-52_(XL)</v>
      </c>
      <c r="G36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50-52 117313518 (Print51) (XL)</v>
      </c>
      <c r="H364" s="67">
        <v>11990</v>
      </c>
      <c r="I364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36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64" s="17"/>
      <c r="L364" s="5" t="s">
        <v>106</v>
      </c>
      <c r="M364" s="5"/>
      <c r="N364" s="5" t="s">
        <v>189</v>
      </c>
      <c r="O364" s="2" t="s">
        <v>70</v>
      </c>
      <c r="P364" s="2" t="s">
        <v>65</v>
      </c>
      <c r="R364" s="2" t="s">
        <v>105</v>
      </c>
      <c r="S364" s="2" t="s">
        <v>118</v>
      </c>
      <c r="T364" s="2" t="s">
        <v>67</v>
      </c>
      <c r="U364" s="2">
        <v>47</v>
      </c>
      <c r="V364" s="4">
        <v>0.95</v>
      </c>
      <c r="W364" s="2" t="s">
        <v>363</v>
      </c>
      <c r="X364" s="17"/>
      <c r="Y364" s="16"/>
    </row>
    <row r="365" spans="1:25" s="2" customFormat="1" x14ac:dyDescent="0.35">
      <c r="A36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365" s="19" t="s">
        <v>340</v>
      </c>
      <c r="C365" s="29" t="s">
        <v>73</v>
      </c>
      <c r="D365" s="29" t="s">
        <v>152</v>
      </c>
      <c r="E365" s="29">
        <v>117313518</v>
      </c>
      <c r="F365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CL_OC_MEN_PRINT51_BLACK_117313518_52-54_(2XL)</v>
      </c>
      <c r="G36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52-54 117313518 (Print51) (2XL)</v>
      </c>
      <c r="H365" s="67">
        <v>11990</v>
      </c>
      <c r="I365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36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65" s="17"/>
      <c r="L365" s="5" t="s">
        <v>106</v>
      </c>
      <c r="M365" s="5"/>
      <c r="N365" s="5" t="s">
        <v>189</v>
      </c>
      <c r="O365" s="2" t="s">
        <v>70</v>
      </c>
      <c r="P365" s="2" t="s">
        <v>65</v>
      </c>
      <c r="R365" s="2" t="s">
        <v>105</v>
      </c>
      <c r="S365" s="2" t="s">
        <v>118</v>
      </c>
      <c r="T365" s="2" t="s">
        <v>67</v>
      </c>
      <c r="U365" s="2">
        <v>47</v>
      </c>
      <c r="V365" s="4">
        <v>0.95</v>
      </c>
      <c r="W365" s="2" t="s">
        <v>363</v>
      </c>
      <c r="X365" s="17"/>
      <c r="Y365" s="16"/>
    </row>
    <row r="366" spans="1:25" s="2" customFormat="1" x14ac:dyDescent="0.35">
      <c r="A36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366" s="19" t="s">
        <v>340</v>
      </c>
      <c r="C366" s="29" t="s">
        <v>74</v>
      </c>
      <c r="D366" s="29" t="s">
        <v>153</v>
      </c>
      <c r="E366" s="29">
        <v>117313518</v>
      </c>
      <c r="F366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CL_OC_MEN_PRINT51_BLACK_117313518_54-56_(3XL)</v>
      </c>
      <c r="G36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54-56 117313518 (Print51) (3XL)</v>
      </c>
      <c r="H366" s="67">
        <v>11990</v>
      </c>
      <c r="I366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36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66" s="17"/>
      <c r="L366" s="5" t="s">
        <v>106</v>
      </c>
      <c r="M366" s="5"/>
      <c r="N366" s="5" t="s">
        <v>189</v>
      </c>
      <c r="O366" s="2" t="s">
        <v>70</v>
      </c>
      <c r="P366" s="2" t="s">
        <v>65</v>
      </c>
      <c r="R366" s="2" t="s">
        <v>105</v>
      </c>
      <c r="S366" s="2" t="s">
        <v>118</v>
      </c>
      <c r="T366" s="2" t="s">
        <v>67</v>
      </c>
      <c r="U366" s="2">
        <v>47</v>
      </c>
      <c r="V366" s="4">
        <v>0.95</v>
      </c>
      <c r="W366" s="2" t="s">
        <v>363</v>
      </c>
      <c r="X366" s="17"/>
      <c r="Y366" s="16"/>
    </row>
    <row r="367" spans="1:25" s="2" customFormat="1" x14ac:dyDescent="0.35">
      <c r="A36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67" s="19" t="s">
        <v>340</v>
      </c>
      <c r="C367" s="29" t="s">
        <v>75</v>
      </c>
      <c r="D367" s="29">
        <v>56</v>
      </c>
      <c r="E367" s="29">
        <v>117313518</v>
      </c>
      <c r="F367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CL_OC_MEN_PRINT51_BLACK_117313518_56_(4XL)</v>
      </c>
      <c r="G36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 117313518 (Print51) (4XL)</v>
      </c>
      <c r="H367" s="67">
        <v>11990</v>
      </c>
      <c r="I367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36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67" s="17"/>
      <c r="L367" s="5" t="s">
        <v>106</v>
      </c>
      <c r="M367" s="5"/>
      <c r="N367" s="5" t="s">
        <v>189</v>
      </c>
      <c r="O367" s="2" t="s">
        <v>70</v>
      </c>
      <c r="P367" s="2" t="s">
        <v>65</v>
      </c>
      <c r="R367" s="2" t="s">
        <v>105</v>
      </c>
      <c r="S367" s="2" t="s">
        <v>118</v>
      </c>
      <c r="T367" s="2" t="s">
        <v>67</v>
      </c>
      <c r="U367" s="2">
        <v>47</v>
      </c>
      <c r="V367" s="4">
        <v>0.95</v>
      </c>
      <c r="W367" s="2" t="s">
        <v>363</v>
      </c>
      <c r="X367" s="17"/>
      <c r="Y367" s="16"/>
    </row>
    <row r="368" spans="1:25" s="2" customFormat="1" x14ac:dyDescent="0.35">
      <c r="A36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68" s="19" t="s">
        <v>340</v>
      </c>
      <c r="C368" s="29" t="s">
        <v>75</v>
      </c>
      <c r="D368" s="29">
        <v>58</v>
      </c>
      <c r="E368" s="29">
        <v>117313518</v>
      </c>
      <c r="F368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CL_OC_MEN_PRINT51_BLACK_117313518_58_(4XL)</v>
      </c>
      <c r="G36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58 117313518 (Print51) (4XL)</v>
      </c>
      <c r="H368" s="67">
        <v>11990</v>
      </c>
      <c r="I368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36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68" s="17"/>
      <c r="L368" s="5" t="s">
        <v>106</v>
      </c>
      <c r="M368" s="5"/>
      <c r="N368" s="5" t="s">
        <v>189</v>
      </c>
      <c r="O368" s="2" t="s">
        <v>70</v>
      </c>
      <c r="P368" s="2" t="s">
        <v>65</v>
      </c>
      <c r="R368" s="2" t="s">
        <v>105</v>
      </c>
      <c r="S368" s="2" t="s">
        <v>118</v>
      </c>
      <c r="T368" s="2" t="s">
        <v>67</v>
      </c>
      <c r="U368" s="2">
        <v>47</v>
      </c>
      <c r="V368" s="4">
        <v>0.95</v>
      </c>
      <c r="W368" s="2" t="s">
        <v>363</v>
      </c>
      <c r="X368" s="17"/>
      <c r="Y368" s="16"/>
    </row>
    <row r="369" spans="1:25" s="2" customFormat="1" x14ac:dyDescent="0.35">
      <c r="A36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69" s="19" t="s">
        <v>340</v>
      </c>
      <c r="C369" s="29" t="s">
        <v>75</v>
      </c>
      <c r="D369" s="29">
        <v>60</v>
      </c>
      <c r="E369" s="29">
        <v>117313518</v>
      </c>
      <c r="F369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CL_OC_MEN_PRINT51_BLACK_117313518_60_(4XL)</v>
      </c>
      <c r="G36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60 117313518 (Print51) (4XL)</v>
      </c>
      <c r="H369" s="67">
        <v>11990</v>
      </c>
      <c r="I369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36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69" s="17"/>
      <c r="L369" s="5" t="s">
        <v>106</v>
      </c>
      <c r="M369" s="5"/>
      <c r="N369" s="5" t="s">
        <v>189</v>
      </c>
      <c r="O369" s="2" t="s">
        <v>70</v>
      </c>
      <c r="P369" s="2" t="s">
        <v>65</v>
      </c>
      <c r="R369" s="2" t="s">
        <v>105</v>
      </c>
      <c r="S369" s="2" t="s">
        <v>118</v>
      </c>
      <c r="T369" s="2" t="s">
        <v>67</v>
      </c>
      <c r="U369" s="2">
        <v>47</v>
      </c>
      <c r="V369" s="4">
        <v>0.95</v>
      </c>
      <c r="W369" s="2" t="s">
        <v>363</v>
      </c>
      <c r="X369" s="17"/>
      <c r="Y369" s="16"/>
    </row>
    <row r="370" spans="1:25" s="2" customFormat="1" x14ac:dyDescent="0.35">
      <c r="A37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70" s="19" t="s">
        <v>340</v>
      </c>
      <c r="C370" s="29" t="s">
        <v>75</v>
      </c>
      <c r="D370" s="29">
        <v>62</v>
      </c>
      <c r="E370" s="29">
        <v>117313518</v>
      </c>
      <c r="F370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CL_OC_MEN_PRINT51_BLACK_117313518_62_(4XL)</v>
      </c>
      <c r="G37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62 117313518 (Print51) (4XL)</v>
      </c>
      <c r="H370" s="67">
        <v>11990</v>
      </c>
      <c r="I370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37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70" s="17"/>
      <c r="L370" s="5" t="s">
        <v>106</v>
      </c>
      <c r="M370" s="5"/>
      <c r="N370" s="5" t="s">
        <v>189</v>
      </c>
      <c r="O370" s="2" t="s">
        <v>70</v>
      </c>
      <c r="P370" s="2" t="s">
        <v>65</v>
      </c>
      <c r="R370" s="2" t="s">
        <v>105</v>
      </c>
      <c r="S370" s="2" t="s">
        <v>118</v>
      </c>
      <c r="T370" s="2" t="s">
        <v>67</v>
      </c>
      <c r="U370" s="2">
        <v>47</v>
      </c>
      <c r="V370" s="4">
        <v>0.95</v>
      </c>
      <c r="W370" s="2" t="s">
        <v>363</v>
      </c>
      <c r="X370" s="17"/>
      <c r="Y370" s="16"/>
    </row>
    <row r="371" spans="1:25" s="2" customFormat="1" x14ac:dyDescent="0.35">
      <c r="A37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371" s="19" t="s">
        <v>340</v>
      </c>
      <c r="C371" s="29" t="s">
        <v>68</v>
      </c>
      <c r="D371" s="29">
        <v>46</v>
      </c>
      <c r="E371" s="29">
        <v>110686476</v>
      </c>
      <c r="F371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CL_OC_MEN_PRINT51_BLACK_110686476_46_(L)</v>
      </c>
      <c r="G37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110686476 (Print51) (L)</v>
      </c>
      <c r="H371" s="67">
        <v>11990</v>
      </c>
      <c r="I371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37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71" s="17"/>
      <c r="L371" s="5" t="s">
        <v>106</v>
      </c>
      <c r="M371" s="5"/>
      <c r="N371" s="5" t="s">
        <v>189</v>
      </c>
      <c r="O371" s="2" t="s">
        <v>70</v>
      </c>
      <c r="P371" s="2" t="s">
        <v>65</v>
      </c>
      <c r="R371" s="2" t="s">
        <v>105</v>
      </c>
      <c r="S371" s="2" t="s">
        <v>118</v>
      </c>
      <c r="T371" s="2" t="s">
        <v>67</v>
      </c>
      <c r="U371" s="2">
        <v>47</v>
      </c>
      <c r="V371" s="4">
        <v>0.95</v>
      </c>
      <c r="W371" s="2" t="s">
        <v>363</v>
      </c>
      <c r="X371" s="17"/>
      <c r="Y371" s="16"/>
    </row>
    <row r="372" spans="1:25" s="2" customFormat="1" x14ac:dyDescent="0.35">
      <c r="A37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372" s="19" t="s">
        <v>340</v>
      </c>
      <c r="C372" s="29" t="s">
        <v>72</v>
      </c>
      <c r="D372" s="29">
        <v>48</v>
      </c>
      <c r="E372" s="29">
        <v>110686476</v>
      </c>
      <c r="F372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CL_OC_MEN_PRINT51_BLACK_110686476_48_(XL)</v>
      </c>
      <c r="G37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 110686476 (Print51) (XL)</v>
      </c>
      <c r="H372" s="67">
        <v>11990</v>
      </c>
      <c r="I372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37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72" s="17"/>
      <c r="L372" s="5" t="s">
        <v>106</v>
      </c>
      <c r="M372" s="5"/>
      <c r="N372" s="5" t="s">
        <v>189</v>
      </c>
      <c r="O372" s="2" t="s">
        <v>70</v>
      </c>
      <c r="P372" s="2" t="s">
        <v>65</v>
      </c>
      <c r="R372" s="2" t="s">
        <v>105</v>
      </c>
      <c r="S372" s="2" t="s">
        <v>118</v>
      </c>
      <c r="T372" s="2" t="s">
        <v>67</v>
      </c>
      <c r="U372" s="2">
        <v>47</v>
      </c>
      <c r="V372" s="4">
        <v>0.95</v>
      </c>
      <c r="W372" s="2" t="s">
        <v>363</v>
      </c>
      <c r="X372" s="17"/>
      <c r="Y372" s="16"/>
    </row>
    <row r="373" spans="1:25" s="2" customFormat="1" x14ac:dyDescent="0.35">
      <c r="A37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373" s="19" t="s">
        <v>340</v>
      </c>
      <c r="C373" s="29" t="s">
        <v>72</v>
      </c>
      <c r="D373" s="29">
        <v>50</v>
      </c>
      <c r="E373" s="29">
        <v>110686476</v>
      </c>
      <c r="F373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CL_OC_MEN_PRINT51_BLACK_110686476_50_(XL)</v>
      </c>
      <c r="G37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 110686476 (Print51) (XL)</v>
      </c>
      <c r="H373" s="67">
        <v>11990</v>
      </c>
      <c r="I373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37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73" s="17"/>
      <c r="L373" s="5" t="s">
        <v>106</v>
      </c>
      <c r="M373" s="5"/>
      <c r="N373" s="5" t="s">
        <v>189</v>
      </c>
      <c r="O373" s="2" t="s">
        <v>70</v>
      </c>
      <c r="P373" s="2" t="s">
        <v>65</v>
      </c>
      <c r="R373" s="2" t="s">
        <v>105</v>
      </c>
      <c r="S373" s="2" t="s">
        <v>118</v>
      </c>
      <c r="T373" s="2" t="s">
        <v>67</v>
      </c>
      <c r="U373" s="2">
        <v>47</v>
      </c>
      <c r="V373" s="4">
        <v>0.95</v>
      </c>
      <c r="W373" s="2" t="s">
        <v>363</v>
      </c>
      <c r="X373" s="17"/>
      <c r="Y373" s="16"/>
    </row>
    <row r="374" spans="1:25" s="2" customFormat="1" x14ac:dyDescent="0.35">
      <c r="A37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374" s="19" t="s">
        <v>340</v>
      </c>
      <c r="C374" s="29" t="s">
        <v>73</v>
      </c>
      <c r="D374" s="29">
        <v>52</v>
      </c>
      <c r="E374" s="29">
        <v>110686476</v>
      </c>
      <c r="F374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CL_OC_MEN_PRINT51_BLACK_110686476_52_(2XL)</v>
      </c>
      <c r="G37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 110686476 (Print51) (2XL)</v>
      </c>
      <c r="H374" s="67">
        <v>11990</v>
      </c>
      <c r="I374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37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74" s="17"/>
      <c r="L374" s="5" t="s">
        <v>106</v>
      </c>
      <c r="M374" s="5"/>
      <c r="N374" s="5" t="s">
        <v>189</v>
      </c>
      <c r="O374" s="2" t="s">
        <v>70</v>
      </c>
      <c r="P374" s="2" t="s">
        <v>65</v>
      </c>
      <c r="R374" s="2" t="s">
        <v>105</v>
      </c>
      <c r="S374" s="2" t="s">
        <v>118</v>
      </c>
      <c r="T374" s="2" t="s">
        <v>67</v>
      </c>
      <c r="U374" s="2">
        <v>47</v>
      </c>
      <c r="V374" s="4">
        <v>0.95</v>
      </c>
      <c r="W374" s="2" t="s">
        <v>363</v>
      </c>
      <c r="X374" s="17"/>
      <c r="Y374" s="16"/>
    </row>
    <row r="375" spans="1:25" s="2" customFormat="1" x14ac:dyDescent="0.35">
      <c r="A37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375" s="19" t="s">
        <v>340</v>
      </c>
      <c r="C375" s="29" t="s">
        <v>74</v>
      </c>
      <c r="D375" s="29">
        <v>54</v>
      </c>
      <c r="E375" s="29">
        <v>110686476</v>
      </c>
      <c r="F375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CL_OC_MEN_PRINT51_BLACK_110686476_54_(3XL)</v>
      </c>
      <c r="G37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 110686476 (Print51) (3XL)</v>
      </c>
      <c r="H375" s="67">
        <v>11990</v>
      </c>
      <c r="I375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37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75" s="17"/>
      <c r="L375" s="5" t="s">
        <v>106</v>
      </c>
      <c r="M375" s="5"/>
      <c r="N375" s="5" t="s">
        <v>189</v>
      </c>
      <c r="O375" s="2" t="s">
        <v>70</v>
      </c>
      <c r="P375" s="2" t="s">
        <v>65</v>
      </c>
      <c r="R375" s="2" t="s">
        <v>105</v>
      </c>
      <c r="S375" s="2" t="s">
        <v>118</v>
      </c>
      <c r="T375" s="2" t="s">
        <v>67</v>
      </c>
      <c r="U375" s="2">
        <v>47</v>
      </c>
      <c r="V375" s="4">
        <v>0.95</v>
      </c>
      <c r="W375" s="2" t="s">
        <v>363</v>
      </c>
      <c r="X375" s="17"/>
      <c r="Y375" s="16"/>
    </row>
    <row r="376" spans="1:25" s="2" customFormat="1" x14ac:dyDescent="0.35">
      <c r="A37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376" s="19" t="s">
        <v>340</v>
      </c>
      <c r="C376" s="29" t="s">
        <v>74</v>
      </c>
      <c r="D376" s="29">
        <v>56</v>
      </c>
      <c r="E376" s="29">
        <v>110686476</v>
      </c>
      <c r="F376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CL_OC_MEN_PRINT51_BLACK_110686476_56_(3XL)</v>
      </c>
      <c r="G37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 110686476 (Print51) (3XL)</v>
      </c>
      <c r="H376" s="67">
        <v>11990</v>
      </c>
      <c r="I376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37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76" s="17"/>
      <c r="L376" s="5" t="s">
        <v>106</v>
      </c>
      <c r="M376" s="5"/>
      <c r="N376" s="5" t="s">
        <v>189</v>
      </c>
      <c r="O376" s="2" t="s">
        <v>70</v>
      </c>
      <c r="P376" s="2" t="s">
        <v>65</v>
      </c>
      <c r="R376" s="2" t="s">
        <v>105</v>
      </c>
      <c r="S376" s="2" t="s">
        <v>118</v>
      </c>
      <c r="T376" s="2" t="s">
        <v>67</v>
      </c>
      <c r="U376" s="2">
        <v>47</v>
      </c>
      <c r="V376" s="4">
        <v>0.95</v>
      </c>
      <c r="W376" s="2" t="s">
        <v>363</v>
      </c>
      <c r="X376" s="17"/>
      <c r="Y376" s="16"/>
    </row>
    <row r="377" spans="1:25" s="2" customFormat="1" x14ac:dyDescent="0.35">
      <c r="A37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77" s="19" t="s">
        <v>340</v>
      </c>
      <c r="C377" s="29" t="s">
        <v>75</v>
      </c>
      <c r="D377" s="29">
        <v>58</v>
      </c>
      <c r="E377" s="29">
        <v>110686476</v>
      </c>
      <c r="F377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CL_OC_MEN_PRINT51_BLACK_110686476_58_(4XL)</v>
      </c>
      <c r="G37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58 110686476 (Print51) (4XL)</v>
      </c>
      <c r="H377" s="67">
        <v>11990</v>
      </c>
      <c r="I377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37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77" s="17"/>
      <c r="L377" s="5" t="s">
        <v>106</v>
      </c>
      <c r="M377" s="5"/>
      <c r="N377" s="5" t="s">
        <v>189</v>
      </c>
      <c r="O377" s="2" t="s">
        <v>70</v>
      </c>
      <c r="P377" s="2" t="s">
        <v>65</v>
      </c>
      <c r="R377" s="2" t="s">
        <v>105</v>
      </c>
      <c r="S377" s="2" t="s">
        <v>118</v>
      </c>
      <c r="T377" s="2" t="s">
        <v>67</v>
      </c>
      <c r="U377" s="2">
        <v>47</v>
      </c>
      <c r="V377" s="4">
        <v>0.95</v>
      </c>
      <c r="W377" s="2" t="s">
        <v>363</v>
      </c>
      <c r="X377" s="17"/>
      <c r="Y377" s="16"/>
    </row>
    <row r="378" spans="1:25" s="2" customFormat="1" x14ac:dyDescent="0.35">
      <c r="A37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78" s="19" t="s">
        <v>340</v>
      </c>
      <c r="C378" s="29" t="s">
        <v>75</v>
      </c>
      <c r="D378" s="29">
        <v>60</v>
      </c>
      <c r="E378" s="29">
        <v>110686476</v>
      </c>
      <c r="F378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CL_OC_MEN_PRINT51_BLACK_110686476_60_(4XL)</v>
      </c>
      <c r="G37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60 110686476 (Print51) (4XL)</v>
      </c>
      <c r="H378" s="67">
        <v>11990</v>
      </c>
      <c r="I378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37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78" s="17"/>
      <c r="L378" s="5" t="s">
        <v>106</v>
      </c>
      <c r="M378" s="5"/>
      <c r="N378" s="5" t="s">
        <v>189</v>
      </c>
      <c r="O378" s="2" t="s">
        <v>70</v>
      </c>
      <c r="P378" s="2" t="s">
        <v>65</v>
      </c>
      <c r="R378" s="2" t="s">
        <v>105</v>
      </c>
      <c r="S378" s="2" t="s">
        <v>118</v>
      </c>
      <c r="T378" s="2" t="s">
        <v>67</v>
      </c>
      <c r="U378" s="2">
        <v>47</v>
      </c>
      <c r="V378" s="4">
        <v>0.95</v>
      </c>
      <c r="W378" s="2" t="s">
        <v>363</v>
      </c>
      <c r="X378" s="17"/>
      <c r="Y378" s="16"/>
    </row>
    <row r="379" spans="1:25" s="2" customFormat="1" x14ac:dyDescent="0.35">
      <c r="A37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79" s="19" t="s">
        <v>340</v>
      </c>
      <c r="C379" s="29" t="s">
        <v>75</v>
      </c>
      <c r="D379" s="29">
        <v>62</v>
      </c>
      <c r="E379" s="29">
        <v>110686476</v>
      </c>
      <c r="F379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CL_OC_MEN_PRINT51_BLACK_110686476_62_(4XL)</v>
      </c>
      <c r="G37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62 110686476 (Print51) (4XL)</v>
      </c>
      <c r="H379" s="67">
        <v>11990</v>
      </c>
      <c r="I379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37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79" s="17"/>
      <c r="L379" s="5" t="s">
        <v>106</v>
      </c>
      <c r="M379" s="5"/>
      <c r="N379" s="5" t="s">
        <v>189</v>
      </c>
      <c r="O379" s="2" t="s">
        <v>70</v>
      </c>
      <c r="P379" s="2" t="s">
        <v>65</v>
      </c>
      <c r="R379" s="2" t="s">
        <v>105</v>
      </c>
      <c r="S379" s="2" t="s">
        <v>118</v>
      </c>
      <c r="T379" s="2" t="s">
        <v>67</v>
      </c>
      <c r="U379" s="2">
        <v>47</v>
      </c>
      <c r="V379" s="4">
        <v>0.95</v>
      </c>
      <c r="W379" s="2" t="s">
        <v>363</v>
      </c>
      <c r="X379" s="17"/>
      <c r="Y379" s="16"/>
    </row>
    <row r="380" spans="1:25" s="2" customFormat="1" x14ac:dyDescent="0.35">
      <c r="A38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380" s="19" t="s">
        <v>340</v>
      </c>
      <c r="C380" s="29" t="s">
        <v>66</v>
      </c>
      <c r="D380" s="17" t="s">
        <v>148</v>
      </c>
      <c r="E380" s="29">
        <v>116515378</v>
      </c>
      <c r="F380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CL_OC_MEN_PRINT51_BLACK_116515378_44-46_(M)</v>
      </c>
      <c r="G38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44-46 116515378 (Print51) (M)</v>
      </c>
      <c r="H380" s="67">
        <v>11990</v>
      </c>
      <c r="I380" s="66">
        <f>_xlfn.XLOOKUP(B_m_02_SKU[[#This Row],[Kaspi_art_1]],'[1]finder 8 print'!$J:$J,'[1]finder 8 print'!$Q:$Q,"",0,1)*_xlfn.XLOOKUP(B_m_02_SKU[[#This Row],[MY_SIZE]],'[1]finder 8 print'!$A$7:$A$13,'[1]finder 8 print'!$C$7:$C$13,"",0,1)</f>
        <v>368.09999999999997</v>
      </c>
      <c r="J38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80" s="17"/>
      <c r="L380" s="5" t="s">
        <v>106</v>
      </c>
      <c r="M380" s="5"/>
      <c r="N380" s="5" t="s">
        <v>189</v>
      </c>
      <c r="O380" s="2" t="s">
        <v>70</v>
      </c>
      <c r="P380" s="2" t="s">
        <v>65</v>
      </c>
      <c r="R380" s="2" t="s">
        <v>105</v>
      </c>
      <c r="S380" s="2" t="s">
        <v>118</v>
      </c>
      <c r="T380" s="2" t="s">
        <v>67</v>
      </c>
      <c r="U380" s="2">
        <v>47</v>
      </c>
      <c r="V380" s="4">
        <v>0.95</v>
      </c>
      <c r="W380" s="2" t="s">
        <v>363</v>
      </c>
      <c r="X380" s="17"/>
      <c r="Y380" s="16"/>
    </row>
    <row r="381" spans="1:25" s="2" customFormat="1" x14ac:dyDescent="0.35">
      <c r="A38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381" s="19" t="s">
        <v>340</v>
      </c>
      <c r="C381" s="29" t="s">
        <v>68</v>
      </c>
      <c r="D381" s="17" t="s">
        <v>149</v>
      </c>
      <c r="E381" s="29">
        <v>116515378</v>
      </c>
      <c r="F381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CL_OC_MEN_PRINT51_BLACK_116515378_46-48_(L)</v>
      </c>
      <c r="G38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46-48 116515378 (Print51) (L)</v>
      </c>
      <c r="H381" s="67">
        <v>11990</v>
      </c>
      <c r="I381" s="66">
        <f>_xlfn.XLOOKUP(B_m_02_SKU[[#This Row],[Kaspi_art_1]],'[1]finder 8 print'!$J:$J,'[1]finder 8 print'!$Q:$Q,"",0,1)*_xlfn.XLOOKUP(B_m_02_SKU[[#This Row],[MY_SIZE]],'[1]finder 8 print'!$A$7:$A$13,'[1]finder 8 print'!$C$7:$C$13,"",0,1)</f>
        <v>368.09999999999997</v>
      </c>
      <c r="J38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81" s="17"/>
      <c r="L381" s="5" t="s">
        <v>106</v>
      </c>
      <c r="M381" s="5"/>
      <c r="N381" s="5" t="s">
        <v>189</v>
      </c>
      <c r="O381" s="2" t="s">
        <v>70</v>
      </c>
      <c r="P381" s="2" t="s">
        <v>65</v>
      </c>
      <c r="R381" s="2" t="s">
        <v>105</v>
      </c>
      <c r="S381" s="2" t="s">
        <v>118</v>
      </c>
      <c r="T381" s="2" t="s">
        <v>67</v>
      </c>
      <c r="U381" s="2">
        <v>47</v>
      </c>
      <c r="V381" s="4">
        <v>0.95</v>
      </c>
      <c r="W381" s="2" t="s">
        <v>363</v>
      </c>
      <c r="X381" s="17"/>
      <c r="Y381" s="16"/>
    </row>
    <row r="382" spans="1:25" s="2" customFormat="1" x14ac:dyDescent="0.35">
      <c r="A38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382" s="19" t="s">
        <v>340</v>
      </c>
      <c r="C382" s="29" t="s">
        <v>72</v>
      </c>
      <c r="D382" s="17" t="s">
        <v>150</v>
      </c>
      <c r="E382" s="29">
        <v>116515378</v>
      </c>
      <c r="F382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CL_OC_MEN_PRINT51_BLACK_116515378_48-50_(XL)</v>
      </c>
      <c r="G38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48-50 116515378 (Print51) (XL)</v>
      </c>
      <c r="H382" s="67">
        <v>11990</v>
      </c>
      <c r="I382" s="66">
        <f>_xlfn.XLOOKUP(B_m_02_SKU[[#This Row],[Kaspi_art_1]],'[1]finder 8 print'!$J:$J,'[1]finder 8 print'!$Q:$Q,"",0,1)*_xlfn.XLOOKUP(B_m_02_SKU[[#This Row],[MY_SIZE]],'[1]finder 8 print'!$A$7:$A$13,'[1]finder 8 print'!$C$7:$C$13,"",0,1)</f>
        <v>368.09999999999997</v>
      </c>
      <c r="J38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82" s="17"/>
      <c r="L382" s="5" t="s">
        <v>106</v>
      </c>
      <c r="M382" s="5"/>
      <c r="N382" s="5" t="s">
        <v>189</v>
      </c>
      <c r="O382" s="2" t="s">
        <v>70</v>
      </c>
      <c r="P382" s="2" t="s">
        <v>65</v>
      </c>
      <c r="R382" s="2" t="s">
        <v>105</v>
      </c>
      <c r="S382" s="2" t="s">
        <v>118</v>
      </c>
      <c r="T382" s="2" t="s">
        <v>67</v>
      </c>
      <c r="U382" s="2">
        <v>47</v>
      </c>
      <c r="V382" s="4">
        <v>0.95</v>
      </c>
      <c r="W382" s="2" t="s">
        <v>363</v>
      </c>
      <c r="X382" s="17"/>
      <c r="Y382" s="16"/>
    </row>
    <row r="383" spans="1:25" s="2" customFormat="1" x14ac:dyDescent="0.35">
      <c r="A38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383" s="19" t="s">
        <v>340</v>
      </c>
      <c r="C383" s="29" t="s">
        <v>72</v>
      </c>
      <c r="D383" s="17" t="s">
        <v>151</v>
      </c>
      <c r="E383" s="29">
        <v>116515378</v>
      </c>
      <c r="F383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CL_OC_MEN_PRINT51_BLACK_116515378_50-52_(XL)</v>
      </c>
      <c r="G38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50-52 116515378 (Print51) (XL)</v>
      </c>
      <c r="H383" s="67">
        <v>11990</v>
      </c>
      <c r="I383" s="66">
        <f>_xlfn.XLOOKUP(B_m_02_SKU[[#This Row],[Kaspi_art_1]],'[1]finder 8 print'!$J:$J,'[1]finder 8 print'!$Q:$Q,"",0,1)*_xlfn.XLOOKUP(B_m_02_SKU[[#This Row],[MY_SIZE]],'[1]finder 8 print'!$A$7:$A$13,'[1]finder 8 print'!$C$7:$C$13,"",0,1)</f>
        <v>368.09999999999997</v>
      </c>
      <c r="J38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83" s="17"/>
      <c r="L383" s="5" t="s">
        <v>106</v>
      </c>
      <c r="M383" s="5"/>
      <c r="N383" s="5" t="s">
        <v>189</v>
      </c>
      <c r="O383" s="2" t="s">
        <v>70</v>
      </c>
      <c r="P383" s="2" t="s">
        <v>65</v>
      </c>
      <c r="R383" s="2" t="s">
        <v>105</v>
      </c>
      <c r="S383" s="2" t="s">
        <v>118</v>
      </c>
      <c r="T383" s="2" t="s">
        <v>67</v>
      </c>
      <c r="U383" s="2">
        <v>47</v>
      </c>
      <c r="V383" s="4">
        <v>0.95</v>
      </c>
      <c r="W383" s="2" t="s">
        <v>363</v>
      </c>
      <c r="X383" s="17"/>
      <c r="Y383" s="16"/>
    </row>
    <row r="384" spans="1:25" s="2" customFormat="1" x14ac:dyDescent="0.35">
      <c r="A38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384" s="19" t="s">
        <v>340</v>
      </c>
      <c r="C384" s="29" t="s">
        <v>73</v>
      </c>
      <c r="D384" s="17" t="s">
        <v>152</v>
      </c>
      <c r="E384" s="29">
        <v>116515378</v>
      </c>
      <c r="F384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CL_OC_MEN_PRINT51_BLACK_116515378_52-54_(2XL)</v>
      </c>
      <c r="G38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52-54 116515378 (Print51) (2XL)</v>
      </c>
      <c r="H384" s="67">
        <v>11990</v>
      </c>
      <c r="I384" s="66">
        <f>_xlfn.XLOOKUP(B_m_02_SKU[[#This Row],[Kaspi_art_1]],'[1]finder 8 print'!$J:$J,'[1]finder 8 print'!$Q:$Q,"",0,1)*_xlfn.XLOOKUP(B_m_02_SKU[[#This Row],[MY_SIZE]],'[1]finder 8 print'!$A$7:$A$13,'[1]finder 8 print'!$C$7:$C$13,"",0,1)</f>
        <v>368.09999999999997</v>
      </c>
      <c r="J38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84" s="17"/>
      <c r="L384" s="5" t="s">
        <v>106</v>
      </c>
      <c r="M384" s="5"/>
      <c r="N384" s="5" t="s">
        <v>189</v>
      </c>
      <c r="O384" s="2" t="s">
        <v>70</v>
      </c>
      <c r="P384" s="2" t="s">
        <v>65</v>
      </c>
      <c r="R384" s="2" t="s">
        <v>105</v>
      </c>
      <c r="S384" s="2" t="s">
        <v>118</v>
      </c>
      <c r="T384" s="2" t="s">
        <v>67</v>
      </c>
      <c r="U384" s="2">
        <v>47</v>
      </c>
      <c r="V384" s="4">
        <v>0.95</v>
      </c>
      <c r="W384" s="2" t="s">
        <v>363</v>
      </c>
      <c r="X384" s="17"/>
      <c r="Y384" s="16"/>
    </row>
    <row r="385" spans="1:25" s="2" customFormat="1" x14ac:dyDescent="0.35">
      <c r="A38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385" s="19" t="s">
        <v>340</v>
      </c>
      <c r="C385" s="29" t="s">
        <v>74</v>
      </c>
      <c r="D385" s="17" t="s">
        <v>153</v>
      </c>
      <c r="E385" s="29">
        <v>116515378</v>
      </c>
      <c r="F385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CL_OC_MEN_PRINT51_BLACK_116515378_54-56_(3XL)</v>
      </c>
      <c r="G38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54-56 116515378 (Print51) (3XL)</v>
      </c>
      <c r="H385" s="67">
        <v>11990</v>
      </c>
      <c r="I385" s="66">
        <f>_xlfn.XLOOKUP(B_m_02_SKU[[#This Row],[Kaspi_art_1]],'[1]finder 8 print'!$J:$J,'[1]finder 8 print'!$Q:$Q,"",0,1)*_xlfn.XLOOKUP(B_m_02_SKU[[#This Row],[MY_SIZE]],'[1]finder 8 print'!$A$7:$A$13,'[1]finder 8 print'!$C$7:$C$13,"",0,1)</f>
        <v>368.09999999999997</v>
      </c>
      <c r="J38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85" s="17"/>
      <c r="L385" s="5" t="s">
        <v>106</v>
      </c>
      <c r="M385" s="5"/>
      <c r="N385" s="5" t="s">
        <v>189</v>
      </c>
      <c r="O385" s="2" t="s">
        <v>70</v>
      </c>
      <c r="P385" s="2" t="s">
        <v>65</v>
      </c>
      <c r="R385" s="2" t="s">
        <v>105</v>
      </c>
      <c r="S385" s="2" t="s">
        <v>118</v>
      </c>
      <c r="T385" s="2" t="s">
        <v>67</v>
      </c>
      <c r="U385" s="2">
        <v>47</v>
      </c>
      <c r="V385" s="4">
        <v>0.95</v>
      </c>
      <c r="W385" s="2" t="s">
        <v>363</v>
      </c>
      <c r="X385" s="17"/>
      <c r="Y385" s="16"/>
    </row>
    <row r="386" spans="1:25" s="2" customFormat="1" x14ac:dyDescent="0.35">
      <c r="A38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386" s="19"/>
      <c r="C386" s="29"/>
      <c r="D386" s="29"/>
      <c r="E386" s="17" t="str">
        <f>_xlfn.XLOOKUP(B_m_02_SKU[[#This Row],[SKU_key]],[2]!ORder16.6.25334549[SKU_key],[2]!ORder16.6.25334549[Artikul
kaspi],"",0,1)</f>
        <v/>
      </c>
      <c r="F386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38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386" s="67"/>
      <c r="I386" s="66"/>
      <c r="J38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386" s="17"/>
      <c r="L386" s="5"/>
      <c r="M386" s="5"/>
      <c r="N386" s="5"/>
      <c r="V386" s="4"/>
      <c r="X386" s="17"/>
      <c r="Y386" s="16"/>
    </row>
    <row r="387" spans="1:25" s="2" customFormat="1" x14ac:dyDescent="0.35">
      <c r="A38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387" s="19" t="s">
        <v>340</v>
      </c>
      <c r="C387" s="29" t="s">
        <v>68</v>
      </c>
      <c r="D387" s="17">
        <v>46</v>
      </c>
      <c r="E387" s="29">
        <v>109953056</v>
      </c>
      <c r="F387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CL_OC_MEN_PRINT51_BLACK_109953056_46_(L)</v>
      </c>
      <c r="G38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109953056 (Print51) (L)</v>
      </c>
      <c r="H387" s="67">
        <v>11990</v>
      </c>
      <c r="I387" s="66">
        <f>_xlfn.XLOOKUP(B_m_02_SKU[[#This Row],[Kaspi_art_1]],'[1]finder 8 print'!$J:$J,'[1]finder 8 print'!$Q:$Q,"",0,1)*_xlfn.XLOOKUP(B_m_02_SKU[[#This Row],[MY_SIZE]],'[1]finder 8 print'!$A$7:$A$13,'[1]finder 8 print'!$C$7:$C$13,"",0,1)</f>
        <v>366.59999999999997</v>
      </c>
      <c r="J38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87" s="17"/>
      <c r="L387" s="5" t="s">
        <v>106</v>
      </c>
      <c r="M387" s="5"/>
      <c r="N387" s="5" t="s">
        <v>189</v>
      </c>
      <c r="O387" s="2" t="s">
        <v>70</v>
      </c>
      <c r="P387" s="2" t="s">
        <v>65</v>
      </c>
      <c r="R387" s="2" t="s">
        <v>105</v>
      </c>
      <c r="S387" s="2" t="s">
        <v>118</v>
      </c>
      <c r="T387" s="2" t="s">
        <v>67</v>
      </c>
      <c r="U387" s="2">
        <v>47</v>
      </c>
      <c r="V387" s="4">
        <v>0.95</v>
      </c>
      <c r="W387" s="2" t="s">
        <v>363</v>
      </c>
      <c r="X387" s="17"/>
      <c r="Y387" s="16"/>
    </row>
    <row r="388" spans="1:25" s="2" customFormat="1" x14ac:dyDescent="0.35">
      <c r="A38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388" s="19"/>
      <c r="C388" s="29"/>
      <c r="D388" s="29"/>
      <c r="E388" s="17" t="str">
        <f>_xlfn.XLOOKUP(B_m_02_SKU[[#This Row],[SKU_key]],[2]!ORder16.6.25334549[SKU_key],[2]!ORder16.6.25334549[Artikul
kaspi],"",0,1)</f>
        <v/>
      </c>
      <c r="F388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38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388" s="67"/>
      <c r="I388" s="66"/>
      <c r="J38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388" s="17"/>
      <c r="L388" s="5"/>
      <c r="M388" s="5"/>
      <c r="N388" s="5"/>
      <c r="V388" s="4"/>
      <c r="X388" s="17"/>
      <c r="Y388" s="16"/>
    </row>
    <row r="389" spans="1:25" s="2" customFormat="1" x14ac:dyDescent="0.35">
      <c r="A38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389" s="19" t="s">
        <v>340</v>
      </c>
      <c r="C389" s="29" t="s">
        <v>72</v>
      </c>
      <c r="D389" s="17">
        <v>48</v>
      </c>
      <c r="E389" s="29">
        <v>117193721</v>
      </c>
      <c r="F389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CL_OC_MEN_PRINT51_BLACK_117193721_48_(XL)</v>
      </c>
      <c r="G38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 117193721 (Print51) (XL)</v>
      </c>
      <c r="H389" s="67">
        <v>11990</v>
      </c>
      <c r="I389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38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89" s="17"/>
      <c r="L389" s="5" t="s">
        <v>106</v>
      </c>
      <c r="M389" s="5"/>
      <c r="N389" s="5" t="s">
        <v>189</v>
      </c>
      <c r="O389" s="2" t="s">
        <v>70</v>
      </c>
      <c r="P389" s="2" t="s">
        <v>65</v>
      </c>
      <c r="R389" s="2" t="s">
        <v>105</v>
      </c>
      <c r="S389" s="2" t="s">
        <v>118</v>
      </c>
      <c r="T389" s="2" t="s">
        <v>67</v>
      </c>
      <c r="U389" s="2">
        <v>47</v>
      </c>
      <c r="V389" s="4">
        <v>0.95</v>
      </c>
      <c r="W389" s="2" t="s">
        <v>363</v>
      </c>
      <c r="X389" s="17"/>
      <c r="Y389" s="16"/>
    </row>
    <row r="390" spans="1:25" s="2" customFormat="1" x14ac:dyDescent="0.35">
      <c r="A39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390" s="19" t="s">
        <v>340</v>
      </c>
      <c r="C390" s="29" t="s">
        <v>72</v>
      </c>
      <c r="D390" s="17">
        <v>50</v>
      </c>
      <c r="E390" s="29">
        <v>117193721</v>
      </c>
      <c r="F390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CL_OC_MEN_PRINT51_BLACK_117193721_50_(XL)</v>
      </c>
      <c r="G39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 117193721 (Print51) (XL)</v>
      </c>
      <c r="H390" s="67">
        <v>11990</v>
      </c>
      <c r="I390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39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90" s="17"/>
      <c r="L390" s="5" t="s">
        <v>106</v>
      </c>
      <c r="M390" s="5"/>
      <c r="N390" s="5" t="s">
        <v>189</v>
      </c>
      <c r="O390" s="2" t="s">
        <v>70</v>
      </c>
      <c r="P390" s="2" t="s">
        <v>65</v>
      </c>
      <c r="R390" s="2" t="s">
        <v>105</v>
      </c>
      <c r="S390" s="2" t="s">
        <v>118</v>
      </c>
      <c r="T390" s="2" t="s">
        <v>67</v>
      </c>
      <c r="U390" s="2">
        <v>47</v>
      </c>
      <c r="V390" s="4">
        <v>0.95</v>
      </c>
      <c r="W390" s="2" t="s">
        <v>363</v>
      </c>
      <c r="X390" s="17"/>
      <c r="Y390" s="16"/>
    </row>
    <row r="391" spans="1:25" s="2" customFormat="1" x14ac:dyDescent="0.35">
      <c r="A39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391" s="19" t="s">
        <v>340</v>
      </c>
      <c r="C391" s="29" t="s">
        <v>73</v>
      </c>
      <c r="D391" s="17">
        <v>52</v>
      </c>
      <c r="E391" s="29">
        <v>117193721</v>
      </c>
      <c r="F391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CL_OC_MEN_PRINT51_BLACK_117193721_52_(2XL)</v>
      </c>
      <c r="G39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 117193721 (Print51) (2XL)</v>
      </c>
      <c r="H391" s="67">
        <v>11990</v>
      </c>
      <c r="I391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39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91" s="17"/>
      <c r="L391" s="5" t="s">
        <v>106</v>
      </c>
      <c r="M391" s="5"/>
      <c r="N391" s="5" t="s">
        <v>189</v>
      </c>
      <c r="O391" s="2" t="s">
        <v>70</v>
      </c>
      <c r="P391" s="2" t="s">
        <v>65</v>
      </c>
      <c r="R391" s="2" t="s">
        <v>105</v>
      </c>
      <c r="S391" s="2" t="s">
        <v>118</v>
      </c>
      <c r="T391" s="2" t="s">
        <v>67</v>
      </c>
      <c r="U391" s="2">
        <v>47</v>
      </c>
      <c r="V391" s="4">
        <v>0.95</v>
      </c>
      <c r="W391" s="2" t="s">
        <v>363</v>
      </c>
      <c r="X391" s="17"/>
      <c r="Y391" s="16"/>
    </row>
    <row r="392" spans="1:25" s="2" customFormat="1" x14ac:dyDescent="0.35">
      <c r="A39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392" s="19" t="s">
        <v>340</v>
      </c>
      <c r="C392" s="29" t="s">
        <v>74</v>
      </c>
      <c r="D392" s="17">
        <v>54</v>
      </c>
      <c r="E392" s="29">
        <v>117193721</v>
      </c>
      <c r="F392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CL_OC_MEN_PRINT51_BLACK_117193721_54_(3XL)</v>
      </c>
      <c r="G39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 117193721 (Print51) (3XL)</v>
      </c>
      <c r="H392" s="67">
        <v>11990</v>
      </c>
      <c r="I392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39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92" s="17"/>
      <c r="L392" s="5" t="s">
        <v>106</v>
      </c>
      <c r="M392" s="5"/>
      <c r="N392" s="5" t="s">
        <v>189</v>
      </c>
      <c r="O392" s="2" t="s">
        <v>70</v>
      </c>
      <c r="P392" s="2" t="s">
        <v>65</v>
      </c>
      <c r="R392" s="2" t="s">
        <v>105</v>
      </c>
      <c r="S392" s="2" t="s">
        <v>118</v>
      </c>
      <c r="T392" s="2" t="s">
        <v>67</v>
      </c>
      <c r="U392" s="2">
        <v>47</v>
      </c>
      <c r="V392" s="4">
        <v>0.95</v>
      </c>
      <c r="W392" s="2" t="s">
        <v>363</v>
      </c>
      <c r="X392" s="17"/>
      <c r="Y392" s="16"/>
    </row>
    <row r="393" spans="1:25" s="2" customFormat="1" x14ac:dyDescent="0.35">
      <c r="A39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393" s="19" t="s">
        <v>340</v>
      </c>
      <c r="C393" s="29" t="s">
        <v>74</v>
      </c>
      <c r="D393" s="17">
        <v>56</v>
      </c>
      <c r="E393" s="29">
        <v>117193721</v>
      </c>
      <c r="F393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CL_OC_MEN_PRINT51_BLACK_117193721_56_(3XL)</v>
      </c>
      <c r="G39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 117193721 (Print51) (3XL)</v>
      </c>
      <c r="H393" s="67">
        <v>11990</v>
      </c>
      <c r="I393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39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93" s="17"/>
      <c r="L393" s="5" t="s">
        <v>106</v>
      </c>
      <c r="M393" s="5"/>
      <c r="N393" s="5" t="s">
        <v>189</v>
      </c>
      <c r="O393" s="2" t="s">
        <v>70</v>
      </c>
      <c r="P393" s="2" t="s">
        <v>65</v>
      </c>
      <c r="R393" s="2" t="s">
        <v>105</v>
      </c>
      <c r="S393" s="2" t="s">
        <v>118</v>
      </c>
      <c r="T393" s="2" t="s">
        <v>67</v>
      </c>
      <c r="U393" s="2">
        <v>47</v>
      </c>
      <c r="V393" s="4">
        <v>0.95</v>
      </c>
      <c r="W393" s="2" t="s">
        <v>363</v>
      </c>
      <c r="X393" s="17"/>
      <c r="Y393" s="16"/>
    </row>
    <row r="394" spans="1:25" s="2" customFormat="1" x14ac:dyDescent="0.35">
      <c r="A39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94" s="19" t="s">
        <v>340</v>
      </c>
      <c r="C394" s="29" t="s">
        <v>75</v>
      </c>
      <c r="D394" s="17">
        <v>58</v>
      </c>
      <c r="E394" s="29">
        <v>117193721</v>
      </c>
      <c r="F394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CL_OC_MEN_PRINT51_BLACK_117193721_58_(4XL)</v>
      </c>
      <c r="G39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58 117193721 (Print51) (4XL)</v>
      </c>
      <c r="H394" s="67">
        <v>11990</v>
      </c>
      <c r="I394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39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94" s="17"/>
      <c r="L394" s="5" t="s">
        <v>106</v>
      </c>
      <c r="M394" s="5"/>
      <c r="N394" s="5" t="s">
        <v>189</v>
      </c>
      <c r="O394" s="2" t="s">
        <v>70</v>
      </c>
      <c r="P394" s="2" t="s">
        <v>65</v>
      </c>
      <c r="R394" s="2" t="s">
        <v>105</v>
      </c>
      <c r="S394" s="2" t="s">
        <v>118</v>
      </c>
      <c r="T394" s="2" t="s">
        <v>67</v>
      </c>
      <c r="U394" s="2">
        <v>47</v>
      </c>
      <c r="V394" s="4">
        <v>0.95</v>
      </c>
      <c r="W394" s="2" t="s">
        <v>363</v>
      </c>
      <c r="X394" s="17"/>
      <c r="Y394" s="16"/>
    </row>
    <row r="395" spans="1:25" s="2" customFormat="1" x14ac:dyDescent="0.35">
      <c r="A39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95" s="19" t="s">
        <v>340</v>
      </c>
      <c r="C395" s="29" t="s">
        <v>75</v>
      </c>
      <c r="D395" s="17">
        <v>62</v>
      </c>
      <c r="E395" s="29">
        <v>117193721</v>
      </c>
      <c r="F395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CL_OC_MEN_PRINT51_BLACK_117193721_62_(4XL)</v>
      </c>
      <c r="G39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62 117193721 (Print51) (4XL)</v>
      </c>
      <c r="H395" s="67">
        <v>11990</v>
      </c>
      <c r="I395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39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95" s="17"/>
      <c r="L395" s="5" t="s">
        <v>106</v>
      </c>
      <c r="M395" s="5"/>
      <c r="N395" s="5" t="s">
        <v>189</v>
      </c>
      <c r="O395" s="2" t="s">
        <v>70</v>
      </c>
      <c r="P395" s="2" t="s">
        <v>65</v>
      </c>
      <c r="R395" s="2" t="s">
        <v>105</v>
      </c>
      <c r="S395" s="2" t="s">
        <v>118</v>
      </c>
      <c r="T395" s="2" t="s">
        <v>67</v>
      </c>
      <c r="U395" s="2">
        <v>47</v>
      </c>
      <c r="V395" s="4">
        <v>0.95</v>
      </c>
      <c r="W395" s="2" t="s">
        <v>363</v>
      </c>
      <c r="X395" s="17"/>
      <c r="Y395" s="16"/>
    </row>
    <row r="396" spans="1:25" s="2" customFormat="1" x14ac:dyDescent="0.35">
      <c r="A39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96" s="19" t="s">
        <v>340</v>
      </c>
      <c r="C396" s="29" t="s">
        <v>75</v>
      </c>
      <c r="D396" s="17">
        <v>64</v>
      </c>
      <c r="E396" s="29">
        <v>117193721</v>
      </c>
      <c r="F396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CL_OC_MEN_PRINT51_BLACK_117193721_64_(4XL)</v>
      </c>
      <c r="G39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64 117193721 (Print51) (4XL)</v>
      </c>
      <c r="H396" s="67">
        <v>11990</v>
      </c>
      <c r="I396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39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96" s="17"/>
      <c r="L396" s="5" t="s">
        <v>106</v>
      </c>
      <c r="M396" s="5"/>
      <c r="N396" s="5" t="s">
        <v>189</v>
      </c>
      <c r="O396" s="2" t="s">
        <v>70</v>
      </c>
      <c r="P396" s="2" t="s">
        <v>65</v>
      </c>
      <c r="R396" s="2" t="s">
        <v>105</v>
      </c>
      <c r="S396" s="2" t="s">
        <v>118</v>
      </c>
      <c r="T396" s="2" t="s">
        <v>67</v>
      </c>
      <c r="U396" s="2">
        <v>47</v>
      </c>
      <c r="V396" s="4">
        <v>0.95</v>
      </c>
      <c r="W396" s="2" t="s">
        <v>363</v>
      </c>
      <c r="X396" s="17"/>
      <c r="Y396" s="16"/>
    </row>
    <row r="397" spans="1:25" s="2" customFormat="1" x14ac:dyDescent="0.35">
      <c r="A39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397" s="19" t="s">
        <v>340</v>
      </c>
      <c r="C397" s="29" t="s">
        <v>75</v>
      </c>
      <c r="D397" s="17">
        <v>66</v>
      </c>
      <c r="E397" s="29">
        <v>117193721</v>
      </c>
      <c r="F397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CL_OC_MEN_PRINT51_BLACK_117193721_66_(4XL)</v>
      </c>
      <c r="G39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66 117193721 (Print51) (4XL)</v>
      </c>
      <c r="H397" s="67">
        <v>11990</v>
      </c>
      <c r="I397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39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97" s="17"/>
      <c r="L397" s="5" t="s">
        <v>106</v>
      </c>
      <c r="M397" s="5"/>
      <c r="N397" s="5" t="s">
        <v>189</v>
      </c>
      <c r="O397" s="2" t="s">
        <v>70</v>
      </c>
      <c r="P397" s="2" t="s">
        <v>65</v>
      </c>
      <c r="R397" s="2" t="s">
        <v>105</v>
      </c>
      <c r="S397" s="2" t="s">
        <v>118</v>
      </c>
      <c r="T397" s="2" t="s">
        <v>67</v>
      </c>
      <c r="U397" s="2">
        <v>47</v>
      </c>
      <c r="V397" s="4">
        <v>0.95</v>
      </c>
      <c r="W397" s="2" t="s">
        <v>363</v>
      </c>
      <c r="X397" s="17"/>
      <c r="Y397" s="16"/>
    </row>
    <row r="398" spans="1:25" s="2" customFormat="1" x14ac:dyDescent="0.35">
      <c r="A39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398" s="19"/>
      <c r="C398" s="29"/>
      <c r="D398" s="29"/>
      <c r="E398" s="17" t="str">
        <f>_xlfn.XLOOKUP(B_m_02_SKU[[#This Row],[SKU_key]],[2]!ORder16.6.25334549[SKU_key],[2]!ORder16.6.25334549[Artikul
kaspi],"",0,1)</f>
        <v/>
      </c>
      <c r="F398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39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398" s="67"/>
      <c r="I398" s="66"/>
      <c r="J39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398" s="17"/>
      <c r="L398" s="5"/>
      <c r="M398" s="5"/>
      <c r="N398" s="5"/>
      <c r="V398" s="4"/>
      <c r="X398" s="17"/>
      <c r="Y398" s="16"/>
    </row>
    <row r="399" spans="1:25" s="2" customFormat="1" x14ac:dyDescent="0.35">
      <c r="A39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399" s="19" t="s">
        <v>340</v>
      </c>
      <c r="C399" s="29" t="s">
        <v>73</v>
      </c>
      <c r="D399" s="17">
        <v>42</v>
      </c>
      <c r="E399" s="29">
        <v>109953157</v>
      </c>
      <c r="F399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CL_OC_MEN_PRINT51_BLACK_109953157_42_(2XL)</v>
      </c>
      <c r="G39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 109953157 (Print51) (2XL)</v>
      </c>
      <c r="H399" s="67">
        <v>11990</v>
      </c>
      <c r="I399" s="66">
        <f>_xlfn.XLOOKUP(B_m_02_SKU[[#This Row],[Kaspi_art_1]],'[1]finder 8 print'!$J:$J,'[1]finder 8 print'!$Q:$Q,"",0,1)*_xlfn.XLOOKUP(B_m_02_SKU[[#This Row],[MY_SIZE]],'[1]finder 8 print'!$A$7:$A$13,'[1]finder 8 print'!$C$7:$C$13,"",0,1)</f>
        <v>365.4</v>
      </c>
      <c r="J39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399" s="17"/>
      <c r="L399" s="5" t="s">
        <v>106</v>
      </c>
      <c r="M399" s="5"/>
      <c r="N399" s="5" t="s">
        <v>189</v>
      </c>
      <c r="O399" s="2" t="s">
        <v>70</v>
      </c>
      <c r="P399" s="2" t="s">
        <v>65</v>
      </c>
      <c r="R399" s="2" t="s">
        <v>105</v>
      </c>
      <c r="S399" s="2" t="s">
        <v>118</v>
      </c>
      <c r="T399" s="2" t="s">
        <v>67</v>
      </c>
      <c r="U399" s="2">
        <v>47</v>
      </c>
      <c r="V399" s="4">
        <v>0.95</v>
      </c>
      <c r="W399" s="2" t="s">
        <v>363</v>
      </c>
      <c r="X399" s="17"/>
      <c r="Y399" s="16"/>
    </row>
    <row r="400" spans="1:25" s="2" customFormat="1" x14ac:dyDescent="0.35">
      <c r="A40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400" s="19"/>
      <c r="C400" s="29"/>
      <c r="D400" s="29"/>
      <c r="E400" s="17" t="str">
        <f>_xlfn.XLOOKUP(B_m_02_SKU[[#This Row],[SKU_key]],[2]!ORder16.6.25334549[SKU_key],[2]!ORder16.6.25334549[Artikul
kaspi],"",0,1)</f>
        <v/>
      </c>
      <c r="F400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40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400" s="67"/>
      <c r="I400" s="66"/>
      <c r="J40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400" s="17"/>
      <c r="L400" s="5"/>
      <c r="M400" s="5"/>
      <c r="N400" s="5"/>
      <c r="V400" s="4"/>
      <c r="X400" s="17"/>
      <c r="Y400" s="16"/>
    </row>
    <row r="401" spans="1:25" s="2" customFormat="1" x14ac:dyDescent="0.35">
      <c r="A40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401" s="19" t="s">
        <v>340</v>
      </c>
      <c r="C401" s="29" t="s">
        <v>72</v>
      </c>
      <c r="D401" s="17">
        <v>48</v>
      </c>
      <c r="E401" s="29">
        <v>109953019</v>
      </c>
      <c r="F401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CL_OC_MEN_PRINT51_BLACK_109953019_48_(XL)</v>
      </c>
      <c r="G40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 109953019 (Print51) (XL)</v>
      </c>
      <c r="H401" s="67">
        <v>11990</v>
      </c>
      <c r="I401" s="66">
        <f>_xlfn.XLOOKUP(B_m_02_SKU[[#This Row],[Kaspi_art_1]],'[1]finder 8 print'!$J:$J,'[1]finder 8 print'!$Q:$Q,"",0,1)*_xlfn.XLOOKUP(B_m_02_SKU[[#This Row],[MY_SIZE]],'[1]finder 8 print'!$A$7:$A$13,'[1]finder 8 print'!$C$7:$C$13,"",0,1)</f>
        <v>365.09999999999997</v>
      </c>
      <c r="J40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01" s="17"/>
      <c r="L401" s="5" t="s">
        <v>106</v>
      </c>
      <c r="M401" s="5"/>
      <c r="N401" s="5" t="s">
        <v>189</v>
      </c>
      <c r="O401" s="2" t="s">
        <v>70</v>
      </c>
      <c r="P401" s="2" t="s">
        <v>65</v>
      </c>
      <c r="R401" s="2" t="s">
        <v>105</v>
      </c>
      <c r="S401" s="2" t="s">
        <v>118</v>
      </c>
      <c r="T401" s="2" t="s">
        <v>67</v>
      </c>
      <c r="U401" s="2">
        <v>47</v>
      </c>
      <c r="V401" s="4">
        <v>0.95</v>
      </c>
      <c r="W401" s="2" t="s">
        <v>363</v>
      </c>
      <c r="X401" s="17"/>
      <c r="Y401" s="16"/>
    </row>
    <row r="402" spans="1:25" s="2" customFormat="1" x14ac:dyDescent="0.35">
      <c r="A40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402" s="19"/>
      <c r="C402" s="29"/>
      <c r="D402" s="29"/>
      <c r="E402" s="17" t="str">
        <f>_xlfn.XLOOKUP(B_m_02_SKU[[#This Row],[SKU_key]],[2]!ORder16.6.25334549[SKU_key],[2]!ORder16.6.25334549[Artikul
kaspi],"",0,1)</f>
        <v/>
      </c>
      <c r="F402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40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402" s="67"/>
      <c r="I402" s="66"/>
      <c r="J40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402" s="17"/>
      <c r="L402" s="5"/>
      <c r="M402" s="5"/>
      <c r="N402" s="5"/>
      <c r="V402" s="4"/>
      <c r="X402" s="17"/>
      <c r="Y402" s="16"/>
    </row>
    <row r="403" spans="1:25" s="2" customFormat="1" x14ac:dyDescent="0.35">
      <c r="A40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403" s="19" t="s">
        <v>340</v>
      </c>
      <c r="C403" s="29" t="s">
        <v>68</v>
      </c>
      <c r="D403" s="17">
        <v>46</v>
      </c>
      <c r="E403" s="29">
        <v>109952859</v>
      </c>
      <c r="F403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CL_OC_MEN_PRINT51_BLACK_109952859_46_(L)</v>
      </c>
      <c r="G40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109952859 (Print51) (L)</v>
      </c>
      <c r="H403" s="67">
        <v>11990</v>
      </c>
      <c r="I403" s="66">
        <f>_xlfn.XLOOKUP(B_m_02_SKU[[#This Row],[Kaspi_art_1]],'[1]finder 8 print'!$J:$J,'[1]finder 8 print'!$Q:$Q,"",0,1)*_xlfn.XLOOKUP(B_m_02_SKU[[#This Row],[MY_SIZE]],'[1]finder 8 print'!$A$7:$A$13,'[1]finder 8 print'!$C$7:$C$13,"",0,1)</f>
        <v>363.59999999999997</v>
      </c>
      <c r="J40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03" s="17"/>
      <c r="L403" s="5" t="s">
        <v>106</v>
      </c>
      <c r="M403" s="5"/>
      <c r="N403" s="5" t="s">
        <v>189</v>
      </c>
      <c r="O403" s="2" t="s">
        <v>70</v>
      </c>
      <c r="P403" s="2" t="s">
        <v>65</v>
      </c>
      <c r="R403" s="2" t="s">
        <v>105</v>
      </c>
      <c r="S403" s="2" t="s">
        <v>118</v>
      </c>
      <c r="T403" s="2" t="s">
        <v>67</v>
      </c>
      <c r="U403" s="2">
        <v>47</v>
      </c>
      <c r="V403" s="4">
        <v>0.95</v>
      </c>
      <c r="W403" s="2" t="s">
        <v>363</v>
      </c>
      <c r="X403" s="17"/>
      <c r="Y403" s="16"/>
    </row>
    <row r="404" spans="1:25" s="2" customFormat="1" x14ac:dyDescent="0.35">
      <c r="A40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404" s="19"/>
      <c r="C404" s="29"/>
      <c r="D404" s="29"/>
      <c r="E404" s="29" t="str">
        <f>_xlfn.XLOOKUP(B_m_02_SKU[[#This Row],[SKU_key]],[2]!ORder16.6.25334549[SKU_key],[2]!ORder16.6.25334549[Artikul
kaspi],"",0,1)</f>
        <v/>
      </c>
      <c r="F404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40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404" s="67"/>
      <c r="I404" s="66"/>
      <c r="J40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404" s="17"/>
      <c r="L404" s="5"/>
      <c r="M404" s="5"/>
      <c r="N404" s="5"/>
      <c r="V404" s="4"/>
      <c r="X404" s="17"/>
      <c r="Y404" s="16"/>
    </row>
    <row r="405" spans="1:25" s="2" customFormat="1" x14ac:dyDescent="0.35">
      <c r="A40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CL_OC_MEN_PRINT51_BLACK_S</v>
      </c>
      <c r="B405" s="19" t="s">
        <v>340</v>
      </c>
      <c r="C405" s="29" t="s">
        <v>71</v>
      </c>
      <c r="D405" s="29">
        <v>42</v>
      </c>
      <c r="E405" s="29">
        <v>117313518</v>
      </c>
      <c r="F405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CL_OC_MEN_PRINT51_BLACK_117313518_42_(S)</v>
      </c>
      <c r="G40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 117313518 (Print51) (S)</v>
      </c>
      <c r="H405" s="67">
        <v>11990</v>
      </c>
      <c r="I405" s="66">
        <f>_xlfn.XLOOKUP(B_m_02_SKU[[#This Row],[Kaspi_art_1]],'[1]finder 8 print'!$J:$J,'[1]finder 8 print'!$Q:$Q,"",0,1)*_xlfn.XLOOKUP(B_m_02_SKU[[#This Row],[MY_SIZE]],'[1]finder 8 print'!$A$7:$A$13,'[1]finder 8 print'!$C$7:$C$13,"",0,1)</f>
        <v>274.2</v>
      </c>
      <c r="J40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05" s="17"/>
      <c r="L405" s="5" t="s">
        <v>106</v>
      </c>
      <c r="M405" s="5"/>
      <c r="N405" s="5" t="s">
        <v>189</v>
      </c>
      <c r="O405" s="2" t="s">
        <v>70</v>
      </c>
      <c r="P405" s="2" t="s">
        <v>65</v>
      </c>
      <c r="R405" s="2" t="s">
        <v>105</v>
      </c>
      <c r="S405" s="2" t="s">
        <v>118</v>
      </c>
      <c r="T405" s="2" t="s">
        <v>67</v>
      </c>
      <c r="U405" s="2">
        <v>47</v>
      </c>
      <c r="V405" s="4">
        <v>0.95</v>
      </c>
      <c r="W405" s="2" t="s">
        <v>365</v>
      </c>
      <c r="X405" s="17"/>
      <c r="Y405" s="16"/>
    </row>
    <row r="406" spans="1:25" s="2" customFormat="1" x14ac:dyDescent="0.35">
      <c r="A40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406" s="19" t="s">
        <v>340</v>
      </c>
      <c r="C406" s="29" t="s">
        <v>66</v>
      </c>
      <c r="D406" s="29">
        <v>44</v>
      </c>
      <c r="E406" s="29">
        <v>117313518</v>
      </c>
      <c r="F406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CL_OC_MEN_PRINT51_BLACK_117313518_44_(M)</v>
      </c>
      <c r="G40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 117313518 (Print51) (M)</v>
      </c>
      <c r="H406" s="67">
        <v>11990</v>
      </c>
      <c r="I406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40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06" s="17"/>
      <c r="L406" s="5" t="s">
        <v>106</v>
      </c>
      <c r="M406" s="5"/>
      <c r="N406" s="5" t="s">
        <v>189</v>
      </c>
      <c r="O406" s="2" t="s">
        <v>70</v>
      </c>
      <c r="P406" s="2" t="s">
        <v>65</v>
      </c>
      <c r="R406" s="2" t="s">
        <v>105</v>
      </c>
      <c r="S406" s="2" t="s">
        <v>118</v>
      </c>
      <c r="T406" s="2" t="s">
        <v>67</v>
      </c>
      <c r="U406" s="2">
        <v>47</v>
      </c>
      <c r="V406" s="4">
        <v>0.95</v>
      </c>
      <c r="W406" s="2" t="s">
        <v>365</v>
      </c>
      <c r="X406" s="17"/>
      <c r="Y406" s="16"/>
    </row>
    <row r="407" spans="1:25" s="2" customFormat="1" x14ac:dyDescent="0.35">
      <c r="A40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407" s="19" t="s">
        <v>340</v>
      </c>
      <c r="C407" s="29" t="s">
        <v>68</v>
      </c>
      <c r="D407" s="29">
        <v>46</v>
      </c>
      <c r="E407" s="29">
        <v>117313518</v>
      </c>
      <c r="F407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CL_OC_MEN_PRINT51_BLACK_117313518_46_(L)</v>
      </c>
      <c r="G40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117313518 (Print51) (L)</v>
      </c>
      <c r="H407" s="67">
        <v>11990</v>
      </c>
      <c r="I407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40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07" s="17"/>
      <c r="L407" s="5" t="s">
        <v>106</v>
      </c>
      <c r="M407" s="5"/>
      <c r="N407" s="5" t="s">
        <v>189</v>
      </c>
      <c r="O407" s="2" t="s">
        <v>70</v>
      </c>
      <c r="P407" s="2" t="s">
        <v>65</v>
      </c>
      <c r="R407" s="2" t="s">
        <v>105</v>
      </c>
      <c r="S407" s="2" t="s">
        <v>118</v>
      </c>
      <c r="T407" s="2" t="s">
        <v>67</v>
      </c>
      <c r="U407" s="2">
        <v>47</v>
      </c>
      <c r="V407" s="4">
        <v>0.95</v>
      </c>
      <c r="W407" s="2" t="s">
        <v>365</v>
      </c>
      <c r="X407" s="17"/>
      <c r="Y407" s="16"/>
    </row>
    <row r="408" spans="1:25" s="2" customFormat="1" x14ac:dyDescent="0.35">
      <c r="A40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408" s="19" t="s">
        <v>340</v>
      </c>
      <c r="C408" s="29" t="s">
        <v>72</v>
      </c>
      <c r="D408" s="29" t="s">
        <v>151</v>
      </c>
      <c r="E408" s="29">
        <v>117313518</v>
      </c>
      <c r="F408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CL_OC_MEN_PRINT51_BLACK_117313518_50-52_(XL)</v>
      </c>
      <c r="G40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50-52 117313518 (Print51) (XL)</v>
      </c>
      <c r="H408" s="67">
        <v>11990</v>
      </c>
      <c r="I408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40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08" s="17"/>
      <c r="L408" s="5" t="s">
        <v>106</v>
      </c>
      <c r="M408" s="5"/>
      <c r="N408" s="5" t="s">
        <v>189</v>
      </c>
      <c r="O408" s="2" t="s">
        <v>70</v>
      </c>
      <c r="P408" s="2" t="s">
        <v>65</v>
      </c>
      <c r="R408" s="2" t="s">
        <v>105</v>
      </c>
      <c r="S408" s="2" t="s">
        <v>118</v>
      </c>
      <c r="T408" s="2" t="s">
        <v>67</v>
      </c>
      <c r="U408" s="2">
        <v>47</v>
      </c>
      <c r="V408" s="4">
        <v>0.95</v>
      </c>
      <c r="W408" s="2" t="s">
        <v>365</v>
      </c>
      <c r="X408" s="17"/>
      <c r="Y408" s="16"/>
    </row>
    <row r="409" spans="1:25" s="2" customFormat="1" x14ac:dyDescent="0.35">
      <c r="A40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409" s="19" t="s">
        <v>340</v>
      </c>
      <c r="C409" s="29" t="s">
        <v>73</v>
      </c>
      <c r="D409" s="29" t="s">
        <v>152</v>
      </c>
      <c r="E409" s="29">
        <v>117313518</v>
      </c>
      <c r="F409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CL_OC_MEN_PRINT51_BLACK_117313518_52-54_(2XL)</v>
      </c>
      <c r="G40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52-54 117313518 (Print51) (2XL)</v>
      </c>
      <c r="H409" s="67">
        <v>11990</v>
      </c>
      <c r="I409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40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09" s="17"/>
      <c r="L409" s="5" t="s">
        <v>106</v>
      </c>
      <c r="M409" s="5"/>
      <c r="N409" s="5" t="s">
        <v>189</v>
      </c>
      <c r="O409" s="2" t="s">
        <v>70</v>
      </c>
      <c r="P409" s="2" t="s">
        <v>65</v>
      </c>
      <c r="R409" s="2" t="s">
        <v>105</v>
      </c>
      <c r="S409" s="2" t="s">
        <v>118</v>
      </c>
      <c r="T409" s="2" t="s">
        <v>67</v>
      </c>
      <c r="U409" s="2">
        <v>47</v>
      </c>
      <c r="V409" s="4">
        <v>0.95</v>
      </c>
      <c r="W409" s="2" t="s">
        <v>365</v>
      </c>
      <c r="X409" s="17"/>
      <c r="Y409" s="16"/>
    </row>
    <row r="410" spans="1:25" s="2" customFormat="1" x14ac:dyDescent="0.35">
      <c r="A41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410" s="19" t="s">
        <v>340</v>
      </c>
      <c r="C410" s="29" t="s">
        <v>74</v>
      </c>
      <c r="D410" s="29" t="s">
        <v>153</v>
      </c>
      <c r="E410" s="29">
        <v>117313518</v>
      </c>
      <c r="F410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CL_OC_MEN_PRINT51_BLACK_117313518_54-56_(3XL)</v>
      </c>
      <c r="G41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54-56 117313518 (Print51) (3XL)</v>
      </c>
      <c r="H410" s="67">
        <v>11990</v>
      </c>
      <c r="I410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41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10" s="17"/>
      <c r="L410" s="5" t="s">
        <v>106</v>
      </c>
      <c r="M410" s="5"/>
      <c r="N410" s="5" t="s">
        <v>189</v>
      </c>
      <c r="O410" s="2" t="s">
        <v>70</v>
      </c>
      <c r="P410" s="2" t="s">
        <v>65</v>
      </c>
      <c r="R410" s="2" t="s">
        <v>105</v>
      </c>
      <c r="S410" s="2" t="s">
        <v>118</v>
      </c>
      <c r="T410" s="2" t="s">
        <v>67</v>
      </c>
      <c r="U410" s="2">
        <v>47</v>
      </c>
      <c r="V410" s="4">
        <v>0.95</v>
      </c>
      <c r="W410" s="2" t="s">
        <v>365</v>
      </c>
      <c r="X410" s="17"/>
      <c r="Y410" s="16"/>
    </row>
    <row r="411" spans="1:25" s="2" customFormat="1" x14ac:dyDescent="0.35">
      <c r="A41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411" s="19" t="s">
        <v>340</v>
      </c>
      <c r="C411" s="29" t="s">
        <v>75</v>
      </c>
      <c r="D411" s="29">
        <v>56</v>
      </c>
      <c r="E411" s="29">
        <v>117313518</v>
      </c>
      <c r="F411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CL_OC_MEN_PRINT51_BLACK_117313518_56_(4XL)</v>
      </c>
      <c r="G41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 117313518 (Print51) (4XL)</v>
      </c>
      <c r="H411" s="67">
        <v>11990</v>
      </c>
      <c r="I411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41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11" s="17"/>
      <c r="L411" s="5" t="s">
        <v>106</v>
      </c>
      <c r="M411" s="5"/>
      <c r="N411" s="5" t="s">
        <v>189</v>
      </c>
      <c r="O411" s="2" t="s">
        <v>70</v>
      </c>
      <c r="P411" s="2" t="s">
        <v>65</v>
      </c>
      <c r="R411" s="2" t="s">
        <v>105</v>
      </c>
      <c r="S411" s="2" t="s">
        <v>118</v>
      </c>
      <c r="T411" s="2" t="s">
        <v>67</v>
      </c>
      <c r="U411" s="2">
        <v>47</v>
      </c>
      <c r="V411" s="4">
        <v>0.95</v>
      </c>
      <c r="W411" s="2" t="s">
        <v>365</v>
      </c>
      <c r="X411" s="17"/>
      <c r="Y411" s="16"/>
    </row>
    <row r="412" spans="1:25" s="2" customFormat="1" x14ac:dyDescent="0.35">
      <c r="A41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412" s="19" t="s">
        <v>340</v>
      </c>
      <c r="C412" s="29" t="s">
        <v>75</v>
      </c>
      <c r="D412" s="29">
        <v>58</v>
      </c>
      <c r="E412" s="29">
        <v>117313518</v>
      </c>
      <c r="F412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CL_OC_MEN_PRINT51_BLACK_117313518_58_(4XL)</v>
      </c>
      <c r="G41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58 117313518 (Print51) (4XL)</v>
      </c>
      <c r="H412" s="67">
        <v>11990</v>
      </c>
      <c r="I412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41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12" s="17"/>
      <c r="L412" s="5" t="s">
        <v>106</v>
      </c>
      <c r="M412" s="5"/>
      <c r="N412" s="5" t="s">
        <v>189</v>
      </c>
      <c r="O412" s="2" t="s">
        <v>70</v>
      </c>
      <c r="P412" s="2" t="s">
        <v>65</v>
      </c>
      <c r="R412" s="2" t="s">
        <v>105</v>
      </c>
      <c r="S412" s="2" t="s">
        <v>118</v>
      </c>
      <c r="T412" s="2" t="s">
        <v>67</v>
      </c>
      <c r="U412" s="2">
        <v>47</v>
      </c>
      <c r="V412" s="4">
        <v>0.95</v>
      </c>
      <c r="W412" s="2" t="s">
        <v>365</v>
      </c>
      <c r="X412" s="17"/>
      <c r="Y412" s="16"/>
    </row>
    <row r="413" spans="1:25" s="2" customFormat="1" x14ac:dyDescent="0.35">
      <c r="A41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413" s="19" t="s">
        <v>340</v>
      </c>
      <c r="C413" s="29" t="s">
        <v>75</v>
      </c>
      <c r="D413" s="29">
        <v>60</v>
      </c>
      <c r="E413" s="29">
        <v>117313518</v>
      </c>
      <c r="F413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CL_OC_MEN_PRINT51_BLACK_117313518_60_(4XL)</v>
      </c>
      <c r="G41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60 117313518 (Print51) (4XL)</v>
      </c>
      <c r="H413" s="67">
        <v>11990</v>
      </c>
      <c r="I413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41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13" s="17"/>
      <c r="L413" s="5" t="s">
        <v>106</v>
      </c>
      <c r="M413" s="5"/>
      <c r="N413" s="5" t="s">
        <v>189</v>
      </c>
      <c r="O413" s="2" t="s">
        <v>70</v>
      </c>
      <c r="P413" s="2" t="s">
        <v>65</v>
      </c>
      <c r="R413" s="2" t="s">
        <v>105</v>
      </c>
      <c r="S413" s="2" t="s">
        <v>118</v>
      </c>
      <c r="T413" s="2" t="s">
        <v>67</v>
      </c>
      <c r="U413" s="2">
        <v>47</v>
      </c>
      <c r="V413" s="4">
        <v>0.95</v>
      </c>
      <c r="W413" s="2" t="s">
        <v>365</v>
      </c>
      <c r="X413" s="17"/>
      <c r="Y413" s="16"/>
    </row>
    <row r="414" spans="1:25" s="2" customFormat="1" x14ac:dyDescent="0.35">
      <c r="A41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414" s="19" t="s">
        <v>340</v>
      </c>
      <c r="C414" s="29" t="s">
        <v>75</v>
      </c>
      <c r="D414" s="29">
        <v>62</v>
      </c>
      <c r="E414" s="29">
        <v>117313518</v>
      </c>
      <c r="F414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CL_OC_MEN_PRINT51_BLACK_117313518_62_(4XL)</v>
      </c>
      <c r="G41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62 117313518 (Print51) (4XL)</v>
      </c>
      <c r="H414" s="67">
        <v>11990</v>
      </c>
      <c r="I414" s="66">
        <f>_xlfn.XLOOKUP(B_m_02_SKU[[#This Row],[Kaspi_art_1]],'[1]finder 8 print'!$J:$J,'[1]finder 8 print'!$Q:$Q,"",0,1)*_xlfn.XLOOKUP(B_m_02_SKU[[#This Row],[MY_SIZE]],'[1]finder 8 print'!$A$7:$A$13,'[1]finder 8 print'!$C$7:$C$13,"",0,1)</f>
        <v>548.4</v>
      </c>
      <c r="J41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14" s="17"/>
      <c r="L414" s="5" t="s">
        <v>106</v>
      </c>
      <c r="M414" s="5"/>
      <c r="N414" s="5" t="s">
        <v>189</v>
      </c>
      <c r="O414" s="2" t="s">
        <v>70</v>
      </c>
      <c r="P414" s="2" t="s">
        <v>65</v>
      </c>
      <c r="R414" s="2" t="s">
        <v>105</v>
      </c>
      <c r="S414" s="2" t="s">
        <v>118</v>
      </c>
      <c r="T414" s="2" t="s">
        <v>67</v>
      </c>
      <c r="U414" s="2">
        <v>47</v>
      </c>
      <c r="V414" s="4">
        <v>0.95</v>
      </c>
      <c r="W414" s="2" t="s">
        <v>365</v>
      </c>
      <c r="X414" s="17"/>
      <c r="Y414" s="16"/>
    </row>
    <row r="415" spans="1:25" s="2" customFormat="1" x14ac:dyDescent="0.35">
      <c r="A41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415" s="19" t="s">
        <v>340</v>
      </c>
      <c r="C415" s="29" t="s">
        <v>68</v>
      </c>
      <c r="D415" s="29">
        <v>46</v>
      </c>
      <c r="E415" s="29">
        <v>110686476</v>
      </c>
      <c r="F415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CL_OC_MEN_PRINT51_BLACK_110686476_46_(L)</v>
      </c>
      <c r="G41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110686476 (Print51) (L)</v>
      </c>
      <c r="H415" s="67">
        <v>11990</v>
      </c>
      <c r="I415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41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15" s="17"/>
      <c r="L415" s="5" t="s">
        <v>106</v>
      </c>
      <c r="M415" s="5"/>
      <c r="N415" s="5" t="s">
        <v>189</v>
      </c>
      <c r="O415" s="2" t="s">
        <v>70</v>
      </c>
      <c r="P415" s="2" t="s">
        <v>65</v>
      </c>
      <c r="R415" s="2" t="s">
        <v>105</v>
      </c>
      <c r="S415" s="2" t="s">
        <v>118</v>
      </c>
      <c r="T415" s="2" t="s">
        <v>67</v>
      </c>
      <c r="U415" s="2">
        <v>47</v>
      </c>
      <c r="V415" s="4">
        <v>0.95</v>
      </c>
      <c r="W415" s="2" t="s">
        <v>365</v>
      </c>
      <c r="X415" s="17"/>
      <c r="Y415" s="16"/>
    </row>
    <row r="416" spans="1:25" s="2" customFormat="1" x14ac:dyDescent="0.35">
      <c r="A41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416" s="19" t="s">
        <v>340</v>
      </c>
      <c r="C416" s="29" t="s">
        <v>72</v>
      </c>
      <c r="D416" s="29">
        <v>48</v>
      </c>
      <c r="E416" s="29">
        <v>110686476</v>
      </c>
      <c r="F416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CL_OC_MEN_PRINT51_BLACK_110686476_48_(XL)</v>
      </c>
      <c r="G41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 110686476 (Print51) (XL)</v>
      </c>
      <c r="H416" s="67">
        <v>11990</v>
      </c>
      <c r="I416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41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16" s="17"/>
      <c r="L416" s="5" t="s">
        <v>106</v>
      </c>
      <c r="M416" s="5"/>
      <c r="N416" s="5" t="s">
        <v>189</v>
      </c>
      <c r="O416" s="2" t="s">
        <v>70</v>
      </c>
      <c r="P416" s="2" t="s">
        <v>65</v>
      </c>
      <c r="R416" s="2" t="s">
        <v>105</v>
      </c>
      <c r="S416" s="2" t="s">
        <v>118</v>
      </c>
      <c r="T416" s="2" t="s">
        <v>67</v>
      </c>
      <c r="U416" s="2">
        <v>47</v>
      </c>
      <c r="V416" s="4">
        <v>0.95</v>
      </c>
      <c r="W416" s="2" t="s">
        <v>365</v>
      </c>
      <c r="X416" s="17"/>
      <c r="Y416" s="16"/>
    </row>
    <row r="417" spans="1:25" s="2" customFormat="1" x14ac:dyDescent="0.35">
      <c r="A41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417" s="19" t="s">
        <v>340</v>
      </c>
      <c r="C417" s="29" t="s">
        <v>72</v>
      </c>
      <c r="D417" s="29">
        <v>50</v>
      </c>
      <c r="E417" s="29">
        <v>110686476</v>
      </c>
      <c r="F417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CL_OC_MEN_PRINT51_BLACK_110686476_50_(XL)</v>
      </c>
      <c r="G41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 110686476 (Print51) (XL)</v>
      </c>
      <c r="H417" s="67">
        <v>11990</v>
      </c>
      <c r="I417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41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17" s="17"/>
      <c r="L417" s="5" t="s">
        <v>106</v>
      </c>
      <c r="M417" s="5"/>
      <c r="N417" s="5" t="s">
        <v>189</v>
      </c>
      <c r="O417" s="2" t="s">
        <v>70</v>
      </c>
      <c r="P417" s="2" t="s">
        <v>65</v>
      </c>
      <c r="R417" s="2" t="s">
        <v>105</v>
      </c>
      <c r="S417" s="2" t="s">
        <v>118</v>
      </c>
      <c r="T417" s="2" t="s">
        <v>67</v>
      </c>
      <c r="U417" s="2">
        <v>47</v>
      </c>
      <c r="V417" s="4">
        <v>0.95</v>
      </c>
      <c r="W417" s="2" t="s">
        <v>365</v>
      </c>
      <c r="X417" s="17"/>
      <c r="Y417" s="16"/>
    </row>
    <row r="418" spans="1:25" s="2" customFormat="1" x14ac:dyDescent="0.35">
      <c r="A41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418" s="19" t="s">
        <v>340</v>
      </c>
      <c r="C418" s="29" t="s">
        <v>73</v>
      </c>
      <c r="D418" s="29">
        <v>52</v>
      </c>
      <c r="E418" s="29">
        <v>110686476</v>
      </c>
      <c r="F418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CL_OC_MEN_PRINT51_BLACK_110686476_52_(2XL)</v>
      </c>
      <c r="G41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 110686476 (Print51) (2XL)</v>
      </c>
      <c r="H418" s="67">
        <v>11990</v>
      </c>
      <c r="I418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41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18" s="17"/>
      <c r="L418" s="5" t="s">
        <v>106</v>
      </c>
      <c r="M418" s="5"/>
      <c r="N418" s="5" t="s">
        <v>189</v>
      </c>
      <c r="O418" s="2" t="s">
        <v>70</v>
      </c>
      <c r="P418" s="2" t="s">
        <v>65</v>
      </c>
      <c r="R418" s="2" t="s">
        <v>105</v>
      </c>
      <c r="S418" s="2" t="s">
        <v>118</v>
      </c>
      <c r="T418" s="2" t="s">
        <v>67</v>
      </c>
      <c r="U418" s="2">
        <v>47</v>
      </c>
      <c r="V418" s="4">
        <v>0.95</v>
      </c>
      <c r="W418" s="2" t="s">
        <v>365</v>
      </c>
      <c r="X418" s="17"/>
      <c r="Y418" s="16"/>
    </row>
    <row r="419" spans="1:25" s="2" customFormat="1" x14ac:dyDescent="0.35">
      <c r="A41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419" s="19" t="s">
        <v>340</v>
      </c>
      <c r="C419" s="29" t="s">
        <v>74</v>
      </c>
      <c r="D419" s="29">
        <v>54</v>
      </c>
      <c r="E419" s="29">
        <v>110686476</v>
      </c>
      <c r="F419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CL_OC_MEN_PRINT51_BLACK_110686476_54_(3XL)</v>
      </c>
      <c r="G41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 110686476 (Print51) (3XL)</v>
      </c>
      <c r="H419" s="67">
        <v>11990</v>
      </c>
      <c r="I419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41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19" s="17"/>
      <c r="L419" s="5" t="s">
        <v>106</v>
      </c>
      <c r="M419" s="5"/>
      <c r="N419" s="5" t="s">
        <v>189</v>
      </c>
      <c r="O419" s="2" t="s">
        <v>70</v>
      </c>
      <c r="P419" s="2" t="s">
        <v>65</v>
      </c>
      <c r="R419" s="2" t="s">
        <v>105</v>
      </c>
      <c r="S419" s="2" t="s">
        <v>118</v>
      </c>
      <c r="T419" s="2" t="s">
        <v>67</v>
      </c>
      <c r="U419" s="2">
        <v>47</v>
      </c>
      <c r="V419" s="4">
        <v>0.95</v>
      </c>
      <c r="W419" s="2" t="s">
        <v>365</v>
      </c>
      <c r="X419" s="17"/>
      <c r="Y419" s="16"/>
    </row>
    <row r="420" spans="1:25" s="2" customFormat="1" x14ac:dyDescent="0.35">
      <c r="A42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420" s="19" t="s">
        <v>340</v>
      </c>
      <c r="C420" s="29" t="s">
        <v>74</v>
      </c>
      <c r="D420" s="29">
        <v>56</v>
      </c>
      <c r="E420" s="29">
        <v>110686476</v>
      </c>
      <c r="F420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CL_OC_MEN_PRINT51_BLACK_110686476_56_(3XL)</v>
      </c>
      <c r="G42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 110686476 (Print51) (3XL)</v>
      </c>
      <c r="H420" s="67">
        <v>11990</v>
      </c>
      <c r="I420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42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20" s="17"/>
      <c r="L420" s="5" t="s">
        <v>106</v>
      </c>
      <c r="M420" s="5"/>
      <c r="N420" s="5" t="s">
        <v>189</v>
      </c>
      <c r="O420" s="2" t="s">
        <v>70</v>
      </c>
      <c r="P420" s="2" t="s">
        <v>65</v>
      </c>
      <c r="R420" s="2" t="s">
        <v>105</v>
      </c>
      <c r="S420" s="2" t="s">
        <v>118</v>
      </c>
      <c r="T420" s="2" t="s">
        <v>67</v>
      </c>
      <c r="U420" s="2">
        <v>47</v>
      </c>
      <c r="V420" s="4">
        <v>0.95</v>
      </c>
      <c r="W420" s="2" t="s">
        <v>365</v>
      </c>
      <c r="X420" s="17"/>
      <c r="Y420" s="16"/>
    </row>
    <row r="421" spans="1:25" s="2" customFormat="1" x14ac:dyDescent="0.35">
      <c r="A42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421" s="19" t="s">
        <v>340</v>
      </c>
      <c r="C421" s="29" t="s">
        <v>75</v>
      </c>
      <c r="D421" s="29">
        <v>58</v>
      </c>
      <c r="E421" s="29">
        <v>110686476</v>
      </c>
      <c r="F421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CL_OC_MEN_PRINT51_BLACK_110686476_58_(4XL)</v>
      </c>
      <c r="G42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58 110686476 (Print51) (4XL)</v>
      </c>
      <c r="H421" s="67">
        <v>11990</v>
      </c>
      <c r="I421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42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21" s="17"/>
      <c r="L421" s="5" t="s">
        <v>106</v>
      </c>
      <c r="M421" s="5"/>
      <c r="N421" s="5" t="s">
        <v>189</v>
      </c>
      <c r="O421" s="2" t="s">
        <v>70</v>
      </c>
      <c r="P421" s="2" t="s">
        <v>65</v>
      </c>
      <c r="R421" s="2" t="s">
        <v>105</v>
      </c>
      <c r="S421" s="2" t="s">
        <v>118</v>
      </c>
      <c r="T421" s="2" t="s">
        <v>67</v>
      </c>
      <c r="U421" s="2">
        <v>47</v>
      </c>
      <c r="V421" s="4">
        <v>0.95</v>
      </c>
      <c r="W421" s="2" t="s">
        <v>365</v>
      </c>
      <c r="X421" s="17"/>
      <c r="Y421" s="16"/>
    </row>
    <row r="422" spans="1:25" s="2" customFormat="1" x14ac:dyDescent="0.35">
      <c r="A42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422" s="19" t="s">
        <v>340</v>
      </c>
      <c r="C422" s="29" t="s">
        <v>75</v>
      </c>
      <c r="D422" s="29">
        <v>60</v>
      </c>
      <c r="E422" s="29">
        <v>110686476</v>
      </c>
      <c r="F422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CL_OC_MEN_PRINT51_BLACK_110686476_60_(4XL)</v>
      </c>
      <c r="G42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60 110686476 (Print51) (4XL)</v>
      </c>
      <c r="H422" s="67">
        <v>11990</v>
      </c>
      <c r="I422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42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22" s="17"/>
      <c r="L422" s="5" t="s">
        <v>106</v>
      </c>
      <c r="M422" s="5"/>
      <c r="N422" s="5" t="s">
        <v>189</v>
      </c>
      <c r="O422" s="2" t="s">
        <v>70</v>
      </c>
      <c r="P422" s="2" t="s">
        <v>65</v>
      </c>
      <c r="R422" s="2" t="s">
        <v>105</v>
      </c>
      <c r="S422" s="2" t="s">
        <v>118</v>
      </c>
      <c r="T422" s="2" t="s">
        <v>67</v>
      </c>
      <c r="U422" s="2">
        <v>47</v>
      </c>
      <c r="V422" s="4">
        <v>0.95</v>
      </c>
      <c r="W422" s="2" t="s">
        <v>365</v>
      </c>
      <c r="X422" s="17"/>
      <c r="Y422" s="16"/>
    </row>
    <row r="423" spans="1:25" s="2" customFormat="1" x14ac:dyDescent="0.35">
      <c r="A42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423" s="19" t="s">
        <v>340</v>
      </c>
      <c r="C423" s="29" t="s">
        <v>75</v>
      </c>
      <c r="D423" s="29">
        <v>62</v>
      </c>
      <c r="E423" s="29">
        <v>110686476</v>
      </c>
      <c r="F423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CL_OC_MEN_PRINT51_BLACK_110686476_62_(4XL)</v>
      </c>
      <c r="G42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62 110686476 (Print51) (4XL)</v>
      </c>
      <c r="H423" s="67">
        <v>11990</v>
      </c>
      <c r="I423" s="66">
        <f>_xlfn.XLOOKUP(B_m_02_SKU[[#This Row],[Kaspi_art_1]],'[1]finder 8 print'!$J:$J,'[1]finder 8 print'!$Q:$Q,"",0,1)*_xlfn.XLOOKUP(B_m_02_SKU[[#This Row],[MY_SIZE]],'[1]finder 8 print'!$A$7:$A$13,'[1]finder 8 print'!$C$7:$C$13,"",0,1)</f>
        <v>546.9</v>
      </c>
      <c r="J42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23" s="17"/>
      <c r="L423" s="5" t="s">
        <v>106</v>
      </c>
      <c r="M423" s="5"/>
      <c r="N423" s="5" t="s">
        <v>189</v>
      </c>
      <c r="O423" s="2" t="s">
        <v>70</v>
      </c>
      <c r="P423" s="2" t="s">
        <v>65</v>
      </c>
      <c r="R423" s="2" t="s">
        <v>105</v>
      </c>
      <c r="S423" s="2" t="s">
        <v>118</v>
      </c>
      <c r="T423" s="2" t="s">
        <v>67</v>
      </c>
      <c r="U423" s="2">
        <v>47</v>
      </c>
      <c r="V423" s="4">
        <v>0.95</v>
      </c>
      <c r="W423" s="2" t="s">
        <v>365</v>
      </c>
      <c r="X423" s="17"/>
      <c r="Y423" s="16"/>
    </row>
    <row r="424" spans="1:25" s="2" customFormat="1" x14ac:dyDescent="0.35">
      <c r="A42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CL_OC_MEN_PRINT51_BLACK_M</v>
      </c>
      <c r="B424" s="19" t="s">
        <v>340</v>
      </c>
      <c r="C424" s="29" t="s">
        <v>66</v>
      </c>
      <c r="D424" s="17" t="s">
        <v>148</v>
      </c>
      <c r="E424" s="29">
        <v>116515378</v>
      </c>
      <c r="F424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CL_OC_MEN_PRINT51_BLACK_116515378_44-46_(M)</v>
      </c>
      <c r="G42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44-46 116515378 (Print51) (M)</v>
      </c>
      <c r="H424" s="67">
        <v>11990</v>
      </c>
      <c r="I424" s="66">
        <f>_xlfn.XLOOKUP(B_m_02_SKU[[#This Row],[Kaspi_art_1]],'[1]finder 8 print'!$J:$J,'[1]finder 8 print'!$Q:$Q,"",0,1)*_xlfn.XLOOKUP(B_m_02_SKU[[#This Row],[MY_SIZE]],'[1]finder 8 print'!$A$7:$A$13,'[1]finder 8 print'!$C$7:$C$13,"",0,1)</f>
        <v>368.09999999999997</v>
      </c>
      <c r="J42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24" s="17"/>
      <c r="L424" s="5" t="s">
        <v>106</v>
      </c>
      <c r="M424" s="5"/>
      <c r="N424" s="5" t="s">
        <v>189</v>
      </c>
      <c r="O424" s="2" t="s">
        <v>70</v>
      </c>
      <c r="P424" s="2" t="s">
        <v>65</v>
      </c>
      <c r="R424" s="2" t="s">
        <v>105</v>
      </c>
      <c r="S424" s="2" t="s">
        <v>118</v>
      </c>
      <c r="T424" s="2" t="s">
        <v>67</v>
      </c>
      <c r="U424" s="2">
        <v>47</v>
      </c>
      <c r="V424" s="4">
        <v>0.95</v>
      </c>
      <c r="W424" s="2" t="s">
        <v>365</v>
      </c>
      <c r="X424" s="17"/>
      <c r="Y424" s="16"/>
    </row>
    <row r="425" spans="1:25" s="2" customFormat="1" x14ac:dyDescent="0.35">
      <c r="A42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425" s="19" t="s">
        <v>340</v>
      </c>
      <c r="C425" s="29" t="s">
        <v>68</v>
      </c>
      <c r="D425" s="17" t="s">
        <v>149</v>
      </c>
      <c r="E425" s="29">
        <v>116515378</v>
      </c>
      <c r="F425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CL_OC_MEN_PRINT51_BLACK_116515378_46-48_(L)</v>
      </c>
      <c r="G42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46-48 116515378 (Print51) (L)</v>
      </c>
      <c r="H425" s="67">
        <v>11990</v>
      </c>
      <c r="I425" s="66">
        <f>_xlfn.XLOOKUP(B_m_02_SKU[[#This Row],[Kaspi_art_1]],'[1]finder 8 print'!$J:$J,'[1]finder 8 print'!$Q:$Q,"",0,1)*_xlfn.XLOOKUP(B_m_02_SKU[[#This Row],[MY_SIZE]],'[1]finder 8 print'!$A$7:$A$13,'[1]finder 8 print'!$C$7:$C$13,"",0,1)</f>
        <v>368.09999999999997</v>
      </c>
      <c r="J42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25" s="17"/>
      <c r="L425" s="5" t="s">
        <v>106</v>
      </c>
      <c r="M425" s="5"/>
      <c r="N425" s="5" t="s">
        <v>189</v>
      </c>
      <c r="O425" s="2" t="s">
        <v>70</v>
      </c>
      <c r="P425" s="2" t="s">
        <v>65</v>
      </c>
      <c r="R425" s="2" t="s">
        <v>105</v>
      </c>
      <c r="S425" s="2" t="s">
        <v>118</v>
      </c>
      <c r="T425" s="2" t="s">
        <v>67</v>
      </c>
      <c r="U425" s="2">
        <v>47</v>
      </c>
      <c r="V425" s="4">
        <v>0.95</v>
      </c>
      <c r="W425" s="2" t="s">
        <v>365</v>
      </c>
      <c r="X425" s="17"/>
      <c r="Y425" s="16"/>
    </row>
    <row r="426" spans="1:25" s="2" customFormat="1" x14ac:dyDescent="0.35">
      <c r="A42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426" s="19" t="s">
        <v>340</v>
      </c>
      <c r="C426" s="29" t="s">
        <v>72</v>
      </c>
      <c r="D426" s="17" t="s">
        <v>150</v>
      </c>
      <c r="E426" s="29">
        <v>116515378</v>
      </c>
      <c r="F426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CL_OC_MEN_PRINT51_BLACK_116515378_48-50_(XL)</v>
      </c>
      <c r="G42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48-50 116515378 (Print51) (XL)</v>
      </c>
      <c r="H426" s="67">
        <v>11990</v>
      </c>
      <c r="I426" s="66">
        <f>_xlfn.XLOOKUP(B_m_02_SKU[[#This Row],[Kaspi_art_1]],'[1]finder 8 print'!$J:$J,'[1]finder 8 print'!$Q:$Q,"",0,1)*_xlfn.XLOOKUP(B_m_02_SKU[[#This Row],[MY_SIZE]],'[1]finder 8 print'!$A$7:$A$13,'[1]finder 8 print'!$C$7:$C$13,"",0,1)</f>
        <v>368.09999999999997</v>
      </c>
      <c r="J42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26" s="17"/>
      <c r="L426" s="5" t="s">
        <v>106</v>
      </c>
      <c r="M426" s="5"/>
      <c r="N426" s="5" t="s">
        <v>189</v>
      </c>
      <c r="O426" s="2" t="s">
        <v>70</v>
      </c>
      <c r="P426" s="2" t="s">
        <v>65</v>
      </c>
      <c r="R426" s="2" t="s">
        <v>105</v>
      </c>
      <c r="S426" s="2" t="s">
        <v>118</v>
      </c>
      <c r="T426" s="2" t="s">
        <v>67</v>
      </c>
      <c r="U426" s="2">
        <v>47</v>
      </c>
      <c r="V426" s="4">
        <v>0.95</v>
      </c>
      <c r="W426" s="2" t="s">
        <v>365</v>
      </c>
      <c r="X426" s="17"/>
      <c r="Y426" s="16"/>
    </row>
    <row r="427" spans="1:25" s="2" customFormat="1" x14ac:dyDescent="0.35">
      <c r="A42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427" s="19" t="s">
        <v>340</v>
      </c>
      <c r="C427" s="29" t="s">
        <v>72</v>
      </c>
      <c r="D427" s="17" t="s">
        <v>151</v>
      </c>
      <c r="E427" s="29">
        <v>116515378</v>
      </c>
      <c r="F427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CL_OC_MEN_PRINT51_BLACK_116515378_50-52_(XL)</v>
      </c>
      <c r="G42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50-52 116515378 (Print51) (XL)</v>
      </c>
      <c r="H427" s="67">
        <v>11990</v>
      </c>
      <c r="I427" s="66">
        <f>_xlfn.XLOOKUP(B_m_02_SKU[[#This Row],[Kaspi_art_1]],'[1]finder 8 print'!$J:$J,'[1]finder 8 print'!$Q:$Q,"",0,1)*_xlfn.XLOOKUP(B_m_02_SKU[[#This Row],[MY_SIZE]],'[1]finder 8 print'!$A$7:$A$13,'[1]finder 8 print'!$C$7:$C$13,"",0,1)</f>
        <v>368.09999999999997</v>
      </c>
      <c r="J42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27" s="17"/>
      <c r="L427" s="5" t="s">
        <v>106</v>
      </c>
      <c r="M427" s="5"/>
      <c r="N427" s="5" t="s">
        <v>189</v>
      </c>
      <c r="O427" s="2" t="s">
        <v>70</v>
      </c>
      <c r="P427" s="2" t="s">
        <v>65</v>
      </c>
      <c r="R427" s="2" t="s">
        <v>105</v>
      </c>
      <c r="S427" s="2" t="s">
        <v>118</v>
      </c>
      <c r="T427" s="2" t="s">
        <v>67</v>
      </c>
      <c r="U427" s="2">
        <v>47</v>
      </c>
      <c r="V427" s="4">
        <v>0.95</v>
      </c>
      <c r="W427" s="2" t="s">
        <v>365</v>
      </c>
      <c r="X427" s="17"/>
      <c r="Y427" s="16"/>
    </row>
    <row r="428" spans="1:25" s="2" customFormat="1" x14ac:dyDescent="0.35">
      <c r="A42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428" s="19" t="s">
        <v>340</v>
      </c>
      <c r="C428" s="29" t="s">
        <v>73</v>
      </c>
      <c r="D428" s="17" t="s">
        <v>152</v>
      </c>
      <c r="E428" s="29">
        <v>116515378</v>
      </c>
      <c r="F428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CL_OC_MEN_PRINT51_BLACK_116515378_52-54_(2XL)</v>
      </c>
      <c r="G42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52-54 116515378 (Print51) (2XL)</v>
      </c>
      <c r="H428" s="67">
        <v>11990</v>
      </c>
      <c r="I428" s="66">
        <f>_xlfn.XLOOKUP(B_m_02_SKU[[#This Row],[Kaspi_art_1]],'[1]finder 8 print'!$J:$J,'[1]finder 8 print'!$Q:$Q,"",0,1)*_xlfn.XLOOKUP(B_m_02_SKU[[#This Row],[MY_SIZE]],'[1]finder 8 print'!$A$7:$A$13,'[1]finder 8 print'!$C$7:$C$13,"",0,1)</f>
        <v>368.09999999999997</v>
      </c>
      <c r="J42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28" s="17"/>
      <c r="L428" s="5" t="s">
        <v>106</v>
      </c>
      <c r="M428" s="5"/>
      <c r="N428" s="5" t="s">
        <v>189</v>
      </c>
      <c r="O428" s="2" t="s">
        <v>70</v>
      </c>
      <c r="P428" s="2" t="s">
        <v>65</v>
      </c>
      <c r="R428" s="2" t="s">
        <v>105</v>
      </c>
      <c r="S428" s="2" t="s">
        <v>118</v>
      </c>
      <c r="T428" s="2" t="s">
        <v>67</v>
      </c>
      <c r="U428" s="2">
        <v>47</v>
      </c>
      <c r="V428" s="4">
        <v>0.95</v>
      </c>
      <c r="W428" s="2" t="s">
        <v>365</v>
      </c>
      <c r="X428" s="17"/>
      <c r="Y428" s="16"/>
    </row>
    <row r="429" spans="1:25" s="2" customFormat="1" x14ac:dyDescent="0.35">
      <c r="A42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429" s="19" t="s">
        <v>340</v>
      </c>
      <c r="C429" s="29" t="s">
        <v>74</v>
      </c>
      <c r="D429" s="17" t="s">
        <v>153</v>
      </c>
      <c r="E429" s="29">
        <v>116515378</v>
      </c>
      <c r="F429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CL_OC_MEN_PRINT51_BLACK_116515378_54-56_(3XL)</v>
      </c>
      <c r="G42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54-56 116515378 (Print51) (3XL)</v>
      </c>
      <c r="H429" s="67">
        <v>11990</v>
      </c>
      <c r="I429" s="66">
        <f>_xlfn.XLOOKUP(B_m_02_SKU[[#This Row],[Kaspi_art_1]],'[1]finder 8 print'!$J:$J,'[1]finder 8 print'!$Q:$Q,"",0,1)*_xlfn.XLOOKUP(B_m_02_SKU[[#This Row],[MY_SIZE]],'[1]finder 8 print'!$A$7:$A$13,'[1]finder 8 print'!$C$7:$C$13,"",0,1)</f>
        <v>368.09999999999997</v>
      </c>
      <c r="J42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29" s="17"/>
      <c r="L429" s="5" t="s">
        <v>106</v>
      </c>
      <c r="M429" s="5"/>
      <c r="N429" s="5" t="s">
        <v>189</v>
      </c>
      <c r="O429" s="2" t="s">
        <v>70</v>
      </c>
      <c r="P429" s="2" t="s">
        <v>65</v>
      </c>
      <c r="R429" s="2" t="s">
        <v>105</v>
      </c>
      <c r="S429" s="2" t="s">
        <v>118</v>
      </c>
      <c r="T429" s="2" t="s">
        <v>67</v>
      </c>
      <c r="U429" s="2">
        <v>47</v>
      </c>
      <c r="V429" s="4">
        <v>0.95</v>
      </c>
      <c r="W429" s="2" t="s">
        <v>365</v>
      </c>
      <c r="X429" s="17"/>
      <c r="Y429" s="16"/>
    </row>
    <row r="430" spans="1:25" s="2" customFormat="1" x14ac:dyDescent="0.35">
      <c r="A43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430" s="19"/>
      <c r="C430" s="29"/>
      <c r="D430" s="29"/>
      <c r="E430" s="17" t="str">
        <f>_xlfn.XLOOKUP(B_m_02_SKU[[#This Row],[SKU_key]],[2]!ORder16.6.25334549[SKU_key],[2]!ORder16.6.25334549[Artikul
kaspi],"",0,1)</f>
        <v/>
      </c>
      <c r="F430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43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430" s="67"/>
      <c r="I430" s="66"/>
      <c r="J43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430" s="17"/>
      <c r="L430" s="5"/>
      <c r="M430" s="5"/>
      <c r="N430" s="5"/>
      <c r="V430" s="4"/>
      <c r="W430" s="2" t="s">
        <v>365</v>
      </c>
      <c r="X430" s="17"/>
      <c r="Y430" s="16"/>
    </row>
    <row r="431" spans="1:25" s="2" customFormat="1" x14ac:dyDescent="0.35">
      <c r="A43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431" s="19" t="s">
        <v>340</v>
      </c>
      <c r="C431" s="29" t="s">
        <v>68</v>
      </c>
      <c r="D431" s="17">
        <v>46</v>
      </c>
      <c r="E431" s="29">
        <v>109953056</v>
      </c>
      <c r="F431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CL_OC_MEN_PRINT51_BLACK_109953056_46_(L)</v>
      </c>
      <c r="G43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109953056 (Print51) (L)</v>
      </c>
      <c r="H431" s="67">
        <v>11990</v>
      </c>
      <c r="I431" s="66">
        <f>_xlfn.XLOOKUP(B_m_02_SKU[[#This Row],[Kaspi_art_1]],'[1]finder 8 print'!$J:$J,'[1]finder 8 print'!$Q:$Q,"",0,1)*_xlfn.XLOOKUP(B_m_02_SKU[[#This Row],[MY_SIZE]],'[1]finder 8 print'!$A$7:$A$13,'[1]finder 8 print'!$C$7:$C$13,"",0,1)</f>
        <v>366.59999999999997</v>
      </c>
      <c r="J43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31" s="17"/>
      <c r="L431" s="5" t="s">
        <v>106</v>
      </c>
      <c r="M431" s="5"/>
      <c r="N431" s="5" t="s">
        <v>189</v>
      </c>
      <c r="O431" s="2" t="s">
        <v>70</v>
      </c>
      <c r="P431" s="2" t="s">
        <v>65</v>
      </c>
      <c r="R431" s="2" t="s">
        <v>105</v>
      </c>
      <c r="S431" s="2" t="s">
        <v>118</v>
      </c>
      <c r="T431" s="2" t="s">
        <v>67</v>
      </c>
      <c r="U431" s="2">
        <v>47</v>
      </c>
      <c r="V431" s="4">
        <v>0.95</v>
      </c>
      <c r="W431" s="2" t="s">
        <v>365</v>
      </c>
      <c r="X431" s="17"/>
      <c r="Y431" s="16"/>
    </row>
    <row r="432" spans="1:25" s="2" customFormat="1" x14ac:dyDescent="0.35">
      <c r="A43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432" s="19"/>
      <c r="C432" s="29"/>
      <c r="D432" s="29"/>
      <c r="E432" s="17" t="str">
        <f>_xlfn.XLOOKUP(B_m_02_SKU[[#This Row],[SKU_key]],[2]!ORder16.6.25334549[SKU_key],[2]!ORder16.6.25334549[Artikul
kaspi],"",0,1)</f>
        <v/>
      </c>
      <c r="F432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43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432" s="67"/>
      <c r="I432" s="66"/>
      <c r="J43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432" s="17"/>
      <c r="L432" s="5"/>
      <c r="M432" s="5"/>
      <c r="N432" s="5"/>
      <c r="V432" s="4"/>
      <c r="W432" s="2" t="s">
        <v>365</v>
      </c>
      <c r="X432" s="17"/>
      <c r="Y432" s="16"/>
    </row>
    <row r="433" spans="1:25" s="2" customFormat="1" x14ac:dyDescent="0.35">
      <c r="A43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433" s="19" t="s">
        <v>340</v>
      </c>
      <c r="C433" s="29" t="s">
        <v>72</v>
      </c>
      <c r="D433" s="17">
        <v>48</v>
      </c>
      <c r="E433" s="29">
        <v>117193721</v>
      </c>
      <c r="F433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CL_OC_MEN_PRINT51_BLACK_117193721_48_(XL)</v>
      </c>
      <c r="G43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 117193721 (Print51) (XL)</v>
      </c>
      <c r="H433" s="67">
        <v>11990</v>
      </c>
      <c r="I433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43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33" s="17"/>
      <c r="L433" s="5" t="s">
        <v>106</v>
      </c>
      <c r="M433" s="5"/>
      <c r="N433" s="5" t="s">
        <v>189</v>
      </c>
      <c r="O433" s="2" t="s">
        <v>70</v>
      </c>
      <c r="P433" s="2" t="s">
        <v>65</v>
      </c>
      <c r="R433" s="2" t="s">
        <v>105</v>
      </c>
      <c r="S433" s="2" t="s">
        <v>118</v>
      </c>
      <c r="T433" s="2" t="s">
        <v>67</v>
      </c>
      <c r="U433" s="2">
        <v>47</v>
      </c>
      <c r="V433" s="4">
        <v>0.95</v>
      </c>
      <c r="W433" s="2" t="s">
        <v>365</v>
      </c>
      <c r="X433" s="17"/>
      <c r="Y433" s="16"/>
    </row>
    <row r="434" spans="1:25" s="2" customFormat="1" x14ac:dyDescent="0.35">
      <c r="A43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434" s="19" t="s">
        <v>340</v>
      </c>
      <c r="C434" s="29" t="s">
        <v>72</v>
      </c>
      <c r="D434" s="17">
        <v>50</v>
      </c>
      <c r="E434" s="29">
        <v>117193721</v>
      </c>
      <c r="F434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CL_OC_MEN_PRINT51_BLACK_117193721_50_(XL)</v>
      </c>
      <c r="G43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50 117193721 (Print51) (XL)</v>
      </c>
      <c r="H434" s="67">
        <v>11990</v>
      </c>
      <c r="I434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43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34" s="17"/>
      <c r="L434" s="5" t="s">
        <v>106</v>
      </c>
      <c r="M434" s="5"/>
      <c r="N434" s="5" t="s">
        <v>189</v>
      </c>
      <c r="O434" s="2" t="s">
        <v>70</v>
      </c>
      <c r="P434" s="2" t="s">
        <v>65</v>
      </c>
      <c r="R434" s="2" t="s">
        <v>105</v>
      </c>
      <c r="S434" s="2" t="s">
        <v>118</v>
      </c>
      <c r="T434" s="2" t="s">
        <v>67</v>
      </c>
      <c r="U434" s="2">
        <v>47</v>
      </c>
      <c r="V434" s="4">
        <v>0.95</v>
      </c>
      <c r="W434" s="2" t="s">
        <v>365</v>
      </c>
      <c r="X434" s="17"/>
      <c r="Y434" s="16"/>
    </row>
    <row r="435" spans="1:25" s="2" customFormat="1" x14ac:dyDescent="0.35">
      <c r="A43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435" s="19" t="s">
        <v>340</v>
      </c>
      <c r="C435" s="29" t="s">
        <v>73</v>
      </c>
      <c r="D435" s="17">
        <v>52</v>
      </c>
      <c r="E435" s="29">
        <v>117193721</v>
      </c>
      <c r="F435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CL_OC_MEN_PRINT51_BLACK_117193721_52_(2XL)</v>
      </c>
      <c r="G43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52 117193721 (Print51) (2XL)</v>
      </c>
      <c r="H435" s="67">
        <v>11990</v>
      </c>
      <c r="I435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43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35" s="17"/>
      <c r="L435" s="5" t="s">
        <v>106</v>
      </c>
      <c r="M435" s="5"/>
      <c r="N435" s="5" t="s">
        <v>189</v>
      </c>
      <c r="O435" s="2" t="s">
        <v>70</v>
      </c>
      <c r="P435" s="2" t="s">
        <v>65</v>
      </c>
      <c r="R435" s="2" t="s">
        <v>105</v>
      </c>
      <c r="S435" s="2" t="s">
        <v>118</v>
      </c>
      <c r="T435" s="2" t="s">
        <v>67</v>
      </c>
      <c r="U435" s="2">
        <v>47</v>
      </c>
      <c r="V435" s="4">
        <v>0.95</v>
      </c>
      <c r="W435" s="2" t="s">
        <v>365</v>
      </c>
      <c r="X435" s="17"/>
      <c r="Y435" s="16"/>
    </row>
    <row r="436" spans="1:25" s="2" customFormat="1" x14ac:dyDescent="0.35">
      <c r="A43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436" s="19" t="s">
        <v>340</v>
      </c>
      <c r="C436" s="29" t="s">
        <v>74</v>
      </c>
      <c r="D436" s="17">
        <v>54</v>
      </c>
      <c r="E436" s="29">
        <v>117193721</v>
      </c>
      <c r="F436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CL_OC_MEN_PRINT51_BLACK_117193721_54_(3XL)</v>
      </c>
      <c r="G43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54 117193721 (Print51) (3XL)</v>
      </c>
      <c r="H436" s="67">
        <v>11990</v>
      </c>
      <c r="I436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43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36" s="17"/>
      <c r="L436" s="5" t="s">
        <v>106</v>
      </c>
      <c r="M436" s="5"/>
      <c r="N436" s="5" t="s">
        <v>189</v>
      </c>
      <c r="O436" s="2" t="s">
        <v>70</v>
      </c>
      <c r="P436" s="2" t="s">
        <v>65</v>
      </c>
      <c r="R436" s="2" t="s">
        <v>105</v>
      </c>
      <c r="S436" s="2" t="s">
        <v>118</v>
      </c>
      <c r="T436" s="2" t="s">
        <v>67</v>
      </c>
      <c r="U436" s="2">
        <v>47</v>
      </c>
      <c r="V436" s="4">
        <v>0.95</v>
      </c>
      <c r="W436" s="2" t="s">
        <v>365</v>
      </c>
      <c r="X436" s="17"/>
      <c r="Y436" s="16"/>
    </row>
    <row r="437" spans="1:25" s="2" customFormat="1" x14ac:dyDescent="0.35">
      <c r="A43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CL_OC_MEN_PRINT51_BLACK_3XL</v>
      </c>
      <c r="B437" s="19" t="s">
        <v>340</v>
      </c>
      <c r="C437" s="29" t="s">
        <v>74</v>
      </c>
      <c r="D437" s="17">
        <v>56</v>
      </c>
      <c r="E437" s="29">
        <v>117193721</v>
      </c>
      <c r="F437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CL_OC_MEN_PRINT51_BLACK_117193721_56_(3XL)</v>
      </c>
      <c r="G43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56 117193721 (Print51) (3XL)</v>
      </c>
      <c r="H437" s="67">
        <v>11990</v>
      </c>
      <c r="I437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43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37" s="17"/>
      <c r="L437" s="5" t="s">
        <v>106</v>
      </c>
      <c r="M437" s="5"/>
      <c r="N437" s="5" t="s">
        <v>189</v>
      </c>
      <c r="O437" s="2" t="s">
        <v>70</v>
      </c>
      <c r="P437" s="2" t="s">
        <v>65</v>
      </c>
      <c r="R437" s="2" t="s">
        <v>105</v>
      </c>
      <c r="S437" s="2" t="s">
        <v>118</v>
      </c>
      <c r="T437" s="2" t="s">
        <v>67</v>
      </c>
      <c r="U437" s="2">
        <v>47</v>
      </c>
      <c r="V437" s="4">
        <v>0.95</v>
      </c>
      <c r="W437" s="2" t="s">
        <v>365</v>
      </c>
      <c r="X437" s="17"/>
      <c r="Y437" s="16"/>
    </row>
    <row r="438" spans="1:25" s="2" customFormat="1" x14ac:dyDescent="0.35">
      <c r="A43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438" s="19" t="s">
        <v>340</v>
      </c>
      <c r="C438" s="29" t="s">
        <v>75</v>
      </c>
      <c r="D438" s="17">
        <v>58</v>
      </c>
      <c r="E438" s="29">
        <v>117193721</v>
      </c>
      <c r="F438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CL_OC_MEN_PRINT51_BLACK_117193721_58_(4XL)</v>
      </c>
      <c r="G43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58 117193721 (Print51) (4XL)</v>
      </c>
      <c r="H438" s="67">
        <v>11990</v>
      </c>
      <c r="I438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43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38" s="17"/>
      <c r="L438" s="5" t="s">
        <v>106</v>
      </c>
      <c r="M438" s="5"/>
      <c r="N438" s="5" t="s">
        <v>189</v>
      </c>
      <c r="O438" s="2" t="s">
        <v>70</v>
      </c>
      <c r="P438" s="2" t="s">
        <v>65</v>
      </c>
      <c r="R438" s="2" t="s">
        <v>105</v>
      </c>
      <c r="S438" s="2" t="s">
        <v>118</v>
      </c>
      <c r="T438" s="2" t="s">
        <v>67</v>
      </c>
      <c r="U438" s="2">
        <v>47</v>
      </c>
      <c r="V438" s="4">
        <v>0.95</v>
      </c>
      <c r="W438" s="2" t="s">
        <v>365</v>
      </c>
      <c r="X438" s="17"/>
      <c r="Y438" s="16"/>
    </row>
    <row r="439" spans="1:25" s="2" customFormat="1" x14ac:dyDescent="0.35">
      <c r="A439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439" s="19" t="s">
        <v>340</v>
      </c>
      <c r="C439" s="29" t="s">
        <v>75</v>
      </c>
      <c r="D439" s="17">
        <v>62</v>
      </c>
      <c r="E439" s="29">
        <v>117193721</v>
      </c>
      <c r="F439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CL_OC_MEN_PRINT51_BLACK_117193721_62_(4XL)</v>
      </c>
      <c r="G439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62 117193721 (Print51) (4XL)</v>
      </c>
      <c r="H439" s="67">
        <v>11990</v>
      </c>
      <c r="I439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439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39" s="17"/>
      <c r="L439" s="5" t="s">
        <v>106</v>
      </c>
      <c r="M439" s="5"/>
      <c r="N439" s="5" t="s">
        <v>189</v>
      </c>
      <c r="O439" s="2" t="s">
        <v>70</v>
      </c>
      <c r="P439" s="2" t="s">
        <v>65</v>
      </c>
      <c r="R439" s="2" t="s">
        <v>105</v>
      </c>
      <c r="S439" s="2" t="s">
        <v>118</v>
      </c>
      <c r="T439" s="2" t="s">
        <v>67</v>
      </c>
      <c r="U439" s="2">
        <v>47</v>
      </c>
      <c r="V439" s="4">
        <v>0.95</v>
      </c>
      <c r="W439" s="2" t="s">
        <v>365</v>
      </c>
      <c r="X439" s="17"/>
      <c r="Y439" s="16"/>
    </row>
    <row r="440" spans="1:25" s="2" customFormat="1" x14ac:dyDescent="0.35">
      <c r="A440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440" s="19" t="s">
        <v>340</v>
      </c>
      <c r="C440" s="29" t="s">
        <v>75</v>
      </c>
      <c r="D440" s="17">
        <v>64</v>
      </c>
      <c r="E440" s="29">
        <v>117193721</v>
      </c>
      <c r="F440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CL_OC_MEN_PRINT51_BLACK_117193721_64_(4XL)</v>
      </c>
      <c r="G440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64 117193721 (Print51) (4XL)</v>
      </c>
      <c r="H440" s="67">
        <v>11990</v>
      </c>
      <c r="I440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440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40" s="17"/>
      <c r="L440" s="5" t="s">
        <v>106</v>
      </c>
      <c r="M440" s="5"/>
      <c r="N440" s="5" t="s">
        <v>189</v>
      </c>
      <c r="O440" s="2" t="s">
        <v>70</v>
      </c>
      <c r="P440" s="2" t="s">
        <v>65</v>
      </c>
      <c r="R440" s="2" t="s">
        <v>105</v>
      </c>
      <c r="S440" s="2" t="s">
        <v>118</v>
      </c>
      <c r="T440" s="2" t="s">
        <v>67</v>
      </c>
      <c r="U440" s="2">
        <v>47</v>
      </c>
      <c r="V440" s="4">
        <v>0.95</v>
      </c>
      <c r="W440" s="2" t="s">
        <v>365</v>
      </c>
      <c r="X440" s="17"/>
      <c r="Y440" s="16"/>
    </row>
    <row r="441" spans="1:25" s="2" customFormat="1" x14ac:dyDescent="0.35">
      <c r="A441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CL_OC_MEN_PRINT51_BLACK_4XL</v>
      </c>
      <c r="B441" s="19" t="s">
        <v>340</v>
      </c>
      <c r="C441" s="29" t="s">
        <v>75</v>
      </c>
      <c r="D441" s="17">
        <v>66</v>
      </c>
      <c r="E441" s="29">
        <v>117193721</v>
      </c>
      <c r="F441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CL_OC_MEN_PRINT51_BLACK_117193721_66_(4XL)</v>
      </c>
      <c r="G441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66 117193721 (Print51) (4XL)</v>
      </c>
      <c r="H441" s="67">
        <v>11990</v>
      </c>
      <c r="I441" s="66">
        <f>_xlfn.XLOOKUP(B_m_02_SKU[[#This Row],[Kaspi_art_1]],'[1]finder 8 print'!$J:$J,'[1]finder 8 print'!$Q:$Q,"",0,1)*_xlfn.XLOOKUP(B_m_02_SKU[[#This Row],[MY_SIZE]],'[1]finder 8 print'!$A$7:$A$13,'[1]finder 8 print'!$C$7:$C$13,"",0,1)</f>
        <v>366</v>
      </c>
      <c r="J441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41" s="17"/>
      <c r="L441" s="5" t="s">
        <v>106</v>
      </c>
      <c r="M441" s="5"/>
      <c r="N441" s="5" t="s">
        <v>189</v>
      </c>
      <c r="O441" s="2" t="s">
        <v>70</v>
      </c>
      <c r="P441" s="2" t="s">
        <v>65</v>
      </c>
      <c r="R441" s="2" t="s">
        <v>105</v>
      </c>
      <c r="S441" s="2" t="s">
        <v>118</v>
      </c>
      <c r="T441" s="2" t="s">
        <v>67</v>
      </c>
      <c r="U441" s="2">
        <v>47</v>
      </c>
      <c r="V441" s="4">
        <v>0.95</v>
      </c>
      <c r="W441" s="2" t="s">
        <v>365</v>
      </c>
      <c r="X441" s="17"/>
      <c r="Y441" s="16"/>
    </row>
    <row r="442" spans="1:25" s="2" customFormat="1" x14ac:dyDescent="0.35">
      <c r="A442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442" s="19"/>
      <c r="C442" s="29"/>
      <c r="D442" s="29"/>
      <c r="E442" s="17" t="str">
        <f>_xlfn.XLOOKUP(B_m_02_SKU[[#This Row],[SKU_key]],[2]!ORder16.6.25334549[SKU_key],[2]!ORder16.6.25334549[Artikul
kaspi],"",0,1)</f>
        <v/>
      </c>
      <c r="F442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442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442" s="67"/>
      <c r="I442" s="66"/>
      <c r="J442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442" s="17"/>
      <c r="L442" s="5"/>
      <c r="M442" s="5"/>
      <c r="N442" s="5"/>
      <c r="V442" s="4"/>
      <c r="W442" s="2" t="s">
        <v>365</v>
      </c>
      <c r="X442" s="17"/>
      <c r="Y442" s="16"/>
    </row>
    <row r="443" spans="1:25" s="2" customFormat="1" x14ac:dyDescent="0.35">
      <c r="A443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CL_OC_MEN_PRINT51_BLACK_2XL</v>
      </c>
      <c r="B443" s="19" t="s">
        <v>340</v>
      </c>
      <c r="C443" s="29" t="s">
        <v>73</v>
      </c>
      <c r="D443" s="17">
        <v>42</v>
      </c>
      <c r="E443" s="29">
        <v>109953157</v>
      </c>
      <c r="F443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CL_OC_MEN_PRINT51_BLACK_109953157_42_(2XL)</v>
      </c>
      <c r="G443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42 109953157 (Print51) (2XL)</v>
      </c>
      <c r="H443" s="67">
        <v>11990</v>
      </c>
      <c r="I443" s="66">
        <f>_xlfn.XLOOKUP(B_m_02_SKU[[#This Row],[Kaspi_art_1]],'[1]finder 8 print'!$J:$J,'[1]finder 8 print'!$Q:$Q,"",0,1)*_xlfn.XLOOKUP(B_m_02_SKU[[#This Row],[MY_SIZE]],'[1]finder 8 print'!$A$7:$A$13,'[1]finder 8 print'!$C$7:$C$13,"",0,1)</f>
        <v>365.4</v>
      </c>
      <c r="J443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43" s="17"/>
      <c r="L443" s="5" t="s">
        <v>106</v>
      </c>
      <c r="M443" s="5"/>
      <c r="N443" s="5" t="s">
        <v>189</v>
      </c>
      <c r="O443" s="2" t="s">
        <v>70</v>
      </c>
      <c r="P443" s="2" t="s">
        <v>65</v>
      </c>
      <c r="R443" s="2" t="s">
        <v>105</v>
      </c>
      <c r="S443" s="2" t="s">
        <v>118</v>
      </c>
      <c r="T443" s="2" t="s">
        <v>67</v>
      </c>
      <c r="U443" s="2">
        <v>47</v>
      </c>
      <c r="V443" s="4">
        <v>0.95</v>
      </c>
      <c r="W443" s="2" t="s">
        <v>365</v>
      </c>
      <c r="X443" s="17"/>
      <c r="Y443" s="16"/>
    </row>
    <row r="444" spans="1:25" s="2" customFormat="1" x14ac:dyDescent="0.35">
      <c r="A444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444" s="19"/>
      <c r="C444" s="29"/>
      <c r="D444" s="29"/>
      <c r="E444" s="17" t="str">
        <f>_xlfn.XLOOKUP(B_m_02_SKU[[#This Row],[SKU_key]],[2]!ORder16.6.25334549[SKU_key],[2]!ORder16.6.25334549[Artikul
kaspi],"",0,1)</f>
        <v/>
      </c>
      <c r="F444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444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444" s="67"/>
      <c r="I444" s="66"/>
      <c r="J444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444" s="17"/>
      <c r="L444" s="5"/>
      <c r="M444" s="5"/>
      <c r="N444" s="5"/>
      <c r="V444" s="4"/>
      <c r="W444" s="2" t="s">
        <v>365</v>
      </c>
      <c r="X444" s="17"/>
      <c r="Y444" s="16"/>
    </row>
    <row r="445" spans="1:25" s="2" customFormat="1" x14ac:dyDescent="0.35">
      <c r="A445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CL_OC_MEN_PRINT51_BLACK_XL</v>
      </c>
      <c r="B445" s="19" t="s">
        <v>340</v>
      </c>
      <c r="C445" s="29" t="s">
        <v>72</v>
      </c>
      <c r="D445" s="17">
        <v>48</v>
      </c>
      <c r="E445" s="29">
        <v>109953019</v>
      </c>
      <c r="F445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CL_OC_MEN_PRINT51_BLACK_109953019_48_(XL)</v>
      </c>
      <c r="G445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48 109953019 (Print51) (XL)</v>
      </c>
      <c r="H445" s="67">
        <v>11990</v>
      </c>
      <c r="I445" s="66">
        <f>_xlfn.XLOOKUP(B_m_02_SKU[[#This Row],[Kaspi_art_1]],'[1]finder 8 print'!$J:$J,'[1]finder 8 print'!$Q:$Q,"",0,1)*_xlfn.XLOOKUP(B_m_02_SKU[[#This Row],[MY_SIZE]],'[1]finder 8 print'!$A$7:$A$13,'[1]finder 8 print'!$C$7:$C$13,"",0,1)</f>
        <v>365.09999999999997</v>
      </c>
      <c r="J445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45" s="17"/>
      <c r="L445" s="5" t="s">
        <v>106</v>
      </c>
      <c r="M445" s="5"/>
      <c r="N445" s="5" t="s">
        <v>189</v>
      </c>
      <c r="O445" s="2" t="s">
        <v>70</v>
      </c>
      <c r="P445" s="2" t="s">
        <v>65</v>
      </c>
      <c r="R445" s="2" t="s">
        <v>105</v>
      </c>
      <c r="S445" s="2" t="s">
        <v>118</v>
      </c>
      <c r="T445" s="2" t="s">
        <v>67</v>
      </c>
      <c r="U445" s="2">
        <v>47</v>
      </c>
      <c r="V445" s="4">
        <v>0.95</v>
      </c>
      <c r="W445" s="2" t="s">
        <v>365</v>
      </c>
      <c r="X445" s="17"/>
      <c r="Y445" s="16"/>
    </row>
    <row r="446" spans="1:25" s="2" customFormat="1" x14ac:dyDescent="0.35">
      <c r="A446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446" s="19"/>
      <c r="C446" s="29"/>
      <c r="D446" s="29"/>
      <c r="E446" s="17" t="str">
        <f>_xlfn.XLOOKUP(B_m_02_SKU[[#This Row],[SKU_key]],[2]!ORder16.6.25334549[SKU_key],[2]!ORder16.6.25334549[Artikul
kaspi],"",0,1)</f>
        <v/>
      </c>
      <c r="F446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446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446" s="67"/>
      <c r="I446" s="66"/>
      <c r="J446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446" s="17"/>
      <c r="L446" s="5"/>
      <c r="M446" s="5"/>
      <c r="N446" s="5"/>
      <c r="V446" s="4"/>
      <c r="W446" s="2" t="s">
        <v>365</v>
      </c>
      <c r="X446" s="17"/>
      <c r="Y446" s="16"/>
    </row>
    <row r="447" spans="1:25" s="2" customFormat="1" x14ac:dyDescent="0.35">
      <c r="A447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>CL_OC_MEN_PRINT51_BLACK_L</v>
      </c>
      <c r="B447" s="19" t="s">
        <v>340</v>
      </c>
      <c r="C447" s="29" t="s">
        <v>68</v>
      </c>
      <c r="D447" s="17">
        <v>46</v>
      </c>
      <c r="E447" s="29">
        <v>109952859</v>
      </c>
      <c r="F447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>CL_OC_MEN_PRINT51_BLACK_109952859_46_(L)</v>
      </c>
      <c r="G447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Принт 5в1  черный мужской 46 109952859 (Print51) (L)</v>
      </c>
      <c r="H447" s="67">
        <v>11990</v>
      </c>
      <c r="I447" s="66">
        <f>_xlfn.XLOOKUP(B_m_02_SKU[[#This Row],[Kaspi_art_1]],'[1]finder 8 print'!$J:$J,'[1]finder 8 print'!$Q:$Q,"",0,1)*_xlfn.XLOOKUP(B_m_02_SKU[[#This Row],[MY_SIZE]],'[1]finder 8 print'!$A$7:$A$13,'[1]finder 8 print'!$C$7:$C$13,"",0,1)</f>
        <v>363.59999999999997</v>
      </c>
      <c r="J447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>CL_OC_MEN_PRINT51_BLACK</v>
      </c>
      <c r="K447" s="17"/>
      <c r="L447" s="5" t="s">
        <v>106</v>
      </c>
      <c r="M447" s="5"/>
      <c r="N447" s="5" t="s">
        <v>189</v>
      </c>
      <c r="O447" s="2" t="s">
        <v>70</v>
      </c>
      <c r="P447" s="2" t="s">
        <v>65</v>
      </c>
      <c r="R447" s="2" t="s">
        <v>105</v>
      </c>
      <c r="S447" s="2" t="s">
        <v>118</v>
      </c>
      <c r="T447" s="2" t="s">
        <v>67</v>
      </c>
      <c r="U447" s="2">
        <v>47</v>
      </c>
      <c r="V447" s="4">
        <v>0.95</v>
      </c>
      <c r="W447" s="2" t="s">
        <v>365</v>
      </c>
      <c r="X447" s="17"/>
      <c r="Y447" s="16"/>
    </row>
    <row r="448" spans="1:25" s="2" customFormat="1" x14ac:dyDescent="0.35">
      <c r="A448" s="19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Row],[MY_SIZE]],B_m_02_SKU[[#This Row],[Secondary]]))</f>
        <v/>
      </c>
      <c r="B448" s="19"/>
      <c r="C448" s="29"/>
      <c r="D448" s="29"/>
      <c r="E448" s="17" t="str">
        <f>_xlfn.XLOOKUP(B_m_02_SKU[[#This Row],[SKU_key]],[2]!ORder16.6.25334549[SKU_key],[2]!ORder16.6.25334549[Artikul
kaspi],"",0,1)</f>
        <v/>
      </c>
      <c r="F448" s="43" t="str">
        <f>UPPER(_xlfn.TEXTJOIN("_",TRUE,B_m_02_SKU[[#This Row],[Product_Type]],B_m_02_SKU[[#This Row],[Sub_Category]],B_m_02_SKU[[#This Row],[Brend]],B_m_02_SKU[[#This Row],[Gender]],B_m_02_SKU[[#This Row],[Model]],B_m_02_SKU[[#This Row],[Color]],B_m_02_SKU[[#This Row],[Kaspi_art_1]],B_m_02_SKU[[#This Row],[Size_kaspi]],IF(B_m_02_SKU[[#This Row],[MY_SIZE]]="","","("&amp;B_m_02_SKU[[#This Row],[MY_SIZE]]&amp;")"),B_m_02_SKU[[#This Row],[Secondary]]))</f>
        <v/>
      </c>
      <c r="G448" s="19" t="str">
        <f>_xlfn.TEXTJOIN(" ",TRUE,B_m_02_SKU[[#This Row],[Kaspi_name_core]],B_m_02_SKU[[#This Row],[Gender_RUS]],B_m_02_SKU[[#This Row],[Size_kaspi]],B_m_02_SKU[[#This Row],[Kaspi_art_1]],"("&amp;B_m_02_SKU[[#This Row],[Model]]&amp;")",IF(B_m_02_SKU[[#This Row],[MY_SIZE]]="","","("&amp;B_m_02_SKU[[#This Row],[MY_SIZE]]&amp;")"),B_m_02_SKU[[#This Row],[Secondary]])</f>
        <v>()</v>
      </c>
      <c r="H448" s="67"/>
      <c r="I448" s="66"/>
      <c r="J448" s="35" t="str">
        <f>UPPER(_xlfn.TEXTJOIN("_",TRUE,B_m_02_SKU[[#This Row],[Product_Type]],B_m_02_SKU[[#This Row],[Sub_Category]],B_m_02_SKU[[#This Row],[Brend]],B_m_02_SKU[[#This Row],[Gender]],B_m_02_SKU[[#This Row],[Model]],B_m_02_SKU[[#This Row],[Color]],))</f>
        <v/>
      </c>
      <c r="K448" s="17"/>
      <c r="L448" s="5"/>
      <c r="M448" s="5"/>
      <c r="N448" s="5"/>
      <c r="V448" s="4"/>
      <c r="W448" s="2" t="s">
        <v>365</v>
      </c>
      <c r="X448" s="17"/>
      <c r="Y448" s="16"/>
    </row>
    <row r="449" spans="2:12" x14ac:dyDescent="0.35">
      <c r="E449" s="2"/>
      <c r="F449" s="2"/>
      <c r="G449" s="16"/>
      <c r="H449" s="2"/>
      <c r="I449" s="2"/>
      <c r="J449" s="2"/>
      <c r="L449" s="2"/>
    </row>
    <row r="450" spans="2:12" x14ac:dyDescent="0.35">
      <c r="E450" s="2"/>
      <c r="F450" s="2"/>
      <c r="G450" s="16"/>
      <c r="H450" s="2"/>
      <c r="I450" s="2"/>
      <c r="J450" s="2"/>
      <c r="L450" s="2"/>
    </row>
    <row r="451" spans="2:12" x14ac:dyDescent="0.35">
      <c r="E451" s="2"/>
      <c r="F451" s="2"/>
      <c r="G451" s="16"/>
      <c r="H451" s="2"/>
      <c r="I451" s="2"/>
      <c r="J451" s="2"/>
      <c r="L451" s="2"/>
    </row>
    <row r="452" spans="2:12" x14ac:dyDescent="0.35">
      <c r="E452" s="2"/>
      <c r="F452" s="2"/>
      <c r="G452" s="16"/>
      <c r="H452" s="2"/>
      <c r="I452" s="2"/>
      <c r="J452" s="2"/>
      <c r="L452" s="2"/>
    </row>
    <row r="453" spans="2:12" x14ac:dyDescent="0.35">
      <c r="E453" s="2"/>
      <c r="F453" s="2"/>
      <c r="G453" s="16"/>
      <c r="H453" s="2"/>
      <c r="I453" s="2"/>
      <c r="J453" s="2"/>
      <c r="L453" s="2"/>
    </row>
    <row r="454" spans="2:12" x14ac:dyDescent="0.35">
      <c r="E454" s="2"/>
      <c r="F454" s="2"/>
      <c r="G454" s="16"/>
      <c r="H454" s="2"/>
      <c r="I454" s="2"/>
      <c r="J454" s="2"/>
      <c r="L454" s="2"/>
    </row>
    <row r="455" spans="2:12" x14ac:dyDescent="0.35">
      <c r="E455" s="2"/>
      <c r="F455" s="2"/>
      <c r="G455" s="16"/>
      <c r="H455" s="2"/>
      <c r="I455" s="2"/>
      <c r="J455" s="2"/>
      <c r="L455" s="2"/>
    </row>
    <row r="456" spans="2:12" x14ac:dyDescent="0.35">
      <c r="E456" s="2"/>
      <c r="F456" s="2"/>
      <c r="G456" s="16"/>
      <c r="H456" s="2"/>
      <c r="I456" s="2"/>
      <c r="J456" s="2"/>
      <c r="L456" s="2"/>
    </row>
    <row r="457" spans="2:12" x14ac:dyDescent="0.35">
      <c r="E457" s="2"/>
      <c r="F457" s="2" t="s">
        <v>353</v>
      </c>
      <c r="G457" s="16" t="s">
        <v>334</v>
      </c>
      <c r="H457" s="2" t="s">
        <v>335</v>
      </c>
      <c r="I457" s="2" t="s">
        <v>336</v>
      </c>
      <c r="J457" s="2" t="s">
        <v>333</v>
      </c>
      <c r="L457" s="2"/>
    </row>
    <row r="458" spans="2:12" x14ac:dyDescent="0.35">
      <c r="C458" s="40">
        <f>SUM(C459:C465)</f>
        <v>967</v>
      </c>
      <c r="D458" s="6">
        <f>SUM(D459:D465)</f>
        <v>0</v>
      </c>
      <c r="E458" s="2"/>
      <c r="F458" s="6">
        <f>SUM(F459:F465)</f>
        <v>967</v>
      </c>
      <c r="G458" s="6">
        <f t="shared" ref="G458:I458" si="0">SUM(G459:G465)</f>
        <v>900</v>
      </c>
      <c r="H458" s="6">
        <f t="shared" si="0"/>
        <v>67</v>
      </c>
      <c r="I458" s="6">
        <f t="shared" si="0"/>
        <v>0</v>
      </c>
      <c r="J458" s="6">
        <f>SUM(J459:J465)</f>
        <v>0</v>
      </c>
      <c r="L458" s="2"/>
    </row>
    <row r="459" spans="2:12" x14ac:dyDescent="0.35">
      <c r="B459" s="44" t="s">
        <v>71</v>
      </c>
      <c r="C459" s="41">
        <f t="shared" ref="C459:C465" si="1">F459-D459</f>
        <v>23</v>
      </c>
      <c r="F459" s="5">
        <f t="shared" ref="F459:F465" si="2">SUM(G459:I459)-J459</f>
        <v>23</v>
      </c>
      <c r="G459" s="38">
        <v>20</v>
      </c>
      <c r="H459" s="38">
        <v>3</v>
      </c>
      <c r="I459" s="38"/>
    </row>
    <row r="460" spans="2:12" x14ac:dyDescent="0.35">
      <c r="B460" s="44" t="s">
        <v>66</v>
      </c>
      <c r="C460" s="41">
        <f t="shared" si="1"/>
        <v>87</v>
      </c>
      <c r="F460" s="5">
        <f t="shared" si="2"/>
        <v>87</v>
      </c>
      <c r="G460" s="38">
        <v>60</v>
      </c>
      <c r="H460" s="38">
        <v>27</v>
      </c>
      <c r="I460" s="38"/>
      <c r="J460" s="2"/>
    </row>
    <row r="461" spans="2:12" x14ac:dyDescent="0.35">
      <c r="B461" s="44" t="s">
        <v>68</v>
      </c>
      <c r="C461" s="41">
        <f t="shared" si="1"/>
        <v>130</v>
      </c>
      <c r="F461" s="5">
        <f t="shared" si="2"/>
        <v>130</v>
      </c>
      <c r="G461" s="38">
        <v>120</v>
      </c>
      <c r="H461" s="38">
        <v>10</v>
      </c>
      <c r="I461" s="38"/>
      <c r="J461" s="2"/>
    </row>
    <row r="462" spans="2:12" x14ac:dyDescent="0.35">
      <c r="B462" s="44" t="s">
        <v>72</v>
      </c>
      <c r="C462" s="41">
        <f t="shared" si="1"/>
        <v>280</v>
      </c>
      <c r="F462" s="5">
        <f t="shared" si="2"/>
        <v>280</v>
      </c>
      <c r="G462" s="38">
        <v>270</v>
      </c>
      <c r="H462" s="38">
        <v>10</v>
      </c>
      <c r="I462" s="38"/>
      <c r="J462" s="2"/>
    </row>
    <row r="463" spans="2:12" x14ac:dyDescent="0.35">
      <c r="B463" s="44" t="s">
        <v>73</v>
      </c>
      <c r="C463" s="41">
        <f t="shared" si="1"/>
        <v>184</v>
      </c>
      <c r="F463" s="5">
        <f t="shared" si="2"/>
        <v>184</v>
      </c>
      <c r="G463" s="38">
        <v>170</v>
      </c>
      <c r="H463" s="38">
        <v>14</v>
      </c>
      <c r="I463" s="38"/>
      <c r="J463" s="2"/>
    </row>
    <row r="464" spans="2:12" x14ac:dyDescent="0.35">
      <c r="B464" s="44" t="s">
        <v>74</v>
      </c>
      <c r="C464" s="41">
        <f t="shared" si="1"/>
        <v>153</v>
      </c>
      <c r="F464" s="5">
        <f t="shared" si="2"/>
        <v>153</v>
      </c>
      <c r="G464" s="38">
        <v>150</v>
      </c>
      <c r="H464" s="38">
        <v>3</v>
      </c>
      <c r="I464" s="38"/>
      <c r="J464" s="2"/>
    </row>
    <row r="465" spans="1:10" x14ac:dyDescent="0.35">
      <c r="B465" s="44" t="s">
        <v>75</v>
      </c>
      <c r="C465" s="41">
        <f t="shared" si="1"/>
        <v>110</v>
      </c>
      <c r="F465" s="5">
        <f t="shared" si="2"/>
        <v>110</v>
      </c>
      <c r="G465" s="38">
        <v>110</v>
      </c>
      <c r="H465" s="38"/>
      <c r="I465" s="38"/>
      <c r="J465" s="2"/>
    </row>
    <row r="466" spans="1:10" x14ac:dyDescent="0.35">
      <c r="B466" s="29"/>
      <c r="C466" s="41"/>
      <c r="F466" s="5"/>
      <c r="G466" s="45"/>
      <c r="H466" s="45"/>
      <c r="I466" s="2"/>
    </row>
    <row r="467" spans="1:10" x14ac:dyDescent="0.35">
      <c r="C467" s="6">
        <f t="shared" ref="C467:D467" si="3">SUM(C468:C473)</f>
        <v>0</v>
      </c>
      <c r="D467" s="6">
        <f t="shared" si="3"/>
        <v>0</v>
      </c>
      <c r="F467" s="6">
        <f>SUM(F468:F473)</f>
        <v>139</v>
      </c>
      <c r="G467" s="6">
        <f>SUM(G468:G473)</f>
        <v>96</v>
      </c>
      <c r="H467" s="6">
        <f>SUM(H468:H473)</f>
        <v>51</v>
      </c>
      <c r="I467" s="6">
        <f>SUM(I468:I473)</f>
        <v>8</v>
      </c>
    </row>
    <row r="468" spans="1:10" x14ac:dyDescent="0.35">
      <c r="B468" s="44" t="s">
        <v>71</v>
      </c>
      <c r="F468" s="5">
        <f t="shared" ref="F468:F473" si="4">SUM(G468:H468)-I468</f>
        <v>3</v>
      </c>
      <c r="G468" s="38">
        <v>2</v>
      </c>
      <c r="H468" s="38">
        <v>1</v>
      </c>
    </row>
    <row r="469" spans="1:10" x14ac:dyDescent="0.35">
      <c r="B469" s="44" t="s">
        <v>66</v>
      </c>
      <c r="F469" s="5">
        <f t="shared" si="4"/>
        <v>14</v>
      </c>
      <c r="G469" s="38">
        <v>10</v>
      </c>
      <c r="H469" s="38">
        <v>5</v>
      </c>
      <c r="I469" s="2">
        <v>1</v>
      </c>
    </row>
    <row r="470" spans="1:10" x14ac:dyDescent="0.35">
      <c r="B470" s="44" t="s">
        <v>68</v>
      </c>
      <c r="F470" s="5">
        <f t="shared" si="4"/>
        <v>24</v>
      </c>
      <c r="G470" s="38">
        <v>16</v>
      </c>
      <c r="H470" s="38">
        <v>8</v>
      </c>
      <c r="I470" s="2"/>
    </row>
    <row r="471" spans="1:10" x14ac:dyDescent="0.35">
      <c r="B471" s="44" t="s">
        <v>72</v>
      </c>
      <c r="F471" s="5">
        <f t="shared" si="4"/>
        <v>40</v>
      </c>
      <c r="G471" s="38">
        <v>27</v>
      </c>
      <c r="H471" s="38">
        <v>14</v>
      </c>
      <c r="I471" s="2">
        <v>1</v>
      </c>
    </row>
    <row r="472" spans="1:10" x14ac:dyDescent="0.35">
      <c r="B472" s="44" t="s">
        <v>73</v>
      </c>
      <c r="F472" s="5">
        <f t="shared" si="4"/>
        <v>34</v>
      </c>
      <c r="G472" s="38">
        <v>23</v>
      </c>
      <c r="H472" s="38">
        <v>13</v>
      </c>
      <c r="I472" s="2">
        <v>2</v>
      </c>
    </row>
    <row r="473" spans="1:10" x14ac:dyDescent="0.35">
      <c r="B473" s="44" t="s">
        <v>74</v>
      </c>
      <c r="F473" s="5">
        <f t="shared" si="4"/>
        <v>24</v>
      </c>
      <c r="G473" s="38">
        <v>18</v>
      </c>
      <c r="H473" s="38">
        <v>10</v>
      </c>
      <c r="I473" s="2">
        <v>4</v>
      </c>
    </row>
    <row r="475" spans="1:10" x14ac:dyDescent="0.35">
      <c r="C475" s="6">
        <f t="shared" ref="C475:D475" si="5">SUM(C476:C481)</f>
        <v>0</v>
      </c>
      <c r="D475" s="6">
        <f t="shared" si="5"/>
        <v>0</v>
      </c>
      <c r="F475" s="6">
        <f>SUM(F476:F481)</f>
        <v>472</v>
      </c>
      <c r="G475" s="6">
        <f>SUM(G476:G481)</f>
        <v>410</v>
      </c>
      <c r="H475" s="6">
        <f>SUM(H476:H481)</f>
        <v>90</v>
      </c>
      <c r="I475" s="6">
        <f>SUM(I476:I481)</f>
        <v>28</v>
      </c>
    </row>
    <row r="476" spans="1:10" x14ac:dyDescent="0.35">
      <c r="A476" s="38">
        <v>10</v>
      </c>
      <c r="B476" s="44" t="s">
        <v>71</v>
      </c>
      <c r="F476" s="5">
        <f t="shared" ref="F476:F481" si="6">SUM(G476:H476)-I476</f>
        <v>12</v>
      </c>
      <c r="G476" s="5">
        <v>10</v>
      </c>
      <c r="H476" s="38">
        <v>2</v>
      </c>
    </row>
    <row r="477" spans="1:10" x14ac:dyDescent="0.35">
      <c r="A477" s="38">
        <v>43</v>
      </c>
      <c r="B477" s="44" t="s">
        <v>66</v>
      </c>
      <c r="F477" s="5">
        <f t="shared" si="6"/>
        <v>50</v>
      </c>
      <c r="G477" s="5">
        <v>43</v>
      </c>
      <c r="H477" s="38">
        <v>9</v>
      </c>
      <c r="I477" s="2">
        <v>2</v>
      </c>
    </row>
    <row r="478" spans="1:10" x14ac:dyDescent="0.35">
      <c r="A478" s="38">
        <v>68</v>
      </c>
      <c r="B478" s="44" t="s">
        <v>68</v>
      </c>
      <c r="F478" s="5">
        <f t="shared" si="6"/>
        <v>77</v>
      </c>
      <c r="G478" s="5">
        <v>68</v>
      </c>
      <c r="H478" s="38">
        <v>15</v>
      </c>
      <c r="I478" s="2">
        <v>6</v>
      </c>
    </row>
    <row r="479" spans="1:10" x14ac:dyDescent="0.35">
      <c r="A479" s="38">
        <v>116</v>
      </c>
      <c r="B479" s="44" t="s">
        <v>72</v>
      </c>
      <c r="F479" s="5">
        <f t="shared" si="6"/>
        <v>124</v>
      </c>
      <c r="G479" s="5">
        <v>116</v>
      </c>
      <c r="H479" s="38">
        <v>26</v>
      </c>
      <c r="I479" s="2">
        <v>18</v>
      </c>
    </row>
    <row r="480" spans="1:10" x14ac:dyDescent="0.35">
      <c r="A480" s="38">
        <v>96</v>
      </c>
      <c r="B480" s="44" t="s">
        <v>73</v>
      </c>
      <c r="F480" s="5">
        <f t="shared" si="6"/>
        <v>115</v>
      </c>
      <c r="G480" s="5">
        <v>96</v>
      </c>
      <c r="H480" s="38">
        <v>21</v>
      </c>
      <c r="I480" s="2">
        <v>2</v>
      </c>
    </row>
    <row r="481" spans="1:9" x14ac:dyDescent="0.35">
      <c r="A481" s="38">
        <v>77</v>
      </c>
      <c r="B481" s="44" t="s">
        <v>74</v>
      </c>
      <c r="F481" s="5">
        <f t="shared" si="6"/>
        <v>94</v>
      </c>
      <c r="G481" s="5">
        <v>77</v>
      </c>
      <c r="H481" s="38">
        <v>17</v>
      </c>
      <c r="I481" s="2"/>
    </row>
    <row r="483" spans="1:9" x14ac:dyDescent="0.35">
      <c r="D483" s="2" t="s">
        <v>66</v>
      </c>
      <c r="E483" s="2">
        <v>44</v>
      </c>
    </row>
    <row r="484" spans="1:9" x14ac:dyDescent="0.35">
      <c r="D484" s="2" t="s">
        <v>68</v>
      </c>
      <c r="E484" s="2">
        <v>46</v>
      </c>
    </row>
    <row r="485" spans="1:9" x14ac:dyDescent="0.35">
      <c r="D485" s="2" t="s">
        <v>72</v>
      </c>
      <c r="E485" s="2" t="s">
        <v>151</v>
      </c>
    </row>
    <row r="486" spans="1:9" x14ac:dyDescent="0.35">
      <c r="D486" s="2" t="s">
        <v>73</v>
      </c>
      <c r="E486" s="2" t="s">
        <v>152</v>
      </c>
    </row>
    <row r="487" spans="1:9" x14ac:dyDescent="0.35">
      <c r="D487" s="2" t="s">
        <v>74</v>
      </c>
      <c r="E487" s="2" t="s">
        <v>153</v>
      </c>
    </row>
    <row r="488" spans="1:9" x14ac:dyDescent="0.35">
      <c r="D488" s="2" t="s">
        <v>75</v>
      </c>
      <c r="E488" s="2">
        <v>56</v>
      </c>
    </row>
    <row r="489" spans="1:9" x14ac:dyDescent="0.35">
      <c r="D489" s="2" t="s">
        <v>75</v>
      </c>
      <c r="E489" s="2">
        <v>58</v>
      </c>
    </row>
    <row r="490" spans="1:9" x14ac:dyDescent="0.35">
      <c r="D490" s="2" t="s">
        <v>75</v>
      </c>
      <c r="E490" s="2">
        <v>60</v>
      </c>
    </row>
    <row r="491" spans="1:9" x14ac:dyDescent="0.35">
      <c r="D491" s="2" t="s">
        <v>75</v>
      </c>
      <c r="E491" s="2">
        <v>62</v>
      </c>
    </row>
  </sheetData>
  <phoneticPr fontId="2" type="noConversion"/>
  <pageMargins left="0.7" right="0.7" top="0.75" bottom="0.75" header="0.3" footer="0.3"/>
  <pageSetup paperSize="256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79DB8-00D3-2D44-B143-54A9F40F462D}">
  <sheetPr codeName="Sheet11"/>
  <dimension ref="A1"/>
  <sheetViews>
    <sheetView workbookViewId="0"/>
  </sheetViews>
  <sheetFormatPr baseColWidth="10" defaultRowHeight="31" x14ac:dyDescent="0.35"/>
  <sheetData>
    <row r="1" spans="1:1" x14ac:dyDescent="0.35">
      <c r="A1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4636-BA49-0E4E-9903-57F35052BFCC}">
  <sheetPr codeName="Sheet12"/>
  <dimension ref="A1"/>
  <sheetViews>
    <sheetView workbookViewId="0"/>
  </sheetViews>
  <sheetFormatPr baseColWidth="10" defaultRowHeight="31" x14ac:dyDescent="0.35"/>
  <sheetData>
    <row r="1" spans="1:1" x14ac:dyDescent="0.35">
      <c r="A1" t="s">
        <v>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EEB6D-71BB-8548-A191-52CEC3F45E2E}">
  <sheetPr codeName="Sheet8"/>
  <dimension ref="A1:I2"/>
  <sheetViews>
    <sheetView workbookViewId="0"/>
  </sheetViews>
  <sheetFormatPr baseColWidth="10" defaultRowHeight="31" x14ac:dyDescent="0.35"/>
  <sheetData>
    <row r="1" spans="1:9" x14ac:dyDescent="0.35">
      <c r="A1" t="s">
        <v>23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28</v>
      </c>
      <c r="H1" t="s">
        <v>29</v>
      </c>
      <c r="I1" t="s">
        <v>30</v>
      </c>
    </row>
    <row r="2" spans="1:9" x14ac:dyDescent="0.35">
      <c r="A2" s="1">
        <v>45855</v>
      </c>
      <c r="B2" t="s">
        <v>36</v>
      </c>
      <c r="C2" t="s">
        <v>37</v>
      </c>
      <c r="D2" t="s">
        <v>38</v>
      </c>
      <c r="E2">
        <v>150000</v>
      </c>
      <c r="F2" t="s">
        <v>39</v>
      </c>
      <c r="G2" t="str">
        <f>IFERROR(INDEX(M06_EXPENSE_TAGS!B:B, MATCH(TRUE, ISNUMBER(SEARCH(M06_EXPENSE_TAGS!A:A, LOWER(C2&amp;D2))),0)),"UnTagged")</f>
        <v>UnTagged</v>
      </c>
      <c r="H2" t="str">
        <f>IF(G2="UnTagged","Misc", INDEX(M06_EXPENSE_TAGS!C:C, MATCH(G2, M06_EXPENSE_TAGS!B:B,0)))</f>
        <v>Misc</v>
      </c>
      <c r="I2" t="b">
        <f>IF(G2="UnTagged", FALSE, INDEX(M06_EXPENSE_TAGS!D:D, MATCH(G2, M06_EXPENSE_TAGS!B:B,0)))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5AD20-125E-B846-A27C-CD181AE4EAE9}">
  <sheetPr codeName="Sheet13"/>
  <dimension ref="A1"/>
  <sheetViews>
    <sheetView workbookViewId="0"/>
  </sheetViews>
  <sheetFormatPr baseColWidth="10" defaultRowHeight="31" x14ac:dyDescent="0.35"/>
  <sheetData>
    <row r="1" spans="1:1" x14ac:dyDescent="0.35">
      <c r="A1" t="s">
        <v>40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C4A6E-4ECB-D341-95D6-C0BFD56D729F}">
  <sheetPr codeName="Sheet14"/>
  <dimension ref="A1"/>
  <sheetViews>
    <sheetView workbookViewId="0"/>
  </sheetViews>
  <sheetFormatPr baseColWidth="10" defaultRowHeight="31" x14ac:dyDescent="0.35"/>
  <sheetData>
    <row r="1" spans="1:1" x14ac:dyDescent="0.35">
      <c r="A1" t="s">
        <v>40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D8F5A-8A84-CF4C-8863-1FA79CD11FD6}">
  <sheetPr codeName="Sheet2"/>
  <dimension ref="A1:N13"/>
  <sheetViews>
    <sheetView topLeftCell="C1" workbookViewId="0">
      <selection activeCell="J2" sqref="J2"/>
    </sheetView>
  </sheetViews>
  <sheetFormatPr baseColWidth="10" defaultRowHeight="31" x14ac:dyDescent="0.35"/>
  <cols>
    <col min="1" max="1" width="12.33203125" bestFit="1" customWidth="1"/>
    <col min="2" max="2" width="12.83203125" bestFit="1" customWidth="1"/>
    <col min="4" max="4" width="11.25" bestFit="1" customWidth="1"/>
    <col min="5" max="5" width="8.75" bestFit="1" customWidth="1"/>
    <col min="6" max="6" width="9.25" bestFit="1" customWidth="1"/>
    <col min="7" max="7" width="12.25" bestFit="1" customWidth="1"/>
    <col min="8" max="8" width="13.1640625" bestFit="1" customWidth="1"/>
  </cols>
  <sheetData>
    <row r="1" spans="1:14" s="2" customFormat="1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215</v>
      </c>
      <c r="J1" s="14" t="s">
        <v>81</v>
      </c>
      <c r="K1" s="14" t="s">
        <v>218</v>
      </c>
      <c r="L1" s="13" t="s">
        <v>219</v>
      </c>
      <c r="M1" s="13" t="s">
        <v>221</v>
      </c>
      <c r="N1" s="13" t="s">
        <v>220</v>
      </c>
    </row>
    <row r="2" spans="1:14" s="2" customFormat="1" x14ac:dyDescent="0.35">
      <c r="A2" s="2" t="s">
        <v>54</v>
      </c>
      <c r="B2" s="2" t="s">
        <v>55</v>
      </c>
      <c r="C2" s="3">
        <v>45855</v>
      </c>
      <c r="D2" s="2">
        <v>530</v>
      </c>
      <c r="E2" s="2">
        <v>0.03</v>
      </c>
      <c r="F2" s="2" t="s">
        <v>56</v>
      </c>
      <c r="G2" s="2" t="s">
        <v>57</v>
      </c>
      <c r="H2" s="2">
        <v>0.12</v>
      </c>
      <c r="I2" s="2">
        <v>525</v>
      </c>
      <c r="J2" s="14" t="s">
        <v>106</v>
      </c>
      <c r="K2" s="13">
        <v>2.8</v>
      </c>
      <c r="L2" s="2">
        <v>10</v>
      </c>
      <c r="M2" s="2">
        <v>4</v>
      </c>
      <c r="N2" s="2">
        <f>SUM(L2:M2)</f>
        <v>14</v>
      </c>
    </row>
    <row r="3" spans="1:14" s="2" customFormat="1" x14ac:dyDescent="0.35">
      <c r="A3" s="2" t="s">
        <v>58</v>
      </c>
      <c r="B3" s="2" t="s">
        <v>59</v>
      </c>
      <c r="C3" s="3">
        <v>45855</v>
      </c>
      <c r="D3" s="2">
        <v>74.2</v>
      </c>
      <c r="E3" s="2">
        <v>0.03</v>
      </c>
      <c r="F3" s="2" t="s">
        <v>60</v>
      </c>
      <c r="G3" s="2" t="s">
        <v>61</v>
      </c>
      <c r="H3" s="2">
        <v>0.35</v>
      </c>
      <c r="I3" s="2">
        <v>525</v>
      </c>
      <c r="J3" s="14" t="s">
        <v>107</v>
      </c>
      <c r="K3" s="13">
        <v>1.9</v>
      </c>
      <c r="L3" s="2">
        <v>10</v>
      </c>
      <c r="M3" s="2">
        <v>4</v>
      </c>
      <c r="N3" s="2">
        <f>SUM(L3:M3)</f>
        <v>14</v>
      </c>
    </row>
    <row r="4" spans="1:14" s="2" customFormat="1" x14ac:dyDescent="0.35">
      <c r="A4" s="2" t="s">
        <v>62</v>
      </c>
      <c r="B4" s="2" t="s">
        <v>63</v>
      </c>
      <c r="C4" s="3">
        <v>45855</v>
      </c>
      <c r="D4" s="2">
        <v>6.2</v>
      </c>
      <c r="E4" s="2">
        <v>0</v>
      </c>
      <c r="F4" s="2" t="s">
        <v>64</v>
      </c>
      <c r="H4" s="2">
        <v>0</v>
      </c>
      <c r="I4" s="2">
        <v>151</v>
      </c>
      <c r="J4" s="14" t="s">
        <v>106</v>
      </c>
      <c r="K4" s="51">
        <v>1.97</v>
      </c>
      <c r="L4" s="2">
        <v>16</v>
      </c>
      <c r="M4" s="2">
        <v>4</v>
      </c>
      <c r="N4" s="2">
        <f>SUM(L4:M4)</f>
        <v>20</v>
      </c>
    </row>
    <row r="5" spans="1:14" s="2" customFormat="1" x14ac:dyDescent="0.35">
      <c r="I5" s="2">
        <v>151</v>
      </c>
      <c r="J5" s="14" t="s">
        <v>107</v>
      </c>
      <c r="K5" s="13">
        <v>1.9</v>
      </c>
      <c r="L5" s="2">
        <v>16</v>
      </c>
      <c r="M5" s="2">
        <v>4</v>
      </c>
      <c r="N5" s="2">
        <f>SUM(L5:M5)</f>
        <v>20</v>
      </c>
    </row>
    <row r="6" spans="1:14" s="2" customFormat="1" x14ac:dyDescent="0.35"/>
    <row r="7" spans="1:14" s="2" customFormat="1" x14ac:dyDescent="0.35"/>
    <row r="9" spans="1:14" x14ac:dyDescent="0.35">
      <c r="F9" t="s">
        <v>217</v>
      </c>
      <c r="G9" s="2"/>
      <c r="H9" s="2"/>
      <c r="I9" t="s">
        <v>178</v>
      </c>
    </row>
    <row r="10" spans="1:14" x14ac:dyDescent="0.35">
      <c r="F10" t="s">
        <v>179</v>
      </c>
      <c r="G10" s="2"/>
      <c r="H10" s="2"/>
      <c r="I10" t="s">
        <v>180</v>
      </c>
    </row>
    <row r="11" spans="1:14" x14ac:dyDescent="0.35">
      <c r="F11" t="s">
        <v>181</v>
      </c>
      <c r="G11" s="2"/>
      <c r="H11" s="2"/>
      <c r="I11" t="s">
        <v>182</v>
      </c>
    </row>
    <row r="12" spans="1:14" x14ac:dyDescent="0.35">
      <c r="F12" t="s">
        <v>183</v>
      </c>
      <c r="G12" s="2"/>
      <c r="H12" s="2"/>
      <c r="I12" s="47" t="s">
        <v>184</v>
      </c>
    </row>
    <row r="13" spans="1:14" x14ac:dyDescent="0.35">
      <c r="F13" t="s">
        <v>185</v>
      </c>
      <c r="G13" s="2"/>
      <c r="H13" s="2"/>
      <c r="I13" t="s">
        <v>186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5DFE4-871B-8047-8089-C913A56EB600}">
  <sheetPr codeName="Sheet5"/>
  <dimension ref="A1:AT25"/>
  <sheetViews>
    <sheetView zoomScale="56" workbookViewId="0">
      <selection activeCell="K2" sqref="K2"/>
    </sheetView>
  </sheetViews>
  <sheetFormatPr baseColWidth="10" defaultRowHeight="31" x14ac:dyDescent="0.35"/>
  <cols>
    <col min="1" max="1" width="15" style="5" customWidth="1"/>
    <col min="2" max="2" width="10.1640625" bestFit="1" customWidth="1"/>
    <col min="3" max="3" width="10.1640625" customWidth="1"/>
    <col min="4" max="4" width="13.1640625" bestFit="1" customWidth="1"/>
    <col min="5" max="5" width="13.1640625" customWidth="1"/>
    <col min="6" max="6" width="27.1640625" bestFit="1" customWidth="1"/>
    <col min="7" max="8" width="9.6640625" style="5" customWidth="1"/>
    <col min="9" max="9" width="19.75" style="58" customWidth="1"/>
    <col min="10" max="10" width="11.08203125" style="5" customWidth="1"/>
    <col min="13" max="13" width="14.33203125" style="5" bestFit="1" customWidth="1"/>
    <col min="15" max="15" width="9.6640625" style="5" customWidth="1"/>
    <col min="17" max="17" width="22.75" style="5" customWidth="1"/>
    <col min="18" max="18" width="13.08203125" style="5" customWidth="1"/>
    <col min="19" max="19" width="7.75" style="5" customWidth="1"/>
    <col min="20" max="20" width="10.75" style="5" customWidth="1"/>
    <col min="21" max="22" width="14.6640625" style="5" customWidth="1"/>
    <col min="23" max="23" width="13.25" style="5" customWidth="1"/>
    <col min="24" max="24" width="11" style="5" customWidth="1"/>
    <col min="25" max="25" width="20" style="5" bestFit="1" customWidth="1"/>
    <col min="26" max="27" width="20" style="5" customWidth="1"/>
    <col min="28" max="30" width="17.9140625" style="5" customWidth="1"/>
    <col min="31" max="31" width="14" style="5" customWidth="1"/>
    <col min="32" max="32" width="27.9140625" style="5" bestFit="1" customWidth="1"/>
    <col min="33" max="33" width="21.6640625" style="5" bestFit="1" customWidth="1"/>
    <col min="34" max="34" width="16.5" style="5" customWidth="1"/>
    <col min="35" max="35" width="10.83203125" style="5" customWidth="1"/>
    <col min="36" max="37" width="16.33203125" style="5" customWidth="1"/>
    <col min="38" max="38" width="20.58203125" style="5" bestFit="1" customWidth="1"/>
    <col min="39" max="39" width="20.58203125" style="5" customWidth="1"/>
    <col min="41" max="41" width="26.1640625" style="5" bestFit="1" customWidth="1"/>
    <col min="42" max="42" width="14.4140625" style="5" customWidth="1"/>
  </cols>
  <sheetData>
    <row r="1" spans="1:46" s="12" customFormat="1" ht="54" x14ac:dyDescent="0.3">
      <c r="A1" s="48" t="s">
        <v>226</v>
      </c>
      <c r="B1" s="12" t="s">
        <v>16</v>
      </c>
      <c r="C1" s="12" t="s">
        <v>224</v>
      </c>
      <c r="D1" s="12" t="s">
        <v>229</v>
      </c>
      <c r="E1" s="12" t="s">
        <v>230</v>
      </c>
      <c r="F1" s="12" t="s">
        <v>187</v>
      </c>
      <c r="G1" s="48" t="s">
        <v>17</v>
      </c>
      <c r="H1" s="48" t="s">
        <v>215</v>
      </c>
      <c r="I1" s="57" t="s">
        <v>197</v>
      </c>
      <c r="J1" s="48" t="s">
        <v>223</v>
      </c>
      <c r="K1" s="48" t="s">
        <v>225</v>
      </c>
      <c r="L1" s="48" t="s">
        <v>227</v>
      </c>
      <c r="M1" s="48" t="s">
        <v>222</v>
      </c>
      <c r="N1" s="53" t="s">
        <v>8</v>
      </c>
      <c r="O1" s="48" t="s">
        <v>81</v>
      </c>
      <c r="P1" s="48" t="s">
        <v>78</v>
      </c>
      <c r="Q1" s="48" t="s">
        <v>18</v>
      </c>
      <c r="R1" s="52" t="s">
        <v>199</v>
      </c>
      <c r="S1" s="52" t="s">
        <v>216</v>
      </c>
      <c r="T1" s="48" t="s">
        <v>19</v>
      </c>
      <c r="U1" s="48" t="s">
        <v>42</v>
      </c>
      <c r="V1" s="48" t="s">
        <v>43</v>
      </c>
      <c r="W1" s="48" t="s">
        <v>198</v>
      </c>
      <c r="X1" s="48" t="s">
        <v>204</v>
      </c>
      <c r="Y1" s="48" t="s">
        <v>44</v>
      </c>
      <c r="Z1" s="53" t="s">
        <v>201</v>
      </c>
      <c r="AA1" s="54" t="s">
        <v>205</v>
      </c>
      <c r="AB1" s="48" t="s">
        <v>20</v>
      </c>
      <c r="AC1" s="48" t="s">
        <v>200</v>
      </c>
      <c r="AD1" s="54" t="s">
        <v>203</v>
      </c>
      <c r="AE1" s="48" t="s">
        <v>45</v>
      </c>
      <c r="AF1" s="48" t="s">
        <v>21</v>
      </c>
      <c r="AG1" s="54" t="s">
        <v>206</v>
      </c>
      <c r="AH1" s="48" t="s">
        <v>209</v>
      </c>
      <c r="AI1" s="54" t="s">
        <v>207</v>
      </c>
      <c r="AJ1" s="53" t="s">
        <v>210</v>
      </c>
      <c r="AK1" s="55" t="s">
        <v>208</v>
      </c>
      <c r="AL1" s="56" t="s">
        <v>211</v>
      </c>
      <c r="AM1" s="53" t="s">
        <v>22</v>
      </c>
    </row>
    <row r="2" spans="1:46" x14ac:dyDescent="0.35">
      <c r="A2" s="59">
        <v>45852</v>
      </c>
      <c r="B2" s="3">
        <f>Table3[[#This Row],[Inquiry_date]]+Table3[[#This Row],[Prepare_days]]</f>
        <v>45855</v>
      </c>
      <c r="C2" s="3">
        <f>Table3[[#This Row],[PO_Date]]</f>
        <v>45855</v>
      </c>
      <c r="D2" s="3">
        <f>Table3[[#This Row],[Ship_Date]]+_xlfn.XLOOKUP(Table3[[#This Row],[CargoID]],M01_SETTINGS!I:I,M01_SETTINGS!L:L,"",0,1)</f>
        <v>45865</v>
      </c>
      <c r="E2" s="3">
        <f>Table3[[#This Row],[Ship_Date]]+_xlfn.XLOOKUP(Table3[[#This Row],[CargoID]],M01_SETTINGS!I:I,M01_SETTINGS!N:N,"",0,1)</f>
        <v>45869</v>
      </c>
      <c r="F2" s="13" t="str" cm="1">
        <f t="array" ref="F2">UPPER(_xlfn.TEXTJOIN("_",
   TRUE,
   Table3[[#This Row],[VendorID]],"("&amp;Table3[[#This Row],[CargoID]]&amp;")",
   TEXT(Table3[[#This Row],[PO_Date]],"dd.mm.yy"),
   _xlfn.UNIQUE(_xlfn._xlws.FILTER(Table3[MODEL], (Table3[[#This Row],[VendorID]]=Table3[[#This Row],[VendorID]]) * (Table3[PO_Date]=Table3[[#This Row],[PO_Date]])))
))</f>
        <v>SHR_(525)_17.07.25_PRINT51</v>
      </c>
      <c r="G2" s="6" t="s">
        <v>188</v>
      </c>
      <c r="H2" s="6">
        <v>525</v>
      </c>
      <c r="I2" s="57" t="str">
        <f>_xlfn.XLOOKUP($N2,Table2[SKU_ID],Table2[SKU_key],"",0,1)</f>
        <v>CL_OC_MEN_PRINT51_BLACK</v>
      </c>
      <c r="J2" s="6">
        <v>3</v>
      </c>
      <c r="K2" s="6">
        <v>1</v>
      </c>
      <c r="L2" s="6">
        <f>_xlfn.XLOOKUP(Table3[[#This Row],[CargoID]],M01_SETTINGS!I:I,M01_SETTINGS!N:N,"",0,1)</f>
        <v>14</v>
      </c>
      <c r="M2" s="6">
        <f>SUM(Table3[[#This Row],[Seller_Dlv_days]:[Cargo_ship_days]])</f>
        <v>15</v>
      </c>
      <c r="N2" s="49" t="s">
        <v>190</v>
      </c>
      <c r="O2" s="5" t="str">
        <f>_xlfn.XLOOKUP($N2,Table2[SKU_ID],Table2[Product_Type],"",0,1)</f>
        <v>CL</v>
      </c>
      <c r="P2" s="5" t="str">
        <f>_xlfn.XLOOKUP($N2,Table2[SKU_ID],Table2[Model],"",0,1)</f>
        <v>Print51</v>
      </c>
      <c r="Q2" s="6">
        <v>20</v>
      </c>
      <c r="R2" s="5">
        <f>SUMIFS(Table3[Qty],Table3[PO_Id],Table3[[#This Row],[PO_Id]],Table3[SKU_KEY],Table3[[#This Row],[SKU_KEY]])</f>
        <v>900</v>
      </c>
      <c r="S2" s="6">
        <v>15</v>
      </c>
      <c r="T2" s="5">
        <f>_xlfn.XLOOKUP(Table3[[#This Row],[SKU_KEY]],Table2[SKU_key],Table2[BaseCost_CNY],"",0,1)</f>
        <v>47</v>
      </c>
      <c r="U2" s="10">
        <v>75.2</v>
      </c>
      <c r="V2" s="5">
        <f t="shared" ref="V2:V11" si="0">T2*Q2</f>
        <v>940</v>
      </c>
      <c r="W2" s="5">
        <f>SUMIFS(Table3[OrderCost_CNY],Table3[PO_Id],Table3[[#This Row],[PO_Id]],Table3[SKU_KEY],Table3[[#This Row],[SKU_KEY]])</f>
        <v>42300</v>
      </c>
      <c r="X2" s="5">
        <f>SUMIFS(Table3[OrderCost_CNY],Table3[PO_Id],Table3[[#This Row],[PO_Id]])</f>
        <v>42300</v>
      </c>
      <c r="Y2" s="5">
        <f t="shared" ref="Y2:Y11" si="1">V2*U2</f>
        <v>70688</v>
      </c>
      <c r="Z2" s="5">
        <f>SUMIFS(Table3[OrderCost_KZT],Table3[PO_Id],Table3[[#This Row],[PO_Id]],Table3[SKU_KEY],Table3[[#This Row],[SKU_KEY]])</f>
        <v>3180960</v>
      </c>
      <c r="AA2" s="5">
        <f>SUMIFS(Table3[OrderCost_KZT],Table3[PO_Id],Table3[[#This Row],[PO_Id]])</f>
        <v>3180960</v>
      </c>
      <c r="AB2" s="9">
        <f>_xlfn.XLOOKUP(Table3[[#This Row],[SKU_KEY]],Table2[SKU_key],Table2[Weight_kg],"",0,1)</f>
        <v>0.95</v>
      </c>
      <c r="AC2" s="10">
        <f>Table3[[#This Row],[UnitWeight_kg]]*Table3[[#This Row],[Total_model_order_qty]]</f>
        <v>855</v>
      </c>
      <c r="AD2" s="10" cm="1">
        <f t="array" ref="AD2">SUM(_xlfn.UNIQUE(_xlfn._xlws.FILTER(Table3[Total_Model_order_weight],(Table3[PO_Id]=Table3[[#This Row],[PO_Id]]),""),FALSE,FALSE))</f>
        <v>855</v>
      </c>
      <c r="AE2" s="9">
        <v>1.97</v>
      </c>
      <c r="AF2" s="5">
        <v>550</v>
      </c>
      <c r="AG2" s="5">
        <f>Table3[[#This Row],[Total_order_weight]]*Table3[[#This Row],[DeliveryRate_USD]]</f>
        <v>1684.35</v>
      </c>
      <c r="AH2" s="5">
        <f>Table3[[#This Row],[Total_Model_order_weight]]*Table3[[#This Row],[DeliveryRate_USD]]</f>
        <v>1684.35</v>
      </c>
      <c r="AI2" s="5">
        <f>Table3[[#This Row],[Total_DeliveryCost_USD]]*Table3[[#This Row],[FX_USDKZT]]</f>
        <v>926392.5</v>
      </c>
      <c r="AJ2" s="5">
        <f>Table3[[#This Row],[Total_Model_DeliveryCost_USD]]*Table3[[#This Row],[FX_USDKZT]]</f>
        <v>926392.5</v>
      </c>
      <c r="AK2" s="5">
        <f>Table3[[#This Row],[Total_OrderCost_KZT]]+Table3[[#This Row],[Total_DeliveryCost_KZT]]</f>
        <v>4107352.5</v>
      </c>
      <c r="AL2" s="5">
        <f>Table3[[#This Row],[Total_Model_OrderCost_KZT]]+Table3[[#This Row],[Total_Model_DeliveryCost_KZT]]</f>
        <v>4107352.5</v>
      </c>
      <c r="AM2" s="5">
        <f>Table3[[#This Row],[Total_Model_FreightCost_KZT]]/Table3[[#This Row],[Total_model_order_qty]]</f>
        <v>4563.7250000000004</v>
      </c>
      <c r="AN2" s="5"/>
    </row>
    <row r="3" spans="1:46" s="2" customFormat="1" x14ac:dyDescent="0.35">
      <c r="A3" s="59">
        <v>45852</v>
      </c>
      <c r="B3" s="3">
        <f>Table3[[#This Row],[Inquiry_date]]+Table3[[#This Row],[Prepare_days]]</f>
        <v>45855</v>
      </c>
      <c r="C3" s="3">
        <f>Table3[[#This Row],[PO_Date]]</f>
        <v>45855</v>
      </c>
      <c r="D3" s="3">
        <f>Table3[[#This Row],[Ship_Date]]+_xlfn.XLOOKUP(Table3[[#This Row],[CargoID]],M01_SETTINGS!I:I,M01_SETTINGS!L:L,"",0,1)</f>
        <v>45865</v>
      </c>
      <c r="E3" s="3">
        <f>Table3[[#This Row],[Ship_Date]]+_xlfn.XLOOKUP(Table3[[#This Row],[CargoID]],M01_SETTINGS!I:I,M01_SETTINGS!N:N,"",0,1)</f>
        <v>45869</v>
      </c>
      <c r="F3" s="13" t="str" cm="1">
        <f t="array" ref="F3">UPPER(_xlfn.TEXTJOIN("_",
   TRUE,
   Table3[[#This Row],[VendorID]],"("&amp;Table3[[#This Row],[CargoID]]&amp;")",
   TEXT(Table3[[#This Row],[PO_Date]],"dd.mm.yy"),
   _xlfn.UNIQUE(_xlfn._xlws.FILTER(Table3[MODEL], (Table3[[#This Row],[VendorID]]=Table3[[#This Row],[VendorID]]) * (Table3[PO_Date]=Table3[[#This Row],[PO_Date]])))
))</f>
        <v>SHR_(525)_17.07.25_PRINT51</v>
      </c>
      <c r="G3" s="6" t="s">
        <v>188</v>
      </c>
      <c r="H3" s="6">
        <v>525</v>
      </c>
      <c r="I3" s="57" t="str">
        <f>_xlfn.XLOOKUP($N3,Table2[SKU_ID],Table2[SKU_key],"",0,1)</f>
        <v>CL_OC_MEN_PRINT51_BLACK</v>
      </c>
      <c r="J3" s="6">
        <v>3</v>
      </c>
      <c r="K3" s="6">
        <v>1</v>
      </c>
      <c r="L3" s="6">
        <f>_xlfn.XLOOKUP(Table3[[#This Row],[CargoID]],M01_SETTINGS!I:I,M01_SETTINGS!N:N,"",0,1)</f>
        <v>14</v>
      </c>
      <c r="M3" s="6">
        <f>SUM(Table3[[#This Row],[Seller_Dlv_days]:[Cargo_ship_days]])</f>
        <v>15</v>
      </c>
      <c r="N3" s="49" t="s">
        <v>191</v>
      </c>
      <c r="O3" s="5" t="str">
        <f>_xlfn.XLOOKUP($N3,Table2[SKU_ID],Table2[Product_Type],"",0,1)</f>
        <v>CL</v>
      </c>
      <c r="P3" s="5" t="str">
        <f>_xlfn.XLOOKUP($N3,Table2[SKU_ID],Table2[Model],"",0,1)</f>
        <v>Print51</v>
      </c>
      <c r="Q3" s="6">
        <v>60</v>
      </c>
      <c r="R3" s="5">
        <f>SUMIFS(Table3[Qty],Table3[PO_Id],Table3[[#This Row],[PO_Id]],Table3[SKU_KEY],Table3[[#This Row],[SKU_KEY]])</f>
        <v>900</v>
      </c>
      <c r="S3" s="6">
        <v>15</v>
      </c>
      <c r="T3" s="5">
        <f>_xlfn.XLOOKUP(Table3[[#This Row],[SKU_KEY]],Table2[SKU_key],Table2[BaseCost_CNY],"",0,1)</f>
        <v>47</v>
      </c>
      <c r="U3" s="10">
        <v>75.2</v>
      </c>
      <c r="V3" s="5">
        <f t="shared" si="0"/>
        <v>2820</v>
      </c>
      <c r="W3" s="5">
        <f>SUMIFS(Table3[OrderCost_CNY],Table3[PO_Id],Table3[[#This Row],[PO_Id]],Table3[SKU_KEY],Table3[[#This Row],[SKU_KEY]])</f>
        <v>42300</v>
      </c>
      <c r="X3" s="5">
        <f>SUMIFS(Table3[OrderCost_CNY],Table3[PO_Id],Table3[[#This Row],[PO_Id]])</f>
        <v>42300</v>
      </c>
      <c r="Y3" s="5">
        <f t="shared" si="1"/>
        <v>212064</v>
      </c>
      <c r="Z3" s="5">
        <f>SUMIFS(Table3[OrderCost_KZT],Table3[PO_Id],Table3[[#This Row],[PO_Id]],Table3[SKU_KEY],Table3[[#This Row],[SKU_KEY]])</f>
        <v>3180960</v>
      </c>
      <c r="AA3" s="5">
        <f>SUMIFS(Table3[OrderCost_KZT],Table3[PO_Id],Table3[[#This Row],[PO_Id]])</f>
        <v>3180960</v>
      </c>
      <c r="AB3" s="9">
        <f>_xlfn.XLOOKUP(Table3[[#This Row],[SKU_KEY]],Table2[SKU_key],Table2[Weight_kg],"",0,1)</f>
        <v>0.95</v>
      </c>
      <c r="AC3" s="10">
        <f>Table3[[#This Row],[UnitWeight_kg]]*Table3[[#This Row],[Total_model_order_qty]]</f>
        <v>855</v>
      </c>
      <c r="AD3" s="10" cm="1">
        <f t="array" ref="AD3">SUM(_xlfn.UNIQUE(_xlfn._xlws.FILTER(Table3[Total_Model_order_weight],(Table3[PO_Id]=Table3[[#This Row],[PO_Id]]),""),FALSE,FALSE))</f>
        <v>855</v>
      </c>
      <c r="AE3" s="9">
        <v>1.97</v>
      </c>
      <c r="AF3" s="5">
        <v>550</v>
      </c>
      <c r="AG3" s="5">
        <f>Table3[[#This Row],[Total_order_weight]]*Table3[[#This Row],[DeliveryRate_USD]]</f>
        <v>1684.35</v>
      </c>
      <c r="AH3" s="5">
        <f>Table3[[#This Row],[Total_Model_order_weight]]*Table3[[#This Row],[DeliveryRate_USD]]</f>
        <v>1684.35</v>
      </c>
      <c r="AI3" s="5">
        <f>Table3[[#This Row],[Total_DeliveryCost_USD]]*Table3[[#This Row],[FX_USDKZT]]</f>
        <v>926392.5</v>
      </c>
      <c r="AJ3" s="5">
        <f>Table3[[#This Row],[Total_Model_DeliveryCost_USD]]*Table3[[#This Row],[FX_USDKZT]]</f>
        <v>926392.5</v>
      </c>
      <c r="AK3" s="5">
        <f>Table3[[#This Row],[Total_OrderCost_KZT]]+Table3[[#This Row],[Total_DeliveryCost_KZT]]</f>
        <v>4107352.5</v>
      </c>
      <c r="AL3" s="5">
        <f>Table3[[#This Row],[Total_Model_OrderCost_KZT]]+Table3[[#This Row],[Total_Model_DeliveryCost_KZT]]</f>
        <v>4107352.5</v>
      </c>
      <c r="AM3" s="5">
        <f>Table3[[#This Row],[Total_Model_FreightCost_KZT]]/Table3[[#This Row],[Total_model_order_qty]]</f>
        <v>4563.7250000000004</v>
      </c>
      <c r="AN3" s="5"/>
      <c r="AO3" s="5"/>
      <c r="AP3" s="5"/>
    </row>
    <row r="4" spans="1:46" x14ac:dyDescent="0.35">
      <c r="A4" s="59">
        <v>45852</v>
      </c>
      <c r="B4" s="3">
        <f>Table3[[#This Row],[Inquiry_date]]+Table3[[#This Row],[Prepare_days]]</f>
        <v>45855</v>
      </c>
      <c r="C4" s="3">
        <f>Table3[[#This Row],[PO_Date]]</f>
        <v>45855</v>
      </c>
      <c r="D4" s="3">
        <f>Table3[[#This Row],[Ship_Date]]+_xlfn.XLOOKUP(Table3[[#This Row],[CargoID]],M01_SETTINGS!I:I,M01_SETTINGS!L:L,"",0,1)</f>
        <v>45865</v>
      </c>
      <c r="E4" s="3">
        <f>Table3[[#This Row],[Ship_Date]]+_xlfn.XLOOKUP(Table3[[#This Row],[CargoID]],M01_SETTINGS!I:I,M01_SETTINGS!N:N,"",0,1)</f>
        <v>45869</v>
      </c>
      <c r="F4" s="13" t="str" cm="1">
        <f t="array" ref="F4">UPPER(_xlfn.TEXTJOIN("_",
   TRUE,
   Table3[[#This Row],[VendorID]],"("&amp;Table3[[#This Row],[CargoID]]&amp;")",
   TEXT(Table3[[#This Row],[PO_Date]],"dd.mm.yy"),
   _xlfn.UNIQUE(_xlfn._xlws.FILTER(Table3[MODEL], (Table3[[#This Row],[VendorID]]=Table3[[#This Row],[VendorID]]) * (Table3[PO_Date]=Table3[[#This Row],[PO_Date]])))
))</f>
        <v>SHR_(525)_17.07.25_PRINT51</v>
      </c>
      <c r="G4" s="6" t="s">
        <v>188</v>
      </c>
      <c r="H4" s="6">
        <v>525</v>
      </c>
      <c r="I4" s="57" t="str">
        <f>_xlfn.XLOOKUP($N4,Table2[SKU_ID],Table2[SKU_key],"",0,1)</f>
        <v>CL_OC_MEN_PRINT51_BLACK</v>
      </c>
      <c r="J4" s="6">
        <v>3</v>
      </c>
      <c r="K4" s="6">
        <v>1</v>
      </c>
      <c r="L4" s="6">
        <f>_xlfn.XLOOKUP(Table3[[#This Row],[CargoID]],M01_SETTINGS!I:I,M01_SETTINGS!N:N,"",0,1)</f>
        <v>14</v>
      </c>
      <c r="M4" s="6">
        <f>SUM(Table3[[#This Row],[Seller_Dlv_days]:[Cargo_ship_days]])</f>
        <v>15</v>
      </c>
      <c r="N4" s="49" t="s">
        <v>192</v>
      </c>
      <c r="O4" s="5" t="str">
        <f>_xlfn.XLOOKUP($N4,Table2[SKU_ID],Table2[Product_Type],"",0,1)</f>
        <v>CL</v>
      </c>
      <c r="P4" s="5" t="str">
        <f>_xlfn.XLOOKUP($N4,Table2[SKU_ID],Table2[Model],"",0,1)</f>
        <v>Print51</v>
      </c>
      <c r="Q4" s="6">
        <v>120</v>
      </c>
      <c r="R4" s="5">
        <f>SUMIFS(Table3[Qty],Table3[PO_Id],Table3[[#This Row],[PO_Id]],Table3[SKU_KEY],Table3[[#This Row],[SKU_KEY]])</f>
        <v>900</v>
      </c>
      <c r="S4" s="6">
        <v>15</v>
      </c>
      <c r="T4" s="5">
        <f>_xlfn.XLOOKUP(Table3[[#This Row],[SKU_KEY]],Table2[SKU_key],Table2[BaseCost_CNY],"",0,1)</f>
        <v>47</v>
      </c>
      <c r="U4" s="10">
        <v>75.2</v>
      </c>
      <c r="V4" s="5">
        <f t="shared" si="0"/>
        <v>5640</v>
      </c>
      <c r="W4" s="5">
        <f>SUMIFS(Table3[OrderCost_CNY],Table3[PO_Id],Table3[[#This Row],[PO_Id]],Table3[SKU_KEY],Table3[[#This Row],[SKU_KEY]])</f>
        <v>42300</v>
      </c>
      <c r="X4" s="5">
        <f>SUMIFS(Table3[OrderCost_CNY],Table3[PO_Id],Table3[[#This Row],[PO_Id]])</f>
        <v>42300</v>
      </c>
      <c r="Y4" s="5">
        <f t="shared" si="1"/>
        <v>424128</v>
      </c>
      <c r="Z4" s="5">
        <f>SUMIFS(Table3[OrderCost_KZT],Table3[PO_Id],Table3[[#This Row],[PO_Id]],Table3[SKU_KEY],Table3[[#This Row],[SKU_KEY]])</f>
        <v>3180960</v>
      </c>
      <c r="AA4" s="5">
        <f>SUMIFS(Table3[OrderCost_KZT],Table3[PO_Id],Table3[[#This Row],[PO_Id]])</f>
        <v>3180960</v>
      </c>
      <c r="AB4" s="9">
        <f>_xlfn.XLOOKUP(Table3[[#This Row],[SKU_KEY]],Table2[SKU_key],Table2[Weight_kg],"",0,1)</f>
        <v>0.95</v>
      </c>
      <c r="AC4" s="10">
        <f>Table3[[#This Row],[UnitWeight_kg]]*Table3[[#This Row],[Total_model_order_qty]]</f>
        <v>855</v>
      </c>
      <c r="AD4" s="10" cm="1">
        <f t="array" ref="AD4">SUM(_xlfn.UNIQUE(_xlfn._xlws.FILTER(Table3[Total_Model_order_weight],(Table3[PO_Id]=Table3[[#This Row],[PO_Id]]),""),FALSE,FALSE))</f>
        <v>855</v>
      </c>
      <c r="AE4" s="9">
        <v>1.97</v>
      </c>
      <c r="AF4" s="5">
        <v>550</v>
      </c>
      <c r="AG4" s="5">
        <f>Table3[[#This Row],[Total_order_weight]]*Table3[[#This Row],[DeliveryRate_USD]]</f>
        <v>1684.35</v>
      </c>
      <c r="AH4" s="5">
        <f>Table3[[#This Row],[Total_Model_order_weight]]*Table3[[#This Row],[DeliveryRate_USD]]</f>
        <v>1684.35</v>
      </c>
      <c r="AI4" s="5">
        <f>Table3[[#This Row],[Total_DeliveryCost_USD]]*Table3[[#This Row],[FX_USDKZT]]</f>
        <v>926392.5</v>
      </c>
      <c r="AJ4" s="5">
        <f>Table3[[#This Row],[Total_Model_DeliveryCost_USD]]*Table3[[#This Row],[FX_USDKZT]]</f>
        <v>926392.5</v>
      </c>
      <c r="AK4" s="5">
        <f>Table3[[#This Row],[Total_OrderCost_KZT]]+Table3[[#This Row],[Total_DeliveryCost_KZT]]</f>
        <v>4107352.5</v>
      </c>
      <c r="AL4" s="5">
        <f>Table3[[#This Row],[Total_Model_OrderCost_KZT]]+Table3[[#This Row],[Total_Model_DeliveryCost_KZT]]</f>
        <v>4107352.5</v>
      </c>
      <c r="AM4" s="5">
        <f>Table3[[#This Row],[Total_Model_FreightCost_KZT]]/Table3[[#This Row],[Total_model_order_qty]]</f>
        <v>4563.7250000000004</v>
      </c>
      <c r="AN4" s="5"/>
    </row>
    <row r="5" spans="1:46" x14ac:dyDescent="0.35">
      <c r="A5" s="59">
        <v>45852</v>
      </c>
      <c r="B5" s="3">
        <f>Table3[[#This Row],[Inquiry_date]]+Table3[[#This Row],[Prepare_days]]</f>
        <v>45855</v>
      </c>
      <c r="C5" s="3">
        <f>Table3[[#This Row],[PO_Date]]</f>
        <v>45855</v>
      </c>
      <c r="D5" s="3">
        <f>Table3[[#This Row],[Ship_Date]]+_xlfn.XLOOKUP(Table3[[#This Row],[CargoID]],M01_SETTINGS!I:I,M01_SETTINGS!L:L,"",0,1)</f>
        <v>45865</v>
      </c>
      <c r="E5" s="3">
        <f>Table3[[#This Row],[Ship_Date]]+_xlfn.XLOOKUP(Table3[[#This Row],[CargoID]],M01_SETTINGS!I:I,M01_SETTINGS!N:N,"",0,1)</f>
        <v>45869</v>
      </c>
      <c r="F5" s="13" t="str" cm="1">
        <f t="array" ref="F5">UPPER(_xlfn.TEXTJOIN("_",
   TRUE,
   Table3[[#This Row],[VendorID]],"("&amp;Table3[[#This Row],[CargoID]]&amp;")",
   TEXT(Table3[[#This Row],[PO_Date]],"dd.mm.yy"),
   _xlfn.UNIQUE(_xlfn._xlws.FILTER(Table3[MODEL], (Table3[[#This Row],[VendorID]]=Table3[[#This Row],[VendorID]]) * (Table3[PO_Date]=Table3[[#This Row],[PO_Date]])))
))</f>
        <v>SHR_(525)_17.07.25_PRINT51</v>
      </c>
      <c r="G5" s="6" t="s">
        <v>188</v>
      </c>
      <c r="H5" s="6">
        <v>525</v>
      </c>
      <c r="I5" s="57" t="str">
        <f>_xlfn.XLOOKUP($N5,Table2[SKU_ID],Table2[SKU_key],"",0,1)</f>
        <v>CL_OC_MEN_PRINT51_BLACK</v>
      </c>
      <c r="J5" s="6">
        <v>3</v>
      </c>
      <c r="K5" s="6">
        <v>1</v>
      </c>
      <c r="L5" s="6">
        <f>_xlfn.XLOOKUP(Table3[[#This Row],[CargoID]],M01_SETTINGS!I:I,M01_SETTINGS!N:N,"",0,1)</f>
        <v>14</v>
      </c>
      <c r="M5" s="6">
        <f>SUM(Table3[[#This Row],[Seller_Dlv_days]:[Cargo_ship_days]])</f>
        <v>15</v>
      </c>
      <c r="N5" s="49" t="s">
        <v>193</v>
      </c>
      <c r="O5" s="5" t="str">
        <f>_xlfn.XLOOKUP($N5,Table2[SKU_ID],Table2[Product_Type],"",0,1)</f>
        <v>CL</v>
      </c>
      <c r="P5" s="5" t="str">
        <f>_xlfn.XLOOKUP($N5,Table2[SKU_ID],Table2[Model],"",0,1)</f>
        <v>Print51</v>
      </c>
      <c r="Q5" s="6">
        <v>270</v>
      </c>
      <c r="R5" s="5">
        <f>SUMIFS(Table3[Qty],Table3[PO_Id],Table3[[#This Row],[PO_Id]],Table3[SKU_KEY],Table3[[#This Row],[SKU_KEY]])</f>
        <v>900</v>
      </c>
      <c r="S5" s="6">
        <v>15</v>
      </c>
      <c r="T5" s="5">
        <f>_xlfn.XLOOKUP(Table3[[#This Row],[SKU_KEY]],Table2[SKU_key],Table2[BaseCost_CNY],"",0,1)</f>
        <v>47</v>
      </c>
      <c r="U5" s="10">
        <v>75.2</v>
      </c>
      <c r="V5" s="5">
        <f t="shared" si="0"/>
        <v>12690</v>
      </c>
      <c r="W5" s="5">
        <f>SUMIFS(Table3[OrderCost_CNY],Table3[PO_Id],Table3[[#This Row],[PO_Id]],Table3[SKU_KEY],Table3[[#This Row],[SKU_KEY]])</f>
        <v>42300</v>
      </c>
      <c r="X5" s="5">
        <f>SUMIFS(Table3[OrderCost_CNY],Table3[PO_Id],Table3[[#This Row],[PO_Id]])</f>
        <v>42300</v>
      </c>
      <c r="Y5" s="5">
        <f t="shared" si="1"/>
        <v>954288</v>
      </c>
      <c r="Z5" s="5">
        <f>SUMIFS(Table3[OrderCost_KZT],Table3[PO_Id],Table3[[#This Row],[PO_Id]],Table3[SKU_KEY],Table3[[#This Row],[SKU_KEY]])</f>
        <v>3180960</v>
      </c>
      <c r="AA5" s="5">
        <f>SUMIFS(Table3[OrderCost_KZT],Table3[PO_Id],Table3[[#This Row],[PO_Id]])</f>
        <v>3180960</v>
      </c>
      <c r="AB5" s="9">
        <f>_xlfn.XLOOKUP(Table3[[#This Row],[SKU_KEY]],Table2[SKU_key],Table2[Weight_kg],"",0,1)</f>
        <v>0.95</v>
      </c>
      <c r="AC5" s="10">
        <f>Table3[[#This Row],[UnitWeight_kg]]*Table3[[#This Row],[Total_model_order_qty]]</f>
        <v>855</v>
      </c>
      <c r="AD5" s="10" cm="1">
        <f t="array" ref="AD5">SUM(_xlfn.UNIQUE(_xlfn._xlws.FILTER(Table3[Total_Model_order_weight],(Table3[PO_Id]=Table3[[#This Row],[PO_Id]]),""),FALSE,FALSE))</f>
        <v>855</v>
      </c>
      <c r="AE5" s="9">
        <v>1.97</v>
      </c>
      <c r="AF5" s="5">
        <v>550</v>
      </c>
      <c r="AG5" s="5">
        <f>Table3[[#This Row],[Total_order_weight]]*Table3[[#This Row],[DeliveryRate_USD]]</f>
        <v>1684.35</v>
      </c>
      <c r="AH5" s="5">
        <f>Table3[[#This Row],[Total_Model_order_weight]]*Table3[[#This Row],[DeliveryRate_USD]]</f>
        <v>1684.35</v>
      </c>
      <c r="AI5" s="5">
        <f>Table3[[#This Row],[Total_DeliveryCost_USD]]*Table3[[#This Row],[FX_USDKZT]]</f>
        <v>926392.5</v>
      </c>
      <c r="AJ5" s="5">
        <f>Table3[[#This Row],[Total_Model_DeliveryCost_USD]]*Table3[[#This Row],[FX_USDKZT]]</f>
        <v>926392.5</v>
      </c>
      <c r="AK5" s="5">
        <f>Table3[[#This Row],[Total_OrderCost_KZT]]+Table3[[#This Row],[Total_DeliveryCost_KZT]]</f>
        <v>4107352.5</v>
      </c>
      <c r="AL5" s="5">
        <f>Table3[[#This Row],[Total_Model_OrderCost_KZT]]+Table3[[#This Row],[Total_Model_DeliveryCost_KZT]]</f>
        <v>4107352.5</v>
      </c>
      <c r="AM5" s="5">
        <f>Table3[[#This Row],[Total_Model_FreightCost_KZT]]/Table3[[#This Row],[Total_model_order_qty]]</f>
        <v>4563.7250000000004</v>
      </c>
      <c r="AN5" s="5"/>
    </row>
    <row r="6" spans="1:46" x14ac:dyDescent="0.35">
      <c r="A6" s="59">
        <v>45852</v>
      </c>
      <c r="B6" s="3">
        <f>Table3[[#This Row],[Inquiry_date]]+Table3[[#This Row],[Prepare_days]]</f>
        <v>45855</v>
      </c>
      <c r="C6" s="3">
        <f>Table3[[#This Row],[PO_Date]]</f>
        <v>45855</v>
      </c>
      <c r="D6" s="3">
        <f>Table3[[#This Row],[Ship_Date]]+_xlfn.XLOOKUP(Table3[[#This Row],[CargoID]],M01_SETTINGS!I:I,M01_SETTINGS!L:L,"",0,1)</f>
        <v>45865</v>
      </c>
      <c r="E6" s="3">
        <f>Table3[[#This Row],[Ship_Date]]+_xlfn.XLOOKUP(Table3[[#This Row],[CargoID]],M01_SETTINGS!I:I,M01_SETTINGS!N:N,"",0,1)</f>
        <v>45869</v>
      </c>
      <c r="F6" s="13" t="str" cm="1">
        <f t="array" ref="F6">UPPER(_xlfn.TEXTJOIN("_",
   TRUE,
   Table3[[#This Row],[VendorID]],"("&amp;Table3[[#This Row],[CargoID]]&amp;")",
   TEXT(Table3[[#This Row],[PO_Date]],"dd.mm.yy"),
   _xlfn.UNIQUE(_xlfn._xlws.FILTER(Table3[MODEL], (Table3[[#This Row],[VendorID]]=Table3[[#This Row],[VendorID]]) * (Table3[PO_Date]=Table3[[#This Row],[PO_Date]])))
))</f>
        <v>SHR_(525)_17.07.25_PRINT51</v>
      </c>
      <c r="G6" s="6" t="s">
        <v>188</v>
      </c>
      <c r="H6" s="6">
        <v>525</v>
      </c>
      <c r="I6" s="57" t="str">
        <f>_xlfn.XLOOKUP($N6,Table2[SKU_ID],Table2[SKU_key],"",0,1)</f>
        <v>CL_OC_MEN_PRINT51_BLACK</v>
      </c>
      <c r="J6" s="6">
        <v>3</v>
      </c>
      <c r="K6" s="6">
        <v>1</v>
      </c>
      <c r="L6" s="6">
        <f>_xlfn.XLOOKUP(Table3[[#This Row],[CargoID]],M01_SETTINGS!I:I,M01_SETTINGS!N:N,"",0,1)</f>
        <v>14</v>
      </c>
      <c r="M6" s="6">
        <f>SUM(Table3[[#This Row],[Seller_Dlv_days]:[Cargo_ship_days]])</f>
        <v>15</v>
      </c>
      <c r="N6" s="49" t="s">
        <v>194</v>
      </c>
      <c r="O6" s="5" t="str">
        <f>_xlfn.XLOOKUP($N6,Table2[SKU_ID],Table2[Product_Type],"",0,1)</f>
        <v>CL</v>
      </c>
      <c r="P6" s="5" t="str">
        <f>_xlfn.XLOOKUP($N6,Table2[SKU_ID],Table2[Model],"",0,1)</f>
        <v>Print51</v>
      </c>
      <c r="Q6" s="6">
        <v>170</v>
      </c>
      <c r="R6" s="5">
        <f>SUMIFS(Table3[Qty],Table3[PO_Id],Table3[[#This Row],[PO_Id]],Table3[SKU_KEY],Table3[[#This Row],[SKU_KEY]])</f>
        <v>900</v>
      </c>
      <c r="S6" s="6">
        <v>15</v>
      </c>
      <c r="T6" s="5">
        <f>_xlfn.XLOOKUP(Table3[[#This Row],[SKU_KEY]],Table2[SKU_key],Table2[BaseCost_CNY],"",0,1)</f>
        <v>47</v>
      </c>
      <c r="U6" s="10">
        <v>75.2</v>
      </c>
      <c r="V6" s="5">
        <f t="shared" si="0"/>
        <v>7990</v>
      </c>
      <c r="W6" s="5">
        <f>SUMIFS(Table3[OrderCost_CNY],Table3[PO_Id],Table3[[#This Row],[PO_Id]],Table3[SKU_KEY],Table3[[#This Row],[SKU_KEY]])</f>
        <v>42300</v>
      </c>
      <c r="X6" s="5">
        <f>SUMIFS(Table3[OrderCost_CNY],Table3[PO_Id],Table3[[#This Row],[PO_Id]])</f>
        <v>42300</v>
      </c>
      <c r="Y6" s="5">
        <f t="shared" si="1"/>
        <v>600848</v>
      </c>
      <c r="Z6" s="5">
        <f>SUMIFS(Table3[OrderCost_KZT],Table3[PO_Id],Table3[[#This Row],[PO_Id]],Table3[SKU_KEY],Table3[[#This Row],[SKU_KEY]])</f>
        <v>3180960</v>
      </c>
      <c r="AA6" s="5">
        <f>SUMIFS(Table3[OrderCost_KZT],Table3[PO_Id],Table3[[#This Row],[PO_Id]])</f>
        <v>3180960</v>
      </c>
      <c r="AB6" s="9">
        <f>_xlfn.XLOOKUP(Table3[[#This Row],[SKU_KEY]],Table2[SKU_key],Table2[Weight_kg],"",0,1)</f>
        <v>0.95</v>
      </c>
      <c r="AC6" s="10">
        <f>Table3[[#This Row],[UnitWeight_kg]]*Table3[[#This Row],[Total_model_order_qty]]</f>
        <v>855</v>
      </c>
      <c r="AD6" s="10" cm="1">
        <f t="array" ref="AD6">SUM(_xlfn.UNIQUE(_xlfn._xlws.FILTER(Table3[Total_Model_order_weight],(Table3[PO_Id]=Table3[[#This Row],[PO_Id]]),""),FALSE,FALSE))</f>
        <v>855</v>
      </c>
      <c r="AE6" s="9">
        <v>1.97</v>
      </c>
      <c r="AF6" s="5">
        <v>550</v>
      </c>
      <c r="AG6" s="5">
        <f>Table3[[#This Row],[Total_order_weight]]*Table3[[#This Row],[DeliveryRate_USD]]</f>
        <v>1684.35</v>
      </c>
      <c r="AH6" s="5">
        <f>Table3[[#This Row],[Total_Model_order_weight]]*Table3[[#This Row],[DeliveryRate_USD]]</f>
        <v>1684.35</v>
      </c>
      <c r="AI6" s="5">
        <f>Table3[[#This Row],[Total_DeliveryCost_USD]]*Table3[[#This Row],[FX_USDKZT]]</f>
        <v>926392.5</v>
      </c>
      <c r="AJ6" s="5">
        <f>Table3[[#This Row],[Total_Model_DeliveryCost_USD]]*Table3[[#This Row],[FX_USDKZT]]</f>
        <v>926392.5</v>
      </c>
      <c r="AK6" s="5">
        <f>Table3[[#This Row],[Total_OrderCost_KZT]]+Table3[[#This Row],[Total_DeliveryCost_KZT]]</f>
        <v>4107352.5</v>
      </c>
      <c r="AL6" s="5">
        <f>Table3[[#This Row],[Total_Model_OrderCost_KZT]]+Table3[[#This Row],[Total_Model_DeliveryCost_KZT]]</f>
        <v>4107352.5</v>
      </c>
      <c r="AM6" s="5">
        <f>Table3[[#This Row],[Total_Model_FreightCost_KZT]]/Table3[[#This Row],[Total_model_order_qty]]</f>
        <v>4563.7250000000004</v>
      </c>
      <c r="AN6" s="5"/>
    </row>
    <row r="7" spans="1:46" x14ac:dyDescent="0.35">
      <c r="A7" s="59">
        <v>45852</v>
      </c>
      <c r="B7" s="3">
        <f>Table3[[#This Row],[Inquiry_date]]+Table3[[#This Row],[Prepare_days]]</f>
        <v>45855</v>
      </c>
      <c r="C7" s="3">
        <f>Table3[[#This Row],[PO_Date]]</f>
        <v>45855</v>
      </c>
      <c r="D7" s="3">
        <f>Table3[[#This Row],[Ship_Date]]+_xlfn.XLOOKUP(Table3[[#This Row],[CargoID]],M01_SETTINGS!I:I,M01_SETTINGS!L:L,"",0,1)</f>
        <v>45865</v>
      </c>
      <c r="E7" s="3">
        <f>Table3[[#This Row],[Ship_Date]]+_xlfn.XLOOKUP(Table3[[#This Row],[CargoID]],M01_SETTINGS!I:I,M01_SETTINGS!N:N,"",0,1)</f>
        <v>45869</v>
      </c>
      <c r="F7" s="13" t="str" cm="1">
        <f t="array" ref="F7">UPPER(_xlfn.TEXTJOIN("_",
   TRUE,
   Table3[[#This Row],[VendorID]],"("&amp;Table3[[#This Row],[CargoID]]&amp;")",
   TEXT(Table3[[#This Row],[PO_Date]],"dd.mm.yy"),
   _xlfn.UNIQUE(_xlfn._xlws.FILTER(Table3[MODEL], (Table3[[#This Row],[VendorID]]=Table3[[#This Row],[VendorID]]) * (Table3[PO_Date]=Table3[[#This Row],[PO_Date]])))
))</f>
        <v>SHR_(525)_17.07.25_PRINT51</v>
      </c>
      <c r="G7" s="6" t="s">
        <v>188</v>
      </c>
      <c r="H7" s="6">
        <v>525</v>
      </c>
      <c r="I7" s="57" t="str">
        <f>_xlfn.XLOOKUP($N7,Table2[SKU_ID],Table2[SKU_key],"",0,1)</f>
        <v>CL_OC_MEN_PRINT51_BLACK</v>
      </c>
      <c r="J7" s="6">
        <v>3</v>
      </c>
      <c r="K7" s="6">
        <v>1</v>
      </c>
      <c r="L7" s="6">
        <f>_xlfn.XLOOKUP(Table3[[#This Row],[CargoID]],M01_SETTINGS!I:I,M01_SETTINGS!N:N,"",0,1)</f>
        <v>14</v>
      </c>
      <c r="M7" s="6">
        <f>SUM(Table3[[#This Row],[Seller_Dlv_days]:[Cargo_ship_days]])</f>
        <v>15</v>
      </c>
      <c r="N7" s="49" t="s">
        <v>195</v>
      </c>
      <c r="O7" s="5" t="str">
        <f>_xlfn.XLOOKUP($N7,Table2[SKU_ID],Table2[Product_Type],"",0,1)</f>
        <v>CL</v>
      </c>
      <c r="P7" s="5" t="str">
        <f>_xlfn.XLOOKUP($N7,Table2[SKU_ID],Table2[Model],"",0,1)</f>
        <v>Print51</v>
      </c>
      <c r="Q7" s="6">
        <v>150</v>
      </c>
      <c r="R7" s="5">
        <f>SUMIFS(Table3[Qty],Table3[PO_Id],Table3[[#This Row],[PO_Id]],Table3[SKU_KEY],Table3[[#This Row],[SKU_KEY]])</f>
        <v>900</v>
      </c>
      <c r="S7" s="6">
        <v>15</v>
      </c>
      <c r="T7" s="5">
        <f>_xlfn.XLOOKUP(Table3[[#This Row],[SKU_KEY]],Table2[SKU_key],Table2[BaseCost_CNY],"",0,1)</f>
        <v>47</v>
      </c>
      <c r="U7" s="10">
        <v>75.2</v>
      </c>
      <c r="V7" s="5">
        <f t="shared" si="0"/>
        <v>7050</v>
      </c>
      <c r="W7" s="5">
        <f>SUMIFS(Table3[OrderCost_CNY],Table3[PO_Id],Table3[[#This Row],[PO_Id]],Table3[SKU_KEY],Table3[[#This Row],[SKU_KEY]])</f>
        <v>42300</v>
      </c>
      <c r="X7" s="5">
        <f>SUMIFS(Table3[OrderCost_CNY],Table3[PO_Id],Table3[[#This Row],[PO_Id]])</f>
        <v>42300</v>
      </c>
      <c r="Y7" s="5">
        <f t="shared" si="1"/>
        <v>530160</v>
      </c>
      <c r="Z7" s="5">
        <f>SUMIFS(Table3[OrderCost_KZT],Table3[PO_Id],Table3[[#This Row],[PO_Id]],Table3[SKU_KEY],Table3[[#This Row],[SKU_KEY]])</f>
        <v>3180960</v>
      </c>
      <c r="AA7" s="5">
        <f>SUMIFS(Table3[OrderCost_KZT],Table3[PO_Id],Table3[[#This Row],[PO_Id]])</f>
        <v>3180960</v>
      </c>
      <c r="AB7" s="9">
        <f>_xlfn.XLOOKUP(Table3[[#This Row],[SKU_KEY]],Table2[SKU_key],Table2[Weight_kg],"",0,1)</f>
        <v>0.95</v>
      </c>
      <c r="AC7" s="10">
        <f>Table3[[#This Row],[UnitWeight_kg]]*Table3[[#This Row],[Total_model_order_qty]]</f>
        <v>855</v>
      </c>
      <c r="AD7" s="10" cm="1">
        <f t="array" ref="AD7">SUM(_xlfn.UNIQUE(_xlfn._xlws.FILTER(Table3[Total_Model_order_weight],(Table3[PO_Id]=Table3[[#This Row],[PO_Id]]),""),FALSE,FALSE))</f>
        <v>855</v>
      </c>
      <c r="AE7" s="9">
        <v>1.97</v>
      </c>
      <c r="AF7" s="5">
        <v>550</v>
      </c>
      <c r="AG7" s="5">
        <f>Table3[[#This Row],[Total_order_weight]]*Table3[[#This Row],[DeliveryRate_USD]]</f>
        <v>1684.35</v>
      </c>
      <c r="AH7" s="5">
        <f>Table3[[#This Row],[Total_Model_order_weight]]*Table3[[#This Row],[DeliveryRate_USD]]</f>
        <v>1684.35</v>
      </c>
      <c r="AI7" s="5">
        <f>Table3[[#This Row],[Total_DeliveryCost_USD]]*Table3[[#This Row],[FX_USDKZT]]</f>
        <v>926392.5</v>
      </c>
      <c r="AJ7" s="5">
        <f>Table3[[#This Row],[Total_Model_DeliveryCost_USD]]*Table3[[#This Row],[FX_USDKZT]]</f>
        <v>926392.5</v>
      </c>
      <c r="AK7" s="5">
        <f>Table3[[#This Row],[Total_OrderCost_KZT]]+Table3[[#This Row],[Total_DeliveryCost_KZT]]</f>
        <v>4107352.5</v>
      </c>
      <c r="AL7" s="5">
        <f>Table3[[#This Row],[Total_Model_OrderCost_KZT]]+Table3[[#This Row],[Total_Model_DeliveryCost_KZT]]</f>
        <v>4107352.5</v>
      </c>
      <c r="AM7" s="5">
        <f>Table3[[#This Row],[Total_Model_FreightCost_KZT]]/Table3[[#This Row],[Total_model_order_qty]]</f>
        <v>4563.7250000000004</v>
      </c>
      <c r="AN7" s="5"/>
    </row>
    <row r="8" spans="1:46" x14ac:dyDescent="0.35">
      <c r="A8" s="59">
        <v>45852</v>
      </c>
      <c r="B8" s="3">
        <f>Table3[[#This Row],[Inquiry_date]]+Table3[[#This Row],[Prepare_days]]</f>
        <v>45855</v>
      </c>
      <c r="C8" s="3">
        <f>Table3[[#This Row],[PO_Date]]</f>
        <v>45855</v>
      </c>
      <c r="D8" s="3">
        <f>Table3[[#This Row],[Ship_Date]]+_xlfn.XLOOKUP(Table3[[#This Row],[CargoID]],M01_SETTINGS!I:I,M01_SETTINGS!L:L,"",0,1)</f>
        <v>45865</v>
      </c>
      <c r="E8" s="3">
        <f>Table3[[#This Row],[Ship_Date]]+_xlfn.XLOOKUP(Table3[[#This Row],[CargoID]],M01_SETTINGS!I:I,M01_SETTINGS!N:N,"",0,1)</f>
        <v>45869</v>
      </c>
      <c r="F8" s="13" t="str" cm="1">
        <f t="array" ref="F8">UPPER(_xlfn.TEXTJOIN("_",
   TRUE,
   Table3[[#This Row],[VendorID]],"("&amp;Table3[[#This Row],[CargoID]]&amp;")",
   TEXT(Table3[[#This Row],[PO_Date]],"dd.mm.yy"),
   _xlfn.UNIQUE(_xlfn._xlws.FILTER(Table3[MODEL], (Table3[[#This Row],[VendorID]]=Table3[[#This Row],[VendorID]]) * (Table3[PO_Date]=Table3[[#This Row],[PO_Date]])))
))</f>
        <v>SHR_(525)_17.07.25_PRINT51</v>
      </c>
      <c r="G8" s="6" t="s">
        <v>188</v>
      </c>
      <c r="H8" s="6">
        <v>525</v>
      </c>
      <c r="I8" s="57" t="str">
        <f>_xlfn.XLOOKUP($N8,Table2[SKU_ID],Table2[SKU_key],"",0,1)</f>
        <v>CL_OC_MEN_PRINT51_BLACK</v>
      </c>
      <c r="J8" s="6">
        <v>3</v>
      </c>
      <c r="K8" s="6">
        <v>1</v>
      </c>
      <c r="L8" s="6">
        <f>_xlfn.XLOOKUP(Table3[[#This Row],[CargoID]],M01_SETTINGS!I:I,M01_SETTINGS!N:N,"",0,1)</f>
        <v>14</v>
      </c>
      <c r="M8" s="6">
        <f>SUM(Table3[[#This Row],[Seller_Dlv_days]:[Cargo_ship_days]])</f>
        <v>15</v>
      </c>
      <c r="N8" s="49" t="s">
        <v>196</v>
      </c>
      <c r="O8" s="5" t="str">
        <f>_xlfn.XLOOKUP($N8,Table2[SKU_ID],Table2[Product_Type],"",0,1)</f>
        <v>CL</v>
      </c>
      <c r="P8" s="5" t="str">
        <f>_xlfn.XLOOKUP($N8,Table2[SKU_ID],Table2[Model],"",0,1)</f>
        <v>Print51</v>
      </c>
      <c r="Q8" s="6">
        <v>110</v>
      </c>
      <c r="R8" s="5">
        <f>SUMIFS(Table3[Qty],Table3[PO_Id],Table3[[#This Row],[PO_Id]],Table3[SKU_KEY],Table3[[#This Row],[SKU_KEY]])</f>
        <v>900</v>
      </c>
      <c r="S8" s="6">
        <v>15</v>
      </c>
      <c r="T8" s="5">
        <f>_xlfn.XLOOKUP(Table3[[#This Row],[SKU_KEY]],Table2[SKU_key],Table2[BaseCost_CNY],"",0,1)</f>
        <v>47</v>
      </c>
      <c r="U8" s="10">
        <v>75.2</v>
      </c>
      <c r="V8" s="5">
        <f t="shared" si="0"/>
        <v>5170</v>
      </c>
      <c r="W8" s="5">
        <f>SUMIFS(Table3[OrderCost_CNY],Table3[PO_Id],Table3[[#This Row],[PO_Id]],Table3[SKU_KEY],Table3[[#This Row],[SKU_KEY]])</f>
        <v>42300</v>
      </c>
      <c r="X8" s="5">
        <f>SUMIFS(Table3[OrderCost_CNY],Table3[PO_Id],Table3[[#This Row],[PO_Id]])</f>
        <v>42300</v>
      </c>
      <c r="Y8" s="5">
        <f t="shared" si="1"/>
        <v>388784</v>
      </c>
      <c r="Z8" s="5">
        <f>SUMIFS(Table3[OrderCost_KZT],Table3[PO_Id],Table3[[#This Row],[PO_Id]],Table3[SKU_KEY],Table3[[#This Row],[SKU_KEY]])</f>
        <v>3180960</v>
      </c>
      <c r="AA8" s="5">
        <f>SUMIFS(Table3[OrderCost_KZT],Table3[PO_Id],Table3[[#This Row],[PO_Id]])</f>
        <v>3180960</v>
      </c>
      <c r="AB8" s="9">
        <f>_xlfn.XLOOKUP(Table3[[#This Row],[SKU_KEY]],Table2[SKU_key],Table2[Weight_kg],"",0,1)</f>
        <v>0.95</v>
      </c>
      <c r="AC8" s="10">
        <f>Table3[[#This Row],[UnitWeight_kg]]*Table3[[#This Row],[Total_model_order_qty]]</f>
        <v>855</v>
      </c>
      <c r="AD8" s="10" cm="1">
        <f t="array" ref="AD8">SUM(_xlfn.UNIQUE(_xlfn._xlws.FILTER(Table3[Total_Model_order_weight],(Table3[PO_Id]=Table3[[#This Row],[PO_Id]]),""),FALSE,FALSE))</f>
        <v>855</v>
      </c>
      <c r="AE8" s="9">
        <v>1.97</v>
      </c>
      <c r="AF8" s="5">
        <v>550</v>
      </c>
      <c r="AG8" s="5">
        <f>Table3[[#This Row],[Total_order_weight]]*Table3[[#This Row],[DeliveryRate_USD]]</f>
        <v>1684.35</v>
      </c>
      <c r="AH8" s="5">
        <f>Table3[[#This Row],[Total_Model_order_weight]]*Table3[[#This Row],[DeliveryRate_USD]]</f>
        <v>1684.35</v>
      </c>
      <c r="AI8" s="5">
        <f>Table3[[#This Row],[Total_DeliveryCost_USD]]*Table3[[#This Row],[FX_USDKZT]]</f>
        <v>926392.5</v>
      </c>
      <c r="AJ8" s="5">
        <f>Table3[[#This Row],[Total_Model_DeliveryCost_USD]]*Table3[[#This Row],[FX_USDKZT]]</f>
        <v>926392.5</v>
      </c>
      <c r="AK8" s="5">
        <f>Table3[[#This Row],[Total_OrderCost_KZT]]+Table3[[#This Row],[Total_DeliveryCost_KZT]]</f>
        <v>4107352.5</v>
      </c>
      <c r="AL8" s="5">
        <f>Table3[[#This Row],[Total_Model_OrderCost_KZT]]+Table3[[#This Row],[Total_Model_DeliveryCost_KZT]]</f>
        <v>4107352.5</v>
      </c>
      <c r="AM8" s="5">
        <f>Table3[[#This Row],[Total_Model_FreightCost_KZT]]/Table3[[#This Row],[Total_model_order_qty]]</f>
        <v>4563.7250000000004</v>
      </c>
      <c r="AN8" s="5"/>
    </row>
    <row r="9" spans="1:46" x14ac:dyDescent="0.35">
      <c r="A9" s="59">
        <v>45852</v>
      </c>
      <c r="B9" s="3">
        <f>Table3[[#This Row],[Inquiry_date]]+Table3[[#This Row],[Prepare_days]]</f>
        <v>45859</v>
      </c>
      <c r="C9" s="3">
        <f>Table3[[#This Row],[PO_Date]]</f>
        <v>45859</v>
      </c>
      <c r="D9" s="3">
        <f>Table3[[#This Row],[Ship_Date]]+_xlfn.XLOOKUP(Table3[[#This Row],[CargoID]],M01_SETTINGS!I:I,M01_SETTINGS!L:L,"",0,1)</f>
        <v>45869</v>
      </c>
      <c r="E9" s="3">
        <f>Table3[[#This Row],[Ship_Date]]+_xlfn.XLOOKUP(Table3[[#This Row],[CargoID]],M01_SETTINGS!I:I,M01_SETTINGS!N:N,"",0,1)</f>
        <v>45873</v>
      </c>
      <c r="F9" s="13" t="str" cm="1">
        <f t="array" ref="F9">UPPER(_xlfn.TEXTJOIN("_",
   TRUE,
   Table3[[#This Row],[VendorID]],"("&amp;Table3[[#This Row],[CargoID]]&amp;")",
   TEXT(Table3[[#This Row],[PO_Date]],"dd.mm.yy"),
   _xlfn.UNIQUE(_xlfn._xlws.FILTER(Table3[MODEL], (Table3[[#This Row],[VendorID]]=Table3[[#This Row],[VendorID]]) * (Table3[PO_Date]=Table3[[#This Row],[PO_Date]])))
))</f>
        <v>SHR_(525)_21.07.25_BELI51</v>
      </c>
      <c r="G9" s="6" t="s">
        <v>188</v>
      </c>
      <c r="H9" s="6">
        <v>525</v>
      </c>
      <c r="I9" s="57" t="str">
        <f>_xlfn.XLOOKUP($N9,Table2[SKU_ID],Table2[SKU_key],"",0,1)</f>
        <v>CL_OC_MEN_BELI51_WHITE</v>
      </c>
      <c r="J9" s="6">
        <v>7</v>
      </c>
      <c r="K9" s="6">
        <v>1</v>
      </c>
      <c r="L9" s="6">
        <f>_xlfn.XLOOKUP(Table3[[#This Row],[CargoID]],M01_SETTINGS!I:I,M01_SETTINGS!N:N,"",0,1)</f>
        <v>14</v>
      </c>
      <c r="M9" s="6">
        <f>SUM(Table3[[#This Row],[Seller_Dlv_days]:[Cargo_ship_days]])</f>
        <v>15</v>
      </c>
      <c r="N9" s="49" t="s">
        <v>202</v>
      </c>
      <c r="O9" s="5" t="str">
        <f>_xlfn.XLOOKUP($N9,Table2[SKU_ID],Table2[Product_Type],"",0,1)</f>
        <v>CL</v>
      </c>
      <c r="P9" s="5" t="str">
        <f>_xlfn.XLOOKUP($N9,Table2[SKU_ID],Table2[Model],"",0,1)</f>
        <v>BELI51</v>
      </c>
      <c r="Q9" s="6">
        <v>100</v>
      </c>
      <c r="R9" s="5">
        <f>SUMIFS(Table3[Qty],Table3[PO_Id],Table3[[#This Row],[PO_Id]],Table3[SKU_KEY],Table3[[#This Row],[SKU_KEY]])</f>
        <v>100</v>
      </c>
      <c r="S9" s="6">
        <v>15</v>
      </c>
      <c r="T9" s="5">
        <f>_xlfn.XLOOKUP(Table3[[#This Row],[SKU_KEY]],Table2[SKU_key],Table2[BaseCost_CNY],"",0,1)</f>
        <v>60</v>
      </c>
      <c r="U9" s="10">
        <v>75.2</v>
      </c>
      <c r="V9" s="5">
        <f t="shared" si="0"/>
        <v>6000</v>
      </c>
      <c r="W9" s="5">
        <f>SUMIFS(Table3[OrderCost_CNY],Table3[PO_Id],Table3[[#This Row],[PO_Id]],Table3[SKU_KEY],Table3[[#This Row],[SKU_KEY]])</f>
        <v>6000</v>
      </c>
      <c r="X9" s="5">
        <f>SUMIFS(Table3[OrderCost_CNY],Table3[PO_Id],Table3[[#This Row],[PO_Id]])</f>
        <v>6000</v>
      </c>
      <c r="Y9" s="5">
        <f t="shared" si="1"/>
        <v>451200</v>
      </c>
      <c r="Z9" s="5">
        <f>SUMIFS(Table3[OrderCost_KZT],Table3[PO_Id],Table3[[#This Row],[PO_Id]],Table3[SKU_KEY],Table3[[#This Row],[SKU_KEY]])</f>
        <v>451200</v>
      </c>
      <c r="AA9" s="5">
        <f>SUMIFS(Table3[OrderCost_KZT],Table3[PO_Id],Table3[[#This Row],[PO_Id]])</f>
        <v>451200</v>
      </c>
      <c r="AB9" s="9">
        <f>_xlfn.XLOOKUP(Table3[[#This Row],[SKU_KEY]],Table2[SKU_key],Table2[Weight_kg],"",0,1)</f>
        <v>0.95</v>
      </c>
      <c r="AC9" s="10">
        <f>Table3[[#This Row],[UnitWeight_kg]]*Table3[[#This Row],[Total_model_order_qty]]</f>
        <v>95</v>
      </c>
      <c r="AD9" s="10" cm="1">
        <f t="array" ref="AD9">SUM(_xlfn.UNIQUE(_xlfn._xlws.FILTER(Table3[Total_Model_order_weight],(Table3[PO_Id]=Table3[[#This Row],[PO_Id]]),""),FALSE,FALSE))</f>
        <v>95</v>
      </c>
      <c r="AE9" s="9">
        <v>1.97</v>
      </c>
      <c r="AF9" s="5">
        <v>550</v>
      </c>
      <c r="AG9" s="5">
        <f>Table3[[#This Row],[Total_order_weight]]*Table3[[#This Row],[DeliveryRate_USD]]</f>
        <v>187.15</v>
      </c>
      <c r="AH9" s="5">
        <f>Table3[[#This Row],[Total_Model_order_weight]]*Table3[[#This Row],[DeliveryRate_USD]]</f>
        <v>187.15</v>
      </c>
      <c r="AI9" s="5">
        <f>Table3[[#This Row],[Total_DeliveryCost_USD]]*Table3[[#This Row],[FX_USDKZT]]</f>
        <v>102932.5</v>
      </c>
      <c r="AJ9" s="5">
        <f>Table3[[#This Row],[Total_Model_DeliveryCost_USD]]*Table3[[#This Row],[FX_USDKZT]]</f>
        <v>102932.5</v>
      </c>
      <c r="AK9" s="5">
        <f>Table3[[#This Row],[Total_OrderCost_KZT]]+Table3[[#This Row],[Total_DeliveryCost_KZT]]</f>
        <v>554132.5</v>
      </c>
      <c r="AL9" s="5">
        <f>Table3[[#This Row],[Total_Model_OrderCost_KZT]]+Table3[[#This Row],[Total_Model_DeliveryCost_KZT]]</f>
        <v>554132.5</v>
      </c>
      <c r="AM9" s="5">
        <f>Table3[[#This Row],[Total_Model_FreightCost_KZT]]/Table3[[#This Row],[Total_model_order_qty]]</f>
        <v>5541.3249999999998</v>
      </c>
      <c r="AN9" s="5"/>
    </row>
    <row r="10" spans="1:46" x14ac:dyDescent="0.35">
      <c r="A10" s="59">
        <v>45839</v>
      </c>
      <c r="B10" s="3">
        <f>Table3[[#This Row],[Inquiry_date]]+Table3[[#This Row],[Prepare_days]]</f>
        <v>45844</v>
      </c>
      <c r="C10" s="3">
        <f>Table3[[#This Row],[PO_Date]]</f>
        <v>45844</v>
      </c>
      <c r="D10" s="3">
        <f>Table3[[#This Row],[Ship_Date]]+_xlfn.XLOOKUP(Table3[[#This Row],[CargoID]],M01_SETTINGS!I:I,M01_SETTINGS!L:L,"",0,1)</f>
        <v>45854</v>
      </c>
      <c r="E10" s="3">
        <f>Table3[[#This Row],[Ship_Date]]+_xlfn.XLOOKUP(Table3[[#This Row],[CargoID]],M01_SETTINGS!I:I,M01_SETTINGS!N:N,"",0,1)</f>
        <v>45858</v>
      </c>
      <c r="F10" s="13" t="str" cm="1">
        <f t="array" ref="F10">UPPER(_xlfn.TEXTJOIN("_",
   TRUE,
   Table3[[#This Row],[VendorID]],"("&amp;Table3[[#This Row],[CargoID]]&amp;")",
   TEXT(Table3[[#This Row],[PO_Date]],"dd.mm.yy"),
   _xlfn.UNIQUE(_xlfn._xlws.FILTER(Table3[MODEL], (Table3[[#This Row],[VendorID]]=Table3[[#This Row],[VendorID]]) * (Table3[PO_Date]=Table3[[#This Row],[PO_Date]])))
))</f>
        <v>SHR_(525)_06.07.25_BELI51</v>
      </c>
      <c r="G10" s="6" t="s">
        <v>188</v>
      </c>
      <c r="H10" s="6">
        <v>525</v>
      </c>
      <c r="I10" s="57" t="str">
        <f>_xlfn.XLOOKUP($N10,Table2[SKU_ID],Table2[SKU_key],"",0,1)</f>
        <v>CL_OC_MEN_BELI51_WHITE</v>
      </c>
      <c r="J10" s="6">
        <v>5</v>
      </c>
      <c r="K10" s="6">
        <v>1</v>
      </c>
      <c r="L10" s="6">
        <f>_xlfn.XLOOKUP(Table3[[#This Row],[CargoID]],M01_SETTINGS!I:I,M01_SETTINGS!N:N,"",0,1)</f>
        <v>14</v>
      </c>
      <c r="M10" s="6">
        <f>SUM(Table3[[#This Row],[Seller_Dlv_days]:[Cargo_ship_days]])</f>
        <v>15</v>
      </c>
      <c r="N10" s="49" t="s">
        <v>228</v>
      </c>
      <c r="O10" s="6" t="str">
        <f>_xlfn.XLOOKUP($N10,Table2[SKU_ID],Table2[Product_Type],"",0,1)</f>
        <v>CL</v>
      </c>
      <c r="P10" s="5" t="str">
        <f>_xlfn.XLOOKUP($N10,Table2[SKU_ID],Table2[Model],"",0,1)</f>
        <v>BELI51</v>
      </c>
      <c r="Q10" s="6">
        <v>50</v>
      </c>
      <c r="R10" s="5">
        <f>SUMIFS(Table3[Qty],Table3[PO_Id],Table3[[#This Row],[PO_Id]],Table3[SKU_KEY],Table3[[#This Row],[SKU_KEY]])</f>
        <v>50</v>
      </c>
      <c r="S10" s="6">
        <v>2</v>
      </c>
      <c r="T10" s="5">
        <f>_xlfn.XLOOKUP(Table3[[#This Row],[SKU_KEY]],Table2[SKU_key],Table2[BaseCost_CNY],"",0,1)</f>
        <v>60</v>
      </c>
      <c r="U10" s="10">
        <v>74.2</v>
      </c>
      <c r="V10" s="6">
        <f t="shared" si="0"/>
        <v>3000</v>
      </c>
      <c r="W10" s="5">
        <f>SUMIFS(Table3[OrderCost_CNY],Table3[PO_Id],Table3[[#This Row],[PO_Id]],Table3[SKU_KEY],Table3[[#This Row],[SKU_KEY]])</f>
        <v>3000</v>
      </c>
      <c r="X10" s="5">
        <f>SUMIFS(Table3[OrderCost_CNY],Table3[PO_Id],Table3[[#This Row],[PO_Id]])</f>
        <v>3000</v>
      </c>
      <c r="Y10" s="5">
        <f t="shared" si="1"/>
        <v>222600</v>
      </c>
      <c r="Z10" s="5">
        <f>SUMIFS(Table3[OrderCost_KZT],Table3[PO_Id],Table3[[#This Row],[PO_Id]],Table3[SKU_KEY],Table3[[#This Row],[SKU_KEY]])</f>
        <v>222600</v>
      </c>
      <c r="AA10" s="5">
        <f>SUMIFS(Table3[OrderCost_KZT],Table3[PO_Id],Table3[[#This Row],[PO_Id]])</f>
        <v>222600</v>
      </c>
      <c r="AB10" s="9">
        <f>_xlfn.XLOOKUP(Table3[[#This Row],[SKU_KEY]],Table2[SKU_key],Table2[Weight_kg],"",0,1)</f>
        <v>0.95</v>
      </c>
      <c r="AC10" s="10">
        <f>Table3[[#This Row],[UnitWeight_kg]]*Table3[[#This Row],[Total_model_order_qty]]</f>
        <v>47.5</v>
      </c>
      <c r="AD10" s="10" cm="1">
        <f t="array" ref="AD10">SUM(_xlfn.UNIQUE(_xlfn._xlws.FILTER(Table3[Total_Model_order_weight],(Table3[PO_Id]=Table3[[#This Row],[PO_Id]]),""),FALSE,FALSE))</f>
        <v>47.5</v>
      </c>
      <c r="AE10" s="9">
        <v>1.97</v>
      </c>
      <c r="AF10" s="5">
        <v>550</v>
      </c>
      <c r="AG10" s="5">
        <f>Table3[[#This Row],[Total_order_weight]]*Table3[[#This Row],[DeliveryRate_USD]]</f>
        <v>93.575000000000003</v>
      </c>
      <c r="AH10" s="5">
        <f>Table3[[#This Row],[Total_Model_order_weight]]*Table3[[#This Row],[DeliveryRate_USD]]</f>
        <v>93.575000000000003</v>
      </c>
      <c r="AI10" s="5">
        <f>Table3[[#This Row],[Total_DeliveryCost_USD]]*Table3[[#This Row],[FX_USDKZT]]</f>
        <v>51466.25</v>
      </c>
      <c r="AJ10" s="5">
        <f>Table3[[#This Row],[Total_Model_DeliveryCost_USD]]*Table3[[#This Row],[FX_USDKZT]]</f>
        <v>51466.25</v>
      </c>
      <c r="AK10" s="5">
        <f>Table3[[#This Row],[Total_OrderCost_KZT]]+Table3[[#This Row],[Total_DeliveryCost_KZT]]</f>
        <v>274066.25</v>
      </c>
      <c r="AL10" s="5">
        <f>Table3[[#This Row],[Total_Model_OrderCost_KZT]]+Table3[[#This Row],[Total_Model_DeliveryCost_KZT]]</f>
        <v>274066.25</v>
      </c>
      <c r="AM10" s="5">
        <f>Table3[[#This Row],[Total_Model_FreightCost_KZT]]/Table3[[#This Row],[Total_model_order_qty]]</f>
        <v>5481.3249999999998</v>
      </c>
      <c r="AQ10" s="5"/>
      <c r="AR10" s="5"/>
      <c r="AS10" s="5"/>
      <c r="AT10" s="5"/>
    </row>
    <row r="11" spans="1:46" x14ac:dyDescent="0.35">
      <c r="A11" s="59">
        <v>45839</v>
      </c>
      <c r="B11" s="3">
        <f>Table3[[#This Row],[Inquiry_date]]+Table3[[#This Row],[Prepare_days]]</f>
        <v>45840</v>
      </c>
      <c r="C11" s="3">
        <f>Table3[[#This Row],[PO_Date]]</f>
        <v>45840</v>
      </c>
      <c r="D11" s="3">
        <f>Table3[[#This Row],[Ship_Date]]+_xlfn.XLOOKUP(Table3[[#This Row],[CargoID]],M01_SETTINGS!I:I,M01_SETTINGS!L:L,"",0,1)</f>
        <v>45850</v>
      </c>
      <c r="E11" s="3">
        <f>Table3[[#This Row],[Ship_Date]]+_xlfn.XLOOKUP(Table3[[#This Row],[CargoID]],M01_SETTINGS!I:I,M01_SETTINGS!N:N,"",0,1)</f>
        <v>45854</v>
      </c>
      <c r="F11" s="13" t="str" cm="1">
        <f t="array" ref="F11">UPPER(_xlfn.TEXTJOIN("_",
   TRUE,
   Table3[[#This Row],[VendorID]],"("&amp;Table3[[#This Row],[CargoID]]&amp;")",
   TEXT(Table3[[#This Row],[PO_Date]],"dd.mm.yy"),
   _xlfn.UNIQUE(_xlfn._xlws.FILTER(Table3[MODEL], (Table3[[#This Row],[VendorID]]=Table3[[#This Row],[VendorID]]) * (Table3[PO_Date]=Table3[[#This Row],[PO_Date]])))
))</f>
        <v>SHR_(525)_02.07.25_PRINT51</v>
      </c>
      <c r="G11" s="6" t="s">
        <v>188</v>
      </c>
      <c r="H11" s="6">
        <v>525</v>
      </c>
      <c r="I11" s="57" t="str">
        <f>_xlfn.XLOOKUP($N11,Table2[SKU_ID],Table2[SKU_key],"",0,1)</f>
        <v>CL_OC_MEN_PRINT51_BLACK</v>
      </c>
      <c r="J11" s="6">
        <v>1</v>
      </c>
      <c r="K11" s="6">
        <v>1</v>
      </c>
      <c r="L11" s="6">
        <f>_xlfn.XLOOKUP(Table3[[#This Row],[CargoID]],M01_SETTINGS!I:I,M01_SETTINGS!N:N,"",0,1)</f>
        <v>14</v>
      </c>
      <c r="M11" s="6">
        <f>SUM(Table3[[#This Row],[Seller_Dlv_days]:[Cargo_ship_days]])</f>
        <v>15</v>
      </c>
      <c r="N11" s="49" t="s">
        <v>194</v>
      </c>
      <c r="O11" s="6" t="str">
        <f>_xlfn.XLOOKUP($N11,Table2[SKU_ID],Table2[Product_Type],"",0,1)</f>
        <v>CL</v>
      </c>
      <c r="P11" s="5" t="str">
        <f>_xlfn.XLOOKUP($N11,Table2[SKU_ID],Table2[Model],"",0,1)</f>
        <v>Print51</v>
      </c>
      <c r="Q11" s="6">
        <v>50</v>
      </c>
      <c r="R11" s="5">
        <f>SUMIFS(Table3[Qty],Table3[PO_Id],Table3[[#This Row],[PO_Id]],Table3[SKU_KEY],Table3[[#This Row],[SKU_KEY]])</f>
        <v>50</v>
      </c>
      <c r="S11" s="6">
        <v>2</v>
      </c>
      <c r="T11" s="5">
        <f>_xlfn.XLOOKUP(Table3[[#This Row],[SKU_KEY]],Table2[SKU_key],Table2[BaseCost_CNY],"",0,1)</f>
        <v>47</v>
      </c>
      <c r="U11" s="10">
        <v>74.2</v>
      </c>
      <c r="V11" s="6">
        <f t="shared" si="0"/>
        <v>2350</v>
      </c>
      <c r="W11" s="5">
        <f>SUMIFS(Table3[OrderCost_CNY],Table3[PO_Id],Table3[[#This Row],[PO_Id]],Table3[SKU_KEY],Table3[[#This Row],[SKU_KEY]])</f>
        <v>2350</v>
      </c>
      <c r="X11" s="5">
        <f>SUMIFS(Table3[OrderCost_CNY],Table3[PO_Id],Table3[[#This Row],[PO_Id]])</f>
        <v>2350</v>
      </c>
      <c r="Y11" s="5">
        <f t="shared" si="1"/>
        <v>174370</v>
      </c>
      <c r="Z11" s="5">
        <f>SUMIFS(Table3[OrderCost_KZT],Table3[PO_Id],Table3[[#This Row],[PO_Id]],Table3[SKU_KEY],Table3[[#This Row],[SKU_KEY]])</f>
        <v>174370</v>
      </c>
      <c r="AA11" s="5">
        <f>SUMIFS(Table3[OrderCost_KZT],Table3[PO_Id],Table3[[#This Row],[PO_Id]])</f>
        <v>174370</v>
      </c>
      <c r="AB11" s="9">
        <f>_xlfn.XLOOKUP(Table3[[#This Row],[SKU_KEY]],Table2[SKU_key],Table2[Weight_kg],"",0,1)</f>
        <v>0.95</v>
      </c>
      <c r="AC11" s="10">
        <f>Table3[[#This Row],[UnitWeight_kg]]*Table3[[#This Row],[Total_model_order_qty]]</f>
        <v>47.5</v>
      </c>
      <c r="AD11" s="10" cm="1">
        <f t="array" ref="AD11">SUM(_xlfn.UNIQUE(_xlfn._xlws.FILTER(Table3[Total_Model_order_weight],(Table3[PO_Id]=Table3[[#This Row],[PO_Id]]),""),FALSE,FALSE))</f>
        <v>47.5</v>
      </c>
      <c r="AE11" s="9">
        <v>1.97</v>
      </c>
      <c r="AF11" s="5">
        <v>550</v>
      </c>
      <c r="AG11" s="5">
        <f>Table3[[#This Row],[Total_order_weight]]*Table3[[#This Row],[DeliveryRate_USD]]</f>
        <v>93.575000000000003</v>
      </c>
      <c r="AH11" s="5">
        <f>Table3[[#This Row],[Total_Model_order_weight]]*Table3[[#This Row],[DeliveryRate_USD]]</f>
        <v>93.575000000000003</v>
      </c>
      <c r="AI11" s="5">
        <f>Table3[[#This Row],[Total_DeliveryCost_USD]]*Table3[[#This Row],[FX_USDKZT]]</f>
        <v>51466.25</v>
      </c>
      <c r="AJ11" s="5">
        <f>Table3[[#This Row],[Total_Model_DeliveryCost_USD]]*Table3[[#This Row],[FX_USDKZT]]</f>
        <v>51466.25</v>
      </c>
      <c r="AK11" s="5">
        <f>Table3[[#This Row],[Total_OrderCost_KZT]]+Table3[[#This Row],[Total_DeliveryCost_KZT]]</f>
        <v>225836.25</v>
      </c>
      <c r="AL11" s="5">
        <f>Table3[[#This Row],[Total_Model_OrderCost_KZT]]+Table3[[#This Row],[Total_Model_DeliveryCost_KZT]]</f>
        <v>225836.25</v>
      </c>
      <c r="AM11" s="5">
        <f>Table3[[#This Row],[Total_Model_FreightCost_KZT]]/Table3[[#This Row],[Total_model_order_qty]]</f>
        <v>4516.7250000000004</v>
      </c>
      <c r="AQ11" s="5"/>
      <c r="AR11" s="5"/>
      <c r="AS11" s="5"/>
      <c r="AT11" s="5"/>
    </row>
    <row r="12" spans="1:46" x14ac:dyDescent="0.35">
      <c r="AQ12" s="5"/>
      <c r="AR12" s="5"/>
      <c r="AS12" s="5"/>
      <c r="AT12" s="5"/>
    </row>
    <row r="13" spans="1:46" x14ac:dyDescent="0.35">
      <c r="AQ13" s="5"/>
      <c r="AR13" s="5"/>
      <c r="AS13" s="5"/>
      <c r="AT13" s="5"/>
    </row>
    <row r="14" spans="1:46" x14ac:dyDescent="0.35">
      <c r="AQ14" s="5"/>
      <c r="AR14" s="5"/>
      <c r="AS14" s="5"/>
      <c r="AT14" s="5"/>
    </row>
    <row r="15" spans="1:46" x14ac:dyDescent="0.35">
      <c r="AQ15" s="5"/>
      <c r="AR15" s="5"/>
      <c r="AS15" s="5"/>
      <c r="AT15" s="5"/>
    </row>
    <row r="16" spans="1:46" x14ac:dyDescent="0.35">
      <c r="AQ16" s="5"/>
      <c r="AR16" s="5"/>
      <c r="AS16" s="5"/>
      <c r="AT16" s="5"/>
    </row>
    <row r="17" spans="43:46" x14ac:dyDescent="0.35">
      <c r="AQ17" s="5"/>
      <c r="AR17" s="5"/>
      <c r="AS17" s="5"/>
      <c r="AT17" s="5"/>
    </row>
    <row r="18" spans="43:46" x14ac:dyDescent="0.35">
      <c r="AQ18" s="5"/>
      <c r="AR18" s="5"/>
      <c r="AS18" s="5"/>
      <c r="AT18" s="5"/>
    </row>
    <row r="19" spans="43:46" x14ac:dyDescent="0.35">
      <c r="AQ19" s="5"/>
      <c r="AR19" s="5"/>
      <c r="AS19" s="5"/>
      <c r="AT19" s="5"/>
    </row>
    <row r="20" spans="43:46" x14ac:dyDescent="0.35">
      <c r="AQ20" s="5"/>
      <c r="AR20" s="5"/>
      <c r="AS20" s="5"/>
      <c r="AT20" s="5"/>
    </row>
    <row r="21" spans="43:46" x14ac:dyDescent="0.35">
      <c r="AQ21" s="5"/>
      <c r="AR21" s="5"/>
      <c r="AS21" s="5"/>
      <c r="AT21" s="5"/>
    </row>
    <row r="22" spans="43:46" x14ac:dyDescent="0.35">
      <c r="AQ22" s="5"/>
      <c r="AR22" s="5"/>
      <c r="AS22" s="5"/>
      <c r="AT22" s="5"/>
    </row>
    <row r="23" spans="43:46" x14ac:dyDescent="0.35">
      <c r="AQ23" s="5"/>
      <c r="AR23" s="5"/>
      <c r="AS23" s="5"/>
      <c r="AT23" s="5"/>
    </row>
    <row r="24" spans="43:46" x14ac:dyDescent="0.35">
      <c r="AQ24" s="5"/>
      <c r="AR24" s="5"/>
      <c r="AS24" s="5"/>
      <c r="AT24" s="5"/>
    </row>
    <row r="25" spans="43:46" x14ac:dyDescent="0.35">
      <c r="AQ25" s="5"/>
      <c r="AR25" s="5"/>
      <c r="AS25" s="5"/>
      <c r="AT25" s="5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170-58C7-4C46-958F-D182BDAE498C}">
  <sheetPr codeName="Sheet3"/>
  <dimension ref="A1:V127"/>
  <sheetViews>
    <sheetView topLeftCell="D4" zoomScale="75" workbookViewId="0">
      <selection activeCell="W5" sqref="W5:W45"/>
    </sheetView>
  </sheetViews>
  <sheetFormatPr baseColWidth="10" defaultRowHeight="31" x14ac:dyDescent="0.35"/>
  <cols>
    <col min="1" max="1" width="21.75" style="18" bestFit="1" customWidth="1"/>
    <col min="2" max="2" width="17.9140625" customWidth="1"/>
    <col min="4" max="4" width="8" style="2" bestFit="1" customWidth="1"/>
    <col min="6" max="6" width="8.25" style="18" customWidth="1"/>
    <col min="7" max="7" width="30.75" style="18" customWidth="1"/>
    <col min="8" max="8" width="41.58203125" customWidth="1"/>
    <col min="9" max="9" width="35.9140625" customWidth="1"/>
    <col min="12" max="12" width="16.08203125" bestFit="1" customWidth="1"/>
    <col min="16" max="16" width="8.75" style="5" bestFit="1" customWidth="1"/>
    <col min="17" max="17" width="8.4140625" style="5" customWidth="1"/>
    <col min="22" max="22" width="8.08203125" bestFit="1" customWidth="1"/>
    <col min="24" max="24" width="12.08203125" customWidth="1"/>
  </cols>
  <sheetData>
    <row r="1" spans="1:22" s="7" customFormat="1" ht="64" x14ac:dyDescent="0.35">
      <c r="A1" s="8" t="s">
        <v>8</v>
      </c>
      <c r="B1" s="8" t="s">
        <v>117</v>
      </c>
      <c r="C1" s="15" t="s">
        <v>126</v>
      </c>
      <c r="D1" s="27" t="s">
        <v>125</v>
      </c>
      <c r="E1" s="23" t="s">
        <v>120</v>
      </c>
      <c r="F1" s="15" t="s">
        <v>111</v>
      </c>
      <c r="G1" s="8" t="s">
        <v>131</v>
      </c>
      <c r="H1" s="8" t="s">
        <v>116</v>
      </c>
      <c r="I1" s="8" t="s">
        <v>82</v>
      </c>
      <c r="J1" s="15" t="s">
        <v>112</v>
      </c>
      <c r="K1" s="15" t="s">
        <v>113</v>
      </c>
      <c r="L1" s="6" t="s">
        <v>81</v>
      </c>
      <c r="M1" s="48" t="s">
        <v>236</v>
      </c>
      <c r="N1" s="6" t="s">
        <v>83</v>
      </c>
      <c r="O1" s="8" t="s">
        <v>9</v>
      </c>
      <c r="P1" s="8" t="s">
        <v>10</v>
      </c>
      <c r="Q1" s="8" t="s">
        <v>115</v>
      </c>
      <c r="R1" s="8" t="s">
        <v>104</v>
      </c>
      <c r="S1" s="8" t="s">
        <v>11</v>
      </c>
      <c r="T1" s="8" t="s">
        <v>12</v>
      </c>
      <c r="U1" s="8" t="s">
        <v>13</v>
      </c>
      <c r="V1" s="8" t="s">
        <v>237</v>
      </c>
    </row>
    <row r="2" spans="1:22" x14ac:dyDescent="0.35">
      <c r="A2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CL_OC_MEN_PRINT51_BLACK_S</v>
      </c>
      <c r="B2" s="19"/>
      <c r="C2" s="12" t="s">
        <v>71</v>
      </c>
      <c r="D2" s="12"/>
      <c r="E2" s="12"/>
      <c r="F2" s="16" t="str">
        <f>_xlfn.XLOOKUP(Table2[[#This Row],[SKU_key]],[2]!ORder16.6.25334549[SKU_key],[2]!ORder16.6.25334549[Artikul
kaspi],"",0,1)</f>
        <v/>
      </c>
      <c r="G2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CL_OC_MEN_PRINT51_BLACK_(S)</v>
      </c>
      <c r="H2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(S)</v>
      </c>
      <c r="I2" s="35" t="str">
        <f>UPPER(_xlfn.TEXTJOIN("_",TRUE,Table2[[#This Row],[Product_Type]],Table2[[#This Row],[Sub_Category]],Table2[[#This Row],[Brend]],Table2[[#This Row],[Gender]],Table2[[#This Row],[Model]],Table2[[#This Row],[Color]],))</f>
        <v>CL_OC_MEN_PRINT51_BLACK</v>
      </c>
      <c r="J2" s="16"/>
      <c r="K2" s="16"/>
      <c r="L2" s="5" t="s">
        <v>106</v>
      </c>
      <c r="M2" s="5"/>
      <c r="N2" s="5" t="s">
        <v>189</v>
      </c>
      <c r="O2" s="2" t="s">
        <v>70</v>
      </c>
      <c r="P2" s="2" t="s">
        <v>65</v>
      </c>
      <c r="Q2" s="2"/>
      <c r="R2" s="2" t="s">
        <v>105</v>
      </c>
      <c r="S2" s="2" t="s">
        <v>67</v>
      </c>
      <c r="T2" s="2">
        <v>47</v>
      </c>
      <c r="U2" s="4">
        <v>0.95</v>
      </c>
      <c r="V2" s="2"/>
    </row>
    <row r="3" spans="1:22" x14ac:dyDescent="0.35">
      <c r="A3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CL_OC_MEN_PRINT51_BLACK_M</v>
      </c>
      <c r="B3" s="19"/>
      <c r="C3" s="12" t="s">
        <v>66</v>
      </c>
      <c r="D3" s="12"/>
      <c r="E3" s="12"/>
      <c r="F3" s="16" t="str">
        <f>_xlfn.XLOOKUP(Table2[[#This Row],[SKU_key]],[2]!ORder16.6.25334549[SKU_key],[2]!ORder16.6.25334549[Artikul
kaspi],"",0,1)</f>
        <v/>
      </c>
      <c r="G3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CL_OC_MEN_PRINT51_BLACK_(M)</v>
      </c>
      <c r="H3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(M)</v>
      </c>
      <c r="I3" s="35" t="str">
        <f>UPPER(_xlfn.TEXTJOIN("_",TRUE,Table2[[#This Row],[Product_Type]],Table2[[#This Row],[Sub_Category]],Table2[[#This Row],[Brend]],Table2[[#This Row],[Gender]],Table2[[#This Row],[Model]],Table2[[#This Row],[Color]],))</f>
        <v>CL_OC_MEN_PRINT51_BLACK</v>
      </c>
      <c r="J3" s="16"/>
      <c r="K3" s="16"/>
      <c r="L3" s="5" t="s">
        <v>106</v>
      </c>
      <c r="M3" s="5"/>
      <c r="N3" s="5" t="s">
        <v>189</v>
      </c>
      <c r="O3" s="2" t="s">
        <v>70</v>
      </c>
      <c r="P3" s="2" t="s">
        <v>65</v>
      </c>
      <c r="Q3" s="2"/>
      <c r="R3" s="2" t="s">
        <v>105</v>
      </c>
      <c r="S3" s="2" t="s">
        <v>67</v>
      </c>
      <c r="T3" s="2">
        <v>47</v>
      </c>
      <c r="U3" s="4">
        <v>0.95</v>
      </c>
      <c r="V3" s="2"/>
    </row>
    <row r="4" spans="1:22" x14ac:dyDescent="0.35">
      <c r="A4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CL_OC_MEN_PRINT51_BLACK_L</v>
      </c>
      <c r="B4" s="19"/>
      <c r="C4" s="12" t="s">
        <v>68</v>
      </c>
      <c r="D4" s="12"/>
      <c r="E4" s="12"/>
      <c r="F4" s="16" t="str">
        <f>_xlfn.XLOOKUP(Table2[[#This Row],[SKU_key]],[2]!ORder16.6.25334549[SKU_key],[2]!ORder16.6.25334549[Artikul
kaspi],"",0,1)</f>
        <v/>
      </c>
      <c r="G4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CL_OC_MEN_PRINT51_BLACK_(L)</v>
      </c>
      <c r="H4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(L)</v>
      </c>
      <c r="I4" s="35" t="str">
        <f>UPPER(_xlfn.TEXTJOIN("_",TRUE,Table2[[#This Row],[Product_Type]],Table2[[#This Row],[Sub_Category]],Table2[[#This Row],[Brend]],Table2[[#This Row],[Gender]],Table2[[#This Row],[Model]],Table2[[#This Row],[Color]],))</f>
        <v>CL_OC_MEN_PRINT51_BLACK</v>
      </c>
      <c r="J4" s="16"/>
      <c r="K4" s="16"/>
      <c r="L4" s="5" t="s">
        <v>106</v>
      </c>
      <c r="M4" s="5"/>
      <c r="N4" s="5" t="s">
        <v>189</v>
      </c>
      <c r="O4" s="2" t="s">
        <v>70</v>
      </c>
      <c r="P4" s="2" t="s">
        <v>65</v>
      </c>
      <c r="Q4" s="2"/>
      <c r="R4" s="2" t="s">
        <v>105</v>
      </c>
      <c r="S4" s="2" t="s">
        <v>67</v>
      </c>
      <c r="T4" s="2">
        <v>47</v>
      </c>
      <c r="U4" s="4">
        <v>0.95</v>
      </c>
      <c r="V4" s="2"/>
    </row>
    <row r="5" spans="1:22" x14ac:dyDescent="0.35">
      <c r="A5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CL_OC_MEN_PRINT51_BLACK_XL</v>
      </c>
      <c r="B5" s="19"/>
      <c r="C5" s="12" t="s">
        <v>72</v>
      </c>
      <c r="D5" s="12"/>
      <c r="E5" s="12"/>
      <c r="F5" s="16" t="str">
        <f>_xlfn.XLOOKUP(Table2[[#This Row],[SKU_key]],[2]!ORder16.6.25334549[SKU_key],[2]!ORder16.6.25334549[Artikul
kaspi],"",0,1)</f>
        <v/>
      </c>
      <c r="G5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CL_OC_MEN_PRINT51_BLACK_(XL)</v>
      </c>
      <c r="H5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(XL)</v>
      </c>
      <c r="I5" s="35" t="str">
        <f>UPPER(_xlfn.TEXTJOIN("_",TRUE,Table2[[#This Row],[Product_Type]],Table2[[#This Row],[Sub_Category]],Table2[[#This Row],[Brend]],Table2[[#This Row],[Gender]],Table2[[#This Row],[Model]],Table2[[#This Row],[Color]],))</f>
        <v>CL_OC_MEN_PRINT51_BLACK</v>
      </c>
      <c r="J5" s="16"/>
      <c r="K5" s="16"/>
      <c r="L5" s="5" t="s">
        <v>106</v>
      </c>
      <c r="M5" s="5"/>
      <c r="N5" s="5" t="s">
        <v>189</v>
      </c>
      <c r="O5" s="2" t="s">
        <v>70</v>
      </c>
      <c r="P5" s="2" t="s">
        <v>65</v>
      </c>
      <c r="Q5" s="2"/>
      <c r="R5" s="2" t="s">
        <v>105</v>
      </c>
      <c r="S5" s="2" t="s">
        <v>67</v>
      </c>
      <c r="T5" s="2">
        <v>47</v>
      </c>
      <c r="U5" s="4">
        <v>0.95</v>
      </c>
      <c r="V5" s="2"/>
    </row>
    <row r="6" spans="1:22" x14ac:dyDescent="0.35">
      <c r="A6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CL_OC_MEN_PRINT51_BLACK_2XL</v>
      </c>
      <c r="B6" s="19"/>
      <c r="C6" s="12" t="s">
        <v>73</v>
      </c>
      <c r="D6" s="12"/>
      <c r="E6" s="12"/>
      <c r="F6" s="16" t="str">
        <f>_xlfn.XLOOKUP(Table2[[#This Row],[SKU_key]],[2]!ORder16.6.25334549[SKU_key],[2]!ORder16.6.25334549[Artikul
kaspi],"",0,1)</f>
        <v/>
      </c>
      <c r="G6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CL_OC_MEN_PRINT51_BLACK_(2XL)</v>
      </c>
      <c r="H6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(2XL)</v>
      </c>
      <c r="I6" s="35" t="str">
        <f>UPPER(_xlfn.TEXTJOIN("_",TRUE,Table2[[#This Row],[Product_Type]],Table2[[#This Row],[Sub_Category]],Table2[[#This Row],[Brend]],Table2[[#This Row],[Gender]],Table2[[#This Row],[Model]],Table2[[#This Row],[Color]],))</f>
        <v>CL_OC_MEN_PRINT51_BLACK</v>
      </c>
      <c r="J6" s="16"/>
      <c r="K6" s="16"/>
      <c r="L6" s="5" t="s">
        <v>106</v>
      </c>
      <c r="M6" s="5"/>
      <c r="N6" s="5" t="s">
        <v>189</v>
      </c>
      <c r="O6" s="2" t="s">
        <v>70</v>
      </c>
      <c r="P6" s="2" t="s">
        <v>65</v>
      </c>
      <c r="Q6" s="2"/>
      <c r="R6" s="2" t="s">
        <v>105</v>
      </c>
      <c r="S6" s="2" t="s">
        <v>67</v>
      </c>
      <c r="T6" s="2">
        <v>47</v>
      </c>
      <c r="U6" s="4">
        <v>0.95</v>
      </c>
      <c r="V6" s="2"/>
    </row>
    <row r="7" spans="1:22" x14ac:dyDescent="0.35">
      <c r="A7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CL_OC_MEN_PRINT51_BLACK_3XL</v>
      </c>
      <c r="B7" s="19"/>
      <c r="C7" s="12" t="s">
        <v>74</v>
      </c>
      <c r="D7" s="12"/>
      <c r="E7" s="12"/>
      <c r="F7" s="16" t="str">
        <f>_xlfn.XLOOKUP(Table2[[#This Row],[SKU_key]],[2]!ORder16.6.25334549[SKU_key],[2]!ORder16.6.25334549[Artikul
kaspi],"",0,1)</f>
        <v/>
      </c>
      <c r="G7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CL_OC_MEN_PRINT51_BLACK_(3XL)</v>
      </c>
      <c r="H7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(3XL)</v>
      </c>
      <c r="I7" s="35" t="str">
        <f>UPPER(_xlfn.TEXTJOIN("_",TRUE,Table2[[#This Row],[Product_Type]],Table2[[#This Row],[Sub_Category]],Table2[[#This Row],[Brend]],Table2[[#This Row],[Gender]],Table2[[#This Row],[Model]],Table2[[#This Row],[Color]],))</f>
        <v>CL_OC_MEN_PRINT51_BLACK</v>
      </c>
      <c r="J7" s="16"/>
      <c r="K7" s="16"/>
      <c r="L7" s="5" t="s">
        <v>106</v>
      </c>
      <c r="M7" s="5"/>
      <c r="N7" s="5" t="s">
        <v>189</v>
      </c>
      <c r="O7" s="2" t="s">
        <v>70</v>
      </c>
      <c r="P7" s="2" t="s">
        <v>65</v>
      </c>
      <c r="Q7" s="2"/>
      <c r="R7" s="2" t="s">
        <v>105</v>
      </c>
      <c r="S7" s="2" t="s">
        <v>67</v>
      </c>
      <c r="T7" s="2">
        <v>47</v>
      </c>
      <c r="U7" s="4">
        <v>0.95</v>
      </c>
      <c r="V7" s="2"/>
    </row>
    <row r="8" spans="1:22" x14ac:dyDescent="0.35">
      <c r="A8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CL_OC_MEN_PRINT51_BLACK_4XL</v>
      </c>
      <c r="B8" s="19"/>
      <c r="C8" s="12" t="s">
        <v>75</v>
      </c>
      <c r="D8" s="12"/>
      <c r="E8" s="12"/>
      <c r="F8" s="16" t="str">
        <f>_xlfn.XLOOKUP(Table2[[#This Row],[SKU_key]],[2]!ORder16.6.25334549[SKU_key],[2]!ORder16.6.25334549[Artikul
kaspi],"",0,1)</f>
        <v/>
      </c>
      <c r="G8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CL_OC_MEN_PRINT51_BLACK_(4XL)</v>
      </c>
      <c r="H8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(4XL)</v>
      </c>
      <c r="I8" s="35" t="str">
        <f>UPPER(_xlfn.TEXTJOIN("_",TRUE,Table2[[#This Row],[Product_Type]],Table2[[#This Row],[Sub_Category]],Table2[[#This Row],[Brend]],Table2[[#This Row],[Gender]],Table2[[#This Row],[Model]],Table2[[#This Row],[Color]],))</f>
        <v>CL_OC_MEN_PRINT51_BLACK</v>
      </c>
      <c r="J8" s="16"/>
      <c r="K8" s="16"/>
      <c r="L8" s="5" t="s">
        <v>106</v>
      </c>
      <c r="M8" s="5"/>
      <c r="N8" s="5" t="s">
        <v>189</v>
      </c>
      <c r="O8" s="2" t="s">
        <v>70</v>
      </c>
      <c r="P8" s="2" t="s">
        <v>65</v>
      </c>
      <c r="Q8" s="2"/>
      <c r="R8" s="2" t="s">
        <v>105</v>
      </c>
      <c r="S8" s="2" t="s">
        <v>67</v>
      </c>
      <c r="T8" s="2">
        <v>47</v>
      </c>
      <c r="U8" s="4">
        <v>0.95</v>
      </c>
      <c r="V8" s="2"/>
    </row>
    <row r="9" spans="1:22" x14ac:dyDescent="0.35">
      <c r="A9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CL_NK_MEN_BELI51_WHITE_S</v>
      </c>
      <c r="B9" s="19"/>
      <c r="C9" s="12" t="s">
        <v>71</v>
      </c>
      <c r="D9" s="12"/>
      <c r="E9" s="12"/>
      <c r="F9" s="16" t="str">
        <f>_xlfn.XLOOKUP(Table2[[#This Row],[SKU_key]],[2]!ORder16.6.25334549[SKU_key],[2]!ORder16.6.25334549[Artikul
kaspi],"",0,1)</f>
        <v/>
      </c>
      <c r="G9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CL_NK_MEN_BELI51_WHITE_(S)</v>
      </c>
      <c r="H9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(S)</v>
      </c>
      <c r="I9" s="35" t="str">
        <f>UPPER(_xlfn.TEXTJOIN("_",TRUE,Table2[[#This Row],[Product_Type]],Table2[[#This Row],[Sub_Category]],Table2[[#This Row],[Brend]],Table2[[#This Row],[Gender]],Table2[[#This Row],[Model]],Table2[[#This Row],[Color]],))</f>
        <v>CL_NK_MEN_BELI51_WHITE</v>
      </c>
      <c r="J9" s="16"/>
      <c r="K9" s="16"/>
      <c r="L9" s="5" t="s">
        <v>106</v>
      </c>
      <c r="M9" s="5"/>
      <c r="N9" s="5" t="s">
        <v>109</v>
      </c>
      <c r="O9" s="2" t="s">
        <v>84</v>
      </c>
      <c r="P9" s="2" t="s">
        <v>69</v>
      </c>
      <c r="Q9" s="2"/>
      <c r="R9" s="2" t="s">
        <v>105</v>
      </c>
      <c r="S9" s="2" t="s">
        <v>67</v>
      </c>
      <c r="T9" s="2">
        <v>65</v>
      </c>
      <c r="U9" s="4">
        <v>0.95</v>
      </c>
      <c r="V9" s="2"/>
    </row>
    <row r="10" spans="1:22" x14ac:dyDescent="0.35">
      <c r="A10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CL_NK_MEN_BELI51_WHITE_M</v>
      </c>
      <c r="B10" s="19"/>
      <c r="C10" s="12" t="s">
        <v>66</v>
      </c>
      <c r="D10" s="12"/>
      <c r="E10" s="12"/>
      <c r="F10" s="16" t="str">
        <f>_xlfn.XLOOKUP(Table2[[#This Row],[SKU_key]],[2]!ORder16.6.25334549[SKU_key],[2]!ORder16.6.25334549[Artikul
kaspi],"",0,1)</f>
        <v/>
      </c>
      <c r="G10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CL_NK_MEN_BELI51_WHITE_(M)</v>
      </c>
      <c r="H10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(M)</v>
      </c>
      <c r="I10" s="35" t="str">
        <f>UPPER(_xlfn.TEXTJOIN("_",TRUE,Table2[[#This Row],[Product_Type]],Table2[[#This Row],[Sub_Category]],Table2[[#This Row],[Brend]],Table2[[#This Row],[Gender]],Table2[[#This Row],[Model]],Table2[[#This Row],[Color]],))</f>
        <v>CL_NK_MEN_BELI51_WHITE</v>
      </c>
      <c r="J10" s="16"/>
      <c r="K10" s="16"/>
      <c r="L10" s="5" t="s">
        <v>106</v>
      </c>
      <c r="M10" s="5"/>
      <c r="N10" s="5" t="s">
        <v>109</v>
      </c>
      <c r="O10" s="2" t="s">
        <v>84</v>
      </c>
      <c r="P10" s="2" t="s">
        <v>69</v>
      </c>
      <c r="Q10" s="2"/>
      <c r="R10" s="2" t="s">
        <v>105</v>
      </c>
      <c r="S10" s="2" t="s">
        <v>67</v>
      </c>
      <c r="T10" s="2">
        <v>65</v>
      </c>
      <c r="U10" s="4">
        <v>0.95</v>
      </c>
      <c r="V10" s="2"/>
    </row>
    <row r="11" spans="1:22" x14ac:dyDescent="0.35">
      <c r="A11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CL_NK_MEN_BELI51_WHITE_L</v>
      </c>
      <c r="B11" s="19"/>
      <c r="C11" s="12" t="s">
        <v>68</v>
      </c>
      <c r="D11" s="12"/>
      <c r="E11" s="12"/>
      <c r="F11" s="16" t="str">
        <f>_xlfn.XLOOKUP(Table2[[#This Row],[SKU_key]],[2]!ORder16.6.25334549[SKU_key],[2]!ORder16.6.25334549[Artikul
kaspi],"",0,1)</f>
        <v/>
      </c>
      <c r="G11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CL_NK_MEN_BELI51_WHITE_(L)</v>
      </c>
      <c r="H11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(L)</v>
      </c>
      <c r="I11" s="35" t="str">
        <f>UPPER(_xlfn.TEXTJOIN("_",TRUE,Table2[[#This Row],[Product_Type]],Table2[[#This Row],[Sub_Category]],Table2[[#This Row],[Brend]],Table2[[#This Row],[Gender]],Table2[[#This Row],[Model]],Table2[[#This Row],[Color]],))</f>
        <v>CL_NK_MEN_BELI51_WHITE</v>
      </c>
      <c r="J11" s="16"/>
      <c r="K11" s="16"/>
      <c r="L11" s="5" t="s">
        <v>106</v>
      </c>
      <c r="M11" s="5"/>
      <c r="N11" s="5" t="s">
        <v>109</v>
      </c>
      <c r="O11" s="2" t="s">
        <v>84</v>
      </c>
      <c r="P11" s="2" t="s">
        <v>69</v>
      </c>
      <c r="Q11" s="2"/>
      <c r="R11" s="2" t="s">
        <v>105</v>
      </c>
      <c r="S11" s="2" t="s">
        <v>67</v>
      </c>
      <c r="T11" s="2">
        <v>65</v>
      </c>
      <c r="U11" s="4">
        <v>0.95</v>
      </c>
      <c r="V11" s="2"/>
    </row>
    <row r="12" spans="1:22" x14ac:dyDescent="0.35">
      <c r="A12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CL_NK_MEN_BELI51_WHITE_XL</v>
      </c>
      <c r="B12" s="19"/>
      <c r="C12" s="12" t="s">
        <v>72</v>
      </c>
      <c r="D12" s="12"/>
      <c r="E12" s="12"/>
      <c r="F12" s="16" t="str">
        <f>_xlfn.XLOOKUP(Table2[[#This Row],[SKU_key]],[2]!ORder16.6.25334549[SKU_key],[2]!ORder16.6.25334549[Artikul
kaspi],"",0,1)</f>
        <v/>
      </c>
      <c r="G12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CL_NK_MEN_BELI51_WHITE_(XL)</v>
      </c>
      <c r="H12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(XL)</v>
      </c>
      <c r="I12" s="35" t="str">
        <f>UPPER(_xlfn.TEXTJOIN("_",TRUE,Table2[[#This Row],[Product_Type]],Table2[[#This Row],[Sub_Category]],Table2[[#This Row],[Brend]],Table2[[#This Row],[Gender]],Table2[[#This Row],[Model]],Table2[[#This Row],[Color]],))</f>
        <v>CL_NK_MEN_BELI51_WHITE</v>
      </c>
      <c r="J12" s="16"/>
      <c r="K12" s="16"/>
      <c r="L12" s="5" t="s">
        <v>106</v>
      </c>
      <c r="M12" s="5"/>
      <c r="N12" s="5" t="s">
        <v>109</v>
      </c>
      <c r="O12" s="2" t="s">
        <v>84</v>
      </c>
      <c r="P12" s="2" t="s">
        <v>69</v>
      </c>
      <c r="Q12" s="2"/>
      <c r="R12" s="2" t="s">
        <v>105</v>
      </c>
      <c r="S12" s="2" t="s">
        <v>67</v>
      </c>
      <c r="T12" s="2">
        <v>65</v>
      </c>
      <c r="U12" s="4">
        <v>0.95</v>
      </c>
      <c r="V12" s="2"/>
    </row>
    <row r="13" spans="1:22" x14ac:dyDescent="0.35">
      <c r="A13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CL_NK_MEN_BELI51_WHITE_2XL</v>
      </c>
      <c r="B13" s="19"/>
      <c r="C13" s="12" t="s">
        <v>73</v>
      </c>
      <c r="D13" s="12"/>
      <c r="E13" s="12"/>
      <c r="F13" s="16" t="str">
        <f>_xlfn.XLOOKUP(Table2[[#This Row],[SKU_key]],[2]!ORder16.6.25334549[SKU_key],[2]!ORder16.6.25334549[Artikul
kaspi],"",0,1)</f>
        <v/>
      </c>
      <c r="G13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CL_NK_MEN_BELI51_WHITE_(2XL)</v>
      </c>
      <c r="H13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(2XL)</v>
      </c>
      <c r="I13" s="35" t="str">
        <f>UPPER(_xlfn.TEXTJOIN("_",TRUE,Table2[[#This Row],[Product_Type]],Table2[[#This Row],[Sub_Category]],Table2[[#This Row],[Brend]],Table2[[#This Row],[Gender]],Table2[[#This Row],[Model]],Table2[[#This Row],[Color]],))</f>
        <v>CL_NK_MEN_BELI51_WHITE</v>
      </c>
      <c r="J13" s="16"/>
      <c r="K13" s="16"/>
      <c r="L13" s="5" t="s">
        <v>106</v>
      </c>
      <c r="M13" s="5"/>
      <c r="N13" s="5" t="s">
        <v>109</v>
      </c>
      <c r="O13" s="2" t="s">
        <v>84</v>
      </c>
      <c r="P13" s="2" t="s">
        <v>69</v>
      </c>
      <c r="Q13" s="2"/>
      <c r="R13" s="2" t="s">
        <v>105</v>
      </c>
      <c r="S13" s="2" t="s">
        <v>67</v>
      </c>
      <c r="T13" s="2">
        <v>65</v>
      </c>
      <c r="U13" s="4">
        <v>0.95</v>
      </c>
      <c r="V13" s="2"/>
    </row>
    <row r="14" spans="1:22" x14ac:dyDescent="0.35">
      <c r="A14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CL_NK_MEN_BELI51_WHITE_3XL</v>
      </c>
      <c r="B14" s="19"/>
      <c r="C14" s="12" t="s">
        <v>74</v>
      </c>
      <c r="D14" s="12"/>
      <c r="E14" s="12"/>
      <c r="F14" s="16" t="str">
        <f>_xlfn.XLOOKUP(Table2[[#This Row],[SKU_key]],[2]!ORder16.6.25334549[SKU_key],[2]!ORder16.6.25334549[Artikul
kaspi],"",0,1)</f>
        <v/>
      </c>
      <c r="G14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CL_NK_MEN_BELI51_WHITE_(3XL)</v>
      </c>
      <c r="H14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(3XL)</v>
      </c>
      <c r="I14" s="35" t="str">
        <f>UPPER(_xlfn.TEXTJOIN("_",TRUE,Table2[[#This Row],[Product_Type]],Table2[[#This Row],[Sub_Category]],Table2[[#This Row],[Brend]],Table2[[#This Row],[Gender]],Table2[[#This Row],[Model]],Table2[[#This Row],[Color]],))</f>
        <v>CL_NK_MEN_BELI51_WHITE</v>
      </c>
      <c r="J14" s="16"/>
      <c r="K14" s="16"/>
      <c r="L14" s="5" t="s">
        <v>106</v>
      </c>
      <c r="M14" s="5"/>
      <c r="N14" s="5" t="s">
        <v>109</v>
      </c>
      <c r="O14" s="2" t="s">
        <v>84</v>
      </c>
      <c r="P14" s="2" t="s">
        <v>69</v>
      </c>
      <c r="Q14" s="2"/>
      <c r="R14" s="2" t="s">
        <v>105</v>
      </c>
      <c r="S14" s="2" t="s">
        <v>67</v>
      </c>
      <c r="T14" s="2">
        <v>65</v>
      </c>
      <c r="U14" s="4">
        <v>0.95</v>
      </c>
      <c r="V14" s="2"/>
    </row>
    <row r="15" spans="1:22" x14ac:dyDescent="0.35">
      <c r="A15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CL_NK_MEN_BELI51_WHITE_4XL</v>
      </c>
      <c r="B15" s="19"/>
      <c r="C15" s="12" t="s">
        <v>75</v>
      </c>
      <c r="D15" s="12"/>
      <c r="E15" s="12"/>
      <c r="F15" s="16" t="str">
        <f>_xlfn.XLOOKUP(Table2[[#This Row],[SKU_key]],[2]!ORder16.6.25334549[SKU_key],[2]!ORder16.6.25334549[Artikul
kaspi],"",0,1)</f>
        <v/>
      </c>
      <c r="G15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CL_NK_MEN_BELI51_WHITE_(4XL)</v>
      </c>
      <c r="H15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(4XL)</v>
      </c>
      <c r="I15" s="35" t="str">
        <f>UPPER(_xlfn.TEXTJOIN("_",TRUE,Table2[[#This Row],[Product_Type]],Table2[[#This Row],[Sub_Category]],Table2[[#This Row],[Brend]],Table2[[#This Row],[Gender]],Table2[[#This Row],[Model]],Table2[[#This Row],[Color]],))</f>
        <v>CL_NK_MEN_BELI51_WHITE</v>
      </c>
      <c r="J15" s="16"/>
      <c r="K15" s="16"/>
      <c r="L15" s="5" t="s">
        <v>106</v>
      </c>
      <c r="M15" s="5"/>
      <c r="N15" s="5" t="s">
        <v>109</v>
      </c>
      <c r="O15" s="2" t="s">
        <v>84</v>
      </c>
      <c r="P15" s="2" t="s">
        <v>69</v>
      </c>
      <c r="Q15" s="2"/>
      <c r="R15" s="2" t="s">
        <v>105</v>
      </c>
      <c r="S15" s="2" t="s">
        <v>67</v>
      </c>
      <c r="T15" s="2">
        <v>65</v>
      </c>
      <c r="U15" s="4">
        <v>0.95</v>
      </c>
      <c r="V15" s="2"/>
    </row>
    <row r="16" spans="1:22" x14ac:dyDescent="0.35">
      <c r="A16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CL_OC_MEN_BELI51_WHITE_S</v>
      </c>
      <c r="B16" s="19"/>
      <c r="C16" s="12" t="s">
        <v>71</v>
      </c>
      <c r="D16" s="12"/>
      <c r="E16" s="12"/>
      <c r="F16" s="16" t="str">
        <f>_xlfn.XLOOKUP(Table2[[#This Row],[SKU_key]],[2]!ORder16.6.25334549[SKU_key],[2]!ORder16.6.25334549[Artikul
kaspi],"",0,1)</f>
        <v/>
      </c>
      <c r="G16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CL_OC_MEN_BELI51_WHITE_(S)</v>
      </c>
      <c r="H16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(S)</v>
      </c>
      <c r="I16" s="35" t="str">
        <f>UPPER(_xlfn.TEXTJOIN("_",TRUE,Table2[[#This Row],[Product_Type]],Table2[[#This Row],[Sub_Category]],Table2[[#This Row],[Brend]],Table2[[#This Row],[Gender]],Table2[[#This Row],[Model]],Table2[[#This Row],[Color]],))</f>
        <v>CL_OC_MEN_BELI51_WHITE</v>
      </c>
      <c r="J16" s="16"/>
      <c r="K16" s="16"/>
      <c r="L16" s="5" t="s">
        <v>106</v>
      </c>
      <c r="M16" s="5"/>
      <c r="N16" s="5" t="s">
        <v>189</v>
      </c>
      <c r="O16" s="2" t="s">
        <v>84</v>
      </c>
      <c r="P16" s="2" t="s">
        <v>69</v>
      </c>
      <c r="Q16" s="2"/>
      <c r="R16" s="2" t="s">
        <v>105</v>
      </c>
      <c r="S16" s="2" t="s">
        <v>67</v>
      </c>
      <c r="T16" s="2">
        <v>60</v>
      </c>
      <c r="U16" s="4">
        <v>0.95</v>
      </c>
      <c r="V16" s="2"/>
    </row>
    <row r="17" spans="1:22" x14ac:dyDescent="0.35">
      <c r="A17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CL_OC_MEN_BELI51_WHITE_M</v>
      </c>
      <c r="B17" s="19"/>
      <c r="C17" s="12" t="s">
        <v>66</v>
      </c>
      <c r="D17" s="12"/>
      <c r="E17" s="12"/>
      <c r="F17" s="16" t="str">
        <f>_xlfn.XLOOKUP(Table2[[#This Row],[SKU_key]],[2]!ORder16.6.25334549[SKU_key],[2]!ORder16.6.25334549[Artikul
kaspi],"",0,1)</f>
        <v/>
      </c>
      <c r="G17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CL_OC_MEN_BELI51_WHITE_(M)</v>
      </c>
      <c r="H17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(M)</v>
      </c>
      <c r="I17" s="35" t="str">
        <f>UPPER(_xlfn.TEXTJOIN("_",TRUE,Table2[[#This Row],[Product_Type]],Table2[[#This Row],[Sub_Category]],Table2[[#This Row],[Brend]],Table2[[#This Row],[Gender]],Table2[[#This Row],[Model]],Table2[[#This Row],[Color]],))</f>
        <v>CL_OC_MEN_BELI51_WHITE</v>
      </c>
      <c r="J17" s="16"/>
      <c r="K17" s="16"/>
      <c r="L17" s="5" t="s">
        <v>106</v>
      </c>
      <c r="M17" s="5"/>
      <c r="N17" s="5" t="s">
        <v>189</v>
      </c>
      <c r="O17" s="2" t="s">
        <v>84</v>
      </c>
      <c r="P17" s="2" t="s">
        <v>69</v>
      </c>
      <c r="Q17" s="2"/>
      <c r="R17" s="2" t="s">
        <v>105</v>
      </c>
      <c r="S17" s="2" t="s">
        <v>67</v>
      </c>
      <c r="T17" s="2">
        <v>60</v>
      </c>
      <c r="U17" s="4">
        <v>0.95</v>
      </c>
      <c r="V17" s="2"/>
    </row>
    <row r="18" spans="1:22" x14ac:dyDescent="0.35">
      <c r="A18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CL_OC_MEN_BELI51_WHITE_L</v>
      </c>
      <c r="B18" s="19"/>
      <c r="C18" s="12" t="s">
        <v>68</v>
      </c>
      <c r="D18" s="12"/>
      <c r="E18" s="12"/>
      <c r="F18" s="16" t="str">
        <f>_xlfn.XLOOKUP(Table2[[#This Row],[SKU_key]],[2]!ORder16.6.25334549[SKU_key],[2]!ORder16.6.25334549[Artikul
kaspi],"",0,1)</f>
        <v/>
      </c>
      <c r="G18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CL_OC_MEN_BELI51_WHITE_(L)</v>
      </c>
      <c r="H18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(L)</v>
      </c>
      <c r="I18" s="35" t="str">
        <f>UPPER(_xlfn.TEXTJOIN("_",TRUE,Table2[[#This Row],[Product_Type]],Table2[[#This Row],[Sub_Category]],Table2[[#This Row],[Brend]],Table2[[#This Row],[Gender]],Table2[[#This Row],[Model]],Table2[[#This Row],[Color]],))</f>
        <v>CL_OC_MEN_BELI51_WHITE</v>
      </c>
      <c r="J18" s="16"/>
      <c r="K18" s="16"/>
      <c r="L18" s="5" t="s">
        <v>106</v>
      </c>
      <c r="M18" s="5"/>
      <c r="N18" s="5" t="s">
        <v>189</v>
      </c>
      <c r="O18" s="2" t="s">
        <v>84</v>
      </c>
      <c r="P18" s="2" t="s">
        <v>69</v>
      </c>
      <c r="Q18" s="2"/>
      <c r="R18" s="2" t="s">
        <v>105</v>
      </c>
      <c r="S18" s="2" t="s">
        <v>67</v>
      </c>
      <c r="T18" s="2">
        <v>60</v>
      </c>
      <c r="U18" s="4">
        <v>0.95</v>
      </c>
      <c r="V18" s="2"/>
    </row>
    <row r="19" spans="1:22" x14ac:dyDescent="0.35">
      <c r="A19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CL_OC_MEN_BELI51_WHITE_XL</v>
      </c>
      <c r="B19" s="19"/>
      <c r="C19" s="12" t="s">
        <v>72</v>
      </c>
      <c r="D19" s="12"/>
      <c r="E19" s="12"/>
      <c r="F19" s="16" t="str">
        <f>_xlfn.XLOOKUP(Table2[[#This Row],[SKU_key]],[2]!ORder16.6.25334549[SKU_key],[2]!ORder16.6.25334549[Artikul
kaspi],"",0,1)</f>
        <v/>
      </c>
      <c r="G19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CL_OC_MEN_BELI51_WHITE_(XL)</v>
      </c>
      <c r="H19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(XL)</v>
      </c>
      <c r="I19" s="35" t="str">
        <f>UPPER(_xlfn.TEXTJOIN("_",TRUE,Table2[[#This Row],[Product_Type]],Table2[[#This Row],[Sub_Category]],Table2[[#This Row],[Brend]],Table2[[#This Row],[Gender]],Table2[[#This Row],[Model]],Table2[[#This Row],[Color]],))</f>
        <v>CL_OC_MEN_BELI51_WHITE</v>
      </c>
      <c r="J19" s="16"/>
      <c r="K19" s="16"/>
      <c r="L19" s="5" t="s">
        <v>106</v>
      </c>
      <c r="M19" s="5"/>
      <c r="N19" s="5" t="s">
        <v>189</v>
      </c>
      <c r="O19" s="2" t="s">
        <v>84</v>
      </c>
      <c r="P19" s="2" t="s">
        <v>69</v>
      </c>
      <c r="Q19" s="2"/>
      <c r="R19" s="2" t="s">
        <v>105</v>
      </c>
      <c r="S19" s="2" t="s">
        <v>67</v>
      </c>
      <c r="T19" s="2">
        <v>60</v>
      </c>
      <c r="U19" s="4">
        <v>0.95</v>
      </c>
      <c r="V19" s="2"/>
    </row>
    <row r="20" spans="1:22" x14ac:dyDescent="0.35">
      <c r="A20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CL_OC_MEN_BELI51_WHITE_2XL</v>
      </c>
      <c r="B20" s="19"/>
      <c r="C20" s="12" t="s">
        <v>73</v>
      </c>
      <c r="D20" s="12"/>
      <c r="E20" s="12"/>
      <c r="F20" s="16" t="str">
        <f>_xlfn.XLOOKUP(Table2[[#This Row],[SKU_key]],[2]!ORder16.6.25334549[SKU_key],[2]!ORder16.6.25334549[Artikul
kaspi],"",0,1)</f>
        <v/>
      </c>
      <c r="G20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CL_OC_MEN_BELI51_WHITE_(2XL)</v>
      </c>
      <c r="H20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(2XL)</v>
      </c>
      <c r="I20" s="35" t="str">
        <f>UPPER(_xlfn.TEXTJOIN("_",TRUE,Table2[[#This Row],[Product_Type]],Table2[[#This Row],[Sub_Category]],Table2[[#This Row],[Brend]],Table2[[#This Row],[Gender]],Table2[[#This Row],[Model]],Table2[[#This Row],[Color]],))</f>
        <v>CL_OC_MEN_BELI51_WHITE</v>
      </c>
      <c r="J20" s="16"/>
      <c r="K20" s="16"/>
      <c r="L20" s="5" t="s">
        <v>106</v>
      </c>
      <c r="M20" s="5"/>
      <c r="N20" s="5" t="s">
        <v>189</v>
      </c>
      <c r="O20" s="2" t="s">
        <v>84</v>
      </c>
      <c r="P20" s="2" t="s">
        <v>69</v>
      </c>
      <c r="Q20" s="2"/>
      <c r="R20" s="2" t="s">
        <v>105</v>
      </c>
      <c r="S20" s="2" t="s">
        <v>67</v>
      </c>
      <c r="T20" s="2">
        <v>60</v>
      </c>
      <c r="U20" s="4">
        <v>0.95</v>
      </c>
      <c r="V20" s="2"/>
    </row>
    <row r="21" spans="1:22" x14ac:dyDescent="0.35">
      <c r="A21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CL_OC_MEN_BELI51_WHITE_3XL</v>
      </c>
      <c r="B21" s="19"/>
      <c r="C21" s="12" t="s">
        <v>74</v>
      </c>
      <c r="D21" s="12"/>
      <c r="E21" s="12"/>
      <c r="F21" s="16" t="str">
        <f>_xlfn.XLOOKUP(Table2[[#This Row],[SKU_key]],[2]!ORder16.6.25334549[SKU_key],[2]!ORder16.6.25334549[Artikul
kaspi],"",0,1)</f>
        <v/>
      </c>
      <c r="G21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CL_OC_MEN_BELI51_WHITE_(3XL)</v>
      </c>
      <c r="H21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(3XL)</v>
      </c>
      <c r="I21" s="35" t="str">
        <f>UPPER(_xlfn.TEXTJOIN("_",TRUE,Table2[[#This Row],[Product_Type]],Table2[[#This Row],[Sub_Category]],Table2[[#This Row],[Brend]],Table2[[#This Row],[Gender]],Table2[[#This Row],[Model]],Table2[[#This Row],[Color]],))</f>
        <v>CL_OC_MEN_BELI51_WHITE</v>
      </c>
      <c r="J21" s="16"/>
      <c r="K21" s="16"/>
      <c r="L21" s="5" t="s">
        <v>106</v>
      </c>
      <c r="M21" s="5"/>
      <c r="N21" s="5" t="s">
        <v>189</v>
      </c>
      <c r="O21" s="2" t="s">
        <v>84</v>
      </c>
      <c r="P21" s="2" t="s">
        <v>69</v>
      </c>
      <c r="Q21" s="2"/>
      <c r="R21" s="2" t="s">
        <v>105</v>
      </c>
      <c r="S21" s="2" t="s">
        <v>67</v>
      </c>
      <c r="T21" s="2">
        <v>60</v>
      </c>
      <c r="U21" s="4">
        <v>0.95</v>
      </c>
      <c r="V21" s="2"/>
    </row>
    <row r="22" spans="1:22" x14ac:dyDescent="0.35">
      <c r="A22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CL_OC_MEN_BELI51_WHITE_4XL</v>
      </c>
      <c r="B22" s="19"/>
      <c r="C22" s="12" t="s">
        <v>75</v>
      </c>
      <c r="D22" s="12"/>
      <c r="E22" s="12"/>
      <c r="F22" s="16" t="str">
        <f>_xlfn.XLOOKUP(Table2[[#This Row],[SKU_key]],[2]!ORder16.6.25334549[SKU_key],[2]!ORder16.6.25334549[Artikul
kaspi],"",0,1)</f>
        <v/>
      </c>
      <c r="G22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CL_OC_MEN_BELI51_WHITE_(4XL)</v>
      </c>
      <c r="H22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(4XL)</v>
      </c>
      <c r="I22" s="35" t="str">
        <f>UPPER(_xlfn.TEXTJOIN("_",TRUE,Table2[[#This Row],[Product_Type]],Table2[[#This Row],[Sub_Category]],Table2[[#This Row],[Brend]],Table2[[#This Row],[Gender]],Table2[[#This Row],[Model]],Table2[[#This Row],[Color]],))</f>
        <v>CL_OC_MEN_BELI51_WHITE</v>
      </c>
      <c r="J22" s="16"/>
      <c r="K22" s="16"/>
      <c r="L22" s="5" t="s">
        <v>106</v>
      </c>
      <c r="M22" s="5"/>
      <c r="N22" s="5" t="s">
        <v>189</v>
      </c>
      <c r="O22" s="2" t="s">
        <v>84</v>
      </c>
      <c r="P22" s="2" t="s">
        <v>69</v>
      </c>
      <c r="Q22" s="2"/>
      <c r="R22" s="2" t="s">
        <v>105</v>
      </c>
      <c r="S22" s="2" t="s">
        <v>67</v>
      </c>
      <c r="T22" s="2">
        <v>60</v>
      </c>
      <c r="U22" s="4">
        <v>0.95</v>
      </c>
      <c r="V22" s="2"/>
    </row>
    <row r="23" spans="1:22" x14ac:dyDescent="0.35">
      <c r="A23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ELS_PRINTER_EPSON_L3250</v>
      </c>
      <c r="B23" s="19"/>
      <c r="C23" s="16"/>
      <c r="D23" s="12"/>
      <c r="E23" s="12"/>
      <c r="F23" s="16" t="str">
        <f>_xlfn.XLOOKUP(Table2[[#This Row],[SKU_key]],[2]!ORder16.6.25334549[SKU_key],[2]!ORder16.6.25334549[Artikul
kaspi],"",0,1)</f>
        <v/>
      </c>
      <c r="G23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ELS_PRINTER_EPSON_L3250</v>
      </c>
      <c r="H23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/>
      </c>
      <c r="I23" s="35" t="str">
        <f>UPPER(_xlfn.TEXTJOIN("_",TRUE,Table2[[#This Row],[Product_Type]],Table2[[#This Row],[Sub_Category]],Table2[[#This Row],[Brend]],Table2[[#This Row],[Gender]],Table2[[#This Row],[Model]],Table2[[#This Row],[Color]],))</f>
        <v>ELS_PRINTER_EPSON_L3250</v>
      </c>
      <c r="J23" s="16"/>
      <c r="K23" s="16"/>
      <c r="L23" s="5" t="s">
        <v>107</v>
      </c>
      <c r="M23" s="2" t="s">
        <v>97</v>
      </c>
      <c r="N23" s="5" t="s">
        <v>98</v>
      </c>
      <c r="O23" s="2" t="s">
        <v>85</v>
      </c>
      <c r="P23" s="2"/>
      <c r="Q23" s="2"/>
      <c r="R23" s="2"/>
      <c r="S23" s="2" t="s">
        <v>67</v>
      </c>
      <c r="T23" s="2"/>
      <c r="U23" s="4"/>
      <c r="V23" s="2"/>
    </row>
    <row r="24" spans="1:22" x14ac:dyDescent="0.35">
      <c r="A24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ELS_PRINTER_EPSON_L805</v>
      </c>
      <c r="B24" s="19"/>
      <c r="C24" s="16"/>
      <c r="D24" s="12"/>
      <c r="E24" s="12"/>
      <c r="F24" s="16" t="str">
        <f>_xlfn.XLOOKUP(Table2[[#This Row],[SKU_key]],[2]!ORder16.6.25334549[SKU_key],[2]!ORder16.6.25334549[Artikul
kaspi],"",0,1)</f>
        <v/>
      </c>
      <c r="G24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ELS_PRINTER_EPSON_L805</v>
      </c>
      <c r="H24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/>
      </c>
      <c r="I24" s="35" t="str">
        <f>UPPER(_xlfn.TEXTJOIN("_",TRUE,Table2[[#This Row],[Product_Type]],Table2[[#This Row],[Sub_Category]],Table2[[#This Row],[Brend]],Table2[[#This Row],[Gender]],Table2[[#This Row],[Model]],Table2[[#This Row],[Color]],))</f>
        <v>ELS_PRINTER_EPSON_L805</v>
      </c>
      <c r="J24" s="16"/>
      <c r="K24" s="16"/>
      <c r="L24" s="5" t="s">
        <v>107</v>
      </c>
      <c r="M24" s="2" t="s">
        <v>97</v>
      </c>
      <c r="N24" s="5" t="s">
        <v>98</v>
      </c>
      <c r="O24" s="2" t="s">
        <v>86</v>
      </c>
      <c r="P24" s="2"/>
      <c r="Q24" s="2"/>
      <c r="R24" s="2"/>
      <c r="S24" s="2" t="s">
        <v>67</v>
      </c>
      <c r="T24" s="2"/>
      <c r="U24" s="4"/>
      <c r="V24" s="2"/>
    </row>
    <row r="25" spans="1:22" x14ac:dyDescent="0.35">
      <c r="A25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ELS_PRINTER_EPSON_L3260</v>
      </c>
      <c r="B25" s="19"/>
      <c r="C25" s="16"/>
      <c r="D25" s="12"/>
      <c r="E25" s="12"/>
      <c r="F25" s="16" t="str">
        <f>_xlfn.XLOOKUP(Table2[[#This Row],[SKU_key]],[2]!ORder16.6.25334549[SKU_key],[2]!ORder16.6.25334549[Artikul
kaspi],"",0,1)</f>
        <v/>
      </c>
      <c r="G25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ELS_PRINTER_EPSON_L3260</v>
      </c>
      <c r="H25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/>
      </c>
      <c r="I25" s="35" t="str">
        <f>UPPER(_xlfn.TEXTJOIN("_",TRUE,Table2[[#This Row],[Product_Type]],Table2[[#This Row],[Sub_Category]],Table2[[#This Row],[Brend]],Table2[[#This Row],[Gender]],Table2[[#This Row],[Model]],Table2[[#This Row],[Color]],))</f>
        <v>ELS_PRINTER_EPSON_L3260</v>
      </c>
      <c r="J25" s="16"/>
      <c r="K25" s="16"/>
      <c r="L25" s="5" t="s">
        <v>107</v>
      </c>
      <c r="M25" s="2" t="s">
        <v>97</v>
      </c>
      <c r="N25" s="5" t="s">
        <v>98</v>
      </c>
      <c r="O25" s="2" t="s">
        <v>87</v>
      </c>
      <c r="P25" s="2"/>
      <c r="Q25" s="2"/>
      <c r="R25" s="2"/>
      <c r="S25" s="2" t="s">
        <v>67</v>
      </c>
      <c r="T25" s="2"/>
      <c r="U25" s="4"/>
      <c r="V25" s="2"/>
    </row>
    <row r="26" spans="1:22" x14ac:dyDescent="0.35">
      <c r="A26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ELS_PRINTER_EPSON_L132_BLACK</v>
      </c>
      <c r="B26" s="19" t="s">
        <v>238</v>
      </c>
      <c r="C26" s="16"/>
      <c r="D26" s="12"/>
      <c r="E26" s="13">
        <v>15</v>
      </c>
      <c r="F26" s="16">
        <v>1500259</v>
      </c>
      <c r="G26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ELS_PRINTER_EPSON_L132_BLACK</v>
      </c>
      <c r="H26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Принтер Epson L132 1500259</v>
      </c>
      <c r="I26" s="35" t="str">
        <f>UPPER(_xlfn.TEXTJOIN("_",TRUE,Table2[[#This Row],[Product_Type]],Table2[[#This Row],[Sub_Category]],Table2[[#This Row],[Brend]],Table2[[#This Row],[Gender]],Table2[[#This Row],[Model]],Table2[[#This Row],[Color]],))</f>
        <v>ELS_PRINTER_EPSON_L132_BLACK</v>
      </c>
      <c r="J26" s="16"/>
      <c r="K26" s="16"/>
      <c r="L26" s="5" t="s">
        <v>107</v>
      </c>
      <c r="M26" s="2" t="s">
        <v>97</v>
      </c>
      <c r="N26" s="5" t="s">
        <v>98</v>
      </c>
      <c r="O26" s="2" t="s">
        <v>88</v>
      </c>
      <c r="P26" s="2" t="s">
        <v>65</v>
      </c>
      <c r="Q26" s="2"/>
      <c r="R26" s="2"/>
      <c r="S26" s="2" t="s">
        <v>67</v>
      </c>
      <c r="T26" s="2"/>
      <c r="U26" s="4"/>
      <c r="V26" s="2"/>
    </row>
    <row r="27" spans="1:22" x14ac:dyDescent="0.35">
      <c r="A27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ELS_PRINTER_EPSON_L3256</v>
      </c>
      <c r="B27" s="19"/>
      <c r="C27" s="16"/>
      <c r="D27" s="12"/>
      <c r="E27" s="12"/>
      <c r="F27" s="16" t="str">
        <f>_xlfn.XLOOKUP(Table2[[#This Row],[SKU_key]],[2]!ORder16.6.25334549[SKU_key],[2]!ORder16.6.25334549[Artikul
kaspi],"",0,1)</f>
        <v/>
      </c>
      <c r="G27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ELS_PRINTER_EPSON_L3256</v>
      </c>
      <c r="H27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/>
      </c>
      <c r="I27" s="35" t="str">
        <f>UPPER(_xlfn.TEXTJOIN("_",TRUE,Table2[[#This Row],[Product_Type]],Table2[[#This Row],[Sub_Category]],Table2[[#This Row],[Brend]],Table2[[#This Row],[Gender]],Table2[[#This Row],[Model]],Table2[[#This Row],[Color]],))</f>
        <v>ELS_PRINTER_EPSON_L3256</v>
      </c>
      <c r="J27" s="16"/>
      <c r="K27" s="16"/>
      <c r="L27" s="5" t="s">
        <v>107</v>
      </c>
      <c r="M27" s="2" t="s">
        <v>97</v>
      </c>
      <c r="N27" s="5" t="s">
        <v>98</v>
      </c>
      <c r="O27" s="2" t="s">
        <v>89</v>
      </c>
      <c r="P27" s="2"/>
      <c r="Q27" s="2"/>
      <c r="R27" s="2"/>
      <c r="S27" s="2" t="s">
        <v>67</v>
      </c>
      <c r="T27" s="2"/>
      <c r="U27" s="4"/>
      <c r="V27" s="2"/>
    </row>
    <row r="28" spans="1:22" x14ac:dyDescent="0.35">
      <c r="A28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ELS_PRINTER_EPSON_L3251</v>
      </c>
      <c r="B28" s="19"/>
      <c r="C28" s="16"/>
      <c r="D28" s="12"/>
      <c r="E28" s="12"/>
      <c r="F28" s="16" t="str">
        <f>_xlfn.XLOOKUP(Table2[[#This Row],[SKU_key]],[2]!ORder16.6.25334549[SKU_key],[2]!ORder16.6.25334549[Artikul
kaspi],"",0,1)</f>
        <v/>
      </c>
      <c r="G28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ELS_PRINTER_EPSON_L3251</v>
      </c>
      <c r="H28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/>
      </c>
      <c r="I28" s="35" t="str">
        <f>UPPER(_xlfn.TEXTJOIN("_",TRUE,Table2[[#This Row],[Product_Type]],Table2[[#This Row],[Sub_Category]],Table2[[#This Row],[Brend]],Table2[[#This Row],[Gender]],Table2[[#This Row],[Model]],Table2[[#This Row],[Color]],))</f>
        <v>ELS_PRINTER_EPSON_L3251</v>
      </c>
      <c r="J28" s="16"/>
      <c r="K28" s="16"/>
      <c r="L28" s="5" t="s">
        <v>107</v>
      </c>
      <c r="M28" s="2" t="s">
        <v>97</v>
      </c>
      <c r="N28" s="5" t="s">
        <v>98</v>
      </c>
      <c r="O28" s="2" t="s">
        <v>90</v>
      </c>
      <c r="P28" s="2"/>
      <c r="Q28" s="2"/>
      <c r="R28" s="2"/>
      <c r="S28" s="2" t="s">
        <v>67</v>
      </c>
      <c r="T28" s="2"/>
      <c r="U28" s="4"/>
      <c r="V28" s="2"/>
    </row>
    <row r="29" spans="1:22" x14ac:dyDescent="0.35">
      <c r="A29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ELS_PRINTER_EPSON_L8160</v>
      </c>
      <c r="B29" s="19"/>
      <c r="C29" s="16"/>
      <c r="D29" s="12"/>
      <c r="E29" s="12"/>
      <c r="F29" s="16" t="str">
        <f>_xlfn.XLOOKUP(Table2[[#This Row],[SKU_key]],[2]!ORder16.6.25334549[SKU_key],[2]!ORder16.6.25334549[Artikul
kaspi],"",0,1)</f>
        <v/>
      </c>
      <c r="G29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ELS_PRINTER_EPSON_L8160</v>
      </c>
      <c r="H29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/>
      </c>
      <c r="I29" s="35" t="str">
        <f>UPPER(_xlfn.TEXTJOIN("_",TRUE,Table2[[#This Row],[Product_Type]],Table2[[#This Row],[Sub_Category]],Table2[[#This Row],[Brend]],Table2[[#This Row],[Gender]],Table2[[#This Row],[Model]],Table2[[#This Row],[Color]],))</f>
        <v>ELS_PRINTER_EPSON_L8160</v>
      </c>
      <c r="J29" s="16"/>
      <c r="K29" s="16"/>
      <c r="L29" s="5" t="s">
        <v>107</v>
      </c>
      <c r="M29" s="2" t="s">
        <v>97</v>
      </c>
      <c r="N29" s="5" t="s">
        <v>98</v>
      </c>
      <c r="O29" s="2" t="s">
        <v>91</v>
      </c>
      <c r="P29" s="2"/>
      <c r="Q29" s="2"/>
      <c r="R29" s="2"/>
      <c r="S29" s="2" t="s">
        <v>67</v>
      </c>
      <c r="T29" s="2"/>
      <c r="U29" s="4"/>
      <c r="V29" s="2"/>
    </row>
    <row r="30" spans="1:22" x14ac:dyDescent="0.35">
      <c r="A30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ELS_PRINTER_EPSON_L3550</v>
      </c>
      <c r="B30" s="19"/>
      <c r="C30" s="16"/>
      <c r="D30" s="12"/>
      <c r="E30" s="12"/>
      <c r="F30" s="16" t="str">
        <f>_xlfn.XLOOKUP(Table2[[#This Row],[SKU_key]],[2]!ORder16.6.25334549[SKU_key],[2]!ORder16.6.25334549[Artikul
kaspi],"",0,1)</f>
        <v/>
      </c>
      <c r="G30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ELS_PRINTER_EPSON_L3550</v>
      </c>
      <c r="H30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/>
      </c>
      <c r="I30" s="35" t="str">
        <f>UPPER(_xlfn.TEXTJOIN("_",TRUE,Table2[[#This Row],[Product_Type]],Table2[[#This Row],[Sub_Category]],Table2[[#This Row],[Brend]],Table2[[#This Row],[Gender]],Table2[[#This Row],[Model]],Table2[[#This Row],[Color]],))</f>
        <v>ELS_PRINTER_EPSON_L3550</v>
      </c>
      <c r="J30" s="16"/>
      <c r="K30" s="16"/>
      <c r="L30" s="5" t="s">
        <v>107</v>
      </c>
      <c r="M30" s="2" t="s">
        <v>97</v>
      </c>
      <c r="N30" s="5" t="s">
        <v>98</v>
      </c>
      <c r="O30" s="2" t="s">
        <v>92</v>
      </c>
      <c r="P30" s="2"/>
      <c r="Q30" s="2"/>
      <c r="R30" s="2"/>
      <c r="S30" s="2" t="s">
        <v>67</v>
      </c>
      <c r="T30" s="2"/>
      <c r="U30" s="4"/>
      <c r="V30" s="2"/>
    </row>
    <row r="31" spans="1:22" x14ac:dyDescent="0.35">
      <c r="A31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ELS_PRINTER_EPSON_L3210</v>
      </c>
      <c r="B31" s="19"/>
      <c r="C31" s="16"/>
      <c r="D31" s="12"/>
      <c r="E31" s="12"/>
      <c r="F31" s="16" t="str">
        <f>_xlfn.XLOOKUP(Table2[[#This Row],[SKU_key]],[2]!ORder16.6.25334549[SKU_key],[2]!ORder16.6.25334549[Artikul
kaspi],"",0,1)</f>
        <v/>
      </c>
      <c r="G31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ELS_PRINTER_EPSON_L3210</v>
      </c>
      <c r="H31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/>
      </c>
      <c r="I31" s="35" t="str">
        <f>UPPER(_xlfn.TEXTJOIN("_",TRUE,Table2[[#This Row],[Product_Type]],Table2[[#This Row],[Sub_Category]],Table2[[#This Row],[Brend]],Table2[[#This Row],[Gender]],Table2[[#This Row],[Model]],Table2[[#This Row],[Color]],))</f>
        <v>ELS_PRINTER_EPSON_L3210</v>
      </c>
      <c r="J31" s="16"/>
      <c r="K31" s="16"/>
      <c r="L31" s="5" t="s">
        <v>107</v>
      </c>
      <c r="M31" s="2" t="s">
        <v>97</v>
      </c>
      <c r="N31" s="5" t="s">
        <v>98</v>
      </c>
      <c r="O31" s="2" t="s">
        <v>93</v>
      </c>
      <c r="P31" s="2"/>
      <c r="Q31" s="2"/>
      <c r="R31" s="2"/>
      <c r="S31" s="2" t="s">
        <v>67</v>
      </c>
      <c r="T31" s="2"/>
      <c r="U31" s="4"/>
      <c r="V31" s="2"/>
    </row>
    <row r="32" spans="1:22" x14ac:dyDescent="0.35">
      <c r="A32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ELS_PRINTER_EPSON_L1250</v>
      </c>
      <c r="B32" s="19"/>
      <c r="C32" s="16"/>
      <c r="D32" s="12"/>
      <c r="E32" s="12"/>
      <c r="F32" s="16" t="str">
        <f>_xlfn.XLOOKUP(Table2[[#This Row],[SKU_key]],[2]!ORder16.6.25334549[SKU_key],[2]!ORder16.6.25334549[Artikul
kaspi],"",0,1)</f>
        <v/>
      </c>
      <c r="G32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ELS_PRINTER_EPSON_L1250</v>
      </c>
      <c r="H32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/>
      </c>
      <c r="I32" s="35" t="str">
        <f>UPPER(_xlfn.TEXTJOIN("_",TRUE,Table2[[#This Row],[Product_Type]],Table2[[#This Row],[Sub_Category]],Table2[[#This Row],[Brend]],Table2[[#This Row],[Gender]],Table2[[#This Row],[Model]],Table2[[#This Row],[Color]],))</f>
        <v>ELS_PRINTER_EPSON_L1250</v>
      </c>
      <c r="J32" s="16"/>
      <c r="K32" s="16"/>
      <c r="L32" s="5" t="s">
        <v>107</v>
      </c>
      <c r="M32" s="2" t="s">
        <v>97</v>
      </c>
      <c r="N32" s="5" t="s">
        <v>98</v>
      </c>
      <c r="O32" s="2" t="s">
        <v>94</v>
      </c>
      <c r="P32" s="2"/>
      <c r="Q32" s="2"/>
      <c r="R32" s="2"/>
      <c r="S32" s="2" t="s">
        <v>67</v>
      </c>
      <c r="T32" s="2"/>
      <c r="U32" s="4"/>
      <c r="V32" s="2"/>
    </row>
    <row r="33" spans="1:22" x14ac:dyDescent="0.35">
      <c r="A33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ELS_PRINTER_EPSON_L11050</v>
      </c>
      <c r="B33" s="19"/>
      <c r="C33" s="16"/>
      <c r="D33" s="12"/>
      <c r="E33" s="12"/>
      <c r="F33" s="16" t="str">
        <f>_xlfn.XLOOKUP(Table2[[#This Row],[SKU_key]],[2]!ORder16.6.25334549[SKU_key],[2]!ORder16.6.25334549[Artikul
kaspi],"",0,1)</f>
        <v/>
      </c>
      <c r="G33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ELS_PRINTER_EPSON_L11050</v>
      </c>
      <c r="H33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/>
      </c>
      <c r="I33" s="35" t="str">
        <f>UPPER(_xlfn.TEXTJOIN("_",TRUE,Table2[[#This Row],[Product_Type]],Table2[[#This Row],[Sub_Category]],Table2[[#This Row],[Brend]],Table2[[#This Row],[Gender]],Table2[[#This Row],[Model]],Table2[[#This Row],[Color]],))</f>
        <v>ELS_PRINTER_EPSON_L11050</v>
      </c>
      <c r="J33" s="16"/>
      <c r="K33" s="16"/>
      <c r="L33" s="5" t="s">
        <v>107</v>
      </c>
      <c r="M33" s="2" t="s">
        <v>97</v>
      </c>
      <c r="N33" s="5" t="s">
        <v>98</v>
      </c>
      <c r="O33" s="2" t="s">
        <v>95</v>
      </c>
      <c r="P33" s="2"/>
      <c r="Q33" s="2"/>
      <c r="R33" s="2"/>
      <c r="S33" s="2" t="s">
        <v>67</v>
      </c>
      <c r="T33" s="2"/>
      <c r="U33" s="4"/>
      <c r="V33" s="2"/>
    </row>
    <row r="34" spans="1:22" x14ac:dyDescent="0.35">
      <c r="A34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ELS_PRINTER_EPSON_L5290</v>
      </c>
      <c r="B34" s="19" t="s">
        <v>234</v>
      </c>
      <c r="C34" s="16"/>
      <c r="D34" s="12"/>
      <c r="E34" s="12"/>
      <c r="F34" s="16" t="str">
        <f>_xlfn.XLOOKUP(Table2[[#This Row],[SKU_key]],[2]!ORder16.6.25334549[SKU_key],[2]!ORder16.6.25334549[Artikul
kaspi],"",0,1)</f>
        <v/>
      </c>
      <c r="G34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ELS_PRINTER_EPSON_L5290</v>
      </c>
      <c r="H34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МФУ Epson</v>
      </c>
      <c r="I34" s="35" t="str">
        <f>UPPER(_xlfn.TEXTJOIN("_",TRUE,Table2[[#This Row],[Product_Type]],Table2[[#This Row],[Sub_Category]],Table2[[#This Row],[Brend]],Table2[[#This Row],[Gender]],Table2[[#This Row],[Model]],Table2[[#This Row],[Color]],))</f>
        <v>ELS_PRINTER_EPSON_L5290</v>
      </c>
      <c r="J34" s="16"/>
      <c r="K34" s="16"/>
      <c r="L34" s="5" t="s">
        <v>107</v>
      </c>
      <c r="M34" s="2" t="s">
        <v>97</v>
      </c>
      <c r="N34" s="5" t="s">
        <v>98</v>
      </c>
      <c r="O34" s="2" t="s">
        <v>96</v>
      </c>
      <c r="P34" s="2"/>
      <c r="Q34" s="2"/>
      <c r="R34" s="2"/>
      <c r="S34" s="2" t="s">
        <v>67</v>
      </c>
      <c r="T34" s="2"/>
      <c r="U34" s="4"/>
      <c r="V34" s="2"/>
    </row>
    <row r="35" spans="1:22" x14ac:dyDescent="0.35">
      <c r="A35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ELS_PRINTER_EPSON_L6490_WHITE</v>
      </c>
      <c r="B35" s="19" t="s">
        <v>235</v>
      </c>
      <c r="C35" s="16"/>
      <c r="D35" s="12"/>
      <c r="E35" s="12">
        <v>1</v>
      </c>
      <c r="F35" s="16">
        <v>103426308</v>
      </c>
      <c r="G35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ELS_PRINTER_EPSON_L6490_WHITE</v>
      </c>
      <c r="H35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МФУ Epson L6490 103426308</v>
      </c>
      <c r="I35" s="35" t="str">
        <f>UPPER(_xlfn.TEXTJOIN("_",TRUE,Table2[[#This Row],[Product_Type]],Table2[[#This Row],[Sub_Category]],Table2[[#This Row],[Brend]],Table2[[#This Row],[Gender]],Table2[[#This Row],[Model]],Table2[[#This Row],[Color]],))</f>
        <v>ELS_PRINTER_EPSON_L6490_WHITE</v>
      </c>
      <c r="J35" s="16"/>
      <c r="K35" s="16"/>
      <c r="L35" s="5" t="s">
        <v>107</v>
      </c>
      <c r="M35" s="2" t="s">
        <v>97</v>
      </c>
      <c r="N35" s="5" t="s">
        <v>98</v>
      </c>
      <c r="O35" s="2" t="s">
        <v>233</v>
      </c>
      <c r="P35" s="2" t="s">
        <v>69</v>
      </c>
      <c r="Q35" s="2"/>
      <c r="R35" s="2"/>
      <c r="S35" s="2" t="s">
        <v>67</v>
      </c>
      <c r="T35" s="2"/>
      <c r="U35" s="4"/>
      <c r="V35" s="2"/>
    </row>
    <row r="36" spans="1:22" x14ac:dyDescent="0.35">
      <c r="A36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CL_NEW-CLO_MEN_TAICI_WHITE</v>
      </c>
      <c r="B36" s="19"/>
      <c r="C36" s="16"/>
      <c r="D36" s="12"/>
      <c r="E36" s="12"/>
      <c r="F36" s="16" t="str">
        <f>_xlfn.XLOOKUP(Table2[[#This Row],[SKU_key]],[2]!ORder16.6.25334549[SKU_key],[2]!ORder16.6.25334549[Artikul
kaspi],"",0,1)</f>
        <v/>
      </c>
      <c r="G36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CL_NEW-CLO_MEN_TAICI_WHITE</v>
      </c>
      <c r="H36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/>
      </c>
      <c r="I36" s="35" t="str">
        <f>UPPER(_xlfn.TEXTJOIN("_",TRUE,Table2[[#This Row],[Product_Type]],Table2[[#This Row],[Sub_Category]],Table2[[#This Row],[Brend]],Table2[[#This Row],[Gender]],Table2[[#This Row],[Model]],Table2[[#This Row],[Color]],))</f>
        <v>CL_NEW-CLO_MEN_TAICI_WHITE</v>
      </c>
      <c r="J36" s="16"/>
      <c r="K36" s="16"/>
      <c r="L36" s="5" t="s">
        <v>106</v>
      </c>
      <c r="M36" s="5"/>
      <c r="N36" s="5" t="s">
        <v>102</v>
      </c>
      <c r="O36" s="2" t="s">
        <v>99</v>
      </c>
      <c r="P36" s="2" t="s">
        <v>69</v>
      </c>
      <c r="Q36" s="2"/>
      <c r="R36" s="2" t="s">
        <v>105</v>
      </c>
      <c r="S36" s="2" t="s">
        <v>67</v>
      </c>
      <c r="T36" s="2"/>
      <c r="U36" s="4"/>
      <c r="V36" s="2"/>
    </row>
    <row r="37" spans="1:22" x14ac:dyDescent="0.35">
      <c r="A37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CL_NEW-CLO_MEN_S-NK31_BLACK</v>
      </c>
      <c r="B37" s="19"/>
      <c r="C37" s="16"/>
      <c r="D37" s="12"/>
      <c r="E37" s="12"/>
      <c r="F37" s="16" t="str">
        <f>_xlfn.XLOOKUP(Table2[[#This Row],[SKU_key]],[2]!ORder16.6.25334549[SKU_key],[2]!ORder16.6.25334549[Artikul
kaspi],"",0,1)</f>
        <v/>
      </c>
      <c r="G37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CL_NEW-CLO_MEN_S-NK31_BLACK</v>
      </c>
      <c r="H37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/>
      </c>
      <c r="I37" s="35" t="str">
        <f>UPPER(_xlfn.TEXTJOIN("_",TRUE,Table2[[#This Row],[Product_Type]],Table2[[#This Row],[Sub_Category]],Table2[[#This Row],[Brend]],Table2[[#This Row],[Gender]],Table2[[#This Row],[Model]],Table2[[#This Row],[Color]],))</f>
        <v>CL_NEW-CLO_MEN_S-NK31_BLACK</v>
      </c>
      <c r="J37" s="16"/>
      <c r="K37" s="16"/>
      <c r="L37" s="5" t="s">
        <v>106</v>
      </c>
      <c r="M37" s="5"/>
      <c r="N37" s="5" t="s">
        <v>102</v>
      </c>
      <c r="O37" s="2" t="s">
        <v>110</v>
      </c>
      <c r="P37" s="2" t="s">
        <v>65</v>
      </c>
      <c r="Q37" s="2"/>
      <c r="R37" s="2" t="s">
        <v>105</v>
      </c>
      <c r="S37" s="2" t="s">
        <v>67</v>
      </c>
      <c r="T37" s="2"/>
      <c r="U37" s="4"/>
      <c r="V37" s="2"/>
    </row>
    <row r="38" spans="1:22" x14ac:dyDescent="0.35">
      <c r="A38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CL_NEW-CLO_MEN_S-NK31_BLACK</v>
      </c>
      <c r="B38" s="19"/>
      <c r="C38" s="16"/>
      <c r="D38" s="12"/>
      <c r="E38" s="12"/>
      <c r="F38" s="16" t="str">
        <f>_xlfn.XLOOKUP(Table2[[#This Row],[SKU_key]],[2]!ORder16.6.25334549[SKU_key],[2]!ORder16.6.25334549[Artikul
kaspi],"",0,1)</f>
        <v/>
      </c>
      <c r="G38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CL_NEW-CLO_MEN_S-NK31_BLACK</v>
      </c>
      <c r="H38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/>
      </c>
      <c r="I38" s="35" t="str">
        <f>UPPER(_xlfn.TEXTJOIN("_",TRUE,Table2[[#This Row],[Product_Type]],Table2[[#This Row],[Sub_Category]],Table2[[#This Row],[Brend]],Table2[[#This Row],[Gender]],Table2[[#This Row],[Model]],Table2[[#This Row],[Color]],))</f>
        <v>CL_NEW-CLO_MEN_S-NK31_BLACK</v>
      </c>
      <c r="J38" s="16"/>
      <c r="K38" s="16"/>
      <c r="L38" s="5" t="s">
        <v>106</v>
      </c>
      <c r="M38" s="5"/>
      <c r="N38" s="5" t="s">
        <v>102</v>
      </c>
      <c r="O38" s="2" t="s">
        <v>110</v>
      </c>
      <c r="P38" s="2" t="s">
        <v>65</v>
      </c>
      <c r="Q38" s="2"/>
      <c r="R38" s="2" t="s">
        <v>105</v>
      </c>
      <c r="S38" s="2" t="s">
        <v>67</v>
      </c>
      <c r="T38" s="2"/>
      <c r="U38" s="4"/>
      <c r="V38" s="2"/>
    </row>
    <row r="39" spans="1:22" x14ac:dyDescent="0.35">
      <c r="A39" s="22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CL_NEW-CLO_MEN_T-SHIRT_BLACK_S</v>
      </c>
      <c r="B39" s="20" t="s">
        <v>132</v>
      </c>
      <c r="C39" s="29" t="s">
        <v>71</v>
      </c>
      <c r="D39" s="12" t="s">
        <v>114</v>
      </c>
      <c r="E39" s="24">
        <v>2</v>
      </c>
      <c r="F39" s="29">
        <f>_xlfn.XLOOKUP(Table2[[#This Row],[SKU_key]],[2]!ORder16.6.25334549[SKU_key],[2]!ORder16.6.25334549[Artikul
kaspi],"",0,1)</f>
        <v>122754031</v>
      </c>
      <c r="G39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CL_NEW-CLO_MEN_T-SHIRT_BLACK_44/S_(S)</v>
      </c>
      <c r="H39" s="32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Футболка черная мужской 44/S 122754031 (S)</v>
      </c>
      <c r="I39" s="35" t="str">
        <f>UPPER(_xlfn.TEXTJOIN("_",TRUE,Table2[[#This Row],[Product_Type]],Table2[[#This Row],[Sub_Category]],Table2[[#This Row],[Brend]],Table2[[#This Row],[Gender]],Table2[[#This Row],[Model]],Table2[[#This Row],[Color]],))</f>
        <v>CL_NEW-CLO_MEN_T-SHIRT_BLACK</v>
      </c>
      <c r="J39" s="17"/>
      <c r="K39" s="17"/>
      <c r="L39" s="5" t="s">
        <v>106</v>
      </c>
      <c r="M39" s="5"/>
      <c r="N39" s="5" t="s">
        <v>102</v>
      </c>
      <c r="O39" s="8" t="s">
        <v>108</v>
      </c>
      <c r="P39" s="2" t="s">
        <v>65</v>
      </c>
      <c r="Q39" s="2" t="s">
        <v>66</v>
      </c>
      <c r="R39" s="2" t="s">
        <v>105</v>
      </c>
      <c r="S39" s="2" t="s">
        <v>67</v>
      </c>
      <c r="T39" s="2"/>
      <c r="U39" s="4">
        <f>_xlfn.XLOOKUP(Table2[[#This Row],[SKU_key]],[2]!ORder16.6.25334549[SKU_key],[2]!ORder16.6.25334549[weight kg],"",0,1)</f>
        <v>0.1262919896640827</v>
      </c>
      <c r="V39" s="2" t="s">
        <v>118</v>
      </c>
    </row>
    <row r="40" spans="1:22" x14ac:dyDescent="0.35">
      <c r="A40" s="22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CL_NEW-CLO_MEN_T-SHIRT_BLACK_M</v>
      </c>
      <c r="B40" s="20" t="s">
        <v>132</v>
      </c>
      <c r="C40" s="29" t="s">
        <v>66</v>
      </c>
      <c r="D40" s="12">
        <v>44</v>
      </c>
      <c r="E40" s="12">
        <v>8</v>
      </c>
      <c r="F40" s="29">
        <f>_xlfn.XLOOKUP(Table2[[#This Row],[SKU_key]],[2]!ORder16.6.25334549[SKU_key],[2]!ORder16.6.25334549[Artikul
kaspi],"",0,1)</f>
        <v>122754031</v>
      </c>
      <c r="G40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CL_NEW-CLO_MEN_T-SHIRT_BLACK_44_(M)</v>
      </c>
      <c r="H40" s="32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Футболка черная мужской 44 122754031 (M)</v>
      </c>
      <c r="I40" s="35" t="str">
        <f>UPPER(_xlfn.TEXTJOIN("_",TRUE,Table2[[#This Row],[Product_Type]],Table2[[#This Row],[Sub_Category]],Table2[[#This Row],[Brend]],Table2[[#This Row],[Gender]],Table2[[#This Row],[Model]],Table2[[#This Row],[Color]],))</f>
        <v>CL_NEW-CLO_MEN_T-SHIRT_BLACK</v>
      </c>
      <c r="J40" s="17"/>
      <c r="K40" s="17"/>
      <c r="L40" s="5" t="s">
        <v>106</v>
      </c>
      <c r="M40" s="5"/>
      <c r="N40" s="5" t="s">
        <v>102</v>
      </c>
      <c r="O40" s="8" t="s">
        <v>108</v>
      </c>
      <c r="P40" s="2" t="s">
        <v>65</v>
      </c>
      <c r="Q40" s="2"/>
      <c r="R40" s="2" t="s">
        <v>105</v>
      </c>
      <c r="S40" s="2" t="s">
        <v>67</v>
      </c>
      <c r="T40" s="2"/>
      <c r="U40" s="4">
        <f>_xlfn.XLOOKUP(Table2[[#This Row],[SKU_key]],[2]!ORder16.6.25334549[SKU_key],[2]!ORder16.6.25334549[weight kg],"",0,1)</f>
        <v>0.1262919896640827</v>
      </c>
      <c r="V40" s="2" t="s">
        <v>118</v>
      </c>
    </row>
    <row r="41" spans="1:22" x14ac:dyDescent="0.35">
      <c r="A41" s="22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CL_NEW-CLO_MEN_T-SHIRT_BLACK_L</v>
      </c>
      <c r="B41" s="20" t="s">
        <v>132</v>
      </c>
      <c r="C41" s="29" t="s">
        <v>68</v>
      </c>
      <c r="D41" s="12" t="s">
        <v>119</v>
      </c>
      <c r="E41" s="24">
        <f>5</f>
        <v>5</v>
      </c>
      <c r="F41" s="29">
        <f>_xlfn.XLOOKUP(Table2[[#This Row],[SKU_key]],[2]!ORder16.6.25334549[SKU_key],[2]!ORder16.6.25334549[Artikul
kaspi],"",0,1)</f>
        <v>122754031</v>
      </c>
      <c r="G41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CL_NEW-CLO_MEN_T-SHIRT_BLACK_46/М_(L)</v>
      </c>
      <c r="H41" s="32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Футболка черная мужской 46/М 122754031 (L)</v>
      </c>
      <c r="I41" s="35" t="str">
        <f>UPPER(_xlfn.TEXTJOIN("_",TRUE,Table2[[#This Row],[Product_Type]],Table2[[#This Row],[Sub_Category]],Table2[[#This Row],[Brend]],Table2[[#This Row],[Gender]],Table2[[#This Row],[Model]],Table2[[#This Row],[Color]],))</f>
        <v>CL_NEW-CLO_MEN_T-SHIRT_BLACK</v>
      </c>
      <c r="J41" s="17"/>
      <c r="K41" s="17"/>
      <c r="L41" s="5" t="s">
        <v>106</v>
      </c>
      <c r="M41" s="5"/>
      <c r="N41" s="5" t="s">
        <v>102</v>
      </c>
      <c r="O41" s="8" t="s">
        <v>108</v>
      </c>
      <c r="P41" s="2" t="s">
        <v>65</v>
      </c>
      <c r="Q41" s="2"/>
      <c r="R41" s="2" t="s">
        <v>105</v>
      </c>
      <c r="S41" s="2" t="s">
        <v>67</v>
      </c>
      <c r="T41" s="2"/>
      <c r="U41" s="4">
        <f>_xlfn.XLOOKUP(Table2[[#This Row],[SKU_key]],[2]!ORder16.6.25334549[SKU_key],[2]!ORder16.6.25334549[weight kg],"",0,1)</f>
        <v>0.1262919896640827</v>
      </c>
      <c r="V41" s="2" t="s">
        <v>118</v>
      </c>
    </row>
    <row r="42" spans="1:22" x14ac:dyDescent="0.35">
      <c r="A42" s="22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CL_NEW-CLO_MEN_T-SHIRT_BLACK_L</v>
      </c>
      <c r="B42" s="20" t="s">
        <v>132</v>
      </c>
      <c r="C42" s="29" t="s">
        <v>68</v>
      </c>
      <c r="D42" s="12">
        <v>46</v>
      </c>
      <c r="E42" s="24">
        <v>8</v>
      </c>
      <c r="F42" s="29">
        <f>_xlfn.XLOOKUP(Table2[[#This Row],[SKU_key]],[2]!ORder16.6.25334549[SKU_key],[2]!ORder16.6.25334549[Artikul
kaspi],"",0,1)</f>
        <v>122754031</v>
      </c>
      <c r="G42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CL_NEW-CLO_MEN_T-SHIRT_BLACK_46_(L)</v>
      </c>
      <c r="H42" s="32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Футболка черная мужской 46 122754031 (L)</v>
      </c>
      <c r="I42" s="35" t="str">
        <f>UPPER(_xlfn.TEXTJOIN("_",TRUE,Table2[[#This Row],[Product_Type]],Table2[[#This Row],[Sub_Category]],Table2[[#This Row],[Brend]],Table2[[#This Row],[Gender]],Table2[[#This Row],[Model]],Table2[[#This Row],[Color]],))</f>
        <v>CL_NEW-CLO_MEN_T-SHIRT_BLACK</v>
      </c>
      <c r="J42" s="17"/>
      <c r="K42" s="17"/>
      <c r="L42" s="5" t="s">
        <v>106</v>
      </c>
      <c r="M42" s="5"/>
      <c r="N42" s="5" t="s">
        <v>102</v>
      </c>
      <c r="O42" s="8" t="s">
        <v>108</v>
      </c>
      <c r="P42" s="2" t="s">
        <v>65</v>
      </c>
      <c r="Q42" s="2"/>
      <c r="R42" s="2" t="s">
        <v>105</v>
      </c>
      <c r="S42" s="2" t="s">
        <v>67</v>
      </c>
      <c r="T42" s="2"/>
      <c r="U42" s="4">
        <f>_xlfn.XLOOKUP(Table2[[#This Row],[SKU_key]],[2]!ORder16.6.25334549[SKU_key],[2]!ORder16.6.25334549[weight kg],"",0,1)</f>
        <v>0.1262919896640827</v>
      </c>
      <c r="V42" s="2" t="s">
        <v>118</v>
      </c>
    </row>
    <row r="43" spans="1:22" x14ac:dyDescent="0.35">
      <c r="A43" s="28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CL_NEW-CLO_MEN_T-SHIRT_BLACK_XL</v>
      </c>
      <c r="B43" s="20" t="s">
        <v>132</v>
      </c>
      <c r="C43" s="29" t="s">
        <v>72</v>
      </c>
      <c r="D43" s="12" t="s">
        <v>121</v>
      </c>
      <c r="E43" s="26">
        <v>7</v>
      </c>
      <c r="F43" s="29">
        <f>_xlfn.XLOOKUP(Table2[[#This Row],[SKU_key]],[2]!ORder16.6.25334549[SKU_key],[2]!ORder16.6.25334549[Artikul
kaspi],"",0,1)</f>
        <v>122754031</v>
      </c>
      <c r="G43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CL_NEW-CLO_MEN_T-SHIRT_BLACK_48/L_(XL)</v>
      </c>
      <c r="H43" s="33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Футболка черная мужской 48/L 122754031 (XL)</v>
      </c>
      <c r="I43" s="35" t="str">
        <f>UPPER(_xlfn.TEXTJOIN("_",TRUE,Table2[[#This Row],[Product_Type]],Table2[[#This Row],[Sub_Category]],Table2[[#This Row],[Brend]],Table2[[#This Row],[Gender]],Table2[[#This Row],[Model]],Table2[[#This Row],[Color]],))</f>
        <v>CL_NEW-CLO_MEN_T-SHIRT_BLACK</v>
      </c>
      <c r="J43" s="17"/>
      <c r="K43" s="17"/>
      <c r="L43" s="5" t="s">
        <v>106</v>
      </c>
      <c r="M43" s="5"/>
      <c r="N43" s="5" t="s">
        <v>102</v>
      </c>
      <c r="O43" s="8" t="s">
        <v>108</v>
      </c>
      <c r="P43" s="2" t="s">
        <v>65</v>
      </c>
      <c r="Q43" s="2"/>
      <c r="R43" s="2" t="s">
        <v>105</v>
      </c>
      <c r="S43" s="2" t="s">
        <v>67</v>
      </c>
      <c r="T43" s="2"/>
      <c r="U43" s="4">
        <f>_xlfn.XLOOKUP(Table2[[#This Row],[SKU_key]],[2]!ORder16.6.25334549[SKU_key],[2]!ORder16.6.25334549[weight kg],"",0,1)</f>
        <v>0.1262919896640827</v>
      </c>
      <c r="V43" s="2" t="s">
        <v>118</v>
      </c>
    </row>
    <row r="44" spans="1:22" x14ac:dyDescent="0.35">
      <c r="A44" s="28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CL_NEW-CLO_MEN_T-SHIRT_BLACK_XL</v>
      </c>
      <c r="B44" s="20" t="s">
        <v>132</v>
      </c>
      <c r="C44" s="29" t="s">
        <v>72</v>
      </c>
      <c r="D44" s="12" t="s">
        <v>122</v>
      </c>
      <c r="E44" s="26">
        <v>9</v>
      </c>
      <c r="F44" s="29">
        <f>_xlfn.XLOOKUP(Table2[[#This Row],[SKU_key]],[2]!ORder16.6.25334549[SKU_key],[2]!ORder16.6.25334549[Artikul
kaspi],"",0,1)</f>
        <v>122754031</v>
      </c>
      <c r="G44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CL_NEW-CLO_MEN_T-SHIRT_BLACK_50/XL_(XL)</v>
      </c>
      <c r="H44" s="33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Футболка черная мужской 50/XL 122754031 (XL)</v>
      </c>
      <c r="I44" s="35" t="str">
        <f>UPPER(_xlfn.TEXTJOIN("_",TRUE,Table2[[#This Row],[Product_Type]],Table2[[#This Row],[Sub_Category]],Table2[[#This Row],[Brend]],Table2[[#This Row],[Gender]],Table2[[#This Row],[Model]],Table2[[#This Row],[Color]],))</f>
        <v>CL_NEW-CLO_MEN_T-SHIRT_BLACK</v>
      </c>
      <c r="J44" s="17"/>
      <c r="K44" s="17"/>
      <c r="L44" s="5" t="s">
        <v>106</v>
      </c>
      <c r="M44" s="5"/>
      <c r="N44" s="5" t="s">
        <v>102</v>
      </c>
      <c r="O44" s="8" t="s">
        <v>108</v>
      </c>
      <c r="P44" s="2" t="s">
        <v>65</v>
      </c>
      <c r="Q44" s="2"/>
      <c r="R44" s="2" t="s">
        <v>105</v>
      </c>
      <c r="S44" s="2" t="s">
        <v>67</v>
      </c>
      <c r="T44" s="2"/>
      <c r="U44" s="4">
        <f>_xlfn.XLOOKUP(Table2[[#This Row],[SKU_key]],[2]!ORder16.6.25334549[SKU_key],[2]!ORder16.6.25334549[weight kg],"",0,1)</f>
        <v>0.1262919896640827</v>
      </c>
      <c r="V44" s="2" t="s">
        <v>118</v>
      </c>
    </row>
    <row r="45" spans="1:22" x14ac:dyDescent="0.35">
      <c r="A45" s="28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CL_NEW-CLO_MEN_T-SHIRT_BLACK_XL</v>
      </c>
      <c r="B45" s="20" t="s">
        <v>132</v>
      </c>
      <c r="C45" s="29" t="s">
        <v>72</v>
      </c>
      <c r="D45" s="12">
        <v>50</v>
      </c>
      <c r="E45" s="26">
        <v>7</v>
      </c>
      <c r="F45" s="29">
        <f>_xlfn.XLOOKUP(Table2[[#This Row],[SKU_key]],[2]!ORder16.6.25334549[SKU_key],[2]!ORder16.6.25334549[Artikul
kaspi],"",0,1)</f>
        <v>122754031</v>
      </c>
      <c r="G45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CL_NEW-CLO_MEN_T-SHIRT_BLACK_50_(XL)</v>
      </c>
      <c r="H45" s="33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Футболка черная мужской 50 122754031 (XL)</v>
      </c>
      <c r="I45" s="35" t="str">
        <f>UPPER(_xlfn.TEXTJOIN("_",TRUE,Table2[[#This Row],[Product_Type]],Table2[[#This Row],[Sub_Category]],Table2[[#This Row],[Brend]],Table2[[#This Row],[Gender]],Table2[[#This Row],[Model]],Table2[[#This Row],[Color]],))</f>
        <v>CL_NEW-CLO_MEN_T-SHIRT_BLACK</v>
      </c>
      <c r="J45" s="17"/>
      <c r="K45" s="17"/>
      <c r="L45" s="5" t="s">
        <v>106</v>
      </c>
      <c r="M45" s="5"/>
      <c r="N45" s="5" t="s">
        <v>102</v>
      </c>
      <c r="O45" s="8" t="s">
        <v>108</v>
      </c>
      <c r="P45" s="2" t="s">
        <v>65</v>
      </c>
      <c r="Q45" s="2"/>
      <c r="R45" s="2" t="s">
        <v>105</v>
      </c>
      <c r="S45" s="2" t="s">
        <v>67</v>
      </c>
      <c r="T45" s="2"/>
      <c r="U45" s="4">
        <f>_xlfn.XLOOKUP(Table2[[#This Row],[SKU_key]],[2]!ORder16.6.25334549[SKU_key],[2]!ORder16.6.25334549[weight kg],"",0,1)</f>
        <v>0.1262919896640827</v>
      </c>
      <c r="V45" s="2" t="s">
        <v>118</v>
      </c>
    </row>
    <row r="46" spans="1:22" x14ac:dyDescent="0.35">
      <c r="A46" s="22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CL_NEW-CLO_MEN_T-SHIRT_BLACK_2XL</v>
      </c>
      <c r="B46" s="20" t="s">
        <v>132</v>
      </c>
      <c r="C46" s="29" t="s">
        <v>73</v>
      </c>
      <c r="D46" s="12" t="s">
        <v>123</v>
      </c>
      <c r="E46" s="24">
        <v>14</v>
      </c>
      <c r="F46" s="29">
        <f>_xlfn.XLOOKUP(Table2[[#This Row],[SKU_key]],[2]!ORder16.6.25334549[SKU_key],[2]!ORder16.6.25334549[Artikul
kaspi],"",0,1)</f>
        <v>122754031</v>
      </c>
      <c r="G46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CL_NEW-CLO_MEN_T-SHIRT_BLACK_52/2XL_(2XL)</v>
      </c>
      <c r="H46" s="32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Футболка черная мужской 52/2XL 122754031 (2XL)</v>
      </c>
      <c r="I46" s="35" t="str">
        <f>UPPER(_xlfn.TEXTJOIN("_",TRUE,Table2[[#This Row],[Product_Type]],Table2[[#This Row],[Sub_Category]],Table2[[#This Row],[Brend]],Table2[[#This Row],[Gender]],Table2[[#This Row],[Model]],Table2[[#This Row],[Color]],))</f>
        <v>CL_NEW-CLO_MEN_T-SHIRT_BLACK</v>
      </c>
      <c r="J46" s="17"/>
      <c r="K46" s="17"/>
      <c r="L46" s="5" t="s">
        <v>106</v>
      </c>
      <c r="M46" s="5"/>
      <c r="N46" s="5" t="s">
        <v>102</v>
      </c>
      <c r="O46" s="8" t="s">
        <v>108</v>
      </c>
      <c r="P46" s="2" t="s">
        <v>65</v>
      </c>
      <c r="Q46" s="2"/>
      <c r="R46" s="2" t="s">
        <v>105</v>
      </c>
      <c r="S46" s="2" t="s">
        <v>67</v>
      </c>
      <c r="T46" s="2"/>
      <c r="U46" s="4">
        <f>_xlfn.XLOOKUP(Table2[[#This Row],[SKU_key]],[2]!ORder16.6.25334549[SKU_key],[2]!ORder16.6.25334549[weight kg],"",0,1)</f>
        <v>0.1262919896640827</v>
      </c>
      <c r="V46" s="2" t="s">
        <v>118</v>
      </c>
    </row>
    <row r="47" spans="1:22" x14ac:dyDescent="0.35">
      <c r="A47" s="22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CL_NEW-CLO_MEN_T-SHIRT_BLACK_2XL</v>
      </c>
      <c r="B47" s="20" t="s">
        <v>132</v>
      </c>
      <c r="C47" s="29" t="s">
        <v>73</v>
      </c>
      <c r="D47" s="12">
        <v>52</v>
      </c>
      <c r="E47" s="24">
        <v>14</v>
      </c>
      <c r="F47" s="29">
        <f>_xlfn.XLOOKUP(Table2[[#This Row],[SKU_key]],[2]!ORder16.6.25334549[SKU_key],[2]!ORder16.6.25334549[Artikul
kaspi],"",0,1)</f>
        <v>122754031</v>
      </c>
      <c r="G47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CL_NEW-CLO_MEN_T-SHIRT_BLACK_52_(2XL)</v>
      </c>
      <c r="H47" s="32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Футболка черная мужской 52 122754031 (2XL)</v>
      </c>
      <c r="I47" s="35" t="str">
        <f>UPPER(_xlfn.TEXTJOIN("_",TRUE,Table2[[#This Row],[Product_Type]],Table2[[#This Row],[Sub_Category]],Table2[[#This Row],[Brend]],Table2[[#This Row],[Gender]],Table2[[#This Row],[Model]],Table2[[#This Row],[Color]],))</f>
        <v>CL_NEW-CLO_MEN_T-SHIRT_BLACK</v>
      </c>
      <c r="J47" s="17"/>
      <c r="K47" s="17"/>
      <c r="L47" s="5" t="s">
        <v>106</v>
      </c>
      <c r="M47" s="5"/>
      <c r="N47" s="5" t="s">
        <v>102</v>
      </c>
      <c r="O47" s="8" t="s">
        <v>108</v>
      </c>
      <c r="P47" s="2" t="s">
        <v>65</v>
      </c>
      <c r="Q47" s="2"/>
      <c r="R47" s="2" t="s">
        <v>105</v>
      </c>
      <c r="S47" s="2" t="s">
        <v>67</v>
      </c>
      <c r="T47" s="2"/>
      <c r="U47" s="4">
        <f>_xlfn.XLOOKUP(Table2[[#This Row],[SKU_key]],[2]!ORder16.6.25334549[SKU_key],[2]!ORder16.6.25334549[weight kg],"",0,1)</f>
        <v>0.1262919896640827</v>
      </c>
      <c r="V47" s="2" t="s">
        <v>118</v>
      </c>
    </row>
    <row r="48" spans="1:22" x14ac:dyDescent="0.35">
      <c r="A48" s="28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CL_NEW-CLO_MEN_T-SHIRT_BLACK_3XL</v>
      </c>
      <c r="B48" s="20" t="s">
        <v>132</v>
      </c>
      <c r="C48" s="29" t="s">
        <v>74</v>
      </c>
      <c r="D48" s="12" t="s">
        <v>124</v>
      </c>
      <c r="E48" s="26">
        <v>10</v>
      </c>
      <c r="F48" s="29">
        <f>_xlfn.XLOOKUP(Table2[[#This Row],[SKU_key]],[2]!ORder16.6.25334549[SKU_key],[2]!ORder16.6.25334549[Artikul
kaspi],"",0,1)</f>
        <v>122754031</v>
      </c>
      <c r="G48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CL_NEW-CLO_MEN_T-SHIRT_BLACK_54/3XL_(3XL)</v>
      </c>
      <c r="H48" s="33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Футболка черная мужской 54/3XL 122754031 (3XL)</v>
      </c>
      <c r="I48" s="35" t="str">
        <f>UPPER(_xlfn.TEXTJOIN("_",TRUE,Table2[[#This Row],[Product_Type]],Table2[[#This Row],[Sub_Category]],Table2[[#This Row],[Brend]],Table2[[#This Row],[Gender]],Table2[[#This Row],[Model]],Table2[[#This Row],[Color]],))</f>
        <v>CL_NEW-CLO_MEN_T-SHIRT_BLACK</v>
      </c>
      <c r="J48" s="17"/>
      <c r="K48" s="17"/>
      <c r="L48" s="5" t="s">
        <v>106</v>
      </c>
      <c r="M48" s="5"/>
      <c r="N48" s="5" t="s">
        <v>102</v>
      </c>
      <c r="O48" s="8" t="s">
        <v>108</v>
      </c>
      <c r="P48" s="2" t="s">
        <v>65</v>
      </c>
      <c r="Q48" s="2"/>
      <c r="R48" s="2" t="s">
        <v>105</v>
      </c>
      <c r="S48" s="2" t="s">
        <v>67</v>
      </c>
      <c r="T48" s="2"/>
      <c r="U48" s="4">
        <f>_xlfn.XLOOKUP(Table2[[#This Row],[SKU_key]],[2]!ORder16.6.25334549[SKU_key],[2]!ORder16.6.25334549[weight kg],"",0,1)</f>
        <v>0.1262919896640827</v>
      </c>
      <c r="V48" s="2" t="s">
        <v>118</v>
      </c>
    </row>
    <row r="49" spans="1:22" x14ac:dyDescent="0.35">
      <c r="A49" s="28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CL_NEW-CLO_MEN_T-SHIRT_BLACK_3XL</v>
      </c>
      <c r="B49" s="20" t="s">
        <v>132</v>
      </c>
      <c r="C49" s="29" t="s">
        <v>74</v>
      </c>
      <c r="D49" s="12">
        <v>54</v>
      </c>
      <c r="E49" s="26">
        <v>5</v>
      </c>
      <c r="F49" s="29">
        <f>_xlfn.XLOOKUP(Table2[[#This Row],[SKU_key]],[2]!ORder16.6.25334549[SKU_key],[2]!ORder16.6.25334549[Artikul
kaspi],"",0,1)</f>
        <v>122754031</v>
      </c>
      <c r="G49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CL_NEW-CLO_MEN_T-SHIRT_BLACK_54_(3XL)</v>
      </c>
      <c r="H49" s="33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Футболка черная мужской 54 122754031 (3XL)</v>
      </c>
      <c r="I49" s="35" t="str">
        <f>UPPER(_xlfn.TEXTJOIN("_",TRUE,Table2[[#This Row],[Product_Type]],Table2[[#This Row],[Sub_Category]],Table2[[#This Row],[Brend]],Table2[[#This Row],[Gender]],Table2[[#This Row],[Model]],Table2[[#This Row],[Color]],))</f>
        <v>CL_NEW-CLO_MEN_T-SHIRT_BLACK</v>
      </c>
      <c r="J49" s="17"/>
      <c r="K49" s="17"/>
      <c r="L49" s="5" t="s">
        <v>106</v>
      </c>
      <c r="M49" s="5"/>
      <c r="N49" s="5" t="s">
        <v>102</v>
      </c>
      <c r="O49" s="8" t="s">
        <v>108</v>
      </c>
      <c r="P49" s="2" t="s">
        <v>65</v>
      </c>
      <c r="Q49" s="2"/>
      <c r="R49" s="2" t="s">
        <v>105</v>
      </c>
      <c r="S49" s="2" t="s">
        <v>67</v>
      </c>
      <c r="T49" s="2"/>
      <c r="U49" s="4">
        <f>_xlfn.XLOOKUP(Table2[[#This Row],[SKU_key]],[2]!ORder16.6.25334549[SKU_key],[2]!ORder16.6.25334549[weight kg],"",0,1)</f>
        <v>0.1262919896640827</v>
      </c>
      <c r="V49" s="2" t="s">
        <v>118</v>
      </c>
    </row>
    <row r="50" spans="1:22" x14ac:dyDescent="0.35">
      <c r="A50" s="30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CL_NEW-CLO_MEN_RUSH-PRO_BLACK_M</v>
      </c>
      <c r="B50" s="21" t="s">
        <v>127</v>
      </c>
      <c r="C50" s="29" t="s">
        <v>66</v>
      </c>
      <c r="D50" s="31" t="s">
        <v>128</v>
      </c>
      <c r="E50" s="12">
        <v>6</v>
      </c>
      <c r="F50" s="29">
        <f>_xlfn.XLOOKUP(Table2[[#This Row],[SKU_key]],[2]!ORder16.6.25334549[SKU_key],[2]!ORder16.6.25334549[Artikul
kaspi],"",0,1)</f>
        <v>135277314</v>
      </c>
      <c r="G50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CL_NEW-CLO_MEN_RUSH-PRO_BLACK_S 44-46_(M)</v>
      </c>
      <c r="H50" s="34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Рашгард ДЛИННЫЙ РУКАВ черный мужской S 44-46 135277314 (M)</v>
      </c>
      <c r="I50" s="35" t="str">
        <f>UPPER(_xlfn.TEXTJOIN("_",TRUE,Table2[[#This Row],[Product_Type]],Table2[[#This Row],[Sub_Category]],Table2[[#This Row],[Brend]],Table2[[#This Row],[Gender]],Table2[[#This Row],[Model]],Table2[[#This Row],[Color]],))</f>
        <v>CL_NEW-CLO_MEN_RUSH-PRO_BLACK</v>
      </c>
      <c r="J50" s="17"/>
      <c r="K50" s="17"/>
      <c r="L50" s="5" t="s">
        <v>106</v>
      </c>
      <c r="M50" s="5"/>
      <c r="N50" s="5" t="s">
        <v>102</v>
      </c>
      <c r="O50" s="8" t="s">
        <v>103</v>
      </c>
      <c r="P50" s="2" t="s">
        <v>65</v>
      </c>
      <c r="Q50" s="2"/>
      <c r="R50" s="2" t="s">
        <v>105</v>
      </c>
      <c r="S50" s="2" t="s">
        <v>67</v>
      </c>
      <c r="T50" s="2"/>
      <c r="U50" s="4">
        <f>_xlfn.XLOOKUP(Table2[[#This Row],[SKU_key]],[2]!ORder16.6.25334549[SKU_key],[2]!ORder16.6.25334549[weight kg],"",0,1)</f>
        <v>0.1262919896640827</v>
      </c>
      <c r="V50" s="2" t="s">
        <v>118</v>
      </c>
    </row>
    <row r="51" spans="1:22" x14ac:dyDescent="0.35">
      <c r="A51" s="30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CL_NEW-CLO_MEN_RUSH-PRO_BLACK_L</v>
      </c>
      <c r="B51" s="21" t="s">
        <v>127</v>
      </c>
      <c r="C51" s="29" t="s">
        <v>68</v>
      </c>
      <c r="D51" s="31" t="s">
        <v>129</v>
      </c>
      <c r="E51" s="12">
        <v>13</v>
      </c>
      <c r="F51" s="29">
        <f>_xlfn.XLOOKUP(Table2[[#This Row],[SKU_key]],[2]!ORder16.6.25334549[SKU_key],[2]!ORder16.6.25334549[Artikul
kaspi],"",0,1)</f>
        <v>135277314</v>
      </c>
      <c r="G51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CL_NEW-CLO_MEN_RUSH-PRO_BLACK_M 46-48_(L)</v>
      </c>
      <c r="H51" s="34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Рашгард ДЛИННЫЙ РУКАВ черный мужской M 46-48 135277314 (L)</v>
      </c>
      <c r="I51" s="35" t="str">
        <f>UPPER(_xlfn.TEXTJOIN("_",TRUE,Table2[[#This Row],[Product_Type]],Table2[[#This Row],[Sub_Category]],Table2[[#This Row],[Brend]],Table2[[#This Row],[Gender]],Table2[[#This Row],[Model]],Table2[[#This Row],[Color]],))</f>
        <v>CL_NEW-CLO_MEN_RUSH-PRO_BLACK</v>
      </c>
      <c r="J51" s="17"/>
      <c r="K51" s="17"/>
      <c r="L51" s="5" t="s">
        <v>106</v>
      </c>
      <c r="M51" s="5"/>
      <c r="N51" s="5" t="s">
        <v>102</v>
      </c>
      <c r="O51" s="8" t="s">
        <v>103</v>
      </c>
      <c r="P51" s="2" t="s">
        <v>65</v>
      </c>
      <c r="Q51" s="2"/>
      <c r="R51" s="2" t="s">
        <v>105</v>
      </c>
      <c r="S51" s="2" t="s">
        <v>67</v>
      </c>
      <c r="T51" s="2"/>
      <c r="U51" s="4">
        <f>_xlfn.XLOOKUP(Table2[[#This Row],[SKU_key]],[2]!ORder16.6.25334549[SKU_key],[2]!ORder16.6.25334549[weight kg],"",0,1)</f>
        <v>0.1262919896640827</v>
      </c>
      <c r="V51" s="2" t="s">
        <v>118</v>
      </c>
    </row>
    <row r="52" spans="1:22" x14ac:dyDescent="0.35">
      <c r="A52" s="30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CL_NEW-CLO_MEN_RUSH-PRO_BLACK_XL</v>
      </c>
      <c r="B52" s="21" t="s">
        <v>127</v>
      </c>
      <c r="C52" s="29" t="s">
        <v>72</v>
      </c>
      <c r="D52" s="12" t="s">
        <v>130</v>
      </c>
      <c r="E52" s="36">
        <v>11</v>
      </c>
      <c r="F52" s="29">
        <f>_xlfn.XLOOKUP(Table2[[#This Row],[SKU_key]],[2]!ORder16.6.25334549[SKU_key],[2]!ORder16.6.25334549[Artikul
kaspi],"",0,1)</f>
        <v>135277314</v>
      </c>
      <c r="G52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CL_NEW-CLO_MEN_RUSH-PRO_BLACK_L 48-50_(XL)</v>
      </c>
      <c r="H52" s="37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Рашгард ДЛИННЫЙ РУКАВ черный мужской L 48-50 135277314 (XL)</v>
      </c>
      <c r="I52" s="35" t="str">
        <f>UPPER(_xlfn.TEXTJOIN("_",TRUE,Table2[[#This Row],[Product_Type]],Table2[[#This Row],[Sub_Category]],Table2[[#This Row],[Brend]],Table2[[#This Row],[Gender]],Table2[[#This Row],[Model]],Table2[[#This Row],[Color]],))</f>
        <v>CL_NEW-CLO_MEN_RUSH-PRO_BLACK</v>
      </c>
      <c r="J52" s="17"/>
      <c r="K52" s="17"/>
      <c r="L52" s="5" t="s">
        <v>106</v>
      </c>
      <c r="M52" s="5"/>
      <c r="N52" s="5" t="s">
        <v>102</v>
      </c>
      <c r="O52" s="8" t="s">
        <v>103</v>
      </c>
      <c r="P52" s="2" t="s">
        <v>65</v>
      </c>
      <c r="Q52" s="2"/>
      <c r="R52" s="2" t="s">
        <v>105</v>
      </c>
      <c r="S52" s="2" t="s">
        <v>67</v>
      </c>
      <c r="T52" s="2"/>
      <c r="U52" s="4">
        <f>_xlfn.XLOOKUP(Table2[[#This Row],[SKU_key]],[2]!ORder16.6.25334549[SKU_key],[2]!ORder16.6.25334549[weight kg],"",0,1)</f>
        <v>0.1262919896640827</v>
      </c>
      <c r="V52" s="2" t="s">
        <v>118</v>
      </c>
    </row>
    <row r="53" spans="1:22" x14ac:dyDescent="0.35">
      <c r="A53" s="30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CL_NEW-CLO_MEN_RUSH-PRO_BLACK_XL</v>
      </c>
      <c r="B53" s="21" t="s">
        <v>127</v>
      </c>
      <c r="C53" s="29" t="s">
        <v>72</v>
      </c>
      <c r="D53" s="12" t="s">
        <v>133</v>
      </c>
      <c r="E53" s="36">
        <v>11</v>
      </c>
      <c r="F53" s="29">
        <f>_xlfn.XLOOKUP(Table2[[#This Row],[SKU_key]],[2]!ORder16.6.25334549[SKU_key],[2]!ORder16.6.25334549[Artikul
kaspi],"",0,1)</f>
        <v>135277314</v>
      </c>
      <c r="G53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CL_NEW-CLO_MEN_RUSH-PRO_BLACK_XL 50-52_(XL)</v>
      </c>
      <c r="H53" s="37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Рашгард ДЛИННЫЙ РУКАВ черный мужской XL 50-52 135277314 (XL)</v>
      </c>
      <c r="I53" s="35" t="str">
        <f>UPPER(_xlfn.TEXTJOIN("_",TRUE,Table2[[#This Row],[Product_Type]],Table2[[#This Row],[Sub_Category]],Table2[[#This Row],[Brend]],Table2[[#This Row],[Gender]],Table2[[#This Row],[Model]],Table2[[#This Row],[Color]],))</f>
        <v>CL_NEW-CLO_MEN_RUSH-PRO_BLACK</v>
      </c>
      <c r="J53" s="17"/>
      <c r="K53" s="17"/>
      <c r="L53" s="5" t="s">
        <v>106</v>
      </c>
      <c r="M53" s="5"/>
      <c r="N53" s="5" t="s">
        <v>102</v>
      </c>
      <c r="O53" s="8" t="s">
        <v>103</v>
      </c>
      <c r="P53" s="2" t="s">
        <v>65</v>
      </c>
      <c r="Q53" s="2"/>
      <c r="R53" s="2" t="s">
        <v>105</v>
      </c>
      <c r="S53" s="2" t="s">
        <v>67</v>
      </c>
      <c r="T53" s="2"/>
      <c r="U53" s="4">
        <f>_xlfn.XLOOKUP(Table2[[#This Row],[SKU_key]],[2]!ORder16.6.25334549[SKU_key],[2]!ORder16.6.25334549[weight kg],"",0,1)</f>
        <v>0.1262919896640827</v>
      </c>
      <c r="V53" s="2" t="s">
        <v>118</v>
      </c>
    </row>
    <row r="54" spans="1:22" x14ac:dyDescent="0.35">
      <c r="A54" s="30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CL_NEW-CLO_MEN_RUSH-PRO_BLACK_2XL</v>
      </c>
      <c r="B54" s="21" t="s">
        <v>127</v>
      </c>
      <c r="C54" s="29" t="s">
        <v>73</v>
      </c>
      <c r="D54" s="12" t="s">
        <v>134</v>
      </c>
      <c r="E54" s="12">
        <v>17</v>
      </c>
      <c r="F54" s="29">
        <f>_xlfn.XLOOKUP(Table2[[#This Row],[SKU_key]],[2]!ORder16.6.25334549[SKU_key],[2]!ORder16.6.25334549[Artikul
kaspi],"",0,1)</f>
        <v>135277314</v>
      </c>
      <c r="G54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CL_NEW-CLO_MEN_RUSH-PRO_BLACK_2XL 52-54_(2XL)</v>
      </c>
      <c r="H54" s="34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Рашгард ДЛИННЫЙ РУКАВ черный мужской 2XL 52-54 135277314 (2XL)</v>
      </c>
      <c r="I54" s="35" t="str">
        <f>UPPER(_xlfn.TEXTJOIN("_",TRUE,Table2[[#This Row],[Product_Type]],Table2[[#This Row],[Sub_Category]],Table2[[#This Row],[Brend]],Table2[[#This Row],[Gender]],Table2[[#This Row],[Model]],Table2[[#This Row],[Color]],))</f>
        <v>CL_NEW-CLO_MEN_RUSH-PRO_BLACK</v>
      </c>
      <c r="J54" s="17"/>
      <c r="K54" s="17"/>
      <c r="L54" s="5" t="s">
        <v>106</v>
      </c>
      <c r="M54" s="5"/>
      <c r="N54" s="5" t="s">
        <v>102</v>
      </c>
      <c r="O54" s="8" t="s">
        <v>103</v>
      </c>
      <c r="P54" s="2" t="s">
        <v>65</v>
      </c>
      <c r="Q54" s="2"/>
      <c r="R54" s="2" t="s">
        <v>105</v>
      </c>
      <c r="S54" s="2" t="s">
        <v>67</v>
      </c>
      <c r="T54" s="2"/>
      <c r="U54" s="4">
        <f>_xlfn.XLOOKUP(Table2[[#This Row],[SKU_key]],[2]!ORder16.6.25334549[SKU_key],[2]!ORder16.6.25334549[weight kg],"",0,1)</f>
        <v>0.1262919896640827</v>
      </c>
      <c r="V54" s="2" t="s">
        <v>118</v>
      </c>
    </row>
    <row r="55" spans="1:22" x14ac:dyDescent="0.35">
      <c r="A55" s="30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CL_NEW-CLO_MEN_RUSH-PRO_BLACK_3XL</v>
      </c>
      <c r="B55" s="21" t="s">
        <v>127</v>
      </c>
      <c r="C55" s="29" t="s">
        <v>74</v>
      </c>
      <c r="D55" s="12" t="s">
        <v>135</v>
      </c>
      <c r="E55" s="12">
        <v>15</v>
      </c>
      <c r="F55" s="29">
        <f>_xlfn.XLOOKUP(Table2[[#This Row],[SKU_key]],[2]!ORder16.6.25334549[SKU_key],[2]!ORder16.6.25334549[Artikul
kaspi],"",0,1)</f>
        <v>135277314</v>
      </c>
      <c r="G55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CL_NEW-CLO_MEN_RUSH-PRO_BLACK_3XL 54-56_(3XL)</v>
      </c>
      <c r="H55" s="34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Рашгард ДЛИННЫЙ РУКАВ черный мужской 3XL 54-56 135277314 (3XL)</v>
      </c>
      <c r="I55" s="35" t="str">
        <f>UPPER(_xlfn.TEXTJOIN("_",TRUE,Table2[[#This Row],[Product_Type]],Table2[[#This Row],[Sub_Category]],Table2[[#This Row],[Brend]],Table2[[#This Row],[Gender]],Table2[[#This Row],[Model]],Table2[[#This Row],[Color]],))</f>
        <v>CL_NEW-CLO_MEN_RUSH-PRO_BLACK</v>
      </c>
      <c r="J55" s="17"/>
      <c r="K55" s="17"/>
      <c r="L55" s="5" t="s">
        <v>106</v>
      </c>
      <c r="M55" s="5"/>
      <c r="N55" s="5" t="s">
        <v>102</v>
      </c>
      <c r="O55" s="8" t="s">
        <v>103</v>
      </c>
      <c r="P55" s="2" t="s">
        <v>65</v>
      </c>
      <c r="Q55" s="2"/>
      <c r="R55" s="2" t="s">
        <v>105</v>
      </c>
      <c r="S55" s="2" t="s">
        <v>67</v>
      </c>
      <c r="T55" s="2"/>
      <c r="U55" s="4">
        <f>_xlfn.XLOOKUP(Table2[[#This Row],[SKU_key]],[2]!ORder16.6.25334549[SKU_key],[2]!ORder16.6.25334549[weight kg],"",0,1)</f>
        <v>0.1262919896640827</v>
      </c>
      <c r="V55" s="2" t="s">
        <v>118</v>
      </c>
    </row>
    <row r="56" spans="1:22" x14ac:dyDescent="0.35">
      <c r="A56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CL_NEW-CLO_KIDS_KID-31_BLACK_22</v>
      </c>
      <c r="B56" s="19" t="s">
        <v>139</v>
      </c>
      <c r="C56" s="12">
        <v>22</v>
      </c>
      <c r="D56" s="12"/>
      <c r="E56" s="12">
        <v>2</v>
      </c>
      <c r="F56" s="17">
        <v>136306498</v>
      </c>
      <c r="G56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CL_NEW-CLO_KIDS_KID-31_BLACK_(22)</v>
      </c>
      <c r="H56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Спортивный 3в1 черный детский 136306498 (22)</v>
      </c>
      <c r="I56" s="35" t="str">
        <f>UPPER(_xlfn.TEXTJOIN("_",TRUE,Table2[[#This Row],[Product_Type]],Table2[[#This Row],[Sub_Category]],Table2[[#This Row],[Brend]],Table2[[#This Row],[Gender]],Table2[[#This Row],[Model]],Table2[[#This Row],[Color]],))</f>
        <v>CL_NEW-CLO_KIDS_KID-31_BLACK</v>
      </c>
      <c r="J56" s="17"/>
      <c r="K56" s="17"/>
      <c r="L56" s="5" t="s">
        <v>106</v>
      </c>
      <c r="M56" s="5"/>
      <c r="N56" s="5" t="s">
        <v>102</v>
      </c>
      <c r="O56" s="8" t="s">
        <v>101</v>
      </c>
      <c r="P56" s="2" t="s">
        <v>65</v>
      </c>
      <c r="Q56" s="2"/>
      <c r="R56" s="2" t="s">
        <v>138</v>
      </c>
      <c r="S56" s="2" t="s">
        <v>67</v>
      </c>
      <c r="T56" s="2"/>
      <c r="U56" s="4">
        <f>_xlfn.XLOOKUP(Table2[[#This Row],[SKU_key]],[2]!ORder16.6.25334549[SKU_key],[2]!ORder16.6.25334549[weight kg],"",0,1)</f>
        <v>0.44573643410852709</v>
      </c>
      <c r="V56" s="2" t="s">
        <v>137</v>
      </c>
    </row>
    <row r="57" spans="1:22" x14ac:dyDescent="0.35">
      <c r="A57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CL_NEW-CLO_KIDS_KID-31_BLACK_24</v>
      </c>
      <c r="B57" s="19" t="s">
        <v>139</v>
      </c>
      <c r="C57" s="12">
        <v>24</v>
      </c>
      <c r="D57" s="12" t="s">
        <v>136</v>
      </c>
      <c r="E57" s="12">
        <v>5</v>
      </c>
      <c r="F57" s="29">
        <v>136306498</v>
      </c>
      <c r="G57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CL_NEW-CLO_KIDS_KID-31_BLACK_122-128_(24)</v>
      </c>
      <c r="H57" s="33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Спортивный 3в1 черный детский 122-128 136306498 (24)</v>
      </c>
      <c r="I57" s="35" t="str">
        <f>UPPER(_xlfn.TEXTJOIN("_",TRUE,Table2[[#This Row],[Product_Type]],Table2[[#This Row],[Sub_Category]],Table2[[#This Row],[Brend]],Table2[[#This Row],[Gender]],Table2[[#This Row],[Model]],Table2[[#This Row],[Color]],))</f>
        <v>CL_NEW-CLO_KIDS_KID-31_BLACK</v>
      </c>
      <c r="J57" s="17"/>
      <c r="K57" s="17"/>
      <c r="L57" s="5" t="s">
        <v>106</v>
      </c>
      <c r="M57" s="5"/>
      <c r="N57" s="5" t="s">
        <v>102</v>
      </c>
      <c r="O57" s="8" t="s">
        <v>101</v>
      </c>
      <c r="P57" s="2" t="s">
        <v>65</v>
      </c>
      <c r="Q57" s="2"/>
      <c r="R57" s="2" t="s">
        <v>138</v>
      </c>
      <c r="S57" s="2" t="s">
        <v>67</v>
      </c>
      <c r="T57" s="2"/>
      <c r="U57" s="4">
        <f>_xlfn.XLOOKUP(Table2[[#This Row],[SKU_key]],[2]!ORder16.6.25334549[SKU_key],[2]!ORder16.6.25334549[weight kg],"",0,1)</f>
        <v>0.44573643410852709</v>
      </c>
      <c r="V57" s="2" t="s">
        <v>137</v>
      </c>
    </row>
    <row r="58" spans="1:22" x14ac:dyDescent="0.35">
      <c r="A58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CL_NEW-CLO_KIDS_KID-31_BLACK_24</v>
      </c>
      <c r="B58" s="19" t="s">
        <v>139</v>
      </c>
      <c r="C58" s="12">
        <v>24</v>
      </c>
      <c r="D58" s="12">
        <v>128</v>
      </c>
      <c r="E58" s="12">
        <v>4</v>
      </c>
      <c r="F58" s="29">
        <v>136306498</v>
      </c>
      <c r="G58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CL_NEW-CLO_KIDS_KID-31_BLACK_128_(24)</v>
      </c>
      <c r="H58" s="33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Спортивный 3в1 черный детский 128 136306498 (24)</v>
      </c>
      <c r="I58" s="35" t="str">
        <f>UPPER(_xlfn.TEXTJOIN("_",TRUE,Table2[[#This Row],[Product_Type]],Table2[[#This Row],[Sub_Category]],Table2[[#This Row],[Brend]],Table2[[#This Row],[Gender]],Table2[[#This Row],[Model]],Table2[[#This Row],[Color]],))</f>
        <v>CL_NEW-CLO_KIDS_KID-31_BLACK</v>
      </c>
      <c r="J58" s="17"/>
      <c r="K58" s="17"/>
      <c r="L58" s="5" t="s">
        <v>106</v>
      </c>
      <c r="M58" s="5"/>
      <c r="N58" s="5" t="s">
        <v>102</v>
      </c>
      <c r="O58" s="8" t="s">
        <v>101</v>
      </c>
      <c r="P58" s="2" t="s">
        <v>65</v>
      </c>
      <c r="Q58" s="2"/>
      <c r="R58" s="2" t="s">
        <v>138</v>
      </c>
      <c r="S58" s="2" t="s">
        <v>67</v>
      </c>
      <c r="T58" s="2"/>
      <c r="U58" s="4">
        <f>_xlfn.XLOOKUP(Table2[[#This Row],[SKU_key]],[2]!ORder16.6.25334549[SKU_key],[2]!ORder16.6.25334549[weight kg],"",0,1)</f>
        <v>0.44573643410852709</v>
      </c>
      <c r="V58" s="2" t="s">
        <v>137</v>
      </c>
    </row>
    <row r="59" spans="1:22" x14ac:dyDescent="0.35">
      <c r="A59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CL_NEW-CLO_KIDS_KID-31_BLACK_26</v>
      </c>
      <c r="B59" s="19" t="s">
        <v>139</v>
      </c>
      <c r="C59" s="12">
        <v>26</v>
      </c>
      <c r="D59" s="12" t="s">
        <v>140</v>
      </c>
      <c r="E59" s="12">
        <v>6</v>
      </c>
      <c r="F59" s="29">
        <v>136306498</v>
      </c>
      <c r="G59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CL_NEW-CLO_KIDS_KID-31_BLACK_128-134_(26)</v>
      </c>
      <c r="H59" s="32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Спортивный 3в1 черный детский 128-134 136306498 (26)</v>
      </c>
      <c r="I59" s="35" t="str">
        <f>UPPER(_xlfn.TEXTJOIN("_",TRUE,Table2[[#This Row],[Product_Type]],Table2[[#This Row],[Sub_Category]],Table2[[#This Row],[Brend]],Table2[[#This Row],[Gender]],Table2[[#This Row],[Model]],Table2[[#This Row],[Color]],))</f>
        <v>CL_NEW-CLO_KIDS_KID-31_BLACK</v>
      </c>
      <c r="J59" s="17"/>
      <c r="K59" s="17"/>
      <c r="L59" s="5" t="s">
        <v>106</v>
      </c>
      <c r="M59" s="5"/>
      <c r="N59" s="5" t="s">
        <v>102</v>
      </c>
      <c r="O59" s="8" t="s">
        <v>101</v>
      </c>
      <c r="P59" s="2" t="s">
        <v>65</v>
      </c>
      <c r="Q59" s="2"/>
      <c r="R59" s="2" t="s">
        <v>138</v>
      </c>
      <c r="S59" s="2" t="s">
        <v>67</v>
      </c>
      <c r="T59" s="2"/>
      <c r="U59" s="4">
        <f>_xlfn.XLOOKUP(Table2[[#This Row],[SKU_key]],[2]!ORder16.6.25334549[SKU_key],[2]!ORder16.6.25334549[weight kg],"",0,1)</f>
        <v>0.44573643410852709</v>
      </c>
      <c r="V59" s="2" t="s">
        <v>137</v>
      </c>
    </row>
    <row r="60" spans="1:22" x14ac:dyDescent="0.35">
      <c r="A60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CL_NEW-CLO_KIDS_KID-31_BLACK_26</v>
      </c>
      <c r="B60" s="19" t="s">
        <v>139</v>
      </c>
      <c r="C60" s="12">
        <v>26</v>
      </c>
      <c r="D60" s="12">
        <v>134</v>
      </c>
      <c r="E60" s="12">
        <v>5</v>
      </c>
      <c r="F60" s="29">
        <v>136306498</v>
      </c>
      <c r="G60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CL_NEW-CLO_KIDS_KID-31_BLACK_134_(26)</v>
      </c>
      <c r="H60" s="32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Спортивный 3в1 черный детский 134 136306498 (26)</v>
      </c>
      <c r="I60" s="35" t="str">
        <f>UPPER(_xlfn.TEXTJOIN("_",TRUE,Table2[[#This Row],[Product_Type]],Table2[[#This Row],[Sub_Category]],Table2[[#This Row],[Brend]],Table2[[#This Row],[Gender]],Table2[[#This Row],[Model]],Table2[[#This Row],[Color]],))</f>
        <v>CL_NEW-CLO_KIDS_KID-31_BLACK</v>
      </c>
      <c r="J60" s="17"/>
      <c r="K60" s="17"/>
      <c r="L60" s="5" t="s">
        <v>106</v>
      </c>
      <c r="M60" s="5"/>
      <c r="N60" s="5" t="s">
        <v>102</v>
      </c>
      <c r="O60" s="8" t="s">
        <v>101</v>
      </c>
      <c r="P60" s="2" t="s">
        <v>65</v>
      </c>
      <c r="Q60" s="2"/>
      <c r="R60" s="2" t="s">
        <v>138</v>
      </c>
      <c r="S60" s="2" t="s">
        <v>67</v>
      </c>
      <c r="T60" s="2"/>
      <c r="U60" s="4">
        <f>_xlfn.XLOOKUP(Table2[[#This Row],[SKU_key]],[2]!ORder16.6.25334549[SKU_key],[2]!ORder16.6.25334549[weight kg],"",0,1)</f>
        <v>0.44573643410852709</v>
      </c>
      <c r="V60" s="2" t="s">
        <v>137</v>
      </c>
    </row>
    <row r="61" spans="1:22" x14ac:dyDescent="0.35">
      <c r="A61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CL_NEW-CLO_KIDS_KID-31_BLACK_26</v>
      </c>
      <c r="B61" s="19" t="s">
        <v>139</v>
      </c>
      <c r="C61" s="12">
        <v>26</v>
      </c>
      <c r="D61" s="12">
        <v>140</v>
      </c>
      <c r="E61" s="12">
        <v>5</v>
      </c>
      <c r="F61" s="29">
        <v>136306498</v>
      </c>
      <c r="G61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CL_NEW-CLO_KIDS_KID-31_BLACK_140_(26)</v>
      </c>
      <c r="H61" s="32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Спортивный 3в1 черный детский 140 136306498 (26)</v>
      </c>
      <c r="I61" s="35" t="str">
        <f>UPPER(_xlfn.TEXTJOIN("_",TRUE,Table2[[#This Row],[Product_Type]],Table2[[#This Row],[Sub_Category]],Table2[[#This Row],[Brend]],Table2[[#This Row],[Gender]],Table2[[#This Row],[Model]],Table2[[#This Row],[Color]],))</f>
        <v>CL_NEW-CLO_KIDS_KID-31_BLACK</v>
      </c>
      <c r="J61" s="17"/>
      <c r="K61" s="17"/>
      <c r="L61" s="5" t="s">
        <v>106</v>
      </c>
      <c r="M61" s="5"/>
      <c r="N61" s="5" t="s">
        <v>102</v>
      </c>
      <c r="O61" s="8" t="s">
        <v>101</v>
      </c>
      <c r="P61" s="2" t="s">
        <v>65</v>
      </c>
      <c r="Q61" s="2"/>
      <c r="R61" s="2" t="s">
        <v>138</v>
      </c>
      <c r="S61" s="2" t="s">
        <v>67</v>
      </c>
      <c r="T61" s="2"/>
      <c r="U61" s="4">
        <f>_xlfn.XLOOKUP(Table2[[#This Row],[SKU_key]],[2]!ORder16.6.25334549[SKU_key],[2]!ORder16.6.25334549[weight kg],"",0,1)</f>
        <v>0.44573643410852709</v>
      </c>
      <c r="V61" s="2" t="s">
        <v>137</v>
      </c>
    </row>
    <row r="62" spans="1:22" x14ac:dyDescent="0.35">
      <c r="A62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CL_NEW-CLO_KIDS_KID-31_BLACK_28</v>
      </c>
      <c r="B62" s="19" t="s">
        <v>139</v>
      </c>
      <c r="C62" s="12">
        <v>28</v>
      </c>
      <c r="D62" s="12" t="s">
        <v>141</v>
      </c>
      <c r="E62" s="12">
        <v>2</v>
      </c>
      <c r="F62" s="29">
        <v>136306498</v>
      </c>
      <c r="G62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CL_NEW-CLO_KIDS_KID-31_BLACK_140-146_(28)</v>
      </c>
      <c r="H62" s="33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Спортивный 3в1 черный детский 140-146 136306498 (28)</v>
      </c>
      <c r="I62" s="35" t="str">
        <f>UPPER(_xlfn.TEXTJOIN("_",TRUE,Table2[[#This Row],[Product_Type]],Table2[[#This Row],[Sub_Category]],Table2[[#This Row],[Brend]],Table2[[#This Row],[Gender]],Table2[[#This Row],[Model]],Table2[[#This Row],[Color]],))</f>
        <v>CL_NEW-CLO_KIDS_KID-31_BLACK</v>
      </c>
      <c r="J62" s="17"/>
      <c r="K62" s="17"/>
      <c r="L62" s="5" t="s">
        <v>106</v>
      </c>
      <c r="M62" s="5"/>
      <c r="N62" s="5" t="s">
        <v>102</v>
      </c>
      <c r="O62" s="8" t="s">
        <v>101</v>
      </c>
      <c r="P62" s="2" t="s">
        <v>65</v>
      </c>
      <c r="Q62" s="2"/>
      <c r="R62" s="2" t="s">
        <v>138</v>
      </c>
      <c r="S62" s="2" t="s">
        <v>67</v>
      </c>
      <c r="T62" s="2"/>
      <c r="U62" s="4">
        <f>_xlfn.XLOOKUP(Table2[[#This Row],[SKU_key]],[2]!ORder16.6.25334549[SKU_key],[2]!ORder16.6.25334549[weight kg],"",0,1)</f>
        <v>0.44573643410852709</v>
      </c>
      <c r="V62" s="2" t="s">
        <v>137</v>
      </c>
    </row>
    <row r="63" spans="1:22" x14ac:dyDescent="0.35">
      <c r="A63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CL_NEW-CLO_KIDS_KID-31_BLACK_28</v>
      </c>
      <c r="B63" s="19" t="s">
        <v>139</v>
      </c>
      <c r="C63" s="12">
        <v>28</v>
      </c>
      <c r="D63" s="29" t="s">
        <v>142</v>
      </c>
      <c r="E63" s="12">
        <v>2</v>
      </c>
      <c r="F63" s="29">
        <v>136306498</v>
      </c>
      <c r="G63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CL_NEW-CLO_KIDS_KID-31_BLACK_146/146-152_(28)</v>
      </c>
      <c r="H63" s="33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Спортивный 3в1 черный детский 146/146-152 136306498 (28)</v>
      </c>
      <c r="I63" s="35" t="str">
        <f>UPPER(_xlfn.TEXTJOIN("_",TRUE,Table2[[#This Row],[Product_Type]],Table2[[#This Row],[Sub_Category]],Table2[[#This Row],[Brend]],Table2[[#This Row],[Gender]],Table2[[#This Row],[Model]],Table2[[#This Row],[Color]],))</f>
        <v>CL_NEW-CLO_KIDS_KID-31_BLACK</v>
      </c>
      <c r="J63" s="17"/>
      <c r="K63" s="17"/>
      <c r="L63" s="5" t="s">
        <v>106</v>
      </c>
      <c r="M63" s="5"/>
      <c r="N63" s="5" t="s">
        <v>102</v>
      </c>
      <c r="O63" s="8" t="s">
        <v>101</v>
      </c>
      <c r="P63" s="2" t="s">
        <v>65</v>
      </c>
      <c r="Q63" s="2"/>
      <c r="R63" s="2" t="s">
        <v>138</v>
      </c>
      <c r="S63" s="2" t="s">
        <v>67</v>
      </c>
      <c r="T63" s="2"/>
      <c r="U63" s="4">
        <f>_xlfn.XLOOKUP(Table2[[#This Row],[SKU_key]],[2]!ORder16.6.25334549[SKU_key],[2]!ORder16.6.25334549[weight kg],"",0,1)</f>
        <v>0.44573643410852709</v>
      </c>
      <c r="V63" s="2" t="s">
        <v>137</v>
      </c>
    </row>
    <row r="64" spans="1:22" x14ac:dyDescent="0.35">
      <c r="A64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CL_NEW-CLO_KIDS_KID-31_BLACK_28</v>
      </c>
      <c r="B64" s="19" t="s">
        <v>139</v>
      </c>
      <c r="C64" s="12">
        <v>28</v>
      </c>
      <c r="D64" s="25" t="s">
        <v>143</v>
      </c>
      <c r="E64" s="12">
        <v>2</v>
      </c>
      <c r="F64" s="29">
        <v>136306498</v>
      </c>
      <c r="G64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CL_NEW-CLO_KIDS_KID-31_BLACK_146-152_(28)</v>
      </c>
      <c r="H64" s="33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Спортивный 3в1 черный детский 146-152 136306498 (28)</v>
      </c>
      <c r="I64" s="35" t="str">
        <f>UPPER(_xlfn.TEXTJOIN("_",TRUE,Table2[[#This Row],[Product_Type]],Table2[[#This Row],[Sub_Category]],Table2[[#This Row],[Brend]],Table2[[#This Row],[Gender]],Table2[[#This Row],[Model]],Table2[[#This Row],[Color]],))</f>
        <v>CL_NEW-CLO_KIDS_KID-31_BLACK</v>
      </c>
      <c r="J64" s="17"/>
      <c r="K64" s="17"/>
      <c r="L64" s="5" t="s">
        <v>106</v>
      </c>
      <c r="M64" s="5"/>
      <c r="N64" s="5" t="s">
        <v>102</v>
      </c>
      <c r="O64" s="8" t="s">
        <v>101</v>
      </c>
      <c r="P64" s="2" t="s">
        <v>65</v>
      </c>
      <c r="Q64" s="2"/>
      <c r="R64" s="2" t="s">
        <v>138</v>
      </c>
      <c r="S64" s="2" t="s">
        <v>67</v>
      </c>
      <c r="T64" s="2"/>
      <c r="U64" s="4">
        <f>_xlfn.XLOOKUP(Table2[[#This Row],[SKU_key]],[2]!ORder16.6.25334549[SKU_key],[2]!ORder16.6.25334549[weight kg],"",0,1)</f>
        <v>0.44573643410852709</v>
      </c>
      <c r="V64" s="2" t="s">
        <v>137</v>
      </c>
    </row>
    <row r="65" spans="1:22" x14ac:dyDescent="0.35">
      <c r="A65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CL_NEW-CLO_KIDS_KID-31_BLACK_28</v>
      </c>
      <c r="B65" s="19" t="s">
        <v>139</v>
      </c>
      <c r="C65" s="12">
        <v>28</v>
      </c>
      <c r="D65" s="25">
        <v>146</v>
      </c>
      <c r="E65" s="12">
        <v>2</v>
      </c>
      <c r="F65" s="29">
        <v>136306498</v>
      </c>
      <c r="G65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CL_NEW-CLO_KIDS_KID-31_BLACK_146_(28)</v>
      </c>
      <c r="H65" s="33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Спортивный 3в1 черный детский 146 136306498 (28)</v>
      </c>
      <c r="I65" s="35" t="str">
        <f>UPPER(_xlfn.TEXTJOIN("_",TRUE,Table2[[#This Row],[Product_Type]],Table2[[#This Row],[Sub_Category]],Table2[[#This Row],[Brend]],Table2[[#This Row],[Gender]],Table2[[#This Row],[Model]],Table2[[#This Row],[Color]],))</f>
        <v>CL_NEW-CLO_KIDS_KID-31_BLACK</v>
      </c>
      <c r="J65" s="17"/>
      <c r="K65" s="17"/>
      <c r="L65" s="5" t="s">
        <v>106</v>
      </c>
      <c r="M65" s="5"/>
      <c r="N65" s="5" t="s">
        <v>102</v>
      </c>
      <c r="O65" s="8" t="s">
        <v>101</v>
      </c>
      <c r="P65" s="2" t="s">
        <v>65</v>
      </c>
      <c r="Q65" s="2"/>
      <c r="R65" s="2" t="s">
        <v>138</v>
      </c>
      <c r="S65" s="2" t="s">
        <v>67</v>
      </c>
      <c r="T65" s="2"/>
      <c r="U65" s="4">
        <f>_xlfn.XLOOKUP(Table2[[#This Row],[SKU_key]],[2]!ORder16.6.25334549[SKU_key],[2]!ORder16.6.25334549[weight kg],"",0,1)</f>
        <v>0.44573643410852709</v>
      </c>
      <c r="V65" s="2" t="s">
        <v>137</v>
      </c>
    </row>
    <row r="66" spans="1:22" x14ac:dyDescent="0.35">
      <c r="A66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CL_NEW-CLO_KIDS_KID-31_BLACK_30</v>
      </c>
      <c r="B66" s="19" t="s">
        <v>139</v>
      </c>
      <c r="C66" s="12">
        <v>30</v>
      </c>
      <c r="D66" s="12" t="s">
        <v>144</v>
      </c>
      <c r="E66" s="12">
        <v>4</v>
      </c>
      <c r="F66" s="29">
        <v>136306498</v>
      </c>
      <c r="G66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CL_NEW-CLO_KIDS_KID-31_BLACK_152-158_(30)</v>
      </c>
      <c r="H66" s="32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Спортивный 3в1 черный детский 152-158 136306498 (30)</v>
      </c>
      <c r="I66" s="35" t="str">
        <f>UPPER(_xlfn.TEXTJOIN("_",TRUE,Table2[[#This Row],[Product_Type]],Table2[[#This Row],[Sub_Category]],Table2[[#This Row],[Brend]],Table2[[#This Row],[Gender]],Table2[[#This Row],[Model]],Table2[[#This Row],[Color]],))</f>
        <v>CL_NEW-CLO_KIDS_KID-31_BLACK</v>
      </c>
      <c r="J66" s="17"/>
      <c r="K66" s="17"/>
      <c r="L66" s="5" t="s">
        <v>106</v>
      </c>
      <c r="M66" s="5"/>
      <c r="N66" s="5" t="s">
        <v>102</v>
      </c>
      <c r="O66" s="8" t="s">
        <v>101</v>
      </c>
      <c r="P66" s="2" t="s">
        <v>65</v>
      </c>
      <c r="Q66" s="2"/>
      <c r="R66" s="2" t="s">
        <v>138</v>
      </c>
      <c r="S66" s="2" t="s">
        <v>67</v>
      </c>
      <c r="T66" s="2"/>
      <c r="U66" s="4">
        <f>_xlfn.XLOOKUP(Table2[[#This Row],[SKU_key]],[2]!ORder16.6.25334549[SKU_key],[2]!ORder16.6.25334549[weight kg],"",0,1)</f>
        <v>0.44573643410852709</v>
      </c>
      <c r="V66" s="2" t="s">
        <v>137</v>
      </c>
    </row>
    <row r="67" spans="1:22" x14ac:dyDescent="0.35">
      <c r="A67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CL_NEW-CLO_KIDS_KID-31_BLACK_30</v>
      </c>
      <c r="B67" s="19" t="s">
        <v>139</v>
      </c>
      <c r="C67" s="12">
        <v>30</v>
      </c>
      <c r="D67" s="12" t="s">
        <v>145</v>
      </c>
      <c r="E67" s="12">
        <v>4</v>
      </c>
      <c r="F67" s="29">
        <v>136306498</v>
      </c>
      <c r="G67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CL_NEW-CLO_KIDS_KID-31_BLACK_158-164_(30)</v>
      </c>
      <c r="H67" s="32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Спортивный 3в1 черный детский 158-164 136306498 (30)</v>
      </c>
      <c r="I67" s="35" t="str">
        <f>UPPER(_xlfn.TEXTJOIN("_",TRUE,Table2[[#This Row],[Product_Type]],Table2[[#This Row],[Sub_Category]],Table2[[#This Row],[Brend]],Table2[[#This Row],[Gender]],Table2[[#This Row],[Model]],Table2[[#This Row],[Color]],))</f>
        <v>CL_NEW-CLO_KIDS_KID-31_BLACK</v>
      </c>
      <c r="J67" s="17"/>
      <c r="K67" s="17"/>
      <c r="L67" s="5" t="s">
        <v>106</v>
      </c>
      <c r="M67" s="5"/>
      <c r="N67" s="5" t="s">
        <v>102</v>
      </c>
      <c r="O67" s="8" t="s">
        <v>101</v>
      </c>
      <c r="P67" s="2" t="s">
        <v>65</v>
      </c>
      <c r="Q67" s="2"/>
      <c r="R67" s="2" t="s">
        <v>138</v>
      </c>
      <c r="S67" s="2" t="s">
        <v>67</v>
      </c>
      <c r="T67" s="2"/>
      <c r="U67" s="4">
        <f>_xlfn.XLOOKUP(Table2[[#This Row],[SKU_key]],[2]!ORder16.6.25334549[SKU_key],[2]!ORder16.6.25334549[weight kg],"",0,1)</f>
        <v>0.44573643410852709</v>
      </c>
      <c r="V67" s="2" t="s">
        <v>137</v>
      </c>
    </row>
    <row r="68" spans="1:22" x14ac:dyDescent="0.35">
      <c r="A68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CL_NEW-CLO_KIDS_KID-31_BLACK_30</v>
      </c>
      <c r="B68" s="19" t="s">
        <v>139</v>
      </c>
      <c r="C68" s="12">
        <v>30</v>
      </c>
      <c r="D68" s="12">
        <v>164</v>
      </c>
      <c r="E68" s="12">
        <v>4</v>
      </c>
      <c r="F68" s="29">
        <v>136306498</v>
      </c>
      <c r="G68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CL_NEW-CLO_KIDS_KID-31_BLACK_164_(30)</v>
      </c>
      <c r="H68" s="32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Спортивный 3в1 черный детский 164 136306498 (30)</v>
      </c>
      <c r="I68" s="35" t="str">
        <f>UPPER(_xlfn.TEXTJOIN("_",TRUE,Table2[[#This Row],[Product_Type]],Table2[[#This Row],[Sub_Category]],Table2[[#This Row],[Brend]],Table2[[#This Row],[Gender]],Table2[[#This Row],[Model]],Table2[[#This Row],[Color]],))</f>
        <v>CL_NEW-CLO_KIDS_KID-31_BLACK</v>
      </c>
      <c r="J68" s="17"/>
      <c r="K68" s="17"/>
      <c r="L68" s="5" t="s">
        <v>106</v>
      </c>
      <c r="M68" s="5"/>
      <c r="N68" s="5" t="s">
        <v>102</v>
      </c>
      <c r="O68" s="8" t="s">
        <v>101</v>
      </c>
      <c r="P68" s="2" t="s">
        <v>65</v>
      </c>
      <c r="Q68" s="2"/>
      <c r="R68" s="2" t="s">
        <v>138</v>
      </c>
      <c r="S68" s="2" t="s">
        <v>67</v>
      </c>
      <c r="T68" s="2"/>
      <c r="U68" s="4">
        <f>_xlfn.XLOOKUP(Table2[[#This Row],[SKU_key]],[2]!ORder16.6.25334549[SKU_key],[2]!ORder16.6.25334549[weight kg],"",0,1)</f>
        <v>0.44573643410852709</v>
      </c>
      <c r="V68" s="2" t="s">
        <v>137</v>
      </c>
    </row>
    <row r="69" spans="1:22" x14ac:dyDescent="0.35">
      <c r="A69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CL_NEW-CLO_MEN_LEG_BLACK_S</v>
      </c>
      <c r="B69" s="19" t="s">
        <v>147</v>
      </c>
      <c r="C69" s="39" t="s">
        <v>71</v>
      </c>
      <c r="D69" s="12"/>
      <c r="E69" s="12">
        <v>2</v>
      </c>
      <c r="F69" s="19">
        <f>_xlfn.XLOOKUP(Table2[[#This Row],[SKU_key]],[2]!ORder16.6.25334549[SKU_key],[2]!ORder16.6.25334549[Artikul
kaspi],"",0,1)</f>
        <v>134019003</v>
      </c>
      <c r="G69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CL_NEW-CLO_MEN_LEG_BLACK_(S)</v>
      </c>
      <c r="H69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черные мужской 134019003 (S)</v>
      </c>
      <c r="I69" s="35" t="str">
        <f>UPPER(_xlfn.TEXTJOIN("_",TRUE,Table2[[#This Row],[Product_Type]],Table2[[#This Row],[Sub_Category]],Table2[[#This Row],[Brend]],Table2[[#This Row],[Gender]],Table2[[#This Row],[Model]],Table2[[#This Row],[Color]],))</f>
        <v>CL_NEW-CLO_MEN_LEG_BLACK</v>
      </c>
      <c r="J69" s="17">
        <v>116968695</v>
      </c>
      <c r="K69" s="17"/>
      <c r="L69" s="5" t="s">
        <v>106</v>
      </c>
      <c r="M69" s="5"/>
      <c r="N69" s="5" t="s">
        <v>102</v>
      </c>
      <c r="O69" s="8" t="s">
        <v>100</v>
      </c>
      <c r="P69" s="2" t="s">
        <v>65</v>
      </c>
      <c r="Q69" s="2"/>
      <c r="R69" s="2" t="s">
        <v>105</v>
      </c>
      <c r="S69" s="2" t="s">
        <v>67</v>
      </c>
      <c r="T69" s="2"/>
      <c r="U69" s="4">
        <f>_xlfn.XLOOKUP(Table2[[#This Row],[SKU_key]],[2]!ORder16.6.25334549[SKU_key],[2]!ORder16.6.25334549[weight kg],"",0,1)</f>
        <v>0.1262919896640827</v>
      </c>
      <c r="V69" s="2" t="s">
        <v>118</v>
      </c>
    </row>
    <row r="70" spans="1:22" x14ac:dyDescent="0.35">
      <c r="A70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CL_NEW-CLO_MEN_LEG_BLACK_M</v>
      </c>
      <c r="B70" s="19" t="s">
        <v>147</v>
      </c>
      <c r="C70" s="39" t="s">
        <v>66</v>
      </c>
      <c r="D70" s="12">
        <v>44</v>
      </c>
      <c r="E70" s="12">
        <v>5</v>
      </c>
      <c r="F70" s="20">
        <f>_xlfn.XLOOKUP(Table2[[#This Row],[SKU_key]],[2]!ORder16.6.25334549[SKU_key],[2]!ORder16.6.25334549[Artikul
kaspi],"",0,1)</f>
        <v>134019003</v>
      </c>
      <c r="G70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CL_NEW-CLO_MEN_LEG_BLACK_44_(M)</v>
      </c>
      <c r="H70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черные мужской 44 134019003 (M)</v>
      </c>
      <c r="I70" s="35" t="str">
        <f>UPPER(_xlfn.TEXTJOIN("_",TRUE,Table2[[#This Row],[Product_Type]],Table2[[#This Row],[Sub_Category]],Table2[[#This Row],[Brend]],Table2[[#This Row],[Gender]],Table2[[#This Row],[Model]],Table2[[#This Row],[Color]],))</f>
        <v>CL_NEW-CLO_MEN_LEG_BLACK</v>
      </c>
      <c r="J70" s="17">
        <v>116968695</v>
      </c>
      <c r="K70" s="17"/>
      <c r="L70" s="5" t="s">
        <v>106</v>
      </c>
      <c r="M70" s="5"/>
      <c r="N70" s="5" t="s">
        <v>102</v>
      </c>
      <c r="O70" s="8" t="s">
        <v>100</v>
      </c>
      <c r="P70" s="2" t="s">
        <v>65</v>
      </c>
      <c r="Q70" s="2"/>
      <c r="R70" s="2" t="s">
        <v>105</v>
      </c>
      <c r="S70" s="2" t="s">
        <v>67</v>
      </c>
      <c r="T70" s="2"/>
      <c r="U70" s="4">
        <f>_xlfn.XLOOKUP(Table2[[#This Row],[SKU_key]],[2]!ORder16.6.25334549[SKU_key],[2]!ORder16.6.25334549[weight kg],"",0,1)</f>
        <v>0.1262919896640827</v>
      </c>
      <c r="V70" s="2" t="s">
        <v>118</v>
      </c>
    </row>
    <row r="71" spans="1:22" x14ac:dyDescent="0.35">
      <c r="A71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CL_NEW-CLO_MEN_LEG_BLACK_M</v>
      </c>
      <c r="B71" s="19" t="s">
        <v>147</v>
      </c>
      <c r="C71" s="39" t="s">
        <v>66</v>
      </c>
      <c r="D71" s="12" t="s">
        <v>148</v>
      </c>
      <c r="E71" s="12">
        <v>5</v>
      </c>
      <c r="F71" s="20">
        <f>_xlfn.XLOOKUP(Table2[[#This Row],[SKU_key]],[2]!ORder16.6.25334549[SKU_key],[2]!ORder16.6.25334549[Artikul
kaspi],"",0,1)</f>
        <v>134019003</v>
      </c>
      <c r="G71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CL_NEW-CLO_MEN_LEG_BLACK_44-46_(M)</v>
      </c>
      <c r="H71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черные мужской 44-46 134019003 (M)</v>
      </c>
      <c r="I71" s="35" t="str">
        <f>UPPER(_xlfn.TEXTJOIN("_",TRUE,Table2[[#This Row],[Product_Type]],Table2[[#This Row],[Sub_Category]],Table2[[#This Row],[Brend]],Table2[[#This Row],[Gender]],Table2[[#This Row],[Model]],Table2[[#This Row],[Color]],))</f>
        <v>CL_NEW-CLO_MEN_LEG_BLACK</v>
      </c>
      <c r="J71" s="17">
        <v>116968695</v>
      </c>
      <c r="K71" s="17"/>
      <c r="L71" s="5" t="s">
        <v>106</v>
      </c>
      <c r="M71" s="5"/>
      <c r="N71" s="5" t="s">
        <v>102</v>
      </c>
      <c r="O71" s="8" t="s">
        <v>100</v>
      </c>
      <c r="P71" s="2" t="s">
        <v>65</v>
      </c>
      <c r="Q71" s="2"/>
      <c r="R71" s="2" t="s">
        <v>105</v>
      </c>
      <c r="S71" s="2" t="s">
        <v>67</v>
      </c>
      <c r="T71" s="2"/>
      <c r="U71" s="4">
        <f>_xlfn.XLOOKUP(Table2[[#This Row],[SKU_key]],[2]!ORder16.6.25334549[SKU_key],[2]!ORder16.6.25334549[weight kg],"",0,1)</f>
        <v>0.1262919896640827</v>
      </c>
      <c r="V71" s="2" t="s">
        <v>118</v>
      </c>
    </row>
    <row r="72" spans="1:22" x14ac:dyDescent="0.35">
      <c r="A72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CL_NEW-CLO_MEN_LEG_BLACK_L</v>
      </c>
      <c r="B72" s="19" t="s">
        <v>147</v>
      </c>
      <c r="C72" s="39" t="s">
        <v>68</v>
      </c>
      <c r="D72" s="12" t="s">
        <v>149</v>
      </c>
      <c r="E72" s="12">
        <v>8</v>
      </c>
      <c r="F72" s="20">
        <f>_xlfn.XLOOKUP(Table2[[#This Row],[SKU_key]],[2]!ORder16.6.25334549[SKU_key],[2]!ORder16.6.25334549[Artikul
kaspi],"",0,1)</f>
        <v>134019003</v>
      </c>
      <c r="G72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CL_NEW-CLO_MEN_LEG_BLACK_46-48_(L)</v>
      </c>
      <c r="H72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черные мужской 46-48 134019003 (L)</v>
      </c>
      <c r="I72" s="35" t="str">
        <f>UPPER(_xlfn.TEXTJOIN("_",TRUE,Table2[[#This Row],[Product_Type]],Table2[[#This Row],[Sub_Category]],Table2[[#This Row],[Brend]],Table2[[#This Row],[Gender]],Table2[[#This Row],[Model]],Table2[[#This Row],[Color]],))</f>
        <v>CL_NEW-CLO_MEN_LEG_BLACK</v>
      </c>
      <c r="J72" s="17">
        <v>116968695</v>
      </c>
      <c r="K72" s="17"/>
      <c r="L72" s="5" t="s">
        <v>106</v>
      </c>
      <c r="M72" s="5"/>
      <c r="N72" s="5" t="s">
        <v>102</v>
      </c>
      <c r="O72" s="8" t="s">
        <v>100</v>
      </c>
      <c r="P72" s="2" t="s">
        <v>65</v>
      </c>
      <c r="Q72" s="2"/>
      <c r="R72" s="2" t="s">
        <v>105</v>
      </c>
      <c r="S72" s="2" t="s">
        <v>67</v>
      </c>
      <c r="T72" s="2"/>
      <c r="U72" s="4">
        <f>_xlfn.XLOOKUP(Table2[[#This Row],[SKU_key]],[2]!ORder16.6.25334549[SKU_key],[2]!ORder16.6.25334549[weight kg],"",0,1)</f>
        <v>0.1262919896640827</v>
      </c>
      <c r="V72" s="2" t="s">
        <v>118</v>
      </c>
    </row>
    <row r="73" spans="1:22" x14ac:dyDescent="0.35">
      <c r="A73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CL_NEW-CLO_MEN_LEG_BLACK_L</v>
      </c>
      <c r="B73" s="19" t="s">
        <v>147</v>
      </c>
      <c r="C73" s="39" t="s">
        <v>68</v>
      </c>
      <c r="D73" s="12">
        <v>46</v>
      </c>
      <c r="E73" s="12">
        <v>8</v>
      </c>
      <c r="F73" s="20">
        <f>_xlfn.XLOOKUP(Table2[[#This Row],[SKU_key]],[2]!ORder16.6.25334549[SKU_key],[2]!ORder16.6.25334549[Artikul
kaspi],"",0,1)</f>
        <v>134019003</v>
      </c>
      <c r="G73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CL_NEW-CLO_MEN_LEG_BLACK_46_(L)</v>
      </c>
      <c r="H73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черные мужской 46 134019003 (L)</v>
      </c>
      <c r="I73" s="35" t="str">
        <f>UPPER(_xlfn.TEXTJOIN("_",TRUE,Table2[[#This Row],[Product_Type]],Table2[[#This Row],[Sub_Category]],Table2[[#This Row],[Brend]],Table2[[#This Row],[Gender]],Table2[[#This Row],[Model]],Table2[[#This Row],[Color]],))</f>
        <v>CL_NEW-CLO_MEN_LEG_BLACK</v>
      </c>
      <c r="J73" s="17">
        <v>116968695</v>
      </c>
      <c r="K73" s="17"/>
      <c r="L73" s="5" t="s">
        <v>106</v>
      </c>
      <c r="M73" s="5"/>
      <c r="N73" s="5" t="s">
        <v>102</v>
      </c>
      <c r="O73" s="8" t="s">
        <v>100</v>
      </c>
      <c r="P73" s="2" t="s">
        <v>65</v>
      </c>
      <c r="Q73" s="2"/>
      <c r="R73" s="2" t="s">
        <v>105</v>
      </c>
      <c r="S73" s="2" t="s">
        <v>67</v>
      </c>
      <c r="T73" s="2"/>
      <c r="U73" s="4">
        <f>_xlfn.XLOOKUP(Table2[[#This Row],[SKU_key]],[2]!ORder16.6.25334549[SKU_key],[2]!ORder16.6.25334549[weight kg],"",0,1)</f>
        <v>0.1262919896640827</v>
      </c>
      <c r="V73" s="2" t="s">
        <v>118</v>
      </c>
    </row>
    <row r="74" spans="1:22" x14ac:dyDescent="0.35">
      <c r="A74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CL_NEW-CLO_MEN_LEG_BLACK_XL</v>
      </c>
      <c r="B74" s="19" t="s">
        <v>147</v>
      </c>
      <c r="C74" s="39" t="s">
        <v>72</v>
      </c>
      <c r="D74" s="12" t="s">
        <v>150</v>
      </c>
      <c r="E74" s="12">
        <v>6</v>
      </c>
      <c r="F74" s="20">
        <f>_xlfn.XLOOKUP(Table2[[#This Row],[SKU_key]],[2]!ORder16.6.25334549[SKU_key],[2]!ORder16.6.25334549[Artikul
kaspi],"",0,1)</f>
        <v>134019003</v>
      </c>
      <c r="G74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CL_NEW-CLO_MEN_LEG_BLACK_48-50_(XL)</v>
      </c>
      <c r="H74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черные мужской 48-50 134019003 (XL)</v>
      </c>
      <c r="I74" s="35" t="str">
        <f>UPPER(_xlfn.TEXTJOIN("_",TRUE,Table2[[#This Row],[Product_Type]],Table2[[#This Row],[Sub_Category]],Table2[[#This Row],[Brend]],Table2[[#This Row],[Gender]],Table2[[#This Row],[Model]],Table2[[#This Row],[Color]],))</f>
        <v>CL_NEW-CLO_MEN_LEG_BLACK</v>
      </c>
      <c r="J74" s="17">
        <v>116968695</v>
      </c>
      <c r="K74" s="17"/>
      <c r="L74" s="5" t="s">
        <v>106</v>
      </c>
      <c r="M74" s="5"/>
      <c r="N74" s="5" t="s">
        <v>102</v>
      </c>
      <c r="O74" s="8" t="s">
        <v>100</v>
      </c>
      <c r="P74" s="2" t="s">
        <v>65</v>
      </c>
      <c r="Q74" s="2"/>
      <c r="R74" s="2" t="s">
        <v>105</v>
      </c>
      <c r="S74" s="2" t="s">
        <v>67</v>
      </c>
      <c r="T74" s="2"/>
      <c r="U74" s="4">
        <f>_xlfn.XLOOKUP(Table2[[#This Row],[SKU_key]],[2]!ORder16.6.25334549[SKU_key],[2]!ORder16.6.25334549[weight kg],"",0,1)</f>
        <v>0.1262919896640827</v>
      </c>
      <c r="V74" s="2" t="s">
        <v>118</v>
      </c>
    </row>
    <row r="75" spans="1:22" x14ac:dyDescent="0.35">
      <c r="A75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CL_NEW-CLO_MEN_LEG_BLACK_XL</v>
      </c>
      <c r="B75" s="19" t="s">
        <v>147</v>
      </c>
      <c r="C75" s="39" t="s">
        <v>72</v>
      </c>
      <c r="D75" s="12">
        <v>48</v>
      </c>
      <c r="E75" s="12">
        <v>6</v>
      </c>
      <c r="F75" s="20">
        <f>_xlfn.XLOOKUP(Table2[[#This Row],[SKU_key]],[2]!ORder16.6.25334549[SKU_key],[2]!ORder16.6.25334549[Artikul
kaspi],"",0,1)</f>
        <v>134019003</v>
      </c>
      <c r="G75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CL_NEW-CLO_MEN_LEG_BLACK_48_(XL)</v>
      </c>
      <c r="H75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черные мужской 48 134019003 (XL)</v>
      </c>
      <c r="I75" s="35" t="str">
        <f>UPPER(_xlfn.TEXTJOIN("_",TRUE,Table2[[#This Row],[Product_Type]],Table2[[#This Row],[Sub_Category]],Table2[[#This Row],[Brend]],Table2[[#This Row],[Gender]],Table2[[#This Row],[Model]],Table2[[#This Row],[Color]],))</f>
        <v>CL_NEW-CLO_MEN_LEG_BLACK</v>
      </c>
      <c r="J75" s="17">
        <v>116968695</v>
      </c>
      <c r="K75" s="17"/>
      <c r="L75" s="5" t="s">
        <v>106</v>
      </c>
      <c r="M75" s="5"/>
      <c r="N75" s="5" t="s">
        <v>102</v>
      </c>
      <c r="O75" s="8" t="s">
        <v>100</v>
      </c>
      <c r="P75" s="2" t="s">
        <v>65</v>
      </c>
      <c r="Q75" s="2"/>
      <c r="R75" s="2" t="s">
        <v>105</v>
      </c>
      <c r="S75" s="2" t="s">
        <v>67</v>
      </c>
      <c r="T75" s="2"/>
      <c r="U75" s="4">
        <f>_xlfn.XLOOKUP(Table2[[#This Row],[SKU_key]],[2]!ORder16.6.25334549[SKU_key],[2]!ORder16.6.25334549[weight kg],"",0,1)</f>
        <v>0.1262919896640827</v>
      </c>
      <c r="V75" s="2" t="s">
        <v>118</v>
      </c>
    </row>
    <row r="76" spans="1:22" x14ac:dyDescent="0.35">
      <c r="A76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CL_NEW-CLO_MEN_LEG_BLACK_XL</v>
      </c>
      <c r="B76" s="19" t="s">
        <v>147</v>
      </c>
      <c r="C76" s="39" t="s">
        <v>72</v>
      </c>
      <c r="D76" s="12" t="s">
        <v>151</v>
      </c>
      <c r="E76" s="12">
        <v>6</v>
      </c>
      <c r="F76" s="20">
        <f>_xlfn.XLOOKUP(Table2[[#This Row],[SKU_key]],[2]!ORder16.6.25334549[SKU_key],[2]!ORder16.6.25334549[Artikul
kaspi],"",0,1)</f>
        <v>134019003</v>
      </c>
      <c r="G76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CL_NEW-CLO_MEN_LEG_BLACK_50-52_(XL)</v>
      </c>
      <c r="H76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черные мужской 50-52 134019003 (XL)</v>
      </c>
      <c r="I76" s="35" t="str">
        <f>UPPER(_xlfn.TEXTJOIN("_",TRUE,Table2[[#This Row],[Product_Type]],Table2[[#This Row],[Sub_Category]],Table2[[#This Row],[Brend]],Table2[[#This Row],[Gender]],Table2[[#This Row],[Model]],Table2[[#This Row],[Color]],))</f>
        <v>CL_NEW-CLO_MEN_LEG_BLACK</v>
      </c>
      <c r="J76" s="17">
        <v>116968695</v>
      </c>
      <c r="K76" s="17"/>
      <c r="L76" s="5" t="s">
        <v>106</v>
      </c>
      <c r="M76" s="5"/>
      <c r="N76" s="5" t="s">
        <v>102</v>
      </c>
      <c r="O76" s="8" t="s">
        <v>100</v>
      </c>
      <c r="P76" s="2" t="s">
        <v>65</v>
      </c>
      <c r="Q76" s="2"/>
      <c r="R76" s="2" t="s">
        <v>105</v>
      </c>
      <c r="S76" s="2" t="s">
        <v>67</v>
      </c>
      <c r="T76" s="2"/>
      <c r="U76" s="4">
        <f>_xlfn.XLOOKUP(Table2[[#This Row],[SKU_key]],[2]!ORder16.6.25334549[SKU_key],[2]!ORder16.6.25334549[weight kg],"",0,1)</f>
        <v>0.1262919896640827</v>
      </c>
      <c r="V76" s="2" t="s">
        <v>118</v>
      </c>
    </row>
    <row r="77" spans="1:22" x14ac:dyDescent="0.35">
      <c r="A77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CL_NEW-CLO_MEN_LEG_BLACK_XL</v>
      </c>
      <c r="B77" s="19" t="s">
        <v>147</v>
      </c>
      <c r="C77" s="39" t="s">
        <v>72</v>
      </c>
      <c r="D77" s="12">
        <v>50</v>
      </c>
      <c r="E77" s="12">
        <v>6</v>
      </c>
      <c r="F77" s="20">
        <f>_xlfn.XLOOKUP(Table2[[#This Row],[SKU_key]],[2]!ORder16.6.25334549[SKU_key],[2]!ORder16.6.25334549[Artikul
kaspi],"",0,1)</f>
        <v>134019003</v>
      </c>
      <c r="G77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CL_NEW-CLO_MEN_LEG_BLACK_50_(XL)</v>
      </c>
      <c r="H77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черные мужской 50 134019003 (XL)</v>
      </c>
      <c r="I77" s="35" t="str">
        <f>UPPER(_xlfn.TEXTJOIN("_",TRUE,Table2[[#This Row],[Product_Type]],Table2[[#This Row],[Sub_Category]],Table2[[#This Row],[Brend]],Table2[[#This Row],[Gender]],Table2[[#This Row],[Model]],Table2[[#This Row],[Color]],))</f>
        <v>CL_NEW-CLO_MEN_LEG_BLACK</v>
      </c>
      <c r="J77" s="17">
        <v>116968695</v>
      </c>
      <c r="K77" s="17"/>
      <c r="L77" s="5" t="s">
        <v>106</v>
      </c>
      <c r="M77" s="5"/>
      <c r="N77" s="5" t="s">
        <v>102</v>
      </c>
      <c r="O77" s="8" t="s">
        <v>100</v>
      </c>
      <c r="P77" s="2" t="s">
        <v>65</v>
      </c>
      <c r="Q77" s="2"/>
      <c r="R77" s="2" t="s">
        <v>105</v>
      </c>
      <c r="S77" s="2" t="s">
        <v>67</v>
      </c>
      <c r="T77" s="2"/>
      <c r="U77" s="4">
        <f>_xlfn.XLOOKUP(Table2[[#This Row],[SKU_key]],[2]!ORder16.6.25334549[SKU_key],[2]!ORder16.6.25334549[weight kg],"",0,1)</f>
        <v>0.1262919896640827</v>
      </c>
      <c r="V77" s="2" t="s">
        <v>118</v>
      </c>
    </row>
    <row r="78" spans="1:22" x14ac:dyDescent="0.35">
      <c r="A78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CL_NEW-CLO_MEN_LEG_BLACK_2XL</v>
      </c>
      <c r="B78" s="19" t="s">
        <v>147</v>
      </c>
      <c r="C78" s="39" t="s">
        <v>73</v>
      </c>
      <c r="D78" s="12" t="s">
        <v>152</v>
      </c>
      <c r="E78" s="12">
        <v>11</v>
      </c>
      <c r="F78" s="20">
        <f>_xlfn.XLOOKUP(Table2[[#This Row],[SKU_key]],[2]!ORder16.6.25334549[SKU_key],[2]!ORder16.6.25334549[Artikul
kaspi],"",0,1)</f>
        <v>134019003</v>
      </c>
      <c r="G78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CL_NEW-CLO_MEN_LEG_BLACK_52-54_(2XL)</v>
      </c>
      <c r="H78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черные мужской 52-54 134019003 (2XL)</v>
      </c>
      <c r="I78" s="35" t="str">
        <f>UPPER(_xlfn.TEXTJOIN("_",TRUE,Table2[[#This Row],[Product_Type]],Table2[[#This Row],[Sub_Category]],Table2[[#This Row],[Brend]],Table2[[#This Row],[Gender]],Table2[[#This Row],[Model]],Table2[[#This Row],[Color]],))</f>
        <v>CL_NEW-CLO_MEN_LEG_BLACK</v>
      </c>
      <c r="J78" s="17">
        <v>116968695</v>
      </c>
      <c r="K78" s="17"/>
      <c r="L78" s="5" t="s">
        <v>106</v>
      </c>
      <c r="M78" s="5"/>
      <c r="N78" s="5" t="s">
        <v>102</v>
      </c>
      <c r="O78" s="8" t="s">
        <v>100</v>
      </c>
      <c r="P78" s="2" t="s">
        <v>65</v>
      </c>
      <c r="Q78" s="2"/>
      <c r="R78" s="2" t="s">
        <v>105</v>
      </c>
      <c r="S78" s="2" t="s">
        <v>67</v>
      </c>
      <c r="T78" s="2"/>
      <c r="U78" s="4">
        <f>_xlfn.XLOOKUP(Table2[[#This Row],[SKU_key]],[2]!ORder16.6.25334549[SKU_key],[2]!ORder16.6.25334549[weight kg],"",0,1)</f>
        <v>0.1262919896640827</v>
      </c>
      <c r="V78" s="2" t="s">
        <v>118</v>
      </c>
    </row>
    <row r="79" spans="1:22" x14ac:dyDescent="0.35">
      <c r="A79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CL_NEW-CLO_MEN_LEG_BLACK_2XL</v>
      </c>
      <c r="B79" s="19" t="s">
        <v>147</v>
      </c>
      <c r="C79" s="39" t="s">
        <v>73</v>
      </c>
      <c r="D79" s="12">
        <v>52</v>
      </c>
      <c r="E79" s="12">
        <v>11</v>
      </c>
      <c r="F79" s="20">
        <f>_xlfn.XLOOKUP(Table2[[#This Row],[SKU_key]],[2]!ORder16.6.25334549[SKU_key],[2]!ORder16.6.25334549[Artikul
kaspi],"",0,1)</f>
        <v>134019003</v>
      </c>
      <c r="G79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CL_NEW-CLO_MEN_LEG_BLACK_52_(2XL)</v>
      </c>
      <c r="H79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черные мужской 52 134019003 (2XL)</v>
      </c>
      <c r="I79" s="35" t="str">
        <f>UPPER(_xlfn.TEXTJOIN("_",TRUE,Table2[[#This Row],[Product_Type]],Table2[[#This Row],[Sub_Category]],Table2[[#This Row],[Brend]],Table2[[#This Row],[Gender]],Table2[[#This Row],[Model]],Table2[[#This Row],[Color]],))</f>
        <v>CL_NEW-CLO_MEN_LEG_BLACK</v>
      </c>
      <c r="J79" s="17">
        <v>116968695</v>
      </c>
      <c r="K79" s="17"/>
      <c r="L79" s="5" t="s">
        <v>106</v>
      </c>
      <c r="M79" s="5"/>
      <c r="N79" s="5" t="s">
        <v>102</v>
      </c>
      <c r="O79" s="8" t="s">
        <v>100</v>
      </c>
      <c r="P79" s="2" t="s">
        <v>65</v>
      </c>
      <c r="Q79" s="2"/>
      <c r="R79" s="2" t="s">
        <v>105</v>
      </c>
      <c r="S79" s="2" t="s">
        <v>67</v>
      </c>
      <c r="T79" s="2"/>
      <c r="U79" s="4">
        <f>_xlfn.XLOOKUP(Table2[[#This Row],[SKU_key]],[2]!ORder16.6.25334549[SKU_key],[2]!ORder16.6.25334549[weight kg],"",0,1)</f>
        <v>0.1262919896640827</v>
      </c>
      <c r="V79" s="2" t="s">
        <v>118</v>
      </c>
    </row>
    <row r="80" spans="1:22" x14ac:dyDescent="0.35">
      <c r="A80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CL_NEW-CLO_MEN_LEG_BLACK_3XL</v>
      </c>
      <c r="B80" s="19" t="s">
        <v>147</v>
      </c>
      <c r="C80" s="39" t="s">
        <v>74</v>
      </c>
      <c r="D80" s="12" t="s">
        <v>153</v>
      </c>
      <c r="E80" s="12">
        <v>9</v>
      </c>
      <c r="F80" s="20">
        <f>_xlfn.XLOOKUP(Table2[[#This Row],[SKU_key]],[2]!ORder16.6.25334549[SKU_key],[2]!ORder16.6.25334549[Artikul
kaspi],"",0,1)</f>
        <v>134019003</v>
      </c>
      <c r="G80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CL_NEW-CLO_MEN_LEG_BLACK_54-56_(3XL)</v>
      </c>
      <c r="H80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черные мужской 54-56 134019003 (3XL)</v>
      </c>
      <c r="I80" s="35" t="str">
        <f>UPPER(_xlfn.TEXTJOIN("_",TRUE,Table2[[#This Row],[Product_Type]],Table2[[#This Row],[Sub_Category]],Table2[[#This Row],[Brend]],Table2[[#This Row],[Gender]],Table2[[#This Row],[Model]],Table2[[#This Row],[Color]],))</f>
        <v>CL_NEW-CLO_MEN_LEG_BLACK</v>
      </c>
      <c r="J80" s="17">
        <v>116968695</v>
      </c>
      <c r="K80" s="17"/>
      <c r="L80" s="5" t="s">
        <v>106</v>
      </c>
      <c r="M80" s="5"/>
      <c r="N80" s="5" t="s">
        <v>102</v>
      </c>
      <c r="O80" s="8" t="s">
        <v>100</v>
      </c>
      <c r="P80" s="2" t="s">
        <v>65</v>
      </c>
      <c r="Q80" s="2"/>
      <c r="R80" s="2" t="s">
        <v>105</v>
      </c>
      <c r="S80" s="2" t="s">
        <v>67</v>
      </c>
      <c r="T80" s="2"/>
      <c r="U80" s="4">
        <f>_xlfn.XLOOKUP(Table2[[#This Row],[SKU_key]],[2]!ORder16.6.25334549[SKU_key],[2]!ORder16.6.25334549[weight kg],"",0,1)</f>
        <v>0.1262919896640827</v>
      </c>
      <c r="V80" s="2" t="s">
        <v>118</v>
      </c>
    </row>
    <row r="81" spans="1:22" x14ac:dyDescent="0.35">
      <c r="A81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CL_NEW-CLO_MEN_LEG_BLACK_3XL</v>
      </c>
      <c r="B81" s="19" t="s">
        <v>147</v>
      </c>
      <c r="C81" s="39" t="s">
        <v>74</v>
      </c>
      <c r="D81" s="12">
        <v>54</v>
      </c>
      <c r="E81" s="12">
        <v>9</v>
      </c>
      <c r="F81" s="20">
        <f>_xlfn.XLOOKUP(Table2[[#This Row],[SKU_key]],[2]!ORder16.6.25334549[SKU_key],[2]!ORder16.6.25334549[Artikul
kaspi],"",0,1)</f>
        <v>134019003</v>
      </c>
      <c r="G81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CL_NEW-CLO_MEN_LEG_BLACK_54_(3XL)</v>
      </c>
      <c r="H81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черные мужской 54 134019003 (3XL)</v>
      </c>
      <c r="I81" s="35" t="str">
        <f>UPPER(_xlfn.TEXTJOIN("_",TRUE,Table2[[#This Row],[Product_Type]],Table2[[#This Row],[Sub_Category]],Table2[[#This Row],[Brend]],Table2[[#This Row],[Gender]],Table2[[#This Row],[Model]],Table2[[#This Row],[Color]],))</f>
        <v>CL_NEW-CLO_MEN_LEG_BLACK</v>
      </c>
      <c r="J81" s="17">
        <v>116968695</v>
      </c>
      <c r="K81" s="17"/>
      <c r="L81" s="5" t="s">
        <v>106</v>
      </c>
      <c r="M81" s="5"/>
      <c r="N81" s="5" t="s">
        <v>102</v>
      </c>
      <c r="O81" s="8" t="s">
        <v>100</v>
      </c>
      <c r="P81" s="2" t="s">
        <v>65</v>
      </c>
      <c r="Q81" s="2"/>
      <c r="R81" s="2" t="s">
        <v>105</v>
      </c>
      <c r="S81" s="2" t="s">
        <v>67</v>
      </c>
      <c r="T81" s="2"/>
      <c r="U81" s="4">
        <f>_xlfn.XLOOKUP(Table2[[#This Row],[SKU_key]],[2]!ORder16.6.25334549[SKU_key],[2]!ORder16.6.25334549[weight kg],"",0,1)</f>
        <v>0.1262919896640827</v>
      </c>
      <c r="V81" s="2" t="s">
        <v>118</v>
      </c>
    </row>
    <row r="82" spans="1:22" x14ac:dyDescent="0.35">
      <c r="A82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CL_NEW-CLO_MEN_LEG_BLACK_S</v>
      </c>
      <c r="B82" s="19" t="s">
        <v>147</v>
      </c>
      <c r="C82" s="29" t="s">
        <v>71</v>
      </c>
      <c r="D82" s="12"/>
      <c r="E82" s="12">
        <v>4</v>
      </c>
      <c r="F82" s="20">
        <v>116968695</v>
      </c>
      <c r="G82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CL_NEW-CLO_MEN_LEG_BLACK_(S)</v>
      </c>
      <c r="H82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черные мужской 116968695 (S)</v>
      </c>
      <c r="I82" s="35" t="str">
        <f>UPPER(_xlfn.TEXTJOIN("_",TRUE,Table2[[#This Row],[Product_Type]],Table2[[#This Row],[Sub_Category]],Table2[[#This Row],[Brend]],Table2[[#This Row],[Gender]],Table2[[#This Row],[Model]],Table2[[#This Row],[Color]],))</f>
        <v>CL_NEW-CLO_MEN_LEG_BLACK</v>
      </c>
      <c r="J82" s="17">
        <v>116968695</v>
      </c>
      <c r="K82" s="17"/>
      <c r="L82" s="5" t="s">
        <v>106</v>
      </c>
      <c r="M82" s="5"/>
      <c r="N82" s="5" t="s">
        <v>102</v>
      </c>
      <c r="O82" s="8" t="s">
        <v>100</v>
      </c>
      <c r="P82" s="2" t="s">
        <v>65</v>
      </c>
      <c r="Q82" s="2"/>
      <c r="R82" s="2" t="s">
        <v>105</v>
      </c>
      <c r="S82" s="2" t="s">
        <v>67</v>
      </c>
      <c r="T82" s="2"/>
      <c r="U82" s="4">
        <f>_xlfn.XLOOKUP(Table2[[#This Row],[SKU_key]],[2]!ORder16.6.25334549[SKU_key],[2]!ORder16.6.25334549[weight kg],"",0,1)</f>
        <v>0.1262919896640827</v>
      </c>
      <c r="V82" s="2" t="s">
        <v>118</v>
      </c>
    </row>
    <row r="83" spans="1:22" x14ac:dyDescent="0.35">
      <c r="A83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CL_NEW-CLO_MEN_LEG_BLACK_M</v>
      </c>
      <c r="B83" s="19" t="s">
        <v>147</v>
      </c>
      <c r="C83" s="29" t="s">
        <v>66</v>
      </c>
      <c r="D83" s="12" t="s">
        <v>128</v>
      </c>
      <c r="E83" s="12">
        <v>18</v>
      </c>
      <c r="F83" s="20">
        <v>116968695</v>
      </c>
      <c r="G83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CL_NEW-CLO_MEN_LEG_BLACK_S 44-46_(M)</v>
      </c>
      <c r="H83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черные мужской S 44-46 116968695 (M)</v>
      </c>
      <c r="I83" s="35" t="str">
        <f>UPPER(_xlfn.TEXTJOIN("_",TRUE,Table2[[#This Row],[Product_Type]],Table2[[#This Row],[Sub_Category]],Table2[[#This Row],[Brend]],Table2[[#This Row],[Gender]],Table2[[#This Row],[Model]],Table2[[#This Row],[Color]],))</f>
        <v>CL_NEW-CLO_MEN_LEG_BLACK</v>
      </c>
      <c r="J83" s="17">
        <v>116968695</v>
      </c>
      <c r="K83" s="17"/>
      <c r="L83" s="5" t="s">
        <v>106</v>
      </c>
      <c r="M83" s="5"/>
      <c r="N83" s="5" t="s">
        <v>102</v>
      </c>
      <c r="O83" s="8" t="s">
        <v>100</v>
      </c>
      <c r="P83" s="2" t="s">
        <v>65</v>
      </c>
      <c r="Q83" s="2"/>
      <c r="R83" s="2" t="s">
        <v>105</v>
      </c>
      <c r="S83" s="2" t="s">
        <v>67</v>
      </c>
      <c r="T83" s="2"/>
      <c r="U83" s="4">
        <f>_xlfn.XLOOKUP(Table2[[#This Row],[SKU_key]],[2]!ORder16.6.25334549[SKU_key],[2]!ORder16.6.25334549[weight kg],"",0,1)</f>
        <v>0.1262919896640827</v>
      </c>
      <c r="V83" s="2" t="s">
        <v>118</v>
      </c>
    </row>
    <row r="84" spans="1:22" x14ac:dyDescent="0.35">
      <c r="A84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CL_NEW-CLO_MEN_LEG_BLACK_L</v>
      </c>
      <c r="B84" s="19" t="s">
        <v>147</v>
      </c>
      <c r="C84" s="29" t="s">
        <v>68</v>
      </c>
      <c r="D84" s="12" t="s">
        <v>157</v>
      </c>
      <c r="E84" s="12">
        <v>29</v>
      </c>
      <c r="F84" s="20">
        <v>116968695</v>
      </c>
      <c r="G84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CL_NEW-CLO_MEN_LEG_BLACK_M 48_(L)</v>
      </c>
      <c r="H84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черные мужской M 48 116968695 (L)</v>
      </c>
      <c r="I84" s="35" t="str">
        <f>UPPER(_xlfn.TEXTJOIN("_",TRUE,Table2[[#This Row],[Product_Type]],Table2[[#This Row],[Sub_Category]],Table2[[#This Row],[Brend]],Table2[[#This Row],[Gender]],Table2[[#This Row],[Model]],Table2[[#This Row],[Color]],))</f>
        <v>CL_NEW-CLO_MEN_LEG_BLACK</v>
      </c>
      <c r="J84" s="17">
        <v>116968695</v>
      </c>
      <c r="K84" s="17"/>
      <c r="L84" s="5" t="s">
        <v>106</v>
      </c>
      <c r="M84" s="5"/>
      <c r="N84" s="5" t="s">
        <v>102</v>
      </c>
      <c r="O84" s="8" t="s">
        <v>100</v>
      </c>
      <c r="P84" s="2" t="s">
        <v>65</v>
      </c>
      <c r="Q84" s="2"/>
      <c r="R84" s="2" t="s">
        <v>105</v>
      </c>
      <c r="S84" s="2" t="s">
        <v>67</v>
      </c>
      <c r="T84" s="2"/>
      <c r="U84" s="4">
        <f>_xlfn.XLOOKUP(Table2[[#This Row],[SKU_key]],[2]!ORder16.6.25334549[SKU_key],[2]!ORder16.6.25334549[weight kg],"",0,1)</f>
        <v>0.1262919896640827</v>
      </c>
      <c r="V84" s="2" t="s">
        <v>118</v>
      </c>
    </row>
    <row r="85" spans="1:22" x14ac:dyDescent="0.35">
      <c r="A85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CL_NEW-CLO_MEN_LEG_BLACK_XL</v>
      </c>
      <c r="B85" s="19" t="s">
        <v>147</v>
      </c>
      <c r="C85" s="29" t="s">
        <v>72</v>
      </c>
      <c r="D85" s="12" t="s">
        <v>156</v>
      </c>
      <c r="E85" s="12">
        <v>43</v>
      </c>
      <c r="F85" s="20">
        <v>116968695</v>
      </c>
      <c r="G85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CL_NEW-CLO_MEN_LEG_BLACK_L 50_(XL)</v>
      </c>
      <c r="H85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черные мужской L 50 116968695 (XL)</v>
      </c>
      <c r="I85" s="35" t="str">
        <f>UPPER(_xlfn.TEXTJOIN("_",TRUE,Table2[[#This Row],[Product_Type]],Table2[[#This Row],[Sub_Category]],Table2[[#This Row],[Brend]],Table2[[#This Row],[Gender]],Table2[[#This Row],[Model]],Table2[[#This Row],[Color]],))</f>
        <v>CL_NEW-CLO_MEN_LEG_BLACK</v>
      </c>
      <c r="J85" s="17">
        <v>116968695</v>
      </c>
      <c r="K85" s="17"/>
      <c r="L85" s="5" t="s">
        <v>106</v>
      </c>
      <c r="M85" s="5"/>
      <c r="N85" s="5" t="s">
        <v>102</v>
      </c>
      <c r="O85" s="8" t="s">
        <v>100</v>
      </c>
      <c r="P85" s="2" t="s">
        <v>65</v>
      </c>
      <c r="Q85" s="2"/>
      <c r="R85" s="2" t="s">
        <v>105</v>
      </c>
      <c r="S85" s="2" t="s">
        <v>67</v>
      </c>
      <c r="T85" s="2"/>
      <c r="U85" s="4">
        <f>_xlfn.XLOOKUP(Table2[[#This Row],[SKU_key]],[2]!ORder16.6.25334549[SKU_key],[2]!ORder16.6.25334549[weight kg],"",0,1)</f>
        <v>0.1262919896640827</v>
      </c>
      <c r="V85" s="2" t="s">
        <v>118</v>
      </c>
    </row>
    <row r="86" spans="1:22" x14ac:dyDescent="0.35">
      <c r="A86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CL_NEW-CLO_MEN_LEG_BLACK_2XL</v>
      </c>
      <c r="B86" s="19" t="s">
        <v>147</v>
      </c>
      <c r="C86" s="29" t="s">
        <v>73</v>
      </c>
      <c r="D86" s="12" t="s">
        <v>155</v>
      </c>
      <c r="E86" s="12">
        <v>41</v>
      </c>
      <c r="F86" s="20">
        <v>116968695</v>
      </c>
      <c r="G86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CL_NEW-CLO_MEN_LEG_BLACK_XL 52_(2XL)</v>
      </c>
      <c r="H86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черные мужской XL 52 116968695 (2XL)</v>
      </c>
      <c r="I86" s="35" t="str">
        <f>UPPER(_xlfn.TEXTJOIN("_",TRUE,Table2[[#This Row],[Product_Type]],Table2[[#This Row],[Sub_Category]],Table2[[#This Row],[Brend]],Table2[[#This Row],[Gender]],Table2[[#This Row],[Model]],Table2[[#This Row],[Color]],))</f>
        <v>CL_NEW-CLO_MEN_LEG_BLACK</v>
      </c>
      <c r="J86" s="17">
        <v>116968695</v>
      </c>
      <c r="K86" s="17"/>
      <c r="L86" s="5" t="s">
        <v>106</v>
      </c>
      <c r="M86" s="5"/>
      <c r="N86" s="5" t="s">
        <v>102</v>
      </c>
      <c r="O86" s="8" t="s">
        <v>100</v>
      </c>
      <c r="P86" s="2" t="s">
        <v>65</v>
      </c>
      <c r="Q86" s="2"/>
      <c r="R86" s="2" t="s">
        <v>105</v>
      </c>
      <c r="S86" s="2" t="s">
        <v>67</v>
      </c>
      <c r="T86" s="2"/>
      <c r="U86" s="4">
        <f>_xlfn.XLOOKUP(Table2[[#This Row],[SKU_key]],[2]!ORder16.6.25334549[SKU_key],[2]!ORder16.6.25334549[weight kg],"",0,1)</f>
        <v>0.1262919896640827</v>
      </c>
      <c r="V86" s="2" t="s">
        <v>118</v>
      </c>
    </row>
    <row r="87" spans="1:22" x14ac:dyDescent="0.35">
      <c r="A87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CL_NEW-CLO_MEN_LEG_BLACK_3XL</v>
      </c>
      <c r="B87" s="19" t="s">
        <v>147</v>
      </c>
      <c r="C87" s="29" t="s">
        <v>74</v>
      </c>
      <c r="D87" s="12" t="s">
        <v>154</v>
      </c>
      <c r="E87" s="24">
        <v>16</v>
      </c>
      <c r="F87" s="20">
        <v>116968695</v>
      </c>
      <c r="G87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CL_NEW-CLO_MEN_LEG_BLACK_2XL 54_(3XL)</v>
      </c>
      <c r="H87" s="32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черные мужской 2XL 54 116968695 (3XL)</v>
      </c>
      <c r="I87" s="35" t="str">
        <f>UPPER(_xlfn.TEXTJOIN("_",TRUE,Table2[[#This Row],[Product_Type]],Table2[[#This Row],[Sub_Category]],Table2[[#This Row],[Brend]],Table2[[#This Row],[Gender]],Table2[[#This Row],[Model]],Table2[[#This Row],[Color]],))</f>
        <v>CL_NEW-CLO_MEN_LEG_BLACK</v>
      </c>
      <c r="J87" s="17">
        <v>116968695</v>
      </c>
      <c r="K87" s="17"/>
      <c r="L87" s="5" t="s">
        <v>106</v>
      </c>
      <c r="M87" s="5"/>
      <c r="N87" s="5" t="s">
        <v>102</v>
      </c>
      <c r="O87" s="8" t="s">
        <v>100</v>
      </c>
      <c r="P87" s="2" t="s">
        <v>65</v>
      </c>
      <c r="Q87" s="2"/>
      <c r="R87" s="2" t="s">
        <v>105</v>
      </c>
      <c r="S87" s="2" t="s">
        <v>67</v>
      </c>
      <c r="T87" s="2"/>
      <c r="U87" s="4">
        <f>_xlfn.XLOOKUP(Table2[[#This Row],[SKU_key]],[2]!ORder16.6.25334549[SKU_key],[2]!ORder16.6.25334549[weight kg],"",0,1)</f>
        <v>0.1262919896640827</v>
      </c>
      <c r="V87" s="2" t="s">
        <v>118</v>
      </c>
    </row>
    <row r="88" spans="1:22" x14ac:dyDescent="0.35">
      <c r="A88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CL_NEW-CLO_MEN_LEG_BLACK_3XL</v>
      </c>
      <c r="B88" s="19" t="s">
        <v>147</v>
      </c>
      <c r="C88" s="29" t="s">
        <v>74</v>
      </c>
      <c r="D88" s="12" t="s">
        <v>135</v>
      </c>
      <c r="E88" s="24">
        <v>16</v>
      </c>
      <c r="F88" s="20">
        <v>116968695</v>
      </c>
      <c r="G88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CL_NEW-CLO_MEN_LEG_BLACK_3XL 54-56_(3XL)</v>
      </c>
      <c r="H88" s="32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черные мужской 3XL 54-56 116968695 (3XL)</v>
      </c>
      <c r="I88" s="35" t="str">
        <f>UPPER(_xlfn.TEXTJOIN("_",TRUE,Table2[[#This Row],[Product_Type]],Table2[[#This Row],[Sub_Category]],Table2[[#This Row],[Brend]],Table2[[#This Row],[Gender]],Table2[[#This Row],[Model]],Table2[[#This Row],[Color]],))</f>
        <v>CL_NEW-CLO_MEN_LEG_BLACK</v>
      </c>
      <c r="J88" s="17">
        <v>116968695</v>
      </c>
      <c r="K88" s="17"/>
      <c r="L88" s="5" t="s">
        <v>106</v>
      </c>
      <c r="M88" s="5"/>
      <c r="N88" s="5" t="s">
        <v>102</v>
      </c>
      <c r="O88" s="8" t="s">
        <v>100</v>
      </c>
      <c r="P88" s="2" t="s">
        <v>65</v>
      </c>
      <c r="Q88" s="2"/>
      <c r="R88" s="2" t="s">
        <v>105</v>
      </c>
      <c r="S88" s="2" t="s">
        <v>67</v>
      </c>
      <c r="T88" s="2"/>
      <c r="U88" s="4">
        <f>_xlfn.XLOOKUP(Table2[[#This Row],[SKU_key]],[2]!ORder16.6.25334549[SKU_key],[2]!ORder16.6.25334549[weight kg],"",0,1)</f>
        <v>0.1262919896640827</v>
      </c>
      <c r="V88" s="2" t="s">
        <v>118</v>
      </c>
    </row>
    <row r="89" spans="1:22" x14ac:dyDescent="0.35">
      <c r="A89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CL_NEW-CLO_MEN_TAICI_BLACK_S</v>
      </c>
      <c r="B89" s="19" t="s">
        <v>146</v>
      </c>
      <c r="C89" s="29" t="s">
        <v>71</v>
      </c>
      <c r="D89" s="12"/>
      <c r="E89" s="12">
        <v>3</v>
      </c>
      <c r="F89" s="17">
        <f>_xlfn.XLOOKUP(Table2[[#This Row],[SKU_key]],[2]!ORder16.6.25334549[SKU_key],[2]!ORder16.6.25334549[Artikul
kaspi],"",0,1)</f>
        <v>123591314</v>
      </c>
      <c r="G89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CL_NEW-CLO_MEN_TAICI_BLACK_(S)</v>
      </c>
      <c r="H89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Тайтсы черные мужской 123591314 (S)</v>
      </c>
      <c r="I89" s="35" t="str">
        <f>UPPER(_xlfn.TEXTJOIN("_",TRUE,Table2[[#This Row],[Product_Type]],Table2[[#This Row],[Sub_Category]],Table2[[#This Row],[Brend]],Table2[[#This Row],[Gender]],Table2[[#This Row],[Model]],Table2[[#This Row],[Color]],))</f>
        <v>CL_NEW-CLO_MEN_TAICI_BLACK</v>
      </c>
      <c r="J89" s="17"/>
      <c r="K89" s="17"/>
      <c r="L89" s="5" t="s">
        <v>106</v>
      </c>
      <c r="M89" s="5"/>
      <c r="N89" s="5" t="s">
        <v>102</v>
      </c>
      <c r="O89" s="8" t="s">
        <v>99</v>
      </c>
      <c r="P89" s="2" t="s">
        <v>65</v>
      </c>
      <c r="Q89" s="2"/>
      <c r="R89" s="2" t="s">
        <v>105</v>
      </c>
      <c r="S89" s="2" t="s">
        <v>67</v>
      </c>
      <c r="T89" s="2"/>
      <c r="U89" s="4">
        <f>_xlfn.XLOOKUP(Table2[[#This Row],[SKU_key]],[2]!ORder16.6.25334549[SKU_key],[2]!ORder16.6.25334549[weight kg],"",0,1)</f>
        <v>0.1262919896640827</v>
      </c>
      <c r="V89" s="2" t="s">
        <v>118</v>
      </c>
    </row>
    <row r="90" spans="1:22" x14ac:dyDescent="0.35">
      <c r="A90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CL_NEW-CLO_MEN_TAICI_BLACK_M</v>
      </c>
      <c r="B90" s="19" t="s">
        <v>146</v>
      </c>
      <c r="C90" s="29" t="s">
        <v>66</v>
      </c>
      <c r="D90" s="12" t="s">
        <v>128</v>
      </c>
      <c r="E90" s="12">
        <v>14</v>
      </c>
      <c r="F90" s="29">
        <f>_xlfn.XLOOKUP(Table2[[#This Row],[SKU_key]],[2]!ORder16.6.25334549[SKU_key],[2]!ORder16.6.25334549[Artikul
kaspi],"",0,1)</f>
        <v>123591314</v>
      </c>
      <c r="G90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CL_NEW-CLO_MEN_TAICI_BLACK_S 44-46_(M)</v>
      </c>
      <c r="H90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Тайтсы черные мужской S 44-46 123591314 (M)</v>
      </c>
      <c r="I90" s="35" t="str">
        <f>UPPER(_xlfn.TEXTJOIN("_",TRUE,Table2[[#This Row],[Product_Type]],Table2[[#This Row],[Sub_Category]],Table2[[#This Row],[Brend]],Table2[[#This Row],[Gender]],Table2[[#This Row],[Model]],Table2[[#This Row],[Color]],))</f>
        <v>CL_NEW-CLO_MEN_TAICI_BLACK</v>
      </c>
      <c r="J90" s="17"/>
      <c r="K90" s="17"/>
      <c r="L90" s="5" t="s">
        <v>106</v>
      </c>
      <c r="M90" s="5"/>
      <c r="N90" s="5" t="s">
        <v>102</v>
      </c>
      <c r="O90" s="8" t="s">
        <v>99</v>
      </c>
      <c r="P90" s="2" t="s">
        <v>65</v>
      </c>
      <c r="Q90" s="2"/>
      <c r="R90" s="2" t="s">
        <v>105</v>
      </c>
      <c r="S90" s="2" t="s">
        <v>67</v>
      </c>
      <c r="T90" s="2"/>
      <c r="U90" s="4">
        <f>_xlfn.XLOOKUP(Table2[[#This Row],[SKU_key]],[2]!ORder16.6.25334549[SKU_key],[2]!ORder16.6.25334549[weight kg],"",0,1)</f>
        <v>0.1262919896640827</v>
      </c>
      <c r="V90" s="2" t="s">
        <v>118</v>
      </c>
    </row>
    <row r="91" spans="1:22" x14ac:dyDescent="0.35">
      <c r="A91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CL_NEW-CLO_MEN_TAICI_BLACK_L</v>
      </c>
      <c r="B91" s="19" t="s">
        <v>146</v>
      </c>
      <c r="C91" s="29" t="s">
        <v>68</v>
      </c>
      <c r="D91" s="12" t="s">
        <v>129</v>
      </c>
      <c r="E91" s="12">
        <v>24</v>
      </c>
      <c r="F91" s="29">
        <f>_xlfn.XLOOKUP(Table2[[#This Row],[SKU_key]],[2]!ORder16.6.25334549[SKU_key],[2]!ORder16.6.25334549[Artikul
kaspi],"",0,1)</f>
        <v>123591314</v>
      </c>
      <c r="G91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CL_NEW-CLO_MEN_TAICI_BLACK_M 46-48_(L)</v>
      </c>
      <c r="H91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Тайтсы черные мужской M 46-48 123591314 (L)</v>
      </c>
      <c r="I91" s="35" t="str">
        <f>UPPER(_xlfn.TEXTJOIN("_",TRUE,Table2[[#This Row],[Product_Type]],Table2[[#This Row],[Sub_Category]],Table2[[#This Row],[Brend]],Table2[[#This Row],[Gender]],Table2[[#This Row],[Model]],Table2[[#This Row],[Color]],))</f>
        <v>CL_NEW-CLO_MEN_TAICI_BLACK</v>
      </c>
      <c r="J91" s="17"/>
      <c r="K91" s="17"/>
      <c r="L91" s="5" t="s">
        <v>106</v>
      </c>
      <c r="M91" s="5"/>
      <c r="N91" s="5" t="s">
        <v>102</v>
      </c>
      <c r="O91" s="8" t="s">
        <v>99</v>
      </c>
      <c r="P91" s="2" t="s">
        <v>65</v>
      </c>
      <c r="Q91" s="2"/>
      <c r="R91" s="2" t="s">
        <v>105</v>
      </c>
      <c r="S91" s="2" t="s">
        <v>67</v>
      </c>
      <c r="T91" s="2"/>
      <c r="U91" s="4">
        <f>_xlfn.XLOOKUP(Table2[[#This Row],[SKU_key]],[2]!ORder16.6.25334549[SKU_key],[2]!ORder16.6.25334549[weight kg],"",0,1)</f>
        <v>0.1262919896640827</v>
      </c>
      <c r="V91" s="2" t="s">
        <v>118</v>
      </c>
    </row>
    <row r="92" spans="1:22" x14ac:dyDescent="0.35">
      <c r="A92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CL_NEW-CLO_MEN_TAICI_BLACK_XL</v>
      </c>
      <c r="B92" s="19" t="s">
        <v>146</v>
      </c>
      <c r="C92" s="29" t="s">
        <v>72</v>
      </c>
      <c r="D92" s="12" t="s">
        <v>130</v>
      </c>
      <c r="E92" s="12">
        <v>40</v>
      </c>
      <c r="F92" s="29">
        <f>_xlfn.XLOOKUP(Table2[[#This Row],[SKU_key]],[2]!ORder16.6.25334549[SKU_key],[2]!ORder16.6.25334549[Artikul
kaspi],"",0,1)</f>
        <v>123591314</v>
      </c>
      <c r="G92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CL_NEW-CLO_MEN_TAICI_BLACK_L 48-50_(XL)</v>
      </c>
      <c r="H92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Тайтсы черные мужской L 48-50 123591314 (XL)</v>
      </c>
      <c r="I92" s="35" t="str">
        <f>UPPER(_xlfn.TEXTJOIN("_",TRUE,Table2[[#This Row],[Product_Type]],Table2[[#This Row],[Sub_Category]],Table2[[#This Row],[Brend]],Table2[[#This Row],[Gender]],Table2[[#This Row],[Model]],Table2[[#This Row],[Color]],))</f>
        <v>CL_NEW-CLO_MEN_TAICI_BLACK</v>
      </c>
      <c r="J92" s="17"/>
      <c r="K92" s="17"/>
      <c r="L92" s="5" t="s">
        <v>106</v>
      </c>
      <c r="M92" s="5"/>
      <c r="N92" s="5" t="s">
        <v>102</v>
      </c>
      <c r="O92" s="8" t="s">
        <v>99</v>
      </c>
      <c r="P92" s="2" t="s">
        <v>65</v>
      </c>
      <c r="Q92" s="2"/>
      <c r="R92" s="2" t="s">
        <v>105</v>
      </c>
      <c r="S92" s="2" t="s">
        <v>67</v>
      </c>
      <c r="T92" s="2"/>
      <c r="U92" s="4">
        <f>_xlfn.XLOOKUP(Table2[[#This Row],[SKU_key]],[2]!ORder16.6.25334549[SKU_key],[2]!ORder16.6.25334549[weight kg],"",0,1)</f>
        <v>0.1262919896640827</v>
      </c>
      <c r="V92" s="2" t="s">
        <v>118</v>
      </c>
    </row>
    <row r="93" spans="1:22" x14ac:dyDescent="0.35">
      <c r="A93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CL_NEW-CLO_MEN_TAICI_BLACK_2XL</v>
      </c>
      <c r="B93" s="19" t="s">
        <v>146</v>
      </c>
      <c r="C93" s="29" t="s">
        <v>73</v>
      </c>
      <c r="D93" s="12" t="s">
        <v>133</v>
      </c>
      <c r="E93" s="12">
        <v>34</v>
      </c>
      <c r="F93" s="29">
        <f>_xlfn.XLOOKUP(Table2[[#This Row],[SKU_key]],[2]!ORder16.6.25334549[SKU_key],[2]!ORder16.6.25334549[Artikul
kaspi],"",0,1)</f>
        <v>123591314</v>
      </c>
      <c r="G93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CL_NEW-CLO_MEN_TAICI_BLACK_XL 50-52_(2XL)</v>
      </c>
      <c r="H93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Тайтсы черные мужской XL 50-52 123591314 (2XL)</v>
      </c>
      <c r="I93" s="35" t="str">
        <f>UPPER(_xlfn.TEXTJOIN("_",TRUE,Table2[[#This Row],[Product_Type]],Table2[[#This Row],[Sub_Category]],Table2[[#This Row],[Brend]],Table2[[#This Row],[Gender]],Table2[[#This Row],[Model]],Table2[[#This Row],[Color]],))</f>
        <v>CL_NEW-CLO_MEN_TAICI_BLACK</v>
      </c>
      <c r="J93" s="17"/>
      <c r="K93" s="17"/>
      <c r="L93" s="5" t="s">
        <v>106</v>
      </c>
      <c r="M93" s="5"/>
      <c r="N93" s="5" t="s">
        <v>102</v>
      </c>
      <c r="O93" s="8" t="s">
        <v>99</v>
      </c>
      <c r="P93" s="2" t="s">
        <v>65</v>
      </c>
      <c r="Q93" s="2"/>
      <c r="R93" s="2" t="s">
        <v>105</v>
      </c>
      <c r="S93" s="2" t="s">
        <v>67</v>
      </c>
      <c r="T93" s="2"/>
      <c r="U93" s="4">
        <f>_xlfn.XLOOKUP(Table2[[#This Row],[SKU_key]],[2]!ORder16.6.25334549[SKU_key],[2]!ORder16.6.25334549[weight kg],"",0,1)</f>
        <v>0.1262919896640827</v>
      </c>
      <c r="V93" s="2" t="s">
        <v>118</v>
      </c>
    </row>
    <row r="94" spans="1:22" x14ac:dyDescent="0.35">
      <c r="A94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CL_NEW-CLO_MEN_TAICI_BLACK_3XL</v>
      </c>
      <c r="B94" s="19" t="s">
        <v>146</v>
      </c>
      <c r="C94" s="29" t="s">
        <v>74</v>
      </c>
      <c r="D94" s="12" t="s">
        <v>134</v>
      </c>
      <c r="E94" s="24">
        <v>12</v>
      </c>
      <c r="F94" s="29">
        <f>_xlfn.XLOOKUP(Table2[[#This Row],[SKU_key]],[2]!ORder16.6.25334549[SKU_key],[2]!ORder16.6.25334549[Artikul
kaspi],"",0,1)</f>
        <v>123591314</v>
      </c>
      <c r="G94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CL_NEW-CLO_MEN_TAICI_BLACK_2XL 52-54_(3XL)</v>
      </c>
      <c r="H94" s="32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Тайтсы черные мужской 2XL 52-54 123591314 (3XL)</v>
      </c>
      <c r="I94" s="35" t="str">
        <f>UPPER(_xlfn.TEXTJOIN("_",TRUE,Table2[[#This Row],[Product_Type]],Table2[[#This Row],[Sub_Category]],Table2[[#This Row],[Brend]],Table2[[#This Row],[Gender]],Table2[[#This Row],[Model]],Table2[[#This Row],[Color]],))</f>
        <v>CL_NEW-CLO_MEN_TAICI_BLACK</v>
      </c>
      <c r="J94" s="17"/>
      <c r="K94" s="17"/>
      <c r="L94" s="5" t="s">
        <v>106</v>
      </c>
      <c r="M94" s="5"/>
      <c r="N94" s="5" t="s">
        <v>102</v>
      </c>
      <c r="O94" s="8" t="s">
        <v>99</v>
      </c>
      <c r="P94" s="2" t="s">
        <v>65</v>
      </c>
      <c r="Q94" s="2"/>
      <c r="R94" s="2" t="s">
        <v>105</v>
      </c>
      <c r="S94" s="2" t="s">
        <v>67</v>
      </c>
      <c r="T94" s="2"/>
      <c r="U94" s="4">
        <f>_xlfn.XLOOKUP(Table2[[#This Row],[SKU_key]],[2]!ORder16.6.25334549[SKU_key],[2]!ORder16.6.25334549[weight kg],"",0,1)</f>
        <v>0.1262919896640827</v>
      </c>
      <c r="V94" s="2" t="s">
        <v>118</v>
      </c>
    </row>
    <row r="95" spans="1:22" x14ac:dyDescent="0.35">
      <c r="A95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CL_NEW-CLO_MEN_TAICI_BLACK_3XL</v>
      </c>
      <c r="B95" s="19" t="s">
        <v>146</v>
      </c>
      <c r="C95" s="29" t="s">
        <v>74</v>
      </c>
      <c r="D95" s="12" t="s">
        <v>135</v>
      </c>
      <c r="E95" s="24">
        <v>12</v>
      </c>
      <c r="F95" s="29">
        <f>_xlfn.XLOOKUP(Table2[[#This Row],[SKU_key]],[2]!ORder16.6.25334549[SKU_key],[2]!ORder16.6.25334549[Artikul
kaspi],"",0,1)</f>
        <v>123591314</v>
      </c>
      <c r="G95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CL_NEW-CLO_MEN_TAICI_BLACK_3XL 54-56_(3XL)</v>
      </c>
      <c r="H95" s="32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Тайтсы черные мужской 3XL 54-56 123591314 (3XL)</v>
      </c>
      <c r="I95" s="35" t="str">
        <f>UPPER(_xlfn.TEXTJOIN("_",TRUE,Table2[[#This Row],[Product_Type]],Table2[[#This Row],[Sub_Category]],Table2[[#This Row],[Brend]],Table2[[#This Row],[Gender]],Table2[[#This Row],[Model]],Table2[[#This Row],[Color]],))</f>
        <v>CL_NEW-CLO_MEN_TAICI_BLACK</v>
      </c>
      <c r="J95" s="17"/>
      <c r="K95" s="17"/>
      <c r="L95" s="5" t="s">
        <v>106</v>
      </c>
      <c r="M95" s="5"/>
      <c r="N95" s="5" t="s">
        <v>102</v>
      </c>
      <c r="O95" s="8" t="s">
        <v>99</v>
      </c>
      <c r="P95" s="2" t="s">
        <v>65</v>
      </c>
      <c r="Q95" s="2"/>
      <c r="R95" s="2" t="s">
        <v>105</v>
      </c>
      <c r="S95" s="2" t="s">
        <v>67</v>
      </c>
      <c r="T95" s="2"/>
      <c r="U95" s="4">
        <f>_xlfn.XLOOKUP(Table2[[#This Row],[SKU_key]],[2]!ORder16.6.25334549[SKU_key],[2]!ORder16.6.25334549[weight kg],"",0,1)</f>
        <v>0.1262919896640827</v>
      </c>
      <c r="V95" s="2" t="s">
        <v>118</v>
      </c>
    </row>
    <row r="96" spans="1:22" x14ac:dyDescent="0.35">
      <c r="A96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CL_NEW-CLO_MEN_LEG_WHITE_S</v>
      </c>
      <c r="B96" s="19" t="s">
        <v>158</v>
      </c>
      <c r="C96" s="29" t="s">
        <v>71</v>
      </c>
      <c r="D96" s="12"/>
      <c r="E96" s="12">
        <v>12</v>
      </c>
      <c r="F96" s="17">
        <f>_xlfn.XLOOKUP(Table2[[#This Row],[SKU_key]],[2]!ORder16.6.25334549[SKU_key],[2]!ORder16.6.25334549[Artikul
kaspi],"",0,1)</f>
        <v>118808622</v>
      </c>
      <c r="G96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CL_NEW-CLO_MEN_LEG_WHITE_(S)</v>
      </c>
      <c r="H96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белый мужской 118808622 (S)</v>
      </c>
      <c r="I96" s="35" t="str">
        <f>UPPER(_xlfn.TEXTJOIN("_",TRUE,Table2[[#This Row],[Product_Type]],Table2[[#This Row],[Sub_Category]],Table2[[#This Row],[Brend]],Table2[[#This Row],[Gender]],Table2[[#This Row],[Model]],Table2[[#This Row],[Color]],))</f>
        <v>CL_NEW-CLO_MEN_LEG_WHITE</v>
      </c>
      <c r="J96" s="17"/>
      <c r="K96" s="17"/>
      <c r="L96" s="5" t="s">
        <v>106</v>
      </c>
      <c r="M96" s="5"/>
      <c r="N96" s="5" t="s">
        <v>102</v>
      </c>
      <c r="O96" s="8" t="s">
        <v>100</v>
      </c>
      <c r="P96" s="2" t="s">
        <v>69</v>
      </c>
      <c r="Q96" s="2"/>
      <c r="R96" s="2" t="s">
        <v>105</v>
      </c>
      <c r="S96" s="2" t="s">
        <v>67</v>
      </c>
      <c r="T96" s="2"/>
      <c r="U96" s="4">
        <f>_xlfn.XLOOKUP(Table2[[#This Row],[SKU_key]],[2]!ORder16.6.25334549[SKU_key],[2]!ORder16.6.25334549[weight kg],"",0,1)</f>
        <v>0.1262919896640827</v>
      </c>
      <c r="V96" s="2" t="s">
        <v>118</v>
      </c>
    </row>
    <row r="97" spans="1:22" x14ac:dyDescent="0.35">
      <c r="A97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CL_NEW-CLO_MEN_LEG_WHITE_M</v>
      </c>
      <c r="B97" s="19" t="s">
        <v>158</v>
      </c>
      <c r="C97" s="29" t="s">
        <v>66</v>
      </c>
      <c r="D97" s="12" t="s">
        <v>128</v>
      </c>
      <c r="E97" s="12">
        <v>50</v>
      </c>
      <c r="F97" s="29">
        <f>_xlfn.XLOOKUP(Table2[[#This Row],[SKU_key]],[2]!ORder16.6.25334549[SKU_key],[2]!ORder16.6.25334549[Artikul
kaspi],"",0,1)</f>
        <v>118808622</v>
      </c>
      <c r="G97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CL_NEW-CLO_MEN_LEG_WHITE_S 44-46_(M)</v>
      </c>
      <c r="H97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белый мужской S 44-46 118808622 (M)</v>
      </c>
      <c r="I97" s="35" t="str">
        <f>UPPER(_xlfn.TEXTJOIN("_",TRUE,Table2[[#This Row],[Product_Type]],Table2[[#This Row],[Sub_Category]],Table2[[#This Row],[Brend]],Table2[[#This Row],[Gender]],Table2[[#This Row],[Model]],Table2[[#This Row],[Color]],))</f>
        <v>CL_NEW-CLO_MEN_LEG_WHITE</v>
      </c>
      <c r="J97" s="17"/>
      <c r="K97" s="17"/>
      <c r="L97" s="5" t="s">
        <v>106</v>
      </c>
      <c r="M97" s="5"/>
      <c r="N97" s="5" t="s">
        <v>102</v>
      </c>
      <c r="O97" s="8" t="s">
        <v>100</v>
      </c>
      <c r="P97" s="2" t="s">
        <v>69</v>
      </c>
      <c r="Q97" s="2"/>
      <c r="R97" s="2" t="s">
        <v>105</v>
      </c>
      <c r="S97" s="2" t="s">
        <v>67</v>
      </c>
      <c r="T97" s="2"/>
      <c r="U97" s="4">
        <f>_xlfn.XLOOKUP(Table2[[#This Row],[SKU_key]],[2]!ORder16.6.25334549[SKU_key],[2]!ORder16.6.25334549[weight kg],"",0,1)</f>
        <v>0.1262919896640827</v>
      </c>
      <c r="V97" s="2" t="s">
        <v>118</v>
      </c>
    </row>
    <row r="98" spans="1:22" x14ac:dyDescent="0.35">
      <c r="A98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CL_NEW-CLO_MEN_LEG_WHITE_L</v>
      </c>
      <c r="B98" s="19" t="s">
        <v>158</v>
      </c>
      <c r="C98" s="29" t="s">
        <v>68</v>
      </c>
      <c r="D98" s="12" t="s">
        <v>157</v>
      </c>
      <c r="E98" s="12">
        <v>77</v>
      </c>
      <c r="F98" s="29">
        <f>_xlfn.XLOOKUP(Table2[[#This Row],[SKU_key]],[2]!ORder16.6.25334549[SKU_key],[2]!ORder16.6.25334549[Artikul
kaspi],"",0,1)</f>
        <v>118808622</v>
      </c>
      <c r="G98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CL_NEW-CLO_MEN_LEG_WHITE_M 48_(L)</v>
      </c>
      <c r="H98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белый мужской M 48 118808622 (L)</v>
      </c>
      <c r="I98" s="35" t="str">
        <f>UPPER(_xlfn.TEXTJOIN("_",TRUE,Table2[[#This Row],[Product_Type]],Table2[[#This Row],[Sub_Category]],Table2[[#This Row],[Brend]],Table2[[#This Row],[Gender]],Table2[[#This Row],[Model]],Table2[[#This Row],[Color]],))</f>
        <v>CL_NEW-CLO_MEN_LEG_WHITE</v>
      </c>
      <c r="J98" s="17"/>
      <c r="K98" s="17"/>
      <c r="L98" s="5" t="s">
        <v>106</v>
      </c>
      <c r="M98" s="5"/>
      <c r="N98" s="5" t="s">
        <v>102</v>
      </c>
      <c r="O98" s="8" t="s">
        <v>100</v>
      </c>
      <c r="P98" s="2" t="s">
        <v>69</v>
      </c>
      <c r="Q98" s="2"/>
      <c r="R98" s="2" t="s">
        <v>105</v>
      </c>
      <c r="S98" s="2" t="s">
        <v>67</v>
      </c>
      <c r="T98" s="2"/>
      <c r="U98" s="4">
        <f>_xlfn.XLOOKUP(Table2[[#This Row],[SKU_key]],[2]!ORder16.6.25334549[SKU_key],[2]!ORder16.6.25334549[weight kg],"",0,1)</f>
        <v>0.1262919896640827</v>
      </c>
      <c r="V98" s="2" t="s">
        <v>118</v>
      </c>
    </row>
    <row r="99" spans="1:22" x14ac:dyDescent="0.35">
      <c r="A99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CL_NEW-CLO_MEN_LEG_WHITE_XL</v>
      </c>
      <c r="B99" s="19" t="s">
        <v>158</v>
      </c>
      <c r="C99" s="29" t="s">
        <v>72</v>
      </c>
      <c r="D99" s="12" t="s">
        <v>156</v>
      </c>
      <c r="E99" s="12">
        <v>124</v>
      </c>
      <c r="F99" s="29">
        <f>_xlfn.XLOOKUP(Table2[[#This Row],[SKU_key]],[2]!ORder16.6.25334549[SKU_key],[2]!ORder16.6.25334549[Artikul
kaspi],"",0,1)</f>
        <v>118808622</v>
      </c>
      <c r="G99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CL_NEW-CLO_MEN_LEG_WHITE_L 50_(XL)</v>
      </c>
      <c r="H99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белый мужской L 50 118808622 (XL)</v>
      </c>
      <c r="I99" s="35" t="str">
        <f>UPPER(_xlfn.TEXTJOIN("_",TRUE,Table2[[#This Row],[Product_Type]],Table2[[#This Row],[Sub_Category]],Table2[[#This Row],[Brend]],Table2[[#This Row],[Gender]],Table2[[#This Row],[Model]],Table2[[#This Row],[Color]],))</f>
        <v>CL_NEW-CLO_MEN_LEG_WHITE</v>
      </c>
      <c r="J99" s="17"/>
      <c r="K99" s="17"/>
      <c r="L99" s="5" t="s">
        <v>106</v>
      </c>
      <c r="M99" s="5"/>
      <c r="N99" s="5" t="s">
        <v>102</v>
      </c>
      <c r="O99" s="8" t="s">
        <v>100</v>
      </c>
      <c r="P99" s="2" t="s">
        <v>69</v>
      </c>
      <c r="Q99" s="2"/>
      <c r="R99" s="2" t="s">
        <v>105</v>
      </c>
      <c r="S99" s="2" t="s">
        <v>67</v>
      </c>
      <c r="T99" s="2"/>
      <c r="U99" s="4">
        <f>_xlfn.XLOOKUP(Table2[[#This Row],[SKU_key]],[2]!ORder16.6.25334549[SKU_key],[2]!ORder16.6.25334549[weight kg],"",0,1)</f>
        <v>0.1262919896640827</v>
      </c>
      <c r="V99" s="2" t="s">
        <v>118</v>
      </c>
    </row>
    <row r="100" spans="1:22" x14ac:dyDescent="0.35">
      <c r="A100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CL_NEW-CLO_MEN_LEG_WHITE_2XL</v>
      </c>
      <c r="B100" s="19" t="s">
        <v>158</v>
      </c>
      <c r="C100" s="29" t="s">
        <v>73</v>
      </c>
      <c r="D100" s="12" t="s">
        <v>155</v>
      </c>
      <c r="E100" s="12">
        <v>115</v>
      </c>
      <c r="F100" s="29">
        <f>_xlfn.XLOOKUP(Table2[[#This Row],[SKU_key]],[2]!ORder16.6.25334549[SKU_key],[2]!ORder16.6.25334549[Artikul
kaspi],"",0,1)</f>
        <v>118808622</v>
      </c>
      <c r="G100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CL_NEW-CLO_MEN_LEG_WHITE_XL 52_(2XL)</v>
      </c>
      <c r="H100" s="19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белый мужской XL 52 118808622 (2XL)</v>
      </c>
      <c r="I100" s="35" t="str">
        <f>UPPER(_xlfn.TEXTJOIN("_",TRUE,Table2[[#This Row],[Product_Type]],Table2[[#This Row],[Sub_Category]],Table2[[#This Row],[Brend]],Table2[[#This Row],[Gender]],Table2[[#This Row],[Model]],Table2[[#This Row],[Color]],))</f>
        <v>CL_NEW-CLO_MEN_LEG_WHITE</v>
      </c>
      <c r="J100" s="17"/>
      <c r="K100" s="17"/>
      <c r="L100" s="5" t="s">
        <v>106</v>
      </c>
      <c r="M100" s="5"/>
      <c r="N100" s="5" t="s">
        <v>102</v>
      </c>
      <c r="O100" s="8" t="s">
        <v>100</v>
      </c>
      <c r="P100" s="2" t="s">
        <v>69</v>
      </c>
      <c r="Q100" s="2"/>
      <c r="R100" s="2" t="s">
        <v>105</v>
      </c>
      <c r="S100" s="2" t="s">
        <v>67</v>
      </c>
      <c r="T100" s="2"/>
      <c r="U100" s="4">
        <f>_xlfn.XLOOKUP(Table2[[#This Row],[SKU_key]],[2]!ORder16.6.25334549[SKU_key],[2]!ORder16.6.25334549[weight kg],"",0,1)</f>
        <v>0.1262919896640827</v>
      </c>
      <c r="V100" s="2" t="s">
        <v>118</v>
      </c>
    </row>
    <row r="101" spans="1:22" x14ac:dyDescent="0.35">
      <c r="A101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CL_NEW-CLO_MEN_LEG_WHITE_3XL</v>
      </c>
      <c r="B101" s="19" t="s">
        <v>158</v>
      </c>
      <c r="C101" s="29" t="s">
        <v>74</v>
      </c>
      <c r="D101" s="12" t="s">
        <v>154</v>
      </c>
      <c r="E101" s="24">
        <v>47</v>
      </c>
      <c r="F101" s="29">
        <f>_xlfn.XLOOKUP(Table2[[#This Row],[SKU_key]],[2]!ORder16.6.25334549[SKU_key],[2]!ORder16.6.25334549[Artikul
kaspi],"",0,1)</f>
        <v>118808622</v>
      </c>
      <c r="G101" s="42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CL_NEW-CLO_MEN_LEG_WHITE_2XL 54_(3XL)</v>
      </c>
      <c r="H101" s="32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белый мужской 2XL 54 118808622 (3XL)</v>
      </c>
      <c r="I101" s="35" t="str">
        <f>UPPER(_xlfn.TEXTJOIN("_",TRUE,Table2[[#This Row],[Product_Type]],Table2[[#This Row],[Sub_Category]],Table2[[#This Row],[Brend]],Table2[[#This Row],[Gender]],Table2[[#This Row],[Model]],Table2[[#This Row],[Color]],))</f>
        <v>CL_NEW-CLO_MEN_LEG_WHITE</v>
      </c>
      <c r="J101" s="17"/>
      <c r="K101" s="17"/>
      <c r="L101" s="5" t="s">
        <v>106</v>
      </c>
      <c r="M101" s="5"/>
      <c r="N101" s="5" t="s">
        <v>102</v>
      </c>
      <c r="O101" s="8" t="s">
        <v>100</v>
      </c>
      <c r="P101" s="2" t="s">
        <v>69</v>
      </c>
      <c r="Q101" s="2"/>
      <c r="R101" s="2" t="s">
        <v>105</v>
      </c>
      <c r="S101" s="2" t="s">
        <v>67</v>
      </c>
      <c r="T101" s="2"/>
      <c r="U101" s="4">
        <f>_xlfn.XLOOKUP(Table2[[#This Row],[SKU_key]],[2]!ORder16.6.25334549[SKU_key],[2]!ORder16.6.25334549[weight kg],"",0,1)</f>
        <v>0.1262919896640827</v>
      </c>
      <c r="V101" s="2" t="s">
        <v>118</v>
      </c>
    </row>
    <row r="102" spans="1:22" x14ac:dyDescent="0.35">
      <c r="A102" s="19" t="str">
        <f>UPPER(_xlfn.TEXTJOIN("_",TRUE,Table2[[#This Row],[Product_Type]],Table2[[#This Row],[Sub_Category]],Table2[[#This Row],[Brend]],Table2[[#This Row],[Gender]],Table2[[#This Row],[Model]],Table2[[#This Row],[Color]],Table2[[#This Row],[my size]]))</f>
        <v>CL_NEW-CLO_MEN_LEG_WHITE_3XL</v>
      </c>
      <c r="B102" s="19" t="s">
        <v>158</v>
      </c>
      <c r="C102" s="29" t="s">
        <v>74</v>
      </c>
      <c r="D102" s="25" t="s">
        <v>135</v>
      </c>
      <c r="E102" s="24">
        <v>47</v>
      </c>
      <c r="F102" s="29">
        <f>_xlfn.XLOOKUP(Table2[[#This Row],[SKU_key]],[2]!ORder16.6.25334549[SKU_key],[2]!ORder16.6.25334549[Artikul
kaspi],"",0,1)</f>
        <v>118808622</v>
      </c>
      <c r="G102" s="43" t="str">
        <f>UPPER(_xlfn.TEXTJOIN("_",TRUE,Table2[[#This Row],[Product_Type]],Table2[[#This Row],[Sub_Category]],Table2[[#This Row],[Brend]],Table2[[#This Row],[Gender]],Table2[[#This Row],[Model]],Table2[[#This Row],[Color]],Table2[[#This Row],[Size
kaspi]],IF(Table2[[#This Row],[my size]]="","","("&amp;Table2[[#This Row],[my size]]&amp;")")))</f>
        <v>CL_NEW-CLO_MEN_LEG_WHITE_3XL 54-56_(3XL)</v>
      </c>
      <c r="H102" s="32" t="str">
        <f>_xlfn.TEXTJOIN(" ",TRUE,Table2[[#This Row],[Kaspi name edit]],Table2[[#This Row],[Gender2]],Table2[[#This Row],[Size
kaspi]],Table2[[#This Row],[Kaspi_art_1]],IF(Table2[[#This Row],[my size]]="","","("&amp;Table2[[#This Row],[my size]]&amp;")"))</f>
        <v>Леггинсы белый мужской 3XL 54-56 118808622 (3XL)</v>
      </c>
      <c r="I102" s="35" t="str">
        <f>UPPER(_xlfn.TEXTJOIN("_",TRUE,Table2[[#This Row],[Product_Type]],Table2[[#This Row],[Sub_Category]],Table2[[#This Row],[Brend]],Table2[[#This Row],[Gender]],Table2[[#This Row],[Model]],Table2[[#This Row],[Color]],))</f>
        <v>CL_NEW-CLO_MEN_LEG_WHITE</v>
      </c>
      <c r="J102" s="17"/>
      <c r="K102" s="17"/>
      <c r="L102" s="5" t="s">
        <v>106</v>
      </c>
      <c r="M102" s="5"/>
      <c r="N102" s="5" t="s">
        <v>102</v>
      </c>
      <c r="O102" s="8" t="s">
        <v>100</v>
      </c>
      <c r="P102" s="2" t="s">
        <v>69</v>
      </c>
      <c r="Q102" s="2"/>
      <c r="R102" s="2" t="s">
        <v>105</v>
      </c>
      <c r="S102" s="2" t="s">
        <v>67</v>
      </c>
      <c r="T102" s="2"/>
      <c r="U102" s="4">
        <f>_xlfn.XLOOKUP(Table2[[#This Row],[SKU_key]],[2]!ORder16.6.25334549[SKU_key],[2]!ORder16.6.25334549[weight kg],"",0,1)</f>
        <v>0.1262919896640827</v>
      </c>
      <c r="V102" s="2" t="s">
        <v>118</v>
      </c>
    </row>
    <row r="105" spans="1:22" x14ac:dyDescent="0.35">
      <c r="C105" s="40">
        <f t="shared" ref="C105:H105" si="0">SUM(C106:C111)</f>
        <v>92</v>
      </c>
      <c r="D105" s="6">
        <f t="shared" si="0"/>
        <v>167</v>
      </c>
      <c r="E105" s="6">
        <f t="shared" si="0"/>
        <v>259</v>
      </c>
      <c r="F105" s="6">
        <f t="shared" si="0"/>
        <v>170</v>
      </c>
      <c r="G105" s="6">
        <f t="shared" si="0"/>
        <v>107</v>
      </c>
      <c r="H105" s="6">
        <f t="shared" si="0"/>
        <v>18</v>
      </c>
    </row>
    <row r="106" spans="1:22" x14ac:dyDescent="0.35">
      <c r="B106" s="44" t="s">
        <v>71</v>
      </c>
      <c r="C106" s="41">
        <f t="shared" ref="C106:C111" si="1">E106-D106</f>
        <v>2</v>
      </c>
      <c r="D106" s="2">
        <v>4</v>
      </c>
      <c r="E106" s="5">
        <f t="shared" ref="E106:E111" si="2">SUM(F106:G106)-H106</f>
        <v>6</v>
      </c>
      <c r="F106" s="38">
        <v>4</v>
      </c>
      <c r="G106" s="38">
        <v>2</v>
      </c>
    </row>
    <row r="107" spans="1:22" x14ac:dyDescent="0.35">
      <c r="B107" s="44" t="s">
        <v>66</v>
      </c>
      <c r="C107" s="41">
        <f t="shared" si="1"/>
        <v>10</v>
      </c>
      <c r="D107" s="2">
        <v>18</v>
      </c>
      <c r="E107" s="5">
        <f t="shared" si="2"/>
        <v>28</v>
      </c>
      <c r="F107" s="38">
        <v>18</v>
      </c>
      <c r="G107" s="38">
        <v>11</v>
      </c>
      <c r="H107" s="2">
        <v>1</v>
      </c>
    </row>
    <row r="108" spans="1:22" x14ac:dyDescent="0.35">
      <c r="B108" s="44" t="s">
        <v>68</v>
      </c>
      <c r="C108" s="41">
        <f t="shared" si="1"/>
        <v>16</v>
      </c>
      <c r="D108" s="2">
        <v>29</v>
      </c>
      <c r="E108" s="5">
        <f t="shared" si="2"/>
        <v>45</v>
      </c>
      <c r="F108" s="38">
        <v>28</v>
      </c>
      <c r="G108" s="38">
        <v>18</v>
      </c>
      <c r="H108" s="2">
        <v>1</v>
      </c>
    </row>
    <row r="109" spans="1:22" x14ac:dyDescent="0.35">
      <c r="B109" s="44" t="s">
        <v>72</v>
      </c>
      <c r="C109" s="41">
        <f t="shared" si="1"/>
        <v>24</v>
      </c>
      <c r="D109" s="2">
        <v>43</v>
      </c>
      <c r="E109" s="5">
        <f t="shared" si="2"/>
        <v>67</v>
      </c>
      <c r="F109" s="38">
        <v>48</v>
      </c>
      <c r="G109" s="38">
        <v>31</v>
      </c>
      <c r="H109" s="2">
        <v>12</v>
      </c>
    </row>
    <row r="110" spans="1:22" x14ac:dyDescent="0.35">
      <c r="B110" s="44" t="s">
        <v>73</v>
      </c>
      <c r="C110" s="41">
        <f t="shared" si="1"/>
        <v>22</v>
      </c>
      <c r="D110" s="2">
        <v>41</v>
      </c>
      <c r="E110" s="5">
        <f t="shared" si="2"/>
        <v>63</v>
      </c>
      <c r="F110" s="38">
        <v>40</v>
      </c>
      <c r="G110" s="38">
        <v>25</v>
      </c>
      <c r="H110" s="2">
        <v>2</v>
      </c>
    </row>
    <row r="111" spans="1:22" x14ac:dyDescent="0.35">
      <c r="B111" s="44" t="s">
        <v>74</v>
      </c>
      <c r="C111" s="41">
        <f t="shared" si="1"/>
        <v>18</v>
      </c>
      <c r="D111" s="2">
        <v>32</v>
      </c>
      <c r="E111" s="5">
        <f t="shared" si="2"/>
        <v>50</v>
      </c>
      <c r="F111" s="38">
        <v>32</v>
      </c>
      <c r="G111" s="38">
        <v>20</v>
      </c>
      <c r="H111" s="2">
        <v>2</v>
      </c>
    </row>
    <row r="112" spans="1:22" x14ac:dyDescent="0.35">
      <c r="B112" s="29"/>
      <c r="C112" s="41"/>
      <c r="E112" s="5"/>
      <c r="F112" s="45"/>
      <c r="G112" s="45"/>
      <c r="H112" s="2"/>
    </row>
    <row r="113" spans="1:8" x14ac:dyDescent="0.35">
      <c r="C113" s="6">
        <f t="shared" ref="C113:H113" si="3">SUM(C114:C119)</f>
        <v>0</v>
      </c>
      <c r="D113" s="6">
        <f t="shared" si="3"/>
        <v>0</v>
      </c>
      <c r="E113" s="6">
        <f t="shared" si="3"/>
        <v>139</v>
      </c>
      <c r="F113" s="6">
        <f t="shared" si="3"/>
        <v>96</v>
      </c>
      <c r="G113" s="6">
        <f t="shared" si="3"/>
        <v>51</v>
      </c>
      <c r="H113" s="6">
        <f t="shared" si="3"/>
        <v>8</v>
      </c>
    </row>
    <row r="114" spans="1:8" x14ac:dyDescent="0.35">
      <c r="B114" s="44" t="s">
        <v>71</v>
      </c>
      <c r="E114" s="5">
        <f t="shared" ref="E114:E119" si="4">SUM(F114:G114)-H114</f>
        <v>3</v>
      </c>
      <c r="F114" s="38">
        <v>2</v>
      </c>
      <c r="G114" s="38">
        <v>1</v>
      </c>
    </row>
    <row r="115" spans="1:8" x14ac:dyDescent="0.35">
      <c r="B115" s="44" t="s">
        <v>66</v>
      </c>
      <c r="E115" s="5">
        <f t="shared" si="4"/>
        <v>14</v>
      </c>
      <c r="F115" s="38">
        <v>10</v>
      </c>
      <c r="G115" s="38">
        <v>5</v>
      </c>
      <c r="H115" s="2">
        <v>1</v>
      </c>
    </row>
    <row r="116" spans="1:8" x14ac:dyDescent="0.35">
      <c r="B116" s="44" t="s">
        <v>68</v>
      </c>
      <c r="E116" s="5">
        <f t="shared" si="4"/>
        <v>24</v>
      </c>
      <c r="F116" s="38">
        <v>16</v>
      </c>
      <c r="G116" s="38">
        <v>8</v>
      </c>
      <c r="H116" s="2"/>
    </row>
    <row r="117" spans="1:8" x14ac:dyDescent="0.35">
      <c r="B117" s="44" t="s">
        <v>72</v>
      </c>
      <c r="E117" s="5">
        <f t="shared" si="4"/>
        <v>40</v>
      </c>
      <c r="F117" s="38">
        <v>27</v>
      </c>
      <c r="G117" s="38">
        <v>14</v>
      </c>
      <c r="H117" s="2">
        <v>1</v>
      </c>
    </row>
    <row r="118" spans="1:8" x14ac:dyDescent="0.35">
      <c r="B118" s="44" t="s">
        <v>73</v>
      </c>
      <c r="E118" s="5">
        <f t="shared" si="4"/>
        <v>34</v>
      </c>
      <c r="F118" s="38">
        <v>23</v>
      </c>
      <c r="G118" s="38">
        <v>13</v>
      </c>
      <c r="H118" s="2">
        <v>2</v>
      </c>
    </row>
    <row r="119" spans="1:8" x14ac:dyDescent="0.35">
      <c r="B119" s="44" t="s">
        <v>74</v>
      </c>
      <c r="E119" s="5">
        <f t="shared" si="4"/>
        <v>24</v>
      </c>
      <c r="F119" s="38">
        <v>18</v>
      </c>
      <c r="G119" s="38">
        <v>10</v>
      </c>
      <c r="H119" s="2">
        <v>4</v>
      </c>
    </row>
    <row r="121" spans="1:8" x14ac:dyDescent="0.35">
      <c r="C121" s="6">
        <f t="shared" ref="C121:H121" si="5">SUM(C122:C127)</f>
        <v>0</v>
      </c>
      <c r="D121" s="6">
        <f t="shared" si="5"/>
        <v>0</v>
      </c>
      <c r="E121" s="6">
        <f t="shared" si="5"/>
        <v>472</v>
      </c>
      <c r="F121" s="6">
        <f t="shared" si="5"/>
        <v>410</v>
      </c>
      <c r="G121" s="6">
        <f t="shared" si="5"/>
        <v>90</v>
      </c>
      <c r="H121" s="6">
        <f t="shared" si="5"/>
        <v>28</v>
      </c>
    </row>
    <row r="122" spans="1:8" x14ac:dyDescent="0.35">
      <c r="A122" s="38">
        <v>10</v>
      </c>
      <c r="B122" s="44" t="s">
        <v>71</v>
      </c>
      <c r="E122" s="5">
        <f t="shared" ref="E122:E127" si="6">SUM(F122:G122)-H122</f>
        <v>12</v>
      </c>
      <c r="F122" s="5">
        <v>10</v>
      </c>
      <c r="G122" s="38">
        <v>2</v>
      </c>
    </row>
    <row r="123" spans="1:8" x14ac:dyDescent="0.35">
      <c r="A123" s="38">
        <v>43</v>
      </c>
      <c r="B123" s="44" t="s">
        <v>66</v>
      </c>
      <c r="E123" s="5">
        <f t="shared" si="6"/>
        <v>50</v>
      </c>
      <c r="F123" s="5">
        <v>43</v>
      </c>
      <c r="G123" s="38">
        <v>9</v>
      </c>
      <c r="H123" s="2">
        <v>2</v>
      </c>
    </row>
    <row r="124" spans="1:8" x14ac:dyDescent="0.35">
      <c r="A124" s="38">
        <v>68</v>
      </c>
      <c r="B124" s="44" t="s">
        <v>68</v>
      </c>
      <c r="E124" s="5">
        <f t="shared" si="6"/>
        <v>77</v>
      </c>
      <c r="F124" s="5">
        <v>68</v>
      </c>
      <c r="G124" s="38">
        <v>15</v>
      </c>
      <c r="H124" s="2">
        <v>6</v>
      </c>
    </row>
    <row r="125" spans="1:8" x14ac:dyDescent="0.35">
      <c r="A125" s="38">
        <v>116</v>
      </c>
      <c r="B125" s="44" t="s">
        <v>72</v>
      </c>
      <c r="E125" s="5">
        <f t="shared" si="6"/>
        <v>124</v>
      </c>
      <c r="F125" s="5">
        <v>116</v>
      </c>
      <c r="G125" s="38">
        <v>26</v>
      </c>
      <c r="H125" s="2">
        <v>18</v>
      </c>
    </row>
    <row r="126" spans="1:8" x14ac:dyDescent="0.35">
      <c r="A126" s="38">
        <v>96</v>
      </c>
      <c r="B126" s="44" t="s">
        <v>73</v>
      </c>
      <c r="E126" s="5">
        <f t="shared" si="6"/>
        <v>115</v>
      </c>
      <c r="F126" s="5">
        <v>96</v>
      </c>
      <c r="G126" s="38">
        <v>21</v>
      </c>
      <c r="H126" s="2">
        <v>2</v>
      </c>
    </row>
    <row r="127" spans="1:8" x14ac:dyDescent="0.35">
      <c r="A127" s="38">
        <v>77</v>
      </c>
      <c r="B127" s="44" t="s">
        <v>74</v>
      </c>
      <c r="E127" s="5">
        <f t="shared" si="6"/>
        <v>94</v>
      </c>
      <c r="F127" s="5">
        <v>77</v>
      </c>
      <c r="G127" s="38">
        <v>17</v>
      </c>
      <c r="H127" s="2"/>
    </row>
  </sheetData>
  <phoneticPr fontId="2" type="noConversion"/>
  <pageMargins left="0.7" right="0.7" top="0.75" bottom="0.75" header="0.3" footer="0.3"/>
  <pageSetup paperSize="256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D117D-3F15-DE41-96B5-17CEF6FFECCF}">
  <sheetPr codeName="Sheet4"/>
  <dimension ref="A1:I8"/>
  <sheetViews>
    <sheetView workbookViewId="0"/>
  </sheetViews>
  <sheetFormatPr baseColWidth="10" defaultRowHeight="31" x14ac:dyDescent="0.35"/>
  <cols>
    <col min="1" max="1" width="15.4140625" style="5" bestFit="1" customWidth="1"/>
    <col min="2" max="2" width="8.9140625" style="5" customWidth="1"/>
    <col min="3" max="3" width="14.4140625" style="11" customWidth="1"/>
    <col min="4" max="4" width="10.58203125" style="5"/>
    <col min="5" max="5" width="13.1640625" style="5" bestFit="1" customWidth="1"/>
    <col min="6" max="6" width="13.1640625" style="4" bestFit="1" customWidth="1"/>
    <col min="7" max="7" width="14" style="5" bestFit="1" customWidth="1"/>
    <col min="8" max="8" width="13.1640625" style="4" customWidth="1"/>
    <col min="9" max="9" width="11.58203125" style="5" bestFit="1" customWidth="1"/>
    <col min="10" max="16384" width="10.58203125" style="5"/>
  </cols>
  <sheetData>
    <row r="1" spans="1:9" s="6" customFormat="1" x14ac:dyDescent="0.35">
      <c r="A1" s="6" t="s">
        <v>81</v>
      </c>
      <c r="B1" s="6" t="s">
        <v>78</v>
      </c>
      <c r="C1" s="6" t="s">
        <v>8</v>
      </c>
      <c r="D1" s="6" t="s">
        <v>5</v>
      </c>
      <c r="E1" s="6" t="s">
        <v>14</v>
      </c>
      <c r="F1" s="9" t="s">
        <v>7</v>
      </c>
      <c r="G1" s="6" t="s">
        <v>76</v>
      </c>
      <c r="H1" s="9" t="s">
        <v>77</v>
      </c>
      <c r="I1" s="6" t="s">
        <v>15</v>
      </c>
    </row>
    <row r="2" spans="1:9" x14ac:dyDescent="0.35">
      <c r="A2" s="5" t="s">
        <v>53</v>
      </c>
      <c r="B2" s="5" t="s">
        <v>70</v>
      </c>
      <c r="C2" s="11" t="s">
        <v>46</v>
      </c>
      <c r="D2" s="5" t="s">
        <v>56</v>
      </c>
      <c r="E2" s="5">
        <v>8500</v>
      </c>
      <c r="F2" s="4">
        <f>_xlfn.XLOOKUP(D2,M01_SETTINGS!F:F,M01_SETTINGS!H:H,"",0,1)</f>
        <v>0.12</v>
      </c>
      <c r="G2" s="5">
        <f>IF(_xlfn.XLOOKUP(C2,M02_SKU_CATALOG!B:B,M02_SKU_CATALOG!X:X,"",0,1)&gt;=5,1600,750)</f>
        <v>1600</v>
      </c>
      <c r="H2" s="4">
        <f>M01_SETTINGS!$E$2</f>
        <v>0.03</v>
      </c>
      <c r="I2" s="5">
        <f>(E2*(1-F2)-G2)*(1-H2)</f>
        <v>5703.5999999999995</v>
      </c>
    </row>
    <row r="3" spans="1:9" x14ac:dyDescent="0.35">
      <c r="A3" s="5" t="s">
        <v>53</v>
      </c>
      <c r="B3" s="5" t="s">
        <v>70</v>
      </c>
      <c r="C3" s="11" t="s">
        <v>41</v>
      </c>
      <c r="D3" s="5" t="s">
        <v>56</v>
      </c>
      <c r="E3" s="5">
        <v>8500</v>
      </c>
      <c r="F3" s="4">
        <f>_xlfn.XLOOKUP(D3,M01_SETTINGS!F:F,M01_SETTINGS!H:H,"",0,1)</f>
        <v>0.12</v>
      </c>
      <c r="G3" s="5">
        <f>IF(_xlfn.XLOOKUP(C3,M02_SKU_CATALOG!B:B,M02_SKU_CATALOG!X:X,"",0,1)&gt;=5,1600,750)</f>
        <v>1600</v>
      </c>
      <c r="H3" s="4">
        <f>M01_SETTINGS!$E$2</f>
        <v>0.03</v>
      </c>
      <c r="I3" s="5">
        <f t="shared" ref="I3:I8" si="0">(E3*(1-F3)-G3)*(1-H3)</f>
        <v>5703.5999999999995</v>
      </c>
    </row>
    <row r="4" spans="1:9" x14ac:dyDescent="0.35">
      <c r="A4" s="5" t="s">
        <v>53</v>
      </c>
      <c r="B4" s="5" t="s">
        <v>70</v>
      </c>
      <c r="C4" s="11" t="s">
        <v>47</v>
      </c>
      <c r="D4" s="5" t="s">
        <v>56</v>
      </c>
      <c r="E4" s="5">
        <v>8500</v>
      </c>
      <c r="F4" s="4">
        <f>_xlfn.XLOOKUP(D4,M01_SETTINGS!F:F,M01_SETTINGS!H:H,"",0,1)</f>
        <v>0.12</v>
      </c>
      <c r="G4" s="5">
        <f>IF(_xlfn.XLOOKUP(C4,M02_SKU_CATALOG!B:B,M02_SKU_CATALOG!X:X,"",0,1)&gt;=5,1600,750)</f>
        <v>1600</v>
      </c>
      <c r="H4" s="4">
        <f>M01_SETTINGS!$E$2</f>
        <v>0.03</v>
      </c>
      <c r="I4" s="5">
        <f t="shared" si="0"/>
        <v>5703.5999999999995</v>
      </c>
    </row>
    <row r="5" spans="1:9" x14ac:dyDescent="0.35">
      <c r="A5" s="5" t="s">
        <v>53</v>
      </c>
      <c r="B5" s="5" t="s">
        <v>70</v>
      </c>
      <c r="C5" s="11" t="s">
        <v>48</v>
      </c>
      <c r="D5" s="5" t="s">
        <v>56</v>
      </c>
      <c r="E5" s="5">
        <v>8500</v>
      </c>
      <c r="F5" s="4">
        <f>_xlfn.XLOOKUP(D5,M01_SETTINGS!F:F,M01_SETTINGS!H:H,"",0,1)</f>
        <v>0.12</v>
      </c>
      <c r="G5" s="5">
        <f>IF(_xlfn.XLOOKUP(C5,M02_SKU_CATALOG!B:B,M02_SKU_CATALOG!X:X,"",0,1)&gt;=5,1600,750)</f>
        <v>1600</v>
      </c>
      <c r="H5" s="4">
        <f>M01_SETTINGS!$E$2</f>
        <v>0.03</v>
      </c>
      <c r="I5" s="5">
        <f t="shared" si="0"/>
        <v>5703.5999999999995</v>
      </c>
    </row>
    <row r="6" spans="1:9" x14ac:dyDescent="0.35">
      <c r="A6" s="5" t="s">
        <v>53</v>
      </c>
      <c r="B6" s="5" t="s">
        <v>70</v>
      </c>
      <c r="C6" s="11" t="s">
        <v>49</v>
      </c>
      <c r="D6" s="5" t="s">
        <v>56</v>
      </c>
      <c r="E6" s="5">
        <v>8500</v>
      </c>
      <c r="F6" s="4">
        <f>_xlfn.XLOOKUP(D6,M01_SETTINGS!F:F,M01_SETTINGS!H:H,"",0,1)</f>
        <v>0.12</v>
      </c>
      <c r="G6" s="5">
        <f>IF(_xlfn.XLOOKUP(C6,M02_SKU_CATALOG!B:B,M02_SKU_CATALOG!X:X,"",0,1)&gt;=5,1600,750)</f>
        <v>1600</v>
      </c>
      <c r="H6" s="4">
        <f>M01_SETTINGS!$E$2</f>
        <v>0.03</v>
      </c>
      <c r="I6" s="5">
        <f t="shared" si="0"/>
        <v>5703.5999999999995</v>
      </c>
    </row>
    <row r="7" spans="1:9" x14ac:dyDescent="0.35">
      <c r="A7" s="5" t="s">
        <v>53</v>
      </c>
      <c r="B7" s="5" t="s">
        <v>70</v>
      </c>
      <c r="C7" s="11" t="s">
        <v>50</v>
      </c>
      <c r="D7" s="5" t="s">
        <v>56</v>
      </c>
      <c r="E7" s="5">
        <v>8500</v>
      </c>
      <c r="F7" s="4">
        <f>_xlfn.XLOOKUP(D7,M01_SETTINGS!F:F,M01_SETTINGS!H:H,"",0,1)</f>
        <v>0.12</v>
      </c>
      <c r="G7" s="5">
        <f>IF(_xlfn.XLOOKUP(C7,M02_SKU_CATALOG!B:B,M02_SKU_CATALOG!X:X,"",0,1)&gt;=5,1600,750)</f>
        <v>1600</v>
      </c>
      <c r="H7" s="4">
        <f>M01_SETTINGS!$E$2</f>
        <v>0.03</v>
      </c>
      <c r="I7" s="5">
        <f t="shared" si="0"/>
        <v>5703.5999999999995</v>
      </c>
    </row>
    <row r="8" spans="1:9" x14ac:dyDescent="0.35">
      <c r="A8" s="5" t="s">
        <v>53</v>
      </c>
      <c r="B8" s="5" t="s">
        <v>70</v>
      </c>
      <c r="C8" s="11" t="s">
        <v>51</v>
      </c>
      <c r="D8" s="5" t="s">
        <v>56</v>
      </c>
      <c r="E8" s="5">
        <v>8500</v>
      </c>
      <c r="F8" s="4">
        <f>_xlfn.XLOOKUP(D8,M01_SETTINGS!F:F,M01_SETTINGS!H:H,"",0,1)</f>
        <v>0.12</v>
      </c>
      <c r="G8" s="5">
        <f>IF(_xlfn.XLOOKUP(C8,M02_SKU_CATALOG!B:B,M02_SKU_CATALOG!X:X,"",0,1)&gt;=5,1600,750)</f>
        <v>1600</v>
      </c>
      <c r="H8" s="4">
        <f>M01_SETTINGS!$E$2</f>
        <v>0.03</v>
      </c>
      <c r="I8" s="5">
        <f t="shared" si="0"/>
        <v>5703.5999999999995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21182-C70D-5145-A45E-375E8460BA8B}">
  <sheetPr codeName="Sheet9"/>
  <dimension ref="A1"/>
  <sheetViews>
    <sheetView workbookViewId="0"/>
  </sheetViews>
  <sheetFormatPr baseColWidth="10" defaultRowHeight="31" x14ac:dyDescent="0.35"/>
  <sheetData>
    <row r="1" spans="1:1" x14ac:dyDescent="0.35">
      <c r="A1" t="s">
        <v>40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E660C-930E-2243-A495-F8B5BD55F41B}">
  <sheetPr codeName="Sheet10"/>
  <dimension ref="A1:S25"/>
  <sheetViews>
    <sheetView workbookViewId="0">
      <selection activeCell="E14" sqref="E14"/>
    </sheetView>
  </sheetViews>
  <sheetFormatPr baseColWidth="10" defaultRowHeight="31" x14ac:dyDescent="0.35"/>
  <cols>
    <col min="1" max="1" width="13.4140625" style="2" bestFit="1" customWidth="1"/>
    <col min="2" max="2" width="13.4140625" style="2" customWidth="1"/>
    <col min="3" max="3" width="12.9140625" style="2" customWidth="1"/>
    <col min="4" max="4" width="17.1640625" style="2" bestFit="1" customWidth="1"/>
    <col min="5" max="5" width="24.4140625" bestFit="1" customWidth="1"/>
    <col min="6" max="7" width="10.58203125" style="2"/>
    <col min="9" max="19" width="10.58203125" style="2"/>
  </cols>
  <sheetData>
    <row r="1" spans="1:9" s="2" customFormat="1" x14ac:dyDescent="0.35">
      <c r="A1" s="2" t="s">
        <v>80</v>
      </c>
      <c r="B1" s="2" t="s">
        <v>17</v>
      </c>
      <c r="C1" s="2" t="s">
        <v>79</v>
      </c>
      <c r="D1" s="2" t="s">
        <v>232</v>
      </c>
      <c r="E1" s="2" t="s">
        <v>231</v>
      </c>
    </row>
    <row r="2" spans="1:9" x14ac:dyDescent="0.35">
      <c r="A2" s="2" t="s">
        <v>212</v>
      </c>
      <c r="B2" s="2" t="s">
        <v>188</v>
      </c>
      <c r="C2" s="2">
        <v>18672678719</v>
      </c>
      <c r="D2" s="2">
        <v>3</v>
      </c>
      <c r="E2" s="2">
        <v>1</v>
      </c>
      <c r="H2" s="2"/>
    </row>
    <row r="3" spans="1:9" x14ac:dyDescent="0.35">
      <c r="A3" s="2" t="s">
        <v>213</v>
      </c>
      <c r="B3" s="2" t="s">
        <v>214</v>
      </c>
      <c r="C3" s="2">
        <v>13838306824</v>
      </c>
      <c r="D3" s="2">
        <v>1</v>
      </c>
      <c r="E3" s="2">
        <v>1</v>
      </c>
      <c r="H3" s="2"/>
    </row>
    <row r="4" spans="1:9" x14ac:dyDescent="0.35">
      <c r="E4" s="2"/>
      <c r="H4" s="2"/>
    </row>
    <row r="5" spans="1:9" x14ac:dyDescent="0.35">
      <c r="E5" s="2"/>
      <c r="H5" s="2"/>
    </row>
    <row r="6" spans="1:9" x14ac:dyDescent="0.35">
      <c r="H6" s="2"/>
    </row>
    <row r="7" spans="1:9" x14ac:dyDescent="0.35">
      <c r="F7" s="7" t="s">
        <v>159</v>
      </c>
      <c r="G7" s="8"/>
      <c r="H7" s="8"/>
      <c r="I7" s="7" t="s">
        <v>160</v>
      </c>
    </row>
    <row r="8" spans="1:9" x14ac:dyDescent="0.35">
      <c r="F8" s="50" t="s">
        <v>161</v>
      </c>
      <c r="H8" s="2"/>
      <c r="I8" t="s">
        <v>162</v>
      </c>
    </row>
    <row r="9" spans="1:9" x14ac:dyDescent="0.35">
      <c r="F9" s="50" t="s">
        <v>163</v>
      </c>
      <c r="H9" s="2"/>
      <c r="I9" t="s">
        <v>164</v>
      </c>
    </row>
    <row r="10" spans="1:9" x14ac:dyDescent="0.35">
      <c r="F10" s="50" t="s">
        <v>165</v>
      </c>
      <c r="H10" s="2"/>
      <c r="I10" t="s">
        <v>166</v>
      </c>
    </row>
    <row r="11" spans="1:9" x14ac:dyDescent="0.35">
      <c r="F11" s="50" t="s">
        <v>167</v>
      </c>
      <c r="H11" s="2"/>
      <c r="I11">
        <v>200</v>
      </c>
    </row>
    <row r="12" spans="1:9" x14ac:dyDescent="0.35">
      <c r="F12" s="50" t="s">
        <v>168</v>
      </c>
      <c r="H12" s="2"/>
      <c r="I12" s="46">
        <v>29465</v>
      </c>
    </row>
    <row r="13" spans="1:9" x14ac:dyDescent="0.35">
      <c r="F13" t="s">
        <v>169</v>
      </c>
      <c r="H13" s="2"/>
      <c r="I13">
        <v>14</v>
      </c>
    </row>
    <row r="14" spans="1:9" x14ac:dyDescent="0.35">
      <c r="F14" t="s">
        <v>170</v>
      </c>
      <c r="H14" s="2"/>
      <c r="I14">
        <v>7</v>
      </c>
    </row>
    <row r="15" spans="1:9" x14ac:dyDescent="0.35">
      <c r="F15" t="s">
        <v>171</v>
      </c>
      <c r="H15" s="2"/>
      <c r="I15" s="46">
        <v>11049</v>
      </c>
    </row>
    <row r="16" spans="1:9" x14ac:dyDescent="0.35">
      <c r="F16" t="s">
        <v>172</v>
      </c>
      <c r="H16" s="2"/>
      <c r="I16">
        <v>85</v>
      </c>
    </row>
    <row r="17" spans="6:9" x14ac:dyDescent="0.35">
      <c r="F17" t="s">
        <v>173</v>
      </c>
      <c r="H17" s="2"/>
      <c r="I17">
        <v>7</v>
      </c>
    </row>
    <row r="18" spans="6:9" x14ac:dyDescent="0.35">
      <c r="F18" t="s">
        <v>174</v>
      </c>
      <c r="H18" s="2"/>
      <c r="I18" t="s">
        <v>175</v>
      </c>
    </row>
    <row r="19" spans="6:9" x14ac:dyDescent="0.35">
      <c r="F19" t="s">
        <v>176</v>
      </c>
      <c r="H19" s="2"/>
      <c r="I19">
        <v>479</v>
      </c>
    </row>
    <row r="20" spans="6:9" x14ac:dyDescent="0.35">
      <c r="F20" t="s">
        <v>177</v>
      </c>
      <c r="H20" s="2"/>
      <c r="I20" t="s">
        <v>178</v>
      </c>
    </row>
    <row r="21" spans="6:9" x14ac:dyDescent="0.35">
      <c r="F21" t="s">
        <v>179</v>
      </c>
      <c r="H21" s="2"/>
      <c r="I21" t="s">
        <v>180</v>
      </c>
    </row>
    <row r="22" spans="6:9" x14ac:dyDescent="0.35">
      <c r="F22" t="s">
        <v>181</v>
      </c>
      <c r="H22" s="2"/>
      <c r="I22" t="s">
        <v>182</v>
      </c>
    </row>
    <row r="23" spans="6:9" x14ac:dyDescent="0.35">
      <c r="F23" t="s">
        <v>183</v>
      </c>
      <c r="H23" s="2"/>
      <c r="I23" s="47" t="s">
        <v>184</v>
      </c>
    </row>
    <row r="24" spans="6:9" x14ac:dyDescent="0.35">
      <c r="F24" t="s">
        <v>185</v>
      </c>
      <c r="H24" s="2"/>
      <c r="I24" t="s">
        <v>186</v>
      </c>
    </row>
    <row r="25" spans="6:9" x14ac:dyDescent="0.35">
      <c r="F25"/>
      <c r="H25" s="2"/>
      <c r="I25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7E282-2C78-E349-90E9-C4BCF72DE801}">
  <sheetPr codeName="Sheet7"/>
  <dimension ref="A1:D1"/>
  <sheetViews>
    <sheetView workbookViewId="0">
      <selection activeCell="A2" sqref="A2"/>
    </sheetView>
  </sheetViews>
  <sheetFormatPr baseColWidth="10" defaultRowHeight="31" x14ac:dyDescent="0.35"/>
  <sheetData>
    <row r="1" spans="1:4" x14ac:dyDescent="0.35">
      <c r="A1" t="s">
        <v>27</v>
      </c>
      <c r="B1" t="s">
        <v>28</v>
      </c>
      <c r="C1" t="s">
        <v>29</v>
      </c>
      <c r="D1" t="s">
        <v>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CF983-1119-3D4F-A868-5D1025F697F2}">
  <sheetPr codeName="Sheet15"/>
  <dimension ref="A1"/>
  <sheetViews>
    <sheetView workbookViewId="0"/>
  </sheetViews>
  <sheetFormatPr baseColWidth="10" defaultRowHeight="31" x14ac:dyDescent="0.35"/>
  <sheetData>
    <row r="1" spans="1:1" x14ac:dyDescent="0.35">
      <c r="A1" t="s">
        <v>40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33EDD-F6B1-3D47-9111-58B5F9FE676F}">
  <sheetPr codeName="Sheet17"/>
  <dimension ref="A1"/>
  <sheetViews>
    <sheetView workbookViewId="0"/>
  </sheetViews>
  <sheetFormatPr baseColWidth="10" defaultRowHeight="31" x14ac:dyDescent="0.35"/>
  <sheetData>
    <row r="1" spans="1:1" x14ac:dyDescent="0.35">
      <c r="A1" t="s">
        <v>40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98391-DAA9-7049-B076-83417D319B1A}">
  <sheetPr codeName="Sheet16"/>
  <dimension ref="A1"/>
  <sheetViews>
    <sheetView workbookViewId="0"/>
  </sheetViews>
  <sheetFormatPr baseColWidth="10" defaultRowHeight="31" x14ac:dyDescent="0.35"/>
  <sheetData>
    <row r="1" spans="1:1" x14ac:dyDescent="0.35">
      <c r="A1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T01_SALES_LOG</vt:lpstr>
      <vt:lpstr>T01_SALES_LOG (2)</vt:lpstr>
      <vt:lpstr>M02_SKU_CATALOG (2)</vt:lpstr>
      <vt:lpstr>M02_SKU_CATALOG core</vt:lpstr>
      <vt:lpstr>T02_INVENTORY_MOVES</vt:lpstr>
      <vt:lpstr>T04_AD_SPEND_TX</vt:lpstr>
      <vt:lpstr>T05_OPERATING_EXPENSES</vt:lpstr>
      <vt:lpstr>T06_LOAN_SCHEDULE</vt:lpstr>
      <vt:lpstr>T07_OWNER_EXPENSES</vt:lpstr>
      <vt:lpstr>M01_SETTINGS</vt:lpstr>
      <vt:lpstr>T03_PURCHASE_ORDERS</vt:lpstr>
      <vt:lpstr>M02_SKU_CATALOG</vt:lpstr>
      <vt:lpstr>M03_CHANNEL_PRICE</vt:lpstr>
      <vt:lpstr>M04_AD_CAMPAIGNS</vt:lpstr>
      <vt:lpstr>M05_VENDORS</vt:lpstr>
      <vt:lpstr>M06_EXPENSE_TAGS</vt:lpstr>
      <vt:lpstr>10_CASH_FLOW_ENGINE</vt:lpstr>
      <vt:lpstr>12_DASHBOARD_DATA</vt:lpstr>
      <vt:lpstr>11_P_L_ROIC_UNIT_ECO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2025-07-17T08:07:51Z</dcterms:created>
  <dcterms:modified xsi:type="dcterms:W3CDTF">2025-08-13T04:34:36Z</dcterms:modified>
</cp:coreProperties>
</file>